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khifs\SBP\S&amp;DWH\Dynamic data\Prices &amp; Publication Unit\Publication\Handbook of Statistics on Pakistan Economy 2020\Hand Book of Statistics on Pakistan Economy FY20\"/>
    </mc:Choice>
  </mc:AlternateContent>
  <bookViews>
    <workbookView xWindow="0" yWindow="0" windowWidth="20490" windowHeight="7755" tabRatio="916" firstSheet="7" activeTab="12"/>
  </bookViews>
  <sheets>
    <sheet name="4.1" sheetId="41" r:id="rId1"/>
    <sheet name="4.2" sheetId="42" r:id="rId2"/>
    <sheet name="4.3" sheetId="43" r:id="rId3"/>
    <sheet name="4.4" sheetId="44" r:id="rId4"/>
    <sheet name="4.5 a)" sheetId="45" r:id="rId5"/>
    <sheet name="4.5 b)" sheetId="46" r:id="rId6"/>
    <sheet name="4.6" sheetId="47" r:id="rId7"/>
    <sheet name="4.7" sheetId="48" r:id="rId8"/>
    <sheet name="4.8 a)" sheetId="49" r:id="rId9"/>
    <sheet name="4.8 b)" sheetId="50" r:id="rId10"/>
    <sheet name="4.9  " sheetId="51" r:id="rId11"/>
    <sheet name="4.10" sheetId="52" r:id="rId12"/>
    <sheet name="4.11" sheetId="53" r:id="rId13"/>
    <sheet name="4.12" sheetId="54" r:id="rId14"/>
    <sheet name="4.13" sheetId="13" r:id="rId15"/>
    <sheet name="4.14" sheetId="14" r:id="rId16"/>
    <sheet name="4.15" sheetId="59" r:id="rId17"/>
    <sheet name="4.16" sheetId="17" r:id="rId18"/>
    <sheet name="4.17" sheetId="18" r:id="rId19"/>
    <sheet name="4.18" sheetId="19" r:id="rId20"/>
    <sheet name="4.19" sheetId="55" r:id="rId21"/>
    <sheet name="4.20" sheetId="21" r:id="rId22"/>
    <sheet name="4.21" sheetId="22" r:id="rId23"/>
    <sheet name="4.22" sheetId="23" r:id="rId24"/>
    <sheet name="4.23" sheetId="24" r:id="rId25"/>
    <sheet name="4.24" sheetId="34" r:id="rId26"/>
    <sheet name="4.25" sheetId="33" r:id="rId27"/>
    <sheet name="4.26" sheetId="38" r:id="rId28"/>
    <sheet name="4.27" sheetId="40" r:id="rId29"/>
    <sheet name="4.28" sheetId="37" r:id="rId30"/>
    <sheet name="4.29 " sheetId="32" r:id="rId31"/>
    <sheet name="4.30" sheetId="39" r:id="rId32"/>
  </sheets>
  <definedNames>
    <definedName name="_xlnm._FilterDatabase" localSheetId="19" hidden="1">'4.18'!$A$105:$S$241</definedName>
    <definedName name="_xlnm._FilterDatabase" localSheetId="30" hidden="1">'4.29 '!$A$6:$Y$314</definedName>
    <definedName name="_xlnm._FilterDatabase" localSheetId="31" hidden="1">'4.30'!$B$118:$I$118</definedName>
    <definedName name="_Key1" localSheetId="0" hidden="1">#REF!</definedName>
    <definedName name="_Key1" localSheetId="11" hidden="1">#REF!</definedName>
    <definedName name="_Key1" localSheetId="12" hidden="1">#REF!</definedName>
    <definedName name="_Key1" localSheetId="13" hidden="1">#REF!</definedName>
    <definedName name="_Key1" localSheetId="16" hidden="1">#REF!</definedName>
    <definedName name="_Key1" localSheetId="20" hidden="1">#REF!</definedName>
    <definedName name="_Key1" localSheetId="1" hidden="1">#REF!</definedName>
    <definedName name="_Key1" localSheetId="30" hidden="1">#REF!</definedName>
    <definedName name="_Key1" localSheetId="2" hidden="1">#REF!</definedName>
    <definedName name="_Key1" localSheetId="3" hidden="1">#REF!</definedName>
    <definedName name="_Key1" localSheetId="4" hidden="1">#REF!</definedName>
    <definedName name="_Key1" localSheetId="5" hidden="1">#REF!</definedName>
    <definedName name="_Key1" localSheetId="6" hidden="1">#REF!</definedName>
    <definedName name="_Key1" localSheetId="7" hidden="1">#REF!</definedName>
    <definedName name="_Key1" localSheetId="8" hidden="1">#REF!</definedName>
    <definedName name="_Key1" localSheetId="9" hidden="1">#REF!</definedName>
    <definedName name="_Key1" localSheetId="10" hidden="1">#REF!</definedName>
    <definedName name="_Key1" hidden="1">#REF!</definedName>
    <definedName name="_Order1" hidden="1">255</definedName>
    <definedName name="_Sort" localSheetId="0" hidden="1">#REF!</definedName>
    <definedName name="_Sort" localSheetId="11" hidden="1">#REF!</definedName>
    <definedName name="_Sort" localSheetId="12" hidden="1">#REF!</definedName>
    <definedName name="_Sort" localSheetId="13" hidden="1">#REF!</definedName>
    <definedName name="_Sort" localSheetId="16" hidden="1">#REF!</definedName>
    <definedName name="_Sort" localSheetId="20" hidden="1">#REF!</definedName>
    <definedName name="_Sort" localSheetId="1" hidden="1">#REF!</definedName>
    <definedName name="_Sort" localSheetId="30" hidden="1">#REF!</definedName>
    <definedName name="_Sort" localSheetId="2" hidden="1">#REF!</definedName>
    <definedName name="_Sort" localSheetId="3" hidden="1">#REF!</definedName>
    <definedName name="_Sort" localSheetId="4" hidden="1">#REF!</definedName>
    <definedName name="_Sort" localSheetId="5" hidden="1">#REF!</definedName>
    <definedName name="_Sort" localSheetId="6" hidden="1">#REF!</definedName>
    <definedName name="_Sort" localSheetId="7" hidden="1">#REF!</definedName>
    <definedName name="_Sort" localSheetId="8" hidden="1">#REF!</definedName>
    <definedName name="_Sort" localSheetId="9" hidden="1">#REF!</definedName>
    <definedName name="_Sort" localSheetId="10" hidden="1">#REF!</definedName>
    <definedName name="_Sort" hidden="1">#REF!</definedName>
    <definedName name="OLE_LINK1" localSheetId="23">'4.22'!$B$551</definedName>
    <definedName name="_xlnm.Print_Area" localSheetId="0">'4.1'!$B$1:$N$49</definedName>
    <definedName name="_xlnm.Print_Area" localSheetId="30">'4.29 '!$B$4:$H$6</definedName>
    <definedName name="_xlnm.Print_Titles" localSheetId="0">'4.1'!$A$2:$IV$9</definedName>
    <definedName name="_xlnm.Print_Titles" localSheetId="11">'4.10'!$B$1:$B$65539</definedName>
    <definedName name="_xlnm.Print_Titles" localSheetId="17">'4.16'!$BR:$BR</definedName>
    <definedName name="_xlnm.Print_Titles" localSheetId="18">'4.17'!$CR:$CR</definedName>
    <definedName name="_xlnm.Print_Titles" localSheetId="19">'4.18'!$100:$104</definedName>
    <definedName name="_xlnm.Print_Titles" localSheetId="20">'4.19'!$79:$82</definedName>
    <definedName name="_xlnm.Print_Titles" localSheetId="1">'4.2'!$A$2:$IV$9</definedName>
    <definedName name="_xlnm.Print_Titles" localSheetId="21">'4.20'!$2:$5</definedName>
    <definedName name="_xlnm.Print_Titles" localSheetId="22">'4.21'!$33:$36</definedName>
    <definedName name="_xlnm.Print_Titles" localSheetId="23">'4.22'!$95:$95</definedName>
    <definedName name="_xlnm.Print_Titles" localSheetId="30">'4.29 '!$4:$6</definedName>
    <definedName name="_xlnm.Print_Titles" localSheetId="2">'4.3'!$A$2:$IV$10</definedName>
    <definedName name="_xlnm.Print_Titles" localSheetId="3">'4.4'!$A$2:$IV$10</definedName>
    <definedName name="_xlnm.Print_Titles" localSheetId="7">'4.7'!$A$2:$IV$11</definedName>
  </definedNames>
  <calcPr calcId="162913"/>
</workbook>
</file>

<file path=xl/calcChain.xml><?xml version="1.0" encoding="utf-8"?>
<calcChain xmlns="http://schemas.openxmlformats.org/spreadsheetml/2006/main">
  <c r="CH76" i="59" l="1"/>
  <c r="CB27" i="59"/>
  <c r="AO95" i="34" l="1"/>
  <c r="AP95" i="34"/>
  <c r="AN95" i="34"/>
  <c r="AO75" i="34"/>
  <c r="AP75" i="34"/>
  <c r="AN75" i="34"/>
  <c r="AO85" i="34"/>
  <c r="AP85" i="34"/>
  <c r="AN85" i="34"/>
  <c r="AO65" i="34"/>
  <c r="AP65" i="34"/>
  <c r="AN65" i="34"/>
  <c r="AO55" i="34"/>
  <c r="AP55" i="34"/>
  <c r="AN55" i="34"/>
  <c r="AO45" i="34"/>
  <c r="AP45" i="34"/>
  <c r="AN45" i="34"/>
  <c r="AO35" i="34"/>
  <c r="AP35" i="34"/>
  <c r="AN35" i="34"/>
  <c r="AO25" i="34"/>
  <c r="AP25" i="34"/>
  <c r="AN25" i="34"/>
  <c r="AO15" i="34"/>
  <c r="AP15" i="34"/>
  <c r="AN15" i="34"/>
  <c r="AO95" i="33"/>
  <c r="AN95" i="33"/>
  <c r="AO75" i="33"/>
  <c r="AN75" i="33"/>
  <c r="AO85" i="33"/>
  <c r="AN85" i="33"/>
  <c r="AO65" i="33"/>
  <c r="AN65" i="33"/>
  <c r="AO55" i="33"/>
  <c r="AN55" i="33"/>
  <c r="AO45" i="33"/>
  <c r="AN45" i="33"/>
  <c r="AO35" i="33"/>
  <c r="AN35" i="33"/>
  <c r="AO25" i="33"/>
  <c r="AN25" i="33"/>
  <c r="AO15" i="33"/>
  <c r="AN15" i="33"/>
  <c r="BP95" i="38" l="1"/>
  <c r="BO95" i="38"/>
  <c r="BN95" i="38"/>
  <c r="BM95" i="38"/>
  <c r="BL95" i="38"/>
  <c r="BK95" i="38"/>
  <c r="BJ95" i="38"/>
  <c r="BI95" i="38"/>
  <c r="BH95" i="38"/>
  <c r="BG95" i="38"/>
  <c r="BF95" i="38"/>
  <c r="BE95" i="38"/>
  <c r="BD95" i="38"/>
  <c r="BC95" i="38"/>
  <c r="BB95" i="38"/>
  <c r="BA95" i="38"/>
  <c r="BP94" i="38"/>
  <c r="BO94" i="38"/>
  <c r="BN94" i="38"/>
  <c r="BM94" i="38"/>
  <c r="BL94" i="38"/>
  <c r="BK94" i="38"/>
  <c r="BJ94" i="38"/>
  <c r="BI94" i="38"/>
  <c r="BH94" i="38"/>
  <c r="BG94" i="38"/>
  <c r="BF94" i="38"/>
  <c r="BE94" i="38"/>
  <c r="BD94" i="38"/>
  <c r="BC94" i="38"/>
  <c r="BB94" i="38"/>
  <c r="BA94" i="38"/>
  <c r="BP79" i="38"/>
  <c r="BO79" i="38"/>
  <c r="BN79" i="38"/>
  <c r="BM79" i="38"/>
  <c r="BL79" i="38"/>
  <c r="BK79" i="38"/>
  <c r="BJ79" i="38"/>
  <c r="BI79" i="38"/>
  <c r="BH79" i="38"/>
  <c r="BG79" i="38"/>
  <c r="BF79" i="38"/>
  <c r="BE79" i="38"/>
  <c r="BD79" i="38"/>
  <c r="BC79" i="38"/>
  <c r="BB79" i="38"/>
  <c r="BA79" i="38"/>
  <c r="BP78" i="38"/>
  <c r="BO78" i="38"/>
  <c r="BN78" i="38"/>
  <c r="BM78" i="38"/>
  <c r="BL78" i="38"/>
  <c r="BK78" i="38"/>
  <c r="BJ78" i="38"/>
  <c r="BI78" i="38"/>
  <c r="BH78" i="38"/>
  <c r="BG78" i="38"/>
  <c r="BF78" i="38"/>
  <c r="BE78" i="38"/>
  <c r="BD78" i="38"/>
  <c r="BC78" i="38"/>
  <c r="BB78" i="38"/>
  <c r="BA78" i="38"/>
  <c r="BP63" i="38"/>
  <c r="BO63" i="38"/>
  <c r="BN63" i="38"/>
  <c r="BM63" i="38"/>
  <c r="BL63" i="38"/>
  <c r="BK63" i="38"/>
  <c r="BJ63" i="38"/>
  <c r="BI63" i="38"/>
  <c r="BH63" i="38"/>
  <c r="BG63" i="38"/>
  <c r="BF63" i="38"/>
  <c r="BE63" i="38"/>
  <c r="BD63" i="38"/>
  <c r="BC63" i="38"/>
  <c r="BB63" i="38"/>
  <c r="BA63" i="38"/>
  <c r="BP62" i="38"/>
  <c r="BO62" i="38"/>
  <c r="BN62" i="38"/>
  <c r="BM62" i="38"/>
  <c r="BL62" i="38"/>
  <c r="BK62" i="38"/>
  <c r="BJ62" i="38"/>
  <c r="BI62" i="38"/>
  <c r="BH62" i="38"/>
  <c r="BG62" i="38"/>
  <c r="BF62" i="38"/>
  <c r="BE62" i="38"/>
  <c r="BD62" i="38"/>
  <c r="BC62" i="38"/>
  <c r="BB62" i="38"/>
  <c r="BA62" i="38"/>
  <c r="BP51" i="38"/>
  <c r="BO51" i="38"/>
  <c r="BN51" i="38"/>
  <c r="BM51" i="38"/>
  <c r="BL51" i="38"/>
  <c r="BK51" i="38"/>
  <c r="BJ51" i="38"/>
  <c r="BI51" i="38"/>
  <c r="BH51" i="38"/>
  <c r="BG51" i="38"/>
  <c r="BF51" i="38"/>
  <c r="BE51" i="38"/>
  <c r="BE21" i="38" s="1"/>
  <c r="BD51" i="38"/>
  <c r="BC51" i="38"/>
  <c r="BB51" i="38"/>
  <c r="BA51" i="38"/>
  <c r="BP50" i="38"/>
  <c r="BO50" i="38"/>
  <c r="BN50" i="38"/>
  <c r="BM50" i="38"/>
  <c r="BL50" i="38"/>
  <c r="BK50" i="38"/>
  <c r="BJ50" i="38"/>
  <c r="BI50" i="38"/>
  <c r="BH50" i="38"/>
  <c r="BG50" i="38"/>
  <c r="BF50" i="38"/>
  <c r="BE50" i="38"/>
  <c r="BE20" i="38" s="1"/>
  <c r="BD50" i="38"/>
  <c r="BC50" i="38"/>
  <c r="BB50" i="38"/>
  <c r="BA50" i="38"/>
  <c r="BP25" i="38"/>
  <c r="BP21" i="38" s="1"/>
  <c r="BO25" i="38"/>
  <c r="BO21" i="38" s="1"/>
  <c r="BN25" i="38"/>
  <c r="BN21" i="38" s="1"/>
  <c r="BL25" i="38"/>
  <c r="BK25" i="38"/>
  <c r="BJ25" i="38"/>
  <c r="BI25" i="38"/>
  <c r="BH25" i="38"/>
  <c r="BG25" i="38"/>
  <c r="BF25" i="38"/>
  <c r="BE25" i="38"/>
  <c r="BD25" i="38"/>
  <c r="BC25" i="38"/>
  <c r="BB25" i="38"/>
  <c r="BA25" i="38"/>
  <c r="BP24" i="38"/>
  <c r="BO24" i="38"/>
  <c r="BN24" i="38"/>
  <c r="BM24" i="38"/>
  <c r="BL24" i="38"/>
  <c r="BK24" i="38"/>
  <c r="BJ24" i="38"/>
  <c r="BI24" i="38"/>
  <c r="BH24" i="38"/>
  <c r="BG24" i="38"/>
  <c r="BF24" i="38"/>
  <c r="BE24" i="38"/>
  <c r="BD24" i="38"/>
  <c r="BC24" i="38"/>
  <c r="BB24" i="38"/>
  <c r="BA24" i="38"/>
  <c r="BP20" i="38" l="1"/>
  <c r="BG20" i="38"/>
  <c r="BO20" i="38"/>
  <c r="BG21" i="38"/>
  <c r="BB20" i="38"/>
  <c r="BF20" i="38"/>
  <c r="BJ20" i="38"/>
  <c r="BN20" i="38"/>
  <c r="BB21" i="38"/>
  <c r="BF21" i="38"/>
  <c r="BJ21" i="38"/>
  <c r="BD20" i="38"/>
  <c r="BL20" i="38"/>
  <c r="BD21" i="38"/>
  <c r="BA20" i="38"/>
  <c r="BI20" i="38"/>
  <c r="BA21" i="38"/>
  <c r="BI21" i="38"/>
  <c r="BC20" i="38"/>
  <c r="BC21" i="38"/>
  <c r="BL21" i="38"/>
  <c r="BK20" i="38"/>
  <c r="BK21" i="38"/>
  <c r="AV155" i="44" l="1"/>
  <c r="AV156" i="44"/>
  <c r="AV157" i="44"/>
  <c r="AV158" i="44"/>
  <c r="AV159" i="44"/>
  <c r="AV160" i="44"/>
  <c r="AV161" i="44"/>
  <c r="AV162" i="44"/>
  <c r="AV163" i="44"/>
  <c r="AP155" i="44"/>
  <c r="AQ155" i="44" s="1"/>
  <c r="AP156" i="44"/>
  <c r="AP157" i="44"/>
  <c r="AP158" i="44"/>
  <c r="AP159" i="44"/>
  <c r="AP160" i="44"/>
  <c r="AQ160" i="44" s="1"/>
  <c r="AP161" i="44"/>
  <c r="AP162" i="44"/>
  <c r="AP163" i="44"/>
  <c r="AQ163" i="44" s="1"/>
  <c r="AJ155" i="44"/>
  <c r="AJ156" i="44"/>
  <c r="AQ156" i="44" s="1"/>
  <c r="AJ157" i="44"/>
  <c r="AJ158" i="44"/>
  <c r="AJ159" i="44"/>
  <c r="AJ160" i="44"/>
  <c r="AJ161" i="44"/>
  <c r="AQ161" i="44" s="1"/>
  <c r="AJ162" i="44"/>
  <c r="AJ163" i="44"/>
  <c r="Y155" i="44"/>
  <c r="Y156" i="44"/>
  <c r="Y157" i="44"/>
  <c r="Y158" i="44"/>
  <c r="Y159" i="44"/>
  <c r="Y160" i="44"/>
  <c r="Y161" i="44"/>
  <c r="Y162" i="44"/>
  <c r="Y163" i="44"/>
  <c r="S162" i="44"/>
  <c r="S158" i="44"/>
  <c r="N155" i="44"/>
  <c r="S155" i="44" s="1"/>
  <c r="N156" i="44"/>
  <c r="S156" i="44" s="1"/>
  <c r="N157" i="44"/>
  <c r="S157" i="44" s="1"/>
  <c r="N158" i="44"/>
  <c r="N159" i="44"/>
  <c r="S159" i="44" s="1"/>
  <c r="N160" i="44"/>
  <c r="S160" i="44" s="1"/>
  <c r="N161" i="44"/>
  <c r="S161" i="44" s="1"/>
  <c r="N162" i="44"/>
  <c r="N163" i="44"/>
  <c r="S163" i="44" s="1"/>
  <c r="AV154" i="44"/>
  <c r="AP154" i="44"/>
  <c r="AJ154" i="44"/>
  <c r="Y154" i="44"/>
  <c r="N154" i="44"/>
  <c r="S154" i="44" s="1"/>
  <c r="F102" i="42"/>
  <c r="J102" i="42" s="1"/>
  <c r="F103" i="42"/>
  <c r="J103" i="42" s="1"/>
  <c r="F104" i="42"/>
  <c r="J104" i="42" s="1"/>
  <c r="F105" i="42"/>
  <c r="F101" i="42"/>
  <c r="J101" i="42" s="1"/>
  <c r="AQ157" i="44" l="1"/>
  <c r="AQ159" i="44"/>
  <c r="AQ158" i="44"/>
  <c r="AQ154" i="44"/>
  <c r="AQ162" i="44"/>
  <c r="G79" i="14"/>
  <c r="T156" i="43" l="1"/>
  <c r="T155" i="43"/>
  <c r="T154" i="43"/>
  <c r="T153" i="43"/>
  <c r="T152" i="43"/>
  <c r="T151" i="43"/>
  <c r="T150" i="43"/>
  <c r="T149" i="43"/>
  <c r="T148" i="43"/>
  <c r="T147" i="43"/>
  <c r="O156" i="43"/>
  <c r="O155" i="43"/>
  <c r="O154" i="43"/>
  <c r="O153" i="43"/>
  <c r="O152" i="43"/>
  <c r="O151" i="43"/>
  <c r="O150" i="43"/>
  <c r="O149" i="43"/>
  <c r="O148" i="43"/>
  <c r="O147" i="43"/>
  <c r="K156" i="43"/>
  <c r="K155" i="43"/>
  <c r="K154" i="43"/>
  <c r="K153" i="43"/>
  <c r="K152" i="43"/>
  <c r="K151" i="43"/>
  <c r="K150" i="43"/>
  <c r="K149" i="43"/>
  <c r="K148" i="43"/>
  <c r="K147" i="43"/>
  <c r="E156" i="43"/>
  <c r="E155" i="43"/>
  <c r="E154" i="43"/>
  <c r="E153" i="43"/>
  <c r="E152" i="43"/>
  <c r="E151" i="43"/>
  <c r="E150" i="43"/>
  <c r="E149" i="43"/>
  <c r="E148" i="43"/>
  <c r="E147" i="43"/>
  <c r="O136" i="41"/>
  <c r="N128" i="41"/>
  <c r="O128" i="41" s="1"/>
  <c r="N136" i="41"/>
  <c r="N135" i="41"/>
  <c r="O135" i="41" s="1"/>
  <c r="N134" i="41"/>
  <c r="O134" i="41" s="1"/>
  <c r="N133" i="41"/>
  <c r="O133" i="41" s="1"/>
  <c r="N132" i="41"/>
  <c r="O132" i="41" s="1"/>
  <c r="N131" i="41"/>
  <c r="O131" i="41" s="1"/>
  <c r="N130" i="41"/>
  <c r="O130" i="41" s="1"/>
  <c r="N129" i="41"/>
  <c r="O129" i="41" s="1"/>
  <c r="P128" i="48" l="1"/>
  <c r="P129" i="48"/>
  <c r="P130" i="48"/>
  <c r="P131" i="48"/>
  <c r="P132" i="48"/>
  <c r="P133" i="48"/>
  <c r="P134" i="48"/>
  <c r="P135" i="48"/>
  <c r="P136" i="48"/>
  <c r="P127" i="48"/>
  <c r="E136" i="48"/>
  <c r="E135" i="48"/>
  <c r="E134" i="48"/>
  <c r="E133" i="48"/>
  <c r="E132" i="48"/>
  <c r="E131" i="48"/>
  <c r="E130" i="48"/>
  <c r="AF36" i="47"/>
  <c r="AF29" i="47"/>
  <c r="AF20" i="47"/>
  <c r="AE36" i="47"/>
  <c r="AE29" i="47"/>
  <c r="AE20" i="47"/>
  <c r="AD36" i="47"/>
  <c r="AD29" i="47"/>
  <c r="AD20" i="47"/>
  <c r="AC36" i="47"/>
  <c r="AC29" i="47"/>
  <c r="AC20" i="47"/>
  <c r="AB36" i="47"/>
  <c r="AB29" i="47"/>
  <c r="AB20" i="47"/>
  <c r="AA36" i="47"/>
  <c r="AA29" i="47"/>
  <c r="AA20" i="47"/>
  <c r="Z36" i="47"/>
  <c r="Z29" i="47"/>
  <c r="Z20" i="47"/>
  <c r="Y36" i="47"/>
  <c r="Y29" i="47"/>
  <c r="Y20" i="47"/>
  <c r="CC18" i="52"/>
  <c r="CC47" i="52" s="1"/>
  <c r="CC48" i="52" s="1"/>
  <c r="C43" i="52"/>
  <c r="C44" i="52" s="1"/>
  <c r="D43" i="52"/>
  <c r="D44" i="52" s="1"/>
  <c r="E43" i="52"/>
  <c r="E44" i="52" s="1"/>
  <c r="F43" i="52"/>
  <c r="F44" i="52" s="1"/>
  <c r="G43" i="52"/>
  <c r="G44" i="52" s="1"/>
  <c r="H43" i="52"/>
  <c r="H44" i="52" s="1"/>
  <c r="I43" i="52"/>
  <c r="J43" i="52"/>
  <c r="J44" i="52" s="1"/>
  <c r="K43" i="52"/>
  <c r="K44" i="52" s="1"/>
  <c r="L43" i="52"/>
  <c r="L44" i="52" s="1"/>
  <c r="M43" i="52"/>
  <c r="M44" i="52" s="1"/>
  <c r="N43" i="52"/>
  <c r="N44" i="52" s="1"/>
  <c r="O43" i="52"/>
  <c r="O44" i="52" s="1"/>
  <c r="P43" i="52"/>
  <c r="P44" i="52" s="1"/>
  <c r="R43" i="52"/>
  <c r="S43" i="52"/>
  <c r="S44" i="52" s="1"/>
  <c r="T43" i="52"/>
  <c r="T44" i="52" s="1"/>
  <c r="U43" i="52"/>
  <c r="U44" i="52" s="1"/>
  <c r="V43" i="52"/>
  <c r="V44" i="52" s="1"/>
  <c r="W43" i="52"/>
  <c r="W44" i="52" s="1"/>
  <c r="X43" i="52"/>
  <c r="X44" i="52" s="1"/>
  <c r="Y43" i="52"/>
  <c r="Y44" i="52" s="1"/>
  <c r="Z43" i="52"/>
  <c r="AA43" i="52"/>
  <c r="AA44" i="52" s="1"/>
  <c r="AB43" i="52"/>
  <c r="AB44" i="52" s="1"/>
  <c r="AC43" i="52"/>
  <c r="AC44" i="52" s="1"/>
  <c r="AD43" i="52"/>
  <c r="AD44" i="52" s="1"/>
  <c r="AE43" i="52"/>
  <c r="AE44" i="52" s="1"/>
  <c r="AF43" i="52"/>
  <c r="AF44" i="52" s="1"/>
  <c r="AG43" i="52"/>
  <c r="AG44" i="52" s="1"/>
  <c r="AH43" i="52"/>
  <c r="AI43" i="52"/>
  <c r="AI44" i="52" s="1"/>
  <c r="AJ43" i="52"/>
  <c r="AJ44" i="52" s="1"/>
  <c r="AK43" i="52"/>
  <c r="AK44" i="52" s="1"/>
  <c r="AL43" i="52"/>
  <c r="AL44" i="52" s="1"/>
  <c r="AM43" i="52"/>
  <c r="AM44" i="52" s="1"/>
  <c r="AN43" i="52"/>
  <c r="AN44" i="52" s="1"/>
  <c r="AO43" i="52"/>
  <c r="AO44" i="52" s="1"/>
  <c r="AP43" i="52"/>
  <c r="AQ43" i="52"/>
  <c r="AQ44" i="52" s="1"/>
  <c r="AR43" i="52"/>
  <c r="AR44" i="52" s="1"/>
  <c r="AS43" i="52"/>
  <c r="AS44" i="52" s="1"/>
  <c r="AT43" i="52"/>
  <c r="AT44" i="52" s="1"/>
  <c r="AV43" i="52"/>
  <c r="AV44" i="52" s="1"/>
  <c r="AW43" i="52"/>
  <c r="AW44" i="52" s="1"/>
  <c r="AX43" i="52"/>
  <c r="AX44" i="52" s="1"/>
  <c r="AY43" i="52"/>
  <c r="AZ43" i="52"/>
  <c r="AZ44" i="52" s="1"/>
  <c r="BA43" i="52"/>
  <c r="BB43" i="52"/>
  <c r="BB44" i="52" s="1"/>
  <c r="BC43" i="52"/>
  <c r="BD43" i="52"/>
  <c r="BD44" i="52" s="1"/>
  <c r="BE43" i="52"/>
  <c r="BE44" i="52" s="1"/>
  <c r="BF43" i="52"/>
  <c r="BF44" i="52" s="1"/>
  <c r="BG43" i="52"/>
  <c r="BH43" i="52"/>
  <c r="BH44" i="52" s="1"/>
  <c r="BI43" i="52"/>
  <c r="BI44" i="52" s="1"/>
  <c r="BJ43" i="52"/>
  <c r="BJ44" i="52" s="1"/>
  <c r="BK43" i="52"/>
  <c r="BL43" i="52"/>
  <c r="BL44" i="52" s="1"/>
  <c r="BM43" i="52"/>
  <c r="BM44" i="52" s="1"/>
  <c r="BN43" i="52"/>
  <c r="BN44" i="52" s="1"/>
  <c r="BO43" i="52"/>
  <c r="BP43" i="52"/>
  <c r="BP44" i="52" s="1"/>
  <c r="BQ43" i="52"/>
  <c r="BQ44" i="52" s="1"/>
  <c r="BR43" i="52"/>
  <c r="BR44" i="52" s="1"/>
  <c r="BS43" i="52"/>
  <c r="BT43" i="52"/>
  <c r="BT44" i="52" s="1"/>
  <c r="BU43" i="52"/>
  <c r="BU44" i="52" s="1"/>
  <c r="BV43" i="52"/>
  <c r="BV44" i="52" s="1"/>
  <c r="BW43" i="52"/>
  <c r="BX43" i="52"/>
  <c r="BX44" i="52" s="1"/>
  <c r="BY43" i="52"/>
  <c r="BY44" i="52" s="1"/>
  <c r="BZ43" i="52"/>
  <c r="BZ44" i="52" s="1"/>
  <c r="CA43" i="52"/>
  <c r="CB43" i="52"/>
  <c r="CC43" i="52"/>
  <c r="CC44" i="52" s="1"/>
  <c r="CD43" i="52"/>
  <c r="CD44" i="52" s="1"/>
  <c r="CE43" i="52"/>
  <c r="CF43" i="52"/>
  <c r="CF44" i="52" s="1"/>
  <c r="CG43" i="52"/>
  <c r="CG44" i="52" s="1"/>
  <c r="CH43" i="52"/>
  <c r="CH44" i="52" s="1"/>
  <c r="CI43" i="52"/>
  <c r="CJ43" i="52"/>
  <c r="CJ44" i="52" s="1"/>
  <c r="CK43" i="52"/>
  <c r="CK44" i="52" s="1"/>
  <c r="CL43" i="52"/>
  <c r="CL44" i="52" s="1"/>
  <c r="CM43" i="52"/>
  <c r="CN43" i="52"/>
  <c r="CN44" i="52" s="1"/>
  <c r="CO43" i="52"/>
  <c r="CO44" i="52" s="1"/>
  <c r="CP43" i="52"/>
  <c r="CP44" i="52" s="1"/>
  <c r="CQ43" i="52"/>
  <c r="CS43" i="52"/>
  <c r="CS44" i="52" s="1"/>
  <c r="CT43" i="52"/>
  <c r="CT44" i="52" s="1"/>
  <c r="CU43" i="52"/>
  <c r="CU44" i="52" s="1"/>
  <c r="CW43" i="52"/>
  <c r="CY43" i="52"/>
  <c r="CY44" i="52" s="1"/>
  <c r="DA43" i="52"/>
  <c r="DA44" i="52" s="1"/>
  <c r="DB43" i="52"/>
  <c r="DB44" i="52" s="1"/>
  <c r="DC43" i="52"/>
  <c r="DD43" i="52"/>
  <c r="DD44" i="52" s="1"/>
  <c r="DJ41" i="52"/>
  <c r="DJ42" i="52" s="1"/>
  <c r="DK41" i="52"/>
  <c r="DK42" i="52" s="1"/>
  <c r="I44" i="52"/>
  <c r="Q44" i="52"/>
  <c r="R44" i="52"/>
  <c r="Z44" i="52"/>
  <c r="AH44" i="52"/>
  <c r="AP44" i="52"/>
  <c r="AU44" i="52"/>
  <c r="AY44" i="52"/>
  <c r="BA44" i="52"/>
  <c r="BC44" i="52"/>
  <c r="BG44" i="52"/>
  <c r="BK44" i="52"/>
  <c r="BO44" i="52"/>
  <c r="BS44" i="52"/>
  <c r="BW44" i="52"/>
  <c r="CA44" i="52"/>
  <c r="CB44" i="52"/>
  <c r="CE44" i="52"/>
  <c r="CI44" i="52"/>
  <c r="CM44" i="52"/>
  <c r="CQ44" i="52"/>
  <c r="CW44" i="52"/>
  <c r="DC44" i="52"/>
  <c r="CC45" i="52"/>
  <c r="CC46" i="52" s="1"/>
  <c r="CH45" i="52"/>
  <c r="CH46" i="52" s="1"/>
  <c r="CK45" i="52"/>
  <c r="CK46" i="52" s="1"/>
  <c r="CM45" i="52"/>
  <c r="CM46" i="52" s="1"/>
  <c r="CP45" i="52"/>
  <c r="CP46" i="52" s="1"/>
  <c r="CS45" i="52"/>
  <c r="CS46" i="52" s="1"/>
  <c r="CU45" i="52"/>
  <c r="CU46" i="52" s="1"/>
  <c r="CW45" i="52"/>
  <c r="CW46" i="52" s="1"/>
  <c r="CY45" i="52"/>
  <c r="CY46" i="52" s="1"/>
  <c r="DA45" i="52"/>
  <c r="DA46" i="52" s="1"/>
  <c r="DB45" i="52"/>
  <c r="DB46" i="52" s="1"/>
  <c r="DC45" i="52"/>
  <c r="DC46" i="52" s="1"/>
  <c r="DD45" i="52"/>
  <c r="DD46" i="52" s="1"/>
  <c r="DJ43" i="52"/>
  <c r="DJ44" i="52" s="1"/>
  <c r="DK43" i="52"/>
  <c r="DK44" i="52" s="1"/>
  <c r="C46" i="52"/>
  <c r="D46" i="52"/>
  <c r="E46" i="52"/>
  <c r="F46" i="52"/>
  <c r="G46" i="52"/>
  <c r="H46" i="52"/>
  <c r="I46" i="52"/>
  <c r="J46" i="52"/>
  <c r="K46" i="52"/>
  <c r="L46" i="52"/>
  <c r="M46" i="52"/>
  <c r="N46" i="52"/>
  <c r="O46" i="52"/>
  <c r="P46" i="52"/>
  <c r="Q46" i="52"/>
  <c r="R46" i="52"/>
  <c r="S46" i="52"/>
  <c r="T46" i="52"/>
  <c r="U46" i="52"/>
  <c r="V46" i="52"/>
  <c r="W46" i="52"/>
  <c r="X46" i="52"/>
  <c r="Y46" i="52"/>
  <c r="Z46" i="52"/>
  <c r="AA46" i="52"/>
  <c r="AB46" i="52"/>
  <c r="AC46" i="52"/>
  <c r="AD46" i="52"/>
  <c r="AE46" i="52"/>
  <c r="AF46" i="52"/>
  <c r="AG46" i="52"/>
  <c r="AH46" i="52"/>
  <c r="AI46" i="52"/>
  <c r="AJ46" i="52"/>
  <c r="AK46" i="52"/>
  <c r="AL46" i="52"/>
  <c r="AM46" i="52"/>
  <c r="AN46" i="52"/>
  <c r="AO46" i="52"/>
  <c r="AP46" i="52"/>
  <c r="AQ46" i="52"/>
  <c r="AR46" i="52"/>
  <c r="AS46" i="52"/>
  <c r="AT46" i="52"/>
  <c r="AU46" i="52"/>
  <c r="AV46" i="52"/>
  <c r="AW46" i="52"/>
  <c r="AX46" i="52"/>
  <c r="AY46" i="52"/>
  <c r="AZ46" i="52"/>
  <c r="BA46" i="52"/>
  <c r="BB46" i="52"/>
  <c r="BC46" i="52"/>
  <c r="BD46" i="52"/>
  <c r="BE46" i="52"/>
  <c r="BF46" i="52"/>
  <c r="BG46" i="52"/>
  <c r="BH46" i="52"/>
  <c r="BI46" i="52"/>
  <c r="BJ46" i="52"/>
  <c r="BK46" i="52"/>
  <c r="BL46" i="52"/>
  <c r="BM46" i="52"/>
  <c r="BN46" i="52"/>
  <c r="BO46" i="52"/>
  <c r="BP46" i="52"/>
  <c r="BQ46" i="52"/>
  <c r="BR46" i="52"/>
  <c r="BS46" i="52"/>
  <c r="BT46" i="52"/>
  <c r="BU46" i="52"/>
  <c r="BV46" i="52"/>
  <c r="BW46" i="52"/>
  <c r="BZ46" i="52"/>
  <c r="CB46" i="52"/>
  <c r="CE46" i="52"/>
  <c r="CF46" i="52"/>
  <c r="CG46" i="52"/>
  <c r="C47" i="52"/>
  <c r="C48" i="52" s="1"/>
  <c r="D47" i="52"/>
  <c r="D48" i="52" s="1"/>
  <c r="E47" i="52"/>
  <c r="E48" i="52" s="1"/>
  <c r="F47" i="52"/>
  <c r="F48" i="52" s="1"/>
  <c r="G47" i="52"/>
  <c r="G48" i="52" s="1"/>
  <c r="H47" i="52"/>
  <c r="H48" i="52" s="1"/>
  <c r="I47" i="52"/>
  <c r="I48" i="52" s="1"/>
  <c r="J47" i="52"/>
  <c r="J48" i="52" s="1"/>
  <c r="K47" i="52"/>
  <c r="K48" i="52" s="1"/>
  <c r="L47" i="52"/>
  <c r="L48" i="52" s="1"/>
  <c r="M47" i="52"/>
  <c r="M48" i="52" s="1"/>
  <c r="N47" i="52"/>
  <c r="N48" i="52" s="1"/>
  <c r="O47" i="52"/>
  <c r="O48" i="52" s="1"/>
  <c r="P47" i="52"/>
  <c r="P48" i="52" s="1"/>
  <c r="Q47" i="52"/>
  <c r="Q48" i="52" s="1"/>
  <c r="R47" i="52"/>
  <c r="R48" i="52" s="1"/>
  <c r="S47" i="52"/>
  <c r="S48" i="52" s="1"/>
  <c r="T47" i="52"/>
  <c r="T48" i="52" s="1"/>
  <c r="U47" i="52"/>
  <c r="U48" i="52" s="1"/>
  <c r="V47" i="52"/>
  <c r="V48" i="52" s="1"/>
  <c r="W47" i="52"/>
  <c r="W48" i="52" s="1"/>
  <c r="X47" i="52"/>
  <c r="X48" i="52" s="1"/>
  <c r="Y47" i="52"/>
  <c r="Y48" i="52" s="1"/>
  <c r="Z47" i="52"/>
  <c r="Z48" i="52" s="1"/>
  <c r="AA47" i="52"/>
  <c r="AA48" i="52" s="1"/>
  <c r="AB47" i="52"/>
  <c r="AB48" i="52" s="1"/>
  <c r="AC47" i="52"/>
  <c r="AC48" i="52" s="1"/>
  <c r="AD47" i="52"/>
  <c r="AD48" i="52" s="1"/>
  <c r="AE47" i="52"/>
  <c r="AE48" i="52" s="1"/>
  <c r="AF47" i="52"/>
  <c r="AF48" i="52" s="1"/>
  <c r="AG47" i="52"/>
  <c r="AG48" i="52" s="1"/>
  <c r="AH47" i="52"/>
  <c r="AH48" i="52" s="1"/>
  <c r="AI47" i="52"/>
  <c r="AI48" i="52" s="1"/>
  <c r="AJ47" i="52"/>
  <c r="AJ48" i="52" s="1"/>
  <c r="AK47" i="52"/>
  <c r="AK48" i="52" s="1"/>
  <c r="AL47" i="52"/>
  <c r="AL48" i="52" s="1"/>
  <c r="AM47" i="52"/>
  <c r="AM48" i="52" s="1"/>
  <c r="AN47" i="52"/>
  <c r="AN48" i="52" s="1"/>
  <c r="AO47" i="52"/>
  <c r="AO48" i="52" s="1"/>
  <c r="AP47" i="52"/>
  <c r="AP48" i="52" s="1"/>
  <c r="AQ47" i="52"/>
  <c r="AQ48" i="52" s="1"/>
  <c r="AR47" i="52"/>
  <c r="AR48" i="52" s="1"/>
  <c r="AS47" i="52"/>
  <c r="AS48" i="52" s="1"/>
  <c r="AT47" i="52"/>
  <c r="AT48" i="52" s="1"/>
  <c r="AU47" i="52"/>
  <c r="AU48" i="52" s="1"/>
  <c r="AV47" i="52"/>
  <c r="AV48" i="52" s="1"/>
  <c r="AW47" i="52"/>
  <c r="AW48" i="52" s="1"/>
  <c r="AX47" i="52"/>
  <c r="AX48" i="52" s="1"/>
  <c r="AY47" i="52"/>
  <c r="AY48" i="52" s="1"/>
  <c r="AZ47" i="52"/>
  <c r="AZ48" i="52" s="1"/>
  <c r="BA47" i="52"/>
  <c r="BA48" i="52" s="1"/>
  <c r="BB47" i="52"/>
  <c r="BB48" i="52" s="1"/>
  <c r="BC47" i="52"/>
  <c r="BC48" i="52" s="1"/>
  <c r="BD47" i="52"/>
  <c r="BD48" i="52" s="1"/>
  <c r="BE47" i="52"/>
  <c r="BE48" i="52" s="1"/>
  <c r="BF47" i="52"/>
  <c r="BF48" i="52" s="1"/>
  <c r="BG47" i="52"/>
  <c r="BG48" i="52" s="1"/>
  <c r="BH47" i="52"/>
  <c r="BH48" i="52" s="1"/>
  <c r="BI47" i="52"/>
  <c r="BI48" i="52" s="1"/>
  <c r="BJ47" i="52"/>
  <c r="BJ48" i="52" s="1"/>
  <c r="BK47" i="52"/>
  <c r="BK48" i="52" s="1"/>
  <c r="BL47" i="52"/>
  <c r="BL48" i="52" s="1"/>
  <c r="BM47" i="52"/>
  <c r="BM48" i="52" s="1"/>
  <c r="BN47" i="52"/>
  <c r="BN48" i="52" s="1"/>
  <c r="BO47" i="52"/>
  <c r="BO48" i="52" s="1"/>
  <c r="BP47" i="52"/>
  <c r="BP48" i="52" s="1"/>
  <c r="BQ47" i="52"/>
  <c r="BQ48" i="52" s="1"/>
  <c r="BR47" i="52"/>
  <c r="BR48" i="52" s="1"/>
  <c r="BS47" i="52"/>
  <c r="BS48" i="52" s="1"/>
  <c r="BT47" i="52"/>
  <c r="BT48" i="52" s="1"/>
  <c r="BU47" i="52"/>
  <c r="BU48" i="52" s="1"/>
  <c r="BV47" i="52"/>
  <c r="BV48" i="52" s="1"/>
  <c r="BW47" i="52"/>
  <c r="BW48" i="52" s="1"/>
  <c r="BZ47" i="52"/>
  <c r="BZ48" i="52" s="1"/>
  <c r="CB47" i="52"/>
  <c r="CB48" i="52" s="1"/>
  <c r="CE47" i="52"/>
  <c r="CE48" i="52" s="1"/>
  <c r="CF47" i="52"/>
  <c r="CF48" i="52" s="1"/>
  <c r="CG47" i="52"/>
  <c r="CG48" i="52" s="1"/>
  <c r="CH47" i="52"/>
  <c r="CH48" i="52" s="1"/>
  <c r="CK47" i="52"/>
  <c r="CK48" i="52" s="1"/>
  <c r="CM47" i="52"/>
  <c r="CM48" i="52" s="1"/>
  <c r="CP47" i="52"/>
  <c r="CP48" i="52" s="1"/>
  <c r="CS47" i="52"/>
  <c r="CS48" i="52" s="1"/>
  <c r="CU47" i="52"/>
  <c r="CU48" i="52" s="1"/>
  <c r="CW47" i="52"/>
  <c r="CW48" i="52" s="1"/>
  <c r="CY47" i="52"/>
  <c r="CY48" i="52" s="1"/>
  <c r="DA47" i="52"/>
  <c r="DA48" i="52" s="1"/>
  <c r="DB47" i="52"/>
  <c r="DB48" i="52" s="1"/>
  <c r="DC47" i="52"/>
  <c r="DC48" i="52" s="1"/>
  <c r="DD47" i="52"/>
  <c r="DD48" i="52" s="1"/>
  <c r="DJ45" i="52"/>
  <c r="DJ46" i="52" s="1"/>
  <c r="DK45" i="52"/>
  <c r="DK46" i="52" s="1"/>
  <c r="BX48" i="52"/>
  <c r="BY48" i="52"/>
  <c r="CA48" i="52"/>
  <c r="CD48" i="52"/>
  <c r="CI48" i="52"/>
  <c r="CJ48" i="52"/>
  <c r="CL48" i="52"/>
  <c r="CN48" i="52"/>
  <c r="CO48" i="52"/>
  <c r="CQ48" i="52"/>
  <c r="CT48" i="52"/>
  <c r="C49" i="52"/>
  <c r="D49" i="52"/>
  <c r="E49" i="52"/>
  <c r="F49" i="52"/>
  <c r="G49" i="52"/>
  <c r="H49" i="52"/>
  <c r="I49" i="52"/>
  <c r="J49" i="52"/>
  <c r="K49" i="52"/>
  <c r="L49" i="52"/>
  <c r="M49" i="52"/>
  <c r="N49" i="52"/>
  <c r="O49" i="52"/>
  <c r="P49" i="52"/>
  <c r="Q49" i="52"/>
  <c r="R49" i="52"/>
  <c r="S49" i="52"/>
  <c r="T49" i="52"/>
  <c r="U49" i="52"/>
  <c r="V49" i="52"/>
  <c r="W49" i="52"/>
  <c r="X49" i="52"/>
  <c r="Y49" i="52"/>
  <c r="Z49" i="52"/>
  <c r="AA49" i="52"/>
  <c r="AB49" i="52"/>
  <c r="AC49" i="52"/>
  <c r="AD49" i="52"/>
  <c r="AE49" i="52"/>
  <c r="AF49" i="52"/>
  <c r="AG49" i="52"/>
  <c r="AH49" i="52"/>
  <c r="AI49" i="52"/>
  <c r="AJ49" i="52"/>
  <c r="AK49" i="52"/>
  <c r="AL49" i="52"/>
  <c r="AM49" i="52"/>
  <c r="AN49" i="52"/>
  <c r="AO49" i="52"/>
  <c r="AP49" i="52"/>
  <c r="AQ49" i="52"/>
  <c r="AR49" i="52"/>
  <c r="AS49" i="52"/>
  <c r="AT49" i="52"/>
  <c r="AU49" i="52"/>
  <c r="AV49" i="52"/>
  <c r="AW49" i="52"/>
  <c r="AX49" i="52"/>
  <c r="AY49" i="52"/>
  <c r="AZ49" i="52"/>
  <c r="BA49" i="52"/>
  <c r="BB49" i="52"/>
  <c r="BC49" i="52"/>
  <c r="BD49" i="52"/>
  <c r="BE49" i="52"/>
  <c r="BF49" i="52"/>
  <c r="BG49" i="52"/>
  <c r="BH49" i="52"/>
  <c r="BI49" i="52"/>
  <c r="BI50" i="52" s="1"/>
  <c r="BJ49" i="52"/>
  <c r="BJ50" i="52" s="1"/>
  <c r="BK49" i="52"/>
  <c r="BK50" i="52" s="1"/>
  <c r="BL49" i="52"/>
  <c r="BL50" i="52" s="1"/>
  <c r="BM49" i="52"/>
  <c r="BM50" i="52" s="1"/>
  <c r="BN49" i="52"/>
  <c r="BN50" i="52" s="1"/>
  <c r="BO49" i="52"/>
  <c r="BO50" i="52" s="1"/>
  <c r="BP49" i="52"/>
  <c r="BP50" i="52" s="1"/>
  <c r="BQ49" i="52"/>
  <c r="BQ50" i="52" s="1"/>
  <c r="BR49" i="52"/>
  <c r="BR50" i="52" s="1"/>
  <c r="BS49" i="52"/>
  <c r="BS50" i="52" s="1"/>
  <c r="BT49" i="52"/>
  <c r="BT50" i="52" s="1"/>
  <c r="BU49" i="52"/>
  <c r="BV49" i="52"/>
  <c r="BV50" i="52" s="1"/>
  <c r="BW49" i="52"/>
  <c r="BW50" i="52" s="1"/>
  <c r="BX49" i="52"/>
  <c r="BX50" i="52" s="1"/>
  <c r="BY49" i="52"/>
  <c r="BY50" i="52" s="1"/>
  <c r="BZ49" i="52"/>
  <c r="BZ50" i="52" s="1"/>
  <c r="CA49" i="52"/>
  <c r="CA50" i="52" s="1"/>
  <c r="CB49" i="52"/>
  <c r="CB50" i="52" s="1"/>
  <c r="CC49" i="52"/>
  <c r="CC50" i="52" s="1"/>
  <c r="CD49" i="52"/>
  <c r="CD50" i="52" s="1"/>
  <c r="CE49" i="52"/>
  <c r="CE50" i="52" s="1"/>
  <c r="CF49" i="52"/>
  <c r="CF50" i="52" s="1"/>
  <c r="CG49" i="52"/>
  <c r="CG50" i="52" s="1"/>
  <c r="CH49" i="52"/>
  <c r="CH50" i="52" s="1"/>
  <c r="CI49" i="52"/>
  <c r="CI50" i="52" s="1"/>
  <c r="CJ49" i="52"/>
  <c r="CJ50" i="52" s="1"/>
  <c r="CK49" i="52"/>
  <c r="CK50" i="52" s="1"/>
  <c r="CL49" i="52"/>
  <c r="CL50" i="52" s="1"/>
  <c r="CM49" i="52"/>
  <c r="CM50" i="52" s="1"/>
  <c r="CN49" i="52"/>
  <c r="CN50" i="52" s="1"/>
  <c r="CO49" i="52"/>
  <c r="CO50" i="52" s="1"/>
  <c r="CP49" i="52"/>
  <c r="CP50" i="52" s="1"/>
  <c r="CQ49" i="52"/>
  <c r="CQ50" i="52" s="1"/>
  <c r="CS49" i="52"/>
  <c r="CS50" i="52" s="1"/>
  <c r="CT49" i="52"/>
  <c r="CT50" i="52" s="1"/>
  <c r="CU49" i="52"/>
  <c r="CU50" i="52" s="1"/>
  <c r="CW49" i="52"/>
  <c r="CW50" i="52" s="1"/>
  <c r="CY49" i="52"/>
  <c r="CY50" i="52" s="1"/>
  <c r="DA49" i="52"/>
  <c r="DA50" i="52" s="1"/>
  <c r="DB49" i="52"/>
  <c r="DB50" i="52" s="1"/>
  <c r="DC49" i="52"/>
  <c r="DC50" i="52" s="1"/>
  <c r="DD49" i="52"/>
  <c r="DD50" i="52" s="1"/>
  <c r="DJ47" i="52"/>
  <c r="DJ48" i="52" s="1"/>
  <c r="DK47" i="52"/>
  <c r="DK48" i="52" s="1"/>
  <c r="C50" i="52"/>
  <c r="D50" i="52"/>
  <c r="E50" i="52"/>
  <c r="F50" i="52"/>
  <c r="G50" i="52"/>
  <c r="H50" i="52"/>
  <c r="I50" i="52"/>
  <c r="J50" i="52"/>
  <c r="K50" i="52"/>
  <c r="L50" i="52"/>
  <c r="M50" i="52"/>
  <c r="N50" i="52"/>
  <c r="O50" i="52"/>
  <c r="P50" i="52"/>
  <c r="Q50" i="52"/>
  <c r="R50" i="52"/>
  <c r="S50" i="52"/>
  <c r="T50" i="52"/>
  <c r="U50" i="52"/>
  <c r="V50" i="52"/>
  <c r="W50" i="52"/>
  <c r="X50" i="52"/>
  <c r="Y50" i="52"/>
  <c r="Z50" i="52"/>
  <c r="AA50" i="52"/>
  <c r="AB50" i="52"/>
  <c r="AC50" i="52"/>
  <c r="AD50" i="52"/>
  <c r="AE50" i="52"/>
  <c r="AF50" i="52"/>
  <c r="AG50" i="52"/>
  <c r="AH50" i="52"/>
  <c r="AI50" i="52"/>
  <c r="AJ50" i="52"/>
  <c r="AK50" i="52"/>
  <c r="AL50" i="52"/>
  <c r="AM50" i="52"/>
  <c r="AN50" i="52"/>
  <c r="AO50" i="52"/>
  <c r="AP50" i="52"/>
  <c r="AQ50" i="52"/>
  <c r="AR50" i="52"/>
  <c r="AS50" i="52"/>
  <c r="AT50" i="52"/>
  <c r="AU50" i="52"/>
  <c r="AV50" i="52"/>
  <c r="AW50" i="52"/>
  <c r="AX50" i="52"/>
  <c r="AY50" i="52"/>
  <c r="AZ50" i="52"/>
  <c r="BA50" i="52"/>
  <c r="BB50" i="52"/>
  <c r="BC50" i="52"/>
  <c r="BD50" i="52"/>
  <c r="BE50" i="52"/>
  <c r="BF50" i="52"/>
  <c r="BG50" i="52"/>
  <c r="BH50" i="52"/>
  <c r="BU50" i="52"/>
  <c r="C52" i="52"/>
  <c r="D52" i="52"/>
  <c r="E52" i="52"/>
  <c r="F52" i="52"/>
  <c r="G52" i="52"/>
  <c r="H52" i="52"/>
  <c r="I52" i="52"/>
  <c r="J52" i="52"/>
  <c r="K52" i="52"/>
  <c r="L52" i="52"/>
  <c r="M52" i="52"/>
  <c r="N52" i="52"/>
  <c r="O52" i="52"/>
  <c r="P52" i="52"/>
  <c r="Q52" i="52"/>
  <c r="R52" i="52"/>
  <c r="S52" i="52"/>
  <c r="T52" i="52"/>
  <c r="U52" i="52"/>
  <c r="V52" i="52"/>
  <c r="W52" i="52"/>
  <c r="X52" i="52"/>
  <c r="Y52" i="52"/>
  <c r="Z52" i="52"/>
  <c r="AA52" i="52"/>
  <c r="AB52" i="52"/>
  <c r="AC52" i="52"/>
  <c r="AD52" i="52"/>
  <c r="AE52" i="52"/>
  <c r="AF52" i="52"/>
  <c r="AG52" i="52"/>
  <c r="AH52" i="52"/>
  <c r="AI52" i="52"/>
  <c r="AJ52" i="52"/>
  <c r="AK52" i="52"/>
  <c r="AL52" i="52"/>
  <c r="AM52" i="52"/>
  <c r="AN52" i="52"/>
  <c r="AO52" i="52"/>
  <c r="AP52" i="52"/>
  <c r="AQ52" i="52"/>
  <c r="AR52" i="52"/>
  <c r="AS52" i="52"/>
  <c r="AT52" i="52"/>
  <c r="AU52" i="52"/>
  <c r="AV52" i="52"/>
  <c r="AW52" i="52"/>
  <c r="AX52" i="52"/>
  <c r="AY52" i="52"/>
  <c r="AZ52" i="52"/>
  <c r="BA52" i="52"/>
  <c r="BB52" i="52"/>
  <c r="BC52" i="52"/>
  <c r="BD52" i="52"/>
  <c r="BE52" i="52"/>
  <c r="BF52" i="52"/>
  <c r="BG52" i="52"/>
  <c r="BH52" i="52"/>
  <c r="BI52" i="52"/>
  <c r="BJ52" i="52"/>
  <c r="BK52" i="52"/>
  <c r="BL52" i="52"/>
  <c r="BM52" i="52"/>
  <c r="BN52" i="52"/>
  <c r="BO52" i="52"/>
  <c r="BP52" i="52"/>
  <c r="BQ52" i="52"/>
  <c r="BR52" i="52"/>
  <c r="BS52" i="52"/>
  <c r="BT52" i="52"/>
  <c r="BU52" i="52"/>
  <c r="BV52" i="52"/>
  <c r="BW52" i="52"/>
  <c r="BX52" i="52"/>
  <c r="BY52" i="52"/>
  <c r="BZ52" i="52"/>
  <c r="CA52" i="52"/>
  <c r="CB52" i="52"/>
  <c r="CC52" i="52"/>
  <c r="CD52" i="52"/>
  <c r="CE52" i="52"/>
  <c r="CF52" i="52"/>
  <c r="CG52" i="52"/>
  <c r="CH52" i="52"/>
  <c r="CI52" i="52"/>
  <c r="CJ52" i="52"/>
  <c r="CK52" i="52"/>
  <c r="CL52" i="52"/>
  <c r="CM52" i="52"/>
  <c r="CN52" i="52"/>
  <c r="CO52" i="52"/>
  <c r="CP52" i="52"/>
  <c r="CQ52" i="52"/>
  <c r="CR52" i="52"/>
  <c r="CS52" i="52"/>
  <c r="CT52" i="52"/>
  <c r="CU52" i="52"/>
  <c r="CV52" i="52"/>
  <c r="CW52" i="52"/>
  <c r="CX52" i="52"/>
  <c r="CY52" i="52"/>
  <c r="CZ52" i="52"/>
  <c r="DA52" i="52"/>
  <c r="DB52" i="52"/>
  <c r="DC52" i="52"/>
  <c r="DD52" i="52"/>
  <c r="DJ50" i="52"/>
  <c r="DK50" i="52"/>
  <c r="C53" i="52"/>
  <c r="D53" i="52"/>
  <c r="E53" i="52"/>
  <c r="F53" i="52"/>
  <c r="G53" i="52"/>
  <c r="H53" i="52"/>
  <c r="I53" i="52"/>
  <c r="J53" i="52"/>
  <c r="K53" i="52"/>
  <c r="L53" i="52"/>
  <c r="M53" i="52"/>
  <c r="N53" i="52"/>
  <c r="O53" i="52"/>
  <c r="P53" i="52"/>
  <c r="Q53" i="52"/>
  <c r="R53" i="52"/>
  <c r="S53" i="52"/>
  <c r="T53" i="52"/>
  <c r="U53" i="52"/>
  <c r="V53" i="52"/>
  <c r="W53" i="52"/>
  <c r="X53" i="52"/>
  <c r="Y53" i="52"/>
  <c r="Z53" i="52"/>
  <c r="AA53" i="52"/>
  <c r="AB53" i="52"/>
  <c r="AC53" i="52"/>
  <c r="AD53" i="52"/>
  <c r="AE53" i="52"/>
  <c r="AF53" i="52"/>
  <c r="AG53" i="52"/>
  <c r="AH53" i="52"/>
  <c r="AI53" i="52"/>
  <c r="AJ53" i="52"/>
  <c r="AK53" i="52"/>
  <c r="AL53" i="52"/>
  <c r="AM53" i="52"/>
  <c r="AN53" i="52"/>
  <c r="AO53" i="52"/>
  <c r="AP53" i="52"/>
  <c r="AQ53" i="52"/>
  <c r="AR53" i="52"/>
  <c r="AS53" i="52"/>
  <c r="AT53" i="52"/>
  <c r="AU53" i="52"/>
  <c r="AV53" i="52"/>
  <c r="AW53" i="52"/>
  <c r="AX53" i="52"/>
  <c r="AY53" i="52"/>
  <c r="AZ53" i="52"/>
  <c r="BA53" i="52"/>
  <c r="BB53" i="52"/>
  <c r="BC53" i="52"/>
  <c r="BD53" i="52"/>
  <c r="BE53" i="52"/>
  <c r="BF53" i="52"/>
  <c r="BG53" i="52"/>
  <c r="BH53" i="52"/>
  <c r="BI53" i="52"/>
  <c r="BJ53" i="52"/>
  <c r="BK53" i="52"/>
  <c r="BL53" i="52"/>
  <c r="BM53" i="52"/>
  <c r="BN53" i="52"/>
  <c r="BO53" i="52"/>
  <c r="BP53" i="52"/>
  <c r="BQ53" i="52"/>
  <c r="BR53" i="52"/>
  <c r="BS53" i="52"/>
  <c r="BT53" i="52"/>
  <c r="BU53" i="52"/>
  <c r="BV53" i="52"/>
  <c r="BW53" i="52"/>
  <c r="BX53" i="52"/>
  <c r="BY53" i="52"/>
  <c r="BZ53" i="52"/>
  <c r="CA53" i="52"/>
  <c r="CB53" i="52"/>
  <c r="CC53" i="52"/>
  <c r="CD53" i="52"/>
  <c r="CE53" i="52"/>
  <c r="CF53" i="52"/>
  <c r="CG53" i="52"/>
  <c r="CH53" i="52"/>
  <c r="CI53" i="52"/>
  <c r="CJ53" i="52"/>
  <c r="CK53" i="52"/>
  <c r="CL53" i="52"/>
  <c r="CM53" i="52"/>
  <c r="CN53" i="52"/>
  <c r="CO53" i="52"/>
  <c r="CP53" i="52"/>
  <c r="CQ53" i="52"/>
  <c r="CR53" i="52"/>
  <c r="CS53" i="52"/>
  <c r="CT53" i="52"/>
  <c r="CU53" i="52"/>
  <c r="CV53" i="52"/>
  <c r="CW53" i="52"/>
  <c r="CX53" i="52"/>
  <c r="CY53" i="52"/>
  <c r="CZ53" i="52"/>
  <c r="DA53" i="52"/>
  <c r="DB53" i="52"/>
  <c r="DC53" i="52"/>
  <c r="DD53" i="52"/>
  <c r="DJ51" i="52"/>
  <c r="DK51" i="52"/>
  <c r="AC99" i="33"/>
  <c r="AD30" i="47" l="1"/>
  <c r="AC30" i="47"/>
  <c r="AB30" i="47"/>
  <c r="AF30" i="47"/>
  <c r="Y30" i="47"/>
  <c r="Z30" i="47"/>
  <c r="AA30" i="47"/>
  <c r="AE30" i="47"/>
  <c r="L142" i="19"/>
  <c r="J56" i="19"/>
  <c r="G13" i="19"/>
  <c r="G12" i="19"/>
  <c r="H12" i="19"/>
  <c r="E11" i="19"/>
  <c r="H11" i="19"/>
  <c r="D10" i="19"/>
  <c r="DF57" i="17"/>
  <c r="CK38" i="17"/>
  <c r="CE52" i="18"/>
  <c r="V48" i="18"/>
  <c r="AJ37" i="18"/>
  <c r="BC69" i="18"/>
  <c r="BC68" i="18"/>
  <c r="D300" i="23" l="1"/>
  <c r="AA14" i="18" l="1"/>
  <c r="CE2" i="17" l="1"/>
  <c r="BZ48" i="14" l="1"/>
  <c r="CG38" i="18"/>
  <c r="T28" i="13" l="1"/>
  <c r="U28" i="13"/>
  <c r="V28" i="13"/>
  <c r="W28" i="13"/>
</calcChain>
</file>

<file path=xl/sharedStrings.xml><?xml version="1.0" encoding="utf-8"?>
<sst xmlns="http://schemas.openxmlformats.org/spreadsheetml/2006/main" count="16260" uniqueCount="3348">
  <si>
    <t xml:space="preserve">      III.    Personal</t>
  </si>
  <si>
    <t>III.    Personal</t>
  </si>
  <si>
    <t>iii.  Personal</t>
  </si>
  <si>
    <t>B. Domestic Constituents:</t>
  </si>
  <si>
    <t xml:space="preserve">B.  Domestic Constituents: </t>
  </si>
  <si>
    <t xml:space="preserve">     1.  Government:</t>
  </si>
  <si>
    <t xml:space="preserve">  I. Government: </t>
  </si>
  <si>
    <t xml:space="preserve">I.      Government: </t>
  </si>
  <si>
    <t xml:space="preserve">          1. Federal Government</t>
  </si>
  <si>
    <t xml:space="preserve">         1.  Federal Government</t>
  </si>
  <si>
    <t>A. Federal Government</t>
  </si>
  <si>
    <t>i. Government:</t>
  </si>
  <si>
    <t xml:space="preserve">          2. Provincial Governments</t>
  </si>
  <si>
    <t xml:space="preserve">         2.  Provincial Governments</t>
  </si>
  <si>
    <t>B. Provincial Governments</t>
  </si>
  <si>
    <t>a.  Federal Government</t>
  </si>
  <si>
    <t xml:space="preserve">          3. Local Bodies</t>
  </si>
  <si>
    <t xml:space="preserve">         3.  Local Bodies ( City Governments )</t>
  </si>
  <si>
    <t>C. Local Bodies (City Governments)</t>
  </si>
  <si>
    <t xml:space="preserve">     II. Public Sector Enterprises</t>
  </si>
  <si>
    <t>II.     Non-Financial Public Sector Enterprises:</t>
  </si>
  <si>
    <t xml:space="preserve">          1. Agriculture, Forestry, Hunting &amp; Fishing</t>
  </si>
  <si>
    <t xml:space="preserve">        (i)   Agriculture, Forestry, Hunting &amp; Fishing</t>
  </si>
  <si>
    <t xml:space="preserve">          2. Mining &amp; Quarrying</t>
  </si>
  <si>
    <t xml:space="preserve">        (ii)  Mining &amp; Quarrying</t>
  </si>
  <si>
    <t>e.  Local Bodies</t>
  </si>
  <si>
    <t xml:space="preserve">          3. Manufacturing:</t>
  </si>
  <si>
    <t xml:space="preserve">       (iii)   Manufacturing</t>
  </si>
  <si>
    <t xml:space="preserve">              (i)    Food Industries</t>
  </si>
  <si>
    <t xml:space="preserve">       (iv)   Construction</t>
  </si>
  <si>
    <t>ii. Business:</t>
  </si>
  <si>
    <t xml:space="preserve">              (ii)   Textiles</t>
  </si>
  <si>
    <t xml:space="preserve">       (v)    Utilities</t>
  </si>
  <si>
    <t>a.  Agriculture, Forestry, Hunting and Fishing</t>
  </si>
  <si>
    <t xml:space="preserve">              (iii)   Printing, Publishing &amp; Allied Ind.</t>
  </si>
  <si>
    <t xml:space="preserve">       (vi)   Commerce</t>
  </si>
  <si>
    <t>b.  Mining and Quarrying</t>
  </si>
  <si>
    <t xml:space="preserve">             (iv)  Chemicals &amp; Chemicals Products</t>
  </si>
  <si>
    <t xml:space="preserve">       (vii)  Transport, Storage &amp; Communication</t>
  </si>
  <si>
    <t>c.  Manufacturing:</t>
  </si>
  <si>
    <t xml:space="preserve">              (v)   Products of Petroleum &amp; Coal</t>
  </si>
  <si>
    <t xml:space="preserve">       (viii)  Services</t>
  </si>
  <si>
    <t>1  Food Manufactures</t>
  </si>
  <si>
    <t xml:space="preserve">              (vi)  Cement</t>
  </si>
  <si>
    <t xml:space="preserve">       (ix)    Others</t>
  </si>
  <si>
    <t>2  Manufacture of Textiles:</t>
  </si>
  <si>
    <t xml:space="preserve">              (vii) Basic Metal Industries Manufacture of Metal Products</t>
  </si>
  <si>
    <t xml:space="preserve">  III.  Non-Bank Financial Institutions: </t>
  </si>
  <si>
    <t>III.    Non-Bank Financial Institutions:</t>
  </si>
  <si>
    <t xml:space="preserve">        (i)    Co-operative Banks</t>
  </si>
  <si>
    <t>ii.  Cotton</t>
  </si>
  <si>
    <t xml:space="preserve">              (ix)   Miscellaneous Industries</t>
  </si>
  <si>
    <t xml:space="preserve">        (ii)   Development Financial Institutions</t>
  </si>
  <si>
    <t>iii.  Woolen</t>
  </si>
  <si>
    <t xml:space="preserve">          4. Construction </t>
  </si>
  <si>
    <t xml:space="preserve">        (iii)  Other  NBFI's</t>
  </si>
  <si>
    <t>iv.  Others</t>
  </si>
  <si>
    <t xml:space="preserve">          5. Electricity, Gas, Water &amp; Sanitary Services</t>
  </si>
  <si>
    <t xml:space="preserve">  IV.   Private Sector Enterprises: </t>
  </si>
  <si>
    <t>3  Manufacture of Chemicals and Products</t>
  </si>
  <si>
    <t xml:space="preserve">          6. Commerce:</t>
  </si>
  <si>
    <t xml:space="preserve">          1.  Agriculture, Forestry, Hunting &amp; Fishing: </t>
  </si>
  <si>
    <t>4  Manufacture of Machinery</t>
  </si>
  <si>
    <t xml:space="preserve">              (i)   Wholesale and Retail Trade</t>
  </si>
  <si>
    <t xml:space="preserve">          2.  Mining &amp; Quarrying :</t>
  </si>
  <si>
    <t>IV.     Private Sector Enterprises:</t>
  </si>
  <si>
    <t>5  Manufacture of Cement</t>
  </si>
  <si>
    <t xml:space="preserve">              (ii)  Exports / Imports</t>
  </si>
  <si>
    <t xml:space="preserve">               (i)   Coal, Stone, Sand &amp; Gravel</t>
  </si>
  <si>
    <t>6  Misc. Manufacturing Industries</t>
  </si>
  <si>
    <t xml:space="preserve">             (iii) Co-operative Banks (Excl. PPCB)</t>
  </si>
  <si>
    <t xml:space="preserve">               (ii)  Metal Mining </t>
  </si>
  <si>
    <t>d.  Construction</t>
  </si>
  <si>
    <t xml:space="preserve">              (iv) Insurance</t>
  </si>
  <si>
    <t xml:space="preserve">               (iii)  Non-Metal Mining  </t>
  </si>
  <si>
    <t>e.  Utilities</t>
  </si>
  <si>
    <t xml:space="preserve">              (v)  Non-Banks Financial Institutions </t>
  </si>
  <si>
    <t xml:space="preserve">              (iv)   Crude Petroleum, Petroleum Products &amp; Gas</t>
  </si>
  <si>
    <t>f.  Commerce:</t>
  </si>
  <si>
    <t xml:space="preserve">         7. Transport, Storage &amp; Communications </t>
  </si>
  <si>
    <t xml:space="preserve">          3. Manufacturing :</t>
  </si>
  <si>
    <t>1  Exports/Imports</t>
  </si>
  <si>
    <t xml:space="preserve">          8. Services</t>
  </si>
  <si>
    <t xml:space="preserve">              (i)   Food</t>
  </si>
  <si>
    <t>2  Retail and Wholesale Trade:</t>
  </si>
  <si>
    <t xml:space="preserve">          9. Other Public Sector Enterprises</t>
  </si>
  <si>
    <t xml:space="preserve">              (ii)  Beverages &amp; Tobacco</t>
  </si>
  <si>
    <t>3  Insurance</t>
  </si>
  <si>
    <t>III. Private Sector (Business):</t>
  </si>
  <si>
    <t xml:space="preserve">              (iii) Rice Processing</t>
  </si>
  <si>
    <t>4  Co-operatives</t>
  </si>
  <si>
    <t xml:space="preserve">     1. Agriculture, Forestry, Hunting &amp; Fishing</t>
  </si>
  <si>
    <t xml:space="preserve">              (iv)  Textiles :</t>
  </si>
  <si>
    <t>(1)  Mining of coal</t>
  </si>
  <si>
    <t>5.  Non-Scheduled Banks and Other Financial Institutions</t>
  </si>
  <si>
    <t xml:space="preserve">      2. Mining &amp; Quarrying</t>
  </si>
  <si>
    <t xml:space="preserve">                        a)  Cotton &amp; Woolen</t>
  </si>
  <si>
    <t>(2)  Crude petroleum &amp; natural gas</t>
  </si>
  <si>
    <t>g.  Transport, storage and Communication</t>
  </si>
  <si>
    <t xml:space="preserve">      3. Manufacturing:</t>
  </si>
  <si>
    <t xml:space="preserve">                        b)  Others</t>
  </si>
  <si>
    <t>(3)  Iron &amp; non-ferrous metal ores</t>
  </si>
  <si>
    <t>h.  Other Business</t>
  </si>
  <si>
    <t xml:space="preserve">          (i)    Food Industries</t>
  </si>
  <si>
    <t xml:space="preserve">               (v)   Textile Products</t>
  </si>
  <si>
    <t>(4)  Quarrying of stone, sand and clay</t>
  </si>
  <si>
    <t xml:space="preserve">         (ii)    Textile-Cotton</t>
  </si>
  <si>
    <t xml:space="preserve">               (vi)   Footwear</t>
  </si>
  <si>
    <t>(5)  Chemical, fertilizer, Salt etc.</t>
  </si>
  <si>
    <t xml:space="preserve">         (iv)   Textile-Art Silk </t>
  </si>
  <si>
    <t xml:space="preserve">              (viii)  Rubber &amp; Plastic Products</t>
  </si>
  <si>
    <t xml:space="preserve">         (v)    Textile-Others </t>
  </si>
  <si>
    <t xml:space="preserve">              (ix)    Cork &amp; Wood</t>
  </si>
  <si>
    <t xml:space="preserve">         (vi)   Chemicals &amp; Chemical Products</t>
  </si>
  <si>
    <t xml:space="preserve">      (x)      Furniture &amp; Fixture</t>
  </si>
  <si>
    <t xml:space="preserve">         (vii)  Cement</t>
  </si>
  <si>
    <t xml:space="preserve">      (xi)     Paper, Paperboard &amp; Products</t>
  </si>
  <si>
    <t xml:space="preserve">  i) Spinning, weaving, finishing of textiles</t>
  </si>
  <si>
    <t xml:space="preserve">         (viii) Machinery &amp; Transport Equipments.</t>
  </si>
  <si>
    <t xml:space="preserve">      (xii)    Non-Metallic Minerals :</t>
  </si>
  <si>
    <t>a)  Spinning of fibers</t>
  </si>
  <si>
    <t xml:space="preserve">         (ix)   Miscellaneous Industries</t>
  </si>
  <si>
    <t xml:space="preserve">                  a)   Cement &amp; Cement Products</t>
  </si>
  <si>
    <t>b)  Weaving of textiles</t>
  </si>
  <si>
    <t xml:space="preserve">     4.  Construction  </t>
  </si>
  <si>
    <t xml:space="preserve">                  b)   Clay, Marbles, Stone Products and Precious Metals </t>
  </si>
  <si>
    <t>c)  Finishing of textiles </t>
  </si>
  <si>
    <t xml:space="preserve">     5.   Electricity, Gas, Water &amp; Sanitary Services</t>
  </si>
  <si>
    <t xml:space="preserve">      (xiii)    Petroleum Refining</t>
  </si>
  <si>
    <t>ii)   Made-up textile articles</t>
  </si>
  <si>
    <t xml:space="preserve">     6.   Commerce:</t>
  </si>
  <si>
    <t xml:space="preserve">      (xiv)    Petroleum &amp; Coal Products</t>
  </si>
  <si>
    <t>iii)  Knit wear</t>
  </si>
  <si>
    <t xml:space="preserve">           (i)   Wholesale and Retail Trade</t>
  </si>
  <si>
    <t xml:space="preserve">      (xv)     Chemicals, Chemical Materials &amp; Products</t>
  </si>
  <si>
    <t>iv) Carpets and rugs</t>
  </si>
  <si>
    <t xml:space="preserve">           (ii)  Exports / Imports</t>
  </si>
  <si>
    <t xml:space="preserve">      (xvi)    Fertilizer</t>
  </si>
  <si>
    <t>v)  Other textiles n.e.s.</t>
  </si>
  <si>
    <t xml:space="preserve">           (iii) Non-Scheduled Banks &amp; Other Financial Institutions</t>
  </si>
  <si>
    <t xml:space="preserve">      (xvii)    Printing, Publishing &amp; Allied Industries</t>
  </si>
  <si>
    <t>4)  Wearing apparel, readymade garments etc.</t>
  </si>
  <si>
    <t xml:space="preserve">           (iv)  Co-operative Societies</t>
  </si>
  <si>
    <t xml:space="preserve">      (xviii)  Medicinal &amp; Pharmaceutical Products</t>
  </si>
  <si>
    <t>5)   Tanning and dressing of leather; manufacture of luggage and footwear</t>
  </si>
  <si>
    <t xml:space="preserve">           (v)   Insurance</t>
  </si>
  <si>
    <t xml:space="preserve">      (xix)    Surgical Goods &amp; Dental Appliances</t>
  </si>
  <si>
    <t xml:space="preserve"> i.) Tanning &amp; dressing of leather, luggage, handbags etc.</t>
  </si>
  <si>
    <t xml:space="preserve">           (vi)  Real Estate Dealers (Excl. Item 4)</t>
  </si>
  <si>
    <t xml:space="preserve">      (xx)     Cosmetics &amp; Detergents</t>
  </si>
  <si>
    <t xml:space="preserve"> ii.) Footwear</t>
  </si>
  <si>
    <t xml:space="preserve">     7.   Transport, Storage &amp; Communications </t>
  </si>
  <si>
    <t xml:space="preserve">      (xxi)    Photographic Apparatus, Equipments &amp; Optical Goods</t>
  </si>
  <si>
    <t>a) Leather wear</t>
  </si>
  <si>
    <t xml:space="preserve">     8.   Services</t>
  </si>
  <si>
    <t xml:space="preserve">      (xxii)   Basic Metal Industries</t>
  </si>
  <si>
    <t>b) Rubber and Plastic wear</t>
  </si>
  <si>
    <t xml:space="preserve">     9.   Other Private Business</t>
  </si>
  <si>
    <t xml:space="preserve">      (xxiii)  Electrical Equipments, Apparatus &amp; Equipment optional Goods</t>
  </si>
  <si>
    <t>6)    Wood and products of wood cork</t>
  </si>
  <si>
    <t>IV. Trust Funds and Non-Profit Organizations</t>
  </si>
  <si>
    <t xml:space="preserve">      (xxiv)  Electrical Goods (household/industrial)</t>
  </si>
  <si>
    <t>7)     Paper, paperboard and products</t>
  </si>
  <si>
    <t>V.  Personal</t>
  </si>
  <si>
    <t xml:space="preserve">      (xxv)   Scientific Equipments (excluding surgical instruments)</t>
  </si>
  <si>
    <t>8)     Printing, publishing and allied industries</t>
  </si>
  <si>
    <t>VI. Other activities not adequately described</t>
  </si>
  <si>
    <t xml:space="preserve">      (xxvi)  Sports Goods</t>
  </si>
  <si>
    <t>9)     Coke and refined petroleum products</t>
  </si>
  <si>
    <t xml:space="preserve">      (xxvii)  Machinery</t>
  </si>
  <si>
    <t>10)  Chemicals and chemical products</t>
  </si>
  <si>
    <t xml:space="preserve">      (xxviii) Automobiles, Transport Machinery &amp; Equipments</t>
  </si>
  <si>
    <t>11)  Rubber and plastics products</t>
  </si>
  <si>
    <t xml:space="preserve">      (xxix)   Miscellaneous Industries</t>
  </si>
  <si>
    <t>12)  Other non-metallic mineral products</t>
  </si>
  <si>
    <t xml:space="preserve">  4.  Ship Breaking  &amp; Waste etc.</t>
  </si>
  <si>
    <t>13)  Basic metals</t>
  </si>
  <si>
    <t xml:space="preserve">  5.  Construction</t>
  </si>
  <si>
    <t>14)  Fabricated metal products</t>
  </si>
  <si>
    <t xml:space="preserve">  6.  Power (electricity), Gas, Water &amp; Sanitary </t>
  </si>
  <si>
    <t>15)  Machinery and equipment</t>
  </si>
  <si>
    <t xml:space="preserve">  7. Commerce: </t>
  </si>
  <si>
    <t>16)  Office, accounting and computing machinery</t>
  </si>
  <si>
    <t xml:space="preserve">        (i)    Wholesale &amp; Retail Trade</t>
  </si>
  <si>
    <t>17)  Electrical machinery and apparatus</t>
  </si>
  <si>
    <t xml:space="preserve">        (ii)   Exports / Imports</t>
  </si>
  <si>
    <t>18)  Radio, television and communication equipment  apparatus</t>
  </si>
  <si>
    <t xml:space="preserve">        (iii)  Insurance</t>
  </si>
  <si>
    <t>19)  Medical, precision and optical instruments, watches clocks</t>
  </si>
  <si>
    <t xml:space="preserve">        (iv)  Co-operative Societies</t>
  </si>
  <si>
    <t>20)  Motor vehicles, trailers and semi-trailers</t>
  </si>
  <si>
    <t xml:space="preserve">        (v)   Real Estate  </t>
  </si>
  <si>
    <t xml:space="preserve">21)  Other transport equipments </t>
  </si>
  <si>
    <t xml:space="preserve">  8.  Transport, Storage &amp; Communication: </t>
  </si>
  <si>
    <t>22)  Furniture and fixture</t>
  </si>
  <si>
    <t xml:space="preserve">  9.  Services</t>
  </si>
  <si>
    <t>23)  Jewellery and related articles</t>
  </si>
  <si>
    <t>10.  Other Private Business</t>
  </si>
  <si>
    <t>24)  Sports goods</t>
  </si>
  <si>
    <t>25)  Handicrafts</t>
  </si>
  <si>
    <t>26)  Other manufacturing n.e.s.</t>
  </si>
  <si>
    <t>E.   Ship breaking and waste / scrape (junk) etc.</t>
  </si>
  <si>
    <t>F.   Electricity, gas and water supply</t>
  </si>
  <si>
    <t>G. Construction</t>
  </si>
  <si>
    <t xml:space="preserve">      </t>
  </si>
  <si>
    <t>1) Building</t>
  </si>
  <si>
    <t>2) Infrastructure</t>
  </si>
  <si>
    <t>H.  Commerce and Trade</t>
  </si>
  <si>
    <t>2) Wholesale and commission trade</t>
  </si>
  <si>
    <t>i) Exports</t>
  </si>
  <si>
    <t>ii) Imports</t>
  </si>
  <si>
    <t>iii) Domestic whole sales</t>
  </si>
  <si>
    <t>3)  Retail trade</t>
  </si>
  <si>
    <t>I. Hotels, restaurants and clubs etc</t>
  </si>
  <si>
    <t>J. Transport, storage and communications</t>
  </si>
  <si>
    <t>1) Real estate activities</t>
  </si>
  <si>
    <t>2) Renting of machinery and equipment</t>
  </si>
  <si>
    <t>3) Computer and related activities</t>
  </si>
  <si>
    <t>4) Research and development</t>
  </si>
  <si>
    <t>5) Other business activities</t>
  </si>
  <si>
    <t>O. Other private business n.e.c</t>
  </si>
  <si>
    <t xml:space="preserve"> V.    Trust Funds and Non Profit Organizations</t>
  </si>
  <si>
    <t>Vi.    Personal</t>
  </si>
  <si>
    <t>Vii.  Others</t>
  </si>
  <si>
    <t xml:space="preserve">F   I   X   E   D         D  E  P  O  S  I  T  S   </t>
  </si>
  <si>
    <t>Current</t>
  </si>
  <si>
    <t>Call</t>
  </si>
  <si>
    <t>Deposit</t>
  </si>
  <si>
    <t>Saving</t>
  </si>
  <si>
    <t>Up to 3</t>
  </si>
  <si>
    <t>Over 3 months</t>
  </si>
  <si>
    <t xml:space="preserve">Over 6 months </t>
  </si>
  <si>
    <t>Over 1 year</t>
  </si>
  <si>
    <t>Over 2 years</t>
  </si>
  <si>
    <t>Accounts</t>
  </si>
  <si>
    <t>months</t>
  </si>
  <si>
    <t>to 6 months</t>
  </si>
  <si>
    <t>to 1 year</t>
  </si>
  <si>
    <t>to 2 years</t>
  </si>
  <si>
    <t>to 3 years</t>
  </si>
  <si>
    <t>Over 3 years</t>
  </si>
  <si>
    <t>i</t>
  </si>
  <si>
    <t>ii</t>
  </si>
  <si>
    <t>iii</t>
  </si>
  <si>
    <t>iv</t>
  </si>
  <si>
    <t>v</t>
  </si>
  <si>
    <t>vi</t>
  </si>
  <si>
    <t>5=(i to vi)</t>
  </si>
  <si>
    <t>(1 to 5)</t>
  </si>
  <si>
    <t>1960 Sep.</t>
  </si>
  <si>
    <t>No. of Accounts</t>
  </si>
  <si>
    <t xml:space="preserve">         </t>
  </si>
  <si>
    <t>Amount</t>
  </si>
  <si>
    <t>1961 Jun.</t>
  </si>
  <si>
    <t>1962 Jun.</t>
  </si>
  <si>
    <t>1963 Jun.</t>
  </si>
  <si>
    <t>1964 Jun.</t>
  </si>
  <si>
    <t>1965 Jun.</t>
  </si>
  <si>
    <t>1966 Jun.</t>
  </si>
  <si>
    <t>1967 Jun.</t>
  </si>
  <si>
    <t>1968 Jun.</t>
  </si>
  <si>
    <t>1969 Jun.</t>
  </si>
  <si>
    <t>1970 Jun.</t>
  </si>
  <si>
    <t>1971 Jun.</t>
  </si>
  <si>
    <t>1972 Jun.</t>
  </si>
  <si>
    <t>1973 Jun.</t>
  </si>
  <si>
    <t>1974 Jun.</t>
  </si>
  <si>
    <t>1975 Jun.</t>
  </si>
  <si>
    <t>1976 Jun.</t>
  </si>
  <si>
    <t>1977 Jun.</t>
  </si>
  <si>
    <t>1978 Jun.</t>
  </si>
  <si>
    <t>1979 Jun.</t>
  </si>
  <si>
    <t>1980 Jun.</t>
  </si>
  <si>
    <t>1981 Jun.</t>
  </si>
  <si>
    <t>F   I    X   E   D             D     E    P    O    S    I    T    S</t>
  </si>
  <si>
    <t>For 6 months</t>
  </si>
  <si>
    <t>For 1 year &amp; &amp;</t>
  </si>
  <si>
    <t>For 2 years &amp;</t>
  </si>
  <si>
    <t>For 3 years &amp;</t>
  </si>
  <si>
    <t>For 4 years &amp;</t>
  </si>
  <si>
    <t>Less than</t>
  </si>
  <si>
    <t>and over but</t>
  </si>
  <si>
    <t>over but less</t>
  </si>
  <si>
    <t>For 5 years</t>
  </si>
  <si>
    <t>6 months</t>
  </si>
  <si>
    <t>less than 1 year</t>
  </si>
  <si>
    <t>than 2 years</t>
  </si>
  <si>
    <t>than 3 years</t>
  </si>
  <si>
    <t>than 4 years</t>
  </si>
  <si>
    <t>than 5 years</t>
  </si>
  <si>
    <t>and over</t>
  </si>
  <si>
    <t>vii</t>
  </si>
  <si>
    <t xml:space="preserve">5=(i to vii)  </t>
  </si>
  <si>
    <t>1982 Jun.</t>
  </si>
  <si>
    <t>1983 Jun.</t>
  </si>
  <si>
    <t>1984 Jun.</t>
  </si>
  <si>
    <t>1985 Jun.</t>
  </si>
  <si>
    <t>2000 Jun.</t>
  </si>
  <si>
    <t>2001 Jun.</t>
  </si>
  <si>
    <t>2002 Jun.</t>
  </si>
  <si>
    <t>2004 Jun.</t>
  </si>
  <si>
    <t>Overall</t>
  </si>
  <si>
    <t>4.20 Weighted Average Rates of Return on Advances</t>
  </si>
  <si>
    <t xml:space="preserve">      Period</t>
  </si>
  <si>
    <t>Machinery</t>
  </si>
  <si>
    <t>Nationalized Banks</t>
  </si>
  <si>
    <t xml:space="preserve">Privatized Domestic </t>
  </si>
  <si>
    <t>Private</t>
  </si>
  <si>
    <t>Foreign Banks</t>
  </si>
  <si>
    <t>All Groups</t>
  </si>
  <si>
    <t>Domestic Banks</t>
  </si>
  <si>
    <t>Lending</t>
  </si>
  <si>
    <t>Including Zero Markup</t>
  </si>
  <si>
    <t>Excluding Zero Markup</t>
  </si>
  <si>
    <t>Excluding Zero rate</t>
  </si>
  <si>
    <t>Including Zero rate</t>
  </si>
  <si>
    <t xml:space="preserve">     Public</t>
  </si>
  <si>
    <t xml:space="preserve">     Private</t>
  </si>
  <si>
    <t xml:space="preserve">     Foreign</t>
  </si>
  <si>
    <t xml:space="preserve">    Specialised</t>
  </si>
  <si>
    <t xml:space="preserve">    All Banks</t>
  </si>
  <si>
    <r>
      <t xml:space="preserve">4.21 </t>
    </r>
    <r>
      <rPr>
        <b/>
        <sz val="14"/>
        <rFont val="Times New Roman"/>
        <family val="1"/>
      </rPr>
      <t>Weighted Average Lending &amp; Deposit Rates</t>
    </r>
  </si>
  <si>
    <t>4.22 Non-Performing Loans</t>
  </si>
  <si>
    <t>Category</t>
  </si>
  <si>
    <t>N P Ls</t>
  </si>
  <si>
    <t>Principal</t>
  </si>
  <si>
    <t>Mark up</t>
  </si>
  <si>
    <t>Net NPLs</t>
  </si>
  <si>
    <t>As on Mar 31, 2002</t>
  </si>
  <si>
    <t>1.  All Commercial Banks</t>
  </si>
  <si>
    <t>National Commercial Banks</t>
  </si>
  <si>
    <t>Private Banks</t>
  </si>
  <si>
    <t>2. Specialised Banks and DFIs</t>
  </si>
  <si>
    <t>Specialised Banks</t>
  </si>
  <si>
    <t>As on June 30, 2002</t>
  </si>
  <si>
    <t>As on September 30, 2002</t>
  </si>
  <si>
    <t>As on December 31, 2002</t>
  </si>
  <si>
    <t>As on Mar 31, 2003</t>
  </si>
  <si>
    <t>As on June 30, 2003</t>
  </si>
  <si>
    <t>As on September 30, 2003</t>
  </si>
  <si>
    <t>NPLs</t>
  </si>
  <si>
    <t>As on December 31, 2003</t>
  </si>
  <si>
    <t>All Banks &amp; DFIs</t>
  </si>
  <si>
    <t>Commercial Banks</t>
  </si>
  <si>
    <t>Public Sector Commercial Banks</t>
  </si>
  <si>
    <t>Local Private Banks</t>
  </si>
  <si>
    <t>DFIs</t>
  </si>
  <si>
    <t>As on December 31, 2004</t>
  </si>
  <si>
    <t>500,000 to 1,000,000</t>
  </si>
  <si>
    <t>200,000 to 500,000</t>
  </si>
  <si>
    <t>100,000 to 200,000</t>
  </si>
  <si>
    <t>75,000 to 75,000</t>
  </si>
  <si>
    <t>50,000 to 75,000</t>
  </si>
  <si>
    <t>25,000 to 50,000</t>
  </si>
  <si>
    <t>Unclassified</t>
  </si>
  <si>
    <t xml:space="preserve">         Over 1,000,000</t>
  </si>
  <si>
    <t>200,000 to    500,000</t>
  </si>
  <si>
    <t>100,000 to    200,000</t>
  </si>
  <si>
    <t xml:space="preserve">  75,000 to    100,000</t>
  </si>
  <si>
    <t xml:space="preserve">  50,000 to      75,000</t>
  </si>
  <si>
    <t xml:space="preserve">  25,000 to      50,000</t>
  </si>
  <si>
    <t xml:space="preserve">  15,000 to      25,000</t>
  </si>
  <si>
    <t xml:space="preserve">  10,000 to      15,000</t>
  </si>
  <si>
    <t xml:space="preserve">    5,000 to      10,000</t>
  </si>
  <si>
    <t xml:space="preserve"> Less than        5,000</t>
  </si>
  <si>
    <t>b. To Others:</t>
  </si>
  <si>
    <t>1. Govt.  and Other Trustee Securities</t>
  </si>
  <si>
    <t>ii. Unquoted on the Stock Exchange:</t>
  </si>
  <si>
    <t>i. Food Items</t>
  </si>
  <si>
    <t>a. Wheat</t>
  </si>
  <si>
    <t>b. Rice and Paddy</t>
  </si>
  <si>
    <t>c. Other Grain and Pulses</t>
  </si>
  <si>
    <t>1. Indigenous</t>
  </si>
  <si>
    <t>2. Imported</t>
  </si>
  <si>
    <t>d. Edible Oils:</t>
  </si>
  <si>
    <t>e. Sugar:</t>
  </si>
  <si>
    <t>f. Kariana and Spices</t>
  </si>
  <si>
    <t>g. Fish and Fish Preparation</t>
  </si>
  <si>
    <t>h. Other Food Items:</t>
  </si>
  <si>
    <t>ii. Raw Materials:</t>
  </si>
  <si>
    <t>a. Cotton Raw</t>
  </si>
  <si>
    <t>b. Synthetic Fibers:</t>
  </si>
  <si>
    <t>c. Fertilizers:</t>
  </si>
  <si>
    <t>d. Petroleum Crude:</t>
  </si>
  <si>
    <t>e. Iron and Steel</t>
  </si>
  <si>
    <t>f. Wool and Goat Hair</t>
  </si>
  <si>
    <t>g. Hides and Skins</t>
  </si>
  <si>
    <t>h. Oil Seeds</t>
  </si>
  <si>
    <t>i. Pesticides and Insecticides:</t>
  </si>
  <si>
    <t>iii. Finished Manufactured Goods:</t>
  </si>
  <si>
    <t>a. Cotton Textiles:</t>
  </si>
  <si>
    <t>b. Cotton Yarn:</t>
  </si>
  <si>
    <t>c. Other Textiles:</t>
  </si>
  <si>
    <t>d. Machinery:</t>
  </si>
  <si>
    <t>e. Handloom Products</t>
  </si>
  <si>
    <t>f. Carpets and Rugs</t>
  </si>
  <si>
    <t>g. Readymade Garments</t>
  </si>
  <si>
    <t>h. Cement and Cement Products:</t>
  </si>
  <si>
    <t>i. Sports Goods</t>
  </si>
  <si>
    <t>Fixed Assets including Machinery</t>
  </si>
  <si>
    <t>Real Estate:</t>
  </si>
  <si>
    <t xml:space="preserve">i. Land </t>
  </si>
  <si>
    <t>ii. Buildings:</t>
  </si>
  <si>
    <t>1. Residential</t>
  </si>
  <si>
    <t>2. Non-Residential</t>
  </si>
  <si>
    <t>Fixed Deposits &amp; Insurance Policies:</t>
  </si>
  <si>
    <t>i. Bank Deposits</t>
  </si>
  <si>
    <t>ii. Insurance Policies</t>
  </si>
  <si>
    <t>i. Other Secured Advances</t>
  </si>
  <si>
    <t>ii. Advances Secured by Guarantee(s)</t>
  </si>
  <si>
    <t>iii. Unsecured Advances</t>
  </si>
  <si>
    <t xml:space="preserve">j. Other Raw Materials: </t>
  </si>
  <si>
    <t xml:space="preserve">j. Surgical Instruments </t>
  </si>
  <si>
    <t xml:space="preserve">k. Chemicals and Dyes </t>
  </si>
  <si>
    <t>l. Other Finished Goods:</t>
  </si>
  <si>
    <t>...</t>
  </si>
  <si>
    <t>Security</t>
  </si>
  <si>
    <t>3. Local Bodies (City Governments)</t>
  </si>
  <si>
    <t>i) Spinning, weaving, finishing of textiles</t>
  </si>
  <si>
    <t xml:space="preserve">  3) Retail trade</t>
  </si>
  <si>
    <t>A. Bank Employees</t>
  </si>
  <si>
    <t>B. Consumer Financing</t>
  </si>
  <si>
    <t xml:space="preserve">             i) House building</t>
  </si>
  <si>
    <t xml:space="preserve">            ii) Transport</t>
  </si>
  <si>
    <t xml:space="preserve">           iii) Credit cards</t>
  </si>
  <si>
    <t xml:space="preserve">           iv) Consumer durable</t>
  </si>
  <si>
    <t xml:space="preserve">           v) Personal loans</t>
  </si>
  <si>
    <t>(Million Rupees)</t>
  </si>
  <si>
    <t>Other</t>
  </si>
  <si>
    <t>Deposits</t>
  </si>
  <si>
    <t>Banks</t>
  </si>
  <si>
    <t>-</t>
  </si>
  <si>
    <t>Dec.</t>
  </si>
  <si>
    <t>Foreign</t>
  </si>
  <si>
    <t>Total</t>
  </si>
  <si>
    <t xml:space="preserve">         Dec.</t>
  </si>
  <si>
    <t>--</t>
  </si>
  <si>
    <t>Capital</t>
  </si>
  <si>
    <t>Others</t>
  </si>
  <si>
    <t>Liabilities</t>
  </si>
  <si>
    <t xml:space="preserve"> </t>
  </si>
  <si>
    <t>Advances</t>
  </si>
  <si>
    <t>Reserves</t>
  </si>
  <si>
    <t>1986 Jun.</t>
  </si>
  <si>
    <t>1987 Jun.</t>
  </si>
  <si>
    <t>1988 Jun.</t>
  </si>
  <si>
    <t>1989 Jun.</t>
  </si>
  <si>
    <t>1990 Jun.</t>
  </si>
  <si>
    <t>1991 Jun.</t>
  </si>
  <si>
    <t>1992 Jun.</t>
  </si>
  <si>
    <t>1993 Jun.</t>
  </si>
  <si>
    <t>1994 Jun.</t>
  </si>
  <si>
    <t>1995 Jun.</t>
  </si>
  <si>
    <t>1996 Jun.</t>
  </si>
  <si>
    <t>1997 Jun.</t>
  </si>
  <si>
    <t>1998 Jun.</t>
  </si>
  <si>
    <t>1999 Jun.</t>
  </si>
  <si>
    <t>2003 Jun.</t>
  </si>
  <si>
    <t>2005 Jun.</t>
  </si>
  <si>
    <t>All Banks</t>
  </si>
  <si>
    <t>Cash</t>
  </si>
  <si>
    <t>..</t>
  </si>
  <si>
    <t>Jun.</t>
  </si>
  <si>
    <t>Other Liabilities</t>
  </si>
  <si>
    <t>Jun</t>
  </si>
  <si>
    <t>Dec</t>
  </si>
  <si>
    <t>Bills Purchased and Discounted</t>
  </si>
  <si>
    <t>Other Assets</t>
  </si>
  <si>
    <t>FY96</t>
  </si>
  <si>
    <t>FY97</t>
  </si>
  <si>
    <t>FY98</t>
  </si>
  <si>
    <t>FY99</t>
  </si>
  <si>
    <t>FY00</t>
  </si>
  <si>
    <t>FY01</t>
  </si>
  <si>
    <t>FY02</t>
  </si>
  <si>
    <t>FY03</t>
  </si>
  <si>
    <t>FY04</t>
  </si>
  <si>
    <t>FY05</t>
  </si>
  <si>
    <t>(Percent per annum)</t>
  </si>
  <si>
    <t>Period</t>
  </si>
  <si>
    <t xml:space="preserve">       Industry</t>
  </si>
  <si>
    <t xml:space="preserve"> Food, Tobacco &amp; Beverages</t>
  </si>
  <si>
    <t xml:space="preserve"> Textiles</t>
  </si>
  <si>
    <t xml:space="preserve"> Leather &amp; Leather Products</t>
  </si>
  <si>
    <t xml:space="preserve"> Rubber &amp; Rubber Products</t>
  </si>
  <si>
    <t xml:space="preserve"> Paper &amp; Pulp</t>
  </si>
  <si>
    <t xml:space="preserve"> Chemical, Pharmaceutical  &amp; Fertilizers</t>
  </si>
  <si>
    <t xml:space="preserve"> Power</t>
  </si>
  <si>
    <t xml:space="preserve"> Cement &amp; Other Non-Metallic Minerals</t>
  </si>
  <si>
    <t xml:space="preserve"> Basic Metals</t>
  </si>
  <si>
    <t xml:space="preserve"> Metal Products other Machinery &amp; Transport </t>
  </si>
  <si>
    <t xml:space="preserve"> Machinery Other than Electrical</t>
  </si>
  <si>
    <t xml:space="preserve"> Electrical Machinery, Appliances &amp; Fittings</t>
  </si>
  <si>
    <t xml:space="preserve"> Electronic </t>
  </si>
  <si>
    <t xml:space="preserve"> Transport </t>
  </si>
  <si>
    <t xml:space="preserve"> Service &amp; Miscellaneous </t>
  </si>
  <si>
    <t xml:space="preserve"> Petroleum Refining &amp;  Petrochemicals/Energy</t>
  </si>
  <si>
    <t>4.14   Scheduled Banks’ Liabilities and Assets</t>
  </si>
  <si>
    <t xml:space="preserve"> Liabilities/Assets</t>
  </si>
  <si>
    <t>Demand Deposits</t>
  </si>
  <si>
    <t>Time Deposits</t>
  </si>
  <si>
    <t>Borrowings from</t>
  </si>
  <si>
    <t>Head Office and Inter-Bank Adjustment</t>
  </si>
  <si>
    <t>Contingent Liabilities as per contra</t>
  </si>
  <si>
    <t>Total Liabilities / Assets</t>
  </si>
  <si>
    <t xml:space="preserve"> Assets</t>
  </si>
  <si>
    <t>Balances held Abroad</t>
  </si>
  <si>
    <t>Advances to</t>
  </si>
  <si>
    <t>Investment in Securities and Shares</t>
  </si>
  <si>
    <t>Bank Premises</t>
  </si>
  <si>
    <t>Contingent Assets as per contra</t>
  </si>
  <si>
    <t>1.  Scheduled Banks</t>
  </si>
  <si>
    <t>2.  Others</t>
  </si>
  <si>
    <t>1.  State Bank of Pakistan</t>
  </si>
  <si>
    <t>2.  Banks Abroad</t>
  </si>
  <si>
    <t>3.  Other Scheduled Banks</t>
  </si>
  <si>
    <t>1.  Gold</t>
  </si>
  <si>
    <t>2.  Notes, Coins and Silver</t>
  </si>
  <si>
    <t>3.  Balances with State Bank of Pakistan</t>
  </si>
  <si>
    <t>4.  Balances with Other Scheduled Banks</t>
  </si>
  <si>
    <t>1.  Federal Government Securities</t>
  </si>
  <si>
    <t>2.  Treasury Bills</t>
  </si>
  <si>
    <t>3.  Provincial Governments Securities</t>
  </si>
  <si>
    <t>4.  Foreign Securities</t>
  </si>
  <si>
    <t>5.  Others</t>
  </si>
  <si>
    <t>Economic Group</t>
  </si>
  <si>
    <t>Agriculture, Forestry, Hunting &amp; Fishing</t>
  </si>
  <si>
    <t>Mining &amp; Quarrying</t>
  </si>
  <si>
    <t>- </t>
  </si>
  <si>
    <t>Manufacturing</t>
  </si>
  <si>
    <t>Construction</t>
  </si>
  <si>
    <t>Electricity, Gas, Water &amp; Sanitary Services</t>
  </si>
  <si>
    <t>Commerce</t>
  </si>
  <si>
    <t>Transport, Storage &amp; Communication</t>
  </si>
  <si>
    <t>Services</t>
  </si>
  <si>
    <t>Employees &amp; activities not adequately described</t>
  </si>
  <si>
    <t>Agriculture, Forestry, Hunting&amp; Fishing</t>
  </si>
  <si>
    <t>Mining And Quarrying</t>
  </si>
  <si>
    <t>Manufacturing:</t>
  </si>
  <si>
    <t>Commerce:</t>
  </si>
  <si>
    <t>Services:</t>
  </si>
  <si>
    <t>ii.  Beverage Industries</t>
  </si>
  <si>
    <t>xii.  Chemicals and Chemical Products</t>
  </si>
  <si>
    <t>iv.  Personal</t>
  </si>
  <si>
    <t>i.   Food Industries</t>
  </si>
  <si>
    <t>Foreign Constituents</t>
  </si>
  <si>
    <t>i. Official</t>
  </si>
  <si>
    <t xml:space="preserve">ii. Business </t>
  </si>
  <si>
    <t>iii. Personal</t>
  </si>
  <si>
    <t>Domestic Constituents</t>
  </si>
  <si>
    <t>I. Government:</t>
  </si>
  <si>
    <t>A. Federal Government:</t>
  </si>
  <si>
    <t>1.  Commodity Operations</t>
  </si>
  <si>
    <t>B. Provincial Governments:</t>
  </si>
  <si>
    <t>1.   Commodity Operations</t>
  </si>
  <si>
    <t>C. Local Bodies</t>
  </si>
  <si>
    <t>II. Public Sector Enterprises</t>
  </si>
  <si>
    <t>B. Mining And Quarrying</t>
  </si>
  <si>
    <t>C. Manufacturing</t>
  </si>
  <si>
    <t>D. Construction</t>
  </si>
  <si>
    <t>F. Commerce:</t>
  </si>
  <si>
    <t>1.  Wholesale and Retail Trade</t>
  </si>
  <si>
    <t>2.  Exports/Imports</t>
  </si>
  <si>
    <t xml:space="preserve">4. Insurance </t>
  </si>
  <si>
    <t>H. Services</t>
  </si>
  <si>
    <t>I. Other Public Sector Enterprises</t>
  </si>
  <si>
    <t>III. Private Sector (Business)</t>
  </si>
  <si>
    <t>B. Mining and Quarrying</t>
  </si>
  <si>
    <t>C. Manufacturing:</t>
  </si>
  <si>
    <t>i. Wholesale &amp; Retail Trade</t>
  </si>
  <si>
    <t>ii. Exports/Imports</t>
  </si>
  <si>
    <t>iv. Co-Operative Societies</t>
  </si>
  <si>
    <t>v. Insurance</t>
  </si>
  <si>
    <t>G. Transport, Storage and Communications</t>
  </si>
  <si>
    <t>I. Other Private Business</t>
  </si>
  <si>
    <t>V.    Personal</t>
  </si>
  <si>
    <t>VI.  Other activities not adequately described</t>
  </si>
  <si>
    <t>—</t>
  </si>
  <si>
    <t>A.   FOREIGN CONSTITUENTS :</t>
  </si>
  <si>
    <t xml:space="preserve">   I. Official</t>
  </si>
  <si>
    <t xml:space="preserve">  II. Business</t>
  </si>
  <si>
    <t xml:space="preserve"> III. Personal</t>
  </si>
  <si>
    <t>B.   DOMESTIC CONSTITUENTS :</t>
  </si>
  <si>
    <t>I. Government :</t>
  </si>
  <si>
    <t xml:space="preserve">  1. Federal Government :</t>
  </si>
  <si>
    <t xml:space="preserve">        (i) Commodity Operations</t>
  </si>
  <si>
    <t xml:space="preserve">       (ii) Others</t>
  </si>
  <si>
    <t xml:space="preserve">  2. Provincial Governments :</t>
  </si>
  <si>
    <t xml:space="preserve">  3. Local Bodies ( City Governments )</t>
  </si>
  <si>
    <t xml:space="preserve">  II. Non-Financial Public Sector Enterprises :</t>
  </si>
  <si>
    <t xml:space="preserve">  1.  Agriculture, Forestry, Hunting &amp; Fishing</t>
  </si>
  <si>
    <t xml:space="preserve">  2.  Mining &amp; Quarrying</t>
  </si>
  <si>
    <t xml:space="preserve">  3.  Manufacturing</t>
  </si>
  <si>
    <t xml:space="preserve">  4. Construction</t>
  </si>
  <si>
    <t xml:space="preserve">  5. Utilities</t>
  </si>
  <si>
    <t xml:space="preserve">  6. Commerce</t>
  </si>
  <si>
    <t xml:space="preserve">  7. Transport, Storage &amp; Communication</t>
  </si>
  <si>
    <t xml:space="preserve">  8. Services</t>
  </si>
  <si>
    <t xml:space="preserve">  9. Others</t>
  </si>
  <si>
    <t>III. Non-Bank Financial Institutions :</t>
  </si>
  <si>
    <t>IV. Private Sector Enterprises :</t>
  </si>
  <si>
    <t xml:space="preserve"> (i) Food</t>
  </si>
  <si>
    <t xml:space="preserve"> (ii) Beverages &amp; Tobacco</t>
  </si>
  <si>
    <t>(iii) Rice Processing</t>
  </si>
  <si>
    <t>(iv) Textiles :</t>
  </si>
  <si>
    <t xml:space="preserve">  b) Others</t>
  </si>
  <si>
    <t>(v) Textile Products</t>
  </si>
  <si>
    <t>(vi) Footwear</t>
  </si>
  <si>
    <t>(vii) Leather, Leather &amp; Fur Products</t>
  </si>
  <si>
    <t xml:space="preserve">    a) Cement &amp; Cement Products</t>
  </si>
  <si>
    <t>(xxviii)  Automobiles, Transport Machinery &amp; Equipments</t>
  </si>
  <si>
    <t>5. Construction</t>
  </si>
  <si>
    <t xml:space="preserve">6. Power (electricity), Gas, Water &amp; Sanitary </t>
  </si>
  <si>
    <t>7. Commerce :</t>
  </si>
  <si>
    <t>(i) Wholesale &amp; Retail Trade</t>
  </si>
  <si>
    <t>(ii) Exports / Imports</t>
  </si>
  <si>
    <t>8. Transport, Storage &amp; Communication :</t>
  </si>
  <si>
    <t>9. Services</t>
  </si>
  <si>
    <t>10. Other Private Business</t>
  </si>
  <si>
    <t>V. Trust Funds &amp; Non-Profit Organizations</t>
  </si>
  <si>
    <t>VI.  Personal</t>
  </si>
  <si>
    <t>VII. Others</t>
  </si>
  <si>
    <t>TOTAL</t>
  </si>
  <si>
    <t>1. Co-operative Banks</t>
  </si>
  <si>
    <t>2. Development Financial Institutions</t>
  </si>
  <si>
    <t>3.  Other NBFI's</t>
  </si>
  <si>
    <t>IV.  Trust Funds and Non-Profit Organizations</t>
  </si>
  <si>
    <t>E. Electricity, Gas And Sanitary Services</t>
  </si>
  <si>
    <t>3. Co-Operative Banks (Excl. PPCB)</t>
  </si>
  <si>
    <t>5.  Non-Bank Financial   Institutions</t>
  </si>
  <si>
    <t>G. Transport, Storage And Communications</t>
  </si>
  <si>
    <t>A. Agriculture, Forestry, Hunting &amp; Fishing</t>
  </si>
  <si>
    <t>vi. Real Estate Dealers (Excl. Item (d) )</t>
  </si>
  <si>
    <t>E. Electricity, Gas, Water and Sanitary Services</t>
  </si>
  <si>
    <t>iii. Non-Scheduled Banks and Other Financial Institutions</t>
  </si>
  <si>
    <t xml:space="preserve">1. Government: </t>
  </si>
  <si>
    <t xml:space="preserve">II.     Non-Financial Public Sector Enterprises: </t>
  </si>
  <si>
    <t>B. Mining &amp; Quarrying</t>
  </si>
  <si>
    <t>E. Utilities</t>
  </si>
  <si>
    <t>F. Commerce</t>
  </si>
  <si>
    <t>G. Transport, Storage &amp; Communication</t>
  </si>
  <si>
    <t>I. Others</t>
  </si>
  <si>
    <t>III.    Non-Bank Financial Institutions :</t>
  </si>
  <si>
    <t>A. Co-operative Banks</t>
  </si>
  <si>
    <t>B. Development Financial Institutions</t>
  </si>
  <si>
    <t>C. Insurance Companies</t>
  </si>
  <si>
    <t>D. Micro Finance</t>
  </si>
  <si>
    <t>E. Other NBFI's</t>
  </si>
  <si>
    <t>IV.     Private Sector Enterprises :</t>
  </si>
  <si>
    <t>A. Agriculture, Hunting and Forestry</t>
  </si>
  <si>
    <t>(1) Growing of crops</t>
  </si>
  <si>
    <t>(2) Farming of animals</t>
  </si>
  <si>
    <t>(3) Agricultural and animal husbandry</t>
  </si>
  <si>
    <t>(4) Agricultural machinery and equipments</t>
  </si>
  <si>
    <t>(5) Hunting, trapping, forestry &amp; logging</t>
  </si>
  <si>
    <t>B. Fishing and fish farming etc.</t>
  </si>
  <si>
    <t>C. Mining and Quarrying</t>
  </si>
  <si>
    <t>(1) Mining of coal</t>
  </si>
  <si>
    <t>(2) Crude petroleum &amp; natural gas</t>
  </si>
  <si>
    <t>(3) Iron &amp; non-ferrous metal ores</t>
  </si>
  <si>
    <t>(4) Quarrying of stone, sand and clay</t>
  </si>
  <si>
    <t>(5) Chemical, fertilizer, Salt etc.</t>
  </si>
  <si>
    <t>D. Manufacturing</t>
  </si>
  <si>
    <t>1) Food products and beverages</t>
  </si>
  <si>
    <t>2) Tobacco products</t>
  </si>
  <si>
    <t>3) Textiles</t>
  </si>
  <si>
    <t xml:space="preserve">        a) Spinning of fibers</t>
  </si>
  <si>
    <t xml:space="preserve">        b) Weaving of textiles</t>
  </si>
  <si>
    <t xml:space="preserve">        c) Finishing of textiles </t>
  </si>
  <si>
    <t xml:space="preserve">         ii) Made-up textile articles</t>
  </si>
  <si>
    <t xml:space="preserve">        iii) Knit wear</t>
  </si>
  <si>
    <t xml:space="preserve">        iv) Carpets and rugs</t>
  </si>
  <si>
    <t xml:space="preserve">         v) Other textiles n.e.s.</t>
  </si>
  <si>
    <t xml:space="preserve">    5)  Tanning and dressing of leather; manufacture of luggage and footwear</t>
  </si>
  <si>
    <t xml:space="preserve">    i.) Tanning &amp; dressing of leather, luggage, handbags etc.</t>
  </si>
  <si>
    <t xml:space="preserve">   ii.) Footwear</t>
  </si>
  <si>
    <t xml:space="preserve">   6)  Wood and products of wood cork</t>
  </si>
  <si>
    <t xml:space="preserve">   7)  Paper, paperboard and products</t>
  </si>
  <si>
    <t xml:space="preserve">   8)  Printing, publishing and allied industries</t>
  </si>
  <si>
    <t xml:space="preserve">   9)  Coke and refined petroleum products</t>
  </si>
  <si>
    <t xml:space="preserve">  10)  Chemicals and chemical products</t>
  </si>
  <si>
    <t xml:space="preserve">  11)  Rubber and plastics products</t>
  </si>
  <si>
    <t xml:space="preserve">  12)  Other non-metallic mineral products</t>
  </si>
  <si>
    <t xml:space="preserve">  13)  Basic metals</t>
  </si>
  <si>
    <t xml:space="preserve">  14)  Fabricated metal products</t>
  </si>
  <si>
    <t xml:space="preserve">  15)  Machinery and equipment</t>
  </si>
  <si>
    <t xml:space="preserve">  16)  Office, accounting and computing machinery</t>
  </si>
  <si>
    <t xml:space="preserve">  17)  Electrical machinery and apparatus</t>
  </si>
  <si>
    <t xml:space="preserve">  18)  Radio, television and communication equipment and apparatus</t>
  </si>
  <si>
    <t xml:space="preserve">  19)  Medical, precision and optical instruments, watches and clocks</t>
  </si>
  <si>
    <t xml:space="preserve">  20)  Motor vehicles, trailers and semi-trailers</t>
  </si>
  <si>
    <t xml:space="preserve">  21)  Other transport equipments </t>
  </si>
  <si>
    <t xml:space="preserve">  22)  Furniture and fixture</t>
  </si>
  <si>
    <t xml:space="preserve">  26)  Other manufacturing n.e.s.</t>
  </si>
  <si>
    <t>E.  Ship breaking and waste / scrape (junk) etc.</t>
  </si>
  <si>
    <t>F.  Electricity, gas and water supply</t>
  </si>
  <si>
    <t>G.  Construction</t>
  </si>
  <si>
    <t xml:space="preserve">   1) Building</t>
  </si>
  <si>
    <t xml:space="preserve">   2) Infrastructure</t>
  </si>
  <si>
    <t>H. Commerce and Trade</t>
  </si>
  <si>
    <t xml:space="preserve">   1) Sale, maintenance and repair of motor vehicles and motorcycles</t>
  </si>
  <si>
    <t xml:space="preserve">   2) Wholesale and commission trade</t>
  </si>
  <si>
    <t xml:space="preserve">            i) Exports</t>
  </si>
  <si>
    <t xml:space="preserve">           ii) Imports</t>
  </si>
  <si>
    <t xml:space="preserve">          iii) Domestic whole sales</t>
  </si>
  <si>
    <t>I.  Hotels, restaurants and clubs etc</t>
  </si>
  <si>
    <t>J.  Transport, storage and communications</t>
  </si>
  <si>
    <t>K. Real estate, renting and business activities</t>
  </si>
  <si>
    <t>L. Education</t>
  </si>
  <si>
    <t>M. Health and social work</t>
  </si>
  <si>
    <t>N. Other community, social and personal service activities</t>
  </si>
  <si>
    <t>O. Other private business n.e.s</t>
  </si>
  <si>
    <t>V.   Trust Funds and Non Profit Organizations</t>
  </si>
  <si>
    <t>VI. Personal</t>
  </si>
  <si>
    <t>VII.  Others</t>
  </si>
  <si>
    <t xml:space="preserve">1. Federal Government: </t>
  </si>
  <si>
    <t>(i) Commodity Operations</t>
  </si>
  <si>
    <t>(ii) Others</t>
  </si>
  <si>
    <t xml:space="preserve">2. Provincial Governments: </t>
  </si>
  <si>
    <t xml:space="preserve"> (ii) Others</t>
  </si>
  <si>
    <t>Precious Metals</t>
  </si>
  <si>
    <t>Stock Exchange Securities</t>
  </si>
  <si>
    <t>Merchandise</t>
  </si>
  <si>
    <t>Machinery and Fixed Assets</t>
  </si>
  <si>
    <t>Real Estate</t>
  </si>
  <si>
    <t>Financial Obligation e.g., Insurance Polices and Bank Deposits</t>
  </si>
  <si>
    <t xml:space="preserve">Stock Exchange Scurrilities </t>
  </si>
  <si>
    <t>Merchandise:</t>
  </si>
  <si>
    <t>Financial Obligations e.g., Insurance Policies, Banks Deposits etc.</t>
  </si>
  <si>
    <t>Others:</t>
  </si>
  <si>
    <t>i.  Government &amp; Other Trustee Securities:</t>
  </si>
  <si>
    <t>a.  Stock Brokers and Dealers</t>
  </si>
  <si>
    <t>b.  Others</t>
  </si>
  <si>
    <t>ii. Shares &amp; Debenture of Joint Stock Companies</t>
  </si>
  <si>
    <t>i.  Export Commodities:</t>
  </si>
  <si>
    <t>a.  Cotton</t>
  </si>
  <si>
    <t>b.  Jute</t>
  </si>
  <si>
    <t>c.  Wool and Goat Hair</t>
  </si>
  <si>
    <t>d.  Hides and Skins</t>
  </si>
  <si>
    <t>e.  Tea</t>
  </si>
  <si>
    <t>f.  Cotton Textile</t>
  </si>
  <si>
    <t>g.  Cotton Yarn</t>
  </si>
  <si>
    <t>h.  Jute Manufactures</t>
  </si>
  <si>
    <t>i.  Others</t>
  </si>
  <si>
    <t>a.  Iron, Steel, Engineering &amp; Other Metal Products</t>
  </si>
  <si>
    <t xml:space="preserve">b.  Chemicals, Dyes &amp; Pharmaceuticals </t>
  </si>
  <si>
    <t>c.  Minerals</t>
  </si>
  <si>
    <t>d.  Cotton Textiles</t>
  </si>
  <si>
    <t>e.  Cotton Yarn</t>
  </si>
  <si>
    <t>f.  Other Textiles</t>
  </si>
  <si>
    <t>g.  Other Imported goods</t>
  </si>
  <si>
    <t>a.  Wheat</t>
  </si>
  <si>
    <t>b.  Rice and Paddy</t>
  </si>
  <si>
    <t>c.  Grams</t>
  </si>
  <si>
    <t>d.  Other Grains and Pulses</t>
  </si>
  <si>
    <t>e.  Oil Seeds</t>
  </si>
  <si>
    <t>f.  Edible Oils</t>
  </si>
  <si>
    <t>g.  Sugar and Gur</t>
  </si>
  <si>
    <t>h.  Kariana and Spices</t>
  </si>
  <si>
    <t>i.  Other Items</t>
  </si>
  <si>
    <t xml:space="preserve">ii.  Imported goods other than Industrial Machinery:  </t>
  </si>
  <si>
    <t>iii.  Industrial Machinery</t>
  </si>
  <si>
    <t>iv.  Other Merchandise:</t>
  </si>
  <si>
    <t>i.  Other Secured Advances</t>
  </si>
  <si>
    <t>ii.  Advances Secured by Guarantee(s)</t>
  </si>
  <si>
    <t>iii.  Unsecured Advances</t>
  </si>
  <si>
    <t>Gold, Bullion, Gold and Silver Ornaments and Precious Metals</t>
  </si>
  <si>
    <t>i.  Food Items</t>
  </si>
  <si>
    <t>c.  Other Grains and Pulses</t>
  </si>
  <si>
    <t>d.  Edible Oils (Locally Produced)</t>
  </si>
  <si>
    <t>e.  Edible Oils (Imported)</t>
  </si>
  <si>
    <t>f.  Sugar</t>
  </si>
  <si>
    <t xml:space="preserve">g.  Kariana and Spices </t>
  </si>
  <si>
    <t>h.  Tea</t>
  </si>
  <si>
    <t>i.  Fish and Fish Preparations</t>
  </si>
  <si>
    <t>j.  Other food Items</t>
  </si>
  <si>
    <t xml:space="preserve">a.  Cotton Raw (Indigenous) </t>
  </si>
  <si>
    <t>b.  Cotton Raw (Imported)</t>
  </si>
  <si>
    <t>f.  Iron and Steel (Imported)</t>
  </si>
  <si>
    <t>g.  Petroleum Crude</t>
  </si>
  <si>
    <t>h.  Fertilizers</t>
  </si>
  <si>
    <t>i.  Jute</t>
  </si>
  <si>
    <t>j.  Other Raw Materials</t>
  </si>
  <si>
    <t>a.  Cotton Textiles (Locally Produced)</t>
  </si>
  <si>
    <t>b.  Cotton Yarn (Locally Produced)</t>
  </si>
  <si>
    <t>c.  Other Textiles (Locally Produced)</t>
  </si>
  <si>
    <t>d.  Hand loom Products</t>
  </si>
  <si>
    <t>e.  Carpets and Rugs</t>
  </si>
  <si>
    <t>f.  Readymade Garments</t>
  </si>
  <si>
    <t>g.  Cement and Cement Products</t>
  </si>
  <si>
    <t>h.  Sports Goods</t>
  </si>
  <si>
    <t>i.  Machinery (Locally Manufactured)</t>
  </si>
  <si>
    <t>j.  Industrial Machinery (Imported)</t>
  </si>
  <si>
    <t>k.  Cotton Textiles (Imported)</t>
  </si>
  <si>
    <t>l.  Cotton Yarn (Imported)</t>
  </si>
  <si>
    <t>m.  Other Textiles (Imported)</t>
  </si>
  <si>
    <t>n.  Chemicals and Dyes</t>
  </si>
  <si>
    <t>o.  Jute Manufactures</t>
  </si>
  <si>
    <t xml:space="preserve">ii.  Raw Materials:  </t>
  </si>
  <si>
    <t xml:space="preserve">iii.  Finished/Manufactured Goods: </t>
  </si>
  <si>
    <t>p.  Other Finished Goods (not shown above)</t>
  </si>
  <si>
    <t>Gold, Bullion, Gold &amp; Silver Ornaments</t>
  </si>
  <si>
    <t>and Precious Metals</t>
  </si>
  <si>
    <t>Securities, Shares and Other Financial</t>
  </si>
  <si>
    <t>Instruments:</t>
  </si>
  <si>
    <t>i. Quoted on the Stock Exchange:</t>
  </si>
  <si>
    <t>a. To Stock Brokers and Dealers:</t>
  </si>
  <si>
    <t>1. Govt. and Other Trustee Securities</t>
  </si>
  <si>
    <t>2. Shares and Debentures</t>
  </si>
  <si>
    <t>3. Participation Term Certificates</t>
  </si>
  <si>
    <t>4. Others</t>
  </si>
  <si>
    <t>Category of Depositor</t>
  </si>
  <si>
    <t>A. Foreign Constituents:</t>
  </si>
  <si>
    <t xml:space="preserve">A.  Foreign Constituents: </t>
  </si>
  <si>
    <t xml:space="preserve">     1. Official</t>
  </si>
  <si>
    <t xml:space="preserve">      I.       Official</t>
  </si>
  <si>
    <t>I.    Official</t>
  </si>
  <si>
    <t>i.  Official</t>
  </si>
  <si>
    <t xml:space="preserve">     2. Business</t>
  </si>
  <si>
    <t xml:space="preserve">      II.     Business</t>
  </si>
  <si>
    <t>II.    Business</t>
  </si>
  <si>
    <t>ii.  Business</t>
  </si>
  <si>
    <t xml:space="preserve">     3. Personal</t>
  </si>
  <si>
    <t>June - 2009</t>
  </si>
  <si>
    <t>May - 2009</t>
  </si>
  <si>
    <t>April - 2009</t>
  </si>
  <si>
    <t>March - 2009</t>
  </si>
  <si>
    <t>February - 2009</t>
  </si>
  <si>
    <t>January - 2009</t>
  </si>
  <si>
    <t>December - 2008</t>
  </si>
  <si>
    <t>November - 2008</t>
  </si>
  <si>
    <t>October - 2008</t>
  </si>
  <si>
    <t>September - 2008</t>
  </si>
  <si>
    <t>August - 2008</t>
  </si>
  <si>
    <t>July - 2008</t>
  </si>
  <si>
    <t>June - 2008</t>
  </si>
  <si>
    <t>May - 2008</t>
  </si>
  <si>
    <t>April - 2008</t>
  </si>
  <si>
    <t>March - 2008</t>
  </si>
  <si>
    <t>February - 2008</t>
  </si>
  <si>
    <t>January - 2008</t>
  </si>
  <si>
    <t>December - 2007</t>
  </si>
  <si>
    <t>November - 2007</t>
  </si>
  <si>
    <t>October - 2007</t>
  </si>
  <si>
    <t>September - 2007</t>
  </si>
  <si>
    <t>August - 2007</t>
  </si>
  <si>
    <t>June - 2007</t>
  </si>
  <si>
    <t>May - 2007</t>
  </si>
  <si>
    <t>July - 2009</t>
  </si>
  <si>
    <t xml:space="preserve">Specialised Banks </t>
  </si>
  <si>
    <t>As on September 30, 2009</t>
  </si>
  <si>
    <t>Jan</t>
  </si>
  <si>
    <t>Q1</t>
  </si>
  <si>
    <t>August - 2009</t>
  </si>
  <si>
    <t>September - 2009</t>
  </si>
  <si>
    <t xml:space="preserve"> -   </t>
  </si>
  <si>
    <t>2006 Jun.</t>
  </si>
  <si>
    <t>2007 Jun.</t>
  </si>
  <si>
    <t>2008 Jun.</t>
  </si>
  <si>
    <t>2009 Jun.</t>
  </si>
  <si>
    <t>Food products and beverages</t>
  </si>
  <si>
    <t>Tobacco</t>
  </si>
  <si>
    <t>Textiles</t>
  </si>
  <si>
    <t>Tanning and dressing of leather</t>
  </si>
  <si>
    <t>Paper &amp; paperboard, printing &amp; publishing</t>
  </si>
  <si>
    <t>Coke &amp; refined petroleum</t>
  </si>
  <si>
    <t>Chemical and chemical products</t>
  </si>
  <si>
    <t>Rubber &amp; plastic products</t>
  </si>
  <si>
    <t>Basic metals</t>
  </si>
  <si>
    <t>Fabricated metal products except machinery &amp; transport</t>
  </si>
  <si>
    <t>Machinery &amp; equipment except electrical</t>
  </si>
  <si>
    <t>Electrical Machinery, apparatus &amp; office equipments</t>
  </si>
  <si>
    <t>Electronics Industry</t>
  </si>
  <si>
    <t>Transport Industry</t>
  </si>
  <si>
    <t>Sports goods</t>
  </si>
  <si>
    <t>Other manufactured goods</t>
  </si>
  <si>
    <t>Ship breaking and waste / scrape (junk) etc.</t>
  </si>
  <si>
    <t>Electricity, gas and water supply</t>
  </si>
  <si>
    <t>Services &amp; Miscellaneous Industries</t>
  </si>
  <si>
    <t>FY06</t>
  </si>
  <si>
    <t>FY07</t>
  </si>
  <si>
    <t>FY08</t>
  </si>
  <si>
    <t>FY09</t>
  </si>
  <si>
    <t>May</t>
  </si>
  <si>
    <t>Jul</t>
  </si>
  <si>
    <t>Aug</t>
  </si>
  <si>
    <t>Sep</t>
  </si>
  <si>
    <t>Oct</t>
  </si>
  <si>
    <t>Nov</t>
  </si>
  <si>
    <t>Feb</t>
  </si>
  <si>
    <t>Mar</t>
  </si>
  <si>
    <t>Apr</t>
  </si>
  <si>
    <t>October - 2009</t>
  </si>
  <si>
    <t>November - 2009</t>
  </si>
  <si>
    <t>December - 2009</t>
  </si>
  <si>
    <t>January - 2010</t>
  </si>
  <si>
    <t>February - 2010</t>
  </si>
  <si>
    <t>March - 2010</t>
  </si>
  <si>
    <t>April - 2010</t>
  </si>
  <si>
    <t>Q2</t>
  </si>
  <si>
    <t>Q3</t>
  </si>
  <si>
    <t>FY10</t>
  </si>
  <si>
    <t>2010 Jun.</t>
  </si>
  <si>
    <t>May- 2010</t>
  </si>
  <si>
    <t>June- 2010</t>
  </si>
  <si>
    <t>(Amount in Million Rs)</t>
  </si>
  <si>
    <t>Auction No.</t>
  </si>
  <si>
    <t xml:space="preserve">Date of </t>
  </si>
  <si>
    <t>Amount of</t>
  </si>
  <si>
    <t>Weighted Average Yield (%)</t>
  </si>
  <si>
    <t>Settlement</t>
  </si>
  <si>
    <t>Realized</t>
  </si>
  <si>
    <t>Discount</t>
  </si>
  <si>
    <t>3-Months</t>
  </si>
  <si>
    <t>6-Months</t>
  </si>
  <si>
    <t>12-Months</t>
  </si>
  <si>
    <t xml:space="preserve">267th </t>
  </si>
  <si>
    <t>Bids Rejected</t>
  </si>
  <si>
    <t xml:space="preserve">   ---</t>
  </si>
  <si>
    <t xml:space="preserve">268th </t>
  </si>
  <si>
    <t>269th</t>
  </si>
  <si>
    <t>270th</t>
  </si>
  <si>
    <t>271st</t>
  </si>
  <si>
    <t>272nd</t>
  </si>
  <si>
    <t>273rd</t>
  </si>
  <si>
    <t>274th</t>
  </si>
  <si>
    <t>275th</t>
  </si>
  <si>
    <t>276th</t>
  </si>
  <si>
    <t>277th</t>
  </si>
  <si>
    <t>278th</t>
  </si>
  <si>
    <t>279th</t>
  </si>
  <si>
    <t>280th</t>
  </si>
  <si>
    <t>281st</t>
  </si>
  <si>
    <t>282nd</t>
  </si>
  <si>
    <t>283rd</t>
  </si>
  <si>
    <t>284th</t>
  </si>
  <si>
    <t>285th</t>
  </si>
  <si>
    <t>286th</t>
  </si>
  <si>
    <t>287th</t>
  </si>
  <si>
    <t>288th</t>
  </si>
  <si>
    <t>289th</t>
  </si>
  <si>
    <t>290th</t>
  </si>
  <si>
    <t>291st</t>
  </si>
  <si>
    <t>292nd</t>
  </si>
  <si>
    <t>293rd</t>
  </si>
  <si>
    <t>294th</t>
  </si>
  <si>
    <t>295th</t>
  </si>
  <si>
    <t>296th</t>
  </si>
  <si>
    <t>297th</t>
  </si>
  <si>
    <t>298th</t>
  </si>
  <si>
    <t>299th</t>
  </si>
  <si>
    <t>300th</t>
  </si>
  <si>
    <t>301st</t>
  </si>
  <si>
    <t>302nd</t>
  </si>
  <si>
    <t>303rd</t>
  </si>
  <si>
    <t>304th</t>
  </si>
  <si>
    <t>305th</t>
  </si>
  <si>
    <t>306th</t>
  </si>
  <si>
    <t>307th</t>
  </si>
  <si>
    <t>308th</t>
  </si>
  <si>
    <t>Dec 01</t>
  </si>
  <si>
    <t>June 02</t>
  </si>
  <si>
    <t>Dec 02</t>
  </si>
  <si>
    <t>June 03</t>
  </si>
  <si>
    <t>Dec 03</t>
  </si>
  <si>
    <t>June 04</t>
  </si>
  <si>
    <t>Dec 04</t>
  </si>
  <si>
    <t>June 05</t>
  </si>
  <si>
    <t>Dec 05</t>
  </si>
  <si>
    <t>June 06</t>
  </si>
  <si>
    <t>Dec 06</t>
  </si>
  <si>
    <t>June 07</t>
  </si>
  <si>
    <t>Dec 07</t>
  </si>
  <si>
    <t>June 08</t>
  </si>
  <si>
    <t>Dec 08</t>
  </si>
  <si>
    <t>June 09</t>
  </si>
  <si>
    <t>Dec 09</t>
  </si>
  <si>
    <t>NFPSEs/Public</t>
  </si>
  <si>
    <t>NBFIs</t>
  </si>
  <si>
    <t>Punjab</t>
  </si>
  <si>
    <t>Private Sector</t>
  </si>
  <si>
    <t>Trust Fund</t>
  </si>
  <si>
    <t xml:space="preserve">Personal </t>
  </si>
  <si>
    <t>Sindh</t>
  </si>
  <si>
    <t>Balochistan</t>
  </si>
  <si>
    <t>Islamabad</t>
  </si>
  <si>
    <t>Gilgit-Baltistan</t>
  </si>
  <si>
    <t>FATA</t>
  </si>
  <si>
    <t>AJK</t>
  </si>
  <si>
    <t>June 01</t>
  </si>
  <si>
    <t>June 10</t>
  </si>
  <si>
    <t>Q4</t>
  </si>
  <si>
    <t>1st</t>
  </si>
  <si>
    <t>2nd</t>
  </si>
  <si>
    <t>3rd</t>
  </si>
  <si>
    <t xml:space="preserve"> Bids Rejected</t>
  </si>
  <si>
    <t>4th</t>
  </si>
  <si>
    <t>5th</t>
  </si>
  <si>
    <t>6th</t>
  </si>
  <si>
    <t>7th</t>
  </si>
  <si>
    <t>8th</t>
  </si>
  <si>
    <t>9th</t>
  </si>
  <si>
    <t>10th</t>
  </si>
  <si>
    <t>11th</t>
  </si>
  <si>
    <t>12th</t>
  </si>
  <si>
    <t>13th</t>
  </si>
  <si>
    <t>14th</t>
  </si>
  <si>
    <t>15th</t>
  </si>
  <si>
    <t>16th</t>
  </si>
  <si>
    <t>17th</t>
  </si>
  <si>
    <t>18th</t>
  </si>
  <si>
    <t>19th</t>
  </si>
  <si>
    <t>20th</t>
  </si>
  <si>
    <t>21st</t>
  </si>
  <si>
    <t>22nd</t>
  </si>
  <si>
    <t>23rd</t>
  </si>
  <si>
    <t>24th</t>
  </si>
  <si>
    <t>25th</t>
  </si>
  <si>
    <t>26th</t>
  </si>
  <si>
    <t>27th</t>
  </si>
  <si>
    <t>28th</t>
  </si>
  <si>
    <t>29th</t>
  </si>
  <si>
    <t>30th</t>
  </si>
  <si>
    <t>31st</t>
  </si>
  <si>
    <t>32nd</t>
  </si>
  <si>
    <t>33rd</t>
  </si>
  <si>
    <t>34th</t>
  </si>
  <si>
    <t>35th</t>
  </si>
  <si>
    <t>36th</t>
  </si>
  <si>
    <t xml:space="preserve">  ---</t>
  </si>
  <si>
    <t>37th</t>
  </si>
  <si>
    <t>38th</t>
  </si>
  <si>
    <t>39th</t>
  </si>
  <si>
    <t>40th</t>
  </si>
  <si>
    <t>41st</t>
  </si>
  <si>
    <t>42nd</t>
  </si>
  <si>
    <t>43rd</t>
  </si>
  <si>
    <t>44th</t>
  </si>
  <si>
    <t>45th</t>
  </si>
  <si>
    <t>46th</t>
  </si>
  <si>
    <t>47th</t>
  </si>
  <si>
    <t>48th</t>
  </si>
  <si>
    <t>49th</t>
  </si>
  <si>
    <t>50th</t>
  </si>
  <si>
    <t>51st</t>
  </si>
  <si>
    <t>52nd</t>
  </si>
  <si>
    <t>53rd</t>
  </si>
  <si>
    <t>54th</t>
  </si>
  <si>
    <t>55th</t>
  </si>
  <si>
    <t>56th</t>
  </si>
  <si>
    <t>57th</t>
  </si>
  <si>
    <t>58th</t>
  </si>
  <si>
    <t>59th</t>
  </si>
  <si>
    <t>60th</t>
  </si>
  <si>
    <t>61st</t>
  </si>
  <si>
    <t>62nd</t>
  </si>
  <si>
    <t>63rd</t>
  </si>
  <si>
    <t xml:space="preserve">        ---</t>
  </si>
  <si>
    <t>64th</t>
  </si>
  <si>
    <t>65th</t>
  </si>
  <si>
    <t>66th</t>
  </si>
  <si>
    <t>67th</t>
  </si>
  <si>
    <t>68th</t>
  </si>
  <si>
    <t>69th</t>
  </si>
  <si>
    <t>70th</t>
  </si>
  <si>
    <t>71st</t>
  </si>
  <si>
    <t>72nd</t>
  </si>
  <si>
    <t>73rd</t>
  </si>
  <si>
    <t>74th</t>
  </si>
  <si>
    <t>75th</t>
  </si>
  <si>
    <t>76th</t>
  </si>
  <si>
    <t>77th</t>
  </si>
  <si>
    <t>78th</t>
  </si>
  <si>
    <t>79th</t>
  </si>
  <si>
    <t>80th</t>
  </si>
  <si>
    <t>81st</t>
  </si>
  <si>
    <t>82nd</t>
  </si>
  <si>
    <t>83rd</t>
  </si>
  <si>
    <t>84th</t>
  </si>
  <si>
    <t>85th</t>
  </si>
  <si>
    <t>86th</t>
  </si>
  <si>
    <t>87th</t>
  </si>
  <si>
    <t>88th</t>
  </si>
  <si>
    <t>89th</t>
  </si>
  <si>
    <t>90th</t>
  </si>
  <si>
    <t>91st</t>
  </si>
  <si>
    <t>92nd</t>
  </si>
  <si>
    <t>93rd</t>
  </si>
  <si>
    <t>94th</t>
  </si>
  <si>
    <t>95th</t>
  </si>
  <si>
    <t>96th</t>
  </si>
  <si>
    <t>97th</t>
  </si>
  <si>
    <t>98th</t>
  </si>
  <si>
    <t>99th</t>
  </si>
  <si>
    <t>100th</t>
  </si>
  <si>
    <t>101st</t>
  </si>
  <si>
    <t>102nd</t>
  </si>
  <si>
    <t>103rd</t>
  </si>
  <si>
    <t>104th</t>
  </si>
  <si>
    <t>105th</t>
  </si>
  <si>
    <t>106th</t>
  </si>
  <si>
    <t xml:space="preserve">107th </t>
  </si>
  <si>
    <t xml:space="preserve">108th </t>
  </si>
  <si>
    <t xml:space="preserve">109th </t>
  </si>
  <si>
    <t xml:space="preserve">110th </t>
  </si>
  <si>
    <t>111th</t>
  </si>
  <si>
    <t xml:space="preserve">112th </t>
  </si>
  <si>
    <t>113th</t>
  </si>
  <si>
    <t>114th</t>
  </si>
  <si>
    <t>115th</t>
  </si>
  <si>
    <t>116th</t>
  </si>
  <si>
    <t>117th</t>
  </si>
  <si>
    <t>118th</t>
  </si>
  <si>
    <t>119th</t>
  </si>
  <si>
    <t>120th</t>
  </si>
  <si>
    <t>121st</t>
  </si>
  <si>
    <t>122nd</t>
  </si>
  <si>
    <t>123rd</t>
  </si>
  <si>
    <t>124th</t>
  </si>
  <si>
    <t>125th</t>
  </si>
  <si>
    <t>126th</t>
  </si>
  <si>
    <t>127th</t>
  </si>
  <si>
    <t>128th</t>
  </si>
  <si>
    <t>129th</t>
  </si>
  <si>
    <t>130th</t>
  </si>
  <si>
    <t>131st</t>
  </si>
  <si>
    <t>132nd</t>
  </si>
  <si>
    <t>133rd</t>
  </si>
  <si>
    <t>134th</t>
  </si>
  <si>
    <t>135th</t>
  </si>
  <si>
    <t>136th</t>
  </si>
  <si>
    <t>137th</t>
  </si>
  <si>
    <t>138th</t>
  </si>
  <si>
    <t>139th</t>
  </si>
  <si>
    <t>140th</t>
  </si>
  <si>
    <t>141st</t>
  </si>
  <si>
    <t>142nd</t>
  </si>
  <si>
    <t>143rd</t>
  </si>
  <si>
    <t>144th</t>
  </si>
  <si>
    <t>145th</t>
  </si>
  <si>
    <t>146th</t>
  </si>
  <si>
    <t>147th</t>
  </si>
  <si>
    <t>148th</t>
  </si>
  <si>
    <t>149th</t>
  </si>
  <si>
    <t>150th</t>
  </si>
  <si>
    <t>151st</t>
  </si>
  <si>
    <t>152nd</t>
  </si>
  <si>
    <t>153rd</t>
  </si>
  <si>
    <t>154th</t>
  </si>
  <si>
    <t>155th</t>
  </si>
  <si>
    <t>156th</t>
  </si>
  <si>
    <t>157th</t>
  </si>
  <si>
    <t>158th</t>
  </si>
  <si>
    <t>159th</t>
  </si>
  <si>
    <t>160th</t>
  </si>
  <si>
    <t>161st</t>
  </si>
  <si>
    <t>162nd</t>
  </si>
  <si>
    <t>163rd</t>
  </si>
  <si>
    <t>164th</t>
  </si>
  <si>
    <t>165th</t>
  </si>
  <si>
    <t>166th</t>
  </si>
  <si>
    <t>167th</t>
  </si>
  <si>
    <t>168th</t>
  </si>
  <si>
    <t>169th</t>
  </si>
  <si>
    <t>170th</t>
  </si>
  <si>
    <t>171st</t>
  </si>
  <si>
    <t>172nd</t>
  </si>
  <si>
    <t>173rd</t>
  </si>
  <si>
    <t>174th</t>
  </si>
  <si>
    <t>---</t>
  </si>
  <si>
    <t>175th</t>
  </si>
  <si>
    <t>176th</t>
  </si>
  <si>
    <t>177th</t>
  </si>
  <si>
    <t>178th</t>
  </si>
  <si>
    <t>179th</t>
  </si>
  <si>
    <t>180th</t>
  </si>
  <si>
    <t>181st</t>
  </si>
  <si>
    <t>182nd</t>
  </si>
  <si>
    <t>183rd</t>
  </si>
  <si>
    <t>184th</t>
  </si>
  <si>
    <t>185th</t>
  </si>
  <si>
    <t>186th</t>
  </si>
  <si>
    <t>187th</t>
  </si>
  <si>
    <t>188th</t>
  </si>
  <si>
    <t>189th</t>
  </si>
  <si>
    <t>190th</t>
  </si>
  <si>
    <t>191st</t>
  </si>
  <si>
    <t xml:space="preserve">       Bids Rejected</t>
  </si>
  <si>
    <t>192nd</t>
  </si>
  <si>
    <t>193rd</t>
  </si>
  <si>
    <t xml:space="preserve">194th </t>
  </si>
  <si>
    <t xml:space="preserve">195th </t>
  </si>
  <si>
    <t xml:space="preserve">196th </t>
  </si>
  <si>
    <t xml:space="preserve">197th </t>
  </si>
  <si>
    <t xml:space="preserve">198th </t>
  </si>
  <si>
    <t xml:space="preserve">199th </t>
  </si>
  <si>
    <t xml:space="preserve">200th </t>
  </si>
  <si>
    <t xml:space="preserve">201st </t>
  </si>
  <si>
    <t xml:space="preserve">202nd </t>
  </si>
  <si>
    <t xml:space="preserve">203rd </t>
  </si>
  <si>
    <t xml:space="preserve">204th </t>
  </si>
  <si>
    <t xml:space="preserve">205th </t>
  </si>
  <si>
    <t xml:space="preserve">206th </t>
  </si>
  <si>
    <t xml:space="preserve">207th </t>
  </si>
  <si>
    <t xml:space="preserve">208th </t>
  </si>
  <si>
    <t xml:space="preserve">209th </t>
  </si>
  <si>
    <t xml:space="preserve">210th </t>
  </si>
  <si>
    <t xml:space="preserve">211th </t>
  </si>
  <si>
    <t xml:space="preserve">212th </t>
  </si>
  <si>
    <t>213th</t>
  </si>
  <si>
    <t>214th</t>
  </si>
  <si>
    <t xml:space="preserve">215th </t>
  </si>
  <si>
    <t xml:space="preserve">216th </t>
  </si>
  <si>
    <t xml:space="preserve">217th </t>
  </si>
  <si>
    <t xml:space="preserve">218th </t>
  </si>
  <si>
    <t xml:space="preserve">219th </t>
  </si>
  <si>
    <t xml:space="preserve">220th </t>
  </si>
  <si>
    <t xml:space="preserve">221st </t>
  </si>
  <si>
    <t xml:space="preserve">222nd </t>
  </si>
  <si>
    <t xml:space="preserve">223rd </t>
  </si>
  <si>
    <t xml:space="preserve">224th </t>
  </si>
  <si>
    <t>225th</t>
  </si>
  <si>
    <t xml:space="preserve">226th </t>
  </si>
  <si>
    <t xml:space="preserve">227th </t>
  </si>
  <si>
    <t xml:space="preserve">228th </t>
  </si>
  <si>
    <t xml:space="preserve">229th </t>
  </si>
  <si>
    <t xml:space="preserve">230th </t>
  </si>
  <si>
    <t xml:space="preserve">231st </t>
  </si>
  <si>
    <t xml:space="preserve">232nd </t>
  </si>
  <si>
    <t xml:space="preserve">233rd </t>
  </si>
  <si>
    <t xml:space="preserve">234th </t>
  </si>
  <si>
    <t xml:space="preserve">235th </t>
  </si>
  <si>
    <t xml:space="preserve">236th </t>
  </si>
  <si>
    <t xml:space="preserve">237th </t>
  </si>
  <si>
    <t xml:space="preserve">238th </t>
  </si>
  <si>
    <t xml:space="preserve">239th </t>
  </si>
  <si>
    <t xml:space="preserve">240th </t>
  </si>
  <si>
    <t xml:space="preserve">241st </t>
  </si>
  <si>
    <t xml:space="preserve">242nd </t>
  </si>
  <si>
    <t xml:space="preserve">243rd </t>
  </si>
  <si>
    <t xml:space="preserve">244th </t>
  </si>
  <si>
    <t xml:space="preserve">245th </t>
  </si>
  <si>
    <t xml:space="preserve">246th </t>
  </si>
  <si>
    <t xml:space="preserve">247th </t>
  </si>
  <si>
    <t xml:space="preserve">248th </t>
  </si>
  <si>
    <t xml:space="preserve">249th </t>
  </si>
  <si>
    <t xml:space="preserve">250th </t>
  </si>
  <si>
    <t>251st</t>
  </si>
  <si>
    <t xml:space="preserve">252nd </t>
  </si>
  <si>
    <t xml:space="preserve">253rd </t>
  </si>
  <si>
    <t xml:space="preserve">254th </t>
  </si>
  <si>
    <t xml:space="preserve">255th </t>
  </si>
  <si>
    <t xml:space="preserve">256th </t>
  </si>
  <si>
    <t xml:space="preserve">257th </t>
  </si>
  <si>
    <t xml:space="preserve">258th </t>
  </si>
  <si>
    <t xml:space="preserve">259th </t>
  </si>
  <si>
    <t xml:space="preserve">260th </t>
  </si>
  <si>
    <t xml:space="preserve">261st </t>
  </si>
  <si>
    <t xml:space="preserve">262nd </t>
  </si>
  <si>
    <t xml:space="preserve">263rd </t>
  </si>
  <si>
    <t xml:space="preserve">264th </t>
  </si>
  <si>
    <t xml:space="preserve">265th </t>
  </si>
  <si>
    <t xml:space="preserve">266th </t>
  </si>
  <si>
    <t>Borrower</t>
  </si>
  <si>
    <t>Source: Domestic Markets &amp; Monetary Management Department, SBP</t>
  </si>
  <si>
    <t xml:space="preserve">Khyber 
Pakhtunkhwa
</t>
  </si>
  <si>
    <t>FY11</t>
  </si>
  <si>
    <t>FY12</t>
  </si>
  <si>
    <t>FY13</t>
  </si>
  <si>
    <t>FY14</t>
  </si>
  <si>
    <t>FY15</t>
  </si>
  <si>
    <t>2011 Jun.</t>
  </si>
  <si>
    <t>2012 Jun.</t>
  </si>
  <si>
    <t>2013 Jun.</t>
  </si>
  <si>
    <t>2014 Jun.</t>
  </si>
  <si>
    <t>2015 Jun.</t>
  </si>
  <si>
    <t>August- 2010</t>
  </si>
  <si>
    <t>September- 2010</t>
  </si>
  <si>
    <t>October- 2010</t>
  </si>
  <si>
    <t>November - 2010</t>
  </si>
  <si>
    <t>December - 2010</t>
  </si>
  <si>
    <t>Items</t>
  </si>
  <si>
    <t>Gross Disbursements</t>
  </si>
  <si>
    <t>Outstanding Loans</t>
  </si>
  <si>
    <t>Fresh Deposits</t>
  </si>
  <si>
    <t>Outstanding Deposits</t>
  </si>
  <si>
    <t>Including Interbank</t>
  </si>
  <si>
    <t>Excluding Interbank</t>
  </si>
  <si>
    <t>February - 2011</t>
  </si>
  <si>
    <t>March - 2011</t>
  </si>
  <si>
    <t>April - 2011</t>
  </si>
  <si>
    <t>May - 2011</t>
  </si>
  <si>
    <t>June - 2011</t>
  </si>
  <si>
    <t>July - 2011</t>
  </si>
  <si>
    <t>August - 2011</t>
  </si>
  <si>
    <t>September - 2011</t>
  </si>
  <si>
    <t>October - 2011</t>
  </si>
  <si>
    <t>November - 2011</t>
  </si>
  <si>
    <t>December - 2011</t>
  </si>
  <si>
    <t>January - 2012</t>
  </si>
  <si>
    <t>February - 2012</t>
  </si>
  <si>
    <t>March - 2012</t>
  </si>
  <si>
    <t>April - 2012</t>
  </si>
  <si>
    <t>May - 2012</t>
  </si>
  <si>
    <t>June - 2012</t>
  </si>
  <si>
    <t>July - 2012</t>
  </si>
  <si>
    <t>August - 2012</t>
  </si>
  <si>
    <t>September - 2012</t>
  </si>
  <si>
    <t>October - 2012</t>
  </si>
  <si>
    <t>November - 2012</t>
  </si>
  <si>
    <t>December - 2012</t>
  </si>
  <si>
    <t>January - 2013</t>
  </si>
  <si>
    <t>February - 2013</t>
  </si>
  <si>
    <t>March - 2013</t>
  </si>
  <si>
    <t>April - 2013</t>
  </si>
  <si>
    <t>May - 2013</t>
  </si>
  <si>
    <t>June - 2013</t>
  </si>
  <si>
    <t>July - 2013</t>
  </si>
  <si>
    <t>August - 2013</t>
  </si>
  <si>
    <t>September - 2013</t>
  </si>
  <si>
    <t>October - 2013</t>
  </si>
  <si>
    <t>November - 2013</t>
  </si>
  <si>
    <t>December - 2013</t>
  </si>
  <si>
    <t>January - 2014</t>
  </si>
  <si>
    <t>February - 2014</t>
  </si>
  <si>
    <t>March - 2014</t>
  </si>
  <si>
    <t>April - 2014</t>
  </si>
  <si>
    <t>May - 2014</t>
  </si>
  <si>
    <t>June - 2014</t>
  </si>
  <si>
    <t>July - 2014</t>
  </si>
  <si>
    <t>August - 2014</t>
  </si>
  <si>
    <t>September - 2014</t>
  </si>
  <si>
    <t>October - 2014</t>
  </si>
  <si>
    <t>November - 2014</t>
  </si>
  <si>
    <t>A</t>
  </si>
  <si>
    <t>1. Gross disbursements mean the amounts disbursed by banks either in pak rupees or in foreign currency against loans during the month. It also includes loans repriced, renewed or rolled over during the month. In case of running finance the disbursed amount however means the maximum amount availed by the borrower at any point of time during the month.</t>
  </si>
  <si>
    <t>2. Foreign currency loans are first converted into pak rupees at the prevalent inter bank rates of the last day of the reporting month.</t>
  </si>
  <si>
    <t>3. Loans (Disbursed &amp; Outstanding) mean all types of bank’s domestic advances including working capital finance and disbursements against payments of documents i.e. Letters of credit, Export bills etc.  Advances cover all types of advances including interbank placements. Interest accrued is not a disbursement and therefore it is not considered as loan. Staff loans whether interest free or not, are included.</t>
  </si>
  <si>
    <t>4. All disbursements made to private sector, public sector and government are included.</t>
  </si>
  <si>
    <t>5. All credit facilities such as credit cards, personal loans etc. and credit schemes such as  LMM, export finance scheme and commodity operations are included.</t>
  </si>
  <si>
    <t>6. Outstanding loans mean the loans recoverable at the end of the month. Weighted Average rates of advances and deposits have been compiled by;</t>
  </si>
  <si>
    <t>a.   Including advances and deposits at zero markup of return, i.e. non-remunerative advances and deposits</t>
  </si>
  <si>
    <t>b.   Excluding advances and deposits at zero markup of return, i.e. non-remunerative advances and deposits</t>
  </si>
  <si>
    <t>B</t>
  </si>
  <si>
    <t>1. Deposits include all types of deposits including interbank deposits and placements. Margin deposits (deposits held by banks as collateral against letters of credits, letters of guarantees etc.) are however, not included.</t>
  </si>
  <si>
    <t>2. Foreign currency deposits are first converted into Pak Rupees at the prevalent interbank rates as of the last day of the reporting month.</t>
  </si>
  <si>
    <t>3. Fresh deposits mobilized during the month include outstanding balance of:</t>
  </si>
  <si>
    <t>a   Fresh deposits (new accounts) mobilized during the month</t>
  </si>
  <si>
    <t>b   Re-priced and /or rolled-over deposits during the month</t>
  </si>
  <si>
    <t>4. Outstanding deposits show position of deposits held by banks at the end of the month.</t>
  </si>
  <si>
    <t>C</t>
  </si>
  <si>
    <t xml:space="preserve">1. “Public” stands for Public Sector Banks - the banks incorporated in Pakistan or the shares/capital controlled by the federal and /or provincial governments.             </t>
  </si>
  <si>
    <t xml:space="preserve">2.  “Private” stands for Private Sector Banks incorporated in Pakistan, owned and controlled by private sector.   </t>
  </si>
  <si>
    <t xml:space="preserve">    3. “Foreign” stands for  the branches of banks working in Pakistan but incorporated abroad </t>
  </si>
  <si>
    <t>4. “Specialized” stands for  Specialized Banks established to provide credit facilities, assistance and advice to clients in a designated sector or in a designated line of credit; for example, agriculture sector, industrial sector, etc.</t>
  </si>
  <si>
    <t>5. Weighted Averages have been worked out by weighting interest rates by the corresponding amounts of  loans/deposits. The formula used is:</t>
  </si>
  <si>
    <t xml:space="preserve">     Specialised</t>
  </si>
  <si>
    <t>January - 2004</t>
  </si>
  <si>
    <t>February - 2004</t>
  </si>
  <si>
    <t>March - 2004</t>
  </si>
  <si>
    <t>July - 2007</t>
  </si>
  <si>
    <t>April - 2007</t>
  </si>
  <si>
    <t>March - 2007</t>
  </si>
  <si>
    <t>February - 2007</t>
  </si>
  <si>
    <t>January - 2007</t>
  </si>
  <si>
    <t>December - 2006</t>
  </si>
  <si>
    <t>November - 2006</t>
  </si>
  <si>
    <t>October - 2006</t>
  </si>
  <si>
    <t xml:space="preserve">September - 2006 </t>
  </si>
  <si>
    <t xml:space="preserve">August - 2006 </t>
  </si>
  <si>
    <t>July - 2006</t>
  </si>
  <si>
    <t>June - 2006</t>
  </si>
  <si>
    <t>May - 2006</t>
  </si>
  <si>
    <t>April - 2006</t>
  </si>
  <si>
    <t>March - 2006</t>
  </si>
  <si>
    <t>February - 2006</t>
  </si>
  <si>
    <t>January - 2006</t>
  </si>
  <si>
    <t>December - 2005</t>
  </si>
  <si>
    <t>November - 2005</t>
  </si>
  <si>
    <t>October - 2005</t>
  </si>
  <si>
    <t>September - 2005</t>
  </si>
  <si>
    <t>August - 2005</t>
  </si>
  <si>
    <t>July - 2005</t>
  </si>
  <si>
    <t>June - 2005</t>
  </si>
  <si>
    <t>May - 2005</t>
  </si>
  <si>
    <t>April - 2005</t>
  </si>
  <si>
    <t>March - 2005</t>
  </si>
  <si>
    <t>January - 2005</t>
  </si>
  <si>
    <t>February - 2005</t>
  </si>
  <si>
    <t>April - 2004</t>
  </si>
  <si>
    <t>May - 2004</t>
  </si>
  <si>
    <t xml:space="preserve">June - 2004 </t>
  </si>
  <si>
    <t>July - 2004</t>
  </si>
  <si>
    <t>August - 2004</t>
  </si>
  <si>
    <t>September - 2004</t>
  </si>
  <si>
    <t>October - 2004</t>
  </si>
  <si>
    <t xml:space="preserve">November - 2004 </t>
  </si>
  <si>
    <t xml:space="preserve">December - 2004 </t>
  </si>
  <si>
    <t>December - 2014</t>
  </si>
  <si>
    <t>January - 2015</t>
  </si>
  <si>
    <t>February - 2015</t>
  </si>
  <si>
    <t>March - 2015</t>
  </si>
  <si>
    <t>April - 2015</t>
  </si>
  <si>
    <t>May - 2015</t>
  </si>
  <si>
    <t>June - 2015</t>
  </si>
  <si>
    <t>Province/Region</t>
  </si>
  <si>
    <t>Dec 10</t>
  </si>
  <si>
    <t>June 11</t>
  </si>
  <si>
    <t>Dec 11</t>
  </si>
  <si>
    <t>June 12</t>
  </si>
  <si>
    <t>Dec 12</t>
  </si>
  <si>
    <t>June 13</t>
  </si>
  <si>
    <t>Dec 13</t>
  </si>
  <si>
    <t>June 14</t>
  </si>
  <si>
    <t>Dec 14</t>
  </si>
  <si>
    <t>June 15</t>
  </si>
  <si>
    <t>As on June 30, 2004</t>
  </si>
  <si>
    <t>As on September 30, 2004</t>
  </si>
  <si>
    <t>As on Mar 31, 2005</t>
  </si>
  <si>
    <t>As on June 30, 2005</t>
  </si>
  <si>
    <t>As on September 30, 2005</t>
  </si>
  <si>
    <t>As on December 31, 2005</t>
  </si>
  <si>
    <t>As on March 31, 2006</t>
  </si>
  <si>
    <t>As on June 30, 2006</t>
  </si>
  <si>
    <t>As on September 30, 2006</t>
  </si>
  <si>
    <t>As on December 31, 2006</t>
  </si>
  <si>
    <t>As on March 31, 2007</t>
  </si>
  <si>
    <t>As on June 30, 2007</t>
  </si>
  <si>
    <t>As on September 30, 2007</t>
  </si>
  <si>
    <t>As on December 31, 2007</t>
  </si>
  <si>
    <t>As on March 31, 2008</t>
  </si>
  <si>
    <t>As on June 30, 2008</t>
  </si>
  <si>
    <t>As on September 30, 2008</t>
  </si>
  <si>
    <t>As on December 31, 2008</t>
  </si>
  <si>
    <t>As on March 31, 2009</t>
  </si>
  <si>
    <t>As on June 30, 2009</t>
  </si>
  <si>
    <t>As on December 31, 2009</t>
  </si>
  <si>
    <t>As on March 31, 2010</t>
  </si>
  <si>
    <t>As on June 30, 2010</t>
  </si>
  <si>
    <t>As on September 30, 2010</t>
  </si>
  <si>
    <t>4.15 Classification of Scheduled Banks’ Advances by Major Economic Groups</t>
  </si>
  <si>
    <t>iii. Tobacco</t>
  </si>
  <si>
    <t>iv. Textiles</t>
  </si>
  <si>
    <t>v. Footwear, Other Wearing Apparel and Made-Up Textiles Goods</t>
  </si>
  <si>
    <t>vi. Wood and Cork Except Furniture</t>
  </si>
  <si>
    <t>vii. Furniture and Fixtures</t>
  </si>
  <si>
    <t>viii . Paper and Paper Products</t>
  </si>
  <si>
    <t>xi. Rubber Products</t>
  </si>
  <si>
    <t>xii. Chemicals and Chemical Products</t>
  </si>
  <si>
    <t>xiii. Petroleum and Coal Products</t>
  </si>
  <si>
    <t>xiv. Non-Metallic Mineral Products Except Product of Petroleum and Coal</t>
  </si>
  <si>
    <t>xvi. Metal Products Except Machinery and Transport Equipments</t>
  </si>
  <si>
    <t>xv. Basic Metal Industries</t>
  </si>
  <si>
    <t>xvii . Machinery Except Electrical Machinery</t>
  </si>
  <si>
    <t>xix. Transport Equipments</t>
  </si>
  <si>
    <t>xx. Miscellaneous Industries</t>
  </si>
  <si>
    <t>x. Leather and Leather Furnished Products Except Footwear</t>
  </si>
  <si>
    <t>ix. Printing, Publishing And Allied Industries</t>
  </si>
  <si>
    <t xml:space="preserve">(viii) Rubber &amp; Plastic Products </t>
  </si>
  <si>
    <t xml:space="preserve">(x) Furniture &amp; Fixture </t>
  </si>
  <si>
    <t xml:space="preserve"> (xiii) Petroleum Refining</t>
  </si>
  <si>
    <t xml:space="preserve"> (xiv) Petroleum &amp; Coal Products</t>
  </si>
  <si>
    <t xml:space="preserve"> (xv) Chemicals, Chemical Materials &amp; Products </t>
  </si>
  <si>
    <t>(xvi) Fertilizer</t>
  </si>
  <si>
    <t xml:space="preserve">(xvii) Printing, Publishing &amp; Allied Industries </t>
  </si>
  <si>
    <t xml:space="preserve">(xviii) Medicinal &amp; Pharmaceutical Products </t>
  </si>
  <si>
    <t>(xix) Surgical Goods &amp; Dental Appliances</t>
  </si>
  <si>
    <t>(xx) Cosmetics &amp; Detergents</t>
  </si>
  <si>
    <t xml:space="preserve">(xxi) Photographic Apparatus, Equipments &amp; Optical Goods </t>
  </si>
  <si>
    <t>(xxii) Basic Metal Industries</t>
  </si>
  <si>
    <t>(xxiii) Electronic Equipments, Apparatus &amp; Appliances</t>
  </si>
  <si>
    <t>(xxiv) Electrical Goods (household/industrial)</t>
  </si>
  <si>
    <t>(xxv) Scientific Equipments (excluding surgical instruments)</t>
  </si>
  <si>
    <t xml:space="preserve">(xxvi) Sports Goods </t>
  </si>
  <si>
    <t>(xxvii) Machinery</t>
  </si>
  <si>
    <t>(xxix)   Miscellaneous Industries</t>
  </si>
  <si>
    <t>4. Ship Breaking &amp; Waste etc.</t>
  </si>
  <si>
    <t xml:space="preserve"> 1. Agriculture, Forestry, Hunting &amp; Fishing :</t>
  </si>
  <si>
    <t xml:space="preserve"> 2. Mining &amp; Quarrying :</t>
  </si>
  <si>
    <t xml:space="preserve"> 3. Manufacturing :</t>
  </si>
  <si>
    <t xml:space="preserve">(ix) Cork &amp; Wood </t>
  </si>
  <si>
    <t xml:space="preserve">(xi) Paper, Paperboard &amp; Products </t>
  </si>
  <si>
    <t xml:space="preserve"> C. Other Personal</t>
  </si>
  <si>
    <t>4.16 Classification of Scheduled Banks’ Advances by Securities Pledged</t>
  </si>
  <si>
    <t xml:space="preserve">4.17 Scheduled Banks' Deposits Distributed by Category of Deposit Holders </t>
  </si>
  <si>
    <t xml:space="preserve">  II. Non-Financial Public Sector Enterprises: </t>
  </si>
  <si>
    <t>4.18   Distribution of Scheduled Banks’ Deposits by Type of Account</t>
  </si>
  <si>
    <t>As on December 31, 2010</t>
  </si>
  <si>
    <t>As on March 31, 2011</t>
  </si>
  <si>
    <t>As on June 30, 2011</t>
  </si>
  <si>
    <t>As on September 30, 2011</t>
  </si>
  <si>
    <t>As on December 31, 2011</t>
  </si>
  <si>
    <t>As on March 31, 2012</t>
  </si>
  <si>
    <t>As on June 30, 2012</t>
  </si>
  <si>
    <t>As on September 30, 2012</t>
  </si>
  <si>
    <t>As on December 31, 2012</t>
  </si>
  <si>
    <t>As on March 31, 2013</t>
  </si>
  <si>
    <t>As on June 310 2013</t>
  </si>
  <si>
    <t>As on September 30, 2013</t>
  </si>
  <si>
    <t>As on December 31, 2013</t>
  </si>
  <si>
    <t>As on March 31, 2014</t>
  </si>
  <si>
    <t>As on June 30, 2014</t>
  </si>
  <si>
    <t>As on September 30, 2014</t>
  </si>
  <si>
    <t>As on December 31, 2014</t>
  </si>
  <si>
    <t>As on March 31, 2015</t>
  </si>
  <si>
    <t>As on June 30, 2015</t>
  </si>
  <si>
    <t>Total Deposits</t>
  </si>
  <si>
    <t>Financial Obligations</t>
  </si>
  <si>
    <t>Precious Metal</t>
  </si>
  <si>
    <t>Net NPLs/Net Advances (%)</t>
  </si>
  <si>
    <t>Net NPLs to Net Loans
(%)</t>
  </si>
  <si>
    <t>4.23 Distribution of Offices of Several Classes of Scheduled Banks by Population</t>
  </si>
  <si>
    <t>No. of Places</t>
  </si>
  <si>
    <t>Pakistani Banks</t>
  </si>
  <si>
    <t>Average Population per office</t>
  </si>
  <si>
    <t>Total Scheduled Banks</t>
  </si>
  <si>
    <t>(Million Rs.)</t>
  </si>
  <si>
    <t>1 Week</t>
  </si>
  <si>
    <t>2 Weeks</t>
  </si>
  <si>
    <t>3 Months</t>
  </si>
  <si>
    <t>6 Months</t>
  </si>
  <si>
    <t>9 Months</t>
  </si>
  <si>
    <t>12 Months</t>
  </si>
  <si>
    <t>PERIODS</t>
  </si>
  <si>
    <t>Bid</t>
  </si>
  <si>
    <t>Offer</t>
  </si>
  <si>
    <t>End-Month</t>
  </si>
  <si>
    <t>1 Month</t>
  </si>
  <si>
    <t>Month Average</t>
  </si>
  <si>
    <t>Product/Item</t>
  </si>
  <si>
    <t>Point of  Sale (POS)</t>
  </si>
  <si>
    <t>2. Credit Cards</t>
  </si>
  <si>
    <t>Credit Cards</t>
  </si>
  <si>
    <t>i.   Cash Withdrawal</t>
  </si>
  <si>
    <t>ii.   Cash Deposit</t>
  </si>
  <si>
    <t>iii.   Deposit of Payment Instrument</t>
  </si>
  <si>
    <t>iv.   Utility Bills Payment</t>
  </si>
  <si>
    <t>v.   A/c to A/c Funds Transfer</t>
  </si>
  <si>
    <t>vi.   Third Party A/c to A/c Funds Transfer</t>
  </si>
  <si>
    <t>ii.   Real Time Cash Deposits</t>
  </si>
  <si>
    <t>iii.   Real Time A/c to A/c Funds Transfer</t>
  </si>
  <si>
    <t>iv.   Real Time 3rd Party A/c to A/c Funds Transfer</t>
  </si>
  <si>
    <t>i.   Payment Through Mobile</t>
  </si>
  <si>
    <t>ii.   Utility   Bills Payment</t>
  </si>
  <si>
    <t>iii.   A/c to A/c Funds Transfer</t>
  </si>
  <si>
    <t>iv.   Third Party A/c to A/c Funds Transfer</t>
  </si>
  <si>
    <t>i.   Payment Through Call Centre</t>
  </si>
  <si>
    <t>i.   Payment Through Internet</t>
  </si>
  <si>
    <t>4. E-Banking Financial Transactions</t>
  </si>
  <si>
    <t>4.1 ATM Transactions</t>
  </si>
  <si>
    <t>Automated  Teller  Machines (ATM)</t>
  </si>
  <si>
    <t>Real Time Online Branches (RTOB)</t>
  </si>
  <si>
    <t>Number of Transactions</t>
  </si>
  <si>
    <t>4.2 POS Transactions</t>
  </si>
  <si>
    <t>4.3 RTOB Transactions</t>
  </si>
  <si>
    <t>i.   Real Time Cash Withdrawals</t>
  </si>
  <si>
    <t>(Number in Thousands &amp; Amount in Million Rs.)</t>
  </si>
  <si>
    <t>FY16</t>
  </si>
  <si>
    <t>4.4 Mobile Transactions</t>
  </si>
  <si>
    <t>4.5 Call Centre Transactions</t>
  </si>
  <si>
    <t>4.6 Internet Transactions</t>
  </si>
  <si>
    <t>Tenure</t>
  </si>
  <si>
    <t>19-06-2014</t>
  </si>
  <si>
    <t>3-Years</t>
  </si>
  <si>
    <t>5-Years</t>
  </si>
  <si>
    <t>10-Years</t>
  </si>
  <si>
    <t>20-Years</t>
  </si>
  <si>
    <t>17-07-2014</t>
  </si>
  <si>
    <t>13-08-2014</t>
  </si>
  <si>
    <t>11-09-2014</t>
  </si>
  <si>
    <t>23-10-2014</t>
  </si>
  <si>
    <t>20-11-2014</t>
  </si>
  <si>
    <t>Amount Offered</t>
  </si>
  <si>
    <t>Amount Accepted</t>
  </si>
  <si>
    <t>Auction Settlement Date</t>
  </si>
  <si>
    <t>Coupon Rate
(%)</t>
  </si>
  <si>
    <t>Cut-off Yield Accepted
(%)</t>
  </si>
  <si>
    <t>Weighted Yield  Average Accepted
(%)</t>
  </si>
  <si>
    <t>Price Accepted 
= Rs.100</t>
  </si>
  <si>
    <t>14-12-2000</t>
  </si>
  <si>
    <t>30-12-2000</t>
  </si>
  <si>
    <t>14-02-2001</t>
  </si>
  <si>
    <t>18-04-2001</t>
  </si>
  <si>
    <t>21-05-2001</t>
  </si>
  <si>
    <t>Bid Rejected</t>
  </si>
  <si>
    <t>309th</t>
  </si>
  <si>
    <t>310th</t>
  </si>
  <si>
    <t>311th</t>
  </si>
  <si>
    <t>312th</t>
  </si>
  <si>
    <t>313th</t>
  </si>
  <si>
    <t>314th</t>
  </si>
  <si>
    <t>315th</t>
  </si>
  <si>
    <t>316th</t>
  </si>
  <si>
    <t>317th</t>
  </si>
  <si>
    <t>318th</t>
  </si>
  <si>
    <t>319th</t>
  </si>
  <si>
    <t>320th</t>
  </si>
  <si>
    <t>321st</t>
  </si>
  <si>
    <t>322nd</t>
  </si>
  <si>
    <t>323rd</t>
  </si>
  <si>
    <t>324th</t>
  </si>
  <si>
    <t>325th</t>
  </si>
  <si>
    <t>326th</t>
  </si>
  <si>
    <t>327th</t>
  </si>
  <si>
    <t>328th</t>
  </si>
  <si>
    <t>329th</t>
  </si>
  <si>
    <t>330th</t>
  </si>
  <si>
    <t>331st</t>
  </si>
  <si>
    <t>332nd</t>
  </si>
  <si>
    <t>333rd</t>
  </si>
  <si>
    <t>334th</t>
  </si>
  <si>
    <t>335th</t>
  </si>
  <si>
    <t>336th</t>
  </si>
  <si>
    <t>337th</t>
  </si>
  <si>
    <t>338th</t>
  </si>
  <si>
    <t>339th</t>
  </si>
  <si>
    <t>340th</t>
  </si>
  <si>
    <t>341st</t>
  </si>
  <si>
    <t>342nd</t>
  </si>
  <si>
    <t>343rd</t>
  </si>
  <si>
    <t>344th</t>
  </si>
  <si>
    <t>345th</t>
  </si>
  <si>
    <t>346th</t>
  </si>
  <si>
    <t>347th</t>
  </si>
  <si>
    <t>348th</t>
  </si>
  <si>
    <t>349th</t>
  </si>
  <si>
    <t>350th</t>
  </si>
  <si>
    <t>351st</t>
  </si>
  <si>
    <t>352nd</t>
  </si>
  <si>
    <t>353rd</t>
  </si>
  <si>
    <t>354th</t>
  </si>
  <si>
    <t>355th</t>
  </si>
  <si>
    <t>356th</t>
  </si>
  <si>
    <t>357th</t>
  </si>
  <si>
    <t>358th</t>
  </si>
  <si>
    <t>359th</t>
  </si>
  <si>
    <t>360th</t>
  </si>
  <si>
    <t>361st</t>
  </si>
  <si>
    <t>362nd</t>
  </si>
  <si>
    <t>363rd</t>
  </si>
  <si>
    <t>364th</t>
  </si>
  <si>
    <t>365th</t>
  </si>
  <si>
    <t>366th</t>
  </si>
  <si>
    <t>367th</t>
  </si>
  <si>
    <t>368th</t>
  </si>
  <si>
    <t>369th</t>
  </si>
  <si>
    <t>370th</t>
  </si>
  <si>
    <t>371st</t>
  </si>
  <si>
    <t>372nd</t>
  </si>
  <si>
    <t>373rd</t>
  </si>
  <si>
    <t>374th</t>
  </si>
  <si>
    <t>375th</t>
  </si>
  <si>
    <t>376th</t>
  </si>
  <si>
    <t>377th</t>
  </si>
  <si>
    <t>378th</t>
  </si>
  <si>
    <t>379th</t>
  </si>
  <si>
    <t>380th</t>
  </si>
  <si>
    <t>381st</t>
  </si>
  <si>
    <t>382nd</t>
  </si>
  <si>
    <t>383rd</t>
  </si>
  <si>
    <t>384th</t>
  </si>
  <si>
    <t>385th</t>
  </si>
  <si>
    <t>386th</t>
  </si>
  <si>
    <t>387th</t>
  </si>
  <si>
    <t>388th</t>
  </si>
  <si>
    <t>389th</t>
  </si>
  <si>
    <t>390th</t>
  </si>
  <si>
    <t>391st</t>
  </si>
  <si>
    <t>392nd</t>
  </si>
  <si>
    <t>393rd</t>
  </si>
  <si>
    <t>394th</t>
  </si>
  <si>
    <t>395th</t>
  </si>
  <si>
    <t>396th</t>
  </si>
  <si>
    <t>397th</t>
  </si>
  <si>
    <t>398th</t>
  </si>
  <si>
    <t>399th</t>
  </si>
  <si>
    <t>400th</t>
  </si>
  <si>
    <t>401st</t>
  </si>
  <si>
    <t>402nd</t>
  </si>
  <si>
    <t>403rd</t>
  </si>
  <si>
    <t>404th</t>
  </si>
  <si>
    <t>405th</t>
  </si>
  <si>
    <t>406th</t>
  </si>
  <si>
    <t>407th</t>
  </si>
  <si>
    <t>408th</t>
  </si>
  <si>
    <t>409th</t>
  </si>
  <si>
    <t>410th</t>
  </si>
  <si>
    <t>411th</t>
  </si>
  <si>
    <t>412th</t>
  </si>
  <si>
    <t>413th</t>
  </si>
  <si>
    <t>414th</t>
  </si>
  <si>
    <t>415th</t>
  </si>
  <si>
    <t>416th</t>
  </si>
  <si>
    <t>417th</t>
  </si>
  <si>
    <t>418th</t>
  </si>
  <si>
    <t>419th</t>
  </si>
  <si>
    <t>420th</t>
  </si>
  <si>
    <t>421st</t>
  </si>
  <si>
    <t>422nd</t>
  </si>
  <si>
    <t>423rd</t>
  </si>
  <si>
    <t>424th</t>
  </si>
  <si>
    <t>425th</t>
  </si>
  <si>
    <t>426th</t>
  </si>
  <si>
    <t>427th</t>
  </si>
  <si>
    <t>428th</t>
  </si>
  <si>
    <t>429th</t>
  </si>
  <si>
    <t>430th</t>
  </si>
  <si>
    <t>431st</t>
  </si>
  <si>
    <t>432nd</t>
  </si>
  <si>
    <t>433rd</t>
  </si>
  <si>
    <t>434th</t>
  </si>
  <si>
    <t>435th</t>
  </si>
  <si>
    <t>436th</t>
  </si>
  <si>
    <t>437th</t>
  </si>
  <si>
    <t>438th</t>
  </si>
  <si>
    <t>439th</t>
  </si>
  <si>
    <t>440th</t>
  </si>
  <si>
    <t>441st</t>
  </si>
  <si>
    <t>442nd</t>
  </si>
  <si>
    <t>443rd</t>
  </si>
  <si>
    <t>444th</t>
  </si>
  <si>
    <t xml:space="preserve">    4) Wearing apparel, readymade garments etc.</t>
  </si>
  <si>
    <t>(iii) Insurance</t>
  </si>
  <si>
    <t>(iv) Co-operative Societies</t>
  </si>
  <si>
    <t>(v) Real Estate</t>
  </si>
  <si>
    <t xml:space="preserve">  23)  Jewelry and related articles</t>
  </si>
  <si>
    <t xml:space="preserve">  24)  Sports goods</t>
  </si>
  <si>
    <t xml:space="preserve">  25)  Handicrafts</t>
  </si>
  <si>
    <t xml:space="preserve">               (vii)  Leather, Leather &amp; Fur Products</t>
  </si>
  <si>
    <t>15-Years</t>
  </si>
  <si>
    <t>30-Years</t>
  </si>
  <si>
    <t>Rejected</t>
  </si>
  <si>
    <t>No Bid</t>
  </si>
  <si>
    <t>7-Years</t>
  </si>
  <si>
    <t>4.225.00</t>
  </si>
  <si>
    <t>19-12-2013</t>
  </si>
  <si>
    <t>30-01-2014</t>
  </si>
  <si>
    <t>27-02-2014</t>
  </si>
  <si>
    <t>27-03-2014</t>
  </si>
  <si>
    <t>24-04-2014</t>
  </si>
  <si>
    <t>06-12-2003</t>
  </si>
  <si>
    <t>20-01-2004</t>
  </si>
  <si>
    <t>29-04-2004</t>
  </si>
  <si>
    <t>29-05-2004</t>
  </si>
  <si>
    <t>09-06-2004</t>
  </si>
  <si>
    <t>18-08-2004</t>
  </si>
  <si>
    <t>12-11-2004</t>
  </si>
  <si>
    <t>22-05-2014</t>
  </si>
  <si>
    <t>18-12-2014</t>
  </si>
  <si>
    <t>29-01-2015</t>
  </si>
  <si>
    <t>26-02-2015</t>
  </si>
  <si>
    <t>26-03-2015</t>
  </si>
  <si>
    <t>23-04-2015</t>
  </si>
  <si>
    <t>21-05-2015</t>
  </si>
  <si>
    <t>18-06-2015</t>
  </si>
  <si>
    <t>16-07-2015</t>
  </si>
  <si>
    <t>13-08-2015</t>
  </si>
  <si>
    <t>28-03-2005</t>
  </si>
  <si>
    <t>19-05-2006</t>
  </si>
  <si>
    <t>31-10-2006</t>
  </si>
  <si>
    <t>22-12-2006</t>
  </si>
  <si>
    <t>28-02-2007</t>
  </si>
  <si>
    <t>23-04-2007</t>
  </si>
  <si>
    <t>22-08-2007</t>
  </si>
  <si>
    <t>31-10-2007</t>
  </si>
  <si>
    <t>30-11-2007</t>
  </si>
  <si>
    <t>06-06-2007</t>
  </si>
  <si>
    <t>10-10-2007</t>
  </si>
  <si>
    <t>31-01-2008</t>
  </si>
  <si>
    <t>31-03-2008</t>
  </si>
  <si>
    <t>30-06-2008</t>
  </si>
  <si>
    <t>30-08-2008</t>
  </si>
  <si>
    <t>19-02-2009</t>
  </si>
  <si>
    <t>16-04-2009</t>
  </si>
  <si>
    <t>28-05-2009</t>
  </si>
  <si>
    <t>03-09-2009</t>
  </si>
  <si>
    <t>12-11-2009</t>
  </si>
  <si>
    <t>04-02-2010</t>
  </si>
  <si>
    <t>18-03-2010</t>
  </si>
  <si>
    <t>27-05-2010</t>
  </si>
  <si>
    <t>30-06-2010</t>
  </si>
  <si>
    <t>22-07-2010</t>
  </si>
  <si>
    <t>19-08-2010</t>
  </si>
  <si>
    <t>30-09-2010</t>
  </si>
  <si>
    <t>14-10-2010</t>
  </si>
  <si>
    <t>30-11-2010</t>
  </si>
  <si>
    <t>23-12-2010</t>
  </si>
  <si>
    <t>31-01-2011</t>
  </si>
  <si>
    <t>17-02-2011</t>
  </si>
  <si>
    <t>17-03-2011</t>
  </si>
  <si>
    <t>28-04-2011</t>
  </si>
  <si>
    <t>26-05-2011</t>
  </si>
  <si>
    <t>23-06-2011</t>
  </si>
  <si>
    <t>31-07-2011</t>
  </si>
  <si>
    <t>18-08-2011</t>
  </si>
  <si>
    <t>15-09-2011</t>
  </si>
  <si>
    <t>13-10-2011</t>
  </si>
  <si>
    <t>24-11-2011</t>
  </si>
  <si>
    <t>22-12-2011</t>
  </si>
  <si>
    <t>31-01-2012</t>
  </si>
  <si>
    <t>16-02-2012</t>
  </si>
  <si>
    <t>15-03-2012</t>
  </si>
  <si>
    <t>30-04-2012</t>
  </si>
  <si>
    <t>10-05-2012</t>
  </si>
  <si>
    <t>7-06-2012</t>
  </si>
  <si>
    <t>19-07-2012</t>
  </si>
  <si>
    <t>16-08-2012</t>
  </si>
  <si>
    <t>27-09-2012</t>
  </si>
  <si>
    <t>24-10-2012</t>
  </si>
  <si>
    <t>22-11-2012</t>
  </si>
  <si>
    <t>07-12-2012</t>
  </si>
  <si>
    <t>17-01-2013</t>
  </si>
  <si>
    <t>14-02-2013</t>
  </si>
  <si>
    <t>14-03-2013</t>
  </si>
  <si>
    <t>25-04-2013</t>
  </si>
  <si>
    <t>23-05-2013</t>
  </si>
  <si>
    <t>20-06-2013</t>
  </si>
  <si>
    <t>18-17-2013</t>
  </si>
  <si>
    <t>29-08-2013</t>
  </si>
  <si>
    <t>26-09-2013</t>
  </si>
  <si>
    <t>24-10-2013</t>
  </si>
  <si>
    <t>21-11-2013</t>
  </si>
  <si>
    <t>10-09-2015</t>
  </si>
  <si>
    <t>9. Employees &amp; activities not adequately described</t>
  </si>
  <si>
    <t>i. Food Industries</t>
  </si>
  <si>
    <t>ii. Beverage Industries</t>
  </si>
  <si>
    <t>iv. Textile</t>
  </si>
  <si>
    <t>v. Footwear, Other Wearing Apparel and Made Up Textile Goods</t>
  </si>
  <si>
    <t>vii. Furniture and Fixture</t>
  </si>
  <si>
    <t>viii. Paper And Paper Products</t>
  </si>
  <si>
    <t>ix. Printing Publishing and Allied Industries</t>
  </si>
  <si>
    <t>x. Leather Products Except Footwear</t>
  </si>
  <si>
    <t>xiv. Non-Metallic Mineral Products Except Products of  Petroleum and Coal</t>
  </si>
  <si>
    <t>xvi. Metal Products Except Machinery and Transport Equipment</t>
  </si>
  <si>
    <t>xvii. Machinery Except Electrical Machinery</t>
  </si>
  <si>
    <t>xviii. Electrical Machinery, Apparatus, Appliances and Supplies</t>
  </si>
  <si>
    <t>xix. Transport Equipment</t>
  </si>
  <si>
    <t>i. Wholesale and Retail Trade</t>
  </si>
  <si>
    <t>ii. Banks And Other Financial Institution</t>
  </si>
  <si>
    <t>iii. Insurance</t>
  </si>
  <si>
    <t>iv. Real Estate</t>
  </si>
  <si>
    <t>i. Government</t>
  </si>
  <si>
    <t>ii. Community and Business</t>
  </si>
  <si>
    <t>iii. Recreation</t>
  </si>
  <si>
    <t>iv. Personal</t>
  </si>
  <si>
    <t>July- 2010</t>
  </si>
  <si>
    <t>July - 2015</t>
  </si>
  <si>
    <t>August - 2015</t>
  </si>
  <si>
    <t>September - 2015</t>
  </si>
  <si>
    <t>October - 2015</t>
  </si>
  <si>
    <t>November - 2015</t>
  </si>
  <si>
    <t>December - 2015</t>
  </si>
  <si>
    <t>Source: Reuters</t>
  </si>
  <si>
    <t>Item</t>
  </si>
  <si>
    <t>Investment</t>
  </si>
  <si>
    <t>Liabilities/Assets</t>
  </si>
  <si>
    <t>Wieighted Average Return on</t>
  </si>
  <si>
    <t>Selected Ratios</t>
  </si>
  <si>
    <t>Ratio of Deposits to Liabilities</t>
  </si>
  <si>
    <t>Ratio of Financing to Assets</t>
  </si>
  <si>
    <t>Ratio of Financing to Deposits</t>
  </si>
  <si>
    <t>Ratio of Investment to Deposits</t>
  </si>
  <si>
    <t>Infrastructure</t>
  </si>
  <si>
    <t>Full-fledged Islamic Scheduled Banks</t>
  </si>
  <si>
    <t>Pakistani</t>
  </si>
  <si>
    <t>Full-fledged Islamic Scheduled Banks Branches</t>
  </si>
  <si>
    <t>Stand-alone Branches of Existing Scheduled Banks</t>
  </si>
  <si>
    <t>Total Islamic Branches</t>
  </si>
  <si>
    <t>Source: Statistics and Data Warehouse Department ,SBP</t>
  </si>
  <si>
    <t>16-06-2001</t>
  </si>
  <si>
    <t>21-07-2001</t>
  </si>
  <si>
    <t>16-08-2001</t>
  </si>
  <si>
    <t>22-08-2001</t>
  </si>
  <si>
    <t>22-09-2001</t>
  </si>
  <si>
    <t>30-10-2001</t>
  </si>
  <si>
    <t>22-11-2001</t>
  </si>
  <si>
    <t>24-12-2001</t>
  </si>
  <si>
    <t>28-01-2002</t>
  </si>
  <si>
    <t>28-02-2002</t>
  </si>
  <si>
    <t>28-03-2002</t>
  </si>
  <si>
    <t>25-04-2002</t>
  </si>
  <si>
    <t>24-05-2002</t>
  </si>
  <si>
    <t>18-06-2002</t>
  </si>
  <si>
    <t>20-07-2002</t>
  </si>
  <si>
    <t>21-08-2002</t>
  </si>
  <si>
    <t>24-09-2002</t>
  </si>
  <si>
    <t>24-10-2002</t>
  </si>
  <si>
    <t>31-12-2002</t>
  </si>
  <si>
    <t>26-03-2003</t>
  </si>
  <si>
    <t>30-06-2003</t>
  </si>
  <si>
    <t>06-10-2003</t>
  </si>
  <si>
    <t>06-11-2003</t>
  </si>
  <si>
    <t>10.448.70</t>
  </si>
  <si>
    <t>4001.00</t>
  </si>
  <si>
    <t>9889.40</t>
  </si>
  <si>
    <t>14598.50</t>
  </si>
  <si>
    <t>Dec 15</t>
  </si>
  <si>
    <t>08-10-2015</t>
  </si>
  <si>
    <t>19-11-2015</t>
  </si>
  <si>
    <t>17-12-2015</t>
  </si>
  <si>
    <t>As on September 30, 2015</t>
  </si>
  <si>
    <t>As on December 31, 2015</t>
  </si>
  <si>
    <t>445th  </t>
  </si>
  <si>
    <t>446th  </t>
  </si>
  <si>
    <t>447th  </t>
  </si>
  <si>
    <t>448th  </t>
  </si>
  <si>
    <t>449th  </t>
  </si>
  <si>
    <t>Bids  Rejected </t>
  </si>
  <si>
    <t>(Amount in Million Rupees, Accounts in Numbers)</t>
  </si>
  <si>
    <t>4.13   Financing of Fixed Industrial Investment to Private Sector (Industry-wise) - Gross Disbursement</t>
  </si>
  <si>
    <t>Non-metallic mineral products</t>
  </si>
  <si>
    <t>Note:</t>
  </si>
  <si>
    <t xml:space="preserve">  a) Cotton &amp; Woolen</t>
  </si>
  <si>
    <t>(xii) Non-Metallic Minerals :</t>
  </si>
  <si>
    <t xml:space="preserve">    b) Clay, Marbles, Stone Products &amp; Precious Metals </t>
  </si>
  <si>
    <t>xviii. Electrical Machinery Apparatus, Appliances And Supplies</t>
  </si>
  <si>
    <t xml:space="preserve">Note: </t>
  </si>
  <si>
    <t>Sept</t>
  </si>
  <si>
    <t>1. The borrowers have been reclassified w.e.f Dec 2003 as per international standard industrial classification (ISIC Rev.3.1)</t>
  </si>
  <si>
    <t>1) Sale, maintenance and repair of motor vehicles motorcycles</t>
  </si>
  <si>
    <t xml:space="preserve">              (viii)  Machinery &amp; Transport Equipments</t>
  </si>
  <si>
    <t>iii.  Trust Funds and Non Profit Organizations</t>
  </si>
  <si>
    <t xml:space="preserve">         (iii)   Textile-Woolen</t>
  </si>
  <si>
    <t>b.  Federal Government Agencies</t>
  </si>
  <si>
    <t>c.  Provincial Government</t>
  </si>
  <si>
    <t>d.  Provincial Government Agencies</t>
  </si>
  <si>
    <t>1. Effective period ended December 1980 in the Scheduled Banks’ deposits ownership classification, amounts of Federal and Provincial Governments Agencies; appear under Business and Trust Funds &amp; Non-Profit Organizations categories.</t>
  </si>
  <si>
    <t>2. The category of deposits holders have been reclassified w.e.f Dec 2003 as per International Standard Industrial Classification (ISIC Rev 3.1).</t>
  </si>
  <si>
    <t>Specialized Banks</t>
  </si>
  <si>
    <t xml:space="preserve">           1996-97</t>
  </si>
  <si>
    <t>** Compilation of weighted average rate of return on Loans from July 1994 to December 2003 based on flow data.</t>
  </si>
  <si>
    <t>**** Compilation of rate of return on deposits and advances excluding interbank has been started from January, 2011.</t>
  </si>
  <si>
    <t>* Data from  1996 to 2003 is based on monthly data (Including zero rates of markup / profit).</t>
  </si>
  <si>
    <t>*** Compilation of weighted average rate of return on Deposits from June 1999 to December 2003 based on stock data.</t>
  </si>
  <si>
    <t>January - 2011 ****</t>
  </si>
  <si>
    <t>Source: Off-site Supervision and Enforcement Department, SBP</t>
  </si>
  <si>
    <t>Source: Statistics &amp; Data Warehouse Department, SBP</t>
  </si>
  <si>
    <t>Privatized Banks</t>
  </si>
  <si>
    <t xml:space="preserve">Privatized Banks </t>
  </si>
  <si>
    <t xml:space="preserve">DFIs </t>
  </si>
  <si>
    <r>
      <t xml:space="preserve"> </t>
    </r>
    <r>
      <rPr>
        <sz val="8"/>
        <color indexed="8"/>
        <rFont val="Times New Roman"/>
        <family val="1"/>
      </rPr>
      <t xml:space="preserve">“The data has been compiled as per revised methodology according to which unrealized mark-up does not become part of NPLs as it is kept in memorandum account. Besides, coverage of data has been enhanced by including overseas NPLs of Pakistan Banks having overseas branches in the total NPLs. Rescheduled and restructured NPLs are not excluded from the total NPLs unless they have become regular by meeting the criterion of one-year satisfactory performance. This condition however, willnot apply in case the borrower has repaid or adjusted in cash at least50% of the total restructured loan amount (principal + mark-up) either at the time of restructuring agreement or later on during the grace period if any. The cash recovery position representsrecovery made against principal amount of domestic plus overseas NPLs.” </t>
    </r>
    <r>
      <rPr>
        <sz val="8"/>
        <rFont val="Times New Roman"/>
        <family val="1"/>
      </rPr>
      <t xml:space="preserve"> </t>
    </r>
  </si>
  <si>
    <t>1. Excluding Indian bank branches vested in custodian of enemy property since September 1965.</t>
  </si>
  <si>
    <t>2. Data have been discontinued w.e.f 2005</t>
  </si>
  <si>
    <t>Categories</t>
  </si>
  <si>
    <t>Borrowers</t>
  </si>
  <si>
    <t>Source: Payment System Department, SBP</t>
  </si>
  <si>
    <t>2. Does not include ATM only Cards.</t>
  </si>
  <si>
    <t>3. Serial Number 1 to 3 as on quarter end whereas serial number 4 during the quarter.</t>
  </si>
  <si>
    <t>1. Source: Statistics &amp; Data Warehouse Department, SBP</t>
  </si>
  <si>
    <t>1. Total means all Scheduled Banks</t>
  </si>
  <si>
    <t>2. Financing = Advances +Bills</t>
  </si>
  <si>
    <t>(Amount in Million Rupees and Accounts in Numbers)</t>
  </si>
  <si>
    <t>Government</t>
  </si>
  <si>
    <t>1. Weighted average rates pertain to other than financing under Islamic Modes.</t>
  </si>
  <si>
    <r>
      <t xml:space="preserve">1. </t>
    </r>
    <r>
      <rPr>
        <sz val="8"/>
        <color indexed="8"/>
        <rFont val="Times New Roman"/>
        <family val="1"/>
      </rPr>
      <t>Based on audited data submitted by the banks and DFIs</t>
    </r>
    <r>
      <rPr>
        <sz val="8"/>
        <rFont val="Times New Roman"/>
        <family val="1"/>
      </rPr>
      <t xml:space="preserve"> </t>
    </r>
  </si>
  <si>
    <t xml:space="preserve">2. Category of UBL has been changed from Nationalized to privatized Bank.   </t>
  </si>
  <si>
    <t>3. ICP and NIT have been excluded from DFIs since the affairs of the same have been transferred to SECP.</t>
  </si>
  <si>
    <t>4. SME Bank has been transferred from DFIs to Specialized Banks from June 05 quarter. For consistency purposes the Bank has been  taken in Specialized Banks in the previous quarter as well.</t>
  </si>
  <si>
    <t>1. "-" mean Value is zero</t>
  </si>
  <si>
    <t>2. "0.0" mean amount is less than 50 thousand</t>
  </si>
  <si>
    <r>
      <t>Outstanding Amount</t>
    </r>
    <r>
      <rPr>
        <vertAlign val="superscript"/>
        <sz val="8"/>
        <rFont val="Times New Roman"/>
        <family val="1"/>
      </rPr>
      <t>1</t>
    </r>
  </si>
  <si>
    <r>
      <t>3. Debit Cards</t>
    </r>
    <r>
      <rPr>
        <b/>
        <vertAlign val="superscript"/>
        <sz val="8"/>
        <rFont val="Times New Roman"/>
        <family val="1"/>
      </rPr>
      <t>2</t>
    </r>
  </si>
  <si>
    <r>
      <t>% to Total</t>
    </r>
    <r>
      <rPr>
        <vertAlign val="superscript"/>
        <sz val="8"/>
        <rFont val="Times New Roman"/>
        <family val="1"/>
      </rPr>
      <t>1</t>
    </r>
    <r>
      <rPr>
        <sz val="8"/>
        <rFont val="Times New Roman"/>
        <family val="1"/>
      </rPr>
      <t xml:space="preserve"> Deposits</t>
    </r>
  </si>
  <si>
    <r>
      <t xml:space="preserve">Financing </t>
    </r>
    <r>
      <rPr>
        <b/>
        <vertAlign val="superscript"/>
        <sz val="8"/>
        <rFont val="Times New Roman"/>
        <family val="1"/>
      </rPr>
      <t>2</t>
    </r>
  </si>
  <si>
    <r>
      <t>% to Total</t>
    </r>
    <r>
      <rPr>
        <vertAlign val="superscript"/>
        <sz val="8"/>
        <rFont val="Times New Roman"/>
        <family val="1"/>
      </rPr>
      <t>1</t>
    </r>
    <r>
      <rPr>
        <sz val="8"/>
        <rFont val="Times New Roman"/>
        <family val="1"/>
      </rPr>
      <t xml:space="preserve"> Financing</t>
    </r>
  </si>
  <si>
    <r>
      <t>% to Total</t>
    </r>
    <r>
      <rPr>
        <vertAlign val="superscript"/>
        <sz val="8"/>
        <rFont val="Times New Roman"/>
        <family val="1"/>
      </rPr>
      <t>1</t>
    </r>
    <r>
      <rPr>
        <sz val="8"/>
        <rFont val="Times New Roman"/>
        <family val="1"/>
      </rPr>
      <t xml:space="preserve"> Investment</t>
    </r>
  </si>
  <si>
    <r>
      <t>% to Total</t>
    </r>
    <r>
      <rPr>
        <vertAlign val="superscript"/>
        <sz val="8"/>
        <rFont val="Times New Roman"/>
        <family val="1"/>
      </rPr>
      <t>1</t>
    </r>
    <r>
      <rPr>
        <sz val="8"/>
        <rFont val="Times New Roman"/>
        <family val="1"/>
      </rPr>
      <t xml:space="preserve"> Liabilities/Assets</t>
    </r>
  </si>
  <si>
    <r>
      <t xml:space="preserve">1. E-Banking  Infrastructure </t>
    </r>
    <r>
      <rPr>
        <b/>
        <vertAlign val="superscript"/>
        <sz val="8"/>
        <rFont val="Times New Roman"/>
        <family val="1"/>
      </rPr>
      <t>*</t>
    </r>
  </si>
  <si>
    <t>* E-Banking  Infrastructure is in Number</t>
  </si>
  <si>
    <t>4.29   T. BILLS AUCTION PROFILE</t>
  </si>
  <si>
    <t>4.24   Province Wise Data of Deposits by Categories</t>
  </si>
  <si>
    <t>4.25  Province Wise Data of Advances by Borrowers</t>
  </si>
  <si>
    <t>4.28   Monthly KIBOR: Karachi Interbank Offered Rate</t>
  </si>
  <si>
    <t>4.26    Electronic Banking Statistics</t>
  </si>
  <si>
    <t>4.27  Islamic Banking Statistics</t>
  </si>
  <si>
    <t>4. Details of the changes/revisions are available in "Revision note" on SBP web at www.sbp.org.pk/ecodata/Revision_Monetary_Stats.pdf</t>
  </si>
  <si>
    <t>3. Islamic Financings, Advances (against Murabaha etc) inventories and other related items previously reported under Other Assets has been reclassified as credit w.e.f June 2013.</t>
  </si>
  <si>
    <t xml:space="preserve">1. The data has been revised due to inclusion of privatization commission account with NBP in government deposits since Jun 2003 to Jun 2006 (half yearly basis) and Jun 2006 on monthly basis upto end-Jun 2007.  </t>
  </si>
  <si>
    <t>6.   As per BSD Circular No. 9 dated 18-7-2006, the amounts of Time Deposits with tenor of less than six months have been included to Demand Deposits from July 06.</t>
  </si>
  <si>
    <t xml:space="preserve">5.    Data since 1971 for former West Pakistan is being published.  </t>
  </si>
  <si>
    <t>4.     Excluding inter-bank deposits, deposits of central, provincial governments and foreign constituents.</t>
  </si>
  <si>
    <t>3.     Separate compilation of Net Foreign Assets was started in 1988.</t>
  </si>
  <si>
    <t>2.     Excluding IMF A/c Nos. 1 &amp; 2  SAF loan accounts, counterpart funds, deposits of foreign central banks, foreign governments, international organizations and deposit money banks etc.</t>
  </si>
  <si>
    <t xml:space="preserve">        Communiqué was discounted sine 8th February 1974, so as to make the data comparable with those in earlier period.</t>
  </si>
  <si>
    <t xml:space="preserve">1.     Adjusted for former East Pakistan portion of assets and liabilities of Eastern Banking Corporation, Eastern Mercantile Bank and Union Bank Ltd., whose reporting in the Press </t>
  </si>
  <si>
    <t>Source: Statistics &amp; DWH Department, SBP</t>
  </si>
  <si>
    <r>
      <t>Jun.</t>
    </r>
    <r>
      <rPr>
        <vertAlign val="superscript"/>
        <sz val="8"/>
        <rFont val="Times New Roman"/>
        <family val="1"/>
      </rPr>
      <t xml:space="preserve"> </t>
    </r>
  </si>
  <si>
    <r>
      <t>Dec.</t>
    </r>
    <r>
      <rPr>
        <vertAlign val="superscript"/>
        <sz val="8"/>
        <rFont val="Times New Roman"/>
        <family val="1"/>
      </rPr>
      <t xml:space="preserve"> </t>
    </r>
  </si>
  <si>
    <t>(11/6)</t>
  </si>
  <si>
    <t>(1+2+9)</t>
  </si>
  <si>
    <t>System</t>
  </si>
  <si>
    <r>
      <t>RFCDs</t>
    </r>
    <r>
      <rPr>
        <vertAlign val="superscript"/>
        <sz val="8"/>
        <rFont val="Times New Roman"/>
        <family val="1"/>
      </rPr>
      <t xml:space="preserve">   4</t>
    </r>
  </si>
  <si>
    <r>
      <t xml:space="preserve">RFCDs </t>
    </r>
    <r>
      <rPr>
        <vertAlign val="superscript"/>
        <sz val="8"/>
        <rFont val="Times New Roman"/>
        <family val="1"/>
      </rPr>
      <t>4</t>
    </r>
  </si>
  <si>
    <t>(1+2+3+4)</t>
  </si>
  <si>
    <r>
      <t xml:space="preserve">of SBP </t>
    </r>
    <r>
      <rPr>
        <i/>
        <vertAlign val="superscript"/>
        <sz val="8"/>
        <rFont val="Times New Roman"/>
        <family val="1"/>
      </rPr>
      <t>3</t>
    </r>
  </si>
  <si>
    <t>SBP</t>
  </si>
  <si>
    <r>
      <t xml:space="preserve">SBP </t>
    </r>
    <r>
      <rPr>
        <vertAlign val="superscript"/>
        <sz val="8"/>
        <rFont val="Times New Roman"/>
        <family val="1"/>
      </rPr>
      <t>2</t>
    </r>
  </si>
  <si>
    <t>Circulation</t>
  </si>
  <si>
    <t>plier</t>
  </si>
  <si>
    <r>
      <t>(M</t>
    </r>
    <r>
      <rPr>
        <b/>
        <vertAlign val="subscript"/>
        <sz val="8"/>
        <rFont val="Times New Roman"/>
        <family val="1"/>
      </rPr>
      <t>2</t>
    </r>
    <r>
      <rPr>
        <b/>
        <sz val="8"/>
        <rFont val="Times New Roman"/>
        <family val="1"/>
      </rPr>
      <t>)</t>
    </r>
  </si>
  <si>
    <t xml:space="preserve">Banking </t>
  </si>
  <si>
    <t>Including</t>
  </si>
  <si>
    <t>Currency</t>
  </si>
  <si>
    <t>Excluding</t>
  </si>
  <si>
    <r>
      <t>(M</t>
    </r>
    <r>
      <rPr>
        <b/>
        <vertAlign val="subscript"/>
        <sz val="8"/>
        <rFont val="Times New Roman"/>
        <family val="1"/>
      </rPr>
      <t>0</t>
    </r>
    <r>
      <rPr>
        <b/>
        <sz val="8"/>
        <rFont val="Times New Roman"/>
        <family val="1"/>
      </rPr>
      <t>)</t>
    </r>
  </si>
  <si>
    <t xml:space="preserve">Assets </t>
  </si>
  <si>
    <t>with</t>
  </si>
  <si>
    <t>Scheduled</t>
  </si>
  <si>
    <t>in</t>
  </si>
  <si>
    <t>Multi-</t>
  </si>
  <si>
    <t>Money</t>
  </si>
  <si>
    <t xml:space="preserve">Assets of  </t>
  </si>
  <si>
    <t xml:space="preserve">Foreign </t>
  </si>
  <si>
    <t>in tills of</t>
  </si>
  <si>
    <t>Broad</t>
  </si>
  <si>
    <t xml:space="preserve">Net Foreign </t>
  </si>
  <si>
    <t>Resident</t>
  </si>
  <si>
    <t>Reserve</t>
  </si>
  <si>
    <t>Net</t>
  </si>
  <si>
    <t>Banks’</t>
  </si>
  <si>
    <t xml:space="preserve">Period </t>
  </si>
  <si>
    <t>(28828</t>
  </si>
  <si>
    <t>(12/6)</t>
  </si>
  <si>
    <t>(8+9+10)</t>
  </si>
  <si>
    <r>
      <t xml:space="preserve">System </t>
    </r>
    <r>
      <rPr>
        <i/>
        <vertAlign val="superscript"/>
        <sz val="8"/>
        <rFont val="Times New Roman"/>
        <family val="1"/>
      </rPr>
      <t>5</t>
    </r>
  </si>
  <si>
    <r>
      <t>Deposits</t>
    </r>
    <r>
      <rPr>
        <vertAlign val="superscript"/>
        <sz val="8"/>
        <rFont val="Times New Roman"/>
        <family val="1"/>
      </rPr>
      <t>4</t>
    </r>
  </si>
  <si>
    <t>(1+2+7)</t>
  </si>
  <si>
    <t>Banking</t>
  </si>
  <si>
    <t>Time</t>
  </si>
  <si>
    <r>
      <t>(M</t>
    </r>
    <r>
      <rPr>
        <b/>
        <vertAlign val="subscript"/>
        <sz val="8"/>
        <rFont val="Times New Roman"/>
        <family val="1"/>
      </rPr>
      <t>1</t>
    </r>
    <r>
      <rPr>
        <b/>
        <sz val="8"/>
        <rFont val="Times New Roman"/>
        <family val="1"/>
      </rPr>
      <t>)</t>
    </r>
  </si>
  <si>
    <t>Demand</t>
  </si>
  <si>
    <t>Assets</t>
  </si>
  <si>
    <t>Assets of</t>
  </si>
  <si>
    <t>Banks'</t>
  </si>
  <si>
    <t>Net Foreign</t>
  </si>
  <si>
    <t>Narrow</t>
  </si>
  <si>
    <r>
      <t xml:space="preserve">    1974 </t>
    </r>
    <r>
      <rPr>
        <b/>
        <vertAlign val="superscript"/>
        <sz val="8"/>
        <rFont val="Times New Roman"/>
        <family val="1"/>
      </rPr>
      <t>1</t>
    </r>
  </si>
  <si>
    <t>(10/5)</t>
  </si>
  <si>
    <t>(7+8)</t>
  </si>
  <si>
    <t>(1+2+6)</t>
  </si>
  <si>
    <r>
      <t xml:space="preserve">Deposits </t>
    </r>
    <r>
      <rPr>
        <vertAlign val="superscript"/>
        <sz val="8"/>
        <rFont val="Times New Roman"/>
        <family val="1"/>
      </rPr>
      <t>4</t>
    </r>
  </si>
  <si>
    <t>4.1   Monetary Statistics</t>
  </si>
  <si>
    <t>2:   Totals may not tally due  rounding .</t>
  </si>
  <si>
    <r>
      <t>1.   Adjusted for former East Pakistan portion of assets and liabilities of Eastern Banking Corporation, Eastern Mercantile Bank and Union Bank Ltd., whose reporting in the Press Communiqué was discounted sine 8</t>
    </r>
    <r>
      <rPr>
        <vertAlign val="superscript"/>
        <sz val="8"/>
        <rFont val="Times New Roman"/>
        <family val="1"/>
      </rPr>
      <t>th</t>
    </r>
    <r>
      <rPr>
        <sz val="8"/>
        <rFont val="Times New Roman"/>
        <family val="1"/>
      </rPr>
      <t xml:space="preserve"> February 1974, so as to make the data comparable with those in earlier period.   </t>
    </r>
  </si>
  <si>
    <t xml:space="preserve">  2015  Jun.</t>
  </si>
  <si>
    <t xml:space="preserve">           Dec.</t>
  </si>
  <si>
    <t xml:space="preserve">  2014  Jun.</t>
  </si>
  <si>
    <t xml:space="preserve">  2013  Jun.</t>
  </si>
  <si>
    <t xml:space="preserve">  2012  Jun.</t>
  </si>
  <si>
    <t xml:space="preserve">  2011  Jun.</t>
  </si>
  <si>
    <t xml:space="preserve">  2010  Jun.</t>
  </si>
  <si>
    <t xml:space="preserve">  2009  Jun.</t>
  </si>
  <si>
    <t xml:space="preserve">  2008  Jun.</t>
  </si>
  <si>
    <t xml:space="preserve">  2007  Jun.</t>
  </si>
  <si>
    <t xml:space="preserve">  2006  Jun.</t>
  </si>
  <si>
    <t xml:space="preserve">  2005  Jun.</t>
  </si>
  <si>
    <t xml:space="preserve">  2004  Jun.</t>
  </si>
  <si>
    <t xml:space="preserve">  2003  Jun.</t>
  </si>
  <si>
    <t xml:space="preserve">            Dec.</t>
  </si>
  <si>
    <t xml:space="preserve">  2002  Jun.</t>
  </si>
  <si>
    <t xml:space="preserve">  2001  Jun.</t>
  </si>
  <si>
    <t xml:space="preserve">  2000  Jun.</t>
  </si>
  <si>
    <t xml:space="preserve">  1999  Jun.</t>
  </si>
  <si>
    <t xml:space="preserve">  1998  Jun.</t>
  </si>
  <si>
    <t xml:space="preserve">        Dec.</t>
  </si>
  <si>
    <t xml:space="preserve">  1997  Jun.</t>
  </si>
  <si>
    <t xml:space="preserve">          Dec.</t>
  </si>
  <si>
    <t xml:space="preserve">  1996  Jun.</t>
  </si>
  <si>
    <t xml:space="preserve">  1995  Jun.</t>
  </si>
  <si>
    <t xml:space="preserve">  1994  Jun.</t>
  </si>
  <si>
    <t xml:space="preserve">  1993   Jun.</t>
  </si>
  <si>
    <t xml:space="preserve">  1992  Jun.</t>
  </si>
  <si>
    <t xml:space="preserve">  1991  Jun.</t>
  </si>
  <si>
    <r>
      <t xml:space="preserve">    1974 </t>
    </r>
    <r>
      <rPr>
        <b/>
        <vertAlign val="superscript"/>
        <sz val="10"/>
        <rFont val="Times New Roman"/>
        <family val="1"/>
      </rPr>
      <t>1</t>
    </r>
  </si>
  <si>
    <t>(4-5-6-7)</t>
  </si>
  <si>
    <t>of   SBP</t>
  </si>
  <si>
    <t>(1+2+3)</t>
  </si>
  <si>
    <t>and above</t>
  </si>
  <si>
    <t>Coins</t>
  </si>
  <si>
    <t>Department</t>
  </si>
  <si>
    <r>
      <t xml:space="preserve">Total </t>
    </r>
    <r>
      <rPr>
        <b/>
        <vertAlign val="superscript"/>
        <sz val="8"/>
        <rFont val="Times New Roman"/>
        <family val="1"/>
      </rPr>
      <t>2</t>
    </r>
  </si>
  <si>
    <t>Bills</t>
  </si>
  <si>
    <t>Subsidiary</t>
  </si>
  <si>
    <t>in  Tills  of</t>
  </si>
  <si>
    <t>Issue</t>
  </si>
  <si>
    <t>Five Rupee</t>
  </si>
  <si>
    <t>One Rupee</t>
  </si>
  <si>
    <r>
      <t xml:space="preserve">Currency </t>
    </r>
    <r>
      <rPr>
        <b/>
        <vertAlign val="superscript"/>
        <sz val="8"/>
        <rFont val="Times New Roman"/>
        <family val="1"/>
      </rPr>
      <t>2</t>
    </r>
  </si>
  <si>
    <t>Held by</t>
  </si>
  <si>
    <t>4.2   Currency in Circulation</t>
  </si>
  <si>
    <t>6. Unpaid balance of Assets receivable from the Reserve Bank of India under the Partition Agreement.</t>
  </si>
  <si>
    <t>5. Consists of One-Rupee Coins and One Rupee Notes, both, being issued by the Federal Government, are Liabilities of the Government.</t>
  </si>
  <si>
    <t>4. Receivable from Reserve Bank of India.</t>
  </si>
  <si>
    <t>3. Amalgamated under the head “Approved Foreign Exchange” with effect from 26th April 1967</t>
  </si>
  <si>
    <t>2. Prior to 29th August 1958, Gold amounting to Rs.42, 071,400 was valued at 0.549191 gram fine per rupee and the balance at 0.268601 gram fine per rupee. Between 29th August and 3rd October 1958, Gold has been valued at 0.268601 gram fine per rupee. Since 3rd October 1958, Gold is valued at 0.186621 gram fine rupee vide State Bank of Pakistan (Amendment) Act, 1958. The Gold has been revalued at 0.0744103 gram fine per rupee from 11th May 1992. With effect from 7th May 1978 and 6th July 1980, Gold has been valued at end financial year (June) on the basis of closing London Market rate.</t>
  </si>
  <si>
    <t>1. The assets and liabilities of the State Bank of Pakistan pertaining to its offices in the former East Pakistan were excluded as from 5th July 1974 and net position added to Other Assets or Other Liabilities at the case may be. The data after June 1974 are, therefore, not comparable with the data for the earlier period.</t>
  </si>
  <si>
    <t>Source: Finance Department SBP</t>
  </si>
  <si>
    <t>2004   Jun.</t>
  </si>
  <si>
    <t>2003   Jun.</t>
  </si>
  <si>
    <t>2002   Jun.</t>
  </si>
  <si>
    <t>2001   Jun.</t>
  </si>
  <si>
    <t>2000   Jun.</t>
  </si>
  <si>
    <t>1999   Jun.</t>
  </si>
  <si>
    <t>1998    Jun.</t>
  </si>
  <si>
    <t>1997    Jun.</t>
  </si>
  <si>
    <t>1996    Jun.</t>
  </si>
  <si>
    <t>1995    Jun.</t>
  </si>
  <si>
    <t>1994    Jun.</t>
  </si>
  <si>
    <t>1993    Jun.</t>
  </si>
  <si>
    <t>1992    Jun.</t>
  </si>
  <si>
    <t>1991    Jun.</t>
  </si>
  <si>
    <t>1990    Jun.</t>
  </si>
  <si>
    <t>1989    Jun.</t>
  </si>
  <si>
    <t>1988    Jun.</t>
  </si>
  <si>
    <t>1987    Jun.</t>
  </si>
  <si>
    <t>1986    Jun.</t>
  </si>
  <si>
    <t>1985    Jun.</t>
  </si>
  <si>
    <t>1984    Jun.</t>
  </si>
  <si>
    <t>1983    Jun.</t>
  </si>
  <si>
    <t>1982    Jun.</t>
  </si>
  <si>
    <t>1981    Jun.</t>
  </si>
  <si>
    <t>1980    Jun.</t>
  </si>
  <si>
    <t>1979    Jun.</t>
  </si>
  <si>
    <t>1978    Jun.</t>
  </si>
  <si>
    <t>1977    Jun.</t>
  </si>
  <si>
    <t>1976    Jun.</t>
  </si>
  <si>
    <t>1975    Jun.</t>
  </si>
  <si>
    <r>
      <t xml:space="preserve"> 1974  Jun. </t>
    </r>
    <r>
      <rPr>
        <b/>
        <vertAlign val="superscript"/>
        <sz val="8"/>
        <rFont val="Times New Roman"/>
        <family val="1"/>
      </rPr>
      <t>1</t>
    </r>
  </si>
  <si>
    <t>1973    Jun.</t>
  </si>
  <si>
    <t>1972    Jun.</t>
  </si>
  <si>
    <t>1971    Jun.</t>
  </si>
  <si>
    <t>1970    Jun.</t>
  </si>
  <si>
    <t>1969    Jun.</t>
  </si>
  <si>
    <t>1968    Jun.</t>
  </si>
  <si>
    <t>1967    Jun.</t>
  </si>
  <si>
    <t>1966    Jun.</t>
  </si>
  <si>
    <t>1965    Jun.</t>
  </si>
  <si>
    <t>1964    Jun.</t>
  </si>
  <si>
    <t>1963    Jun.</t>
  </si>
  <si>
    <t>1962    Jun.</t>
  </si>
  <si>
    <t>1961    Jun.</t>
  </si>
  <si>
    <t>1960    Jun.</t>
  </si>
  <si>
    <t>1959    Jun.</t>
  </si>
  <si>
    <t>1958    Jun.</t>
  </si>
  <si>
    <t>1957    Jun.</t>
  </si>
  <si>
    <t>1956    Jun.</t>
  </si>
  <si>
    <t>1955    Jun.</t>
  </si>
  <si>
    <t>1954    Jun.</t>
  </si>
  <si>
    <t>1953    Jun.</t>
  </si>
  <si>
    <t>1952    Jun.</t>
  </si>
  <si>
    <t>1951    Jun.</t>
  </si>
  <si>
    <t>1950    Jun.</t>
  </si>
  <si>
    <t>1949    Jun.</t>
  </si>
  <si>
    <t>1948    Jun.</t>
  </si>
  <si>
    <t>Coin</t>
  </si>
  <si>
    <t>Securities</t>
  </si>
  <si>
    <r>
      <t xml:space="preserve">Bullion </t>
    </r>
    <r>
      <rPr>
        <vertAlign val="superscript"/>
        <sz val="8"/>
        <rFont val="Times New Roman"/>
        <family val="1"/>
      </rPr>
      <t>2</t>
    </r>
  </si>
  <si>
    <t>Commercial Papers</t>
  </si>
  <si>
    <r>
      <t xml:space="preserve">Notes </t>
    </r>
    <r>
      <rPr>
        <vertAlign val="superscript"/>
        <sz val="8"/>
        <rFont val="Times New Roman"/>
        <family val="1"/>
      </rPr>
      <t>5</t>
    </r>
  </si>
  <si>
    <t>Rights</t>
  </si>
  <si>
    <r>
      <t xml:space="preserve">Notes </t>
    </r>
    <r>
      <rPr>
        <vertAlign val="superscript"/>
        <sz val="8"/>
        <rFont val="Times New Roman"/>
        <family val="1"/>
      </rPr>
      <t>4</t>
    </r>
  </si>
  <si>
    <t xml:space="preserve">Securities </t>
  </si>
  <si>
    <r>
      <t>Securities</t>
    </r>
    <r>
      <rPr>
        <b/>
        <sz val="8"/>
        <rFont val="Times New Roman"/>
        <family val="1"/>
      </rPr>
      <t xml:space="preserve"> </t>
    </r>
  </si>
  <si>
    <t>Rupee</t>
  </si>
  <si>
    <t>India</t>
  </si>
  <si>
    <t>Sterling</t>
  </si>
  <si>
    <t>and</t>
  </si>
  <si>
    <t xml:space="preserve"> Exchange &amp; other  </t>
  </si>
  <si>
    <t>Pakistan</t>
  </si>
  <si>
    <t>Coins /</t>
  </si>
  <si>
    <t>Drawing</t>
  </si>
  <si>
    <t>Gov. of India</t>
  </si>
  <si>
    <t xml:space="preserve">and </t>
  </si>
  <si>
    <t>the Banking</t>
  </si>
  <si>
    <t>Govt. of</t>
  </si>
  <si>
    <t>Gold Coins</t>
  </si>
  <si>
    <t xml:space="preserve">Internal Bills of </t>
  </si>
  <si>
    <t>Special</t>
  </si>
  <si>
    <r>
      <t>Approved Foreign Exchange</t>
    </r>
    <r>
      <rPr>
        <b/>
        <vertAlign val="superscript"/>
        <sz val="8"/>
        <rFont val="Times New Roman"/>
        <family val="1"/>
      </rPr>
      <t>3</t>
    </r>
  </si>
  <si>
    <t>Gold, Coins</t>
  </si>
  <si>
    <t xml:space="preserve">Notes </t>
  </si>
  <si>
    <t>Notes held in</t>
  </si>
  <si>
    <r>
      <t xml:space="preserve">With Reserve Bank of India Pending Transfer to Pakistan </t>
    </r>
    <r>
      <rPr>
        <vertAlign val="superscript"/>
        <sz val="8"/>
        <rFont val="Times New Roman"/>
        <family val="1"/>
      </rPr>
      <t>6</t>
    </r>
  </si>
  <si>
    <t xml:space="preserve">Domestic </t>
  </si>
  <si>
    <t>Gold and Foreign Assets</t>
  </si>
  <si>
    <t>A S S E T S</t>
  </si>
  <si>
    <t>L I A B I L I T I E S</t>
  </si>
  <si>
    <r>
      <t>Period</t>
    </r>
    <r>
      <rPr>
        <sz val="8"/>
        <rFont val="Times New Roman"/>
        <family val="1"/>
      </rPr>
      <t xml:space="preserve"> </t>
    </r>
  </si>
  <si>
    <t>Issue Department</t>
  </si>
  <si>
    <t>4.3  Liabilities and Assets of  State Bank of Pakistan</t>
  </si>
  <si>
    <t>7.    Introduced with effect from June 2011.</t>
  </si>
  <si>
    <t>6.    Introduced with effect from 1st April 1982.</t>
  </si>
  <si>
    <r>
      <t>5.    Introduced with effect from 31</t>
    </r>
    <r>
      <rPr>
        <vertAlign val="superscript"/>
        <sz val="8"/>
        <rFont val="Times New Roman"/>
        <family val="1"/>
      </rPr>
      <t>st</t>
    </r>
    <r>
      <rPr>
        <sz val="8"/>
        <rFont val="Times New Roman"/>
        <family val="1"/>
      </rPr>
      <t xml:space="preserve"> January 1980.</t>
    </r>
  </si>
  <si>
    <r>
      <t>4.    Introduced with effect from 14</t>
    </r>
    <r>
      <rPr>
        <vertAlign val="superscript"/>
        <sz val="8"/>
        <rFont val="Times New Roman"/>
        <family val="1"/>
      </rPr>
      <t>th</t>
    </r>
    <r>
      <rPr>
        <sz val="8"/>
        <rFont val="Times New Roman"/>
        <family val="1"/>
      </rPr>
      <t xml:space="preserve"> January 1977.</t>
    </r>
  </si>
  <si>
    <r>
      <t>3.    Introduced with effect from 17</t>
    </r>
    <r>
      <rPr>
        <vertAlign val="superscript"/>
        <sz val="8"/>
        <rFont val="Times New Roman"/>
        <family val="1"/>
      </rPr>
      <t>th</t>
    </r>
    <r>
      <rPr>
        <sz val="8"/>
        <rFont val="Times New Roman"/>
        <family val="1"/>
      </rPr>
      <t xml:space="preserve"> October 1952.</t>
    </r>
  </si>
  <si>
    <r>
      <t>2.    Separate reporting remains suspended between 14</t>
    </r>
    <r>
      <rPr>
        <vertAlign val="superscript"/>
        <sz val="8"/>
        <rFont val="Times New Roman"/>
        <family val="1"/>
      </rPr>
      <t>th</t>
    </r>
    <r>
      <rPr>
        <sz val="8"/>
        <rFont val="Times New Roman"/>
        <family val="1"/>
      </rPr>
      <t xml:space="preserve"> March 1952 and 6</t>
    </r>
    <r>
      <rPr>
        <vertAlign val="superscript"/>
        <sz val="8"/>
        <rFont val="Times New Roman"/>
        <family val="1"/>
      </rPr>
      <t>th</t>
    </r>
    <r>
      <rPr>
        <sz val="8"/>
        <rFont val="Times New Roman"/>
        <family val="1"/>
      </rPr>
      <t xml:space="preserve"> June 1958. It also includes cash and short-term securities.</t>
    </r>
  </si>
  <si>
    <t>1.    Includes one rupee coins, one rupee notes and subsidiary coins</t>
  </si>
  <si>
    <t xml:space="preserve">  2015    Jun.</t>
  </si>
  <si>
    <t xml:space="preserve">  2014    Jun.</t>
  </si>
  <si>
    <t xml:space="preserve">  2013    Jun.</t>
  </si>
  <si>
    <t xml:space="preserve">  2012    Jun.</t>
  </si>
  <si>
    <t xml:space="preserve">  2011    Jun.</t>
  </si>
  <si>
    <t xml:space="preserve"> Dec.</t>
  </si>
  <si>
    <t xml:space="preserve">  2010    Jun.</t>
  </si>
  <si>
    <t xml:space="preserve">  2009    Jun.</t>
  </si>
  <si>
    <t xml:space="preserve">  2008    Jun.</t>
  </si>
  <si>
    <t xml:space="preserve">  2007    Jun.</t>
  </si>
  <si>
    <t xml:space="preserve">  2006    Jun.</t>
  </si>
  <si>
    <t xml:space="preserve">  2005    Jun.</t>
  </si>
  <si>
    <t>2004    Jun.</t>
  </si>
  <si>
    <t>2003    Jun.</t>
  </si>
  <si>
    <t>2002    Jun.</t>
  </si>
  <si>
    <t>2001    Jun.</t>
  </si>
  <si>
    <t>2000    Jun.</t>
  </si>
  <si>
    <t>1999    Jun.</t>
  </si>
  <si>
    <t>1974    Jun.</t>
  </si>
  <si>
    <t>Institutions</t>
  </si>
  <si>
    <t>Sector</t>
  </si>
  <si>
    <r>
      <t xml:space="preserve">Sector </t>
    </r>
    <r>
      <rPr>
        <vertAlign val="superscript"/>
        <sz val="8"/>
        <rFont val="Times New Roman"/>
        <family val="1"/>
      </rPr>
      <t>7</t>
    </r>
  </si>
  <si>
    <t>to Govts.</t>
  </si>
  <si>
    <t xml:space="preserve">Balances </t>
  </si>
  <si>
    <r>
      <t xml:space="preserve">IMF </t>
    </r>
    <r>
      <rPr>
        <vertAlign val="superscript"/>
        <sz val="8"/>
        <rFont val="Times New Roman"/>
        <family val="1"/>
      </rPr>
      <t>5</t>
    </r>
  </si>
  <si>
    <t xml:space="preserve">Pakistan </t>
  </si>
  <si>
    <r>
      <t xml:space="preserve">Coins </t>
    </r>
    <r>
      <rPr>
        <b/>
        <vertAlign val="superscript"/>
        <sz val="8"/>
        <rFont val="Times New Roman"/>
        <family val="1"/>
      </rPr>
      <t>1</t>
    </r>
  </si>
  <si>
    <r>
      <t>Accounts</t>
    </r>
    <r>
      <rPr>
        <b/>
        <vertAlign val="superscript"/>
        <sz val="8"/>
        <rFont val="Times New Roman"/>
        <family val="1"/>
      </rPr>
      <t>6</t>
    </r>
  </si>
  <si>
    <t>Payable</t>
  </si>
  <si>
    <t>Govts.</t>
  </si>
  <si>
    <t>Govt.</t>
  </si>
  <si>
    <t>Fund</t>
  </si>
  <si>
    <t>Paid-up</t>
  </si>
  <si>
    <t>Financial</t>
  </si>
  <si>
    <t xml:space="preserve"> duled</t>
  </si>
  <si>
    <t>Housing</t>
  </si>
  <si>
    <t>Industrial</t>
  </si>
  <si>
    <t>Agriculture</t>
  </si>
  <si>
    <t>Export</t>
  </si>
  <si>
    <t>trial</t>
  </si>
  <si>
    <t>cultural</t>
  </si>
  <si>
    <t>Debtor</t>
  </si>
  <si>
    <t>held with</t>
  </si>
  <si>
    <t>Outside</t>
  </si>
  <si>
    <t>Treasury</t>
  </si>
  <si>
    <t>Agricultural</t>
  </si>
  <si>
    <t>valuation</t>
  </si>
  <si>
    <t>Provincial</t>
  </si>
  <si>
    <t>Federal</t>
  </si>
  <si>
    <t>Credit</t>
  </si>
  <si>
    <t xml:space="preserve">  antee</t>
  </si>
  <si>
    <t xml:space="preserve">Reserve </t>
  </si>
  <si>
    <t>Non-Bank</t>
  </si>
  <si>
    <t>Sche-</t>
  </si>
  <si>
    <t>Loans</t>
  </si>
  <si>
    <t>Indus-</t>
  </si>
  <si>
    <t>Agri-</t>
  </si>
  <si>
    <t>SDR</t>
  </si>
  <si>
    <t>Held</t>
  </si>
  <si>
    <r>
      <t xml:space="preserve">Internal </t>
    </r>
    <r>
      <rPr>
        <b/>
        <vertAlign val="superscript"/>
        <sz val="8"/>
        <rFont val="Times New Roman"/>
        <family val="1"/>
      </rPr>
      <t>4</t>
    </r>
  </si>
  <si>
    <t>Notes</t>
  </si>
  <si>
    <t>Re-</t>
  </si>
  <si>
    <t>of  Special</t>
  </si>
  <si>
    <t>Guar-</t>
  </si>
  <si>
    <t>Rural</t>
  </si>
  <si>
    <r>
      <t xml:space="preserve">I n v e s t m e n t s </t>
    </r>
    <r>
      <rPr>
        <b/>
        <vertAlign val="superscript"/>
        <sz val="8"/>
        <rFont val="Times New Roman"/>
        <family val="1"/>
      </rPr>
      <t>6</t>
    </r>
  </si>
  <si>
    <t>Loans and Advances to Non-Bank Financial Institutions</t>
  </si>
  <si>
    <r>
      <t xml:space="preserve">Loans and Advances to Scheduled Banks </t>
    </r>
    <r>
      <rPr>
        <b/>
        <vertAlign val="superscript"/>
        <sz val="8"/>
        <rFont val="Times New Roman"/>
        <family val="1"/>
      </rPr>
      <t>6</t>
    </r>
  </si>
  <si>
    <t>Balance</t>
  </si>
  <si>
    <t>Bills Purchased &amp; Discounted</t>
  </si>
  <si>
    <t>Allocation</t>
  </si>
  <si>
    <t>D  e  p  o  s  i  t  s</t>
  </si>
  <si>
    <t>A  S  S  E  T  S</t>
  </si>
  <si>
    <t xml:space="preserve">Total Liabilities / Assets  </t>
  </si>
  <si>
    <t>L  I  A  B  I  L  I  T  I  E  S</t>
  </si>
  <si>
    <r>
      <t xml:space="preserve">Investments </t>
    </r>
    <r>
      <rPr>
        <vertAlign val="superscript"/>
        <sz val="8"/>
        <rFont val="Times New Roman"/>
        <family val="1"/>
      </rPr>
      <t>6</t>
    </r>
  </si>
  <si>
    <r>
      <t xml:space="preserve">Balances </t>
    </r>
    <r>
      <rPr>
        <vertAlign val="superscript"/>
        <sz val="8"/>
        <rFont val="Times New Roman"/>
        <family val="1"/>
      </rPr>
      <t>3</t>
    </r>
  </si>
  <si>
    <r>
      <t xml:space="preserve">Pakistan </t>
    </r>
    <r>
      <rPr>
        <vertAlign val="superscript"/>
        <sz val="8"/>
        <rFont val="Times New Roman"/>
        <family val="1"/>
      </rPr>
      <t>2</t>
    </r>
  </si>
  <si>
    <t>Internal</t>
  </si>
  <si>
    <t xml:space="preserve">       (Million Rupees)</t>
  </si>
  <si>
    <t>Banking Department</t>
  </si>
  <si>
    <t>4.4  Liabilities and Assets of  State Bank of Pakistan</t>
  </si>
  <si>
    <r>
      <t>6.    Other liabilities excluding contra items, introduced with effect from  20</t>
    </r>
    <r>
      <rPr>
        <vertAlign val="superscript"/>
        <sz val="8"/>
        <rFont val="Times New Roman"/>
        <family val="1"/>
      </rPr>
      <t>th</t>
    </r>
    <r>
      <rPr>
        <sz val="8"/>
        <rFont val="Times New Roman"/>
        <family val="1"/>
      </rPr>
      <t xml:space="preserve"> June,1998.</t>
    </r>
  </si>
  <si>
    <t xml:space="preserve">5.     Introduced with effect from 5th July 1979.    </t>
  </si>
  <si>
    <t>4.    Separate reporting introduced with effect from 7th July 1967.</t>
  </si>
  <si>
    <r>
      <t>3.    The Statutory Reserves requirements continued at 5% for Demand and 2% for Time liabilities up to 26</t>
    </r>
    <r>
      <rPr>
        <vertAlign val="superscript"/>
        <sz val="8"/>
        <rFont val="Times New Roman"/>
        <family val="1"/>
      </rPr>
      <t>th</t>
    </r>
    <r>
      <rPr>
        <sz val="8"/>
        <rFont val="Times New Roman"/>
        <family val="1"/>
      </rPr>
      <t xml:space="preserve"> July 1963.They remained at 5% for total of Demand and Time liabilities up to 31</t>
    </r>
    <r>
      <rPr>
        <vertAlign val="superscript"/>
        <sz val="8"/>
        <rFont val="Times New Roman"/>
        <family val="1"/>
      </rPr>
      <t>st</t>
    </r>
    <r>
      <rPr>
        <sz val="8"/>
        <rFont val="Times New Roman"/>
        <family val="1"/>
      </rPr>
      <t xml:space="preserve"> March 1965, at 6.25% from 1</t>
    </r>
    <r>
      <rPr>
        <vertAlign val="superscript"/>
        <sz val="8"/>
        <rFont val="Times New Roman"/>
        <family val="1"/>
      </rPr>
      <t>st</t>
    </r>
    <r>
      <rPr>
        <sz val="8"/>
        <rFont val="Times New Roman"/>
        <family val="1"/>
      </rPr>
      <t xml:space="preserve"> April to 30</t>
    </r>
    <r>
      <rPr>
        <vertAlign val="superscript"/>
        <sz val="8"/>
        <rFont val="Times New Roman"/>
        <family val="1"/>
      </rPr>
      <t>th</t>
    </r>
    <r>
      <rPr>
        <sz val="8"/>
        <rFont val="Times New Roman"/>
        <family val="1"/>
      </rPr>
      <t xml:space="preserve"> April 1965, at 7.50fro m 1</t>
    </r>
    <r>
      <rPr>
        <vertAlign val="superscript"/>
        <sz val="8"/>
        <rFont val="Times New Roman"/>
        <family val="1"/>
      </rPr>
      <t>st</t>
    </r>
    <r>
      <rPr>
        <sz val="8"/>
        <rFont val="Times New Roman"/>
        <family val="1"/>
      </rPr>
      <t xml:space="preserve"> may to August 1965,21</t>
    </r>
    <r>
      <rPr>
        <vertAlign val="superscript"/>
        <sz val="8"/>
        <rFont val="Times New Roman"/>
        <family val="1"/>
      </rPr>
      <t>st</t>
    </r>
    <r>
      <rPr>
        <sz val="8"/>
        <rFont val="Times New Roman"/>
        <family val="1"/>
      </rPr>
      <t xml:space="preserve"> August to 16</t>
    </r>
    <r>
      <rPr>
        <vertAlign val="superscript"/>
        <sz val="8"/>
        <rFont val="Times New Roman"/>
        <family val="1"/>
      </rPr>
      <t>th</t>
    </r>
    <r>
      <rPr>
        <sz val="8"/>
        <rFont val="Times New Roman"/>
        <family val="1"/>
      </rPr>
      <t xml:space="preserve"> September 1965, at 5% from 17</t>
    </r>
    <r>
      <rPr>
        <vertAlign val="superscript"/>
        <sz val="8"/>
        <rFont val="Times New Roman"/>
        <family val="1"/>
      </rPr>
      <t>th</t>
    </r>
    <r>
      <rPr>
        <sz val="8"/>
        <rFont val="Times New Roman"/>
        <family val="1"/>
      </rPr>
      <t xml:space="preserve"> September 1965 to 15</t>
    </r>
    <r>
      <rPr>
        <vertAlign val="superscript"/>
        <sz val="8"/>
        <rFont val="Times New Roman"/>
        <family val="1"/>
      </rPr>
      <t>th</t>
    </r>
    <r>
      <rPr>
        <sz val="8"/>
        <rFont val="Times New Roman"/>
        <family val="1"/>
      </rPr>
      <t xml:space="preserve"> June 1967, and 6.25 % from 16</t>
    </r>
    <r>
      <rPr>
        <vertAlign val="superscript"/>
        <sz val="8"/>
        <rFont val="Times New Roman"/>
        <family val="1"/>
      </rPr>
      <t>th</t>
    </r>
    <r>
      <rPr>
        <sz val="8"/>
        <rFont val="Times New Roman"/>
        <family val="1"/>
      </rPr>
      <t xml:space="preserve"> June 1967 to18</t>
    </r>
    <r>
      <rPr>
        <vertAlign val="superscript"/>
        <sz val="8"/>
        <rFont val="Times New Roman"/>
        <family val="1"/>
      </rPr>
      <t>th</t>
    </r>
    <r>
      <rPr>
        <sz val="8"/>
        <rFont val="Times New Roman"/>
        <family val="1"/>
      </rPr>
      <t xml:space="preserve"> January 1968. They have been changed to 5% of Demand and Time liabilities from 19</t>
    </r>
    <r>
      <rPr>
        <vertAlign val="superscript"/>
        <sz val="8"/>
        <rFont val="Times New Roman"/>
        <family val="1"/>
      </rPr>
      <t>th</t>
    </r>
    <r>
      <rPr>
        <sz val="8"/>
        <rFont val="Times New Roman"/>
        <family val="1"/>
      </rPr>
      <t xml:space="preserve"> January 1968 to 6</t>
    </r>
    <r>
      <rPr>
        <vertAlign val="superscript"/>
        <sz val="8"/>
        <rFont val="Times New Roman"/>
        <family val="1"/>
      </rPr>
      <t>th</t>
    </r>
    <r>
      <rPr>
        <sz val="8"/>
        <rFont val="Times New Roman"/>
        <family val="1"/>
      </rPr>
      <t xml:space="preserve"> October 2000 and 7% up to 14</t>
    </r>
    <r>
      <rPr>
        <vertAlign val="superscript"/>
        <sz val="8"/>
        <rFont val="Times New Roman"/>
        <family val="1"/>
      </rPr>
      <t>th</t>
    </r>
    <r>
      <rPr>
        <sz val="8"/>
        <rFont val="Times New Roman"/>
        <family val="1"/>
      </rPr>
      <t xml:space="preserve"> Dec 2000 and again at 5% w.e.f. 15</t>
    </r>
    <r>
      <rPr>
        <vertAlign val="superscript"/>
        <sz val="8"/>
        <rFont val="Times New Roman"/>
        <family val="1"/>
      </rPr>
      <t>th</t>
    </r>
    <r>
      <rPr>
        <sz val="8"/>
        <rFont val="Times New Roman"/>
        <family val="1"/>
      </rPr>
      <t xml:space="preserve"> Dec 2000 and onward.</t>
    </r>
  </si>
  <si>
    <r>
      <t>2.    Introduced with effect from 29</t>
    </r>
    <r>
      <rPr>
        <vertAlign val="superscript"/>
        <sz val="8"/>
        <rFont val="Times New Roman"/>
        <family val="1"/>
      </rPr>
      <t>th</t>
    </r>
    <r>
      <rPr>
        <sz val="8"/>
        <rFont val="Times New Roman"/>
        <family val="1"/>
      </rPr>
      <t xml:space="preserve"> January 1954.</t>
    </r>
  </si>
  <si>
    <t>1.    End Jun. and Dec., last working day</t>
  </si>
  <si>
    <t>Source: Offsite Supervision &amp; Enforcement Department SBP</t>
  </si>
  <si>
    <t>1998   Jun.</t>
  </si>
  <si>
    <t>1997   Jun.</t>
  </si>
  <si>
    <t>1996   Jun.</t>
  </si>
  <si>
    <t>1995   Jun.</t>
  </si>
  <si>
    <t>1994   Jun.</t>
  </si>
  <si>
    <t>1993   Jun.</t>
  </si>
  <si>
    <t>1992   Jun.</t>
  </si>
  <si>
    <t>1991   Jun.</t>
  </si>
  <si>
    <t>1990   Jun.</t>
  </si>
  <si>
    <t>1989   Jun.</t>
  </si>
  <si>
    <t>1988   Jun.</t>
  </si>
  <si>
    <t>1987   Jun.</t>
  </si>
  <si>
    <t>1986   Jun.</t>
  </si>
  <si>
    <t>1985   Jun.</t>
  </si>
  <si>
    <r>
      <t>in Pakistan</t>
    </r>
    <r>
      <rPr>
        <vertAlign val="superscript"/>
        <sz val="8"/>
        <rFont val="Times New Roman"/>
        <family val="1"/>
      </rPr>
      <t>4</t>
    </r>
  </si>
  <si>
    <r>
      <t>Liabilities</t>
    </r>
    <r>
      <rPr>
        <vertAlign val="superscript"/>
        <sz val="8"/>
        <rFont val="Times New Roman"/>
        <family val="1"/>
      </rPr>
      <t>4</t>
    </r>
    <r>
      <rPr>
        <sz val="8"/>
        <rFont val="Times New Roman"/>
        <family val="1"/>
      </rPr>
      <t xml:space="preserve"> </t>
    </r>
  </si>
  <si>
    <t>Short Notice</t>
  </si>
  <si>
    <r>
      <t>Abroad</t>
    </r>
    <r>
      <rPr>
        <vertAlign val="superscript"/>
        <sz val="8"/>
        <rFont val="Times New Roman"/>
        <family val="1"/>
      </rPr>
      <t>4</t>
    </r>
    <r>
      <rPr>
        <sz val="8"/>
        <rFont val="Times New Roman"/>
        <family val="1"/>
      </rPr>
      <t xml:space="preserve"> </t>
    </r>
  </si>
  <si>
    <t xml:space="preserve">Bank of </t>
  </si>
  <si>
    <r>
      <t xml:space="preserve">Others </t>
    </r>
    <r>
      <rPr>
        <vertAlign val="superscript"/>
        <sz val="8"/>
        <rFont val="Times New Roman"/>
        <family val="1"/>
      </rPr>
      <t>3</t>
    </r>
  </si>
  <si>
    <t>Deposits General</t>
  </si>
  <si>
    <t>Borrowings</t>
  </si>
  <si>
    <t>Total
(b)</t>
  </si>
  <si>
    <t>On</t>
  </si>
  <si>
    <t>Call and</t>
  </si>
  <si>
    <t>From Banks</t>
  </si>
  <si>
    <t>from  State</t>
  </si>
  <si>
    <t>Inter-Bank</t>
  </si>
  <si>
    <r>
      <t xml:space="preserve">STATUTORY   RESERVES </t>
    </r>
    <r>
      <rPr>
        <vertAlign val="superscript"/>
        <sz val="8"/>
        <rFont val="Times New Roman"/>
        <family val="1"/>
      </rPr>
      <t>2</t>
    </r>
  </si>
  <si>
    <t>Total Liabilities</t>
  </si>
  <si>
    <t>Money at</t>
  </si>
  <si>
    <t>Total Demand and Time Liabilities
(a)</t>
  </si>
  <si>
    <t>Total
Time Liabilities</t>
  </si>
  <si>
    <t>TIME   LIABILITIES IN PAKISTAN</t>
  </si>
  <si>
    <t>Total Demand Liabilities</t>
  </si>
  <si>
    <t>DEMAND   LIABILITIES IN PAKISTAN</t>
  </si>
  <si>
    <t>Capital Paid-up &amp; Reserves</t>
  </si>
  <si>
    <r>
      <t xml:space="preserve">Pakistan </t>
    </r>
    <r>
      <rPr>
        <vertAlign val="superscript"/>
        <sz val="8"/>
        <rFont val="Times New Roman"/>
        <family val="1"/>
      </rPr>
      <t>1</t>
    </r>
  </si>
  <si>
    <t>Total 
Time Liabilities</t>
  </si>
  <si>
    <t xml:space="preserve">5.   Other assets excluding contra items introduced with effect from 20th June 1998.    </t>
  </si>
  <si>
    <t xml:space="preserve">4.   Introduced with effect from 5th July 1979.        </t>
  </si>
  <si>
    <r>
      <t>3.   Separate reporting started with effect from  7</t>
    </r>
    <r>
      <rPr>
        <vertAlign val="superscript"/>
        <sz val="8"/>
        <rFont val="Times New Roman"/>
        <family val="1"/>
      </rPr>
      <t>th</t>
    </r>
    <r>
      <rPr>
        <sz val="8"/>
        <rFont val="Times New Roman"/>
        <family val="1"/>
      </rPr>
      <t xml:space="preserve"> July 1967.        </t>
    </r>
  </si>
  <si>
    <t>2.   Total Demand and Time Liabilities of table 4.5</t>
  </si>
  <si>
    <r>
      <t>1.    Introduced w. e. f.  29</t>
    </r>
    <r>
      <rPr>
        <vertAlign val="superscript"/>
        <sz val="8"/>
        <rFont val="Times New Roman"/>
        <family val="1"/>
      </rPr>
      <t>th</t>
    </r>
    <r>
      <rPr>
        <sz val="8"/>
        <rFont val="Times New Roman"/>
        <family val="1"/>
      </rPr>
      <t xml:space="preserve"> January 1954.        </t>
    </r>
  </si>
  <si>
    <t>2004  Jun.</t>
  </si>
  <si>
    <t>2002  Jun.</t>
  </si>
  <si>
    <t>2001  Jun.</t>
  </si>
  <si>
    <t>2000  Jun.</t>
  </si>
  <si>
    <t>13.984.0</t>
  </si>
  <si>
    <t>1985  Jun.</t>
  </si>
  <si>
    <t>(d-b)</t>
  </si>
  <si>
    <t>(h)</t>
  </si>
  <si>
    <t>(g)</t>
  </si>
  <si>
    <t>(ii)</t>
  </si>
  <si>
    <t>(i)</t>
  </si>
  <si>
    <t>(f)</t>
  </si>
  <si>
    <t>(e)</t>
  </si>
  <si>
    <t>(d)</t>
  </si>
  <si>
    <t>(c)</t>
  </si>
  <si>
    <r>
      <t>Assets</t>
    </r>
    <r>
      <rPr>
        <vertAlign val="superscript"/>
        <sz val="8"/>
        <rFont val="Times New Roman"/>
        <family val="1"/>
      </rPr>
      <t>5</t>
    </r>
  </si>
  <si>
    <r>
      <t>Tax Paid</t>
    </r>
    <r>
      <rPr>
        <vertAlign val="superscript"/>
        <sz val="8"/>
        <rFont val="Times New Roman"/>
        <family val="1"/>
      </rPr>
      <t>5</t>
    </r>
  </si>
  <si>
    <t>as  % of (a)</t>
  </si>
  <si>
    <t xml:space="preserve">Bills </t>
  </si>
  <si>
    <t>as % of  (a)</t>
  </si>
  <si>
    <t>(i + ii)</t>
  </si>
  <si>
    <t>Discounted</t>
  </si>
  <si>
    <t>Abroad</t>
  </si>
  <si>
    <t>as  %</t>
  </si>
  <si>
    <t xml:space="preserve"> in Pakistan</t>
  </si>
  <si>
    <t>Excess</t>
  </si>
  <si>
    <t>Fixed</t>
  </si>
  <si>
    <t>Advance</t>
  </si>
  <si>
    <t>Purchased &amp;</t>
  </si>
  <si>
    <t>To</t>
  </si>
  <si>
    <t>with Banks</t>
  </si>
  <si>
    <t>+ e + f )</t>
  </si>
  <si>
    <t>&amp; Short notice Notice</t>
  </si>
  <si>
    <t xml:space="preserve">Others </t>
  </si>
  <si>
    <t>Balances</t>
  </si>
  <si>
    <t>Held  in</t>
  </si>
  <si>
    <t>(c + d</t>
  </si>
  <si>
    <t>Money at call  Call &amp;</t>
  </si>
  <si>
    <t>With</t>
  </si>
  <si>
    <t>Cash in</t>
  </si>
  <si>
    <t>INVESTMENT IN SECURITIES  &amp; SHARES</t>
  </si>
  <si>
    <t>BANK CREDIT</t>
  </si>
  <si>
    <t xml:space="preserve">ADVANCES </t>
  </si>
  <si>
    <t xml:space="preserve">FOREIGN CURRENCY </t>
  </si>
  <si>
    <t>BALANCES</t>
  </si>
  <si>
    <t>1984   Jun.</t>
  </si>
  <si>
    <t>1983   Jun.</t>
  </si>
  <si>
    <t>1982   Jun.</t>
  </si>
  <si>
    <t>1981   Jun.</t>
  </si>
  <si>
    <t>1980   Jun.</t>
  </si>
  <si>
    <t>1979   Jun.</t>
  </si>
  <si>
    <t>1978   Jun.</t>
  </si>
  <si>
    <t>1977   Jun.</t>
  </si>
  <si>
    <t>1976   Jun.</t>
  </si>
  <si>
    <t>1975   Jun.</t>
  </si>
  <si>
    <t>1974   Jun.</t>
  </si>
  <si>
    <t>1973   Jun.</t>
  </si>
  <si>
    <t>1972   Jun.</t>
  </si>
  <si>
    <t>of  (a)</t>
  </si>
  <si>
    <t>Govts. Securities</t>
  </si>
  <si>
    <t>Govt. Securities</t>
  </si>
  <si>
    <t>as %</t>
  </si>
  <si>
    <t>Banks Abroad</t>
  </si>
  <si>
    <r>
      <t>Assets</t>
    </r>
    <r>
      <rPr>
        <b/>
        <vertAlign val="superscript"/>
        <sz val="8"/>
        <rFont val="Times New Roman"/>
        <family val="1"/>
      </rPr>
      <t>4</t>
    </r>
  </si>
  <si>
    <r>
      <t>Assets</t>
    </r>
    <r>
      <rPr>
        <vertAlign val="superscript"/>
        <sz val="8"/>
        <rFont val="Times New Roman"/>
        <family val="1"/>
      </rPr>
      <t>4</t>
    </r>
  </si>
  <si>
    <r>
      <t xml:space="preserve">Treasury Bills </t>
    </r>
    <r>
      <rPr>
        <vertAlign val="superscript"/>
        <sz val="8"/>
        <rFont val="Times New Roman"/>
        <family val="1"/>
      </rPr>
      <t>4</t>
    </r>
  </si>
  <si>
    <t>To Others</t>
  </si>
  <si>
    <t>To Banks</t>
  </si>
  <si>
    <r>
      <t xml:space="preserve">ADVANCES </t>
    </r>
    <r>
      <rPr>
        <vertAlign val="superscript"/>
        <sz val="8"/>
        <rFont val="Times New Roman"/>
        <family val="1"/>
      </rPr>
      <t>3</t>
    </r>
  </si>
  <si>
    <r>
      <t xml:space="preserve">FOREIGN CURRENCY </t>
    </r>
    <r>
      <rPr>
        <vertAlign val="superscript"/>
        <sz val="8"/>
        <rFont val="Times New Roman"/>
        <family val="1"/>
      </rPr>
      <t>4</t>
    </r>
  </si>
  <si>
    <t xml:space="preserve">Treasury Bills </t>
  </si>
  <si>
    <t>Provincial Govts. Securities</t>
  </si>
  <si>
    <t>Federal Govt. Securities</t>
  </si>
  <si>
    <t>(g) as % of  (a)2</t>
  </si>
  <si>
    <t>Total
(i + ii)</t>
  </si>
  <si>
    <r>
      <t xml:space="preserve">Others </t>
    </r>
    <r>
      <rPr>
        <vertAlign val="superscript"/>
        <sz val="8"/>
        <rFont val="Times New Roman"/>
        <family val="1"/>
      </rPr>
      <t>1</t>
    </r>
  </si>
  <si>
    <t>With SBP</t>
  </si>
  <si>
    <t>Excess Reserves</t>
  </si>
  <si>
    <r>
      <t>(h) as  % of (a)</t>
    </r>
    <r>
      <rPr>
        <vertAlign val="superscript"/>
        <sz val="8"/>
        <rFont val="Times New Roman"/>
        <family val="1"/>
      </rPr>
      <t>2</t>
    </r>
  </si>
  <si>
    <t xml:space="preserve">Total Advances </t>
  </si>
  <si>
    <t>(c + d + e + f )
as  % (a) 2</t>
  </si>
  <si>
    <t>Money at Call &amp; Short Notice  in Pakistan 1</t>
  </si>
  <si>
    <t>Cash in Pakistan</t>
  </si>
  <si>
    <t xml:space="preserve">(Million Rupees) </t>
  </si>
  <si>
    <t>Note: Format of weekly statement of position has been redesigned from the month of July 05.</t>
  </si>
  <si>
    <t>Surplus/ (Deficit) On Revaluation Of Assets</t>
  </si>
  <si>
    <t>Unappropriated / Unremitted Profit</t>
  </si>
  <si>
    <t>Paid up Capital / Head Office Capital Account</t>
  </si>
  <si>
    <t>REPRESENTED BY:</t>
  </si>
  <si>
    <t>NET ASSETS</t>
  </si>
  <si>
    <t>TOTAL LIABILITIES</t>
  </si>
  <si>
    <t>Deferred Tax Liabilities</t>
  </si>
  <si>
    <t>Liabilities Against Assets Subject to Finance Lease</t>
  </si>
  <si>
    <t>Sub-ordinated Loans</t>
  </si>
  <si>
    <t>Deposits and Other Accounts</t>
  </si>
  <si>
    <t xml:space="preserve">Borrowings </t>
  </si>
  <si>
    <t>Bills Payable</t>
  </si>
  <si>
    <t>LIABILITIES</t>
  </si>
  <si>
    <t>TOTAL ASSETS</t>
  </si>
  <si>
    <t>Deferred Tax Assets</t>
  </si>
  <si>
    <t>Operating Fixed Assets</t>
  </si>
  <si>
    <t>Less: Provision for Non- Performing Advances</t>
  </si>
  <si>
    <t>Gross Advances</t>
  </si>
  <si>
    <t>Advances – Net of Provision</t>
  </si>
  <si>
    <t>Investments - Net</t>
  </si>
  <si>
    <t>Lending To Financial Institutions</t>
  </si>
  <si>
    <t>Balances With Other Banks</t>
  </si>
  <si>
    <t>Cash &amp; Balances With Treasury Banks</t>
  </si>
  <si>
    <t>ASSETS</t>
  </si>
  <si>
    <t>Financial Position</t>
  </si>
  <si>
    <t>Assets / Liabilities</t>
  </si>
  <si>
    <t>2.  Valued at a price not exceeding current market price.</t>
  </si>
  <si>
    <t xml:space="preserve">1.  Figures of Demand and Time Liabilities of Scheduled Banks shown in this table may not tally with the corresponding   provisional figures appearing in the table 4.5. </t>
  </si>
  <si>
    <t>2015        Jun.</t>
  </si>
  <si>
    <t>2014        Jun.</t>
  </si>
  <si>
    <t>2013        Jun.</t>
  </si>
  <si>
    <t>2012        Jun.</t>
  </si>
  <si>
    <t>2011        Jun.</t>
  </si>
  <si>
    <t>2010        Jun.</t>
  </si>
  <si>
    <t>2009        Jun.</t>
  </si>
  <si>
    <t>2008        Jun.</t>
  </si>
  <si>
    <t>2007        Jun.</t>
  </si>
  <si>
    <t>2006        Jun.</t>
  </si>
  <si>
    <t xml:space="preserve">                Dec.</t>
  </si>
  <si>
    <t>2005        Jun.</t>
  </si>
  <si>
    <t>2004        Jun.</t>
  </si>
  <si>
    <t>2003        Jun.</t>
  </si>
  <si>
    <t>2002        Jun.</t>
  </si>
  <si>
    <t>2001        Jun.</t>
  </si>
  <si>
    <t>2000        Jun.</t>
  </si>
  <si>
    <t>1999        Jun.</t>
  </si>
  <si>
    <t>1998        Jun.</t>
  </si>
  <si>
    <t>1997        Jun.</t>
  </si>
  <si>
    <t>1996        Jun.</t>
  </si>
  <si>
    <t>1995        Jun.</t>
  </si>
  <si>
    <t>1994        Jun.</t>
  </si>
  <si>
    <t>1993        Jun.</t>
  </si>
  <si>
    <t>1992        Jun.</t>
  </si>
  <si>
    <t>1991        Jun.</t>
  </si>
  <si>
    <t xml:space="preserve">       Dec.</t>
  </si>
  <si>
    <t>1990        Jun.</t>
  </si>
  <si>
    <t>1989        Jun.</t>
  </si>
  <si>
    <t>1988        Jun.</t>
  </si>
  <si>
    <t>Cos. Ordinance</t>
  </si>
  <si>
    <t>(4 thr.12)</t>
  </si>
  <si>
    <r>
      <t>M F B</t>
    </r>
    <r>
      <rPr>
        <vertAlign val="superscript"/>
        <sz val="8"/>
        <rFont val="Times New Roman"/>
        <family val="1"/>
      </rPr>
      <t>3</t>
    </r>
  </si>
  <si>
    <t>Gold</t>
  </si>
  <si>
    <t>of SBP</t>
  </si>
  <si>
    <t>Hands</t>
  </si>
  <si>
    <t>(1+2)</t>
  </si>
  <si>
    <t xml:space="preserve">Liabilities </t>
  </si>
  <si>
    <t>of the Banking</t>
  </si>
  <si>
    <t>Approved</t>
  </si>
  <si>
    <t xml:space="preserve">Agents </t>
  </si>
  <si>
    <t xml:space="preserve"> Demand</t>
  </si>
  <si>
    <t>Under Section 29</t>
  </si>
  <si>
    <t>Share</t>
  </si>
  <si>
    <t>Unencumbered</t>
  </si>
  <si>
    <t>bered</t>
  </si>
  <si>
    <t>Minimum Required</t>
  </si>
  <si>
    <t>Required to be Held</t>
  </si>
  <si>
    <t>Section 13 (3) of the Banking Cos. Ordinance</t>
  </si>
  <si>
    <t>Unencum-</t>
  </si>
  <si>
    <t>being Held Over the</t>
  </si>
  <si>
    <t>Minimum of Assets</t>
  </si>
  <si>
    <t>Foreign Banks Deposits with SBP under</t>
  </si>
  <si>
    <t>Excess of Assets</t>
  </si>
  <si>
    <t>LIQUID ASSETS MAINTAINED IN PAKISTAN</t>
  </si>
  <si>
    <t>LIQUID LIABILITIES IN PAKISTAN</t>
  </si>
  <si>
    <t>1987      Jun.</t>
  </si>
  <si>
    <t>1986     Jun.</t>
  </si>
  <si>
    <t>1985     Jun.</t>
  </si>
  <si>
    <t>1971     Jun.</t>
  </si>
  <si>
    <t>1970     Jun.</t>
  </si>
  <si>
    <t>1969     Jun.</t>
  </si>
  <si>
    <t>1968     Jun.</t>
  </si>
  <si>
    <t>(4 thr.10)</t>
  </si>
  <si>
    <r>
      <t>Securities</t>
    </r>
    <r>
      <rPr>
        <vertAlign val="superscript"/>
        <sz val="8"/>
        <rFont val="Times New Roman"/>
        <family val="1"/>
      </rPr>
      <t>2</t>
    </r>
  </si>
  <si>
    <r>
      <t xml:space="preserve">Liabilities </t>
    </r>
    <r>
      <rPr>
        <vertAlign val="superscript"/>
        <sz val="8"/>
        <rFont val="Times New Roman"/>
        <family val="1"/>
      </rPr>
      <t>1</t>
    </r>
  </si>
  <si>
    <r>
      <t xml:space="preserve"> Demand</t>
    </r>
    <r>
      <rPr>
        <vertAlign val="superscript"/>
        <sz val="8"/>
        <rFont val="Times New Roman"/>
        <family val="1"/>
      </rPr>
      <t>1</t>
    </r>
  </si>
  <si>
    <r>
      <t>4.7   Scheduled Banks'</t>
    </r>
    <r>
      <rPr>
        <sz val="14"/>
        <rFont val="Times New Roman"/>
        <family val="1"/>
      </rPr>
      <t xml:space="preserve"> </t>
    </r>
    <r>
      <rPr>
        <b/>
        <sz val="14"/>
        <rFont val="Times New Roman"/>
        <family val="1"/>
      </rPr>
      <t>Liquidity Position - All Banks</t>
    </r>
  </si>
  <si>
    <t>1. Table introduced with effect from June 1996.</t>
  </si>
  <si>
    <t>Money at Call in Pakistan</t>
  </si>
  <si>
    <t xml:space="preserve">  Others</t>
  </si>
  <si>
    <t xml:space="preserve">  Financial Institutions Abroad</t>
  </si>
  <si>
    <t xml:space="preserve">  Insurance Companies</t>
  </si>
  <si>
    <t xml:space="preserve">  Non Bank Financial Institutions</t>
  </si>
  <si>
    <t xml:space="preserve">  Scheduled Banks</t>
  </si>
  <si>
    <t xml:space="preserve">  State Bank of Pakistan</t>
  </si>
  <si>
    <t xml:space="preserve">  Federal Government</t>
  </si>
  <si>
    <t xml:space="preserve">Borrowing/Finance Lease Obligation from: </t>
  </si>
  <si>
    <t>Bonds and Debentures</t>
  </si>
  <si>
    <t xml:space="preserve">  Non-Residents</t>
  </si>
  <si>
    <t xml:space="preserve">  Residents</t>
  </si>
  <si>
    <t>Foreign Currency Deposits:</t>
  </si>
  <si>
    <t xml:space="preserve">  Un-incorporated Enterprises and Individuals</t>
  </si>
  <si>
    <t xml:space="preserve">  Private Corporate Business</t>
  </si>
  <si>
    <t xml:space="preserve">  Non -Bank Financial Institutions</t>
  </si>
  <si>
    <t xml:space="preserve">  Non Financial Public Sector Enterprises</t>
  </si>
  <si>
    <t>Time Deposits:</t>
  </si>
  <si>
    <t>Capital (Paid up) and Reserves</t>
  </si>
  <si>
    <t>Description</t>
  </si>
  <si>
    <t xml:space="preserve">  (Million Rupees)</t>
  </si>
  <si>
    <r>
      <t xml:space="preserve">  </t>
    </r>
    <r>
      <rPr>
        <b/>
        <sz val="12"/>
        <rFont val="Times New Roman"/>
        <family val="1"/>
      </rPr>
      <t>Liabilities</t>
    </r>
  </si>
  <si>
    <t xml:space="preserve">2.   PTC  Participation Term Certificate ,TFC    Term  Finance Certificate </t>
  </si>
  <si>
    <t>1.  Table introduced w.e.f June 1996.</t>
  </si>
  <si>
    <t>Total Assets</t>
  </si>
  <si>
    <r>
      <t xml:space="preserve">PTCs/TFCs/Bonds etc. </t>
    </r>
    <r>
      <rPr>
        <vertAlign val="superscript"/>
        <sz val="8"/>
        <rFont val="Times New Roman"/>
        <family val="1"/>
      </rPr>
      <t>2</t>
    </r>
  </si>
  <si>
    <t>Private Corporate Sector</t>
  </si>
  <si>
    <t>Insurance Companies</t>
  </si>
  <si>
    <t>Non-Bank financial Institutions</t>
  </si>
  <si>
    <t>Scheduled Banks</t>
  </si>
  <si>
    <t>Public Sector Enterprises Non-Financial</t>
  </si>
  <si>
    <t>Treasury Bills</t>
  </si>
  <si>
    <t>Provincial Governments</t>
  </si>
  <si>
    <t>Federal Government</t>
  </si>
  <si>
    <t xml:space="preserve"> (b) Residents: </t>
  </si>
  <si>
    <t xml:space="preserve"> (a) Non-Residents </t>
  </si>
  <si>
    <t>Investment in Securities (a+b)</t>
  </si>
  <si>
    <t>Un-incorporated Enterprises and Individuals</t>
  </si>
  <si>
    <t>Private Corporate Business</t>
  </si>
  <si>
    <t>Non Bank financial Institutions</t>
  </si>
  <si>
    <t xml:space="preserve">Non  Financial Public Sector Enterprises </t>
  </si>
  <si>
    <t xml:space="preserve">Advances and Lease Finance to: </t>
  </si>
  <si>
    <t>Balances Held abroad</t>
  </si>
  <si>
    <t>Held in Pakistan</t>
  </si>
  <si>
    <t xml:space="preserve">Foreign Currency: </t>
  </si>
  <si>
    <t>Non-Bank Financial Institutions</t>
  </si>
  <si>
    <t>State Bank of Pakistan</t>
  </si>
  <si>
    <t xml:space="preserve">Balances With: </t>
  </si>
  <si>
    <t>DFIs Development Finance Institutions</t>
  </si>
  <si>
    <t>NBFCs Non Bank Financial Companies</t>
  </si>
  <si>
    <t>f. Valuation adjustments</t>
  </si>
  <si>
    <t>e. General and special reserves</t>
  </si>
  <si>
    <t>d. Current year result</t>
  </si>
  <si>
    <t>c. Retained earnings</t>
  </si>
  <si>
    <t>b. Non quoted</t>
  </si>
  <si>
    <t>a. Quoted</t>
  </si>
  <si>
    <t>6.Shares and other equity</t>
  </si>
  <si>
    <t>5.Other accounts payable</t>
  </si>
  <si>
    <t>4.Financial Derivatives</t>
  </si>
  <si>
    <t>b. Long-term</t>
  </si>
  <si>
    <t>a. Short-term</t>
  </si>
  <si>
    <t>3.Loans (Borrowings)</t>
  </si>
  <si>
    <t>b. long-term</t>
  </si>
  <si>
    <t>2. Securities other than shares (bonds/debentures etc)</t>
  </si>
  <si>
    <t>b. Other deposits</t>
  </si>
  <si>
    <t>a. Restricted deposits</t>
  </si>
  <si>
    <t>1. Deposits</t>
  </si>
  <si>
    <t>Total Assets/ Liabilities</t>
  </si>
  <si>
    <t xml:space="preserve">    ii.Other-non-produced assets</t>
  </si>
  <si>
    <t xml:space="preserve">    i. Land</t>
  </si>
  <si>
    <t>b. Non-produced assets</t>
  </si>
  <si>
    <t xml:space="preserve">     iv. Other produced assets</t>
  </si>
  <si>
    <t xml:space="preserve">     iii. Valuables</t>
  </si>
  <si>
    <t xml:space="preserve">     ii . Inventories</t>
  </si>
  <si>
    <t xml:space="preserve">      i.   Fixed assets</t>
  </si>
  <si>
    <t>a. Produced assets</t>
  </si>
  <si>
    <t>8.Non-financial assets</t>
  </si>
  <si>
    <t>7.Other accounts receivable</t>
  </si>
  <si>
    <t>6. Financial Derivatives</t>
  </si>
  <si>
    <t>b. Non-life</t>
  </si>
  <si>
    <t>a. Life</t>
  </si>
  <si>
    <t>5. Insurance Technical Reserve</t>
  </si>
  <si>
    <t xml:space="preserve">4. Investment in shares  </t>
  </si>
  <si>
    <t>3. Loans extended (Advances)</t>
  </si>
  <si>
    <t>2. Investment in securities other  than shares</t>
  </si>
  <si>
    <t>d. Other Deposits</t>
  </si>
  <si>
    <t>c. Restricted Deposits</t>
  </si>
  <si>
    <t>b. Transferable Deposits</t>
  </si>
  <si>
    <t>a. Currency</t>
  </si>
  <si>
    <t>1. Currency and Deposits</t>
  </si>
  <si>
    <t>NDA+NFA-M2</t>
  </si>
  <si>
    <t>I+II+III-IV</t>
  </si>
  <si>
    <t xml:space="preserve"> II) Non Government Sector (A+B+C)</t>
  </si>
  <si>
    <t>(B) Private Sector  (a+b)</t>
  </si>
  <si>
    <t>b.        Specialized Banks</t>
  </si>
  <si>
    <t xml:space="preserve"> I) Government Sector Borrowings (Net)</t>
  </si>
  <si>
    <t xml:space="preserve">6. Credit planning exercise was stopped after abolishment of National Credit Consultative Council  (NCCC) and its replacement with Private  Sector Credit Advisory Council (PSCAC). Since then only an indicative target of M2 is announced in July issue of Monetary Policy Statement every year. </t>
  </si>
  <si>
    <t>5.  Include credit to NHA and CAA by commercial banks.</t>
  </si>
  <si>
    <t>4.   FBC liquidation  with effect from 31st October ,2002</t>
  </si>
  <si>
    <t>3.   Include autonomous bodies only.</t>
  </si>
  <si>
    <t>2.   Include Public Sector Enterprise</t>
  </si>
  <si>
    <t>1.   Data not available.</t>
  </si>
  <si>
    <r>
      <t xml:space="preserve">  Indicative M2 Expansion Target (%) </t>
    </r>
    <r>
      <rPr>
        <vertAlign val="superscript"/>
        <sz val="8"/>
        <rFont val="Times New Roman"/>
        <family val="1"/>
      </rPr>
      <t>6</t>
    </r>
  </si>
  <si>
    <r>
      <t xml:space="preserve"> </t>
    </r>
    <r>
      <rPr>
        <sz val="8"/>
        <rFont val="Times New Roman"/>
        <family val="1"/>
      </rPr>
      <t xml:space="preserve">- </t>
    </r>
  </si>
  <si>
    <t xml:space="preserve"> VI) Monetary Assets (IV+V)</t>
  </si>
  <si>
    <t xml:space="preserve"> V) Net Foreign Assets</t>
  </si>
  <si>
    <t xml:space="preserve"> IV) Net Domestic Assets (I+II+III)</t>
  </si>
  <si>
    <t xml:space="preserve"> III) Other Items (Net) </t>
  </si>
  <si>
    <t xml:space="preserve"> - </t>
  </si>
  <si>
    <t>(C) Other Financial Institutions (SBP Credit to NBFIs)</t>
  </si>
  <si>
    <t>a.        Commercial Banks</t>
  </si>
  <si>
    <r>
      <t xml:space="preserve">52970 </t>
    </r>
    <r>
      <rPr>
        <vertAlign val="superscript"/>
        <sz val="8"/>
        <rFont val="Times New Roman"/>
        <family val="1"/>
      </rPr>
      <t>2</t>
    </r>
  </si>
  <si>
    <r>
      <t xml:space="preserve">105100 </t>
    </r>
    <r>
      <rPr>
        <vertAlign val="superscript"/>
        <sz val="8"/>
        <rFont val="Times New Roman"/>
        <family val="1"/>
      </rPr>
      <t>2</t>
    </r>
  </si>
  <si>
    <r>
      <t xml:space="preserve">98000 </t>
    </r>
    <r>
      <rPr>
        <vertAlign val="superscript"/>
        <sz val="8"/>
        <rFont val="Times New Roman"/>
        <family val="1"/>
      </rPr>
      <t>2</t>
    </r>
  </si>
  <si>
    <r>
      <t xml:space="preserve">55860 </t>
    </r>
    <r>
      <rPr>
        <vertAlign val="superscript"/>
        <sz val="8"/>
        <rFont val="Times New Roman"/>
        <family val="1"/>
      </rPr>
      <t>2</t>
    </r>
  </si>
  <si>
    <r>
      <t xml:space="preserve">84900 </t>
    </r>
    <r>
      <rPr>
        <vertAlign val="superscript"/>
        <sz val="8"/>
        <rFont val="Times New Roman"/>
        <family val="1"/>
      </rPr>
      <t>2</t>
    </r>
  </si>
  <si>
    <r>
      <t xml:space="preserve">82200 </t>
    </r>
    <r>
      <rPr>
        <vertAlign val="superscript"/>
        <sz val="8"/>
        <rFont val="Times New Roman"/>
        <family val="1"/>
      </rPr>
      <t>2</t>
    </r>
  </si>
  <si>
    <r>
      <t xml:space="preserve">82100 </t>
    </r>
    <r>
      <rPr>
        <vertAlign val="superscript"/>
        <sz val="8"/>
        <rFont val="Times New Roman"/>
        <family val="1"/>
      </rPr>
      <t>4</t>
    </r>
  </si>
  <si>
    <r>
      <t xml:space="preserve">104500 </t>
    </r>
    <r>
      <rPr>
        <vertAlign val="superscript"/>
        <sz val="8"/>
        <rFont val="Times New Roman"/>
        <family val="1"/>
      </rPr>
      <t>4</t>
    </r>
  </si>
  <si>
    <r>
      <t xml:space="preserve">-19496 </t>
    </r>
    <r>
      <rPr>
        <vertAlign val="superscript"/>
        <sz val="8"/>
        <rFont val="Times New Roman"/>
        <family val="1"/>
      </rPr>
      <t>3</t>
    </r>
  </si>
  <si>
    <r>
      <t xml:space="preserve">18100 </t>
    </r>
    <r>
      <rPr>
        <vertAlign val="superscript"/>
        <sz val="8"/>
        <rFont val="Times New Roman"/>
        <family val="1"/>
      </rPr>
      <t>3</t>
    </r>
  </si>
  <si>
    <r>
      <t xml:space="preserve">12000 </t>
    </r>
    <r>
      <rPr>
        <vertAlign val="superscript"/>
        <sz val="8"/>
        <rFont val="Times New Roman"/>
        <family val="1"/>
      </rPr>
      <t>3</t>
    </r>
  </si>
  <si>
    <t>(A) Public Sector Enterprises including  Autonomous Bodies</t>
  </si>
  <si>
    <r>
      <t xml:space="preserve">-2008 </t>
    </r>
    <r>
      <rPr>
        <vertAlign val="superscript"/>
        <sz val="8"/>
        <rFont val="Times New Roman"/>
        <family val="1"/>
      </rPr>
      <t>5</t>
    </r>
  </si>
  <si>
    <r>
      <t xml:space="preserve">-2000 </t>
    </r>
    <r>
      <rPr>
        <vertAlign val="superscript"/>
        <sz val="8"/>
        <rFont val="Times New Roman"/>
        <family val="1"/>
      </rPr>
      <t>5</t>
    </r>
  </si>
  <si>
    <r>
      <t xml:space="preserve">-2906 </t>
    </r>
    <r>
      <rPr>
        <vertAlign val="superscript"/>
        <sz val="8"/>
        <rFont val="Times New Roman"/>
        <family val="1"/>
      </rPr>
      <t>5</t>
    </r>
  </si>
  <si>
    <r>
      <t xml:space="preserve">3000 </t>
    </r>
    <r>
      <rPr>
        <vertAlign val="superscript"/>
        <sz val="8"/>
        <rFont val="Times New Roman"/>
        <family val="1"/>
      </rPr>
      <t>5</t>
    </r>
  </si>
  <si>
    <t>(C) Net Effect of Zakat Fund / Privatization</t>
  </si>
  <si>
    <r>
      <t xml:space="preserve">3697 </t>
    </r>
    <r>
      <rPr>
        <vertAlign val="superscript"/>
        <sz val="8"/>
        <rFont val="Times New Roman"/>
        <family val="1"/>
      </rPr>
      <t>3</t>
    </r>
  </si>
  <si>
    <r>
      <t xml:space="preserve">-37 </t>
    </r>
    <r>
      <rPr>
        <vertAlign val="superscript"/>
        <sz val="8"/>
        <rFont val="Times New Roman"/>
        <family val="1"/>
      </rPr>
      <t>3</t>
    </r>
  </si>
  <si>
    <t>(B) For Commodity Operations</t>
  </si>
  <si>
    <t>(A) Net Budgetary Borrowing</t>
  </si>
  <si>
    <r>
      <t xml:space="preserve">78049 </t>
    </r>
    <r>
      <rPr>
        <b/>
        <vertAlign val="superscript"/>
        <sz val="8"/>
        <rFont val="Times New Roman"/>
        <family val="1"/>
      </rPr>
      <t>5</t>
    </r>
  </si>
  <si>
    <r>
      <t xml:space="preserve">-7000 </t>
    </r>
    <r>
      <rPr>
        <b/>
        <vertAlign val="superscript"/>
        <sz val="8"/>
        <rFont val="Times New Roman"/>
        <family val="1"/>
      </rPr>
      <t>5</t>
    </r>
  </si>
  <si>
    <r>
      <t xml:space="preserve">-74455 </t>
    </r>
    <r>
      <rPr>
        <b/>
        <vertAlign val="superscript"/>
        <sz val="8"/>
        <rFont val="Times New Roman"/>
        <family val="1"/>
      </rPr>
      <t>5</t>
    </r>
  </si>
  <si>
    <r>
      <t xml:space="preserve">-48088 </t>
    </r>
    <r>
      <rPr>
        <b/>
        <vertAlign val="superscript"/>
        <sz val="8"/>
        <rFont val="Times New Roman"/>
        <family val="1"/>
      </rPr>
      <t>5</t>
    </r>
  </si>
  <si>
    <r>
      <t>56000</t>
    </r>
    <r>
      <rPr>
        <b/>
        <vertAlign val="superscript"/>
        <sz val="8"/>
        <rFont val="Times New Roman"/>
        <family val="1"/>
      </rPr>
      <t xml:space="preserve"> 5</t>
    </r>
  </si>
  <si>
    <r>
      <t xml:space="preserve">8623 </t>
    </r>
    <r>
      <rPr>
        <b/>
        <vertAlign val="superscript"/>
        <sz val="8"/>
        <rFont val="Times New Roman"/>
        <family val="1"/>
      </rPr>
      <t>3</t>
    </r>
  </si>
  <si>
    <r>
      <t xml:space="preserve">-57 </t>
    </r>
    <r>
      <rPr>
        <b/>
        <vertAlign val="superscript"/>
        <sz val="8"/>
        <rFont val="Times New Roman"/>
        <family val="1"/>
      </rPr>
      <t>3</t>
    </r>
  </si>
  <si>
    <t xml:space="preserve"> Actuals</t>
  </si>
  <si>
    <t xml:space="preserve">Targets </t>
  </si>
  <si>
    <t xml:space="preserve"> Actuals   </t>
  </si>
  <si>
    <t>Actuals</t>
  </si>
  <si>
    <t>Revised</t>
  </si>
  <si>
    <t>Targets</t>
  </si>
  <si>
    <r>
      <t>FY15</t>
    </r>
    <r>
      <rPr>
        <b/>
        <vertAlign val="superscript"/>
        <sz val="8"/>
        <rFont val="Times New Roman"/>
        <family val="1"/>
      </rPr>
      <t>p</t>
    </r>
  </si>
  <si>
    <r>
      <t xml:space="preserve">FY04 </t>
    </r>
    <r>
      <rPr>
        <b/>
        <vertAlign val="superscript"/>
        <sz val="8"/>
        <rFont val="Times New Roman"/>
        <family val="1"/>
      </rPr>
      <t>1</t>
    </r>
  </si>
  <si>
    <r>
      <t xml:space="preserve">FY98 </t>
    </r>
    <r>
      <rPr>
        <b/>
        <vertAlign val="superscript"/>
        <sz val="8"/>
        <rFont val="Times New Roman"/>
        <family val="1"/>
      </rPr>
      <t>1</t>
    </r>
  </si>
  <si>
    <t>FY95</t>
  </si>
  <si>
    <t>FY94</t>
  </si>
  <si>
    <t>FY93</t>
  </si>
  <si>
    <t>FY92</t>
  </si>
  <si>
    <t>FY91</t>
  </si>
  <si>
    <t>FY90</t>
  </si>
  <si>
    <t>FY89</t>
  </si>
  <si>
    <t>FY88</t>
  </si>
  <si>
    <t>FY87</t>
  </si>
  <si>
    <t>FY86</t>
  </si>
  <si>
    <t>FY85</t>
  </si>
  <si>
    <t>FY84</t>
  </si>
  <si>
    <t>FY83</t>
  </si>
  <si>
    <t>FY82</t>
  </si>
  <si>
    <t>FY81</t>
  </si>
  <si>
    <t>FY80</t>
  </si>
  <si>
    <t>FY79</t>
  </si>
  <si>
    <t>FY78</t>
  </si>
  <si>
    <t>FY77</t>
  </si>
  <si>
    <t>FY76</t>
  </si>
  <si>
    <t>FY75</t>
  </si>
  <si>
    <t>FY74</t>
  </si>
  <si>
    <t>FY73</t>
  </si>
  <si>
    <t>4.10   Credit Plan Targets and Actuals</t>
  </si>
  <si>
    <t>2  Amount outstanding at month end</t>
  </si>
  <si>
    <r>
      <t>1.   Introduced with effect from 5</t>
    </r>
    <r>
      <rPr>
        <vertAlign val="superscript"/>
        <sz val="8"/>
        <rFont val="Times New Roman"/>
        <family val="1"/>
      </rPr>
      <t>th</t>
    </r>
    <r>
      <rPr>
        <sz val="8"/>
        <rFont val="Times New Roman"/>
        <family val="1"/>
      </rPr>
      <t xml:space="preserve"> July 1979                                                                                         </t>
    </r>
  </si>
  <si>
    <t>* Since FY 06, data on call money and rates is available on tenure basis which includes only Scheduled banks call money borrowings.</t>
  </si>
  <si>
    <t>Yield</t>
  </si>
  <si>
    <t>1 Year</t>
  </si>
  <si>
    <t>6 Month Call</t>
  </si>
  <si>
    <t>3 Month Call</t>
  </si>
  <si>
    <t>1 Month Call</t>
  </si>
  <si>
    <t>2 Week Call</t>
  </si>
  <si>
    <t>1 Week Call</t>
  </si>
  <si>
    <t>Overnight Call</t>
  </si>
  <si>
    <t>(Billion Rupees, Percent per annum)</t>
  </si>
  <si>
    <t xml:space="preserve">Average of the period </t>
  </si>
  <si>
    <t>June</t>
  </si>
  <si>
    <t>April</t>
  </si>
  <si>
    <t>March</t>
  </si>
  <si>
    <t>February</t>
  </si>
  <si>
    <t>January</t>
  </si>
  <si>
    <t>December</t>
  </si>
  <si>
    <t>November</t>
  </si>
  <si>
    <t>October</t>
  </si>
  <si>
    <t>September</t>
  </si>
  <si>
    <t>August</t>
  </si>
  <si>
    <t xml:space="preserve">July </t>
  </si>
  <si>
    <r>
      <t xml:space="preserve">(Million Rupees) </t>
    </r>
    <r>
      <rPr>
        <b/>
        <vertAlign val="superscript"/>
        <sz val="8"/>
        <rFont val="Times New Roman"/>
        <family val="1"/>
      </rPr>
      <t>2</t>
    </r>
  </si>
  <si>
    <r>
      <t xml:space="preserve">Money at Call and short notice </t>
    </r>
    <r>
      <rPr>
        <vertAlign val="superscript"/>
        <sz val="8"/>
        <rFont val="Times New Roman"/>
        <family val="1"/>
      </rPr>
      <t>1</t>
    </r>
  </si>
  <si>
    <t>Average of the period</t>
  </si>
  <si>
    <t>July</t>
  </si>
  <si>
    <t>Call Money Rate</t>
  </si>
  <si>
    <t>Month</t>
  </si>
  <si>
    <t>4.11   Money at Call and Rates *</t>
  </si>
  <si>
    <t xml:space="preserve">Outstanding (including markup) as on quarter ended </t>
  </si>
  <si>
    <t>Source: Agricultural Credit &amp; Micro Finance Department</t>
  </si>
  <si>
    <t>Outstanding</t>
  </si>
  <si>
    <t>Recoveries</t>
  </si>
  <si>
    <t>Development Loans</t>
  </si>
  <si>
    <t>Production Loans</t>
  </si>
  <si>
    <t xml:space="preserve"> FY15</t>
  </si>
  <si>
    <t xml:space="preserve"> FY14</t>
  </si>
  <si>
    <t xml:space="preserve"> FY13</t>
  </si>
  <si>
    <t xml:space="preserve"> FY12</t>
  </si>
  <si>
    <t xml:space="preserve"> FY11</t>
  </si>
  <si>
    <t xml:space="preserve"> FY10</t>
  </si>
  <si>
    <r>
      <t>Q</t>
    </r>
    <r>
      <rPr>
        <b/>
        <vertAlign val="subscript"/>
        <sz val="8"/>
        <rFont val="Times New Roman"/>
        <family val="1"/>
      </rPr>
      <t>4</t>
    </r>
  </si>
  <si>
    <r>
      <t>Q</t>
    </r>
    <r>
      <rPr>
        <b/>
        <vertAlign val="subscript"/>
        <sz val="8"/>
        <rFont val="Times New Roman"/>
        <family val="1"/>
      </rPr>
      <t>3</t>
    </r>
  </si>
  <si>
    <r>
      <t>Q</t>
    </r>
    <r>
      <rPr>
        <b/>
        <vertAlign val="subscript"/>
        <sz val="8"/>
        <rFont val="Times New Roman"/>
        <family val="1"/>
      </rPr>
      <t>2</t>
    </r>
  </si>
  <si>
    <r>
      <t>Q</t>
    </r>
    <r>
      <rPr>
        <b/>
        <vertAlign val="subscript"/>
        <sz val="8"/>
        <rFont val="Times New Roman"/>
        <family val="1"/>
      </rPr>
      <t>1</t>
    </r>
  </si>
  <si>
    <t xml:space="preserve"> FY09</t>
  </si>
  <si>
    <t xml:space="preserve"> FY08</t>
  </si>
  <si>
    <t xml:space="preserve"> FY07</t>
  </si>
  <si>
    <t xml:space="preserve"> FY06</t>
  </si>
  <si>
    <t xml:space="preserve"> FY05</t>
  </si>
  <si>
    <t xml:space="preserve"> FY04</t>
  </si>
  <si>
    <t xml:space="preserve"> FY03</t>
  </si>
  <si>
    <t xml:space="preserve"> FY02</t>
  </si>
  <si>
    <t>Islamic                                                                                                                                                                                                                                                                                 Banks</t>
  </si>
  <si>
    <t>Microfinance                                                                                                                                                                                                                                                                                 Banks</t>
  </si>
  <si>
    <t>Domestic Private Banks</t>
  </si>
  <si>
    <t>P.P.C.B.L</t>
  </si>
  <si>
    <t>Z.T.B.L</t>
  </si>
  <si>
    <t xml:space="preserve">Commercial Banks </t>
  </si>
  <si>
    <t>4.12 Agricultural Credit-Disbursement, Recoveries and Outstanding (Net)</t>
  </si>
  <si>
    <t>4.30   Auction of Pakistan Investment Bonds (PIBs)</t>
  </si>
  <si>
    <t>4.19 Weighted Average Rates of Return on Deposits</t>
  </si>
  <si>
    <t>Up to 6</t>
  </si>
  <si>
    <t>Over 6 months</t>
  </si>
  <si>
    <t>to I year</t>
  </si>
  <si>
    <t>Sep.</t>
  </si>
  <si>
    <t xml:space="preserve">For 1 year &amp; </t>
  </si>
  <si>
    <r>
      <t xml:space="preserve">1982 </t>
    </r>
    <r>
      <rPr>
        <b/>
        <vertAlign val="superscript"/>
        <sz val="8"/>
        <rFont val="Times New Roman"/>
        <family val="1"/>
      </rPr>
      <t>1</t>
    </r>
  </si>
  <si>
    <t>For 3 months</t>
  </si>
  <si>
    <t xml:space="preserve">Excluding </t>
  </si>
  <si>
    <t xml:space="preserve">current </t>
  </si>
  <si>
    <t xml:space="preserve"> current </t>
  </si>
  <si>
    <t>3 months</t>
  </si>
  <si>
    <t>less than 6 months</t>
  </si>
  <si>
    <t>&amp; other deposits</t>
  </si>
  <si>
    <t> (1.48)</t>
  </si>
  <si>
    <t> (11.41)</t>
  </si>
  <si>
    <t> (1.72)</t>
  </si>
  <si>
    <t> 4.95</t>
  </si>
  <si>
    <t xml:space="preserve">1. From June 1982 to Dec 1990 weighted average rates pertain to other than Profit and Loss Sharing (PLS) Deposits </t>
  </si>
  <si>
    <t>2. Data from June 1991 to onwards includes PLS and Interest Bearing Deposits</t>
  </si>
  <si>
    <t>3.  Figures in parentheses represent as percentage of total deposits excluding current and other deposits.</t>
  </si>
  <si>
    <t>2016        Jun.</t>
  </si>
  <si>
    <t>2017        Jun.</t>
  </si>
  <si>
    <t>2018        Jun.</t>
  </si>
  <si>
    <t>2019        Jun.</t>
  </si>
  <si>
    <t>2020        Jun.</t>
  </si>
  <si>
    <t>3.  Microfinance Bank  (Khushali Microfinance Bank)</t>
  </si>
  <si>
    <t>FY17</t>
  </si>
  <si>
    <t>FY18</t>
  </si>
  <si>
    <t>FY19</t>
  </si>
  <si>
    <t>FY20</t>
  </si>
  <si>
    <t xml:space="preserve">1. E-Banking  Infrastructure </t>
  </si>
  <si>
    <t>Debit Cards</t>
  </si>
  <si>
    <t>Proprietary ATMs only Cards</t>
  </si>
  <si>
    <t>Pre-Paid Cards</t>
  </si>
  <si>
    <t>Social Welfare Cards</t>
  </si>
  <si>
    <t>v.   Intra Bank Fund Transfers</t>
  </si>
  <si>
    <t>vi.  Inter Bank Fund Transfers (IBFT)</t>
  </si>
  <si>
    <t>vi. Others</t>
  </si>
  <si>
    <t>iii.   Real Time Intra Bank Fund Transfers</t>
  </si>
  <si>
    <t>4.4 Mobile Phone Banking Transactions</t>
  </si>
  <si>
    <t>iii.   Intra Bank Fund Transfers</t>
  </si>
  <si>
    <t>4.5 Call Centre Banking  Transactions</t>
  </si>
  <si>
    <t>4.6 Internet Banking Transactions</t>
  </si>
  <si>
    <t>4.7 eCommerce</t>
  </si>
  <si>
    <t xml:space="preserve">  2016  Jun.</t>
  </si>
  <si>
    <t xml:space="preserve">  2017  Jun.</t>
  </si>
  <si>
    <t xml:space="preserve">  2018  Jun.</t>
  </si>
  <si>
    <t xml:space="preserve">  2019  Jun.</t>
  </si>
  <si>
    <t xml:space="preserve">  2020  Jun.</t>
  </si>
  <si>
    <t>June 16</t>
  </si>
  <si>
    <t>Dec 16</t>
  </si>
  <si>
    <t>June 17</t>
  </si>
  <si>
    <t>Dec 17</t>
  </si>
  <si>
    <t>June 18</t>
  </si>
  <si>
    <t>Dec 18</t>
  </si>
  <si>
    <t>June 19</t>
  </si>
  <si>
    <t>Dec 19</t>
  </si>
  <si>
    <t>June 20</t>
  </si>
  <si>
    <t>2016</t>
  </si>
  <si>
    <t>2017</t>
  </si>
  <si>
    <t>2018</t>
  </si>
  <si>
    <t>2019</t>
  </si>
  <si>
    <t>2020</t>
  </si>
  <si>
    <t>4.  Other Institutions</t>
  </si>
  <si>
    <t>Contingent Liabilities/Assets as per contra</t>
  </si>
  <si>
    <t>data  from 3.11</t>
  </si>
  <si>
    <t xml:space="preserve">   i. Transport equipments</t>
  </si>
  <si>
    <t xml:space="preserve">   ii.  Furniture &amp; Fixtures</t>
  </si>
  <si>
    <t xml:space="preserve">   iii. Office equipments</t>
  </si>
  <si>
    <t xml:space="preserve">   iv. Other machinery &amp; equipments</t>
  </si>
  <si>
    <t xml:space="preserve">   i. Land</t>
  </si>
  <si>
    <t xml:space="preserve">   ii. Buildings</t>
  </si>
  <si>
    <t xml:space="preserve">      a. Residential</t>
  </si>
  <si>
    <t xml:space="preserve">      b. Non-Residential</t>
  </si>
  <si>
    <t xml:space="preserve">         1. Commercial</t>
  </si>
  <si>
    <t xml:space="preserve">         2. Industrial</t>
  </si>
  <si>
    <t xml:space="preserve">         3. Other</t>
  </si>
  <si>
    <t xml:space="preserve">   i. Other Secured Advances</t>
  </si>
  <si>
    <t xml:space="preserve">   ii. Advances Secured By Guarantee(s)</t>
  </si>
  <si>
    <t xml:space="preserve">      a. Institutional Guarantee(s)</t>
  </si>
  <si>
    <t xml:space="preserve">      b. Individual Guarantee(s)</t>
  </si>
  <si>
    <t>Fixed Assets including Machinery:</t>
  </si>
  <si>
    <t>Unsecured Advances:</t>
  </si>
  <si>
    <t>2016 Jun.</t>
  </si>
  <si>
    <t>2017 Jun.</t>
  </si>
  <si>
    <t>2018 Jun.</t>
  </si>
  <si>
    <t>2019 Jun.</t>
  </si>
  <si>
    <t>2020 Jun.</t>
  </si>
  <si>
    <t>Unsecured Advances</t>
  </si>
  <si>
    <t>As on March 31, 2016</t>
  </si>
  <si>
    <t>As on June 30, 2016</t>
  </si>
  <si>
    <t>As on September 30, 2016</t>
  </si>
  <si>
    <t>As on December 31, 2016</t>
  </si>
  <si>
    <t>As on March 31, 2017</t>
  </si>
  <si>
    <t>As on June 30, 2017</t>
  </si>
  <si>
    <t>As on September 30, 2017</t>
  </si>
  <si>
    <t>As on December 31, 2017</t>
  </si>
  <si>
    <t>As on March 31, 2018</t>
  </si>
  <si>
    <t>As on June 30, 2018</t>
  </si>
  <si>
    <t>As on September 30, 2018</t>
  </si>
  <si>
    <t>As on December 31, 2018</t>
  </si>
  <si>
    <t xml:space="preserve">  2016    Jun.</t>
  </si>
  <si>
    <t xml:space="preserve">  2017    Jun.</t>
  </si>
  <si>
    <t xml:space="preserve">  2018    Jun.</t>
  </si>
  <si>
    <t xml:space="preserve">  2019    Jun.</t>
  </si>
  <si>
    <t xml:space="preserve">  2020    Jun.</t>
  </si>
  <si>
    <t>No Bids Received</t>
  </si>
  <si>
    <t>No Bid Received</t>
  </si>
  <si>
    <t>451st</t>
  </si>
  <si>
    <t>452nd</t>
  </si>
  <si>
    <t>453rd</t>
  </si>
  <si>
    <t>454th</t>
  </si>
  <si>
    <t>461st</t>
  </si>
  <si>
    <t>462nd</t>
  </si>
  <si>
    <t>463rd</t>
  </si>
  <si>
    <t>464th</t>
  </si>
  <si>
    <t>471st</t>
  </si>
  <si>
    <t>472nd</t>
  </si>
  <si>
    <t>473rd</t>
  </si>
  <si>
    <t>474th</t>
  </si>
  <si>
    <t>481st</t>
  </si>
  <si>
    <t>482nd</t>
  </si>
  <si>
    <t>483rd</t>
  </si>
  <si>
    <t>484th</t>
  </si>
  <si>
    <t>491st</t>
  </si>
  <si>
    <t>492nd</t>
  </si>
  <si>
    <t>493rd</t>
  </si>
  <si>
    <t>494th</t>
  </si>
  <si>
    <t>501st</t>
  </si>
  <si>
    <t>502nd</t>
  </si>
  <si>
    <t>503rd</t>
  </si>
  <si>
    <t>504th</t>
  </si>
  <si>
    <t>514th</t>
  </si>
  <si>
    <t>521st</t>
  </si>
  <si>
    <t>522nd</t>
  </si>
  <si>
    <t>523rd</t>
  </si>
  <si>
    <t>524th</t>
  </si>
  <si>
    <t>531st</t>
  </si>
  <si>
    <t>532nd</t>
  </si>
  <si>
    <t>533rd</t>
  </si>
  <si>
    <t>534th</t>
  </si>
  <si>
    <t>541st</t>
  </si>
  <si>
    <t>542nd</t>
  </si>
  <si>
    <t>544th</t>
  </si>
  <si>
    <t>551st</t>
  </si>
  <si>
    <t>552nd</t>
  </si>
  <si>
    <t>553rd</t>
  </si>
  <si>
    <t>554th</t>
  </si>
  <si>
    <t>561st</t>
  </si>
  <si>
    <t>562nd</t>
  </si>
  <si>
    <t>563rd</t>
  </si>
  <si>
    <t>564th</t>
  </si>
  <si>
    <t>571st</t>
  </si>
  <si>
    <t>572nd</t>
  </si>
  <si>
    <t>573rd</t>
  </si>
  <si>
    <t>574th</t>
  </si>
  <si>
    <t>As on March 31, 2019</t>
  </si>
  <si>
    <t>As on June 30, 2019</t>
  </si>
  <si>
    <t>As on September 30, 2019</t>
  </si>
  <si>
    <t>As on December 31, 2019</t>
  </si>
  <si>
    <t>As on June 30, 2020</t>
  </si>
  <si>
    <t>As on March 31, 2020</t>
  </si>
  <si>
    <t>January - 2016</t>
  </si>
  <si>
    <t>February - 2016</t>
  </si>
  <si>
    <t>March - 2016</t>
  </si>
  <si>
    <t>April - 2016</t>
  </si>
  <si>
    <t>May - 2016</t>
  </si>
  <si>
    <t>June - 2016</t>
  </si>
  <si>
    <t>July - 2016</t>
  </si>
  <si>
    <t>August - 2016</t>
  </si>
  <si>
    <t>September - 2016</t>
  </si>
  <si>
    <t>October - 2016</t>
  </si>
  <si>
    <t>November - 2016</t>
  </si>
  <si>
    <t>December - 2016</t>
  </si>
  <si>
    <t>January - 2017</t>
  </si>
  <si>
    <t>February - 2017</t>
  </si>
  <si>
    <t>March - 2017</t>
  </si>
  <si>
    <t>April - 2017</t>
  </si>
  <si>
    <t>May - 2017</t>
  </si>
  <si>
    <t>June - 2017</t>
  </si>
  <si>
    <t>July - 2017</t>
  </si>
  <si>
    <t>August - 2017</t>
  </si>
  <si>
    <t>September - 2017</t>
  </si>
  <si>
    <t>October - 2017</t>
  </si>
  <si>
    <t>November - 2017</t>
  </si>
  <si>
    <t>December - 2017</t>
  </si>
  <si>
    <t>January - 2018</t>
  </si>
  <si>
    <t>February - 2018</t>
  </si>
  <si>
    <t>March - 2018</t>
  </si>
  <si>
    <t>April - 2018</t>
  </si>
  <si>
    <t>May - 2018</t>
  </si>
  <si>
    <t>June - 2018</t>
  </si>
  <si>
    <t>July - 2018</t>
  </si>
  <si>
    <t>August - 2018</t>
  </si>
  <si>
    <t>September - 2018</t>
  </si>
  <si>
    <t>October - 2018</t>
  </si>
  <si>
    <t>November - 2018</t>
  </si>
  <si>
    <t>December - 2018</t>
  </si>
  <si>
    <t>January - 2019</t>
  </si>
  <si>
    <t>February - 2019</t>
  </si>
  <si>
    <t>March - 2019</t>
  </si>
  <si>
    <t>April - 2019</t>
  </si>
  <si>
    <t>May - 2019</t>
  </si>
  <si>
    <t>June - 2019</t>
  </si>
  <si>
    <t>July - 2019</t>
  </si>
  <si>
    <t>August - 2019</t>
  </si>
  <si>
    <t>September - 2019</t>
  </si>
  <si>
    <t>October - 2019</t>
  </si>
  <si>
    <t>November - 2019</t>
  </si>
  <si>
    <t>December - 2019</t>
  </si>
  <si>
    <t>January - 2020</t>
  </si>
  <si>
    <t>February - 2020</t>
  </si>
  <si>
    <t>March - 2020</t>
  </si>
  <si>
    <t>April - 2020</t>
  </si>
  <si>
    <t>May - 2020</t>
  </si>
  <si>
    <t>June - 2020</t>
  </si>
  <si>
    <t>July - 2020</t>
  </si>
  <si>
    <t>August - 2020</t>
  </si>
  <si>
    <t>September - 2020</t>
  </si>
  <si>
    <t>October - 2020</t>
  </si>
  <si>
    <t>November - 2020</t>
  </si>
  <si>
    <t>28-01-2016</t>
  </si>
  <si>
    <t>25-02-2016</t>
  </si>
  <si>
    <t>22-03-2016</t>
  </si>
  <si>
    <t>21-04-2016</t>
  </si>
  <si>
    <t>19-05-2016</t>
  </si>
  <si>
    <t>16-06-2016</t>
  </si>
  <si>
    <t>-                               --</t>
  </si>
  <si>
    <t>14-07-2016</t>
  </si>
  <si>
    <t>25-08-2016</t>
  </si>
  <si>
    <t>22-09-2016</t>
  </si>
  <si>
    <t>21-10-2016</t>
  </si>
  <si>
    <t>17-11-2016</t>
  </si>
  <si>
    <t>29-12-2016</t>
  </si>
  <si>
    <t>26-01-2017</t>
  </si>
  <si>
    <t>23-02-2017</t>
  </si>
  <si>
    <t>24-03-2017</t>
  </si>
  <si>
    <t>20-04-2017</t>
  </si>
  <si>
    <t>18-05-2017</t>
  </si>
  <si>
    <t>15-06-2017</t>
  </si>
  <si>
    <t>25-07-2019</t>
  </si>
  <si>
    <t>22-08-2019</t>
  </si>
  <si>
    <t>19-09-2019</t>
  </si>
  <si>
    <t>31-10-2019</t>
  </si>
  <si>
    <t>14-11-2019</t>
  </si>
  <si>
    <t>NBR</t>
  </si>
  <si>
    <t>27-07-2017</t>
  </si>
  <si>
    <t>24-8-2017</t>
  </si>
  <si>
    <t>21-09-2017</t>
  </si>
  <si>
    <t>19-10-2017</t>
  </si>
  <si>
    <t>16-11-2017</t>
  </si>
  <si>
    <t>14-12-2017</t>
  </si>
  <si>
    <t>25-1-2018</t>
  </si>
  <si>
    <t>22-02-2018</t>
  </si>
  <si>
    <t>22-03-2018</t>
  </si>
  <si>
    <t>19-04-2018</t>
  </si>
  <si>
    <t>18-05-2018</t>
  </si>
  <si>
    <t>13-06-2018</t>
  </si>
  <si>
    <t>18-10-2018</t>
  </si>
  <si>
    <t>29-11-2018</t>
  </si>
  <si>
    <t>27-12-2018</t>
  </si>
  <si>
    <t>24-1-2019</t>
  </si>
  <si>
    <t>21-03-2019</t>
  </si>
  <si>
    <t>18-04-2019</t>
  </si>
  <si>
    <t>30-05-2019</t>
  </si>
  <si>
    <t>27-06-2019</t>
  </si>
  <si>
    <t>26-06-2020</t>
  </si>
  <si>
    <t>29-05-2020</t>
  </si>
  <si>
    <t>16-04-2020</t>
  </si>
  <si>
    <t>21-02-2019</t>
  </si>
  <si>
    <t xml:space="preserve"> FY16</t>
  </si>
  <si>
    <t xml:space="preserve"> FY17</t>
  </si>
  <si>
    <t xml:space="preserve"> FY18</t>
  </si>
  <si>
    <t xml:space="preserve"> FY19</t>
  </si>
  <si>
    <t xml:space="preserve"> FY20</t>
  </si>
  <si>
    <t>Microfinance                                                                                                                                                                                                                                                                                 Institutions</t>
  </si>
  <si>
    <t xml:space="preserve">         02 - Forestry and logging</t>
  </si>
  <si>
    <t xml:space="preserve">         03 - Fishing and aquaculture</t>
  </si>
  <si>
    <t xml:space="preserve">   V. TRUST FUNDS AND NON PROFIT ORGANIZATIONS</t>
  </si>
  <si>
    <t xml:space="preserve">   VI. PERSONAL</t>
  </si>
  <si>
    <t xml:space="preserve">   VII.  OTHER</t>
  </si>
  <si>
    <t xml:space="preserve">   I. GOVERNMENT</t>
  </si>
  <si>
    <t xml:space="preserve">   II.  NON-FINANCIAL PUBLIC SECTOR ENTERPRISES (NFPSE)</t>
  </si>
  <si>
    <t xml:space="preserve">   III. NON-BANK FINANCIAL INSTITUTIONS (NBFIs)</t>
  </si>
  <si>
    <t xml:space="preserve">   IV.  PRIVATE SECTOR (BUSINESS)</t>
  </si>
  <si>
    <t>Conventional Banking Branches</t>
  </si>
  <si>
    <t>Islamic Banks</t>
  </si>
  <si>
    <t>Islamic Banking Branches of Conventional Banks</t>
  </si>
  <si>
    <t>b. Credit to Public Sectors Enterprises (PSEs)</t>
  </si>
  <si>
    <t>c. PSEs Special Account-Debt Repayment with SBP</t>
  </si>
  <si>
    <t>d. Credit to NBFIs</t>
  </si>
  <si>
    <t>a. Credit to Private Sector*</t>
  </si>
  <si>
    <t>III) Other Items (net)</t>
  </si>
  <si>
    <t xml:space="preserve">  V)  Net Foreign Assets</t>
  </si>
  <si>
    <t>(C) Others</t>
  </si>
  <si>
    <t xml:space="preserve"> II) Non Government Sector (a+b+c+d)</t>
  </si>
  <si>
    <t>2. DOMESTIC CONSTITUENTS</t>
  </si>
  <si>
    <t xml:space="preserve">      a. Federal Government</t>
  </si>
  <si>
    <t xml:space="preserve">         01.  Commodity Operations</t>
  </si>
  <si>
    <t xml:space="preserve">         02.  Others</t>
  </si>
  <si>
    <t xml:space="preserve">      b. Provincial Governments</t>
  </si>
  <si>
    <t xml:space="preserve">      c. Local Bodies</t>
  </si>
  <si>
    <t xml:space="preserve">      01. Agriculture, hunting and forestry</t>
  </si>
  <si>
    <t xml:space="preserve">      02. Services</t>
  </si>
  <si>
    <t xml:space="preserve">      03. Utilities</t>
  </si>
  <si>
    <t xml:space="preserve">      04. Transport, storage and communications</t>
  </si>
  <si>
    <t xml:space="preserve">      05. Manufacturing</t>
  </si>
  <si>
    <t xml:space="preserve">      06. Mining and Quarrying</t>
  </si>
  <si>
    <t xml:space="preserve">      07. Construction</t>
  </si>
  <si>
    <t xml:space="preserve">      08. Commerce and Trade</t>
  </si>
  <si>
    <t xml:space="preserve">      09. Others</t>
  </si>
  <si>
    <t xml:space="preserve">      01. Mutual Funds and AMCs</t>
  </si>
  <si>
    <t xml:space="preserve">      02. Insurance &amp; Pension Funds</t>
  </si>
  <si>
    <t xml:space="preserve">      03. MFIs and DFIs</t>
  </si>
  <si>
    <t xml:space="preserve">      04. Stock Exchange &amp; Brokerage Houses</t>
  </si>
  <si>
    <t xml:space="preserve">      05. Modarabas</t>
  </si>
  <si>
    <t xml:space="preserve">      06. Other NBFIs</t>
  </si>
  <si>
    <t xml:space="preserve">      a. Agriculture, forestry and fishing</t>
  </si>
  <si>
    <t xml:space="preserve">         01. Crop and animal production, hunting and related service activities</t>
  </si>
  <si>
    <t xml:space="preserve">            iii. Growing of other fruits, vegetables and crops</t>
  </si>
  <si>
    <t xml:space="preserve">            iv. Raising of livestock and other related activities</t>
  </si>
  <si>
    <t xml:space="preserve">            v. Other agricultural support activities</t>
  </si>
  <si>
    <t xml:space="preserve">            vi. Hunting, trapping and related service activities</t>
  </si>
  <si>
    <t xml:space="preserve">      b. Mining and quarrying</t>
  </si>
  <si>
    <t xml:space="preserve">         01.  Mining of coal and lignite</t>
  </si>
  <si>
    <t xml:space="preserve">         02. Extraction of crude petroleum and natural gas</t>
  </si>
  <si>
    <t xml:space="preserve">         03. Mining of metal ores</t>
  </si>
  <si>
    <t xml:space="preserve">         04. Other mining and quarrying</t>
  </si>
  <si>
    <t xml:space="preserve">         05. Mining support service activities</t>
  </si>
  <si>
    <t xml:space="preserve">      c. Manufacturing</t>
  </si>
  <si>
    <t xml:space="preserve">         01.  Manufacture of food products</t>
  </si>
  <si>
    <t xml:space="preserve">         02. Manufacture of beverages</t>
  </si>
  <si>
    <t xml:space="preserve">         03. Manufacture of tobacco products</t>
  </si>
  <si>
    <t xml:space="preserve">         04. Manufacture of textiles</t>
  </si>
  <si>
    <t xml:space="preserve">            ii. Weaving of textiles</t>
  </si>
  <si>
    <t xml:space="preserve">            iii. Finishing of textiles</t>
  </si>
  <si>
    <t xml:space="preserve">            iv. Manufacture of knitted and crocheted fabrics</t>
  </si>
  <si>
    <t xml:space="preserve">            v. Manufacture of made-up textile articles, except apparel</t>
  </si>
  <si>
    <t xml:space="preserve">            vi. Manufacture of carpets and rugs</t>
  </si>
  <si>
    <t xml:space="preserve">            vii. Manufacture of other textiles n.e.c.</t>
  </si>
  <si>
    <t xml:space="preserve">         05. Manufacture of wearing apparel</t>
  </si>
  <si>
    <t xml:space="preserve">         06. Manufacture of leather and related products</t>
  </si>
  <si>
    <t xml:space="preserve">            i. Tanning and dressing of leather; dressing and dyeing of fur</t>
  </si>
  <si>
    <t>ii. Manufacture of luggage, handbags and the like, saddlery and harness</t>
  </si>
  <si>
    <t xml:space="preserve">            iii. Manufacture of footwear</t>
  </si>
  <si>
    <t xml:space="preserve">               a). Leather wear</t>
  </si>
  <si>
    <t xml:space="preserve">               b). Rubber and Plastic wear</t>
  </si>
  <si>
    <t xml:space="preserve">         08.  Manufacture of paper and paper products</t>
  </si>
  <si>
    <t xml:space="preserve">         09. Printing and reproduction of recorded media</t>
  </si>
  <si>
    <t xml:space="preserve">         10. Manufacture of coke and refined petroleum products</t>
  </si>
  <si>
    <t xml:space="preserve">         11. Manufacture of chemicals and chemical products</t>
  </si>
  <si>
    <t xml:space="preserve">         13. Manufacture of rubber and plastics products</t>
  </si>
  <si>
    <t xml:space="preserve">         14. Manufacture of other non-metallic mineral products</t>
  </si>
  <si>
    <t xml:space="preserve">         15. Manufacture of basic metals</t>
  </si>
  <si>
    <t xml:space="preserve">         17. Manufacture of computer, electronic and optical products</t>
  </si>
  <si>
    <t xml:space="preserve">         18. Manufacture of electrical equipment</t>
  </si>
  <si>
    <t xml:space="preserve">         19. Manufacture of machinery and equipment</t>
  </si>
  <si>
    <t xml:space="preserve">         20. Manufacture of motor vehicles, trailers and semi-trailers</t>
  </si>
  <si>
    <t xml:space="preserve">         21. Manufacture of other transport equipment</t>
  </si>
  <si>
    <t xml:space="preserve">         22. Manufacture of furniture</t>
  </si>
  <si>
    <t xml:space="preserve">         23 Other manufacturing</t>
  </si>
  <si>
    <t xml:space="preserve">         24. Repair and installation of machinery and equipment</t>
  </si>
  <si>
    <t>d. Electricity, gas, steam and air conditioning supply</t>
  </si>
  <si>
    <t>e. Water supply; sewerage, waste management and remediation activities</t>
  </si>
  <si>
    <t xml:space="preserve">         01.  Construction of buildings</t>
  </si>
  <si>
    <t xml:space="preserve">         02. Civil engineering</t>
  </si>
  <si>
    <t xml:space="preserve">         03. Specialized construction activities</t>
  </si>
  <si>
    <t>g. Wholesale and retail trade; repair of motor vehicles and motorcycles</t>
  </si>
  <si>
    <t xml:space="preserve">      h. Transportation and storage</t>
  </si>
  <si>
    <t xml:space="preserve">      i. Accommodation and food service activities</t>
  </si>
  <si>
    <t xml:space="preserve">   V. TRUST FUNDS AND NON-PROFIT ORGANIZATIONS</t>
  </si>
  <si>
    <t xml:space="preserve">      a. Bank Employees</t>
  </si>
  <si>
    <t xml:space="preserve">      b. Consumer Financing</t>
  </si>
  <si>
    <t xml:space="preserve">         01. For house building</t>
  </si>
  <si>
    <t xml:space="preserve">         02. For transport i.e., purchase of car etc</t>
  </si>
  <si>
    <t xml:space="preserve">         03. Credit cards</t>
  </si>
  <si>
    <t xml:space="preserve">         04. Consumers durable</t>
  </si>
  <si>
    <t xml:space="preserve">         05. Personal loans</t>
  </si>
  <si>
    <t xml:space="preserve">       c. Other</t>
  </si>
  <si>
    <t xml:space="preserve">      a. Agriculture, hunting and forestry</t>
  </si>
  <si>
    <t xml:space="preserve">      b. Services</t>
  </si>
  <si>
    <t xml:space="preserve">      c. Utilities</t>
  </si>
  <si>
    <t xml:space="preserve">      d. Transport, storage and communications</t>
  </si>
  <si>
    <t xml:space="preserve">      e. Manufacturing</t>
  </si>
  <si>
    <t xml:space="preserve">      f. Mining and Quarrying</t>
  </si>
  <si>
    <t xml:space="preserve">      g. Construction</t>
  </si>
  <si>
    <t xml:space="preserve">      h. Commerce and Trade</t>
  </si>
  <si>
    <t xml:space="preserve">      i.  Others</t>
  </si>
  <si>
    <t xml:space="preserve">     a. Mutual Funds and AMCs</t>
  </si>
  <si>
    <t xml:space="preserve">      b. Insurance &amp; Pension Funds</t>
  </si>
  <si>
    <t xml:space="preserve">      c. MFIs and DFIs</t>
  </si>
  <si>
    <t xml:space="preserve">      d. Stock Exchange &amp; Brokerage Houses</t>
  </si>
  <si>
    <t xml:space="preserve">      e. Modarabas</t>
  </si>
  <si>
    <t xml:space="preserve">      f. Other NBFIs</t>
  </si>
  <si>
    <t xml:space="preserve">            i. Growing of Wheat, Rice, Sugar Cane &amp; Cotton</t>
  </si>
  <si>
    <t xml:space="preserve">            ii. Growing of tropical, subtropical, pome and stone fruits &amp; vegetables</t>
  </si>
  <si>
    <t xml:space="preserve">         01 - Mining of coal and lignite</t>
  </si>
  <si>
    <t xml:space="preserve">         02 - Extraction of crude petroleum and natural gas</t>
  </si>
  <si>
    <t xml:space="preserve">         03 - Mining of metal ores</t>
  </si>
  <si>
    <t xml:space="preserve">         04-Other mining and quarrying</t>
  </si>
  <si>
    <t xml:space="preserve">         05- Mining support service activities</t>
  </si>
  <si>
    <t xml:space="preserve">         01 - Manufacture of food products</t>
  </si>
  <si>
    <t xml:space="preserve">         02 - Manufacture of beverages</t>
  </si>
  <si>
    <t xml:space="preserve">         03 - Manufacture of tobacco products</t>
  </si>
  <si>
    <t xml:space="preserve">         04 - Manufacture of textiles</t>
  </si>
  <si>
    <t xml:space="preserve">            i. Preparation and spinning of textile fibers</t>
  </si>
  <si>
    <t xml:space="preserve">         05 - Manufacture of wearing apparel</t>
  </si>
  <si>
    <t xml:space="preserve">         06 - Manufacture of leather and related products</t>
  </si>
  <si>
    <t xml:space="preserve">            ii. Manufacture of luggage, handbags and the like, saddlery and harness</t>
  </si>
  <si>
    <t xml:space="preserve">        08 - Manufacture of paper and paper products</t>
  </si>
  <si>
    <t xml:space="preserve">        09 - Printing and reproduction of recorded media</t>
  </si>
  <si>
    <t xml:space="preserve">         10 - Manufacture of coke and refined petroleum products</t>
  </si>
  <si>
    <t xml:space="preserve">         11 - Manufacture of chemicals and chemical products</t>
  </si>
  <si>
    <t xml:space="preserve">         12 - Manufacture of basic pharmaceutical products and pharmaceutical preparations</t>
  </si>
  <si>
    <t xml:space="preserve">         13 - Manufacture of rubber and plastics products</t>
  </si>
  <si>
    <t xml:space="preserve">         14 - Manufacture of other non-metallic mineral products</t>
  </si>
  <si>
    <t xml:space="preserve">         15 - Manufacture of basic metals</t>
  </si>
  <si>
    <t xml:space="preserve">         16.  Manufacture of fabricated metal products, except machinery and equipment</t>
  </si>
  <si>
    <t xml:space="preserve">         17 - Manufacture of computer, electronic and optical products</t>
  </si>
  <si>
    <t xml:space="preserve">         18 - Manufacture of electrical equipment</t>
  </si>
  <si>
    <t xml:space="preserve">         19 - Manufacture of machinery and equipment</t>
  </si>
  <si>
    <t xml:space="preserve">         20 - Manufacture of motor vehicles, trailers and semi-trailers</t>
  </si>
  <si>
    <t xml:space="preserve">         21 - Manufacture of other transport equipment</t>
  </si>
  <si>
    <t xml:space="preserve">         22 - Manufacture of furniture</t>
  </si>
  <si>
    <t xml:space="preserve">         23. Other manufacturing</t>
  </si>
  <si>
    <t xml:space="preserve">         24 - Repair and installation of machinery and equipment</t>
  </si>
  <si>
    <t xml:space="preserve">      d. Electricity, gas, steam and air conditioning supply</t>
  </si>
  <si>
    <t xml:space="preserve">      e. Water supply; sewerage, waste management and remediation activities</t>
  </si>
  <si>
    <t xml:space="preserve">      f. Construction</t>
  </si>
  <si>
    <t xml:space="preserve">         01 - Construction of buildings</t>
  </si>
  <si>
    <t xml:space="preserve">         02 - Civil engineering</t>
  </si>
  <si>
    <t xml:space="preserve">         03 - Specialized construction activities</t>
  </si>
  <si>
    <t xml:space="preserve">       g.  Wholesale and retail trade; repair of motor vehicles and motorcycles</t>
  </si>
  <si>
    <t xml:space="preserve">         01 - Wholesale and retail trade and repair of motor vehicles and motorcycles</t>
  </si>
  <si>
    <t xml:space="preserve">         02 - Wholesale trade, except of motor vehicles and motorcycles</t>
  </si>
  <si>
    <t xml:space="preserve">         03 - Retail trade, except of motor vehicles and motorcycles</t>
  </si>
  <si>
    <t xml:space="preserve">      j. Real estate activities</t>
  </si>
  <si>
    <t xml:space="preserve">      k. Professional, scientific and technical activities</t>
  </si>
  <si>
    <t xml:space="preserve">         01 - Legal and accounting activities</t>
  </si>
  <si>
    <t xml:space="preserve">         02 - Activities of head offices; management consultancy activities</t>
  </si>
  <si>
    <t xml:space="preserve">         03 - Architectural and engineering activities; technical testing and analysis</t>
  </si>
  <si>
    <t xml:space="preserve">         04 - Scientific research and development</t>
  </si>
  <si>
    <t xml:space="preserve">         05 - Advertising and market research</t>
  </si>
  <si>
    <t xml:space="preserve">         06 - Other professional, scientific and technical activities</t>
  </si>
  <si>
    <t xml:space="preserve">         07 - Veterinary activities</t>
  </si>
  <si>
    <t xml:space="preserve">      l. Administrative and support service activities</t>
  </si>
  <si>
    <t xml:space="preserve">         01 - Rental and leasing activities</t>
  </si>
  <si>
    <t xml:space="preserve">         02 - Employment activities</t>
  </si>
  <si>
    <t xml:space="preserve">         03 - Travel agency, tour operator, reservation service and related activities</t>
  </si>
  <si>
    <t xml:space="preserve">         04 - Security and investigation activities</t>
  </si>
  <si>
    <t xml:space="preserve">         05. Services to buildings and landscape activities</t>
  </si>
  <si>
    <t xml:space="preserve">         06 - Office administrative, office support and other business support activities</t>
  </si>
  <si>
    <t xml:space="preserve">      m. Education</t>
  </si>
  <si>
    <t xml:space="preserve">      n. Human health and social work activities</t>
  </si>
  <si>
    <t xml:space="preserve">      o. Arts, entertainment and recreation</t>
  </si>
  <si>
    <t xml:space="preserve">      p. Other service activities</t>
  </si>
  <si>
    <t>1. FOREIGN CONSTITUENTS</t>
  </si>
  <si>
    <t xml:space="preserve">   i.  Growing of Wheat, Rice, Sugar Cane &amp; Cotton</t>
  </si>
  <si>
    <t xml:space="preserve">   ii. Growing of tropical, subtropical, pome and stone fruits &amp; vegetables</t>
  </si>
  <si>
    <t xml:space="preserve">  iii. Growing of other fruits, vegetables and crops</t>
  </si>
  <si>
    <t xml:space="preserve">  iv. Raising of livestock and other related activities</t>
  </si>
  <si>
    <t xml:space="preserve">   v. Other agricultural support activities</t>
  </si>
  <si>
    <t xml:space="preserve">  vi. Hunting, trapping and related service activities</t>
  </si>
  <si>
    <t xml:space="preserve">  ii. Weaving of textiles</t>
  </si>
  <si>
    <t xml:space="preserve"> iii. Finishing of textiles</t>
  </si>
  <si>
    <t xml:space="preserve">   i.  Preparation and spinning of textile fibers</t>
  </si>
  <si>
    <t xml:space="preserve">             iv. Manufacture of knitted and crocheted fabrics</t>
  </si>
  <si>
    <t xml:space="preserve">             v. Manufacture of made-up textile articles, except apparel</t>
  </si>
  <si>
    <t xml:space="preserve"> i. Tanning and dressing of leather; dressing and dyeing of fur</t>
  </si>
  <si>
    <t xml:space="preserve">         07. Manufacture of wood and of products of wood and cork, except furniture; manufacture of articles of straw and plaiting materials</t>
  </si>
  <si>
    <t xml:space="preserve">         12. Manufacture of basic pharmaceutical products and pharmaceutical preparations</t>
  </si>
  <si>
    <t xml:space="preserve">         16. Manufacture of fabricated metal products, except machinery and equipment</t>
  </si>
  <si>
    <t>f. Construction</t>
  </si>
  <si>
    <t xml:space="preserve">         01. Wholesale and retail trade and repair of motor vehicles and motorcycles</t>
  </si>
  <si>
    <t xml:space="preserve">             02.  Wholesale trade, except of motor vehicles and motorcycles</t>
  </si>
  <si>
    <t xml:space="preserve">             03. Retail trade, except of motor vehicles and motorcycles</t>
  </si>
  <si>
    <t>h. Transportation and storage</t>
  </si>
  <si>
    <t>j. Information and communication</t>
  </si>
  <si>
    <t>i. Accommodation and food service activities</t>
  </si>
  <si>
    <t>k. Real estate activities</t>
  </si>
  <si>
    <t xml:space="preserve"> l. Professional, scientific and technical activities</t>
  </si>
  <si>
    <t>m. Administrative and support service activities</t>
  </si>
  <si>
    <t>o. Human health and social work activities</t>
  </si>
  <si>
    <t>p. Arts, entertainment and recreation</t>
  </si>
  <si>
    <t>q. Other service activities</t>
  </si>
  <si>
    <t>n. Education</t>
  </si>
  <si>
    <t xml:space="preserve">  2005   Jun.</t>
  </si>
  <si>
    <t>2005  Jun.</t>
  </si>
  <si>
    <t>1.  Notes, Coins and Silver</t>
  </si>
  <si>
    <t>2.  Balances with State Bank of Pakistan</t>
  </si>
  <si>
    <t>3.  Balances with Other Scheduled Banks</t>
  </si>
  <si>
    <t>4.  Balances with Other Institution</t>
  </si>
  <si>
    <t>Note: The classification of economic groups under private sector has been enhanced in the light of</t>
  </si>
  <si>
    <t>International Standard Industrial Classification (ISIC)-Rev.4.0 of the United Nation’s Statistics</t>
  </si>
  <si>
    <t>Division. This ISIC 4.0 classification was adopted from June-2019 onwards</t>
  </si>
  <si>
    <t>07 - Manufacture of wood and of products of wood and cork, except furniture; manufacture of articles of straw and plaiting materials</t>
  </si>
  <si>
    <t>December - 2020</t>
  </si>
  <si>
    <t>As on Mar 31, 2004</t>
  </si>
  <si>
    <t>As on September 30, 2020</t>
  </si>
  <si>
    <t>As on December 30, 2020</t>
  </si>
  <si>
    <t>Dec 20</t>
  </si>
  <si>
    <t>FY21</t>
  </si>
  <si>
    <t>450th</t>
  </si>
  <si>
    <t>455th</t>
  </si>
  <si>
    <t>456th</t>
  </si>
  <si>
    <t>457th</t>
  </si>
  <si>
    <t>458th</t>
  </si>
  <si>
    <t>459th</t>
  </si>
  <si>
    <t>460th</t>
  </si>
  <si>
    <t>BIDS REJECTED</t>
  </si>
  <si>
    <t>465th</t>
  </si>
  <si>
    <t>466th</t>
  </si>
  <si>
    <t>467th</t>
  </si>
  <si>
    <t>468th</t>
  </si>
  <si>
    <t>469th</t>
  </si>
  <si>
    <t>470th</t>
  </si>
  <si>
    <t>475th</t>
  </si>
  <si>
    <t>476th</t>
  </si>
  <si>
    <t>477th</t>
  </si>
  <si>
    <t>478th</t>
  </si>
  <si>
    <t>479th</t>
  </si>
  <si>
    <t>480th</t>
  </si>
  <si>
    <t>485th</t>
  </si>
  <si>
    <t>486th</t>
  </si>
  <si>
    <t>487th</t>
  </si>
  <si>
    <t>488th</t>
  </si>
  <si>
    <t>489th</t>
  </si>
  <si>
    <t>490th</t>
  </si>
  <si>
    <t>495th</t>
  </si>
  <si>
    <t>496th</t>
  </si>
  <si>
    <t>497th</t>
  </si>
  <si>
    <t>498th</t>
  </si>
  <si>
    <t>499th</t>
  </si>
  <si>
    <t>500th</t>
  </si>
  <si>
    <t>505th</t>
  </si>
  <si>
    <t>506th</t>
  </si>
  <si>
    <t>507th</t>
  </si>
  <si>
    <t>508th</t>
  </si>
  <si>
    <t>509th</t>
  </si>
  <si>
    <t>510th</t>
  </si>
  <si>
    <t>511th</t>
  </si>
  <si>
    <t>512th</t>
  </si>
  <si>
    <t>513th</t>
  </si>
  <si>
    <t>515th</t>
  </si>
  <si>
    <t>516th</t>
  </si>
  <si>
    <t>517th</t>
  </si>
  <si>
    <t>518th</t>
  </si>
  <si>
    <t>519th</t>
  </si>
  <si>
    <t>520th</t>
  </si>
  <si>
    <t>525th</t>
  </si>
  <si>
    <t>526th</t>
  </si>
  <si>
    <t>527th</t>
  </si>
  <si>
    <t>528th</t>
  </si>
  <si>
    <t>529th</t>
  </si>
  <si>
    <t>530th</t>
  </si>
  <si>
    <t>535th</t>
  </si>
  <si>
    <t>536th</t>
  </si>
  <si>
    <t>537th</t>
  </si>
  <si>
    <t>538th</t>
  </si>
  <si>
    <t>539th</t>
  </si>
  <si>
    <t>540th</t>
  </si>
  <si>
    <t>543Rd</t>
  </si>
  <si>
    <t>545th</t>
  </si>
  <si>
    <t>546th</t>
  </si>
  <si>
    <t>547th</t>
  </si>
  <si>
    <t>548th</t>
  </si>
  <si>
    <t>549th</t>
  </si>
  <si>
    <t>550th</t>
  </si>
  <si>
    <t>555th</t>
  </si>
  <si>
    <t>556th</t>
  </si>
  <si>
    <t>557th</t>
  </si>
  <si>
    <t>558th</t>
  </si>
  <si>
    <t>559th</t>
  </si>
  <si>
    <t>560th</t>
  </si>
  <si>
    <t>565th</t>
  </si>
  <si>
    <t>566th</t>
  </si>
  <si>
    <t>567th</t>
  </si>
  <si>
    <t>568th</t>
  </si>
  <si>
    <t>569th</t>
  </si>
  <si>
    <t>570th</t>
  </si>
  <si>
    <t>575th</t>
  </si>
  <si>
    <t>576th</t>
  </si>
  <si>
    <t>577th</t>
  </si>
  <si>
    <t>578th</t>
  </si>
  <si>
    <t>579th</t>
  </si>
  <si>
    <t>580th</t>
  </si>
  <si>
    <t>581st</t>
  </si>
  <si>
    <t>582nd</t>
  </si>
  <si>
    <t xml:space="preserve">7.00
</t>
  </si>
  <si>
    <r>
      <t>4.5 a) Scheduled Banks' Position</t>
    </r>
    <r>
      <rPr>
        <sz val="14"/>
        <rFont val="Times New Roman"/>
        <family val="1"/>
      </rPr>
      <t xml:space="preserve"> </t>
    </r>
    <r>
      <rPr>
        <b/>
        <sz val="14"/>
        <rFont val="Times New Roman"/>
        <family val="1"/>
      </rPr>
      <t>Based on Weekly Returns</t>
    </r>
  </si>
  <si>
    <r>
      <t>4.5 b) Scheduled Banks' Position</t>
    </r>
    <r>
      <rPr>
        <sz val="14"/>
        <rFont val="Times New Roman"/>
        <family val="1"/>
      </rPr>
      <t xml:space="preserve"> </t>
    </r>
    <r>
      <rPr>
        <b/>
        <sz val="14"/>
        <rFont val="Times New Roman"/>
        <family val="1"/>
      </rPr>
      <t>Based on Weekly Returns</t>
    </r>
  </si>
  <si>
    <r>
      <t>4.6  Scheduled Banks' Position</t>
    </r>
    <r>
      <rPr>
        <sz val="14"/>
        <rFont val="Times New Roman"/>
        <family val="1"/>
      </rPr>
      <t xml:space="preserve"> </t>
    </r>
    <r>
      <rPr>
        <b/>
        <sz val="14"/>
        <rFont val="Times New Roman"/>
        <family val="1"/>
      </rPr>
      <t>Based on Weekly Returns</t>
    </r>
  </si>
  <si>
    <t>7.    Format of the weekly statement of position has been redesigned and from Dec 2005 data is available in 4.6.</t>
  </si>
  <si>
    <t>6.   Format of the weekly statement of position has been redesigned and from Dec 2005 data is available in 4.6.</t>
  </si>
  <si>
    <r>
      <t>4.8 a)  Non - Bank Financial Institutions</t>
    </r>
    <r>
      <rPr>
        <vertAlign val="superscript"/>
        <sz val="14"/>
        <rFont val="Times New Roman"/>
        <family val="1"/>
      </rPr>
      <t>1</t>
    </r>
  </si>
  <si>
    <r>
      <t>4.8 b) Non - Bank Financial Institutions</t>
    </r>
    <r>
      <rPr>
        <b/>
        <vertAlign val="superscript"/>
        <sz val="10"/>
        <rFont val="Times New Roman"/>
        <family val="1"/>
      </rPr>
      <t>1</t>
    </r>
  </si>
  <si>
    <t>4.9  NBFCs Consolidated Financial Position</t>
  </si>
  <si>
    <t>2. From Jun05 NBFCs Consolidated Financial Position is available in table 4.9</t>
  </si>
  <si>
    <t>3. From Jun05 NBFCs Consolidated Financial Position is available in table 4.9</t>
  </si>
  <si>
    <t>Source: Statustics and Data Warehouse Department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</si>
</sst>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41" formatCode="_(* #,##0_);_(* \(#,##0\);_(* &quot;-&quot;_);_(@_)"/>
    <numFmt numFmtId="43" formatCode="_(* #,##0.00_);_(* \(#,##0.00\);_(* &quot;-&quot;??_);_(@_)"/>
    <numFmt numFmtId="164" formatCode="#,##0.0"/>
    <numFmt numFmtId="165" formatCode="0.0"/>
    <numFmt numFmtId="166" formatCode="_(* #,##0.0_);_(* \(#,##0.0\);_(* &quot;-&quot;??_);_(@_)"/>
    <numFmt numFmtId="167" formatCode="_(* #,##0_);_(* \(#,##0\);_(* &quot;-&quot;??_);_(@_)"/>
    <numFmt numFmtId="168" formatCode="General_)"/>
    <numFmt numFmtId="169" formatCode="dd\-mmm\-yy_)"/>
    <numFmt numFmtId="170" formatCode="0.0000%"/>
    <numFmt numFmtId="171" formatCode="[$-409]mmmm\-yy;@"/>
    <numFmt numFmtId="172" formatCode="_(* #,##0.0_);_(* \(#,##0.0\);_(* &quot;-&quot;_);_(@_)"/>
    <numFmt numFmtId="173" formatCode="_(* #,##0.0_);_(* \(#,##0.0\);_(* &quot;-&quot;?_);_(@_)"/>
    <numFmt numFmtId="174" formatCode="_(* #,##0_);_(* \(#,##0\);_(* &quot;-&quot;?_);_(@_)"/>
    <numFmt numFmtId="175" formatCode="0.0000"/>
    <numFmt numFmtId="176" formatCode="0.000"/>
    <numFmt numFmtId="177" formatCode="_(* #,##0.00_);_(* \(#,##0.00\);_(* &quot;-&quot;?_);_(@_)"/>
    <numFmt numFmtId="178" formatCode="0E+00"/>
    <numFmt numFmtId="179" formatCode="_(* #,##0.0000000_);_(* \(#,##0.0000000\);_(* &quot;-&quot;??_);_(@_)"/>
    <numFmt numFmtId="180" formatCode="_(* #,##0.00000000_);_(* \(#,##0.00000000\);_(* &quot;-&quot;??_);_(@_)"/>
    <numFmt numFmtId="181" formatCode="_(* #,##0.000000000_);_(* \(#,##0.000000000\);_(* &quot;-&quot;??_);_(@_)"/>
    <numFmt numFmtId="182" formatCode="dd\-mm\-yy;@"/>
    <numFmt numFmtId="183" formatCode="dd\-mm\-yyyy;@"/>
    <numFmt numFmtId="184" formatCode="_(* #,##0.000_);_(* \(#,##0.000\);_(* &quot;-&quot;??_);_(@_)"/>
  </numFmts>
  <fonts count="51" x14ac:knownFonts="1">
    <font>
      <sz val="10"/>
      <name val="Arial"/>
    </font>
    <font>
      <sz val="10"/>
      <name val="Arial"/>
      <family val="2"/>
    </font>
    <font>
      <sz val="8"/>
      <name val="Arial"/>
      <family val="2"/>
    </font>
    <font>
      <b/>
      <sz val="14"/>
      <name val="Times New Roman"/>
      <family val="1"/>
    </font>
    <font>
      <sz val="8"/>
      <name val="Times New Roman"/>
      <family val="1"/>
    </font>
    <font>
      <b/>
      <sz val="8"/>
      <name val="Times New Roman"/>
      <family val="1"/>
    </font>
    <font>
      <b/>
      <sz val="8"/>
      <color indexed="8"/>
      <name val="Times New Roman"/>
      <family val="1"/>
    </font>
    <font>
      <sz val="8"/>
      <color indexed="8"/>
      <name val="Times New Roman"/>
      <family val="1"/>
    </font>
    <font>
      <b/>
      <sz val="10"/>
      <name val="Times New Roman"/>
      <family val="1"/>
    </font>
    <font>
      <b/>
      <vertAlign val="superscript"/>
      <sz val="8"/>
      <name val="Times New Roman"/>
      <family val="1"/>
    </font>
    <font>
      <sz val="10"/>
      <name val="Times New Roman"/>
      <family val="1"/>
    </font>
    <font>
      <sz val="7"/>
      <name val="Times New Roman"/>
      <family val="1"/>
    </font>
    <font>
      <b/>
      <i/>
      <sz val="8"/>
      <name val="Times New Roman"/>
      <family val="1"/>
    </font>
    <font>
      <b/>
      <sz val="14"/>
      <color indexed="8"/>
      <name val="Times New Roman"/>
      <family val="1"/>
    </font>
    <font>
      <sz val="10"/>
      <name val="Arial"/>
      <family val="2"/>
    </font>
    <font>
      <sz val="10"/>
      <name val="Courier"/>
      <family val="3"/>
    </font>
    <font>
      <b/>
      <sz val="16"/>
      <name val="Times New Roman"/>
      <family val="1"/>
    </font>
    <font>
      <sz val="11"/>
      <name val="Times New Roman"/>
      <family val="1"/>
    </font>
    <font>
      <b/>
      <sz val="10"/>
      <name val="Courier"/>
      <family val="3"/>
    </font>
    <font>
      <b/>
      <sz val="11"/>
      <name val="Times New Roman"/>
      <family val="1"/>
    </font>
    <font>
      <sz val="8"/>
      <color rgb="FF000000"/>
      <name val="Times New Roman"/>
      <family val="1"/>
    </font>
    <font>
      <b/>
      <sz val="8"/>
      <color rgb="FF000000"/>
      <name val="Times New Roman"/>
      <family val="1"/>
    </font>
    <font>
      <sz val="8"/>
      <color indexed="8"/>
      <name val="Times New Roman Bold"/>
    </font>
    <font>
      <sz val="14"/>
      <color indexed="8"/>
      <name val="Times New Roman Bold"/>
    </font>
    <font>
      <sz val="9"/>
      <name val="Calibri"/>
      <family val="2"/>
    </font>
    <font>
      <b/>
      <sz val="8"/>
      <color rgb="FFFF0000"/>
      <name val="Times New Roman"/>
      <family val="1"/>
    </font>
    <font>
      <sz val="8"/>
      <color rgb="FFFF0000"/>
      <name val="Times New Roman"/>
      <family val="1"/>
    </font>
    <font>
      <sz val="9"/>
      <color indexed="8"/>
      <name val="Calibri"/>
      <family val="2"/>
    </font>
    <font>
      <sz val="14"/>
      <name val="Times New Roman Bold"/>
    </font>
    <font>
      <sz val="9"/>
      <name val="Times New Roman Bold"/>
    </font>
    <font>
      <sz val="8"/>
      <name val="Times New Roman Bold"/>
    </font>
    <font>
      <vertAlign val="superscript"/>
      <sz val="8"/>
      <name val="Times New Roman"/>
      <family val="1"/>
    </font>
    <font>
      <sz val="12"/>
      <color indexed="8"/>
      <name val="Times New Roman"/>
      <family val="1"/>
    </font>
    <font>
      <i/>
      <sz val="8"/>
      <name val="Times New Roman"/>
      <family val="1"/>
    </font>
    <font>
      <i/>
      <vertAlign val="superscript"/>
      <sz val="8"/>
      <name val="Times New Roman"/>
      <family val="1"/>
    </font>
    <font>
      <b/>
      <vertAlign val="subscript"/>
      <sz val="8"/>
      <name val="Times New Roman"/>
      <family val="1"/>
    </font>
    <font>
      <i/>
      <sz val="8"/>
      <color rgb="FF000000"/>
      <name val="Times New Roman"/>
      <family val="1"/>
    </font>
    <font>
      <b/>
      <vertAlign val="superscript"/>
      <sz val="10"/>
      <name val="Times New Roman"/>
      <family val="1"/>
    </font>
    <font>
      <sz val="12"/>
      <name val="Times New Roman"/>
      <family val="1"/>
    </font>
    <font>
      <sz val="14"/>
      <name val="Times New Roman"/>
      <family val="1"/>
    </font>
    <font>
      <b/>
      <sz val="12"/>
      <name val="Times New Roman"/>
      <family val="1"/>
    </font>
    <font>
      <b/>
      <i/>
      <sz val="7"/>
      <name val="Times New Roman"/>
      <family val="1"/>
    </font>
    <font>
      <b/>
      <i/>
      <sz val="10"/>
      <name val="Times New Roman"/>
      <family val="1"/>
    </font>
    <font>
      <vertAlign val="superscript"/>
      <sz val="14"/>
      <name val="Times New Roman"/>
      <family val="1"/>
    </font>
    <font>
      <b/>
      <i/>
      <sz val="8"/>
      <color rgb="FF000000"/>
      <name val="Times New Roman"/>
      <family val="1"/>
    </font>
    <font>
      <b/>
      <u/>
      <sz val="8"/>
      <name val="Times New Roman"/>
      <family val="1"/>
    </font>
    <font>
      <u/>
      <sz val="8"/>
      <name val="Times New Roman"/>
      <family val="1"/>
    </font>
    <font>
      <sz val="10"/>
      <color theme="1"/>
      <name val="Times New Roman"/>
      <family val="1"/>
    </font>
    <font>
      <sz val="10"/>
      <name val="Calibri"/>
      <family val="2"/>
    </font>
    <font>
      <b/>
      <sz val="7"/>
      <color rgb="FF000000"/>
      <name val="Times New Roman"/>
      <family val="1"/>
    </font>
    <font>
      <sz val="7"/>
      <color rgb="FF000000"/>
      <name val="Times New Roman"/>
      <family val="1"/>
    </font>
  </fonts>
  <fills count="5">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00"/>
        <bgColor indexed="64"/>
      </patternFill>
    </fill>
  </fills>
  <borders count="51">
    <border>
      <left/>
      <right/>
      <top/>
      <bottom/>
      <diagonal/>
    </border>
    <border>
      <left/>
      <right/>
      <top style="medium">
        <color indexed="64"/>
      </top>
      <bottom/>
      <diagonal/>
    </border>
    <border>
      <left/>
      <right/>
      <top/>
      <bottom style="medium">
        <color indexed="64"/>
      </bottom>
      <diagonal/>
    </border>
    <border>
      <left/>
      <right/>
      <top style="medium">
        <color indexed="8"/>
      </top>
      <bottom/>
      <diagonal/>
    </border>
    <border>
      <left/>
      <right/>
      <top style="medium">
        <color indexed="64"/>
      </top>
      <bottom style="medium">
        <color indexed="64"/>
      </bottom>
      <diagonal/>
    </border>
    <border>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medium">
        <color indexed="64"/>
      </top>
      <bottom style="thin">
        <color indexed="64"/>
      </bottom>
      <diagonal/>
    </border>
    <border>
      <left/>
      <right/>
      <top style="medium">
        <color auto="1"/>
      </top>
      <bottom/>
      <diagonal/>
    </border>
    <border>
      <left/>
      <right/>
      <top style="thin">
        <color auto="1"/>
      </top>
      <bottom style="medium">
        <color auto="1"/>
      </bottom>
      <diagonal/>
    </border>
    <border>
      <left/>
      <right/>
      <top/>
      <bottom style="medium">
        <color indexed="8"/>
      </bottom>
      <diagonal/>
    </border>
    <border>
      <left/>
      <right/>
      <top style="medium">
        <color indexed="8"/>
      </top>
      <bottom style="thin">
        <color indexed="8"/>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medium">
        <color indexed="64"/>
      </top>
      <bottom style="thick">
        <color indexed="64"/>
      </bottom>
      <diagonal/>
    </border>
    <border>
      <left/>
      <right/>
      <top style="thick">
        <color indexed="64"/>
      </top>
      <bottom/>
      <diagonal/>
    </border>
    <border>
      <left/>
      <right style="medium">
        <color indexed="64"/>
      </right>
      <top/>
      <bottom style="thick">
        <color indexed="64"/>
      </bottom>
      <diagonal/>
    </border>
    <border>
      <left style="medium">
        <color indexed="64"/>
      </left>
      <right/>
      <top/>
      <bottom style="thick">
        <color indexed="64"/>
      </bottom>
      <diagonal/>
    </border>
    <border>
      <left style="medium">
        <color indexed="64"/>
      </left>
      <right style="medium">
        <color indexed="64"/>
      </right>
      <top/>
      <bottom style="thick">
        <color indexed="64"/>
      </bottom>
      <diagonal/>
    </border>
    <border>
      <left/>
      <right style="medium">
        <color indexed="64"/>
      </right>
      <top/>
      <bottom/>
      <diagonal/>
    </border>
    <border>
      <left style="medium">
        <color indexed="64"/>
      </left>
      <right/>
      <top/>
      <bottom/>
      <diagonal/>
    </border>
    <border>
      <left style="medium">
        <color indexed="64"/>
      </left>
      <right style="medium">
        <color indexed="64"/>
      </right>
      <top/>
      <bottom/>
      <diagonal/>
    </border>
    <border>
      <left/>
      <right/>
      <top/>
      <bottom style="medium">
        <color rgb="FF000000"/>
      </bottom>
      <diagonal/>
    </border>
    <border>
      <left/>
      <right style="medium">
        <color indexed="64"/>
      </right>
      <top style="medium">
        <color indexed="64"/>
      </top>
      <bottom style="medium">
        <color rgb="FF000000"/>
      </bottom>
      <diagonal/>
    </border>
    <border>
      <left/>
      <right/>
      <top style="medium">
        <color indexed="64"/>
      </top>
      <bottom style="medium">
        <color rgb="FF000000"/>
      </bottom>
      <diagonal/>
    </border>
    <border>
      <left style="medium">
        <color indexed="64"/>
      </left>
      <right/>
      <top style="medium">
        <color indexed="64"/>
      </top>
      <bottom style="medium">
        <color rgb="FF000000"/>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thick">
        <color indexed="64"/>
      </top>
      <bottom style="medium">
        <color indexed="64"/>
      </bottom>
      <diagonal/>
    </border>
    <border>
      <left style="medium">
        <color indexed="64"/>
      </left>
      <right style="medium">
        <color indexed="64"/>
      </right>
      <top style="thick">
        <color indexed="64"/>
      </top>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medium">
        <color indexed="64"/>
      </top>
      <bottom style="medium">
        <color indexed="8"/>
      </bottom>
      <diagonal/>
    </border>
    <border>
      <left/>
      <right/>
      <top style="medium">
        <color rgb="FF000000"/>
      </top>
      <bottom style="medium">
        <color rgb="FF000000"/>
      </bottom>
      <diagonal/>
    </border>
    <border>
      <left/>
      <right style="medium">
        <color indexed="64"/>
      </right>
      <top style="thick">
        <color indexed="64"/>
      </top>
      <bottom style="medium">
        <color rgb="FF000000"/>
      </bottom>
      <diagonal/>
    </border>
    <border>
      <left/>
      <right/>
      <top style="thick">
        <color indexed="64"/>
      </top>
      <bottom style="medium">
        <color rgb="FF000000"/>
      </bottom>
      <diagonal/>
    </border>
    <border>
      <left/>
      <right/>
      <top style="medium">
        <color indexed="8"/>
      </top>
      <bottom style="medium">
        <color indexed="64"/>
      </bottom>
      <diagonal/>
    </border>
    <border>
      <left style="medium">
        <color indexed="64"/>
      </left>
      <right/>
      <top style="medium">
        <color indexed="8"/>
      </top>
      <bottom/>
      <diagonal/>
    </border>
    <border>
      <left/>
      <right/>
      <top style="thick">
        <color indexed="64"/>
      </top>
      <bottom style="medium">
        <color indexed="8"/>
      </bottom>
      <diagonal/>
    </border>
    <border>
      <left style="medium">
        <color indexed="64"/>
      </left>
      <right/>
      <top style="thick">
        <color indexed="64"/>
      </top>
      <bottom style="medium">
        <color indexed="8"/>
      </bottom>
      <diagonal/>
    </border>
    <border>
      <left/>
      <right/>
      <top style="medium">
        <color rgb="FF000000"/>
      </top>
      <bottom/>
      <diagonal/>
    </border>
    <border>
      <left/>
      <right/>
      <top style="medium">
        <color indexed="8"/>
      </top>
      <bottom style="medium">
        <color indexed="8"/>
      </bottom>
      <diagonal/>
    </border>
    <border>
      <left/>
      <right/>
      <top style="thick">
        <color rgb="FF000000"/>
      </top>
      <bottom/>
      <diagonal/>
    </border>
    <border>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style="medium">
        <color indexed="64"/>
      </left>
      <right style="medium">
        <color indexed="64"/>
      </right>
      <top style="thick">
        <color indexed="64"/>
      </top>
      <bottom style="medium">
        <color indexed="64"/>
      </bottom>
      <diagonal/>
    </border>
    <border>
      <left/>
      <right/>
      <top style="thick">
        <color indexed="64"/>
      </top>
      <bottom style="thick">
        <color indexed="64"/>
      </bottom>
      <diagonal/>
    </border>
    <border>
      <left/>
      <right style="medium">
        <color indexed="64"/>
      </right>
      <top style="thick">
        <color indexed="64"/>
      </top>
      <bottom/>
      <diagonal/>
    </border>
  </borders>
  <cellStyleXfs count="15">
    <xf numFmtId="171" fontId="0" fillId="0" borderId="0"/>
    <xf numFmtId="43" fontId="1" fillId="0" borderId="0" applyFont="0" applyFill="0" applyBorder="0" applyAlignment="0" applyProtection="0"/>
    <xf numFmtId="43" fontId="14" fillId="0" borderId="0" applyFont="0" applyFill="0" applyBorder="0" applyAlignment="0" applyProtection="0"/>
    <xf numFmtId="171" fontId="15" fillId="0" borderId="0"/>
    <xf numFmtId="171" fontId="1" fillId="0" borderId="0"/>
    <xf numFmtId="171" fontId="1" fillId="0" borderId="0"/>
    <xf numFmtId="171" fontId="1" fillId="0" borderId="0"/>
    <xf numFmtId="171" fontId="1" fillId="0" borderId="0"/>
    <xf numFmtId="171" fontId="1" fillId="0" borderId="0"/>
    <xf numFmtId="171"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cellStyleXfs>
  <cellXfs count="1236">
    <xf numFmtId="171" fontId="0" fillId="0" borderId="0" xfId="0"/>
    <xf numFmtId="171" fontId="5" fillId="2" borderId="0" xfId="0" applyFont="1" applyFill="1" applyAlignment="1">
      <alignment horizontal="left" vertical="top" wrapText="1" indent="1"/>
    </xf>
    <xf numFmtId="3" fontId="5" fillId="2" borderId="0" xfId="0" applyNumberFormat="1" applyFont="1" applyFill="1" applyAlignment="1">
      <alignment horizontal="right" wrapText="1"/>
    </xf>
    <xf numFmtId="43" fontId="5" fillId="2" borderId="0" xfId="1" applyFont="1" applyFill="1" applyAlignment="1">
      <alignment horizontal="right" wrapText="1"/>
    </xf>
    <xf numFmtId="171" fontId="0" fillId="2" borderId="0" xfId="0" applyFill="1"/>
    <xf numFmtId="3" fontId="5" fillId="2" borderId="0" xfId="0" applyNumberFormat="1" applyFont="1" applyFill="1" applyAlignment="1">
      <alignment wrapText="1"/>
    </xf>
    <xf numFmtId="171" fontId="17" fillId="2" borderId="0" xfId="3" applyFont="1" applyFill="1" applyBorder="1"/>
    <xf numFmtId="171" fontId="5" fillId="2" borderId="1" xfId="3" applyFont="1" applyFill="1" applyBorder="1" applyAlignment="1">
      <alignment horizontal="center"/>
    </xf>
    <xf numFmtId="171" fontId="5" fillId="2" borderId="2" xfId="3" applyFont="1" applyFill="1" applyBorder="1" applyAlignment="1">
      <alignment horizontal="center"/>
    </xf>
    <xf numFmtId="171" fontId="5" fillId="2" borderId="0" xfId="0" applyFont="1" applyFill="1" applyAlignment="1">
      <alignment horizontal="justify" wrapText="1"/>
    </xf>
    <xf numFmtId="171" fontId="4" fillId="2" borderId="0" xfId="0" applyFont="1" applyFill="1" applyAlignment="1">
      <alignment horizontal="right" wrapText="1"/>
    </xf>
    <xf numFmtId="171" fontId="4" fillId="2" borderId="0" xfId="0" applyFont="1" applyFill="1" applyAlignment="1">
      <alignment wrapText="1"/>
    </xf>
    <xf numFmtId="171" fontId="4" fillId="2" borderId="0" xfId="0" applyFont="1" applyFill="1"/>
    <xf numFmtId="171" fontId="19" fillId="2" borderId="0" xfId="3" applyFont="1" applyFill="1" applyBorder="1"/>
    <xf numFmtId="171" fontId="4" fillId="2" borderId="0" xfId="0" applyFont="1" applyFill="1" applyAlignment="1">
      <alignment horizontal="right"/>
    </xf>
    <xf numFmtId="171" fontId="6" fillId="2" borderId="0" xfId="0" applyFont="1" applyFill="1" applyAlignment="1">
      <alignment horizontal="left" vertical="top" wrapText="1"/>
    </xf>
    <xf numFmtId="171" fontId="6" fillId="2" borderId="0" xfId="0" applyFont="1" applyFill="1" applyAlignment="1">
      <alignment vertical="top" wrapText="1"/>
    </xf>
    <xf numFmtId="171" fontId="4" fillId="2" borderId="0" xfId="0" applyFont="1" applyFill="1" applyAlignment="1">
      <alignment vertical="center"/>
    </xf>
    <xf numFmtId="171" fontId="4" fillId="2" borderId="0" xfId="0" applyFont="1" applyFill="1" applyAlignment="1">
      <alignment horizontal="right" vertical="top" wrapText="1"/>
    </xf>
    <xf numFmtId="171" fontId="5" fillId="2" borderId="0" xfId="0" applyFont="1" applyFill="1" applyAlignment="1">
      <alignment horizontal="right" wrapText="1"/>
    </xf>
    <xf numFmtId="171" fontId="4" fillId="2" borderId="0" xfId="0" applyFont="1" applyFill="1" applyAlignment="1">
      <alignment horizontal="left"/>
    </xf>
    <xf numFmtId="171" fontId="4" fillId="2" borderId="0" xfId="0" applyFont="1" applyFill="1" applyBorder="1"/>
    <xf numFmtId="2" fontId="4" fillId="2" borderId="0" xfId="0" applyNumberFormat="1" applyFont="1" applyFill="1" applyAlignment="1">
      <alignment horizontal="right" wrapText="1"/>
    </xf>
    <xf numFmtId="2" fontId="4" fillId="2" borderId="0" xfId="0" applyNumberFormat="1" applyFont="1" applyFill="1"/>
    <xf numFmtId="2" fontId="4" fillId="2" borderId="0" xfId="0" applyNumberFormat="1" applyFont="1" applyFill="1" applyAlignment="1">
      <alignment wrapText="1"/>
    </xf>
    <xf numFmtId="2" fontId="4" fillId="2" borderId="0" xfId="0" applyNumberFormat="1" applyFont="1" applyFill="1" applyAlignment="1">
      <alignment vertical="top" wrapText="1"/>
    </xf>
    <xf numFmtId="2" fontId="4" fillId="2" borderId="0" xfId="0" applyNumberFormat="1" applyFont="1" applyFill="1" applyAlignment="1">
      <alignment horizontal="right" vertical="top" wrapText="1"/>
    </xf>
    <xf numFmtId="2" fontId="4" fillId="2" borderId="0" xfId="0" applyNumberFormat="1" applyFont="1" applyFill="1" applyBorder="1"/>
    <xf numFmtId="2" fontId="4" fillId="2" borderId="0" xfId="0" applyNumberFormat="1" applyFont="1" applyFill="1" applyBorder="1" applyAlignment="1">
      <alignment horizontal="right"/>
    </xf>
    <xf numFmtId="171" fontId="4" fillId="2" borderId="0" xfId="0" applyFont="1" applyFill="1" applyBorder="1" applyAlignment="1">
      <alignment horizontal="right" vertical="top" wrapText="1"/>
    </xf>
    <xf numFmtId="171" fontId="10" fillId="2" borderId="0" xfId="0" applyFont="1" applyFill="1" applyAlignment="1">
      <alignment horizontal="left"/>
    </xf>
    <xf numFmtId="171" fontId="4" fillId="2" borderId="0" xfId="0" applyFont="1" applyFill="1" applyAlignment="1">
      <alignment horizontal="left" vertical="top" wrapText="1" indent="1"/>
    </xf>
    <xf numFmtId="43" fontId="10" fillId="2" borderId="0" xfId="1" applyFont="1" applyFill="1"/>
    <xf numFmtId="43" fontId="4" fillId="2" borderId="0" xfId="1" applyFont="1" applyFill="1"/>
    <xf numFmtId="43" fontId="10" fillId="2" borderId="0" xfId="1" applyNumberFormat="1" applyFont="1" applyFill="1"/>
    <xf numFmtId="171" fontId="11" fillId="2" borderId="0" xfId="0" applyFont="1" applyFill="1"/>
    <xf numFmtId="171" fontId="11" fillId="2" borderId="0" xfId="0" applyFont="1" applyFill="1" applyBorder="1" applyAlignment="1">
      <alignment vertical="top" wrapText="1"/>
    </xf>
    <xf numFmtId="171" fontId="10" fillId="2" borderId="0" xfId="0" applyFont="1" applyFill="1"/>
    <xf numFmtId="171" fontId="5" fillId="2" borderId="0" xfId="0" applyFont="1" applyFill="1" applyBorder="1"/>
    <xf numFmtId="166" fontId="4" fillId="2" borderId="0" xfId="2" applyNumberFormat="1" applyFont="1" applyFill="1" applyBorder="1"/>
    <xf numFmtId="171" fontId="4" fillId="2" borderId="0" xfId="0" applyFont="1" applyFill="1" applyBorder="1" applyAlignment="1">
      <alignment horizontal="center"/>
    </xf>
    <xf numFmtId="171" fontId="4" fillId="2" borderId="0" xfId="0" applyFont="1" applyFill="1" applyBorder="1" applyAlignment="1">
      <alignment horizontal="center" vertical="center"/>
    </xf>
    <xf numFmtId="171" fontId="5" fillId="2" borderId="4" xfId="0" applyFont="1" applyFill="1" applyBorder="1" applyAlignment="1">
      <alignment horizontal="center" vertical="center"/>
    </xf>
    <xf numFmtId="171" fontId="5" fillId="2" borderId="4" xfId="0" quotePrefix="1" applyFont="1" applyFill="1" applyBorder="1" applyAlignment="1">
      <alignment horizontal="center" vertical="center"/>
    </xf>
    <xf numFmtId="171" fontId="5" fillId="2" borderId="4" xfId="0" applyFont="1" applyFill="1" applyBorder="1" applyAlignment="1">
      <alignment horizontal="center" vertical="center" textRotation="90" wrapText="1"/>
    </xf>
    <xf numFmtId="171" fontId="5" fillId="2" borderId="4" xfId="0" applyFont="1" applyFill="1" applyBorder="1"/>
    <xf numFmtId="171" fontId="5" fillId="2" borderId="6" xfId="0" applyFont="1" applyFill="1" applyBorder="1" applyAlignment="1">
      <alignment horizontal="center" vertical="center" textRotation="90" wrapText="1"/>
    </xf>
    <xf numFmtId="171" fontId="5" fillId="2" borderId="6" xfId="0" applyFont="1" applyFill="1" applyBorder="1"/>
    <xf numFmtId="171" fontId="4" fillId="2" borderId="2" xfId="0" applyFont="1" applyFill="1" applyBorder="1" applyAlignment="1"/>
    <xf numFmtId="3" fontId="5" fillId="2" borderId="0" xfId="0" applyNumberFormat="1" applyFont="1" applyFill="1" applyAlignment="1">
      <alignment horizontal="center" wrapText="1"/>
    </xf>
    <xf numFmtId="172" fontId="20" fillId="2" borderId="0" xfId="0" applyNumberFormat="1" applyFont="1" applyFill="1" applyBorder="1" applyAlignment="1">
      <alignment horizontal="right" vertical="center"/>
    </xf>
    <xf numFmtId="172" fontId="4" fillId="2" borderId="0" xfId="2" quotePrefix="1" applyNumberFormat="1" applyFont="1" applyFill="1" applyBorder="1" applyAlignment="1">
      <alignment horizontal="right" vertical="center"/>
    </xf>
    <xf numFmtId="172" fontId="4" fillId="2" borderId="0" xfId="2" applyNumberFormat="1" applyFont="1" applyFill="1" applyBorder="1" applyAlignment="1">
      <alignment horizontal="right" vertical="center"/>
    </xf>
    <xf numFmtId="172" fontId="4" fillId="2" borderId="0" xfId="0" applyNumberFormat="1" applyFont="1" applyFill="1" applyBorder="1" applyAlignment="1">
      <alignment horizontal="right" vertical="center"/>
    </xf>
    <xf numFmtId="172" fontId="5" fillId="2" borderId="6" xfId="2" quotePrefix="1" applyNumberFormat="1" applyFont="1" applyFill="1" applyBorder="1" applyAlignment="1">
      <alignment horizontal="right" vertical="center"/>
    </xf>
    <xf numFmtId="172" fontId="5" fillId="2" borderId="6" xfId="0" applyNumberFormat="1" applyFont="1" applyFill="1" applyBorder="1" applyAlignment="1">
      <alignment horizontal="right" vertical="center"/>
    </xf>
    <xf numFmtId="172" fontId="5" fillId="2" borderId="6" xfId="2" applyNumberFormat="1" applyFont="1" applyFill="1" applyBorder="1" applyAlignment="1">
      <alignment horizontal="right" vertical="center"/>
    </xf>
    <xf numFmtId="172" fontId="5" fillId="2" borderId="4" xfId="2" applyNumberFormat="1" applyFont="1" applyFill="1" applyBorder="1" applyAlignment="1">
      <alignment horizontal="right" vertical="center"/>
    </xf>
    <xf numFmtId="172" fontId="5" fillId="2" borderId="4" xfId="0" applyNumberFormat="1" applyFont="1" applyFill="1" applyBorder="1" applyAlignment="1">
      <alignment horizontal="right" vertical="center"/>
    </xf>
    <xf numFmtId="3" fontId="4" fillId="2" borderId="0" xfId="0" applyNumberFormat="1" applyFont="1" applyFill="1" applyAlignment="1">
      <alignment wrapText="1"/>
    </xf>
    <xf numFmtId="4" fontId="5" fillId="2" borderId="0" xfId="0" applyNumberFormat="1" applyFont="1" applyFill="1" applyBorder="1" applyAlignment="1">
      <alignment horizontal="right" wrapText="1"/>
    </xf>
    <xf numFmtId="4" fontId="4" fillId="2" borderId="0" xfId="0" applyNumberFormat="1" applyFont="1" applyFill="1" applyAlignment="1">
      <alignment horizontal="right" wrapText="1"/>
    </xf>
    <xf numFmtId="4" fontId="5" fillId="2" borderId="0" xfId="0" applyNumberFormat="1" applyFont="1" applyFill="1" applyAlignment="1">
      <alignment wrapText="1"/>
    </xf>
    <xf numFmtId="4" fontId="5" fillId="2" borderId="0" xfId="0" applyNumberFormat="1" applyFont="1" applyFill="1" applyAlignment="1">
      <alignment horizontal="right" wrapText="1"/>
    </xf>
    <xf numFmtId="3" fontId="4" fillId="2" borderId="0" xfId="0" applyNumberFormat="1" applyFont="1" applyFill="1"/>
    <xf numFmtId="172" fontId="4" fillId="2" borderId="0" xfId="0" applyNumberFormat="1" applyFont="1" applyFill="1" applyAlignment="1">
      <alignment horizontal="right" vertical="top" wrapText="1"/>
    </xf>
    <xf numFmtId="172" fontId="4" fillId="2" borderId="0" xfId="0" applyNumberFormat="1" applyFont="1" applyFill="1" applyAlignment="1">
      <alignment horizontal="right" wrapText="1"/>
    </xf>
    <xf numFmtId="172" fontId="5" fillId="2" borderId="0" xfId="0" applyNumberFormat="1" applyFont="1" applyFill="1" applyAlignment="1">
      <alignment horizontal="right" wrapText="1"/>
    </xf>
    <xf numFmtId="172" fontId="4" fillId="2" borderId="0" xfId="0" applyNumberFormat="1" applyFont="1" applyFill="1"/>
    <xf numFmtId="172" fontId="5" fillId="2" borderId="0" xfId="0" applyNumberFormat="1" applyFont="1" applyFill="1" applyAlignment="1">
      <alignment horizontal="right" vertical="top" wrapText="1"/>
    </xf>
    <xf numFmtId="3" fontId="4" fillId="2" borderId="0" xfId="0" applyNumberFormat="1" applyFont="1" applyFill="1" applyAlignment="1">
      <alignment horizontal="right"/>
    </xf>
    <xf numFmtId="167" fontId="4" fillId="2" borderId="0" xfId="1" applyNumberFormat="1" applyFont="1" applyFill="1" applyAlignment="1">
      <alignment vertical="center"/>
    </xf>
    <xf numFmtId="173" fontId="4" fillId="2" borderId="0" xfId="0" applyNumberFormat="1" applyFont="1" applyFill="1" applyBorder="1"/>
    <xf numFmtId="166" fontId="4" fillId="2" borderId="0" xfId="0" applyNumberFormat="1" applyFont="1" applyFill="1" applyBorder="1"/>
    <xf numFmtId="172" fontId="4" fillId="2" borderId="0" xfId="0" applyNumberFormat="1" applyFont="1" applyFill="1" applyBorder="1"/>
    <xf numFmtId="171" fontId="1" fillId="2" borderId="0" xfId="5" applyFill="1"/>
    <xf numFmtId="171" fontId="16" fillId="2" borderId="0" xfId="3" applyFont="1" applyFill="1" applyAlignment="1"/>
    <xf numFmtId="49" fontId="17" fillId="2" borderId="0" xfId="3" applyNumberFormat="1" applyFont="1" applyFill="1"/>
    <xf numFmtId="171" fontId="17" fillId="2" borderId="0" xfId="3" applyFont="1" applyFill="1"/>
    <xf numFmtId="37" fontId="4" fillId="2" borderId="0" xfId="3" applyNumberFormat="1" applyFont="1" applyFill="1" applyBorder="1" applyAlignment="1" applyProtection="1">
      <alignment horizontal="right"/>
    </xf>
    <xf numFmtId="171" fontId="10" fillId="2" borderId="0" xfId="3" applyFont="1" applyFill="1" applyBorder="1"/>
    <xf numFmtId="171" fontId="5" fillId="2" borderId="0" xfId="3" applyFont="1" applyFill="1" applyBorder="1" applyAlignment="1">
      <alignment horizontal="left"/>
    </xf>
    <xf numFmtId="170" fontId="4" fillId="2" borderId="0" xfId="3" applyNumberFormat="1" applyFont="1" applyFill="1" applyBorder="1" applyAlignment="1" applyProtection="1">
      <alignment horizontal="right"/>
    </xf>
    <xf numFmtId="171" fontId="4" fillId="2" borderId="0" xfId="0" applyFont="1" applyFill="1" applyAlignment="1">
      <alignment horizontal="left" vertical="center" wrapText="1"/>
    </xf>
    <xf numFmtId="172" fontId="4" fillId="2" borderId="0" xfId="1" applyNumberFormat="1" applyFont="1" applyFill="1" applyAlignment="1">
      <alignment horizontal="right" wrapText="1"/>
    </xf>
    <xf numFmtId="172" fontId="4" fillId="2" borderId="0" xfId="0" applyNumberFormat="1" applyFont="1" applyFill="1" applyAlignment="1">
      <alignment horizontal="right" vertical="center" wrapText="1"/>
    </xf>
    <xf numFmtId="172" fontId="4" fillId="2" borderId="0" xfId="0" applyNumberFormat="1" applyFont="1" applyFill="1" applyBorder="1" applyAlignment="1">
      <alignment horizontal="right" vertical="center" wrapText="1"/>
    </xf>
    <xf numFmtId="172" fontId="4" fillId="2" borderId="0" xfId="0" applyNumberFormat="1" applyFont="1" applyFill="1" applyBorder="1" applyAlignment="1">
      <alignment horizontal="right" wrapText="1"/>
    </xf>
    <xf numFmtId="172" fontId="5" fillId="2" borderId="0" xfId="0" applyNumberFormat="1" applyFont="1" applyFill="1" applyBorder="1" applyAlignment="1">
      <alignment horizontal="right" wrapText="1"/>
    </xf>
    <xf numFmtId="172" fontId="4" fillId="2" borderId="0" xfId="0" applyNumberFormat="1" applyFont="1" applyFill="1" applyBorder="1" applyAlignment="1">
      <alignment horizontal="right" vertical="top" wrapText="1"/>
    </xf>
    <xf numFmtId="164" fontId="5" fillId="2" borderId="0" xfId="0" applyNumberFormat="1" applyFont="1" applyFill="1" applyBorder="1" applyAlignment="1">
      <alignment horizontal="right" wrapText="1"/>
    </xf>
    <xf numFmtId="164" fontId="4" fillId="2" borderId="0" xfId="0" applyNumberFormat="1" applyFont="1" applyFill="1" applyAlignment="1">
      <alignment horizontal="right" wrapText="1"/>
    </xf>
    <xf numFmtId="164" fontId="5" fillId="2" borderId="0" xfId="0" applyNumberFormat="1" applyFont="1" applyFill="1" applyAlignment="1">
      <alignment horizontal="right" wrapText="1"/>
    </xf>
    <xf numFmtId="164" fontId="5" fillId="2" borderId="0" xfId="0" applyNumberFormat="1" applyFont="1" applyFill="1" applyAlignment="1">
      <alignment horizontal="right" vertical="top" wrapText="1"/>
    </xf>
    <xf numFmtId="164" fontId="4" fillId="2" borderId="0" xfId="0" applyNumberFormat="1" applyFont="1" applyFill="1" applyAlignment="1">
      <alignment horizontal="right" vertical="top" wrapText="1"/>
    </xf>
    <xf numFmtId="164" fontId="4" fillId="2" borderId="0" xfId="0" applyNumberFormat="1" applyFont="1" applyFill="1"/>
    <xf numFmtId="164" fontId="5" fillId="2" borderId="0" xfId="0" applyNumberFormat="1" applyFont="1" applyFill="1" applyBorder="1" applyAlignment="1">
      <alignment horizontal="right" vertical="top" wrapText="1"/>
    </xf>
    <xf numFmtId="3" fontId="4" fillId="2" borderId="0" xfId="0" applyNumberFormat="1" applyFont="1" applyFill="1" applyAlignment="1">
      <alignment horizontal="right" vertical="top" wrapText="1"/>
    </xf>
    <xf numFmtId="171" fontId="5" fillId="2" borderId="0" xfId="0" applyFont="1" applyFill="1" applyAlignment="1">
      <alignment horizontal="right" vertical="top" wrapText="1"/>
    </xf>
    <xf numFmtId="171" fontId="5" fillId="2" borderId="0" xfId="0" applyFont="1" applyFill="1" applyAlignment="1">
      <alignment horizontal="left"/>
    </xf>
    <xf numFmtId="171" fontId="5" fillId="2" borderId="0" xfId="0" applyFont="1" applyFill="1" applyBorder="1" applyAlignment="1">
      <alignment horizontal="right" vertical="top" wrapText="1"/>
    </xf>
    <xf numFmtId="171" fontId="6" fillId="2" borderId="0" xfId="0" applyFont="1" applyFill="1" applyAlignment="1">
      <alignment horizontal="center" vertical="top" wrapText="1"/>
    </xf>
    <xf numFmtId="171" fontId="4" fillId="2" borderId="0" xfId="0" applyFont="1" applyFill="1" applyAlignment="1">
      <alignment horizontal="right" vertical="center"/>
    </xf>
    <xf numFmtId="172" fontId="4" fillId="2" borderId="0" xfId="0" applyNumberFormat="1" applyFont="1" applyFill="1" applyAlignment="1">
      <alignment horizontal="right" vertical="center"/>
    </xf>
    <xf numFmtId="171" fontId="5" fillId="2" borderId="0" xfId="0" applyFont="1" applyFill="1" applyBorder="1" applyAlignment="1">
      <alignment horizontal="left" vertical="center"/>
    </xf>
    <xf numFmtId="172" fontId="5" fillId="2" borderId="0" xfId="0" applyNumberFormat="1" applyFont="1" applyFill="1" applyBorder="1" applyAlignment="1">
      <alignment horizontal="right" vertical="center"/>
    </xf>
    <xf numFmtId="172" fontId="4" fillId="2" borderId="0" xfId="0" applyNumberFormat="1" applyFont="1" applyFill="1" applyAlignment="1">
      <alignment vertical="center"/>
    </xf>
    <xf numFmtId="167" fontId="4" fillId="2" borderId="0" xfId="0" applyNumberFormat="1" applyFont="1" applyFill="1" applyAlignment="1">
      <alignment vertical="center"/>
    </xf>
    <xf numFmtId="164" fontId="20" fillId="2" borderId="0" xfId="0" applyNumberFormat="1" applyFont="1" applyFill="1" applyAlignment="1">
      <alignment horizontal="right"/>
    </xf>
    <xf numFmtId="171" fontId="5" fillId="2" borderId="0" xfId="0" applyFont="1" applyFill="1" applyAlignment="1">
      <alignment wrapText="1"/>
    </xf>
    <xf numFmtId="171" fontId="5" fillId="2" borderId="0" xfId="0" applyFont="1" applyFill="1" applyBorder="1" applyAlignment="1">
      <alignment wrapText="1"/>
    </xf>
    <xf numFmtId="171" fontId="4" fillId="2" borderId="0" xfId="0" applyFont="1" applyFill="1" applyBorder="1" applyAlignment="1">
      <alignment wrapText="1"/>
    </xf>
    <xf numFmtId="171" fontId="5" fillId="2" borderId="0" xfId="0" applyFont="1" applyFill="1" applyBorder="1" applyAlignment="1">
      <alignment horizontal="right" wrapText="1"/>
    </xf>
    <xf numFmtId="168" fontId="4" fillId="2" borderId="0" xfId="0" applyNumberFormat="1" applyFont="1" applyFill="1" applyProtection="1"/>
    <xf numFmtId="171" fontId="4" fillId="2" borderId="0" xfId="0" applyFont="1" applyFill="1" applyAlignment="1">
      <alignment horizontal="left" wrapText="1" indent="2"/>
    </xf>
    <xf numFmtId="172" fontId="4" fillId="2" borderId="0" xfId="0" applyNumberFormat="1" applyFont="1" applyFill="1" applyAlignment="1">
      <alignment wrapText="1"/>
    </xf>
    <xf numFmtId="165" fontId="5" fillId="2" borderId="0" xfId="0" applyNumberFormat="1" applyFont="1" applyFill="1" applyAlignment="1">
      <alignment wrapText="1"/>
    </xf>
    <xf numFmtId="165" fontId="4" fillId="2" borderId="0" xfId="0" applyNumberFormat="1" applyFont="1" applyFill="1"/>
    <xf numFmtId="171" fontId="4" fillId="2" borderId="0" xfId="0" applyFont="1" applyFill="1" applyBorder="1" applyAlignment="1">
      <alignment horizontal="right" wrapText="1"/>
    </xf>
    <xf numFmtId="171" fontId="4" fillId="2" borderId="0" xfId="0" applyFont="1" applyFill="1" applyBorder="1" applyAlignment="1">
      <alignment horizontal="right"/>
    </xf>
    <xf numFmtId="164" fontId="4" fillId="2" borderId="0" xfId="0" applyNumberFormat="1" applyFont="1" applyFill="1" applyAlignment="1">
      <alignment horizontal="right"/>
    </xf>
    <xf numFmtId="3" fontId="5" fillId="2" borderId="0" xfId="0" applyNumberFormat="1" applyFont="1" applyFill="1" applyAlignment="1">
      <alignment horizontal="right"/>
    </xf>
    <xf numFmtId="173" fontId="4" fillId="2" borderId="0" xfId="0" applyNumberFormat="1" applyFont="1" applyFill="1"/>
    <xf numFmtId="43" fontId="4" fillId="2" borderId="0" xfId="0" applyNumberFormat="1" applyFont="1" applyFill="1"/>
    <xf numFmtId="166" fontId="4" fillId="2" borderId="0" xfId="1" applyNumberFormat="1" applyFont="1" applyFill="1"/>
    <xf numFmtId="171" fontId="5" fillId="2" borderId="0" xfId="0" applyFont="1" applyFill="1" applyAlignment="1"/>
    <xf numFmtId="171" fontId="4" fillId="2" borderId="0" xfId="0" applyFont="1" applyFill="1" applyAlignment="1"/>
    <xf numFmtId="171" fontId="4" fillId="2" borderId="0" xfId="0" applyFont="1" applyFill="1" applyAlignment="1">
      <alignment horizontal="right" vertical="center" wrapText="1"/>
    </xf>
    <xf numFmtId="171" fontId="4" fillId="2" borderId="0" xfId="0" applyFont="1" applyFill="1" applyBorder="1" applyAlignment="1">
      <alignment vertical="center"/>
    </xf>
    <xf numFmtId="166" fontId="4" fillId="2" borderId="0" xfId="1" applyNumberFormat="1" applyFont="1" applyFill="1" applyAlignment="1">
      <alignment vertical="center"/>
    </xf>
    <xf numFmtId="171" fontId="4" fillId="2" borderId="0" xfId="0" applyFont="1" applyFill="1" applyBorder="1" applyAlignment="1">
      <alignment vertical="center" wrapText="1"/>
    </xf>
    <xf numFmtId="4" fontId="4" fillId="2" borderId="0" xfId="0" applyNumberFormat="1" applyFont="1" applyFill="1" applyBorder="1" applyAlignment="1">
      <alignment horizontal="right" vertical="center" wrapText="1"/>
    </xf>
    <xf numFmtId="171" fontId="5" fillId="2" borderId="0" xfId="0" applyFont="1" applyFill="1" applyBorder="1" applyAlignment="1">
      <alignment vertical="center" wrapText="1"/>
    </xf>
    <xf numFmtId="172" fontId="5" fillId="2" borderId="0" xfId="1" applyNumberFormat="1" applyFont="1" applyFill="1" applyBorder="1" applyAlignment="1">
      <alignment vertical="center"/>
    </xf>
    <xf numFmtId="172" fontId="5" fillId="2" borderId="0" xfId="0" applyNumberFormat="1" applyFont="1" applyFill="1" applyBorder="1" applyAlignment="1">
      <alignment horizontal="right" vertical="center" wrapText="1"/>
    </xf>
    <xf numFmtId="171" fontId="5" fillId="2" borderId="0" xfId="0" applyFont="1" applyFill="1" applyBorder="1" applyAlignment="1">
      <alignment vertical="center"/>
    </xf>
    <xf numFmtId="172" fontId="5" fillId="2" borderId="0" xfId="0" applyNumberFormat="1" applyFont="1" applyFill="1" applyAlignment="1">
      <alignment horizontal="right" vertical="center"/>
    </xf>
    <xf numFmtId="172" fontId="5" fillId="2" borderId="0" xfId="0" applyNumberFormat="1" applyFont="1" applyFill="1" applyAlignment="1">
      <alignment horizontal="right"/>
    </xf>
    <xf numFmtId="171" fontId="4" fillId="2" borderId="0" xfId="0" applyFont="1" applyFill="1" applyAlignment="1">
      <alignment horizontal="justify" vertical="center" wrapText="1"/>
    </xf>
    <xf numFmtId="171" fontId="4" fillId="2" borderId="0" xfId="0" applyFont="1" applyFill="1" applyAlignment="1">
      <alignment vertical="center" wrapText="1"/>
    </xf>
    <xf numFmtId="172" fontId="4" fillId="2" borderId="0" xfId="1" applyNumberFormat="1" applyFont="1" applyFill="1" applyAlignment="1">
      <alignment vertical="center"/>
    </xf>
    <xf numFmtId="172" fontId="4" fillId="2" borderId="0" xfId="0" applyNumberFormat="1" applyFont="1" applyFill="1" applyAlignment="1">
      <alignment horizontal="right"/>
    </xf>
    <xf numFmtId="4" fontId="4" fillId="2" borderId="0" xfId="0" applyNumberFormat="1" applyFont="1" applyFill="1" applyAlignment="1">
      <alignment horizontal="right" vertical="center" wrapText="1"/>
    </xf>
    <xf numFmtId="171" fontId="4" fillId="2" borderId="0" xfId="0" applyFont="1" applyFill="1" applyAlignment="1">
      <alignment horizontal="left" indent="2"/>
    </xf>
    <xf numFmtId="171" fontId="4" fillId="2" borderId="0" xfId="0" applyFont="1" applyFill="1" applyAlignment="1">
      <alignment horizontal="left" vertical="center"/>
    </xf>
    <xf numFmtId="171" fontId="5" fillId="2" borderId="0" xfId="0" applyFont="1" applyFill="1" applyAlignment="1">
      <alignment vertical="center" wrapText="1"/>
    </xf>
    <xf numFmtId="172" fontId="5" fillId="2" borderId="0" xfId="1" applyNumberFormat="1" applyFont="1" applyFill="1" applyAlignment="1">
      <alignment vertical="center"/>
    </xf>
    <xf numFmtId="172" fontId="5" fillId="2" borderId="0" xfId="0" applyNumberFormat="1" applyFont="1" applyFill="1" applyAlignment="1">
      <alignment horizontal="right" vertical="center" wrapText="1"/>
    </xf>
    <xf numFmtId="171" fontId="5" fillId="2" borderId="0" xfId="0" applyFont="1" applyFill="1" applyAlignment="1">
      <alignment vertical="center"/>
    </xf>
    <xf numFmtId="171" fontId="5" fillId="2" borderId="0" xfId="0" applyFont="1" applyFill="1"/>
    <xf numFmtId="164" fontId="4" fillId="2" borderId="0" xfId="0" applyNumberFormat="1" applyFont="1" applyFill="1" applyBorder="1" applyAlignment="1">
      <alignment horizontal="right" vertical="center"/>
    </xf>
    <xf numFmtId="171" fontId="4" fillId="2" borderId="0" xfId="0" applyFont="1" applyFill="1" applyAlignment="1">
      <alignment horizontal="left" vertical="center" indent="2"/>
    </xf>
    <xf numFmtId="4" fontId="5" fillId="2" borderId="0" xfId="0" applyNumberFormat="1" applyFont="1" applyFill="1" applyBorder="1" applyAlignment="1">
      <alignment horizontal="right" vertical="center" wrapText="1"/>
    </xf>
    <xf numFmtId="3" fontId="4" fillId="2" borderId="0" xfId="0" applyNumberFormat="1" applyFont="1" applyFill="1" applyAlignment="1">
      <alignment vertical="center"/>
    </xf>
    <xf numFmtId="171" fontId="4" fillId="2" borderId="0" xfId="0" applyFont="1" applyFill="1" applyAlignment="1">
      <alignment horizontal="left" indent="4"/>
    </xf>
    <xf numFmtId="171" fontId="4" fillId="2" borderId="0" xfId="0" applyFont="1" applyFill="1" applyAlignment="1">
      <alignment horizontal="left" indent="5"/>
    </xf>
    <xf numFmtId="4" fontId="4" fillId="2" borderId="0" xfId="0" applyNumberFormat="1" applyFont="1" applyFill="1" applyAlignment="1">
      <alignment vertical="center" wrapText="1"/>
    </xf>
    <xf numFmtId="172" fontId="4" fillId="2" borderId="0" xfId="0" applyNumberFormat="1" applyFont="1" applyFill="1" applyAlignment="1">
      <alignment vertical="center" wrapText="1"/>
    </xf>
    <xf numFmtId="172" fontId="4" fillId="2" borderId="0" xfId="1" applyNumberFormat="1" applyFont="1" applyFill="1" applyAlignment="1">
      <alignment vertical="center" wrapText="1"/>
    </xf>
    <xf numFmtId="171" fontId="4" fillId="2" borderId="0" xfId="0" applyFont="1" applyFill="1" applyBorder="1" applyAlignment="1">
      <alignment horizontal="left" wrapText="1" indent="3"/>
    </xf>
    <xf numFmtId="171" fontId="4" fillId="2" borderId="0" xfId="0" applyFont="1" applyFill="1" applyBorder="1" applyAlignment="1">
      <alignment horizontal="left" indent="1"/>
    </xf>
    <xf numFmtId="171" fontId="5" fillId="2" borderId="0" xfId="0" applyFont="1" applyFill="1" applyAlignment="1">
      <alignment horizontal="left" vertical="center" wrapText="1"/>
    </xf>
    <xf numFmtId="164" fontId="4" fillId="2" borderId="0" xfId="0" applyNumberFormat="1" applyFont="1" applyFill="1" applyAlignment="1">
      <alignment horizontal="right" vertical="center"/>
    </xf>
    <xf numFmtId="164" fontId="4" fillId="2" borderId="0" xfId="0" applyNumberFormat="1" applyFont="1" applyFill="1" applyAlignment="1">
      <alignment horizontal="right" vertical="center" wrapText="1"/>
    </xf>
    <xf numFmtId="166" fontId="4" fillId="2" borderId="0" xfId="1" applyNumberFormat="1" applyFont="1" applyFill="1" applyBorder="1" applyAlignment="1">
      <alignment vertical="center"/>
    </xf>
    <xf numFmtId="171" fontId="4" fillId="2" borderId="0" xfId="0" applyFont="1" applyFill="1" applyBorder="1" applyAlignment="1">
      <alignment horizontal="right" vertical="center" wrapText="1"/>
    </xf>
    <xf numFmtId="164" fontId="4" fillId="2" borderId="0" xfId="0" applyNumberFormat="1" applyFont="1" applyFill="1" applyAlignment="1">
      <alignment vertical="center"/>
    </xf>
    <xf numFmtId="3" fontId="4" fillId="2" borderId="0" xfId="0" applyNumberFormat="1" applyFont="1" applyFill="1" applyAlignment="1">
      <alignment horizontal="right" vertical="center"/>
    </xf>
    <xf numFmtId="172" fontId="5" fillId="2" borderId="0" xfId="0" applyNumberFormat="1" applyFont="1" applyFill="1" applyBorder="1" applyAlignment="1">
      <alignment horizontal="right"/>
    </xf>
    <xf numFmtId="172" fontId="4" fillId="2" borderId="0" xfId="0" applyNumberFormat="1" applyFont="1" applyFill="1" applyBorder="1" applyAlignment="1">
      <alignment horizontal="right"/>
    </xf>
    <xf numFmtId="171" fontId="4" fillId="2" borderId="0" xfId="0" applyFont="1" applyFill="1" applyAlignment="1">
      <alignment horizontal="left" vertical="center" wrapText="1" indent="3"/>
    </xf>
    <xf numFmtId="3" fontId="5" fillId="2" borderId="0" xfId="0" applyNumberFormat="1" applyFont="1" applyFill="1" applyAlignment="1">
      <alignment vertical="center"/>
    </xf>
    <xf numFmtId="171" fontId="4" fillId="2" borderId="0" xfId="0" applyFont="1" applyFill="1" applyBorder="1" applyAlignment="1">
      <alignment horizontal="left" vertical="top" indent="1"/>
    </xf>
    <xf numFmtId="171" fontId="4" fillId="2" borderId="0" xfId="0" applyFont="1" applyFill="1" applyBorder="1" applyAlignment="1"/>
    <xf numFmtId="171" fontId="5" fillId="2" borderId="0" xfId="0" applyFont="1" applyFill="1" applyBorder="1" applyAlignment="1"/>
    <xf numFmtId="164" fontId="4" fillId="2" borderId="0" xfId="0" applyNumberFormat="1" applyFont="1" applyFill="1" applyAlignment="1"/>
    <xf numFmtId="3" fontId="4" fillId="2" borderId="0" xfId="0" applyNumberFormat="1" applyFont="1" applyFill="1" applyAlignment="1"/>
    <xf numFmtId="3" fontId="4" fillId="2" borderId="0" xfId="0" applyNumberFormat="1" applyFont="1" applyFill="1" applyBorder="1" applyAlignment="1"/>
    <xf numFmtId="164" fontId="4" fillId="2" borderId="0" xfId="0" applyNumberFormat="1" applyFont="1" applyFill="1" applyBorder="1" applyAlignment="1"/>
    <xf numFmtId="3" fontId="5" fillId="2" borderId="0" xfId="0" applyNumberFormat="1" applyFont="1" applyFill="1" applyBorder="1" applyAlignment="1"/>
    <xf numFmtId="171" fontId="5" fillId="2" borderId="0" xfId="0" applyFont="1" applyFill="1" applyBorder="1" applyAlignment="1">
      <alignment horizontal="justify" vertical="top" wrapText="1"/>
    </xf>
    <xf numFmtId="171" fontId="5" fillId="2" borderId="0" xfId="0" applyFont="1" applyFill="1" applyBorder="1" applyAlignment="1">
      <alignment vertical="top" wrapText="1"/>
    </xf>
    <xf numFmtId="172" fontId="5" fillId="2" borderId="0" xfId="0" applyNumberFormat="1" applyFont="1" applyFill="1" applyBorder="1" applyAlignment="1">
      <alignment horizontal="right" vertical="top" wrapText="1"/>
    </xf>
    <xf numFmtId="164" fontId="5" fillId="2" borderId="0" xfId="1" applyNumberFormat="1" applyFont="1" applyFill="1" applyBorder="1" applyAlignment="1">
      <alignment vertical="center"/>
    </xf>
    <xf numFmtId="164" fontId="5" fillId="2" borderId="0" xfId="0" applyNumberFormat="1" applyFont="1" applyFill="1" applyBorder="1" applyAlignment="1">
      <alignment horizontal="right" vertical="center" wrapText="1"/>
    </xf>
    <xf numFmtId="164" fontId="5" fillId="2" borderId="0" xfId="0" applyNumberFormat="1" applyFont="1" applyFill="1" applyBorder="1" applyAlignment="1"/>
    <xf numFmtId="164" fontId="5" fillId="2" borderId="0" xfId="0" applyNumberFormat="1" applyFont="1" applyFill="1" applyBorder="1" applyAlignment="1">
      <alignment vertical="top" wrapText="1"/>
    </xf>
    <xf numFmtId="172" fontId="5" fillId="2" borderId="0" xfId="0" applyNumberFormat="1" applyFont="1" applyFill="1" applyBorder="1" applyAlignment="1">
      <alignment wrapText="1"/>
    </xf>
    <xf numFmtId="172" fontId="5" fillId="2" borderId="0" xfId="0" applyNumberFormat="1" applyFont="1" applyFill="1" applyBorder="1" applyAlignment="1">
      <alignment vertical="top" wrapText="1"/>
    </xf>
    <xf numFmtId="172" fontId="5" fillId="2" borderId="0" xfId="0" applyNumberFormat="1" applyFont="1" applyFill="1" applyBorder="1"/>
    <xf numFmtId="171" fontId="4" fillId="2" borderId="0" xfId="0" applyFont="1" applyFill="1" applyBorder="1" applyAlignment="1">
      <alignment vertical="top" wrapText="1"/>
    </xf>
    <xf numFmtId="171" fontId="4" fillId="2" borderId="0" xfId="0" applyFont="1" applyFill="1" applyBorder="1" applyAlignment="1">
      <alignment horizontal="left" vertical="top" wrapText="1" indent="1"/>
    </xf>
    <xf numFmtId="171" fontId="4" fillId="2" borderId="0" xfId="0" applyFont="1" applyFill="1" applyBorder="1" applyAlignment="1">
      <alignment horizontal="left" vertical="top" wrapText="1" indent="2"/>
    </xf>
    <xf numFmtId="172" fontId="4" fillId="2" borderId="0" xfId="0" applyNumberFormat="1" applyFont="1" applyFill="1" applyBorder="1" applyAlignment="1">
      <alignment vertical="center"/>
    </xf>
    <xf numFmtId="171" fontId="4" fillId="2" borderId="0" xfId="0" applyFont="1" applyFill="1" applyBorder="1" applyAlignment="1">
      <alignment horizontal="justify" vertical="top" wrapText="1"/>
    </xf>
    <xf numFmtId="171" fontId="5" fillId="2" borderId="0" xfId="0" applyFont="1" applyFill="1" applyBorder="1" applyAlignment="1">
      <alignment horizontal="left" wrapText="1" indent="1"/>
    </xf>
    <xf numFmtId="171" fontId="4" fillId="2" borderId="0" xfId="0" applyFont="1" applyFill="1" applyBorder="1" applyAlignment="1">
      <alignment horizontal="left" wrapText="1" indent="2"/>
    </xf>
    <xf numFmtId="4" fontId="4" fillId="2" borderId="0" xfId="0" applyNumberFormat="1" applyFont="1" applyFill="1" applyBorder="1" applyAlignment="1">
      <alignment horizontal="right" vertical="top" wrapText="1"/>
    </xf>
    <xf numFmtId="164" fontId="4" fillId="2" borderId="0" xfId="0" applyNumberFormat="1" applyFont="1" applyFill="1" applyBorder="1" applyAlignment="1">
      <alignment vertical="center"/>
    </xf>
    <xf numFmtId="172" fontId="4" fillId="2" borderId="0" xfId="0" applyNumberFormat="1" applyFont="1" applyFill="1" applyBorder="1" applyAlignment="1">
      <alignment vertical="top" wrapText="1"/>
    </xf>
    <xf numFmtId="4" fontId="4" fillId="2" borderId="0" xfId="0" applyNumberFormat="1" applyFont="1" applyFill="1" applyBorder="1" applyAlignment="1">
      <alignment horizontal="right" wrapText="1"/>
    </xf>
    <xf numFmtId="174" fontId="4" fillId="2" borderId="0" xfId="0" applyNumberFormat="1" applyFont="1" applyFill="1" applyBorder="1" applyAlignment="1">
      <alignment vertical="center"/>
    </xf>
    <xf numFmtId="43" fontId="4" fillId="2" borderId="0" xfId="0" applyNumberFormat="1" applyFont="1" applyFill="1" applyBorder="1" applyAlignment="1">
      <alignment vertical="center"/>
    </xf>
    <xf numFmtId="167" fontId="4" fillId="2" borderId="0" xfId="0" applyNumberFormat="1" applyFont="1" applyFill="1" applyBorder="1" applyAlignment="1">
      <alignment vertical="center"/>
    </xf>
    <xf numFmtId="171" fontId="4" fillId="2" borderId="0" xfId="0" applyFont="1" applyFill="1" applyBorder="1" applyAlignment="1">
      <alignment horizontal="left" vertical="top" wrapText="1" indent="3"/>
    </xf>
    <xf numFmtId="172" fontId="5" fillId="2" borderId="0" xfId="0" applyNumberFormat="1" applyFont="1" applyFill="1" applyBorder="1" applyAlignment="1">
      <alignment vertical="center"/>
    </xf>
    <xf numFmtId="172" fontId="4" fillId="2" borderId="0" xfId="0" applyNumberFormat="1" applyFont="1" applyFill="1" applyBorder="1" applyAlignment="1">
      <alignment wrapText="1"/>
    </xf>
    <xf numFmtId="172" fontId="5" fillId="2" borderId="4" xfId="0" applyNumberFormat="1" applyFont="1" applyFill="1" applyBorder="1" applyAlignment="1">
      <alignment vertical="top" wrapText="1"/>
    </xf>
    <xf numFmtId="4" fontId="5" fillId="2" borderId="0" xfId="0" applyNumberFormat="1" applyFont="1" applyFill="1" applyBorder="1" applyAlignment="1">
      <alignment wrapText="1"/>
    </xf>
    <xf numFmtId="3" fontId="4" fillId="2" borderId="0" xfId="0" applyNumberFormat="1" applyFont="1" applyFill="1" applyBorder="1" applyAlignment="1">
      <alignment vertical="center"/>
    </xf>
    <xf numFmtId="171" fontId="5" fillId="2" borderId="0" xfId="0" applyFont="1" applyFill="1" applyBorder="1" applyAlignment="1">
      <alignment horizontal="justify" wrapText="1"/>
    </xf>
    <xf numFmtId="171" fontId="5" fillId="2" borderId="0" xfId="0" applyFont="1" applyFill="1" applyAlignment="1">
      <alignment vertical="top" wrapText="1"/>
    </xf>
    <xf numFmtId="4" fontId="5" fillId="2" borderId="0" xfId="0" applyNumberFormat="1" applyFont="1" applyFill="1" applyBorder="1" applyAlignment="1">
      <alignment horizontal="right"/>
    </xf>
    <xf numFmtId="171" fontId="4" fillId="2" borderId="0" xfId="0" applyFont="1" applyFill="1" applyAlignment="1">
      <alignment vertical="top" wrapText="1"/>
    </xf>
    <xf numFmtId="2" fontId="4" fillId="2" borderId="0" xfId="0" applyNumberFormat="1" applyFont="1" applyFill="1" applyAlignment="1">
      <alignment horizontal="left" indent="1"/>
    </xf>
    <xf numFmtId="4" fontId="4" fillId="2" borderId="0" xfId="0" applyNumberFormat="1" applyFont="1" applyFill="1" applyAlignment="1">
      <alignment horizontal="right"/>
    </xf>
    <xf numFmtId="171" fontId="4" fillId="2" borderId="0" xfId="0" applyFont="1" applyFill="1" applyAlignment="1">
      <alignment horizontal="justify" wrapText="1"/>
    </xf>
    <xf numFmtId="171" fontId="4" fillId="2" borderId="0" xfId="0" applyFont="1" applyFill="1" applyAlignment="1">
      <alignment horizontal="left" wrapText="1" indent="1"/>
    </xf>
    <xf numFmtId="4" fontId="5" fillId="2" borderId="0" xfId="0" applyNumberFormat="1" applyFont="1" applyFill="1" applyAlignment="1"/>
    <xf numFmtId="4" fontId="4" fillId="2" borderId="0" xfId="0" applyNumberFormat="1" applyFont="1" applyFill="1" applyAlignment="1"/>
    <xf numFmtId="4" fontId="4" fillId="2" borderId="0" xfId="0" applyNumberFormat="1" applyFont="1" applyFill="1" applyAlignment="1">
      <alignment wrapText="1"/>
    </xf>
    <xf numFmtId="171" fontId="5" fillId="2" borderId="0" xfId="0" applyFont="1" applyFill="1" applyAlignment="1">
      <alignment horizontal="left" wrapText="1" indent="1"/>
    </xf>
    <xf numFmtId="171" fontId="4" fillId="2" borderId="0" xfId="0" applyFont="1" applyFill="1" applyAlignment="1">
      <alignment horizontal="left" wrapText="1" indent="3"/>
    </xf>
    <xf numFmtId="171" fontId="4" fillId="2" borderId="0" xfId="0" applyFont="1" applyFill="1" applyAlignment="1">
      <alignment horizontal="left" wrapText="1" indent="4"/>
    </xf>
    <xf numFmtId="4" fontId="5" fillId="2" borderId="0" xfId="0" applyNumberFormat="1" applyFont="1" applyFill="1" applyAlignment="1">
      <alignment horizontal="right"/>
    </xf>
    <xf numFmtId="164" fontId="4" fillId="2" borderId="0" xfId="0" applyNumberFormat="1" applyFont="1" applyFill="1" applyAlignment="1">
      <alignment vertical="top" wrapText="1"/>
    </xf>
    <xf numFmtId="171" fontId="4" fillId="2" borderId="0" xfId="0" applyFont="1" applyFill="1" applyAlignment="1">
      <alignment horizontal="left" indent="3"/>
    </xf>
    <xf numFmtId="4" fontId="4" fillId="2" borderId="0" xfId="0" applyNumberFormat="1" applyFont="1" applyFill="1" applyBorder="1" applyAlignment="1">
      <alignment horizontal="right"/>
    </xf>
    <xf numFmtId="171" fontId="5" fillId="2" borderId="0" xfId="0" applyFont="1" applyFill="1" applyAlignment="1">
      <alignment horizontal="justify" vertical="top" wrapText="1"/>
    </xf>
    <xf numFmtId="171" fontId="4" fillId="2" borderId="0" xfId="0" applyFont="1" applyFill="1" applyAlignment="1">
      <alignment horizontal="left" vertical="top" wrapText="1" indent="2"/>
    </xf>
    <xf numFmtId="171" fontId="4" fillId="2" borderId="0" xfId="0" applyFont="1" applyFill="1" applyAlignment="1">
      <alignment horizontal="left" vertical="top" indent="4"/>
    </xf>
    <xf numFmtId="3" fontId="4" fillId="2" borderId="0" xfId="0" applyNumberFormat="1" applyFont="1" applyFill="1" applyAlignment="1">
      <alignment horizontal="right" wrapText="1"/>
    </xf>
    <xf numFmtId="164" fontId="4" fillId="2" borderId="0" xfId="0" applyNumberFormat="1" applyFont="1" applyFill="1" applyAlignment="1">
      <alignment horizontal="justify" wrapText="1"/>
    </xf>
    <xf numFmtId="3" fontId="4" fillId="2" borderId="0" xfId="0" applyNumberFormat="1" applyFont="1" applyFill="1" applyAlignment="1">
      <alignment horizontal="justify" wrapText="1"/>
    </xf>
    <xf numFmtId="164" fontId="4" fillId="2" borderId="0" xfId="0" applyNumberFormat="1" applyFont="1" applyFill="1" applyBorder="1"/>
    <xf numFmtId="169" fontId="4" fillId="2" borderId="0" xfId="3" applyNumberFormat="1" applyFont="1" applyFill="1" applyBorder="1" applyAlignment="1" applyProtection="1">
      <alignment horizontal="left"/>
    </xf>
    <xf numFmtId="171" fontId="10" fillId="2" borderId="0" xfId="3" applyFont="1" applyFill="1"/>
    <xf numFmtId="37" fontId="10" fillId="2" borderId="0" xfId="3" applyNumberFormat="1" applyFont="1" applyFill="1"/>
    <xf numFmtId="171" fontId="18" fillId="2" borderId="0" xfId="3" applyFont="1" applyFill="1" applyBorder="1"/>
    <xf numFmtId="170" fontId="4" fillId="2" borderId="11" xfId="3" applyNumberFormat="1" applyFont="1" applyFill="1" applyBorder="1" applyAlignment="1" applyProtection="1"/>
    <xf numFmtId="171" fontId="15" fillId="2" borderId="0" xfId="3" applyFont="1" applyFill="1"/>
    <xf numFmtId="171" fontId="15" fillId="2" borderId="0" xfId="3" applyFont="1" applyFill="1" applyBorder="1"/>
    <xf numFmtId="49" fontId="24" fillId="2" borderId="0" xfId="8" applyNumberFormat="1" applyFont="1" applyFill="1" applyAlignment="1"/>
    <xf numFmtId="49" fontId="24" fillId="2" borderId="0" xfId="8" applyNumberFormat="1" applyFont="1" applyFill="1"/>
    <xf numFmtId="4" fontId="24" fillId="2" borderId="0" xfId="8" applyNumberFormat="1" applyFont="1" applyFill="1"/>
    <xf numFmtId="10" fontId="24" fillId="2" borderId="0" xfId="8" applyNumberFormat="1" applyFont="1" applyFill="1"/>
    <xf numFmtId="175" fontId="24" fillId="2" borderId="0" xfId="8" applyNumberFormat="1" applyFont="1" applyFill="1"/>
    <xf numFmtId="2" fontId="24" fillId="2" borderId="0" xfId="8" applyNumberFormat="1" applyFont="1" applyFill="1"/>
    <xf numFmtId="171" fontId="24" fillId="2" borderId="0" xfId="8" applyFont="1" applyFill="1"/>
    <xf numFmtId="176" fontId="24" fillId="2" borderId="0" xfId="8" applyNumberFormat="1" applyFont="1" applyFill="1"/>
    <xf numFmtId="173" fontId="4" fillId="2" borderId="0" xfId="0" applyNumberFormat="1" applyFont="1" applyFill="1" applyAlignment="1">
      <alignment vertical="center"/>
    </xf>
    <xf numFmtId="177" fontId="7" fillId="2" borderId="0" xfId="5" applyNumberFormat="1" applyFont="1" applyFill="1" applyAlignment="1">
      <alignment horizontal="right" vertical="center"/>
    </xf>
    <xf numFmtId="177" fontId="4" fillId="2" borderId="0" xfId="5" applyNumberFormat="1" applyFont="1" applyFill="1" applyAlignment="1">
      <alignment horizontal="right" vertical="center"/>
    </xf>
    <xf numFmtId="177" fontId="4" fillId="2" borderId="0" xfId="0" applyNumberFormat="1" applyFont="1" applyFill="1" applyAlignment="1">
      <alignment horizontal="right" vertical="center"/>
    </xf>
    <xf numFmtId="171" fontId="0" fillId="2" borderId="0" xfId="0" applyFill="1" applyAlignment="1">
      <alignment horizontal="right" vertical="center"/>
    </xf>
    <xf numFmtId="171" fontId="1" fillId="2" borderId="0" xfId="5" applyFill="1" applyAlignment="1">
      <alignment horizontal="left" vertical="center"/>
    </xf>
    <xf numFmtId="171" fontId="1" fillId="2" borderId="0" xfId="5" applyFill="1" applyAlignment="1">
      <alignment vertical="center"/>
    </xf>
    <xf numFmtId="1" fontId="7" fillId="2" borderId="0" xfId="5" applyNumberFormat="1" applyFont="1" applyFill="1" applyAlignment="1">
      <alignment horizontal="left" vertical="center"/>
    </xf>
    <xf numFmtId="1" fontId="7" fillId="2" borderId="0" xfId="5" applyNumberFormat="1" applyFont="1" applyFill="1" applyAlignment="1">
      <alignment vertical="center"/>
    </xf>
    <xf numFmtId="49" fontId="7" fillId="2" borderId="0" xfId="5" applyNumberFormat="1" applyFont="1" applyFill="1" applyAlignment="1">
      <alignment vertical="center"/>
    </xf>
    <xf numFmtId="171" fontId="0" fillId="2" borderId="0" xfId="0" applyFill="1" applyAlignment="1">
      <alignment horizontal="left" vertical="center"/>
    </xf>
    <xf numFmtId="171" fontId="0" fillId="2" borderId="0" xfId="0" applyFill="1" applyAlignment="1">
      <alignment vertical="center"/>
    </xf>
    <xf numFmtId="171" fontId="3" fillId="2" borderId="0" xfId="0" applyFont="1" applyFill="1" applyAlignment="1"/>
    <xf numFmtId="172" fontId="5" fillId="2" borderId="0" xfId="2" quotePrefix="1" applyNumberFormat="1" applyFont="1" applyFill="1" applyBorder="1" applyAlignment="1">
      <alignment horizontal="right" vertical="center"/>
    </xf>
    <xf numFmtId="171" fontId="5" fillId="2" borderId="0" xfId="0" applyFont="1" applyFill="1" applyBorder="1" applyAlignment="1">
      <alignment horizontal="center" vertical="center" textRotation="90" wrapText="1"/>
    </xf>
    <xf numFmtId="172" fontId="5" fillId="2" borderId="0" xfId="2" applyNumberFormat="1" applyFont="1" applyFill="1" applyBorder="1" applyAlignment="1">
      <alignment horizontal="right" vertical="center"/>
    </xf>
    <xf numFmtId="171" fontId="5" fillId="2" borderId="5" xfId="0" applyFont="1" applyFill="1" applyBorder="1"/>
    <xf numFmtId="171" fontId="5" fillId="2" borderId="5" xfId="0" applyFont="1" applyFill="1" applyBorder="1" applyAlignment="1">
      <alignment horizontal="center" vertical="center" textRotation="90" wrapText="1"/>
    </xf>
    <xf numFmtId="171" fontId="10" fillId="2" borderId="0" xfId="9" applyFont="1" applyFill="1"/>
    <xf numFmtId="171" fontId="10" fillId="2" borderId="0" xfId="9" applyFont="1" applyFill="1" applyAlignment="1"/>
    <xf numFmtId="171" fontId="8" fillId="2" borderId="0" xfId="0" applyFont="1" applyFill="1"/>
    <xf numFmtId="171" fontId="10" fillId="2" borderId="2" xfId="9" applyFont="1" applyFill="1" applyBorder="1"/>
    <xf numFmtId="171" fontId="10" fillId="2" borderId="2" xfId="0" applyFont="1" applyFill="1" applyBorder="1"/>
    <xf numFmtId="171" fontId="4" fillId="2" borderId="0" xfId="9" applyFont="1" applyFill="1"/>
    <xf numFmtId="3" fontId="5" fillId="2" borderId="0" xfId="0" applyNumberFormat="1" applyFont="1" applyFill="1"/>
    <xf numFmtId="49" fontId="5" fillId="2" borderId="0" xfId="0" applyNumberFormat="1" applyFont="1" applyFill="1" applyBorder="1" applyAlignment="1">
      <alignment horizontal="center" vertical="top" wrapText="1"/>
    </xf>
    <xf numFmtId="49" fontId="4" fillId="2" borderId="0" xfId="0" applyNumberFormat="1" applyFont="1" applyFill="1"/>
    <xf numFmtId="49" fontId="5" fillId="2" borderId="0" xfId="0" applyNumberFormat="1" applyFont="1" applyFill="1" applyBorder="1" applyAlignment="1">
      <alignment vertical="top" wrapText="1"/>
    </xf>
    <xf numFmtId="49" fontId="4" fillId="2" borderId="0" xfId="0" applyNumberFormat="1" applyFont="1" applyFill="1" applyAlignment="1">
      <alignment vertical="center"/>
    </xf>
    <xf numFmtId="49" fontId="5" fillId="2" borderId="0" xfId="0" applyNumberFormat="1" applyFont="1" applyFill="1" applyBorder="1" applyAlignment="1">
      <alignment horizontal="center" wrapText="1"/>
    </xf>
    <xf numFmtId="49" fontId="4" fillId="2" borderId="0" xfId="0" applyNumberFormat="1" applyFont="1" applyFill="1" applyBorder="1" applyAlignment="1">
      <alignment horizontal="right" wrapText="1"/>
    </xf>
    <xf numFmtId="49" fontId="5" fillId="2" borderId="0" xfId="0" applyNumberFormat="1" applyFont="1" applyFill="1" applyBorder="1" applyAlignment="1">
      <alignment wrapText="1"/>
    </xf>
    <xf numFmtId="171" fontId="4" fillId="2" borderId="0" xfId="7" applyFont="1" applyFill="1" applyAlignment="1">
      <alignment vertical="center"/>
    </xf>
    <xf numFmtId="49" fontId="4" fillId="2" borderId="0" xfId="7" applyNumberFormat="1" applyFont="1" applyFill="1" applyAlignment="1">
      <alignment vertical="center"/>
    </xf>
    <xf numFmtId="4" fontId="4" fillId="2" borderId="0" xfId="7" applyNumberFormat="1" applyFont="1" applyFill="1" applyAlignment="1">
      <alignment horizontal="right" vertical="center"/>
    </xf>
    <xf numFmtId="4" fontId="4" fillId="2" borderId="0" xfId="1" applyNumberFormat="1" applyFont="1" applyFill="1" applyAlignment="1">
      <alignment horizontal="right" vertical="center"/>
    </xf>
    <xf numFmtId="43" fontId="4" fillId="2" borderId="0" xfId="1" applyFont="1" applyFill="1" applyAlignment="1">
      <alignment horizontal="right" vertical="center"/>
    </xf>
    <xf numFmtId="175" fontId="4" fillId="2" borderId="0" xfId="7" applyNumberFormat="1" applyFont="1" applyFill="1" applyAlignment="1">
      <alignment horizontal="right" vertical="center"/>
    </xf>
    <xf numFmtId="171" fontId="4" fillId="2" borderId="0" xfId="7" applyFont="1" applyFill="1"/>
    <xf numFmtId="171" fontId="4" fillId="2" borderId="0" xfId="7" applyFont="1" applyFill="1" applyAlignment="1">
      <alignment horizontal="right" vertical="center"/>
    </xf>
    <xf numFmtId="4" fontId="4" fillId="2" borderId="0" xfId="0" applyNumberFormat="1" applyFont="1" applyFill="1" applyAlignment="1">
      <alignment horizontal="right" vertical="center"/>
    </xf>
    <xf numFmtId="175" fontId="4" fillId="2" borderId="0" xfId="0" applyNumberFormat="1" applyFont="1" applyFill="1" applyAlignment="1">
      <alignment horizontal="right" vertical="center"/>
    </xf>
    <xf numFmtId="174" fontId="4" fillId="2" borderId="0" xfId="0" applyNumberFormat="1" applyFont="1" applyFill="1" applyAlignment="1">
      <alignment vertical="center"/>
    </xf>
    <xf numFmtId="1" fontId="4" fillId="2" borderId="0" xfId="0" applyNumberFormat="1" applyFont="1" applyFill="1" applyBorder="1" applyAlignment="1">
      <alignment vertical="center"/>
    </xf>
    <xf numFmtId="1" fontId="4" fillId="2" borderId="0" xfId="0" applyNumberFormat="1" applyFont="1" applyFill="1" applyAlignment="1">
      <alignment vertical="center"/>
    </xf>
    <xf numFmtId="1" fontId="4" fillId="2" borderId="0" xfId="0" applyNumberFormat="1" applyFont="1" applyFill="1"/>
    <xf numFmtId="1" fontId="4" fillId="2" borderId="0" xfId="0" applyNumberFormat="1" applyFont="1" applyFill="1" applyBorder="1" applyAlignment="1">
      <alignment horizontal="justify" vertical="center" wrapText="1"/>
    </xf>
    <xf numFmtId="1" fontId="4" fillId="2" borderId="0" xfId="0" applyNumberFormat="1" applyFont="1" applyFill="1" applyAlignment="1">
      <alignment horizontal="justify" vertical="center" wrapText="1"/>
    </xf>
    <xf numFmtId="171" fontId="5" fillId="2" borderId="2" xfId="0" applyFont="1" applyFill="1" applyBorder="1" applyAlignment="1">
      <alignment horizontal="center" vertical="center" textRotation="90" wrapText="1"/>
    </xf>
    <xf numFmtId="171" fontId="4" fillId="2" borderId="0" xfId="9" applyFont="1" applyFill="1" applyBorder="1"/>
    <xf numFmtId="3" fontId="4" fillId="2" borderId="0" xfId="0" applyNumberFormat="1" applyFont="1" applyFill="1" applyBorder="1"/>
    <xf numFmtId="4" fontId="4" fillId="2" borderId="0" xfId="0" applyNumberFormat="1" applyFont="1" applyFill="1" applyBorder="1"/>
    <xf numFmtId="1" fontId="10" fillId="2" borderId="0" xfId="3" applyNumberFormat="1" applyFont="1" applyFill="1"/>
    <xf numFmtId="166" fontId="4" fillId="2" borderId="0" xfId="6" applyNumberFormat="1" applyFont="1" applyFill="1" applyAlignment="1">
      <alignment horizontal="right" vertical="center"/>
    </xf>
    <xf numFmtId="166" fontId="4" fillId="2" borderId="0" xfId="0" applyNumberFormat="1" applyFont="1" applyFill="1" applyAlignment="1">
      <alignment horizontal="right" vertical="center"/>
    </xf>
    <xf numFmtId="167" fontId="4" fillId="2" borderId="0" xfId="6" applyNumberFormat="1" applyFont="1" applyFill="1" applyAlignment="1">
      <alignment horizontal="right" vertical="center"/>
    </xf>
    <xf numFmtId="167" fontId="4" fillId="2" borderId="0" xfId="0" applyNumberFormat="1" applyFont="1" applyFill="1" applyAlignment="1">
      <alignment horizontal="right" vertical="center"/>
    </xf>
    <xf numFmtId="171" fontId="5" fillId="2" borderId="4" xfId="0" applyFont="1" applyFill="1" applyBorder="1" applyAlignment="1">
      <alignment horizontal="center" vertical="center" wrapText="1"/>
    </xf>
    <xf numFmtId="171" fontId="4" fillId="2" borderId="0" xfId="0" applyFont="1" applyFill="1" applyAlignment="1">
      <alignment horizontal="left" vertical="center" wrapText="1"/>
    </xf>
    <xf numFmtId="171" fontId="3" fillId="2" borderId="0" xfId="0" applyFont="1" applyFill="1" applyBorder="1" applyAlignment="1"/>
    <xf numFmtId="171" fontId="5" fillId="2" borderId="2" xfId="0" applyFont="1" applyFill="1" applyBorder="1" applyAlignment="1"/>
    <xf numFmtId="171" fontId="5" fillId="2" borderId="0" xfId="0" applyFont="1" applyFill="1" applyBorder="1" applyAlignment="1">
      <alignment horizontal="center" vertical="center"/>
    </xf>
    <xf numFmtId="171" fontId="5" fillId="2" borderId="0" xfId="0" quotePrefix="1" applyFont="1" applyFill="1" applyBorder="1" applyAlignment="1">
      <alignment horizontal="center" vertical="center"/>
    </xf>
    <xf numFmtId="171" fontId="13" fillId="2" borderId="0" xfId="0" applyFont="1" applyFill="1" applyAlignment="1">
      <alignment vertical="top" wrapText="1"/>
    </xf>
    <xf numFmtId="171" fontId="13" fillId="2" borderId="0" xfId="0" applyFont="1" applyFill="1" applyAlignment="1">
      <alignment vertical="top"/>
    </xf>
    <xf numFmtId="171" fontId="5" fillId="2" borderId="4" xfId="0" applyFont="1" applyFill="1" applyBorder="1" applyAlignment="1">
      <alignment vertical="center" wrapText="1"/>
    </xf>
    <xf numFmtId="171" fontId="5" fillId="2" borderId="4" xfId="0" applyFont="1" applyFill="1" applyBorder="1" applyAlignment="1">
      <alignment horizontal="right" vertical="center"/>
    </xf>
    <xf numFmtId="171" fontId="5" fillId="2" borderId="4" xfId="0" applyFont="1" applyFill="1" applyBorder="1" applyAlignment="1">
      <alignment horizontal="right" vertical="center" wrapText="1"/>
    </xf>
    <xf numFmtId="171" fontId="4" fillId="2" borderId="0" xfId="0" applyFont="1" applyFill="1" applyBorder="1" applyAlignment="1">
      <alignment horizontal="left" vertical="center"/>
    </xf>
    <xf numFmtId="172" fontId="4" fillId="2" borderId="0" xfId="0" applyNumberFormat="1" applyFont="1" applyFill="1" applyBorder="1" applyAlignment="1">
      <alignment vertical="center" wrapText="1"/>
    </xf>
    <xf numFmtId="172" fontId="5" fillId="2" borderId="4" xfId="0" applyNumberFormat="1" applyFont="1" applyFill="1" applyBorder="1" applyAlignment="1">
      <alignment vertical="center"/>
    </xf>
    <xf numFmtId="172" fontId="5" fillId="2" borderId="4" xfId="0" applyNumberFormat="1" applyFont="1" applyFill="1" applyBorder="1" applyAlignment="1">
      <alignment vertical="center" wrapText="1"/>
    </xf>
    <xf numFmtId="164" fontId="5" fillId="2" borderId="4" xfId="0" applyNumberFormat="1" applyFont="1" applyFill="1" applyBorder="1" applyAlignment="1">
      <alignment horizontal="left" vertical="center"/>
    </xf>
    <xf numFmtId="172" fontId="21" fillId="2" borderId="4" xfId="0" applyNumberFormat="1" applyFont="1" applyFill="1" applyBorder="1" applyAlignment="1">
      <alignment horizontal="right" vertical="center"/>
    </xf>
    <xf numFmtId="49" fontId="4" fillId="2" borderId="12" xfId="0" applyNumberFormat="1" applyFont="1" applyFill="1" applyBorder="1" applyAlignment="1">
      <alignment horizontal="right" vertical="center" wrapText="1"/>
    </xf>
    <xf numFmtId="171" fontId="4" fillId="2" borderId="2" xfId="0" applyFont="1" applyFill="1" applyBorder="1"/>
    <xf numFmtId="49" fontId="5" fillId="2" borderId="10" xfId="0" applyNumberFormat="1" applyFont="1" applyFill="1" applyBorder="1" applyAlignment="1"/>
    <xf numFmtId="49" fontId="4" fillId="2" borderId="12" xfId="0" applyNumberFormat="1" applyFont="1" applyFill="1" applyBorder="1" applyAlignment="1">
      <alignment horizontal="right"/>
    </xf>
    <xf numFmtId="49" fontId="4" fillId="2" borderId="12" xfId="0" applyNumberFormat="1" applyFont="1" applyFill="1" applyBorder="1" applyAlignment="1">
      <alignment horizontal="right" wrapText="1"/>
    </xf>
    <xf numFmtId="171" fontId="5" fillId="2" borderId="4" xfId="0" applyFont="1" applyFill="1" applyBorder="1" applyAlignment="1">
      <alignment vertical="center"/>
    </xf>
    <xf numFmtId="172" fontId="5" fillId="2" borderId="4" xfId="0" applyNumberFormat="1" applyFont="1" applyFill="1" applyBorder="1" applyAlignment="1">
      <alignment horizontal="right" vertical="center" wrapText="1"/>
    </xf>
    <xf numFmtId="172" fontId="5" fillId="2" borderId="4" xfId="0" applyNumberFormat="1" applyFont="1" applyFill="1" applyBorder="1" applyAlignment="1">
      <alignment horizontal="center" vertical="center" wrapText="1"/>
    </xf>
    <xf numFmtId="1" fontId="5" fillId="2" borderId="4" xfId="0" applyNumberFormat="1" applyFont="1" applyFill="1" applyBorder="1" applyAlignment="1">
      <alignment vertical="center"/>
    </xf>
    <xf numFmtId="49" fontId="5" fillId="2" borderId="10" xfId="0" applyNumberFormat="1" applyFont="1" applyFill="1" applyBorder="1" applyAlignment="1">
      <alignment wrapText="1"/>
    </xf>
    <xf numFmtId="49" fontId="4" fillId="2" borderId="12" xfId="1" applyNumberFormat="1" applyFont="1" applyFill="1" applyBorder="1" applyAlignment="1">
      <alignment horizontal="right" wrapText="1"/>
    </xf>
    <xf numFmtId="172" fontId="4" fillId="2" borderId="0" xfId="1" applyNumberFormat="1" applyFont="1" applyFill="1" applyBorder="1" applyAlignment="1">
      <alignment vertical="center"/>
    </xf>
    <xf numFmtId="171" fontId="5" fillId="2" borderId="4" xfId="0" applyFont="1" applyFill="1" applyBorder="1" applyAlignment="1">
      <alignment horizontal="justify" vertical="center" wrapText="1"/>
    </xf>
    <xf numFmtId="172" fontId="5" fillId="2" borderId="4" xfId="1" applyNumberFormat="1" applyFont="1" applyFill="1" applyBorder="1" applyAlignment="1">
      <alignment vertical="center"/>
    </xf>
    <xf numFmtId="49" fontId="5" fillId="2" borderId="10" xfId="0" applyNumberFormat="1" applyFont="1" applyFill="1" applyBorder="1" applyAlignment="1">
      <alignment horizontal="right" vertical="center" wrapText="1"/>
    </xf>
    <xf numFmtId="49" fontId="5" fillId="2" borderId="10" xfId="0" applyNumberFormat="1" applyFont="1" applyFill="1" applyBorder="1" applyAlignment="1">
      <alignment horizontal="right"/>
    </xf>
    <xf numFmtId="171" fontId="5" fillId="2" borderId="4" xfId="0" applyFont="1" applyFill="1" applyBorder="1" applyAlignment="1"/>
    <xf numFmtId="172" fontId="5" fillId="2" borderId="4" xfId="0" applyNumberFormat="1" applyFont="1" applyFill="1" applyBorder="1" applyAlignment="1">
      <alignment horizontal="right"/>
    </xf>
    <xf numFmtId="172" fontId="5" fillId="2" borderId="4" xfId="0" applyNumberFormat="1" applyFont="1" applyFill="1" applyBorder="1" applyAlignment="1">
      <alignment horizontal="right" wrapText="1"/>
    </xf>
    <xf numFmtId="0" fontId="5" fillId="2" borderId="0" xfId="0" applyNumberFormat="1" applyFont="1" applyFill="1" applyAlignment="1">
      <alignment horizontal="justify" vertical="center" wrapText="1"/>
    </xf>
    <xf numFmtId="171" fontId="4" fillId="2" borderId="11" xfId="0" applyFont="1" applyFill="1" applyBorder="1" applyAlignment="1">
      <alignment vertical="center"/>
    </xf>
    <xf numFmtId="0" fontId="4" fillId="2" borderId="0" xfId="0" applyNumberFormat="1" applyFont="1" applyFill="1" applyBorder="1" applyAlignment="1">
      <alignment vertical="center"/>
    </xf>
    <xf numFmtId="0" fontId="5" fillId="2" borderId="0" xfId="0" applyNumberFormat="1" applyFont="1" applyFill="1" applyBorder="1" applyAlignment="1">
      <alignment horizontal="justify" vertical="top" wrapText="1"/>
    </xf>
    <xf numFmtId="0" fontId="4" fillId="2" borderId="0" xfId="0" applyNumberFormat="1" applyFont="1" applyFill="1" applyBorder="1" applyAlignment="1">
      <alignment vertical="top" wrapText="1"/>
    </xf>
    <xf numFmtId="0" fontId="4" fillId="2" borderId="0" xfId="0" applyNumberFormat="1" applyFont="1" applyFill="1" applyBorder="1" applyAlignment="1">
      <alignment horizontal="justify" vertical="top" wrapText="1"/>
    </xf>
    <xf numFmtId="0" fontId="4" fillId="2" borderId="4" xfId="0" applyNumberFormat="1" applyFont="1" applyFill="1" applyBorder="1" applyAlignment="1">
      <alignment horizontal="justify" vertical="center" wrapText="1"/>
    </xf>
    <xf numFmtId="0" fontId="5" fillId="2" borderId="0" xfId="0" applyNumberFormat="1" applyFont="1" applyFill="1" applyBorder="1" applyAlignment="1">
      <alignment horizontal="justify" vertical="center" wrapText="1"/>
    </xf>
    <xf numFmtId="171" fontId="4" fillId="2" borderId="4" xfId="0" applyFont="1" applyFill="1" applyBorder="1" applyAlignment="1">
      <alignment vertical="center"/>
    </xf>
    <xf numFmtId="0" fontId="5" fillId="2" borderId="0" xfId="0" applyNumberFormat="1" applyFont="1" applyFill="1" applyBorder="1" applyAlignment="1">
      <alignment wrapText="1"/>
    </xf>
    <xf numFmtId="0" fontId="4" fillId="2" borderId="0" xfId="0" applyNumberFormat="1" applyFont="1" applyFill="1" applyBorder="1" applyAlignment="1">
      <alignment wrapText="1"/>
    </xf>
    <xf numFmtId="0" fontId="4" fillId="2" borderId="0" xfId="0" applyNumberFormat="1" applyFont="1" applyFill="1" applyBorder="1" applyAlignment="1">
      <alignment horizontal="left" wrapText="1" indent="2"/>
    </xf>
    <xf numFmtId="171" fontId="5" fillId="2" borderId="4" xfId="0" applyFont="1" applyFill="1" applyBorder="1" applyAlignment="1">
      <alignment horizontal="justify" wrapText="1"/>
    </xf>
    <xf numFmtId="172" fontId="5" fillId="2" borderId="4" xfId="0" applyNumberFormat="1" applyFont="1" applyFill="1" applyBorder="1" applyAlignment="1">
      <alignment wrapText="1"/>
    </xf>
    <xf numFmtId="0" fontId="5" fillId="2" borderId="0" xfId="0" applyNumberFormat="1" applyFont="1" applyFill="1" applyBorder="1" applyAlignment="1">
      <alignment horizontal="justify" wrapText="1"/>
    </xf>
    <xf numFmtId="0" fontId="4" fillId="2" borderId="0" xfId="0" applyNumberFormat="1" applyFont="1" applyFill="1" applyAlignment="1">
      <alignment horizontal="justify" wrapText="1"/>
    </xf>
    <xf numFmtId="0" fontId="5" fillId="2" borderId="0" xfId="0" applyNumberFormat="1" applyFont="1" applyFill="1" applyAlignment="1">
      <alignment horizontal="justify" wrapText="1"/>
    </xf>
    <xf numFmtId="171" fontId="3" fillId="2" borderId="0" xfId="0" applyFont="1" applyFill="1" applyAlignment="1">
      <alignment vertical="top"/>
    </xf>
    <xf numFmtId="164" fontId="4" fillId="2" borderId="0" xfId="0" applyNumberFormat="1" applyFont="1" applyFill="1" applyBorder="1" applyAlignment="1">
      <alignment horizontal="right" vertical="top" wrapText="1"/>
    </xf>
    <xf numFmtId="171" fontId="4" fillId="2" borderId="4" xfId="0" applyFont="1" applyFill="1" applyBorder="1"/>
    <xf numFmtId="171" fontId="5" fillId="2" borderId="4" xfId="0" applyFont="1" applyFill="1" applyBorder="1" applyAlignment="1">
      <alignment horizontal="center" wrapText="1"/>
    </xf>
    <xf numFmtId="164" fontId="5" fillId="2" borderId="4" xfId="0" applyNumberFormat="1" applyFont="1" applyFill="1" applyBorder="1" applyAlignment="1">
      <alignment horizontal="right" wrapText="1"/>
    </xf>
    <xf numFmtId="164" fontId="5" fillId="2" borderId="4" xfId="0" applyNumberFormat="1" applyFont="1" applyFill="1" applyBorder="1" applyAlignment="1">
      <alignment horizontal="center" wrapText="1"/>
    </xf>
    <xf numFmtId="49" fontId="5" fillId="2" borderId="10" xfId="0" applyNumberFormat="1" applyFont="1" applyFill="1" applyBorder="1" applyAlignment="1">
      <alignment vertical="top" wrapText="1"/>
    </xf>
    <xf numFmtId="4" fontId="4" fillId="2" borderId="0" xfId="0" applyNumberFormat="1" applyFont="1" applyFill="1"/>
    <xf numFmtId="49" fontId="4" fillId="2" borderId="12" xfId="0" applyNumberFormat="1" applyFont="1" applyFill="1" applyBorder="1" applyAlignment="1">
      <alignment horizontal="right" vertical="top" wrapText="1"/>
    </xf>
    <xf numFmtId="49" fontId="4" fillId="2" borderId="0" xfId="0" applyNumberFormat="1" applyFont="1" applyFill="1" applyBorder="1" applyAlignment="1">
      <alignment horizontal="right" vertical="top" wrapText="1"/>
    </xf>
    <xf numFmtId="171" fontId="5" fillId="2" borderId="4" xfId="0" applyFont="1" applyFill="1" applyBorder="1" applyAlignment="1">
      <alignment horizontal="center"/>
    </xf>
    <xf numFmtId="4" fontId="5" fillId="2" borderId="4" xfId="0" applyNumberFormat="1" applyFont="1" applyFill="1" applyBorder="1" applyAlignment="1">
      <alignment horizontal="right"/>
    </xf>
    <xf numFmtId="4" fontId="5" fillId="2" borderId="4" xfId="0" applyNumberFormat="1" applyFont="1" applyFill="1" applyBorder="1" applyAlignment="1">
      <alignment horizontal="right" wrapText="1"/>
    </xf>
    <xf numFmtId="171" fontId="3" fillId="2" borderId="0" xfId="0" applyFont="1" applyFill="1" applyAlignment="1">
      <alignment vertical="center"/>
    </xf>
    <xf numFmtId="171" fontId="5" fillId="2" borderId="5" xfId="0" applyFont="1" applyFill="1" applyBorder="1" applyAlignment="1">
      <alignment horizontal="center" wrapText="1"/>
    </xf>
    <xf numFmtId="171" fontId="5" fillId="2" borderId="9" xfId="0" applyFont="1" applyFill="1" applyBorder="1" applyAlignment="1">
      <alignment horizontal="center" wrapText="1"/>
    </xf>
    <xf numFmtId="2" fontId="7" fillId="2" borderId="0" xfId="0" applyNumberFormat="1" applyFont="1" applyFill="1" applyAlignment="1">
      <alignment horizontal="right" wrapText="1"/>
    </xf>
    <xf numFmtId="171" fontId="5" fillId="2" borderId="11" xfId="0" applyFont="1" applyFill="1" applyBorder="1" applyAlignment="1">
      <alignment horizontal="center" wrapText="1"/>
    </xf>
    <xf numFmtId="171" fontId="5" fillId="2" borderId="0" xfId="0" applyFont="1" applyFill="1" applyBorder="1" applyAlignment="1">
      <alignment horizontal="center" wrapText="1"/>
    </xf>
    <xf numFmtId="171" fontId="5" fillId="2" borderId="2" xfId="0" applyFont="1" applyFill="1" applyBorder="1" applyAlignment="1">
      <alignment horizontal="right" wrapText="1"/>
    </xf>
    <xf numFmtId="0" fontId="5" fillId="2" borderId="2" xfId="0" applyNumberFormat="1" applyFont="1" applyFill="1" applyBorder="1" applyAlignment="1">
      <alignment horizontal="center" vertical="center" wrapText="1"/>
    </xf>
    <xf numFmtId="171" fontId="5" fillId="2" borderId="9" xfId="0" applyFont="1" applyFill="1" applyBorder="1" applyAlignment="1">
      <alignment horizontal="center" vertical="top" wrapText="1"/>
    </xf>
    <xf numFmtId="171" fontId="4" fillId="2" borderId="11" xfId="0" applyFont="1" applyFill="1" applyBorder="1" applyAlignment="1">
      <alignment horizontal="center" wrapText="1"/>
    </xf>
    <xf numFmtId="1" fontId="4" fillId="2" borderId="12" xfId="0" applyNumberFormat="1" applyFont="1" applyFill="1" applyBorder="1" applyAlignment="1">
      <alignment horizontal="center" vertical="center" wrapText="1"/>
    </xf>
    <xf numFmtId="171" fontId="4" fillId="2" borderId="12" xfId="0" applyFont="1" applyFill="1" applyBorder="1" applyAlignment="1">
      <alignment horizontal="center" vertical="center" wrapText="1"/>
    </xf>
    <xf numFmtId="171" fontId="4" fillId="2" borderId="0" xfId="0" applyFont="1" applyFill="1" applyBorder="1" applyAlignment="1">
      <alignment horizontal="left" vertical="top" wrapText="1"/>
    </xf>
    <xf numFmtId="171" fontId="4" fillId="2" borderId="12" xfId="0" applyFont="1" applyFill="1" applyBorder="1" applyAlignment="1">
      <alignment horizontal="right" wrapText="1"/>
    </xf>
    <xf numFmtId="2" fontId="7" fillId="2" borderId="0" xfId="0" applyNumberFormat="1" applyFont="1" applyFill="1" applyAlignment="1">
      <alignment wrapText="1"/>
    </xf>
    <xf numFmtId="0" fontId="5" fillId="2" borderId="0" xfId="0" applyNumberFormat="1" applyFont="1" applyFill="1" applyAlignment="1">
      <alignment horizontal="right" wrapText="1"/>
    </xf>
    <xf numFmtId="0" fontId="4" fillId="2" borderId="0" xfId="0" applyNumberFormat="1" applyFont="1" applyFill="1" applyAlignment="1">
      <alignment horizontal="right" wrapText="1"/>
    </xf>
    <xf numFmtId="171" fontId="4" fillId="2" borderId="2" xfId="0" applyFont="1" applyFill="1" applyBorder="1" applyAlignment="1">
      <alignment horizontal="left" wrapText="1"/>
    </xf>
    <xf numFmtId="2" fontId="4" fillId="2" borderId="2" xfId="0" applyNumberFormat="1" applyFont="1" applyFill="1" applyBorder="1" applyAlignment="1">
      <alignment horizontal="right"/>
    </xf>
    <xf numFmtId="171" fontId="5" fillId="2" borderId="2" xfId="3" applyFont="1" applyFill="1" applyBorder="1" applyAlignment="1">
      <alignment horizontal="center" vertical="top"/>
    </xf>
    <xf numFmtId="49" fontId="6" fillId="2" borderId="12" xfId="5" applyNumberFormat="1" applyFont="1" applyFill="1" applyBorder="1" applyAlignment="1">
      <alignment horizontal="center" vertical="center"/>
    </xf>
    <xf numFmtId="177" fontId="4" fillId="2" borderId="2" xfId="0" applyNumberFormat="1" applyFont="1" applyFill="1" applyBorder="1" applyAlignment="1">
      <alignment horizontal="right" vertical="center"/>
    </xf>
    <xf numFmtId="165" fontId="4" fillId="2" borderId="0" xfId="0" applyNumberFormat="1" applyFont="1" applyFill="1" applyBorder="1"/>
    <xf numFmtId="171" fontId="5" fillId="2" borderId="4" xfId="0" applyFont="1" applyFill="1" applyBorder="1" applyAlignment="1">
      <alignment horizontal="center" vertical="center"/>
    </xf>
    <xf numFmtId="171" fontId="5" fillId="2" borderId="11" xfId="0" applyFont="1" applyFill="1" applyBorder="1" applyAlignment="1">
      <alignment horizontal="center" vertical="center" wrapText="1"/>
    </xf>
    <xf numFmtId="171" fontId="5" fillId="2" borderId="0" xfId="0" applyFont="1" applyFill="1" applyBorder="1" applyAlignment="1">
      <alignment horizontal="center" vertical="center" wrapText="1"/>
    </xf>
    <xf numFmtId="171" fontId="5" fillId="2" borderId="2" xfId="0" applyFont="1" applyFill="1" applyBorder="1" applyAlignment="1">
      <alignment horizontal="center" vertical="center" wrapText="1"/>
    </xf>
    <xf numFmtId="171" fontId="4" fillId="2" borderId="0" xfId="0" applyFont="1" applyFill="1" applyAlignment="1">
      <alignment horizontal="left" indent="1"/>
    </xf>
    <xf numFmtId="171" fontId="4" fillId="2" borderId="2" xfId="0" applyFont="1" applyFill="1" applyBorder="1" applyAlignment="1">
      <alignment horizontal="right" wrapText="1"/>
    </xf>
    <xf numFmtId="171" fontId="4" fillId="2" borderId="0" xfId="0" applyFont="1" applyFill="1" applyAlignment="1">
      <alignment horizontal="left" wrapText="1"/>
    </xf>
    <xf numFmtId="171" fontId="5" fillId="2" borderId="0" xfId="0" applyFont="1" applyFill="1" applyAlignment="1">
      <alignment horizontal="left" wrapText="1"/>
    </xf>
    <xf numFmtId="171" fontId="4" fillId="2" borderId="0" xfId="0" applyFont="1" applyFill="1" applyBorder="1" applyAlignment="1">
      <alignment horizontal="left" wrapText="1"/>
    </xf>
    <xf numFmtId="172" fontId="26" fillId="2" borderId="0" xfId="0" applyNumberFormat="1" applyFont="1" applyFill="1" applyAlignment="1">
      <alignment horizontal="right" vertical="center" wrapText="1"/>
    </xf>
    <xf numFmtId="172" fontId="25" fillId="2" borderId="0" xfId="0" applyNumberFormat="1" applyFont="1" applyFill="1" applyBorder="1" applyAlignment="1">
      <alignment horizontal="right" vertical="center" wrapText="1"/>
    </xf>
    <xf numFmtId="167" fontId="26" fillId="2" borderId="0" xfId="1" applyNumberFormat="1" applyFont="1" applyFill="1" applyAlignment="1">
      <alignment vertical="center"/>
    </xf>
    <xf numFmtId="173" fontId="26" fillId="2" borderId="0" xfId="0" applyNumberFormat="1" applyFont="1" applyFill="1" applyAlignment="1">
      <alignment vertical="center"/>
    </xf>
    <xf numFmtId="172" fontId="26" fillId="2" borderId="0" xfId="0" applyNumberFormat="1" applyFont="1" applyFill="1" applyBorder="1" applyAlignment="1">
      <alignment horizontal="right" vertical="top" wrapText="1"/>
    </xf>
    <xf numFmtId="164" fontId="25" fillId="2" borderId="0" xfId="0" applyNumberFormat="1" applyFont="1" applyFill="1" applyAlignment="1">
      <alignment horizontal="right" vertical="top" wrapText="1"/>
    </xf>
    <xf numFmtId="164" fontId="26" fillId="2" borderId="0" xfId="0" applyNumberFormat="1" applyFont="1" applyFill="1" applyAlignment="1">
      <alignment horizontal="right" vertical="top" wrapText="1"/>
    </xf>
    <xf numFmtId="164" fontId="26" fillId="2" borderId="0" xfId="0" applyNumberFormat="1" applyFont="1" applyFill="1" applyAlignment="1">
      <alignment horizontal="right" wrapText="1"/>
    </xf>
    <xf numFmtId="164" fontId="25" fillId="2" borderId="0" xfId="0" applyNumberFormat="1" applyFont="1" applyFill="1" applyBorder="1" applyAlignment="1">
      <alignment horizontal="right" vertical="top" wrapText="1"/>
    </xf>
    <xf numFmtId="3" fontId="26" fillId="2" borderId="0" xfId="0" applyNumberFormat="1" applyFont="1" applyFill="1"/>
    <xf numFmtId="171" fontId="4" fillId="2" borderId="0" xfId="0" applyFont="1" applyFill="1" applyAlignment="1">
      <alignment horizontal="left" vertical="top" wrapText="1"/>
    </xf>
    <xf numFmtId="49" fontId="5" fillId="2" borderId="0" xfId="0" applyNumberFormat="1" applyFont="1" applyFill="1" applyAlignment="1">
      <alignment vertical="top" wrapText="1"/>
    </xf>
    <xf numFmtId="2" fontId="5" fillId="2" borderId="0" xfId="0" applyNumberFormat="1" applyFont="1" applyFill="1" applyAlignment="1">
      <alignment horizontal="right" vertical="top" wrapText="1"/>
    </xf>
    <xf numFmtId="49" fontId="6" fillId="2" borderId="0" xfId="0" applyNumberFormat="1" applyFont="1" applyFill="1" applyBorder="1" applyAlignment="1">
      <alignment vertical="top" wrapText="1"/>
    </xf>
    <xf numFmtId="171" fontId="7" fillId="2" borderId="0" xfId="0" applyFont="1" applyFill="1" applyBorder="1" applyAlignment="1">
      <alignment vertical="top" wrapText="1"/>
    </xf>
    <xf numFmtId="2" fontId="7" fillId="2" borderId="0" xfId="0" applyNumberFormat="1" applyFont="1" applyFill="1" applyAlignment="1">
      <alignment horizontal="right" vertical="top" wrapText="1"/>
    </xf>
    <xf numFmtId="2" fontId="6" fillId="2" borderId="0" xfId="0" applyNumberFormat="1" applyFont="1" applyFill="1" applyAlignment="1">
      <alignment horizontal="right" vertical="top" wrapText="1"/>
    </xf>
    <xf numFmtId="49" fontId="6" fillId="2" borderId="0" xfId="0" applyNumberFormat="1" applyFont="1" applyFill="1" applyAlignment="1">
      <alignment vertical="top" wrapText="1"/>
    </xf>
    <xf numFmtId="171" fontId="7" fillId="2" borderId="0" xfId="0" applyFont="1" applyFill="1" applyAlignment="1">
      <alignment vertical="top" wrapText="1"/>
    </xf>
    <xf numFmtId="171" fontId="4" fillId="2" borderId="0" xfId="0" applyFont="1" applyFill="1" applyAlignment="1">
      <alignment horizontal="center" vertical="top" wrapText="1"/>
    </xf>
    <xf numFmtId="171" fontId="5" fillId="2" borderId="0" xfId="0" applyFont="1" applyFill="1" applyAlignment="1">
      <alignment horizontal="center" vertical="top" wrapText="1"/>
    </xf>
    <xf numFmtId="49" fontId="4" fillId="2" borderId="2" xfId="0" applyNumberFormat="1" applyFont="1" applyFill="1" applyBorder="1" applyAlignment="1">
      <alignment horizontal="right"/>
    </xf>
    <xf numFmtId="171" fontId="4" fillId="2" borderId="2" xfId="0" applyFont="1" applyFill="1" applyBorder="1" applyAlignment="1">
      <alignment horizontal="left"/>
    </xf>
    <xf numFmtId="2" fontId="4" fillId="2" borderId="2" xfId="0" applyNumberFormat="1" applyFont="1" applyFill="1" applyBorder="1" applyAlignment="1">
      <alignment horizontal="left"/>
    </xf>
    <xf numFmtId="2" fontId="4" fillId="2" borderId="2" xfId="0" applyNumberFormat="1" applyFont="1" applyFill="1" applyBorder="1"/>
    <xf numFmtId="171" fontId="5" fillId="2" borderId="13" xfId="0" applyFont="1" applyFill="1" applyBorder="1" applyAlignment="1">
      <alignment horizontal="right" wrapText="1"/>
    </xf>
    <xf numFmtId="3" fontId="5" fillId="2" borderId="0" xfId="0" applyNumberFormat="1" applyFont="1" applyFill="1" applyBorder="1" applyAlignment="1">
      <alignment horizontal="right" wrapText="1"/>
    </xf>
    <xf numFmtId="3" fontId="5" fillId="2" borderId="0" xfId="0" applyNumberFormat="1" applyFont="1" applyFill="1" applyBorder="1" applyAlignment="1">
      <alignment wrapText="1"/>
    </xf>
    <xf numFmtId="2" fontId="5" fillId="2" borderId="0" xfId="0" applyNumberFormat="1" applyFont="1" applyFill="1" applyBorder="1" applyAlignment="1">
      <alignment horizontal="right" wrapText="1"/>
    </xf>
    <xf numFmtId="3" fontId="4" fillId="2" borderId="0" xfId="0" applyNumberFormat="1" applyFont="1" applyFill="1" applyBorder="1" applyAlignment="1">
      <alignment horizontal="right" wrapText="1"/>
    </xf>
    <xf numFmtId="3" fontId="4" fillId="2" borderId="0" xfId="0" applyNumberFormat="1" applyFont="1" applyFill="1" applyBorder="1" applyAlignment="1">
      <alignment wrapText="1"/>
    </xf>
    <xf numFmtId="2" fontId="4" fillId="2" borderId="0" xfId="0" applyNumberFormat="1" applyFont="1" applyFill="1" applyBorder="1" applyAlignment="1">
      <alignment horizontal="right" wrapText="1"/>
    </xf>
    <xf numFmtId="4" fontId="4" fillId="2" borderId="0" xfId="0" applyNumberFormat="1" applyFont="1" applyFill="1" applyBorder="1" applyAlignment="1">
      <alignment wrapText="1"/>
    </xf>
    <xf numFmtId="171" fontId="4" fillId="2" borderId="0" xfId="0" applyFont="1" applyFill="1" applyAlignment="1">
      <alignment horizontal="left" vertical="top" wrapText="1" indent="3"/>
    </xf>
    <xf numFmtId="3" fontId="5" fillId="2" borderId="0" xfId="0" applyNumberFormat="1" applyFont="1" applyFill="1" applyAlignment="1">
      <alignment vertical="top" wrapText="1"/>
    </xf>
    <xf numFmtId="171" fontId="4" fillId="2" borderId="0" xfId="0" applyFont="1" applyFill="1" applyAlignment="1">
      <alignment horizontal="center"/>
    </xf>
    <xf numFmtId="167" fontId="4" fillId="2" borderId="0" xfId="1" applyNumberFormat="1" applyFont="1" applyFill="1" applyAlignment="1">
      <alignment horizontal="right" wrapText="1"/>
    </xf>
    <xf numFmtId="167" fontId="5" fillId="2" borderId="0" xfId="1" applyNumberFormat="1" applyFont="1" applyFill="1" applyAlignment="1">
      <alignment horizontal="right" wrapText="1"/>
    </xf>
    <xf numFmtId="167" fontId="5" fillId="2" borderId="0" xfId="1" applyNumberFormat="1" applyFont="1" applyFill="1" applyBorder="1" applyAlignment="1">
      <alignment horizontal="right" wrapText="1"/>
    </xf>
    <xf numFmtId="167" fontId="5" fillId="2" borderId="0" xfId="1" applyNumberFormat="1" applyFont="1" applyFill="1" applyAlignment="1">
      <alignment wrapText="1"/>
    </xf>
    <xf numFmtId="171" fontId="5" fillId="2" borderId="2" xfId="0" applyFont="1" applyFill="1" applyBorder="1" applyAlignment="1">
      <alignment horizontal="left" vertical="top" wrapText="1" indent="1"/>
    </xf>
    <xf numFmtId="3" fontId="5" fillId="2" borderId="2" xfId="0" applyNumberFormat="1" applyFont="1" applyFill="1" applyBorder="1" applyAlignment="1">
      <alignment horizontal="center" wrapText="1"/>
    </xf>
    <xf numFmtId="171" fontId="4" fillId="2" borderId="0" xfId="0" applyFont="1" applyFill="1" applyAlignment="1">
      <alignment horizontal="left" vertical="top"/>
    </xf>
    <xf numFmtId="171" fontId="5" fillId="2" borderId="1" xfId="0" applyFont="1" applyFill="1" applyBorder="1" applyAlignment="1"/>
    <xf numFmtId="167" fontId="4" fillId="2" borderId="0" xfId="1" applyNumberFormat="1" applyFont="1" applyFill="1" applyAlignment="1">
      <alignment wrapText="1"/>
    </xf>
    <xf numFmtId="167" fontId="4" fillId="2" borderId="0" xfId="1" applyNumberFormat="1" applyFont="1" applyFill="1" applyAlignment="1">
      <alignment horizontal="left" wrapText="1" indent="1"/>
    </xf>
    <xf numFmtId="4" fontId="4" fillId="2" borderId="0" xfId="0" applyNumberFormat="1" applyFont="1" applyFill="1" applyAlignment="1">
      <alignment horizontal="left" wrapText="1" indent="1"/>
    </xf>
    <xf numFmtId="171" fontId="5" fillId="2" borderId="0" xfId="0" applyFont="1" applyFill="1" applyAlignment="1">
      <alignment horizontal="left" vertical="top" wrapText="1" indent="2"/>
    </xf>
    <xf numFmtId="171" fontId="6" fillId="2" borderId="0" xfId="0" applyFont="1" applyFill="1" applyBorder="1" applyAlignment="1">
      <alignment horizontal="center" vertical="top" wrapText="1"/>
    </xf>
    <xf numFmtId="0" fontId="5" fillId="2" borderId="0" xfId="0" applyNumberFormat="1" applyFont="1" applyFill="1" applyBorder="1" applyAlignment="1">
      <alignment horizontal="center" wrapText="1"/>
    </xf>
    <xf numFmtId="167" fontId="4" fillId="2" borderId="0" xfId="1" applyNumberFormat="1" applyFont="1" applyFill="1" applyBorder="1" applyAlignment="1">
      <alignment horizontal="right" wrapText="1"/>
    </xf>
    <xf numFmtId="167" fontId="4" fillId="2" borderId="0" xfId="1" applyNumberFormat="1" applyFont="1" applyFill="1" applyBorder="1" applyAlignment="1">
      <alignment wrapText="1"/>
    </xf>
    <xf numFmtId="167" fontId="4" fillId="2" borderId="0" xfId="1" applyNumberFormat="1" applyFont="1" applyFill="1" applyAlignment="1">
      <alignment horizontal="right" vertical="top" wrapText="1"/>
    </xf>
    <xf numFmtId="167" fontId="4" fillId="2" borderId="0" xfId="1" applyNumberFormat="1" applyFont="1" applyFill="1" applyBorder="1" applyAlignment="1">
      <alignment horizontal="right" vertical="top" wrapText="1"/>
    </xf>
    <xf numFmtId="167" fontId="5" fillId="2" borderId="0" xfId="1" applyNumberFormat="1" applyFont="1" applyFill="1" applyBorder="1" applyAlignment="1">
      <alignment horizontal="right" vertical="top" wrapText="1"/>
    </xf>
    <xf numFmtId="3" fontId="4" fillId="2" borderId="0" xfId="1" applyNumberFormat="1" applyFont="1" applyFill="1" applyAlignment="1">
      <alignment horizontal="right" vertical="top" wrapText="1"/>
    </xf>
    <xf numFmtId="3" fontId="4" fillId="2" borderId="0" xfId="1" applyNumberFormat="1" applyFont="1" applyFill="1" applyBorder="1" applyAlignment="1">
      <alignment horizontal="right" vertical="top" wrapText="1"/>
    </xf>
    <xf numFmtId="3" fontId="4" fillId="2" borderId="0" xfId="0" applyNumberFormat="1" applyFont="1" applyFill="1" applyBorder="1" applyAlignment="1">
      <alignment horizontal="right" vertical="top" wrapText="1"/>
    </xf>
    <xf numFmtId="3" fontId="5" fillId="2" borderId="0" xfId="0" applyNumberFormat="1" applyFont="1" applyFill="1" applyBorder="1" applyAlignment="1">
      <alignment horizontal="right" vertical="top" wrapText="1"/>
    </xf>
    <xf numFmtId="171" fontId="7" fillId="2" borderId="0" xfId="0" applyFont="1" applyFill="1"/>
    <xf numFmtId="49" fontId="27" fillId="2" borderId="0" xfId="10" applyNumberFormat="1" applyFont="1" applyFill="1"/>
    <xf numFmtId="4" fontId="27" fillId="2" borderId="0" xfId="10" applyNumberFormat="1" applyFont="1" applyFill="1"/>
    <xf numFmtId="176" fontId="27" fillId="2" borderId="0" xfId="10" applyNumberFormat="1" applyFont="1" applyFill="1"/>
    <xf numFmtId="171" fontId="1" fillId="2" borderId="0" xfId="6" applyFont="1" applyFill="1"/>
    <xf numFmtId="171" fontId="1" fillId="2" borderId="0" xfId="0" applyFont="1" applyFill="1"/>
    <xf numFmtId="49" fontId="28" fillId="2" borderId="0" xfId="6" applyNumberFormat="1" applyFont="1" applyFill="1" applyAlignment="1"/>
    <xf numFmtId="49" fontId="29" fillId="2" borderId="0" xfId="6" applyNumberFormat="1" applyFont="1" applyFill="1" applyAlignment="1"/>
    <xf numFmtId="49" fontId="4" fillId="2" borderId="0" xfId="6" applyNumberFormat="1" applyFont="1" applyFill="1" applyBorder="1" applyAlignment="1"/>
    <xf numFmtId="49" fontId="5" fillId="2" borderId="0" xfId="6" applyNumberFormat="1" applyFont="1" applyFill="1" applyBorder="1" applyAlignment="1"/>
    <xf numFmtId="49" fontId="5" fillId="2" borderId="0" xfId="6" applyNumberFormat="1" applyFont="1" applyFill="1" applyAlignment="1"/>
    <xf numFmtId="49" fontId="30" fillId="2" borderId="10" xfId="6" applyNumberFormat="1" applyFont="1" applyFill="1" applyBorder="1" applyAlignment="1">
      <alignment vertical="center"/>
    </xf>
    <xf numFmtId="166" fontId="5" fillId="2" borderId="0" xfId="6" applyNumberFormat="1" applyFont="1" applyFill="1" applyAlignment="1">
      <alignment horizontal="right" vertical="center"/>
    </xf>
    <xf numFmtId="49" fontId="4" fillId="2" borderId="0" xfId="6" applyNumberFormat="1" applyFont="1" applyFill="1" applyAlignment="1">
      <alignment horizontal="left" indent="1"/>
    </xf>
    <xf numFmtId="167" fontId="5" fillId="2" borderId="0" xfId="6" applyNumberFormat="1" applyFont="1" applyFill="1" applyAlignment="1">
      <alignment horizontal="right" vertical="center"/>
    </xf>
    <xf numFmtId="49" fontId="5" fillId="2" borderId="0" xfId="6" applyNumberFormat="1" applyFont="1" applyFill="1" applyAlignment="1">
      <alignment horizontal="left" indent="1"/>
    </xf>
    <xf numFmtId="49" fontId="4" fillId="2" borderId="0" xfId="6" applyNumberFormat="1" applyFont="1" applyFill="1" applyAlignment="1">
      <alignment horizontal="left" indent="2"/>
    </xf>
    <xf numFmtId="49" fontId="4" fillId="2" borderId="0" xfId="6" applyNumberFormat="1" applyFont="1" applyFill="1" applyAlignment="1">
      <alignment horizontal="left" indent="3"/>
    </xf>
    <xf numFmtId="49" fontId="4" fillId="2" borderId="0" xfId="6" applyNumberFormat="1" applyFont="1" applyFill="1" applyAlignment="1">
      <alignment horizontal="left" indent="4"/>
    </xf>
    <xf numFmtId="49" fontId="4" fillId="2" borderId="2" xfId="6" applyNumberFormat="1" applyFont="1" applyFill="1" applyBorder="1" applyAlignment="1">
      <alignment horizontal="left" indent="4"/>
    </xf>
    <xf numFmtId="3" fontId="4" fillId="2" borderId="2" xfId="6" applyNumberFormat="1" applyFont="1" applyFill="1" applyBorder="1"/>
    <xf numFmtId="171" fontId="1" fillId="2" borderId="2" xfId="6" applyFont="1" applyFill="1" applyBorder="1"/>
    <xf numFmtId="171" fontId="1" fillId="2" borderId="2" xfId="0" applyFont="1" applyFill="1" applyBorder="1"/>
    <xf numFmtId="49" fontId="4" fillId="2" borderId="1" xfId="6" applyNumberFormat="1" applyFont="1" applyFill="1" applyBorder="1" applyAlignment="1"/>
    <xf numFmtId="49" fontId="4" fillId="2" borderId="0" xfId="6" applyNumberFormat="1" applyFont="1" applyFill="1" applyAlignment="1"/>
    <xf numFmtId="4" fontId="1" fillId="2" borderId="0" xfId="0" applyNumberFormat="1" applyFont="1" applyFill="1"/>
    <xf numFmtId="49" fontId="5" fillId="2" borderId="4" xfId="7" applyNumberFormat="1" applyFont="1" applyFill="1" applyBorder="1" applyAlignment="1">
      <alignment horizontal="center" vertical="center" wrapText="1"/>
    </xf>
    <xf numFmtId="4" fontId="5" fillId="2" borderId="4" xfId="7" applyNumberFormat="1" applyFont="1" applyFill="1" applyBorder="1" applyAlignment="1">
      <alignment horizontal="center" vertical="center" wrapText="1"/>
    </xf>
    <xf numFmtId="4" fontId="5" fillId="2" borderId="4" xfId="1" applyNumberFormat="1" applyFont="1" applyFill="1" applyBorder="1" applyAlignment="1">
      <alignment horizontal="center" vertical="center" wrapText="1"/>
    </xf>
    <xf numFmtId="175" fontId="5" fillId="2" borderId="4" xfId="7" applyNumberFormat="1" applyFont="1" applyFill="1" applyBorder="1" applyAlignment="1">
      <alignment horizontal="center" vertical="center" wrapText="1"/>
    </xf>
    <xf numFmtId="49" fontId="5" fillId="2" borderId="0" xfId="7" applyNumberFormat="1" applyFont="1" applyFill="1" applyBorder="1" applyAlignment="1">
      <alignment horizontal="center" vertical="center" wrapText="1"/>
    </xf>
    <xf numFmtId="4" fontId="5" fillId="2" borderId="0" xfId="7" applyNumberFormat="1" applyFont="1" applyFill="1" applyBorder="1" applyAlignment="1">
      <alignment horizontal="center" vertical="center" wrapText="1"/>
    </xf>
    <xf numFmtId="4" fontId="5" fillId="2" borderId="0" xfId="1" applyNumberFormat="1" applyFont="1" applyFill="1" applyBorder="1" applyAlignment="1">
      <alignment horizontal="center" vertical="center" wrapText="1"/>
    </xf>
    <xf numFmtId="175" fontId="5" fillId="2" borderId="0" xfId="7" applyNumberFormat="1" applyFont="1" applyFill="1" applyBorder="1" applyAlignment="1">
      <alignment horizontal="center" vertical="center" wrapText="1"/>
    </xf>
    <xf numFmtId="49" fontId="4" fillId="2" borderId="0" xfId="7" applyNumberFormat="1" applyFont="1" applyFill="1" applyBorder="1" applyAlignment="1">
      <alignment horizontal="center" vertical="center" wrapText="1"/>
    </xf>
    <xf numFmtId="49" fontId="4" fillId="2" borderId="0" xfId="7" applyNumberFormat="1" applyFont="1" applyFill="1" applyAlignment="1">
      <alignment horizontal="left" vertical="center"/>
    </xf>
    <xf numFmtId="4" fontId="4" fillId="2" borderId="0" xfId="7" applyNumberFormat="1" applyFont="1" applyFill="1" applyBorder="1" applyAlignment="1">
      <alignment horizontal="right" vertical="center" wrapText="1"/>
    </xf>
    <xf numFmtId="4" fontId="4" fillId="2" borderId="0" xfId="1" applyNumberFormat="1" applyFont="1" applyFill="1" applyBorder="1" applyAlignment="1">
      <alignment horizontal="right" vertical="center" wrapText="1"/>
    </xf>
    <xf numFmtId="2" fontId="4" fillId="2" borderId="0" xfId="7" applyNumberFormat="1" applyFont="1" applyFill="1" applyBorder="1" applyAlignment="1">
      <alignment horizontal="right" vertical="center" wrapText="1"/>
    </xf>
    <xf numFmtId="175" fontId="4" fillId="2" borderId="0" xfId="7" applyNumberFormat="1" applyFont="1" applyFill="1" applyBorder="1" applyAlignment="1">
      <alignment horizontal="right" vertical="center" wrapText="1"/>
    </xf>
    <xf numFmtId="49" fontId="4" fillId="2" borderId="0" xfId="7" applyNumberFormat="1" applyFont="1" applyFill="1" applyBorder="1" applyAlignment="1">
      <alignment horizontal="right" vertical="center" wrapText="1"/>
    </xf>
    <xf numFmtId="0" fontId="4" fillId="2" borderId="0" xfId="7" applyNumberFormat="1" applyFont="1" applyFill="1" applyBorder="1" applyAlignment="1">
      <alignment horizontal="right" vertical="center" wrapText="1"/>
    </xf>
    <xf numFmtId="43" fontId="4" fillId="2" borderId="0" xfId="1" applyFont="1" applyFill="1" applyBorder="1" applyAlignment="1">
      <alignment horizontal="right" vertical="center" wrapText="1"/>
    </xf>
    <xf numFmtId="49" fontId="4" fillId="2" borderId="0" xfId="7" applyNumberFormat="1" applyFont="1" applyFill="1" applyBorder="1" applyAlignment="1">
      <alignment horizontal="left" vertical="center" wrapText="1"/>
    </xf>
    <xf numFmtId="49" fontId="3" fillId="2" borderId="0" xfId="9" applyNumberFormat="1" applyFont="1" applyFill="1" applyAlignment="1"/>
    <xf numFmtId="49" fontId="4" fillId="2" borderId="2" xfId="9" applyNumberFormat="1" applyFont="1" applyFill="1" applyBorder="1" applyAlignment="1"/>
    <xf numFmtId="49" fontId="5" fillId="2" borderId="12" xfId="9" applyNumberFormat="1" applyFont="1" applyFill="1" applyBorder="1" applyAlignment="1">
      <alignment horizontal="right"/>
    </xf>
    <xf numFmtId="49" fontId="5" fillId="2" borderId="0" xfId="9" applyNumberFormat="1" applyFont="1" applyFill="1" applyAlignment="1"/>
    <xf numFmtId="49" fontId="4" fillId="2" borderId="0" xfId="9" applyNumberFormat="1" applyFont="1" applyFill="1" applyAlignment="1">
      <alignment horizontal="left" indent="1"/>
    </xf>
    <xf numFmtId="3" fontId="4" fillId="2" borderId="0" xfId="9" applyNumberFormat="1" applyFont="1" applyFill="1"/>
    <xf numFmtId="4" fontId="4" fillId="2" borderId="0" xfId="9" applyNumberFormat="1" applyFont="1" applyFill="1" applyBorder="1"/>
    <xf numFmtId="165" fontId="4" fillId="2" borderId="0" xfId="9" applyNumberFormat="1" applyFont="1" applyFill="1" applyBorder="1"/>
    <xf numFmtId="49" fontId="4" fillId="2" borderId="0" xfId="9" applyNumberFormat="1" applyFont="1" applyFill="1" applyAlignment="1"/>
    <xf numFmtId="2" fontId="4" fillId="2" borderId="0" xfId="9" applyNumberFormat="1" applyFont="1" applyFill="1" applyBorder="1"/>
    <xf numFmtId="3" fontId="4" fillId="2" borderId="0" xfId="9" applyNumberFormat="1" applyFont="1" applyFill="1" applyBorder="1"/>
    <xf numFmtId="165" fontId="4" fillId="2" borderId="0" xfId="9" applyNumberFormat="1" applyFont="1" applyFill="1"/>
    <xf numFmtId="2" fontId="4" fillId="2" borderId="0" xfId="9" applyNumberFormat="1" applyFont="1" applyFill="1"/>
    <xf numFmtId="49" fontId="4" fillId="2" borderId="0" xfId="9" applyNumberFormat="1" applyFont="1" applyFill="1" applyAlignment="1">
      <alignment horizontal="left" indent="2"/>
    </xf>
    <xf numFmtId="3" fontId="5" fillId="2" borderId="0" xfId="9" applyNumberFormat="1" applyFont="1" applyFill="1"/>
    <xf numFmtId="1" fontId="4" fillId="2" borderId="0" xfId="9" applyNumberFormat="1" applyFont="1" applyFill="1" applyAlignment="1"/>
    <xf numFmtId="171" fontId="5" fillId="2" borderId="4" xfId="0" applyFont="1" applyFill="1" applyBorder="1" applyAlignment="1">
      <alignment horizontal="center" vertical="center"/>
    </xf>
    <xf numFmtId="171" fontId="5" fillId="2" borderId="11" xfId="0" applyFont="1" applyFill="1" applyBorder="1" applyAlignment="1">
      <alignment horizontal="center" vertical="center" wrapText="1"/>
    </xf>
    <xf numFmtId="171" fontId="4" fillId="2" borderId="2" xfId="0" applyFont="1" applyFill="1" applyBorder="1" applyAlignment="1">
      <alignment horizontal="right"/>
    </xf>
    <xf numFmtId="171" fontId="5" fillId="2" borderId="4" xfId="0" applyFont="1" applyFill="1" applyBorder="1" applyAlignment="1">
      <alignment horizontal="center" vertical="center" wrapText="1"/>
    </xf>
    <xf numFmtId="171" fontId="4" fillId="2" borderId="2" xfId="0" applyFont="1" applyFill="1" applyBorder="1" applyAlignment="1">
      <alignment horizontal="right" wrapText="1"/>
    </xf>
    <xf numFmtId="49" fontId="30" fillId="2" borderId="12" xfId="6" applyNumberFormat="1" applyFont="1" applyFill="1" applyBorder="1" applyAlignment="1">
      <alignment horizontal="center" vertical="center"/>
    </xf>
    <xf numFmtId="171" fontId="4" fillId="2" borderId="0" xfId="0" applyFont="1" applyFill="1" applyBorder="1" applyAlignment="1">
      <alignment horizontal="right" vertical="center"/>
    </xf>
    <xf numFmtId="0" fontId="32" fillId="2" borderId="0" xfId="0" applyNumberFormat="1" applyFont="1" applyFill="1" applyAlignment="1">
      <alignment horizontal="left" wrapText="1"/>
    </xf>
    <xf numFmtId="0" fontId="4" fillId="2" borderId="0" xfId="11" applyFont="1" applyFill="1"/>
    <xf numFmtId="0" fontId="33" fillId="2" borderId="0" xfId="11" applyFont="1" applyFill="1"/>
    <xf numFmtId="0" fontId="4" fillId="2" borderId="0" xfId="11" applyFont="1" applyFill="1" applyAlignment="1">
      <alignment vertical="top" wrapText="1"/>
    </xf>
    <xf numFmtId="0" fontId="4" fillId="2" borderId="0" xfId="11" applyFont="1" applyFill="1" applyBorder="1" applyAlignment="1">
      <alignment vertical="top" wrapText="1"/>
    </xf>
    <xf numFmtId="0" fontId="4" fillId="2" borderId="0" xfId="11" applyNumberFormat="1" applyFont="1" applyFill="1" applyBorder="1" applyAlignment="1">
      <alignment horizontal="right" wrapText="1"/>
    </xf>
    <xf numFmtId="3" fontId="4" fillId="2" borderId="0" xfId="11" applyNumberFormat="1" applyFont="1" applyFill="1" applyBorder="1" applyAlignment="1">
      <alignment horizontal="right" wrapText="1"/>
    </xf>
    <xf numFmtId="0" fontId="4" fillId="2" borderId="0" xfId="11" applyFont="1" applyFill="1" applyBorder="1" applyAlignment="1">
      <alignment horizontal="left" vertical="top" wrapText="1"/>
    </xf>
    <xf numFmtId="0" fontId="4" fillId="2" borderId="0" xfId="11" applyFont="1" applyFill="1" applyBorder="1" applyAlignment="1">
      <alignment horizontal="left" vertical="top"/>
    </xf>
    <xf numFmtId="2" fontId="4" fillId="2" borderId="16" xfId="11" applyNumberFormat="1" applyFont="1" applyFill="1" applyBorder="1" applyAlignment="1">
      <alignment horizontal="right" wrapText="1"/>
    </xf>
    <xf numFmtId="3" fontId="4" fillId="2" borderId="16" xfId="11" applyNumberFormat="1" applyFont="1" applyFill="1" applyBorder="1" applyAlignment="1">
      <alignment horizontal="right" wrapText="1"/>
    </xf>
    <xf numFmtId="167" fontId="4" fillId="2" borderId="16" xfId="1" applyNumberFormat="1" applyFont="1" applyFill="1" applyBorder="1" applyAlignment="1">
      <alignment vertical="top" wrapText="1"/>
    </xf>
    <xf numFmtId="0" fontId="4" fillId="2" borderId="16" xfId="11" applyFont="1" applyFill="1" applyBorder="1" applyAlignment="1">
      <alignment horizontal="left" vertical="top" wrapText="1"/>
    </xf>
    <xf numFmtId="0" fontId="5" fillId="2" borderId="0" xfId="11" applyFont="1" applyFill="1" applyAlignment="1">
      <alignment horizontal="right" wrapText="1"/>
    </xf>
    <xf numFmtId="3" fontId="5" fillId="2" borderId="0" xfId="11" applyNumberFormat="1" applyFont="1" applyFill="1" applyAlignment="1">
      <alignment horizontal="right" wrapText="1"/>
    </xf>
    <xf numFmtId="3" fontId="33" fillId="2" borderId="0" xfId="11" applyNumberFormat="1" applyFont="1" applyFill="1" applyAlignment="1">
      <alignment horizontal="right" wrapText="1"/>
    </xf>
    <xf numFmtId="3" fontId="4" fillId="2" borderId="0" xfId="11" applyNumberFormat="1" applyFont="1" applyFill="1" applyAlignment="1">
      <alignment horizontal="right" wrapText="1"/>
    </xf>
    <xf numFmtId="0" fontId="5" fillId="2" borderId="0" xfId="11" applyFont="1" applyFill="1" applyBorder="1" applyAlignment="1">
      <alignment horizontal="center" vertical="top" wrapText="1"/>
    </xf>
    <xf numFmtId="0" fontId="5" fillId="2" borderId="0" xfId="11" applyFont="1" applyFill="1" applyBorder="1" applyAlignment="1">
      <alignment horizontal="right" wrapText="1"/>
    </xf>
    <xf numFmtId="3" fontId="5" fillId="2" borderId="0" xfId="11" applyNumberFormat="1" applyFont="1" applyFill="1" applyBorder="1" applyAlignment="1">
      <alignment horizontal="right" wrapText="1"/>
    </xf>
    <xf numFmtId="3" fontId="33" fillId="2" borderId="0" xfId="11" applyNumberFormat="1" applyFont="1" applyFill="1" applyBorder="1" applyAlignment="1">
      <alignment horizontal="right" wrapText="1"/>
    </xf>
    <xf numFmtId="0" fontId="4" fillId="2" borderId="17" xfId="11" applyFont="1" applyFill="1" applyBorder="1" applyAlignment="1">
      <alignment vertical="top" wrapText="1"/>
    </xf>
    <xf numFmtId="0" fontId="5" fillId="2" borderId="0" xfId="11" applyFont="1" applyFill="1" applyBorder="1" applyAlignment="1">
      <alignment horizontal="right" vertical="top" wrapText="1"/>
    </xf>
    <xf numFmtId="0" fontId="33" fillId="2" borderId="0" xfId="11" applyFont="1" applyFill="1" applyBorder="1" applyAlignment="1">
      <alignment horizontal="right" wrapText="1"/>
    </xf>
    <xf numFmtId="0" fontId="4" fillId="2" borderId="0" xfId="11" applyFont="1" applyFill="1" applyBorder="1" applyAlignment="1">
      <alignment horizontal="right" vertical="top" wrapText="1"/>
    </xf>
    <xf numFmtId="0" fontId="5" fillId="2" borderId="18" xfId="11" applyFont="1" applyFill="1" applyBorder="1" applyAlignment="1">
      <alignment horizontal="right" wrapText="1"/>
    </xf>
    <xf numFmtId="0" fontId="33" fillId="2" borderId="18" xfId="11" applyFont="1" applyFill="1" applyBorder="1" applyAlignment="1">
      <alignment horizontal="right" wrapText="1"/>
    </xf>
    <xf numFmtId="0" fontId="4" fillId="2" borderId="18" xfId="11" applyFont="1" applyFill="1" applyBorder="1" applyAlignment="1">
      <alignment horizontal="right" wrapText="1"/>
    </xf>
    <xf numFmtId="0" fontId="4" fillId="2" borderId="18" xfId="11" applyFont="1" applyFill="1" applyBorder="1" applyAlignment="1">
      <alignment horizontal="right"/>
    </xf>
    <xf numFmtId="0" fontId="5" fillId="2" borderId="0" xfId="11" applyFont="1" applyFill="1" applyBorder="1" applyAlignment="1"/>
    <xf numFmtId="0" fontId="4" fillId="2" borderId="0" xfId="11" applyFont="1" applyFill="1" applyBorder="1"/>
    <xf numFmtId="0" fontId="33" fillId="2" borderId="0" xfId="11" applyFont="1" applyFill="1" applyBorder="1"/>
    <xf numFmtId="2" fontId="5" fillId="2" borderId="16" xfId="11" applyNumberFormat="1" applyFont="1" applyFill="1" applyBorder="1" applyAlignment="1">
      <alignment horizontal="right" wrapText="1"/>
    </xf>
    <xf numFmtId="3" fontId="5" fillId="2" borderId="16" xfId="11" applyNumberFormat="1" applyFont="1" applyFill="1" applyBorder="1" applyAlignment="1">
      <alignment horizontal="right" wrapText="1"/>
    </xf>
    <xf numFmtId="3" fontId="33" fillId="2" borderId="16" xfId="11" applyNumberFormat="1" applyFont="1" applyFill="1" applyBorder="1" applyAlignment="1">
      <alignment horizontal="right" wrapText="1"/>
    </xf>
    <xf numFmtId="0" fontId="4" fillId="2" borderId="16" xfId="11" applyFont="1" applyFill="1" applyBorder="1" applyAlignment="1">
      <alignment horizontal="right" wrapText="1"/>
    </xf>
    <xf numFmtId="0" fontId="5" fillId="2" borderId="16" xfId="11" applyFont="1" applyFill="1" applyBorder="1" applyAlignment="1">
      <alignment horizontal="right" wrapText="1"/>
    </xf>
    <xf numFmtId="0" fontId="4" fillId="2" borderId="0" xfId="11" applyFont="1" applyFill="1" applyAlignment="1">
      <alignment horizontal="right" wrapText="1"/>
    </xf>
    <xf numFmtId="0" fontId="5" fillId="2" borderId="0" xfId="11" applyFont="1" applyFill="1" applyAlignment="1">
      <alignment horizontal="center" wrapText="1"/>
    </xf>
    <xf numFmtId="0" fontId="33" fillId="2" borderId="0" xfId="11" applyFont="1" applyFill="1" applyAlignment="1">
      <alignment horizontal="right" wrapText="1"/>
    </xf>
    <xf numFmtId="0" fontId="20" fillId="2" borderId="0" xfId="11" applyFont="1" applyFill="1" applyAlignment="1">
      <alignment horizontal="right" wrapText="1"/>
    </xf>
    <xf numFmtId="0" fontId="4" fillId="2" borderId="0" xfId="11" applyFont="1" applyFill="1" applyBorder="1" applyAlignment="1">
      <alignment horizontal="right" wrapText="1"/>
    </xf>
    <xf numFmtId="0" fontId="5" fillId="2" borderId="0" xfId="11" applyFont="1" applyFill="1" applyBorder="1" applyAlignment="1">
      <alignment horizontal="center" wrapText="1"/>
    </xf>
    <xf numFmtId="0" fontId="5" fillId="2" borderId="0" xfId="11" applyFont="1" applyFill="1" applyAlignment="1">
      <alignment horizontal="right" vertical="top" wrapText="1"/>
    </xf>
    <xf numFmtId="0" fontId="33" fillId="2" borderId="0" xfId="11" applyFont="1" applyFill="1" applyAlignment="1">
      <alignment horizontal="right" vertical="top" wrapText="1"/>
    </xf>
    <xf numFmtId="0" fontId="4" fillId="2" borderId="0" xfId="11" applyFont="1" applyFill="1" applyAlignment="1">
      <alignment horizontal="right" vertical="top" wrapText="1"/>
    </xf>
    <xf numFmtId="0" fontId="5" fillId="2" borderId="2" xfId="11" applyFont="1" applyFill="1" applyBorder="1" applyAlignment="1">
      <alignment horizontal="right" wrapText="1"/>
    </xf>
    <xf numFmtId="0" fontId="33" fillId="2" borderId="2" xfId="11" applyFont="1" applyFill="1" applyBorder="1" applyAlignment="1">
      <alignment horizontal="right" wrapText="1"/>
    </xf>
    <xf numFmtId="0" fontId="4" fillId="2" borderId="2" xfId="11" applyFont="1" applyFill="1" applyBorder="1" applyAlignment="1">
      <alignment horizontal="right" wrapText="1"/>
    </xf>
    <xf numFmtId="0" fontId="4" fillId="2" borderId="0" xfId="11" applyFont="1" applyFill="1" applyBorder="1" applyAlignment="1">
      <alignment horizontal="right"/>
    </xf>
    <xf numFmtId="0" fontId="4" fillId="2" borderId="18" xfId="11" applyFont="1" applyFill="1" applyBorder="1" applyAlignment="1">
      <alignment wrapText="1"/>
    </xf>
    <xf numFmtId="2" fontId="5" fillId="2" borderId="0" xfId="11" applyNumberFormat="1" applyFont="1" applyFill="1" applyAlignment="1">
      <alignment horizontal="right" wrapText="1"/>
    </xf>
    <xf numFmtId="0" fontId="21" fillId="2" borderId="0" xfId="11" applyFont="1" applyFill="1" applyAlignment="1">
      <alignment horizontal="right" wrapText="1"/>
    </xf>
    <xf numFmtId="3" fontId="21" fillId="2" borderId="0" xfId="11" applyNumberFormat="1" applyFont="1" applyFill="1" applyAlignment="1">
      <alignment horizontal="right" wrapText="1"/>
    </xf>
    <xf numFmtId="3" fontId="36" fillId="2" borderId="0" xfId="11" applyNumberFormat="1" applyFont="1" applyFill="1" applyAlignment="1">
      <alignment horizontal="right" wrapText="1"/>
    </xf>
    <xf numFmtId="3" fontId="20" fillId="2" borderId="0" xfId="11" applyNumberFormat="1" applyFont="1" applyFill="1" applyAlignment="1">
      <alignment horizontal="right" wrapText="1"/>
    </xf>
    <xf numFmtId="0" fontId="36" fillId="2" borderId="0" xfId="11" applyFont="1" applyFill="1" applyAlignment="1">
      <alignment horizontal="right" wrapText="1"/>
    </xf>
    <xf numFmtId="0" fontId="4" fillId="2" borderId="16" xfId="11" applyFont="1" applyFill="1" applyBorder="1" applyAlignment="1"/>
    <xf numFmtId="0" fontId="4" fillId="2" borderId="0" xfId="11" applyFont="1" applyFill="1" applyBorder="1" applyAlignment="1"/>
    <xf numFmtId="0" fontId="4" fillId="2" borderId="18" xfId="11" applyFont="1" applyFill="1" applyBorder="1" applyAlignment="1"/>
    <xf numFmtId="0" fontId="4" fillId="2" borderId="0" xfId="11" applyFont="1" applyFill="1" applyBorder="1" applyAlignment="1">
      <alignment wrapText="1"/>
    </xf>
    <xf numFmtId="0" fontId="5" fillId="2" borderId="0" xfId="11" applyFont="1" applyFill="1" applyAlignment="1">
      <alignment vertical="top" wrapText="1"/>
    </xf>
    <xf numFmtId="0" fontId="12" fillId="2" borderId="0" xfId="11" applyFont="1" applyFill="1" applyAlignment="1">
      <alignment vertical="top" wrapText="1"/>
    </xf>
    <xf numFmtId="0" fontId="5" fillId="2" borderId="0" xfId="11" applyFont="1" applyFill="1" applyAlignment="1">
      <alignment vertical="top"/>
    </xf>
    <xf numFmtId="0" fontId="3" fillId="2" borderId="0" xfId="11" applyFont="1" applyFill="1" applyAlignment="1">
      <alignment vertical="top"/>
    </xf>
    <xf numFmtId="0" fontId="1" fillId="2" borderId="0" xfId="11" applyFont="1" applyFill="1"/>
    <xf numFmtId="0" fontId="5" fillId="2" borderId="17" xfId="11" applyFont="1" applyFill="1" applyBorder="1" applyAlignment="1">
      <alignment horizontal="right" wrapText="1"/>
    </xf>
    <xf numFmtId="0" fontId="4" fillId="2" borderId="17" xfId="11" applyFont="1" applyFill="1" applyBorder="1" applyAlignment="1">
      <alignment horizontal="right" wrapText="1"/>
    </xf>
    <xf numFmtId="0" fontId="4" fillId="2" borderId="16" xfId="11" applyFont="1" applyFill="1" applyBorder="1" applyAlignment="1">
      <alignment vertical="top" wrapText="1"/>
    </xf>
    <xf numFmtId="0" fontId="38" fillId="2" borderId="16" xfId="11" applyFont="1" applyFill="1" applyBorder="1" applyAlignment="1">
      <alignment vertical="top" wrapText="1"/>
    </xf>
    <xf numFmtId="0" fontId="3" fillId="2" borderId="0" xfId="11" applyFont="1" applyFill="1" applyAlignment="1">
      <alignment vertical="top" wrapText="1"/>
    </xf>
    <xf numFmtId="164" fontId="4" fillId="2" borderId="0" xfId="11" applyNumberFormat="1" applyFont="1" applyFill="1"/>
    <xf numFmtId="164" fontId="4" fillId="2" borderId="0" xfId="11" applyNumberFormat="1" applyFont="1" applyFill="1" applyAlignment="1"/>
    <xf numFmtId="164" fontId="4" fillId="2" borderId="0" xfId="11" applyNumberFormat="1" applyFont="1" applyFill="1" applyAlignment="1">
      <alignment wrapText="1"/>
    </xf>
    <xf numFmtId="164" fontId="4" fillId="2" borderId="16" xfId="11" applyNumberFormat="1" applyFont="1" applyFill="1" applyBorder="1"/>
    <xf numFmtId="0" fontId="4" fillId="2" borderId="16" xfId="11" applyFont="1" applyFill="1" applyBorder="1"/>
    <xf numFmtId="166" fontId="5" fillId="2" borderId="0" xfId="1" applyNumberFormat="1" applyFont="1" applyFill="1" applyBorder="1" applyAlignment="1">
      <alignment horizontal="right" wrapText="1"/>
    </xf>
    <xf numFmtId="166" fontId="4" fillId="2" borderId="0" xfId="1" applyNumberFormat="1" applyFont="1" applyFill="1" applyBorder="1" applyAlignment="1">
      <alignment horizontal="right" wrapText="1"/>
    </xf>
    <xf numFmtId="166" fontId="4" fillId="2" borderId="0" xfId="1" applyNumberFormat="1" applyFont="1" applyFill="1" applyBorder="1" applyAlignment="1">
      <alignment wrapText="1"/>
    </xf>
    <xf numFmtId="166" fontId="4" fillId="2" borderId="0" xfId="1" applyNumberFormat="1" applyFont="1" applyFill="1" applyBorder="1" applyAlignment="1">
      <alignment horizontal="center" wrapText="1"/>
    </xf>
    <xf numFmtId="0" fontId="5" fillId="2" borderId="19" xfId="11" applyFont="1" applyFill="1" applyBorder="1" applyAlignment="1">
      <alignment horizontal="right" wrapText="1"/>
    </xf>
    <xf numFmtId="0" fontId="4" fillId="2" borderId="20" xfId="11" applyFont="1" applyFill="1" applyBorder="1" applyAlignment="1">
      <alignment horizontal="right" vertical="top" wrapText="1"/>
    </xf>
    <xf numFmtId="0" fontId="5" fillId="2" borderId="19" xfId="11" applyFont="1" applyFill="1" applyBorder="1" applyAlignment="1">
      <alignment horizontal="right" vertical="top" wrapText="1"/>
    </xf>
    <xf numFmtId="0" fontId="4" fillId="2" borderId="16" xfId="11" applyFont="1" applyFill="1" applyBorder="1" applyAlignment="1">
      <alignment horizontal="right" vertical="top" wrapText="1"/>
    </xf>
    <xf numFmtId="0" fontId="4" fillId="2" borderId="19" xfId="11" applyFont="1" applyFill="1" applyBorder="1" applyAlignment="1">
      <alignment horizontal="right" vertical="top" wrapText="1"/>
    </xf>
    <xf numFmtId="0" fontId="4" fillId="2" borderId="22" xfId="11" applyFont="1" applyFill="1" applyBorder="1" applyAlignment="1">
      <alignment horizontal="right" wrapText="1"/>
    </xf>
    <xf numFmtId="0" fontId="4" fillId="2" borderId="23" xfId="11" applyFont="1" applyFill="1" applyBorder="1" applyAlignment="1">
      <alignment horizontal="right" vertical="top" wrapText="1"/>
    </xf>
    <xf numFmtId="0" fontId="4" fillId="2" borderId="22" xfId="11" applyFont="1" applyFill="1" applyBorder="1" applyAlignment="1">
      <alignment horizontal="right" vertical="top" wrapText="1"/>
    </xf>
    <xf numFmtId="0" fontId="4" fillId="2" borderId="11" xfId="11" applyFont="1" applyFill="1" applyBorder="1" applyAlignment="1">
      <alignment horizontal="right" vertical="top" wrapText="1"/>
    </xf>
    <xf numFmtId="0" fontId="4" fillId="2" borderId="23" xfId="11" applyFont="1" applyFill="1" applyBorder="1" applyAlignment="1">
      <alignment horizontal="right" wrapText="1"/>
    </xf>
    <xf numFmtId="0" fontId="4" fillId="2" borderId="0" xfId="11" applyFont="1" applyFill="1" applyAlignment="1">
      <alignment horizontal="center" vertical="center"/>
    </xf>
    <xf numFmtId="0" fontId="4" fillId="2" borderId="22" xfId="11" applyFont="1" applyFill="1" applyBorder="1" applyAlignment="1">
      <alignment horizontal="center" vertical="center" wrapText="1"/>
    </xf>
    <xf numFmtId="0" fontId="5" fillId="2" borderId="23" xfId="11" applyFont="1" applyFill="1" applyBorder="1" applyAlignment="1">
      <alignment horizontal="center" vertical="center" wrapText="1"/>
    </xf>
    <xf numFmtId="0" fontId="4" fillId="2" borderId="0" xfId="11" applyFont="1" applyFill="1" applyBorder="1" applyAlignment="1">
      <alignment vertical="top"/>
    </xf>
    <xf numFmtId="0" fontId="3" fillId="2" borderId="0" xfId="11" applyFont="1" applyFill="1" applyAlignment="1">
      <alignment horizontal="left" vertical="top" indent="3"/>
    </xf>
    <xf numFmtId="0" fontId="4" fillId="2" borderId="0" xfId="11" applyFont="1" applyFill="1" applyAlignment="1">
      <alignment vertical="top"/>
    </xf>
    <xf numFmtId="166" fontId="4" fillId="2" borderId="0" xfId="1" applyNumberFormat="1" applyFont="1" applyFill="1" applyAlignment="1">
      <alignment horizontal="right" vertical="top" wrapText="1"/>
    </xf>
    <xf numFmtId="166" fontId="5" fillId="2" borderId="0" xfId="1" applyNumberFormat="1" applyFont="1" applyFill="1" applyAlignment="1">
      <alignment horizontal="right" vertical="top" wrapText="1"/>
    </xf>
    <xf numFmtId="0" fontId="5" fillId="2" borderId="0" xfId="11" applyFont="1" applyFill="1"/>
    <xf numFmtId="0" fontId="4" fillId="2" borderId="16" xfId="11" applyFont="1" applyFill="1" applyBorder="1" applyAlignment="1">
      <alignment horizontal="right" vertical="center" wrapText="1"/>
    </xf>
    <xf numFmtId="0" fontId="5" fillId="2" borderId="16" xfId="11" applyFont="1" applyFill="1" applyBorder="1" applyAlignment="1">
      <alignment horizontal="right" vertical="center" wrapText="1"/>
    </xf>
    <xf numFmtId="0" fontId="4" fillId="2" borderId="20" xfId="11" applyFont="1" applyFill="1" applyBorder="1" applyAlignment="1">
      <alignment horizontal="right" vertical="center" wrapText="1"/>
    </xf>
    <xf numFmtId="0" fontId="4" fillId="2" borderId="19" xfId="11" applyFont="1" applyFill="1" applyBorder="1" applyAlignment="1">
      <alignment horizontal="right" vertical="center" wrapText="1"/>
    </xf>
    <xf numFmtId="0" fontId="4" fillId="2" borderId="0" xfId="11" applyFont="1" applyFill="1" applyBorder="1" applyAlignment="1">
      <alignment horizontal="right" vertical="center" wrapText="1"/>
    </xf>
    <xf numFmtId="0" fontId="5" fillId="2" borderId="0" xfId="11" applyFont="1" applyFill="1" applyBorder="1" applyAlignment="1">
      <alignment horizontal="right" vertical="center" wrapText="1"/>
    </xf>
    <xf numFmtId="0" fontId="4" fillId="2" borderId="23" xfId="11" applyFont="1" applyFill="1" applyBorder="1" applyAlignment="1">
      <alignment horizontal="right" vertical="center" wrapText="1"/>
    </xf>
    <xf numFmtId="0" fontId="4" fillId="2" borderId="22" xfId="11" applyFont="1" applyFill="1" applyBorder="1" applyAlignment="1">
      <alignment horizontal="right" vertical="center" wrapText="1"/>
    </xf>
    <xf numFmtId="0" fontId="5" fillId="2" borderId="0" xfId="11" applyFont="1" applyFill="1" applyBorder="1" applyAlignment="1">
      <alignment horizontal="center" vertical="center" wrapText="1"/>
    </xf>
    <xf numFmtId="0" fontId="4" fillId="2" borderId="3" xfId="11" applyFont="1" applyFill="1" applyBorder="1" applyAlignment="1">
      <alignment horizontal="right" vertical="center" wrapText="1"/>
    </xf>
    <xf numFmtId="0" fontId="4" fillId="2" borderId="22" xfId="11" applyFont="1" applyFill="1" applyBorder="1" applyAlignment="1">
      <alignment vertical="center" wrapText="1"/>
    </xf>
    <xf numFmtId="0" fontId="4" fillId="2" borderId="0" xfId="11" applyFont="1" applyFill="1" applyBorder="1" applyAlignment="1">
      <alignment vertical="center" wrapText="1"/>
    </xf>
    <xf numFmtId="0" fontId="4" fillId="2" borderId="0" xfId="11" applyFont="1" applyFill="1" applyBorder="1" applyAlignment="1">
      <alignment horizontal="center" vertical="center" wrapText="1"/>
    </xf>
    <xf numFmtId="0" fontId="5" fillId="2" borderId="1" xfId="11" applyFont="1" applyFill="1" applyBorder="1" applyAlignment="1">
      <alignment horizontal="center" vertical="center" wrapText="1"/>
    </xf>
    <xf numFmtId="0" fontId="5" fillId="2" borderId="22" xfId="11" applyFont="1" applyFill="1" applyBorder="1" applyAlignment="1">
      <alignment vertical="center"/>
    </xf>
    <xf numFmtId="0" fontId="5" fillId="2" borderId="0" xfId="11" applyFont="1" applyFill="1" applyBorder="1" applyAlignment="1">
      <alignment vertical="center"/>
    </xf>
    <xf numFmtId="0" fontId="4" fillId="2" borderId="3" xfId="11" applyFont="1" applyFill="1" applyBorder="1" applyAlignment="1">
      <alignment vertical="center" wrapText="1"/>
    </xf>
    <xf numFmtId="0" fontId="4" fillId="2" borderId="0" xfId="11" applyFont="1" applyFill="1" applyBorder="1" applyAlignment="1">
      <alignment vertical="center"/>
    </xf>
    <xf numFmtId="0" fontId="4" fillId="2" borderId="18" xfId="11" applyFont="1" applyFill="1" applyBorder="1" applyAlignment="1">
      <alignment vertical="center"/>
    </xf>
    <xf numFmtId="164" fontId="4" fillId="2" borderId="0" xfId="11" applyNumberFormat="1" applyFont="1" applyFill="1" applyBorder="1"/>
    <xf numFmtId="166" fontId="5" fillId="2" borderId="0" xfId="1" applyNumberFormat="1" applyFont="1" applyFill="1" applyAlignment="1">
      <alignment horizontal="right" wrapText="1"/>
    </xf>
    <xf numFmtId="166" fontId="4" fillId="2" borderId="0" xfId="1" applyNumberFormat="1" applyFont="1" applyFill="1" applyAlignment="1">
      <alignment horizontal="right" wrapText="1"/>
    </xf>
    <xf numFmtId="164" fontId="4" fillId="2" borderId="0" xfId="11" applyNumberFormat="1" applyFont="1" applyFill="1" applyAlignment="1">
      <alignment horizontal="right" vertical="top" wrapText="1"/>
    </xf>
    <xf numFmtId="0" fontId="4" fillId="2" borderId="0" xfId="11" applyFont="1" applyFill="1" applyAlignment="1">
      <alignment vertical="center"/>
    </xf>
    <xf numFmtId="0" fontId="4" fillId="2" borderId="1" xfId="11" applyFont="1" applyFill="1" applyBorder="1" applyAlignment="1">
      <alignment horizontal="right" vertical="center" wrapText="1"/>
    </xf>
    <xf numFmtId="0" fontId="4" fillId="2" borderId="1" xfId="11" applyFont="1" applyFill="1" applyBorder="1" applyAlignment="1">
      <alignment horizontal="center" vertical="center" wrapText="1"/>
    </xf>
    <xf numFmtId="0" fontId="4" fillId="2" borderId="1" xfId="11" applyFont="1" applyFill="1" applyBorder="1" applyAlignment="1">
      <alignment vertical="center" wrapText="1"/>
    </xf>
    <xf numFmtId="0" fontId="4" fillId="2" borderId="23" xfId="11" applyFont="1" applyFill="1" applyBorder="1" applyAlignment="1">
      <alignment vertical="center" wrapText="1"/>
    </xf>
    <xf numFmtId="0" fontId="5" fillId="2" borderId="3" xfId="11" applyFont="1" applyFill="1" applyBorder="1" applyAlignment="1">
      <alignment vertical="center" wrapText="1"/>
    </xf>
    <xf numFmtId="0" fontId="4" fillId="2" borderId="40" xfId="11" applyFont="1" applyFill="1" applyBorder="1" applyAlignment="1">
      <alignment vertical="center" wrapText="1"/>
    </xf>
    <xf numFmtId="0" fontId="4" fillId="2" borderId="0" xfId="11" applyFont="1" applyFill="1" applyAlignment="1"/>
    <xf numFmtId="0" fontId="4" fillId="2" borderId="0" xfId="11" applyFont="1" applyFill="1" applyAlignment="1">
      <alignment horizontal="left"/>
    </xf>
    <xf numFmtId="0" fontId="4" fillId="2" borderId="18" xfId="11" applyFont="1" applyFill="1" applyBorder="1" applyAlignment="1">
      <alignment horizontal="right" vertical="center" wrapText="1"/>
    </xf>
    <xf numFmtId="164" fontId="4" fillId="2" borderId="0" xfId="11" applyNumberFormat="1" applyFont="1" applyFill="1" applyAlignment="1">
      <alignment horizontal="right" wrapText="1"/>
    </xf>
    <xf numFmtId="166" fontId="4" fillId="2" borderId="0" xfId="1" applyNumberFormat="1" applyFont="1" applyFill="1" applyBorder="1" applyAlignment="1">
      <alignment horizontal="right" vertical="top" wrapText="1"/>
    </xf>
    <xf numFmtId="166" fontId="5" fillId="2" borderId="0" xfId="1" applyNumberFormat="1" applyFont="1" applyFill="1" applyBorder="1" applyAlignment="1">
      <alignment horizontal="right" vertical="top" wrapText="1"/>
    </xf>
    <xf numFmtId="0" fontId="5" fillId="2" borderId="44" xfId="11" applyFont="1" applyFill="1" applyBorder="1" applyAlignment="1">
      <alignment horizontal="center" vertical="center" wrapText="1"/>
    </xf>
    <xf numFmtId="0" fontId="5" fillId="2" borderId="0" xfId="11" applyFont="1" applyFill="1" applyAlignment="1">
      <alignment horizontal="left" vertical="top" indent="3"/>
    </xf>
    <xf numFmtId="0" fontId="4" fillId="2" borderId="0" xfId="11" applyFont="1" applyFill="1" applyAlignment="1">
      <alignment horizontal="center"/>
    </xf>
    <xf numFmtId="0" fontId="4" fillId="2" borderId="18" xfId="11" applyFont="1" applyFill="1" applyBorder="1"/>
    <xf numFmtId="0" fontId="4" fillId="2" borderId="16" xfId="11" applyFont="1" applyFill="1" applyBorder="1" applyAlignment="1">
      <alignment horizontal="center"/>
    </xf>
    <xf numFmtId="0" fontId="4" fillId="2" borderId="0" xfId="11" applyFont="1" applyFill="1" applyAlignment="1">
      <alignment horizontal="center" vertical="top" wrapText="1"/>
    </xf>
    <xf numFmtId="0" fontId="4" fillId="2" borderId="17" xfId="11" applyFont="1" applyFill="1" applyBorder="1" applyAlignment="1">
      <alignment horizontal="right" vertical="top" wrapText="1"/>
    </xf>
    <xf numFmtId="0" fontId="4" fillId="2" borderId="17" xfId="11" applyFont="1" applyFill="1" applyBorder="1"/>
    <xf numFmtId="0" fontId="4" fillId="2" borderId="17" xfId="11" applyFont="1" applyFill="1" applyBorder="1" applyAlignment="1">
      <alignment horizontal="center" vertical="top" wrapText="1"/>
    </xf>
    <xf numFmtId="0" fontId="4" fillId="2" borderId="0" xfId="11" applyFont="1" applyFill="1" applyBorder="1" applyAlignment="1">
      <alignment horizontal="center" vertical="top" wrapText="1"/>
    </xf>
    <xf numFmtId="0" fontId="4" fillId="2" borderId="43" xfId="11" applyFont="1" applyFill="1" applyBorder="1" applyAlignment="1">
      <alignment horizontal="right" vertical="top" wrapText="1"/>
    </xf>
    <xf numFmtId="0" fontId="5" fillId="2" borderId="18" xfId="11" applyFont="1" applyFill="1" applyBorder="1" applyAlignment="1">
      <alignment vertical="top" wrapText="1"/>
    </xf>
    <xf numFmtId="0" fontId="4" fillId="2" borderId="18" xfId="11" applyFont="1" applyFill="1" applyBorder="1" applyAlignment="1">
      <alignment vertical="top" wrapText="1"/>
    </xf>
    <xf numFmtId="0" fontId="4" fillId="2" borderId="18" xfId="11" applyFont="1" applyFill="1" applyBorder="1" applyAlignment="1">
      <alignment horizontal="right" vertical="top" wrapText="1"/>
    </xf>
    <xf numFmtId="165" fontId="4" fillId="2" borderId="0" xfId="11" applyNumberFormat="1" applyFont="1" applyFill="1" applyBorder="1"/>
    <xf numFmtId="0" fontId="4" fillId="2" borderId="17" xfId="11" applyFont="1" applyFill="1" applyBorder="1" applyAlignment="1">
      <alignment horizontal="right" vertical="center" wrapText="1"/>
    </xf>
    <xf numFmtId="0" fontId="4" fillId="2" borderId="17" xfId="11" applyFont="1" applyFill="1" applyBorder="1" applyAlignment="1">
      <alignment vertical="center"/>
    </xf>
    <xf numFmtId="0" fontId="4" fillId="2" borderId="4" xfId="11" applyFont="1" applyFill="1" applyBorder="1" applyAlignment="1">
      <alignment horizontal="right" vertical="center" wrapText="1"/>
    </xf>
    <xf numFmtId="0" fontId="4" fillId="2" borderId="16" xfId="11" applyFont="1" applyFill="1" applyBorder="1" applyAlignment="1">
      <alignment vertical="top"/>
    </xf>
    <xf numFmtId="0" fontId="5" fillId="2" borderId="0" xfId="11" applyFont="1" applyFill="1" applyAlignment="1">
      <alignment horizontal="center" vertical="top" wrapText="1"/>
    </xf>
    <xf numFmtId="164" fontId="5" fillId="2" borderId="0" xfId="11" applyNumberFormat="1" applyFont="1" applyFill="1" applyAlignment="1">
      <alignment horizontal="center" vertical="top" wrapText="1"/>
    </xf>
    <xf numFmtId="0" fontId="4" fillId="0" borderId="0" xfId="11" applyFont="1" applyFill="1"/>
    <xf numFmtId="3" fontId="5" fillId="0" borderId="16" xfId="11" applyNumberFormat="1" applyFont="1" applyFill="1" applyBorder="1" applyAlignment="1">
      <alignment horizontal="right" vertical="top" wrapText="1"/>
    </xf>
    <xf numFmtId="164" fontId="5" fillId="0" borderId="16" xfId="11" applyNumberFormat="1" applyFont="1" applyFill="1" applyBorder="1" applyAlignment="1">
      <alignment horizontal="left" vertical="center" wrapText="1"/>
    </xf>
    <xf numFmtId="3" fontId="5" fillId="0" borderId="0" xfId="11" applyNumberFormat="1" applyFont="1" applyFill="1" applyBorder="1" applyAlignment="1">
      <alignment horizontal="right" vertical="top" wrapText="1"/>
    </xf>
    <xf numFmtId="164" fontId="5" fillId="0" borderId="0" xfId="11" applyNumberFormat="1" applyFont="1" applyFill="1" applyAlignment="1">
      <alignment horizontal="left" vertical="center" wrapText="1" indent="1"/>
    </xf>
    <xf numFmtId="3" fontId="4" fillId="0" borderId="0" xfId="11" applyNumberFormat="1" applyFont="1" applyFill="1" applyAlignment="1">
      <alignment horizontal="right" vertical="top" wrapText="1"/>
    </xf>
    <xf numFmtId="164" fontId="4" fillId="0" borderId="0" xfId="11" applyNumberFormat="1" applyFont="1" applyFill="1" applyAlignment="1">
      <alignment horizontal="left" vertical="center" wrapText="1" indent="1"/>
    </xf>
    <xf numFmtId="0" fontId="4" fillId="0" borderId="0" xfId="11" applyFont="1" applyFill="1" applyAlignment="1">
      <alignment vertical="top"/>
    </xf>
    <xf numFmtId="0" fontId="4" fillId="0" borderId="0" xfId="11" applyFont="1" applyFill="1" applyAlignment="1">
      <alignment horizontal="right" vertical="top" wrapText="1"/>
    </xf>
    <xf numFmtId="0" fontId="4" fillId="0" borderId="0" xfId="11" applyFont="1" applyFill="1" applyAlignment="1">
      <alignment horizontal="right" vertical="top"/>
    </xf>
    <xf numFmtId="164" fontId="5" fillId="0" borderId="0" xfId="11" applyNumberFormat="1" applyFont="1" applyFill="1" applyAlignment="1">
      <alignment horizontal="left" vertical="center" wrapText="1"/>
    </xf>
    <xf numFmtId="3" fontId="5" fillId="0" borderId="0" xfId="11" applyNumberFormat="1" applyFont="1" applyFill="1" applyAlignment="1">
      <alignment horizontal="right" vertical="top" wrapText="1"/>
    </xf>
    <xf numFmtId="0" fontId="4" fillId="0" borderId="0" xfId="11" applyFont="1" applyFill="1" applyAlignment="1">
      <alignment vertical="top" wrapText="1"/>
    </xf>
    <xf numFmtId="0" fontId="4" fillId="0" borderId="0" xfId="11" applyFont="1" applyFill="1" applyAlignment="1">
      <alignment wrapText="1"/>
    </xf>
    <xf numFmtId="164" fontId="4" fillId="0" borderId="0" xfId="11" applyNumberFormat="1" applyFont="1" applyFill="1" applyAlignment="1">
      <alignment horizontal="left" vertical="top" wrapText="1" indent="1"/>
    </xf>
    <xf numFmtId="0" fontId="4" fillId="0" borderId="0" xfId="11" applyFont="1" applyFill="1" applyBorder="1" applyAlignment="1">
      <alignment horizontal="center" vertical="top"/>
    </xf>
    <xf numFmtId="0" fontId="4" fillId="0" borderId="0" xfId="11" applyFont="1" applyFill="1" applyBorder="1" applyAlignment="1">
      <alignment horizontal="center" vertical="center"/>
    </xf>
    <xf numFmtId="164" fontId="5" fillId="0" borderId="0" xfId="11" applyNumberFormat="1" applyFont="1" applyFill="1" applyBorder="1" applyAlignment="1">
      <alignment horizontal="center" vertical="center" wrapText="1"/>
    </xf>
    <xf numFmtId="0" fontId="4" fillId="0" borderId="31" xfId="11" applyFont="1" applyFill="1" applyBorder="1" applyAlignment="1">
      <alignment horizontal="center" vertical="center"/>
    </xf>
    <xf numFmtId="0" fontId="5" fillId="0" borderId="0" xfId="11" applyFont="1" applyFill="1" applyBorder="1" applyAlignment="1">
      <alignment vertical="top" wrapText="1"/>
    </xf>
    <xf numFmtId="0" fontId="4" fillId="0" borderId="0" xfId="11" applyFont="1" applyFill="1" applyBorder="1" applyAlignment="1">
      <alignment vertical="top" wrapText="1"/>
    </xf>
    <xf numFmtId="0" fontId="5" fillId="0" borderId="0" xfId="11" applyFont="1" applyFill="1" applyAlignment="1">
      <alignment horizontal="center" vertical="top" wrapText="1"/>
    </xf>
    <xf numFmtId="0" fontId="5" fillId="0" borderId="0" xfId="11" applyFont="1" applyFill="1" applyAlignment="1">
      <alignment horizontal="left" vertical="top" indent="3"/>
    </xf>
    <xf numFmtId="0" fontId="40" fillId="0" borderId="0" xfId="11" applyFont="1" applyFill="1" applyAlignment="1">
      <alignment horizontal="left" vertical="top" indent="3"/>
    </xf>
    <xf numFmtId="0" fontId="5" fillId="0" borderId="0" xfId="11" applyFont="1" applyFill="1" applyAlignment="1">
      <alignment vertical="top"/>
    </xf>
    <xf numFmtId="0" fontId="3" fillId="0" borderId="0" xfId="11" applyFont="1" applyFill="1" applyAlignment="1">
      <alignment vertical="top"/>
    </xf>
    <xf numFmtId="164" fontId="4" fillId="0" borderId="0" xfId="11" applyNumberFormat="1" applyFont="1" applyFill="1"/>
    <xf numFmtId="0" fontId="4" fillId="2" borderId="0" xfId="11" applyFont="1" applyFill="1" applyAlignment="1">
      <alignment horizontal="right"/>
    </xf>
    <xf numFmtId="0" fontId="4" fillId="2" borderId="0" xfId="11" applyFont="1" applyFill="1" applyAlignment="1">
      <alignment horizontal="left" vertical="top"/>
    </xf>
    <xf numFmtId="0" fontId="4" fillId="2" borderId="0" xfId="11" applyFont="1" applyFill="1" applyAlignment="1">
      <alignment wrapText="1"/>
    </xf>
    <xf numFmtId="0" fontId="4" fillId="2" borderId="16" xfId="11" applyFont="1" applyFill="1" applyBorder="1" applyAlignment="1">
      <alignment wrapText="1"/>
    </xf>
    <xf numFmtId="166" fontId="4" fillId="2" borderId="0" xfId="1" applyNumberFormat="1" applyFont="1" applyFill="1" applyAlignment="1">
      <alignment horizontal="center" wrapText="1"/>
    </xf>
    <xf numFmtId="166" fontId="5" fillId="2" borderId="0" xfId="1" applyNumberFormat="1" applyFont="1" applyFill="1"/>
    <xf numFmtId="0" fontId="5" fillId="2" borderId="0" xfId="11" applyFont="1" applyFill="1" applyBorder="1" applyAlignment="1">
      <alignment wrapText="1"/>
    </xf>
    <xf numFmtId="0" fontId="5" fillId="2" borderId="18" xfId="11" applyFont="1" applyFill="1" applyBorder="1" applyAlignment="1">
      <alignment wrapText="1"/>
    </xf>
    <xf numFmtId="0" fontId="4" fillId="2" borderId="17" xfId="11" applyFont="1" applyFill="1" applyBorder="1" applyAlignment="1">
      <alignment wrapText="1"/>
    </xf>
    <xf numFmtId="0" fontId="4" fillId="2" borderId="2" xfId="11" applyFont="1" applyFill="1" applyBorder="1" applyAlignment="1">
      <alignment horizontal="right" vertical="top" wrapText="1"/>
    </xf>
    <xf numFmtId="0" fontId="5" fillId="2" borderId="2" xfId="11" applyFont="1" applyFill="1" applyBorder="1" applyAlignment="1">
      <alignment horizontal="right" vertical="top" wrapText="1"/>
    </xf>
    <xf numFmtId="0" fontId="5" fillId="2" borderId="0" xfId="11" applyFont="1" applyFill="1" applyBorder="1" applyAlignment="1">
      <alignment vertical="top" wrapText="1"/>
    </xf>
    <xf numFmtId="0" fontId="4" fillId="2" borderId="1" xfId="11" applyFont="1" applyFill="1" applyBorder="1" applyAlignment="1">
      <alignment vertical="top" wrapText="1"/>
    </xf>
    <xf numFmtId="0" fontId="4" fillId="2" borderId="1" xfId="11" applyFont="1" applyFill="1" applyBorder="1" applyAlignment="1">
      <alignment horizontal="right" vertical="top" wrapText="1"/>
    </xf>
    <xf numFmtId="0" fontId="5" fillId="2" borderId="18" xfId="11" applyFont="1" applyFill="1" applyBorder="1" applyAlignment="1">
      <alignment horizontal="center" vertical="top" wrapText="1"/>
    </xf>
    <xf numFmtId="4" fontId="4" fillId="2" borderId="16" xfId="11" applyNumberFormat="1" applyFont="1" applyFill="1" applyBorder="1" applyAlignment="1">
      <alignment horizontal="right" wrapText="1"/>
    </xf>
    <xf numFmtId="4" fontId="5" fillId="2" borderId="16" xfId="11" applyNumberFormat="1" applyFont="1" applyFill="1" applyBorder="1" applyAlignment="1">
      <alignment horizontal="right" wrapText="1"/>
    </xf>
    <xf numFmtId="0" fontId="4" fillId="2" borderId="45" xfId="11" applyFont="1" applyFill="1" applyBorder="1" applyAlignment="1">
      <alignment horizontal="right" vertical="top" wrapText="1"/>
    </xf>
    <xf numFmtId="0" fontId="5" fillId="2" borderId="16" xfId="11" applyFont="1" applyFill="1" applyBorder="1" applyAlignment="1">
      <alignment vertical="top" wrapText="1"/>
    </xf>
    <xf numFmtId="0" fontId="1" fillId="2" borderId="16" xfId="11" applyFont="1" applyFill="1" applyBorder="1"/>
    <xf numFmtId="0" fontId="5" fillId="2" borderId="16" xfId="11" applyFont="1" applyFill="1" applyBorder="1" applyAlignment="1">
      <alignment wrapText="1"/>
    </xf>
    <xf numFmtId="0" fontId="5" fillId="2" borderId="0" xfId="11" applyFont="1" applyFill="1" applyAlignment="1">
      <alignment wrapText="1"/>
    </xf>
    <xf numFmtId="3" fontId="4" fillId="2" borderId="0" xfId="11" applyNumberFormat="1" applyFont="1" applyFill="1"/>
    <xf numFmtId="0" fontId="4" fillId="2" borderId="0" xfId="11" applyFont="1" applyFill="1" applyAlignment="1">
      <alignment horizontal="left" wrapText="1"/>
    </xf>
    <xf numFmtId="0" fontId="41" fillId="2" borderId="0" xfId="11" applyFont="1" applyFill="1" applyAlignment="1">
      <alignment horizontal="right" wrapText="1"/>
    </xf>
    <xf numFmtId="0" fontId="41" fillId="2" borderId="0" xfId="11" applyFont="1" applyFill="1" applyAlignment="1">
      <alignment horizontal="right" vertical="top" wrapText="1"/>
    </xf>
    <xf numFmtId="0" fontId="42" fillId="2" borderId="0" xfId="11" applyFont="1" applyFill="1" applyAlignment="1">
      <alignment wrapText="1"/>
    </xf>
    <xf numFmtId="0" fontId="38" fillId="2" borderId="0" xfId="11" applyFont="1" applyFill="1" applyAlignment="1">
      <alignment horizontal="center" wrapText="1"/>
    </xf>
    <xf numFmtId="0" fontId="38" fillId="2" borderId="0" xfId="11" applyFont="1" applyFill="1" applyAlignment="1"/>
    <xf numFmtId="0" fontId="38" fillId="2" borderId="0" xfId="11" applyFont="1" applyFill="1" applyAlignment="1">
      <alignment horizontal="left" indent="3"/>
    </xf>
    <xf numFmtId="0" fontId="3" fillId="2" borderId="0" xfId="11" applyFont="1" applyFill="1" applyAlignment="1"/>
    <xf numFmtId="0" fontId="1" fillId="2" borderId="0" xfId="11" applyFont="1" applyFill="1" applyAlignment="1"/>
    <xf numFmtId="0" fontId="5" fillId="2" borderId="16" xfId="11" applyFont="1" applyFill="1" applyBorder="1" applyAlignment="1">
      <alignment horizontal="right" vertical="top" wrapText="1"/>
    </xf>
    <xf numFmtId="0" fontId="10" fillId="2" borderId="0" xfId="11" applyFont="1" applyFill="1" applyAlignment="1">
      <alignment horizontal="right" wrapText="1"/>
    </xf>
    <xf numFmtId="0" fontId="4" fillId="2" borderId="0" xfId="11" applyFont="1" applyFill="1" applyAlignment="1">
      <alignment horizontal="left" wrapText="1" indent="3"/>
    </xf>
    <xf numFmtId="0" fontId="4" fillId="2" borderId="0" xfId="11" applyFont="1" applyFill="1" applyAlignment="1">
      <alignment horizontal="left" wrapText="1" indent="1"/>
    </xf>
    <xf numFmtId="0" fontId="12" fillId="2" borderId="18" xfId="11" applyFont="1" applyFill="1" applyBorder="1" applyAlignment="1">
      <alignment wrapText="1"/>
    </xf>
    <xf numFmtId="0" fontId="12" fillId="2" borderId="0" xfId="11" applyFont="1" applyFill="1" applyAlignment="1">
      <alignment horizontal="center" wrapText="1"/>
    </xf>
    <xf numFmtId="0" fontId="12" fillId="2" borderId="0" xfId="11" applyFont="1" applyFill="1" applyAlignment="1">
      <alignment horizontal="center" vertical="top" wrapText="1"/>
    </xf>
    <xf numFmtId="0" fontId="12" fillId="2" borderId="0" xfId="11" applyFont="1" applyFill="1" applyAlignment="1">
      <alignment wrapText="1"/>
    </xf>
    <xf numFmtId="0" fontId="4" fillId="2" borderId="16" xfId="11" applyFont="1" applyFill="1" applyBorder="1" applyAlignment="1">
      <alignment horizontal="left" wrapText="1"/>
    </xf>
    <xf numFmtId="0" fontId="40" fillId="2" borderId="0" xfId="11" applyFont="1" applyFill="1" applyAlignment="1">
      <alignment horizontal="center" wrapText="1"/>
    </xf>
    <xf numFmtId="0" fontId="40" fillId="2" borderId="0" xfId="11" applyFont="1" applyFill="1" applyAlignment="1">
      <alignment horizontal="center"/>
    </xf>
    <xf numFmtId="0" fontId="40" fillId="2" borderId="0" xfId="11" applyFont="1" applyFill="1" applyAlignment="1">
      <alignment horizontal="left" indent="4"/>
    </xf>
    <xf numFmtId="3" fontId="4" fillId="2" borderId="16" xfId="11" applyNumberFormat="1" applyFont="1" applyFill="1" applyBorder="1" applyAlignment="1">
      <alignment horizontal="right"/>
    </xf>
    <xf numFmtId="3" fontId="20" fillId="2" borderId="16" xfId="11" applyNumberFormat="1" applyFont="1" applyFill="1" applyBorder="1" applyAlignment="1">
      <alignment horizontal="right"/>
    </xf>
    <xf numFmtId="0" fontId="4" fillId="2" borderId="16" xfId="11" applyFont="1" applyFill="1" applyBorder="1" applyAlignment="1">
      <alignment horizontal="right"/>
    </xf>
    <xf numFmtId="0" fontId="20" fillId="2" borderId="16" xfId="11" applyFont="1" applyFill="1" applyBorder="1" applyAlignment="1">
      <alignment horizontal="right" wrapText="1"/>
    </xf>
    <xf numFmtId="3" fontId="20" fillId="2" borderId="16" xfId="11" applyNumberFormat="1" applyFont="1" applyFill="1" applyBorder="1" applyAlignment="1">
      <alignment horizontal="right" wrapText="1"/>
    </xf>
    <xf numFmtId="0" fontId="20" fillId="2" borderId="16" xfId="11" applyFont="1" applyFill="1" applyBorder="1" applyAlignment="1">
      <alignment horizontal="right"/>
    </xf>
    <xf numFmtId="3" fontId="20" fillId="2" borderId="16" xfId="11" applyNumberFormat="1" applyFont="1" applyFill="1" applyBorder="1" applyAlignment="1">
      <alignment horizontal="right" vertical="top"/>
    </xf>
    <xf numFmtId="0" fontId="20" fillId="2" borderId="16" xfId="11" applyFont="1" applyFill="1" applyBorder="1" applyAlignment="1">
      <alignment horizontal="left" indent="1"/>
    </xf>
    <xf numFmtId="3" fontId="4" fillId="2" borderId="0" xfId="11" applyNumberFormat="1" applyFont="1" applyFill="1" applyBorder="1" applyAlignment="1">
      <alignment horizontal="right"/>
    </xf>
    <xf numFmtId="3" fontId="20" fillId="2" borderId="0" xfId="11" applyNumberFormat="1" applyFont="1" applyFill="1" applyBorder="1" applyAlignment="1">
      <alignment horizontal="right"/>
    </xf>
    <xf numFmtId="0" fontId="20" fillId="2" borderId="0" xfId="11" applyFont="1" applyFill="1" applyBorder="1" applyAlignment="1">
      <alignment horizontal="right" wrapText="1"/>
    </xf>
    <xf numFmtId="3" fontId="20" fillId="2" borderId="0" xfId="11" applyNumberFormat="1" applyFont="1" applyFill="1" applyBorder="1" applyAlignment="1">
      <alignment horizontal="right" wrapText="1"/>
    </xf>
    <xf numFmtId="0" fontId="20" fillId="2" borderId="0" xfId="11" applyFont="1" applyFill="1" applyBorder="1" applyAlignment="1">
      <alignment horizontal="right"/>
    </xf>
    <xf numFmtId="3" fontId="20" fillId="2" borderId="0" xfId="11" applyNumberFormat="1" applyFont="1" applyFill="1" applyBorder="1" applyAlignment="1">
      <alignment horizontal="right" vertical="top"/>
    </xf>
    <xf numFmtId="0" fontId="20" fillId="2" borderId="0" xfId="11" applyFont="1" applyFill="1" applyBorder="1" applyAlignment="1">
      <alignment horizontal="left" indent="1"/>
    </xf>
    <xf numFmtId="3" fontId="4" fillId="2" borderId="0" xfId="11" applyNumberFormat="1" applyFont="1" applyFill="1" applyAlignment="1">
      <alignment horizontal="right"/>
    </xf>
    <xf numFmtId="3" fontId="20" fillId="2" borderId="0" xfId="11" applyNumberFormat="1" applyFont="1" applyFill="1" applyAlignment="1">
      <alignment horizontal="right"/>
    </xf>
    <xf numFmtId="0" fontId="20" fillId="2" borderId="0" xfId="11" applyFont="1" applyFill="1" applyAlignment="1">
      <alignment horizontal="right"/>
    </xf>
    <xf numFmtId="3" fontId="20" fillId="2" borderId="0" xfId="11" applyNumberFormat="1" applyFont="1" applyFill="1" applyAlignment="1">
      <alignment horizontal="right" vertical="top"/>
    </xf>
    <xf numFmtId="0" fontId="20" fillId="2" borderId="0" xfId="11" applyFont="1" applyFill="1" applyAlignment="1">
      <alignment horizontal="left" indent="1"/>
    </xf>
    <xf numFmtId="3" fontId="5" fillId="2" borderId="0" xfId="11" applyNumberFormat="1" applyFont="1" applyFill="1" applyAlignment="1">
      <alignment horizontal="right"/>
    </xf>
    <xf numFmtId="3" fontId="21" fillId="2" borderId="0" xfId="11" applyNumberFormat="1" applyFont="1" applyFill="1" applyAlignment="1">
      <alignment horizontal="right"/>
    </xf>
    <xf numFmtId="0" fontId="21" fillId="2" borderId="0" xfId="11" applyFont="1" applyFill="1" applyAlignment="1">
      <alignment horizontal="right"/>
    </xf>
    <xf numFmtId="3" fontId="21" fillId="2" borderId="0" xfId="11" applyNumberFormat="1" applyFont="1" applyFill="1" applyAlignment="1">
      <alignment horizontal="right" vertical="top"/>
    </xf>
    <xf numFmtId="0" fontId="21" fillId="2" borderId="0" xfId="11" applyFont="1" applyFill="1" applyAlignment="1">
      <alignment horizontal="justify"/>
    </xf>
    <xf numFmtId="0" fontId="5" fillId="2" borderId="0" xfId="11" applyFont="1" applyFill="1" applyAlignment="1">
      <alignment horizontal="right"/>
    </xf>
    <xf numFmtId="0" fontId="21" fillId="2" borderId="0" xfId="11" applyFont="1" applyFill="1" applyAlignment="1">
      <alignment horizontal="left"/>
    </xf>
    <xf numFmtId="0" fontId="21" fillId="2" borderId="0" xfId="11" applyFont="1" applyFill="1" applyAlignment="1">
      <alignment horizontal="right" vertical="top"/>
    </xf>
    <xf numFmtId="0" fontId="20" fillId="2" borderId="0" xfId="11" applyFont="1" applyFill="1" applyAlignment="1">
      <alignment horizontal="right" vertical="top"/>
    </xf>
    <xf numFmtId="0" fontId="21" fillId="2" borderId="0" xfId="11" applyFont="1" applyFill="1" applyAlignment="1">
      <alignment horizontal="left" indent="4"/>
    </xf>
    <xf numFmtId="0" fontId="44" fillId="2" borderId="0" xfId="11" applyFont="1" applyFill="1" applyAlignment="1">
      <alignment horizontal="right"/>
    </xf>
    <xf numFmtId="0" fontId="44" fillId="2" borderId="0" xfId="11" applyFont="1" applyFill="1" applyAlignment="1">
      <alignment horizontal="right" wrapText="1"/>
    </xf>
    <xf numFmtId="0" fontId="20" fillId="2" borderId="0" xfId="11" applyFont="1" applyFill="1" applyAlignment="1">
      <alignment horizontal="center"/>
    </xf>
    <xf numFmtId="0" fontId="5" fillId="2" borderId="31" xfId="11" applyFont="1" applyFill="1" applyBorder="1" applyAlignment="1">
      <alignment wrapText="1"/>
    </xf>
    <xf numFmtId="0" fontId="40" fillId="2" borderId="0" xfId="11" applyFont="1" applyFill="1" applyAlignment="1">
      <alignment horizontal="left" vertical="top" indent="7"/>
    </xf>
    <xf numFmtId="0" fontId="4" fillId="0" borderId="0" xfId="11" applyFont="1" applyFill="1" applyAlignment="1">
      <alignment horizontal="left"/>
    </xf>
    <xf numFmtId="3" fontId="4" fillId="0" borderId="0" xfId="11" applyNumberFormat="1" applyFont="1" applyFill="1"/>
    <xf numFmtId="0" fontId="5" fillId="0" borderId="0" xfId="11" applyFont="1" applyFill="1" applyBorder="1" applyAlignment="1">
      <alignment horizontal="left" wrapText="1"/>
    </xf>
    <xf numFmtId="0" fontId="4" fillId="0" borderId="0" xfId="11" applyFont="1" applyFill="1" applyBorder="1" applyAlignment="1">
      <alignment horizontal="left" wrapText="1" indent="1"/>
    </xf>
    <xf numFmtId="178" fontId="4" fillId="0" borderId="0" xfId="11" applyNumberFormat="1" applyFont="1" applyFill="1"/>
    <xf numFmtId="0" fontId="4" fillId="0" borderId="0" xfId="11" applyFont="1" applyFill="1" applyBorder="1" applyAlignment="1">
      <alignment horizontal="left" wrapText="1" indent="2"/>
    </xf>
    <xf numFmtId="2" fontId="4" fillId="0" borderId="0" xfId="12" applyNumberFormat="1" applyFont="1" applyFill="1" applyBorder="1" applyAlignment="1">
      <alignment horizontal="right" indent="1"/>
    </xf>
    <xf numFmtId="3" fontId="4" fillId="0" borderId="0" xfId="11" applyNumberFormat="1" applyFont="1" applyFill="1" applyBorder="1"/>
    <xf numFmtId="165" fontId="5" fillId="0" borderId="16" xfId="11" applyNumberFormat="1" applyFont="1" applyFill="1" applyBorder="1" applyAlignment="1">
      <alignment horizontal="right" wrapText="1"/>
    </xf>
    <xf numFmtId="165" fontId="4" fillId="0" borderId="16" xfId="11" applyNumberFormat="1" applyFont="1" applyFill="1" applyBorder="1"/>
    <xf numFmtId="0" fontId="5" fillId="0" borderId="16" xfId="11" applyFont="1" applyFill="1" applyBorder="1" applyAlignment="1">
      <alignment horizontal="right"/>
    </xf>
    <xf numFmtId="0" fontId="4" fillId="0" borderId="16" xfId="11" applyFont="1" applyFill="1" applyBorder="1"/>
    <xf numFmtId="0" fontId="45" fillId="0" borderId="16" xfId="11" applyFont="1" applyFill="1" applyBorder="1"/>
    <xf numFmtId="0" fontId="4" fillId="0" borderId="16" xfId="11" applyFont="1" applyFill="1" applyBorder="1" applyAlignment="1">
      <alignment horizontal="right" wrapText="1"/>
    </xf>
    <xf numFmtId="0" fontId="4" fillId="0" borderId="16" xfId="11" applyFont="1" applyFill="1" applyBorder="1" applyAlignment="1">
      <alignment horizontal="right"/>
    </xf>
    <xf numFmtId="0" fontId="4" fillId="0" borderId="16" xfId="11" applyFont="1" applyFill="1" applyBorder="1" applyAlignment="1">
      <alignment horizontal="left"/>
    </xf>
    <xf numFmtId="165" fontId="4" fillId="2" borderId="0" xfId="11" applyNumberFormat="1" applyFont="1" applyFill="1" applyBorder="1" applyAlignment="1">
      <alignment horizontal="right" wrapText="1"/>
    </xf>
    <xf numFmtId="0" fontId="46" fillId="2" borderId="0" xfId="11" applyFont="1" applyFill="1" applyBorder="1"/>
    <xf numFmtId="0" fontId="4" fillId="2" borderId="0" xfId="11" applyFont="1" applyFill="1" applyBorder="1" applyAlignment="1">
      <alignment horizontal="left"/>
    </xf>
    <xf numFmtId="0" fontId="4" fillId="0" borderId="0" xfId="11" applyFont="1" applyFill="1" applyAlignment="1">
      <alignment horizontal="right" wrapText="1"/>
    </xf>
    <xf numFmtId="0" fontId="4" fillId="0" borderId="0" xfId="11" applyFont="1" applyFill="1" applyAlignment="1">
      <alignment horizontal="right"/>
    </xf>
    <xf numFmtId="0" fontId="4" fillId="0" borderId="0" xfId="11" applyFont="1" applyFill="1" applyBorder="1"/>
    <xf numFmtId="3" fontId="5" fillId="0" borderId="0" xfId="11" applyNumberFormat="1" applyFont="1" applyFill="1" applyBorder="1" applyAlignment="1">
      <alignment horizontal="right" wrapText="1"/>
    </xf>
    <xf numFmtId="3" fontId="5" fillId="0" borderId="0" xfId="11" applyNumberFormat="1" applyFont="1" applyFill="1" applyBorder="1" applyAlignment="1">
      <alignment horizontal="right"/>
    </xf>
    <xf numFmtId="0" fontId="5" fillId="0" borderId="0" xfId="11" applyFont="1" applyFill="1" applyBorder="1" applyAlignment="1">
      <alignment horizontal="right"/>
    </xf>
    <xf numFmtId="0" fontId="5" fillId="0" borderId="0" xfId="11" applyFont="1" applyFill="1" applyBorder="1" applyAlignment="1">
      <alignment horizontal="right" wrapText="1"/>
    </xf>
    <xf numFmtId="0" fontId="4" fillId="0" borderId="0" xfId="11" applyFont="1" applyFill="1" applyBorder="1" applyAlignment="1">
      <alignment horizontal="right" wrapText="1"/>
    </xf>
    <xf numFmtId="0" fontId="4" fillId="0" borderId="0" xfId="11" applyFont="1" applyFill="1" applyBorder="1" applyAlignment="1">
      <alignment horizontal="right"/>
    </xf>
    <xf numFmtId="3" fontId="4" fillId="0" borderId="0" xfId="11" applyNumberFormat="1" applyFont="1" applyFill="1" applyBorder="1" applyAlignment="1">
      <alignment horizontal="right" wrapText="1"/>
    </xf>
    <xf numFmtId="3" fontId="4" fillId="0" borderId="0" xfId="11" applyNumberFormat="1" applyFont="1" applyFill="1" applyBorder="1" applyAlignment="1">
      <alignment horizontal="right"/>
    </xf>
    <xf numFmtId="3" fontId="4" fillId="0" borderId="0" xfId="11" quotePrefix="1" applyNumberFormat="1" applyFont="1" applyFill="1" applyBorder="1" applyAlignment="1">
      <alignment horizontal="right" wrapText="1"/>
    </xf>
    <xf numFmtId="3" fontId="4" fillId="0" borderId="0" xfId="11" quotePrefix="1" applyNumberFormat="1" applyFont="1" applyFill="1" applyBorder="1" applyAlignment="1">
      <alignment horizontal="right"/>
    </xf>
    <xf numFmtId="3" fontId="4" fillId="0" borderId="0" xfId="11" quotePrefix="1" applyNumberFormat="1" applyFont="1" applyFill="1" applyAlignment="1">
      <alignment horizontal="right" wrapText="1"/>
    </xf>
    <xf numFmtId="3" fontId="4" fillId="0" borderId="0" xfId="11" quotePrefix="1" applyNumberFormat="1" applyFont="1" applyFill="1" applyAlignment="1">
      <alignment horizontal="right"/>
    </xf>
    <xf numFmtId="3" fontId="5" fillId="0" borderId="0" xfId="11" applyNumberFormat="1" applyFont="1" applyFill="1" applyAlignment="1">
      <alignment horizontal="right"/>
    </xf>
    <xf numFmtId="3" fontId="4" fillId="0" borderId="0" xfId="11" applyNumberFormat="1" applyFont="1" applyFill="1" applyAlignment="1">
      <alignment horizontal="right"/>
    </xf>
    <xf numFmtId="3" fontId="4" fillId="0" borderId="0" xfId="11" applyNumberFormat="1" applyFont="1" applyFill="1" applyAlignment="1">
      <alignment horizontal="right" wrapText="1"/>
    </xf>
    <xf numFmtId="0" fontId="4" fillId="0" borderId="0" xfId="11" quotePrefix="1" applyFont="1" applyFill="1" applyBorder="1" applyAlignment="1">
      <alignment horizontal="right"/>
    </xf>
    <xf numFmtId="3" fontId="5" fillId="0" borderId="0" xfId="11" applyNumberFormat="1" applyFont="1" applyFill="1" applyBorder="1" applyAlignment="1"/>
    <xf numFmtId="3" fontId="5" fillId="0" borderId="0" xfId="11" quotePrefix="1" applyNumberFormat="1" applyFont="1" applyFill="1" applyBorder="1" applyAlignment="1">
      <alignment horizontal="right"/>
    </xf>
    <xf numFmtId="3" fontId="5" fillId="0" borderId="0" xfId="11" quotePrefix="1" applyNumberFormat="1" applyFont="1" applyFill="1" applyAlignment="1">
      <alignment horizontal="right" wrapText="1"/>
    </xf>
    <xf numFmtId="3" fontId="5" fillId="0" borderId="0" xfId="11" quotePrefix="1" applyNumberFormat="1" applyFont="1" applyFill="1" applyAlignment="1">
      <alignment horizontal="right"/>
    </xf>
    <xf numFmtId="0" fontId="5" fillId="0" borderId="0" xfId="11" quotePrefix="1" applyFont="1" applyFill="1" applyBorder="1" applyAlignment="1">
      <alignment horizontal="right"/>
    </xf>
    <xf numFmtId="0" fontId="5" fillId="0" borderId="0" xfId="11" applyFont="1" applyFill="1" applyAlignment="1">
      <alignment wrapText="1"/>
    </xf>
    <xf numFmtId="0" fontId="5" fillId="0" borderId="0" xfId="11" applyFont="1" applyFill="1"/>
    <xf numFmtId="0" fontId="5" fillId="0" borderId="0" xfId="11" applyFont="1" applyFill="1" applyAlignment="1">
      <alignment horizontal="left" wrapText="1"/>
    </xf>
    <xf numFmtId="0" fontId="4" fillId="0" borderId="0" xfId="11" applyFont="1" applyFill="1" applyAlignment="1">
      <alignment horizontal="right" vertical="center"/>
    </xf>
    <xf numFmtId="0" fontId="4" fillId="0" borderId="17" xfId="11" applyFont="1" applyFill="1" applyBorder="1" applyAlignment="1">
      <alignment horizontal="right" vertical="center"/>
    </xf>
    <xf numFmtId="0" fontId="4" fillId="0" borderId="46" xfId="11" applyFont="1" applyFill="1" applyBorder="1" applyAlignment="1">
      <alignment horizontal="right" vertical="center"/>
    </xf>
    <xf numFmtId="0" fontId="4" fillId="0" borderId="47" xfId="11" applyFont="1" applyFill="1" applyBorder="1" applyAlignment="1">
      <alignment horizontal="right" vertical="center"/>
    </xf>
    <xf numFmtId="0" fontId="4" fillId="0" borderId="46" xfId="11" applyFont="1" applyFill="1" applyBorder="1" applyAlignment="1">
      <alignment horizontal="right" vertical="center" wrapText="1"/>
    </xf>
    <xf numFmtId="0" fontId="4" fillId="0" borderId="16" xfId="11" applyFont="1" applyFill="1" applyBorder="1" applyAlignment="1">
      <alignment horizontal="right" vertical="center" wrapText="1"/>
    </xf>
    <xf numFmtId="0" fontId="4" fillId="0" borderId="17" xfId="11" applyFont="1" applyFill="1" applyBorder="1" applyAlignment="1">
      <alignment horizontal="right" vertical="center" wrapText="1"/>
    </xf>
    <xf numFmtId="0" fontId="4" fillId="0" borderId="0" xfId="11" applyFont="1" applyFill="1" applyBorder="1" applyAlignment="1">
      <alignment horizontal="right" vertical="center"/>
    </xf>
    <xf numFmtId="0" fontId="4" fillId="0" borderId="0" xfId="11" applyFont="1" applyFill="1" applyAlignment="1">
      <alignment vertical="center"/>
    </xf>
    <xf numFmtId="0" fontId="5" fillId="0" borderId="34" xfId="11" applyFont="1" applyFill="1" applyBorder="1" applyAlignment="1">
      <alignment vertical="center"/>
    </xf>
    <xf numFmtId="0" fontId="5" fillId="0" borderId="48" xfId="11" applyFont="1" applyFill="1" applyBorder="1" applyAlignment="1">
      <alignment vertical="center"/>
    </xf>
    <xf numFmtId="0" fontId="4" fillId="0" borderId="0" xfId="11" applyFont="1" applyFill="1" applyBorder="1" applyAlignment="1">
      <alignment vertical="center"/>
    </xf>
    <xf numFmtId="0" fontId="4" fillId="0" borderId="0" xfId="11" applyFont="1" applyFill="1" applyBorder="1" applyAlignment="1"/>
    <xf numFmtId="0" fontId="4" fillId="0" borderId="0" xfId="11" applyFont="1" applyFill="1" applyBorder="1" applyAlignment="1">
      <alignment horizontal="left"/>
    </xf>
    <xf numFmtId="0" fontId="4" fillId="0" borderId="0" xfId="11" applyFont="1" applyFill="1" applyAlignment="1"/>
    <xf numFmtId="0" fontId="4" fillId="0" borderId="16" xfId="11" applyFont="1" applyFill="1" applyBorder="1" applyAlignment="1">
      <alignment horizontal="center" wrapText="1"/>
    </xf>
    <xf numFmtId="165" fontId="4" fillId="0" borderId="0" xfId="11" applyNumberFormat="1" applyFont="1" applyFill="1" applyAlignment="1">
      <alignment horizontal="right" wrapText="1"/>
    </xf>
    <xf numFmtId="166" fontId="4" fillId="0" borderId="0" xfId="1" applyNumberFormat="1" applyFont="1" applyFill="1" applyAlignment="1">
      <alignment horizontal="right" wrapText="1"/>
    </xf>
    <xf numFmtId="0" fontId="5" fillId="0" borderId="0" xfId="11" applyFont="1" applyFill="1" applyAlignment="1">
      <alignment horizontal="justify" wrapText="1"/>
    </xf>
    <xf numFmtId="0" fontId="4" fillId="0" borderId="0" xfId="11" applyFont="1" applyFill="1" applyAlignment="1">
      <alignment horizontal="center" wrapText="1"/>
    </xf>
    <xf numFmtId="0" fontId="4" fillId="0" borderId="0" xfId="11" applyFont="1" applyFill="1" applyBorder="1" applyAlignment="1">
      <alignment horizontal="center" wrapText="1"/>
    </xf>
    <xf numFmtId="0" fontId="4" fillId="0" borderId="0" xfId="11" applyFont="1" applyFill="1" applyAlignment="1">
      <alignment horizontal="center" vertical="top" wrapText="1"/>
    </xf>
    <xf numFmtId="0" fontId="4" fillId="0" borderId="17" xfId="11" applyFont="1" applyFill="1" applyBorder="1" applyAlignment="1">
      <alignment horizontal="right" wrapText="1"/>
    </xf>
    <xf numFmtId="0" fontId="5" fillId="0" borderId="0" xfId="11" applyFont="1" applyFill="1" applyBorder="1" applyAlignment="1">
      <alignment wrapText="1"/>
    </xf>
    <xf numFmtId="0" fontId="4" fillId="0" borderId="18" xfId="11" applyFont="1" applyFill="1" applyBorder="1" applyAlignment="1"/>
    <xf numFmtId="0" fontId="4" fillId="0" borderId="16" xfId="11" applyFont="1" applyFill="1" applyBorder="1" applyAlignment="1"/>
    <xf numFmtId="43" fontId="4" fillId="0" borderId="16" xfId="1" applyFont="1" applyFill="1" applyBorder="1" applyAlignment="1">
      <alignment horizontal="right"/>
    </xf>
    <xf numFmtId="3" fontId="5" fillId="0" borderId="0" xfId="11" applyNumberFormat="1" applyFont="1" applyFill="1" applyAlignment="1">
      <alignment wrapText="1"/>
    </xf>
    <xf numFmtId="43" fontId="4" fillId="0" borderId="0" xfId="1" applyFont="1" applyFill="1" applyAlignment="1">
      <alignment horizontal="right" vertical="center"/>
    </xf>
    <xf numFmtId="0" fontId="5" fillId="0" borderId="0" xfId="11" applyFont="1" applyFill="1" applyAlignment="1">
      <alignment horizontal="center" wrapText="1"/>
    </xf>
    <xf numFmtId="3" fontId="4" fillId="0" borderId="0" xfId="11" applyNumberFormat="1" applyFont="1" applyFill="1" applyAlignment="1">
      <alignment wrapText="1"/>
    </xf>
    <xf numFmtId="0" fontId="4" fillId="0" borderId="0" xfId="11" applyFont="1" applyFill="1" applyAlignment="1">
      <alignment horizontal="left" wrapText="1" indent="5"/>
    </xf>
    <xf numFmtId="0" fontId="5" fillId="0" borderId="0" xfId="11" applyFont="1" applyFill="1" applyAlignment="1">
      <alignment horizontal="right" wrapText="1"/>
    </xf>
    <xf numFmtId="4" fontId="5" fillId="0" borderId="0" xfId="11" applyNumberFormat="1" applyFont="1" applyFill="1" applyAlignment="1">
      <alignment horizontal="right" wrapText="1"/>
    </xf>
    <xf numFmtId="4" fontId="4" fillId="0" borderId="0" xfId="11" applyNumberFormat="1" applyFont="1" applyFill="1" applyAlignment="1">
      <alignment horizontal="right" wrapText="1"/>
    </xf>
    <xf numFmtId="0" fontId="5" fillId="0" borderId="18" xfId="11" applyFont="1" applyFill="1" applyBorder="1" applyAlignment="1">
      <alignment wrapText="1"/>
    </xf>
    <xf numFmtId="0" fontId="5" fillId="0" borderId="18" xfId="11" applyFont="1" applyFill="1" applyBorder="1" applyAlignment="1">
      <alignment horizontal="left" wrapText="1"/>
    </xf>
    <xf numFmtId="0" fontId="5" fillId="0" borderId="49" xfId="11" applyFont="1" applyFill="1" applyBorder="1" applyAlignment="1">
      <alignment horizontal="right" vertical="center" wrapText="1"/>
    </xf>
    <xf numFmtId="0" fontId="5" fillId="0" borderId="0" xfId="11" applyFont="1" applyFill="1" applyAlignment="1">
      <alignment horizontal="right" vertical="center" wrapText="1"/>
    </xf>
    <xf numFmtId="0" fontId="5" fillId="0" borderId="0" xfId="11" applyFont="1" applyFill="1" applyAlignment="1">
      <alignment horizontal="center" vertical="center" wrapText="1"/>
    </xf>
    <xf numFmtId="0" fontId="4" fillId="0" borderId="16" xfId="11" applyFont="1" applyFill="1" applyBorder="1" applyAlignment="1">
      <alignment wrapText="1"/>
    </xf>
    <xf numFmtId="0" fontId="5" fillId="0" borderId="0" xfId="11" applyFont="1" applyFill="1" applyAlignment="1">
      <alignment vertical="top" wrapText="1"/>
    </xf>
    <xf numFmtId="0" fontId="5" fillId="2" borderId="0" xfId="11" applyFont="1" applyFill="1" applyAlignment="1">
      <alignment horizontal="left"/>
    </xf>
    <xf numFmtId="0" fontId="4" fillId="2" borderId="16" xfId="11" applyFont="1" applyFill="1" applyBorder="1" applyAlignment="1">
      <alignment horizontal="right" vertical="top"/>
    </xf>
    <xf numFmtId="0" fontId="5" fillId="2" borderId="16" xfId="11" applyFont="1" applyFill="1" applyBorder="1"/>
    <xf numFmtId="0" fontId="4" fillId="2" borderId="0" xfId="11" applyFont="1" applyFill="1" applyAlignment="1">
      <alignment horizontal="center" wrapText="1"/>
    </xf>
    <xf numFmtId="0" fontId="5" fillId="2" borderId="0" xfId="11" applyFont="1" applyFill="1" applyAlignment="1">
      <alignment horizontal="center"/>
    </xf>
    <xf numFmtId="167" fontId="4" fillId="2" borderId="0" xfId="1" applyNumberFormat="1" applyFont="1" applyFill="1" applyAlignment="1">
      <alignment horizontal="right" vertical="top"/>
    </xf>
    <xf numFmtId="167" fontId="4" fillId="2" borderId="0" xfId="1" applyNumberFormat="1" applyFont="1" applyFill="1" applyAlignment="1">
      <alignment horizontal="right"/>
    </xf>
    <xf numFmtId="167" fontId="4" fillId="2" borderId="0" xfId="11" applyNumberFormat="1" applyFont="1" applyFill="1" applyAlignment="1">
      <alignment horizontal="right" wrapText="1"/>
    </xf>
    <xf numFmtId="0" fontId="5" fillId="2" borderId="16" xfId="11" applyFont="1" applyFill="1" applyBorder="1" applyAlignment="1">
      <alignment horizontal="center" vertical="center" wrapText="1"/>
    </xf>
    <xf numFmtId="0" fontId="5" fillId="2" borderId="16" xfId="11" applyFont="1" applyFill="1" applyBorder="1" applyAlignment="1"/>
    <xf numFmtId="0" fontId="5" fillId="2" borderId="0" xfId="11" applyFont="1" applyFill="1" applyAlignment="1"/>
    <xf numFmtId="0" fontId="3" fillId="2" borderId="0" xfId="11" applyFont="1" applyFill="1" applyAlignment="1">
      <alignment horizontal="left"/>
    </xf>
    <xf numFmtId="49" fontId="30" fillId="2" borderId="12" xfId="6" applyNumberFormat="1" applyFont="1" applyFill="1" applyBorder="1" applyAlignment="1">
      <alignment horizontal="center" vertical="center"/>
    </xf>
    <xf numFmtId="171" fontId="3" fillId="3" borderId="0" xfId="4" applyFont="1" applyFill="1" applyAlignment="1"/>
    <xf numFmtId="171" fontId="4" fillId="3" borderId="0" xfId="4" applyFont="1" applyFill="1"/>
    <xf numFmtId="171" fontId="5" fillId="3" borderId="11" xfId="4" applyFont="1" applyFill="1" applyBorder="1" applyAlignment="1">
      <alignment horizontal="center" vertical="center" wrapText="1"/>
    </xf>
    <xf numFmtId="171" fontId="4" fillId="3" borderId="11" xfId="4" applyFont="1" applyFill="1" applyBorder="1" applyAlignment="1">
      <alignment horizontal="center" vertical="center" wrapText="1"/>
    </xf>
    <xf numFmtId="171" fontId="5" fillId="3" borderId="0" xfId="4" applyFont="1" applyFill="1" applyBorder="1" applyAlignment="1">
      <alignment horizontal="center" vertical="center" wrapText="1"/>
    </xf>
    <xf numFmtId="171" fontId="5" fillId="3" borderId="2" xfId="4" applyFont="1" applyFill="1" applyBorder="1" applyAlignment="1">
      <alignment horizontal="center" vertical="center" wrapText="1"/>
    </xf>
    <xf numFmtId="49" fontId="4" fillId="3" borderId="0" xfId="4" applyNumberFormat="1" applyFont="1" applyFill="1" applyAlignment="1">
      <alignment vertical="top" wrapText="1"/>
    </xf>
    <xf numFmtId="171" fontId="4" fillId="3" borderId="0" xfId="4" applyFont="1" applyFill="1" applyAlignment="1">
      <alignment horizontal="left" vertical="top" wrapText="1"/>
    </xf>
    <xf numFmtId="171" fontId="4" fillId="3" borderId="0" xfId="4" applyFont="1" applyFill="1" applyAlignment="1">
      <alignment vertical="top" wrapText="1"/>
    </xf>
    <xf numFmtId="171" fontId="5" fillId="3" borderId="0" xfId="4" applyFont="1" applyFill="1" applyAlignment="1">
      <alignment vertical="top" wrapText="1"/>
    </xf>
    <xf numFmtId="49" fontId="5" fillId="3" borderId="0" xfId="4" applyNumberFormat="1" applyFont="1" applyFill="1" applyAlignment="1">
      <alignment vertical="top" wrapText="1"/>
    </xf>
    <xf numFmtId="2" fontId="4" fillId="3" borderId="0" xfId="4" applyNumberFormat="1" applyFont="1" applyFill="1" applyAlignment="1">
      <alignment horizontal="right" vertical="top" wrapText="1"/>
    </xf>
    <xf numFmtId="2" fontId="5" fillId="3" borderId="0" xfId="4" applyNumberFormat="1" applyFont="1" applyFill="1" applyAlignment="1">
      <alignment horizontal="right" vertical="top" wrapText="1"/>
    </xf>
    <xf numFmtId="49" fontId="4" fillId="3" borderId="0" xfId="4" applyNumberFormat="1" applyFont="1" applyFill="1" applyBorder="1" applyAlignment="1">
      <alignment vertical="top" wrapText="1"/>
    </xf>
    <xf numFmtId="171" fontId="4" fillId="3" borderId="0" xfId="4" applyFont="1" applyFill="1" applyBorder="1" applyAlignment="1">
      <alignment horizontal="left" vertical="top" wrapText="1"/>
    </xf>
    <xf numFmtId="171" fontId="4" fillId="3" borderId="0" xfId="4" applyFont="1" applyFill="1" applyBorder="1" applyAlignment="1">
      <alignment horizontal="right" vertical="top" wrapText="1"/>
    </xf>
    <xf numFmtId="171" fontId="5" fillId="3" borderId="0" xfId="4" applyFont="1" applyFill="1" applyBorder="1" applyAlignment="1">
      <alignment horizontal="right" vertical="top" wrapText="1"/>
    </xf>
    <xf numFmtId="171" fontId="4" fillId="3" borderId="0" xfId="4" applyFont="1" applyFill="1" applyBorder="1"/>
    <xf numFmtId="171" fontId="5" fillId="3" borderId="11" xfId="4" applyFont="1" applyFill="1" applyBorder="1" applyAlignment="1">
      <alignment horizontal="center" wrapText="1"/>
    </xf>
    <xf numFmtId="171" fontId="4" fillId="3" borderId="0" xfId="4" applyFont="1" applyFill="1" applyBorder="1" applyAlignment="1">
      <alignment horizontal="right" wrapText="1"/>
    </xf>
    <xf numFmtId="171" fontId="5" fillId="3" borderId="0" xfId="4" applyFont="1" applyFill="1" applyBorder="1" applyAlignment="1">
      <alignment horizontal="center" wrapText="1"/>
    </xf>
    <xf numFmtId="171" fontId="5" fillId="3" borderId="2" xfId="4" applyFont="1" applyFill="1" applyBorder="1" applyAlignment="1">
      <alignment horizontal="center" wrapText="1"/>
    </xf>
    <xf numFmtId="49" fontId="5" fillId="3" borderId="0" xfId="4" applyNumberFormat="1" applyFont="1" applyFill="1" applyAlignment="1">
      <alignment horizontal="left" vertical="top" wrapText="1"/>
    </xf>
    <xf numFmtId="49" fontId="4" fillId="3" borderId="0" xfId="4" applyNumberFormat="1" applyFont="1" applyFill="1"/>
    <xf numFmtId="171" fontId="4" fillId="3" borderId="0" xfId="4" applyFont="1" applyFill="1" applyAlignment="1">
      <alignment horizontal="left"/>
    </xf>
    <xf numFmtId="171" fontId="5" fillId="3" borderId="0" xfId="4" applyFont="1" applyFill="1" applyBorder="1" applyAlignment="1">
      <alignment horizontal="center" vertical="top" wrapText="1"/>
    </xf>
    <xf numFmtId="171" fontId="5" fillId="3" borderId="2" xfId="4" applyFont="1" applyFill="1" applyBorder="1" applyAlignment="1">
      <alignment horizontal="center" vertical="top" wrapText="1"/>
    </xf>
    <xf numFmtId="49" fontId="6" fillId="3" borderId="0" xfId="4" applyNumberFormat="1" applyFont="1" applyFill="1" applyBorder="1" applyAlignment="1">
      <alignment vertical="top" wrapText="1"/>
    </xf>
    <xf numFmtId="171" fontId="7" fillId="3" borderId="0" xfId="4" applyFont="1" applyFill="1" applyBorder="1" applyAlignment="1">
      <alignment vertical="top" wrapText="1"/>
    </xf>
    <xf numFmtId="2" fontId="4" fillId="3" borderId="0" xfId="4" applyNumberFormat="1" applyFont="1" applyFill="1" applyBorder="1" applyAlignment="1">
      <alignment vertical="top" wrapText="1"/>
    </xf>
    <xf numFmtId="43" fontId="5" fillId="3" borderId="0" xfId="1" applyFont="1" applyFill="1" applyBorder="1" applyAlignment="1">
      <alignment vertical="top" wrapText="1"/>
    </xf>
    <xf numFmtId="43" fontId="4" fillId="3" borderId="0" xfId="1" applyFont="1" applyFill="1" applyBorder="1" applyAlignment="1">
      <alignment vertical="top" wrapText="1"/>
    </xf>
    <xf numFmtId="49" fontId="5" fillId="3" borderId="0" xfId="4" applyNumberFormat="1" applyFont="1" applyFill="1" applyBorder="1" applyAlignment="1">
      <alignment vertical="top" wrapText="1"/>
    </xf>
    <xf numFmtId="171" fontId="4" fillId="3" borderId="0" xfId="4" applyFont="1" applyFill="1" applyBorder="1" applyAlignment="1">
      <alignment vertical="top" wrapText="1"/>
    </xf>
    <xf numFmtId="2" fontId="7" fillId="3" borderId="0" xfId="4" applyNumberFormat="1" applyFont="1" applyFill="1" applyBorder="1" applyAlignment="1">
      <alignment vertical="top" wrapText="1"/>
    </xf>
    <xf numFmtId="43" fontId="6" fillId="3" borderId="0" xfId="1" applyFont="1" applyFill="1" applyBorder="1" applyAlignment="1">
      <alignment vertical="top" wrapText="1"/>
    </xf>
    <xf numFmtId="43" fontId="7" fillId="3" borderId="0" xfId="1" applyFont="1" applyFill="1" applyBorder="1" applyAlignment="1">
      <alignment vertical="top" wrapText="1"/>
    </xf>
    <xf numFmtId="2" fontId="7" fillId="3" borderId="0" xfId="4" applyNumberFormat="1" applyFont="1" applyFill="1" applyAlignment="1">
      <alignment horizontal="right" vertical="top" wrapText="1"/>
    </xf>
    <xf numFmtId="2" fontId="6" fillId="3" borderId="0" xfId="4" applyNumberFormat="1" applyFont="1" applyFill="1" applyAlignment="1">
      <alignment horizontal="right" vertical="top" wrapText="1"/>
    </xf>
    <xf numFmtId="43" fontId="7" fillId="3" borderId="0" xfId="1" applyFont="1" applyFill="1" applyAlignment="1">
      <alignment horizontal="right" vertical="top" wrapText="1"/>
    </xf>
    <xf numFmtId="2" fontId="7" fillId="3" borderId="0" xfId="4" applyNumberFormat="1" applyFont="1" applyFill="1" applyAlignment="1">
      <alignment horizontal="right" wrapText="1"/>
    </xf>
    <xf numFmtId="2" fontId="6" fillId="3" borderId="0" xfId="4" applyNumberFormat="1" applyFont="1" applyFill="1" applyAlignment="1">
      <alignment horizontal="right" wrapText="1"/>
    </xf>
    <xf numFmtId="43" fontId="7" fillId="3" borderId="0" xfId="1" applyFont="1" applyFill="1" applyAlignment="1">
      <alignment horizontal="right" wrapText="1"/>
    </xf>
    <xf numFmtId="49" fontId="6" fillId="3" borderId="0" xfId="4" applyNumberFormat="1" applyFont="1" applyFill="1" applyAlignment="1">
      <alignment vertical="top" wrapText="1"/>
    </xf>
    <xf numFmtId="171" fontId="7" fillId="3" borderId="0" xfId="4" applyFont="1" applyFill="1" applyAlignment="1">
      <alignment vertical="top" wrapText="1"/>
    </xf>
    <xf numFmtId="49" fontId="5" fillId="3" borderId="2" xfId="4" applyNumberFormat="1" applyFont="1" applyFill="1" applyBorder="1" applyAlignment="1">
      <alignment vertical="top" wrapText="1"/>
    </xf>
    <xf numFmtId="171" fontId="4" fillId="3" borderId="2" xfId="4" applyFont="1" applyFill="1" applyBorder="1" applyAlignment="1">
      <alignment vertical="top" wrapText="1"/>
    </xf>
    <xf numFmtId="171" fontId="4" fillId="2" borderId="0" xfId="4" applyFont="1" applyFill="1"/>
    <xf numFmtId="49" fontId="4" fillId="2" borderId="0" xfId="4" applyNumberFormat="1" applyFont="1" applyFill="1" applyBorder="1" applyAlignment="1">
      <alignment vertical="top"/>
    </xf>
    <xf numFmtId="171" fontId="4" fillId="2" borderId="0" xfId="4" applyFont="1" applyFill="1" applyAlignment="1">
      <alignment horizontal="left"/>
    </xf>
    <xf numFmtId="0" fontId="4" fillId="4" borderId="0" xfId="11" applyFont="1" applyFill="1" applyAlignment="1">
      <alignment horizontal="left" vertical="top"/>
    </xf>
    <xf numFmtId="0" fontId="4" fillId="4" borderId="0" xfId="11" applyFont="1" applyFill="1" applyBorder="1" applyAlignment="1">
      <alignment horizontal="right" vertical="top" wrapText="1"/>
    </xf>
    <xf numFmtId="0" fontId="4" fillId="4" borderId="2" xfId="11" applyFont="1" applyFill="1" applyBorder="1" applyAlignment="1">
      <alignment horizontal="right" vertical="top" wrapText="1"/>
    </xf>
    <xf numFmtId="49" fontId="5" fillId="0" borderId="0" xfId="6" applyNumberFormat="1" applyFont="1" applyFill="1" applyAlignment="1"/>
    <xf numFmtId="49" fontId="4" fillId="0" borderId="0" xfId="6" applyNumberFormat="1" applyFont="1" applyFill="1" applyAlignment="1">
      <alignment horizontal="left" indent="1"/>
    </xf>
    <xf numFmtId="167" fontId="4" fillId="0" borderId="0" xfId="13" applyNumberFormat="1" applyFont="1" applyFill="1" applyBorder="1" applyAlignment="1">
      <alignment horizontal="left" indent="1"/>
    </xf>
    <xf numFmtId="49" fontId="5" fillId="0" borderId="0" xfId="6" applyNumberFormat="1" applyFont="1" applyFill="1" applyAlignment="1">
      <alignment horizontal="left" indent="1"/>
    </xf>
    <xf numFmtId="49" fontId="5" fillId="0" borderId="0" xfId="6" applyNumberFormat="1" applyFont="1" applyFill="1" applyAlignment="1">
      <alignment horizontal="left" indent="2"/>
    </xf>
    <xf numFmtId="49" fontId="4" fillId="0" borderId="0" xfId="6" applyNumberFormat="1" applyFont="1" applyFill="1" applyAlignment="1">
      <alignment horizontal="left" indent="3"/>
    </xf>
    <xf numFmtId="49" fontId="4" fillId="0" borderId="0" xfId="6" applyNumberFormat="1" applyFont="1" applyFill="1" applyAlignment="1">
      <alignment horizontal="left" indent="6"/>
    </xf>
    <xf numFmtId="171" fontId="10" fillId="0" borderId="0" xfId="3" applyFont="1" applyFill="1"/>
    <xf numFmtId="49" fontId="4" fillId="0" borderId="0" xfId="6" applyNumberFormat="1" applyFont="1" applyFill="1" applyAlignment="1">
      <alignment horizontal="left" indent="2"/>
    </xf>
    <xf numFmtId="49" fontId="4" fillId="0" borderId="0" xfId="6" applyNumberFormat="1" applyFont="1" applyFill="1" applyAlignment="1">
      <alignment horizontal="left" indent="4"/>
    </xf>
    <xf numFmtId="49" fontId="45" fillId="0" borderId="0" xfId="6" applyNumberFormat="1" applyFont="1" applyFill="1" applyAlignment="1">
      <alignment horizontal="left" indent="1"/>
    </xf>
    <xf numFmtId="167" fontId="4" fillId="0" borderId="0" xfId="13" applyNumberFormat="1" applyFont="1" applyFill="1" applyAlignment="1">
      <alignment horizontal="left" indent="1"/>
    </xf>
    <xf numFmtId="0" fontId="4" fillId="2" borderId="0" xfId="11" applyFont="1" applyFill="1" applyBorder="1" applyAlignment="1">
      <alignment horizontal="left" vertical="top" wrapText="1"/>
    </xf>
    <xf numFmtId="0" fontId="4" fillId="2" borderId="0" xfId="0" applyNumberFormat="1" applyFont="1" applyFill="1" applyBorder="1" applyAlignment="1">
      <alignment horizontal="center" vertical="center"/>
    </xf>
    <xf numFmtId="171" fontId="5" fillId="2" borderId="4" xfId="0" applyFont="1" applyFill="1" applyBorder="1" applyAlignment="1">
      <alignment horizontal="center" vertical="center" wrapText="1"/>
    </xf>
    <xf numFmtId="167" fontId="4" fillId="2" borderId="2" xfId="1" applyNumberFormat="1" applyFont="1" applyFill="1" applyBorder="1"/>
    <xf numFmtId="0" fontId="24" fillId="2" borderId="0" xfId="8" applyNumberFormat="1" applyFont="1" applyFill="1" applyAlignment="1"/>
    <xf numFmtId="1" fontId="4" fillId="2" borderId="0" xfId="11" applyNumberFormat="1" applyFont="1" applyFill="1" applyAlignment="1">
      <alignment horizontal="right" wrapText="1"/>
    </xf>
    <xf numFmtId="43" fontId="4" fillId="2" borderId="0" xfId="11" applyNumberFormat="1" applyFont="1" applyFill="1"/>
    <xf numFmtId="179" fontId="4" fillId="2" borderId="0" xfId="11" applyNumberFormat="1" applyFont="1" applyFill="1"/>
    <xf numFmtId="180" fontId="4" fillId="2" borderId="0" xfId="11" applyNumberFormat="1" applyFont="1" applyFill="1"/>
    <xf numFmtId="181" fontId="4" fillId="2" borderId="0" xfId="11" applyNumberFormat="1" applyFont="1" applyFill="1"/>
    <xf numFmtId="1" fontId="5" fillId="2" borderId="10" xfId="9" applyNumberFormat="1" applyFont="1" applyFill="1" applyBorder="1" applyAlignment="1">
      <alignment horizontal="center"/>
    </xf>
    <xf numFmtId="49" fontId="30" fillId="2" borderId="10" xfId="6" applyNumberFormat="1" applyFont="1" applyFill="1" applyBorder="1" applyAlignment="1">
      <alignment horizontal="center" vertical="center"/>
    </xf>
    <xf numFmtId="49" fontId="30" fillId="2" borderId="12" xfId="6" applyNumberFormat="1" applyFont="1" applyFill="1" applyBorder="1" applyAlignment="1">
      <alignment horizontal="center" vertical="center"/>
    </xf>
    <xf numFmtId="182" fontId="20" fillId="0" borderId="0" xfId="0" applyNumberFormat="1" applyFont="1" applyFill="1" applyBorder="1" applyAlignment="1">
      <alignment horizontal="left" vertical="top" shrinkToFit="1"/>
    </xf>
    <xf numFmtId="182" fontId="20" fillId="0" borderId="0" xfId="0" applyNumberFormat="1" applyFont="1" applyFill="1" applyBorder="1" applyAlignment="1">
      <alignment horizontal="left" vertical="center" shrinkToFit="1"/>
    </xf>
    <xf numFmtId="0" fontId="5" fillId="2" borderId="16" xfId="11" applyFont="1" applyFill="1" applyBorder="1" applyAlignment="1">
      <alignment horizontal="center" vertical="center" wrapText="1"/>
    </xf>
    <xf numFmtId="167" fontId="4" fillId="2" borderId="0" xfId="1" applyNumberFormat="1" applyFont="1" applyFill="1"/>
    <xf numFmtId="0" fontId="4" fillId="2" borderId="0" xfId="11" applyFont="1" applyFill="1" applyBorder="1" applyAlignment="1">
      <alignment horizontal="left"/>
    </xf>
    <xf numFmtId="49" fontId="30" fillId="2" borderId="0" xfId="6" applyNumberFormat="1" applyFont="1" applyFill="1" applyBorder="1" applyAlignment="1">
      <alignment horizontal="center" vertical="center"/>
    </xf>
    <xf numFmtId="2" fontId="1" fillId="0" borderId="0" xfId="0" applyNumberFormat="1" applyFont="1" applyFill="1"/>
    <xf numFmtId="171" fontId="1" fillId="0" borderId="0" xfId="0" applyFont="1" applyFill="1"/>
    <xf numFmtId="171" fontId="1" fillId="2" borderId="0" xfId="0" applyFont="1" applyFill="1" applyBorder="1"/>
    <xf numFmtId="0" fontId="4" fillId="0" borderId="0" xfId="11" applyNumberFormat="1" applyFont="1" applyFill="1" applyBorder="1" applyAlignment="1">
      <alignment horizontal="right" wrapText="1"/>
    </xf>
    <xf numFmtId="0" fontId="5" fillId="0" borderId="0" xfId="11" applyNumberFormat="1" applyFont="1" applyFill="1" applyBorder="1" applyAlignment="1">
      <alignment horizontal="right" wrapText="1"/>
    </xf>
    <xf numFmtId="0" fontId="5" fillId="0" borderId="0" xfId="11" applyFont="1" applyFill="1" applyBorder="1" applyAlignment="1">
      <alignment horizontal="left"/>
    </xf>
    <xf numFmtId="0" fontId="4" fillId="0" borderId="0" xfId="11" applyFont="1" applyFill="1" applyBorder="1" applyAlignment="1">
      <alignment horizontal="left" indent="1"/>
    </xf>
    <xf numFmtId="3" fontId="47" fillId="0" borderId="0" xfId="3" applyNumberFormat="1" applyFont="1" applyFill="1"/>
    <xf numFmtId="0" fontId="5" fillId="0" borderId="0" xfId="14" applyFont="1" applyFill="1" applyBorder="1" applyAlignment="1">
      <alignment horizontal="left" vertical="center" indent="1"/>
    </xf>
    <xf numFmtId="171" fontId="4" fillId="0" borderId="0" xfId="0" applyFont="1" applyFill="1" applyBorder="1" applyAlignment="1">
      <alignment horizontal="left" indent="2"/>
    </xf>
    <xf numFmtId="3" fontId="5" fillId="0" borderId="0" xfId="11" applyNumberFormat="1" applyFont="1" applyFill="1" applyBorder="1"/>
    <xf numFmtId="165" fontId="4" fillId="0" borderId="0" xfId="11" applyNumberFormat="1" applyFont="1" applyFill="1" applyBorder="1" applyAlignment="1">
      <alignment horizontal="right" wrapText="1"/>
    </xf>
    <xf numFmtId="0" fontId="5" fillId="0" borderId="0" xfId="11" applyFont="1" applyFill="1" applyBorder="1" applyAlignment="1">
      <alignment vertical="center"/>
    </xf>
    <xf numFmtId="171" fontId="4" fillId="2" borderId="0" xfId="0" applyFont="1" applyFill="1" applyAlignment="1">
      <alignment horizontal="left" indent="1"/>
    </xf>
    <xf numFmtId="171" fontId="4" fillId="2" borderId="0" xfId="0" applyFont="1" applyFill="1" applyAlignment="1">
      <alignment horizontal="left" vertical="center" indent="1"/>
    </xf>
    <xf numFmtId="171" fontId="4" fillId="2" borderId="0" xfId="0" applyFont="1" applyFill="1" applyAlignment="1">
      <alignment horizontal="left" vertical="center" wrapText="1" indent="1"/>
    </xf>
    <xf numFmtId="171" fontId="4" fillId="2" borderId="0" xfId="0" applyFont="1" applyFill="1" applyAlignment="1">
      <alignment horizontal="left" vertical="center" wrapText="1" indent="2"/>
    </xf>
    <xf numFmtId="171" fontId="4" fillId="2" borderId="0" xfId="0" applyFont="1" applyFill="1" applyBorder="1" applyAlignment="1">
      <alignment horizontal="right" vertical="center"/>
    </xf>
    <xf numFmtId="171" fontId="4" fillId="2" borderId="0" xfId="0" applyFont="1" applyFill="1" applyAlignment="1">
      <alignment horizontal="left" indent="1"/>
    </xf>
    <xf numFmtId="164" fontId="5" fillId="2" borderId="0" xfId="0" applyNumberFormat="1" applyFont="1" applyFill="1" applyAlignment="1"/>
    <xf numFmtId="3" fontId="5" fillId="2" borderId="0" xfId="0" applyNumberFormat="1" applyFont="1" applyFill="1" applyAlignment="1"/>
    <xf numFmtId="49" fontId="5" fillId="2" borderId="0" xfId="0" applyNumberFormat="1" applyFont="1" applyFill="1" applyBorder="1" applyAlignment="1">
      <alignment horizontal="center" vertical="center"/>
    </xf>
    <xf numFmtId="49" fontId="4" fillId="2" borderId="0" xfId="0" applyNumberFormat="1" applyFont="1" applyFill="1" applyBorder="1" applyAlignment="1">
      <alignment horizontal="right"/>
    </xf>
    <xf numFmtId="1" fontId="5" fillId="2" borderId="0" xfId="0" applyNumberFormat="1" applyFont="1" applyFill="1" applyBorder="1" applyAlignment="1">
      <alignment horizontal="center" vertical="center"/>
    </xf>
    <xf numFmtId="49" fontId="4" fillId="2" borderId="0" xfId="1" applyNumberFormat="1" applyFont="1" applyFill="1" applyBorder="1" applyAlignment="1">
      <alignment horizontal="right" wrapText="1"/>
    </xf>
    <xf numFmtId="49" fontId="4" fillId="2" borderId="0" xfId="0" applyNumberFormat="1" applyFont="1" applyFill="1" applyBorder="1" applyAlignment="1">
      <alignment horizontal="right" vertical="center" wrapText="1"/>
    </xf>
    <xf numFmtId="0" fontId="4" fillId="0" borderId="31" xfId="11" applyFont="1" applyFill="1" applyBorder="1" applyAlignment="1">
      <alignment horizontal="center" vertical="top"/>
    </xf>
    <xf numFmtId="165" fontId="5" fillId="0" borderId="0" xfId="11" applyNumberFormat="1" applyFont="1" applyFill="1" applyBorder="1" applyAlignment="1">
      <alignment horizontal="right" wrapText="1"/>
    </xf>
    <xf numFmtId="0" fontId="4" fillId="0" borderId="17" xfId="11" applyFont="1" applyFill="1" applyBorder="1" applyAlignment="1">
      <alignment horizontal="right" vertical="top"/>
    </xf>
    <xf numFmtId="0" fontId="4" fillId="0" borderId="0" xfId="11" applyFont="1" applyFill="1" applyAlignment="1">
      <alignment horizontal="center"/>
    </xf>
    <xf numFmtId="49" fontId="5" fillId="0" borderId="0" xfId="6" applyNumberFormat="1" applyFont="1" applyFill="1" applyBorder="1" applyAlignment="1">
      <alignment horizontal="left" indent="2"/>
    </xf>
    <xf numFmtId="167" fontId="21" fillId="2" borderId="0" xfId="1" applyNumberFormat="1" applyFont="1" applyFill="1" applyAlignment="1">
      <alignment horizontal="right"/>
    </xf>
    <xf numFmtId="167" fontId="5" fillId="2" borderId="0" xfId="1" applyNumberFormat="1" applyFont="1" applyFill="1" applyAlignment="1">
      <alignment horizontal="right"/>
    </xf>
    <xf numFmtId="167" fontId="20" fillId="2" borderId="0" xfId="1" applyNumberFormat="1" applyFont="1" applyFill="1" applyAlignment="1">
      <alignment horizontal="right"/>
    </xf>
    <xf numFmtId="167" fontId="5" fillId="2" borderId="0" xfId="1" applyNumberFormat="1" applyFont="1" applyFill="1"/>
    <xf numFmtId="167" fontId="21" fillId="2" borderId="0" xfId="1" applyNumberFormat="1" applyFont="1" applyFill="1" applyAlignment="1">
      <alignment horizontal="right" wrapText="1"/>
    </xf>
    <xf numFmtId="167" fontId="20" fillId="2" borderId="0" xfId="1" applyNumberFormat="1" applyFont="1" applyFill="1" applyBorder="1" applyAlignment="1">
      <alignment horizontal="right"/>
    </xf>
    <xf numFmtId="167" fontId="4" fillId="2" borderId="0" xfId="1" applyNumberFormat="1" applyFont="1" applyFill="1" applyBorder="1" applyAlignment="1">
      <alignment horizontal="right"/>
    </xf>
    <xf numFmtId="0" fontId="5" fillId="0" borderId="48" xfId="11" applyFont="1" applyFill="1" applyBorder="1" applyAlignment="1">
      <alignment horizontal="right" vertical="center"/>
    </xf>
    <xf numFmtId="0" fontId="5" fillId="0" borderId="34" xfId="11" applyFont="1" applyFill="1" applyBorder="1" applyAlignment="1">
      <alignment horizontal="right" vertical="center"/>
    </xf>
    <xf numFmtId="167" fontId="4" fillId="2" borderId="0" xfId="1" applyNumberFormat="1" applyFont="1" applyFill="1" applyBorder="1"/>
    <xf numFmtId="166" fontId="5" fillId="2" borderId="0" xfId="1" applyNumberFormat="1" applyFont="1" applyFill="1" applyAlignment="1">
      <alignment vertical="center"/>
    </xf>
    <xf numFmtId="166" fontId="5" fillId="2" borderId="0" xfId="1" applyNumberFormat="1" applyFont="1" applyFill="1" applyAlignment="1">
      <alignment horizontal="right"/>
    </xf>
    <xf numFmtId="166" fontId="4" fillId="2" borderId="0" xfId="1" applyNumberFormat="1" applyFont="1" applyFill="1" applyAlignment="1">
      <alignment horizontal="right"/>
    </xf>
    <xf numFmtId="166" fontId="5" fillId="2" borderId="0" xfId="1" applyNumberFormat="1" applyFont="1" applyFill="1" applyBorder="1" applyAlignment="1">
      <alignment vertical="top" wrapText="1"/>
    </xf>
    <xf numFmtId="166" fontId="5" fillId="2" borderId="0" xfId="1" applyNumberFormat="1" applyFont="1" applyFill="1" applyBorder="1" applyAlignment="1">
      <alignment wrapText="1"/>
    </xf>
    <xf numFmtId="171" fontId="5" fillId="2" borderId="4" xfId="0" applyFont="1" applyFill="1" applyBorder="1" applyAlignment="1">
      <alignment horizontal="center" vertical="center"/>
    </xf>
    <xf numFmtId="171" fontId="5" fillId="2" borderId="4" xfId="0" applyFont="1" applyFill="1" applyBorder="1" applyAlignment="1">
      <alignment horizontal="center" vertical="center" wrapText="1"/>
    </xf>
    <xf numFmtId="171" fontId="4" fillId="2" borderId="0" xfId="0" applyFont="1" applyFill="1" applyAlignment="1">
      <alignment horizontal="left" wrapText="1"/>
    </xf>
    <xf numFmtId="171" fontId="4" fillId="2" borderId="0" xfId="0" applyFont="1" applyFill="1" applyAlignment="1">
      <alignment horizontal="left" indent="1"/>
    </xf>
    <xf numFmtId="171" fontId="5" fillId="2" borderId="0" xfId="0" applyFont="1" applyFill="1" applyAlignment="1">
      <alignment horizontal="center"/>
    </xf>
    <xf numFmtId="166" fontId="5" fillId="2" borderId="4" xfId="1" applyNumberFormat="1" applyFont="1" applyFill="1" applyBorder="1" applyAlignment="1">
      <alignment horizontal="right" wrapText="1"/>
    </xf>
    <xf numFmtId="164" fontId="5" fillId="2" borderId="0" xfId="0" applyNumberFormat="1" applyFont="1" applyFill="1" applyAlignment="1">
      <alignment wrapText="1"/>
    </xf>
    <xf numFmtId="43" fontId="7" fillId="3" borderId="2" xfId="1" applyFont="1" applyFill="1" applyBorder="1" applyAlignment="1">
      <alignment horizontal="right" wrapText="1"/>
    </xf>
    <xf numFmtId="2" fontId="6" fillId="3" borderId="2" xfId="4" applyNumberFormat="1" applyFont="1" applyFill="1" applyBorder="1" applyAlignment="1">
      <alignment horizontal="right" wrapText="1"/>
    </xf>
    <xf numFmtId="2" fontId="5" fillId="2" borderId="0" xfId="0" applyNumberFormat="1" applyFont="1" applyFill="1" applyBorder="1" applyAlignment="1">
      <alignment horizontal="right"/>
    </xf>
    <xf numFmtId="43" fontId="5" fillId="2" borderId="0" xfId="1" applyFont="1" applyFill="1"/>
    <xf numFmtId="43" fontId="4" fillId="2" borderId="0" xfId="1" applyNumberFormat="1" applyFont="1" applyFill="1"/>
    <xf numFmtId="43" fontId="5" fillId="2" borderId="0" xfId="1" applyNumberFormat="1" applyFont="1" applyFill="1"/>
    <xf numFmtId="43" fontId="4" fillId="2" borderId="2" xfId="1" applyFont="1" applyFill="1" applyBorder="1"/>
    <xf numFmtId="43" fontId="4" fillId="2" borderId="2" xfId="1" applyNumberFormat="1" applyFont="1" applyFill="1" applyBorder="1"/>
    <xf numFmtId="166" fontId="5" fillId="2" borderId="0" xfId="1" applyNumberFormat="1" applyFont="1" applyFill="1" applyAlignment="1">
      <alignment vertical="top" wrapText="1"/>
    </xf>
    <xf numFmtId="166" fontId="4" fillId="2" borderId="0" xfId="1" applyNumberFormat="1" applyFont="1" applyFill="1" applyBorder="1" applyAlignment="1">
      <alignment vertical="top" wrapText="1"/>
    </xf>
    <xf numFmtId="166" fontId="5" fillId="2" borderId="13" xfId="1" applyNumberFormat="1" applyFont="1" applyFill="1" applyBorder="1" applyAlignment="1">
      <alignment horizontal="right" wrapText="1"/>
    </xf>
    <xf numFmtId="166" fontId="4" fillId="2" borderId="0" xfId="1" applyNumberFormat="1" applyFont="1" applyFill="1" applyBorder="1"/>
    <xf numFmtId="166" fontId="4" fillId="2" borderId="2" xfId="1" applyNumberFormat="1" applyFont="1" applyFill="1" applyBorder="1"/>
    <xf numFmtId="166" fontId="5" fillId="2" borderId="4" xfId="1" applyNumberFormat="1" applyFont="1" applyFill="1" applyBorder="1" applyAlignment="1">
      <alignment horizontal="center" vertical="center" wrapText="1"/>
    </xf>
    <xf numFmtId="166" fontId="4" fillId="2" borderId="0" xfId="1" applyNumberFormat="1" applyFont="1" applyFill="1" applyAlignment="1">
      <alignment horizontal="center"/>
    </xf>
    <xf numFmtId="166" fontId="5" fillId="2" borderId="0" xfId="1" applyNumberFormat="1" applyFont="1" applyFill="1" applyAlignment="1">
      <alignment horizontal="center"/>
    </xf>
    <xf numFmtId="166" fontId="5" fillId="2" borderId="0" xfId="1" applyNumberFormat="1" applyFont="1" applyFill="1" applyAlignment="1">
      <alignment horizontal="center" wrapText="1"/>
    </xf>
    <xf numFmtId="166" fontId="5" fillId="2" borderId="0" xfId="1" applyNumberFormat="1" applyFont="1" applyFill="1" applyAlignment="1">
      <alignment wrapText="1"/>
    </xf>
    <xf numFmtId="166" fontId="5" fillId="2" borderId="0" xfId="1" applyNumberFormat="1" applyFont="1" applyFill="1" applyBorder="1" applyAlignment="1">
      <alignment horizontal="center" wrapText="1"/>
    </xf>
    <xf numFmtId="166" fontId="5" fillId="2" borderId="2" xfId="1" applyNumberFormat="1" applyFont="1" applyFill="1" applyBorder="1" applyAlignment="1">
      <alignment horizontal="center" wrapText="1"/>
    </xf>
    <xf numFmtId="166" fontId="5" fillId="2" borderId="1" xfId="1" applyNumberFormat="1" applyFont="1" applyFill="1" applyBorder="1" applyAlignment="1"/>
    <xf numFmtId="166" fontId="5" fillId="2" borderId="0" xfId="1" applyNumberFormat="1" applyFont="1" applyFill="1" applyAlignment="1">
      <alignment horizontal="left" wrapText="1" indent="1"/>
    </xf>
    <xf numFmtId="171" fontId="49" fillId="0" borderId="0" xfId="0" applyFont="1" applyAlignment="1">
      <alignment vertical="center" wrapText="1"/>
    </xf>
    <xf numFmtId="171" fontId="49" fillId="0" borderId="0" xfId="0" applyFont="1" applyAlignment="1">
      <alignment horizontal="right" vertical="center" wrapText="1"/>
    </xf>
    <xf numFmtId="171" fontId="10" fillId="0" borderId="0" xfId="0" applyFont="1" applyAlignment="1">
      <alignment horizontal="right" vertical="center" wrapText="1"/>
    </xf>
    <xf numFmtId="171" fontId="48" fillId="0" borderId="0" xfId="0" applyFont="1" applyAlignment="1">
      <alignment vertical="center" wrapText="1"/>
    </xf>
    <xf numFmtId="171" fontId="50" fillId="0" borderId="0" xfId="0" applyFont="1" applyAlignment="1">
      <alignment vertical="center" wrapText="1"/>
    </xf>
    <xf numFmtId="171" fontId="50" fillId="0" borderId="0" xfId="0" applyFont="1" applyAlignment="1">
      <alignment horizontal="right" vertical="center" wrapText="1"/>
    </xf>
    <xf numFmtId="3" fontId="5" fillId="2" borderId="0" xfId="0" applyNumberFormat="1" applyFont="1" applyFill="1" applyAlignment="1">
      <alignment vertical="center" wrapText="1"/>
    </xf>
    <xf numFmtId="3" fontId="5" fillId="2" borderId="0" xfId="0" applyNumberFormat="1" applyFont="1" applyFill="1" applyAlignment="1">
      <alignment horizontal="right" vertical="center" wrapText="1"/>
    </xf>
    <xf numFmtId="166" fontId="5" fillId="2" borderId="0" xfId="1" applyNumberFormat="1" applyFont="1" applyFill="1" applyAlignment="1">
      <alignment horizontal="right" vertical="center" wrapText="1"/>
    </xf>
    <xf numFmtId="3" fontId="4" fillId="2" borderId="0" xfId="0" applyNumberFormat="1" applyFont="1" applyFill="1" applyAlignment="1">
      <alignment vertical="center" wrapText="1"/>
    </xf>
    <xf numFmtId="3" fontId="4" fillId="2" borderId="0" xfId="0" applyNumberFormat="1" applyFont="1" applyFill="1" applyAlignment="1">
      <alignment horizontal="right" vertical="center" wrapText="1"/>
    </xf>
    <xf numFmtId="166" fontId="4" fillId="2" borderId="0" xfId="1" applyNumberFormat="1" applyFont="1" applyFill="1" applyAlignment="1">
      <alignment horizontal="right" vertical="center" wrapText="1"/>
    </xf>
    <xf numFmtId="41" fontId="4" fillId="2" borderId="0" xfId="2" quotePrefix="1" applyNumberFormat="1" applyFont="1" applyFill="1" applyBorder="1" applyAlignment="1">
      <alignment horizontal="right" vertical="center"/>
    </xf>
    <xf numFmtId="171" fontId="5" fillId="2" borderId="4" xfId="0" quotePrefix="1" applyFont="1" applyFill="1" applyBorder="1" applyAlignment="1">
      <alignment horizontal="right" vertical="center"/>
    </xf>
    <xf numFmtId="49" fontId="30" fillId="2" borderId="12" xfId="6" applyNumberFormat="1" applyFont="1" applyFill="1" applyBorder="1" applyAlignment="1">
      <alignment horizontal="right" vertical="center"/>
    </xf>
    <xf numFmtId="171" fontId="5" fillId="2" borderId="2" xfId="3" applyFont="1" applyFill="1" applyBorder="1" applyAlignment="1">
      <alignment horizontal="left"/>
    </xf>
    <xf numFmtId="169" fontId="4" fillId="2" borderId="2" xfId="3" applyNumberFormat="1" applyFont="1" applyFill="1" applyBorder="1" applyAlignment="1" applyProtection="1">
      <alignment horizontal="left"/>
    </xf>
    <xf numFmtId="37" fontId="4" fillId="2" borderId="2" xfId="3" applyNumberFormat="1" applyFont="1" applyFill="1" applyBorder="1" applyAlignment="1" applyProtection="1">
      <alignment horizontal="right"/>
    </xf>
    <xf numFmtId="170" fontId="4" fillId="2" borderId="2" xfId="3" applyNumberFormat="1" applyFont="1" applyFill="1" applyBorder="1" applyAlignment="1" applyProtection="1">
      <alignment horizontal="right"/>
    </xf>
    <xf numFmtId="1" fontId="7" fillId="2" borderId="2" xfId="5" applyNumberFormat="1" applyFont="1" applyFill="1" applyBorder="1" applyAlignment="1">
      <alignment vertical="center"/>
    </xf>
    <xf numFmtId="49" fontId="7" fillId="2" borderId="2" xfId="5" applyNumberFormat="1" applyFont="1" applyFill="1" applyBorder="1" applyAlignment="1">
      <alignment vertical="center"/>
    </xf>
    <xf numFmtId="183" fontId="4" fillId="2" borderId="0" xfId="7" applyNumberFormat="1" applyFont="1" applyFill="1" applyAlignment="1">
      <alignment horizontal="left" vertical="center"/>
    </xf>
    <xf numFmtId="184" fontId="4" fillId="2" borderId="0" xfId="1" applyNumberFormat="1" applyFont="1" applyFill="1"/>
    <xf numFmtId="2" fontId="4" fillId="2" borderId="0" xfId="0" applyNumberFormat="1" applyFont="1" applyFill="1" applyAlignment="1">
      <alignment vertical="center"/>
    </xf>
    <xf numFmtId="2" fontId="4" fillId="2" borderId="0" xfId="0" applyNumberFormat="1" applyFont="1" applyFill="1" applyBorder="1" applyAlignment="1">
      <alignment vertical="center"/>
    </xf>
    <xf numFmtId="165" fontId="4" fillId="2" borderId="0" xfId="0" applyNumberFormat="1" applyFont="1" applyFill="1" applyAlignment="1">
      <alignment vertical="center"/>
    </xf>
    <xf numFmtId="0" fontId="5" fillId="2" borderId="18" xfId="11" applyFont="1" applyFill="1" applyBorder="1" applyAlignment="1">
      <alignment horizontal="center" vertical="center"/>
    </xf>
    <xf numFmtId="0" fontId="5" fillId="2" borderId="0" xfId="11" applyFont="1" applyFill="1" applyBorder="1" applyAlignment="1">
      <alignment horizontal="center" vertical="center"/>
    </xf>
    <xf numFmtId="0" fontId="5" fillId="2" borderId="16" xfId="11" applyFont="1" applyFill="1" applyBorder="1" applyAlignment="1">
      <alignment horizontal="center" vertical="center"/>
    </xf>
    <xf numFmtId="0" fontId="4" fillId="2" borderId="0" xfId="11" applyFont="1" applyFill="1" applyAlignment="1">
      <alignment horizontal="left" wrapText="1"/>
    </xf>
    <xf numFmtId="0" fontId="5" fillId="2" borderId="18" xfId="11" applyFont="1" applyFill="1" applyBorder="1" applyAlignment="1">
      <alignment horizontal="center" vertical="center" wrapText="1"/>
    </xf>
    <xf numFmtId="0" fontId="5" fillId="2" borderId="0" xfId="11" applyFont="1" applyFill="1" applyAlignment="1">
      <alignment horizontal="center" vertical="center" wrapText="1"/>
    </xf>
    <xf numFmtId="0" fontId="5" fillId="2" borderId="16" xfId="11" applyFont="1" applyFill="1" applyBorder="1" applyAlignment="1">
      <alignment horizontal="center" vertical="center" wrapText="1"/>
    </xf>
    <xf numFmtId="0" fontId="5" fillId="2" borderId="0" xfId="11" applyFont="1" applyFill="1" applyBorder="1" applyAlignment="1">
      <alignment horizontal="center" vertical="center" wrapText="1"/>
    </xf>
    <xf numFmtId="0" fontId="5" fillId="2" borderId="31" xfId="11" applyFont="1" applyFill="1" applyBorder="1" applyAlignment="1">
      <alignment horizontal="center" vertical="center" wrapText="1"/>
    </xf>
    <xf numFmtId="0" fontId="5" fillId="2" borderId="30" xfId="11" applyFont="1" applyFill="1" applyBorder="1" applyAlignment="1">
      <alignment horizontal="center" vertical="center" wrapText="1"/>
    </xf>
    <xf numFmtId="0" fontId="5" fillId="2" borderId="4" xfId="11" applyFont="1" applyFill="1" applyBorder="1" applyAlignment="1">
      <alignment horizontal="center" vertical="center" wrapText="1"/>
    </xf>
    <xf numFmtId="0" fontId="5" fillId="2" borderId="29" xfId="11" applyFont="1" applyFill="1" applyBorder="1" applyAlignment="1">
      <alignment horizontal="center" vertical="center" wrapText="1"/>
    </xf>
    <xf numFmtId="0" fontId="5" fillId="2" borderId="34" xfId="11" applyFont="1" applyFill="1" applyBorder="1" applyAlignment="1">
      <alignment horizontal="center" vertical="center" wrapText="1"/>
    </xf>
    <xf numFmtId="0" fontId="5" fillId="2" borderId="33" xfId="11" applyFont="1" applyFill="1" applyBorder="1" applyAlignment="1">
      <alignment horizontal="center" vertical="center" wrapText="1"/>
    </xf>
    <xf numFmtId="0" fontId="5" fillId="2" borderId="32" xfId="11" applyFont="1" applyFill="1" applyBorder="1" applyAlignment="1">
      <alignment horizontal="center" vertical="center" wrapText="1"/>
    </xf>
    <xf numFmtId="0" fontId="5" fillId="2" borderId="24" xfId="11" applyFont="1" applyFill="1" applyBorder="1" applyAlignment="1">
      <alignment horizontal="center" vertical="center" wrapText="1"/>
    </xf>
    <xf numFmtId="0" fontId="5" fillId="2" borderId="21" xfId="11" applyFont="1" applyFill="1" applyBorder="1" applyAlignment="1">
      <alignment horizontal="center" vertical="center" wrapText="1"/>
    </xf>
    <xf numFmtId="0" fontId="5" fillId="2" borderId="28" xfId="11" applyFont="1" applyFill="1" applyBorder="1" applyAlignment="1">
      <alignment horizontal="center" vertical="center" wrapText="1"/>
    </xf>
    <xf numFmtId="0" fontId="5" fillId="2" borderId="27" xfId="11" applyFont="1" applyFill="1" applyBorder="1" applyAlignment="1">
      <alignment horizontal="center" vertical="center" wrapText="1"/>
    </xf>
    <xf numFmtId="0" fontId="5" fillId="2" borderId="26" xfId="11" applyFont="1" applyFill="1" applyBorder="1" applyAlignment="1">
      <alignment horizontal="center" vertical="center" wrapText="1"/>
    </xf>
    <xf numFmtId="0" fontId="5" fillId="2" borderId="25" xfId="11" applyFont="1" applyFill="1" applyBorder="1" applyAlignment="1">
      <alignment horizontal="center" vertical="center" wrapText="1"/>
    </xf>
    <xf numFmtId="0" fontId="5" fillId="2" borderId="4" xfId="11" applyFont="1" applyFill="1" applyBorder="1" applyAlignment="1">
      <alignment horizontal="right" vertical="center" wrapText="1"/>
    </xf>
    <xf numFmtId="0" fontId="5" fillId="2" borderId="39" xfId="11" applyFont="1" applyFill="1" applyBorder="1" applyAlignment="1">
      <alignment horizontal="center" vertical="center" wrapText="1"/>
    </xf>
    <xf numFmtId="0" fontId="5" fillId="2" borderId="1" xfId="11" applyFont="1" applyFill="1" applyBorder="1" applyAlignment="1">
      <alignment horizontal="center" vertical="center" wrapText="1"/>
    </xf>
    <xf numFmtId="0" fontId="4" fillId="2" borderId="0" xfId="11" applyFont="1" applyFill="1" applyAlignment="1">
      <alignment vertical="top" wrapText="1"/>
    </xf>
    <xf numFmtId="0" fontId="5" fillId="2" borderId="35" xfId="11" applyFont="1" applyFill="1" applyBorder="1" applyAlignment="1">
      <alignment horizontal="center" vertical="center" wrapText="1"/>
    </xf>
    <xf numFmtId="0" fontId="5" fillId="2" borderId="38" xfId="11" applyFont="1" applyFill="1" applyBorder="1" applyAlignment="1">
      <alignment horizontal="center" vertical="center" wrapText="1"/>
    </xf>
    <xf numFmtId="0" fontId="5" fillId="2" borderId="37" xfId="11" applyFont="1" applyFill="1" applyBorder="1" applyAlignment="1">
      <alignment horizontal="center" vertical="center" wrapText="1"/>
    </xf>
    <xf numFmtId="0" fontId="5" fillId="2" borderId="42" xfId="11" applyFont="1" applyFill="1" applyBorder="1" applyAlignment="1">
      <alignment horizontal="center" vertical="center" wrapText="1"/>
    </xf>
    <xf numFmtId="0" fontId="5" fillId="2" borderId="41" xfId="11" applyFont="1" applyFill="1" applyBorder="1" applyAlignment="1">
      <alignment horizontal="center" vertical="center" wrapText="1"/>
    </xf>
    <xf numFmtId="0" fontId="5" fillId="2" borderId="36" xfId="11" applyFont="1" applyFill="1" applyBorder="1" applyAlignment="1">
      <alignment horizontal="center" vertical="center" wrapText="1"/>
    </xf>
    <xf numFmtId="0" fontId="4" fillId="2" borderId="0" xfId="11" applyFont="1" applyFill="1" applyBorder="1" applyAlignment="1">
      <alignment horizontal="left" vertical="top" wrapText="1"/>
    </xf>
    <xf numFmtId="0" fontId="5" fillId="2" borderId="43" xfId="11" applyFont="1" applyFill="1" applyBorder="1" applyAlignment="1">
      <alignment horizontal="center" vertical="center" wrapText="1"/>
    </xf>
    <xf numFmtId="0" fontId="4" fillId="2" borderId="3" xfId="11" applyFont="1" applyFill="1" applyBorder="1" applyAlignment="1">
      <alignment horizontal="center" vertical="center" wrapText="1"/>
    </xf>
    <xf numFmtId="0" fontId="4" fillId="2" borderId="16" xfId="11" applyFont="1" applyFill="1" applyBorder="1" applyAlignment="1">
      <alignment horizontal="center" vertical="center" wrapText="1"/>
    </xf>
    <xf numFmtId="0" fontId="5" fillId="2" borderId="44" xfId="11" applyFont="1" applyFill="1" applyBorder="1" applyAlignment="1">
      <alignment horizontal="center" vertical="center" wrapText="1"/>
    </xf>
    <xf numFmtId="0" fontId="4" fillId="2" borderId="18" xfId="11" applyFont="1" applyFill="1" applyBorder="1" applyAlignment="1">
      <alignment horizontal="center" vertical="center" wrapText="1"/>
    </xf>
    <xf numFmtId="0" fontId="4" fillId="2" borderId="0" xfId="11" applyFont="1" applyFill="1" applyBorder="1" applyAlignment="1">
      <alignment horizontal="center" vertical="center" wrapText="1"/>
    </xf>
    <xf numFmtId="0" fontId="4" fillId="2" borderId="0" xfId="11" applyFont="1" applyFill="1" applyBorder="1" applyAlignment="1">
      <alignment horizontal="center" vertical="top" wrapText="1"/>
    </xf>
    <xf numFmtId="0" fontId="4" fillId="2" borderId="2" xfId="11" applyFont="1" applyFill="1" applyBorder="1" applyAlignment="1">
      <alignment horizontal="center" vertical="top" wrapText="1"/>
    </xf>
    <xf numFmtId="0" fontId="4" fillId="2" borderId="31" xfId="11" applyFont="1" applyFill="1" applyBorder="1" applyAlignment="1">
      <alignment horizontal="center" vertical="center" wrapText="1"/>
    </xf>
    <xf numFmtId="0" fontId="4" fillId="2" borderId="4" xfId="11" applyFont="1" applyFill="1" applyBorder="1" applyAlignment="1">
      <alignment horizontal="center" vertical="center" wrapText="1"/>
    </xf>
    <xf numFmtId="0" fontId="5" fillId="2" borderId="17" xfId="11" applyFont="1" applyFill="1" applyBorder="1" applyAlignment="1">
      <alignment horizontal="center" vertical="center" wrapText="1"/>
    </xf>
    <xf numFmtId="0" fontId="5" fillId="2" borderId="31" xfId="11" applyFont="1" applyFill="1" applyBorder="1" applyAlignment="1">
      <alignment horizontal="center" vertical="top" wrapText="1"/>
    </xf>
    <xf numFmtId="0" fontId="5" fillId="2" borderId="38" xfId="11" applyFont="1" applyFill="1" applyBorder="1" applyAlignment="1">
      <alignment horizontal="center" vertical="top" wrapText="1"/>
    </xf>
    <xf numFmtId="0" fontId="4" fillId="0" borderId="31" xfId="11" applyFont="1" applyFill="1" applyBorder="1" applyAlignment="1">
      <alignment horizontal="center" vertical="top"/>
    </xf>
    <xf numFmtId="164" fontId="5" fillId="0" borderId="31" xfId="11" applyNumberFormat="1" applyFont="1" applyFill="1" applyBorder="1" applyAlignment="1">
      <alignment horizontal="center" vertical="center" wrapText="1"/>
    </xf>
    <xf numFmtId="164" fontId="5" fillId="0" borderId="17" xfId="11" applyNumberFormat="1" applyFont="1" applyFill="1" applyBorder="1" applyAlignment="1">
      <alignment horizontal="center" vertical="center" wrapText="1"/>
    </xf>
    <xf numFmtId="0" fontId="4" fillId="2" borderId="4" xfId="11" applyFont="1" applyFill="1" applyBorder="1" applyAlignment="1">
      <alignment horizontal="center" vertical="top" wrapText="1"/>
    </xf>
    <xf numFmtId="0" fontId="5" fillId="2" borderId="31" xfId="11" applyFont="1" applyFill="1" applyBorder="1" applyAlignment="1">
      <alignment horizontal="center" wrapText="1"/>
    </xf>
    <xf numFmtId="0" fontId="11" fillId="2" borderId="18" xfId="11" applyFont="1" applyFill="1" applyBorder="1" applyAlignment="1">
      <alignment wrapText="1"/>
    </xf>
    <xf numFmtId="0" fontId="5" fillId="0" borderId="34" xfId="11" applyFont="1" applyFill="1" applyBorder="1" applyAlignment="1">
      <alignment horizontal="center" vertical="center"/>
    </xf>
    <xf numFmtId="0" fontId="5" fillId="0" borderId="31" xfId="11" applyFont="1" applyFill="1" applyBorder="1" applyAlignment="1">
      <alignment horizontal="center" vertical="center"/>
    </xf>
    <xf numFmtId="0" fontId="5" fillId="0" borderId="33" xfId="11" applyFont="1" applyFill="1" applyBorder="1" applyAlignment="1">
      <alignment horizontal="center" vertical="center"/>
    </xf>
    <xf numFmtId="0" fontId="5" fillId="0" borderId="18" xfId="11" applyFont="1" applyFill="1" applyBorder="1" applyAlignment="1">
      <alignment horizontal="center" vertical="center"/>
    </xf>
    <xf numFmtId="0" fontId="5" fillId="0" borderId="16" xfId="11" applyFont="1" applyFill="1" applyBorder="1" applyAlignment="1">
      <alignment horizontal="center" vertical="center"/>
    </xf>
    <xf numFmtId="0" fontId="5" fillId="0" borderId="34" xfId="11" applyFont="1" applyFill="1" applyBorder="1" applyAlignment="1">
      <alignment horizontal="center" vertical="center" wrapText="1"/>
    </xf>
    <xf numFmtId="0" fontId="5" fillId="0" borderId="33" xfId="11" applyFont="1" applyFill="1" applyBorder="1" applyAlignment="1">
      <alignment horizontal="center" vertical="center" wrapText="1"/>
    </xf>
    <xf numFmtId="0" fontId="5" fillId="0" borderId="50" xfId="11" applyFont="1" applyFill="1" applyBorder="1" applyAlignment="1">
      <alignment horizontal="center" vertical="center"/>
    </xf>
    <xf numFmtId="0" fontId="5" fillId="0" borderId="19" xfId="11" applyFont="1" applyFill="1" applyBorder="1" applyAlignment="1">
      <alignment horizontal="center" vertical="center"/>
    </xf>
    <xf numFmtId="0" fontId="5" fillId="0" borderId="31" xfId="11" applyFont="1" applyFill="1" applyBorder="1" applyAlignment="1">
      <alignment horizontal="center" wrapText="1"/>
    </xf>
    <xf numFmtId="0" fontId="5" fillId="0" borderId="0" xfId="11" applyFont="1" applyFill="1" applyBorder="1" applyAlignment="1">
      <alignment horizontal="center" wrapText="1"/>
    </xf>
    <xf numFmtId="0" fontId="4" fillId="0" borderId="0" xfId="11" applyFont="1" applyFill="1" applyBorder="1" applyAlignment="1">
      <alignment horizontal="right" wrapText="1"/>
    </xf>
    <xf numFmtId="0" fontId="5" fillId="0" borderId="31" xfId="11" applyFont="1" applyFill="1" applyBorder="1" applyAlignment="1">
      <alignment horizontal="center" vertical="center" wrapText="1"/>
    </xf>
    <xf numFmtId="0" fontId="5" fillId="0" borderId="17" xfId="11" applyFont="1" applyFill="1" applyBorder="1" applyAlignment="1">
      <alignment horizontal="center" vertical="center" wrapText="1"/>
    </xf>
    <xf numFmtId="0" fontId="4" fillId="2" borderId="0" xfId="11" applyFont="1" applyFill="1" applyBorder="1" applyAlignment="1">
      <alignment horizontal="left"/>
    </xf>
    <xf numFmtId="0" fontId="4" fillId="2" borderId="18" xfId="11" applyFont="1" applyFill="1" applyBorder="1" applyAlignment="1">
      <alignment horizontal="right" vertical="top"/>
    </xf>
    <xf numFmtId="0" fontId="5" fillId="2" borderId="0" xfId="11" applyFont="1" applyFill="1" applyAlignment="1">
      <alignment horizontal="center"/>
    </xf>
    <xf numFmtId="0" fontId="5" fillId="2" borderId="49" xfId="11" applyFont="1" applyFill="1" applyBorder="1" applyAlignment="1">
      <alignment horizontal="center" vertical="center"/>
    </xf>
    <xf numFmtId="171" fontId="6" fillId="2" borderId="0" xfId="0" applyFont="1" applyFill="1" applyAlignment="1">
      <alignment horizontal="center" vertical="top" wrapText="1"/>
    </xf>
    <xf numFmtId="49" fontId="5" fillId="2" borderId="10" xfId="0" applyNumberFormat="1" applyFont="1" applyFill="1" applyBorder="1" applyAlignment="1">
      <alignment horizontal="center" vertical="center" wrapText="1"/>
    </xf>
    <xf numFmtId="49" fontId="5" fillId="2" borderId="12" xfId="0" applyNumberFormat="1" applyFont="1" applyFill="1" applyBorder="1" applyAlignment="1">
      <alignment horizontal="center" vertical="center" wrapText="1"/>
    </xf>
    <xf numFmtId="49" fontId="5" fillId="2" borderId="10" xfId="0" applyNumberFormat="1" applyFont="1" applyFill="1" applyBorder="1" applyAlignment="1">
      <alignment horizontal="center" wrapText="1"/>
    </xf>
    <xf numFmtId="49" fontId="5" fillId="2" borderId="10" xfId="0" applyNumberFormat="1" applyFont="1" applyFill="1" applyBorder="1" applyAlignment="1">
      <alignment horizontal="center" vertical="center"/>
    </xf>
    <xf numFmtId="49" fontId="5" fillId="2" borderId="12" xfId="0" applyNumberFormat="1" applyFont="1" applyFill="1" applyBorder="1" applyAlignment="1">
      <alignment horizontal="center" vertical="center"/>
    </xf>
    <xf numFmtId="49" fontId="5" fillId="2" borderId="10" xfId="0" applyNumberFormat="1" applyFont="1" applyFill="1" applyBorder="1" applyAlignment="1">
      <alignment horizontal="center"/>
    </xf>
    <xf numFmtId="1" fontId="5" fillId="2" borderId="10" xfId="0" applyNumberFormat="1" applyFont="1" applyFill="1" applyBorder="1" applyAlignment="1">
      <alignment horizontal="center" vertical="center"/>
    </xf>
    <xf numFmtId="1" fontId="5" fillId="2" borderId="12" xfId="0" applyNumberFormat="1" applyFont="1" applyFill="1" applyBorder="1" applyAlignment="1">
      <alignment horizontal="center" vertical="center"/>
    </xf>
    <xf numFmtId="171" fontId="5" fillId="2" borderId="4" xfId="0" applyFont="1" applyFill="1" applyBorder="1" applyAlignment="1">
      <alignment horizontal="center" vertical="center"/>
    </xf>
    <xf numFmtId="171" fontId="3" fillId="2" borderId="0" xfId="0" applyFont="1" applyFill="1" applyAlignment="1">
      <alignment horizontal="left"/>
    </xf>
    <xf numFmtId="49" fontId="4" fillId="2" borderId="11" xfId="0" applyNumberFormat="1" applyFont="1" applyFill="1" applyBorder="1" applyAlignment="1">
      <alignment horizontal="center"/>
    </xf>
    <xf numFmtId="49" fontId="4" fillId="2" borderId="2" xfId="0" applyNumberFormat="1" applyFont="1" applyFill="1" applyBorder="1" applyAlignment="1">
      <alignment horizontal="center"/>
    </xf>
    <xf numFmtId="0" fontId="5" fillId="2" borderId="10" xfId="0" applyNumberFormat="1" applyFont="1" applyFill="1" applyBorder="1" applyAlignment="1">
      <alignment horizontal="center" wrapText="1"/>
    </xf>
    <xf numFmtId="49" fontId="5" fillId="2" borderId="10" xfId="0" applyNumberFormat="1" applyFont="1" applyFill="1" applyBorder="1" applyAlignment="1">
      <alignment horizontal="center" vertical="top" wrapText="1"/>
    </xf>
    <xf numFmtId="171" fontId="5" fillId="2" borderId="0" xfId="0" applyFont="1" applyFill="1" applyAlignment="1">
      <alignment horizontal="left" vertical="top"/>
    </xf>
    <xf numFmtId="171" fontId="5" fillId="2" borderId="11" xfId="0" applyFont="1" applyFill="1" applyBorder="1" applyAlignment="1">
      <alignment horizontal="center" vertical="center" wrapText="1"/>
    </xf>
    <xf numFmtId="171" fontId="5" fillId="2" borderId="0" xfId="0" applyFont="1" applyFill="1" applyBorder="1" applyAlignment="1">
      <alignment horizontal="center" vertical="center" wrapText="1"/>
    </xf>
    <xf numFmtId="171" fontId="5" fillId="2" borderId="9" xfId="0" applyFont="1" applyFill="1" applyBorder="1" applyAlignment="1">
      <alignment horizontal="center" vertical="center" wrapText="1"/>
    </xf>
    <xf numFmtId="171" fontId="5" fillId="2" borderId="0" xfId="0" applyFont="1" applyFill="1" applyAlignment="1">
      <alignment horizontal="center" wrapText="1"/>
    </xf>
    <xf numFmtId="171" fontId="5" fillId="2" borderId="2" xfId="0" applyFont="1" applyFill="1" applyBorder="1" applyAlignment="1">
      <alignment horizontal="center" vertical="center" wrapText="1"/>
    </xf>
    <xf numFmtId="171" fontId="5" fillId="2" borderId="10" xfId="0" applyFont="1" applyFill="1" applyBorder="1" applyAlignment="1">
      <alignment horizontal="center" vertical="center" wrapText="1"/>
    </xf>
    <xf numFmtId="171" fontId="5" fillId="2" borderId="6" xfId="0" applyFont="1" applyFill="1" applyBorder="1" applyAlignment="1">
      <alignment horizontal="center" vertical="center" wrapText="1"/>
    </xf>
    <xf numFmtId="171" fontId="5" fillId="2" borderId="12" xfId="0" applyFont="1" applyFill="1" applyBorder="1" applyAlignment="1">
      <alignment horizontal="center" vertical="center" wrapText="1"/>
    </xf>
    <xf numFmtId="171" fontId="4" fillId="2" borderId="2" xfId="0" applyFont="1" applyFill="1" applyBorder="1" applyAlignment="1">
      <alignment horizontal="right"/>
    </xf>
    <xf numFmtId="171" fontId="5" fillId="3" borderId="11" xfId="4" applyFont="1" applyFill="1" applyBorder="1" applyAlignment="1">
      <alignment horizontal="center" vertical="center" wrapText="1"/>
    </xf>
    <xf numFmtId="171" fontId="5" fillId="3" borderId="0" xfId="4" applyFont="1" applyFill="1" applyBorder="1" applyAlignment="1">
      <alignment horizontal="center" vertical="center" wrapText="1"/>
    </xf>
    <xf numFmtId="171" fontId="5" fillId="3" borderId="2" xfId="4" applyFont="1" applyFill="1" applyBorder="1" applyAlignment="1">
      <alignment horizontal="center" vertical="center" wrapText="1"/>
    </xf>
    <xf numFmtId="171" fontId="5" fillId="3" borderId="10" xfId="4" applyFont="1" applyFill="1" applyBorder="1" applyAlignment="1">
      <alignment horizontal="center" vertical="center" wrapText="1"/>
    </xf>
    <xf numFmtId="171" fontId="4" fillId="3" borderId="0" xfId="4" applyFont="1" applyFill="1" applyAlignment="1">
      <alignment horizontal="center" vertical="top" wrapText="1"/>
    </xf>
    <xf numFmtId="171" fontId="4" fillId="2" borderId="2" xfId="4" applyFont="1" applyFill="1" applyBorder="1" applyAlignment="1">
      <alignment horizontal="right" vertical="top"/>
    </xf>
    <xf numFmtId="171" fontId="4" fillId="2" borderId="2" xfId="0" applyFont="1" applyFill="1" applyBorder="1" applyAlignment="1">
      <alignment horizontal="right" vertical="top"/>
    </xf>
    <xf numFmtId="171" fontId="4" fillId="2" borderId="0" xfId="0" applyFont="1" applyFill="1" applyBorder="1" applyAlignment="1">
      <alignment horizontal="center" vertical="top" wrapText="1"/>
    </xf>
    <xf numFmtId="171" fontId="5" fillId="2" borderId="4" xfId="0" applyFont="1" applyFill="1" applyBorder="1" applyAlignment="1">
      <alignment horizontal="center" vertical="center" wrapText="1"/>
    </xf>
    <xf numFmtId="171" fontId="4" fillId="2" borderId="0" xfId="0" applyFont="1" applyFill="1" applyAlignment="1">
      <alignment horizontal="left" wrapText="1"/>
    </xf>
    <xf numFmtId="171" fontId="5" fillId="2" borderId="0" xfId="0" applyFont="1" applyFill="1" applyAlignment="1">
      <alignment horizontal="left" wrapText="1"/>
    </xf>
    <xf numFmtId="171" fontId="5" fillId="2" borderId="0" xfId="0" quotePrefix="1" applyNumberFormat="1" applyFont="1" applyFill="1" applyBorder="1" applyAlignment="1">
      <alignment horizontal="left" vertical="top" wrapText="1"/>
    </xf>
    <xf numFmtId="2" fontId="5" fillId="2" borderId="0" xfId="0" quotePrefix="1" applyNumberFormat="1" applyFont="1" applyFill="1" applyBorder="1" applyAlignment="1">
      <alignment horizontal="left" vertical="top" wrapText="1"/>
    </xf>
    <xf numFmtId="171" fontId="4" fillId="2" borderId="0" xfId="0" applyFont="1" applyFill="1" applyAlignment="1">
      <alignment horizontal="left" vertical="center" indent="1"/>
    </xf>
    <xf numFmtId="171" fontId="4" fillId="2" borderId="0" xfId="0" applyFont="1" applyFill="1" applyAlignment="1">
      <alignment horizontal="left" vertical="center" wrapText="1" indent="1"/>
    </xf>
    <xf numFmtId="171" fontId="4" fillId="2" borderId="0" xfId="0" applyFont="1" applyFill="1" applyAlignment="1">
      <alignment horizontal="left" vertical="center" wrapText="1"/>
    </xf>
    <xf numFmtId="171" fontId="4" fillId="2" borderId="0" xfId="0" applyFont="1" applyFill="1" applyAlignment="1">
      <alignment horizontal="left" indent="1"/>
    </xf>
    <xf numFmtId="171" fontId="4" fillId="2" borderId="0" xfId="0" applyFont="1" applyFill="1" applyAlignment="1">
      <alignment horizontal="left" vertical="center" wrapText="1" indent="2"/>
    </xf>
    <xf numFmtId="0" fontId="4" fillId="2" borderId="0" xfId="0" applyNumberFormat="1" applyFont="1" applyFill="1" applyAlignment="1">
      <alignment horizontal="left" vertical="center" wrapText="1" indent="1"/>
    </xf>
    <xf numFmtId="2" fontId="5" fillId="2" borderId="0" xfId="0" applyNumberFormat="1" applyFont="1" applyFill="1" applyBorder="1" applyAlignment="1">
      <alignment horizontal="left" vertical="top" wrapText="1"/>
    </xf>
    <xf numFmtId="171" fontId="5" fillId="2" borderId="0" xfId="0" quotePrefix="1" applyFont="1" applyFill="1" applyAlignment="1">
      <alignment horizontal="left" vertical="top" wrapText="1"/>
    </xf>
    <xf numFmtId="171" fontId="5" fillId="2" borderId="0" xfId="0" applyFont="1" applyFill="1" applyAlignment="1">
      <alignment horizontal="left" vertical="top" wrapText="1"/>
    </xf>
    <xf numFmtId="17" fontId="5" fillId="2" borderId="0" xfId="0" quotePrefix="1" applyNumberFormat="1" applyFont="1" applyFill="1" applyAlignment="1">
      <alignment horizontal="left" vertical="top" wrapText="1"/>
    </xf>
    <xf numFmtId="17" fontId="5" fillId="2" borderId="0" xfId="0" applyNumberFormat="1" applyFont="1" applyFill="1" applyAlignment="1">
      <alignment horizontal="left" vertical="top" wrapText="1"/>
    </xf>
    <xf numFmtId="171" fontId="5" fillId="2" borderId="0" xfId="0" quotePrefix="1" applyFont="1" applyFill="1" applyAlignment="1">
      <alignment horizontal="left" wrapText="1"/>
    </xf>
    <xf numFmtId="171" fontId="6" fillId="2" borderId="0" xfId="0" quotePrefix="1" applyFont="1" applyFill="1" applyAlignment="1">
      <alignment horizontal="left" wrapText="1"/>
    </xf>
    <xf numFmtId="171" fontId="6" fillId="2" borderId="0" xfId="0" applyFont="1" applyFill="1" applyAlignment="1">
      <alignment horizontal="left" wrapText="1"/>
    </xf>
    <xf numFmtId="171" fontId="4" fillId="2" borderId="6" xfId="0" applyFont="1" applyFill="1" applyBorder="1" applyAlignment="1">
      <alignment horizontal="center" vertical="center" wrapText="1"/>
    </xf>
    <xf numFmtId="171" fontId="4" fillId="2" borderId="12" xfId="0" applyFont="1" applyFill="1" applyBorder="1" applyAlignment="1">
      <alignment horizontal="center" vertical="center"/>
    </xf>
    <xf numFmtId="171" fontId="5" fillId="2" borderId="10" xfId="0" applyFont="1" applyFill="1" applyBorder="1" applyAlignment="1">
      <alignment horizontal="center" vertical="center"/>
    </xf>
    <xf numFmtId="171" fontId="5" fillId="2" borderId="6" xfId="0" applyFont="1" applyFill="1" applyBorder="1" applyAlignment="1">
      <alignment horizontal="center" vertical="center"/>
    </xf>
    <xf numFmtId="171" fontId="4" fillId="2" borderId="0" xfId="0" applyFont="1" applyFill="1" applyBorder="1" applyAlignment="1">
      <alignment horizontal="left" wrapText="1"/>
    </xf>
    <xf numFmtId="171" fontId="4" fillId="2" borderId="2" xfId="0" applyFont="1" applyFill="1" applyBorder="1" applyAlignment="1">
      <alignment horizontal="right" wrapText="1"/>
    </xf>
    <xf numFmtId="171" fontId="5" fillId="2" borderId="0" xfId="0" applyFont="1" applyFill="1" applyAlignment="1">
      <alignment horizontal="center"/>
    </xf>
    <xf numFmtId="171" fontId="5" fillId="2" borderId="3" xfId="0" applyFont="1" applyFill="1" applyBorder="1" applyAlignment="1">
      <alignment horizontal="center" vertical="center" wrapText="1"/>
    </xf>
    <xf numFmtId="171" fontId="5" fillId="2" borderId="13" xfId="0" applyFont="1" applyFill="1" applyBorder="1" applyAlignment="1">
      <alignment horizontal="center" vertical="center" wrapText="1"/>
    </xf>
    <xf numFmtId="171" fontId="3" fillId="2" borderId="0" xfId="0" applyFont="1" applyFill="1" applyAlignment="1">
      <alignment horizontal="left" vertical="top" wrapText="1"/>
    </xf>
    <xf numFmtId="171" fontId="5" fillId="2" borderId="14" xfId="0" applyFont="1" applyFill="1" applyBorder="1" applyAlignment="1">
      <alignment horizontal="center" vertical="center" wrapText="1"/>
    </xf>
    <xf numFmtId="171" fontId="5" fillId="2" borderId="0" xfId="0" applyFont="1" applyFill="1" applyBorder="1" applyAlignment="1">
      <alignment horizontal="center"/>
    </xf>
    <xf numFmtId="0" fontId="4" fillId="2" borderId="0" xfId="0" applyNumberFormat="1" applyFont="1" applyFill="1" applyAlignment="1">
      <alignment horizontal="left" vertical="top" wrapText="1"/>
    </xf>
    <xf numFmtId="0" fontId="4" fillId="2" borderId="0" xfId="0" applyNumberFormat="1" applyFont="1" applyFill="1" applyAlignment="1">
      <alignment horizontal="left" vertical="top" wrapText="1" indent="1"/>
    </xf>
    <xf numFmtId="0" fontId="5" fillId="2" borderId="8" xfId="0" applyNumberFormat="1" applyFont="1" applyFill="1" applyBorder="1" applyAlignment="1">
      <alignment horizontal="center" wrapText="1"/>
    </xf>
    <xf numFmtId="0" fontId="5" fillId="2" borderId="15" xfId="0" applyNumberFormat="1" applyFont="1" applyFill="1" applyBorder="1" applyAlignment="1">
      <alignment horizontal="center" wrapText="1"/>
    </xf>
    <xf numFmtId="0" fontId="5" fillId="2" borderId="7" xfId="0" applyNumberFormat="1" applyFont="1" applyFill="1" applyBorder="1" applyAlignment="1">
      <alignment horizontal="center" wrapText="1"/>
    </xf>
    <xf numFmtId="171" fontId="13" fillId="2" borderId="0" xfId="0" applyFont="1" applyFill="1" applyAlignment="1">
      <alignment horizontal="left" vertical="top" wrapText="1"/>
    </xf>
    <xf numFmtId="171" fontId="4" fillId="2" borderId="0" xfId="0" applyFont="1" applyFill="1" applyBorder="1" applyAlignment="1">
      <alignment horizontal="center" vertical="center" textRotation="90" wrapText="1"/>
    </xf>
    <xf numFmtId="171" fontId="4" fillId="2" borderId="9" xfId="0" applyFont="1" applyFill="1" applyBorder="1" applyAlignment="1">
      <alignment horizontal="center" vertical="center" textRotation="90" wrapText="1"/>
    </xf>
    <xf numFmtId="49" fontId="30" fillId="2" borderId="10" xfId="6" applyNumberFormat="1" applyFont="1" applyFill="1" applyBorder="1" applyAlignment="1">
      <alignment horizontal="center" vertical="center"/>
    </xf>
    <xf numFmtId="49" fontId="30" fillId="2" borderId="12" xfId="6" applyNumberFormat="1" applyFont="1" applyFill="1" applyBorder="1" applyAlignment="1">
      <alignment horizontal="center" vertical="center"/>
    </xf>
    <xf numFmtId="1" fontId="5" fillId="2" borderId="10" xfId="9" applyNumberFormat="1" applyFont="1" applyFill="1" applyBorder="1" applyAlignment="1">
      <alignment horizontal="center"/>
    </xf>
    <xf numFmtId="49" fontId="5" fillId="2" borderId="10" xfId="9" applyNumberFormat="1" applyFont="1" applyFill="1" applyBorder="1" applyAlignment="1">
      <alignment horizontal="center" vertical="center"/>
    </xf>
    <xf numFmtId="49" fontId="5" fillId="2" borderId="12" xfId="9" applyNumberFormat="1" applyFont="1" applyFill="1" applyBorder="1" applyAlignment="1">
      <alignment horizontal="center" vertical="center"/>
    </xf>
    <xf numFmtId="171" fontId="4" fillId="2" borderId="11" xfId="0" applyFont="1" applyFill="1" applyBorder="1" applyAlignment="1">
      <alignment horizontal="right" vertical="center"/>
    </xf>
    <xf numFmtId="49" fontId="6" fillId="2" borderId="10" xfId="5" applyNumberFormat="1" applyFont="1" applyFill="1" applyBorder="1" applyAlignment="1">
      <alignment horizontal="center" vertical="center"/>
    </xf>
    <xf numFmtId="49" fontId="23" fillId="2" borderId="0" xfId="5" applyNumberFormat="1" applyFont="1" applyFill="1" applyAlignment="1">
      <alignment horizontal="left"/>
    </xf>
    <xf numFmtId="49" fontId="7" fillId="2" borderId="0" xfId="5" applyNumberFormat="1" applyFont="1" applyFill="1" applyBorder="1" applyAlignment="1">
      <alignment horizontal="right"/>
    </xf>
    <xf numFmtId="49" fontId="22" fillId="2" borderId="10" xfId="5" applyNumberFormat="1" applyFont="1" applyFill="1" applyBorder="1" applyAlignment="1">
      <alignment horizontal="center" vertical="center"/>
    </xf>
    <xf numFmtId="49" fontId="22" fillId="2" borderId="12" xfId="5" applyNumberFormat="1" applyFont="1" applyFill="1" applyBorder="1" applyAlignment="1">
      <alignment horizontal="center" vertical="center"/>
    </xf>
    <xf numFmtId="171" fontId="5" fillId="2" borderId="10" xfId="3" applyFont="1" applyFill="1" applyBorder="1" applyAlignment="1">
      <alignment horizontal="center"/>
    </xf>
    <xf numFmtId="171" fontId="3" fillId="2" borderId="0" xfId="3" applyFont="1" applyFill="1" applyAlignment="1">
      <alignment horizontal="left"/>
    </xf>
    <xf numFmtId="171" fontId="4" fillId="2" borderId="2" xfId="3" applyFont="1" applyFill="1" applyBorder="1" applyAlignment="1">
      <alignment horizontal="right"/>
    </xf>
    <xf numFmtId="49" fontId="3" fillId="2" borderId="0" xfId="7" applyNumberFormat="1" applyFont="1" applyFill="1" applyAlignment="1">
      <alignment horizontal="left"/>
    </xf>
    <xf numFmtId="49" fontId="4" fillId="2" borderId="0" xfId="7" applyNumberFormat="1" applyFont="1" applyFill="1" applyBorder="1" applyAlignment="1">
      <alignment horizontal="right"/>
    </xf>
  </cellXfs>
  <cellStyles count="15">
    <cellStyle name="Comma" xfId="1" builtinId="3"/>
    <cellStyle name="Comma 18" xfId="13"/>
    <cellStyle name="Comma 2" xfId="2"/>
    <cellStyle name="Normal" xfId="0" builtinId="0"/>
    <cellStyle name="Normal 2" xfId="3"/>
    <cellStyle name="Normal 3" xfId="4"/>
    <cellStyle name="Normal 3 2" xfId="11"/>
    <cellStyle name="Normal 9" xfId="14"/>
    <cellStyle name="Normal_4.24 " xfId="8"/>
    <cellStyle name="Normal_4.24 _1" xfId="10"/>
    <cellStyle name="Normal_4.27" xfId="5"/>
    <cellStyle name="Normal_4.28" xfId="6"/>
    <cellStyle name="Normal_4.29" xfId="7"/>
    <cellStyle name="Normal_4.30" xfId="9"/>
    <cellStyle name="Percent 2" xfId="1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390525</xdr:colOff>
          <xdr:row>1348</xdr:row>
          <xdr:rowOff>47625</xdr:rowOff>
        </xdr:from>
        <xdr:to>
          <xdr:col>7</xdr:col>
          <xdr:colOff>142875</xdr:colOff>
          <xdr:row>1349</xdr:row>
          <xdr:rowOff>114300</xdr:rowOff>
        </xdr:to>
        <xdr:sp macro="" textlink="">
          <xdr:nvSpPr>
            <xdr:cNvPr id="1083" name="Object 59" hidden="1">
              <a:extLst>
                <a:ext uri="{63B3BB69-23CF-44E3-9099-C40C66FF867C}">
                  <a14:compatExt spid="_x0000_s108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3.bin"/><Relationship Id="rId5" Type="http://schemas.openxmlformats.org/officeDocument/2006/relationships/image" Target="../media/image1.wmf"/><Relationship Id="rId4" Type="http://schemas.openxmlformats.org/officeDocument/2006/relationships/oleObject" Target="../embeddings/oleObject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150"/>
  <sheetViews>
    <sheetView topLeftCell="A124" zoomScaleNormal="100" zoomScaleSheetLayoutView="80" workbookViewId="0">
      <selection activeCell="N151" sqref="N151"/>
    </sheetView>
  </sheetViews>
  <sheetFormatPr defaultRowHeight="11.25" x14ac:dyDescent="0.2"/>
  <cols>
    <col min="1" max="1" width="6.28515625" style="532" customWidth="1"/>
    <col min="2" max="2" width="11.28515625" style="532" customWidth="1"/>
    <col min="3" max="3" width="4" style="532" bestFit="1" customWidth="1"/>
    <col min="4" max="4" width="8.5703125" style="532" customWidth="1"/>
    <col min="5" max="5" width="8" style="532" customWidth="1"/>
    <col min="6" max="6" width="7.42578125" style="532" customWidth="1"/>
    <col min="7" max="7" width="7.85546875" style="532" bestFit="1" customWidth="1"/>
    <col min="8" max="8" width="8.42578125" style="532" customWidth="1"/>
    <col min="9" max="11" width="8.5703125" style="532" customWidth="1"/>
    <col min="12" max="12" width="9.42578125" style="533" customWidth="1"/>
    <col min="13" max="13" width="8.7109375" style="532" customWidth="1"/>
    <col min="14" max="14" width="8.7109375" style="532" bestFit="1" customWidth="1"/>
    <col min="15" max="15" width="10" style="532" bestFit="1" customWidth="1"/>
    <col min="16" max="16384" width="9.140625" style="532"/>
  </cols>
  <sheetData>
    <row r="1" spans="2:14" ht="15.75" customHeight="1" x14ac:dyDescent="0.2"/>
    <row r="2" spans="2:14" ht="18.75" customHeight="1" x14ac:dyDescent="0.2">
      <c r="B2" s="595" t="s">
        <v>2041</v>
      </c>
      <c r="C2" s="594"/>
      <c r="D2" s="594"/>
      <c r="E2" s="594"/>
      <c r="F2" s="594"/>
      <c r="G2" s="594"/>
      <c r="H2" s="594"/>
      <c r="I2" s="594"/>
      <c r="J2" s="594"/>
      <c r="K2" s="594"/>
      <c r="L2" s="594"/>
      <c r="M2" s="594"/>
      <c r="N2" s="594"/>
    </row>
    <row r="3" spans="2:14" ht="15" customHeight="1" x14ac:dyDescent="0.2">
      <c r="C3" s="592"/>
      <c r="D3" s="592"/>
      <c r="E3" s="592"/>
      <c r="F3" s="592"/>
      <c r="G3" s="592"/>
      <c r="H3" s="592"/>
      <c r="I3" s="592"/>
      <c r="J3" s="592"/>
      <c r="K3" s="592"/>
      <c r="L3" s="593"/>
      <c r="M3" s="592"/>
      <c r="N3" s="592"/>
    </row>
    <row r="4" spans="2:14" ht="13.5" customHeight="1" thickBot="1" x14ac:dyDescent="0.25">
      <c r="B4" s="589" t="s">
        <v>427</v>
      </c>
      <c r="C4" s="560"/>
      <c r="D4" s="560"/>
      <c r="E4" s="591"/>
      <c r="F4" s="591"/>
      <c r="G4" s="591"/>
      <c r="H4" s="591"/>
      <c r="I4" s="591"/>
      <c r="J4" s="591"/>
      <c r="K4" s="591"/>
      <c r="L4" s="532"/>
      <c r="M4" s="560"/>
      <c r="N4" s="560"/>
    </row>
    <row r="5" spans="2:14" ht="12" thickTop="1" x14ac:dyDescent="0.2">
      <c r="B5" s="1079" t="s">
        <v>2020</v>
      </c>
      <c r="C5" s="590"/>
      <c r="D5" s="590"/>
      <c r="E5" s="558" t="s">
        <v>428</v>
      </c>
      <c r="F5" s="558" t="s">
        <v>2002</v>
      </c>
      <c r="G5" s="558" t="s">
        <v>2019</v>
      </c>
      <c r="H5" s="556" t="s">
        <v>2017</v>
      </c>
      <c r="I5" s="558" t="s">
        <v>2007</v>
      </c>
      <c r="J5" s="556" t="s">
        <v>2035</v>
      </c>
      <c r="K5" s="558" t="s">
        <v>2007</v>
      </c>
      <c r="L5" s="557" t="s">
        <v>2034</v>
      </c>
      <c r="M5" s="556" t="s">
        <v>2014</v>
      </c>
      <c r="N5" s="556" t="s">
        <v>2010</v>
      </c>
    </row>
    <row r="6" spans="2:14" ht="12.75" customHeight="1" x14ac:dyDescent="0.2">
      <c r="B6" s="1080"/>
      <c r="D6" s="580" t="s">
        <v>2002</v>
      </c>
      <c r="E6" s="572" t="s">
        <v>429</v>
      </c>
      <c r="F6" s="572" t="s">
        <v>2013</v>
      </c>
      <c r="G6" s="572" t="s">
        <v>429</v>
      </c>
      <c r="H6" s="549" t="s">
        <v>2010</v>
      </c>
      <c r="I6" s="572" t="s">
        <v>2033</v>
      </c>
      <c r="J6" s="549" t="s">
        <v>2010</v>
      </c>
      <c r="K6" s="572" t="s">
        <v>2033</v>
      </c>
      <c r="L6" s="554" t="s">
        <v>2032</v>
      </c>
      <c r="M6" s="549" t="s">
        <v>2010</v>
      </c>
      <c r="N6" s="549" t="s">
        <v>2009</v>
      </c>
    </row>
    <row r="7" spans="2:14" ht="15.75" customHeight="1" x14ac:dyDescent="0.25">
      <c r="B7" s="1080"/>
      <c r="C7" s="560"/>
      <c r="D7" s="572" t="s">
        <v>2008</v>
      </c>
      <c r="E7" s="572" t="s">
        <v>2006</v>
      </c>
      <c r="F7" s="572" t="s">
        <v>2007</v>
      </c>
      <c r="G7" s="572" t="s">
        <v>2006</v>
      </c>
      <c r="H7" s="549" t="s">
        <v>2004</v>
      </c>
      <c r="I7" s="572" t="s">
        <v>2030</v>
      </c>
      <c r="J7" s="549" t="s">
        <v>2029</v>
      </c>
      <c r="K7" s="572" t="s">
        <v>2028</v>
      </c>
      <c r="L7" s="554" t="s">
        <v>2027</v>
      </c>
      <c r="M7" s="549" t="s">
        <v>1999</v>
      </c>
      <c r="N7" s="549" t="s">
        <v>1998</v>
      </c>
    </row>
    <row r="8" spans="2:14" ht="13.5" customHeight="1" thickBot="1" x14ac:dyDescent="0.25">
      <c r="B8" s="1080"/>
      <c r="C8" s="589"/>
      <c r="D8" s="579" t="s">
        <v>1997</v>
      </c>
      <c r="E8" s="579" t="s">
        <v>1996</v>
      </c>
      <c r="F8" s="579" t="s">
        <v>430</v>
      </c>
      <c r="G8" s="579" t="s">
        <v>1995</v>
      </c>
      <c r="H8" s="577" t="s">
        <v>1993</v>
      </c>
      <c r="I8" s="579" t="s">
        <v>2040</v>
      </c>
      <c r="J8" s="577" t="s">
        <v>2039</v>
      </c>
      <c r="K8" s="579" t="s">
        <v>2025</v>
      </c>
      <c r="L8" s="578" t="s">
        <v>2024</v>
      </c>
      <c r="M8" s="577" t="s">
        <v>2038</v>
      </c>
      <c r="N8" s="577" t="s">
        <v>2037</v>
      </c>
    </row>
    <row r="9" spans="2:14" ht="13.5" customHeight="1" thickBot="1" x14ac:dyDescent="0.25">
      <c r="B9" s="1081"/>
      <c r="C9" s="588"/>
      <c r="D9" s="566">
        <v>1</v>
      </c>
      <c r="E9" s="566">
        <v>2</v>
      </c>
      <c r="F9" s="566">
        <v>3</v>
      </c>
      <c r="G9" s="566">
        <v>4</v>
      </c>
      <c r="H9" s="566">
        <v>5</v>
      </c>
      <c r="I9" s="566">
        <v>6</v>
      </c>
      <c r="J9" s="566">
        <v>7</v>
      </c>
      <c r="K9" s="566">
        <v>8</v>
      </c>
      <c r="L9" s="566">
        <v>9</v>
      </c>
      <c r="M9" s="566">
        <v>10</v>
      </c>
      <c r="N9" s="566">
        <v>11</v>
      </c>
    </row>
    <row r="10" spans="2:14" ht="12" thickTop="1" x14ac:dyDescent="0.2">
      <c r="B10" s="576"/>
      <c r="C10" s="576"/>
      <c r="D10" s="576"/>
      <c r="E10" s="576"/>
      <c r="F10" s="576"/>
      <c r="G10" s="576"/>
      <c r="H10" s="576"/>
      <c r="I10" s="576"/>
      <c r="J10" s="576"/>
      <c r="K10" s="576"/>
      <c r="L10" s="575"/>
      <c r="M10" s="574"/>
      <c r="N10" s="574"/>
    </row>
    <row r="11" spans="2:14" x14ac:dyDescent="0.2">
      <c r="B11" s="569">
        <v>1950</v>
      </c>
      <c r="C11" s="544"/>
      <c r="D11" s="586">
        <v>1747</v>
      </c>
      <c r="E11" s="571">
        <v>37</v>
      </c>
      <c r="F11" s="571">
        <v>47</v>
      </c>
      <c r="G11" s="571">
        <v>149</v>
      </c>
      <c r="H11" s="584">
        <v>1980</v>
      </c>
      <c r="I11" s="586">
        <v>1000</v>
      </c>
      <c r="J11" s="584">
        <v>2784</v>
      </c>
      <c r="K11" s="571">
        <v>200</v>
      </c>
      <c r="L11" s="571" t="s">
        <v>431</v>
      </c>
      <c r="M11" s="584">
        <v>2984</v>
      </c>
      <c r="N11" s="583">
        <v>1.51</v>
      </c>
    </row>
    <row r="12" spans="2:14" x14ac:dyDescent="0.2">
      <c r="B12" s="569">
        <v>1951</v>
      </c>
      <c r="C12" s="544"/>
      <c r="D12" s="586">
        <v>2027</v>
      </c>
      <c r="E12" s="571">
        <v>47</v>
      </c>
      <c r="F12" s="571">
        <v>53</v>
      </c>
      <c r="G12" s="571">
        <v>189</v>
      </c>
      <c r="H12" s="584">
        <v>2316</v>
      </c>
      <c r="I12" s="586">
        <v>1099</v>
      </c>
      <c r="J12" s="584">
        <v>3173</v>
      </c>
      <c r="K12" s="571">
        <v>277</v>
      </c>
      <c r="L12" s="571" t="s">
        <v>431</v>
      </c>
      <c r="M12" s="584">
        <v>3450</v>
      </c>
      <c r="N12" s="583">
        <v>1.49</v>
      </c>
    </row>
    <row r="13" spans="2:14" x14ac:dyDescent="0.2">
      <c r="B13" s="569">
        <v>1952</v>
      </c>
      <c r="C13" s="544"/>
      <c r="D13" s="586">
        <v>2236</v>
      </c>
      <c r="E13" s="571">
        <v>36</v>
      </c>
      <c r="F13" s="571">
        <v>57</v>
      </c>
      <c r="G13" s="571">
        <v>109</v>
      </c>
      <c r="H13" s="584">
        <v>2438</v>
      </c>
      <c r="I13" s="586">
        <v>1045</v>
      </c>
      <c r="J13" s="584">
        <v>3317</v>
      </c>
      <c r="K13" s="571">
        <v>243</v>
      </c>
      <c r="L13" s="571" t="s">
        <v>431</v>
      </c>
      <c r="M13" s="584">
        <v>3560</v>
      </c>
      <c r="N13" s="583">
        <v>1.46</v>
      </c>
    </row>
    <row r="14" spans="2:14" x14ac:dyDescent="0.2">
      <c r="B14" s="569">
        <v>1953</v>
      </c>
      <c r="C14" s="544"/>
      <c r="D14" s="586">
        <v>2235</v>
      </c>
      <c r="E14" s="571">
        <v>31</v>
      </c>
      <c r="F14" s="571">
        <v>49</v>
      </c>
      <c r="G14" s="571">
        <v>146</v>
      </c>
      <c r="H14" s="584">
        <v>2461</v>
      </c>
      <c r="I14" s="586">
        <v>1118</v>
      </c>
      <c r="J14" s="584">
        <v>3384</v>
      </c>
      <c r="K14" s="571">
        <v>304</v>
      </c>
      <c r="L14" s="571" t="s">
        <v>431</v>
      </c>
      <c r="M14" s="584">
        <v>3689</v>
      </c>
      <c r="N14" s="583">
        <v>1.5</v>
      </c>
    </row>
    <row r="15" spans="2:14" x14ac:dyDescent="0.2">
      <c r="B15" s="569">
        <v>1954</v>
      </c>
      <c r="C15" s="544"/>
      <c r="D15" s="586">
        <v>2415</v>
      </c>
      <c r="E15" s="571">
        <v>41</v>
      </c>
      <c r="F15" s="571">
        <v>44</v>
      </c>
      <c r="G15" s="571">
        <v>164</v>
      </c>
      <c r="H15" s="584">
        <v>2664</v>
      </c>
      <c r="I15" s="586">
        <v>1202</v>
      </c>
      <c r="J15" s="584">
        <v>3658</v>
      </c>
      <c r="K15" s="571">
        <v>433</v>
      </c>
      <c r="L15" s="571" t="s">
        <v>431</v>
      </c>
      <c r="M15" s="584">
        <v>4091</v>
      </c>
      <c r="N15" s="583">
        <v>1.54</v>
      </c>
    </row>
    <row r="16" spans="2:14" x14ac:dyDescent="0.2">
      <c r="B16" s="569">
        <v>1955</v>
      </c>
      <c r="C16" s="544"/>
      <c r="D16" s="586">
        <v>2600</v>
      </c>
      <c r="E16" s="571">
        <v>36</v>
      </c>
      <c r="F16" s="571">
        <v>48</v>
      </c>
      <c r="G16" s="571">
        <v>194</v>
      </c>
      <c r="H16" s="584">
        <v>2878</v>
      </c>
      <c r="I16" s="586">
        <v>1270</v>
      </c>
      <c r="J16" s="584">
        <v>3906</v>
      </c>
      <c r="K16" s="571">
        <v>519</v>
      </c>
      <c r="L16" s="571" t="s">
        <v>431</v>
      </c>
      <c r="M16" s="584">
        <v>4425</v>
      </c>
      <c r="N16" s="583">
        <v>1.54</v>
      </c>
    </row>
    <row r="17" spans="2:14" x14ac:dyDescent="0.2">
      <c r="B17" s="569">
        <v>1956</v>
      </c>
      <c r="C17" s="544"/>
      <c r="D17" s="586">
        <v>3050</v>
      </c>
      <c r="E17" s="571">
        <v>83</v>
      </c>
      <c r="F17" s="571">
        <v>50</v>
      </c>
      <c r="G17" s="571">
        <v>275</v>
      </c>
      <c r="H17" s="584">
        <v>3458</v>
      </c>
      <c r="I17" s="586">
        <v>1431</v>
      </c>
      <c r="J17" s="584">
        <v>4564</v>
      </c>
      <c r="K17" s="571">
        <v>564</v>
      </c>
      <c r="L17" s="571" t="s">
        <v>431</v>
      </c>
      <c r="M17" s="584">
        <v>5128</v>
      </c>
      <c r="N17" s="583">
        <v>1.48</v>
      </c>
    </row>
    <row r="18" spans="2:14" x14ac:dyDescent="0.2">
      <c r="B18" s="569">
        <v>1957</v>
      </c>
      <c r="C18" s="544"/>
      <c r="D18" s="586">
        <v>3430</v>
      </c>
      <c r="E18" s="571">
        <v>105</v>
      </c>
      <c r="F18" s="571">
        <v>53</v>
      </c>
      <c r="G18" s="571">
        <v>161</v>
      </c>
      <c r="H18" s="584">
        <v>3749</v>
      </c>
      <c r="I18" s="586">
        <v>1490</v>
      </c>
      <c r="J18" s="584">
        <v>5025</v>
      </c>
      <c r="K18" s="571">
        <v>567</v>
      </c>
      <c r="L18" s="571" t="s">
        <v>431</v>
      </c>
      <c r="M18" s="584">
        <v>5593</v>
      </c>
      <c r="N18" s="583">
        <v>1.49</v>
      </c>
    </row>
    <row r="19" spans="2:14" x14ac:dyDescent="0.2">
      <c r="B19" s="569">
        <v>1958</v>
      </c>
      <c r="C19" s="544"/>
      <c r="D19" s="586">
        <v>3624</v>
      </c>
      <c r="E19" s="571">
        <v>57</v>
      </c>
      <c r="F19" s="571">
        <v>52</v>
      </c>
      <c r="G19" s="571">
        <v>209</v>
      </c>
      <c r="H19" s="584">
        <v>3942</v>
      </c>
      <c r="I19" s="586">
        <v>1689</v>
      </c>
      <c r="J19" s="584">
        <v>5370</v>
      </c>
      <c r="K19" s="571">
        <v>700</v>
      </c>
      <c r="L19" s="571" t="s">
        <v>431</v>
      </c>
      <c r="M19" s="584">
        <v>6070</v>
      </c>
      <c r="N19" s="583">
        <v>1.54</v>
      </c>
    </row>
    <row r="20" spans="2:14" x14ac:dyDescent="0.2">
      <c r="B20" s="569">
        <v>1959</v>
      </c>
      <c r="C20" s="544"/>
      <c r="D20" s="586">
        <v>3643</v>
      </c>
      <c r="E20" s="571">
        <v>47</v>
      </c>
      <c r="F20" s="571">
        <v>69</v>
      </c>
      <c r="G20" s="571">
        <v>262</v>
      </c>
      <c r="H20" s="584">
        <v>4021</v>
      </c>
      <c r="I20" s="586">
        <v>1870</v>
      </c>
      <c r="J20" s="584">
        <v>5560</v>
      </c>
      <c r="K20" s="571">
        <v>753</v>
      </c>
      <c r="L20" s="571" t="s">
        <v>431</v>
      </c>
      <c r="M20" s="584">
        <v>6313</v>
      </c>
      <c r="N20" s="583">
        <v>1.57</v>
      </c>
    </row>
    <row r="21" spans="2:14" x14ac:dyDescent="0.2">
      <c r="B21" s="569">
        <v>1960</v>
      </c>
      <c r="C21" s="544"/>
      <c r="D21" s="586">
        <v>3812</v>
      </c>
      <c r="E21" s="571">
        <v>52</v>
      </c>
      <c r="F21" s="571">
        <v>82</v>
      </c>
      <c r="G21" s="571">
        <v>194</v>
      </c>
      <c r="H21" s="584">
        <v>4140</v>
      </c>
      <c r="I21" s="586">
        <v>1997</v>
      </c>
      <c r="J21" s="584">
        <v>5861</v>
      </c>
      <c r="K21" s="571">
        <v>946</v>
      </c>
      <c r="L21" s="571" t="s">
        <v>431</v>
      </c>
      <c r="M21" s="584">
        <v>6807</v>
      </c>
      <c r="N21" s="583">
        <v>1.64</v>
      </c>
    </row>
    <row r="22" spans="2:14" x14ac:dyDescent="0.2">
      <c r="B22" s="569">
        <v>1961</v>
      </c>
      <c r="C22" s="544"/>
      <c r="D22" s="586">
        <v>3843</v>
      </c>
      <c r="E22" s="571">
        <v>49</v>
      </c>
      <c r="F22" s="571">
        <v>83</v>
      </c>
      <c r="G22" s="571">
        <v>196</v>
      </c>
      <c r="H22" s="584">
        <v>4171</v>
      </c>
      <c r="I22" s="586">
        <v>1991</v>
      </c>
      <c r="J22" s="584">
        <v>5883</v>
      </c>
      <c r="K22" s="586">
        <v>1228</v>
      </c>
      <c r="L22" s="571" t="s">
        <v>431</v>
      </c>
      <c r="M22" s="584">
        <v>7111</v>
      </c>
      <c r="N22" s="583">
        <v>1.7</v>
      </c>
    </row>
    <row r="23" spans="2:14" x14ac:dyDescent="0.2">
      <c r="B23" s="569">
        <v>1962</v>
      </c>
      <c r="C23" s="544"/>
      <c r="D23" s="586">
        <v>3865</v>
      </c>
      <c r="E23" s="571">
        <v>64</v>
      </c>
      <c r="F23" s="571">
        <v>95</v>
      </c>
      <c r="G23" s="571">
        <v>230</v>
      </c>
      <c r="H23" s="584">
        <v>4254</v>
      </c>
      <c r="I23" s="586">
        <v>2190</v>
      </c>
      <c r="J23" s="584">
        <v>6119</v>
      </c>
      <c r="K23" s="586">
        <v>1507</v>
      </c>
      <c r="L23" s="571" t="s">
        <v>431</v>
      </c>
      <c r="M23" s="584">
        <v>7626</v>
      </c>
      <c r="N23" s="583">
        <v>1.79</v>
      </c>
    </row>
    <row r="24" spans="2:14" x14ac:dyDescent="0.2">
      <c r="B24" s="569">
        <v>1963</v>
      </c>
      <c r="C24" s="544"/>
      <c r="D24" s="586">
        <v>4157</v>
      </c>
      <c r="E24" s="571">
        <v>82</v>
      </c>
      <c r="F24" s="571">
        <v>130</v>
      </c>
      <c r="G24" s="571">
        <v>306</v>
      </c>
      <c r="H24" s="584">
        <v>4675</v>
      </c>
      <c r="I24" s="586">
        <v>2780</v>
      </c>
      <c r="J24" s="584">
        <v>7019</v>
      </c>
      <c r="K24" s="586">
        <v>1935</v>
      </c>
      <c r="L24" s="571" t="s">
        <v>431</v>
      </c>
      <c r="M24" s="584">
        <v>8954</v>
      </c>
      <c r="N24" s="583">
        <v>1.92</v>
      </c>
    </row>
    <row r="25" spans="2:14" x14ac:dyDescent="0.2">
      <c r="B25" s="569">
        <v>1964</v>
      </c>
      <c r="C25" s="544"/>
      <c r="D25" s="586">
        <v>4661</v>
      </c>
      <c r="E25" s="571">
        <v>68</v>
      </c>
      <c r="F25" s="571">
        <v>149</v>
      </c>
      <c r="G25" s="571">
        <v>384</v>
      </c>
      <c r="H25" s="584">
        <v>5262</v>
      </c>
      <c r="I25" s="586">
        <v>3274</v>
      </c>
      <c r="J25" s="584">
        <v>8003</v>
      </c>
      <c r="K25" s="586">
        <v>2432</v>
      </c>
      <c r="L25" s="571" t="s">
        <v>431</v>
      </c>
      <c r="M25" s="584">
        <v>10435</v>
      </c>
      <c r="N25" s="583">
        <v>1.98</v>
      </c>
    </row>
    <row r="26" spans="2:14" x14ac:dyDescent="0.2">
      <c r="B26" s="569">
        <v>1965</v>
      </c>
      <c r="C26" s="544"/>
      <c r="D26" s="586">
        <v>5037</v>
      </c>
      <c r="E26" s="571">
        <v>63</v>
      </c>
      <c r="F26" s="571">
        <v>166</v>
      </c>
      <c r="G26" s="571">
        <v>584</v>
      </c>
      <c r="H26" s="584">
        <v>5850</v>
      </c>
      <c r="I26" s="586">
        <v>3655</v>
      </c>
      <c r="J26" s="584">
        <v>8755</v>
      </c>
      <c r="K26" s="586">
        <v>3228</v>
      </c>
      <c r="L26" s="571" t="s">
        <v>431</v>
      </c>
      <c r="M26" s="584">
        <v>11983</v>
      </c>
      <c r="N26" s="583">
        <v>2.0499999999999998</v>
      </c>
    </row>
    <row r="27" spans="2:14" x14ac:dyDescent="0.2">
      <c r="B27" s="569">
        <v>1966</v>
      </c>
      <c r="C27" s="544"/>
      <c r="D27" s="586">
        <v>5936</v>
      </c>
      <c r="E27" s="571">
        <v>96</v>
      </c>
      <c r="F27" s="571">
        <v>230</v>
      </c>
      <c r="G27" s="571">
        <v>491</v>
      </c>
      <c r="H27" s="584">
        <v>6753</v>
      </c>
      <c r="I27" s="586">
        <v>3540</v>
      </c>
      <c r="J27" s="584">
        <v>9572</v>
      </c>
      <c r="K27" s="586">
        <v>4448</v>
      </c>
      <c r="L27" s="571" t="s">
        <v>431</v>
      </c>
      <c r="M27" s="584">
        <v>14019</v>
      </c>
      <c r="N27" s="583">
        <v>2.08</v>
      </c>
    </row>
    <row r="28" spans="2:14" x14ac:dyDescent="0.2">
      <c r="B28" s="569">
        <v>1967</v>
      </c>
      <c r="C28" s="544"/>
      <c r="D28" s="586">
        <v>5682</v>
      </c>
      <c r="E28" s="571">
        <v>160</v>
      </c>
      <c r="F28" s="571">
        <v>351</v>
      </c>
      <c r="G28" s="571">
        <v>759</v>
      </c>
      <c r="H28" s="584">
        <v>6952</v>
      </c>
      <c r="I28" s="586">
        <v>4244</v>
      </c>
      <c r="J28" s="584">
        <v>10086</v>
      </c>
      <c r="K28" s="586">
        <v>5586</v>
      </c>
      <c r="L28" s="571" t="s">
        <v>431</v>
      </c>
      <c r="M28" s="584">
        <v>15672</v>
      </c>
      <c r="N28" s="583">
        <v>2.25</v>
      </c>
    </row>
    <row r="29" spans="2:14" x14ac:dyDescent="0.2">
      <c r="B29" s="569">
        <v>1968</v>
      </c>
      <c r="C29" s="544"/>
      <c r="D29" s="586">
        <v>5885</v>
      </c>
      <c r="E29" s="571">
        <v>151</v>
      </c>
      <c r="F29" s="571">
        <v>311</v>
      </c>
      <c r="G29" s="571">
        <v>687</v>
      </c>
      <c r="H29" s="584">
        <v>7034</v>
      </c>
      <c r="I29" s="586">
        <v>5328</v>
      </c>
      <c r="J29" s="584">
        <v>11364</v>
      </c>
      <c r="K29" s="586">
        <v>5504</v>
      </c>
      <c r="L29" s="571" t="s">
        <v>431</v>
      </c>
      <c r="M29" s="584">
        <v>16868</v>
      </c>
      <c r="N29" s="583">
        <v>2.4</v>
      </c>
    </row>
    <row r="30" spans="2:14" x14ac:dyDescent="0.2">
      <c r="B30" s="569">
        <v>1969</v>
      </c>
      <c r="C30" s="544"/>
      <c r="D30" s="586">
        <v>6783</v>
      </c>
      <c r="E30" s="571">
        <v>319</v>
      </c>
      <c r="F30" s="571">
        <v>314</v>
      </c>
      <c r="G30" s="571">
        <v>758</v>
      </c>
      <c r="H30" s="584">
        <v>8174</v>
      </c>
      <c r="I30" s="586">
        <v>5725</v>
      </c>
      <c r="J30" s="584">
        <v>12827</v>
      </c>
      <c r="K30" s="586">
        <v>5730</v>
      </c>
      <c r="L30" s="571" t="s">
        <v>431</v>
      </c>
      <c r="M30" s="584">
        <v>18557</v>
      </c>
      <c r="N30" s="583">
        <v>2.27</v>
      </c>
    </row>
    <row r="31" spans="2:14" x14ac:dyDescent="0.2">
      <c r="B31" s="569">
        <v>1970</v>
      </c>
      <c r="C31" s="544"/>
      <c r="D31" s="586">
        <v>7095</v>
      </c>
      <c r="E31" s="571">
        <v>298</v>
      </c>
      <c r="F31" s="571">
        <v>352</v>
      </c>
      <c r="G31" s="571">
        <v>866</v>
      </c>
      <c r="H31" s="584">
        <v>8611</v>
      </c>
      <c r="I31" s="586">
        <v>6624</v>
      </c>
      <c r="J31" s="584">
        <v>14017</v>
      </c>
      <c r="K31" s="586">
        <v>6523</v>
      </c>
      <c r="L31" s="571" t="s">
        <v>431</v>
      </c>
      <c r="M31" s="584">
        <v>20540</v>
      </c>
      <c r="N31" s="583">
        <v>2.39</v>
      </c>
    </row>
    <row r="32" spans="2:14" x14ac:dyDescent="0.2">
      <c r="B32" s="569">
        <v>1971</v>
      </c>
      <c r="C32" s="544"/>
      <c r="D32" s="586">
        <v>8157</v>
      </c>
      <c r="E32" s="571">
        <v>388</v>
      </c>
      <c r="F32" s="571">
        <v>658</v>
      </c>
      <c r="G32" s="571">
        <v>831</v>
      </c>
      <c r="H32" s="584">
        <v>10034</v>
      </c>
      <c r="I32" s="586">
        <v>7316</v>
      </c>
      <c r="J32" s="584">
        <v>15861</v>
      </c>
      <c r="K32" s="586">
        <v>6231</v>
      </c>
      <c r="L32" s="571" t="s">
        <v>431</v>
      </c>
      <c r="M32" s="584">
        <v>22092</v>
      </c>
      <c r="N32" s="583">
        <v>2.2000000000000002</v>
      </c>
    </row>
    <row r="33" spans="2:14" x14ac:dyDescent="0.2">
      <c r="B33" s="569">
        <v>1972</v>
      </c>
      <c r="C33" s="544"/>
      <c r="D33" s="586">
        <v>5173</v>
      </c>
      <c r="E33" s="586">
        <v>1133</v>
      </c>
      <c r="F33" s="571">
        <v>498</v>
      </c>
      <c r="G33" s="586">
        <v>1334</v>
      </c>
      <c r="H33" s="584">
        <v>8138</v>
      </c>
      <c r="I33" s="586">
        <v>8824</v>
      </c>
      <c r="J33" s="584">
        <v>15130</v>
      </c>
      <c r="K33" s="586">
        <v>6929</v>
      </c>
      <c r="L33" s="585">
        <v>3532</v>
      </c>
      <c r="M33" s="584">
        <v>22059</v>
      </c>
      <c r="N33" s="583">
        <v>2.71</v>
      </c>
    </row>
    <row r="34" spans="2:14" x14ac:dyDescent="0.2">
      <c r="B34" s="569">
        <v>1973</v>
      </c>
      <c r="C34" s="544"/>
      <c r="D34" s="586">
        <v>7286</v>
      </c>
      <c r="E34" s="571">
        <v>496</v>
      </c>
      <c r="F34" s="571">
        <v>577</v>
      </c>
      <c r="G34" s="586">
        <v>1589</v>
      </c>
      <c r="H34" s="584">
        <v>9948</v>
      </c>
      <c r="I34" s="586">
        <v>10264</v>
      </c>
      <c r="J34" s="584">
        <v>18046</v>
      </c>
      <c r="K34" s="586">
        <v>9022</v>
      </c>
      <c r="L34" s="585">
        <v>4994</v>
      </c>
      <c r="M34" s="584">
        <v>27068</v>
      </c>
      <c r="N34" s="583">
        <v>2.72</v>
      </c>
    </row>
    <row r="35" spans="2:14" x14ac:dyDescent="0.2">
      <c r="B35" s="569" t="s">
        <v>2036</v>
      </c>
      <c r="C35" s="544"/>
      <c r="D35" s="586">
        <v>9295</v>
      </c>
      <c r="E35" s="571">
        <v>795</v>
      </c>
      <c r="F35" s="571">
        <v>729</v>
      </c>
      <c r="G35" s="586">
        <v>1424</v>
      </c>
      <c r="H35" s="584">
        <v>12243</v>
      </c>
      <c r="I35" s="586">
        <v>11455</v>
      </c>
      <c r="J35" s="584">
        <v>21545</v>
      </c>
      <c r="K35" s="586">
        <v>9134</v>
      </c>
      <c r="L35" s="585">
        <v>3556</v>
      </c>
      <c r="M35" s="584">
        <v>30679</v>
      </c>
      <c r="N35" s="583">
        <v>2.5099999999999998</v>
      </c>
    </row>
    <row r="36" spans="2:14" x14ac:dyDescent="0.2">
      <c r="B36" s="569">
        <v>1975</v>
      </c>
      <c r="C36" s="544"/>
      <c r="D36" s="586">
        <v>10273</v>
      </c>
      <c r="E36" s="571">
        <v>331</v>
      </c>
      <c r="F36" s="571">
        <v>833</v>
      </c>
      <c r="G36" s="586">
        <v>1874</v>
      </c>
      <c r="H36" s="584">
        <v>13311</v>
      </c>
      <c r="I36" s="586">
        <v>12051</v>
      </c>
      <c r="J36" s="584">
        <v>22655</v>
      </c>
      <c r="K36" s="586">
        <v>10419</v>
      </c>
      <c r="L36" s="585">
        <v>2167</v>
      </c>
      <c r="M36" s="584">
        <v>33074</v>
      </c>
      <c r="N36" s="583">
        <v>2.48</v>
      </c>
    </row>
    <row r="37" spans="2:14" x14ac:dyDescent="0.2">
      <c r="B37" s="569">
        <v>1976</v>
      </c>
      <c r="C37" s="544"/>
      <c r="D37" s="586">
        <v>12603</v>
      </c>
      <c r="E37" s="571">
        <v>210</v>
      </c>
      <c r="F37" s="586">
        <v>1012</v>
      </c>
      <c r="G37" s="586">
        <v>2252</v>
      </c>
      <c r="H37" s="584">
        <v>16077</v>
      </c>
      <c r="I37" s="586">
        <v>14868</v>
      </c>
      <c r="J37" s="584">
        <v>27681</v>
      </c>
      <c r="K37" s="586">
        <v>13970</v>
      </c>
      <c r="L37" s="585">
        <v>2234</v>
      </c>
      <c r="M37" s="584">
        <v>41651</v>
      </c>
      <c r="N37" s="583">
        <v>2.59</v>
      </c>
    </row>
    <row r="38" spans="2:14" x14ac:dyDescent="0.2">
      <c r="B38" s="569">
        <v>1977</v>
      </c>
      <c r="C38" s="544"/>
      <c r="D38" s="586">
        <v>15523</v>
      </c>
      <c r="E38" s="571">
        <v>225</v>
      </c>
      <c r="F38" s="586">
        <v>1679</v>
      </c>
      <c r="G38" s="586">
        <v>2777</v>
      </c>
      <c r="H38" s="584">
        <v>20204</v>
      </c>
      <c r="I38" s="586">
        <v>19506</v>
      </c>
      <c r="J38" s="584">
        <v>35254</v>
      </c>
      <c r="K38" s="586">
        <v>16519</v>
      </c>
      <c r="L38" s="587">
        <v>-566</v>
      </c>
      <c r="M38" s="584">
        <v>51773</v>
      </c>
      <c r="N38" s="583">
        <v>2.56</v>
      </c>
    </row>
    <row r="39" spans="2:14" x14ac:dyDescent="0.2">
      <c r="B39" s="569">
        <v>1978</v>
      </c>
      <c r="C39" s="544"/>
      <c r="D39" s="586">
        <v>18310</v>
      </c>
      <c r="E39" s="571">
        <v>277</v>
      </c>
      <c r="F39" s="586">
        <v>1654</v>
      </c>
      <c r="G39" s="586">
        <v>3467</v>
      </c>
      <c r="H39" s="584">
        <v>23708</v>
      </c>
      <c r="I39" s="586">
        <v>23602</v>
      </c>
      <c r="J39" s="584">
        <v>42189</v>
      </c>
      <c r="K39" s="586">
        <v>21470</v>
      </c>
      <c r="L39" s="585">
        <v>2583</v>
      </c>
      <c r="M39" s="584">
        <v>63659</v>
      </c>
      <c r="N39" s="583">
        <v>2.69</v>
      </c>
    </row>
    <row r="40" spans="2:14" x14ac:dyDescent="0.2">
      <c r="B40" s="569">
        <v>1979</v>
      </c>
      <c r="C40" s="544"/>
      <c r="D40" s="586">
        <v>23745</v>
      </c>
      <c r="E40" s="571">
        <v>330</v>
      </c>
      <c r="F40" s="586">
        <v>2060</v>
      </c>
      <c r="G40" s="586">
        <v>4371</v>
      </c>
      <c r="H40" s="584">
        <v>30506</v>
      </c>
      <c r="I40" s="586">
        <v>28917</v>
      </c>
      <c r="J40" s="584">
        <v>52992</v>
      </c>
      <c r="K40" s="586">
        <v>25620</v>
      </c>
      <c r="L40" s="587">
        <v>728</v>
      </c>
      <c r="M40" s="584">
        <v>78612</v>
      </c>
      <c r="N40" s="583">
        <v>2.58</v>
      </c>
    </row>
    <row r="41" spans="2:14" x14ac:dyDescent="0.2">
      <c r="B41" s="569">
        <v>1980</v>
      </c>
      <c r="C41" s="544"/>
      <c r="D41" s="586">
        <v>27649</v>
      </c>
      <c r="E41" s="571">
        <v>651</v>
      </c>
      <c r="F41" s="586">
        <v>2187</v>
      </c>
      <c r="G41" s="586">
        <v>4747</v>
      </c>
      <c r="H41" s="584">
        <v>35234</v>
      </c>
      <c r="I41" s="586">
        <v>33689</v>
      </c>
      <c r="J41" s="584">
        <v>61989</v>
      </c>
      <c r="K41" s="586">
        <v>30435</v>
      </c>
      <c r="L41" s="585">
        <v>3143</v>
      </c>
      <c r="M41" s="584">
        <v>92424</v>
      </c>
      <c r="N41" s="583">
        <v>2.62</v>
      </c>
    </row>
    <row r="42" spans="2:14" x14ac:dyDescent="0.2">
      <c r="B42" s="569">
        <v>1981</v>
      </c>
      <c r="C42" s="544"/>
      <c r="D42" s="586">
        <v>34750</v>
      </c>
      <c r="E42" s="571">
        <v>571</v>
      </c>
      <c r="F42" s="586">
        <v>2515</v>
      </c>
      <c r="G42" s="586">
        <v>4539</v>
      </c>
      <c r="H42" s="584">
        <v>42375</v>
      </c>
      <c r="I42" s="586">
        <v>38239</v>
      </c>
      <c r="J42" s="584">
        <v>73560</v>
      </c>
      <c r="K42" s="586">
        <v>31061</v>
      </c>
      <c r="L42" s="585">
        <v>1864</v>
      </c>
      <c r="M42" s="584">
        <v>104621</v>
      </c>
      <c r="N42" s="583">
        <v>2.4700000000000002</v>
      </c>
    </row>
    <row r="43" spans="2:14" x14ac:dyDescent="0.2">
      <c r="B43" s="569">
        <v>1982</v>
      </c>
      <c r="C43" s="544"/>
      <c r="D43" s="586">
        <v>37650</v>
      </c>
      <c r="E43" s="571">
        <v>604</v>
      </c>
      <c r="F43" s="586">
        <v>2665</v>
      </c>
      <c r="G43" s="586">
        <v>5983</v>
      </c>
      <c r="H43" s="584">
        <v>46902</v>
      </c>
      <c r="I43" s="586">
        <v>42672</v>
      </c>
      <c r="J43" s="584">
        <v>80926</v>
      </c>
      <c r="K43" s="586">
        <v>35584</v>
      </c>
      <c r="L43" s="585">
        <v>-3492</v>
      </c>
      <c r="M43" s="584">
        <v>116510</v>
      </c>
      <c r="N43" s="583">
        <v>2.48</v>
      </c>
    </row>
    <row r="44" spans="2:14" x14ac:dyDescent="0.2">
      <c r="B44" s="569">
        <v>1983</v>
      </c>
      <c r="C44" s="544"/>
      <c r="D44" s="586">
        <v>45767</v>
      </c>
      <c r="E44" s="571">
        <v>547</v>
      </c>
      <c r="F44" s="586">
        <v>3020</v>
      </c>
      <c r="G44" s="586">
        <v>6707</v>
      </c>
      <c r="H44" s="584">
        <v>56041</v>
      </c>
      <c r="I44" s="586">
        <v>50228</v>
      </c>
      <c r="J44" s="584">
        <v>96542</v>
      </c>
      <c r="K44" s="586">
        <v>49483</v>
      </c>
      <c r="L44" s="585">
        <v>6518</v>
      </c>
      <c r="M44" s="584">
        <v>146025</v>
      </c>
      <c r="N44" s="583">
        <v>2.61</v>
      </c>
    </row>
    <row r="45" spans="2:14" x14ac:dyDescent="0.2">
      <c r="B45" s="569">
        <v>1984</v>
      </c>
      <c r="C45" s="544"/>
      <c r="D45" s="586">
        <v>52039</v>
      </c>
      <c r="E45" s="571">
        <v>699</v>
      </c>
      <c r="F45" s="586">
        <v>3004</v>
      </c>
      <c r="G45" s="586">
        <v>8161</v>
      </c>
      <c r="H45" s="584">
        <v>63903</v>
      </c>
      <c r="I45" s="586">
        <v>50707</v>
      </c>
      <c r="J45" s="584">
        <v>103445</v>
      </c>
      <c r="K45" s="586">
        <v>59822</v>
      </c>
      <c r="L45" s="585">
        <v>3643</v>
      </c>
      <c r="M45" s="584">
        <v>163267</v>
      </c>
      <c r="N45" s="583">
        <v>2.5499999999999998</v>
      </c>
    </row>
    <row r="46" spans="2:14" x14ac:dyDescent="0.2">
      <c r="B46" s="569">
        <v>1985</v>
      </c>
      <c r="C46" s="544"/>
      <c r="D46" s="586">
        <v>56447</v>
      </c>
      <c r="E46" s="571">
        <v>742</v>
      </c>
      <c r="F46" s="586">
        <v>4087</v>
      </c>
      <c r="G46" s="586">
        <v>8719</v>
      </c>
      <c r="H46" s="584">
        <v>69995</v>
      </c>
      <c r="I46" s="586">
        <v>61779</v>
      </c>
      <c r="J46" s="584">
        <v>118968</v>
      </c>
      <c r="K46" s="586">
        <v>64937</v>
      </c>
      <c r="L46" s="585">
        <v>-13829</v>
      </c>
      <c r="M46" s="584">
        <v>183905</v>
      </c>
      <c r="N46" s="583">
        <v>2.63</v>
      </c>
    </row>
    <row r="47" spans="2:14" ht="12" thickBot="1" x14ac:dyDescent="0.25">
      <c r="B47" s="567"/>
      <c r="C47" s="566"/>
      <c r="D47" s="541"/>
      <c r="E47" s="541"/>
      <c r="F47" s="541"/>
      <c r="G47" s="541"/>
      <c r="H47" s="564"/>
      <c r="I47" s="541"/>
      <c r="J47" s="564"/>
      <c r="K47" s="541"/>
      <c r="L47" s="565"/>
      <c r="M47" s="564"/>
      <c r="N47" s="567"/>
    </row>
    <row r="48" spans="2:14" ht="12" hidden="1" thickTop="1" x14ac:dyDescent="0.2">
      <c r="B48" s="544"/>
      <c r="C48" s="568"/>
      <c r="D48" s="547"/>
      <c r="E48" s="547"/>
      <c r="F48" s="547"/>
      <c r="G48" s="547"/>
      <c r="H48" s="545"/>
      <c r="I48" s="547"/>
      <c r="J48" s="545"/>
      <c r="K48" s="547"/>
      <c r="L48" s="546"/>
      <c r="M48" s="545"/>
      <c r="N48" s="582"/>
    </row>
    <row r="49" spans="2:16" ht="12" thickTop="1" x14ac:dyDescent="0.2">
      <c r="C49" s="561"/>
      <c r="D49" s="561"/>
      <c r="E49" s="561"/>
      <c r="F49" s="561"/>
      <c r="G49" s="561"/>
      <c r="H49" s="561"/>
      <c r="I49" s="561"/>
      <c r="J49" s="561"/>
      <c r="K49" s="561"/>
      <c r="L49" s="562"/>
      <c r="M49" s="561"/>
      <c r="N49" s="561"/>
    </row>
    <row r="50" spans="2:16" ht="12" thickBot="1" x14ac:dyDescent="0.25"/>
    <row r="51" spans="2:16" ht="23.25" thickTop="1" x14ac:dyDescent="0.2">
      <c r="B51" s="1079" t="s">
        <v>2020</v>
      </c>
      <c r="C51" s="1079"/>
      <c r="D51" s="581"/>
      <c r="E51" s="558" t="s">
        <v>428</v>
      </c>
      <c r="F51" s="558" t="s">
        <v>2002</v>
      </c>
      <c r="G51" s="558" t="s">
        <v>2019</v>
      </c>
      <c r="H51" s="557" t="s">
        <v>2018</v>
      </c>
      <c r="I51" s="556" t="s">
        <v>2017</v>
      </c>
      <c r="J51" s="558" t="s">
        <v>2007</v>
      </c>
      <c r="K51" s="556" t="s">
        <v>2035</v>
      </c>
      <c r="L51" s="558" t="s">
        <v>2007</v>
      </c>
      <c r="M51" s="558" t="s">
        <v>2016</v>
      </c>
      <c r="N51" s="557" t="s">
        <v>2034</v>
      </c>
      <c r="O51" s="556" t="s">
        <v>2014</v>
      </c>
      <c r="P51" s="556" t="s">
        <v>2010</v>
      </c>
    </row>
    <row r="52" spans="2:16" ht="11.25" customHeight="1" x14ac:dyDescent="0.2">
      <c r="B52" s="1080"/>
      <c r="C52" s="1080"/>
      <c r="D52" s="580" t="s">
        <v>2002</v>
      </c>
      <c r="E52" s="572" t="s">
        <v>429</v>
      </c>
      <c r="F52" s="572" t="s">
        <v>2013</v>
      </c>
      <c r="G52" s="572" t="s">
        <v>429</v>
      </c>
      <c r="H52" s="554" t="s">
        <v>433</v>
      </c>
      <c r="I52" s="549" t="s">
        <v>2010</v>
      </c>
      <c r="J52" s="572" t="s">
        <v>2033</v>
      </c>
      <c r="K52" s="549" t="s">
        <v>2010</v>
      </c>
      <c r="L52" s="572" t="s">
        <v>2033</v>
      </c>
      <c r="M52" s="572" t="s">
        <v>433</v>
      </c>
      <c r="N52" s="554" t="s">
        <v>2032</v>
      </c>
      <c r="O52" s="549" t="s">
        <v>2010</v>
      </c>
      <c r="P52" s="549" t="s">
        <v>2009</v>
      </c>
    </row>
    <row r="53" spans="2:16" ht="13.5" x14ac:dyDescent="0.25">
      <c r="B53" s="1080"/>
      <c r="C53" s="1080"/>
      <c r="D53" s="572" t="s">
        <v>2008</v>
      </c>
      <c r="E53" s="572" t="s">
        <v>2006</v>
      </c>
      <c r="F53" s="572" t="s">
        <v>2007</v>
      </c>
      <c r="G53" s="572" t="s">
        <v>2006</v>
      </c>
      <c r="H53" s="554" t="s">
        <v>2031</v>
      </c>
      <c r="I53" s="549" t="s">
        <v>2004</v>
      </c>
      <c r="J53" s="572" t="s">
        <v>2030</v>
      </c>
      <c r="K53" s="549" t="s">
        <v>2029</v>
      </c>
      <c r="L53" s="572" t="s">
        <v>2028</v>
      </c>
      <c r="M53" s="572" t="s">
        <v>2002</v>
      </c>
      <c r="N53" s="554" t="s">
        <v>2027</v>
      </c>
      <c r="O53" s="549" t="s">
        <v>1999</v>
      </c>
      <c r="P53" s="549" t="s">
        <v>1998</v>
      </c>
    </row>
    <row r="54" spans="2:16" ht="13.5" customHeight="1" thickBot="1" x14ac:dyDescent="0.25">
      <c r="B54" s="1080"/>
      <c r="C54" s="1080"/>
      <c r="D54" s="579" t="s">
        <v>1997</v>
      </c>
      <c r="E54" s="579" t="s">
        <v>1996</v>
      </c>
      <c r="F54" s="579" t="s">
        <v>430</v>
      </c>
      <c r="G54" s="579" t="s">
        <v>1995</v>
      </c>
      <c r="H54" s="578" t="s">
        <v>1994</v>
      </c>
      <c r="I54" s="577" t="s">
        <v>1993</v>
      </c>
      <c r="J54" s="579" t="s">
        <v>2025</v>
      </c>
      <c r="K54" s="577" t="s">
        <v>2026</v>
      </c>
      <c r="L54" s="579" t="s">
        <v>2025</v>
      </c>
      <c r="M54" s="579" t="s">
        <v>429</v>
      </c>
      <c r="N54" s="578" t="s">
        <v>2024</v>
      </c>
      <c r="O54" s="577" t="s">
        <v>2023</v>
      </c>
      <c r="P54" s="577" t="s">
        <v>2022</v>
      </c>
    </row>
    <row r="55" spans="2:16" ht="13.5" customHeight="1" thickBot="1" x14ac:dyDescent="0.25">
      <c r="B55" s="1081"/>
      <c r="C55" s="1081"/>
      <c r="D55" s="566">
        <v>1</v>
      </c>
      <c r="E55" s="566">
        <v>2</v>
      </c>
      <c r="F55" s="566">
        <v>3</v>
      </c>
      <c r="G55" s="566">
        <v>4</v>
      </c>
      <c r="H55" s="566">
        <v>5</v>
      </c>
      <c r="I55" s="566">
        <v>6</v>
      </c>
      <c r="J55" s="566">
        <v>7</v>
      </c>
      <c r="K55" s="566">
        <v>8</v>
      </c>
      <c r="L55" s="566">
        <v>9</v>
      </c>
      <c r="M55" s="566">
        <v>10</v>
      </c>
      <c r="N55" s="566">
        <v>11</v>
      </c>
      <c r="O55" s="566">
        <v>12</v>
      </c>
      <c r="P55" s="566">
        <v>13</v>
      </c>
    </row>
    <row r="56" spans="2:16" ht="12" thickTop="1" x14ac:dyDescent="0.2">
      <c r="B56" s="576"/>
      <c r="C56" s="576"/>
      <c r="D56" s="576"/>
      <c r="E56" s="576"/>
      <c r="F56" s="576"/>
      <c r="G56" s="576"/>
      <c r="H56" s="575"/>
      <c r="I56" s="576"/>
      <c r="J56" s="576"/>
      <c r="K56" s="576"/>
      <c r="L56" s="576"/>
      <c r="M56" s="576"/>
      <c r="N56" s="575"/>
      <c r="O56" s="574"/>
      <c r="P56" s="574"/>
    </row>
    <row r="57" spans="2:16" x14ac:dyDescent="0.2">
      <c r="B57" s="573">
        <v>1986</v>
      </c>
      <c r="C57" s="572"/>
      <c r="D57" s="547">
        <v>63276</v>
      </c>
      <c r="E57" s="568">
        <v>878</v>
      </c>
      <c r="F57" s="547">
        <v>4101</v>
      </c>
      <c r="G57" s="547">
        <v>9880</v>
      </c>
      <c r="H57" s="571" t="s">
        <v>431</v>
      </c>
      <c r="I57" s="545">
        <v>78135</v>
      </c>
      <c r="J57" s="547">
        <v>70677</v>
      </c>
      <c r="K57" s="545">
        <v>134831</v>
      </c>
      <c r="L57" s="547">
        <v>76280</v>
      </c>
      <c r="M57" s="568" t="s">
        <v>431</v>
      </c>
      <c r="N57" s="546">
        <v>-15948</v>
      </c>
      <c r="O57" s="545">
        <v>211111</v>
      </c>
      <c r="P57" s="544">
        <v>2.7</v>
      </c>
    </row>
    <row r="58" spans="2:16" x14ac:dyDescent="0.2">
      <c r="B58" s="569">
        <v>1987</v>
      </c>
      <c r="C58" s="568"/>
      <c r="D58" s="547">
        <v>74703</v>
      </c>
      <c r="E58" s="547">
        <v>1102</v>
      </c>
      <c r="F58" s="547">
        <v>4623</v>
      </c>
      <c r="G58" s="547">
        <v>19729</v>
      </c>
      <c r="H58" s="571" t="s">
        <v>431</v>
      </c>
      <c r="I58" s="545">
        <v>100157</v>
      </c>
      <c r="J58" s="547">
        <v>83821</v>
      </c>
      <c r="K58" s="545">
        <v>159626</v>
      </c>
      <c r="L58" s="547">
        <v>80398</v>
      </c>
      <c r="M58" s="568" t="s">
        <v>431</v>
      </c>
      <c r="N58" s="546">
        <v>-17332</v>
      </c>
      <c r="O58" s="545">
        <v>240024</v>
      </c>
      <c r="P58" s="544">
        <v>2.4</v>
      </c>
    </row>
    <row r="59" spans="2:16" x14ac:dyDescent="0.2">
      <c r="B59" s="569">
        <v>1988</v>
      </c>
      <c r="C59" s="568"/>
      <c r="D59" s="568">
        <v>87785</v>
      </c>
      <c r="E59" s="547">
        <v>1218</v>
      </c>
      <c r="F59" s="547">
        <v>5135</v>
      </c>
      <c r="G59" s="547">
        <v>13952</v>
      </c>
      <c r="H59" s="547">
        <v>-4533</v>
      </c>
      <c r="I59" s="545">
        <v>108090</v>
      </c>
      <c r="J59" s="547">
        <v>96077</v>
      </c>
      <c r="K59" s="545">
        <v>185080</v>
      </c>
      <c r="L59" s="547">
        <v>84434</v>
      </c>
      <c r="M59" s="568" t="s">
        <v>431</v>
      </c>
      <c r="N59" s="546">
        <v>-20531</v>
      </c>
      <c r="O59" s="545">
        <v>269514</v>
      </c>
      <c r="P59" s="544">
        <v>2.4900000000000002</v>
      </c>
    </row>
    <row r="60" spans="2:16" x14ac:dyDescent="0.2">
      <c r="B60" s="569">
        <v>1989</v>
      </c>
      <c r="C60" s="568"/>
      <c r="D60" s="547">
        <v>97508</v>
      </c>
      <c r="E60" s="547">
        <v>3132</v>
      </c>
      <c r="F60" s="547">
        <v>4984</v>
      </c>
      <c r="G60" s="547">
        <v>15846</v>
      </c>
      <c r="H60" s="547">
        <v>-6297</v>
      </c>
      <c r="I60" s="545">
        <v>121470</v>
      </c>
      <c r="J60" s="547">
        <v>105719</v>
      </c>
      <c r="K60" s="545">
        <v>206359</v>
      </c>
      <c r="L60" s="547">
        <v>84098</v>
      </c>
      <c r="M60" s="568" t="s">
        <v>431</v>
      </c>
      <c r="N60" s="546">
        <v>-27651</v>
      </c>
      <c r="O60" s="545">
        <v>290457</v>
      </c>
      <c r="P60" s="544">
        <v>2.39</v>
      </c>
    </row>
    <row r="61" spans="2:16" x14ac:dyDescent="0.2">
      <c r="B61" s="569">
        <v>1990</v>
      </c>
      <c r="C61" s="568"/>
      <c r="D61" s="547">
        <v>115067</v>
      </c>
      <c r="E61" s="547">
        <v>2209</v>
      </c>
      <c r="F61" s="547">
        <v>5351</v>
      </c>
      <c r="G61" s="547">
        <v>17572</v>
      </c>
      <c r="H61" s="547">
        <v>306</v>
      </c>
      <c r="I61" s="545">
        <v>140199</v>
      </c>
      <c r="J61" s="547">
        <v>122881</v>
      </c>
      <c r="K61" s="545">
        <v>240157</v>
      </c>
      <c r="L61" s="547">
        <v>101094</v>
      </c>
      <c r="M61" s="568" t="s">
        <v>431</v>
      </c>
      <c r="N61" s="546">
        <v>-22647</v>
      </c>
      <c r="O61" s="545">
        <v>341251</v>
      </c>
      <c r="P61" s="544">
        <v>2.4300000000000002</v>
      </c>
    </row>
    <row r="62" spans="2:16" x14ac:dyDescent="0.2">
      <c r="B62" s="569">
        <v>1991</v>
      </c>
      <c r="C62" s="568" t="s">
        <v>462</v>
      </c>
      <c r="D62" s="547">
        <v>136967</v>
      </c>
      <c r="E62" s="547">
        <v>3114</v>
      </c>
      <c r="F62" s="547">
        <v>7339</v>
      </c>
      <c r="G62" s="547">
        <v>22427</v>
      </c>
      <c r="H62" s="547">
        <v>-5678</v>
      </c>
      <c r="I62" s="545">
        <v>169847</v>
      </c>
      <c r="J62" s="547">
        <v>125060</v>
      </c>
      <c r="K62" s="545">
        <v>265141</v>
      </c>
      <c r="L62" s="547">
        <v>126016</v>
      </c>
      <c r="M62" s="547">
        <v>9487</v>
      </c>
      <c r="N62" s="546">
        <v>-24305</v>
      </c>
      <c r="O62" s="545">
        <v>400644</v>
      </c>
      <c r="P62" s="544">
        <v>2.36</v>
      </c>
    </row>
    <row r="63" spans="2:16" x14ac:dyDescent="0.2">
      <c r="B63" s="569"/>
      <c r="C63" s="568" t="s">
        <v>432</v>
      </c>
      <c r="D63" s="547">
        <v>142892</v>
      </c>
      <c r="E63" s="547">
        <v>4407</v>
      </c>
      <c r="F63" s="547">
        <v>6900</v>
      </c>
      <c r="G63" s="547">
        <v>45724</v>
      </c>
      <c r="H63" s="547">
        <v>-18224</v>
      </c>
      <c r="I63" s="545">
        <v>199923</v>
      </c>
      <c r="J63" s="547">
        <v>132858</v>
      </c>
      <c r="K63" s="545">
        <v>280157</v>
      </c>
      <c r="L63" s="547">
        <v>138906</v>
      </c>
      <c r="M63" s="547">
        <v>16819</v>
      </c>
      <c r="N63" s="570">
        <v>-39826</v>
      </c>
      <c r="O63" s="545">
        <v>435882</v>
      </c>
      <c r="P63" s="544">
        <v>2.1800000000000002</v>
      </c>
    </row>
    <row r="64" spans="2:16" x14ac:dyDescent="0.2">
      <c r="B64" s="569">
        <v>1992</v>
      </c>
      <c r="C64" s="568" t="s">
        <v>462</v>
      </c>
      <c r="D64" s="547">
        <v>151819</v>
      </c>
      <c r="E64" s="547">
        <v>3322</v>
      </c>
      <c r="F64" s="547">
        <v>8962</v>
      </c>
      <c r="G64" s="547">
        <v>43773</v>
      </c>
      <c r="H64" s="547">
        <v>-4114</v>
      </c>
      <c r="I64" s="545">
        <v>207876</v>
      </c>
      <c r="J64" s="547">
        <v>147767</v>
      </c>
      <c r="K64" s="545">
        <v>302908</v>
      </c>
      <c r="L64" s="547">
        <v>159657</v>
      </c>
      <c r="M64" s="547">
        <v>43004</v>
      </c>
      <c r="N64" s="546">
        <v>-15326</v>
      </c>
      <c r="O64" s="545">
        <v>505569</v>
      </c>
      <c r="P64" s="544">
        <v>2.4300000000000002</v>
      </c>
    </row>
    <row r="65" spans="2:16" x14ac:dyDescent="0.2">
      <c r="B65" s="569"/>
      <c r="C65" s="568" t="s">
        <v>432</v>
      </c>
      <c r="D65" s="547">
        <v>162324</v>
      </c>
      <c r="E65" s="547">
        <v>5827</v>
      </c>
      <c r="F65" s="547">
        <v>8237</v>
      </c>
      <c r="G65" s="547">
        <v>37437</v>
      </c>
      <c r="H65" s="547">
        <v>-19731</v>
      </c>
      <c r="I65" s="545">
        <v>213825</v>
      </c>
      <c r="J65" s="547">
        <v>161923</v>
      </c>
      <c r="K65" s="545">
        <v>330074</v>
      </c>
      <c r="L65" s="547">
        <v>195900</v>
      </c>
      <c r="M65" s="547">
        <v>57920</v>
      </c>
      <c r="N65" s="570">
        <v>-27710</v>
      </c>
      <c r="O65" s="545">
        <v>583894</v>
      </c>
      <c r="P65" s="544">
        <v>2.73</v>
      </c>
    </row>
    <row r="66" spans="2:16" x14ac:dyDescent="0.2">
      <c r="B66" s="569">
        <v>1993</v>
      </c>
      <c r="C66" s="568" t="s">
        <v>462</v>
      </c>
      <c r="D66" s="547">
        <v>166864</v>
      </c>
      <c r="E66" s="547">
        <v>4449</v>
      </c>
      <c r="F66" s="547">
        <v>11301</v>
      </c>
      <c r="G66" s="547">
        <v>41243</v>
      </c>
      <c r="H66" s="547">
        <v>-29033</v>
      </c>
      <c r="I66" s="545">
        <v>223857</v>
      </c>
      <c r="J66" s="547">
        <v>156509</v>
      </c>
      <c r="K66" s="545">
        <v>327822</v>
      </c>
      <c r="L66" s="547">
        <v>206294</v>
      </c>
      <c r="M66" s="547">
        <v>61274</v>
      </c>
      <c r="N66" s="546">
        <v>-49339</v>
      </c>
      <c r="O66" s="545">
        <v>595390</v>
      </c>
      <c r="P66" s="544">
        <v>2.66</v>
      </c>
    </row>
    <row r="67" spans="2:16" x14ac:dyDescent="0.2">
      <c r="B67" s="569"/>
      <c r="C67" s="568" t="s">
        <v>432</v>
      </c>
      <c r="D67" s="547">
        <v>177856</v>
      </c>
      <c r="E67" s="547">
        <v>8642</v>
      </c>
      <c r="F67" s="547">
        <v>9699</v>
      </c>
      <c r="G67" s="547">
        <v>47977</v>
      </c>
      <c r="H67" s="547">
        <v>12585</v>
      </c>
      <c r="I67" s="545">
        <v>244174</v>
      </c>
      <c r="J67" s="547">
        <v>157454</v>
      </c>
      <c r="K67" s="545">
        <v>343952</v>
      </c>
      <c r="L67" s="547">
        <v>227470</v>
      </c>
      <c r="M67" s="547">
        <v>77827</v>
      </c>
      <c r="N67" s="570" t="s">
        <v>2021</v>
      </c>
      <c r="O67" s="545">
        <v>649249</v>
      </c>
      <c r="P67" s="544">
        <v>2.66</v>
      </c>
    </row>
    <row r="68" spans="2:16" x14ac:dyDescent="0.2">
      <c r="B68" s="569">
        <v>1994</v>
      </c>
      <c r="C68" s="568" t="s">
        <v>462</v>
      </c>
      <c r="D68" s="547">
        <v>184708</v>
      </c>
      <c r="E68" s="547">
        <v>5506</v>
      </c>
      <c r="F68" s="547">
        <v>13738</v>
      </c>
      <c r="G68" s="547">
        <v>54404</v>
      </c>
      <c r="H68" s="547">
        <v>15794</v>
      </c>
      <c r="I68" s="545">
        <v>258356</v>
      </c>
      <c r="J68" s="547">
        <v>168554</v>
      </c>
      <c r="K68" s="545">
        <v>358768</v>
      </c>
      <c r="L68" s="547">
        <v>252497</v>
      </c>
      <c r="M68" s="547">
        <v>92134</v>
      </c>
      <c r="N68" s="546">
        <v>-15930</v>
      </c>
      <c r="O68" s="545">
        <v>703399</v>
      </c>
      <c r="P68" s="544">
        <v>2.72</v>
      </c>
    </row>
    <row r="69" spans="2:16" x14ac:dyDescent="0.2">
      <c r="B69" s="569"/>
      <c r="C69" s="568" t="s">
        <v>432</v>
      </c>
      <c r="D69" s="547">
        <v>202327</v>
      </c>
      <c r="E69" s="547">
        <v>4296</v>
      </c>
      <c r="F69" s="547">
        <v>13984</v>
      </c>
      <c r="G69" s="547">
        <v>61934</v>
      </c>
      <c r="H69" s="547">
        <v>42928</v>
      </c>
      <c r="I69" s="545">
        <v>282541</v>
      </c>
      <c r="J69" s="547">
        <v>192186</v>
      </c>
      <c r="K69" s="545">
        <v>398809</v>
      </c>
      <c r="L69" s="547">
        <v>275908</v>
      </c>
      <c r="M69" s="547">
        <v>97154</v>
      </c>
      <c r="N69" s="570">
        <v>18354</v>
      </c>
      <c r="O69" s="545">
        <v>771871</v>
      </c>
      <c r="P69" s="544">
        <v>2.73</v>
      </c>
    </row>
    <row r="70" spans="2:16" x14ac:dyDescent="0.2">
      <c r="B70" s="569">
        <v>1995</v>
      </c>
      <c r="C70" s="568" t="s">
        <v>462</v>
      </c>
      <c r="D70" s="547">
        <v>215579</v>
      </c>
      <c r="E70" s="547">
        <v>5055</v>
      </c>
      <c r="F70" s="547">
        <v>16363</v>
      </c>
      <c r="G70" s="547">
        <v>45855</v>
      </c>
      <c r="H70" s="547">
        <v>41800</v>
      </c>
      <c r="I70" s="545">
        <v>282852</v>
      </c>
      <c r="J70" s="547">
        <v>202505</v>
      </c>
      <c r="K70" s="545">
        <v>423139</v>
      </c>
      <c r="L70" s="547">
        <v>296521</v>
      </c>
      <c r="M70" s="547">
        <v>105073</v>
      </c>
      <c r="N70" s="546">
        <v>11027</v>
      </c>
      <c r="O70" s="545">
        <v>824733</v>
      </c>
      <c r="P70" s="544">
        <v>2.92</v>
      </c>
    </row>
    <row r="71" spans="2:16" x14ac:dyDescent="0.2">
      <c r="B71" s="569"/>
      <c r="C71" s="568" t="s">
        <v>432</v>
      </c>
      <c r="D71" s="547">
        <v>234011</v>
      </c>
      <c r="E71" s="547">
        <v>3761</v>
      </c>
      <c r="F71" s="547">
        <v>13949</v>
      </c>
      <c r="G71" s="547">
        <v>53949</v>
      </c>
      <c r="H71" s="547">
        <v>10839</v>
      </c>
      <c r="I71" s="545">
        <v>305670</v>
      </c>
      <c r="J71" s="547">
        <v>200907</v>
      </c>
      <c r="K71" s="545">
        <v>438679</v>
      </c>
      <c r="L71" s="547">
        <v>305688</v>
      </c>
      <c r="M71" s="547">
        <v>121431</v>
      </c>
      <c r="N71" s="570">
        <v>-37197</v>
      </c>
      <c r="O71" s="545">
        <v>865798</v>
      </c>
      <c r="P71" s="544">
        <v>2.83</v>
      </c>
    </row>
    <row r="72" spans="2:16" x14ac:dyDescent="0.2">
      <c r="B72" s="569">
        <v>1996</v>
      </c>
      <c r="C72" s="568" t="s">
        <v>462</v>
      </c>
      <c r="D72" s="547">
        <v>234110</v>
      </c>
      <c r="E72" s="547">
        <v>6791</v>
      </c>
      <c r="F72" s="547">
        <v>19328</v>
      </c>
      <c r="G72" s="547">
        <v>49852</v>
      </c>
      <c r="H72" s="547">
        <v>21570</v>
      </c>
      <c r="I72" s="545">
        <v>310081</v>
      </c>
      <c r="J72" s="547">
        <v>207108</v>
      </c>
      <c r="K72" s="545">
        <v>448009</v>
      </c>
      <c r="L72" s="547">
        <v>344713</v>
      </c>
      <c r="M72" s="547">
        <v>145958</v>
      </c>
      <c r="N72" s="546">
        <v>-27971</v>
      </c>
      <c r="O72" s="545">
        <v>938680</v>
      </c>
      <c r="P72" s="544">
        <v>3.03</v>
      </c>
    </row>
    <row r="73" spans="2:16" x14ac:dyDescent="0.2">
      <c r="B73" s="569"/>
      <c r="C73" s="568" t="s">
        <v>432</v>
      </c>
      <c r="D73" s="547">
        <v>252070</v>
      </c>
      <c r="E73" s="547">
        <v>5995</v>
      </c>
      <c r="F73" s="547">
        <v>13987</v>
      </c>
      <c r="G73" s="547">
        <v>49007</v>
      </c>
      <c r="H73" s="547">
        <v>-32060</v>
      </c>
      <c r="I73" s="545">
        <v>321059</v>
      </c>
      <c r="J73" s="547">
        <v>184334</v>
      </c>
      <c r="K73" s="545">
        <v>442399</v>
      </c>
      <c r="L73" s="547">
        <v>350197</v>
      </c>
      <c r="M73" s="547">
        <v>183560</v>
      </c>
      <c r="N73" s="570">
        <v>-105347</v>
      </c>
      <c r="O73" s="545">
        <v>976156</v>
      </c>
      <c r="P73" s="544">
        <v>3.04</v>
      </c>
    </row>
    <row r="74" spans="2:16" x14ac:dyDescent="0.2">
      <c r="B74" s="569">
        <v>1997</v>
      </c>
      <c r="C74" s="568" t="s">
        <v>462</v>
      </c>
      <c r="D74" s="547">
        <v>244141</v>
      </c>
      <c r="E74" s="547">
        <v>7135</v>
      </c>
      <c r="F74" s="568">
        <v>17821</v>
      </c>
      <c r="G74" s="547">
        <v>77949</v>
      </c>
      <c r="H74" s="547">
        <v>-11048</v>
      </c>
      <c r="I74" s="545">
        <v>347046</v>
      </c>
      <c r="J74" s="547">
        <v>192275</v>
      </c>
      <c r="K74" s="545">
        <v>443551</v>
      </c>
      <c r="L74" s="547">
        <v>386801</v>
      </c>
      <c r="M74" s="547">
        <v>222882</v>
      </c>
      <c r="N74" s="546">
        <v>-61260</v>
      </c>
      <c r="O74" s="545">
        <v>1053234</v>
      </c>
      <c r="P74" s="544">
        <v>3.03</v>
      </c>
    </row>
    <row r="75" spans="2:16" x14ac:dyDescent="0.2">
      <c r="B75" s="569"/>
      <c r="C75" s="568" t="s">
        <v>432</v>
      </c>
      <c r="D75" s="547">
        <v>272052</v>
      </c>
      <c r="E75" s="547">
        <v>6931</v>
      </c>
      <c r="F75" s="547">
        <v>14531</v>
      </c>
      <c r="G75" s="547">
        <v>73568</v>
      </c>
      <c r="H75" s="547">
        <v>-2144</v>
      </c>
      <c r="I75" s="545">
        <v>367082</v>
      </c>
      <c r="J75" s="547">
        <v>249441</v>
      </c>
      <c r="K75" s="545">
        <v>528424</v>
      </c>
      <c r="L75" s="547">
        <v>364579</v>
      </c>
      <c r="M75" s="547">
        <v>277522</v>
      </c>
      <c r="N75" s="570">
        <v>-42821</v>
      </c>
      <c r="O75" s="545">
        <v>1170525</v>
      </c>
      <c r="P75" s="544">
        <v>3.19</v>
      </c>
    </row>
    <row r="76" spans="2:16" x14ac:dyDescent="0.2">
      <c r="B76" s="569">
        <v>1998</v>
      </c>
      <c r="C76" s="568" t="s">
        <v>462</v>
      </c>
      <c r="D76" s="547">
        <v>272922</v>
      </c>
      <c r="E76" s="547">
        <v>6412</v>
      </c>
      <c r="F76" s="568">
        <v>18769</v>
      </c>
      <c r="G76" s="547">
        <v>71375</v>
      </c>
      <c r="H76" s="547">
        <v>-33514</v>
      </c>
      <c r="I76" s="545">
        <v>369478</v>
      </c>
      <c r="J76" s="547">
        <v>200997</v>
      </c>
      <c r="K76" s="545">
        <v>480331</v>
      </c>
      <c r="L76" s="547">
        <v>447432</v>
      </c>
      <c r="M76" s="547">
        <v>278556</v>
      </c>
      <c r="N76" s="546">
        <v>-75158</v>
      </c>
      <c r="O76" s="545">
        <v>1206320</v>
      </c>
      <c r="P76" s="544">
        <v>3.26</v>
      </c>
    </row>
    <row r="77" spans="2:16" x14ac:dyDescent="0.2">
      <c r="B77" s="569"/>
      <c r="C77" s="568" t="s">
        <v>432</v>
      </c>
      <c r="D77" s="547">
        <v>301146</v>
      </c>
      <c r="E77" s="547">
        <v>8054</v>
      </c>
      <c r="F77" s="547">
        <v>18325</v>
      </c>
      <c r="G77" s="547">
        <v>87101</v>
      </c>
      <c r="H77" s="547">
        <v>-36487</v>
      </c>
      <c r="I77" s="545">
        <v>414626</v>
      </c>
      <c r="J77" s="547">
        <v>312057</v>
      </c>
      <c r="K77" s="545">
        <v>621257</v>
      </c>
      <c r="L77" s="547">
        <v>462353</v>
      </c>
      <c r="M77" s="547">
        <v>178911</v>
      </c>
      <c r="N77" s="546">
        <v>-70271</v>
      </c>
      <c r="O77" s="545">
        <v>1262522</v>
      </c>
      <c r="P77" s="544">
        <v>3.04</v>
      </c>
    </row>
    <row r="78" spans="2:16" x14ac:dyDescent="0.2">
      <c r="B78" s="569">
        <v>1999</v>
      </c>
      <c r="C78" s="568" t="s">
        <v>462</v>
      </c>
      <c r="D78" s="547">
        <v>287716</v>
      </c>
      <c r="E78" s="547">
        <v>6212</v>
      </c>
      <c r="F78" s="547">
        <v>18870</v>
      </c>
      <c r="G78" s="547">
        <v>85185</v>
      </c>
      <c r="H78" s="547">
        <v>-17392</v>
      </c>
      <c r="I78" s="545">
        <v>397983</v>
      </c>
      <c r="J78" s="547">
        <v>349115</v>
      </c>
      <c r="K78" s="545">
        <v>643043</v>
      </c>
      <c r="L78" s="547">
        <v>516586</v>
      </c>
      <c r="M78" s="547">
        <v>120917</v>
      </c>
      <c r="N78" s="546">
        <v>-45629</v>
      </c>
      <c r="O78" s="545">
        <v>1280546</v>
      </c>
      <c r="P78" s="544">
        <v>3.22</v>
      </c>
    </row>
    <row r="79" spans="2:16" x14ac:dyDescent="0.2">
      <c r="B79" s="569"/>
      <c r="C79" s="568" t="s">
        <v>432</v>
      </c>
      <c r="D79" s="547">
        <v>341024</v>
      </c>
      <c r="E79" s="547">
        <v>6427</v>
      </c>
      <c r="F79" s="547">
        <v>22088</v>
      </c>
      <c r="G79" s="547">
        <v>98952</v>
      </c>
      <c r="H79" s="547">
        <v>-33453</v>
      </c>
      <c r="I79" s="545">
        <v>468491</v>
      </c>
      <c r="J79" s="547">
        <v>387267</v>
      </c>
      <c r="K79" s="545">
        <v>734718</v>
      </c>
      <c r="L79" s="547">
        <v>497669</v>
      </c>
      <c r="M79" s="547">
        <v>84602</v>
      </c>
      <c r="N79" s="546">
        <v>-44530</v>
      </c>
      <c r="O79" s="545">
        <v>1316989</v>
      </c>
      <c r="P79" s="544">
        <v>2.81</v>
      </c>
    </row>
    <row r="80" spans="2:16" x14ac:dyDescent="0.2">
      <c r="B80" s="569">
        <v>2000</v>
      </c>
      <c r="C80" s="568" t="s">
        <v>462</v>
      </c>
      <c r="D80" s="547">
        <v>355677</v>
      </c>
      <c r="E80" s="547">
        <v>7959</v>
      </c>
      <c r="F80" s="547">
        <v>19468</v>
      </c>
      <c r="G80" s="547">
        <v>114703</v>
      </c>
      <c r="H80" s="547">
        <v>-54779</v>
      </c>
      <c r="I80" s="545">
        <v>497807</v>
      </c>
      <c r="J80" s="547">
        <v>375397</v>
      </c>
      <c r="K80" s="545">
        <v>739033</v>
      </c>
      <c r="L80" s="547">
        <v>549124</v>
      </c>
      <c r="M80" s="547">
        <v>112475</v>
      </c>
      <c r="N80" s="546">
        <v>-44254</v>
      </c>
      <c r="O80" s="545">
        <v>1400632</v>
      </c>
      <c r="P80" s="544">
        <v>2.81</v>
      </c>
    </row>
    <row r="81" spans="2:16" x14ac:dyDescent="0.2">
      <c r="B81" s="569"/>
      <c r="C81" s="568" t="s">
        <v>432</v>
      </c>
      <c r="D81" s="547">
        <v>410468</v>
      </c>
      <c r="E81" s="547">
        <v>7772</v>
      </c>
      <c r="F81" s="547">
        <v>20216</v>
      </c>
      <c r="G81" s="547">
        <v>20386</v>
      </c>
      <c r="H81" s="547">
        <v>-54498</v>
      </c>
      <c r="I81" s="545">
        <v>458842</v>
      </c>
      <c r="J81" s="547">
        <v>367177</v>
      </c>
      <c r="K81" s="545">
        <v>785417</v>
      </c>
      <c r="L81" s="547">
        <v>568594</v>
      </c>
      <c r="M81" s="547">
        <v>122664</v>
      </c>
      <c r="N81" s="546">
        <v>-48212</v>
      </c>
      <c r="O81" s="545">
        <v>1476676</v>
      </c>
      <c r="P81" s="544">
        <v>3.22</v>
      </c>
    </row>
    <row r="82" spans="2:16" x14ac:dyDescent="0.2">
      <c r="B82" s="569">
        <v>2001</v>
      </c>
      <c r="C82" s="568" t="s">
        <v>462</v>
      </c>
      <c r="D82" s="547">
        <v>375465</v>
      </c>
      <c r="E82" s="547">
        <v>11292</v>
      </c>
      <c r="F82" s="547">
        <v>19178</v>
      </c>
      <c r="G82" s="547">
        <v>127266</v>
      </c>
      <c r="H82" s="547">
        <v>-17088</v>
      </c>
      <c r="I82" s="545">
        <v>533201</v>
      </c>
      <c r="J82" s="547">
        <v>374675</v>
      </c>
      <c r="K82" s="545">
        <v>761433</v>
      </c>
      <c r="L82" s="547">
        <v>610458</v>
      </c>
      <c r="M82" s="547">
        <v>154154</v>
      </c>
      <c r="N82" s="546">
        <v>28338</v>
      </c>
      <c r="O82" s="545">
        <v>1526044</v>
      </c>
      <c r="P82" s="544">
        <v>2.86</v>
      </c>
    </row>
    <row r="83" spans="2:16" x14ac:dyDescent="0.2">
      <c r="B83" s="569"/>
      <c r="C83" s="568" t="s">
        <v>432</v>
      </c>
      <c r="D83" s="547">
        <v>429360</v>
      </c>
      <c r="E83" s="547">
        <v>11132</v>
      </c>
      <c r="F83" s="547">
        <v>22466</v>
      </c>
      <c r="G83" s="547">
        <v>125719</v>
      </c>
      <c r="H83" s="547">
        <v>46596</v>
      </c>
      <c r="I83" s="545">
        <v>588677</v>
      </c>
      <c r="J83" s="547">
        <v>414793</v>
      </c>
      <c r="K83" s="545">
        <v>855285</v>
      </c>
      <c r="L83" s="547">
        <v>651542</v>
      </c>
      <c r="M83" s="547">
        <v>143298</v>
      </c>
      <c r="N83" s="546">
        <v>99686</v>
      </c>
      <c r="O83" s="545">
        <v>1650125</v>
      </c>
      <c r="P83" s="544">
        <v>2.8</v>
      </c>
    </row>
    <row r="84" spans="2:16" x14ac:dyDescent="0.2">
      <c r="B84" s="569">
        <v>2002</v>
      </c>
      <c r="C84" s="568" t="s">
        <v>462</v>
      </c>
      <c r="D84" s="547">
        <v>433816</v>
      </c>
      <c r="E84" s="547">
        <v>13847</v>
      </c>
      <c r="F84" s="547">
        <v>26414</v>
      </c>
      <c r="G84" s="547">
        <v>110522</v>
      </c>
      <c r="H84" s="547">
        <v>133402</v>
      </c>
      <c r="I84" s="545">
        <v>584599</v>
      </c>
      <c r="J84" s="547">
        <v>429175</v>
      </c>
      <c r="K84" s="545">
        <v>876838</v>
      </c>
      <c r="L84" s="547">
        <v>727076</v>
      </c>
      <c r="M84" s="547">
        <v>157456</v>
      </c>
      <c r="N84" s="546">
        <v>230718</v>
      </c>
      <c r="O84" s="545">
        <v>1761370</v>
      </c>
      <c r="P84" s="544">
        <v>3.01</v>
      </c>
    </row>
    <row r="85" spans="2:16" x14ac:dyDescent="0.2">
      <c r="B85" s="569"/>
      <c r="C85" s="568" t="s">
        <v>432</v>
      </c>
      <c r="D85" s="547">
        <v>487746</v>
      </c>
      <c r="E85" s="547">
        <v>2127</v>
      </c>
      <c r="F85" s="547">
        <v>25510</v>
      </c>
      <c r="G85" s="547">
        <v>125152</v>
      </c>
      <c r="H85" s="547">
        <v>338357</v>
      </c>
      <c r="I85" s="545">
        <v>640534</v>
      </c>
      <c r="J85" s="547">
        <v>513007</v>
      </c>
      <c r="K85" s="545">
        <v>1002880</v>
      </c>
      <c r="L85" s="547">
        <v>779877</v>
      </c>
      <c r="M85" s="547">
        <v>130658</v>
      </c>
      <c r="N85" s="546">
        <v>396285</v>
      </c>
      <c r="O85" s="545">
        <v>1913415</v>
      </c>
      <c r="P85" s="544">
        <v>2.99</v>
      </c>
    </row>
    <row r="86" spans="2:16" x14ac:dyDescent="0.2">
      <c r="B86" s="569">
        <v>2003</v>
      </c>
      <c r="C86" s="568" t="s">
        <v>462</v>
      </c>
      <c r="D86" s="547">
        <v>494577</v>
      </c>
      <c r="E86" s="547">
        <v>3499</v>
      </c>
      <c r="F86" s="547">
        <v>30415</v>
      </c>
      <c r="G86" s="547">
        <v>140990</v>
      </c>
      <c r="H86" s="547">
        <v>461707</v>
      </c>
      <c r="I86" s="545">
        <v>669481</v>
      </c>
      <c r="J86" s="547">
        <v>608170</v>
      </c>
      <c r="K86" s="545">
        <v>1106246</v>
      </c>
      <c r="L86" s="547">
        <v>846321</v>
      </c>
      <c r="M86" s="547">
        <v>126138</v>
      </c>
      <c r="N86" s="546">
        <v>539664</v>
      </c>
      <c r="O86" s="545">
        <v>2078705</v>
      </c>
      <c r="P86" s="544">
        <v>3.1</v>
      </c>
    </row>
    <row r="87" spans="2:16" x14ac:dyDescent="0.2">
      <c r="B87" s="569"/>
      <c r="C87" s="568" t="s">
        <v>432</v>
      </c>
      <c r="D87" s="547">
        <v>567519</v>
      </c>
      <c r="E87" s="547">
        <v>3495</v>
      </c>
      <c r="F87" s="547">
        <v>30273</v>
      </c>
      <c r="G87" s="547">
        <v>145224</v>
      </c>
      <c r="H87" s="547">
        <v>524730</v>
      </c>
      <c r="I87" s="545">
        <v>746511</v>
      </c>
      <c r="J87" s="547">
        <v>698321</v>
      </c>
      <c r="K87" s="545">
        <v>1269335</v>
      </c>
      <c r="L87" s="547">
        <v>861809</v>
      </c>
      <c r="M87" s="547">
        <v>135019</v>
      </c>
      <c r="N87" s="546">
        <v>587935</v>
      </c>
      <c r="O87" s="545">
        <v>2266163</v>
      </c>
      <c r="P87" s="544">
        <v>3.04</v>
      </c>
    </row>
    <row r="88" spans="2:16" x14ac:dyDescent="0.2">
      <c r="B88" s="569">
        <v>2004</v>
      </c>
      <c r="C88" s="568" t="s">
        <v>462</v>
      </c>
      <c r="D88" s="547">
        <v>578116</v>
      </c>
      <c r="E88" s="547">
        <v>2116</v>
      </c>
      <c r="F88" s="547">
        <v>36432</v>
      </c>
      <c r="G88" s="547">
        <v>156204</v>
      </c>
      <c r="H88" s="547">
        <v>512213</v>
      </c>
      <c r="I88" s="545">
        <v>772868</v>
      </c>
      <c r="J88" s="547">
        <v>791413</v>
      </c>
      <c r="K88" s="545">
        <v>1371645</v>
      </c>
      <c r="L88" s="547">
        <v>969217</v>
      </c>
      <c r="M88" s="547">
        <v>145694</v>
      </c>
      <c r="N88" s="546">
        <v>583190</v>
      </c>
      <c r="O88" s="545">
        <v>2486556</v>
      </c>
      <c r="P88" s="544">
        <v>3.22</v>
      </c>
    </row>
    <row r="89" spans="2:16" x14ac:dyDescent="0.2">
      <c r="B89" s="569"/>
      <c r="C89" s="568" t="s">
        <v>432</v>
      </c>
      <c r="D89" s="547">
        <v>655283</v>
      </c>
      <c r="E89" s="547">
        <v>5499</v>
      </c>
      <c r="F89" s="547">
        <v>38836</v>
      </c>
      <c r="G89" s="547">
        <v>196348</v>
      </c>
      <c r="H89" s="547">
        <v>437004</v>
      </c>
      <c r="I89" s="545">
        <v>895966</v>
      </c>
      <c r="J89" s="547">
        <v>881046</v>
      </c>
      <c r="K89" s="545">
        <v>1541828</v>
      </c>
      <c r="L89" s="547">
        <v>1016729</v>
      </c>
      <c r="M89" s="547">
        <v>172493</v>
      </c>
      <c r="N89" s="546">
        <v>586492</v>
      </c>
      <c r="O89" s="545">
        <v>2731049</v>
      </c>
      <c r="P89" s="544">
        <v>3.05</v>
      </c>
    </row>
    <row r="90" spans="2:16" x14ac:dyDescent="0.2">
      <c r="B90" s="569">
        <v>2005</v>
      </c>
      <c r="C90" s="568" t="s">
        <v>462</v>
      </c>
      <c r="D90" s="547">
        <v>665901</v>
      </c>
      <c r="E90" s="547">
        <v>3335</v>
      </c>
      <c r="F90" s="547">
        <v>43472</v>
      </c>
      <c r="G90" s="547">
        <v>196302</v>
      </c>
      <c r="H90" s="547">
        <v>503659</v>
      </c>
      <c r="I90" s="545">
        <v>909010</v>
      </c>
      <c r="J90" s="547">
        <v>949290</v>
      </c>
      <c r="K90" s="545">
        <v>1618527</v>
      </c>
      <c r="L90" s="547">
        <v>1161823</v>
      </c>
      <c r="M90" s="547">
        <v>180295</v>
      </c>
      <c r="N90" s="546">
        <v>636938</v>
      </c>
      <c r="O90" s="545">
        <v>2960645</v>
      </c>
      <c r="P90" s="544">
        <v>3.26</v>
      </c>
    </row>
    <row r="91" spans="2:16" x14ac:dyDescent="0.2">
      <c r="B91" s="569"/>
      <c r="C91" s="568" t="s">
        <v>432</v>
      </c>
      <c r="D91" s="547">
        <v>731749</v>
      </c>
      <c r="E91" s="547">
        <v>3327</v>
      </c>
      <c r="F91" s="547">
        <v>42527</v>
      </c>
      <c r="G91" s="547">
        <v>207750</v>
      </c>
      <c r="H91" s="547">
        <v>471398</v>
      </c>
      <c r="I91" s="545">
        <v>985352</v>
      </c>
      <c r="J91" s="547">
        <v>1069604</v>
      </c>
      <c r="K91" s="545">
        <v>1804679</v>
      </c>
      <c r="L91" s="547">
        <v>1207666</v>
      </c>
      <c r="M91" s="547">
        <v>189525</v>
      </c>
      <c r="N91" s="546">
        <v>570267</v>
      </c>
      <c r="O91" s="545">
        <v>3201870</v>
      </c>
      <c r="P91" s="544">
        <v>3.25</v>
      </c>
    </row>
    <row r="92" spans="2:16" x14ac:dyDescent="0.2">
      <c r="B92" s="569">
        <v>2006</v>
      </c>
      <c r="C92" s="568" t="s">
        <v>462</v>
      </c>
      <c r="D92" s="547">
        <v>740390</v>
      </c>
      <c r="E92" s="547">
        <v>4931</v>
      </c>
      <c r="F92" s="547">
        <v>48439</v>
      </c>
      <c r="G92" s="547">
        <v>207574</v>
      </c>
      <c r="H92" s="547">
        <v>565435</v>
      </c>
      <c r="I92" s="545">
        <v>1001334</v>
      </c>
      <c r="J92" s="547">
        <v>1085665</v>
      </c>
      <c r="K92" s="545">
        <v>1830986</v>
      </c>
      <c r="L92" s="547">
        <v>1380418</v>
      </c>
      <c r="M92" s="547">
        <v>195501</v>
      </c>
      <c r="N92" s="546">
        <v>688429</v>
      </c>
      <c r="O92" s="545">
        <v>3406905</v>
      </c>
      <c r="P92" s="544">
        <v>3.4</v>
      </c>
    </row>
    <row r="93" spans="2:16" x14ac:dyDescent="0.2">
      <c r="B93" s="569"/>
      <c r="C93" s="568" t="s">
        <v>432</v>
      </c>
      <c r="D93" s="547">
        <v>874260</v>
      </c>
      <c r="E93" s="547">
        <v>4798</v>
      </c>
      <c r="F93" s="547">
        <v>48367</v>
      </c>
      <c r="G93" s="547">
        <v>264356</v>
      </c>
      <c r="H93" s="547">
        <v>568274</v>
      </c>
      <c r="I93" s="545">
        <v>1191781</v>
      </c>
      <c r="J93" s="547">
        <v>2282635</v>
      </c>
      <c r="K93" s="545">
        <v>3161693</v>
      </c>
      <c r="L93" s="547">
        <v>318621</v>
      </c>
      <c r="M93" s="547">
        <v>198719</v>
      </c>
      <c r="N93" s="546">
        <v>684875</v>
      </c>
      <c r="O93" s="545">
        <v>3679033</v>
      </c>
      <c r="P93" s="544">
        <v>3.09</v>
      </c>
    </row>
    <row r="94" spans="2:16" x14ac:dyDescent="0.2">
      <c r="B94" s="569">
        <v>2007</v>
      </c>
      <c r="C94" s="568" t="s">
        <v>462</v>
      </c>
      <c r="D94" s="547">
        <v>840181</v>
      </c>
      <c r="E94" s="547">
        <v>7012</v>
      </c>
      <c r="F94" s="547">
        <v>58072</v>
      </c>
      <c r="G94" s="547">
        <v>305169</v>
      </c>
      <c r="H94" s="547">
        <v>787879</v>
      </c>
      <c r="I94" s="545">
        <v>1210434</v>
      </c>
      <c r="J94" s="547">
        <v>2643778</v>
      </c>
      <c r="K94" s="545">
        <v>3490971</v>
      </c>
      <c r="L94" s="547">
        <v>366872</v>
      </c>
      <c r="M94" s="547">
        <v>207312</v>
      </c>
      <c r="N94" s="546">
        <v>974270</v>
      </c>
      <c r="O94" s="545">
        <v>4065155</v>
      </c>
      <c r="P94" s="544">
        <v>3.36</v>
      </c>
    </row>
    <row r="95" spans="2:16" x14ac:dyDescent="0.2">
      <c r="B95" s="569"/>
      <c r="C95" s="568" t="s">
        <v>432</v>
      </c>
      <c r="D95" s="537">
        <v>1007831</v>
      </c>
      <c r="E95" s="537">
        <v>5153</v>
      </c>
      <c r="F95" s="537">
        <v>68371</v>
      </c>
      <c r="G95" s="537">
        <v>286560</v>
      </c>
      <c r="H95" s="537">
        <v>725616</v>
      </c>
      <c r="I95" s="550">
        <v>1367915</v>
      </c>
      <c r="J95" s="537">
        <v>2915060</v>
      </c>
      <c r="K95" s="550">
        <v>3928044</v>
      </c>
      <c r="L95" s="537">
        <v>250759</v>
      </c>
      <c r="M95" s="537">
        <v>228042</v>
      </c>
      <c r="N95" s="551">
        <v>844310</v>
      </c>
      <c r="O95" s="550">
        <v>4406846</v>
      </c>
      <c r="P95" s="549">
        <v>3.22</v>
      </c>
    </row>
    <row r="96" spans="2:16" ht="12" thickBot="1" x14ac:dyDescent="0.25">
      <c r="B96" s="567"/>
      <c r="C96" s="566"/>
      <c r="D96" s="541"/>
      <c r="E96" s="541"/>
      <c r="F96" s="541"/>
      <c r="G96" s="541"/>
      <c r="H96" s="565"/>
      <c r="I96" s="564"/>
      <c r="J96" s="541"/>
      <c r="K96" s="564"/>
      <c r="L96" s="541"/>
      <c r="M96" s="541"/>
      <c r="N96" s="565"/>
      <c r="O96" s="564"/>
      <c r="P96" s="563"/>
    </row>
    <row r="97" spans="2:16" ht="12" thickTop="1" x14ac:dyDescent="0.2">
      <c r="C97" s="561"/>
      <c r="D97" s="561"/>
      <c r="E97" s="561"/>
      <c r="F97" s="561"/>
      <c r="G97" s="561"/>
      <c r="H97" s="562"/>
      <c r="I97" s="561"/>
      <c r="J97" s="561"/>
      <c r="K97" s="561"/>
      <c r="L97" s="561"/>
      <c r="M97" s="561"/>
      <c r="N97" s="562"/>
      <c r="O97" s="561"/>
      <c r="P97" s="561"/>
    </row>
    <row r="98" spans="2:16" ht="12" thickBot="1" x14ac:dyDescent="0.25">
      <c r="H98" s="533"/>
      <c r="L98" s="532"/>
      <c r="M98" s="560"/>
      <c r="N98" s="560"/>
      <c r="O98" s="560"/>
    </row>
    <row r="99" spans="2:16" ht="23.25" thickTop="1" x14ac:dyDescent="0.2">
      <c r="B99" s="1079" t="s">
        <v>2020</v>
      </c>
      <c r="C99" s="1079"/>
      <c r="D99" s="559"/>
      <c r="E99" s="558" t="s">
        <v>428</v>
      </c>
      <c r="F99" s="558" t="s">
        <v>2002</v>
      </c>
      <c r="G99" s="558" t="s">
        <v>2019</v>
      </c>
      <c r="H99" s="557" t="s">
        <v>2018</v>
      </c>
      <c r="I99" s="556" t="s">
        <v>2017</v>
      </c>
      <c r="J99" s="558" t="s">
        <v>434</v>
      </c>
      <c r="K99" s="558" t="s">
        <v>2016</v>
      </c>
      <c r="L99" s="558" t="s">
        <v>434</v>
      </c>
      <c r="M99" s="557" t="s">
        <v>2015</v>
      </c>
      <c r="N99" s="556" t="s">
        <v>2014</v>
      </c>
      <c r="O99" s="556" t="s">
        <v>2010</v>
      </c>
    </row>
    <row r="100" spans="2:16" ht="12.75" customHeight="1" x14ac:dyDescent="0.2">
      <c r="B100" s="1080"/>
      <c r="C100" s="1080"/>
      <c r="D100" s="555" t="s">
        <v>2002</v>
      </c>
      <c r="E100" s="555" t="s">
        <v>429</v>
      </c>
      <c r="F100" s="555" t="s">
        <v>2013</v>
      </c>
      <c r="G100" s="555" t="s">
        <v>429</v>
      </c>
      <c r="H100" s="554" t="s">
        <v>2012</v>
      </c>
      <c r="I100" s="553" t="s">
        <v>2010</v>
      </c>
      <c r="J100" s="555" t="s">
        <v>429</v>
      </c>
      <c r="K100" s="555" t="s">
        <v>433</v>
      </c>
      <c r="L100" s="555" t="s">
        <v>429</v>
      </c>
      <c r="M100" s="554" t="s">
        <v>2011</v>
      </c>
      <c r="N100" s="553" t="s">
        <v>2010</v>
      </c>
      <c r="O100" s="553" t="s">
        <v>2009</v>
      </c>
    </row>
    <row r="101" spans="2:16" ht="13.5" x14ac:dyDescent="0.2">
      <c r="B101" s="1080"/>
      <c r="C101" s="1080"/>
      <c r="D101" s="555" t="s">
        <v>2008</v>
      </c>
      <c r="E101" s="555" t="s">
        <v>2006</v>
      </c>
      <c r="F101" s="555" t="s">
        <v>2007</v>
      </c>
      <c r="G101" s="555" t="s">
        <v>2006</v>
      </c>
      <c r="H101" s="554" t="s">
        <v>2005</v>
      </c>
      <c r="I101" s="553" t="s">
        <v>2004</v>
      </c>
      <c r="J101" s="555" t="s">
        <v>2003</v>
      </c>
      <c r="K101" s="555" t="s">
        <v>2002</v>
      </c>
      <c r="L101" s="555" t="s">
        <v>2001</v>
      </c>
      <c r="M101" s="554" t="s">
        <v>2000</v>
      </c>
      <c r="N101" s="553" t="s">
        <v>1999</v>
      </c>
      <c r="O101" s="553" t="s">
        <v>1998</v>
      </c>
    </row>
    <row r="102" spans="2:16" ht="13.5" customHeight="1" thickBot="1" x14ac:dyDescent="0.25">
      <c r="B102" s="1080"/>
      <c r="C102" s="1080"/>
      <c r="D102" s="555" t="s">
        <v>1997</v>
      </c>
      <c r="E102" s="555" t="s">
        <v>1996</v>
      </c>
      <c r="F102" s="555" t="s">
        <v>430</v>
      </c>
      <c r="G102" s="555" t="s">
        <v>1995</v>
      </c>
      <c r="H102" s="554" t="s">
        <v>1994</v>
      </c>
      <c r="I102" s="553" t="s">
        <v>1993</v>
      </c>
      <c r="J102" s="555" t="s">
        <v>1992</v>
      </c>
      <c r="K102" s="555" t="s">
        <v>429</v>
      </c>
      <c r="L102" s="555" t="s">
        <v>1991</v>
      </c>
      <c r="M102" s="554" t="s">
        <v>1990</v>
      </c>
      <c r="N102" s="553" t="s">
        <v>1989</v>
      </c>
      <c r="O102" s="553" t="s">
        <v>1988</v>
      </c>
    </row>
    <row r="103" spans="2:16" ht="13.5" customHeight="1" thickBot="1" x14ac:dyDescent="0.25">
      <c r="B103" s="1081"/>
      <c r="C103" s="1081"/>
      <c r="D103" s="552">
        <v>1</v>
      </c>
      <c r="E103" s="552">
        <v>2</v>
      </c>
      <c r="F103" s="552">
        <v>3</v>
      </c>
      <c r="G103" s="552">
        <v>4</v>
      </c>
      <c r="H103" s="552">
        <v>5</v>
      </c>
      <c r="I103" s="552">
        <v>6</v>
      </c>
      <c r="J103" s="552">
        <v>7</v>
      </c>
      <c r="K103" s="552">
        <v>8</v>
      </c>
      <c r="L103" s="552">
        <v>9</v>
      </c>
      <c r="M103" s="552">
        <v>10</v>
      </c>
      <c r="N103" s="552">
        <v>11</v>
      </c>
      <c r="O103" s="552">
        <v>12</v>
      </c>
    </row>
    <row r="104" spans="2:16" ht="12" thickTop="1" x14ac:dyDescent="0.2">
      <c r="B104" s="548">
        <v>2003</v>
      </c>
      <c r="C104" s="538" t="s">
        <v>432</v>
      </c>
      <c r="D104" s="537">
        <v>567519</v>
      </c>
      <c r="E104" s="537">
        <v>3495</v>
      </c>
      <c r="F104" s="537">
        <v>30273</v>
      </c>
      <c r="G104" s="537">
        <v>145224</v>
      </c>
      <c r="H104" s="551">
        <v>524730</v>
      </c>
      <c r="I104" s="550">
        <v>746511</v>
      </c>
      <c r="J104" s="537">
        <v>1560130</v>
      </c>
      <c r="K104" s="537">
        <v>135019</v>
      </c>
      <c r="L104" s="537">
        <v>1695149</v>
      </c>
      <c r="M104" s="551">
        <v>587935</v>
      </c>
      <c r="N104" s="550">
        <v>2266163</v>
      </c>
      <c r="O104" s="549">
        <v>3.04</v>
      </c>
    </row>
    <row r="105" spans="2:16" x14ac:dyDescent="0.2">
      <c r="B105" s="548">
        <v>2004</v>
      </c>
      <c r="C105" s="538" t="s">
        <v>462</v>
      </c>
      <c r="D105" s="547">
        <v>578116</v>
      </c>
      <c r="E105" s="547">
        <v>2116</v>
      </c>
      <c r="F105" s="547">
        <v>36432</v>
      </c>
      <c r="G105" s="547">
        <v>156204</v>
      </c>
      <c r="H105" s="546">
        <v>512213</v>
      </c>
      <c r="I105" s="545">
        <v>772868</v>
      </c>
      <c r="J105" s="547">
        <v>1760630</v>
      </c>
      <c r="K105" s="547">
        <v>145694</v>
      </c>
      <c r="L105" s="547">
        <v>1906324</v>
      </c>
      <c r="M105" s="546">
        <v>583190</v>
      </c>
      <c r="N105" s="545">
        <v>2486556</v>
      </c>
      <c r="O105" s="544">
        <v>3.22</v>
      </c>
    </row>
    <row r="106" spans="2:16" x14ac:dyDescent="0.2">
      <c r="B106" s="548"/>
      <c r="C106" s="538" t="s">
        <v>1987</v>
      </c>
      <c r="D106" s="547">
        <v>655283</v>
      </c>
      <c r="E106" s="547">
        <v>5499</v>
      </c>
      <c r="F106" s="547">
        <v>38836</v>
      </c>
      <c r="G106" s="547">
        <v>196348</v>
      </c>
      <c r="H106" s="546">
        <v>437004</v>
      </c>
      <c r="I106" s="545">
        <v>895966</v>
      </c>
      <c r="J106" s="547">
        <v>1897774</v>
      </c>
      <c r="K106" s="547">
        <v>172493</v>
      </c>
      <c r="L106" s="547">
        <v>2070267</v>
      </c>
      <c r="M106" s="546">
        <v>586492</v>
      </c>
      <c r="N106" s="545">
        <v>2731049</v>
      </c>
      <c r="O106" s="544">
        <v>3.05</v>
      </c>
    </row>
    <row r="107" spans="2:16" x14ac:dyDescent="0.2">
      <c r="B107" s="548">
        <v>2005</v>
      </c>
      <c r="C107" s="538" t="s">
        <v>1986</v>
      </c>
      <c r="D107" s="547">
        <v>665901</v>
      </c>
      <c r="E107" s="547">
        <v>3335</v>
      </c>
      <c r="F107" s="547">
        <v>43472</v>
      </c>
      <c r="G107" s="547">
        <v>196302</v>
      </c>
      <c r="H107" s="546">
        <v>503659</v>
      </c>
      <c r="I107" s="545">
        <v>909010</v>
      </c>
      <c r="J107" s="547">
        <v>2111113</v>
      </c>
      <c r="K107" s="547">
        <v>180295</v>
      </c>
      <c r="L107" s="547">
        <v>2291408</v>
      </c>
      <c r="M107" s="546">
        <v>636938</v>
      </c>
      <c r="N107" s="545">
        <v>2960645</v>
      </c>
      <c r="O107" s="544">
        <v>3.26</v>
      </c>
    </row>
    <row r="108" spans="2:16" x14ac:dyDescent="0.2">
      <c r="B108" s="548"/>
      <c r="C108" s="538" t="s">
        <v>432</v>
      </c>
      <c r="D108" s="547">
        <v>731749</v>
      </c>
      <c r="E108" s="547">
        <v>3327</v>
      </c>
      <c r="F108" s="547">
        <v>42527</v>
      </c>
      <c r="G108" s="547">
        <v>207750</v>
      </c>
      <c r="H108" s="546">
        <v>471398</v>
      </c>
      <c r="I108" s="545">
        <v>985352</v>
      </c>
      <c r="J108" s="547">
        <v>2277270</v>
      </c>
      <c r="K108" s="547">
        <v>189525</v>
      </c>
      <c r="L108" s="547">
        <v>2466795</v>
      </c>
      <c r="M108" s="546">
        <v>570267</v>
      </c>
      <c r="N108" s="545">
        <v>3201870</v>
      </c>
      <c r="O108" s="544">
        <v>3.25</v>
      </c>
    </row>
    <row r="109" spans="2:16" x14ac:dyDescent="0.2">
      <c r="B109" s="548">
        <v>2006</v>
      </c>
      <c r="C109" s="538" t="s">
        <v>462</v>
      </c>
      <c r="D109" s="547">
        <v>740390</v>
      </c>
      <c r="E109" s="547">
        <v>4931</v>
      </c>
      <c r="F109" s="547">
        <v>48439</v>
      </c>
      <c r="G109" s="547">
        <v>207574</v>
      </c>
      <c r="H109" s="546">
        <v>565435</v>
      </c>
      <c r="I109" s="545">
        <v>1001334</v>
      </c>
      <c r="J109" s="547">
        <v>2466083</v>
      </c>
      <c r="K109" s="547">
        <v>195501</v>
      </c>
      <c r="L109" s="547">
        <v>2661584</v>
      </c>
      <c r="M109" s="546">
        <v>688429</v>
      </c>
      <c r="N109" s="545">
        <v>3406905</v>
      </c>
      <c r="O109" s="544">
        <v>3.4</v>
      </c>
    </row>
    <row r="110" spans="2:16" x14ac:dyDescent="0.2">
      <c r="B110" s="548"/>
      <c r="C110" s="538" t="s">
        <v>432</v>
      </c>
      <c r="D110" s="547">
        <v>874260</v>
      </c>
      <c r="E110" s="547">
        <v>4798</v>
      </c>
      <c r="F110" s="547">
        <v>48367</v>
      </c>
      <c r="G110" s="547">
        <v>264356</v>
      </c>
      <c r="H110" s="546">
        <v>568274</v>
      </c>
      <c r="I110" s="545">
        <v>1191781</v>
      </c>
      <c r="J110" s="547">
        <v>2601256</v>
      </c>
      <c r="K110" s="547">
        <v>198719</v>
      </c>
      <c r="L110" s="547">
        <v>2799975</v>
      </c>
      <c r="M110" s="546">
        <v>684875</v>
      </c>
      <c r="N110" s="545">
        <v>3679033</v>
      </c>
      <c r="O110" s="544">
        <v>3.09</v>
      </c>
    </row>
    <row r="111" spans="2:16" x14ac:dyDescent="0.2">
      <c r="B111" s="548">
        <v>2007</v>
      </c>
      <c r="C111" s="538" t="s">
        <v>462</v>
      </c>
      <c r="D111" s="547">
        <v>840181</v>
      </c>
      <c r="E111" s="547">
        <v>7012</v>
      </c>
      <c r="F111" s="547">
        <v>58072</v>
      </c>
      <c r="G111" s="547">
        <v>305169</v>
      </c>
      <c r="H111" s="546">
        <v>787879</v>
      </c>
      <c r="I111" s="545">
        <v>1210434</v>
      </c>
      <c r="J111" s="547">
        <v>3010650</v>
      </c>
      <c r="K111" s="547">
        <v>207312</v>
      </c>
      <c r="L111" s="547">
        <v>3217962</v>
      </c>
      <c r="M111" s="546">
        <v>974270</v>
      </c>
      <c r="N111" s="545">
        <v>4065155</v>
      </c>
      <c r="O111" s="544">
        <v>3.36</v>
      </c>
    </row>
    <row r="112" spans="2:16" x14ac:dyDescent="0.2">
      <c r="B112" s="548"/>
      <c r="C112" s="538" t="s">
        <v>432</v>
      </c>
      <c r="D112" s="547">
        <v>1007831</v>
      </c>
      <c r="E112" s="547">
        <v>5153</v>
      </c>
      <c r="F112" s="547">
        <v>68371</v>
      </c>
      <c r="G112" s="547">
        <v>286560</v>
      </c>
      <c r="H112" s="546">
        <v>725616</v>
      </c>
      <c r="I112" s="545">
        <v>1367915</v>
      </c>
      <c r="J112" s="547">
        <v>3165819</v>
      </c>
      <c r="K112" s="547">
        <v>228042</v>
      </c>
      <c r="L112" s="547">
        <v>3393861</v>
      </c>
      <c r="M112" s="546">
        <v>844310</v>
      </c>
      <c r="N112" s="545">
        <v>4406846</v>
      </c>
      <c r="O112" s="544">
        <v>3.22</v>
      </c>
    </row>
    <row r="113" spans="2:15" x14ac:dyDescent="0.2">
      <c r="B113" s="548">
        <v>2008</v>
      </c>
      <c r="C113" s="538" t="s">
        <v>464</v>
      </c>
      <c r="D113" s="547">
        <v>982325</v>
      </c>
      <c r="E113" s="547">
        <v>4261</v>
      </c>
      <c r="F113" s="547">
        <v>68966</v>
      </c>
      <c r="G113" s="547">
        <v>424549</v>
      </c>
      <c r="H113" s="546">
        <v>480129</v>
      </c>
      <c r="I113" s="545">
        <v>1480101</v>
      </c>
      <c r="J113" s="547">
        <v>3439127</v>
      </c>
      <c r="K113" s="547">
        <v>263430</v>
      </c>
      <c r="L113" s="547">
        <v>3702557</v>
      </c>
      <c r="M113" s="546">
        <v>667512</v>
      </c>
      <c r="N113" s="545">
        <v>4689143</v>
      </c>
      <c r="O113" s="544">
        <v>3.17</v>
      </c>
    </row>
    <row r="114" spans="2:15" x14ac:dyDescent="0.2">
      <c r="B114" s="548"/>
      <c r="C114" s="538" t="s">
        <v>465</v>
      </c>
      <c r="D114" s="547">
        <v>1124219</v>
      </c>
      <c r="E114" s="547">
        <v>5040</v>
      </c>
      <c r="F114" s="547">
        <v>86649</v>
      </c>
      <c r="G114" s="547">
        <v>240583</v>
      </c>
      <c r="H114" s="546">
        <v>186206</v>
      </c>
      <c r="I114" s="545">
        <v>1456490</v>
      </c>
      <c r="J114" s="547">
        <v>3386357</v>
      </c>
      <c r="K114" s="547">
        <v>276283</v>
      </c>
      <c r="L114" s="547">
        <v>3662640</v>
      </c>
      <c r="M114" s="546">
        <v>375614</v>
      </c>
      <c r="N114" s="545">
        <v>4791899</v>
      </c>
      <c r="O114" s="544">
        <v>3.29</v>
      </c>
    </row>
    <row r="115" spans="2:15" x14ac:dyDescent="0.2">
      <c r="B115" s="548">
        <v>2009</v>
      </c>
      <c r="C115" s="538" t="s">
        <v>464</v>
      </c>
      <c r="D115" s="547">
        <v>1152173</v>
      </c>
      <c r="E115" s="547">
        <v>4662</v>
      </c>
      <c r="F115" s="547">
        <v>77006</v>
      </c>
      <c r="G115" s="547">
        <v>273740</v>
      </c>
      <c r="H115" s="546">
        <v>302848</v>
      </c>
      <c r="I115" s="545">
        <v>1507581</v>
      </c>
      <c r="J115" s="547">
        <v>3700020</v>
      </c>
      <c r="K115" s="547">
        <v>280364</v>
      </c>
      <c r="L115" s="547">
        <v>3980384</v>
      </c>
      <c r="M115" s="546">
        <v>495855</v>
      </c>
      <c r="N115" s="545">
        <v>5137219</v>
      </c>
      <c r="O115" s="544">
        <v>3.41</v>
      </c>
    </row>
    <row r="116" spans="2:15" x14ac:dyDescent="0.2">
      <c r="B116" s="548"/>
      <c r="C116" s="538" t="s">
        <v>465</v>
      </c>
      <c r="D116" s="547">
        <v>1296911</v>
      </c>
      <c r="E116" s="547">
        <v>5007</v>
      </c>
      <c r="F116" s="547">
        <v>77070</v>
      </c>
      <c r="G116" s="547">
        <v>281069</v>
      </c>
      <c r="H116" s="546">
        <v>320912</v>
      </c>
      <c r="I116" s="545">
        <v>1660056</v>
      </c>
      <c r="J116" s="547">
        <v>3855571</v>
      </c>
      <c r="K116" s="547">
        <v>319384</v>
      </c>
      <c r="L116" s="547">
        <v>4174955</v>
      </c>
      <c r="M116" s="546">
        <v>497738</v>
      </c>
      <c r="N116" s="545">
        <v>5476873</v>
      </c>
      <c r="O116" s="544">
        <v>3.3</v>
      </c>
    </row>
    <row r="117" spans="2:15" x14ac:dyDescent="0.2">
      <c r="B117" s="548">
        <v>2010</v>
      </c>
      <c r="C117" s="538" t="s">
        <v>464</v>
      </c>
      <c r="D117" s="547">
        <v>1295385</v>
      </c>
      <c r="E117" s="547">
        <v>6663</v>
      </c>
      <c r="F117" s="547">
        <v>87673</v>
      </c>
      <c r="G117" s="547">
        <v>289566</v>
      </c>
      <c r="H117" s="546">
        <v>378699</v>
      </c>
      <c r="I117" s="545">
        <v>1679286</v>
      </c>
      <c r="J117" s="547">
        <v>4129749</v>
      </c>
      <c r="K117" s="547">
        <v>345438</v>
      </c>
      <c r="L117" s="547">
        <v>4475186</v>
      </c>
      <c r="M117" s="546">
        <v>545281</v>
      </c>
      <c r="N117" s="545">
        <v>5777234</v>
      </c>
      <c r="O117" s="544">
        <v>3.44</v>
      </c>
    </row>
    <row r="118" spans="2:15" x14ac:dyDescent="0.2">
      <c r="B118" s="548"/>
      <c r="C118" s="538" t="s">
        <v>465</v>
      </c>
      <c r="D118" s="547">
        <v>1514875</v>
      </c>
      <c r="E118" s="547">
        <v>8010</v>
      </c>
      <c r="F118" s="547">
        <v>86095</v>
      </c>
      <c r="G118" s="547">
        <v>326102</v>
      </c>
      <c r="H118" s="546">
        <v>482942</v>
      </c>
      <c r="I118" s="545">
        <v>1935081</v>
      </c>
      <c r="J118" s="547">
        <v>4400379</v>
      </c>
      <c r="K118" s="547">
        <v>372401</v>
      </c>
      <c r="L118" s="547">
        <v>4772779</v>
      </c>
      <c r="M118" s="546">
        <v>672045</v>
      </c>
      <c r="N118" s="545">
        <v>6295663</v>
      </c>
      <c r="O118" s="544">
        <v>3.25</v>
      </c>
    </row>
    <row r="119" spans="2:15" x14ac:dyDescent="0.2">
      <c r="B119" s="548">
        <v>2011</v>
      </c>
      <c r="C119" s="538" t="s">
        <v>464</v>
      </c>
      <c r="D119" s="547">
        <v>1501409</v>
      </c>
      <c r="E119" s="547">
        <v>10145</v>
      </c>
      <c r="F119" s="547">
        <v>104852</v>
      </c>
      <c r="G119" s="547">
        <v>349427</v>
      </c>
      <c r="H119" s="546">
        <v>613998</v>
      </c>
      <c r="I119" s="545">
        <v>1965833</v>
      </c>
      <c r="J119" s="547">
        <v>4808694</v>
      </c>
      <c r="K119" s="547">
        <v>374945</v>
      </c>
      <c r="L119" s="547">
        <v>5183640</v>
      </c>
      <c r="M119" s="546">
        <v>780253</v>
      </c>
      <c r="N119" s="545">
        <v>6695194</v>
      </c>
      <c r="O119" s="544">
        <v>3.41</v>
      </c>
    </row>
    <row r="120" spans="2:15" x14ac:dyDescent="0.2">
      <c r="B120" s="548"/>
      <c r="C120" s="538" t="s">
        <v>465</v>
      </c>
      <c r="D120" s="547">
        <v>1591203</v>
      </c>
      <c r="E120" s="547">
        <v>9193</v>
      </c>
      <c r="F120" s="547">
        <v>110188</v>
      </c>
      <c r="G120" s="547">
        <v>370202</v>
      </c>
      <c r="H120" s="546">
        <v>491386</v>
      </c>
      <c r="I120" s="545">
        <v>2080786</v>
      </c>
      <c r="J120" s="547">
        <v>5073799</v>
      </c>
      <c r="K120" s="547">
        <v>400375</v>
      </c>
      <c r="L120" s="547">
        <v>5474174</v>
      </c>
      <c r="M120" s="546">
        <v>640325</v>
      </c>
      <c r="N120" s="545">
        <v>7074570</v>
      </c>
      <c r="O120" s="544">
        <v>3.4</v>
      </c>
    </row>
    <row r="121" spans="2:15" x14ac:dyDescent="0.2">
      <c r="B121" s="548">
        <v>2012</v>
      </c>
      <c r="C121" s="538" t="s">
        <v>464</v>
      </c>
      <c r="D121" s="547">
        <v>1673746</v>
      </c>
      <c r="E121" s="547">
        <v>8899</v>
      </c>
      <c r="F121" s="547">
        <v>110055</v>
      </c>
      <c r="G121" s="547">
        <v>396172</v>
      </c>
      <c r="H121" s="546">
        <v>394069</v>
      </c>
      <c r="I121" s="545">
        <v>2188873</v>
      </c>
      <c r="J121" s="547">
        <v>5519020</v>
      </c>
      <c r="K121" s="547">
        <v>440130</v>
      </c>
      <c r="L121" s="547">
        <v>5959150</v>
      </c>
      <c r="M121" s="546">
        <v>532131</v>
      </c>
      <c r="N121" s="545">
        <v>7641795</v>
      </c>
      <c r="O121" s="544">
        <v>3.49</v>
      </c>
    </row>
    <row r="122" spans="2:15" x14ac:dyDescent="0.2">
      <c r="B122" s="548"/>
      <c r="C122" s="538" t="s">
        <v>465</v>
      </c>
      <c r="D122" s="547">
        <v>1834412</v>
      </c>
      <c r="E122" s="547">
        <v>10539</v>
      </c>
      <c r="F122" s="547">
        <v>131265</v>
      </c>
      <c r="G122" s="547">
        <v>453292</v>
      </c>
      <c r="H122" s="546">
        <v>334166</v>
      </c>
      <c r="I122" s="545">
        <v>2429509</v>
      </c>
      <c r="J122" s="547">
        <v>5923781</v>
      </c>
      <c r="K122" s="547">
        <v>485478</v>
      </c>
      <c r="L122" s="547">
        <v>6409258</v>
      </c>
      <c r="M122" s="546">
        <v>549294</v>
      </c>
      <c r="N122" s="545">
        <v>8254210</v>
      </c>
      <c r="O122" s="544">
        <v>3.4</v>
      </c>
    </row>
    <row r="123" spans="2:15" x14ac:dyDescent="0.2">
      <c r="B123" s="548">
        <v>2013</v>
      </c>
      <c r="C123" s="538" t="s">
        <v>464</v>
      </c>
      <c r="D123" s="547">
        <v>1938222</v>
      </c>
      <c r="E123" s="547">
        <v>9075</v>
      </c>
      <c r="F123" s="547">
        <v>110867</v>
      </c>
      <c r="G123" s="547">
        <v>475648</v>
      </c>
      <c r="H123" s="546">
        <v>126839</v>
      </c>
      <c r="I123" s="545">
        <v>2533812</v>
      </c>
      <c r="J123" s="547">
        <v>6394078</v>
      </c>
      <c r="K123" s="547">
        <v>514988</v>
      </c>
      <c r="L123" s="547">
        <v>6909066</v>
      </c>
      <c r="M123" s="546">
        <v>262735</v>
      </c>
      <c r="N123" s="545">
        <v>8856364</v>
      </c>
      <c r="O123" s="544">
        <v>3.5</v>
      </c>
    </row>
    <row r="124" spans="2:15" x14ac:dyDescent="0.2">
      <c r="B124" s="548"/>
      <c r="C124" s="538" t="s">
        <v>465</v>
      </c>
      <c r="D124" s="547">
        <v>2086655</v>
      </c>
      <c r="E124" s="547">
        <v>9327</v>
      </c>
      <c r="F124" s="547">
        <v>133340</v>
      </c>
      <c r="G124" s="547">
        <v>493540</v>
      </c>
      <c r="H124" s="546">
        <v>106652</v>
      </c>
      <c r="I124" s="545">
        <v>2722862</v>
      </c>
      <c r="J124" s="547">
        <v>6693275</v>
      </c>
      <c r="K124" s="547">
        <v>594895</v>
      </c>
      <c r="L124" s="547">
        <v>7288170</v>
      </c>
      <c r="M124" s="546">
        <v>42882</v>
      </c>
      <c r="N124" s="545">
        <v>9384152</v>
      </c>
      <c r="O124" s="544">
        <v>3.45</v>
      </c>
    </row>
    <row r="125" spans="2:15" x14ac:dyDescent="0.2">
      <c r="B125" s="548">
        <v>2014</v>
      </c>
      <c r="C125" s="538" t="s">
        <v>464</v>
      </c>
      <c r="D125" s="547">
        <v>2177873</v>
      </c>
      <c r="E125" s="547">
        <v>11690</v>
      </c>
      <c r="F125" s="547">
        <v>139490</v>
      </c>
      <c r="G125" s="547">
        <v>530746</v>
      </c>
      <c r="H125" s="546">
        <v>481686</v>
      </c>
      <c r="I125" s="545">
        <v>2859799</v>
      </c>
      <c r="J125" s="547">
        <v>7177637</v>
      </c>
      <c r="K125" s="547">
        <v>599384</v>
      </c>
      <c r="L125" s="547">
        <v>7777021</v>
      </c>
      <c r="M125" s="546">
        <v>593042</v>
      </c>
      <c r="N125" s="545">
        <v>9966583</v>
      </c>
      <c r="O125" s="544">
        <v>3.48</v>
      </c>
    </row>
    <row r="126" spans="2:15" x14ac:dyDescent="0.2">
      <c r="B126" s="548"/>
      <c r="C126" s="538" t="s">
        <v>465</v>
      </c>
      <c r="D126" s="547">
        <v>2301599</v>
      </c>
      <c r="E126" s="547">
        <v>11493</v>
      </c>
      <c r="F126" s="547">
        <v>137995</v>
      </c>
      <c r="G126" s="547">
        <v>328786</v>
      </c>
      <c r="H126" s="546">
        <v>548197</v>
      </c>
      <c r="I126" s="545">
        <v>2779872</v>
      </c>
      <c r="J126" s="547">
        <v>7477434</v>
      </c>
      <c r="K126" s="547">
        <v>618910</v>
      </c>
      <c r="L126" s="547">
        <v>8096345</v>
      </c>
      <c r="M126" s="546">
        <v>641835</v>
      </c>
      <c r="N126" s="545">
        <v>10409436</v>
      </c>
      <c r="O126" s="544">
        <v>3.74</v>
      </c>
    </row>
    <row r="127" spans="2:15" x14ac:dyDescent="0.2">
      <c r="B127" s="548">
        <v>2015</v>
      </c>
      <c r="C127" s="538" t="s">
        <v>464</v>
      </c>
      <c r="D127" s="547">
        <v>2554749</v>
      </c>
      <c r="E127" s="547">
        <v>13747</v>
      </c>
      <c r="F127" s="547">
        <v>160299</v>
      </c>
      <c r="G127" s="547">
        <v>413234</v>
      </c>
      <c r="H127" s="546">
        <v>722415</v>
      </c>
      <c r="I127" s="545">
        <v>3142030</v>
      </c>
      <c r="J127" s="547">
        <v>8115888</v>
      </c>
      <c r="K127" s="547">
        <v>597760</v>
      </c>
      <c r="L127" s="547">
        <v>8713648</v>
      </c>
      <c r="M127" s="546">
        <v>812747</v>
      </c>
      <c r="N127" s="545">
        <v>11282144</v>
      </c>
      <c r="O127" s="544">
        <v>3.59</v>
      </c>
    </row>
    <row r="128" spans="2:15" x14ac:dyDescent="0.2">
      <c r="B128" s="548"/>
      <c r="C128" s="959" t="s">
        <v>465</v>
      </c>
      <c r="D128" s="547">
        <v>2880189</v>
      </c>
      <c r="E128" s="547">
        <v>14542</v>
      </c>
      <c r="F128" s="547">
        <v>162846</v>
      </c>
      <c r="G128" s="547">
        <v>418754</v>
      </c>
      <c r="H128" s="546">
        <v>902093</v>
      </c>
      <c r="I128" s="545">
        <v>3476331</v>
      </c>
      <c r="J128" s="547">
        <v>8262049</v>
      </c>
      <c r="K128" s="547">
        <v>605095</v>
      </c>
      <c r="L128" s="547">
        <v>8867144</v>
      </c>
      <c r="M128" s="546">
        <v>963302</v>
      </c>
      <c r="N128" s="545">
        <f>+D128+E128+L128</f>
        <v>11761875</v>
      </c>
      <c r="O128" s="582">
        <f>N128/I128</f>
        <v>3.3834163087462041</v>
      </c>
    </row>
    <row r="129" spans="2:15" x14ac:dyDescent="0.2">
      <c r="B129" s="548">
        <v>2016</v>
      </c>
      <c r="C129" s="959" t="s">
        <v>464</v>
      </c>
      <c r="D129" s="547">
        <v>3333784.1030003699</v>
      </c>
      <c r="E129" s="547">
        <v>18755.859794660046</v>
      </c>
      <c r="F129" s="547">
        <v>229330.64800000007</v>
      </c>
      <c r="G129" s="547">
        <v>391760.47</v>
      </c>
      <c r="H129" s="546">
        <v>1033016.3088787701</v>
      </c>
      <c r="I129" s="545">
        <v>3973631.0807950301</v>
      </c>
      <c r="J129" s="547">
        <v>8885055.0003127828</v>
      </c>
      <c r="K129" s="547">
        <v>587257.61188502121</v>
      </c>
      <c r="L129" s="547">
        <v>9472312.6121978033</v>
      </c>
      <c r="M129" s="546">
        <v>1007597.9193716858</v>
      </c>
      <c r="N129" s="545">
        <f>+D129+E129+L129</f>
        <v>12824852.574992834</v>
      </c>
      <c r="O129" s="582">
        <f t="shared" ref="O129:O136" si="0">N129/I129</f>
        <v>3.227489496188177</v>
      </c>
    </row>
    <row r="130" spans="2:15" x14ac:dyDescent="0.2">
      <c r="B130" s="548"/>
      <c r="C130" s="959" t="s">
        <v>465</v>
      </c>
      <c r="D130" s="547">
        <v>3402279.3863703702</v>
      </c>
      <c r="E130" s="547">
        <v>19124.013675210004</v>
      </c>
      <c r="F130" s="547">
        <v>183844.27062999998</v>
      </c>
      <c r="G130" s="547">
        <v>632435.48100000003</v>
      </c>
      <c r="H130" s="546">
        <v>1067573.40182989</v>
      </c>
      <c r="I130" s="545">
        <v>4237683.1516755801</v>
      </c>
      <c r="J130" s="547">
        <v>9449948.7944363952</v>
      </c>
      <c r="K130" s="547">
        <v>599357.66237438354</v>
      </c>
      <c r="L130" s="547">
        <v>10049306.456810778</v>
      </c>
      <c r="M130" s="546">
        <v>986994.57962684997</v>
      </c>
      <c r="N130" s="545">
        <f t="shared" ref="N130:N136" si="1">+D130+E130+L130</f>
        <v>13470709.856856357</v>
      </c>
      <c r="O130" s="582">
        <f t="shared" si="0"/>
        <v>3.1787911872387244</v>
      </c>
    </row>
    <row r="131" spans="2:15" x14ac:dyDescent="0.2">
      <c r="B131" s="548">
        <v>2017</v>
      </c>
      <c r="C131" s="959" t="s">
        <v>464</v>
      </c>
      <c r="D131" s="547">
        <v>3911315.3192810002</v>
      </c>
      <c r="E131" s="547">
        <v>22691.999143809899</v>
      </c>
      <c r="F131" s="547">
        <v>264626.51899999991</v>
      </c>
      <c r="G131" s="547">
        <v>669337.53899999999</v>
      </c>
      <c r="H131" s="546">
        <v>828922.70875054039</v>
      </c>
      <c r="I131" s="545">
        <v>4867971.3764248099</v>
      </c>
      <c r="J131" s="547">
        <v>9991534.727492284</v>
      </c>
      <c r="K131" s="547">
        <v>655339.98944645049</v>
      </c>
      <c r="L131" s="547">
        <v>10646874.716938734</v>
      </c>
      <c r="M131" s="546">
        <v>602049.44000891061</v>
      </c>
      <c r="N131" s="545">
        <f t="shared" si="1"/>
        <v>14580882.035363544</v>
      </c>
      <c r="O131" s="582">
        <f t="shared" si="0"/>
        <v>2.9952686463970539</v>
      </c>
    </row>
    <row r="132" spans="2:15" x14ac:dyDescent="0.2">
      <c r="B132" s="548"/>
      <c r="C132" s="959" t="s">
        <v>465</v>
      </c>
      <c r="D132" s="547">
        <v>3926956.5230613705</v>
      </c>
      <c r="E132" s="547">
        <v>22623.537169699895</v>
      </c>
      <c r="F132" s="547">
        <v>201307.10399999999</v>
      </c>
      <c r="G132" s="547">
        <v>733920.96</v>
      </c>
      <c r="H132" s="546">
        <v>642399.44384661014</v>
      </c>
      <c r="I132" s="545">
        <v>4884808.1242310703</v>
      </c>
      <c r="J132" s="547">
        <v>10237521.001287285</v>
      </c>
      <c r="K132" s="547">
        <v>730161.77776635776</v>
      </c>
      <c r="L132" s="547">
        <v>10967682.779053643</v>
      </c>
      <c r="M132" s="546">
        <v>427632.83047314448</v>
      </c>
      <c r="N132" s="545">
        <f t="shared" si="1"/>
        <v>14917262.839284714</v>
      </c>
      <c r="O132" s="582">
        <f t="shared" si="0"/>
        <v>3.0538073266967629</v>
      </c>
    </row>
    <row r="133" spans="2:15" x14ac:dyDescent="0.2">
      <c r="B133" s="548">
        <v>2018</v>
      </c>
      <c r="C133" s="959" t="s">
        <v>464</v>
      </c>
      <c r="D133" s="547">
        <v>4387828.4084193707</v>
      </c>
      <c r="E133" s="547">
        <v>26962.145695449864</v>
      </c>
      <c r="F133" s="547">
        <v>255890.99799999996</v>
      </c>
      <c r="G133" s="547">
        <v>813948.91500000004</v>
      </c>
      <c r="H133" s="546">
        <v>12453.404861680232</v>
      </c>
      <c r="I133" s="545">
        <v>5484630.4671148201</v>
      </c>
      <c r="J133" s="547">
        <v>10753016.813851286</v>
      </c>
      <c r="K133" s="547">
        <v>829354.85630274599</v>
      </c>
      <c r="L133" s="547">
        <v>11582371.670154031</v>
      </c>
      <c r="M133" s="546">
        <v>-208423.39331779521</v>
      </c>
      <c r="N133" s="545">
        <f t="shared" si="1"/>
        <v>15997162.224268852</v>
      </c>
      <c r="O133" s="582">
        <f t="shared" si="0"/>
        <v>2.9167256244857147</v>
      </c>
    </row>
    <row r="134" spans="2:15" x14ac:dyDescent="0.2">
      <c r="B134" s="548"/>
      <c r="C134" s="959" t="s">
        <v>465</v>
      </c>
      <c r="D134" s="547">
        <v>4531097.6874343706</v>
      </c>
      <c r="E134" s="547">
        <v>27173.24475251984</v>
      </c>
      <c r="F134" s="547">
        <v>226118.78400000007</v>
      </c>
      <c r="G134" s="547">
        <v>867762.83400000003</v>
      </c>
      <c r="H134" s="546">
        <v>-532858.07180080959</v>
      </c>
      <c r="I134" s="545">
        <v>5652152.5501868902</v>
      </c>
      <c r="J134" s="547">
        <v>11107036.755063385</v>
      </c>
      <c r="K134" s="547">
        <v>909117.91083739139</v>
      </c>
      <c r="L134" s="547">
        <v>12016154.665900776</v>
      </c>
      <c r="M134" s="546">
        <v>-889589.15293372364</v>
      </c>
      <c r="N134" s="545">
        <f t="shared" si="1"/>
        <v>16574425.598087667</v>
      </c>
      <c r="O134" s="582">
        <f t="shared" si="0"/>
        <v>2.9324094583292215</v>
      </c>
    </row>
    <row r="135" spans="2:15" x14ac:dyDescent="0.2">
      <c r="B135" s="548">
        <v>2019</v>
      </c>
      <c r="C135" s="959" t="s">
        <v>464</v>
      </c>
      <c r="D135" s="547">
        <v>4950038.6315503707</v>
      </c>
      <c r="E135" s="547">
        <v>33635.521102970619</v>
      </c>
      <c r="F135" s="547">
        <v>343516.39600000007</v>
      </c>
      <c r="G135" s="547">
        <v>1246238.77</v>
      </c>
      <c r="H135" s="546">
        <v>-1127202.5322757296</v>
      </c>
      <c r="I135" s="545">
        <v>6573429.3186533414</v>
      </c>
      <c r="J135" s="547">
        <v>11705039.493683955</v>
      </c>
      <c r="K135" s="547">
        <v>1109780.1126731986</v>
      </c>
      <c r="L135" s="547">
        <v>12814819.606357154</v>
      </c>
      <c r="M135" s="546">
        <v>-1507081.2722714392</v>
      </c>
      <c r="N135" s="545">
        <f t="shared" si="1"/>
        <v>17798493.759010494</v>
      </c>
      <c r="O135" s="582">
        <f t="shared" si="0"/>
        <v>2.7076420687302321</v>
      </c>
    </row>
    <row r="136" spans="2:15" x14ac:dyDescent="0.2">
      <c r="B136" s="548"/>
      <c r="C136" s="959" t="s">
        <v>465</v>
      </c>
      <c r="D136" s="547">
        <v>5280002.7063044012</v>
      </c>
      <c r="E136" s="547">
        <v>33567.774685660457</v>
      </c>
      <c r="F136" s="547">
        <v>263485.72631499998</v>
      </c>
      <c r="G136" s="547">
        <v>1161647.4180000001</v>
      </c>
      <c r="H136" s="546">
        <v>-322066.86440919922</v>
      </c>
      <c r="I136" s="545">
        <v>6738703.6253050622</v>
      </c>
      <c r="J136" s="547">
        <v>12374317.507827058</v>
      </c>
      <c r="K136" s="547">
        <v>1027892.894496154</v>
      </c>
      <c r="L136" s="547">
        <v>13402210.402323212</v>
      </c>
      <c r="M136" s="546">
        <v>-629103.27864019817</v>
      </c>
      <c r="N136" s="545">
        <f t="shared" si="1"/>
        <v>18715780.883313276</v>
      </c>
      <c r="O136" s="582">
        <f t="shared" si="0"/>
        <v>2.7773562874960254</v>
      </c>
    </row>
    <row r="137" spans="2:15" x14ac:dyDescent="0.2">
      <c r="B137" s="548">
        <v>2020</v>
      </c>
      <c r="C137" s="959" t="s">
        <v>464</v>
      </c>
      <c r="D137" s="547">
        <v>6142016.0012424001</v>
      </c>
      <c r="E137" s="547">
        <v>41012.018984140421</v>
      </c>
      <c r="F137" s="547">
        <v>325507.58650999999</v>
      </c>
      <c r="G137" s="547">
        <v>1171103.108</v>
      </c>
      <c r="H137" s="546">
        <v>-180114.39853564044</v>
      </c>
      <c r="I137" s="545">
        <v>7679638.7147365408</v>
      </c>
      <c r="J137" s="547">
        <v>13650258.961860141</v>
      </c>
      <c r="K137" s="547">
        <v>1074510.6045524296</v>
      </c>
      <c r="L137" s="547">
        <v>14724769.56641257</v>
      </c>
      <c r="M137" s="546">
        <v>-514920.25304473581</v>
      </c>
      <c r="N137" s="545">
        <v>20907797.58663911</v>
      </c>
      <c r="O137" s="582">
        <v>2.7224975501150741</v>
      </c>
    </row>
    <row r="138" spans="2:15" ht="12" thickBot="1" x14ac:dyDescent="0.25">
      <c r="B138" s="543"/>
      <c r="C138" s="543"/>
      <c r="D138" s="541"/>
      <c r="E138" s="541"/>
      <c r="F138" s="541"/>
      <c r="G138" s="541"/>
      <c r="H138" s="542"/>
      <c r="I138" s="541"/>
      <c r="J138" s="541"/>
      <c r="K138" s="541"/>
      <c r="L138" s="541"/>
      <c r="M138" s="542"/>
      <c r="N138" s="541"/>
      <c r="O138" s="540"/>
    </row>
    <row r="139" spans="2:15" ht="12" thickTop="1" x14ac:dyDescent="0.2">
      <c r="B139" s="539" t="s">
        <v>1985</v>
      </c>
      <c r="C139" s="538"/>
      <c r="D139" s="537"/>
      <c r="E139" s="537"/>
      <c r="F139" s="537"/>
      <c r="G139" s="537"/>
      <c r="H139" s="537"/>
      <c r="I139" s="537"/>
      <c r="J139" s="537"/>
      <c r="K139" s="537"/>
      <c r="L139" s="537"/>
      <c r="M139" s="537"/>
      <c r="N139" s="537"/>
      <c r="O139" s="536"/>
    </row>
    <row r="140" spans="2:15" x14ac:dyDescent="0.2">
      <c r="C140" s="535"/>
      <c r="D140" s="535"/>
      <c r="E140" s="535"/>
      <c r="F140" s="535"/>
      <c r="G140" s="535"/>
      <c r="H140" s="535"/>
      <c r="I140" s="535"/>
      <c r="J140" s="535"/>
      <c r="K140" s="535"/>
      <c r="L140" s="535"/>
      <c r="M140" s="535"/>
      <c r="N140" s="535"/>
      <c r="O140" s="535"/>
    </row>
    <row r="141" spans="2:15" x14ac:dyDescent="0.2">
      <c r="B141" s="532" t="s">
        <v>1984</v>
      </c>
      <c r="C141" s="534"/>
      <c r="D141" s="534"/>
      <c r="E141" s="534"/>
      <c r="F141" s="534"/>
      <c r="G141" s="534"/>
      <c r="H141" s="534"/>
      <c r="I141" s="534"/>
      <c r="J141" s="534"/>
      <c r="K141" s="534"/>
      <c r="L141" s="534"/>
      <c r="M141" s="534"/>
      <c r="N141" s="534"/>
      <c r="O141" s="534"/>
    </row>
    <row r="142" spans="2:15" x14ac:dyDescent="0.2">
      <c r="B142" s="532" t="s">
        <v>1983</v>
      </c>
      <c r="H142" s="533"/>
      <c r="L142" s="532"/>
      <c r="N142" s="533"/>
    </row>
    <row r="143" spans="2:15" x14ac:dyDescent="0.2">
      <c r="B143" s="532" t="s">
        <v>1982</v>
      </c>
      <c r="H143" s="533"/>
      <c r="L143" s="532"/>
      <c r="N143" s="533"/>
    </row>
    <row r="144" spans="2:15" x14ac:dyDescent="0.2">
      <c r="B144" s="532" t="s">
        <v>1981</v>
      </c>
      <c r="H144" s="533"/>
      <c r="L144" s="532"/>
      <c r="N144" s="533"/>
    </row>
    <row r="145" spans="2:14" x14ac:dyDescent="0.2">
      <c r="B145" s="532" t="s">
        <v>1980</v>
      </c>
      <c r="H145" s="533"/>
      <c r="L145" s="532"/>
      <c r="N145" s="533"/>
    </row>
    <row r="146" spans="2:14" x14ac:dyDescent="0.2">
      <c r="B146" s="532" t="s">
        <v>1979</v>
      </c>
      <c r="H146" s="533"/>
      <c r="L146" s="532"/>
      <c r="N146" s="533"/>
    </row>
    <row r="147" spans="2:14" x14ac:dyDescent="0.2">
      <c r="B147" s="532" t="s">
        <v>1978</v>
      </c>
      <c r="H147" s="533"/>
      <c r="L147" s="532"/>
      <c r="N147" s="533"/>
    </row>
    <row r="148" spans="2:14" x14ac:dyDescent="0.2">
      <c r="H148" s="533"/>
      <c r="L148" s="532"/>
      <c r="N148" s="533"/>
    </row>
    <row r="149" spans="2:14" x14ac:dyDescent="0.2">
      <c r="B149" s="532" t="s">
        <v>1911</v>
      </c>
    </row>
    <row r="150" spans="2:14" x14ac:dyDescent="0.2">
      <c r="B150" s="532" t="s">
        <v>1977</v>
      </c>
    </row>
  </sheetData>
  <mergeCells count="3">
    <mergeCell ref="B51:C55"/>
    <mergeCell ref="B99:C103"/>
    <mergeCell ref="B5:B9"/>
  </mergeCells>
  <pageMargins left="0.75" right="0.75" top="1" bottom="1" header="0.5" footer="0.5"/>
  <pageSetup scale="85" fitToHeight="2"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T118"/>
  <sheetViews>
    <sheetView zoomScaleNormal="100" workbookViewId="0">
      <selection activeCell="F48" sqref="F48"/>
    </sheetView>
  </sheetViews>
  <sheetFormatPr defaultRowHeight="12.75" x14ac:dyDescent="0.2"/>
  <cols>
    <col min="1" max="1" width="9.140625" style="596"/>
    <col min="2" max="2" width="36.28515625" style="596" customWidth="1"/>
    <col min="3" max="16384" width="9.140625" style="596"/>
  </cols>
  <sheetData>
    <row r="2" spans="2:20" ht="18.75" customHeight="1" x14ac:dyDescent="0.3">
      <c r="B2" s="744" t="s">
        <v>3343</v>
      </c>
      <c r="C2" s="744"/>
      <c r="D2" s="744"/>
      <c r="E2" s="744"/>
      <c r="F2" s="744"/>
      <c r="G2" s="744"/>
      <c r="H2" s="744"/>
    </row>
    <row r="3" spans="2:20" ht="15.75" customHeight="1" x14ac:dyDescent="0.25">
      <c r="B3" s="757" t="s">
        <v>2031</v>
      </c>
      <c r="D3" s="755"/>
      <c r="E3" s="755"/>
      <c r="F3" s="755"/>
      <c r="G3" s="755"/>
      <c r="H3" s="755"/>
    </row>
    <row r="4" spans="2:20" ht="15.75" customHeight="1" x14ac:dyDescent="0.25">
      <c r="B4" s="756"/>
      <c r="D4" s="755"/>
      <c r="E4" s="755"/>
      <c r="F4" s="755"/>
      <c r="G4" s="755"/>
      <c r="H4" s="755"/>
    </row>
    <row r="5" spans="2:20" ht="13.5" thickBot="1" x14ac:dyDescent="0.25">
      <c r="B5" s="754" t="s">
        <v>427</v>
      </c>
      <c r="C5" s="566"/>
      <c r="D5" s="566"/>
      <c r="E5" s="566"/>
      <c r="F5" s="566"/>
      <c r="G5" s="566"/>
      <c r="H5" s="566"/>
    </row>
    <row r="6" spans="2:20" ht="14.25" thickTop="1" thickBot="1" x14ac:dyDescent="0.25">
      <c r="B6" s="1083" t="s">
        <v>2531</v>
      </c>
      <c r="C6" s="1128">
        <v>1996</v>
      </c>
      <c r="D6" s="1128"/>
      <c r="E6" s="1128">
        <v>1997</v>
      </c>
      <c r="F6" s="1128"/>
      <c r="G6" s="1128">
        <v>1998</v>
      </c>
      <c r="H6" s="1128"/>
      <c r="I6" s="1128">
        <v>1999</v>
      </c>
      <c r="J6" s="1128"/>
      <c r="K6" s="1128">
        <v>2000</v>
      </c>
      <c r="L6" s="1128"/>
      <c r="M6" s="1128">
        <v>2001</v>
      </c>
      <c r="N6" s="1128"/>
      <c r="O6" s="1128">
        <v>2002</v>
      </c>
      <c r="P6" s="1128"/>
      <c r="Q6" s="1128">
        <v>2003</v>
      </c>
      <c r="R6" s="1128"/>
      <c r="S6" s="1128">
        <v>2004</v>
      </c>
      <c r="T6" s="1128"/>
    </row>
    <row r="7" spans="2:20" ht="13.5" thickBot="1" x14ac:dyDescent="0.25">
      <c r="B7" s="1085"/>
      <c r="C7" s="567" t="s">
        <v>462</v>
      </c>
      <c r="D7" s="597" t="s">
        <v>432</v>
      </c>
      <c r="E7" s="567" t="s">
        <v>462</v>
      </c>
      <c r="F7" s="597" t="s">
        <v>432</v>
      </c>
      <c r="G7" s="597" t="s">
        <v>462</v>
      </c>
      <c r="H7" s="597" t="s">
        <v>432</v>
      </c>
      <c r="I7" s="597" t="s">
        <v>464</v>
      </c>
      <c r="J7" s="597" t="s">
        <v>465</v>
      </c>
      <c r="K7" s="597" t="s">
        <v>464</v>
      </c>
      <c r="L7" s="597" t="s">
        <v>465</v>
      </c>
      <c r="M7" s="597" t="s">
        <v>464</v>
      </c>
      <c r="N7" s="597" t="s">
        <v>465</v>
      </c>
      <c r="O7" s="597" t="s">
        <v>464</v>
      </c>
      <c r="P7" s="597" t="s">
        <v>465</v>
      </c>
      <c r="Q7" s="597" t="s">
        <v>464</v>
      </c>
      <c r="R7" s="597" t="s">
        <v>465</v>
      </c>
      <c r="S7" s="597" t="s">
        <v>464</v>
      </c>
      <c r="T7" s="597" t="s">
        <v>465</v>
      </c>
    </row>
    <row r="8" spans="2:20" ht="13.5" thickTop="1" x14ac:dyDescent="0.2">
      <c r="B8" s="753"/>
      <c r="C8" s="752"/>
      <c r="D8" s="750"/>
      <c r="E8" s="751"/>
      <c r="F8" s="750"/>
      <c r="G8" s="750"/>
      <c r="H8" s="750"/>
    </row>
    <row r="9" spans="2:20" x14ac:dyDescent="0.2">
      <c r="B9" s="735" t="s">
        <v>2412</v>
      </c>
      <c r="C9" s="544">
        <v>597</v>
      </c>
      <c r="D9" s="544">
        <v>177</v>
      </c>
      <c r="E9" s="544">
        <v>230</v>
      </c>
      <c r="F9" s="544">
        <v>643</v>
      </c>
      <c r="G9" s="544">
        <v>356</v>
      </c>
      <c r="H9" s="544">
        <v>301</v>
      </c>
      <c r="I9" s="544">
        <v>717</v>
      </c>
      <c r="J9" s="544">
        <v>139</v>
      </c>
      <c r="K9" s="544">
        <v>246</v>
      </c>
      <c r="L9" s="544">
        <v>378</v>
      </c>
      <c r="M9" s="545">
        <v>1059</v>
      </c>
      <c r="N9" s="544">
        <v>417</v>
      </c>
      <c r="O9" s="544">
        <v>212</v>
      </c>
      <c r="P9" s="545">
        <v>1008</v>
      </c>
      <c r="Q9" s="544">
        <v>143</v>
      </c>
      <c r="R9" s="544">
        <v>434</v>
      </c>
      <c r="S9" s="544">
        <v>27</v>
      </c>
      <c r="T9" s="544">
        <v>95</v>
      </c>
    </row>
    <row r="10" spans="2:20" x14ac:dyDescent="0.2">
      <c r="B10" s="716"/>
      <c r="C10" s="568"/>
      <c r="D10" s="568"/>
      <c r="E10" s="568"/>
      <c r="F10" s="568"/>
      <c r="G10" s="568"/>
      <c r="H10" s="747"/>
      <c r="I10" s="568"/>
      <c r="J10" s="568"/>
      <c r="K10" s="568"/>
      <c r="L10" s="568"/>
      <c r="M10" s="568"/>
      <c r="N10" s="747"/>
      <c r="O10" s="568"/>
      <c r="P10" s="747"/>
      <c r="Q10" s="568"/>
      <c r="R10" s="568"/>
      <c r="S10" s="747"/>
      <c r="T10" s="747"/>
    </row>
    <row r="11" spans="2:20" x14ac:dyDescent="0.2">
      <c r="B11" s="735" t="s">
        <v>2559</v>
      </c>
      <c r="C11" s="545">
        <v>17806</v>
      </c>
      <c r="D11" s="545">
        <v>17847</v>
      </c>
      <c r="E11" s="545">
        <v>21144</v>
      </c>
      <c r="F11" s="545">
        <v>19413</v>
      </c>
      <c r="G11" s="545">
        <v>22652</v>
      </c>
      <c r="H11" s="545">
        <v>25084</v>
      </c>
      <c r="I11" s="545">
        <v>25554</v>
      </c>
      <c r="J11" s="545">
        <v>27408</v>
      </c>
      <c r="K11" s="545">
        <v>25931</v>
      </c>
      <c r="L11" s="545">
        <v>21251</v>
      </c>
      <c r="M11" s="545">
        <v>23512</v>
      </c>
      <c r="N11" s="545">
        <v>23064</v>
      </c>
      <c r="O11" s="545">
        <v>15307</v>
      </c>
      <c r="P11" s="545">
        <v>15857</v>
      </c>
      <c r="Q11" s="545">
        <v>13343</v>
      </c>
      <c r="R11" s="545">
        <v>16978</v>
      </c>
      <c r="S11" s="545">
        <v>15406</v>
      </c>
      <c r="T11" s="545">
        <v>21230</v>
      </c>
    </row>
    <row r="12" spans="2:20" x14ac:dyDescent="0.2">
      <c r="B12" s="749" t="s">
        <v>2558</v>
      </c>
      <c r="C12" s="568">
        <v>834</v>
      </c>
      <c r="D12" s="568">
        <v>922</v>
      </c>
      <c r="E12" s="568">
        <v>859</v>
      </c>
      <c r="F12" s="547">
        <v>1070</v>
      </c>
      <c r="G12" s="547">
        <v>1128</v>
      </c>
      <c r="H12" s="547">
        <v>3307</v>
      </c>
      <c r="I12" s="547">
        <v>4558</v>
      </c>
      <c r="J12" s="547">
        <v>4125</v>
      </c>
      <c r="K12" s="547">
        <v>3262</v>
      </c>
      <c r="L12" s="547">
        <v>3456</v>
      </c>
      <c r="M12" s="547">
        <v>3188</v>
      </c>
      <c r="N12" s="547">
        <v>4793</v>
      </c>
      <c r="O12" s="568">
        <v>456</v>
      </c>
      <c r="P12" s="568">
        <v>490</v>
      </c>
      <c r="Q12" s="568">
        <v>543</v>
      </c>
      <c r="R12" s="568">
        <v>386</v>
      </c>
      <c r="S12" s="568">
        <v>602</v>
      </c>
      <c r="T12" s="568">
        <v>432</v>
      </c>
    </row>
    <row r="13" spans="2:20" x14ac:dyDescent="0.2">
      <c r="B13" s="749" t="s">
        <v>2541</v>
      </c>
      <c r="C13" s="547">
        <v>12138</v>
      </c>
      <c r="D13" s="547">
        <v>10866</v>
      </c>
      <c r="E13" s="547">
        <v>10565</v>
      </c>
      <c r="F13" s="547">
        <v>8318</v>
      </c>
      <c r="G13" s="547">
        <v>10439</v>
      </c>
      <c r="H13" s="547">
        <v>11867</v>
      </c>
      <c r="I13" s="547">
        <v>11644</v>
      </c>
      <c r="J13" s="547">
        <v>15312</v>
      </c>
      <c r="K13" s="547">
        <v>15247</v>
      </c>
      <c r="L13" s="547">
        <v>9853</v>
      </c>
      <c r="M13" s="547">
        <v>13038</v>
      </c>
      <c r="N13" s="547">
        <v>10049</v>
      </c>
      <c r="O13" s="547">
        <v>8850</v>
      </c>
      <c r="P13" s="547">
        <v>10427</v>
      </c>
      <c r="Q13" s="547">
        <v>8834</v>
      </c>
      <c r="R13" s="547">
        <v>10581</v>
      </c>
      <c r="S13" s="547">
        <v>8747</v>
      </c>
      <c r="T13" s="547">
        <v>11410</v>
      </c>
    </row>
    <row r="14" spans="2:20" x14ac:dyDescent="0.2">
      <c r="B14" s="749" t="s">
        <v>2557</v>
      </c>
      <c r="C14" s="547">
        <v>4834</v>
      </c>
      <c r="D14" s="547">
        <v>6059</v>
      </c>
      <c r="E14" s="547">
        <v>9720</v>
      </c>
      <c r="F14" s="547">
        <v>10025</v>
      </c>
      <c r="G14" s="547">
        <v>11085</v>
      </c>
      <c r="H14" s="547">
        <v>9910</v>
      </c>
      <c r="I14" s="547">
        <v>9352</v>
      </c>
      <c r="J14" s="547">
        <v>7971</v>
      </c>
      <c r="K14" s="547">
        <v>7422</v>
      </c>
      <c r="L14" s="547">
        <v>7942</v>
      </c>
      <c r="M14" s="547">
        <v>7286</v>
      </c>
      <c r="N14" s="547">
        <v>8222</v>
      </c>
      <c r="O14" s="547">
        <v>6001</v>
      </c>
      <c r="P14" s="547">
        <v>4940</v>
      </c>
      <c r="Q14" s="547">
        <v>3966</v>
      </c>
      <c r="R14" s="547">
        <v>6011</v>
      </c>
      <c r="S14" s="547">
        <v>6057</v>
      </c>
      <c r="T14" s="547">
        <v>9387</v>
      </c>
    </row>
    <row r="15" spans="2:20" x14ac:dyDescent="0.2">
      <c r="B15" s="716"/>
      <c r="C15" s="568"/>
      <c r="D15" s="568"/>
      <c r="E15" s="568"/>
      <c r="F15" s="568"/>
      <c r="G15" s="568"/>
      <c r="H15" s="747"/>
      <c r="I15" s="568"/>
      <c r="J15" s="568"/>
      <c r="K15" s="568"/>
      <c r="L15" s="568"/>
      <c r="M15" s="568"/>
      <c r="N15" s="747"/>
      <c r="O15" s="568"/>
      <c r="P15" s="747"/>
      <c r="Q15" s="568"/>
      <c r="R15" s="568"/>
      <c r="S15" s="747"/>
      <c r="T15" s="747"/>
    </row>
    <row r="16" spans="2:20" x14ac:dyDescent="0.2">
      <c r="B16" s="735" t="s">
        <v>2556</v>
      </c>
      <c r="C16" s="544">
        <v>496</v>
      </c>
      <c r="D16" s="544">
        <v>568</v>
      </c>
      <c r="E16" s="544">
        <v>358</v>
      </c>
      <c r="F16" s="544">
        <v>402</v>
      </c>
      <c r="G16" s="544">
        <v>402</v>
      </c>
      <c r="H16" s="544">
        <v>557</v>
      </c>
      <c r="I16" s="544">
        <v>679</v>
      </c>
      <c r="J16" s="544">
        <v>785</v>
      </c>
      <c r="K16" s="544">
        <v>676</v>
      </c>
      <c r="L16" s="544">
        <v>656</v>
      </c>
      <c r="M16" s="544">
        <v>816</v>
      </c>
      <c r="N16" s="544">
        <v>787</v>
      </c>
      <c r="O16" s="544">
        <v>183</v>
      </c>
      <c r="P16" s="544">
        <v>162</v>
      </c>
      <c r="Q16" s="544">
        <v>139</v>
      </c>
      <c r="R16" s="544">
        <v>80</v>
      </c>
      <c r="S16" s="544">
        <v>81</v>
      </c>
      <c r="T16" s="544">
        <v>80</v>
      </c>
    </row>
    <row r="17" spans="2:20" x14ac:dyDescent="0.2">
      <c r="B17" s="749" t="s">
        <v>2555</v>
      </c>
      <c r="C17" s="568" t="s">
        <v>431</v>
      </c>
      <c r="D17" s="568" t="s">
        <v>431</v>
      </c>
      <c r="E17" s="568" t="s">
        <v>431</v>
      </c>
      <c r="F17" s="568" t="s">
        <v>431</v>
      </c>
      <c r="G17" s="568" t="s">
        <v>431</v>
      </c>
      <c r="H17" s="568" t="s">
        <v>431</v>
      </c>
      <c r="I17" s="568" t="s">
        <v>431</v>
      </c>
      <c r="J17" s="568" t="s">
        <v>431</v>
      </c>
      <c r="K17" s="568" t="s">
        <v>431</v>
      </c>
      <c r="L17" s="568">
        <v>2</v>
      </c>
      <c r="M17" s="568">
        <v>31</v>
      </c>
      <c r="N17" s="568">
        <v>13</v>
      </c>
      <c r="O17" s="568">
        <v>38</v>
      </c>
      <c r="P17" s="568">
        <v>23</v>
      </c>
      <c r="Q17" s="568">
        <v>35</v>
      </c>
      <c r="R17" s="568" t="s">
        <v>431</v>
      </c>
      <c r="S17" s="568">
        <v>1</v>
      </c>
      <c r="T17" s="568" t="s">
        <v>431</v>
      </c>
    </row>
    <row r="18" spans="2:20" x14ac:dyDescent="0.2">
      <c r="B18" s="749" t="s">
        <v>2554</v>
      </c>
      <c r="C18" s="568">
        <v>496</v>
      </c>
      <c r="D18" s="568">
        <v>568</v>
      </c>
      <c r="E18" s="568">
        <v>358</v>
      </c>
      <c r="F18" s="568">
        <v>402</v>
      </c>
      <c r="G18" s="568">
        <v>402</v>
      </c>
      <c r="H18" s="568">
        <v>557</v>
      </c>
      <c r="I18" s="568">
        <v>679</v>
      </c>
      <c r="J18" s="568">
        <v>785</v>
      </c>
      <c r="K18" s="568">
        <v>676</v>
      </c>
      <c r="L18" s="568">
        <v>654</v>
      </c>
      <c r="M18" s="568">
        <v>785</v>
      </c>
      <c r="N18" s="568">
        <v>774</v>
      </c>
      <c r="O18" s="568">
        <v>145</v>
      </c>
      <c r="P18" s="568">
        <v>139</v>
      </c>
      <c r="Q18" s="568">
        <v>104</v>
      </c>
      <c r="R18" s="568">
        <v>80</v>
      </c>
      <c r="S18" s="568">
        <v>80</v>
      </c>
      <c r="T18" s="568">
        <v>80</v>
      </c>
    </row>
    <row r="19" spans="2:20" x14ac:dyDescent="0.2">
      <c r="B19" s="716"/>
      <c r="C19" s="568"/>
      <c r="D19" s="568"/>
      <c r="E19" s="568"/>
      <c r="F19" s="568"/>
      <c r="G19" s="568"/>
      <c r="H19" s="747"/>
      <c r="I19" s="568"/>
      <c r="J19" s="568"/>
      <c r="K19" s="568"/>
      <c r="L19" s="568"/>
      <c r="M19" s="568"/>
      <c r="N19" s="747"/>
      <c r="O19" s="568"/>
      <c r="P19" s="747"/>
      <c r="Q19" s="568"/>
      <c r="R19" s="568"/>
      <c r="S19" s="747"/>
      <c r="T19" s="747"/>
    </row>
    <row r="20" spans="2:20" x14ac:dyDescent="0.2">
      <c r="B20" s="735" t="s">
        <v>2553</v>
      </c>
      <c r="C20" s="545">
        <v>133589</v>
      </c>
      <c r="D20" s="545">
        <v>137748</v>
      </c>
      <c r="E20" s="545">
        <v>146811</v>
      </c>
      <c r="F20" s="545">
        <v>163113</v>
      </c>
      <c r="G20" s="545">
        <v>161856</v>
      </c>
      <c r="H20" s="545">
        <v>152009</v>
      </c>
      <c r="I20" s="545">
        <v>149793</v>
      </c>
      <c r="J20" s="545">
        <v>137812</v>
      </c>
      <c r="K20" s="545">
        <v>135647</v>
      </c>
      <c r="L20" s="545">
        <v>135401</v>
      </c>
      <c r="M20" s="545">
        <v>130274</v>
      </c>
      <c r="N20" s="545">
        <v>130870</v>
      </c>
      <c r="O20" s="545">
        <v>87189</v>
      </c>
      <c r="P20" s="545">
        <v>89153</v>
      </c>
      <c r="Q20" s="545">
        <v>90377</v>
      </c>
      <c r="R20" s="545">
        <v>91454</v>
      </c>
      <c r="S20" s="545">
        <v>100664</v>
      </c>
      <c r="T20" s="545">
        <v>122159</v>
      </c>
    </row>
    <row r="21" spans="2:20" x14ac:dyDescent="0.2">
      <c r="B21" s="749" t="s">
        <v>2541</v>
      </c>
      <c r="C21" s="547">
        <v>1096</v>
      </c>
      <c r="D21" s="547">
        <v>1249</v>
      </c>
      <c r="E21" s="547">
        <v>1495</v>
      </c>
      <c r="F21" s="547">
        <v>1136</v>
      </c>
      <c r="G21" s="547">
        <v>2567</v>
      </c>
      <c r="H21" s="547">
        <v>1785</v>
      </c>
      <c r="I21" s="568">
        <v>853</v>
      </c>
      <c r="J21" s="568">
        <v>916</v>
      </c>
      <c r="K21" s="568">
        <v>742</v>
      </c>
      <c r="L21" s="547">
        <v>1011</v>
      </c>
      <c r="M21" s="568">
        <v>647</v>
      </c>
      <c r="N21" s="568">
        <v>914</v>
      </c>
      <c r="O21" s="568">
        <v>841</v>
      </c>
      <c r="P21" s="547">
        <v>1056</v>
      </c>
      <c r="Q21" s="568">
        <v>975</v>
      </c>
      <c r="R21" s="547">
        <v>3828</v>
      </c>
      <c r="S21" s="547">
        <v>3088</v>
      </c>
      <c r="T21" s="547">
        <v>3722</v>
      </c>
    </row>
    <row r="22" spans="2:20" x14ac:dyDescent="0.2">
      <c r="B22" s="749" t="s">
        <v>2552</v>
      </c>
      <c r="C22" s="547">
        <v>10223</v>
      </c>
      <c r="D22" s="547">
        <v>11521</v>
      </c>
      <c r="E22" s="547">
        <v>16539</v>
      </c>
      <c r="F22" s="547">
        <v>22253</v>
      </c>
      <c r="G22" s="547">
        <v>20669</v>
      </c>
      <c r="H22" s="547">
        <v>13346</v>
      </c>
      <c r="I22" s="547">
        <v>14749</v>
      </c>
      <c r="J22" s="547">
        <v>15616</v>
      </c>
      <c r="K22" s="547">
        <v>14032</v>
      </c>
      <c r="L22" s="547">
        <v>12815</v>
      </c>
      <c r="M22" s="547">
        <v>10838</v>
      </c>
      <c r="N22" s="547">
        <v>9574</v>
      </c>
      <c r="O22" s="547">
        <v>3025</v>
      </c>
      <c r="P22" s="547">
        <v>2850</v>
      </c>
      <c r="Q22" s="568">
        <v>925</v>
      </c>
      <c r="R22" s="568">
        <v>958</v>
      </c>
      <c r="S22" s="568">
        <v>938</v>
      </c>
      <c r="T22" s="568">
        <v>900</v>
      </c>
    </row>
    <row r="23" spans="2:20" x14ac:dyDescent="0.2">
      <c r="B23" s="749" t="s">
        <v>2551</v>
      </c>
      <c r="C23" s="547">
        <v>3462</v>
      </c>
      <c r="D23" s="547">
        <v>4816</v>
      </c>
      <c r="E23" s="547">
        <v>5668</v>
      </c>
      <c r="F23" s="547">
        <v>8049</v>
      </c>
      <c r="G23" s="547">
        <v>7224</v>
      </c>
      <c r="H23" s="547">
        <v>11571</v>
      </c>
      <c r="I23" s="547">
        <v>10854</v>
      </c>
      <c r="J23" s="547">
        <v>10446</v>
      </c>
      <c r="K23" s="547">
        <v>10154</v>
      </c>
      <c r="L23" s="547">
        <v>9310</v>
      </c>
      <c r="M23" s="547">
        <v>7499</v>
      </c>
      <c r="N23" s="547">
        <v>7184</v>
      </c>
      <c r="O23" s="547">
        <v>4863</v>
      </c>
      <c r="P23" s="547">
        <v>2950</v>
      </c>
      <c r="Q23" s="547">
        <v>2722</v>
      </c>
      <c r="R23" s="547">
        <v>2862</v>
      </c>
      <c r="S23" s="547">
        <v>1479</v>
      </c>
      <c r="T23" s="547">
        <v>7466</v>
      </c>
    </row>
    <row r="24" spans="2:20" x14ac:dyDescent="0.2">
      <c r="B24" s="749" t="s">
        <v>2550</v>
      </c>
      <c r="C24" s="547">
        <v>81563</v>
      </c>
      <c r="D24" s="547">
        <v>84405</v>
      </c>
      <c r="E24" s="547">
        <v>86320</v>
      </c>
      <c r="F24" s="547">
        <v>95648</v>
      </c>
      <c r="G24" s="547">
        <v>93215</v>
      </c>
      <c r="H24" s="547">
        <v>87047</v>
      </c>
      <c r="I24" s="547">
        <v>84534</v>
      </c>
      <c r="J24" s="547">
        <v>78888</v>
      </c>
      <c r="K24" s="547">
        <v>74587</v>
      </c>
      <c r="L24" s="547">
        <v>79658</v>
      </c>
      <c r="M24" s="547">
        <v>77534</v>
      </c>
      <c r="N24" s="547">
        <v>78357</v>
      </c>
      <c r="O24" s="547">
        <v>56052</v>
      </c>
      <c r="P24" s="547">
        <v>54296</v>
      </c>
      <c r="Q24" s="547">
        <v>52991</v>
      </c>
      <c r="R24" s="547">
        <v>50725</v>
      </c>
      <c r="S24" s="547">
        <v>57639</v>
      </c>
      <c r="T24" s="547">
        <v>63786</v>
      </c>
    </row>
    <row r="25" spans="2:20" x14ac:dyDescent="0.2">
      <c r="B25" s="749" t="s">
        <v>2549</v>
      </c>
      <c r="C25" s="547">
        <v>37245</v>
      </c>
      <c r="D25" s="547">
        <v>35757</v>
      </c>
      <c r="E25" s="547">
        <v>36789</v>
      </c>
      <c r="F25" s="547">
        <v>36027</v>
      </c>
      <c r="G25" s="547">
        <v>38181</v>
      </c>
      <c r="H25" s="547">
        <v>38260</v>
      </c>
      <c r="I25" s="547">
        <v>38803</v>
      </c>
      <c r="J25" s="547">
        <v>31946</v>
      </c>
      <c r="K25" s="547">
        <v>36132</v>
      </c>
      <c r="L25" s="547">
        <v>32607</v>
      </c>
      <c r="M25" s="547">
        <v>33756</v>
      </c>
      <c r="N25" s="547">
        <v>34841</v>
      </c>
      <c r="O25" s="547">
        <v>22408</v>
      </c>
      <c r="P25" s="547">
        <v>28001</v>
      </c>
      <c r="Q25" s="547">
        <v>32764</v>
      </c>
      <c r="R25" s="547">
        <v>33081</v>
      </c>
      <c r="S25" s="547">
        <v>37520</v>
      </c>
      <c r="T25" s="547">
        <v>46284</v>
      </c>
    </row>
    <row r="26" spans="2:20" x14ac:dyDescent="0.2">
      <c r="B26" s="716"/>
      <c r="C26" s="568"/>
      <c r="D26" s="568"/>
      <c r="E26" s="568"/>
      <c r="F26" s="568"/>
      <c r="G26" s="568"/>
      <c r="H26" s="568"/>
      <c r="I26" s="568"/>
      <c r="J26" s="568"/>
      <c r="K26" s="568"/>
      <c r="L26" s="568"/>
      <c r="M26" s="568"/>
      <c r="N26" s="568"/>
      <c r="O26" s="568"/>
      <c r="P26" s="568"/>
      <c r="Q26" s="568"/>
      <c r="R26" s="568"/>
      <c r="S26" s="568"/>
      <c r="T26" s="568"/>
    </row>
    <row r="27" spans="2:20" x14ac:dyDescent="0.2">
      <c r="B27" s="735" t="s">
        <v>466</v>
      </c>
      <c r="C27" s="545">
        <v>7411</v>
      </c>
      <c r="D27" s="545">
        <v>7030</v>
      </c>
      <c r="E27" s="545">
        <v>8764</v>
      </c>
      <c r="F27" s="545">
        <v>6587</v>
      </c>
      <c r="G27" s="545">
        <v>6386</v>
      </c>
      <c r="H27" s="545">
        <v>5250</v>
      </c>
      <c r="I27" s="545">
        <v>3123</v>
      </c>
      <c r="J27" s="545">
        <v>2253</v>
      </c>
      <c r="K27" s="545">
        <v>3579</v>
      </c>
      <c r="L27" s="545">
        <v>3152</v>
      </c>
      <c r="M27" s="545">
        <v>3364</v>
      </c>
      <c r="N27" s="545">
        <v>3471</v>
      </c>
      <c r="O27" s="545">
        <v>3199</v>
      </c>
      <c r="P27" s="545">
        <v>1756</v>
      </c>
      <c r="Q27" s="544">
        <v>623</v>
      </c>
      <c r="R27" s="544">
        <v>416</v>
      </c>
      <c r="S27" s="544">
        <v>282</v>
      </c>
      <c r="T27" s="544">
        <v>764</v>
      </c>
    </row>
    <row r="28" spans="2:20" x14ac:dyDescent="0.2">
      <c r="B28" s="716"/>
      <c r="C28" s="568"/>
      <c r="D28" s="568"/>
      <c r="E28" s="568"/>
      <c r="F28" s="568"/>
      <c r="G28" s="568"/>
      <c r="H28" s="747"/>
      <c r="I28" s="568"/>
      <c r="J28" s="568"/>
      <c r="K28" s="568"/>
      <c r="L28" s="568"/>
      <c r="M28" s="568"/>
      <c r="N28" s="747"/>
      <c r="O28" s="568"/>
      <c r="P28" s="747"/>
      <c r="Q28" s="568"/>
      <c r="R28" s="568"/>
      <c r="S28" s="747"/>
      <c r="T28" s="747"/>
    </row>
    <row r="29" spans="2:20" x14ac:dyDescent="0.2">
      <c r="B29" s="735" t="s">
        <v>2548</v>
      </c>
      <c r="C29" s="545">
        <v>84732</v>
      </c>
      <c r="D29" s="545">
        <v>83059</v>
      </c>
      <c r="E29" s="545">
        <v>82963</v>
      </c>
      <c r="F29" s="545">
        <v>76910</v>
      </c>
      <c r="G29" s="545">
        <v>77249</v>
      </c>
      <c r="H29" s="545">
        <v>67989</v>
      </c>
      <c r="I29" s="545">
        <v>70984</v>
      </c>
      <c r="J29" s="545">
        <v>78911</v>
      </c>
      <c r="K29" s="545">
        <v>74439</v>
      </c>
      <c r="L29" s="545">
        <v>74303</v>
      </c>
      <c r="M29" s="545">
        <v>75596</v>
      </c>
      <c r="N29" s="545">
        <v>75534</v>
      </c>
      <c r="O29" s="545">
        <v>59064</v>
      </c>
      <c r="P29" s="545">
        <v>80178</v>
      </c>
      <c r="Q29" s="545">
        <v>96991</v>
      </c>
      <c r="R29" s="545">
        <v>114263</v>
      </c>
      <c r="S29" s="545">
        <v>135788</v>
      </c>
      <c r="T29" s="545">
        <v>137533</v>
      </c>
    </row>
    <row r="30" spans="2:20" x14ac:dyDescent="0.2">
      <c r="B30" s="749" t="s">
        <v>2547</v>
      </c>
      <c r="C30" s="568">
        <v>35</v>
      </c>
      <c r="D30" s="568">
        <v>35</v>
      </c>
      <c r="E30" s="568">
        <v>90</v>
      </c>
      <c r="F30" s="568">
        <v>90</v>
      </c>
      <c r="G30" s="568">
        <v>90</v>
      </c>
      <c r="H30" s="568">
        <v>178</v>
      </c>
      <c r="I30" s="568">
        <v>177</v>
      </c>
      <c r="J30" s="568">
        <v>177</v>
      </c>
      <c r="K30" s="568">
        <v>177</v>
      </c>
      <c r="L30" s="568">
        <v>177</v>
      </c>
      <c r="M30" s="568">
        <v>273</v>
      </c>
      <c r="N30" s="568">
        <v>273</v>
      </c>
      <c r="O30" s="568">
        <v>347</v>
      </c>
      <c r="P30" s="568">
        <v>347</v>
      </c>
      <c r="Q30" s="568">
        <v>366</v>
      </c>
      <c r="R30" s="568">
        <v>371</v>
      </c>
      <c r="S30" s="568">
        <v>421</v>
      </c>
      <c r="T30" s="568">
        <v>424</v>
      </c>
    </row>
    <row r="31" spans="2:20" x14ac:dyDescent="0.2">
      <c r="B31" s="749" t="s">
        <v>2546</v>
      </c>
      <c r="C31" s="547">
        <v>84697</v>
      </c>
      <c r="D31" s="547">
        <v>83024</v>
      </c>
      <c r="E31" s="547">
        <v>82873</v>
      </c>
      <c r="F31" s="547">
        <v>76820</v>
      </c>
      <c r="G31" s="547">
        <v>77159</v>
      </c>
      <c r="H31" s="547">
        <v>67811</v>
      </c>
      <c r="I31" s="547">
        <v>70807</v>
      </c>
      <c r="J31" s="547">
        <v>78734</v>
      </c>
      <c r="K31" s="547">
        <v>74262</v>
      </c>
      <c r="L31" s="547">
        <v>74126</v>
      </c>
      <c r="M31" s="547">
        <v>75323</v>
      </c>
      <c r="N31" s="547">
        <v>75261</v>
      </c>
      <c r="O31" s="547">
        <v>58717</v>
      </c>
      <c r="P31" s="547">
        <v>79831</v>
      </c>
      <c r="Q31" s="547">
        <v>96625</v>
      </c>
      <c r="R31" s="547">
        <v>113892</v>
      </c>
      <c r="S31" s="547">
        <v>135367</v>
      </c>
      <c r="T31" s="547">
        <v>137109</v>
      </c>
    </row>
    <row r="32" spans="2:20" x14ac:dyDescent="0.2">
      <c r="B32" s="748" t="s">
        <v>2545</v>
      </c>
      <c r="C32" s="547">
        <v>11649</v>
      </c>
      <c r="D32" s="547">
        <v>13171</v>
      </c>
      <c r="E32" s="547">
        <v>13406</v>
      </c>
      <c r="F32" s="547">
        <v>15106</v>
      </c>
      <c r="G32" s="547">
        <v>12955</v>
      </c>
      <c r="H32" s="547">
        <v>12513</v>
      </c>
      <c r="I32" s="547">
        <v>12020</v>
      </c>
      <c r="J32" s="547">
        <v>11531</v>
      </c>
      <c r="K32" s="547">
        <v>11013</v>
      </c>
      <c r="L32" s="547">
        <v>11615</v>
      </c>
      <c r="M32" s="547">
        <v>15164</v>
      </c>
      <c r="N32" s="547">
        <v>15668</v>
      </c>
      <c r="O32" s="547">
        <v>11604</v>
      </c>
      <c r="P32" s="547">
        <v>14605</v>
      </c>
      <c r="Q32" s="547">
        <v>17058</v>
      </c>
      <c r="R32" s="547">
        <v>17572</v>
      </c>
      <c r="S32" s="547">
        <v>18763</v>
      </c>
      <c r="T32" s="547">
        <v>21891</v>
      </c>
    </row>
    <row r="33" spans="2:20" x14ac:dyDescent="0.2">
      <c r="B33" s="748" t="s">
        <v>2544</v>
      </c>
      <c r="C33" s="568" t="s">
        <v>431</v>
      </c>
      <c r="D33" s="568" t="s">
        <v>431</v>
      </c>
      <c r="E33" s="568" t="s">
        <v>431</v>
      </c>
      <c r="F33" s="568" t="s">
        <v>431</v>
      </c>
      <c r="G33" s="568" t="s">
        <v>431</v>
      </c>
      <c r="H33" s="568" t="s">
        <v>431</v>
      </c>
      <c r="I33" s="568" t="s">
        <v>431</v>
      </c>
      <c r="J33" s="568" t="s">
        <v>431</v>
      </c>
      <c r="K33" s="568" t="s">
        <v>431</v>
      </c>
      <c r="L33" s="568" t="s">
        <v>431</v>
      </c>
      <c r="M33" s="568" t="s">
        <v>431</v>
      </c>
      <c r="N33" s="568" t="s">
        <v>431</v>
      </c>
      <c r="O33" s="568" t="s">
        <v>431</v>
      </c>
      <c r="P33" s="568" t="s">
        <v>431</v>
      </c>
      <c r="Q33" s="568" t="s">
        <v>431</v>
      </c>
      <c r="R33" s="568" t="s">
        <v>431</v>
      </c>
      <c r="S33" s="568" t="s">
        <v>431</v>
      </c>
      <c r="T33" s="568" t="s">
        <v>431</v>
      </c>
    </row>
    <row r="34" spans="2:20" x14ac:dyDescent="0.2">
      <c r="B34" s="748" t="s">
        <v>2543</v>
      </c>
      <c r="C34" s="547">
        <v>2356</v>
      </c>
      <c r="D34" s="547">
        <v>1349</v>
      </c>
      <c r="E34" s="547">
        <v>3127</v>
      </c>
      <c r="F34" s="547">
        <v>3011</v>
      </c>
      <c r="G34" s="547">
        <v>3367</v>
      </c>
      <c r="H34" s="547">
        <v>3288</v>
      </c>
      <c r="I34" s="547">
        <v>1183</v>
      </c>
      <c r="J34" s="568">
        <v>723</v>
      </c>
      <c r="K34" s="547">
        <v>1637</v>
      </c>
      <c r="L34" s="547">
        <v>3113</v>
      </c>
      <c r="M34" s="568">
        <v>68</v>
      </c>
      <c r="N34" s="547">
        <v>2969</v>
      </c>
      <c r="O34" s="547">
        <v>1196</v>
      </c>
      <c r="P34" s="547">
        <v>3351</v>
      </c>
      <c r="Q34" s="547">
        <v>6772</v>
      </c>
      <c r="R34" s="547">
        <v>6658</v>
      </c>
      <c r="S34" s="547">
        <v>7782</v>
      </c>
      <c r="T34" s="547">
        <v>4611</v>
      </c>
    </row>
    <row r="35" spans="2:20" x14ac:dyDescent="0.2">
      <c r="B35" s="748" t="s">
        <v>2542</v>
      </c>
      <c r="C35" s="568">
        <v>822</v>
      </c>
      <c r="D35" s="568">
        <v>867</v>
      </c>
      <c r="E35" s="568">
        <v>899</v>
      </c>
      <c r="F35" s="547">
        <v>1327</v>
      </c>
      <c r="G35" s="547">
        <v>1154</v>
      </c>
      <c r="H35" s="547">
        <v>1179</v>
      </c>
      <c r="I35" s="547">
        <v>1684</v>
      </c>
      <c r="J35" s="547">
        <v>2153</v>
      </c>
      <c r="K35" s="547">
        <v>3907</v>
      </c>
      <c r="L35" s="547">
        <v>4475</v>
      </c>
      <c r="M35" s="547">
        <v>4260</v>
      </c>
      <c r="N35" s="547">
        <v>3079</v>
      </c>
      <c r="O35" s="568">
        <v>671</v>
      </c>
      <c r="P35" s="568">
        <v>546</v>
      </c>
      <c r="Q35" s="568">
        <v>332</v>
      </c>
      <c r="R35" s="568">
        <v>834</v>
      </c>
      <c r="S35" s="568">
        <v>742</v>
      </c>
      <c r="T35" s="547">
        <v>2249</v>
      </c>
    </row>
    <row r="36" spans="2:20" x14ac:dyDescent="0.2">
      <c r="B36" s="748" t="s">
        <v>2541</v>
      </c>
      <c r="C36" s="568">
        <v>941</v>
      </c>
      <c r="D36" s="547">
        <v>1308</v>
      </c>
      <c r="E36" s="547">
        <v>1044</v>
      </c>
      <c r="F36" s="547">
        <v>1510</v>
      </c>
      <c r="G36" s="547">
        <v>1414</v>
      </c>
      <c r="H36" s="547">
        <v>3203</v>
      </c>
      <c r="I36" s="547">
        <v>5063</v>
      </c>
      <c r="J36" s="547">
        <v>3305</v>
      </c>
      <c r="K36" s="547">
        <v>1095</v>
      </c>
      <c r="L36" s="547">
        <v>1001</v>
      </c>
      <c r="M36" s="547">
        <v>1123</v>
      </c>
      <c r="N36" s="568">
        <v>604</v>
      </c>
      <c r="O36" s="568">
        <v>649</v>
      </c>
      <c r="P36" s="547">
        <v>1007</v>
      </c>
      <c r="Q36" s="547">
        <v>1101</v>
      </c>
      <c r="R36" s="547">
        <v>1240</v>
      </c>
      <c r="S36" s="547">
        <v>1870</v>
      </c>
      <c r="T36" s="547">
        <v>4691</v>
      </c>
    </row>
    <row r="37" spans="2:20" x14ac:dyDescent="0.2">
      <c r="B37" s="748" t="s">
        <v>2540</v>
      </c>
      <c r="C37" s="547">
        <v>5493</v>
      </c>
      <c r="D37" s="547">
        <v>4894</v>
      </c>
      <c r="E37" s="547">
        <v>4320</v>
      </c>
      <c r="F37" s="547">
        <v>4482</v>
      </c>
      <c r="G37" s="547">
        <v>4394</v>
      </c>
      <c r="H37" s="547">
        <v>4854</v>
      </c>
      <c r="I37" s="547">
        <v>4360</v>
      </c>
      <c r="J37" s="547">
        <v>4868</v>
      </c>
      <c r="K37" s="547">
        <v>4646</v>
      </c>
      <c r="L37" s="547">
        <v>4536</v>
      </c>
      <c r="M37" s="547">
        <v>4467</v>
      </c>
      <c r="N37" s="547">
        <v>3353</v>
      </c>
      <c r="O37" s="547">
        <v>1390</v>
      </c>
      <c r="P37" s="547">
        <v>1300</v>
      </c>
      <c r="Q37" s="547">
        <v>1466</v>
      </c>
      <c r="R37" s="547">
        <v>1787</v>
      </c>
      <c r="S37" s="547">
        <v>2199</v>
      </c>
      <c r="T37" s="547">
        <v>9080</v>
      </c>
    </row>
    <row r="38" spans="2:20" x14ac:dyDescent="0.2">
      <c r="B38" s="748" t="s">
        <v>2539</v>
      </c>
      <c r="C38" s="568">
        <v>172</v>
      </c>
      <c r="D38" s="568">
        <v>228</v>
      </c>
      <c r="E38" s="568">
        <v>229</v>
      </c>
      <c r="F38" s="568">
        <v>205</v>
      </c>
      <c r="G38" s="568">
        <v>189</v>
      </c>
      <c r="H38" s="568">
        <v>165</v>
      </c>
      <c r="I38" s="568">
        <v>225</v>
      </c>
      <c r="J38" s="568">
        <v>215</v>
      </c>
      <c r="K38" s="568">
        <v>239</v>
      </c>
      <c r="L38" s="568">
        <v>223</v>
      </c>
      <c r="M38" s="568">
        <v>143</v>
      </c>
      <c r="N38" s="568">
        <v>121</v>
      </c>
      <c r="O38" s="568">
        <v>87</v>
      </c>
      <c r="P38" s="568">
        <v>146</v>
      </c>
      <c r="Q38" s="568">
        <v>74</v>
      </c>
      <c r="R38" s="568">
        <v>52</v>
      </c>
      <c r="S38" s="568">
        <v>152</v>
      </c>
      <c r="T38" s="568">
        <v>478</v>
      </c>
    </row>
    <row r="39" spans="2:20" x14ac:dyDescent="0.2">
      <c r="B39" s="748" t="s">
        <v>2538</v>
      </c>
      <c r="C39" s="547">
        <v>45307</v>
      </c>
      <c r="D39" s="547">
        <v>43187</v>
      </c>
      <c r="E39" s="547">
        <v>42138</v>
      </c>
      <c r="F39" s="547">
        <v>39724</v>
      </c>
      <c r="G39" s="547">
        <v>41855</v>
      </c>
      <c r="H39" s="547">
        <v>28587</v>
      </c>
      <c r="I39" s="547">
        <v>30585</v>
      </c>
      <c r="J39" s="547">
        <v>36160</v>
      </c>
      <c r="K39" s="547">
        <v>37170</v>
      </c>
      <c r="L39" s="547">
        <v>35204</v>
      </c>
      <c r="M39" s="547">
        <v>35016</v>
      </c>
      <c r="N39" s="547">
        <v>33695</v>
      </c>
      <c r="O39" s="547">
        <v>34525</v>
      </c>
      <c r="P39" s="547">
        <v>45461</v>
      </c>
      <c r="Q39" s="547">
        <v>56351</v>
      </c>
      <c r="R39" s="547">
        <v>70567</v>
      </c>
      <c r="S39" s="547">
        <v>90249</v>
      </c>
      <c r="T39" s="547">
        <v>85578</v>
      </c>
    </row>
    <row r="40" spans="2:20" x14ac:dyDescent="0.2">
      <c r="B40" s="748" t="s">
        <v>2537</v>
      </c>
      <c r="C40" s="547">
        <v>17957</v>
      </c>
      <c r="D40" s="547">
        <v>18020</v>
      </c>
      <c r="E40" s="547">
        <v>17710</v>
      </c>
      <c r="F40" s="547">
        <v>11455</v>
      </c>
      <c r="G40" s="547">
        <v>11831</v>
      </c>
      <c r="H40" s="547">
        <v>14022</v>
      </c>
      <c r="I40" s="547">
        <v>15687</v>
      </c>
      <c r="J40" s="547">
        <v>19779</v>
      </c>
      <c r="K40" s="547">
        <v>14555</v>
      </c>
      <c r="L40" s="547">
        <v>13959</v>
      </c>
      <c r="M40" s="547">
        <v>15082</v>
      </c>
      <c r="N40" s="547">
        <v>15772</v>
      </c>
      <c r="O40" s="547">
        <v>8595</v>
      </c>
      <c r="P40" s="547">
        <v>13415</v>
      </c>
      <c r="Q40" s="547">
        <v>13471</v>
      </c>
      <c r="R40" s="547">
        <v>15182</v>
      </c>
      <c r="S40" s="547">
        <v>13610</v>
      </c>
      <c r="T40" s="547">
        <v>8531</v>
      </c>
    </row>
    <row r="41" spans="2:20" x14ac:dyDescent="0.2">
      <c r="B41" s="735"/>
      <c r="C41" s="544"/>
      <c r="D41" s="544"/>
      <c r="E41" s="544"/>
      <c r="F41" s="544"/>
      <c r="G41" s="544"/>
      <c r="H41" s="747"/>
      <c r="L41" s="544"/>
      <c r="O41" s="544"/>
      <c r="P41" s="747"/>
      <c r="Q41" s="544"/>
      <c r="R41" s="544"/>
      <c r="S41" s="747"/>
      <c r="T41" s="747"/>
    </row>
    <row r="42" spans="2:20" x14ac:dyDescent="0.2">
      <c r="B42" s="735" t="s">
        <v>467</v>
      </c>
      <c r="C42" s="545">
        <v>26469</v>
      </c>
      <c r="D42" s="545">
        <v>27413</v>
      </c>
      <c r="E42" s="545">
        <v>28655</v>
      </c>
      <c r="F42" s="545">
        <v>41557</v>
      </c>
      <c r="G42" s="545">
        <v>36792</v>
      </c>
      <c r="H42" s="545">
        <v>35670</v>
      </c>
      <c r="I42" s="545">
        <v>35115</v>
      </c>
      <c r="J42" s="545">
        <v>37140</v>
      </c>
      <c r="K42" s="545">
        <v>33020</v>
      </c>
      <c r="L42" s="545">
        <v>37187</v>
      </c>
      <c r="M42" s="545">
        <v>37044</v>
      </c>
      <c r="N42" s="545">
        <v>37010</v>
      </c>
      <c r="O42" s="545">
        <v>23266</v>
      </c>
      <c r="P42" s="545">
        <v>21952</v>
      </c>
      <c r="Q42" s="545">
        <v>24605</v>
      </c>
      <c r="R42" s="545">
        <v>23829</v>
      </c>
      <c r="S42" s="545">
        <v>24976</v>
      </c>
      <c r="T42" s="545">
        <v>27237</v>
      </c>
    </row>
    <row r="43" spans="2:20" x14ac:dyDescent="0.2">
      <c r="B43" s="735"/>
      <c r="C43" s="544"/>
      <c r="D43" s="544"/>
      <c r="E43" s="544"/>
      <c r="F43" s="544"/>
      <c r="G43" s="544"/>
      <c r="H43" s="747"/>
      <c r="I43" s="544"/>
      <c r="J43" s="544"/>
      <c r="K43" s="544"/>
      <c r="L43" s="544"/>
      <c r="M43" s="544"/>
      <c r="N43" s="747"/>
      <c r="O43" s="544"/>
      <c r="P43" s="747"/>
      <c r="Q43" s="544"/>
      <c r="R43" s="544"/>
      <c r="S43" s="747"/>
      <c r="T43" s="747"/>
    </row>
    <row r="44" spans="2:20" x14ac:dyDescent="0.2">
      <c r="B44" s="735" t="s">
        <v>2536</v>
      </c>
      <c r="C44" s="545">
        <v>271100</v>
      </c>
      <c r="D44" s="545">
        <v>273842</v>
      </c>
      <c r="E44" s="545">
        <v>288925</v>
      </c>
      <c r="F44" s="545">
        <v>308625</v>
      </c>
      <c r="G44" s="545">
        <v>305693</v>
      </c>
      <c r="H44" s="545">
        <v>286860</v>
      </c>
      <c r="I44" s="545">
        <v>285965</v>
      </c>
      <c r="J44" s="545">
        <v>284448</v>
      </c>
      <c r="K44" s="545">
        <v>273538</v>
      </c>
      <c r="L44" s="545">
        <v>272328</v>
      </c>
      <c r="M44" s="545">
        <v>271665</v>
      </c>
      <c r="N44" s="545">
        <v>271153</v>
      </c>
      <c r="O44" s="545">
        <v>188420</v>
      </c>
      <c r="P44" s="545">
        <v>210066</v>
      </c>
      <c r="Q44" s="545">
        <v>226221</v>
      </c>
      <c r="R44" s="545">
        <v>247454</v>
      </c>
      <c r="S44" s="545">
        <v>277223</v>
      </c>
      <c r="T44" s="545">
        <v>309098</v>
      </c>
    </row>
    <row r="45" spans="2:20" ht="13.5" thickBot="1" x14ac:dyDescent="0.25">
      <c r="B45" s="734"/>
      <c r="C45" s="746"/>
      <c r="D45" s="567"/>
      <c r="E45" s="567"/>
      <c r="F45" s="567"/>
      <c r="G45" s="567"/>
      <c r="H45" s="567"/>
      <c r="I45" s="733"/>
      <c r="J45" s="733"/>
      <c r="K45" s="733"/>
      <c r="L45" s="733"/>
      <c r="M45" s="733"/>
      <c r="N45" s="733"/>
      <c r="O45" s="733"/>
      <c r="P45" s="733"/>
      <c r="Q45" s="733"/>
      <c r="R45" s="733"/>
      <c r="S45" s="733"/>
      <c r="T45" s="733"/>
    </row>
    <row r="46" spans="2:20" ht="13.5" thickTop="1" x14ac:dyDescent="0.2">
      <c r="B46" s="735"/>
      <c r="C46" s="574"/>
      <c r="D46" s="556"/>
      <c r="E46" s="544"/>
      <c r="F46" s="556"/>
      <c r="G46" s="556"/>
      <c r="H46" s="556"/>
    </row>
    <row r="47" spans="2:20" x14ac:dyDescent="0.2">
      <c r="B47" s="591" t="s">
        <v>2535</v>
      </c>
    </row>
    <row r="48" spans="2:20" x14ac:dyDescent="0.2">
      <c r="B48" s="660" t="s">
        <v>2534</v>
      </c>
      <c r="C48" s="745"/>
      <c r="D48" s="745"/>
    </row>
    <row r="49" spans="2:8" x14ac:dyDescent="0.2">
      <c r="B49" s="532" t="s">
        <v>3346</v>
      </c>
      <c r="D49" s="745"/>
      <c r="E49" s="745"/>
      <c r="F49" s="745"/>
      <c r="G49" s="745"/>
      <c r="H49" s="745"/>
    </row>
    <row r="50" spans="2:8" x14ac:dyDescent="0.2">
      <c r="D50" s="745"/>
      <c r="E50" s="745"/>
      <c r="F50" s="745"/>
      <c r="G50" s="745"/>
      <c r="H50" s="745"/>
    </row>
    <row r="51" spans="2:8" x14ac:dyDescent="0.2">
      <c r="D51" s="745"/>
      <c r="E51" s="745"/>
      <c r="F51" s="745"/>
      <c r="G51" s="745"/>
      <c r="H51" s="745"/>
    </row>
    <row r="52" spans="2:8" x14ac:dyDescent="0.2">
      <c r="D52" s="745"/>
      <c r="E52" s="745"/>
      <c r="F52" s="745"/>
      <c r="G52" s="745"/>
      <c r="H52" s="745"/>
    </row>
    <row r="53" spans="2:8" x14ac:dyDescent="0.2">
      <c r="D53" s="745"/>
      <c r="E53" s="745"/>
      <c r="F53" s="745"/>
      <c r="G53" s="745"/>
      <c r="H53" s="745"/>
    </row>
    <row r="54" spans="2:8" x14ac:dyDescent="0.2">
      <c r="D54" s="745"/>
      <c r="E54" s="745"/>
      <c r="F54" s="745"/>
      <c r="G54" s="745"/>
      <c r="H54" s="745"/>
    </row>
    <row r="55" spans="2:8" x14ac:dyDescent="0.2">
      <c r="D55" s="745"/>
      <c r="E55" s="745"/>
      <c r="F55" s="745"/>
      <c r="G55" s="745"/>
      <c r="H55" s="745"/>
    </row>
    <row r="56" spans="2:8" x14ac:dyDescent="0.2">
      <c r="D56" s="745"/>
      <c r="E56" s="745"/>
      <c r="F56" s="745"/>
      <c r="G56" s="745"/>
      <c r="H56" s="745"/>
    </row>
    <row r="57" spans="2:8" x14ac:dyDescent="0.2">
      <c r="D57" s="745"/>
      <c r="E57" s="745"/>
      <c r="F57" s="745"/>
      <c r="G57" s="745"/>
      <c r="H57" s="745"/>
    </row>
    <row r="58" spans="2:8" x14ac:dyDescent="0.2">
      <c r="D58" s="745"/>
      <c r="E58" s="745"/>
      <c r="F58" s="745"/>
      <c r="G58" s="745"/>
      <c r="H58" s="745"/>
    </row>
    <row r="59" spans="2:8" x14ac:dyDescent="0.2">
      <c r="D59" s="745"/>
      <c r="E59" s="745"/>
      <c r="F59" s="745"/>
      <c r="G59" s="745"/>
      <c r="H59" s="745"/>
    </row>
    <row r="60" spans="2:8" x14ac:dyDescent="0.2">
      <c r="D60" s="745"/>
      <c r="E60" s="745"/>
      <c r="F60" s="745"/>
      <c r="G60" s="745"/>
      <c r="H60" s="745"/>
    </row>
    <row r="61" spans="2:8" x14ac:dyDescent="0.2">
      <c r="D61" s="745"/>
      <c r="E61" s="745"/>
      <c r="F61" s="745"/>
      <c r="G61" s="745"/>
      <c r="H61" s="745"/>
    </row>
    <row r="62" spans="2:8" x14ac:dyDescent="0.2">
      <c r="D62" s="745"/>
      <c r="E62" s="745"/>
      <c r="F62" s="745"/>
      <c r="G62" s="745"/>
      <c r="H62" s="745"/>
    </row>
    <row r="63" spans="2:8" x14ac:dyDescent="0.2">
      <c r="D63" s="745"/>
      <c r="E63" s="745"/>
      <c r="F63" s="745"/>
      <c r="G63" s="745"/>
      <c r="H63" s="745"/>
    </row>
    <row r="64" spans="2:8" x14ac:dyDescent="0.2">
      <c r="D64" s="745"/>
      <c r="E64" s="745"/>
      <c r="F64" s="745"/>
      <c r="G64" s="745"/>
      <c r="H64" s="745"/>
    </row>
    <row r="65" spans="4:8" x14ac:dyDescent="0.2">
      <c r="D65" s="745"/>
      <c r="E65" s="745"/>
      <c r="F65" s="745"/>
      <c r="G65" s="745"/>
      <c r="H65" s="745"/>
    </row>
    <row r="66" spans="4:8" x14ac:dyDescent="0.2">
      <c r="D66" s="745"/>
      <c r="E66" s="745"/>
      <c r="F66" s="745"/>
      <c r="G66" s="745"/>
      <c r="H66" s="745"/>
    </row>
    <row r="67" spans="4:8" x14ac:dyDescent="0.2">
      <c r="D67" s="745"/>
      <c r="E67" s="745"/>
      <c r="F67" s="745"/>
      <c r="G67" s="745"/>
      <c r="H67" s="745"/>
    </row>
    <row r="68" spans="4:8" x14ac:dyDescent="0.2">
      <c r="D68" s="745"/>
      <c r="E68" s="745"/>
      <c r="F68" s="745"/>
      <c r="G68" s="745"/>
      <c r="H68" s="745"/>
    </row>
    <row r="69" spans="4:8" x14ac:dyDescent="0.2">
      <c r="D69" s="745"/>
      <c r="E69" s="745"/>
      <c r="F69" s="745"/>
      <c r="G69" s="745"/>
      <c r="H69" s="745"/>
    </row>
    <row r="70" spans="4:8" x14ac:dyDescent="0.2">
      <c r="D70" s="745"/>
      <c r="E70" s="745"/>
      <c r="F70" s="745"/>
      <c r="G70" s="745"/>
      <c r="H70" s="745"/>
    </row>
    <row r="71" spans="4:8" x14ac:dyDescent="0.2">
      <c r="D71" s="745"/>
      <c r="E71" s="745"/>
      <c r="F71" s="745"/>
      <c r="G71" s="745"/>
      <c r="H71" s="745"/>
    </row>
    <row r="72" spans="4:8" x14ac:dyDescent="0.2">
      <c r="D72" s="745"/>
      <c r="E72" s="745"/>
      <c r="F72" s="745"/>
      <c r="G72" s="745"/>
      <c r="H72" s="745"/>
    </row>
    <row r="73" spans="4:8" x14ac:dyDescent="0.2">
      <c r="D73" s="745"/>
      <c r="E73" s="745"/>
      <c r="F73" s="745"/>
      <c r="G73" s="745"/>
      <c r="H73" s="745"/>
    </row>
    <row r="74" spans="4:8" x14ac:dyDescent="0.2">
      <c r="D74" s="745"/>
      <c r="E74" s="745"/>
      <c r="F74" s="745"/>
      <c r="G74" s="745"/>
      <c r="H74" s="745"/>
    </row>
    <row r="78" spans="4:8" x14ac:dyDescent="0.2">
      <c r="E78" s="745"/>
      <c r="F78" s="745"/>
      <c r="G78" s="745"/>
      <c r="H78" s="745"/>
    </row>
    <row r="79" spans="4:8" x14ac:dyDescent="0.2">
      <c r="E79" s="745"/>
      <c r="F79" s="745"/>
      <c r="G79" s="745"/>
      <c r="H79" s="745"/>
    </row>
    <row r="80" spans="4:8" x14ac:dyDescent="0.2">
      <c r="E80" s="745"/>
      <c r="F80" s="745"/>
      <c r="G80" s="745"/>
      <c r="H80" s="745"/>
    </row>
    <row r="81" spans="5:8" x14ac:dyDescent="0.2">
      <c r="E81" s="745"/>
      <c r="F81" s="745"/>
      <c r="G81" s="745"/>
      <c r="H81" s="745"/>
    </row>
    <row r="82" spans="5:8" x14ac:dyDescent="0.2">
      <c r="E82" s="745"/>
      <c r="F82" s="745"/>
      <c r="G82" s="745"/>
      <c r="H82" s="745"/>
    </row>
    <row r="83" spans="5:8" x14ac:dyDescent="0.2">
      <c r="E83" s="745"/>
      <c r="F83" s="745"/>
      <c r="G83" s="745"/>
      <c r="H83" s="745"/>
    </row>
    <row r="84" spans="5:8" x14ac:dyDescent="0.2">
      <c r="E84" s="745"/>
      <c r="F84" s="745"/>
      <c r="G84" s="745"/>
      <c r="H84" s="745"/>
    </row>
    <row r="85" spans="5:8" x14ac:dyDescent="0.2">
      <c r="E85" s="745"/>
      <c r="F85" s="745"/>
      <c r="G85" s="745"/>
      <c r="H85" s="745"/>
    </row>
    <row r="86" spans="5:8" x14ac:dyDescent="0.2">
      <c r="E86" s="745"/>
      <c r="F86" s="745"/>
      <c r="G86" s="745"/>
      <c r="H86" s="745"/>
    </row>
    <row r="87" spans="5:8" x14ac:dyDescent="0.2">
      <c r="E87" s="745"/>
      <c r="F87" s="745"/>
      <c r="G87" s="745"/>
      <c r="H87" s="745"/>
    </row>
    <row r="88" spans="5:8" x14ac:dyDescent="0.2">
      <c r="E88" s="745"/>
      <c r="F88" s="745"/>
      <c r="G88" s="745"/>
      <c r="H88" s="745"/>
    </row>
    <row r="89" spans="5:8" x14ac:dyDescent="0.2">
      <c r="E89" s="745"/>
      <c r="F89" s="745"/>
      <c r="G89" s="745"/>
      <c r="H89" s="745"/>
    </row>
    <row r="90" spans="5:8" x14ac:dyDescent="0.2">
      <c r="E90" s="745"/>
      <c r="F90" s="745"/>
      <c r="G90" s="745"/>
      <c r="H90" s="745"/>
    </row>
    <row r="91" spans="5:8" x14ac:dyDescent="0.2">
      <c r="E91" s="745"/>
      <c r="F91" s="745"/>
      <c r="G91" s="745"/>
      <c r="H91" s="745"/>
    </row>
    <row r="92" spans="5:8" x14ac:dyDescent="0.2">
      <c r="E92" s="745"/>
      <c r="F92" s="745"/>
      <c r="G92" s="745"/>
      <c r="H92" s="745"/>
    </row>
    <row r="93" spans="5:8" x14ac:dyDescent="0.2">
      <c r="E93" s="745"/>
      <c r="F93" s="745"/>
      <c r="G93" s="745"/>
      <c r="H93" s="745"/>
    </row>
    <row r="94" spans="5:8" x14ac:dyDescent="0.2">
      <c r="E94" s="745"/>
      <c r="F94" s="745"/>
      <c r="G94" s="745"/>
      <c r="H94" s="745"/>
    </row>
    <row r="95" spans="5:8" x14ac:dyDescent="0.2">
      <c r="E95" s="745"/>
      <c r="F95" s="745"/>
      <c r="G95" s="745"/>
      <c r="H95" s="745"/>
    </row>
    <row r="96" spans="5:8" x14ac:dyDescent="0.2">
      <c r="E96" s="745"/>
      <c r="F96" s="745"/>
      <c r="G96" s="745"/>
      <c r="H96" s="745"/>
    </row>
    <row r="97" spans="4:8" x14ac:dyDescent="0.2">
      <c r="E97" s="745"/>
      <c r="F97" s="745"/>
      <c r="G97" s="745"/>
      <c r="H97" s="745"/>
    </row>
    <row r="98" spans="4:8" x14ac:dyDescent="0.2">
      <c r="E98" s="745"/>
      <c r="F98" s="745"/>
      <c r="G98" s="745"/>
      <c r="H98" s="745"/>
    </row>
    <row r="99" spans="4:8" x14ac:dyDescent="0.2">
      <c r="E99" s="745"/>
      <c r="F99" s="745"/>
      <c r="G99" s="745"/>
      <c r="H99" s="745"/>
    </row>
    <row r="100" spans="4:8" x14ac:dyDescent="0.2">
      <c r="E100" s="745"/>
      <c r="F100" s="745"/>
      <c r="G100" s="745"/>
      <c r="H100" s="745"/>
    </row>
    <row r="101" spans="4:8" x14ac:dyDescent="0.2">
      <c r="E101" s="745"/>
      <c r="F101" s="745"/>
      <c r="G101" s="745"/>
      <c r="H101" s="745"/>
    </row>
    <row r="102" spans="4:8" x14ac:dyDescent="0.2">
      <c r="E102" s="745"/>
      <c r="F102" s="745"/>
      <c r="G102" s="745"/>
      <c r="H102" s="745"/>
    </row>
    <row r="103" spans="4:8" x14ac:dyDescent="0.2">
      <c r="E103" s="745"/>
      <c r="F103" s="745"/>
      <c r="G103" s="745"/>
      <c r="H103" s="745"/>
    </row>
    <row r="104" spans="4:8" x14ac:dyDescent="0.2">
      <c r="E104" s="745"/>
      <c r="F104" s="745"/>
      <c r="G104" s="745"/>
      <c r="H104" s="745"/>
    </row>
    <row r="105" spans="4:8" x14ac:dyDescent="0.2">
      <c r="E105" s="745"/>
      <c r="F105" s="745"/>
      <c r="G105" s="745"/>
      <c r="H105" s="745"/>
    </row>
    <row r="106" spans="4:8" x14ac:dyDescent="0.2">
      <c r="E106" s="745"/>
      <c r="F106" s="745"/>
      <c r="G106" s="745"/>
      <c r="H106" s="745"/>
    </row>
    <row r="107" spans="4:8" x14ac:dyDescent="0.2">
      <c r="D107" s="745"/>
      <c r="E107" s="745"/>
      <c r="F107" s="745"/>
      <c r="G107" s="745"/>
      <c r="H107" s="745"/>
    </row>
    <row r="108" spans="4:8" x14ac:dyDescent="0.2">
      <c r="D108" s="745"/>
      <c r="E108" s="745"/>
      <c r="F108" s="745"/>
      <c r="G108" s="745"/>
      <c r="H108" s="745"/>
    </row>
    <row r="109" spans="4:8" x14ac:dyDescent="0.2">
      <c r="E109" s="745"/>
      <c r="F109" s="745"/>
      <c r="G109" s="745"/>
      <c r="H109" s="745"/>
    </row>
    <row r="110" spans="4:8" x14ac:dyDescent="0.2">
      <c r="E110" s="745"/>
      <c r="F110" s="745"/>
      <c r="G110" s="745"/>
      <c r="H110" s="745"/>
    </row>
    <row r="111" spans="4:8" x14ac:dyDescent="0.2">
      <c r="E111" s="745"/>
      <c r="F111" s="745"/>
      <c r="G111" s="745"/>
      <c r="H111" s="745"/>
    </row>
    <row r="112" spans="4:8" x14ac:dyDescent="0.2">
      <c r="E112" s="745"/>
      <c r="F112" s="745"/>
      <c r="G112" s="745"/>
      <c r="H112" s="745"/>
    </row>
    <row r="113" spans="5:8" x14ac:dyDescent="0.2">
      <c r="E113" s="745"/>
      <c r="F113" s="745"/>
      <c r="G113" s="745"/>
      <c r="H113" s="745"/>
    </row>
    <row r="114" spans="5:8" x14ac:dyDescent="0.2">
      <c r="E114" s="745"/>
      <c r="F114" s="745"/>
      <c r="G114" s="745"/>
      <c r="H114" s="745"/>
    </row>
    <row r="115" spans="5:8" x14ac:dyDescent="0.2">
      <c r="E115" s="745"/>
      <c r="F115" s="745"/>
      <c r="G115" s="745"/>
      <c r="H115" s="745"/>
    </row>
    <row r="116" spans="5:8" x14ac:dyDescent="0.2">
      <c r="E116" s="745"/>
      <c r="F116" s="745"/>
      <c r="G116" s="745"/>
      <c r="H116" s="745"/>
    </row>
    <row r="117" spans="5:8" x14ac:dyDescent="0.2">
      <c r="E117" s="745"/>
      <c r="F117" s="745"/>
      <c r="G117" s="745"/>
      <c r="H117" s="745"/>
    </row>
    <row r="118" spans="5:8" x14ac:dyDescent="0.2">
      <c r="E118" s="745"/>
      <c r="F118" s="745"/>
      <c r="G118" s="745"/>
      <c r="H118" s="745"/>
    </row>
  </sheetData>
  <mergeCells count="10">
    <mergeCell ref="B6:B7"/>
    <mergeCell ref="M6:N6"/>
    <mergeCell ref="O6:P6"/>
    <mergeCell ref="Q6:R6"/>
    <mergeCell ref="S6:T6"/>
    <mergeCell ref="C6:D6"/>
    <mergeCell ref="I6:J6"/>
    <mergeCell ref="K6:L6"/>
    <mergeCell ref="E6:F6"/>
    <mergeCell ref="G6:H6"/>
  </mergeCells>
  <pageMargins left="0.75" right="0.75" top="1" bottom="1" header="0.5" footer="0.5"/>
  <pageSetup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H62"/>
  <sheetViews>
    <sheetView topLeftCell="A52" zoomScaleNormal="100" workbookViewId="0">
      <pane xSplit="2" topLeftCell="C1" activePane="topRight" state="frozen"/>
      <selection activeCell="DS16" sqref="DS16"/>
      <selection pane="topRight" activeCell="H72" sqref="H72"/>
    </sheetView>
  </sheetViews>
  <sheetFormatPr defaultRowHeight="11.25" x14ac:dyDescent="0.2"/>
  <cols>
    <col min="1" max="1" width="8" style="532" customWidth="1"/>
    <col min="2" max="2" width="42.140625" style="532" bestFit="1" customWidth="1"/>
    <col min="3" max="3" width="9.5703125" style="532" customWidth="1"/>
    <col min="4" max="32" width="9.140625" style="532" customWidth="1"/>
    <col min="33" max="34" width="9" style="532" bestFit="1" customWidth="1"/>
    <col min="35" max="16384" width="9.140625" style="532"/>
  </cols>
  <sheetData>
    <row r="2" spans="2:34" ht="18.75" customHeight="1" x14ac:dyDescent="0.2">
      <c r="B2" s="595" t="s">
        <v>3344</v>
      </c>
      <c r="C2" s="594"/>
      <c r="D2" s="592"/>
      <c r="E2" s="592"/>
      <c r="F2" s="592"/>
      <c r="G2" s="592"/>
      <c r="H2" s="592"/>
      <c r="I2" s="592"/>
      <c r="J2" s="592"/>
      <c r="K2" s="592"/>
      <c r="L2" s="592"/>
    </row>
    <row r="3" spans="2:34" ht="18.75" customHeight="1" x14ac:dyDescent="0.2">
      <c r="B3" s="792" t="s">
        <v>2440</v>
      </c>
      <c r="C3" s="592"/>
      <c r="D3" s="592"/>
      <c r="E3" s="592"/>
      <c r="F3" s="592"/>
      <c r="G3" s="592"/>
      <c r="H3" s="592"/>
      <c r="I3" s="592"/>
      <c r="J3" s="592"/>
      <c r="K3" s="592"/>
      <c r="L3" s="592"/>
    </row>
    <row r="4" spans="2:34" ht="14.25" customHeight="1" x14ac:dyDescent="0.2">
      <c r="B4" s="592"/>
      <c r="C4" s="592"/>
      <c r="D4" s="592"/>
      <c r="E4" s="592"/>
      <c r="F4" s="592"/>
      <c r="G4" s="592"/>
      <c r="H4" s="592"/>
      <c r="I4" s="592"/>
      <c r="J4" s="592"/>
      <c r="K4" s="592"/>
      <c r="L4" s="592"/>
    </row>
    <row r="5" spans="2:34" ht="12" thickBot="1" x14ac:dyDescent="0.25">
      <c r="B5" s="717" t="s">
        <v>2532</v>
      </c>
      <c r="C5" s="734"/>
      <c r="D5" s="734"/>
      <c r="E5" s="734"/>
      <c r="F5" s="734"/>
      <c r="G5" s="734"/>
      <c r="H5" s="734"/>
    </row>
    <row r="6" spans="2:34" ht="12.75" thickTop="1" thickBot="1" x14ac:dyDescent="0.25">
      <c r="B6" s="1083" t="s">
        <v>2531</v>
      </c>
      <c r="C6" s="1128">
        <v>2005</v>
      </c>
      <c r="D6" s="1128"/>
      <c r="E6" s="1128">
        <v>2006</v>
      </c>
      <c r="F6" s="1128"/>
      <c r="G6" s="791">
        <v>2007</v>
      </c>
      <c r="H6" s="791"/>
      <c r="I6" s="1128">
        <v>2008</v>
      </c>
      <c r="J6" s="1128"/>
      <c r="K6" s="1128">
        <v>2009</v>
      </c>
      <c r="L6" s="1128"/>
      <c r="M6" s="1128">
        <v>2010</v>
      </c>
      <c r="N6" s="1128"/>
      <c r="O6" s="1128">
        <v>2011</v>
      </c>
      <c r="P6" s="1128"/>
      <c r="Q6" s="1128">
        <v>2012</v>
      </c>
      <c r="R6" s="1128"/>
      <c r="S6" s="1128">
        <v>2013</v>
      </c>
      <c r="T6" s="1128"/>
      <c r="U6" s="1128">
        <v>2014</v>
      </c>
      <c r="V6" s="1128"/>
      <c r="W6" s="1128">
        <v>2015</v>
      </c>
      <c r="X6" s="1128"/>
      <c r="Y6" s="1128">
        <v>2016</v>
      </c>
      <c r="Z6" s="1128"/>
      <c r="AA6" s="1128">
        <v>2017</v>
      </c>
      <c r="AB6" s="1128"/>
      <c r="AC6" s="1128">
        <v>2018</v>
      </c>
      <c r="AD6" s="1128"/>
      <c r="AE6" s="1128">
        <v>2019</v>
      </c>
      <c r="AF6" s="1128"/>
      <c r="AG6" s="1128">
        <v>2020</v>
      </c>
      <c r="AH6" s="1128"/>
    </row>
    <row r="7" spans="2:34" ht="12" thickBot="1" x14ac:dyDescent="0.25">
      <c r="B7" s="1085"/>
      <c r="C7" s="567" t="s">
        <v>462</v>
      </c>
      <c r="D7" s="567" t="s">
        <v>432</v>
      </c>
      <c r="E7" s="567" t="s">
        <v>462</v>
      </c>
      <c r="F7" s="567" t="s">
        <v>432</v>
      </c>
      <c r="G7" s="567" t="s">
        <v>462</v>
      </c>
      <c r="H7" s="567" t="s">
        <v>432</v>
      </c>
      <c r="I7" s="567" t="s">
        <v>462</v>
      </c>
      <c r="J7" s="567" t="s">
        <v>432</v>
      </c>
      <c r="K7" s="567" t="s">
        <v>462</v>
      </c>
      <c r="L7" s="567" t="s">
        <v>432</v>
      </c>
      <c r="M7" s="567" t="s">
        <v>462</v>
      </c>
      <c r="N7" s="567" t="s">
        <v>432</v>
      </c>
      <c r="O7" s="567" t="s">
        <v>462</v>
      </c>
      <c r="P7" s="567" t="s">
        <v>432</v>
      </c>
      <c r="Q7" s="567" t="s">
        <v>462</v>
      </c>
      <c r="R7" s="567" t="s">
        <v>432</v>
      </c>
      <c r="S7" s="567" t="s">
        <v>462</v>
      </c>
      <c r="T7" s="567" t="s">
        <v>432</v>
      </c>
      <c r="U7" s="567" t="s">
        <v>462</v>
      </c>
      <c r="V7" s="567" t="s">
        <v>432</v>
      </c>
      <c r="W7" s="567" t="s">
        <v>462</v>
      </c>
      <c r="X7" s="567" t="s">
        <v>432</v>
      </c>
      <c r="Y7" s="567" t="s">
        <v>462</v>
      </c>
      <c r="Z7" s="567" t="s">
        <v>432</v>
      </c>
      <c r="AA7" s="567" t="s">
        <v>462</v>
      </c>
      <c r="AB7" s="567" t="s">
        <v>432</v>
      </c>
      <c r="AC7" s="567" t="s">
        <v>462</v>
      </c>
      <c r="AD7" s="567" t="s">
        <v>432</v>
      </c>
      <c r="AE7" s="567" t="s">
        <v>462</v>
      </c>
      <c r="AF7" s="567" t="s">
        <v>432</v>
      </c>
      <c r="AG7" s="567" t="s">
        <v>464</v>
      </c>
      <c r="AH7" s="567" t="s">
        <v>465</v>
      </c>
    </row>
    <row r="8" spans="2:34" ht="12" thickTop="1" x14ac:dyDescent="0.2">
      <c r="B8" s="638"/>
      <c r="C8" s="549"/>
      <c r="D8" s="549"/>
      <c r="E8" s="549"/>
      <c r="F8" s="549"/>
      <c r="G8" s="549"/>
      <c r="H8" s="549"/>
      <c r="I8" s="549"/>
      <c r="J8" s="549"/>
      <c r="K8" s="549"/>
      <c r="L8" s="549"/>
      <c r="M8" s="549"/>
      <c r="N8" s="549"/>
      <c r="O8" s="549"/>
      <c r="P8" s="549"/>
      <c r="Q8" s="549"/>
      <c r="R8" s="549"/>
      <c r="S8" s="549"/>
      <c r="T8" s="549"/>
      <c r="U8" s="549"/>
      <c r="V8" s="549"/>
      <c r="W8" s="549"/>
      <c r="X8" s="549"/>
      <c r="Y8" s="549"/>
      <c r="Z8" s="549"/>
      <c r="AA8" s="549"/>
      <c r="AB8" s="549"/>
      <c r="AC8" s="549"/>
      <c r="AD8" s="549"/>
      <c r="AE8" s="549"/>
      <c r="AF8" s="549"/>
    </row>
    <row r="9" spans="2:34" x14ac:dyDescent="0.2">
      <c r="B9" s="629" t="s">
        <v>2031</v>
      </c>
    </row>
    <row r="10" spans="2:34" x14ac:dyDescent="0.2">
      <c r="B10" s="784" t="s">
        <v>2601</v>
      </c>
      <c r="C10" s="781">
        <v>17339</v>
      </c>
      <c r="D10" s="781">
        <v>35230</v>
      </c>
      <c r="E10" s="779">
        <v>38870</v>
      </c>
      <c r="F10" s="779">
        <v>49072</v>
      </c>
      <c r="G10" s="584">
        <v>101044</v>
      </c>
      <c r="H10" s="779">
        <v>100488</v>
      </c>
      <c r="I10" s="584">
        <v>105986</v>
      </c>
      <c r="J10" s="779">
        <v>87173</v>
      </c>
      <c r="K10" s="584">
        <v>72944</v>
      </c>
      <c r="L10" s="779">
        <v>75439</v>
      </c>
      <c r="M10" s="779">
        <v>67277</v>
      </c>
      <c r="N10" s="778">
        <v>74308</v>
      </c>
      <c r="O10" s="545">
        <v>59248</v>
      </c>
      <c r="P10" s="778">
        <v>89066</v>
      </c>
      <c r="Q10" s="545">
        <v>81585</v>
      </c>
      <c r="R10" s="778">
        <v>109717</v>
      </c>
      <c r="S10" s="442">
        <v>116194</v>
      </c>
      <c r="T10" s="1009">
        <v>143682</v>
      </c>
      <c r="U10" s="1009">
        <v>147157</v>
      </c>
      <c r="V10" s="1010">
        <v>136792</v>
      </c>
      <c r="W10" s="1009">
        <v>137560</v>
      </c>
      <c r="X10" s="1010">
        <v>151643</v>
      </c>
      <c r="Y10" s="1009">
        <v>306060</v>
      </c>
      <c r="Z10" s="1010">
        <v>241704</v>
      </c>
      <c r="AA10" s="1009">
        <v>289397</v>
      </c>
      <c r="AB10" s="1010">
        <v>317216</v>
      </c>
      <c r="AC10" s="1009">
        <v>347416</v>
      </c>
      <c r="AD10" s="1010">
        <v>358270</v>
      </c>
      <c r="AE10" s="1009">
        <v>320387</v>
      </c>
      <c r="AF10" s="1010">
        <v>447121</v>
      </c>
      <c r="AG10" s="1010">
        <v>473219.90790368005</v>
      </c>
      <c r="AH10" s="1010">
        <v>112912.44124684</v>
      </c>
    </row>
    <row r="11" spans="2:34" x14ac:dyDescent="0.2">
      <c r="B11" s="777" t="s">
        <v>2600</v>
      </c>
      <c r="C11" s="786">
        <v>366</v>
      </c>
      <c r="D11" s="786">
        <v>692</v>
      </c>
      <c r="E11" s="775">
        <v>983</v>
      </c>
      <c r="F11" s="775">
        <v>643</v>
      </c>
      <c r="G11" s="586">
        <v>1430</v>
      </c>
      <c r="H11" s="774">
        <v>2630</v>
      </c>
      <c r="I11" s="586">
        <v>1139</v>
      </c>
      <c r="J11" s="775">
        <v>846</v>
      </c>
      <c r="K11" s="571">
        <v>241</v>
      </c>
      <c r="L11" s="775">
        <v>307</v>
      </c>
      <c r="M11" s="775">
        <v>560</v>
      </c>
      <c r="N11" s="714">
        <v>449</v>
      </c>
      <c r="O11" s="568">
        <v>603</v>
      </c>
      <c r="P11" s="773">
        <v>1550</v>
      </c>
      <c r="Q11" s="547">
        <v>1000</v>
      </c>
      <c r="R11" s="773">
        <v>2125</v>
      </c>
      <c r="S11" s="441">
        <v>2407</v>
      </c>
      <c r="T11" s="1011">
        <v>1365</v>
      </c>
      <c r="U11" s="1011">
        <v>1490</v>
      </c>
      <c r="V11" s="887">
        <v>1784</v>
      </c>
      <c r="W11" s="1011">
        <v>2219</v>
      </c>
      <c r="X11" s="887">
        <v>336</v>
      </c>
      <c r="Y11" s="1011">
        <v>2864</v>
      </c>
      <c r="Z11" s="887">
        <v>2929</v>
      </c>
      <c r="AA11" s="1011">
        <v>4448</v>
      </c>
      <c r="AB11" s="887">
        <v>5589</v>
      </c>
      <c r="AC11" s="1011">
        <v>6605</v>
      </c>
      <c r="AD11" s="887">
        <v>7053</v>
      </c>
      <c r="AE11" s="1011">
        <v>6218</v>
      </c>
      <c r="AF11" s="887">
        <v>6238</v>
      </c>
      <c r="AG11" s="887">
        <v>8671.4296122399992</v>
      </c>
      <c r="AH11" s="887">
        <v>9079.0473826699999</v>
      </c>
    </row>
    <row r="12" spans="2:34" x14ac:dyDescent="0.2">
      <c r="B12" s="777" t="s">
        <v>2599</v>
      </c>
      <c r="C12" s="776">
        <v>6119</v>
      </c>
      <c r="D12" s="776">
        <v>13643</v>
      </c>
      <c r="E12" s="774">
        <v>18646</v>
      </c>
      <c r="F12" s="774">
        <v>20671</v>
      </c>
      <c r="G12" s="586">
        <v>65169</v>
      </c>
      <c r="H12" s="774">
        <v>56828</v>
      </c>
      <c r="I12" s="586">
        <v>56121</v>
      </c>
      <c r="J12" s="774">
        <v>52354</v>
      </c>
      <c r="K12" s="586">
        <v>45299</v>
      </c>
      <c r="L12" s="774">
        <v>43213</v>
      </c>
      <c r="M12" s="774">
        <v>48590</v>
      </c>
      <c r="N12" s="773">
        <v>49595</v>
      </c>
      <c r="O12" s="547">
        <v>47161</v>
      </c>
      <c r="P12" s="773">
        <v>55758</v>
      </c>
      <c r="Q12" s="547">
        <v>54364</v>
      </c>
      <c r="R12" s="773">
        <v>81360</v>
      </c>
      <c r="S12" s="441">
        <v>94282</v>
      </c>
      <c r="T12" s="1011">
        <v>99201</v>
      </c>
      <c r="U12" s="1011">
        <v>107123</v>
      </c>
      <c r="V12" s="887">
        <v>94003</v>
      </c>
      <c r="W12" s="1011">
        <v>114002</v>
      </c>
      <c r="X12" s="887">
        <v>115754</v>
      </c>
      <c r="Y12" s="1011">
        <v>157824</v>
      </c>
      <c r="Z12" s="887">
        <v>201423</v>
      </c>
      <c r="AA12" s="1011">
        <v>229344</v>
      </c>
      <c r="AB12" s="887">
        <v>235801</v>
      </c>
      <c r="AC12" s="1011">
        <v>281905</v>
      </c>
      <c r="AD12" s="887">
        <v>287743</v>
      </c>
      <c r="AE12" s="1011">
        <v>241294</v>
      </c>
      <c r="AF12" s="887">
        <v>375905</v>
      </c>
      <c r="AG12" s="887">
        <v>375850.40429144003</v>
      </c>
      <c r="AH12" s="887">
        <v>33763.045134369997</v>
      </c>
    </row>
    <row r="13" spans="2:34" x14ac:dyDescent="0.2">
      <c r="B13" s="777" t="s">
        <v>2598</v>
      </c>
      <c r="C13" s="776">
        <v>2593</v>
      </c>
      <c r="D13" s="776">
        <v>3266</v>
      </c>
      <c r="E13" s="775">
        <v>476</v>
      </c>
      <c r="F13" s="774">
        <v>1334</v>
      </c>
      <c r="G13" s="586">
        <v>3474</v>
      </c>
      <c r="H13" s="774">
        <v>4055</v>
      </c>
      <c r="I13" s="586">
        <v>3989</v>
      </c>
      <c r="J13" s="774">
        <v>5784</v>
      </c>
      <c r="K13" s="571">
        <v>361</v>
      </c>
      <c r="L13" s="775">
        <v>720</v>
      </c>
      <c r="M13" s="774">
        <v>2279</v>
      </c>
      <c r="N13" s="773">
        <v>2038</v>
      </c>
      <c r="O13" s="547">
        <v>1571</v>
      </c>
      <c r="P13" s="714">
        <v>959</v>
      </c>
      <c r="Q13" s="568">
        <v>576</v>
      </c>
      <c r="R13" s="773">
        <v>1780</v>
      </c>
      <c r="S13" s="441">
        <v>1859</v>
      </c>
      <c r="T13" s="1011">
        <v>4088</v>
      </c>
      <c r="U13" s="1011">
        <v>2994</v>
      </c>
      <c r="V13" s="887">
        <v>1697</v>
      </c>
      <c r="W13" s="1011">
        <v>1502</v>
      </c>
      <c r="X13" s="887">
        <v>6280</v>
      </c>
      <c r="Y13" s="1011">
        <v>3894</v>
      </c>
      <c r="Z13" s="887">
        <v>6673</v>
      </c>
      <c r="AA13" s="1011">
        <v>5279</v>
      </c>
      <c r="AB13" s="887">
        <v>4695</v>
      </c>
      <c r="AC13" s="1011">
        <v>3988</v>
      </c>
      <c r="AD13" s="887">
        <v>4327</v>
      </c>
      <c r="AE13" s="1011">
        <v>1750</v>
      </c>
      <c r="AF13" s="887">
        <v>5270</v>
      </c>
      <c r="AG13" s="887">
        <v>11161.296</v>
      </c>
      <c r="AH13" s="887">
        <v>20115.374</v>
      </c>
    </row>
    <row r="14" spans="2:34" x14ac:dyDescent="0.2">
      <c r="B14" s="777" t="s">
        <v>2597</v>
      </c>
      <c r="C14" s="776">
        <v>8261</v>
      </c>
      <c r="D14" s="776">
        <v>17629</v>
      </c>
      <c r="E14" s="774">
        <v>18765</v>
      </c>
      <c r="F14" s="774">
        <v>26424</v>
      </c>
      <c r="G14" s="586">
        <v>30971</v>
      </c>
      <c r="H14" s="774">
        <v>36975</v>
      </c>
      <c r="I14" s="586">
        <v>44737</v>
      </c>
      <c r="J14" s="774">
        <v>28190</v>
      </c>
      <c r="K14" s="586">
        <v>27042</v>
      </c>
      <c r="L14" s="774">
        <v>31198</v>
      </c>
      <c r="M14" s="774">
        <v>15848</v>
      </c>
      <c r="N14" s="773">
        <v>22227</v>
      </c>
      <c r="O14" s="547">
        <v>9913</v>
      </c>
      <c r="P14" s="773">
        <v>30798</v>
      </c>
      <c r="Q14" s="547">
        <v>25645</v>
      </c>
      <c r="R14" s="773">
        <v>24452</v>
      </c>
      <c r="S14" s="441">
        <v>17646</v>
      </c>
      <c r="T14" s="1011">
        <v>39028</v>
      </c>
      <c r="U14" s="1011">
        <v>35551</v>
      </c>
      <c r="V14" s="887">
        <v>39309</v>
      </c>
      <c r="W14" s="1011">
        <v>19837</v>
      </c>
      <c r="X14" s="887">
        <v>29273</v>
      </c>
      <c r="Y14" s="1011">
        <v>141478</v>
      </c>
      <c r="Z14" s="887">
        <v>30679</v>
      </c>
      <c r="AA14" s="1011">
        <v>50327</v>
      </c>
      <c r="AB14" s="887">
        <v>71130</v>
      </c>
      <c r="AC14" s="1011">
        <v>54918</v>
      </c>
      <c r="AD14" s="887">
        <v>59147</v>
      </c>
      <c r="AE14" s="1011">
        <v>71125</v>
      </c>
      <c r="AF14" s="887">
        <v>59708</v>
      </c>
      <c r="AG14" s="887">
        <v>77536.777999999991</v>
      </c>
      <c r="AH14" s="887">
        <v>49954.9747298</v>
      </c>
    </row>
    <row r="15" spans="2:34" x14ac:dyDescent="0.2">
      <c r="B15" s="782" t="s">
        <v>2596</v>
      </c>
      <c r="C15" s="779">
        <v>38395</v>
      </c>
      <c r="D15" s="779">
        <v>38767</v>
      </c>
      <c r="E15" s="779">
        <v>35012</v>
      </c>
      <c r="F15" s="779">
        <v>31806</v>
      </c>
      <c r="G15" s="584">
        <v>47393</v>
      </c>
      <c r="H15" s="779">
        <v>64766</v>
      </c>
      <c r="I15" s="584">
        <v>82281</v>
      </c>
      <c r="J15" s="779">
        <v>80635</v>
      </c>
      <c r="K15" s="584">
        <v>93549</v>
      </c>
      <c r="L15" s="779">
        <v>112017</v>
      </c>
      <c r="M15" s="779">
        <v>141695</v>
      </c>
      <c r="N15" s="778">
        <v>135392</v>
      </c>
      <c r="O15" s="545">
        <v>182288</v>
      </c>
      <c r="P15" s="778">
        <v>205865</v>
      </c>
      <c r="Q15" s="545">
        <v>280107</v>
      </c>
      <c r="R15" s="778">
        <v>217275</v>
      </c>
      <c r="S15" s="442">
        <v>219229</v>
      </c>
      <c r="T15" s="1009">
        <v>209960</v>
      </c>
      <c r="U15" s="1009">
        <v>222842</v>
      </c>
      <c r="V15" s="1010">
        <v>257805</v>
      </c>
      <c r="W15" s="1009">
        <v>235434</v>
      </c>
      <c r="X15" s="1010">
        <v>219214</v>
      </c>
      <c r="Y15" s="1009">
        <v>218923</v>
      </c>
      <c r="Z15" s="1010">
        <v>192791</v>
      </c>
      <c r="AA15" s="1009">
        <v>212840</v>
      </c>
      <c r="AB15" s="1010">
        <v>230127</v>
      </c>
      <c r="AC15" s="1009">
        <v>201222</v>
      </c>
      <c r="AD15" s="1010">
        <v>229277</v>
      </c>
      <c r="AE15" s="1009">
        <v>297400</v>
      </c>
      <c r="AF15" s="1010">
        <v>367346</v>
      </c>
      <c r="AG15" s="1010">
        <v>513403.81639301381</v>
      </c>
      <c r="AH15" s="1010">
        <v>907526.79006310366</v>
      </c>
    </row>
    <row r="16" spans="2:34" x14ac:dyDescent="0.2">
      <c r="B16" s="777" t="s">
        <v>2572</v>
      </c>
      <c r="C16" s="776">
        <v>12638</v>
      </c>
      <c r="D16" s="776">
        <v>13207</v>
      </c>
      <c r="E16" s="774">
        <v>9014</v>
      </c>
      <c r="F16" s="774">
        <v>6988</v>
      </c>
      <c r="G16" s="586">
        <v>11062</v>
      </c>
      <c r="H16" s="774">
        <v>12853</v>
      </c>
      <c r="I16" s="586">
        <v>14606</v>
      </c>
      <c r="J16" s="774">
        <v>15150</v>
      </c>
      <c r="K16" s="586">
        <v>33082</v>
      </c>
      <c r="L16" s="774">
        <v>52807</v>
      </c>
      <c r="M16" s="774">
        <v>82568</v>
      </c>
      <c r="N16" s="773">
        <v>79628</v>
      </c>
      <c r="O16" s="547">
        <v>118922</v>
      </c>
      <c r="P16" s="773">
        <v>131594</v>
      </c>
      <c r="Q16" s="547">
        <v>223650</v>
      </c>
      <c r="R16" s="773">
        <v>157038</v>
      </c>
      <c r="S16" s="441">
        <v>161670</v>
      </c>
      <c r="T16" s="1011">
        <v>165028</v>
      </c>
      <c r="U16" s="1011">
        <v>117404</v>
      </c>
      <c r="V16" s="887">
        <v>132129</v>
      </c>
      <c r="W16" s="1011">
        <v>103728</v>
      </c>
      <c r="X16" s="887">
        <v>89474</v>
      </c>
      <c r="Y16" s="1011">
        <v>102547</v>
      </c>
      <c r="Z16" s="887">
        <v>114033</v>
      </c>
      <c r="AA16" s="1011">
        <v>127958</v>
      </c>
      <c r="AB16" s="887">
        <v>167172</v>
      </c>
      <c r="AC16" s="1011">
        <v>129417</v>
      </c>
      <c r="AD16" s="887">
        <v>141825</v>
      </c>
      <c r="AE16" s="1011">
        <v>190147</v>
      </c>
      <c r="AF16" s="887">
        <v>218308</v>
      </c>
      <c r="AG16" s="887">
        <v>283966.01574180002</v>
      </c>
      <c r="AH16" s="887">
        <v>604941.50775657</v>
      </c>
    </row>
    <row r="17" spans="2:34" x14ac:dyDescent="0.2">
      <c r="B17" s="777" t="s">
        <v>2571</v>
      </c>
      <c r="C17" s="776">
        <v>25757</v>
      </c>
      <c r="D17" s="776">
        <v>25560</v>
      </c>
      <c r="E17" s="774">
        <v>25998</v>
      </c>
      <c r="F17" s="774">
        <v>24818</v>
      </c>
      <c r="G17" s="586">
        <v>36331</v>
      </c>
      <c r="H17" s="774">
        <v>51913</v>
      </c>
      <c r="I17" s="586">
        <v>67675</v>
      </c>
      <c r="J17" s="774">
        <v>65485</v>
      </c>
      <c r="K17" s="586">
        <v>60467</v>
      </c>
      <c r="L17" s="774">
        <v>59210</v>
      </c>
      <c r="M17" s="774">
        <v>59127</v>
      </c>
      <c r="N17" s="773">
        <v>55763</v>
      </c>
      <c r="O17" s="547">
        <v>63366</v>
      </c>
      <c r="P17" s="773">
        <v>74271</v>
      </c>
      <c r="Q17" s="547">
        <v>56457</v>
      </c>
      <c r="R17" s="773">
        <v>60236</v>
      </c>
      <c r="S17" s="441">
        <v>57559</v>
      </c>
      <c r="T17" s="1011">
        <v>44932</v>
      </c>
      <c r="U17" s="1011">
        <v>105438</v>
      </c>
      <c r="V17" s="887">
        <v>125676</v>
      </c>
      <c r="W17" s="1011">
        <v>131706</v>
      </c>
      <c r="X17" s="887">
        <v>129740</v>
      </c>
      <c r="Y17" s="1011">
        <v>116375</v>
      </c>
      <c r="Z17" s="887">
        <v>78757</v>
      </c>
      <c r="AA17" s="1011">
        <v>84882</v>
      </c>
      <c r="AB17" s="887">
        <v>62955</v>
      </c>
      <c r="AC17" s="1011">
        <v>71804</v>
      </c>
      <c r="AD17" s="887">
        <v>87453</v>
      </c>
      <c r="AE17" s="1011">
        <v>107252</v>
      </c>
      <c r="AF17" s="887">
        <v>149038</v>
      </c>
      <c r="AG17" s="887">
        <v>229437.80065121382</v>
      </c>
      <c r="AH17" s="887">
        <v>302585.28230653383</v>
      </c>
    </row>
    <row r="18" spans="2:34" x14ac:dyDescent="0.2">
      <c r="B18" s="784" t="s">
        <v>2595</v>
      </c>
      <c r="C18" s="781">
        <v>130526</v>
      </c>
      <c r="D18" s="781">
        <v>163166</v>
      </c>
      <c r="E18" s="779">
        <v>172109</v>
      </c>
      <c r="F18" s="779">
        <v>164227</v>
      </c>
      <c r="G18" s="584">
        <v>201133</v>
      </c>
      <c r="H18" s="779">
        <v>189901</v>
      </c>
      <c r="I18" s="584">
        <v>177324</v>
      </c>
      <c r="J18" s="779">
        <v>154603</v>
      </c>
      <c r="K18" s="584">
        <v>144037</v>
      </c>
      <c r="L18" s="779">
        <v>137517</v>
      </c>
      <c r="M18" s="779">
        <v>130391</v>
      </c>
      <c r="N18" s="778">
        <v>127522</v>
      </c>
      <c r="O18" s="545">
        <v>131625</v>
      </c>
      <c r="P18" s="778">
        <v>132857</v>
      </c>
      <c r="Q18" s="545">
        <v>139875</v>
      </c>
      <c r="R18" s="778">
        <v>141348</v>
      </c>
      <c r="S18" s="442">
        <v>145559</v>
      </c>
      <c r="T18" s="1009">
        <v>161726</v>
      </c>
      <c r="U18" s="1009">
        <v>164069</v>
      </c>
      <c r="V18" s="1010">
        <v>163835</v>
      </c>
      <c r="W18" s="1009">
        <v>181654</v>
      </c>
      <c r="X18" s="1010">
        <v>146448</v>
      </c>
      <c r="Y18" s="1009">
        <v>216543</v>
      </c>
      <c r="Z18" s="1010">
        <v>246762</v>
      </c>
      <c r="AA18" s="1009">
        <v>272714</v>
      </c>
      <c r="AB18" s="1010">
        <v>319008</v>
      </c>
      <c r="AC18" s="1009">
        <v>358388</v>
      </c>
      <c r="AD18" s="1010">
        <v>391637</v>
      </c>
      <c r="AE18" s="1009">
        <v>425111</v>
      </c>
      <c r="AF18" s="1010">
        <v>437907</v>
      </c>
      <c r="AG18" s="1010">
        <v>443833.16200000001</v>
      </c>
      <c r="AH18" s="1010">
        <v>485322.136</v>
      </c>
    </row>
    <row r="19" spans="2:34" x14ac:dyDescent="0.2">
      <c r="B19" s="777" t="s">
        <v>2572</v>
      </c>
      <c r="C19" s="776">
        <v>13585</v>
      </c>
      <c r="D19" s="776">
        <v>22436</v>
      </c>
      <c r="E19" s="774">
        <v>26657</v>
      </c>
      <c r="F19" s="774">
        <v>26335</v>
      </c>
      <c r="G19" s="586">
        <v>53607</v>
      </c>
      <c r="H19" s="774">
        <v>71013</v>
      </c>
      <c r="I19" s="586">
        <v>63118</v>
      </c>
      <c r="J19" s="774">
        <v>43363</v>
      </c>
      <c r="K19" s="586">
        <v>38763</v>
      </c>
      <c r="L19" s="774">
        <v>35622</v>
      </c>
      <c r="M19" s="774">
        <v>37016</v>
      </c>
      <c r="N19" s="773">
        <v>34078</v>
      </c>
      <c r="O19" s="547">
        <v>38814</v>
      </c>
      <c r="P19" s="773">
        <v>39931</v>
      </c>
      <c r="Q19" s="547">
        <v>45430</v>
      </c>
      <c r="R19" s="773">
        <v>44073</v>
      </c>
      <c r="S19" s="441">
        <v>51340</v>
      </c>
      <c r="T19" s="1011">
        <v>66010</v>
      </c>
      <c r="U19" s="1011">
        <v>64247</v>
      </c>
      <c r="V19" s="887">
        <v>61218</v>
      </c>
      <c r="W19" s="1011">
        <v>71154</v>
      </c>
      <c r="X19" s="887">
        <v>89474</v>
      </c>
      <c r="Y19" s="1011">
        <v>92456</v>
      </c>
      <c r="Z19" s="887">
        <v>114033</v>
      </c>
      <c r="AA19" s="1011">
        <v>127958</v>
      </c>
      <c r="AB19" s="887">
        <v>167172</v>
      </c>
      <c r="AC19" s="1011">
        <v>129417</v>
      </c>
      <c r="AD19" s="887">
        <v>141825</v>
      </c>
      <c r="AE19" s="1011">
        <v>190147</v>
      </c>
      <c r="AF19" s="887">
        <v>218308</v>
      </c>
      <c r="AG19" s="887">
        <v>231197.74300000002</v>
      </c>
      <c r="AH19" s="887">
        <v>262732.10399999999</v>
      </c>
    </row>
    <row r="20" spans="2:34" x14ac:dyDescent="0.2">
      <c r="B20" s="777" t="s">
        <v>2571</v>
      </c>
      <c r="C20" s="776">
        <v>116941</v>
      </c>
      <c r="D20" s="776">
        <v>140730</v>
      </c>
      <c r="E20" s="774">
        <v>145452</v>
      </c>
      <c r="F20" s="774">
        <v>137892</v>
      </c>
      <c r="G20" s="586">
        <v>147526</v>
      </c>
      <c r="H20" s="774">
        <v>118888</v>
      </c>
      <c r="I20" s="586">
        <v>114206</v>
      </c>
      <c r="J20" s="774">
        <v>111240</v>
      </c>
      <c r="K20" s="586">
        <v>105275</v>
      </c>
      <c r="L20" s="774">
        <v>101895</v>
      </c>
      <c r="M20" s="774">
        <v>93375</v>
      </c>
      <c r="N20" s="773">
        <v>93444</v>
      </c>
      <c r="O20" s="547">
        <v>92811</v>
      </c>
      <c r="P20" s="773">
        <v>92926</v>
      </c>
      <c r="Q20" s="547">
        <v>94445</v>
      </c>
      <c r="R20" s="773">
        <v>97275</v>
      </c>
      <c r="S20" s="441">
        <v>94219</v>
      </c>
      <c r="T20" s="1011">
        <v>95716</v>
      </c>
      <c r="U20" s="1011">
        <v>99821</v>
      </c>
      <c r="V20" s="887">
        <v>102617</v>
      </c>
      <c r="W20" s="1011">
        <v>110500</v>
      </c>
      <c r="X20" s="887">
        <v>129740</v>
      </c>
      <c r="Y20" s="1011">
        <v>124087</v>
      </c>
      <c r="Z20" s="887">
        <v>78757</v>
      </c>
      <c r="AA20" s="1011">
        <v>84882</v>
      </c>
      <c r="AB20" s="887">
        <v>62955</v>
      </c>
      <c r="AC20" s="1011">
        <v>71804</v>
      </c>
      <c r="AD20" s="887">
        <v>87453</v>
      </c>
      <c r="AE20" s="1011">
        <v>107252</v>
      </c>
      <c r="AF20" s="887">
        <v>149038</v>
      </c>
      <c r="AG20" s="887">
        <v>212635.41899999999</v>
      </c>
      <c r="AH20" s="887">
        <v>222590.03200000001</v>
      </c>
    </row>
    <row r="21" spans="2:34" x14ac:dyDescent="0.2">
      <c r="B21" s="784" t="s">
        <v>2594</v>
      </c>
      <c r="C21" s="781">
        <v>118258</v>
      </c>
      <c r="D21" s="781">
        <v>155004</v>
      </c>
      <c r="E21" s="779">
        <v>176523</v>
      </c>
      <c r="F21" s="779">
        <v>156972</v>
      </c>
      <c r="G21" s="584">
        <v>203217</v>
      </c>
      <c r="H21" s="779">
        <v>221644</v>
      </c>
      <c r="I21" s="584">
        <v>201740</v>
      </c>
      <c r="J21" s="779">
        <v>120853</v>
      </c>
      <c r="K21" s="584">
        <v>140396</v>
      </c>
      <c r="L21" s="779">
        <v>189492</v>
      </c>
      <c r="M21" s="779">
        <v>162597</v>
      </c>
      <c r="N21" s="778">
        <v>185963</v>
      </c>
      <c r="O21" s="545">
        <v>177177</v>
      </c>
      <c r="P21" s="778">
        <v>167691</v>
      </c>
      <c r="Q21" s="545">
        <v>175576</v>
      </c>
      <c r="R21" s="778">
        <v>190038</v>
      </c>
      <c r="S21" s="442">
        <v>209852</v>
      </c>
      <c r="T21" s="1009">
        <v>217796</v>
      </c>
      <c r="U21" s="1009">
        <v>233448</v>
      </c>
      <c r="V21" s="1010">
        <v>281789</v>
      </c>
      <c r="W21" s="1009">
        <v>275750</v>
      </c>
      <c r="X21" s="1010">
        <v>288289</v>
      </c>
      <c r="Y21" s="1009">
        <v>318255</v>
      </c>
      <c r="Z21" s="1010">
        <v>404924</v>
      </c>
      <c r="AA21" s="1009">
        <v>404805</v>
      </c>
      <c r="AB21" s="1010">
        <v>394147</v>
      </c>
      <c r="AC21" s="1009">
        <v>402300</v>
      </c>
      <c r="AD21" s="1010">
        <v>349692</v>
      </c>
      <c r="AE21" s="1009">
        <v>314488</v>
      </c>
      <c r="AF21" s="1010">
        <v>305511</v>
      </c>
      <c r="AG21" s="1010">
        <v>276107.67323133198</v>
      </c>
      <c r="AH21" s="1010">
        <v>324458.34253634204</v>
      </c>
    </row>
    <row r="22" spans="2:34" x14ac:dyDescent="0.2">
      <c r="B22" s="777" t="s">
        <v>2567</v>
      </c>
      <c r="C22" s="776">
        <v>117102</v>
      </c>
      <c r="D22" s="776">
        <v>153688</v>
      </c>
      <c r="E22" s="774">
        <v>174812</v>
      </c>
      <c r="F22" s="774">
        <v>155142</v>
      </c>
      <c r="G22" s="586">
        <v>201654</v>
      </c>
      <c r="H22" s="774">
        <v>216536</v>
      </c>
      <c r="I22" s="586">
        <v>196870</v>
      </c>
      <c r="J22" s="774">
        <v>114841</v>
      </c>
      <c r="K22" s="586">
        <v>119557</v>
      </c>
      <c r="L22" s="774">
        <v>163156</v>
      </c>
      <c r="M22" s="774">
        <v>130373</v>
      </c>
      <c r="N22" s="773">
        <v>149209</v>
      </c>
      <c r="O22" s="547">
        <v>142593</v>
      </c>
      <c r="P22" s="773">
        <v>135491</v>
      </c>
      <c r="Q22" s="547">
        <v>144915</v>
      </c>
      <c r="R22" s="773">
        <v>157803</v>
      </c>
      <c r="S22" s="441">
        <v>178238</v>
      </c>
      <c r="T22" s="1011">
        <v>186151</v>
      </c>
      <c r="U22" s="1011">
        <v>213269</v>
      </c>
      <c r="V22" s="887">
        <v>259987</v>
      </c>
      <c r="W22" s="1011">
        <v>255974</v>
      </c>
      <c r="X22" s="887">
        <v>268648</v>
      </c>
      <c r="Y22" s="1011">
        <v>294304</v>
      </c>
      <c r="Z22" s="887">
        <v>381947</v>
      </c>
      <c r="AA22" s="1011">
        <v>382237</v>
      </c>
      <c r="AB22" s="887">
        <v>372531</v>
      </c>
      <c r="AC22" s="1011">
        <v>380469</v>
      </c>
      <c r="AD22" s="887">
        <v>330972</v>
      </c>
      <c r="AE22" s="1011">
        <v>296094</v>
      </c>
      <c r="AF22" s="887">
        <v>284508</v>
      </c>
      <c r="AG22" s="887">
        <v>255418.81396463199</v>
      </c>
      <c r="AH22" s="887">
        <v>301611.95264254202</v>
      </c>
    </row>
    <row r="23" spans="2:34" x14ac:dyDescent="0.2">
      <c r="B23" s="777" t="s">
        <v>2566</v>
      </c>
      <c r="C23" s="776">
        <v>1156</v>
      </c>
      <c r="D23" s="776">
        <v>1316</v>
      </c>
      <c r="E23" s="774">
        <v>1711</v>
      </c>
      <c r="F23" s="774">
        <v>1830</v>
      </c>
      <c r="G23" s="586">
        <v>1563</v>
      </c>
      <c r="H23" s="774">
        <v>5108</v>
      </c>
      <c r="I23" s="586">
        <v>4870</v>
      </c>
      <c r="J23" s="774">
        <v>6012</v>
      </c>
      <c r="K23" s="586">
        <v>20839</v>
      </c>
      <c r="L23" s="774">
        <v>26337</v>
      </c>
      <c r="M23" s="774">
        <v>32224</v>
      </c>
      <c r="N23" s="773">
        <v>36754</v>
      </c>
      <c r="O23" s="547">
        <v>34584</v>
      </c>
      <c r="P23" s="773">
        <v>32200</v>
      </c>
      <c r="Q23" s="547">
        <v>30661</v>
      </c>
      <c r="R23" s="773">
        <v>32234</v>
      </c>
      <c r="S23" s="441">
        <v>31614</v>
      </c>
      <c r="T23" s="1011">
        <v>31644</v>
      </c>
      <c r="U23" s="1011">
        <v>20179</v>
      </c>
      <c r="V23" s="887">
        <v>21801</v>
      </c>
      <c r="W23" s="1011">
        <v>19777</v>
      </c>
      <c r="X23" s="887">
        <v>19642</v>
      </c>
      <c r="Y23" s="1011">
        <v>23951</v>
      </c>
      <c r="Z23" s="887">
        <v>187124</v>
      </c>
      <c r="AA23" s="1011"/>
      <c r="AB23" s="887">
        <v>349611</v>
      </c>
      <c r="AC23" s="1011">
        <v>357614</v>
      </c>
      <c r="AD23" s="887">
        <v>354638</v>
      </c>
      <c r="AE23" s="1011">
        <v>347050</v>
      </c>
      <c r="AF23" s="887">
        <v>355668</v>
      </c>
      <c r="AG23" s="887">
        <v>20688.859266700001</v>
      </c>
      <c r="AH23" s="887">
        <v>22846.389893799998</v>
      </c>
    </row>
    <row r="24" spans="2:34" x14ac:dyDescent="0.2">
      <c r="B24" s="784" t="s">
        <v>2593</v>
      </c>
      <c r="C24" s="568" t="s">
        <v>431</v>
      </c>
      <c r="D24" s="568" t="s">
        <v>431</v>
      </c>
      <c r="E24" s="568" t="s">
        <v>431</v>
      </c>
      <c r="F24" s="780">
        <v>2</v>
      </c>
      <c r="G24" s="568" t="s">
        <v>431</v>
      </c>
      <c r="H24" s="568" t="s">
        <v>431</v>
      </c>
      <c r="I24" s="568" t="s">
        <v>431</v>
      </c>
      <c r="J24" s="568" t="s">
        <v>431</v>
      </c>
      <c r="K24" s="583">
        <v>2</v>
      </c>
      <c r="L24" s="780">
        <v>4</v>
      </c>
      <c r="M24" s="780">
        <v>3</v>
      </c>
      <c r="N24" s="783">
        <v>4</v>
      </c>
      <c r="O24" s="544">
        <v>3</v>
      </c>
      <c r="P24" s="783">
        <v>5</v>
      </c>
      <c r="Q24" s="544">
        <v>2</v>
      </c>
      <c r="R24" s="783">
        <v>4</v>
      </c>
      <c r="S24" s="442">
        <v>4</v>
      </c>
      <c r="T24" s="1009">
        <v>6</v>
      </c>
      <c r="U24" s="1009">
        <v>7</v>
      </c>
      <c r="V24" s="1010">
        <v>21</v>
      </c>
      <c r="W24" s="1009">
        <v>29</v>
      </c>
      <c r="X24" s="1010">
        <v>0</v>
      </c>
      <c r="Y24" s="1009">
        <v>16</v>
      </c>
      <c r="Z24" s="1010">
        <v>2</v>
      </c>
      <c r="AA24" s="1009">
        <v>13</v>
      </c>
      <c r="AB24" s="1010">
        <v>34</v>
      </c>
      <c r="AC24" s="1009">
        <v>82</v>
      </c>
      <c r="AD24" s="1010">
        <v>114</v>
      </c>
      <c r="AE24" s="1009">
        <v>202</v>
      </c>
      <c r="AF24" s="1010">
        <v>218</v>
      </c>
      <c r="AG24" s="1010">
        <v>271.65500000000003</v>
      </c>
      <c r="AH24" s="1010">
        <v>271.50200000000001</v>
      </c>
    </row>
    <row r="25" spans="2:34" x14ac:dyDescent="0.2">
      <c r="B25" s="777" t="s">
        <v>2592</v>
      </c>
      <c r="C25" s="568" t="s">
        <v>431</v>
      </c>
      <c r="D25" s="568" t="s">
        <v>431</v>
      </c>
      <c r="E25" s="568" t="s">
        <v>431</v>
      </c>
      <c r="F25" s="775">
        <v>1</v>
      </c>
      <c r="G25" s="568" t="s">
        <v>431</v>
      </c>
      <c r="H25" s="568" t="s">
        <v>431</v>
      </c>
      <c r="I25" s="568" t="s">
        <v>431</v>
      </c>
      <c r="J25" s="568" t="s">
        <v>431</v>
      </c>
      <c r="K25" s="571">
        <v>1</v>
      </c>
      <c r="L25" s="775">
        <v>3</v>
      </c>
      <c r="M25" s="775">
        <v>2</v>
      </c>
      <c r="N25" s="714">
        <v>1</v>
      </c>
      <c r="O25" s="568">
        <v>2</v>
      </c>
      <c r="P25" s="714">
        <v>3</v>
      </c>
      <c r="Q25" s="568">
        <v>1</v>
      </c>
      <c r="R25" s="714">
        <v>1</v>
      </c>
      <c r="S25" s="441">
        <v>1</v>
      </c>
      <c r="T25" s="1011">
        <v>1</v>
      </c>
      <c r="U25" s="1011">
        <v>2</v>
      </c>
      <c r="V25" s="887">
        <v>1</v>
      </c>
      <c r="W25" s="1011">
        <v>2</v>
      </c>
      <c r="X25" s="887">
        <v>0</v>
      </c>
      <c r="Y25" s="1011">
        <v>12</v>
      </c>
      <c r="Z25" s="887">
        <v>1</v>
      </c>
      <c r="AA25" s="1011">
        <v>10</v>
      </c>
      <c r="AB25" s="887">
        <v>1</v>
      </c>
      <c r="AC25" s="1011">
        <v>14</v>
      </c>
      <c r="AD25" s="887">
        <v>2</v>
      </c>
      <c r="AE25" s="1011">
        <v>20</v>
      </c>
      <c r="AF25" s="887">
        <v>4</v>
      </c>
      <c r="AG25" s="887">
        <v>25.82</v>
      </c>
      <c r="AH25" s="887">
        <v>8.6549999999999994</v>
      </c>
    </row>
    <row r="26" spans="2:34" x14ac:dyDescent="0.2">
      <c r="B26" s="777" t="s">
        <v>2591</v>
      </c>
      <c r="C26" s="568" t="s">
        <v>431</v>
      </c>
      <c r="D26" s="568" t="s">
        <v>431</v>
      </c>
      <c r="E26" s="568" t="s">
        <v>431</v>
      </c>
      <c r="F26" s="775">
        <v>1</v>
      </c>
      <c r="G26" s="568" t="s">
        <v>431</v>
      </c>
      <c r="H26" s="568" t="s">
        <v>431</v>
      </c>
      <c r="I26" s="568" t="s">
        <v>431</v>
      </c>
      <c r="J26" s="568" t="s">
        <v>431</v>
      </c>
      <c r="K26" s="571">
        <v>1</v>
      </c>
      <c r="L26" s="775">
        <v>1</v>
      </c>
      <c r="M26" s="775">
        <v>1</v>
      </c>
      <c r="N26" s="714">
        <v>2</v>
      </c>
      <c r="O26" s="568">
        <v>1</v>
      </c>
      <c r="P26" s="714">
        <v>2</v>
      </c>
      <c r="Q26" s="568">
        <v>1</v>
      </c>
      <c r="R26" s="714">
        <v>2</v>
      </c>
      <c r="S26" s="441">
        <v>2</v>
      </c>
      <c r="T26" s="1011">
        <v>5</v>
      </c>
      <c r="U26" s="1011">
        <v>4</v>
      </c>
      <c r="V26" s="887">
        <v>21</v>
      </c>
      <c r="W26" s="1011">
        <v>27</v>
      </c>
      <c r="X26" s="887">
        <v>0</v>
      </c>
      <c r="Y26" s="1011">
        <v>4</v>
      </c>
      <c r="Z26" s="887">
        <v>1</v>
      </c>
      <c r="AA26" s="1011">
        <v>4</v>
      </c>
      <c r="AB26" s="887">
        <v>32</v>
      </c>
      <c r="AC26" s="1011">
        <v>68</v>
      </c>
      <c r="AD26" s="887">
        <v>112</v>
      </c>
      <c r="AE26" s="1011">
        <v>182</v>
      </c>
      <c r="AF26" s="887">
        <v>215</v>
      </c>
      <c r="AG26" s="887">
        <v>245.83500000000001</v>
      </c>
      <c r="AH26" s="887">
        <v>262.84699999999998</v>
      </c>
    </row>
    <row r="27" spans="2:34" x14ac:dyDescent="0.2">
      <c r="B27" s="784" t="s">
        <v>2590</v>
      </c>
      <c r="C27" s="568" t="s">
        <v>431</v>
      </c>
      <c r="D27" s="568" t="s">
        <v>431</v>
      </c>
      <c r="E27" s="780">
        <v>809</v>
      </c>
      <c r="F27" s="779">
        <v>1215</v>
      </c>
      <c r="G27" s="584">
        <v>2107</v>
      </c>
      <c r="H27" s="779">
        <v>1032</v>
      </c>
      <c r="I27" s="583">
        <v>187</v>
      </c>
      <c r="J27" s="780">
        <v>21</v>
      </c>
      <c r="K27" s="568" t="s">
        <v>431</v>
      </c>
      <c r="L27" s="568" t="s">
        <v>431</v>
      </c>
      <c r="M27" s="568" t="s">
        <v>431</v>
      </c>
      <c r="N27" s="783">
        <v>1</v>
      </c>
      <c r="O27" s="544">
        <v>8</v>
      </c>
      <c r="P27" s="568" t="s">
        <v>431</v>
      </c>
      <c r="Q27" s="568" t="s">
        <v>431</v>
      </c>
      <c r="R27" s="568" t="s">
        <v>431</v>
      </c>
      <c r="S27" s="442">
        <v>119</v>
      </c>
      <c r="T27" s="441" t="s">
        <v>431</v>
      </c>
      <c r="U27" s="441">
        <v>0</v>
      </c>
      <c r="V27" s="1010">
        <v>6</v>
      </c>
      <c r="W27" s="441">
        <v>5</v>
      </c>
      <c r="X27" s="1010">
        <v>42</v>
      </c>
      <c r="Y27" s="441">
        <v>51</v>
      </c>
      <c r="Z27" s="1010">
        <v>68</v>
      </c>
      <c r="AA27" s="441">
        <v>3</v>
      </c>
      <c r="AB27" s="1010">
        <v>1</v>
      </c>
      <c r="AC27" s="441">
        <v>7</v>
      </c>
      <c r="AD27" s="1010">
        <v>0</v>
      </c>
      <c r="AE27" s="441">
        <v>0</v>
      </c>
      <c r="AF27" s="1010">
        <v>183</v>
      </c>
      <c r="AG27" s="1010">
        <v>173.31800000000001</v>
      </c>
      <c r="AH27" s="1010">
        <v>530.12699999999995</v>
      </c>
    </row>
    <row r="28" spans="2:34" x14ac:dyDescent="0.2">
      <c r="B28" s="784" t="s">
        <v>2589</v>
      </c>
      <c r="C28" s="781">
        <v>27216</v>
      </c>
      <c r="D28" s="781">
        <v>20249</v>
      </c>
      <c r="E28" s="779">
        <v>27373</v>
      </c>
      <c r="F28" s="779">
        <v>26713</v>
      </c>
      <c r="G28" s="584">
        <v>33498</v>
      </c>
      <c r="H28" s="779">
        <v>37031</v>
      </c>
      <c r="I28" s="584">
        <v>34761</v>
      </c>
      <c r="J28" s="779">
        <v>50588</v>
      </c>
      <c r="K28" s="584">
        <v>36945</v>
      </c>
      <c r="L28" s="779">
        <v>26639</v>
      </c>
      <c r="M28" s="779">
        <v>24218</v>
      </c>
      <c r="N28" s="778">
        <v>24927</v>
      </c>
      <c r="O28" s="545">
        <v>31363</v>
      </c>
      <c r="P28" s="778">
        <v>31971</v>
      </c>
      <c r="Q28" s="545">
        <v>26680</v>
      </c>
      <c r="R28" s="778">
        <v>34541</v>
      </c>
      <c r="S28" s="442">
        <v>40318</v>
      </c>
      <c r="T28" s="1009">
        <v>31818</v>
      </c>
      <c r="U28" s="1009">
        <v>42202</v>
      </c>
      <c r="V28" s="1010">
        <v>40874</v>
      </c>
      <c r="W28" s="1009">
        <v>57861</v>
      </c>
      <c r="X28" s="1010">
        <v>41826</v>
      </c>
      <c r="Y28" s="1009">
        <v>64614</v>
      </c>
      <c r="Z28" s="1010">
        <v>72695</v>
      </c>
      <c r="AA28" s="1009">
        <v>76424</v>
      </c>
      <c r="AB28" s="1010">
        <v>70690</v>
      </c>
      <c r="AC28" s="1009">
        <v>73513</v>
      </c>
      <c r="AD28" s="1010">
        <v>75300</v>
      </c>
      <c r="AE28" s="1009">
        <v>82174</v>
      </c>
      <c r="AF28" s="1010">
        <v>79274</v>
      </c>
      <c r="AG28" s="1010">
        <v>92785.937250839997</v>
      </c>
      <c r="AH28" s="1010">
        <v>97703.761957214068</v>
      </c>
    </row>
    <row r="29" spans="2:34" x14ac:dyDescent="0.2">
      <c r="B29" s="784" t="s">
        <v>2588</v>
      </c>
      <c r="C29" s="781">
        <v>5868</v>
      </c>
      <c r="D29" s="781">
        <v>8466</v>
      </c>
      <c r="E29" s="779">
        <v>8685</v>
      </c>
      <c r="F29" s="779">
        <v>7719</v>
      </c>
      <c r="G29" s="584">
        <v>9021</v>
      </c>
      <c r="H29" s="779">
        <v>16589</v>
      </c>
      <c r="I29" s="584">
        <v>16035</v>
      </c>
      <c r="J29" s="779">
        <v>16096</v>
      </c>
      <c r="K29" s="584">
        <v>16616</v>
      </c>
      <c r="L29" s="779">
        <v>16786</v>
      </c>
      <c r="M29" s="779">
        <v>18156</v>
      </c>
      <c r="N29" s="778">
        <v>19246</v>
      </c>
      <c r="O29" s="545">
        <v>19026</v>
      </c>
      <c r="P29" s="778">
        <v>19441</v>
      </c>
      <c r="Q29" s="545">
        <v>20121</v>
      </c>
      <c r="R29" s="778">
        <v>21076</v>
      </c>
      <c r="S29" s="442">
        <v>21483</v>
      </c>
      <c r="T29" s="1009">
        <v>22237</v>
      </c>
      <c r="U29" s="1009">
        <v>23222</v>
      </c>
      <c r="V29" s="1010">
        <v>24546</v>
      </c>
      <c r="W29" s="1009">
        <v>24614</v>
      </c>
      <c r="X29" s="1010">
        <v>21930</v>
      </c>
      <c r="Y29" s="1009">
        <v>28224</v>
      </c>
      <c r="Z29" s="1010">
        <v>31803</v>
      </c>
      <c r="AA29" s="1009">
        <v>33766</v>
      </c>
      <c r="AB29" s="1010">
        <v>57864</v>
      </c>
      <c r="AC29" s="1009">
        <v>48777</v>
      </c>
      <c r="AD29" s="1010">
        <v>51074</v>
      </c>
      <c r="AE29" s="1009">
        <v>59491</v>
      </c>
      <c r="AF29" s="1010">
        <v>73366</v>
      </c>
      <c r="AG29" s="1010">
        <v>74442.684000000008</v>
      </c>
      <c r="AH29" s="1010">
        <v>81516.728999999992</v>
      </c>
    </row>
    <row r="30" spans="2:34" x14ac:dyDescent="0.2">
      <c r="B30" s="777" t="s">
        <v>2587</v>
      </c>
      <c r="C30" s="776">
        <v>3566</v>
      </c>
      <c r="D30" s="774">
        <v>4676</v>
      </c>
      <c r="E30" s="774">
        <v>5720</v>
      </c>
      <c r="F30" s="774">
        <v>5488</v>
      </c>
      <c r="G30" s="586">
        <v>5949</v>
      </c>
      <c r="H30" s="774">
        <v>9846</v>
      </c>
      <c r="I30" s="586">
        <v>10789</v>
      </c>
      <c r="J30" s="774">
        <v>12116</v>
      </c>
      <c r="K30" s="586">
        <v>15766</v>
      </c>
      <c r="L30" s="774">
        <v>16133</v>
      </c>
      <c r="M30" s="774">
        <v>17540</v>
      </c>
      <c r="N30" s="773">
        <v>18398</v>
      </c>
      <c r="O30" s="547">
        <v>18134</v>
      </c>
      <c r="P30" s="773">
        <v>18751</v>
      </c>
      <c r="Q30" s="547">
        <v>19487</v>
      </c>
      <c r="R30" s="773">
        <v>20387</v>
      </c>
      <c r="S30" s="441">
        <v>18889</v>
      </c>
      <c r="T30" s="1011">
        <v>19950</v>
      </c>
      <c r="U30" s="1011">
        <v>21026</v>
      </c>
      <c r="V30" s="887">
        <v>22079</v>
      </c>
      <c r="W30" s="1011">
        <v>22189</v>
      </c>
      <c r="X30" s="887">
        <v>19755</v>
      </c>
      <c r="Y30" s="1011">
        <v>25697</v>
      </c>
      <c r="Z30" s="887">
        <v>26411</v>
      </c>
      <c r="AA30" s="1011">
        <v>28042</v>
      </c>
      <c r="AB30" s="887">
        <v>40877</v>
      </c>
      <c r="AC30" s="1011">
        <v>42842</v>
      </c>
      <c r="AD30" s="887">
        <v>44860</v>
      </c>
      <c r="AE30" s="1011">
        <v>53568</v>
      </c>
      <c r="AF30" s="887">
        <v>67069</v>
      </c>
      <c r="AG30" s="887">
        <v>68230.684000000008</v>
      </c>
      <c r="AH30" s="887">
        <v>71774.755999999994</v>
      </c>
    </row>
    <row r="31" spans="2:34" x14ac:dyDescent="0.2">
      <c r="B31" s="777" t="s">
        <v>2586</v>
      </c>
      <c r="C31" s="776">
        <v>3353</v>
      </c>
      <c r="D31" s="776">
        <v>4401</v>
      </c>
      <c r="E31" s="774">
        <v>5251</v>
      </c>
      <c r="F31" s="774">
        <v>5116</v>
      </c>
      <c r="G31" s="586">
        <v>5397</v>
      </c>
      <c r="H31" s="774">
        <v>9204</v>
      </c>
      <c r="I31" s="586">
        <v>10224</v>
      </c>
      <c r="J31" s="774">
        <v>11394</v>
      </c>
      <c r="K31" s="586">
        <v>11938</v>
      </c>
      <c r="L31" s="774">
        <v>12865</v>
      </c>
      <c r="M31" s="774">
        <v>13865</v>
      </c>
      <c r="N31" s="773">
        <v>14132</v>
      </c>
      <c r="O31" s="547">
        <v>14446</v>
      </c>
      <c r="P31" s="773">
        <v>15034</v>
      </c>
      <c r="Q31" s="547">
        <v>15748</v>
      </c>
      <c r="R31" s="773">
        <v>16575</v>
      </c>
      <c r="S31" s="441">
        <v>17206</v>
      </c>
      <c r="T31" s="1011">
        <v>18348</v>
      </c>
      <c r="U31" s="1011">
        <v>17886</v>
      </c>
      <c r="V31" s="887">
        <v>20265</v>
      </c>
      <c r="W31" s="1011">
        <v>20383</v>
      </c>
      <c r="X31" s="887">
        <v>18731</v>
      </c>
      <c r="Y31" s="1011">
        <v>23302</v>
      </c>
      <c r="Z31" s="887">
        <v>24025</v>
      </c>
      <c r="AA31" s="1011">
        <v>24972</v>
      </c>
      <c r="AB31" s="887">
        <v>37217</v>
      </c>
      <c r="AC31" s="1011">
        <v>38643</v>
      </c>
      <c r="AD31" s="887">
        <v>40538</v>
      </c>
      <c r="AE31" s="1011">
        <v>48474</v>
      </c>
      <c r="AF31" s="887">
        <v>61088</v>
      </c>
      <c r="AG31" s="887">
        <v>60694.11</v>
      </c>
      <c r="AH31" s="887">
        <v>63452.995999999999</v>
      </c>
    </row>
    <row r="32" spans="2:34" x14ac:dyDescent="0.2">
      <c r="B32" s="777" t="s">
        <v>2585</v>
      </c>
      <c r="C32" s="775" t="s">
        <v>431</v>
      </c>
      <c r="D32" s="786">
        <v>99</v>
      </c>
      <c r="E32" s="775">
        <v>222</v>
      </c>
      <c r="F32" s="775">
        <v>148</v>
      </c>
      <c r="G32" s="571">
        <v>291</v>
      </c>
      <c r="H32" s="775">
        <v>139</v>
      </c>
      <c r="I32" s="571">
        <v>172</v>
      </c>
      <c r="J32" s="775">
        <v>202</v>
      </c>
      <c r="K32" s="571">
        <v>260</v>
      </c>
      <c r="L32" s="775">
        <v>157</v>
      </c>
      <c r="M32" s="775">
        <v>118</v>
      </c>
      <c r="N32" s="714">
        <v>179</v>
      </c>
      <c r="O32" s="568">
        <v>312</v>
      </c>
      <c r="P32" s="714">
        <v>211</v>
      </c>
      <c r="Q32" s="568">
        <v>248</v>
      </c>
      <c r="R32" s="714">
        <v>200</v>
      </c>
      <c r="S32" s="441">
        <v>370</v>
      </c>
      <c r="T32" s="1011">
        <v>279</v>
      </c>
      <c r="U32" s="1011">
        <v>329</v>
      </c>
      <c r="V32" s="887">
        <v>302</v>
      </c>
      <c r="W32" s="1011">
        <v>279</v>
      </c>
      <c r="X32" s="887">
        <v>214</v>
      </c>
      <c r="Y32" s="1011">
        <v>208</v>
      </c>
      <c r="Z32" s="887">
        <v>270</v>
      </c>
      <c r="AA32" s="1011">
        <v>425</v>
      </c>
      <c r="AB32" s="887">
        <v>699</v>
      </c>
      <c r="AC32" s="1011">
        <v>650</v>
      </c>
      <c r="AD32" s="887">
        <v>494</v>
      </c>
      <c r="AE32" s="1011">
        <v>410</v>
      </c>
      <c r="AF32" s="887">
        <v>507</v>
      </c>
      <c r="AG32" s="887">
        <v>530.55700000000002</v>
      </c>
      <c r="AH32" s="887">
        <v>467.79500000000002</v>
      </c>
    </row>
    <row r="33" spans="2:34" x14ac:dyDescent="0.2">
      <c r="B33" s="777" t="s">
        <v>2584</v>
      </c>
      <c r="C33" s="775" t="s">
        <v>431</v>
      </c>
      <c r="D33" s="775" t="s">
        <v>431</v>
      </c>
      <c r="E33" s="775" t="s">
        <v>431</v>
      </c>
      <c r="F33" s="775" t="s">
        <v>431</v>
      </c>
      <c r="G33" s="775" t="s">
        <v>431</v>
      </c>
      <c r="H33" s="571" t="s">
        <v>431</v>
      </c>
      <c r="I33" s="571" t="s">
        <v>431</v>
      </c>
      <c r="J33" s="571" t="s">
        <v>431</v>
      </c>
      <c r="K33" s="571">
        <v>4</v>
      </c>
      <c r="L33" s="775">
        <v>3</v>
      </c>
      <c r="M33" s="775">
        <v>2</v>
      </c>
      <c r="N33" s="714">
        <v>1</v>
      </c>
      <c r="O33" s="568">
        <v>1</v>
      </c>
      <c r="P33" s="714">
        <v>0</v>
      </c>
      <c r="Q33" s="568">
        <v>1</v>
      </c>
      <c r="R33" s="714">
        <v>1</v>
      </c>
      <c r="S33" s="441">
        <v>1</v>
      </c>
      <c r="T33" s="1011">
        <v>1</v>
      </c>
      <c r="U33" s="1011">
        <v>137</v>
      </c>
      <c r="V33" s="887">
        <v>0</v>
      </c>
      <c r="W33" s="1011">
        <v>0</v>
      </c>
      <c r="X33" s="887">
        <v>0</v>
      </c>
      <c r="Y33" s="1011">
        <v>0</v>
      </c>
      <c r="Z33" s="887">
        <v>0</v>
      </c>
      <c r="AA33" s="1011">
        <v>432</v>
      </c>
      <c r="AB33" s="887">
        <v>388</v>
      </c>
      <c r="AC33" s="1011">
        <v>259</v>
      </c>
      <c r="AD33" s="887">
        <v>326</v>
      </c>
      <c r="AE33" s="1011">
        <v>278</v>
      </c>
      <c r="AF33" s="887">
        <v>395</v>
      </c>
      <c r="AG33" s="887">
        <v>492.35899999999998</v>
      </c>
      <c r="AH33" s="887">
        <v>527.41899999999998</v>
      </c>
    </row>
    <row r="34" spans="2:34" x14ac:dyDescent="0.2">
      <c r="B34" s="777" t="s">
        <v>2583</v>
      </c>
      <c r="C34" s="786">
        <v>213</v>
      </c>
      <c r="D34" s="786">
        <v>176</v>
      </c>
      <c r="E34" s="775">
        <v>247</v>
      </c>
      <c r="F34" s="775">
        <v>224</v>
      </c>
      <c r="G34" s="571">
        <v>261</v>
      </c>
      <c r="H34" s="775">
        <v>503</v>
      </c>
      <c r="I34" s="571">
        <v>393</v>
      </c>
      <c r="J34" s="775">
        <v>519</v>
      </c>
      <c r="K34" s="586">
        <v>3564</v>
      </c>
      <c r="L34" s="774">
        <v>3108</v>
      </c>
      <c r="M34" s="774">
        <v>3555</v>
      </c>
      <c r="N34" s="773">
        <v>4086</v>
      </c>
      <c r="O34" s="547">
        <v>3376</v>
      </c>
      <c r="P34" s="773">
        <v>3506</v>
      </c>
      <c r="Q34" s="547">
        <v>3490</v>
      </c>
      <c r="R34" s="773">
        <v>3612</v>
      </c>
      <c r="S34" s="441">
        <v>1312</v>
      </c>
      <c r="T34" s="1011">
        <v>1322</v>
      </c>
      <c r="U34" s="1011">
        <v>2675</v>
      </c>
      <c r="V34" s="887">
        <v>1511</v>
      </c>
      <c r="W34" s="1011">
        <v>1527</v>
      </c>
      <c r="X34" s="887">
        <v>809</v>
      </c>
      <c r="Y34" s="1011">
        <v>2187</v>
      </c>
      <c r="Z34" s="887">
        <v>2116</v>
      </c>
      <c r="AA34" s="1011">
        <v>2212</v>
      </c>
      <c r="AB34" s="887">
        <v>2573</v>
      </c>
      <c r="AC34" s="1011">
        <v>3291</v>
      </c>
      <c r="AD34" s="887">
        <v>3502</v>
      </c>
      <c r="AE34" s="1011">
        <v>4407</v>
      </c>
      <c r="AF34" s="887">
        <v>5078</v>
      </c>
      <c r="AG34" s="887">
        <v>6513.6579999999976</v>
      </c>
      <c r="AH34" s="887">
        <v>7326.5460000000003</v>
      </c>
    </row>
    <row r="35" spans="2:34" x14ac:dyDescent="0.2">
      <c r="B35" s="777" t="s">
        <v>2582</v>
      </c>
      <c r="C35" s="776">
        <v>2302</v>
      </c>
      <c r="D35" s="776">
        <v>3790</v>
      </c>
      <c r="E35" s="774">
        <v>2965</v>
      </c>
      <c r="F35" s="774">
        <v>2230</v>
      </c>
      <c r="G35" s="586">
        <v>3072</v>
      </c>
      <c r="H35" s="774">
        <v>6743</v>
      </c>
      <c r="I35" s="586">
        <v>5246</v>
      </c>
      <c r="J35" s="774">
        <v>3980</v>
      </c>
      <c r="K35" s="571">
        <v>850</v>
      </c>
      <c r="L35" s="775">
        <v>653</v>
      </c>
      <c r="M35" s="775">
        <v>616</v>
      </c>
      <c r="N35" s="714">
        <v>848</v>
      </c>
      <c r="O35" s="568">
        <v>892</v>
      </c>
      <c r="P35" s="714">
        <v>689</v>
      </c>
      <c r="Q35" s="568">
        <v>634</v>
      </c>
      <c r="R35" s="714">
        <v>689</v>
      </c>
      <c r="S35" s="441">
        <v>2593</v>
      </c>
      <c r="T35" s="1011">
        <v>2287</v>
      </c>
      <c r="U35" s="1011">
        <v>2196</v>
      </c>
      <c r="V35" s="887">
        <v>2467</v>
      </c>
      <c r="W35" s="1011">
        <v>2425</v>
      </c>
      <c r="X35" s="887">
        <v>2175</v>
      </c>
      <c r="Y35" s="1011">
        <v>2527</v>
      </c>
      <c r="Z35" s="887">
        <v>5392</v>
      </c>
      <c r="AA35" s="1011">
        <v>5725</v>
      </c>
      <c r="AB35" s="887">
        <v>16986</v>
      </c>
      <c r="AC35" s="1011">
        <v>5935</v>
      </c>
      <c r="AD35" s="887">
        <v>6214</v>
      </c>
      <c r="AE35" s="1011">
        <v>5923</v>
      </c>
      <c r="AF35" s="887">
        <v>6297</v>
      </c>
      <c r="AG35" s="887">
        <v>6212</v>
      </c>
      <c r="AH35" s="887">
        <v>9741.973</v>
      </c>
    </row>
    <row r="36" spans="2:34" x14ac:dyDescent="0.2">
      <c r="B36" s="777" t="s">
        <v>2581</v>
      </c>
      <c r="C36" s="776">
        <v>1572</v>
      </c>
      <c r="D36" s="776">
        <v>2303</v>
      </c>
      <c r="E36" s="774">
        <v>2123</v>
      </c>
      <c r="F36" s="774">
        <v>1471</v>
      </c>
      <c r="G36" s="586">
        <v>1740</v>
      </c>
      <c r="H36" s="774">
        <v>3240</v>
      </c>
      <c r="I36" s="586">
        <v>1138</v>
      </c>
      <c r="J36" s="774">
        <v>1009</v>
      </c>
      <c r="K36" s="571">
        <v>82</v>
      </c>
      <c r="L36" s="775">
        <v>82</v>
      </c>
      <c r="M36" s="775">
        <v>30</v>
      </c>
      <c r="N36" s="714">
        <v>42</v>
      </c>
      <c r="O36" s="568">
        <v>42</v>
      </c>
      <c r="P36" s="714">
        <v>42</v>
      </c>
      <c r="Q36" s="568">
        <v>39</v>
      </c>
      <c r="R36" s="714">
        <v>42</v>
      </c>
      <c r="S36" s="441">
        <v>948</v>
      </c>
      <c r="T36" s="1011">
        <v>898</v>
      </c>
      <c r="U36" s="1011">
        <v>881</v>
      </c>
      <c r="V36" s="887">
        <v>993</v>
      </c>
      <c r="W36" s="1011">
        <v>981</v>
      </c>
      <c r="X36" s="887">
        <v>830</v>
      </c>
      <c r="Y36" s="1011">
        <v>1080</v>
      </c>
      <c r="Z36" s="887">
        <v>1245</v>
      </c>
      <c r="AA36" s="1011">
        <v>1597</v>
      </c>
      <c r="AB36" s="887">
        <v>2054</v>
      </c>
      <c r="AC36" s="1011">
        <v>1484</v>
      </c>
      <c r="AD36" s="887">
        <v>1478</v>
      </c>
      <c r="AE36" s="1011">
        <v>1613</v>
      </c>
      <c r="AF36" s="887">
        <v>2001</v>
      </c>
      <c r="AG36" s="887">
        <v>1765.0220000000002</v>
      </c>
      <c r="AH36" s="887">
        <v>2557.5820000000003</v>
      </c>
    </row>
    <row r="37" spans="2:34" x14ac:dyDescent="0.2">
      <c r="B37" s="777" t="s">
        <v>2580</v>
      </c>
      <c r="C37" s="786">
        <v>730</v>
      </c>
      <c r="D37" s="776">
        <v>1487</v>
      </c>
      <c r="E37" s="775">
        <v>842</v>
      </c>
      <c r="F37" s="775">
        <v>759</v>
      </c>
      <c r="G37" s="586">
        <v>1332</v>
      </c>
      <c r="H37" s="774">
        <v>3503</v>
      </c>
      <c r="I37" s="586">
        <v>4108</v>
      </c>
      <c r="J37" s="774">
        <v>2970</v>
      </c>
      <c r="K37" s="571">
        <v>768</v>
      </c>
      <c r="L37" s="775">
        <v>571</v>
      </c>
      <c r="M37" s="775">
        <v>586</v>
      </c>
      <c r="N37" s="714">
        <v>806</v>
      </c>
      <c r="O37" s="568">
        <v>851</v>
      </c>
      <c r="P37" s="714">
        <v>648</v>
      </c>
      <c r="Q37" s="568">
        <v>595</v>
      </c>
      <c r="R37" s="714">
        <v>647</v>
      </c>
      <c r="S37" s="441">
        <v>1645</v>
      </c>
      <c r="T37" s="1011">
        <v>1388</v>
      </c>
      <c r="U37" s="1011">
        <v>1315</v>
      </c>
      <c r="V37" s="887">
        <v>1473</v>
      </c>
      <c r="W37" s="1011">
        <v>1444</v>
      </c>
      <c r="X37" s="887">
        <v>1345</v>
      </c>
      <c r="Y37" s="1011">
        <v>1447</v>
      </c>
      <c r="Z37" s="887">
        <v>4147</v>
      </c>
      <c r="AA37" s="1011">
        <v>4127</v>
      </c>
      <c r="AB37" s="887">
        <v>14932</v>
      </c>
      <c r="AC37" s="1011">
        <v>4451</v>
      </c>
      <c r="AD37" s="887">
        <v>4736</v>
      </c>
      <c r="AE37" s="1011">
        <v>4311</v>
      </c>
      <c r="AF37" s="887">
        <v>3845</v>
      </c>
      <c r="AG37" s="887">
        <v>4446.9780000000001</v>
      </c>
      <c r="AH37" s="887">
        <v>7184.3910000000005</v>
      </c>
    </row>
    <row r="38" spans="2:34" x14ac:dyDescent="0.2">
      <c r="B38" s="790"/>
      <c r="C38" s="786"/>
      <c r="D38" s="786"/>
      <c r="E38" s="775"/>
      <c r="F38" s="775"/>
      <c r="G38" s="571"/>
      <c r="H38" s="775"/>
      <c r="I38" s="789"/>
      <c r="J38" s="788"/>
      <c r="K38" s="583"/>
      <c r="L38" s="775"/>
      <c r="S38" s="975"/>
      <c r="T38" s="975"/>
      <c r="U38" s="975"/>
      <c r="V38" s="975"/>
      <c r="W38" s="975"/>
      <c r="X38" s="975"/>
      <c r="Y38" s="975"/>
      <c r="Z38" s="975"/>
      <c r="AA38" s="975"/>
      <c r="AB38" s="975"/>
      <c r="AC38" s="975"/>
      <c r="AD38" s="975"/>
      <c r="AE38" s="975"/>
      <c r="AF38" s="975"/>
      <c r="AG38" s="975"/>
      <c r="AH38" s="975"/>
    </row>
    <row r="39" spans="2:34" x14ac:dyDescent="0.2">
      <c r="B39" s="787" t="s">
        <v>2579</v>
      </c>
      <c r="C39" s="781">
        <v>337602</v>
      </c>
      <c r="D39" s="781">
        <v>420882</v>
      </c>
      <c r="E39" s="779">
        <v>459381</v>
      </c>
      <c r="F39" s="779">
        <v>437726</v>
      </c>
      <c r="G39" s="584">
        <v>597415</v>
      </c>
      <c r="H39" s="779">
        <v>631451</v>
      </c>
      <c r="I39" s="584">
        <v>618316</v>
      </c>
      <c r="J39" s="779">
        <v>509968</v>
      </c>
      <c r="K39" s="584">
        <v>504488</v>
      </c>
      <c r="L39" s="779">
        <v>557894</v>
      </c>
      <c r="M39" s="779">
        <v>544338</v>
      </c>
      <c r="N39" s="778">
        <v>567363</v>
      </c>
      <c r="O39" s="545">
        <v>600738</v>
      </c>
      <c r="P39" s="778">
        <v>646896</v>
      </c>
      <c r="Q39" s="545">
        <v>723946</v>
      </c>
      <c r="R39" s="778">
        <v>713997</v>
      </c>
      <c r="S39" s="442">
        <v>752757</v>
      </c>
      <c r="T39" s="1009">
        <v>787224</v>
      </c>
      <c r="U39" s="1009">
        <v>832947</v>
      </c>
      <c r="V39" s="1012">
        <v>905668</v>
      </c>
      <c r="W39" s="1009">
        <v>912907</v>
      </c>
      <c r="X39" s="1012">
        <v>869393</v>
      </c>
      <c r="Y39" s="1009">
        <v>1152684</v>
      </c>
      <c r="Z39" s="1012">
        <v>1190749</v>
      </c>
      <c r="AA39" s="1009">
        <v>1289964</v>
      </c>
      <c r="AB39" s="1012">
        <v>1389086</v>
      </c>
      <c r="AC39" s="1009">
        <v>1431704</v>
      </c>
      <c r="AD39" s="1012">
        <v>1455364</v>
      </c>
      <c r="AE39" s="1009">
        <v>1499253</v>
      </c>
      <c r="AF39" s="1012">
        <v>1710926</v>
      </c>
      <c r="AG39" s="1012">
        <v>1874238.1537788659</v>
      </c>
      <c r="AH39" s="1012">
        <v>2010241.8298034999</v>
      </c>
    </row>
    <row r="40" spans="2:34" x14ac:dyDescent="0.2">
      <c r="B40" s="784" t="s">
        <v>439</v>
      </c>
      <c r="C40" s="786"/>
      <c r="D40" s="786"/>
      <c r="E40" s="785"/>
      <c r="F40" s="775"/>
      <c r="G40" s="583"/>
      <c r="H40" s="780"/>
      <c r="I40" s="583"/>
      <c r="J40" s="780"/>
      <c r="K40" s="583"/>
      <c r="L40" s="780"/>
      <c r="S40" s="975"/>
      <c r="T40" s="975"/>
      <c r="U40" s="975"/>
      <c r="V40" s="975"/>
      <c r="W40" s="975"/>
      <c r="X40" s="975"/>
      <c r="Y40" s="975"/>
      <c r="Z40" s="975"/>
      <c r="AA40" s="975"/>
      <c r="AB40" s="975"/>
      <c r="AC40" s="975"/>
      <c r="AD40" s="975"/>
      <c r="AE40" s="975"/>
      <c r="AF40" s="975"/>
      <c r="AG40" s="975"/>
      <c r="AH40" s="975"/>
    </row>
    <row r="41" spans="2:34" x14ac:dyDescent="0.2">
      <c r="B41" s="784" t="s">
        <v>2578</v>
      </c>
      <c r="C41" s="781">
        <v>50931</v>
      </c>
      <c r="D41" s="781">
        <v>68581</v>
      </c>
      <c r="E41" s="779">
        <v>66243</v>
      </c>
      <c r="F41" s="779">
        <v>51574</v>
      </c>
      <c r="G41" s="584">
        <v>54164</v>
      </c>
      <c r="H41" s="779">
        <v>47130</v>
      </c>
      <c r="I41" s="584">
        <v>48163</v>
      </c>
      <c r="J41" s="779">
        <v>30008</v>
      </c>
      <c r="K41" s="584">
        <v>42318</v>
      </c>
      <c r="L41" s="779">
        <v>48968</v>
      </c>
      <c r="M41" s="779">
        <v>45799</v>
      </c>
      <c r="N41" s="778">
        <v>45825</v>
      </c>
      <c r="O41" s="545">
        <v>46958</v>
      </c>
      <c r="P41" s="778">
        <v>44404</v>
      </c>
      <c r="Q41" s="545">
        <v>50850</v>
      </c>
      <c r="R41" s="778">
        <v>64713</v>
      </c>
      <c r="S41" s="442">
        <v>73143</v>
      </c>
      <c r="T41" s="1009">
        <v>69961</v>
      </c>
      <c r="U41" s="1009">
        <v>77576</v>
      </c>
      <c r="V41" s="1010">
        <v>85223</v>
      </c>
      <c r="W41" s="1009">
        <v>97594</v>
      </c>
      <c r="X41" s="1010">
        <v>40997</v>
      </c>
      <c r="Y41" s="1009">
        <v>137402</v>
      </c>
      <c r="Z41" s="1010">
        <v>165717</v>
      </c>
      <c r="AA41" s="1009">
        <v>190665</v>
      </c>
      <c r="AB41" s="1010">
        <v>236072</v>
      </c>
      <c r="AC41" s="1009">
        <v>255355</v>
      </c>
      <c r="AD41" s="1010">
        <v>281252</v>
      </c>
      <c r="AE41" s="1009">
        <v>284394</v>
      </c>
      <c r="AF41" s="1010">
        <v>311176</v>
      </c>
      <c r="AG41" s="1010">
        <v>347368.23300000001</v>
      </c>
      <c r="AH41" s="1010">
        <v>434136.67453600001</v>
      </c>
    </row>
    <row r="42" spans="2:34" x14ac:dyDescent="0.2">
      <c r="B42" s="777" t="s">
        <v>2577</v>
      </c>
      <c r="C42" s="776">
        <v>22371</v>
      </c>
      <c r="D42" s="776">
        <v>19651</v>
      </c>
      <c r="E42" s="774">
        <v>10219</v>
      </c>
      <c r="F42" s="774">
        <v>8149</v>
      </c>
      <c r="G42" s="586">
        <v>12373</v>
      </c>
      <c r="H42" s="774">
        <v>12164</v>
      </c>
      <c r="I42" s="586">
        <v>11998</v>
      </c>
      <c r="J42" s="774">
        <v>5729</v>
      </c>
      <c r="K42" s="586">
        <v>3535</v>
      </c>
      <c r="L42" s="774">
        <v>1749</v>
      </c>
      <c r="M42" s="775">
        <v>519</v>
      </c>
      <c r="N42" s="714">
        <v>319</v>
      </c>
      <c r="O42" s="568">
        <v>317</v>
      </c>
      <c r="P42" s="714">
        <v>315</v>
      </c>
      <c r="Q42" s="568">
        <v>295</v>
      </c>
      <c r="R42" s="773">
        <v>6756</v>
      </c>
      <c r="S42" s="441">
        <v>8709</v>
      </c>
      <c r="T42" s="1011">
        <v>7392</v>
      </c>
      <c r="U42" s="1011">
        <v>10053</v>
      </c>
      <c r="V42" s="887">
        <v>8708</v>
      </c>
      <c r="W42" s="1011">
        <v>9731</v>
      </c>
      <c r="X42" s="887">
        <v>13170</v>
      </c>
      <c r="Y42" s="1011">
        <v>21359</v>
      </c>
      <c r="Z42" s="887">
        <v>21028</v>
      </c>
      <c r="AA42" s="1011">
        <v>20027</v>
      </c>
      <c r="AB42" s="887">
        <v>18584</v>
      </c>
      <c r="AC42" s="1011">
        <v>19403</v>
      </c>
      <c r="AD42" s="887">
        <v>18744</v>
      </c>
      <c r="AE42" s="1011">
        <v>13754</v>
      </c>
      <c r="AF42" s="887">
        <v>18950</v>
      </c>
      <c r="AG42" s="887">
        <v>21531.399000000001</v>
      </c>
      <c r="AH42" s="887">
        <v>19530.904000000002</v>
      </c>
    </row>
    <row r="43" spans="2:34" x14ac:dyDescent="0.2">
      <c r="B43" s="777" t="s">
        <v>2576</v>
      </c>
      <c r="C43" s="776">
        <v>28561</v>
      </c>
      <c r="D43" s="776">
        <v>48930</v>
      </c>
      <c r="E43" s="774">
        <v>56024</v>
      </c>
      <c r="F43" s="774">
        <v>43425</v>
      </c>
      <c r="G43" s="586">
        <v>41791</v>
      </c>
      <c r="H43" s="774">
        <v>34966</v>
      </c>
      <c r="I43" s="586">
        <v>36165</v>
      </c>
      <c r="J43" s="774">
        <v>24280</v>
      </c>
      <c r="K43" s="586">
        <v>38783</v>
      </c>
      <c r="L43" s="774">
        <v>47219</v>
      </c>
      <c r="M43" s="774">
        <v>45281</v>
      </c>
      <c r="N43" s="773">
        <v>45506</v>
      </c>
      <c r="O43" s="547">
        <v>46641</v>
      </c>
      <c r="P43" s="773">
        <v>44088</v>
      </c>
      <c r="Q43" s="547">
        <v>50554</v>
      </c>
      <c r="R43" s="773">
        <v>57957</v>
      </c>
      <c r="S43" s="441">
        <v>64433</v>
      </c>
      <c r="T43" s="1011">
        <v>62568</v>
      </c>
      <c r="U43" s="1011">
        <v>67523</v>
      </c>
      <c r="V43" s="887">
        <v>76515</v>
      </c>
      <c r="W43" s="1011">
        <v>87863</v>
      </c>
      <c r="X43" s="887">
        <v>27826</v>
      </c>
      <c r="Y43" s="1011">
        <v>116042</v>
      </c>
      <c r="Z43" s="887">
        <v>144689</v>
      </c>
      <c r="AA43" s="1011">
        <v>170638</v>
      </c>
      <c r="AB43" s="887">
        <v>217488</v>
      </c>
      <c r="AC43" s="1011">
        <v>235952</v>
      </c>
      <c r="AD43" s="887">
        <v>262508</v>
      </c>
      <c r="AE43" s="1011">
        <v>270640</v>
      </c>
      <c r="AF43" s="887">
        <v>292226</v>
      </c>
      <c r="AG43" s="887">
        <v>325836.83400000003</v>
      </c>
      <c r="AH43" s="887">
        <v>414605.77053600003</v>
      </c>
    </row>
    <row r="44" spans="2:34" x14ac:dyDescent="0.2">
      <c r="B44" s="784" t="s">
        <v>2575</v>
      </c>
      <c r="C44" s="779">
        <v>7836</v>
      </c>
      <c r="D44" s="779">
        <v>9355</v>
      </c>
      <c r="E44" s="779">
        <v>7456</v>
      </c>
      <c r="F44" s="779">
        <v>9563</v>
      </c>
      <c r="G44" s="584">
        <v>10866</v>
      </c>
      <c r="H44" s="779">
        <v>17010</v>
      </c>
      <c r="I44" s="584">
        <v>20493</v>
      </c>
      <c r="J44" s="779">
        <v>26541</v>
      </c>
      <c r="K44" s="584">
        <v>17079</v>
      </c>
      <c r="L44" s="779">
        <v>15907</v>
      </c>
      <c r="M44" s="779">
        <v>14135</v>
      </c>
      <c r="N44" s="778">
        <v>12235</v>
      </c>
      <c r="O44" s="545">
        <v>10119</v>
      </c>
      <c r="P44" s="778">
        <v>9070</v>
      </c>
      <c r="Q44" s="545">
        <v>7231</v>
      </c>
      <c r="R44" s="778">
        <v>6403</v>
      </c>
      <c r="S44" s="442">
        <v>5145</v>
      </c>
      <c r="T44" s="1009">
        <v>4443</v>
      </c>
      <c r="U44" s="1009">
        <v>3805</v>
      </c>
      <c r="V44" s="1010">
        <v>3273</v>
      </c>
      <c r="W44" s="1009">
        <v>6779</v>
      </c>
      <c r="X44" s="1010">
        <v>5337</v>
      </c>
      <c r="Y44" s="1009">
        <v>5527</v>
      </c>
      <c r="Z44" s="1010">
        <v>3737</v>
      </c>
      <c r="AA44" s="1009">
        <v>4093</v>
      </c>
      <c r="AB44" s="1010">
        <v>5580</v>
      </c>
      <c r="AC44" s="1009">
        <v>2478</v>
      </c>
      <c r="AD44" s="1010">
        <v>2536</v>
      </c>
      <c r="AE44" s="1009">
        <v>7419</v>
      </c>
      <c r="AF44" s="1010">
        <v>8545</v>
      </c>
      <c r="AG44" s="1010">
        <v>8416.4369999999999</v>
      </c>
      <c r="AH44" s="1010">
        <v>7170.6239999999998</v>
      </c>
    </row>
    <row r="45" spans="2:34" x14ac:dyDescent="0.2">
      <c r="B45" s="777" t="s">
        <v>2572</v>
      </c>
      <c r="C45" s="776">
        <v>4627</v>
      </c>
      <c r="D45" s="776">
        <v>4596</v>
      </c>
      <c r="E45" s="774">
        <v>2659</v>
      </c>
      <c r="F45" s="774">
        <v>2194</v>
      </c>
      <c r="G45" s="586">
        <v>2873</v>
      </c>
      <c r="H45" s="774">
        <v>3379</v>
      </c>
      <c r="I45" s="586">
        <v>3249</v>
      </c>
      <c r="J45" s="774">
        <v>2875</v>
      </c>
      <c r="K45" s="586">
        <v>2981</v>
      </c>
      <c r="L45" s="774">
        <v>2316</v>
      </c>
      <c r="M45" s="774">
        <v>1374</v>
      </c>
      <c r="N45" s="773">
        <v>1561</v>
      </c>
      <c r="O45" s="547">
        <v>1896</v>
      </c>
      <c r="P45" s="773">
        <v>1711</v>
      </c>
      <c r="Q45" s="547">
        <v>1531</v>
      </c>
      <c r="R45" s="773">
        <v>1826</v>
      </c>
      <c r="S45" s="441">
        <v>1701</v>
      </c>
      <c r="T45" s="1011">
        <v>1455</v>
      </c>
      <c r="U45" s="1011">
        <v>1240</v>
      </c>
      <c r="V45" s="887">
        <v>897</v>
      </c>
      <c r="W45" s="1011">
        <v>693</v>
      </c>
      <c r="X45" s="887">
        <v>89474</v>
      </c>
      <c r="Y45" s="1011">
        <v>1286</v>
      </c>
      <c r="Z45" s="887">
        <v>114033</v>
      </c>
      <c r="AA45" s="1011">
        <v>127958</v>
      </c>
      <c r="AB45" s="887">
        <v>167172</v>
      </c>
      <c r="AC45" s="1011">
        <v>129417</v>
      </c>
      <c r="AD45" s="887">
        <v>141825</v>
      </c>
      <c r="AE45" s="1011">
        <v>190147</v>
      </c>
      <c r="AF45" s="887">
        <v>218308</v>
      </c>
      <c r="AG45" s="887">
        <v>1034.5909999999999</v>
      </c>
      <c r="AH45" s="887">
        <v>1034.5070000000001</v>
      </c>
    </row>
    <row r="46" spans="2:34" x14ac:dyDescent="0.2">
      <c r="B46" s="777" t="s">
        <v>2574</v>
      </c>
      <c r="C46" s="776">
        <v>3209</v>
      </c>
      <c r="D46" s="776">
        <v>4759</v>
      </c>
      <c r="E46" s="774">
        <v>4797</v>
      </c>
      <c r="F46" s="774">
        <v>7369</v>
      </c>
      <c r="G46" s="586">
        <v>7993</v>
      </c>
      <c r="H46" s="774">
        <v>13631</v>
      </c>
      <c r="I46" s="586">
        <v>17244</v>
      </c>
      <c r="J46" s="774">
        <v>23666</v>
      </c>
      <c r="K46" s="586">
        <v>14099</v>
      </c>
      <c r="L46" s="774">
        <v>13591</v>
      </c>
      <c r="M46" s="774">
        <v>12761</v>
      </c>
      <c r="N46" s="773">
        <v>10673</v>
      </c>
      <c r="O46" s="547">
        <v>8223</v>
      </c>
      <c r="P46" s="773">
        <v>7359</v>
      </c>
      <c r="Q46" s="547">
        <v>5700</v>
      </c>
      <c r="R46" s="773">
        <v>4577</v>
      </c>
      <c r="S46" s="441">
        <v>3444</v>
      </c>
      <c r="T46" s="1011">
        <v>2988</v>
      </c>
      <c r="U46" s="1011">
        <v>2565</v>
      </c>
      <c r="V46" s="887">
        <v>2376</v>
      </c>
      <c r="W46" s="1011">
        <v>6086</v>
      </c>
      <c r="X46" s="887">
        <v>129740</v>
      </c>
      <c r="Y46" s="1011">
        <v>4240</v>
      </c>
      <c r="Z46" s="887">
        <v>78757</v>
      </c>
      <c r="AA46" s="1011">
        <v>84882</v>
      </c>
      <c r="AB46" s="887">
        <v>62955</v>
      </c>
      <c r="AC46" s="1011">
        <v>71804</v>
      </c>
      <c r="AD46" s="887">
        <v>87453</v>
      </c>
      <c r="AE46" s="1011">
        <v>107252</v>
      </c>
      <c r="AF46" s="887">
        <v>149038</v>
      </c>
      <c r="AG46" s="887">
        <v>7381.8459999999995</v>
      </c>
      <c r="AH46" s="887">
        <v>6136.1170000000002</v>
      </c>
    </row>
    <row r="47" spans="2:34" x14ac:dyDescent="0.2">
      <c r="B47" s="782" t="s">
        <v>2573</v>
      </c>
      <c r="C47" s="781">
        <v>79261</v>
      </c>
      <c r="D47" s="781">
        <v>105891</v>
      </c>
      <c r="E47" s="779">
        <v>109514</v>
      </c>
      <c r="F47" s="779">
        <v>110544</v>
      </c>
      <c r="G47" s="584">
        <v>116640</v>
      </c>
      <c r="H47" s="780">
        <v>104953</v>
      </c>
      <c r="I47" s="584">
        <v>99662</v>
      </c>
      <c r="J47" s="779">
        <v>93598</v>
      </c>
      <c r="K47" s="584">
        <v>104786</v>
      </c>
      <c r="L47" s="779">
        <v>106735</v>
      </c>
      <c r="M47" s="779">
        <v>103903</v>
      </c>
      <c r="N47" s="778">
        <v>93923</v>
      </c>
      <c r="O47" s="545">
        <v>98906</v>
      </c>
      <c r="P47" s="778">
        <v>112010</v>
      </c>
      <c r="Q47" s="545">
        <v>110353</v>
      </c>
      <c r="R47" s="778">
        <v>95158</v>
      </c>
      <c r="S47" s="442">
        <v>81069</v>
      </c>
      <c r="T47" s="1009">
        <v>93672</v>
      </c>
      <c r="U47" s="1009">
        <v>102051</v>
      </c>
      <c r="V47" s="1010">
        <v>102049</v>
      </c>
      <c r="W47" s="1009">
        <v>101673</v>
      </c>
      <c r="X47" s="1010">
        <v>118068</v>
      </c>
      <c r="Y47" s="1009">
        <v>121857</v>
      </c>
      <c r="Z47" s="1010">
        <v>142065</v>
      </c>
      <c r="AA47" s="1009">
        <v>161153</v>
      </c>
      <c r="AB47" s="1010">
        <v>153344</v>
      </c>
      <c r="AC47" s="1009">
        <v>147002</v>
      </c>
      <c r="AD47" s="1010">
        <v>183512</v>
      </c>
      <c r="AE47" s="1009">
        <v>222473</v>
      </c>
      <c r="AF47" s="1010">
        <v>310609</v>
      </c>
      <c r="AG47" s="1010">
        <v>330478.587</v>
      </c>
      <c r="AH47" s="1010">
        <v>346191.60699999996</v>
      </c>
    </row>
    <row r="48" spans="2:34" x14ac:dyDescent="0.2">
      <c r="B48" s="777" t="s">
        <v>2572</v>
      </c>
      <c r="C48" s="776">
        <v>18453</v>
      </c>
      <c r="D48" s="776">
        <v>27961</v>
      </c>
      <c r="E48" s="774">
        <v>28471</v>
      </c>
      <c r="F48" s="774">
        <v>26206</v>
      </c>
      <c r="G48" s="586">
        <v>27956</v>
      </c>
      <c r="H48" s="775">
        <v>53247</v>
      </c>
      <c r="I48" s="586">
        <v>47725</v>
      </c>
      <c r="J48" s="774">
        <v>45396</v>
      </c>
      <c r="K48" s="586">
        <v>46329</v>
      </c>
      <c r="L48" s="774">
        <v>52303</v>
      </c>
      <c r="M48" s="774">
        <v>49494</v>
      </c>
      <c r="N48" s="773">
        <v>40248</v>
      </c>
      <c r="O48" s="547">
        <v>43857</v>
      </c>
      <c r="P48" s="773">
        <v>53040</v>
      </c>
      <c r="Q48" s="547">
        <v>57724</v>
      </c>
      <c r="R48" s="773">
        <v>43872</v>
      </c>
      <c r="S48" s="441">
        <v>33649</v>
      </c>
      <c r="T48" s="1011">
        <v>48430</v>
      </c>
      <c r="U48" s="1011">
        <v>56847</v>
      </c>
      <c r="V48" s="887">
        <v>58877</v>
      </c>
      <c r="W48" s="1011">
        <v>58696</v>
      </c>
      <c r="X48" s="887">
        <v>89474</v>
      </c>
      <c r="Y48" s="1011">
        <v>63800</v>
      </c>
      <c r="Z48" s="887">
        <v>114033</v>
      </c>
      <c r="AA48" s="1011">
        <v>127958</v>
      </c>
      <c r="AB48" s="887">
        <v>167172</v>
      </c>
      <c r="AC48" s="1011">
        <v>129417</v>
      </c>
      <c r="AD48" s="887">
        <v>141825</v>
      </c>
      <c r="AE48" s="1011">
        <v>190147</v>
      </c>
      <c r="AF48" s="887">
        <v>218308</v>
      </c>
      <c r="AG48" s="887">
        <v>207252.82599999997</v>
      </c>
      <c r="AH48" s="887">
        <v>210701.71399999998</v>
      </c>
    </row>
    <row r="49" spans="2:34" x14ac:dyDescent="0.2">
      <c r="B49" s="777" t="s">
        <v>2571</v>
      </c>
      <c r="C49" s="776">
        <v>60808</v>
      </c>
      <c r="D49" s="776">
        <v>77930</v>
      </c>
      <c r="E49" s="774">
        <v>81043</v>
      </c>
      <c r="F49" s="774">
        <v>84338</v>
      </c>
      <c r="G49" s="586">
        <v>88684</v>
      </c>
      <c r="H49" s="775">
        <v>51706</v>
      </c>
      <c r="I49" s="586">
        <v>51937</v>
      </c>
      <c r="J49" s="774">
        <v>48202</v>
      </c>
      <c r="K49" s="586">
        <v>58456</v>
      </c>
      <c r="L49" s="774">
        <v>54432</v>
      </c>
      <c r="M49" s="774">
        <v>54410</v>
      </c>
      <c r="N49" s="773">
        <v>53675</v>
      </c>
      <c r="O49" s="547">
        <v>55049</v>
      </c>
      <c r="P49" s="773">
        <v>58970</v>
      </c>
      <c r="Q49" s="547">
        <v>52629</v>
      </c>
      <c r="R49" s="773">
        <v>51286</v>
      </c>
      <c r="S49" s="441">
        <v>47420</v>
      </c>
      <c r="T49" s="1011">
        <v>45242</v>
      </c>
      <c r="U49" s="1011">
        <v>45204</v>
      </c>
      <c r="V49" s="887">
        <v>43171</v>
      </c>
      <c r="W49" s="1011">
        <v>42976</v>
      </c>
      <c r="X49" s="887">
        <v>129740</v>
      </c>
      <c r="Y49" s="1011">
        <v>58057</v>
      </c>
      <c r="Z49" s="887">
        <v>78757</v>
      </c>
      <c r="AA49" s="1011">
        <v>84882</v>
      </c>
      <c r="AB49" s="887">
        <v>62955</v>
      </c>
      <c r="AC49" s="1011">
        <v>71804</v>
      </c>
      <c r="AD49" s="887">
        <v>87453</v>
      </c>
      <c r="AE49" s="1011">
        <v>107252</v>
      </c>
      <c r="AF49" s="887">
        <v>149038</v>
      </c>
      <c r="AG49" s="887">
        <v>123225.761</v>
      </c>
      <c r="AH49" s="887">
        <v>135489.89300000001</v>
      </c>
    </row>
    <row r="50" spans="2:34" x14ac:dyDescent="0.2">
      <c r="B50" s="782" t="s">
        <v>2570</v>
      </c>
      <c r="C50" s="780">
        <v>7</v>
      </c>
      <c r="D50" s="780">
        <v>11</v>
      </c>
      <c r="E50" s="780">
        <v>805</v>
      </c>
      <c r="F50" s="775">
        <v>148</v>
      </c>
      <c r="G50" s="584">
        <v>1350</v>
      </c>
      <c r="H50" s="780">
        <v>775</v>
      </c>
      <c r="I50" s="583">
        <v>-75</v>
      </c>
      <c r="J50" s="780">
        <v>0</v>
      </c>
      <c r="K50" s="583">
        <v>0</v>
      </c>
      <c r="L50" s="583">
        <v>0</v>
      </c>
      <c r="M50" s="583">
        <v>0</v>
      </c>
      <c r="N50" s="583">
        <v>0</v>
      </c>
      <c r="O50" s="583">
        <v>0</v>
      </c>
      <c r="P50" s="583">
        <v>0</v>
      </c>
      <c r="Q50" s="583">
        <v>0</v>
      </c>
      <c r="R50" s="583">
        <v>0</v>
      </c>
      <c r="S50" s="1013">
        <v>0</v>
      </c>
      <c r="T50" s="1013">
        <v>0</v>
      </c>
      <c r="U50" s="1013">
        <v>0</v>
      </c>
      <c r="V50" s="1010">
        <v>0</v>
      </c>
      <c r="W50" s="1013">
        <v>4</v>
      </c>
      <c r="X50" s="1010">
        <v>0</v>
      </c>
      <c r="Y50" s="1013">
        <v>1785</v>
      </c>
      <c r="Z50" s="1010">
        <v>308</v>
      </c>
      <c r="AA50" s="1013">
        <v>0</v>
      </c>
      <c r="AB50" s="1010">
        <v>0</v>
      </c>
      <c r="AC50" s="1013">
        <v>0</v>
      </c>
      <c r="AD50" s="1010">
        <v>0</v>
      </c>
      <c r="AE50" s="1013">
        <v>0</v>
      </c>
      <c r="AF50" s="1010">
        <v>1</v>
      </c>
      <c r="AG50" s="1010">
        <v>0</v>
      </c>
      <c r="AH50" s="1010">
        <v>0</v>
      </c>
    </row>
    <row r="51" spans="2:34" x14ac:dyDescent="0.2">
      <c r="B51" s="782" t="s">
        <v>2569</v>
      </c>
      <c r="C51" s="781">
        <v>35254</v>
      </c>
      <c r="D51" s="781">
        <v>35742</v>
      </c>
      <c r="E51" s="779">
        <v>39877</v>
      </c>
      <c r="F51" s="779">
        <v>34574</v>
      </c>
      <c r="G51" s="584">
        <v>53072</v>
      </c>
      <c r="H51" s="780">
        <v>49404</v>
      </c>
      <c r="I51" s="584">
        <v>49713</v>
      </c>
      <c r="J51" s="779">
        <v>56112</v>
      </c>
      <c r="K51" s="584">
        <v>59355</v>
      </c>
      <c r="L51" s="779">
        <v>53403</v>
      </c>
      <c r="M51" s="779">
        <v>52959</v>
      </c>
      <c r="N51" s="778">
        <v>54613</v>
      </c>
      <c r="O51" s="545">
        <v>61862</v>
      </c>
      <c r="P51" s="778">
        <v>66651</v>
      </c>
      <c r="Q51" s="545">
        <v>67976</v>
      </c>
      <c r="R51" s="778">
        <v>73175</v>
      </c>
      <c r="S51" s="442">
        <v>89911</v>
      </c>
      <c r="T51" s="1009">
        <v>82288</v>
      </c>
      <c r="U51" s="1009">
        <v>103887</v>
      </c>
      <c r="V51" s="1010">
        <v>97012</v>
      </c>
      <c r="W51" s="1009">
        <v>127827</v>
      </c>
      <c r="X51" s="1010">
        <v>112368</v>
      </c>
      <c r="Y51" s="1009">
        <v>192020</v>
      </c>
      <c r="Z51" s="1010">
        <v>131343</v>
      </c>
      <c r="AA51" s="1009">
        <v>143889</v>
      </c>
      <c r="AB51" s="1010">
        <v>142351</v>
      </c>
      <c r="AC51" s="1009">
        <v>142750</v>
      </c>
      <c r="AD51" s="1010">
        <v>138776</v>
      </c>
      <c r="AE51" s="1009">
        <v>141406</v>
      </c>
      <c r="AF51" s="1010">
        <v>177063</v>
      </c>
      <c r="AG51" s="1010">
        <v>174377.77548275</v>
      </c>
      <c r="AH51" s="1010">
        <v>147458.05444869268</v>
      </c>
    </row>
    <row r="52" spans="2:34" x14ac:dyDescent="0.2">
      <c r="B52" s="782" t="s">
        <v>2568</v>
      </c>
      <c r="C52" s="781">
        <v>164314</v>
      </c>
      <c r="D52" s="781">
        <v>201302</v>
      </c>
      <c r="E52" s="779">
        <v>235485</v>
      </c>
      <c r="F52" s="779">
        <v>231324</v>
      </c>
      <c r="G52" s="584">
        <v>361324</v>
      </c>
      <c r="H52" s="780">
        <v>412179</v>
      </c>
      <c r="I52" s="584">
        <v>400361</v>
      </c>
      <c r="J52" s="779">
        <v>303708</v>
      </c>
      <c r="K52" s="584">
        <v>280950</v>
      </c>
      <c r="L52" s="779">
        <v>332881</v>
      </c>
      <c r="M52" s="779">
        <v>327542</v>
      </c>
      <c r="N52" s="778">
        <v>360767</v>
      </c>
      <c r="O52" s="545">
        <v>382893</v>
      </c>
      <c r="P52" s="778">
        <v>414762</v>
      </c>
      <c r="Q52" s="545">
        <v>487536</v>
      </c>
      <c r="R52" s="778">
        <v>474549</v>
      </c>
      <c r="S52" s="442">
        <v>503490</v>
      </c>
      <c r="T52" s="1009">
        <v>536861</v>
      </c>
      <c r="U52" s="1009">
        <v>545629</v>
      </c>
      <c r="V52" s="1010">
        <v>618111</v>
      </c>
      <c r="W52" s="1009">
        <v>579031</v>
      </c>
      <c r="X52" s="1010">
        <v>592625</v>
      </c>
      <c r="Y52" s="1009">
        <v>694093</v>
      </c>
      <c r="Z52" s="1010">
        <v>747580</v>
      </c>
      <c r="AA52" s="1009">
        <v>790163</v>
      </c>
      <c r="AB52" s="1010">
        <v>851739</v>
      </c>
      <c r="AC52" s="1009">
        <v>884120</v>
      </c>
      <c r="AD52" s="1010">
        <v>849287</v>
      </c>
      <c r="AE52" s="1009">
        <v>843561</v>
      </c>
      <c r="AF52" s="1010">
        <v>903532</v>
      </c>
      <c r="AG52" s="1010">
        <v>1013597.1212961159</v>
      </c>
      <c r="AH52" s="1010">
        <v>1075284.8698188071</v>
      </c>
    </row>
    <row r="53" spans="2:34" x14ac:dyDescent="0.2">
      <c r="B53" s="777" t="s">
        <v>2567</v>
      </c>
      <c r="C53" s="776">
        <v>74489</v>
      </c>
      <c r="D53" s="776">
        <v>84971</v>
      </c>
      <c r="E53" s="774">
        <v>101091</v>
      </c>
      <c r="F53" s="774">
        <v>117583</v>
      </c>
      <c r="G53" s="586">
        <v>176913</v>
      </c>
      <c r="H53" s="775">
        <v>209486</v>
      </c>
      <c r="I53" s="586">
        <v>185646</v>
      </c>
      <c r="J53" s="774">
        <v>153008</v>
      </c>
      <c r="K53" s="586">
        <v>148753</v>
      </c>
      <c r="L53" s="774">
        <v>188997</v>
      </c>
      <c r="M53" s="774">
        <v>172576</v>
      </c>
      <c r="N53" s="773">
        <v>177897</v>
      </c>
      <c r="O53" s="547">
        <v>193711</v>
      </c>
      <c r="P53" s="773">
        <v>229295</v>
      </c>
      <c r="Q53" s="547">
        <v>274893</v>
      </c>
      <c r="R53" s="773">
        <v>227045</v>
      </c>
      <c r="S53" s="441">
        <v>234381</v>
      </c>
      <c r="T53" s="1011">
        <v>259432</v>
      </c>
      <c r="U53" s="1011">
        <v>273890</v>
      </c>
      <c r="V53" s="887">
        <v>291054</v>
      </c>
      <c r="W53" s="1011">
        <v>275642</v>
      </c>
      <c r="X53" s="887">
        <v>268648</v>
      </c>
      <c r="Y53" s="1011">
        <v>291006</v>
      </c>
      <c r="Z53" s="887">
        <v>381947</v>
      </c>
      <c r="AA53" s="1011">
        <v>382237</v>
      </c>
      <c r="AB53" s="887">
        <v>372531</v>
      </c>
      <c r="AC53" s="1011">
        <v>380469</v>
      </c>
      <c r="AD53" s="887">
        <v>330972</v>
      </c>
      <c r="AE53" s="1011">
        <v>296094</v>
      </c>
      <c r="AF53" s="887">
        <v>284508</v>
      </c>
      <c r="AG53" s="887">
        <v>447604.34967840003</v>
      </c>
      <c r="AH53" s="887">
        <v>494097.05040567997</v>
      </c>
    </row>
    <row r="54" spans="2:34" x14ac:dyDescent="0.2">
      <c r="B54" s="777" t="s">
        <v>2566</v>
      </c>
      <c r="C54" s="776">
        <v>10713</v>
      </c>
      <c r="D54" s="776">
        <v>6289</v>
      </c>
      <c r="E54" s="774">
        <v>21137</v>
      </c>
      <c r="F54" s="774">
        <v>23579</v>
      </c>
      <c r="G54" s="586">
        <v>46254</v>
      </c>
      <c r="H54" s="775">
        <v>66796</v>
      </c>
      <c r="I54" s="586">
        <v>99703</v>
      </c>
      <c r="J54" s="774">
        <v>94972</v>
      </c>
      <c r="K54" s="586">
        <v>88238</v>
      </c>
      <c r="L54" s="774">
        <v>86760</v>
      </c>
      <c r="M54" s="774">
        <v>93471</v>
      </c>
      <c r="N54" s="773">
        <v>102900</v>
      </c>
      <c r="O54" s="547">
        <v>103883</v>
      </c>
      <c r="P54" s="773">
        <v>111512</v>
      </c>
      <c r="Q54" s="547">
        <v>117854</v>
      </c>
      <c r="R54" s="773">
        <v>144091</v>
      </c>
      <c r="S54" s="441">
        <v>143192</v>
      </c>
      <c r="T54" s="1011">
        <v>146634</v>
      </c>
      <c r="U54" s="1011">
        <v>139114</v>
      </c>
      <c r="V54" s="887">
        <v>154003</v>
      </c>
      <c r="W54" s="1011">
        <v>145936</v>
      </c>
      <c r="X54" s="887">
        <v>19642</v>
      </c>
      <c r="Y54" s="1011">
        <v>158907</v>
      </c>
      <c r="Z54" s="887">
        <v>187124</v>
      </c>
      <c r="AA54" s="1011">
        <v>325238</v>
      </c>
      <c r="AB54" s="887">
        <v>349611</v>
      </c>
      <c r="AC54" s="1011">
        <v>357614</v>
      </c>
      <c r="AD54" s="887">
        <v>354638</v>
      </c>
      <c r="AE54" s="1011">
        <v>347050</v>
      </c>
      <c r="AF54" s="887">
        <v>355668</v>
      </c>
      <c r="AG54" s="887">
        <v>425227.40975112969</v>
      </c>
      <c r="AH54" s="887">
        <v>426498.66341660917</v>
      </c>
    </row>
    <row r="55" spans="2:34" x14ac:dyDescent="0.2">
      <c r="B55" s="777" t="s">
        <v>2565</v>
      </c>
      <c r="C55" s="776">
        <v>37717</v>
      </c>
      <c r="D55" s="776">
        <v>56576</v>
      </c>
      <c r="E55" s="774">
        <v>53033</v>
      </c>
      <c r="F55" s="774">
        <v>50807</v>
      </c>
      <c r="G55" s="586">
        <v>57540</v>
      </c>
      <c r="H55" s="775">
        <v>64200</v>
      </c>
      <c r="I55" s="586">
        <v>53873</v>
      </c>
      <c r="J55" s="774">
        <v>43571</v>
      </c>
      <c r="K55" s="586">
        <v>20736</v>
      </c>
      <c r="L55" s="774">
        <v>-3136</v>
      </c>
      <c r="M55" s="774">
        <v>-3897</v>
      </c>
      <c r="N55" s="714">
        <v>994</v>
      </c>
      <c r="O55" s="547">
        <v>1985</v>
      </c>
      <c r="P55" s="714">
        <v>286</v>
      </c>
      <c r="Q55" s="568">
        <v>200</v>
      </c>
      <c r="R55" s="714">
        <v>-15</v>
      </c>
      <c r="S55" s="441">
        <v>4194</v>
      </c>
      <c r="T55" s="1011">
        <v>11432</v>
      </c>
      <c r="U55" s="1011">
        <v>4899</v>
      </c>
      <c r="V55" s="887">
        <v>21430</v>
      </c>
      <c r="W55" s="1011">
        <v>18309</v>
      </c>
      <c r="X55" s="887">
        <v>35239</v>
      </c>
      <c r="Y55" s="1011">
        <v>38194</v>
      </c>
      <c r="Z55" s="887">
        <v>52668</v>
      </c>
      <c r="AA55" s="1011">
        <v>59814</v>
      </c>
      <c r="AB55" s="887">
        <v>84123</v>
      </c>
      <c r="AC55" s="1011">
        <v>96832</v>
      </c>
      <c r="AD55" s="887">
        <v>81352</v>
      </c>
      <c r="AE55" s="1011">
        <v>76623</v>
      </c>
      <c r="AF55" s="887">
        <v>61031</v>
      </c>
      <c r="AG55" s="887">
        <v>60758.117897586133</v>
      </c>
      <c r="AH55" s="887">
        <v>51014.999027518083</v>
      </c>
    </row>
    <row r="56" spans="2:34" x14ac:dyDescent="0.2">
      <c r="B56" s="777" t="s">
        <v>2564</v>
      </c>
      <c r="C56" s="776">
        <v>10313</v>
      </c>
      <c r="D56" s="776">
        <v>15361</v>
      </c>
      <c r="E56" s="774">
        <v>21074</v>
      </c>
      <c r="F56" s="774">
        <v>5673</v>
      </c>
      <c r="G56" s="586">
        <v>22408</v>
      </c>
      <c r="H56" s="775">
        <v>19553</v>
      </c>
      <c r="I56" s="586">
        <v>15779</v>
      </c>
      <c r="J56" s="774">
        <v>-25774</v>
      </c>
      <c r="K56" s="586">
        <v>-19525</v>
      </c>
      <c r="L56" s="774">
        <v>8725</v>
      </c>
      <c r="M56" s="774">
        <v>8451</v>
      </c>
      <c r="N56" s="773">
        <v>7765</v>
      </c>
      <c r="O56" s="547">
        <v>14290</v>
      </c>
      <c r="P56" s="714">
        <v>79</v>
      </c>
      <c r="Q56" s="547">
        <v>12968</v>
      </c>
      <c r="R56" s="773">
        <v>14659</v>
      </c>
      <c r="S56" s="441">
        <v>25765</v>
      </c>
      <c r="T56" s="1011">
        <v>18955</v>
      </c>
      <c r="U56" s="1011">
        <v>26696</v>
      </c>
      <c r="V56" s="887">
        <v>24936</v>
      </c>
      <c r="W56" s="1011">
        <v>29044</v>
      </c>
      <c r="X56" s="887">
        <v>20569</v>
      </c>
      <c r="Y56" s="1011">
        <v>27553</v>
      </c>
      <c r="Z56" s="887">
        <v>45718</v>
      </c>
      <c r="AA56" s="1011">
        <v>42718</v>
      </c>
      <c r="AB56" s="887">
        <v>-10352</v>
      </c>
      <c r="AC56" s="1011">
        <v>-2719</v>
      </c>
      <c r="AD56" s="887">
        <v>3764</v>
      </c>
      <c r="AE56" s="1011">
        <v>1101</v>
      </c>
      <c r="AF56" s="887">
        <v>27315</v>
      </c>
      <c r="AG56" s="887">
        <v>36987.245269000006</v>
      </c>
      <c r="AH56" s="887">
        <v>43591.407268999996</v>
      </c>
    </row>
    <row r="57" spans="2:34" x14ac:dyDescent="0.2">
      <c r="B57" s="772" t="s">
        <v>2563</v>
      </c>
      <c r="C57" s="767">
        <v>29238</v>
      </c>
      <c r="D57" s="767">
        <v>34583</v>
      </c>
      <c r="E57" s="767">
        <v>37104</v>
      </c>
      <c r="F57" s="767">
        <v>34414</v>
      </c>
      <c r="G57" s="769">
        <v>57006</v>
      </c>
      <c r="H57" s="770">
        <v>44162</v>
      </c>
      <c r="I57" s="769">
        <v>42128</v>
      </c>
      <c r="J57" s="767">
        <v>42545</v>
      </c>
      <c r="K57" s="769">
        <v>42847</v>
      </c>
      <c r="L57" s="767">
        <v>42636</v>
      </c>
      <c r="M57" s="774">
        <v>53107</v>
      </c>
      <c r="N57" s="773">
        <v>63105</v>
      </c>
      <c r="O57" s="547">
        <v>64901</v>
      </c>
      <c r="P57" s="773">
        <v>72700</v>
      </c>
      <c r="Q57" s="547">
        <v>78545</v>
      </c>
      <c r="R57" s="773">
        <v>83479</v>
      </c>
      <c r="S57" s="441">
        <v>85722</v>
      </c>
      <c r="T57" s="1011">
        <v>90548</v>
      </c>
      <c r="U57" s="1011">
        <v>89101</v>
      </c>
      <c r="V57" s="887">
        <v>106502</v>
      </c>
      <c r="W57" s="1011">
        <v>95560</v>
      </c>
      <c r="X57" s="887">
        <v>107869</v>
      </c>
      <c r="Y57" s="1011">
        <v>105771</v>
      </c>
      <c r="Z57" s="887">
        <v>115130</v>
      </c>
      <c r="AA57" s="1011">
        <v>23241</v>
      </c>
      <c r="AB57" s="887">
        <v>29213</v>
      </c>
      <c r="AC57" s="1011">
        <v>29228</v>
      </c>
      <c r="AD57" s="887">
        <v>35337</v>
      </c>
      <c r="AE57" s="1011">
        <v>36288</v>
      </c>
      <c r="AF57" s="887">
        <v>49828</v>
      </c>
      <c r="AG57" s="887">
        <v>47130.909</v>
      </c>
      <c r="AH57" s="887">
        <v>56998.570999999996</v>
      </c>
    </row>
    <row r="58" spans="2:34" x14ac:dyDescent="0.2">
      <c r="B58" s="772" t="s">
        <v>2562</v>
      </c>
      <c r="C58" s="771">
        <v>1844</v>
      </c>
      <c r="D58" s="771">
        <v>3522</v>
      </c>
      <c r="E58" s="767">
        <v>2046</v>
      </c>
      <c r="F58" s="770">
        <v>-732</v>
      </c>
      <c r="G58" s="769">
        <v>1202</v>
      </c>
      <c r="H58" s="770">
        <v>7982</v>
      </c>
      <c r="I58" s="769">
        <v>3232</v>
      </c>
      <c r="J58" s="767">
        <v>-4613</v>
      </c>
      <c r="K58" s="768">
        <v>-100</v>
      </c>
      <c r="L58" s="767">
        <v>8898</v>
      </c>
      <c r="M58" s="767">
        <v>3833</v>
      </c>
      <c r="N58" s="766">
        <v>8105</v>
      </c>
      <c r="O58" s="537">
        <v>4123</v>
      </c>
      <c r="P58" s="580">
        <v>890</v>
      </c>
      <c r="Q58" s="537">
        <v>3076</v>
      </c>
      <c r="R58" s="766">
        <v>5289</v>
      </c>
      <c r="S58" s="455">
        <v>10235</v>
      </c>
      <c r="T58" s="1014">
        <v>9861</v>
      </c>
      <c r="U58" s="1014">
        <v>11929</v>
      </c>
      <c r="V58" s="1015">
        <v>20186</v>
      </c>
      <c r="W58" s="1014">
        <v>14540</v>
      </c>
      <c r="X58" s="1015">
        <v>13921</v>
      </c>
      <c r="Y58" s="1014">
        <v>72662</v>
      </c>
      <c r="Z58" s="1015">
        <v>18414</v>
      </c>
      <c r="AA58" s="1014">
        <v>1498</v>
      </c>
      <c r="AB58" s="1015">
        <v>6220</v>
      </c>
      <c r="AC58" s="1014">
        <v>7455</v>
      </c>
      <c r="AD58" s="1015">
        <v>-10398</v>
      </c>
      <c r="AE58" s="1014">
        <v>-9614</v>
      </c>
      <c r="AF58" s="1015">
        <v>-3176</v>
      </c>
      <c r="AG58" s="1015">
        <v>-4110.9103000000005</v>
      </c>
      <c r="AH58" s="1015">
        <v>3084.1787000000004</v>
      </c>
    </row>
    <row r="59" spans="2:34" ht="12" thickBot="1" x14ac:dyDescent="0.25">
      <c r="B59" s="765"/>
      <c r="C59" s="764"/>
      <c r="D59" s="764"/>
      <c r="E59" s="759"/>
      <c r="F59" s="763"/>
      <c r="G59" s="762"/>
      <c r="H59" s="763"/>
      <c r="I59" s="762"/>
      <c r="J59" s="759"/>
      <c r="K59" s="761"/>
      <c r="L59" s="759"/>
      <c r="M59" s="759"/>
      <c r="N59" s="758"/>
      <c r="O59" s="541"/>
      <c r="P59" s="760"/>
      <c r="Q59" s="541"/>
      <c r="R59" s="758"/>
      <c r="S59" s="541"/>
      <c r="T59" s="759"/>
      <c r="U59" s="759"/>
      <c r="V59" s="758"/>
      <c r="W59" s="759"/>
      <c r="X59" s="758"/>
      <c r="Y59" s="759"/>
      <c r="Z59" s="758"/>
      <c r="AA59" s="759"/>
      <c r="AB59" s="758"/>
      <c r="AC59" s="759"/>
      <c r="AD59" s="758"/>
      <c r="AE59" s="759"/>
      <c r="AF59" s="758"/>
      <c r="AG59" s="758"/>
      <c r="AH59" s="758"/>
    </row>
    <row r="60" spans="2:34" ht="12" thickTop="1" x14ac:dyDescent="0.2">
      <c r="B60" s="532" t="s">
        <v>3347</v>
      </c>
    </row>
    <row r="61" spans="2:34" x14ac:dyDescent="0.2">
      <c r="B61" s="532" t="s">
        <v>2561</v>
      </c>
    </row>
    <row r="62" spans="2:34" x14ac:dyDescent="0.2">
      <c r="B62" s="532" t="s">
        <v>2560</v>
      </c>
    </row>
  </sheetData>
  <mergeCells count="16">
    <mergeCell ref="AG6:AH6"/>
    <mergeCell ref="B6:B7"/>
    <mergeCell ref="C6:D6"/>
    <mergeCell ref="E6:F6"/>
    <mergeCell ref="I6:J6"/>
    <mergeCell ref="O6:P6"/>
    <mergeCell ref="Q6:R6"/>
    <mergeCell ref="S6:T6"/>
    <mergeCell ref="U6:V6"/>
    <mergeCell ref="M6:N6"/>
    <mergeCell ref="K6:L6"/>
    <mergeCell ref="W6:X6"/>
    <mergeCell ref="Y6:Z6"/>
    <mergeCell ref="AA6:AB6"/>
    <mergeCell ref="AC6:AD6"/>
    <mergeCell ref="AE6:AF6"/>
  </mergeCells>
  <pageMargins left="0.7" right="0.7" top="0.75" bottom="0.75" header="0.3" footer="0.3"/>
  <pageSetup scale="7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T54"/>
  <sheetViews>
    <sheetView showGridLines="0" topLeftCell="A22" zoomScaleNormal="100" workbookViewId="0">
      <pane xSplit="2" topLeftCell="DE1" activePane="topRight" state="frozen"/>
      <selection activeCell="S143" sqref="S143"/>
      <selection pane="topRight" activeCell="DT18" sqref="DT18"/>
    </sheetView>
  </sheetViews>
  <sheetFormatPr defaultRowHeight="11.25" x14ac:dyDescent="0.2"/>
  <cols>
    <col min="1" max="1" width="9.140625" style="687"/>
    <col min="2" max="2" width="48.42578125" style="793" customWidth="1"/>
    <col min="3" max="98" width="10.85546875" style="687" customWidth="1"/>
    <col min="99" max="99" width="6.5703125" style="687" bestFit="1" customWidth="1"/>
    <col min="100" max="100" width="6.42578125" style="687" bestFit="1" customWidth="1"/>
    <col min="101" max="101" width="7.5703125" style="687" bestFit="1" customWidth="1"/>
    <col min="102" max="102" width="6.42578125" style="687" bestFit="1" customWidth="1"/>
    <col min="103" max="103" width="7.5703125" style="687" bestFit="1" customWidth="1"/>
    <col min="104" max="104" width="6.42578125" style="687" bestFit="1" customWidth="1"/>
    <col min="105" max="106" width="6.5703125" style="687" bestFit="1" customWidth="1"/>
    <col min="107" max="108" width="7.85546875" style="687" bestFit="1" customWidth="1"/>
    <col min="109" max="115" width="10.85546875" style="687" customWidth="1"/>
    <col min="116" max="16384" width="9.140625" style="687"/>
  </cols>
  <sheetData>
    <row r="2" spans="1:124" ht="18.75" x14ac:dyDescent="0.2">
      <c r="B2" s="712" t="s">
        <v>2683</v>
      </c>
      <c r="C2" s="711"/>
      <c r="D2" s="711"/>
      <c r="E2" s="711"/>
      <c r="F2" s="711"/>
      <c r="G2" s="711"/>
      <c r="H2" s="711"/>
    </row>
    <row r="3" spans="1:124" x14ac:dyDescent="0.2">
      <c r="C3" s="853"/>
      <c r="D3" s="853"/>
      <c r="E3" s="853"/>
      <c r="F3" s="853"/>
      <c r="G3" s="853"/>
      <c r="H3" s="853"/>
    </row>
    <row r="4" spans="1:124" ht="12" thickBot="1" x14ac:dyDescent="0.25">
      <c r="B4" s="852" t="s">
        <v>427</v>
      </c>
      <c r="C4" s="851"/>
      <c r="D4" s="851"/>
      <c r="E4" s="851"/>
      <c r="F4" s="851"/>
      <c r="G4" s="851"/>
      <c r="H4" s="851"/>
      <c r="I4" s="814"/>
      <c r="J4" s="814"/>
      <c r="K4" s="814"/>
      <c r="L4" s="814"/>
      <c r="M4" s="814"/>
      <c r="N4" s="814"/>
      <c r="O4" s="814"/>
      <c r="P4" s="814"/>
      <c r="Q4" s="814"/>
      <c r="R4" s="814"/>
      <c r="S4" s="814"/>
      <c r="T4" s="814"/>
      <c r="U4" s="814"/>
      <c r="V4" s="814"/>
      <c r="W4" s="814"/>
      <c r="X4" s="814"/>
      <c r="Y4" s="814"/>
      <c r="Z4" s="814"/>
      <c r="AA4" s="814"/>
      <c r="AB4" s="814"/>
      <c r="AC4" s="814"/>
      <c r="AD4" s="814"/>
      <c r="AE4" s="814"/>
      <c r="AF4" s="814"/>
      <c r="AG4" s="814"/>
      <c r="AH4" s="814"/>
      <c r="AI4" s="814"/>
      <c r="AJ4" s="814"/>
      <c r="AK4" s="814"/>
      <c r="AL4" s="814"/>
      <c r="AM4" s="814"/>
      <c r="AN4" s="814"/>
      <c r="AO4" s="814"/>
      <c r="AP4" s="814"/>
      <c r="AQ4" s="814"/>
      <c r="AR4" s="814"/>
      <c r="AS4" s="814"/>
      <c r="AT4" s="814"/>
      <c r="AU4" s="814"/>
      <c r="AV4" s="814"/>
      <c r="AW4" s="814"/>
      <c r="AX4" s="814"/>
      <c r="AY4" s="814"/>
      <c r="AZ4" s="814"/>
      <c r="BA4" s="814"/>
      <c r="BB4" s="814"/>
      <c r="BC4" s="814"/>
      <c r="BD4" s="814"/>
      <c r="BE4" s="814"/>
      <c r="BF4" s="814"/>
      <c r="BG4" s="814"/>
      <c r="BJ4" s="814"/>
      <c r="BK4" s="814"/>
      <c r="BL4" s="814"/>
      <c r="BM4" s="814"/>
      <c r="BN4" s="814"/>
      <c r="BO4" s="814"/>
      <c r="BP4" s="814"/>
      <c r="BQ4" s="814"/>
      <c r="BR4" s="814"/>
      <c r="BS4" s="814"/>
      <c r="BT4" s="814"/>
      <c r="BU4" s="814"/>
      <c r="BV4" s="814"/>
      <c r="BW4" s="814"/>
      <c r="BX4" s="814"/>
      <c r="BY4" s="814"/>
      <c r="BZ4" s="814"/>
      <c r="CA4" s="814"/>
      <c r="CB4" s="814"/>
      <c r="CC4" s="814"/>
      <c r="CD4" s="814"/>
      <c r="CE4" s="814"/>
      <c r="CF4" s="814"/>
      <c r="CG4" s="814"/>
      <c r="CH4" s="814"/>
      <c r="CI4" s="814"/>
      <c r="CL4" s="814"/>
      <c r="CM4" s="814"/>
      <c r="CN4" s="814"/>
      <c r="CO4" s="814"/>
      <c r="CP4" s="814"/>
    </row>
    <row r="5" spans="1:124" s="847" customFormat="1" ht="14.25" customHeight="1" thickTop="1" thickBot="1" x14ac:dyDescent="0.25">
      <c r="A5" s="850"/>
      <c r="B5" s="1133" t="s">
        <v>2217</v>
      </c>
      <c r="C5" s="1135" t="s">
        <v>2682</v>
      </c>
      <c r="D5" s="1136"/>
      <c r="E5" s="1130" t="s">
        <v>2681</v>
      </c>
      <c r="F5" s="1132"/>
      <c r="G5" s="1130" t="s">
        <v>2680</v>
      </c>
      <c r="H5" s="1132"/>
      <c r="I5" s="1131" t="s">
        <v>2679</v>
      </c>
      <c r="J5" s="1131"/>
      <c r="K5" s="1131"/>
      <c r="L5" s="1130" t="s">
        <v>2678</v>
      </c>
      <c r="M5" s="1131"/>
      <c r="N5" s="1132"/>
      <c r="O5" s="1131" t="s">
        <v>2677</v>
      </c>
      <c r="P5" s="1131"/>
      <c r="Q5" s="1130" t="s">
        <v>2676</v>
      </c>
      <c r="R5" s="1131"/>
      <c r="S5" s="1132"/>
      <c r="T5" s="1130" t="s">
        <v>2675</v>
      </c>
      <c r="U5" s="1131"/>
      <c r="V5" s="1132"/>
      <c r="W5" s="1131" t="s">
        <v>2674</v>
      </c>
      <c r="X5" s="1131"/>
      <c r="Y5" s="1131"/>
      <c r="Z5" s="1130" t="s">
        <v>2673</v>
      </c>
      <c r="AA5" s="1131"/>
      <c r="AB5" s="1132"/>
      <c r="AC5" s="1131" t="s">
        <v>2672</v>
      </c>
      <c r="AD5" s="1131"/>
      <c r="AE5" s="1131"/>
      <c r="AF5" s="1130" t="s">
        <v>2671</v>
      </c>
      <c r="AG5" s="1131"/>
      <c r="AH5" s="1132"/>
      <c r="AI5" s="1131" t="s">
        <v>2670</v>
      </c>
      <c r="AJ5" s="1131"/>
      <c r="AK5" s="1131"/>
      <c r="AL5" s="1130" t="s">
        <v>2669</v>
      </c>
      <c r="AM5" s="1131"/>
      <c r="AN5" s="1132"/>
      <c r="AO5" s="1131" t="s">
        <v>2668</v>
      </c>
      <c r="AP5" s="1131"/>
      <c r="AQ5" s="1131"/>
      <c r="AR5" s="1130" t="s">
        <v>2667</v>
      </c>
      <c r="AS5" s="1131"/>
      <c r="AT5" s="1132"/>
      <c r="AU5" s="1131" t="s">
        <v>2666</v>
      </c>
      <c r="AV5" s="1131"/>
      <c r="AW5" s="1131"/>
      <c r="AX5" s="1130" t="s">
        <v>2665</v>
      </c>
      <c r="AY5" s="1131"/>
      <c r="AZ5" s="1132"/>
      <c r="BA5" s="1131" t="s">
        <v>2664</v>
      </c>
      <c r="BB5" s="1131"/>
      <c r="BC5" s="1131"/>
      <c r="BD5" s="1130" t="s">
        <v>2663</v>
      </c>
      <c r="BE5" s="1131"/>
      <c r="BF5" s="1132"/>
      <c r="BG5" s="1131" t="s">
        <v>2662</v>
      </c>
      <c r="BH5" s="1131"/>
      <c r="BI5" s="1131"/>
      <c r="BJ5" s="1130" t="s">
        <v>2661</v>
      </c>
      <c r="BK5" s="1131"/>
      <c r="BL5" s="1132"/>
      <c r="BM5" s="1131" t="s">
        <v>2660</v>
      </c>
      <c r="BN5" s="1131"/>
      <c r="BO5" s="1131"/>
      <c r="BP5" s="1130" t="s">
        <v>468</v>
      </c>
      <c r="BQ5" s="1131"/>
      <c r="BR5" s="1132"/>
      <c r="BS5" s="1131" t="s">
        <v>469</v>
      </c>
      <c r="BT5" s="1131"/>
      <c r="BU5" s="1131"/>
      <c r="BV5" s="1130" t="s">
        <v>2659</v>
      </c>
      <c r="BW5" s="1132"/>
      <c r="BX5" s="1131" t="s">
        <v>471</v>
      </c>
      <c r="BY5" s="1131"/>
      <c r="BZ5" s="1131"/>
      <c r="CA5" s="1130" t="s">
        <v>472</v>
      </c>
      <c r="CB5" s="1132"/>
      <c r="CC5" s="1131" t="s">
        <v>473</v>
      </c>
      <c r="CD5" s="1131"/>
      <c r="CE5" s="1131"/>
      <c r="CF5" s="1130" t="s">
        <v>474</v>
      </c>
      <c r="CG5" s="1131"/>
      <c r="CH5" s="1132"/>
      <c r="CI5" s="1131" t="s">
        <v>475</v>
      </c>
      <c r="CJ5" s="1131"/>
      <c r="CK5" s="1131"/>
      <c r="CL5" s="1130" t="s">
        <v>2658</v>
      </c>
      <c r="CM5" s="1132"/>
      <c r="CN5" s="1130" t="s">
        <v>477</v>
      </c>
      <c r="CO5" s="1131"/>
      <c r="CP5" s="1132"/>
      <c r="CQ5" s="1130" t="s">
        <v>879</v>
      </c>
      <c r="CR5" s="1131"/>
      <c r="CS5" s="1132"/>
      <c r="CT5" s="1130" t="s">
        <v>880</v>
      </c>
      <c r="CU5" s="1132"/>
      <c r="CV5" s="1130" t="s">
        <v>881</v>
      </c>
      <c r="CW5" s="1132"/>
      <c r="CX5" s="1130" t="s">
        <v>882</v>
      </c>
      <c r="CY5" s="1132"/>
      <c r="CZ5" s="1130" t="s">
        <v>901</v>
      </c>
      <c r="DA5" s="1131"/>
      <c r="DB5" s="849" t="s">
        <v>1266</v>
      </c>
      <c r="DC5" s="849" t="s">
        <v>1267</v>
      </c>
      <c r="DD5" s="848" t="s">
        <v>1268</v>
      </c>
      <c r="DE5" s="990"/>
      <c r="DF5" s="1133" t="s">
        <v>2217</v>
      </c>
      <c r="DG5" s="1133"/>
      <c r="DH5" s="1133"/>
      <c r="DI5" s="1137"/>
      <c r="DJ5" s="1016" t="s">
        <v>1269</v>
      </c>
      <c r="DK5" s="1017" t="s">
        <v>2657</v>
      </c>
      <c r="DL5" s="1016" t="s">
        <v>1557</v>
      </c>
      <c r="DM5" s="1016" t="s">
        <v>2774</v>
      </c>
      <c r="DN5" s="1017" t="s">
        <v>2775</v>
      </c>
      <c r="DO5" s="1016" t="s">
        <v>2776</v>
      </c>
      <c r="DP5" s="1016" t="s">
        <v>2777</v>
      </c>
    </row>
    <row r="6" spans="1:124" s="839" customFormat="1" ht="13.5" customHeight="1" thickBot="1" x14ac:dyDescent="0.25">
      <c r="A6" s="846"/>
      <c r="B6" s="1134"/>
      <c r="C6" s="842" t="s">
        <v>2656</v>
      </c>
      <c r="D6" s="841" t="s">
        <v>2654</v>
      </c>
      <c r="E6" s="842" t="s">
        <v>2652</v>
      </c>
      <c r="F6" s="841" t="s">
        <v>2654</v>
      </c>
      <c r="G6" s="842" t="s">
        <v>2652</v>
      </c>
      <c r="H6" s="843" t="s">
        <v>2654</v>
      </c>
      <c r="I6" s="840" t="s">
        <v>2656</v>
      </c>
      <c r="J6" s="840" t="s">
        <v>2655</v>
      </c>
      <c r="K6" s="840" t="s">
        <v>2654</v>
      </c>
      <c r="L6" s="842" t="s">
        <v>2656</v>
      </c>
      <c r="M6" s="840" t="s">
        <v>2655</v>
      </c>
      <c r="N6" s="841" t="s">
        <v>2654</v>
      </c>
      <c r="O6" s="840" t="s">
        <v>2652</v>
      </c>
      <c r="P6" s="845" t="s">
        <v>2654</v>
      </c>
      <c r="Q6" s="842" t="s">
        <v>2652</v>
      </c>
      <c r="R6" s="840" t="s">
        <v>2655</v>
      </c>
      <c r="S6" s="843" t="s">
        <v>2654</v>
      </c>
      <c r="T6" s="842" t="s">
        <v>2652</v>
      </c>
      <c r="U6" s="840" t="s">
        <v>2655</v>
      </c>
      <c r="V6" s="843" t="s">
        <v>2654</v>
      </c>
      <c r="W6" s="840" t="s">
        <v>2652</v>
      </c>
      <c r="X6" s="840" t="s">
        <v>2655</v>
      </c>
      <c r="Y6" s="845" t="s">
        <v>2654</v>
      </c>
      <c r="Z6" s="842" t="s">
        <v>2652</v>
      </c>
      <c r="AA6" s="840" t="s">
        <v>2655</v>
      </c>
      <c r="AB6" s="843" t="s">
        <v>2654</v>
      </c>
      <c r="AC6" s="840" t="s">
        <v>2652</v>
      </c>
      <c r="AD6" s="840" t="s">
        <v>2655</v>
      </c>
      <c r="AE6" s="845" t="s">
        <v>2654</v>
      </c>
      <c r="AF6" s="842" t="s">
        <v>2652</v>
      </c>
      <c r="AG6" s="840" t="s">
        <v>2655</v>
      </c>
      <c r="AH6" s="843" t="s">
        <v>2654</v>
      </c>
      <c r="AI6" s="840" t="s">
        <v>2652</v>
      </c>
      <c r="AJ6" s="840" t="s">
        <v>2655</v>
      </c>
      <c r="AK6" s="845" t="s">
        <v>2654</v>
      </c>
      <c r="AL6" s="842" t="s">
        <v>2652</v>
      </c>
      <c r="AM6" s="840" t="s">
        <v>2655</v>
      </c>
      <c r="AN6" s="843" t="s">
        <v>2654</v>
      </c>
      <c r="AO6" s="840" t="s">
        <v>2652</v>
      </c>
      <c r="AP6" s="840" t="s">
        <v>2655</v>
      </c>
      <c r="AQ6" s="845" t="s">
        <v>2654</v>
      </c>
      <c r="AR6" s="842" t="s">
        <v>2652</v>
      </c>
      <c r="AS6" s="840" t="s">
        <v>2655</v>
      </c>
      <c r="AT6" s="843" t="s">
        <v>2654</v>
      </c>
      <c r="AU6" s="840" t="s">
        <v>2652</v>
      </c>
      <c r="AV6" s="840" t="s">
        <v>2655</v>
      </c>
      <c r="AW6" s="845" t="s">
        <v>2654</v>
      </c>
      <c r="AX6" s="842" t="s">
        <v>2652</v>
      </c>
      <c r="AY6" s="840" t="s">
        <v>2655</v>
      </c>
      <c r="AZ6" s="843" t="s">
        <v>2654</v>
      </c>
      <c r="BA6" s="840" t="s">
        <v>2652</v>
      </c>
      <c r="BB6" s="840" t="s">
        <v>2655</v>
      </c>
      <c r="BC6" s="845" t="s">
        <v>2654</v>
      </c>
      <c r="BD6" s="842" t="s">
        <v>2652</v>
      </c>
      <c r="BE6" s="840" t="s">
        <v>2655</v>
      </c>
      <c r="BF6" s="843" t="s">
        <v>2654</v>
      </c>
      <c r="BG6" s="840" t="s">
        <v>2652</v>
      </c>
      <c r="BH6" s="840" t="s">
        <v>2655</v>
      </c>
      <c r="BI6" s="845" t="s">
        <v>2654</v>
      </c>
      <c r="BJ6" s="842" t="s">
        <v>2652</v>
      </c>
      <c r="BK6" s="840" t="s">
        <v>2655</v>
      </c>
      <c r="BL6" s="843" t="s">
        <v>2654</v>
      </c>
      <c r="BM6" s="840" t="s">
        <v>2652</v>
      </c>
      <c r="BN6" s="840" t="s">
        <v>2655</v>
      </c>
      <c r="BO6" s="845" t="s">
        <v>2654</v>
      </c>
      <c r="BP6" s="842" t="s">
        <v>2652</v>
      </c>
      <c r="BQ6" s="840" t="s">
        <v>2655</v>
      </c>
      <c r="BR6" s="843" t="s">
        <v>2654</v>
      </c>
      <c r="BS6" s="840" t="s">
        <v>2652</v>
      </c>
      <c r="BT6" s="840" t="s">
        <v>2655</v>
      </c>
      <c r="BU6" s="845" t="s">
        <v>2654</v>
      </c>
      <c r="BV6" s="842" t="s">
        <v>2652</v>
      </c>
      <c r="BW6" s="843" t="s">
        <v>2654</v>
      </c>
      <c r="BX6" s="840" t="s">
        <v>2652</v>
      </c>
      <c r="BY6" s="840" t="s">
        <v>2655</v>
      </c>
      <c r="BZ6" s="845" t="s">
        <v>2654</v>
      </c>
      <c r="CA6" s="842" t="s">
        <v>2652</v>
      </c>
      <c r="CB6" s="843" t="s">
        <v>2654</v>
      </c>
      <c r="CC6" s="840" t="s">
        <v>2652</v>
      </c>
      <c r="CD6" s="840" t="s">
        <v>2655</v>
      </c>
      <c r="CE6" s="845" t="s">
        <v>2654</v>
      </c>
      <c r="CF6" s="842" t="s">
        <v>2652</v>
      </c>
      <c r="CG6" s="840" t="s">
        <v>2655</v>
      </c>
      <c r="CH6" s="843" t="s">
        <v>2654</v>
      </c>
      <c r="CI6" s="840" t="s">
        <v>2652</v>
      </c>
      <c r="CJ6" s="840" t="s">
        <v>2655</v>
      </c>
      <c r="CK6" s="844" t="s">
        <v>2654</v>
      </c>
      <c r="CL6" s="842" t="s">
        <v>2652</v>
      </c>
      <c r="CM6" s="843" t="s">
        <v>2654</v>
      </c>
      <c r="CN6" s="842" t="s">
        <v>2652</v>
      </c>
      <c r="CO6" s="840" t="s">
        <v>2655</v>
      </c>
      <c r="CP6" s="843" t="s">
        <v>2654</v>
      </c>
      <c r="CQ6" s="842" t="s">
        <v>2652</v>
      </c>
      <c r="CR6" s="840" t="s">
        <v>2655</v>
      </c>
      <c r="CS6" s="843" t="s">
        <v>2654</v>
      </c>
      <c r="CT6" s="842" t="s">
        <v>2652</v>
      </c>
      <c r="CU6" s="841" t="s">
        <v>2651</v>
      </c>
      <c r="CV6" s="842" t="s">
        <v>2652</v>
      </c>
      <c r="CW6" s="841" t="s">
        <v>2653</v>
      </c>
      <c r="CX6" s="842" t="s">
        <v>2652</v>
      </c>
      <c r="CY6" s="841" t="s">
        <v>2653</v>
      </c>
      <c r="CZ6" s="842" t="s">
        <v>2652</v>
      </c>
      <c r="DA6" s="841" t="s">
        <v>2651</v>
      </c>
      <c r="DB6" s="841" t="s">
        <v>2651</v>
      </c>
      <c r="DC6" s="841" t="s">
        <v>2651</v>
      </c>
      <c r="DD6" s="840" t="s">
        <v>2651</v>
      </c>
      <c r="DE6" s="846"/>
      <c r="DF6" s="1134"/>
      <c r="DG6" s="1134"/>
      <c r="DH6" s="1134"/>
      <c r="DI6" s="1138"/>
      <c r="DJ6" s="841" t="s">
        <v>2651</v>
      </c>
      <c r="DK6" s="841" t="s">
        <v>2651</v>
      </c>
      <c r="DL6" s="841" t="s">
        <v>2651</v>
      </c>
      <c r="DM6" s="841" t="s">
        <v>2651</v>
      </c>
      <c r="DN6" s="841" t="s">
        <v>2651</v>
      </c>
      <c r="DO6" s="841" t="s">
        <v>2651</v>
      </c>
      <c r="DP6" s="841" t="s">
        <v>2651</v>
      </c>
    </row>
    <row r="7" spans="1:124" ht="12" thickTop="1" x14ac:dyDescent="0.2">
      <c r="B7" s="838"/>
      <c r="C7" s="837"/>
      <c r="D7" s="837"/>
      <c r="E7" s="837"/>
      <c r="F7" s="837"/>
      <c r="G7" s="837"/>
      <c r="H7" s="836"/>
      <c r="CQ7" s="815"/>
      <c r="CR7" s="815"/>
      <c r="CS7" s="815"/>
    </row>
    <row r="8" spans="1:124" s="814" customFormat="1" x14ac:dyDescent="0.2">
      <c r="B8" s="795" t="s">
        <v>2607</v>
      </c>
      <c r="C8" s="817">
        <v>860</v>
      </c>
      <c r="D8" s="816">
        <v>1564</v>
      </c>
      <c r="E8" s="816">
        <v>1860</v>
      </c>
      <c r="F8" s="816">
        <v>1364</v>
      </c>
      <c r="G8" s="817">
        <v>950</v>
      </c>
      <c r="H8" s="815">
        <v>1809</v>
      </c>
      <c r="I8" s="816">
        <v>2000</v>
      </c>
      <c r="J8" s="816">
        <v>2500</v>
      </c>
      <c r="K8" s="816">
        <v>5240</v>
      </c>
      <c r="L8" s="816">
        <v>3000</v>
      </c>
      <c r="M8" s="816">
        <v>3000</v>
      </c>
      <c r="N8" s="816">
        <v>6710</v>
      </c>
      <c r="O8" s="816">
        <v>1800</v>
      </c>
      <c r="P8" s="815">
        <v>4858</v>
      </c>
      <c r="Q8" s="816">
        <v>3000</v>
      </c>
      <c r="R8" s="816">
        <v>6500</v>
      </c>
      <c r="S8" s="816">
        <v>9114</v>
      </c>
      <c r="T8" s="816">
        <v>3600</v>
      </c>
      <c r="U8" s="816">
        <v>4649</v>
      </c>
      <c r="V8" s="816">
        <v>6420</v>
      </c>
      <c r="W8" s="816">
        <v>4500</v>
      </c>
      <c r="X8" s="816">
        <v>6028</v>
      </c>
      <c r="Y8" s="815">
        <v>5568</v>
      </c>
      <c r="Z8" s="816">
        <v>6406</v>
      </c>
      <c r="AA8" s="816">
        <v>6540</v>
      </c>
      <c r="AB8" s="816">
        <v>6756</v>
      </c>
      <c r="AC8" s="816">
        <v>6700</v>
      </c>
      <c r="AD8" s="816">
        <v>6700</v>
      </c>
      <c r="AE8" s="816">
        <v>9199</v>
      </c>
      <c r="AF8" s="816">
        <v>4220</v>
      </c>
      <c r="AG8" s="817">
        <v>316</v>
      </c>
      <c r="AH8" s="815">
        <v>7513</v>
      </c>
      <c r="AI8" s="816">
        <v>5620</v>
      </c>
      <c r="AJ8" s="816">
        <v>5820</v>
      </c>
      <c r="AK8" s="816">
        <v>18273</v>
      </c>
      <c r="AL8" s="817">
        <v>-170</v>
      </c>
      <c r="AM8" s="835" t="s">
        <v>2650</v>
      </c>
      <c r="AN8" s="832" t="s">
        <v>2649</v>
      </c>
      <c r="AO8" s="816">
        <v>4000</v>
      </c>
      <c r="AP8" s="816">
        <v>13000</v>
      </c>
      <c r="AQ8" s="815">
        <v>10612</v>
      </c>
      <c r="AR8" s="816">
        <v>13000</v>
      </c>
      <c r="AS8" s="816">
        <v>13000</v>
      </c>
      <c r="AT8" s="816">
        <v>18234</v>
      </c>
      <c r="AU8" s="816">
        <v>10500</v>
      </c>
      <c r="AV8" s="816">
        <v>9494</v>
      </c>
      <c r="AW8" s="816">
        <v>15910</v>
      </c>
      <c r="AX8" s="816">
        <v>6000</v>
      </c>
      <c r="AY8" s="816">
        <v>10030</v>
      </c>
      <c r="AZ8" s="815">
        <v>23203</v>
      </c>
      <c r="BA8" s="816">
        <v>8500</v>
      </c>
      <c r="BB8" s="816">
        <v>12086</v>
      </c>
      <c r="BC8" s="816">
        <v>27438</v>
      </c>
      <c r="BD8" s="816">
        <v>15500</v>
      </c>
      <c r="BE8" s="816">
        <v>25375</v>
      </c>
      <c r="BF8" s="816">
        <v>68991</v>
      </c>
      <c r="BG8" s="816">
        <v>26500</v>
      </c>
      <c r="BH8" s="816">
        <v>59000</v>
      </c>
      <c r="BI8" s="815">
        <v>75003</v>
      </c>
      <c r="BJ8" s="816">
        <v>20000</v>
      </c>
      <c r="BK8" s="816">
        <v>22500</v>
      </c>
      <c r="BL8" s="816">
        <v>28266</v>
      </c>
      <c r="BM8" s="816">
        <v>20000</v>
      </c>
      <c r="BN8" s="816">
        <v>20000</v>
      </c>
      <c r="BO8" s="816">
        <v>53086</v>
      </c>
      <c r="BP8" s="816">
        <v>47000</v>
      </c>
      <c r="BQ8" s="816">
        <v>44900</v>
      </c>
      <c r="BR8" s="815">
        <v>68527</v>
      </c>
      <c r="BS8" s="816">
        <v>39000</v>
      </c>
      <c r="BT8" s="816">
        <v>57700</v>
      </c>
      <c r="BU8" s="816">
        <v>80933</v>
      </c>
      <c r="BV8" s="816">
        <v>63500</v>
      </c>
      <c r="BW8" s="816">
        <v>56723</v>
      </c>
      <c r="BX8" s="834" t="s">
        <v>2648</v>
      </c>
      <c r="BY8" s="834" t="s">
        <v>2647</v>
      </c>
      <c r="BZ8" s="833" t="s">
        <v>2646</v>
      </c>
      <c r="CA8" s="832" t="s">
        <v>2645</v>
      </c>
      <c r="CB8" s="832" t="s">
        <v>2644</v>
      </c>
      <c r="CC8" s="816">
        <v>-2200</v>
      </c>
      <c r="CD8" s="816">
        <v>-14700</v>
      </c>
      <c r="CE8" s="816">
        <v>-46225</v>
      </c>
      <c r="CF8" s="816">
        <v>-20000</v>
      </c>
      <c r="CG8" s="816">
        <v>-54000</v>
      </c>
      <c r="CH8" s="815">
        <v>22177</v>
      </c>
      <c r="CI8" s="831">
        <v>-16200</v>
      </c>
      <c r="CJ8" s="816">
        <v>-44201</v>
      </c>
      <c r="CK8" s="816">
        <v>-78362</v>
      </c>
      <c r="CL8" s="816">
        <v>10600</v>
      </c>
      <c r="CM8" s="815">
        <v>58106</v>
      </c>
      <c r="CN8" s="815">
        <v>47000</v>
      </c>
      <c r="CO8" s="815">
        <v>65000</v>
      </c>
      <c r="CP8" s="815">
        <v>91985</v>
      </c>
      <c r="CQ8" s="815">
        <v>120000</v>
      </c>
      <c r="CR8" s="815" t="s">
        <v>2615</v>
      </c>
      <c r="CS8" s="815">
        <v>86900</v>
      </c>
      <c r="CT8" s="815">
        <v>130100</v>
      </c>
      <c r="CU8" s="815">
        <v>92844</v>
      </c>
      <c r="CV8" s="815"/>
      <c r="CW8" s="815">
        <v>582011</v>
      </c>
      <c r="CX8" s="815"/>
      <c r="CY8" s="815">
        <v>525763</v>
      </c>
      <c r="CZ8" s="815"/>
      <c r="DA8" s="815">
        <v>406636</v>
      </c>
      <c r="DB8" s="815">
        <v>579569</v>
      </c>
      <c r="DC8" s="815">
        <v>1237441</v>
      </c>
      <c r="DD8" s="815">
        <v>1440160</v>
      </c>
      <c r="DE8" s="815"/>
      <c r="DF8" s="983" t="s">
        <v>2607</v>
      </c>
      <c r="DG8" s="815"/>
      <c r="DH8" s="815"/>
      <c r="DI8" s="815"/>
      <c r="DJ8" s="815">
        <v>327117</v>
      </c>
      <c r="DK8" s="815">
        <v>932986</v>
      </c>
      <c r="DL8" s="988">
        <v>861330.24674126972</v>
      </c>
      <c r="DM8" s="988">
        <v>1136051.6821831502</v>
      </c>
      <c r="DN8" s="988">
        <v>1244073.4449715652</v>
      </c>
      <c r="DO8" s="988">
        <v>2136994.4252531137</v>
      </c>
      <c r="DP8" s="988">
        <v>2210569.0025089849</v>
      </c>
      <c r="DQ8" s="800"/>
      <c r="DR8" s="800"/>
      <c r="DS8" s="800"/>
      <c r="DT8" s="800"/>
    </row>
    <row r="9" spans="1:124" s="814" customFormat="1" x14ac:dyDescent="0.2">
      <c r="B9" s="796" t="s">
        <v>2643</v>
      </c>
      <c r="C9" s="820">
        <v>860</v>
      </c>
      <c r="D9" s="822">
        <v>1032</v>
      </c>
      <c r="E9" s="822">
        <v>1000</v>
      </c>
      <c r="F9" s="820">
        <v>508</v>
      </c>
      <c r="G9" s="820">
        <v>100</v>
      </c>
      <c r="H9" s="819">
        <v>406</v>
      </c>
      <c r="I9" s="822">
        <v>1000</v>
      </c>
      <c r="J9" s="822">
        <v>1500</v>
      </c>
      <c r="K9" s="822">
        <v>4130</v>
      </c>
      <c r="L9" s="822">
        <v>2000</v>
      </c>
      <c r="M9" s="822">
        <v>2000</v>
      </c>
      <c r="N9" s="822">
        <v>6324</v>
      </c>
      <c r="O9" s="822">
        <v>1500</v>
      </c>
      <c r="P9" s="821">
        <v>4957</v>
      </c>
      <c r="Q9" s="820" t="s">
        <v>431</v>
      </c>
      <c r="R9" s="822">
        <v>6000</v>
      </c>
      <c r="S9" s="822">
        <v>8083</v>
      </c>
      <c r="T9" s="822">
        <v>3000</v>
      </c>
      <c r="U9" s="822">
        <v>3949</v>
      </c>
      <c r="V9" s="822">
        <v>5856</v>
      </c>
      <c r="W9" s="822">
        <v>3500</v>
      </c>
      <c r="X9" s="822">
        <v>4375</v>
      </c>
      <c r="Y9" s="821">
        <v>1310</v>
      </c>
      <c r="Z9" s="822">
        <v>5444</v>
      </c>
      <c r="AA9" s="822">
        <v>5578</v>
      </c>
      <c r="AB9" s="822">
        <v>5976</v>
      </c>
      <c r="AC9" s="822">
        <v>5700</v>
      </c>
      <c r="AD9" s="822">
        <v>5700</v>
      </c>
      <c r="AE9" s="822">
        <v>6226</v>
      </c>
      <c r="AF9" s="822">
        <v>6020</v>
      </c>
      <c r="AG9" s="822">
        <v>1150</v>
      </c>
      <c r="AH9" s="821">
        <v>9299</v>
      </c>
      <c r="AI9" s="822">
        <v>5820</v>
      </c>
      <c r="AJ9" s="822">
        <v>5820</v>
      </c>
      <c r="AK9" s="822">
        <v>19406</v>
      </c>
      <c r="AL9" s="820">
        <v>-20</v>
      </c>
      <c r="AM9" s="820">
        <v>-20</v>
      </c>
      <c r="AN9" s="822">
        <v>5766</v>
      </c>
      <c r="AO9" s="820" t="s">
        <v>431</v>
      </c>
      <c r="AP9" s="822">
        <v>10000</v>
      </c>
      <c r="AQ9" s="821">
        <v>11366</v>
      </c>
      <c r="AR9" s="822">
        <v>8000</v>
      </c>
      <c r="AS9" s="822">
        <v>8000</v>
      </c>
      <c r="AT9" s="822">
        <v>13687</v>
      </c>
      <c r="AU9" s="820" t="s">
        <v>431</v>
      </c>
      <c r="AV9" s="822">
        <v>8000</v>
      </c>
      <c r="AW9" s="822">
        <v>15416</v>
      </c>
      <c r="AX9" s="822">
        <v>4000</v>
      </c>
      <c r="AY9" s="822">
        <v>5000</v>
      </c>
      <c r="AZ9" s="821">
        <v>13541</v>
      </c>
      <c r="BA9" s="822">
        <v>6000</v>
      </c>
      <c r="BB9" s="822">
        <v>9586</v>
      </c>
      <c r="BC9" s="822">
        <v>38332</v>
      </c>
      <c r="BD9" s="822">
        <v>14000</v>
      </c>
      <c r="BE9" s="822">
        <v>20000</v>
      </c>
      <c r="BF9" s="822">
        <v>62573</v>
      </c>
      <c r="BG9" s="822">
        <v>25000</v>
      </c>
      <c r="BH9" s="822">
        <v>56000</v>
      </c>
      <c r="BI9" s="821">
        <v>65699</v>
      </c>
      <c r="BJ9" s="822">
        <v>20000</v>
      </c>
      <c r="BK9" s="822">
        <v>20000</v>
      </c>
      <c r="BL9" s="822">
        <v>23145</v>
      </c>
      <c r="BM9" s="822">
        <v>15000</v>
      </c>
      <c r="BN9" s="822">
        <v>15000</v>
      </c>
      <c r="BO9" s="822">
        <v>36418</v>
      </c>
      <c r="BP9" s="822">
        <v>30000</v>
      </c>
      <c r="BQ9" s="822">
        <v>28100</v>
      </c>
      <c r="BR9" s="821">
        <v>51726</v>
      </c>
      <c r="BS9" s="822">
        <v>20000</v>
      </c>
      <c r="BT9" s="822">
        <v>44000</v>
      </c>
      <c r="BU9" s="822">
        <v>72457</v>
      </c>
      <c r="BV9" s="822">
        <v>58000</v>
      </c>
      <c r="BW9" s="822">
        <v>48018</v>
      </c>
      <c r="BX9" s="828">
        <v>43000</v>
      </c>
      <c r="BY9" s="828">
        <v>-58088</v>
      </c>
      <c r="BZ9" s="829">
        <v>-75194</v>
      </c>
      <c r="CA9" s="828">
        <v>-15000</v>
      </c>
      <c r="CB9" s="828">
        <v>39963</v>
      </c>
      <c r="CC9" s="822">
        <v>-2200</v>
      </c>
      <c r="CD9" s="822">
        <v>-16700</v>
      </c>
      <c r="CE9" s="822">
        <v>-32316</v>
      </c>
      <c r="CF9" s="822">
        <v>-26000</v>
      </c>
      <c r="CG9" s="822">
        <v>-19000</v>
      </c>
      <c r="CH9" s="821">
        <v>14313</v>
      </c>
      <c r="CI9" s="822">
        <v>-14200</v>
      </c>
      <c r="CJ9" s="822">
        <v>-29200</v>
      </c>
      <c r="CK9" s="822">
        <v>-55952</v>
      </c>
      <c r="CL9" s="822">
        <v>15000</v>
      </c>
      <c r="CM9" s="821">
        <v>63699</v>
      </c>
      <c r="CN9" s="821">
        <v>45000</v>
      </c>
      <c r="CO9" s="821">
        <v>60000</v>
      </c>
      <c r="CP9" s="821">
        <v>67996</v>
      </c>
      <c r="CQ9" s="821">
        <v>98000</v>
      </c>
      <c r="CR9" s="815" t="s">
        <v>2615</v>
      </c>
      <c r="CS9" s="821">
        <v>67100</v>
      </c>
      <c r="CT9" s="821">
        <v>120100</v>
      </c>
      <c r="CU9" s="821">
        <v>102015</v>
      </c>
      <c r="CV9" s="821"/>
      <c r="CW9" s="821">
        <v>554551</v>
      </c>
      <c r="CX9" s="821"/>
      <c r="CY9" s="821">
        <v>316418</v>
      </c>
      <c r="CZ9" s="821"/>
      <c r="DA9" s="821">
        <v>330437</v>
      </c>
      <c r="DB9" s="821">
        <v>590163</v>
      </c>
      <c r="DC9" s="821">
        <v>1198295</v>
      </c>
      <c r="DD9" s="821">
        <v>1439647</v>
      </c>
      <c r="DE9" s="821"/>
      <c r="DF9" s="984" t="s">
        <v>2643</v>
      </c>
      <c r="DG9" s="821"/>
      <c r="DH9" s="821"/>
      <c r="DI9" s="821"/>
      <c r="DJ9" s="821">
        <v>302971</v>
      </c>
      <c r="DK9" s="821">
        <v>861024.78110880964</v>
      </c>
      <c r="DL9" s="821">
        <v>791254.95138069056</v>
      </c>
      <c r="DM9" s="821">
        <v>1087259.4814031292</v>
      </c>
      <c r="DN9" s="821">
        <v>1110886.794313306</v>
      </c>
      <c r="DO9" s="821">
        <v>2203507.3134109937</v>
      </c>
      <c r="DP9" s="821">
        <v>2151841.3381508645</v>
      </c>
    </row>
    <row r="10" spans="1:124" s="814" customFormat="1" x14ac:dyDescent="0.2">
      <c r="B10" s="796" t="s">
        <v>2642</v>
      </c>
      <c r="C10" s="820" t="s">
        <v>431</v>
      </c>
      <c r="D10" s="820">
        <v>532</v>
      </c>
      <c r="E10" s="820">
        <v>860</v>
      </c>
      <c r="F10" s="820">
        <v>856</v>
      </c>
      <c r="G10" s="820">
        <v>850</v>
      </c>
      <c r="H10" s="821">
        <v>1403</v>
      </c>
      <c r="I10" s="822">
        <v>1000</v>
      </c>
      <c r="J10" s="822">
        <v>1000</v>
      </c>
      <c r="K10" s="822">
        <v>1110</v>
      </c>
      <c r="L10" s="822">
        <v>1000</v>
      </c>
      <c r="M10" s="822">
        <v>1000</v>
      </c>
      <c r="N10" s="820">
        <v>386</v>
      </c>
      <c r="O10" s="820">
        <v>300</v>
      </c>
      <c r="P10" s="819">
        <v>-99</v>
      </c>
      <c r="Q10" s="820" t="s">
        <v>431</v>
      </c>
      <c r="R10" s="820">
        <v>500</v>
      </c>
      <c r="S10" s="822">
        <v>1031</v>
      </c>
      <c r="T10" s="820">
        <v>600</v>
      </c>
      <c r="U10" s="820">
        <v>700</v>
      </c>
      <c r="V10" s="822">
        <v>1054</v>
      </c>
      <c r="W10" s="822">
        <v>1000</v>
      </c>
      <c r="X10" s="822">
        <v>1653</v>
      </c>
      <c r="Y10" s="821">
        <v>4147</v>
      </c>
      <c r="Z10" s="820">
        <v>962</v>
      </c>
      <c r="AA10" s="820">
        <v>962</v>
      </c>
      <c r="AB10" s="822">
        <v>1059</v>
      </c>
      <c r="AC10" s="822">
        <v>1000</v>
      </c>
      <c r="AD10" s="822">
        <v>1000</v>
      </c>
      <c r="AE10" s="822">
        <v>3566</v>
      </c>
      <c r="AF10" s="822">
        <v>-1800</v>
      </c>
      <c r="AG10" s="820">
        <v>-834</v>
      </c>
      <c r="AH10" s="821">
        <v>-1257</v>
      </c>
      <c r="AI10" s="820">
        <v>-200</v>
      </c>
      <c r="AJ10" s="820" t="s">
        <v>431</v>
      </c>
      <c r="AK10" s="820">
        <v>-711</v>
      </c>
      <c r="AL10" s="820">
        <v>-150</v>
      </c>
      <c r="AM10" s="830" t="s">
        <v>2641</v>
      </c>
      <c r="AN10" s="824" t="s">
        <v>2640</v>
      </c>
      <c r="AO10" s="822">
        <v>4000</v>
      </c>
      <c r="AP10" s="822">
        <v>3000</v>
      </c>
      <c r="AQ10" s="819">
        <v>-226</v>
      </c>
      <c r="AR10" s="822">
        <v>5000</v>
      </c>
      <c r="AS10" s="822">
        <v>5000</v>
      </c>
      <c r="AT10" s="822">
        <v>5021</v>
      </c>
      <c r="AU10" s="820" t="s">
        <v>431</v>
      </c>
      <c r="AV10" s="822">
        <v>2000</v>
      </c>
      <c r="AW10" s="822">
        <v>1180</v>
      </c>
      <c r="AX10" s="822">
        <v>2000</v>
      </c>
      <c r="AY10" s="822">
        <v>5500</v>
      </c>
      <c r="AZ10" s="821">
        <v>11355</v>
      </c>
      <c r="BA10" s="822">
        <v>3000</v>
      </c>
      <c r="BB10" s="822">
        <v>3000</v>
      </c>
      <c r="BC10" s="822">
        <v>-5315</v>
      </c>
      <c r="BD10" s="822">
        <v>2000</v>
      </c>
      <c r="BE10" s="822">
        <v>5875</v>
      </c>
      <c r="BF10" s="822">
        <v>4194</v>
      </c>
      <c r="BG10" s="822">
        <v>2000</v>
      </c>
      <c r="BH10" s="822">
        <v>2000</v>
      </c>
      <c r="BI10" s="821">
        <v>7335</v>
      </c>
      <c r="BJ10" s="820" t="s">
        <v>431</v>
      </c>
      <c r="BK10" s="822">
        <v>2500</v>
      </c>
      <c r="BL10" s="822">
        <v>6582</v>
      </c>
      <c r="BM10" s="822">
        <v>5000</v>
      </c>
      <c r="BN10" s="822">
        <v>5000</v>
      </c>
      <c r="BO10" s="822">
        <v>4733</v>
      </c>
      <c r="BP10" s="822">
        <v>5000</v>
      </c>
      <c r="BQ10" s="822">
        <v>5000</v>
      </c>
      <c r="BR10" s="821">
        <v>5858</v>
      </c>
      <c r="BS10" s="822">
        <v>5000</v>
      </c>
      <c r="BT10" s="822">
        <v>5000</v>
      </c>
      <c r="BU10" s="822">
        <v>5702</v>
      </c>
      <c r="BV10" s="822">
        <v>5500</v>
      </c>
      <c r="BW10" s="822">
        <v>10585</v>
      </c>
      <c r="BX10" s="828">
        <v>10000</v>
      </c>
      <c r="BY10" s="828">
        <v>10000</v>
      </c>
      <c r="BZ10" s="829">
        <v>3645</v>
      </c>
      <c r="CA10" s="828">
        <v>10000</v>
      </c>
      <c r="CB10" s="828">
        <v>40094</v>
      </c>
      <c r="CC10" s="820" t="s">
        <v>431</v>
      </c>
      <c r="CD10" s="820" t="s">
        <v>431</v>
      </c>
      <c r="CE10" s="822">
        <v>-12508</v>
      </c>
      <c r="CF10" s="822">
        <v>5000</v>
      </c>
      <c r="CG10" s="822">
        <v>-36000</v>
      </c>
      <c r="CH10" s="821">
        <v>5331</v>
      </c>
      <c r="CI10" s="822">
        <v>-3000</v>
      </c>
      <c r="CJ10" s="822">
        <v>-16000</v>
      </c>
      <c r="CK10" s="822">
        <v>-26595</v>
      </c>
      <c r="CL10" s="822">
        <v>-6000</v>
      </c>
      <c r="CM10" s="821">
        <v>-8174</v>
      </c>
      <c r="CN10" s="821">
        <v>5000</v>
      </c>
      <c r="CO10" s="821">
        <v>5000</v>
      </c>
      <c r="CP10" s="821">
        <v>21963</v>
      </c>
      <c r="CQ10" s="821">
        <v>20000</v>
      </c>
      <c r="CR10" s="815" t="s">
        <v>2615</v>
      </c>
      <c r="CS10" s="821">
        <v>19900</v>
      </c>
      <c r="CT10" s="821">
        <v>10000</v>
      </c>
      <c r="CU10" s="821">
        <v>-9210</v>
      </c>
      <c r="CV10" s="821"/>
      <c r="CW10" s="821">
        <v>26872</v>
      </c>
      <c r="CX10" s="821"/>
      <c r="CY10" s="821">
        <v>210778</v>
      </c>
      <c r="CZ10" s="821"/>
      <c r="DA10" s="821">
        <v>76989</v>
      </c>
      <c r="DB10" s="821">
        <v>-15703</v>
      </c>
      <c r="DC10" s="821">
        <v>38649</v>
      </c>
      <c r="DD10" s="821">
        <v>31569</v>
      </c>
      <c r="DE10" s="821"/>
      <c r="DF10" s="984" t="s">
        <v>2642</v>
      </c>
      <c r="DG10" s="821"/>
      <c r="DH10" s="821"/>
      <c r="DI10" s="821"/>
      <c r="DJ10" s="821">
        <v>24733</v>
      </c>
      <c r="DK10" s="821">
        <v>72019.208995000052</v>
      </c>
      <c r="DL10" s="821">
        <v>72115.36978999991</v>
      </c>
      <c r="DM10" s="821">
        <v>49934.155786000076</v>
      </c>
      <c r="DN10" s="821">
        <v>133172.36634599988</v>
      </c>
      <c r="DO10" s="821">
        <v>-63264.183214000077</v>
      </c>
      <c r="DP10" s="821">
        <v>57018.582734000287</v>
      </c>
    </row>
    <row r="11" spans="1:124" s="814" customFormat="1" x14ac:dyDescent="0.2">
      <c r="B11" s="796" t="s">
        <v>2639</v>
      </c>
      <c r="C11" s="820" t="s">
        <v>431</v>
      </c>
      <c r="D11" s="820" t="s">
        <v>431</v>
      </c>
      <c r="E11" s="820" t="s">
        <v>431</v>
      </c>
      <c r="F11" s="820" t="s">
        <v>431</v>
      </c>
      <c r="G11" s="820" t="s">
        <v>431</v>
      </c>
      <c r="H11" s="819" t="s">
        <v>431</v>
      </c>
      <c r="I11" s="820" t="s">
        <v>431</v>
      </c>
      <c r="J11" s="820" t="s">
        <v>431</v>
      </c>
      <c r="K11" s="820" t="s">
        <v>431</v>
      </c>
      <c r="L11" s="820" t="s">
        <v>431</v>
      </c>
      <c r="M11" s="820" t="s">
        <v>431</v>
      </c>
      <c r="N11" s="820" t="s">
        <v>431</v>
      </c>
      <c r="O11" s="820" t="s">
        <v>431</v>
      </c>
      <c r="P11" s="819" t="s">
        <v>431</v>
      </c>
      <c r="Q11" s="820" t="s">
        <v>431</v>
      </c>
      <c r="R11" s="820" t="s">
        <v>431</v>
      </c>
      <c r="S11" s="820" t="s">
        <v>431</v>
      </c>
      <c r="T11" s="820" t="s">
        <v>431</v>
      </c>
      <c r="U11" s="820" t="s">
        <v>431</v>
      </c>
      <c r="V11" s="820">
        <v>-490</v>
      </c>
      <c r="W11" s="820" t="s">
        <v>431</v>
      </c>
      <c r="X11" s="820" t="s">
        <v>431</v>
      </c>
      <c r="Y11" s="819">
        <v>111</v>
      </c>
      <c r="Z11" s="820" t="s">
        <v>431</v>
      </c>
      <c r="AA11" s="820" t="s">
        <v>431</v>
      </c>
      <c r="AB11" s="820">
        <v>-279</v>
      </c>
      <c r="AC11" s="820" t="s">
        <v>431</v>
      </c>
      <c r="AD11" s="820" t="s">
        <v>431</v>
      </c>
      <c r="AE11" s="820">
        <v>-593</v>
      </c>
      <c r="AF11" s="820" t="s">
        <v>431</v>
      </c>
      <c r="AG11" s="820" t="s">
        <v>431</v>
      </c>
      <c r="AH11" s="819">
        <v>-529</v>
      </c>
      <c r="AI11" s="820" t="s">
        <v>431</v>
      </c>
      <c r="AJ11" s="820" t="s">
        <v>431</v>
      </c>
      <c r="AK11" s="820">
        <v>-422</v>
      </c>
      <c r="AL11" s="820" t="s">
        <v>431</v>
      </c>
      <c r="AM11" s="820" t="s">
        <v>431</v>
      </c>
      <c r="AN11" s="820">
        <v>-840</v>
      </c>
      <c r="AO11" s="820" t="s">
        <v>431</v>
      </c>
      <c r="AP11" s="820" t="s">
        <v>431</v>
      </c>
      <c r="AQ11" s="819">
        <v>-528</v>
      </c>
      <c r="AR11" s="820" t="s">
        <v>431</v>
      </c>
      <c r="AS11" s="820" t="s">
        <v>431</v>
      </c>
      <c r="AT11" s="820">
        <v>-474</v>
      </c>
      <c r="AU11" s="820" t="s">
        <v>431</v>
      </c>
      <c r="AV11" s="820">
        <v>-506</v>
      </c>
      <c r="AW11" s="820">
        <v>-686</v>
      </c>
      <c r="AX11" s="820" t="s">
        <v>431</v>
      </c>
      <c r="AY11" s="820">
        <v>-470</v>
      </c>
      <c r="AZ11" s="821">
        <v>-1693</v>
      </c>
      <c r="BA11" s="820">
        <v>-500</v>
      </c>
      <c r="BB11" s="820">
        <v>-500</v>
      </c>
      <c r="BC11" s="822">
        <v>-5579</v>
      </c>
      <c r="BD11" s="820">
        <v>-500</v>
      </c>
      <c r="BE11" s="820">
        <v>-500</v>
      </c>
      <c r="BF11" s="822">
        <v>2224</v>
      </c>
      <c r="BG11" s="820">
        <v>-500</v>
      </c>
      <c r="BH11" s="822">
        <v>1000</v>
      </c>
      <c r="BI11" s="821">
        <v>1969</v>
      </c>
      <c r="BJ11" s="820" t="s">
        <v>431</v>
      </c>
      <c r="BK11" s="820" t="s">
        <v>431</v>
      </c>
      <c r="BL11" s="822">
        <v>-1461</v>
      </c>
      <c r="BM11" s="820" t="s">
        <v>431</v>
      </c>
      <c r="BN11" s="820" t="s">
        <v>431</v>
      </c>
      <c r="BO11" s="822">
        <v>11935</v>
      </c>
      <c r="BP11" s="822">
        <v>12000</v>
      </c>
      <c r="BQ11" s="822">
        <v>11800</v>
      </c>
      <c r="BR11" s="821">
        <v>10943</v>
      </c>
      <c r="BS11" s="822">
        <v>14000</v>
      </c>
      <c r="BT11" s="822">
        <v>8700</v>
      </c>
      <c r="BU11" s="822">
        <v>2774</v>
      </c>
      <c r="BV11" s="820" t="s">
        <v>431</v>
      </c>
      <c r="BW11" s="822">
        <v>-1880</v>
      </c>
      <c r="BX11" s="826" t="s">
        <v>2638</v>
      </c>
      <c r="BY11" s="813" t="s">
        <v>431</v>
      </c>
      <c r="BZ11" s="825" t="s">
        <v>2637</v>
      </c>
      <c r="CA11" s="826" t="s">
        <v>2636</v>
      </c>
      <c r="CB11" s="826" t="s">
        <v>2635</v>
      </c>
      <c r="CC11" s="820" t="s">
        <v>431</v>
      </c>
      <c r="CD11" s="822">
        <v>2000</v>
      </c>
      <c r="CE11" s="822">
        <v>-1401</v>
      </c>
      <c r="CF11" s="822">
        <v>1000</v>
      </c>
      <c r="CG11" s="822">
        <v>1000</v>
      </c>
      <c r="CH11" s="821">
        <v>2533</v>
      </c>
      <c r="CI11" s="822">
        <v>1000</v>
      </c>
      <c r="CJ11" s="822">
        <v>1000</v>
      </c>
      <c r="CK11" s="822">
        <v>4185</v>
      </c>
      <c r="CL11" s="822">
        <v>1600</v>
      </c>
      <c r="CM11" s="821">
        <v>2581</v>
      </c>
      <c r="CN11" s="821">
        <v>-3000</v>
      </c>
      <c r="CO11" s="819" t="s">
        <v>431</v>
      </c>
      <c r="CP11" s="821">
        <v>2026</v>
      </c>
      <c r="CQ11" s="821">
        <v>2000</v>
      </c>
      <c r="CR11" s="815" t="s">
        <v>2615</v>
      </c>
      <c r="CS11" s="821">
        <v>-100</v>
      </c>
      <c r="CT11" s="821" t="s">
        <v>2620</v>
      </c>
      <c r="CU11" s="821">
        <v>39</v>
      </c>
      <c r="CV11" s="821" t="s">
        <v>2620</v>
      </c>
      <c r="CW11" s="821">
        <v>588</v>
      </c>
      <c r="CX11" s="821" t="s">
        <v>2620</v>
      </c>
      <c r="CY11" s="821">
        <v>-1434</v>
      </c>
      <c r="CZ11" s="821"/>
      <c r="DA11" s="821">
        <v>-790</v>
      </c>
      <c r="DB11" s="821">
        <v>5109</v>
      </c>
      <c r="DC11" s="821">
        <v>498</v>
      </c>
      <c r="DD11" s="821">
        <v>-31056</v>
      </c>
      <c r="DE11" s="821"/>
      <c r="DF11" s="984" t="s">
        <v>3042</v>
      </c>
      <c r="DG11" s="821"/>
      <c r="DH11" s="821"/>
      <c r="DI11" s="821"/>
      <c r="DJ11" s="821">
        <v>-587</v>
      </c>
      <c r="DK11" s="821">
        <v>-57.611173220000637</v>
      </c>
      <c r="DL11" s="821">
        <v>-2040.0744294199976</v>
      </c>
      <c r="DM11" s="821">
        <v>-1141.9550059799985</v>
      </c>
      <c r="DN11" s="821">
        <v>14.284312259998842</v>
      </c>
      <c r="DO11" s="821">
        <v>-3248.7049438800004</v>
      </c>
      <c r="DP11" s="821">
        <v>1709.0816241199991</v>
      </c>
    </row>
    <row r="12" spans="1:124" s="814" customFormat="1" x14ac:dyDescent="0.2">
      <c r="B12" s="795"/>
      <c r="C12" s="820"/>
      <c r="D12" s="820"/>
      <c r="E12" s="820"/>
      <c r="F12" s="820"/>
      <c r="G12" s="820"/>
      <c r="H12" s="819"/>
      <c r="BX12" s="828"/>
      <c r="BY12" s="813"/>
      <c r="BZ12" s="829"/>
      <c r="CA12" s="828"/>
      <c r="CB12" s="828"/>
      <c r="CR12" s="815" t="s">
        <v>2615</v>
      </c>
      <c r="CS12" s="815"/>
      <c r="CU12" s="815"/>
      <c r="CW12" s="815"/>
      <c r="CY12" s="815"/>
      <c r="CZ12" s="815"/>
      <c r="DA12" s="815"/>
      <c r="DB12" s="815"/>
      <c r="DC12" s="815"/>
      <c r="DD12" s="815"/>
      <c r="DE12" s="815"/>
      <c r="DF12" s="982"/>
      <c r="DG12" s="815"/>
      <c r="DH12" s="815"/>
      <c r="DI12" s="815"/>
      <c r="DJ12" s="815"/>
      <c r="DK12" s="815"/>
      <c r="DL12" s="800"/>
    </row>
    <row r="13" spans="1:124" s="814" customFormat="1" x14ac:dyDescent="0.2">
      <c r="B13" s="795" t="s">
        <v>2604</v>
      </c>
      <c r="C13" s="816">
        <v>1720</v>
      </c>
      <c r="D13" s="816">
        <v>1827</v>
      </c>
      <c r="E13" s="816">
        <v>2919</v>
      </c>
      <c r="F13" s="816">
        <v>2853</v>
      </c>
      <c r="G13" s="816">
        <v>4650</v>
      </c>
      <c r="H13" s="815">
        <v>1263</v>
      </c>
      <c r="I13" s="816">
        <v>4313</v>
      </c>
      <c r="J13" s="816">
        <v>4433</v>
      </c>
      <c r="K13" s="816">
        <v>3373</v>
      </c>
      <c r="L13" s="816">
        <v>5000</v>
      </c>
      <c r="M13" s="816">
        <v>5150</v>
      </c>
      <c r="N13" s="816">
        <v>7037</v>
      </c>
      <c r="O13" s="816">
        <v>5700</v>
      </c>
      <c r="P13" s="815">
        <v>5562</v>
      </c>
      <c r="Q13" s="816">
        <v>7803</v>
      </c>
      <c r="R13" s="816">
        <v>7077</v>
      </c>
      <c r="S13" s="816">
        <v>6686</v>
      </c>
      <c r="T13" s="816">
        <v>7871</v>
      </c>
      <c r="U13" s="816">
        <v>7778</v>
      </c>
      <c r="V13" s="816">
        <v>8000</v>
      </c>
      <c r="W13" s="816">
        <v>8700</v>
      </c>
      <c r="X13" s="816">
        <v>11100</v>
      </c>
      <c r="Y13" s="815">
        <v>9531</v>
      </c>
      <c r="Z13" s="816">
        <v>13323</v>
      </c>
      <c r="AA13" s="816">
        <v>12830</v>
      </c>
      <c r="AB13" s="816">
        <v>12012</v>
      </c>
      <c r="AC13" s="816">
        <v>16231</v>
      </c>
      <c r="AD13" s="816">
        <v>13262</v>
      </c>
      <c r="AE13" s="816">
        <v>14898</v>
      </c>
      <c r="AF13" s="816">
        <v>14547</v>
      </c>
      <c r="AG13" s="816">
        <v>16663</v>
      </c>
      <c r="AH13" s="815">
        <v>18825</v>
      </c>
      <c r="AI13" s="816">
        <v>17559</v>
      </c>
      <c r="AJ13" s="816">
        <v>17316</v>
      </c>
      <c r="AK13" s="816">
        <v>17796</v>
      </c>
      <c r="AL13" s="816">
        <v>17269</v>
      </c>
      <c r="AM13" s="816">
        <v>16648</v>
      </c>
      <c r="AN13" s="816">
        <v>22946</v>
      </c>
      <c r="AO13" s="816">
        <v>16609</v>
      </c>
      <c r="AP13" s="816">
        <v>16406</v>
      </c>
      <c r="AQ13" s="815">
        <v>22017</v>
      </c>
      <c r="AR13" s="816">
        <v>18000</v>
      </c>
      <c r="AS13" s="816">
        <v>17428</v>
      </c>
      <c r="AT13" s="816">
        <v>23655</v>
      </c>
      <c r="AU13" s="816">
        <v>19700</v>
      </c>
      <c r="AV13" s="816">
        <v>20881</v>
      </c>
      <c r="AW13" s="816">
        <v>19677</v>
      </c>
      <c r="AX13" s="816">
        <v>23380</v>
      </c>
      <c r="AY13" s="816">
        <v>22280</v>
      </c>
      <c r="AZ13" s="815">
        <v>27443</v>
      </c>
      <c r="BA13" s="816">
        <v>19546</v>
      </c>
      <c r="BB13" s="816">
        <v>21114</v>
      </c>
      <c r="BC13" s="816">
        <v>21702</v>
      </c>
      <c r="BD13" s="816">
        <v>28200</v>
      </c>
      <c r="BE13" s="816">
        <v>24536</v>
      </c>
      <c r="BF13" s="816">
        <v>31419</v>
      </c>
      <c r="BG13" s="816">
        <v>27303</v>
      </c>
      <c r="BH13" s="816">
        <v>36500</v>
      </c>
      <c r="BI13" s="815">
        <v>60573</v>
      </c>
      <c r="BJ13" s="816">
        <v>42000</v>
      </c>
      <c r="BK13" s="816">
        <v>39990</v>
      </c>
      <c r="BL13" s="816">
        <v>39866</v>
      </c>
      <c r="BM13" s="816">
        <v>49600</v>
      </c>
      <c r="BN13" s="816">
        <v>60445</v>
      </c>
      <c r="BO13" s="816">
        <v>69538</v>
      </c>
      <c r="BP13" s="816">
        <v>67236</v>
      </c>
      <c r="BQ13" s="816">
        <v>67000</v>
      </c>
      <c r="BR13" s="815">
        <v>63428</v>
      </c>
      <c r="BS13" s="816">
        <v>63000</v>
      </c>
      <c r="BT13" s="816">
        <v>66800</v>
      </c>
      <c r="BU13" s="816">
        <v>61878</v>
      </c>
      <c r="BV13" s="816">
        <v>84500</v>
      </c>
      <c r="BW13" s="816">
        <v>83413</v>
      </c>
      <c r="BX13" s="816">
        <v>108000</v>
      </c>
      <c r="BY13" s="816">
        <v>102100</v>
      </c>
      <c r="BZ13" s="815">
        <v>118845</v>
      </c>
      <c r="CA13" s="827">
        <v>113000</v>
      </c>
      <c r="CB13" s="816">
        <v>26226</v>
      </c>
      <c r="CC13" s="816">
        <v>89200</v>
      </c>
      <c r="CD13" s="816">
        <v>96400</v>
      </c>
      <c r="CE13" s="816">
        <v>68687</v>
      </c>
      <c r="CF13" s="816">
        <v>111000</v>
      </c>
      <c r="CG13" s="816">
        <v>124200</v>
      </c>
      <c r="CH13" s="815">
        <v>18994</v>
      </c>
      <c r="CI13" s="816">
        <v>114700</v>
      </c>
      <c r="CJ13" s="816">
        <v>70200</v>
      </c>
      <c r="CK13" s="816">
        <v>148538</v>
      </c>
      <c r="CL13" s="816">
        <v>91000</v>
      </c>
      <c r="CM13" s="815">
        <v>315408</v>
      </c>
      <c r="CN13" s="815">
        <v>190000</v>
      </c>
      <c r="CO13" s="815">
        <v>330000</v>
      </c>
      <c r="CP13" s="815">
        <v>409651</v>
      </c>
      <c r="CQ13" s="815">
        <v>320000</v>
      </c>
      <c r="CR13" s="815" t="s">
        <v>2615</v>
      </c>
      <c r="CS13" s="815">
        <v>408400</v>
      </c>
      <c r="CT13" s="815">
        <v>395000</v>
      </c>
      <c r="CU13" s="815">
        <v>385705</v>
      </c>
      <c r="CV13" s="815"/>
      <c r="CW13" s="815">
        <v>443450</v>
      </c>
      <c r="CX13" s="815"/>
      <c r="CY13" s="815">
        <v>170070</v>
      </c>
      <c r="CZ13" s="815"/>
      <c r="DA13" s="815">
        <v>198806</v>
      </c>
      <c r="DB13" s="815">
        <v>158544</v>
      </c>
      <c r="DC13" s="815">
        <v>104903</v>
      </c>
      <c r="DD13" s="815">
        <v>11736</v>
      </c>
      <c r="DE13" s="815"/>
      <c r="DF13" s="983" t="s">
        <v>3043</v>
      </c>
      <c r="DG13" s="815"/>
      <c r="DH13" s="815"/>
      <c r="DI13" s="815"/>
      <c r="DJ13" s="815">
        <v>477071.01934023009</v>
      </c>
      <c r="DK13" s="815">
        <v>303459.02518953779</v>
      </c>
      <c r="DL13" s="988">
        <v>556586.44346229045</v>
      </c>
      <c r="DM13" s="988">
        <v>998679.62488472299</v>
      </c>
      <c r="DN13" s="988">
        <v>1022330.6714608104</v>
      </c>
      <c r="DO13" s="988">
        <v>1039204.9864084641</v>
      </c>
      <c r="DP13" s="988">
        <v>299625.47130275739</v>
      </c>
    </row>
    <row r="14" spans="1:124" s="814" customFormat="1" x14ac:dyDescent="0.2">
      <c r="B14" s="796"/>
      <c r="C14" s="820"/>
      <c r="D14" s="820"/>
      <c r="E14" s="820"/>
      <c r="F14" s="820"/>
      <c r="G14" s="820"/>
      <c r="H14" s="819"/>
      <c r="I14" s="820"/>
      <c r="J14" s="820"/>
      <c r="K14" s="820"/>
      <c r="L14" s="820"/>
      <c r="M14" s="820"/>
      <c r="N14" s="820"/>
      <c r="O14" s="820"/>
      <c r="P14" s="819"/>
      <c r="Q14" s="820"/>
      <c r="R14" s="820"/>
      <c r="S14" s="820"/>
      <c r="T14" s="820"/>
      <c r="U14" s="820"/>
      <c r="V14" s="820"/>
      <c r="W14" s="820"/>
      <c r="X14" s="820"/>
      <c r="Y14" s="819"/>
      <c r="CR14" s="815"/>
      <c r="CS14" s="815"/>
      <c r="CU14" s="815"/>
      <c r="CW14" s="815"/>
      <c r="CY14" s="815"/>
      <c r="CZ14" s="815"/>
      <c r="DA14" s="815"/>
      <c r="DB14" s="815"/>
      <c r="DC14" s="815"/>
      <c r="DD14" s="815"/>
      <c r="DE14" s="815"/>
      <c r="DF14" s="982"/>
      <c r="DG14" s="815"/>
      <c r="DH14" s="815"/>
      <c r="DI14" s="815"/>
      <c r="DJ14" s="815"/>
      <c r="DK14" s="815"/>
      <c r="DL14" s="800"/>
    </row>
    <row r="15" spans="1:124" s="814" customFormat="1" ht="12.75" x14ac:dyDescent="0.2">
      <c r="B15" s="796" t="s">
        <v>2634</v>
      </c>
      <c r="C15" s="820">
        <v>45</v>
      </c>
      <c r="D15" s="820" t="s">
        <v>431</v>
      </c>
      <c r="E15" s="820" t="s">
        <v>431</v>
      </c>
      <c r="F15" s="820" t="s">
        <v>431</v>
      </c>
      <c r="G15" s="822">
        <v>1230</v>
      </c>
      <c r="H15" s="819" t="s">
        <v>431</v>
      </c>
      <c r="I15" s="822">
        <v>1150</v>
      </c>
      <c r="J15" s="822">
        <v>1380</v>
      </c>
      <c r="K15" s="822">
        <v>1609</v>
      </c>
      <c r="L15" s="820">
        <v>765</v>
      </c>
      <c r="M15" s="822">
        <v>1500</v>
      </c>
      <c r="N15" s="822">
        <v>1764</v>
      </c>
      <c r="O15" s="822">
        <v>1710</v>
      </c>
      <c r="P15" s="821">
        <v>2081</v>
      </c>
      <c r="Q15" s="822">
        <v>2600</v>
      </c>
      <c r="R15" s="822">
        <v>2600</v>
      </c>
      <c r="S15" s="822">
        <v>2695</v>
      </c>
      <c r="T15" s="822">
        <v>2480</v>
      </c>
      <c r="U15" s="822">
        <v>2480</v>
      </c>
      <c r="V15" s="822">
        <v>2283</v>
      </c>
      <c r="W15" s="822">
        <v>2300</v>
      </c>
      <c r="X15" s="822">
        <v>3700</v>
      </c>
      <c r="Y15" s="821">
        <v>2896</v>
      </c>
      <c r="Z15" s="822">
        <v>3476</v>
      </c>
      <c r="AA15" s="822">
        <v>3467</v>
      </c>
      <c r="AB15" s="822">
        <v>3026</v>
      </c>
      <c r="AC15" s="822">
        <v>5500</v>
      </c>
      <c r="AD15" s="822">
        <v>3800</v>
      </c>
      <c r="AE15" s="822">
        <v>3975</v>
      </c>
      <c r="AF15" s="822">
        <v>2500</v>
      </c>
      <c r="AG15" s="822">
        <v>5726</v>
      </c>
      <c r="AH15" s="821">
        <v>3290</v>
      </c>
      <c r="AI15" s="822">
        <v>4000</v>
      </c>
      <c r="AJ15" s="822">
        <v>4000</v>
      </c>
      <c r="AK15" s="822">
        <v>3679</v>
      </c>
      <c r="AL15" s="822">
        <v>2500</v>
      </c>
      <c r="AM15" s="822">
        <v>2500</v>
      </c>
      <c r="AN15" s="822">
        <v>3591</v>
      </c>
      <c r="AO15" s="822">
        <v>2500</v>
      </c>
      <c r="AP15" s="822">
        <v>2500</v>
      </c>
      <c r="AQ15" s="819">
        <v>765</v>
      </c>
      <c r="AR15" s="822">
        <v>2000</v>
      </c>
      <c r="AS15" s="822">
        <v>2000</v>
      </c>
      <c r="AT15" s="822">
        <v>1856</v>
      </c>
      <c r="AU15" s="822">
        <v>3500</v>
      </c>
      <c r="AV15" s="822">
        <v>1996</v>
      </c>
      <c r="AW15" s="822">
        <v>1494</v>
      </c>
      <c r="AX15" s="822">
        <v>2000</v>
      </c>
      <c r="AY15" s="820">
        <v>900</v>
      </c>
      <c r="AZ15" s="821">
        <v>4286</v>
      </c>
      <c r="BA15" s="822">
        <v>1000</v>
      </c>
      <c r="BB15" s="822">
        <v>-2586</v>
      </c>
      <c r="BC15" s="822">
        <v>-3394</v>
      </c>
      <c r="BD15" s="822">
        <v>1000</v>
      </c>
      <c r="BE15" s="820">
        <v>500</v>
      </c>
      <c r="BF15" s="822">
        <v>1170</v>
      </c>
      <c r="BG15" s="820">
        <v>500</v>
      </c>
      <c r="BH15" s="820">
        <v>500</v>
      </c>
      <c r="BI15" s="821">
        <v>2289</v>
      </c>
      <c r="BJ15" s="822">
        <v>4500</v>
      </c>
      <c r="BK15" s="822">
        <v>3675</v>
      </c>
      <c r="BL15" s="822">
        <v>-2902</v>
      </c>
      <c r="BM15" s="822">
        <v>5000</v>
      </c>
      <c r="BN15" s="822">
        <v>5000</v>
      </c>
      <c r="BO15" s="822">
        <v>5806</v>
      </c>
      <c r="BP15" s="822">
        <v>3000</v>
      </c>
      <c r="BQ15" s="822">
        <v>3000</v>
      </c>
      <c r="BR15" s="821">
        <v>6100</v>
      </c>
      <c r="BS15" s="822">
        <v>3000</v>
      </c>
      <c r="BT15" s="822">
        <v>3000</v>
      </c>
      <c r="BU15" s="822">
        <v>1972</v>
      </c>
      <c r="BV15" s="822">
        <v>2500</v>
      </c>
      <c r="BW15" s="822">
        <v>8633</v>
      </c>
      <c r="BX15" s="822">
        <v>3500</v>
      </c>
      <c r="BY15" s="822">
        <v>20000</v>
      </c>
      <c r="BZ15" s="821">
        <v>16176</v>
      </c>
      <c r="CA15" s="822">
        <v>-6000</v>
      </c>
      <c r="CB15" s="822">
        <v>7600</v>
      </c>
      <c r="CC15" s="822">
        <v>4000</v>
      </c>
      <c r="CD15" s="822">
        <v>11500</v>
      </c>
      <c r="CE15" s="822">
        <v>20561</v>
      </c>
      <c r="CF15" s="826" t="s">
        <v>2633</v>
      </c>
      <c r="CG15" s="826" t="s">
        <v>2632</v>
      </c>
      <c r="CH15" s="825" t="s">
        <v>2631</v>
      </c>
      <c r="CI15" s="822">
        <v>20000</v>
      </c>
      <c r="CJ15" s="822">
        <v>20000</v>
      </c>
      <c r="CK15" s="822">
        <v>-11586</v>
      </c>
      <c r="CL15" s="822">
        <v>6000</v>
      </c>
      <c r="CM15" s="821">
        <v>-2917</v>
      </c>
      <c r="CN15" s="821">
        <v>-5000</v>
      </c>
      <c r="CO15" s="821">
        <v>-15000</v>
      </c>
      <c r="CP15" s="821">
        <v>-12689</v>
      </c>
      <c r="CQ15" s="821">
        <v>-10000</v>
      </c>
      <c r="CR15" s="815" t="s">
        <v>2615</v>
      </c>
      <c r="CS15" s="821">
        <v>7600</v>
      </c>
      <c r="CT15" s="821">
        <v>5000</v>
      </c>
      <c r="CU15" s="821">
        <v>19689</v>
      </c>
      <c r="CV15" s="821"/>
      <c r="CW15" s="821">
        <v>33006</v>
      </c>
      <c r="CX15" s="821"/>
      <c r="CY15" s="821">
        <v>152636</v>
      </c>
      <c r="CZ15" s="821"/>
      <c r="DA15" s="821">
        <v>85028</v>
      </c>
      <c r="DB15" s="821">
        <v>36273</v>
      </c>
      <c r="DC15" s="821">
        <v>-130464</v>
      </c>
      <c r="DD15" s="821">
        <v>30936</v>
      </c>
      <c r="DE15" s="985"/>
      <c r="DF15" s="986" t="s">
        <v>3039</v>
      </c>
      <c r="DG15" s="985"/>
      <c r="DH15" s="985"/>
      <c r="DI15" s="985"/>
      <c r="DJ15" s="821">
        <v>410397.87918529008</v>
      </c>
      <c r="DK15" s="821">
        <v>223846.9651400377</v>
      </c>
      <c r="DL15" s="821">
        <v>446463.46162873041</v>
      </c>
      <c r="DM15" s="821">
        <v>747926.01506122295</v>
      </c>
      <c r="DN15" s="821">
        <v>775495.07709981035</v>
      </c>
      <c r="DO15" s="821">
        <v>693537.20685646404</v>
      </c>
      <c r="DP15" s="821">
        <v>196357.05221575778</v>
      </c>
    </row>
    <row r="16" spans="1:124" s="814" customFormat="1" x14ac:dyDescent="0.2">
      <c r="B16" s="796"/>
      <c r="C16" s="820"/>
      <c r="D16" s="820"/>
      <c r="E16" s="820"/>
      <c r="F16" s="820"/>
      <c r="G16" s="820"/>
      <c r="H16" s="819"/>
      <c r="Z16" s="817"/>
      <c r="AA16" s="817"/>
      <c r="AB16" s="817"/>
      <c r="AC16" s="817"/>
      <c r="AD16" s="817"/>
      <c r="AE16" s="817"/>
      <c r="AF16" s="817"/>
      <c r="AG16" s="817"/>
      <c r="AH16" s="818"/>
      <c r="AI16" s="817"/>
      <c r="AJ16" s="817"/>
      <c r="AK16" s="817"/>
      <c r="AL16" s="817"/>
      <c r="AM16" s="817"/>
      <c r="AN16" s="817"/>
      <c r="AO16" s="817"/>
      <c r="AP16" s="817"/>
      <c r="AQ16" s="818"/>
      <c r="AR16" s="817"/>
      <c r="AS16" s="817"/>
      <c r="AT16" s="817"/>
      <c r="AU16" s="817"/>
      <c r="AV16" s="817"/>
      <c r="AW16" s="817"/>
      <c r="AX16" s="817"/>
      <c r="AY16" s="817"/>
      <c r="AZ16" s="818"/>
      <c r="BA16" s="817"/>
      <c r="BB16" s="817"/>
      <c r="BC16" s="817"/>
      <c r="BD16" s="817"/>
      <c r="BE16" s="817"/>
      <c r="BF16" s="817"/>
      <c r="BG16" s="817"/>
      <c r="BH16" s="817"/>
      <c r="BI16" s="818"/>
      <c r="BJ16" s="817"/>
      <c r="BK16" s="817"/>
      <c r="BL16" s="817"/>
      <c r="BM16" s="817"/>
      <c r="BN16" s="817"/>
      <c r="BO16" s="817"/>
      <c r="BP16" s="817"/>
      <c r="BQ16" s="817"/>
      <c r="BR16" s="818"/>
      <c r="BS16" s="817"/>
      <c r="BT16" s="817"/>
      <c r="BU16" s="817"/>
      <c r="BV16" s="817"/>
      <c r="BW16" s="817"/>
      <c r="BX16" s="817"/>
      <c r="BY16" s="817"/>
      <c r="BZ16" s="818"/>
      <c r="CA16" s="820"/>
      <c r="CB16" s="820"/>
      <c r="CC16" s="820"/>
      <c r="CD16" s="820"/>
      <c r="CE16" s="820"/>
      <c r="CF16" s="820"/>
      <c r="CG16" s="820"/>
      <c r="CH16" s="821"/>
      <c r="CI16" s="820"/>
      <c r="CJ16" s="820"/>
      <c r="CK16" s="822"/>
      <c r="CL16" s="820"/>
      <c r="CM16" s="821"/>
      <c r="CN16" s="819"/>
      <c r="CO16" s="819"/>
      <c r="CP16" s="821"/>
      <c r="CQ16" s="815"/>
      <c r="CR16" s="815"/>
      <c r="CS16" s="821"/>
      <c r="CT16" s="821"/>
      <c r="CU16" s="821"/>
      <c r="CV16" s="821"/>
      <c r="CW16" s="821"/>
      <c r="CX16" s="821"/>
      <c r="CY16" s="821"/>
      <c r="CZ16" s="821"/>
      <c r="DA16" s="821"/>
      <c r="DB16" s="821"/>
      <c r="DC16" s="821"/>
      <c r="DD16" s="821"/>
      <c r="DE16" s="821"/>
      <c r="DF16" s="987" t="s">
        <v>3033</v>
      </c>
      <c r="DG16" s="821"/>
      <c r="DH16" s="821"/>
      <c r="DI16" s="821"/>
      <c r="DJ16" s="821">
        <v>3342452.8207465406</v>
      </c>
      <c r="DK16" s="821">
        <v>95310.231398100499</v>
      </c>
      <c r="DL16" s="821">
        <v>291969.91669824859</v>
      </c>
      <c r="DM16" s="821">
        <v>511441.29201522237</v>
      </c>
      <c r="DN16" s="821">
        <v>548453.23406181019</v>
      </c>
      <c r="DO16" s="821">
        <v>486612.59953246266</v>
      </c>
      <c r="DP16" s="821">
        <v>29277.589890758507</v>
      </c>
    </row>
    <row r="17" spans="2:120" s="814" customFormat="1" x14ac:dyDescent="0.2">
      <c r="B17" s="796" t="s">
        <v>2605</v>
      </c>
      <c r="C17" s="822">
        <v>1675</v>
      </c>
      <c r="D17" s="822">
        <v>1803</v>
      </c>
      <c r="E17" s="822">
        <v>2714</v>
      </c>
      <c r="F17" s="822">
        <v>2812</v>
      </c>
      <c r="G17" s="822">
        <v>2645</v>
      </c>
      <c r="H17" s="821">
        <v>1213</v>
      </c>
      <c r="I17" s="822">
        <v>2660</v>
      </c>
      <c r="J17" s="822">
        <v>2470</v>
      </c>
      <c r="K17" s="822">
        <v>1320</v>
      </c>
      <c r="L17" s="822">
        <v>3530</v>
      </c>
      <c r="M17" s="822">
        <v>2840</v>
      </c>
      <c r="N17" s="822">
        <v>4587</v>
      </c>
      <c r="O17" s="822">
        <v>3400</v>
      </c>
      <c r="P17" s="821">
        <v>2967</v>
      </c>
      <c r="Q17" s="822">
        <v>3428</v>
      </c>
      <c r="R17" s="822">
        <v>3647</v>
      </c>
      <c r="S17" s="822">
        <v>4042</v>
      </c>
      <c r="T17" s="822">
        <v>5391</v>
      </c>
      <c r="U17" s="822">
        <v>5298</v>
      </c>
      <c r="V17" s="822">
        <v>4125</v>
      </c>
      <c r="W17" s="822">
        <v>5018</v>
      </c>
      <c r="X17" s="822">
        <v>6168</v>
      </c>
      <c r="Y17" s="821">
        <v>4783</v>
      </c>
      <c r="Z17" s="822">
        <v>7715</v>
      </c>
      <c r="AA17" s="822">
        <v>7503</v>
      </c>
      <c r="AB17" s="822">
        <v>7424</v>
      </c>
      <c r="AC17" s="822">
        <v>8223</v>
      </c>
      <c r="AD17" s="822">
        <v>7237</v>
      </c>
      <c r="AE17" s="822">
        <v>9924</v>
      </c>
      <c r="AF17" s="822">
        <v>9213</v>
      </c>
      <c r="AG17" s="822">
        <v>8272</v>
      </c>
      <c r="AH17" s="821">
        <v>13747</v>
      </c>
      <c r="AI17" s="822">
        <v>10599</v>
      </c>
      <c r="AJ17" s="822">
        <v>10513</v>
      </c>
      <c r="AK17" s="822">
        <v>11832</v>
      </c>
      <c r="AL17" s="822">
        <v>11855</v>
      </c>
      <c r="AM17" s="822">
        <v>11007</v>
      </c>
      <c r="AN17" s="822">
        <v>16869</v>
      </c>
      <c r="AO17" s="822">
        <v>10136</v>
      </c>
      <c r="AP17" s="822">
        <v>10278</v>
      </c>
      <c r="AQ17" s="821">
        <v>18200</v>
      </c>
      <c r="AR17" s="822">
        <v>12050</v>
      </c>
      <c r="AS17" s="822">
        <v>12050</v>
      </c>
      <c r="AT17" s="822">
        <v>19708</v>
      </c>
      <c r="AU17" s="822">
        <v>11323</v>
      </c>
      <c r="AV17" s="822">
        <v>13987</v>
      </c>
      <c r="AW17" s="822">
        <v>15349</v>
      </c>
      <c r="AX17" s="822">
        <v>16330</v>
      </c>
      <c r="AY17" s="822">
        <v>16274</v>
      </c>
      <c r="AZ17" s="821">
        <v>20587</v>
      </c>
      <c r="BA17" s="822">
        <v>16290</v>
      </c>
      <c r="BB17" s="822">
        <v>16203</v>
      </c>
      <c r="BC17" s="822">
        <v>22786</v>
      </c>
      <c r="BD17" s="822">
        <v>19232</v>
      </c>
      <c r="BE17" s="822">
        <v>20707</v>
      </c>
      <c r="BF17" s="822">
        <v>28416</v>
      </c>
      <c r="BG17" s="822">
        <v>20381</v>
      </c>
      <c r="BH17" s="822">
        <v>31092</v>
      </c>
      <c r="BI17" s="821">
        <v>54298</v>
      </c>
      <c r="BJ17" s="822">
        <v>33204</v>
      </c>
      <c r="BK17" s="822">
        <v>31147</v>
      </c>
      <c r="BL17" s="822">
        <v>39871</v>
      </c>
      <c r="BM17" s="822">
        <v>38100</v>
      </c>
      <c r="BN17" s="822">
        <v>47000</v>
      </c>
      <c r="BO17" s="822">
        <v>59584</v>
      </c>
      <c r="BP17" s="822">
        <v>56806</v>
      </c>
      <c r="BQ17" s="822">
        <v>56570</v>
      </c>
      <c r="BR17" s="821">
        <v>54749</v>
      </c>
      <c r="BS17" s="822">
        <v>57000</v>
      </c>
      <c r="BT17" s="822">
        <v>60800</v>
      </c>
      <c r="BU17" s="822">
        <v>61105</v>
      </c>
      <c r="BV17" s="822">
        <v>81000</v>
      </c>
      <c r="BW17" s="822">
        <v>75497</v>
      </c>
      <c r="BX17" s="824" t="s">
        <v>2630</v>
      </c>
      <c r="BY17" s="824" t="s">
        <v>2629</v>
      </c>
      <c r="BZ17" s="821">
        <v>83775</v>
      </c>
      <c r="CA17" s="822">
        <v>119000</v>
      </c>
      <c r="CB17" s="822">
        <v>18265</v>
      </c>
      <c r="CC17" s="824" t="s">
        <v>2628</v>
      </c>
      <c r="CD17" s="824" t="s">
        <v>2627</v>
      </c>
      <c r="CE17" s="824" t="s">
        <v>2626</v>
      </c>
      <c r="CF17" s="824" t="s">
        <v>2625</v>
      </c>
      <c r="CG17" s="824" t="s">
        <v>2624</v>
      </c>
      <c r="CH17" s="823" t="s">
        <v>2623</v>
      </c>
      <c r="CI17" s="822">
        <v>94700</v>
      </c>
      <c r="CJ17" s="822">
        <v>50200</v>
      </c>
      <c r="CK17" s="822">
        <v>167723</v>
      </c>
      <c r="CL17" s="822">
        <v>85000</v>
      </c>
      <c r="CM17" s="821">
        <v>325215</v>
      </c>
      <c r="CN17" s="821">
        <v>200000</v>
      </c>
      <c r="CO17" s="821">
        <v>350000</v>
      </c>
      <c r="CP17" s="821">
        <v>428800</v>
      </c>
      <c r="CQ17" s="821">
        <v>330000</v>
      </c>
      <c r="CR17" s="815" t="s">
        <v>2615</v>
      </c>
      <c r="CS17" s="821">
        <v>401800</v>
      </c>
      <c r="CT17" s="821">
        <v>390000</v>
      </c>
      <c r="CU17" s="821">
        <v>365718</v>
      </c>
      <c r="CV17" s="821"/>
      <c r="CW17" s="821">
        <v>410207</v>
      </c>
      <c r="CX17" s="821"/>
      <c r="CY17" s="821">
        <v>17082</v>
      </c>
      <c r="CZ17" s="821"/>
      <c r="DA17" s="821">
        <v>112926</v>
      </c>
      <c r="DB17" s="821">
        <v>121328</v>
      </c>
      <c r="DC17" s="821">
        <v>235242</v>
      </c>
      <c r="DD17" s="821">
        <v>-19041</v>
      </c>
      <c r="DE17" s="796"/>
      <c r="DF17" s="987" t="s">
        <v>3034</v>
      </c>
      <c r="DG17" s="821"/>
      <c r="DH17" s="821"/>
      <c r="DI17" s="821"/>
      <c r="DJ17" s="821">
        <v>300487.24420169997</v>
      </c>
      <c r="DK17" s="821">
        <v>71553.266204000101</v>
      </c>
      <c r="DL17" s="821">
        <v>116926.18059429992</v>
      </c>
      <c r="DM17" s="821">
        <v>139368.59659099998</v>
      </c>
      <c r="DN17" s="821">
        <v>103859.55016700015</v>
      </c>
      <c r="DO17" s="821">
        <v>102909.74273199984</v>
      </c>
      <c r="DP17" s="821">
        <v>33368.74632499984</v>
      </c>
    </row>
    <row r="18" spans="2:120" s="814" customFormat="1" x14ac:dyDescent="0.2">
      <c r="B18" s="798" t="s">
        <v>2622</v>
      </c>
      <c r="C18" s="822">
        <v>1558</v>
      </c>
      <c r="D18" s="822">
        <v>1676</v>
      </c>
      <c r="E18" s="822">
        <v>2351</v>
      </c>
      <c r="F18" s="822">
        <v>2490</v>
      </c>
      <c r="G18" s="822">
        <v>2355</v>
      </c>
      <c r="H18" s="821">
        <v>1543</v>
      </c>
      <c r="I18" s="822">
        <v>2200</v>
      </c>
      <c r="J18" s="822">
        <v>2000</v>
      </c>
      <c r="K18" s="820">
        <v>631</v>
      </c>
      <c r="L18" s="822">
        <v>3090</v>
      </c>
      <c r="M18" s="822">
        <v>2250</v>
      </c>
      <c r="N18" s="822">
        <v>3851</v>
      </c>
      <c r="O18" s="822">
        <v>2690</v>
      </c>
      <c r="P18" s="821">
        <v>2679</v>
      </c>
      <c r="Q18" s="822">
        <v>3428</v>
      </c>
      <c r="R18" s="822">
        <v>2630</v>
      </c>
      <c r="S18" s="822">
        <v>3189</v>
      </c>
      <c r="T18" s="822">
        <v>3223</v>
      </c>
      <c r="U18" s="822">
        <v>2820</v>
      </c>
      <c r="V18" s="822">
        <v>3022</v>
      </c>
      <c r="W18" s="822">
        <v>3391</v>
      </c>
      <c r="X18" s="822">
        <v>4218</v>
      </c>
      <c r="Y18" s="821">
        <v>4208</v>
      </c>
      <c r="Z18" s="822">
        <v>6013</v>
      </c>
      <c r="AA18" s="822">
        <v>5691</v>
      </c>
      <c r="AB18" s="822">
        <v>6123</v>
      </c>
      <c r="AC18" s="822">
        <v>5212</v>
      </c>
      <c r="AD18" s="822">
        <v>5037</v>
      </c>
      <c r="AE18" s="822">
        <v>8084</v>
      </c>
      <c r="AF18" s="822">
        <v>5633</v>
      </c>
      <c r="AG18" s="822">
        <v>4555</v>
      </c>
      <c r="AH18" s="821">
        <v>11485</v>
      </c>
      <c r="AI18" s="822">
        <v>6520</v>
      </c>
      <c r="AJ18" s="822">
        <v>6547</v>
      </c>
      <c r="AK18" s="822">
        <v>7674</v>
      </c>
      <c r="AL18" s="822">
        <v>6101</v>
      </c>
      <c r="AM18" s="822">
        <v>5032</v>
      </c>
      <c r="AN18" s="822">
        <v>11690</v>
      </c>
      <c r="AO18" s="822">
        <v>4562</v>
      </c>
      <c r="AP18" s="822">
        <v>4256</v>
      </c>
      <c r="AQ18" s="821">
        <v>12042</v>
      </c>
      <c r="AR18" s="822">
        <v>6400</v>
      </c>
      <c r="AS18" s="822">
        <v>6400</v>
      </c>
      <c r="AT18" s="822">
        <v>12901</v>
      </c>
      <c r="AU18" s="822">
        <v>6580</v>
      </c>
      <c r="AV18" s="822">
        <v>8537</v>
      </c>
      <c r="AW18" s="822">
        <v>8717</v>
      </c>
      <c r="AX18" s="822">
        <v>10710</v>
      </c>
      <c r="AY18" s="822">
        <v>10724</v>
      </c>
      <c r="AZ18" s="821">
        <v>12952</v>
      </c>
      <c r="BA18" s="822">
        <v>13100</v>
      </c>
      <c r="BB18" s="822">
        <v>13000</v>
      </c>
      <c r="BC18" s="822">
        <v>14012</v>
      </c>
      <c r="BD18" s="822">
        <v>16130</v>
      </c>
      <c r="BE18" s="822">
        <v>17605</v>
      </c>
      <c r="BF18" s="822">
        <v>25189</v>
      </c>
      <c r="BG18" s="822">
        <v>18401</v>
      </c>
      <c r="BH18" s="822">
        <v>25791</v>
      </c>
      <c r="BI18" s="821">
        <v>50435</v>
      </c>
      <c r="BJ18" s="822">
        <v>31450</v>
      </c>
      <c r="BK18" s="822">
        <v>29197</v>
      </c>
      <c r="BL18" s="822">
        <v>39682</v>
      </c>
      <c r="BM18" s="822">
        <v>33025</v>
      </c>
      <c r="BN18" s="822">
        <v>42000</v>
      </c>
      <c r="BO18" s="822">
        <v>46954</v>
      </c>
      <c r="BP18" s="822">
        <v>52306</v>
      </c>
      <c r="BQ18" s="822">
        <v>52070</v>
      </c>
      <c r="BR18" s="821">
        <v>51938</v>
      </c>
      <c r="BS18" s="822">
        <v>55000</v>
      </c>
      <c r="BT18" s="822">
        <v>58800</v>
      </c>
      <c r="BU18" s="822">
        <v>63166</v>
      </c>
      <c r="BV18" s="822">
        <v>79000</v>
      </c>
      <c r="BW18" s="822">
        <v>64307</v>
      </c>
      <c r="BX18" s="820" t="s">
        <v>431</v>
      </c>
      <c r="BY18" s="820" t="s">
        <v>431</v>
      </c>
      <c r="BZ18" s="821">
        <v>68910</v>
      </c>
      <c r="CA18" s="820" t="s">
        <v>431</v>
      </c>
      <c r="CB18" s="822">
        <v>15383</v>
      </c>
      <c r="CC18" s="822">
        <f>94400-14600</f>
        <v>79800</v>
      </c>
      <c r="CD18" s="820" t="s">
        <v>431</v>
      </c>
      <c r="CE18" s="822">
        <v>54160</v>
      </c>
      <c r="CF18" s="822">
        <v>91000</v>
      </c>
      <c r="CG18" s="822">
        <v>98100</v>
      </c>
      <c r="CH18" s="821">
        <v>44867</v>
      </c>
      <c r="CI18" s="820" t="s">
        <v>431</v>
      </c>
      <c r="CJ18" s="820" t="s">
        <v>431</v>
      </c>
      <c r="CK18" s="822">
        <v>163240</v>
      </c>
      <c r="CL18" s="820" t="s">
        <v>431</v>
      </c>
      <c r="CM18" s="821">
        <v>333458</v>
      </c>
      <c r="CN18" s="819" t="s">
        <v>431</v>
      </c>
      <c r="CO18" s="819" t="s">
        <v>431</v>
      </c>
      <c r="CP18" s="821">
        <v>427683</v>
      </c>
      <c r="CQ18" s="815" t="s">
        <v>2615</v>
      </c>
      <c r="CR18" s="815" t="s">
        <v>2615</v>
      </c>
      <c r="CS18" s="821">
        <v>417400</v>
      </c>
      <c r="CT18" s="821" t="s">
        <v>2620</v>
      </c>
      <c r="CU18" s="821">
        <v>363591</v>
      </c>
      <c r="CV18" s="821" t="s">
        <v>2620</v>
      </c>
      <c r="CW18" s="821">
        <v>404022</v>
      </c>
      <c r="CX18" s="821" t="s">
        <v>2620</v>
      </c>
      <c r="CY18" s="821">
        <v>13300</v>
      </c>
      <c r="CZ18" s="821"/>
      <c r="DA18" s="821">
        <v>102783</v>
      </c>
      <c r="DB18" s="821">
        <v>123151</v>
      </c>
      <c r="DC18" s="821">
        <v>231311</v>
      </c>
      <c r="DD18" s="821">
        <v>-22325</v>
      </c>
      <c r="DE18" s="798"/>
      <c r="DF18" s="987" t="s">
        <v>3035</v>
      </c>
      <c r="DG18" s="821"/>
      <c r="DH18" s="821"/>
      <c r="DI18" s="821"/>
      <c r="DJ18" s="821">
        <v>136296.32720788001</v>
      </c>
      <c r="DK18" s="821">
        <v>56983.467537939956</v>
      </c>
      <c r="DL18" s="821">
        <v>37567.364336180064</v>
      </c>
      <c r="DM18" s="821">
        <v>97116.126454999961</v>
      </c>
      <c r="DN18" s="821">
        <v>123182.29287100007</v>
      </c>
      <c r="DO18" s="821">
        <v>104014.86459200003</v>
      </c>
      <c r="DP18" s="821">
        <v>133710.7159999999</v>
      </c>
    </row>
    <row r="19" spans="2:120" s="814" customFormat="1" x14ac:dyDescent="0.2">
      <c r="B19" s="798" t="s">
        <v>2606</v>
      </c>
      <c r="C19" s="820">
        <v>117</v>
      </c>
      <c r="D19" s="820">
        <v>127</v>
      </c>
      <c r="E19" s="820">
        <v>363</v>
      </c>
      <c r="F19" s="820">
        <v>322</v>
      </c>
      <c r="G19" s="820">
        <v>290</v>
      </c>
      <c r="H19" s="819">
        <v>-330</v>
      </c>
      <c r="I19" s="820">
        <v>460</v>
      </c>
      <c r="J19" s="820">
        <v>470</v>
      </c>
      <c r="K19" s="820">
        <v>689</v>
      </c>
      <c r="L19" s="820">
        <v>440</v>
      </c>
      <c r="M19" s="820">
        <v>590</v>
      </c>
      <c r="N19" s="820">
        <v>736</v>
      </c>
      <c r="O19" s="820">
        <v>710</v>
      </c>
      <c r="P19" s="819">
        <v>288</v>
      </c>
      <c r="Q19" s="820" t="s">
        <v>431</v>
      </c>
      <c r="R19" s="822">
        <v>1017</v>
      </c>
      <c r="S19" s="820">
        <v>853</v>
      </c>
      <c r="T19" s="822">
        <v>2168</v>
      </c>
      <c r="U19" s="822">
        <v>2478</v>
      </c>
      <c r="V19" s="822">
        <v>1103</v>
      </c>
      <c r="W19" s="822">
        <v>1627</v>
      </c>
      <c r="X19" s="822">
        <v>1950</v>
      </c>
      <c r="Y19" s="819">
        <v>575</v>
      </c>
      <c r="Z19" s="822">
        <v>1702</v>
      </c>
      <c r="AA19" s="822">
        <v>1812</v>
      </c>
      <c r="AB19" s="822">
        <v>1301</v>
      </c>
      <c r="AC19" s="822">
        <v>3011</v>
      </c>
      <c r="AD19" s="822">
        <v>2200</v>
      </c>
      <c r="AE19" s="822">
        <v>1840</v>
      </c>
      <c r="AF19" s="822">
        <v>3580</v>
      </c>
      <c r="AG19" s="822">
        <v>3717</v>
      </c>
      <c r="AH19" s="821">
        <v>2262</v>
      </c>
      <c r="AI19" s="822">
        <v>4079</v>
      </c>
      <c r="AJ19" s="822">
        <v>3966</v>
      </c>
      <c r="AK19" s="822">
        <v>4158</v>
      </c>
      <c r="AL19" s="822">
        <v>5754</v>
      </c>
      <c r="AM19" s="822">
        <v>5975</v>
      </c>
      <c r="AN19" s="822">
        <v>5179</v>
      </c>
      <c r="AO19" s="822">
        <v>5574</v>
      </c>
      <c r="AP19" s="822">
        <v>6022</v>
      </c>
      <c r="AQ19" s="821">
        <v>6158</v>
      </c>
      <c r="AR19" s="822">
        <v>5650</v>
      </c>
      <c r="AS19" s="822">
        <v>5650</v>
      </c>
      <c r="AT19" s="822">
        <v>6807</v>
      </c>
      <c r="AU19" s="822">
        <v>4743</v>
      </c>
      <c r="AV19" s="822">
        <v>5450</v>
      </c>
      <c r="AW19" s="822">
        <v>6632</v>
      </c>
      <c r="AX19" s="822">
        <v>5620</v>
      </c>
      <c r="AY19" s="822">
        <v>5550</v>
      </c>
      <c r="AZ19" s="821">
        <v>7635</v>
      </c>
      <c r="BA19" s="822">
        <v>3190</v>
      </c>
      <c r="BB19" s="822">
        <v>3203</v>
      </c>
      <c r="BC19" s="822">
        <v>8774</v>
      </c>
      <c r="BD19" s="822">
        <v>3102</v>
      </c>
      <c r="BE19" s="822">
        <v>3102</v>
      </c>
      <c r="BF19" s="822">
        <v>3227</v>
      </c>
      <c r="BG19" s="822">
        <v>1980</v>
      </c>
      <c r="BH19" s="822">
        <v>5301</v>
      </c>
      <c r="BI19" s="821">
        <v>3863</v>
      </c>
      <c r="BJ19" s="822">
        <v>1754</v>
      </c>
      <c r="BK19" s="822">
        <v>1950</v>
      </c>
      <c r="BL19" s="820">
        <v>189</v>
      </c>
      <c r="BM19" s="822">
        <v>5075</v>
      </c>
      <c r="BN19" s="822">
        <v>5000</v>
      </c>
      <c r="BO19" s="822">
        <v>12630</v>
      </c>
      <c r="BP19" s="822">
        <v>4500</v>
      </c>
      <c r="BQ19" s="822">
        <v>4500</v>
      </c>
      <c r="BR19" s="821">
        <v>2811</v>
      </c>
      <c r="BS19" s="822">
        <v>2000</v>
      </c>
      <c r="BT19" s="822">
        <v>2000</v>
      </c>
      <c r="BU19" s="822">
        <v>-2061</v>
      </c>
      <c r="BV19" s="822">
        <v>2000</v>
      </c>
      <c r="BW19" s="822">
        <v>11190</v>
      </c>
      <c r="BX19" s="820" t="s">
        <v>431</v>
      </c>
      <c r="BY19" s="820" t="s">
        <v>431</v>
      </c>
      <c r="BZ19" s="821">
        <v>14865</v>
      </c>
      <c r="CA19" s="820" t="s">
        <v>431</v>
      </c>
      <c r="CB19" s="822">
        <v>2882</v>
      </c>
      <c r="CC19" s="822">
        <v>2400</v>
      </c>
      <c r="CD19" s="820" t="s">
        <v>431</v>
      </c>
      <c r="CE19" s="822">
        <v>1700</v>
      </c>
      <c r="CF19" s="822">
        <v>7000</v>
      </c>
      <c r="CG19" s="822">
        <v>7000</v>
      </c>
      <c r="CH19" s="821">
        <v>8102</v>
      </c>
      <c r="CI19" s="820" t="s">
        <v>431</v>
      </c>
      <c r="CJ19" s="820" t="s">
        <v>431</v>
      </c>
      <c r="CK19" s="822">
        <v>4483</v>
      </c>
      <c r="CL19" s="820" t="s">
        <v>431</v>
      </c>
      <c r="CM19" s="821">
        <v>-8243</v>
      </c>
      <c r="CN19" s="819" t="s">
        <v>431</v>
      </c>
      <c r="CO19" s="819" t="s">
        <v>431</v>
      </c>
      <c r="CP19" s="821">
        <v>1117</v>
      </c>
      <c r="CQ19" s="815" t="s">
        <v>2615</v>
      </c>
      <c r="CR19" s="815" t="s">
        <v>2615</v>
      </c>
      <c r="CS19" s="821">
        <v>-15600</v>
      </c>
      <c r="CT19" s="821" t="s">
        <v>2620</v>
      </c>
      <c r="CU19" s="821">
        <v>2128</v>
      </c>
      <c r="CV19" s="821" t="s">
        <v>2620</v>
      </c>
      <c r="CW19" s="821">
        <v>6184</v>
      </c>
      <c r="CX19" s="821" t="s">
        <v>2620</v>
      </c>
      <c r="CY19" s="821">
        <v>3782</v>
      </c>
      <c r="CZ19" s="821"/>
      <c r="DA19" s="821">
        <v>10142</v>
      </c>
      <c r="DB19" s="821">
        <v>-1823</v>
      </c>
      <c r="DC19" s="821">
        <v>3931</v>
      </c>
      <c r="DD19" s="821">
        <v>3284</v>
      </c>
      <c r="DE19" s="821"/>
      <c r="DF19" s="986" t="s">
        <v>3036</v>
      </c>
      <c r="DG19" s="821"/>
      <c r="DH19" s="821"/>
      <c r="DI19" s="821"/>
      <c r="DJ19" s="821">
        <v>66613.218550999998</v>
      </c>
      <c r="DK19" s="821">
        <v>79956.574759000097</v>
      </c>
      <c r="DL19" s="821">
        <v>109316.777</v>
      </c>
      <c r="DM19" s="821">
        <v>254740.23499999999</v>
      </c>
      <c r="DN19" s="821">
        <v>245402.15136100003</v>
      </c>
      <c r="DO19" s="821">
        <v>326021.48855200014</v>
      </c>
      <c r="DP19" s="821">
        <v>96301.090086999582</v>
      </c>
    </row>
    <row r="20" spans="2:120" s="814" customFormat="1" x14ac:dyDescent="0.2">
      <c r="B20" s="796"/>
      <c r="C20" s="820"/>
      <c r="D20" s="820"/>
      <c r="E20" s="820"/>
      <c r="F20" s="820"/>
      <c r="G20" s="820"/>
      <c r="H20" s="819"/>
      <c r="CQ20" s="815"/>
      <c r="CR20" s="815"/>
      <c r="CS20" s="821"/>
      <c r="CT20" s="821"/>
      <c r="CU20" s="821"/>
      <c r="CV20" s="821"/>
      <c r="CW20" s="821"/>
      <c r="CX20" s="821"/>
      <c r="CY20" s="821"/>
      <c r="CZ20" s="821"/>
      <c r="DA20" s="821"/>
      <c r="DB20" s="821"/>
      <c r="DC20" s="821"/>
      <c r="DD20" s="821"/>
      <c r="DE20" s="821"/>
      <c r="DF20" s="986" t="s">
        <v>3037</v>
      </c>
      <c r="DG20" s="815"/>
      <c r="DH20" s="815"/>
      <c r="DI20" s="815"/>
      <c r="DJ20" s="821">
        <v>0</v>
      </c>
      <c r="DK20" s="821">
        <v>0</v>
      </c>
      <c r="DL20" s="821">
        <v>-169.18102699999872</v>
      </c>
      <c r="DM20" s="821">
        <v>0</v>
      </c>
      <c r="DN20" s="821">
        <v>0</v>
      </c>
      <c r="DO20" s="821">
        <v>0</v>
      </c>
      <c r="DP20" s="821">
        <v>0</v>
      </c>
    </row>
    <row r="21" spans="2:120" s="814" customFormat="1" x14ac:dyDescent="0.2">
      <c r="B21" s="796" t="s">
        <v>2621</v>
      </c>
      <c r="C21" s="820" t="s">
        <v>431</v>
      </c>
      <c r="D21" s="820">
        <v>24</v>
      </c>
      <c r="E21" s="820">
        <v>205</v>
      </c>
      <c r="F21" s="820">
        <v>41</v>
      </c>
      <c r="G21" s="820">
        <v>775</v>
      </c>
      <c r="H21" s="819">
        <v>50</v>
      </c>
      <c r="I21" s="820">
        <v>503</v>
      </c>
      <c r="J21" s="820">
        <v>583</v>
      </c>
      <c r="K21" s="820">
        <v>444</v>
      </c>
      <c r="L21" s="820">
        <v>705</v>
      </c>
      <c r="M21" s="820">
        <v>810</v>
      </c>
      <c r="N21" s="820">
        <v>686</v>
      </c>
      <c r="O21" s="820">
        <v>590</v>
      </c>
      <c r="P21" s="819">
        <v>514</v>
      </c>
      <c r="Q21" s="822">
        <v>1775</v>
      </c>
      <c r="R21" s="820">
        <v>830</v>
      </c>
      <c r="S21" s="820">
        <v>-51</v>
      </c>
      <c r="T21" s="820" t="s">
        <v>431</v>
      </c>
      <c r="U21" s="820" t="s">
        <v>431</v>
      </c>
      <c r="V21" s="822">
        <v>1592</v>
      </c>
      <c r="W21" s="822">
        <v>1382</v>
      </c>
      <c r="X21" s="822">
        <v>1232</v>
      </c>
      <c r="Y21" s="821">
        <v>1852</v>
      </c>
      <c r="Z21" s="822">
        <v>2132</v>
      </c>
      <c r="AA21" s="822">
        <v>1860</v>
      </c>
      <c r="AB21" s="822">
        <v>1562</v>
      </c>
      <c r="AC21" s="822">
        <v>2508</v>
      </c>
      <c r="AD21" s="822">
        <v>2225</v>
      </c>
      <c r="AE21" s="820">
        <v>999</v>
      </c>
      <c r="AF21" s="822">
        <v>2834</v>
      </c>
      <c r="AG21" s="822">
        <v>2665</v>
      </c>
      <c r="AH21" s="821">
        <v>1788</v>
      </c>
      <c r="AI21" s="822">
        <v>2960</v>
      </c>
      <c r="AJ21" s="822">
        <v>2803</v>
      </c>
      <c r="AK21" s="822">
        <v>2285</v>
      </c>
      <c r="AL21" s="822">
        <v>2914</v>
      </c>
      <c r="AM21" s="822">
        <v>3141</v>
      </c>
      <c r="AN21" s="822">
        <v>2486</v>
      </c>
      <c r="AO21" s="822">
        <v>3973</v>
      </c>
      <c r="AP21" s="822">
        <v>3628</v>
      </c>
      <c r="AQ21" s="821">
        <v>3052</v>
      </c>
      <c r="AR21" s="822">
        <v>3950</v>
      </c>
      <c r="AS21" s="822">
        <v>3378</v>
      </c>
      <c r="AT21" s="822">
        <v>2091</v>
      </c>
      <c r="AU21" s="822">
        <v>4877</v>
      </c>
      <c r="AV21" s="822">
        <v>4898</v>
      </c>
      <c r="AW21" s="822">
        <v>2834</v>
      </c>
      <c r="AX21" s="822">
        <v>5050</v>
      </c>
      <c r="AY21" s="822">
        <v>5106</v>
      </c>
      <c r="AZ21" s="821">
        <v>2570</v>
      </c>
      <c r="BA21" s="822">
        <v>2256</v>
      </c>
      <c r="BB21" s="822">
        <v>7497</v>
      </c>
      <c r="BC21" s="822">
        <v>2310</v>
      </c>
      <c r="BD21" s="822">
        <v>7968</v>
      </c>
      <c r="BE21" s="822">
        <v>3329</v>
      </c>
      <c r="BF21" s="822">
        <v>1833</v>
      </c>
      <c r="BG21" s="822">
        <v>6422</v>
      </c>
      <c r="BH21" s="822">
        <v>4908</v>
      </c>
      <c r="BI21" s="821">
        <v>3986</v>
      </c>
      <c r="BJ21" s="822">
        <v>4296</v>
      </c>
      <c r="BK21" s="822">
        <v>5168</v>
      </c>
      <c r="BL21" s="822">
        <v>2897</v>
      </c>
      <c r="BM21" s="822">
        <v>6500</v>
      </c>
      <c r="BN21" s="822">
        <v>8445</v>
      </c>
      <c r="BO21" s="822">
        <v>4148</v>
      </c>
      <c r="BP21" s="822">
        <v>7430</v>
      </c>
      <c r="BQ21" s="822">
        <v>7430</v>
      </c>
      <c r="BR21" s="821">
        <v>2579</v>
      </c>
      <c r="BS21" s="822">
        <v>3000</v>
      </c>
      <c r="BT21" s="822">
        <v>3000</v>
      </c>
      <c r="BU21" s="822">
        <v>-1199</v>
      </c>
      <c r="BV21" s="822">
        <v>1000</v>
      </c>
      <c r="BW21" s="820">
        <v>-717</v>
      </c>
      <c r="BX21" s="820" t="s">
        <v>431</v>
      </c>
      <c r="BY21" s="820" t="s">
        <v>431</v>
      </c>
      <c r="BZ21" s="821">
        <v>18894</v>
      </c>
      <c r="CA21" s="820" t="s">
        <v>431</v>
      </c>
      <c r="CB21" s="820">
        <v>361</v>
      </c>
      <c r="CC21" s="822">
        <v>3000</v>
      </c>
      <c r="CD21" s="820" t="s">
        <v>431</v>
      </c>
      <c r="CE21" s="822">
        <v>-7734</v>
      </c>
      <c r="CF21" s="822">
        <v>1000</v>
      </c>
      <c r="CG21" s="822">
        <v>1000</v>
      </c>
      <c r="CH21" s="821">
        <v>-14480</v>
      </c>
      <c r="CI21" s="820" t="s">
        <v>431</v>
      </c>
      <c r="CJ21" s="820" t="s">
        <v>431</v>
      </c>
      <c r="CK21" s="822">
        <v>-7600</v>
      </c>
      <c r="CL21" s="820" t="s">
        <v>431</v>
      </c>
      <c r="CM21" s="821">
        <v>-6891</v>
      </c>
      <c r="CN21" s="821">
        <v>-5000</v>
      </c>
      <c r="CO21" s="821">
        <v>-5000</v>
      </c>
      <c r="CP21" s="821">
        <v>-6460</v>
      </c>
      <c r="CQ21" s="815" t="s">
        <v>2615</v>
      </c>
      <c r="CR21" s="815" t="s">
        <v>2615</v>
      </c>
      <c r="CS21" s="821">
        <v>-1000</v>
      </c>
      <c r="CT21" s="821" t="s">
        <v>2620</v>
      </c>
      <c r="CU21" s="821">
        <v>298</v>
      </c>
      <c r="CV21" s="821" t="s">
        <v>2620</v>
      </c>
      <c r="CW21" s="821">
        <v>238</v>
      </c>
      <c r="CX21" s="821" t="s">
        <v>2620</v>
      </c>
      <c r="CY21" s="821">
        <v>351</v>
      </c>
      <c r="CZ21" s="821"/>
      <c r="DA21" s="821">
        <v>852</v>
      </c>
      <c r="DB21" s="821">
        <v>943</v>
      </c>
      <c r="DC21" s="821">
        <v>126</v>
      </c>
      <c r="DD21" s="821">
        <v>-160</v>
      </c>
      <c r="DE21" s="821"/>
      <c r="DF21" s="986" t="s">
        <v>3038</v>
      </c>
      <c r="DG21" s="815"/>
      <c r="DH21" s="815"/>
      <c r="DI21" s="815"/>
      <c r="DJ21" s="821">
        <v>59.921603939998022</v>
      </c>
      <c r="DK21" s="821">
        <v>-344.5147094999993</v>
      </c>
      <c r="DL21" s="821">
        <v>975.38586055999986</v>
      </c>
      <c r="DM21" s="821">
        <v>-3986.6251764999979</v>
      </c>
      <c r="DN21" s="821">
        <v>1433.4429999999993</v>
      </c>
      <c r="DO21" s="821">
        <v>19646.291000000001</v>
      </c>
      <c r="DP21" s="821">
        <v>6967.3289999999979</v>
      </c>
    </row>
    <row r="22" spans="2:120" s="814" customFormat="1" x14ac:dyDescent="0.2">
      <c r="B22" s="795"/>
      <c r="C22" s="820"/>
      <c r="D22" s="820"/>
      <c r="E22" s="820"/>
      <c r="F22" s="820"/>
      <c r="G22" s="820"/>
      <c r="H22" s="819"/>
      <c r="AF22" s="817"/>
      <c r="AG22" s="817"/>
      <c r="AH22" s="818"/>
      <c r="AO22" s="820"/>
      <c r="AP22" s="820"/>
      <c r="AQ22" s="819"/>
      <c r="CR22" s="815"/>
      <c r="CS22" s="815"/>
      <c r="CU22" s="815"/>
      <c r="CW22" s="815"/>
      <c r="CY22" s="815"/>
      <c r="CZ22" s="815"/>
      <c r="DA22" s="815"/>
      <c r="DB22" s="815"/>
      <c r="DC22" s="815"/>
      <c r="DD22" s="815"/>
      <c r="DE22" s="815"/>
      <c r="DG22" s="815"/>
      <c r="DH22" s="815"/>
      <c r="DI22" s="815"/>
      <c r="DJ22" s="815"/>
      <c r="DK22" s="815"/>
      <c r="DL22" s="800"/>
    </row>
    <row r="23" spans="2:120" s="814" customFormat="1" x14ac:dyDescent="0.2">
      <c r="B23" s="795" t="s">
        <v>2619</v>
      </c>
      <c r="C23" s="817">
        <v>-150</v>
      </c>
      <c r="D23" s="817">
        <v>156</v>
      </c>
      <c r="E23" s="817">
        <v>0</v>
      </c>
      <c r="F23" s="817">
        <v>832</v>
      </c>
      <c r="G23" s="817">
        <v>900</v>
      </c>
      <c r="H23" s="818">
        <v>712</v>
      </c>
      <c r="I23" s="817">
        <v>0</v>
      </c>
      <c r="J23" s="817">
        <v>0</v>
      </c>
      <c r="K23" s="817">
        <v>-103</v>
      </c>
      <c r="L23" s="817">
        <v>0</v>
      </c>
      <c r="M23" s="817">
        <v>0</v>
      </c>
      <c r="N23" s="817">
        <v>-824</v>
      </c>
      <c r="O23" s="817">
        <v>-500</v>
      </c>
      <c r="P23" s="815">
        <v>-1689</v>
      </c>
      <c r="Q23" s="817">
        <v>-500</v>
      </c>
      <c r="R23" s="817">
        <v>-500</v>
      </c>
      <c r="S23" s="817">
        <v>944</v>
      </c>
      <c r="T23" s="817">
        <v>-500</v>
      </c>
      <c r="U23" s="817">
        <v>-500</v>
      </c>
      <c r="V23" s="816">
        <v>-3023</v>
      </c>
      <c r="W23" s="817">
        <v>-700</v>
      </c>
      <c r="X23" s="817">
        <v>-700</v>
      </c>
      <c r="Y23" s="815">
        <v>-1623</v>
      </c>
      <c r="Z23" s="817">
        <v>-700</v>
      </c>
      <c r="AA23" s="816">
        <v>-1000</v>
      </c>
      <c r="AB23" s="816">
        <v>-1523</v>
      </c>
      <c r="AC23" s="816">
        <v>-1000</v>
      </c>
      <c r="AD23" s="816">
        <v>-1500</v>
      </c>
      <c r="AE23" s="816">
        <v>-4592</v>
      </c>
      <c r="AF23" s="816">
        <v>-1500</v>
      </c>
      <c r="AG23" s="816">
        <v>-1500</v>
      </c>
      <c r="AH23" s="815">
        <v>-6221</v>
      </c>
      <c r="AI23" s="816">
        <v>-2500</v>
      </c>
      <c r="AJ23" s="816">
        <v>-2500</v>
      </c>
      <c r="AK23" s="816">
        <v>2041</v>
      </c>
      <c r="AL23" s="816">
        <v>-2500</v>
      </c>
      <c r="AM23" s="816">
        <v>-2500</v>
      </c>
      <c r="AN23" s="816">
        <v>-2244</v>
      </c>
      <c r="AO23" s="816">
        <v>-2500</v>
      </c>
      <c r="AP23" s="816">
        <v>-3000</v>
      </c>
      <c r="AQ23" s="815">
        <v>-2333</v>
      </c>
      <c r="AR23" s="816">
        <v>-3000</v>
      </c>
      <c r="AS23" s="816">
        <v>-3000</v>
      </c>
      <c r="AT23" s="816">
        <v>-9199</v>
      </c>
      <c r="AU23" s="816">
        <v>-3000</v>
      </c>
      <c r="AV23" s="816">
        <v>-4094</v>
      </c>
      <c r="AW23" s="816">
        <v>-7525</v>
      </c>
      <c r="AX23" s="816">
        <v>-1500</v>
      </c>
      <c r="AY23" s="816">
        <v>-2876</v>
      </c>
      <c r="AZ23" s="815">
        <v>2516</v>
      </c>
      <c r="BA23" s="816">
        <v>4654</v>
      </c>
      <c r="BB23" s="817">
        <v>-500</v>
      </c>
      <c r="BC23" s="816">
        <v>4540</v>
      </c>
      <c r="BD23" s="817">
        <v>-500</v>
      </c>
      <c r="BE23" s="816">
        <v>1003</v>
      </c>
      <c r="BF23" s="816">
        <v>-4464</v>
      </c>
      <c r="BG23" s="816">
        <v>-3000</v>
      </c>
      <c r="BH23" s="816">
        <v>-3000</v>
      </c>
      <c r="BI23" s="815">
        <v>-11741</v>
      </c>
      <c r="BJ23" s="817">
        <v>0</v>
      </c>
      <c r="BK23" s="817">
        <v>0</v>
      </c>
      <c r="BL23" s="816">
        <v>6467</v>
      </c>
      <c r="BM23" s="817">
        <v>0</v>
      </c>
      <c r="BN23" s="816">
        <v>-15000</v>
      </c>
      <c r="BO23" s="816">
        <v>-28246</v>
      </c>
      <c r="BP23" s="817">
        <v>0</v>
      </c>
      <c r="BQ23" s="816">
        <v>-3200</v>
      </c>
      <c r="BR23" s="815">
        <v>20988</v>
      </c>
      <c r="BS23" s="817">
        <v>0</v>
      </c>
      <c r="BT23" s="816">
        <v>12600</v>
      </c>
      <c r="BU23" s="816">
        <v>5034</v>
      </c>
      <c r="BV23" s="816">
        <v>2000</v>
      </c>
      <c r="BW23" s="816">
        <v>26847</v>
      </c>
      <c r="BX23" s="817">
        <v>0</v>
      </c>
      <c r="BY23" s="816">
        <v>29429</v>
      </c>
      <c r="BZ23" s="818">
        <v>307</v>
      </c>
      <c r="CA23" s="816">
        <v>3000</v>
      </c>
      <c r="CB23" s="816">
        <v>14434</v>
      </c>
      <c r="CC23" s="817">
        <v>0</v>
      </c>
      <c r="CD23" s="816">
        <v>-2000</v>
      </c>
      <c r="CE23" s="816">
        <v>30911</v>
      </c>
      <c r="CF23" s="817">
        <v>0</v>
      </c>
      <c r="CG23" s="817">
        <v>0</v>
      </c>
      <c r="CH23" s="815">
        <v>-12014</v>
      </c>
      <c r="CI23" s="817">
        <v>0</v>
      </c>
      <c r="CJ23" s="816">
        <v>-15500</v>
      </c>
      <c r="CK23" s="816">
        <v>-61724</v>
      </c>
      <c r="CL23" s="816">
        <v>-1600</v>
      </c>
      <c r="CM23" s="815">
        <v>-9188</v>
      </c>
      <c r="CN23" s="815">
        <v>13000</v>
      </c>
      <c r="CO23" s="815">
        <v>-65000</v>
      </c>
      <c r="CP23" s="815">
        <v>-76318</v>
      </c>
      <c r="CQ23" s="815">
        <v>-75000</v>
      </c>
      <c r="CR23" s="815" t="s">
        <v>2615</v>
      </c>
      <c r="CS23" s="815">
        <v>-122400</v>
      </c>
      <c r="CT23" s="815">
        <v>-75000</v>
      </c>
      <c r="CU23" s="815">
        <v>-94850</v>
      </c>
      <c r="CV23" s="815"/>
      <c r="CW23" s="815">
        <v>-84093</v>
      </c>
      <c r="CX23" s="815"/>
      <c r="CY23" s="815">
        <v>-97576</v>
      </c>
      <c r="CZ23" s="815"/>
      <c r="DA23" s="815">
        <v>-14854</v>
      </c>
      <c r="DB23" s="815">
        <v>-55126</v>
      </c>
      <c r="DC23" s="815">
        <v>-147622</v>
      </c>
      <c r="DD23" s="815">
        <v>32069</v>
      </c>
      <c r="DE23" s="815"/>
      <c r="DF23" s="983" t="s">
        <v>3040</v>
      </c>
      <c r="DG23" s="815"/>
      <c r="DH23" s="815"/>
      <c r="DI23" s="815"/>
      <c r="DJ23" s="815">
        <v>-24274.849064594368</v>
      </c>
      <c r="DK23" s="815">
        <v>-140589.20092509326</v>
      </c>
      <c r="DL23" s="988">
        <v>-70059.672791145858</v>
      </c>
      <c r="DM23" s="988">
        <v>26846.629859445617</v>
      </c>
      <c r="DN23" s="988">
        <v>-39651.092617863091</v>
      </c>
      <c r="DO23" s="988">
        <v>-76209.992790329736</v>
      </c>
      <c r="DP23" s="988">
        <v>-391612.58155800728</v>
      </c>
    </row>
    <row r="24" spans="2:120" s="814" customFormat="1" x14ac:dyDescent="0.2">
      <c r="B24" s="795" t="s">
        <v>2618</v>
      </c>
      <c r="C24" s="816">
        <v>2430</v>
      </c>
      <c r="D24" s="816">
        <v>3547</v>
      </c>
      <c r="E24" s="816">
        <v>4779</v>
      </c>
      <c r="F24" s="816">
        <v>5049</v>
      </c>
      <c r="G24" s="816">
        <v>6500</v>
      </c>
      <c r="H24" s="815">
        <v>3784</v>
      </c>
      <c r="I24" s="816">
        <v>6313</v>
      </c>
      <c r="J24" s="816">
        <v>6933</v>
      </c>
      <c r="K24" s="816">
        <v>8510</v>
      </c>
      <c r="L24" s="816">
        <v>8000</v>
      </c>
      <c r="M24" s="816">
        <v>8150</v>
      </c>
      <c r="N24" s="816">
        <v>12923</v>
      </c>
      <c r="O24" s="816">
        <v>7000</v>
      </c>
      <c r="P24" s="815">
        <v>8731</v>
      </c>
      <c r="Q24" s="816">
        <v>10303</v>
      </c>
      <c r="R24" s="816">
        <v>13077</v>
      </c>
      <c r="S24" s="816">
        <v>16744</v>
      </c>
      <c r="T24" s="816">
        <v>10970</v>
      </c>
      <c r="U24" s="816">
        <v>11927</v>
      </c>
      <c r="V24" s="816">
        <v>11397</v>
      </c>
      <c r="W24" s="816">
        <v>12500</v>
      </c>
      <c r="X24" s="816">
        <v>16428</v>
      </c>
      <c r="Y24" s="815">
        <v>13476</v>
      </c>
      <c r="Z24" s="816">
        <v>19029</v>
      </c>
      <c r="AA24" s="816">
        <v>18370</v>
      </c>
      <c r="AB24" s="816">
        <v>17245</v>
      </c>
      <c r="AC24" s="816">
        <v>21931</v>
      </c>
      <c r="AD24" s="816">
        <v>18462</v>
      </c>
      <c r="AE24" s="816">
        <v>19505</v>
      </c>
      <c r="AF24" s="816">
        <v>17267</v>
      </c>
      <c r="AG24" s="816">
        <v>15479</v>
      </c>
      <c r="AH24" s="815">
        <v>20117</v>
      </c>
      <c r="AI24" s="816">
        <v>20679</v>
      </c>
      <c r="AJ24" s="816">
        <v>20636</v>
      </c>
      <c r="AK24" s="816">
        <v>38110</v>
      </c>
      <c r="AL24" s="816">
        <v>14599</v>
      </c>
      <c r="AM24" s="816">
        <v>14091</v>
      </c>
      <c r="AN24" s="816">
        <v>29325</v>
      </c>
      <c r="AO24" s="816">
        <v>18109</v>
      </c>
      <c r="AP24" s="816">
        <v>26406</v>
      </c>
      <c r="AQ24" s="815">
        <v>30296</v>
      </c>
      <c r="AR24" s="816">
        <v>28000</v>
      </c>
      <c r="AS24" s="816">
        <v>27427</v>
      </c>
      <c r="AT24" s="816">
        <v>32690</v>
      </c>
      <c r="AU24" s="816">
        <v>27200</v>
      </c>
      <c r="AV24" s="816">
        <v>26281</v>
      </c>
      <c r="AW24" s="816">
        <v>28062</v>
      </c>
      <c r="AX24" s="816">
        <v>27880</v>
      </c>
      <c r="AY24" s="816">
        <v>29434</v>
      </c>
      <c r="AZ24" s="815">
        <v>53162</v>
      </c>
      <c r="BA24" s="816">
        <v>32700</v>
      </c>
      <c r="BB24" s="816">
        <v>32700</v>
      </c>
      <c r="BC24" s="816">
        <v>53680</v>
      </c>
      <c r="BD24" s="816">
        <v>43200</v>
      </c>
      <c r="BE24" s="816">
        <v>50914</v>
      </c>
      <c r="BF24" s="816">
        <v>95946</v>
      </c>
      <c r="BG24" s="816">
        <v>50803</v>
      </c>
      <c r="BH24" s="816">
        <v>92500</v>
      </c>
      <c r="BI24" s="815">
        <v>123835</v>
      </c>
      <c r="BJ24" s="816">
        <v>62000</v>
      </c>
      <c r="BK24" s="816">
        <v>62490</v>
      </c>
      <c r="BL24" s="816">
        <v>74599</v>
      </c>
      <c r="BM24" s="816">
        <v>69600</v>
      </c>
      <c r="BN24" s="816">
        <v>65445</v>
      </c>
      <c r="BO24" s="816">
        <v>94378</v>
      </c>
      <c r="BP24" s="816">
        <v>114236</v>
      </c>
      <c r="BQ24" s="816">
        <v>108700</v>
      </c>
      <c r="BR24" s="815">
        <v>152943</v>
      </c>
      <c r="BS24" s="816">
        <v>102000</v>
      </c>
      <c r="BT24" s="816">
        <v>137100</v>
      </c>
      <c r="BU24" s="816">
        <v>147845</v>
      </c>
      <c r="BV24" s="816">
        <v>150000</v>
      </c>
      <c r="BW24" s="816">
        <v>166983</v>
      </c>
      <c r="BX24" s="816">
        <v>164000</v>
      </c>
      <c r="BY24" s="816">
        <v>83441</v>
      </c>
      <c r="BZ24" s="815">
        <v>44697</v>
      </c>
      <c r="CA24" s="816">
        <v>109000</v>
      </c>
      <c r="CB24" s="816">
        <v>118709</v>
      </c>
      <c r="CC24" s="816">
        <v>87000</v>
      </c>
      <c r="CD24" s="816">
        <v>79700</v>
      </c>
      <c r="CE24" s="816">
        <v>53373</v>
      </c>
      <c r="CF24" s="816">
        <v>91000</v>
      </c>
      <c r="CG24" s="816">
        <v>70200</v>
      </c>
      <c r="CH24" s="815">
        <v>29157</v>
      </c>
      <c r="CI24" s="816">
        <v>98500</v>
      </c>
      <c r="CJ24" s="816">
        <v>10500</v>
      </c>
      <c r="CK24" s="816">
        <v>8453</v>
      </c>
      <c r="CL24" s="816">
        <v>100000</v>
      </c>
      <c r="CM24" s="815">
        <v>364326</v>
      </c>
      <c r="CN24" s="690">
        <v>250000</v>
      </c>
      <c r="CO24" s="815">
        <v>330000</v>
      </c>
      <c r="CP24" s="815">
        <v>425318</v>
      </c>
      <c r="CQ24" s="690">
        <v>365000</v>
      </c>
      <c r="CR24" s="815" t="s">
        <v>2615</v>
      </c>
      <c r="CS24" s="815">
        <v>372900</v>
      </c>
      <c r="CT24" s="690">
        <v>450100</v>
      </c>
      <c r="CU24" s="815">
        <v>383699</v>
      </c>
      <c r="CV24" s="690"/>
      <c r="CW24" s="815">
        <v>941369</v>
      </c>
      <c r="CX24" s="690"/>
      <c r="CY24" s="815">
        <v>598257</v>
      </c>
      <c r="CZ24" s="815"/>
      <c r="DA24" s="815">
        <v>590589</v>
      </c>
      <c r="DB24" s="815">
        <v>682988</v>
      </c>
      <c r="DC24" s="815">
        <v>1194723</v>
      </c>
      <c r="DD24" s="815">
        <v>1483965</v>
      </c>
      <c r="DE24" s="815"/>
      <c r="DF24" s="983" t="s">
        <v>2618</v>
      </c>
      <c r="DG24" s="815"/>
      <c r="DH24" s="815"/>
      <c r="DI24" s="815"/>
      <c r="DJ24" s="815">
        <v>779913.17027563578</v>
      </c>
      <c r="DK24" s="815">
        <v>1095855.8242644444</v>
      </c>
      <c r="DL24" s="988">
        <v>1347857.0174124143</v>
      </c>
      <c r="DM24" s="988">
        <v>2161577.9369273186</v>
      </c>
      <c r="DN24" s="988">
        <v>2226753.0238145124</v>
      </c>
      <c r="DO24" s="988">
        <v>3099989.4188712481</v>
      </c>
      <c r="DP24" s="988">
        <v>2118581.8922537351</v>
      </c>
    </row>
    <row r="25" spans="2:120" s="814" customFormat="1" x14ac:dyDescent="0.2">
      <c r="B25" s="795" t="s">
        <v>2617</v>
      </c>
      <c r="C25" s="817">
        <v>-500</v>
      </c>
      <c r="D25" s="816">
        <v>1462</v>
      </c>
      <c r="E25" s="816">
        <v>-2200</v>
      </c>
      <c r="F25" s="816">
        <v>-1438</v>
      </c>
      <c r="G25" s="816">
        <v>-2000</v>
      </c>
      <c r="H25" s="815">
        <v>-1389</v>
      </c>
      <c r="I25" s="816">
        <v>-1500</v>
      </c>
      <c r="J25" s="816">
        <v>-1500</v>
      </c>
      <c r="K25" s="817">
        <v>170</v>
      </c>
      <c r="L25" s="816">
        <v>-1000</v>
      </c>
      <c r="M25" s="816">
        <v>-1150</v>
      </c>
      <c r="N25" s="816">
        <v>-2800</v>
      </c>
      <c r="O25" s="817">
        <v>-500</v>
      </c>
      <c r="P25" s="815">
        <v>3149</v>
      </c>
      <c r="Q25" s="816">
        <v>-1500</v>
      </c>
      <c r="R25" s="816">
        <v>-2000</v>
      </c>
      <c r="S25" s="816">
        <v>-1855</v>
      </c>
      <c r="T25" s="816">
        <v>1080</v>
      </c>
      <c r="U25" s="817">
        <v>658</v>
      </c>
      <c r="V25" s="816">
        <v>2415</v>
      </c>
      <c r="W25" s="816">
        <v>-2000</v>
      </c>
      <c r="X25" s="816">
        <v>-3307</v>
      </c>
      <c r="Y25" s="815">
        <v>-1279</v>
      </c>
      <c r="Z25" s="816">
        <v>-3286</v>
      </c>
      <c r="AA25" s="816">
        <v>-2544</v>
      </c>
      <c r="AB25" s="816">
        <v>-5356</v>
      </c>
      <c r="AC25" s="816">
        <v>-4380</v>
      </c>
      <c r="AD25" s="816">
        <v>-3251</v>
      </c>
      <c r="AE25" s="816">
        <v>10010</v>
      </c>
      <c r="AF25" s="816">
        <v>1910</v>
      </c>
      <c r="AG25" s="816">
        <v>2200</v>
      </c>
      <c r="AH25" s="815">
        <v>-2875</v>
      </c>
      <c r="AI25" s="816">
        <v>-2620</v>
      </c>
      <c r="AJ25" s="816">
        <v>-2620</v>
      </c>
      <c r="AK25" s="816">
        <v>-17472</v>
      </c>
      <c r="AL25" s="816">
        <v>3500</v>
      </c>
      <c r="AM25" s="816">
        <v>4500</v>
      </c>
      <c r="AN25" s="816">
        <v>-2119</v>
      </c>
      <c r="AO25" s="816">
        <v>6930</v>
      </c>
      <c r="AP25" s="817">
        <v>0</v>
      </c>
      <c r="AQ25" s="815">
        <v>-1384</v>
      </c>
      <c r="AR25" s="816">
        <v>1200</v>
      </c>
      <c r="AS25" s="817">
        <v>0</v>
      </c>
      <c r="AT25" s="816">
        <v>-3199</v>
      </c>
      <c r="AU25" s="816">
        <v>4000</v>
      </c>
      <c r="AV25" s="816">
        <v>-7120</v>
      </c>
      <c r="AW25" s="816">
        <v>-7120</v>
      </c>
      <c r="AX25" s="816">
        <v>3000</v>
      </c>
      <c r="AY25" s="817">
        <v>976</v>
      </c>
      <c r="AZ25" s="815">
        <v>-2366</v>
      </c>
      <c r="BA25" s="816">
        <v>1500</v>
      </c>
      <c r="BB25" s="816">
        <v>1500</v>
      </c>
      <c r="BC25" s="816">
        <v>5712</v>
      </c>
      <c r="BD25" s="816">
        <v>2200</v>
      </c>
      <c r="BE25" s="816">
        <v>-2703</v>
      </c>
      <c r="BF25" s="816">
        <v>8979</v>
      </c>
      <c r="BG25" s="816">
        <v>-3350</v>
      </c>
      <c r="BH25" s="816">
        <v>-24848</v>
      </c>
      <c r="BI25" s="815">
        <v>-34013</v>
      </c>
      <c r="BJ25" s="816">
        <v>17430</v>
      </c>
      <c r="BK25" s="816">
        <v>17430</v>
      </c>
      <c r="BL25" s="816">
        <v>33409</v>
      </c>
      <c r="BM25" s="816">
        <v>6700</v>
      </c>
      <c r="BN25" s="816">
        <v>13000</v>
      </c>
      <c r="BO25" s="816">
        <v>26957</v>
      </c>
      <c r="BP25" s="816">
        <v>-13747</v>
      </c>
      <c r="BQ25" s="816">
        <v>-15200</v>
      </c>
      <c r="BR25" s="815">
        <v>-38998</v>
      </c>
      <c r="BS25" s="816">
        <v>14000</v>
      </c>
      <c r="BT25" s="816">
        <v>-14100</v>
      </c>
      <c r="BU25" s="816">
        <v>-33289</v>
      </c>
      <c r="BV25" s="817">
        <v>0</v>
      </c>
      <c r="BW25" s="816">
        <v>-13897</v>
      </c>
      <c r="BX25" s="817">
        <v>0</v>
      </c>
      <c r="BY25" s="816">
        <v>9864</v>
      </c>
      <c r="BZ25" s="815">
        <v>29529</v>
      </c>
      <c r="CA25" s="816">
        <v>12000</v>
      </c>
      <c r="CB25" s="816">
        <v>1375</v>
      </c>
      <c r="CC25" s="816">
        <v>60000</v>
      </c>
      <c r="CD25" s="816">
        <v>78600</v>
      </c>
      <c r="CE25" s="816">
        <v>72654</v>
      </c>
      <c r="CF25" s="816">
        <v>55000</v>
      </c>
      <c r="CG25" s="816">
        <v>75400</v>
      </c>
      <c r="CH25" s="815">
        <v>206168</v>
      </c>
      <c r="CI25" s="816">
        <v>91500</v>
      </c>
      <c r="CJ25" s="816">
        <v>271000</v>
      </c>
      <c r="CK25" s="816">
        <v>308946</v>
      </c>
      <c r="CL25" s="816">
        <v>130000</v>
      </c>
      <c r="CM25" s="815">
        <v>43526</v>
      </c>
      <c r="CN25" s="815">
        <v>30000</v>
      </c>
      <c r="CO25" s="815">
        <v>30000</v>
      </c>
      <c r="CP25" s="815">
        <v>53749</v>
      </c>
      <c r="CQ25" s="815">
        <v>15000</v>
      </c>
      <c r="CR25" s="815" t="s">
        <v>2615</v>
      </c>
      <c r="CS25" s="815">
        <v>73400</v>
      </c>
      <c r="CT25" s="815">
        <v>9800</v>
      </c>
      <c r="CU25" s="815">
        <v>274551</v>
      </c>
      <c r="CV25" s="815"/>
      <c r="CW25" s="815">
        <v>-317380</v>
      </c>
      <c r="CX25" s="815"/>
      <c r="CY25" s="815">
        <v>-150181</v>
      </c>
      <c r="CZ25" s="815"/>
      <c r="DA25" s="815">
        <v>49427</v>
      </c>
      <c r="DB25" s="815">
        <v>234972</v>
      </c>
      <c r="DC25" s="815">
        <v>-248122</v>
      </c>
      <c r="DD25" s="815">
        <v>-269396</v>
      </c>
      <c r="DE25" s="815"/>
      <c r="DF25" s="983" t="s">
        <v>3041</v>
      </c>
      <c r="DG25" s="983"/>
      <c r="DH25" s="687"/>
      <c r="DI25" s="687"/>
      <c r="DJ25" s="815">
        <v>330306.21610883775</v>
      </c>
      <c r="DK25" s="815">
        <v>219704.9730751242</v>
      </c>
      <c r="DL25" s="988">
        <v>194851.35017457732</v>
      </c>
      <c r="DM25" s="988">
        <v>-405548.47936354519</v>
      </c>
      <c r="DN25" s="988">
        <v>-810472.83332670585</v>
      </c>
      <c r="DO25" s="988">
        <v>-1298657.8789516743</v>
      </c>
      <c r="DP25" s="988">
        <v>990927.92149667395</v>
      </c>
    </row>
    <row r="26" spans="2:120" s="814" customFormat="1" x14ac:dyDescent="0.2">
      <c r="B26" s="795" t="s">
        <v>2616</v>
      </c>
      <c r="C26" s="816">
        <v>1930</v>
      </c>
      <c r="D26" s="816">
        <v>5009</v>
      </c>
      <c r="E26" s="816">
        <v>2579</v>
      </c>
      <c r="F26" s="816">
        <v>3611</v>
      </c>
      <c r="G26" s="816">
        <v>4500</v>
      </c>
      <c r="H26" s="815">
        <v>2395</v>
      </c>
      <c r="I26" s="816">
        <v>4813</v>
      </c>
      <c r="J26" s="816">
        <v>5433</v>
      </c>
      <c r="K26" s="816">
        <v>8680</v>
      </c>
      <c r="L26" s="816">
        <v>7000</v>
      </c>
      <c r="M26" s="816">
        <v>7000</v>
      </c>
      <c r="N26" s="816">
        <v>10123</v>
      </c>
      <c r="O26" s="816">
        <v>6500</v>
      </c>
      <c r="P26" s="815">
        <v>11880</v>
      </c>
      <c r="Q26" s="816">
        <v>8803</v>
      </c>
      <c r="R26" s="816">
        <v>11077</v>
      </c>
      <c r="S26" s="816">
        <v>14889</v>
      </c>
      <c r="T26" s="816">
        <v>12050</v>
      </c>
      <c r="U26" s="816">
        <v>12585</v>
      </c>
      <c r="V26" s="816">
        <v>13812</v>
      </c>
      <c r="W26" s="816">
        <v>10500</v>
      </c>
      <c r="X26" s="816">
        <v>13121</v>
      </c>
      <c r="Y26" s="815">
        <v>12197</v>
      </c>
      <c r="Z26" s="816">
        <v>15743</v>
      </c>
      <c r="AA26" s="816">
        <v>15826</v>
      </c>
      <c r="AB26" s="816">
        <v>11889</v>
      </c>
      <c r="AC26" s="816">
        <v>17551</v>
      </c>
      <c r="AD26" s="816">
        <v>15211</v>
      </c>
      <c r="AE26" s="816">
        <v>29515</v>
      </c>
      <c r="AF26" s="816">
        <v>19177</v>
      </c>
      <c r="AG26" s="816">
        <v>17679</v>
      </c>
      <c r="AH26" s="815">
        <v>17242</v>
      </c>
      <c r="AI26" s="817">
        <v>18059</v>
      </c>
      <c r="AJ26" s="816">
        <v>18016</v>
      </c>
      <c r="AK26" s="816">
        <v>20638</v>
      </c>
      <c r="AL26" s="816">
        <v>18099</v>
      </c>
      <c r="AM26" s="816">
        <v>18591</v>
      </c>
      <c r="AN26" s="816">
        <v>27206</v>
      </c>
      <c r="AO26" s="816">
        <v>25039</v>
      </c>
      <c r="AP26" s="816">
        <v>26406</v>
      </c>
      <c r="AQ26" s="815">
        <v>28912</v>
      </c>
      <c r="AR26" s="816">
        <v>29200</v>
      </c>
      <c r="AS26" s="816">
        <v>27427</v>
      </c>
      <c r="AT26" s="816">
        <v>29491</v>
      </c>
      <c r="AU26" s="816">
        <v>31200</v>
      </c>
      <c r="AV26" s="816">
        <v>19161</v>
      </c>
      <c r="AW26" s="816">
        <v>20942</v>
      </c>
      <c r="AX26" s="816">
        <v>30880</v>
      </c>
      <c r="AY26" s="816">
        <v>30410</v>
      </c>
      <c r="AZ26" s="815">
        <v>50796</v>
      </c>
      <c r="BA26" s="816">
        <v>34200</v>
      </c>
      <c r="BB26" s="816">
        <v>34200</v>
      </c>
      <c r="BC26" s="816">
        <v>59392</v>
      </c>
      <c r="BD26" s="816">
        <v>45400</v>
      </c>
      <c r="BE26" s="816">
        <v>48211</v>
      </c>
      <c r="BF26" s="816">
        <v>104925</v>
      </c>
      <c r="BG26" s="816">
        <v>47453</v>
      </c>
      <c r="BH26" s="816">
        <v>67652</v>
      </c>
      <c r="BI26" s="815">
        <v>89822</v>
      </c>
      <c r="BJ26" s="816">
        <v>79430</v>
      </c>
      <c r="BK26" s="816">
        <v>79920</v>
      </c>
      <c r="BL26" s="816">
        <v>108008</v>
      </c>
      <c r="BM26" s="816">
        <v>76300</v>
      </c>
      <c r="BN26" s="816">
        <v>78445</v>
      </c>
      <c r="BO26" s="816">
        <v>121335</v>
      </c>
      <c r="BP26" s="816">
        <v>100489</v>
      </c>
      <c r="BQ26" s="816">
        <v>93500</v>
      </c>
      <c r="BR26" s="815">
        <v>113945</v>
      </c>
      <c r="BS26" s="816">
        <v>116000</v>
      </c>
      <c r="BT26" s="816">
        <v>123000</v>
      </c>
      <c r="BU26" s="816">
        <v>114556</v>
      </c>
      <c r="BV26" s="816">
        <v>150000</v>
      </c>
      <c r="BW26" s="816">
        <v>153086</v>
      </c>
      <c r="BX26" s="816">
        <v>164000</v>
      </c>
      <c r="BY26" s="816">
        <v>93305</v>
      </c>
      <c r="BZ26" s="815">
        <v>74226</v>
      </c>
      <c r="CA26" s="816">
        <v>121000</v>
      </c>
      <c r="CB26" s="816">
        <v>120084</v>
      </c>
      <c r="CC26" s="816">
        <v>147000</v>
      </c>
      <c r="CD26" s="816">
        <v>158300</v>
      </c>
      <c r="CE26" s="816">
        <v>126027</v>
      </c>
      <c r="CF26" s="816">
        <v>146000</v>
      </c>
      <c r="CG26" s="816">
        <v>145600</v>
      </c>
      <c r="CH26" s="815">
        <v>235324</v>
      </c>
      <c r="CI26" s="816">
        <v>190000</v>
      </c>
      <c r="CJ26" s="816">
        <v>281500</v>
      </c>
      <c r="CK26" s="816">
        <v>317399</v>
      </c>
      <c r="CL26" s="816">
        <v>230000</v>
      </c>
      <c r="CM26" s="815">
        <v>407852</v>
      </c>
      <c r="CN26" s="815">
        <v>280000</v>
      </c>
      <c r="CO26" s="815">
        <v>360000</v>
      </c>
      <c r="CP26" s="815">
        <v>479067</v>
      </c>
      <c r="CQ26" s="815">
        <v>380000</v>
      </c>
      <c r="CR26" s="815" t="s">
        <v>2615</v>
      </c>
      <c r="CS26" s="815">
        <v>446300</v>
      </c>
      <c r="CT26" s="815">
        <v>459900</v>
      </c>
      <c r="CU26" s="815">
        <v>658250</v>
      </c>
      <c r="CV26" s="815"/>
      <c r="CW26" s="815">
        <v>623988</v>
      </c>
      <c r="CX26" s="815"/>
      <c r="CY26" s="815">
        <v>448076.2</v>
      </c>
      <c r="CZ26" s="815"/>
      <c r="DA26" s="815">
        <v>640016</v>
      </c>
      <c r="DB26" s="815">
        <v>917960</v>
      </c>
      <c r="DC26" s="815">
        <v>946601</v>
      </c>
      <c r="DD26" s="815">
        <v>1214569</v>
      </c>
      <c r="DE26" s="815"/>
      <c r="DF26" s="981"/>
      <c r="DG26" s="989"/>
      <c r="DH26" s="989"/>
      <c r="DI26" s="989"/>
      <c r="DJ26" s="989"/>
      <c r="DK26" s="989"/>
      <c r="DL26" s="687"/>
      <c r="DM26" s="687"/>
      <c r="DN26" s="687"/>
      <c r="DO26" s="687"/>
      <c r="DP26" s="687"/>
    </row>
    <row r="27" spans="2:120" x14ac:dyDescent="0.2">
      <c r="C27" s="813"/>
      <c r="D27" s="813"/>
      <c r="E27" s="813"/>
      <c r="F27" s="813"/>
      <c r="G27" s="813"/>
      <c r="H27" s="812"/>
      <c r="DA27" s="800"/>
      <c r="DF27" s="983" t="s">
        <v>2616</v>
      </c>
      <c r="DG27" s="989"/>
      <c r="DH27" s="989"/>
      <c r="DI27" s="989"/>
      <c r="DJ27" s="815">
        <v>1110219.3863844736</v>
      </c>
      <c r="DK27" s="815">
        <v>1315560.7973395686</v>
      </c>
      <c r="DL27" s="988">
        <v>1542708.3675869917</v>
      </c>
      <c r="DM27" s="988">
        <v>1756029.4575637733</v>
      </c>
      <c r="DN27" s="988">
        <v>1416280.1904878067</v>
      </c>
      <c r="DO27" s="988">
        <v>1801331.5399195738</v>
      </c>
      <c r="DP27" s="988">
        <v>3109509.8137504091</v>
      </c>
    </row>
    <row r="28" spans="2:120" s="532" customFormat="1" x14ac:dyDescent="0.2">
      <c r="B28" s="811" t="s">
        <v>2614</v>
      </c>
      <c r="C28" s="580"/>
      <c r="D28" s="580"/>
      <c r="E28" s="580"/>
      <c r="F28" s="580"/>
      <c r="G28" s="580"/>
      <c r="H28" s="572"/>
      <c r="I28" s="561"/>
      <c r="J28" s="561"/>
      <c r="K28" s="561"/>
      <c r="L28" s="561"/>
      <c r="M28" s="561"/>
      <c r="N28" s="561"/>
      <c r="O28" s="561"/>
      <c r="P28" s="561"/>
      <c r="Q28" s="561"/>
      <c r="R28" s="561"/>
      <c r="S28" s="561"/>
      <c r="T28" s="561"/>
      <c r="U28" s="561"/>
      <c r="V28" s="561"/>
      <c r="W28" s="561"/>
      <c r="X28" s="561"/>
      <c r="Y28" s="561"/>
      <c r="Z28" s="561"/>
      <c r="AA28" s="561"/>
      <c r="AB28" s="561"/>
      <c r="AC28" s="561"/>
      <c r="AD28" s="561"/>
      <c r="AE28" s="561"/>
      <c r="AF28" s="561"/>
      <c r="AG28" s="561"/>
      <c r="AH28" s="561"/>
      <c r="AI28" s="561"/>
      <c r="AJ28" s="561"/>
      <c r="AK28" s="561"/>
      <c r="AL28" s="561"/>
      <c r="AM28" s="561"/>
      <c r="AN28" s="561"/>
      <c r="AO28" s="561"/>
      <c r="AP28" s="561"/>
      <c r="AQ28" s="561"/>
      <c r="AR28" s="561"/>
      <c r="AS28" s="561"/>
      <c r="AT28" s="561"/>
      <c r="AU28" s="561"/>
      <c r="AV28" s="561"/>
      <c r="AW28" s="561"/>
      <c r="AX28" s="561"/>
      <c r="AY28" s="561"/>
      <c r="AZ28" s="561"/>
      <c r="BA28" s="561"/>
      <c r="BB28" s="561"/>
      <c r="BC28" s="561"/>
      <c r="BD28" s="561"/>
      <c r="BE28" s="561"/>
      <c r="BF28" s="561"/>
      <c r="BG28" s="561"/>
      <c r="BH28" s="561"/>
      <c r="BI28" s="561"/>
      <c r="BJ28" s="561"/>
      <c r="BK28" s="561"/>
      <c r="BL28" s="561"/>
      <c r="BM28" s="561"/>
      <c r="BN28" s="561"/>
      <c r="BO28" s="561"/>
      <c r="BP28" s="561"/>
      <c r="BQ28" s="561"/>
      <c r="BR28" s="561"/>
      <c r="BS28" s="561"/>
      <c r="BT28" s="561"/>
      <c r="BU28" s="561"/>
      <c r="BV28" s="561"/>
      <c r="BW28" s="561"/>
      <c r="BX28" s="561"/>
      <c r="BY28" s="561"/>
      <c r="BZ28" s="561"/>
      <c r="CA28" s="561"/>
      <c r="CB28" s="561"/>
      <c r="CC28" s="561"/>
      <c r="CD28" s="561"/>
      <c r="CE28" s="561"/>
      <c r="CF28" s="561"/>
      <c r="CG28" s="561"/>
      <c r="CH28" s="561"/>
      <c r="CI28" s="561"/>
      <c r="CJ28" s="561"/>
      <c r="CK28" s="561"/>
      <c r="CL28" s="561"/>
      <c r="CM28" s="561"/>
      <c r="CN28" s="561"/>
      <c r="CO28" s="561"/>
      <c r="CP28" s="561"/>
      <c r="CQ28" s="810"/>
      <c r="CR28" s="810"/>
      <c r="CS28" s="810"/>
      <c r="CT28" s="561"/>
      <c r="CU28" s="561"/>
      <c r="CV28" s="561"/>
      <c r="CW28" s="580">
        <v>13.7</v>
      </c>
      <c r="CX28" s="580"/>
      <c r="CY28" s="809">
        <v>14</v>
      </c>
      <c r="CZ28" s="680"/>
      <c r="DA28" s="809">
        <v>12.458339077641838</v>
      </c>
      <c r="DB28" s="809">
        <v>15.889264874022928</v>
      </c>
      <c r="DC28" s="809">
        <v>14.138514279890416</v>
      </c>
      <c r="DD28" s="809">
        <v>15.915177729930246</v>
      </c>
      <c r="DE28" s="809"/>
      <c r="DF28" s="536"/>
      <c r="DG28" s="809"/>
      <c r="DH28" s="809"/>
      <c r="DI28" s="809"/>
      <c r="DJ28" s="809"/>
      <c r="DK28" s="809"/>
    </row>
    <row r="29" spans="2:120" s="532" customFormat="1" x14ac:dyDescent="0.2">
      <c r="B29" s="976"/>
      <c r="C29" s="580"/>
      <c r="D29" s="580"/>
      <c r="E29" s="580"/>
      <c r="F29" s="580"/>
      <c r="G29" s="580"/>
      <c r="H29" s="572"/>
      <c r="I29" s="561"/>
      <c r="J29" s="561"/>
      <c r="K29" s="561"/>
      <c r="L29" s="561"/>
      <c r="M29" s="561"/>
      <c r="N29" s="561"/>
      <c r="O29" s="561"/>
      <c r="P29" s="561"/>
      <c r="Q29" s="561"/>
      <c r="R29" s="561"/>
      <c r="S29" s="561"/>
      <c r="T29" s="561"/>
      <c r="U29" s="561"/>
      <c r="V29" s="561"/>
      <c r="W29" s="561"/>
      <c r="X29" s="561"/>
      <c r="Y29" s="561"/>
      <c r="Z29" s="561"/>
      <c r="AA29" s="561"/>
      <c r="AB29" s="561"/>
      <c r="AC29" s="561"/>
      <c r="AD29" s="561"/>
      <c r="AE29" s="561"/>
      <c r="AF29" s="561"/>
      <c r="AG29" s="561"/>
      <c r="AH29" s="561"/>
      <c r="AI29" s="561"/>
      <c r="AJ29" s="561"/>
      <c r="AK29" s="561"/>
      <c r="AL29" s="561"/>
      <c r="AM29" s="561"/>
      <c r="AN29" s="561"/>
      <c r="AO29" s="561"/>
      <c r="AP29" s="561"/>
      <c r="AQ29" s="561"/>
      <c r="AR29" s="561"/>
      <c r="AS29" s="561"/>
      <c r="AT29" s="561"/>
      <c r="AU29" s="561"/>
      <c r="AV29" s="561"/>
      <c r="AW29" s="561"/>
      <c r="AX29" s="561"/>
      <c r="AY29" s="561"/>
      <c r="AZ29" s="561"/>
      <c r="BA29" s="561"/>
      <c r="BB29" s="561"/>
      <c r="BC29" s="561"/>
      <c r="BD29" s="561"/>
      <c r="BE29" s="561"/>
      <c r="BF29" s="561"/>
      <c r="BG29" s="561"/>
      <c r="BH29" s="561"/>
      <c r="BI29" s="561"/>
      <c r="BJ29" s="561"/>
      <c r="BK29" s="561"/>
      <c r="BL29" s="561"/>
      <c r="BM29" s="561"/>
      <c r="BN29" s="561"/>
      <c r="BO29" s="561"/>
      <c r="BP29" s="561"/>
      <c r="BQ29" s="561"/>
      <c r="BR29" s="561"/>
      <c r="BS29" s="561"/>
      <c r="BT29" s="561"/>
      <c r="BU29" s="561"/>
      <c r="BV29" s="561"/>
      <c r="BW29" s="561"/>
      <c r="BX29" s="561"/>
      <c r="BY29" s="561"/>
      <c r="BZ29" s="561"/>
      <c r="CA29" s="561"/>
      <c r="CB29" s="561"/>
      <c r="CC29" s="561"/>
      <c r="CD29" s="561"/>
      <c r="CE29" s="561"/>
      <c r="CF29" s="561"/>
      <c r="CG29" s="561"/>
      <c r="CH29" s="561"/>
      <c r="CI29" s="561"/>
      <c r="CJ29" s="561"/>
      <c r="CK29" s="561"/>
      <c r="CL29" s="561"/>
      <c r="CM29" s="561"/>
      <c r="CN29" s="561"/>
      <c r="CO29" s="561"/>
      <c r="CP29" s="561"/>
      <c r="CQ29" s="810"/>
      <c r="CR29" s="810"/>
      <c r="CS29" s="810"/>
      <c r="CT29" s="561"/>
      <c r="CU29" s="561"/>
      <c r="CV29" s="561"/>
      <c r="CW29" s="580"/>
      <c r="CX29" s="580"/>
      <c r="CY29" s="809"/>
      <c r="CZ29" s="680"/>
      <c r="DA29" s="809"/>
      <c r="DB29" s="809"/>
      <c r="DC29" s="809"/>
      <c r="DD29" s="809"/>
      <c r="DE29" s="809"/>
      <c r="DF29" s="976"/>
      <c r="DG29" s="809"/>
      <c r="DH29" s="809"/>
      <c r="DI29" s="809"/>
      <c r="DJ29" s="809"/>
      <c r="DK29" s="809"/>
    </row>
    <row r="30" spans="2:120" s="532" customFormat="1" ht="12" thickBot="1" x14ac:dyDescent="0.25">
      <c r="B30" s="976"/>
      <c r="C30" s="580"/>
      <c r="D30" s="580"/>
      <c r="E30" s="580"/>
      <c r="F30" s="580"/>
      <c r="G30" s="580"/>
      <c r="H30" s="572"/>
      <c r="I30" s="561"/>
      <c r="J30" s="561"/>
      <c r="K30" s="561"/>
      <c r="L30" s="561"/>
      <c r="M30" s="561"/>
      <c r="N30" s="561"/>
      <c r="O30" s="561"/>
      <c r="P30" s="561"/>
      <c r="Q30" s="561"/>
      <c r="R30" s="561"/>
      <c r="S30" s="561"/>
      <c r="T30" s="561"/>
      <c r="U30" s="561"/>
      <c r="V30" s="561"/>
      <c r="W30" s="561"/>
      <c r="X30" s="561"/>
      <c r="Y30" s="561"/>
      <c r="Z30" s="561"/>
      <c r="AA30" s="561"/>
      <c r="AB30" s="561"/>
      <c r="AC30" s="561"/>
      <c r="AD30" s="561"/>
      <c r="AE30" s="561"/>
      <c r="AF30" s="561"/>
      <c r="AG30" s="561"/>
      <c r="AH30" s="561"/>
      <c r="AI30" s="561"/>
      <c r="AJ30" s="561"/>
      <c r="AK30" s="561"/>
      <c r="AL30" s="561"/>
      <c r="AM30" s="561"/>
      <c r="AN30" s="561"/>
      <c r="AO30" s="561"/>
      <c r="AP30" s="561"/>
      <c r="AQ30" s="561"/>
      <c r="AR30" s="561"/>
      <c r="AS30" s="561"/>
      <c r="AT30" s="561"/>
      <c r="AU30" s="561"/>
      <c r="AV30" s="561"/>
      <c r="AW30" s="561"/>
      <c r="AX30" s="561"/>
      <c r="AY30" s="561"/>
      <c r="AZ30" s="561"/>
      <c r="BA30" s="561"/>
      <c r="BB30" s="561"/>
      <c r="BC30" s="561"/>
      <c r="BD30" s="561"/>
      <c r="BE30" s="561"/>
      <c r="BF30" s="561"/>
      <c r="BG30" s="561"/>
      <c r="BH30" s="561"/>
      <c r="BI30" s="561"/>
      <c r="BJ30" s="561"/>
      <c r="BK30" s="561"/>
      <c r="BL30" s="561"/>
      <c r="BM30" s="561"/>
      <c r="BN30" s="561"/>
      <c r="BO30" s="561"/>
      <c r="BP30" s="561"/>
      <c r="BQ30" s="561"/>
      <c r="BR30" s="561"/>
      <c r="BS30" s="561"/>
      <c r="BT30" s="561"/>
      <c r="BU30" s="561"/>
      <c r="BV30" s="561"/>
      <c r="BW30" s="561"/>
      <c r="BX30" s="561"/>
      <c r="BY30" s="561"/>
      <c r="BZ30" s="561"/>
      <c r="CA30" s="561"/>
      <c r="CB30" s="561"/>
      <c r="CC30" s="561"/>
      <c r="CD30" s="561"/>
      <c r="CE30" s="561"/>
      <c r="CF30" s="561"/>
      <c r="CG30" s="561"/>
      <c r="CH30" s="561"/>
      <c r="CI30" s="561"/>
      <c r="CJ30" s="561"/>
      <c r="CK30" s="561"/>
      <c r="CL30" s="561"/>
      <c r="CM30" s="561"/>
      <c r="CN30" s="561"/>
      <c r="CO30" s="561"/>
      <c r="CP30" s="561"/>
      <c r="CQ30" s="810"/>
      <c r="CR30" s="810"/>
      <c r="CS30" s="810"/>
      <c r="CT30" s="561"/>
      <c r="CU30" s="561"/>
      <c r="CV30" s="561"/>
      <c r="CW30" s="580"/>
      <c r="CX30" s="580"/>
      <c r="CY30" s="809"/>
      <c r="CZ30" s="680"/>
      <c r="DA30" s="809"/>
      <c r="DB30" s="809"/>
      <c r="DC30" s="809"/>
      <c r="DD30" s="809"/>
      <c r="DE30" s="809"/>
      <c r="DF30" s="801"/>
      <c r="DG30" s="801"/>
      <c r="DH30" s="801"/>
      <c r="DI30" s="801"/>
      <c r="DJ30" s="801"/>
      <c r="DK30" s="801"/>
      <c r="DL30" s="801"/>
      <c r="DM30" s="801"/>
      <c r="DN30" s="801"/>
      <c r="DO30" s="801"/>
      <c r="DP30" s="801"/>
    </row>
    <row r="31" spans="2:120" s="532" customFormat="1" ht="12" thickTop="1" x14ac:dyDescent="0.2">
      <c r="B31" s="976"/>
      <c r="C31" s="580"/>
      <c r="D31" s="580"/>
      <c r="E31" s="580"/>
      <c r="F31" s="580"/>
      <c r="G31" s="580"/>
      <c r="H31" s="572"/>
      <c r="I31" s="561"/>
      <c r="J31" s="561"/>
      <c r="K31" s="561"/>
      <c r="L31" s="561"/>
      <c r="M31" s="561"/>
      <c r="N31" s="561"/>
      <c r="O31" s="561"/>
      <c r="P31" s="561"/>
      <c r="Q31" s="561"/>
      <c r="R31" s="561"/>
      <c r="S31" s="561"/>
      <c r="T31" s="561"/>
      <c r="U31" s="561"/>
      <c r="V31" s="561"/>
      <c r="W31" s="561"/>
      <c r="X31" s="561"/>
      <c r="Y31" s="561"/>
      <c r="Z31" s="561"/>
      <c r="AA31" s="561"/>
      <c r="AB31" s="561"/>
      <c r="AC31" s="561"/>
      <c r="AD31" s="561"/>
      <c r="AE31" s="561"/>
      <c r="AF31" s="561"/>
      <c r="AG31" s="561"/>
      <c r="AH31" s="561"/>
      <c r="AI31" s="561"/>
      <c r="AJ31" s="561"/>
      <c r="AK31" s="561"/>
      <c r="AL31" s="561"/>
      <c r="AM31" s="561"/>
      <c r="AN31" s="561"/>
      <c r="AO31" s="561"/>
      <c r="AP31" s="561"/>
      <c r="AQ31" s="561"/>
      <c r="AR31" s="561"/>
      <c r="AS31" s="561"/>
      <c r="AT31" s="561"/>
      <c r="AU31" s="561"/>
      <c r="AV31" s="561"/>
      <c r="AW31" s="561"/>
      <c r="AX31" s="561"/>
      <c r="AY31" s="561"/>
      <c r="AZ31" s="561"/>
      <c r="BA31" s="561"/>
      <c r="BB31" s="561"/>
      <c r="BC31" s="561"/>
      <c r="BD31" s="561"/>
      <c r="BE31" s="561"/>
      <c r="BF31" s="561"/>
      <c r="BG31" s="561"/>
      <c r="BH31" s="561"/>
      <c r="BI31" s="561"/>
      <c r="BJ31" s="561"/>
      <c r="BK31" s="561"/>
      <c r="BL31" s="561"/>
      <c r="BM31" s="561"/>
      <c r="BN31" s="561"/>
      <c r="BO31" s="561"/>
      <c r="BP31" s="561"/>
      <c r="BQ31" s="561"/>
      <c r="BR31" s="561"/>
      <c r="BS31" s="561"/>
      <c r="BT31" s="561"/>
      <c r="BU31" s="561"/>
      <c r="BV31" s="561"/>
      <c r="BW31" s="561"/>
      <c r="BX31" s="561"/>
      <c r="BY31" s="561"/>
      <c r="BZ31" s="561"/>
      <c r="CA31" s="561"/>
      <c r="CB31" s="561"/>
      <c r="CC31" s="561"/>
      <c r="CD31" s="561"/>
      <c r="CE31" s="561"/>
      <c r="CF31" s="561"/>
      <c r="CG31" s="561"/>
      <c r="CH31" s="561"/>
      <c r="CI31" s="561"/>
      <c r="CJ31" s="561"/>
      <c r="CK31" s="561"/>
      <c r="CL31" s="561"/>
      <c r="CM31" s="561"/>
      <c r="CN31" s="561"/>
      <c r="CO31" s="561"/>
      <c r="CP31" s="561"/>
      <c r="CQ31" s="810"/>
      <c r="CR31" s="810"/>
      <c r="CS31" s="810"/>
      <c r="CT31" s="561"/>
      <c r="CU31" s="561"/>
      <c r="CV31" s="561"/>
      <c r="CW31" s="580"/>
      <c r="CX31" s="580"/>
      <c r="CY31" s="809"/>
      <c r="CZ31" s="680"/>
      <c r="DA31" s="809"/>
      <c r="DB31" s="809"/>
      <c r="DC31" s="809"/>
      <c r="DD31" s="809"/>
      <c r="DE31" s="809"/>
      <c r="DF31" s="687"/>
      <c r="DG31" s="687"/>
      <c r="DH31" s="687"/>
      <c r="DI31" s="687"/>
      <c r="DJ31" s="687"/>
      <c r="DK31" s="687"/>
      <c r="DL31" s="687"/>
      <c r="DM31" s="687"/>
      <c r="DN31" s="687"/>
      <c r="DO31" s="687"/>
      <c r="DP31" s="687"/>
    </row>
    <row r="32" spans="2:120" ht="12" thickBot="1" x14ac:dyDescent="0.25">
      <c r="B32" s="808"/>
      <c r="C32" s="807"/>
      <c r="D32" s="807"/>
      <c r="E32" s="807"/>
      <c r="F32" s="807"/>
      <c r="G32" s="807"/>
      <c r="H32" s="806"/>
      <c r="I32" s="804"/>
      <c r="J32" s="804"/>
      <c r="K32" s="804"/>
      <c r="L32" s="804"/>
      <c r="M32" s="804"/>
      <c r="N32" s="804"/>
      <c r="O32" s="804"/>
      <c r="P32" s="804"/>
      <c r="Q32" s="804"/>
      <c r="R32" s="804"/>
      <c r="S32" s="804"/>
      <c r="T32" s="804"/>
      <c r="U32" s="804"/>
      <c r="V32" s="804"/>
      <c r="W32" s="804"/>
      <c r="X32" s="804"/>
      <c r="Y32" s="804"/>
      <c r="Z32" s="804"/>
      <c r="AA32" s="804"/>
      <c r="AB32" s="804"/>
      <c r="AC32" s="804"/>
      <c r="AD32" s="804"/>
      <c r="AE32" s="804"/>
      <c r="AF32" s="804"/>
      <c r="AG32" s="804"/>
      <c r="AH32" s="804"/>
      <c r="AI32" s="804"/>
      <c r="AJ32" s="804"/>
      <c r="AK32" s="804"/>
      <c r="AL32" s="804"/>
      <c r="AM32" s="804"/>
      <c r="AN32" s="804"/>
      <c r="AO32" s="804"/>
      <c r="AP32" s="804"/>
      <c r="AQ32" s="804"/>
      <c r="AR32" s="804"/>
      <c r="AS32" s="804"/>
      <c r="AT32" s="804"/>
      <c r="AU32" s="804"/>
      <c r="AV32" s="804"/>
      <c r="AW32" s="804"/>
      <c r="AX32" s="804"/>
      <c r="AY32" s="804"/>
      <c r="AZ32" s="804"/>
      <c r="BA32" s="804"/>
      <c r="BB32" s="804"/>
      <c r="BC32" s="804"/>
      <c r="BD32" s="804"/>
      <c r="BE32" s="804"/>
      <c r="BF32" s="804"/>
      <c r="BG32" s="804"/>
      <c r="BH32" s="804"/>
      <c r="BI32" s="804"/>
      <c r="BJ32" s="804"/>
      <c r="BK32" s="804"/>
      <c r="BL32" s="804"/>
      <c r="BM32" s="804"/>
      <c r="BN32" s="804"/>
      <c r="BO32" s="804"/>
      <c r="BP32" s="804"/>
      <c r="BQ32" s="804"/>
      <c r="BR32" s="804"/>
      <c r="BS32" s="804"/>
      <c r="BT32" s="804"/>
      <c r="BU32" s="804"/>
      <c r="BV32" s="804"/>
      <c r="BW32" s="804"/>
      <c r="BX32" s="804"/>
      <c r="BY32" s="804"/>
      <c r="BZ32" s="804"/>
      <c r="CA32" s="804"/>
      <c r="CB32" s="804"/>
      <c r="CC32" s="804"/>
      <c r="CD32" s="804"/>
      <c r="CE32" s="804"/>
      <c r="CF32" s="804"/>
      <c r="CG32" s="804"/>
      <c r="CH32" s="804"/>
      <c r="CI32" s="804"/>
      <c r="CJ32" s="804"/>
      <c r="CK32" s="804"/>
      <c r="CL32" s="804"/>
      <c r="CM32" s="804"/>
      <c r="CN32" s="804"/>
      <c r="CO32" s="804"/>
      <c r="CP32" s="804"/>
      <c r="CQ32" s="805"/>
      <c r="CR32" s="805"/>
      <c r="CS32" s="805"/>
      <c r="CT32" s="804"/>
      <c r="CU32" s="804"/>
      <c r="CV32" s="804"/>
      <c r="CW32" s="803"/>
      <c r="CX32" s="803"/>
      <c r="CY32" s="801"/>
      <c r="CZ32" s="802"/>
      <c r="DA32" s="801"/>
      <c r="DB32" s="801"/>
      <c r="DC32" s="801"/>
      <c r="DD32" s="801"/>
      <c r="DE32" s="1005"/>
      <c r="DF32" s="799"/>
      <c r="DG32" s="799"/>
      <c r="DH32" s="799"/>
      <c r="DI32" s="799"/>
      <c r="DJ32" s="799"/>
      <c r="DK32" s="799"/>
    </row>
    <row r="33" spans="2:116" ht="12" thickTop="1" x14ac:dyDescent="0.2">
      <c r="B33" s="539" t="s">
        <v>1985</v>
      </c>
      <c r="DA33" s="800"/>
      <c r="DE33" s="814"/>
    </row>
    <row r="34" spans="2:116" x14ac:dyDescent="0.2">
      <c r="B34" s="687"/>
      <c r="DA34" s="799"/>
      <c r="DB34" s="799"/>
      <c r="DC34" s="799"/>
      <c r="DD34" s="799"/>
      <c r="DE34" s="799"/>
    </row>
    <row r="35" spans="2:116" x14ac:dyDescent="0.2">
      <c r="B35" s="700" t="s">
        <v>2613</v>
      </c>
    </row>
    <row r="36" spans="2:116" x14ac:dyDescent="0.2">
      <c r="B36" s="700" t="s">
        <v>2612</v>
      </c>
    </row>
    <row r="37" spans="2:116" x14ac:dyDescent="0.2">
      <c r="B37" s="700" t="s">
        <v>2611</v>
      </c>
    </row>
    <row r="38" spans="2:116" x14ac:dyDescent="0.2">
      <c r="B38" s="700" t="s">
        <v>2610</v>
      </c>
    </row>
    <row r="39" spans="2:116" x14ac:dyDescent="0.2">
      <c r="B39" s="700" t="s">
        <v>2609</v>
      </c>
    </row>
    <row r="40" spans="2:116" ht="56.25" x14ac:dyDescent="0.2">
      <c r="B40" s="700" t="s">
        <v>2608</v>
      </c>
    </row>
    <row r="41" spans="2:116" hidden="1" x14ac:dyDescent="0.2">
      <c r="DJ41" s="687">
        <f>DJ9+DJ10+DJ11</f>
        <v>327117</v>
      </c>
      <c r="DK41" s="687">
        <f>DK9+DK10+DK11</f>
        <v>932986.37893058965</v>
      </c>
    </row>
    <row r="42" spans="2:116" hidden="1" x14ac:dyDescent="0.2">
      <c r="DJ42" s="687">
        <f>DJ8-DJ41</f>
        <v>0</v>
      </c>
      <c r="DK42" s="687">
        <f>DK8-DK41</f>
        <v>-0.37893058964982629</v>
      </c>
    </row>
    <row r="43" spans="2:116" hidden="1" x14ac:dyDescent="0.2">
      <c r="B43" s="795" t="s">
        <v>2607</v>
      </c>
      <c r="C43" s="687">
        <f>C9</f>
        <v>860</v>
      </c>
      <c r="D43" s="794">
        <f t="shared" ref="D43:P43" si="0">D9+D10</f>
        <v>1564</v>
      </c>
      <c r="E43" s="794">
        <f t="shared" si="0"/>
        <v>1860</v>
      </c>
      <c r="F43" s="794">
        <f t="shared" si="0"/>
        <v>1364</v>
      </c>
      <c r="G43" s="794">
        <f t="shared" si="0"/>
        <v>950</v>
      </c>
      <c r="H43" s="794">
        <f t="shared" si="0"/>
        <v>1809</v>
      </c>
      <c r="I43" s="794">
        <f t="shared" si="0"/>
        <v>2000</v>
      </c>
      <c r="J43" s="794">
        <f t="shared" si="0"/>
        <v>2500</v>
      </c>
      <c r="K43" s="794">
        <f t="shared" si="0"/>
        <v>5240</v>
      </c>
      <c r="L43" s="794">
        <f t="shared" si="0"/>
        <v>3000</v>
      </c>
      <c r="M43" s="794">
        <f t="shared" si="0"/>
        <v>3000</v>
      </c>
      <c r="N43" s="794">
        <f t="shared" si="0"/>
        <v>6710</v>
      </c>
      <c r="O43" s="794">
        <f t="shared" si="0"/>
        <v>1800</v>
      </c>
      <c r="P43" s="794">
        <f t="shared" si="0"/>
        <v>4858</v>
      </c>
      <c r="Q43" s="794"/>
      <c r="R43" s="794">
        <f>R9+R10</f>
        <v>6500</v>
      </c>
      <c r="S43" s="794">
        <f>S9+S10</f>
        <v>9114</v>
      </c>
      <c r="T43" s="794">
        <f>T9+T10</f>
        <v>3600</v>
      </c>
      <c r="U43" s="794">
        <f>U9+U10</f>
        <v>4649</v>
      </c>
      <c r="V43" s="687">
        <f>V9+V10+V11</f>
        <v>6420</v>
      </c>
      <c r="W43" s="794">
        <f>W9+W10</f>
        <v>4500</v>
      </c>
      <c r="X43" s="794">
        <f>X9+X10</f>
        <v>6028</v>
      </c>
      <c r="Y43" s="687">
        <f>Y9+Y10+Y11</f>
        <v>5568</v>
      </c>
      <c r="Z43" s="794">
        <f>Z9+Z10</f>
        <v>6406</v>
      </c>
      <c r="AA43" s="794">
        <f>AA9+AA10</f>
        <v>6540</v>
      </c>
      <c r="AB43" s="687">
        <f>AB9+AB10+AB11</f>
        <v>6756</v>
      </c>
      <c r="AC43" s="794">
        <f>AC9+AC10</f>
        <v>6700</v>
      </c>
      <c r="AD43" s="794">
        <f>AD9+AD10</f>
        <v>6700</v>
      </c>
      <c r="AE43" s="687">
        <f>AE9+AE10+AE11</f>
        <v>9199</v>
      </c>
      <c r="AF43" s="794">
        <f>AF9+AF10</f>
        <v>4220</v>
      </c>
      <c r="AG43" s="794">
        <f>AG9+AG10</f>
        <v>316</v>
      </c>
      <c r="AH43" s="687">
        <f>AH9+AH10+AH11</f>
        <v>7513</v>
      </c>
      <c r="AI43" s="794">
        <f>AI9+AI10</f>
        <v>5620</v>
      </c>
      <c r="AJ43" s="794">
        <f>AJ9</f>
        <v>5820</v>
      </c>
      <c r="AK43" s="687">
        <f>AK9+AK10+AK11</f>
        <v>18273</v>
      </c>
      <c r="AL43" s="687">
        <f>AL9+AL10</f>
        <v>-170</v>
      </c>
      <c r="AM43" s="687" t="e">
        <f>AM9+AM10</f>
        <v>#VALUE!</v>
      </c>
      <c r="AN43" s="794" t="e">
        <f>AN9+AN10+AN11</f>
        <v>#VALUE!</v>
      </c>
      <c r="AO43" s="794">
        <f>AO10</f>
        <v>4000</v>
      </c>
      <c r="AP43" s="794">
        <f>AP9+AP10</f>
        <v>13000</v>
      </c>
      <c r="AQ43" s="687">
        <f>AQ9+AQ10+AQ11</f>
        <v>10612</v>
      </c>
      <c r="AR43" s="794">
        <f>AR9+AR10</f>
        <v>13000</v>
      </c>
      <c r="AS43" s="794">
        <f>AS9+AS10</f>
        <v>13000</v>
      </c>
      <c r="AT43" s="687">
        <f>AT9+AT10+AT11</f>
        <v>18234</v>
      </c>
      <c r="AV43" s="687">
        <f>AV9+AV10+AV11</f>
        <v>9494</v>
      </c>
      <c r="AW43" s="687">
        <f>AW9+AW10+AW11</f>
        <v>15910</v>
      </c>
      <c r="AX43" s="794">
        <f>AX9+AX10</f>
        <v>6000</v>
      </c>
      <c r="AY43" s="687">
        <f t="shared" ref="AY43:BI43" si="1">AY9+AY10+AY11</f>
        <v>10030</v>
      </c>
      <c r="AZ43" s="687">
        <f t="shared" si="1"/>
        <v>23203</v>
      </c>
      <c r="BA43" s="687">
        <f t="shared" si="1"/>
        <v>8500</v>
      </c>
      <c r="BB43" s="687">
        <f t="shared" si="1"/>
        <v>12086</v>
      </c>
      <c r="BC43" s="687">
        <f t="shared" si="1"/>
        <v>27438</v>
      </c>
      <c r="BD43" s="687">
        <f t="shared" si="1"/>
        <v>15500</v>
      </c>
      <c r="BE43" s="687">
        <f t="shared" si="1"/>
        <v>25375</v>
      </c>
      <c r="BF43" s="687">
        <f t="shared" si="1"/>
        <v>68991</v>
      </c>
      <c r="BG43" s="687">
        <f t="shared" si="1"/>
        <v>26500</v>
      </c>
      <c r="BH43" s="687">
        <f t="shared" si="1"/>
        <v>59000</v>
      </c>
      <c r="BI43" s="687">
        <f t="shared" si="1"/>
        <v>75003</v>
      </c>
      <c r="BJ43" s="794">
        <f>BJ9</f>
        <v>20000</v>
      </c>
      <c r="BK43" s="794">
        <f>BK9+BK10</f>
        <v>22500</v>
      </c>
      <c r="BL43" s="687">
        <f>BL9+BL10+BL11</f>
        <v>28266</v>
      </c>
      <c r="BM43" s="794">
        <f>BM9+BM10</f>
        <v>20000</v>
      </c>
      <c r="BN43" s="794">
        <f>BN9+BN10</f>
        <v>20000</v>
      </c>
      <c r="BO43" s="687">
        <f t="shared" ref="BO43:BU43" si="2">BO9+BO10+BO11</f>
        <v>53086</v>
      </c>
      <c r="BP43" s="687">
        <f t="shared" si="2"/>
        <v>47000</v>
      </c>
      <c r="BQ43" s="687">
        <f t="shared" si="2"/>
        <v>44900</v>
      </c>
      <c r="BR43" s="687">
        <f t="shared" si="2"/>
        <v>68527</v>
      </c>
      <c r="BS43" s="687">
        <f t="shared" si="2"/>
        <v>39000</v>
      </c>
      <c r="BT43" s="687">
        <f t="shared" si="2"/>
        <v>57700</v>
      </c>
      <c r="BU43" s="687">
        <f t="shared" si="2"/>
        <v>80933</v>
      </c>
      <c r="BV43" s="794">
        <f>BV9+BV10</f>
        <v>63500</v>
      </c>
      <c r="BW43" s="687">
        <f>BW9+BW10+BW11</f>
        <v>56723</v>
      </c>
      <c r="BX43" s="794">
        <f>BX9+BX10+BX12</f>
        <v>53000</v>
      </c>
      <c r="BY43" s="794">
        <f>BY9+BY10</f>
        <v>-48088</v>
      </c>
      <c r="BZ43" s="794">
        <f>BZ9+BZ10+BZ12</f>
        <v>-71549</v>
      </c>
      <c r="CA43" s="794">
        <f>CA9+CA10+CA12</f>
        <v>-5000</v>
      </c>
      <c r="CB43" s="794">
        <f>CB9+CB10+CB12</f>
        <v>80057</v>
      </c>
      <c r="CC43" s="794">
        <f>CC9</f>
        <v>-2200</v>
      </c>
      <c r="CD43" s="794">
        <f>CD9+CD11</f>
        <v>-14700</v>
      </c>
      <c r="CE43" s="687">
        <f t="shared" ref="CE43:CN43" si="3">CE9+CE10+CE11</f>
        <v>-46225</v>
      </c>
      <c r="CF43" s="687">
        <f t="shared" si="3"/>
        <v>-20000</v>
      </c>
      <c r="CG43" s="687">
        <f t="shared" si="3"/>
        <v>-54000</v>
      </c>
      <c r="CH43" s="687">
        <f t="shared" si="3"/>
        <v>22177</v>
      </c>
      <c r="CI43" s="687">
        <f t="shared" si="3"/>
        <v>-16200</v>
      </c>
      <c r="CJ43" s="687">
        <f t="shared" si="3"/>
        <v>-44200</v>
      </c>
      <c r="CK43" s="687">
        <f t="shared" si="3"/>
        <v>-78362</v>
      </c>
      <c r="CL43" s="687">
        <f t="shared" si="3"/>
        <v>10600</v>
      </c>
      <c r="CM43" s="687">
        <f t="shared" si="3"/>
        <v>58106</v>
      </c>
      <c r="CN43" s="687">
        <f t="shared" si="3"/>
        <v>47000</v>
      </c>
      <c r="CO43" s="794">
        <f>CO9+CO10</f>
        <v>65000</v>
      </c>
      <c r="CP43" s="687">
        <f>CP9+CP10+CP11</f>
        <v>91985</v>
      </c>
      <c r="CQ43" s="687">
        <f>CQ9+CQ10+CQ11</f>
        <v>120000</v>
      </c>
      <c r="CS43" s="687">
        <f>CS9+CS10+CS11</f>
        <v>86900</v>
      </c>
      <c r="CT43" s="794">
        <f>CT9+CT10</f>
        <v>130100</v>
      </c>
      <c r="CU43" s="687">
        <f>CU9+CU10+CU11</f>
        <v>92844</v>
      </c>
      <c r="CW43" s="687">
        <f>CW9+CW10+CW11</f>
        <v>582011</v>
      </c>
      <c r="CY43" s="687">
        <f>CY9+CY10+CY11</f>
        <v>525762</v>
      </c>
      <c r="DA43" s="687">
        <f>DA9+DA10+DA11</f>
        <v>406636</v>
      </c>
      <c r="DB43" s="687">
        <f>DB9+DB10+DB11</f>
        <v>579569</v>
      </c>
      <c r="DC43" s="687">
        <f>DC9+DC10+DC11</f>
        <v>1237442</v>
      </c>
      <c r="DD43" s="687">
        <f>DD9+DD10+DD11</f>
        <v>1440160</v>
      </c>
      <c r="DJ43" s="687" t="e">
        <f>#REF!+#REF!</f>
        <v>#REF!</v>
      </c>
      <c r="DK43" s="687" t="e">
        <f>#REF!+#REF!</f>
        <v>#REF!</v>
      </c>
    </row>
    <row r="44" spans="2:116" hidden="1" x14ac:dyDescent="0.2">
      <c r="C44" s="687">
        <f t="shared" ref="C44:AH44" si="4">C8-C43</f>
        <v>0</v>
      </c>
      <c r="D44" s="687">
        <f t="shared" si="4"/>
        <v>0</v>
      </c>
      <c r="E44" s="687">
        <f t="shared" si="4"/>
        <v>0</v>
      </c>
      <c r="F44" s="687">
        <f t="shared" si="4"/>
        <v>0</v>
      </c>
      <c r="G44" s="687">
        <f t="shared" si="4"/>
        <v>0</v>
      </c>
      <c r="H44" s="687">
        <f t="shared" si="4"/>
        <v>0</v>
      </c>
      <c r="I44" s="687">
        <f t="shared" si="4"/>
        <v>0</v>
      </c>
      <c r="J44" s="687">
        <f t="shared" si="4"/>
        <v>0</v>
      </c>
      <c r="K44" s="687">
        <f t="shared" si="4"/>
        <v>0</v>
      </c>
      <c r="L44" s="687">
        <f t="shared" si="4"/>
        <v>0</v>
      </c>
      <c r="M44" s="687">
        <f t="shared" si="4"/>
        <v>0</v>
      </c>
      <c r="N44" s="687">
        <f t="shared" si="4"/>
        <v>0</v>
      </c>
      <c r="O44" s="687">
        <f t="shared" si="4"/>
        <v>0</v>
      </c>
      <c r="P44" s="687">
        <f t="shared" si="4"/>
        <v>0</v>
      </c>
      <c r="Q44" s="687">
        <f t="shared" si="4"/>
        <v>3000</v>
      </c>
      <c r="R44" s="687">
        <f t="shared" si="4"/>
        <v>0</v>
      </c>
      <c r="S44" s="687">
        <f t="shared" si="4"/>
        <v>0</v>
      </c>
      <c r="T44" s="687">
        <f t="shared" si="4"/>
        <v>0</v>
      </c>
      <c r="U44" s="687">
        <f t="shared" si="4"/>
        <v>0</v>
      </c>
      <c r="V44" s="687">
        <f t="shared" si="4"/>
        <v>0</v>
      </c>
      <c r="W44" s="687">
        <f t="shared" si="4"/>
        <v>0</v>
      </c>
      <c r="X44" s="687">
        <f t="shared" si="4"/>
        <v>0</v>
      </c>
      <c r="Y44" s="687">
        <f t="shared" si="4"/>
        <v>0</v>
      </c>
      <c r="Z44" s="687">
        <f t="shared" si="4"/>
        <v>0</v>
      </c>
      <c r="AA44" s="687">
        <f t="shared" si="4"/>
        <v>0</v>
      </c>
      <c r="AB44" s="687">
        <f t="shared" si="4"/>
        <v>0</v>
      </c>
      <c r="AC44" s="687">
        <f t="shared" si="4"/>
        <v>0</v>
      </c>
      <c r="AD44" s="687">
        <f t="shared" si="4"/>
        <v>0</v>
      </c>
      <c r="AE44" s="687">
        <f t="shared" si="4"/>
        <v>0</v>
      </c>
      <c r="AF44" s="687">
        <f t="shared" si="4"/>
        <v>0</v>
      </c>
      <c r="AG44" s="687">
        <f t="shared" si="4"/>
        <v>0</v>
      </c>
      <c r="AH44" s="687">
        <f t="shared" si="4"/>
        <v>0</v>
      </c>
      <c r="AI44" s="687">
        <f t="shared" ref="AI44:BN44" si="5">AI8-AI43</f>
        <v>0</v>
      </c>
      <c r="AJ44" s="687">
        <f t="shared" si="5"/>
        <v>0</v>
      </c>
      <c r="AK44" s="687">
        <f t="shared" si="5"/>
        <v>0</v>
      </c>
      <c r="AL44" s="687">
        <f t="shared" si="5"/>
        <v>0</v>
      </c>
      <c r="AM44" s="687" t="e">
        <f t="shared" si="5"/>
        <v>#VALUE!</v>
      </c>
      <c r="AN44" s="687" t="e">
        <f t="shared" si="5"/>
        <v>#VALUE!</v>
      </c>
      <c r="AO44" s="687">
        <f t="shared" si="5"/>
        <v>0</v>
      </c>
      <c r="AP44" s="687">
        <f t="shared" si="5"/>
        <v>0</v>
      </c>
      <c r="AQ44" s="687">
        <f t="shared" si="5"/>
        <v>0</v>
      </c>
      <c r="AR44" s="687">
        <f t="shared" si="5"/>
        <v>0</v>
      </c>
      <c r="AS44" s="687">
        <f t="shared" si="5"/>
        <v>0</v>
      </c>
      <c r="AT44" s="687">
        <f t="shared" si="5"/>
        <v>0</v>
      </c>
      <c r="AU44" s="687">
        <f t="shared" si="5"/>
        <v>10500</v>
      </c>
      <c r="AV44" s="687">
        <f t="shared" si="5"/>
        <v>0</v>
      </c>
      <c r="AW44" s="687">
        <f t="shared" si="5"/>
        <v>0</v>
      </c>
      <c r="AX44" s="687">
        <f t="shared" si="5"/>
        <v>0</v>
      </c>
      <c r="AY44" s="687">
        <f t="shared" si="5"/>
        <v>0</v>
      </c>
      <c r="AZ44" s="687">
        <f t="shared" si="5"/>
        <v>0</v>
      </c>
      <c r="BA44" s="687">
        <f t="shared" si="5"/>
        <v>0</v>
      </c>
      <c r="BB44" s="687">
        <f t="shared" si="5"/>
        <v>0</v>
      </c>
      <c r="BC44" s="687">
        <f t="shared" si="5"/>
        <v>0</v>
      </c>
      <c r="BD44" s="687">
        <f t="shared" si="5"/>
        <v>0</v>
      </c>
      <c r="BE44" s="687">
        <f t="shared" si="5"/>
        <v>0</v>
      </c>
      <c r="BF44" s="687">
        <f t="shared" si="5"/>
        <v>0</v>
      </c>
      <c r="BG44" s="687">
        <f t="shared" si="5"/>
        <v>0</v>
      </c>
      <c r="BH44" s="687">
        <f t="shared" si="5"/>
        <v>0</v>
      </c>
      <c r="BI44" s="687">
        <f t="shared" si="5"/>
        <v>0</v>
      </c>
      <c r="BJ44" s="687">
        <f t="shared" si="5"/>
        <v>0</v>
      </c>
      <c r="BK44" s="687">
        <f t="shared" si="5"/>
        <v>0</v>
      </c>
      <c r="BL44" s="687">
        <f t="shared" si="5"/>
        <v>0</v>
      </c>
      <c r="BM44" s="687">
        <f t="shared" si="5"/>
        <v>0</v>
      </c>
      <c r="BN44" s="687">
        <f t="shared" si="5"/>
        <v>0</v>
      </c>
      <c r="BO44" s="687">
        <f t="shared" ref="BO44:CQ44" si="6">BO8-BO43</f>
        <v>0</v>
      </c>
      <c r="BP44" s="687">
        <f t="shared" si="6"/>
        <v>0</v>
      </c>
      <c r="BQ44" s="687">
        <f t="shared" si="6"/>
        <v>0</v>
      </c>
      <c r="BR44" s="687">
        <f t="shared" si="6"/>
        <v>0</v>
      </c>
      <c r="BS44" s="687">
        <f t="shared" si="6"/>
        <v>0</v>
      </c>
      <c r="BT44" s="687">
        <f t="shared" si="6"/>
        <v>0</v>
      </c>
      <c r="BU44" s="687">
        <f t="shared" si="6"/>
        <v>0</v>
      </c>
      <c r="BV44" s="687">
        <f t="shared" si="6"/>
        <v>0</v>
      </c>
      <c r="BW44" s="687">
        <f t="shared" si="6"/>
        <v>0</v>
      </c>
      <c r="BX44" s="794" t="e">
        <f t="shared" si="6"/>
        <v>#VALUE!</v>
      </c>
      <c r="BY44" s="794" t="e">
        <f t="shared" si="6"/>
        <v>#VALUE!</v>
      </c>
      <c r="BZ44" s="794" t="e">
        <f t="shared" si="6"/>
        <v>#VALUE!</v>
      </c>
      <c r="CA44" s="687" t="e">
        <f t="shared" si="6"/>
        <v>#VALUE!</v>
      </c>
      <c r="CB44" s="687" t="e">
        <f t="shared" si="6"/>
        <v>#VALUE!</v>
      </c>
      <c r="CC44" s="687">
        <f t="shared" si="6"/>
        <v>0</v>
      </c>
      <c r="CD44" s="687">
        <f t="shared" si="6"/>
        <v>0</v>
      </c>
      <c r="CE44" s="687">
        <f t="shared" si="6"/>
        <v>0</v>
      </c>
      <c r="CF44" s="687">
        <f t="shared" si="6"/>
        <v>0</v>
      </c>
      <c r="CG44" s="687">
        <f t="shared" si="6"/>
        <v>0</v>
      </c>
      <c r="CH44" s="687">
        <f t="shared" si="6"/>
        <v>0</v>
      </c>
      <c r="CI44" s="687">
        <f t="shared" si="6"/>
        <v>0</v>
      </c>
      <c r="CJ44" s="687">
        <f t="shared" si="6"/>
        <v>-1</v>
      </c>
      <c r="CK44" s="687">
        <f t="shared" si="6"/>
        <v>0</v>
      </c>
      <c r="CL44" s="687">
        <f t="shared" si="6"/>
        <v>0</v>
      </c>
      <c r="CM44" s="687">
        <f t="shared" si="6"/>
        <v>0</v>
      </c>
      <c r="CN44" s="687">
        <f t="shared" si="6"/>
        <v>0</v>
      </c>
      <c r="CO44" s="687">
        <f t="shared" si="6"/>
        <v>0</v>
      </c>
      <c r="CP44" s="687">
        <f t="shared" si="6"/>
        <v>0</v>
      </c>
      <c r="CQ44" s="687">
        <f t="shared" si="6"/>
        <v>0</v>
      </c>
      <c r="CS44" s="687">
        <f>CS8-CS43</f>
        <v>0</v>
      </c>
      <c r="CT44" s="687">
        <f>CT8-CT43</f>
        <v>0</v>
      </c>
      <c r="CU44" s="687">
        <f>CU8-CU43</f>
        <v>0</v>
      </c>
      <c r="CW44" s="687">
        <f>CW8-CW43</f>
        <v>0</v>
      </c>
      <c r="CY44" s="687">
        <f>CY8-CY43</f>
        <v>1</v>
      </c>
      <c r="DA44" s="687">
        <f>DA8-DA43</f>
        <v>0</v>
      </c>
      <c r="DB44" s="687">
        <f>DB8-DB43</f>
        <v>0</v>
      </c>
      <c r="DC44" s="687">
        <f>DC8-DC43</f>
        <v>-1</v>
      </c>
      <c r="DD44" s="687">
        <f>DD8-DD43</f>
        <v>0</v>
      </c>
      <c r="DF44" s="797"/>
      <c r="DG44" s="797"/>
      <c r="DH44" s="797"/>
      <c r="DI44" s="797"/>
      <c r="DJ44" s="687" t="e">
        <f>#REF!-DJ43</f>
        <v>#REF!</v>
      </c>
      <c r="DK44" s="687" t="e">
        <f>#REF!-DK43</f>
        <v>#REF!</v>
      </c>
      <c r="DL44" s="797"/>
    </row>
    <row r="45" spans="2:116" hidden="1" x14ac:dyDescent="0.2">
      <c r="B45" s="798" t="s">
        <v>2606</v>
      </c>
      <c r="CC45" s="687" t="e">
        <f>#REF!+#REF!</f>
        <v>#REF!</v>
      </c>
      <c r="CH45" s="687" t="e">
        <f>#REF!+#REF!</f>
        <v>#REF!</v>
      </c>
      <c r="CK45" s="687" t="e">
        <f>#REF!+#REF!</f>
        <v>#REF!</v>
      </c>
      <c r="CM45" s="687" t="e">
        <f>#REF!+#REF!</f>
        <v>#REF!</v>
      </c>
      <c r="CP45" s="687" t="e">
        <f>#REF!+#REF!</f>
        <v>#REF!</v>
      </c>
      <c r="CS45" s="687" t="e">
        <f>#REF!+#REF!</f>
        <v>#REF!</v>
      </c>
      <c r="CU45" s="687" t="e">
        <f>#REF!+#REF!</f>
        <v>#REF!</v>
      </c>
      <c r="CW45" s="687" t="e">
        <f>#REF!+#REF!</f>
        <v>#REF!</v>
      </c>
      <c r="CY45" s="687" t="e">
        <f>#REF!+#REF!</f>
        <v>#REF!</v>
      </c>
      <c r="DA45" s="687" t="e">
        <f>#REF!+#REF!</f>
        <v>#REF!</v>
      </c>
      <c r="DB45" s="687" t="e">
        <f>#REF!+#REF!</f>
        <v>#REF!</v>
      </c>
      <c r="DC45" s="687" t="e">
        <f>#REF!+#REF!</f>
        <v>#REF!</v>
      </c>
      <c r="DD45" s="687" t="e">
        <f>#REF!+#REF!</f>
        <v>#REF!</v>
      </c>
      <c r="DF45" s="794"/>
      <c r="DG45" s="794"/>
      <c r="DH45" s="794"/>
      <c r="DI45" s="794"/>
      <c r="DJ45" s="794" t="e">
        <f>DJ18+#REF!</f>
        <v>#REF!</v>
      </c>
      <c r="DK45" s="794" t="e">
        <f>DK18+#REF!</f>
        <v>#REF!</v>
      </c>
    </row>
    <row r="46" spans="2:116" hidden="1" x14ac:dyDescent="0.2">
      <c r="C46" s="687">
        <f t="shared" ref="C46:P46" si="7">C19-C45</f>
        <v>117</v>
      </c>
      <c r="D46" s="687">
        <f t="shared" si="7"/>
        <v>127</v>
      </c>
      <c r="E46" s="687">
        <f t="shared" si="7"/>
        <v>363</v>
      </c>
      <c r="F46" s="687">
        <f t="shared" si="7"/>
        <v>322</v>
      </c>
      <c r="G46" s="687">
        <f t="shared" si="7"/>
        <v>290</v>
      </c>
      <c r="H46" s="687">
        <f t="shared" si="7"/>
        <v>-330</v>
      </c>
      <c r="I46" s="687">
        <f t="shared" si="7"/>
        <v>460</v>
      </c>
      <c r="J46" s="687">
        <f t="shared" si="7"/>
        <v>470</v>
      </c>
      <c r="K46" s="687">
        <f t="shared" si="7"/>
        <v>689</v>
      </c>
      <c r="L46" s="687">
        <f t="shared" si="7"/>
        <v>440</v>
      </c>
      <c r="M46" s="687">
        <f t="shared" si="7"/>
        <v>590</v>
      </c>
      <c r="N46" s="687">
        <f t="shared" si="7"/>
        <v>736</v>
      </c>
      <c r="O46" s="687">
        <f t="shared" si="7"/>
        <v>710</v>
      </c>
      <c r="P46" s="687">
        <f t="shared" si="7"/>
        <v>288</v>
      </c>
      <c r="Q46" s="687">
        <f>Q45</f>
        <v>0</v>
      </c>
      <c r="R46" s="687">
        <f t="shared" ref="R46:AW46" si="8">R19-R45</f>
        <v>1017</v>
      </c>
      <c r="S46" s="687">
        <f t="shared" si="8"/>
        <v>853</v>
      </c>
      <c r="T46" s="687">
        <f t="shared" si="8"/>
        <v>2168</v>
      </c>
      <c r="U46" s="687">
        <f t="shared" si="8"/>
        <v>2478</v>
      </c>
      <c r="V46" s="687">
        <f t="shared" si="8"/>
        <v>1103</v>
      </c>
      <c r="W46" s="687">
        <f t="shared" si="8"/>
        <v>1627</v>
      </c>
      <c r="X46" s="687">
        <f t="shared" si="8"/>
        <v>1950</v>
      </c>
      <c r="Y46" s="687">
        <f t="shared" si="8"/>
        <v>575</v>
      </c>
      <c r="Z46" s="687">
        <f t="shared" si="8"/>
        <v>1702</v>
      </c>
      <c r="AA46" s="687">
        <f t="shared" si="8"/>
        <v>1812</v>
      </c>
      <c r="AB46" s="687">
        <f t="shared" si="8"/>
        <v>1301</v>
      </c>
      <c r="AC46" s="687">
        <f t="shared" si="8"/>
        <v>3011</v>
      </c>
      <c r="AD46" s="687">
        <f t="shared" si="8"/>
        <v>2200</v>
      </c>
      <c r="AE46" s="687">
        <f t="shared" si="8"/>
        <v>1840</v>
      </c>
      <c r="AF46" s="687">
        <f t="shared" si="8"/>
        <v>3580</v>
      </c>
      <c r="AG46" s="687">
        <f t="shared" si="8"/>
        <v>3717</v>
      </c>
      <c r="AH46" s="687">
        <f t="shared" si="8"/>
        <v>2262</v>
      </c>
      <c r="AI46" s="687">
        <f t="shared" si="8"/>
        <v>4079</v>
      </c>
      <c r="AJ46" s="687">
        <f t="shared" si="8"/>
        <v>3966</v>
      </c>
      <c r="AK46" s="687">
        <f t="shared" si="8"/>
        <v>4158</v>
      </c>
      <c r="AL46" s="687">
        <f t="shared" si="8"/>
        <v>5754</v>
      </c>
      <c r="AM46" s="687">
        <f t="shared" si="8"/>
        <v>5975</v>
      </c>
      <c r="AN46" s="687">
        <f t="shared" si="8"/>
        <v>5179</v>
      </c>
      <c r="AO46" s="687">
        <f t="shared" si="8"/>
        <v>5574</v>
      </c>
      <c r="AP46" s="687">
        <f t="shared" si="8"/>
        <v>6022</v>
      </c>
      <c r="AQ46" s="687">
        <f t="shared" si="8"/>
        <v>6158</v>
      </c>
      <c r="AR46" s="687">
        <f t="shared" si="8"/>
        <v>5650</v>
      </c>
      <c r="AS46" s="687">
        <f t="shared" si="8"/>
        <v>5650</v>
      </c>
      <c r="AT46" s="687">
        <f t="shared" si="8"/>
        <v>6807</v>
      </c>
      <c r="AU46" s="687">
        <f t="shared" si="8"/>
        <v>4743</v>
      </c>
      <c r="AV46" s="687">
        <f t="shared" si="8"/>
        <v>5450</v>
      </c>
      <c r="AW46" s="687">
        <f t="shared" si="8"/>
        <v>6632</v>
      </c>
      <c r="AX46" s="687">
        <f t="shared" ref="AX46:BW46" si="9">AX19-AX45</f>
        <v>5620</v>
      </c>
      <c r="AY46" s="687">
        <f t="shared" si="9"/>
        <v>5550</v>
      </c>
      <c r="AZ46" s="687">
        <f t="shared" si="9"/>
        <v>7635</v>
      </c>
      <c r="BA46" s="687">
        <f t="shared" si="9"/>
        <v>3190</v>
      </c>
      <c r="BB46" s="687">
        <f t="shared" si="9"/>
        <v>3203</v>
      </c>
      <c r="BC46" s="687">
        <f t="shared" si="9"/>
        <v>8774</v>
      </c>
      <c r="BD46" s="687">
        <f t="shared" si="9"/>
        <v>3102</v>
      </c>
      <c r="BE46" s="687">
        <f t="shared" si="9"/>
        <v>3102</v>
      </c>
      <c r="BF46" s="687">
        <f t="shared" si="9"/>
        <v>3227</v>
      </c>
      <c r="BG46" s="687">
        <f t="shared" si="9"/>
        <v>1980</v>
      </c>
      <c r="BH46" s="687">
        <f t="shared" si="9"/>
        <v>5301</v>
      </c>
      <c r="BI46" s="687">
        <f t="shared" si="9"/>
        <v>3863</v>
      </c>
      <c r="BJ46" s="687">
        <f t="shared" si="9"/>
        <v>1754</v>
      </c>
      <c r="BK46" s="687">
        <f t="shared" si="9"/>
        <v>1950</v>
      </c>
      <c r="BL46" s="687">
        <f t="shared" si="9"/>
        <v>189</v>
      </c>
      <c r="BM46" s="687">
        <f t="shared" si="9"/>
        <v>5075</v>
      </c>
      <c r="BN46" s="687">
        <f t="shared" si="9"/>
        <v>5000</v>
      </c>
      <c r="BO46" s="687">
        <f t="shared" si="9"/>
        <v>12630</v>
      </c>
      <c r="BP46" s="687">
        <f t="shared" si="9"/>
        <v>4500</v>
      </c>
      <c r="BQ46" s="687">
        <f t="shared" si="9"/>
        <v>4500</v>
      </c>
      <c r="BR46" s="687">
        <f t="shared" si="9"/>
        <v>2811</v>
      </c>
      <c r="BS46" s="687">
        <f t="shared" si="9"/>
        <v>2000</v>
      </c>
      <c r="BT46" s="687">
        <f t="shared" si="9"/>
        <v>2000</v>
      </c>
      <c r="BU46" s="687">
        <f t="shared" si="9"/>
        <v>-2061</v>
      </c>
      <c r="BV46" s="687">
        <f t="shared" si="9"/>
        <v>2000</v>
      </c>
      <c r="BW46" s="687">
        <f t="shared" si="9"/>
        <v>11190</v>
      </c>
      <c r="BZ46" s="687">
        <f>BZ19-BZ45</f>
        <v>14865</v>
      </c>
      <c r="CB46" s="687">
        <f>CB19-CB45</f>
        <v>2882</v>
      </c>
      <c r="CC46" s="687" t="e">
        <f>CC19-CC45</f>
        <v>#REF!</v>
      </c>
      <c r="CE46" s="687">
        <f>CE19-CE45</f>
        <v>1700</v>
      </c>
      <c r="CF46" s="687">
        <f>CF19-CF45</f>
        <v>7000</v>
      </c>
      <c r="CG46" s="794">
        <f>CG19-CG45</f>
        <v>7000</v>
      </c>
      <c r="CH46" s="687" t="e">
        <f>CH19-CH45</f>
        <v>#REF!</v>
      </c>
      <c r="CK46" s="687" t="e">
        <f>CK19-CK45</f>
        <v>#REF!</v>
      </c>
      <c r="CM46" s="687" t="e">
        <f>CM19-CM45</f>
        <v>#REF!</v>
      </c>
      <c r="CP46" s="687" t="e">
        <f>CP19-CP45</f>
        <v>#REF!</v>
      </c>
      <c r="CS46" s="687" t="e">
        <f>CS19-CS45</f>
        <v>#REF!</v>
      </c>
      <c r="CU46" s="687" t="e">
        <f>CU19-CU45</f>
        <v>#REF!</v>
      </c>
      <c r="CW46" s="687" t="e">
        <f>CW19-CW45</f>
        <v>#REF!</v>
      </c>
      <c r="CY46" s="687" t="e">
        <f>CY19-CY45</f>
        <v>#REF!</v>
      </c>
      <c r="DA46" s="797" t="e">
        <f>DA19-DA45</f>
        <v>#REF!</v>
      </c>
      <c r="DB46" s="797" t="e">
        <f>DB19-DB45</f>
        <v>#REF!</v>
      </c>
      <c r="DC46" s="797" t="e">
        <f>DC19-DC45</f>
        <v>#REF!</v>
      </c>
      <c r="DD46" s="797" t="e">
        <f>DD19-DD45</f>
        <v>#REF!</v>
      </c>
      <c r="DE46" s="797"/>
      <c r="DF46" s="794"/>
      <c r="DG46" s="794"/>
      <c r="DH46" s="794"/>
      <c r="DI46" s="794"/>
      <c r="DJ46" s="794" t="e">
        <f>DJ17-DJ45</f>
        <v>#REF!</v>
      </c>
      <c r="DK46" s="794" t="e">
        <f>DK17-DK45</f>
        <v>#REF!</v>
      </c>
    </row>
    <row r="47" spans="2:116" hidden="1" x14ac:dyDescent="0.2">
      <c r="B47" s="796" t="s">
        <v>2605</v>
      </c>
      <c r="C47" s="794">
        <f t="shared" ref="C47:P47" si="10">C18+C19</f>
        <v>1675</v>
      </c>
      <c r="D47" s="794">
        <f t="shared" si="10"/>
        <v>1803</v>
      </c>
      <c r="E47" s="794">
        <f t="shared" si="10"/>
        <v>2714</v>
      </c>
      <c r="F47" s="794">
        <f t="shared" si="10"/>
        <v>2812</v>
      </c>
      <c r="G47" s="794">
        <f t="shared" si="10"/>
        <v>2645</v>
      </c>
      <c r="H47" s="794">
        <f t="shared" si="10"/>
        <v>1213</v>
      </c>
      <c r="I47" s="794">
        <f t="shared" si="10"/>
        <v>2660</v>
      </c>
      <c r="J47" s="794">
        <f t="shared" si="10"/>
        <v>2470</v>
      </c>
      <c r="K47" s="794">
        <f t="shared" si="10"/>
        <v>1320</v>
      </c>
      <c r="L47" s="794">
        <f t="shared" si="10"/>
        <v>3530</v>
      </c>
      <c r="M47" s="794">
        <f t="shared" si="10"/>
        <v>2840</v>
      </c>
      <c r="N47" s="794">
        <f t="shared" si="10"/>
        <v>4587</v>
      </c>
      <c r="O47" s="794">
        <f t="shared" si="10"/>
        <v>3400</v>
      </c>
      <c r="P47" s="794">
        <f t="shared" si="10"/>
        <v>2967</v>
      </c>
      <c r="Q47" s="794">
        <f>Q18</f>
        <v>3428</v>
      </c>
      <c r="R47" s="794">
        <f t="shared" ref="R47:AW47" si="11">R18+R19</f>
        <v>3647</v>
      </c>
      <c r="S47" s="794">
        <f t="shared" si="11"/>
        <v>4042</v>
      </c>
      <c r="T47" s="794">
        <f t="shared" si="11"/>
        <v>5391</v>
      </c>
      <c r="U47" s="794">
        <f t="shared" si="11"/>
        <v>5298</v>
      </c>
      <c r="V47" s="794">
        <f t="shared" si="11"/>
        <v>4125</v>
      </c>
      <c r="W47" s="794">
        <f t="shared" si="11"/>
        <v>5018</v>
      </c>
      <c r="X47" s="794">
        <f t="shared" si="11"/>
        <v>6168</v>
      </c>
      <c r="Y47" s="794">
        <f t="shared" si="11"/>
        <v>4783</v>
      </c>
      <c r="Z47" s="794">
        <f t="shared" si="11"/>
        <v>7715</v>
      </c>
      <c r="AA47" s="794">
        <f t="shared" si="11"/>
        <v>7503</v>
      </c>
      <c r="AB47" s="794">
        <f t="shared" si="11"/>
        <v>7424</v>
      </c>
      <c r="AC47" s="794">
        <f t="shared" si="11"/>
        <v>8223</v>
      </c>
      <c r="AD47" s="794">
        <f t="shared" si="11"/>
        <v>7237</v>
      </c>
      <c r="AE47" s="794">
        <f t="shared" si="11"/>
        <v>9924</v>
      </c>
      <c r="AF47" s="794">
        <f t="shared" si="11"/>
        <v>9213</v>
      </c>
      <c r="AG47" s="794">
        <f t="shared" si="11"/>
        <v>8272</v>
      </c>
      <c r="AH47" s="794">
        <f t="shared" si="11"/>
        <v>13747</v>
      </c>
      <c r="AI47" s="794">
        <f t="shared" si="11"/>
        <v>10599</v>
      </c>
      <c r="AJ47" s="794">
        <f t="shared" si="11"/>
        <v>10513</v>
      </c>
      <c r="AK47" s="794">
        <f t="shared" si="11"/>
        <v>11832</v>
      </c>
      <c r="AL47" s="794">
        <f t="shared" si="11"/>
        <v>11855</v>
      </c>
      <c r="AM47" s="794">
        <f t="shared" si="11"/>
        <v>11007</v>
      </c>
      <c r="AN47" s="794">
        <f t="shared" si="11"/>
        <v>16869</v>
      </c>
      <c r="AO47" s="794">
        <f t="shared" si="11"/>
        <v>10136</v>
      </c>
      <c r="AP47" s="794">
        <f t="shared" si="11"/>
        <v>10278</v>
      </c>
      <c r="AQ47" s="794">
        <f t="shared" si="11"/>
        <v>18200</v>
      </c>
      <c r="AR47" s="794">
        <f t="shared" si="11"/>
        <v>12050</v>
      </c>
      <c r="AS47" s="794">
        <f t="shared" si="11"/>
        <v>12050</v>
      </c>
      <c r="AT47" s="794">
        <f t="shared" si="11"/>
        <v>19708</v>
      </c>
      <c r="AU47" s="794">
        <f t="shared" si="11"/>
        <v>11323</v>
      </c>
      <c r="AV47" s="794">
        <f t="shared" si="11"/>
        <v>13987</v>
      </c>
      <c r="AW47" s="794">
        <f t="shared" si="11"/>
        <v>15349</v>
      </c>
      <c r="AX47" s="794">
        <f t="shared" ref="AX47:BW47" si="12">AX18+AX19</f>
        <v>16330</v>
      </c>
      <c r="AY47" s="794">
        <f t="shared" si="12"/>
        <v>16274</v>
      </c>
      <c r="AZ47" s="794">
        <f t="shared" si="12"/>
        <v>20587</v>
      </c>
      <c r="BA47" s="794">
        <f t="shared" si="12"/>
        <v>16290</v>
      </c>
      <c r="BB47" s="794">
        <f t="shared" si="12"/>
        <v>16203</v>
      </c>
      <c r="BC47" s="794">
        <f t="shared" si="12"/>
        <v>22786</v>
      </c>
      <c r="BD47" s="794">
        <f t="shared" si="12"/>
        <v>19232</v>
      </c>
      <c r="BE47" s="794">
        <f t="shared" si="12"/>
        <v>20707</v>
      </c>
      <c r="BF47" s="794">
        <f t="shared" si="12"/>
        <v>28416</v>
      </c>
      <c r="BG47" s="794">
        <f t="shared" si="12"/>
        <v>20381</v>
      </c>
      <c r="BH47" s="794">
        <f t="shared" si="12"/>
        <v>31092</v>
      </c>
      <c r="BI47" s="794">
        <f t="shared" si="12"/>
        <v>54298</v>
      </c>
      <c r="BJ47" s="794">
        <f t="shared" si="12"/>
        <v>33204</v>
      </c>
      <c r="BK47" s="794">
        <f t="shared" si="12"/>
        <v>31147</v>
      </c>
      <c r="BL47" s="794">
        <f t="shared" si="12"/>
        <v>39871</v>
      </c>
      <c r="BM47" s="794">
        <f t="shared" si="12"/>
        <v>38100</v>
      </c>
      <c r="BN47" s="794">
        <f t="shared" si="12"/>
        <v>47000</v>
      </c>
      <c r="BO47" s="794">
        <f t="shared" si="12"/>
        <v>59584</v>
      </c>
      <c r="BP47" s="794">
        <f t="shared" si="12"/>
        <v>56806</v>
      </c>
      <c r="BQ47" s="794">
        <f t="shared" si="12"/>
        <v>56570</v>
      </c>
      <c r="BR47" s="794">
        <f t="shared" si="12"/>
        <v>54749</v>
      </c>
      <c r="BS47" s="794">
        <f t="shared" si="12"/>
        <v>57000</v>
      </c>
      <c r="BT47" s="794">
        <f t="shared" si="12"/>
        <v>60800</v>
      </c>
      <c r="BU47" s="794">
        <f t="shared" si="12"/>
        <v>61105</v>
      </c>
      <c r="BV47" s="794">
        <f t="shared" si="12"/>
        <v>81000</v>
      </c>
      <c r="BW47" s="794">
        <f t="shared" si="12"/>
        <v>75497</v>
      </c>
      <c r="BX47" s="794"/>
      <c r="BY47" s="794"/>
      <c r="BZ47" s="794">
        <f>BZ18+BZ19</f>
        <v>83775</v>
      </c>
      <c r="CA47" s="794"/>
      <c r="CB47" s="794">
        <f>CB18+CB19</f>
        <v>18265</v>
      </c>
      <c r="CC47" s="794">
        <f>CC18+CC19</f>
        <v>82200</v>
      </c>
      <c r="CD47" s="794"/>
      <c r="CE47" s="794">
        <f>CE18+CE19</f>
        <v>55860</v>
      </c>
      <c r="CF47" s="794">
        <f>CF18+CF19</f>
        <v>98000</v>
      </c>
      <c r="CG47" s="794">
        <f>CG18+CG19</f>
        <v>105100</v>
      </c>
      <c r="CH47" s="794">
        <f>CH18+CH19</f>
        <v>52969</v>
      </c>
      <c r="CI47" s="794"/>
      <c r="CJ47" s="794"/>
      <c r="CK47" s="794">
        <f>CK18+CK19</f>
        <v>167723</v>
      </c>
      <c r="CL47" s="794"/>
      <c r="CM47" s="794">
        <f>CM18+CM19</f>
        <v>325215</v>
      </c>
      <c r="CN47" s="794"/>
      <c r="CO47" s="794"/>
      <c r="CP47" s="794">
        <f>CP18+CP19</f>
        <v>428800</v>
      </c>
      <c r="CQ47" s="794"/>
      <c r="CR47" s="794"/>
      <c r="CS47" s="794">
        <f>CS18+CS19</f>
        <v>401800</v>
      </c>
      <c r="CT47" s="794"/>
      <c r="CU47" s="794">
        <f>CU18+CU19</f>
        <v>365719</v>
      </c>
      <c r="CV47" s="794"/>
      <c r="CW47" s="794">
        <f>CW18+CW19</f>
        <v>410206</v>
      </c>
      <c r="CX47" s="794"/>
      <c r="CY47" s="794">
        <f>CY18+CY19</f>
        <v>17082</v>
      </c>
      <c r="CZ47" s="794"/>
      <c r="DA47" s="794">
        <f>DA18+DA19</f>
        <v>112925</v>
      </c>
      <c r="DB47" s="794">
        <f>DB18+DB19</f>
        <v>121328</v>
      </c>
      <c r="DC47" s="794">
        <f>DC18+DC19</f>
        <v>235242</v>
      </c>
      <c r="DD47" s="794">
        <f>DD18+DD19</f>
        <v>-19041</v>
      </c>
      <c r="DE47" s="794"/>
      <c r="DF47" s="794"/>
      <c r="DG47" s="794"/>
      <c r="DH47" s="794"/>
      <c r="DI47" s="794"/>
      <c r="DJ47" s="794">
        <f>DJ15+DJ17+DJ19</f>
        <v>777498.34193799004</v>
      </c>
      <c r="DK47" s="794">
        <f>DK15+DK17+DK19</f>
        <v>375356.8061030379</v>
      </c>
    </row>
    <row r="48" spans="2:116" hidden="1" x14ac:dyDescent="0.2">
      <c r="C48" s="794">
        <f t="shared" ref="C48:AH48" si="13">C17-C47</f>
        <v>0</v>
      </c>
      <c r="D48" s="794">
        <f t="shared" si="13"/>
        <v>0</v>
      </c>
      <c r="E48" s="794">
        <f t="shared" si="13"/>
        <v>0</v>
      </c>
      <c r="F48" s="794">
        <f t="shared" si="13"/>
        <v>0</v>
      </c>
      <c r="G48" s="794">
        <f t="shared" si="13"/>
        <v>0</v>
      </c>
      <c r="H48" s="794">
        <f t="shared" si="13"/>
        <v>0</v>
      </c>
      <c r="I48" s="794">
        <f t="shared" si="13"/>
        <v>0</v>
      </c>
      <c r="J48" s="794">
        <f t="shared" si="13"/>
        <v>0</v>
      </c>
      <c r="K48" s="794">
        <f t="shared" si="13"/>
        <v>0</v>
      </c>
      <c r="L48" s="794">
        <f t="shared" si="13"/>
        <v>0</v>
      </c>
      <c r="M48" s="794">
        <f t="shared" si="13"/>
        <v>0</v>
      </c>
      <c r="N48" s="794">
        <f t="shared" si="13"/>
        <v>0</v>
      </c>
      <c r="O48" s="794">
        <f t="shared" si="13"/>
        <v>0</v>
      </c>
      <c r="P48" s="794">
        <f t="shared" si="13"/>
        <v>0</v>
      </c>
      <c r="Q48" s="794">
        <f t="shared" si="13"/>
        <v>0</v>
      </c>
      <c r="R48" s="794">
        <f t="shared" si="13"/>
        <v>0</v>
      </c>
      <c r="S48" s="794">
        <f t="shared" si="13"/>
        <v>0</v>
      </c>
      <c r="T48" s="794">
        <f t="shared" si="13"/>
        <v>0</v>
      </c>
      <c r="U48" s="794">
        <f t="shared" si="13"/>
        <v>0</v>
      </c>
      <c r="V48" s="794">
        <f t="shared" si="13"/>
        <v>0</v>
      </c>
      <c r="W48" s="794">
        <f t="shared" si="13"/>
        <v>0</v>
      </c>
      <c r="X48" s="794">
        <f t="shared" si="13"/>
        <v>0</v>
      </c>
      <c r="Y48" s="794">
        <f t="shared" si="13"/>
        <v>0</v>
      </c>
      <c r="Z48" s="794">
        <f t="shared" si="13"/>
        <v>0</v>
      </c>
      <c r="AA48" s="794">
        <f t="shared" si="13"/>
        <v>0</v>
      </c>
      <c r="AB48" s="794">
        <f t="shared" si="13"/>
        <v>0</v>
      </c>
      <c r="AC48" s="794">
        <f t="shared" si="13"/>
        <v>0</v>
      </c>
      <c r="AD48" s="794">
        <f t="shared" si="13"/>
        <v>0</v>
      </c>
      <c r="AE48" s="794">
        <f t="shared" si="13"/>
        <v>0</v>
      </c>
      <c r="AF48" s="794">
        <f t="shared" si="13"/>
        <v>0</v>
      </c>
      <c r="AG48" s="794">
        <f t="shared" si="13"/>
        <v>0</v>
      </c>
      <c r="AH48" s="794">
        <f t="shared" si="13"/>
        <v>0</v>
      </c>
      <c r="AI48" s="794">
        <f t="shared" ref="AI48:BN48" si="14">AI17-AI47</f>
        <v>0</v>
      </c>
      <c r="AJ48" s="794">
        <f t="shared" si="14"/>
        <v>0</v>
      </c>
      <c r="AK48" s="794">
        <f t="shared" si="14"/>
        <v>0</v>
      </c>
      <c r="AL48" s="794">
        <f t="shared" si="14"/>
        <v>0</v>
      </c>
      <c r="AM48" s="794">
        <f t="shared" si="14"/>
        <v>0</v>
      </c>
      <c r="AN48" s="794">
        <f t="shared" si="14"/>
        <v>0</v>
      </c>
      <c r="AO48" s="794">
        <f t="shared" si="14"/>
        <v>0</v>
      </c>
      <c r="AP48" s="794">
        <f t="shared" si="14"/>
        <v>0</v>
      </c>
      <c r="AQ48" s="794">
        <f t="shared" si="14"/>
        <v>0</v>
      </c>
      <c r="AR48" s="794">
        <f t="shared" si="14"/>
        <v>0</v>
      </c>
      <c r="AS48" s="794">
        <f t="shared" si="14"/>
        <v>0</v>
      </c>
      <c r="AT48" s="794">
        <f t="shared" si="14"/>
        <v>0</v>
      </c>
      <c r="AU48" s="794">
        <f t="shared" si="14"/>
        <v>0</v>
      </c>
      <c r="AV48" s="794">
        <f t="shared" si="14"/>
        <v>0</v>
      </c>
      <c r="AW48" s="794">
        <f t="shared" si="14"/>
        <v>0</v>
      </c>
      <c r="AX48" s="794">
        <f t="shared" si="14"/>
        <v>0</v>
      </c>
      <c r="AY48" s="794">
        <f t="shared" si="14"/>
        <v>0</v>
      </c>
      <c r="AZ48" s="794">
        <f t="shared" si="14"/>
        <v>0</v>
      </c>
      <c r="BA48" s="794">
        <f t="shared" si="14"/>
        <v>0</v>
      </c>
      <c r="BB48" s="794">
        <f t="shared" si="14"/>
        <v>0</v>
      </c>
      <c r="BC48" s="794">
        <f t="shared" si="14"/>
        <v>0</v>
      </c>
      <c r="BD48" s="794">
        <f t="shared" si="14"/>
        <v>0</v>
      </c>
      <c r="BE48" s="794">
        <f t="shared" si="14"/>
        <v>0</v>
      </c>
      <c r="BF48" s="794">
        <f t="shared" si="14"/>
        <v>0</v>
      </c>
      <c r="BG48" s="794">
        <f t="shared" si="14"/>
        <v>0</v>
      </c>
      <c r="BH48" s="794">
        <f t="shared" si="14"/>
        <v>0</v>
      </c>
      <c r="BI48" s="794">
        <f t="shared" si="14"/>
        <v>0</v>
      </c>
      <c r="BJ48" s="794">
        <f t="shared" si="14"/>
        <v>0</v>
      </c>
      <c r="BK48" s="794">
        <f t="shared" si="14"/>
        <v>0</v>
      </c>
      <c r="BL48" s="794">
        <f t="shared" si="14"/>
        <v>0</v>
      </c>
      <c r="BM48" s="794">
        <f t="shared" si="14"/>
        <v>0</v>
      </c>
      <c r="BN48" s="794">
        <f t="shared" si="14"/>
        <v>0</v>
      </c>
      <c r="BO48" s="794">
        <f t="shared" ref="BO48:CQ48" si="15">BO17-BO47</f>
        <v>0</v>
      </c>
      <c r="BP48" s="794">
        <f t="shared" si="15"/>
        <v>0</v>
      </c>
      <c r="BQ48" s="794">
        <f t="shared" si="15"/>
        <v>0</v>
      </c>
      <c r="BR48" s="794">
        <f t="shared" si="15"/>
        <v>0</v>
      </c>
      <c r="BS48" s="794">
        <f t="shared" si="15"/>
        <v>0</v>
      </c>
      <c r="BT48" s="794">
        <f t="shared" si="15"/>
        <v>0</v>
      </c>
      <c r="BU48" s="794">
        <f t="shared" si="15"/>
        <v>0</v>
      </c>
      <c r="BV48" s="794">
        <f t="shared" si="15"/>
        <v>0</v>
      </c>
      <c r="BW48" s="794">
        <f t="shared" si="15"/>
        <v>0</v>
      </c>
      <c r="BX48" s="794" t="e">
        <f t="shared" si="15"/>
        <v>#VALUE!</v>
      </c>
      <c r="BY48" s="794" t="e">
        <f t="shared" si="15"/>
        <v>#VALUE!</v>
      </c>
      <c r="BZ48" s="794">
        <f t="shared" si="15"/>
        <v>0</v>
      </c>
      <c r="CA48" s="794">
        <f t="shared" si="15"/>
        <v>119000</v>
      </c>
      <c r="CB48" s="794">
        <f t="shared" si="15"/>
        <v>0</v>
      </c>
      <c r="CC48" s="794" t="e">
        <f t="shared" si="15"/>
        <v>#VALUE!</v>
      </c>
      <c r="CD48" s="794" t="e">
        <f t="shared" si="15"/>
        <v>#VALUE!</v>
      </c>
      <c r="CE48" s="794" t="e">
        <f t="shared" si="15"/>
        <v>#VALUE!</v>
      </c>
      <c r="CF48" s="794" t="e">
        <f t="shared" si="15"/>
        <v>#VALUE!</v>
      </c>
      <c r="CG48" s="794" t="e">
        <f t="shared" si="15"/>
        <v>#VALUE!</v>
      </c>
      <c r="CH48" s="794" t="e">
        <f t="shared" si="15"/>
        <v>#VALUE!</v>
      </c>
      <c r="CI48" s="794">
        <f t="shared" si="15"/>
        <v>94700</v>
      </c>
      <c r="CJ48" s="794">
        <f t="shared" si="15"/>
        <v>50200</v>
      </c>
      <c r="CK48" s="794">
        <f t="shared" si="15"/>
        <v>0</v>
      </c>
      <c r="CL48" s="794">
        <f t="shared" si="15"/>
        <v>85000</v>
      </c>
      <c r="CM48" s="794">
        <f t="shared" si="15"/>
        <v>0</v>
      </c>
      <c r="CN48" s="794">
        <f t="shared" si="15"/>
        <v>200000</v>
      </c>
      <c r="CO48" s="794">
        <f t="shared" si="15"/>
        <v>350000</v>
      </c>
      <c r="CP48" s="794">
        <f t="shared" si="15"/>
        <v>0</v>
      </c>
      <c r="CQ48" s="794">
        <f t="shared" si="15"/>
        <v>330000</v>
      </c>
      <c r="CR48" s="794"/>
      <c r="CS48" s="794">
        <f>CS17-CS47</f>
        <v>0</v>
      </c>
      <c r="CT48" s="794">
        <f>CT17-CT47</f>
        <v>390000</v>
      </c>
      <c r="CU48" s="794">
        <f>CU17-CU47</f>
        <v>-1</v>
      </c>
      <c r="CV48" s="794"/>
      <c r="CW48" s="794">
        <f>CW17-CW47</f>
        <v>1</v>
      </c>
      <c r="CX48" s="794"/>
      <c r="CY48" s="794">
        <f>CY17-CY47</f>
        <v>0</v>
      </c>
      <c r="CZ48" s="794"/>
      <c r="DA48" s="794">
        <f>DA17-DA47</f>
        <v>1</v>
      </c>
      <c r="DB48" s="794">
        <f>DB17-DB47</f>
        <v>0</v>
      </c>
      <c r="DC48" s="794">
        <f>DC17-DC47</f>
        <v>0</v>
      </c>
      <c r="DD48" s="794">
        <f>DD17-DD47</f>
        <v>0</v>
      </c>
      <c r="DE48" s="794"/>
      <c r="DF48" s="794"/>
      <c r="DG48" s="794"/>
      <c r="DH48" s="794"/>
      <c r="DI48" s="794"/>
      <c r="DJ48" s="794">
        <f>DJ13-DJ47</f>
        <v>-300427.32259775995</v>
      </c>
      <c r="DK48" s="794">
        <f>DK13-DK47</f>
        <v>-71897.780913500115</v>
      </c>
    </row>
    <row r="49" spans="2:115" hidden="1" x14ac:dyDescent="0.2">
      <c r="B49" s="795" t="s">
        <v>2604</v>
      </c>
      <c r="C49" s="794">
        <f>C15+C17</f>
        <v>1720</v>
      </c>
      <c r="D49" s="794">
        <f>D17+D21</f>
        <v>1827</v>
      </c>
      <c r="E49" s="794">
        <f>E17+E21</f>
        <v>2919</v>
      </c>
      <c r="F49" s="794">
        <f>F17+F21</f>
        <v>2853</v>
      </c>
      <c r="G49" s="794">
        <f>G15+G17+G21</f>
        <v>4650</v>
      </c>
      <c r="H49" s="794">
        <f>H17+H21</f>
        <v>1263</v>
      </c>
      <c r="I49" s="794">
        <f t="shared" ref="I49:S49" si="16">I15+I17+I21</f>
        <v>4313</v>
      </c>
      <c r="J49" s="794">
        <f t="shared" si="16"/>
        <v>4433</v>
      </c>
      <c r="K49" s="794">
        <f t="shared" si="16"/>
        <v>3373</v>
      </c>
      <c r="L49" s="794">
        <f t="shared" si="16"/>
        <v>5000</v>
      </c>
      <c r="M49" s="794">
        <f t="shared" si="16"/>
        <v>5150</v>
      </c>
      <c r="N49" s="794">
        <f t="shared" si="16"/>
        <v>7037</v>
      </c>
      <c r="O49" s="794">
        <f t="shared" si="16"/>
        <v>5700</v>
      </c>
      <c r="P49" s="794">
        <f t="shared" si="16"/>
        <v>5562</v>
      </c>
      <c r="Q49" s="794">
        <f t="shared" si="16"/>
        <v>7803</v>
      </c>
      <c r="R49" s="794">
        <f t="shared" si="16"/>
        <v>7077</v>
      </c>
      <c r="S49" s="794">
        <f t="shared" si="16"/>
        <v>6686</v>
      </c>
      <c r="T49" s="794">
        <f>T15+T17</f>
        <v>7871</v>
      </c>
      <c r="U49" s="794">
        <f>U15+U17</f>
        <v>7778</v>
      </c>
      <c r="V49" s="794">
        <f t="shared" ref="V49:BA49" si="17">V15+V17+V21</f>
        <v>8000</v>
      </c>
      <c r="W49" s="794">
        <f t="shared" si="17"/>
        <v>8700</v>
      </c>
      <c r="X49" s="794">
        <f t="shared" si="17"/>
        <v>11100</v>
      </c>
      <c r="Y49" s="794">
        <f t="shared" si="17"/>
        <v>9531</v>
      </c>
      <c r="Z49" s="794">
        <f t="shared" si="17"/>
        <v>13323</v>
      </c>
      <c r="AA49" s="794">
        <f t="shared" si="17"/>
        <v>12830</v>
      </c>
      <c r="AB49" s="794">
        <f t="shared" si="17"/>
        <v>12012</v>
      </c>
      <c r="AC49" s="794">
        <f t="shared" si="17"/>
        <v>16231</v>
      </c>
      <c r="AD49" s="794">
        <f t="shared" si="17"/>
        <v>13262</v>
      </c>
      <c r="AE49" s="794">
        <f t="shared" si="17"/>
        <v>14898</v>
      </c>
      <c r="AF49" s="794">
        <f t="shared" si="17"/>
        <v>14547</v>
      </c>
      <c r="AG49" s="794">
        <f t="shared" si="17"/>
        <v>16663</v>
      </c>
      <c r="AH49" s="794">
        <f t="shared" si="17"/>
        <v>18825</v>
      </c>
      <c r="AI49" s="794">
        <f t="shared" si="17"/>
        <v>17559</v>
      </c>
      <c r="AJ49" s="794">
        <f t="shared" si="17"/>
        <v>17316</v>
      </c>
      <c r="AK49" s="794">
        <f t="shared" si="17"/>
        <v>17796</v>
      </c>
      <c r="AL49" s="794">
        <f t="shared" si="17"/>
        <v>17269</v>
      </c>
      <c r="AM49" s="794">
        <f t="shared" si="17"/>
        <v>16648</v>
      </c>
      <c r="AN49" s="794">
        <f t="shared" si="17"/>
        <v>22946</v>
      </c>
      <c r="AO49" s="794">
        <f t="shared" si="17"/>
        <v>16609</v>
      </c>
      <c r="AP49" s="794">
        <f t="shared" si="17"/>
        <v>16406</v>
      </c>
      <c r="AQ49" s="794">
        <f t="shared" si="17"/>
        <v>22017</v>
      </c>
      <c r="AR49" s="794">
        <f t="shared" si="17"/>
        <v>18000</v>
      </c>
      <c r="AS49" s="794">
        <f t="shared" si="17"/>
        <v>17428</v>
      </c>
      <c r="AT49" s="794">
        <f t="shared" si="17"/>
        <v>23655</v>
      </c>
      <c r="AU49" s="794">
        <f t="shared" si="17"/>
        <v>19700</v>
      </c>
      <c r="AV49" s="794">
        <f t="shared" si="17"/>
        <v>20881</v>
      </c>
      <c r="AW49" s="794">
        <f t="shared" si="17"/>
        <v>19677</v>
      </c>
      <c r="AX49" s="794">
        <f t="shared" si="17"/>
        <v>23380</v>
      </c>
      <c r="AY49" s="794">
        <f t="shared" si="17"/>
        <v>22280</v>
      </c>
      <c r="AZ49" s="794">
        <f t="shared" si="17"/>
        <v>27443</v>
      </c>
      <c r="BA49" s="794">
        <f t="shared" si="17"/>
        <v>19546</v>
      </c>
      <c r="BB49" s="794">
        <f t="shared" ref="BB49:BW49" si="18">BB15+BB17+BB21</f>
        <v>21114</v>
      </c>
      <c r="BC49" s="794">
        <f t="shared" si="18"/>
        <v>21702</v>
      </c>
      <c r="BD49" s="794">
        <f t="shared" si="18"/>
        <v>28200</v>
      </c>
      <c r="BE49" s="794">
        <f t="shared" si="18"/>
        <v>24536</v>
      </c>
      <c r="BF49" s="794">
        <f t="shared" si="18"/>
        <v>31419</v>
      </c>
      <c r="BG49" s="794">
        <f t="shared" si="18"/>
        <v>27303</v>
      </c>
      <c r="BH49" s="794">
        <f t="shared" si="18"/>
        <v>36500</v>
      </c>
      <c r="BI49" s="794">
        <f t="shared" si="18"/>
        <v>60573</v>
      </c>
      <c r="BJ49" s="794">
        <f t="shared" si="18"/>
        <v>42000</v>
      </c>
      <c r="BK49" s="794">
        <f t="shared" si="18"/>
        <v>39990</v>
      </c>
      <c r="BL49" s="794">
        <f t="shared" si="18"/>
        <v>39866</v>
      </c>
      <c r="BM49" s="794">
        <f t="shared" si="18"/>
        <v>49600</v>
      </c>
      <c r="BN49" s="794">
        <f t="shared" si="18"/>
        <v>60445</v>
      </c>
      <c r="BO49" s="794">
        <f t="shared" si="18"/>
        <v>69538</v>
      </c>
      <c r="BP49" s="794">
        <f t="shared" si="18"/>
        <v>67236</v>
      </c>
      <c r="BQ49" s="794">
        <f t="shared" si="18"/>
        <v>67000</v>
      </c>
      <c r="BR49" s="794">
        <f t="shared" si="18"/>
        <v>63428</v>
      </c>
      <c r="BS49" s="794">
        <f t="shared" si="18"/>
        <v>63000</v>
      </c>
      <c r="BT49" s="794">
        <f t="shared" si="18"/>
        <v>66800</v>
      </c>
      <c r="BU49" s="794">
        <f t="shared" si="18"/>
        <v>61878</v>
      </c>
      <c r="BV49" s="794">
        <f t="shared" si="18"/>
        <v>84500</v>
      </c>
      <c r="BW49" s="794">
        <f t="shared" si="18"/>
        <v>83413</v>
      </c>
      <c r="BX49" s="794" t="e">
        <f>BX15+BX17</f>
        <v>#VALUE!</v>
      </c>
      <c r="BY49" s="794" t="e">
        <f>BY15+BY17</f>
        <v>#VALUE!</v>
      </c>
      <c r="BZ49" s="794">
        <f>BZ15+BZ17+BZ21</f>
        <v>118845</v>
      </c>
      <c r="CA49" s="794">
        <f>CA15+CA17</f>
        <v>113000</v>
      </c>
      <c r="CB49" s="794">
        <f>CB15+CB17+CB21</f>
        <v>26226</v>
      </c>
      <c r="CC49" s="794" t="e">
        <f>CC15+CC17+CC21</f>
        <v>#VALUE!</v>
      </c>
      <c r="CD49" s="794" t="e">
        <f>CD15+CD17</f>
        <v>#VALUE!</v>
      </c>
      <c r="CE49" s="794" t="e">
        <f>CE15+CE17+CE21</f>
        <v>#VALUE!</v>
      </c>
      <c r="CF49" s="794" t="e">
        <f>CF15+CF17+CF21</f>
        <v>#VALUE!</v>
      </c>
      <c r="CG49" s="794" t="e">
        <f>CG15+CG17+CG21</f>
        <v>#VALUE!</v>
      </c>
      <c r="CH49" s="794" t="e">
        <f>CH15+CH17+CH21</f>
        <v>#VALUE!</v>
      </c>
      <c r="CI49" s="794">
        <f>CI15+CI17</f>
        <v>114700</v>
      </c>
      <c r="CJ49" s="794">
        <f>CJ15+CJ17</f>
        <v>70200</v>
      </c>
      <c r="CK49" s="794">
        <f>CK15+CK17+CK21</f>
        <v>148537</v>
      </c>
      <c r="CL49" s="794">
        <f>CL15+CL17</f>
        <v>91000</v>
      </c>
      <c r="CM49" s="794">
        <f>CM15+CM17+CM21</f>
        <v>315407</v>
      </c>
      <c r="CN49" s="794">
        <f>CN15+CN17+CN21</f>
        <v>190000</v>
      </c>
      <c r="CO49" s="794">
        <f>CO15+CO17+CO21</f>
        <v>330000</v>
      </c>
      <c r="CP49" s="794">
        <f>CP15+CP17+CP21</f>
        <v>409651</v>
      </c>
      <c r="CQ49" s="794">
        <f>CQ15+CQ17</f>
        <v>320000</v>
      </c>
      <c r="CR49" s="794"/>
      <c r="CS49" s="794">
        <f>CS15+CS17+CS21</f>
        <v>408400</v>
      </c>
      <c r="CT49" s="794">
        <f>CT15+CT17</f>
        <v>395000</v>
      </c>
      <c r="CU49" s="794">
        <f>CU15+CU17+CU21</f>
        <v>385705</v>
      </c>
      <c r="CV49" s="794"/>
      <c r="CW49" s="794">
        <f>CW15+CW17+CW21</f>
        <v>443451</v>
      </c>
      <c r="CX49" s="794"/>
      <c r="CY49" s="794">
        <f>CY15+CY17+CY21</f>
        <v>170069</v>
      </c>
      <c r="CZ49" s="794"/>
      <c r="DA49" s="794">
        <f>DA15+DA17+DA21</f>
        <v>198806</v>
      </c>
      <c r="DB49" s="794">
        <f>DB15+DB17+DB21</f>
        <v>158544</v>
      </c>
      <c r="DC49" s="794">
        <f>DC15+DC17+DC21</f>
        <v>104904</v>
      </c>
      <c r="DD49" s="794">
        <f>DD15+DD17+DD21</f>
        <v>11735</v>
      </c>
      <c r="DE49" s="794"/>
    </row>
    <row r="50" spans="2:115" hidden="1" x14ac:dyDescent="0.2">
      <c r="C50" s="794">
        <f t="shared" ref="C50:AH50" si="19">C13-C49</f>
        <v>0</v>
      </c>
      <c r="D50" s="794">
        <f t="shared" si="19"/>
        <v>0</v>
      </c>
      <c r="E50" s="794">
        <f t="shared" si="19"/>
        <v>0</v>
      </c>
      <c r="F50" s="794">
        <f t="shared" si="19"/>
        <v>0</v>
      </c>
      <c r="G50" s="794">
        <f t="shared" si="19"/>
        <v>0</v>
      </c>
      <c r="H50" s="794">
        <f t="shared" si="19"/>
        <v>0</v>
      </c>
      <c r="I50" s="794">
        <f t="shared" si="19"/>
        <v>0</v>
      </c>
      <c r="J50" s="794">
        <f t="shared" si="19"/>
        <v>0</v>
      </c>
      <c r="K50" s="794">
        <f t="shared" si="19"/>
        <v>0</v>
      </c>
      <c r="L50" s="794">
        <f t="shared" si="19"/>
        <v>0</v>
      </c>
      <c r="M50" s="794">
        <f t="shared" si="19"/>
        <v>0</v>
      </c>
      <c r="N50" s="794">
        <f t="shared" si="19"/>
        <v>0</v>
      </c>
      <c r="O50" s="794">
        <f t="shared" si="19"/>
        <v>0</v>
      </c>
      <c r="P50" s="794">
        <f t="shared" si="19"/>
        <v>0</v>
      </c>
      <c r="Q50" s="794">
        <f t="shared" si="19"/>
        <v>0</v>
      </c>
      <c r="R50" s="794">
        <f t="shared" si="19"/>
        <v>0</v>
      </c>
      <c r="S50" s="794">
        <f t="shared" si="19"/>
        <v>0</v>
      </c>
      <c r="T50" s="794">
        <f t="shared" si="19"/>
        <v>0</v>
      </c>
      <c r="U50" s="794">
        <f t="shared" si="19"/>
        <v>0</v>
      </c>
      <c r="V50" s="794">
        <f t="shared" si="19"/>
        <v>0</v>
      </c>
      <c r="W50" s="794">
        <f t="shared" si="19"/>
        <v>0</v>
      </c>
      <c r="X50" s="794">
        <f t="shared" si="19"/>
        <v>0</v>
      </c>
      <c r="Y50" s="794">
        <f t="shared" si="19"/>
        <v>0</v>
      </c>
      <c r="Z50" s="794">
        <f t="shared" si="19"/>
        <v>0</v>
      </c>
      <c r="AA50" s="794">
        <f t="shared" si="19"/>
        <v>0</v>
      </c>
      <c r="AB50" s="794">
        <f t="shared" si="19"/>
        <v>0</v>
      </c>
      <c r="AC50" s="794">
        <f t="shared" si="19"/>
        <v>0</v>
      </c>
      <c r="AD50" s="794">
        <f t="shared" si="19"/>
        <v>0</v>
      </c>
      <c r="AE50" s="794">
        <f t="shared" si="19"/>
        <v>0</v>
      </c>
      <c r="AF50" s="794">
        <f t="shared" si="19"/>
        <v>0</v>
      </c>
      <c r="AG50" s="794">
        <f t="shared" si="19"/>
        <v>0</v>
      </c>
      <c r="AH50" s="794">
        <f t="shared" si="19"/>
        <v>0</v>
      </c>
      <c r="AI50" s="794">
        <f t="shared" ref="AI50:BN50" si="20">AI13-AI49</f>
        <v>0</v>
      </c>
      <c r="AJ50" s="794">
        <f t="shared" si="20"/>
        <v>0</v>
      </c>
      <c r="AK50" s="794">
        <f t="shared" si="20"/>
        <v>0</v>
      </c>
      <c r="AL50" s="794">
        <f t="shared" si="20"/>
        <v>0</v>
      </c>
      <c r="AM50" s="794">
        <f t="shared" si="20"/>
        <v>0</v>
      </c>
      <c r="AN50" s="794">
        <f t="shared" si="20"/>
        <v>0</v>
      </c>
      <c r="AO50" s="794">
        <f t="shared" si="20"/>
        <v>0</v>
      </c>
      <c r="AP50" s="794">
        <f t="shared" si="20"/>
        <v>0</v>
      </c>
      <c r="AQ50" s="794">
        <f t="shared" si="20"/>
        <v>0</v>
      </c>
      <c r="AR50" s="794">
        <f t="shared" si="20"/>
        <v>0</v>
      </c>
      <c r="AS50" s="794">
        <f t="shared" si="20"/>
        <v>0</v>
      </c>
      <c r="AT50" s="794">
        <f t="shared" si="20"/>
        <v>0</v>
      </c>
      <c r="AU50" s="794">
        <f t="shared" si="20"/>
        <v>0</v>
      </c>
      <c r="AV50" s="794">
        <f t="shared" si="20"/>
        <v>0</v>
      </c>
      <c r="AW50" s="794">
        <f t="shared" si="20"/>
        <v>0</v>
      </c>
      <c r="AX50" s="794">
        <f t="shared" si="20"/>
        <v>0</v>
      </c>
      <c r="AY50" s="794">
        <f t="shared" si="20"/>
        <v>0</v>
      </c>
      <c r="AZ50" s="794">
        <f t="shared" si="20"/>
        <v>0</v>
      </c>
      <c r="BA50" s="794">
        <f t="shared" si="20"/>
        <v>0</v>
      </c>
      <c r="BB50" s="794">
        <f t="shared" si="20"/>
        <v>0</v>
      </c>
      <c r="BC50" s="794">
        <f t="shared" si="20"/>
        <v>0</v>
      </c>
      <c r="BD50" s="794">
        <f t="shared" si="20"/>
        <v>0</v>
      </c>
      <c r="BE50" s="794">
        <f t="shared" si="20"/>
        <v>0</v>
      </c>
      <c r="BF50" s="794">
        <f t="shared" si="20"/>
        <v>0</v>
      </c>
      <c r="BG50" s="794">
        <f t="shared" si="20"/>
        <v>0</v>
      </c>
      <c r="BH50" s="794">
        <f t="shared" si="20"/>
        <v>0</v>
      </c>
      <c r="BI50" s="794">
        <f t="shared" si="20"/>
        <v>0</v>
      </c>
      <c r="BJ50" s="794">
        <f t="shared" si="20"/>
        <v>0</v>
      </c>
      <c r="BK50" s="794">
        <f t="shared" si="20"/>
        <v>0</v>
      </c>
      <c r="BL50" s="794">
        <f t="shared" si="20"/>
        <v>0</v>
      </c>
      <c r="BM50" s="794">
        <f t="shared" si="20"/>
        <v>0</v>
      </c>
      <c r="BN50" s="794">
        <f t="shared" si="20"/>
        <v>0</v>
      </c>
      <c r="BO50" s="794">
        <f t="shared" ref="BO50:CQ50" si="21">BO13-BO49</f>
        <v>0</v>
      </c>
      <c r="BP50" s="794">
        <f t="shared" si="21"/>
        <v>0</v>
      </c>
      <c r="BQ50" s="794">
        <f t="shared" si="21"/>
        <v>0</v>
      </c>
      <c r="BR50" s="794">
        <f t="shared" si="21"/>
        <v>0</v>
      </c>
      <c r="BS50" s="794">
        <f t="shared" si="21"/>
        <v>0</v>
      </c>
      <c r="BT50" s="794">
        <f t="shared" si="21"/>
        <v>0</v>
      </c>
      <c r="BU50" s="794">
        <f t="shared" si="21"/>
        <v>0</v>
      </c>
      <c r="BV50" s="794">
        <f t="shared" si="21"/>
        <v>0</v>
      </c>
      <c r="BW50" s="794">
        <f t="shared" si="21"/>
        <v>0</v>
      </c>
      <c r="BX50" s="794" t="e">
        <f t="shared" si="21"/>
        <v>#VALUE!</v>
      </c>
      <c r="BY50" s="794" t="e">
        <f t="shared" si="21"/>
        <v>#VALUE!</v>
      </c>
      <c r="BZ50" s="794">
        <f t="shared" si="21"/>
        <v>0</v>
      </c>
      <c r="CA50" s="794">
        <f t="shared" si="21"/>
        <v>0</v>
      </c>
      <c r="CB50" s="794">
        <f t="shared" si="21"/>
        <v>0</v>
      </c>
      <c r="CC50" s="794" t="e">
        <f t="shared" si="21"/>
        <v>#VALUE!</v>
      </c>
      <c r="CD50" s="794" t="e">
        <f t="shared" si="21"/>
        <v>#VALUE!</v>
      </c>
      <c r="CE50" s="794" t="e">
        <f t="shared" si="21"/>
        <v>#VALUE!</v>
      </c>
      <c r="CF50" s="794" t="e">
        <f t="shared" si="21"/>
        <v>#VALUE!</v>
      </c>
      <c r="CG50" s="794" t="e">
        <f t="shared" si="21"/>
        <v>#VALUE!</v>
      </c>
      <c r="CH50" s="794" t="e">
        <f t="shared" si="21"/>
        <v>#VALUE!</v>
      </c>
      <c r="CI50" s="794">
        <f t="shared" si="21"/>
        <v>0</v>
      </c>
      <c r="CJ50" s="794">
        <f t="shared" si="21"/>
        <v>0</v>
      </c>
      <c r="CK50" s="794">
        <f t="shared" si="21"/>
        <v>1</v>
      </c>
      <c r="CL50" s="794">
        <f t="shared" si="21"/>
        <v>0</v>
      </c>
      <c r="CM50" s="794">
        <f t="shared" si="21"/>
        <v>1</v>
      </c>
      <c r="CN50" s="794">
        <f t="shared" si="21"/>
        <v>0</v>
      </c>
      <c r="CO50" s="794">
        <f t="shared" si="21"/>
        <v>0</v>
      </c>
      <c r="CP50" s="794">
        <f t="shared" si="21"/>
        <v>0</v>
      </c>
      <c r="CQ50" s="794">
        <f t="shared" si="21"/>
        <v>0</v>
      </c>
      <c r="CR50" s="794"/>
      <c r="CS50" s="794">
        <f>CS13-CS49</f>
        <v>0</v>
      </c>
      <c r="CT50" s="794">
        <f>CT13-CT49</f>
        <v>0</v>
      </c>
      <c r="CU50" s="794">
        <f>CU13-CU49</f>
        <v>0</v>
      </c>
      <c r="CV50" s="794"/>
      <c r="CW50" s="794">
        <f>CW13-CW49</f>
        <v>-1</v>
      </c>
      <c r="CX50" s="794"/>
      <c r="CY50" s="794">
        <f>CY13-CY49</f>
        <v>1</v>
      </c>
      <c r="CZ50" s="794"/>
      <c r="DA50" s="794">
        <f>DA13-DA49</f>
        <v>0</v>
      </c>
      <c r="DB50" s="794">
        <f>DB13-DB49</f>
        <v>0</v>
      </c>
      <c r="DC50" s="794">
        <f>DC13-DC49</f>
        <v>-1</v>
      </c>
      <c r="DD50" s="794">
        <f>DD13-DD49</f>
        <v>1</v>
      </c>
      <c r="DE50" s="794"/>
      <c r="DF50" s="794"/>
      <c r="DG50" s="794"/>
      <c r="DH50" s="794"/>
      <c r="DI50" s="794"/>
      <c r="DJ50" s="794">
        <f>DJ8+DJ13+DJ21-DJ22</f>
        <v>804247.94094417011</v>
      </c>
      <c r="DK50" s="794">
        <f>DK8+DK13+DK21-DK22</f>
        <v>1236100.5104800379</v>
      </c>
    </row>
    <row r="51" spans="2:115" hidden="1" x14ac:dyDescent="0.2">
      <c r="DF51" s="794"/>
      <c r="DG51" s="794"/>
      <c r="DH51" s="794"/>
      <c r="DI51" s="794"/>
      <c r="DJ51" s="794">
        <f>DJ22+DJ23-DJ24</f>
        <v>-804188.01934023015</v>
      </c>
      <c r="DK51" s="794">
        <f>DK22+DK23-DK24</f>
        <v>-1236445.0251895376</v>
      </c>
    </row>
    <row r="52" spans="2:115" hidden="1" x14ac:dyDescent="0.2">
      <c r="B52" s="793" t="s">
        <v>2603</v>
      </c>
      <c r="C52" s="794">
        <f t="shared" ref="C52:AH52" si="22">C8+C13+C23-C24</f>
        <v>0</v>
      </c>
      <c r="D52" s="794">
        <f t="shared" si="22"/>
        <v>0</v>
      </c>
      <c r="E52" s="794">
        <f t="shared" si="22"/>
        <v>0</v>
      </c>
      <c r="F52" s="794">
        <f t="shared" si="22"/>
        <v>0</v>
      </c>
      <c r="G52" s="794">
        <f t="shared" si="22"/>
        <v>0</v>
      </c>
      <c r="H52" s="794">
        <f t="shared" si="22"/>
        <v>0</v>
      </c>
      <c r="I52" s="794">
        <f t="shared" si="22"/>
        <v>0</v>
      </c>
      <c r="J52" s="794">
        <f t="shared" si="22"/>
        <v>0</v>
      </c>
      <c r="K52" s="794">
        <f t="shared" si="22"/>
        <v>0</v>
      </c>
      <c r="L52" s="794">
        <f t="shared" si="22"/>
        <v>0</v>
      </c>
      <c r="M52" s="794">
        <f t="shared" si="22"/>
        <v>0</v>
      </c>
      <c r="N52" s="794">
        <f t="shared" si="22"/>
        <v>0</v>
      </c>
      <c r="O52" s="794">
        <f t="shared" si="22"/>
        <v>0</v>
      </c>
      <c r="P52" s="794">
        <f t="shared" si="22"/>
        <v>0</v>
      </c>
      <c r="Q52" s="794">
        <f t="shared" si="22"/>
        <v>0</v>
      </c>
      <c r="R52" s="794">
        <f t="shared" si="22"/>
        <v>0</v>
      </c>
      <c r="S52" s="794">
        <f t="shared" si="22"/>
        <v>0</v>
      </c>
      <c r="T52" s="794">
        <f t="shared" si="22"/>
        <v>1</v>
      </c>
      <c r="U52" s="794">
        <f t="shared" si="22"/>
        <v>0</v>
      </c>
      <c r="V52" s="794">
        <f t="shared" si="22"/>
        <v>0</v>
      </c>
      <c r="W52" s="794">
        <f t="shared" si="22"/>
        <v>0</v>
      </c>
      <c r="X52" s="794">
        <f t="shared" si="22"/>
        <v>0</v>
      </c>
      <c r="Y52" s="794">
        <f t="shared" si="22"/>
        <v>0</v>
      </c>
      <c r="Z52" s="794">
        <f t="shared" si="22"/>
        <v>0</v>
      </c>
      <c r="AA52" s="794">
        <f t="shared" si="22"/>
        <v>0</v>
      </c>
      <c r="AB52" s="794">
        <f t="shared" si="22"/>
        <v>0</v>
      </c>
      <c r="AC52" s="794">
        <f t="shared" si="22"/>
        <v>0</v>
      </c>
      <c r="AD52" s="794">
        <f t="shared" si="22"/>
        <v>0</v>
      </c>
      <c r="AE52" s="794">
        <f t="shared" si="22"/>
        <v>0</v>
      </c>
      <c r="AF52" s="794">
        <f t="shared" si="22"/>
        <v>0</v>
      </c>
      <c r="AG52" s="794">
        <f t="shared" si="22"/>
        <v>0</v>
      </c>
      <c r="AH52" s="794">
        <f t="shared" si="22"/>
        <v>0</v>
      </c>
      <c r="AI52" s="794">
        <f t="shared" ref="AI52:BN52" si="23">AI8+AI13+AI23-AI24</f>
        <v>0</v>
      </c>
      <c r="AJ52" s="794">
        <f t="shared" si="23"/>
        <v>0</v>
      </c>
      <c r="AK52" s="794">
        <f t="shared" si="23"/>
        <v>0</v>
      </c>
      <c r="AL52" s="794">
        <f t="shared" si="23"/>
        <v>0</v>
      </c>
      <c r="AM52" s="794" t="e">
        <f t="shared" si="23"/>
        <v>#VALUE!</v>
      </c>
      <c r="AN52" s="794" t="e">
        <f t="shared" si="23"/>
        <v>#VALUE!</v>
      </c>
      <c r="AO52" s="794">
        <f t="shared" si="23"/>
        <v>0</v>
      </c>
      <c r="AP52" s="794">
        <f t="shared" si="23"/>
        <v>0</v>
      </c>
      <c r="AQ52" s="794">
        <f t="shared" si="23"/>
        <v>0</v>
      </c>
      <c r="AR52" s="794">
        <f t="shared" si="23"/>
        <v>0</v>
      </c>
      <c r="AS52" s="794">
        <f t="shared" si="23"/>
        <v>1</v>
      </c>
      <c r="AT52" s="794">
        <f t="shared" si="23"/>
        <v>0</v>
      </c>
      <c r="AU52" s="794">
        <f t="shared" si="23"/>
        <v>0</v>
      </c>
      <c r="AV52" s="794">
        <f t="shared" si="23"/>
        <v>0</v>
      </c>
      <c r="AW52" s="794">
        <f t="shared" si="23"/>
        <v>0</v>
      </c>
      <c r="AX52" s="794">
        <f t="shared" si="23"/>
        <v>0</v>
      </c>
      <c r="AY52" s="794">
        <f t="shared" si="23"/>
        <v>0</v>
      </c>
      <c r="AZ52" s="794">
        <f t="shared" si="23"/>
        <v>0</v>
      </c>
      <c r="BA52" s="794">
        <f t="shared" si="23"/>
        <v>0</v>
      </c>
      <c r="BB52" s="794">
        <f t="shared" si="23"/>
        <v>0</v>
      </c>
      <c r="BC52" s="794">
        <f t="shared" si="23"/>
        <v>0</v>
      </c>
      <c r="BD52" s="794">
        <f t="shared" si="23"/>
        <v>0</v>
      </c>
      <c r="BE52" s="794">
        <f t="shared" si="23"/>
        <v>0</v>
      </c>
      <c r="BF52" s="794">
        <f t="shared" si="23"/>
        <v>0</v>
      </c>
      <c r="BG52" s="794">
        <f t="shared" si="23"/>
        <v>0</v>
      </c>
      <c r="BH52" s="794">
        <f t="shared" si="23"/>
        <v>0</v>
      </c>
      <c r="BI52" s="794">
        <f t="shared" si="23"/>
        <v>0</v>
      </c>
      <c r="BJ52" s="794">
        <f t="shared" si="23"/>
        <v>0</v>
      </c>
      <c r="BK52" s="794">
        <f t="shared" si="23"/>
        <v>0</v>
      </c>
      <c r="BL52" s="794">
        <f t="shared" si="23"/>
        <v>0</v>
      </c>
      <c r="BM52" s="794">
        <f t="shared" si="23"/>
        <v>0</v>
      </c>
      <c r="BN52" s="794">
        <f t="shared" si="23"/>
        <v>0</v>
      </c>
      <c r="BO52" s="794">
        <f t="shared" ref="BO52:CT52" si="24">BO8+BO13+BO23-BO24</f>
        <v>0</v>
      </c>
      <c r="BP52" s="794">
        <f t="shared" si="24"/>
        <v>0</v>
      </c>
      <c r="BQ52" s="794">
        <f t="shared" si="24"/>
        <v>0</v>
      </c>
      <c r="BR52" s="794">
        <f t="shared" si="24"/>
        <v>0</v>
      </c>
      <c r="BS52" s="794">
        <f t="shared" si="24"/>
        <v>0</v>
      </c>
      <c r="BT52" s="794">
        <f t="shared" si="24"/>
        <v>0</v>
      </c>
      <c r="BU52" s="794">
        <f t="shared" si="24"/>
        <v>0</v>
      </c>
      <c r="BV52" s="794">
        <f t="shared" si="24"/>
        <v>0</v>
      </c>
      <c r="BW52" s="794">
        <f t="shared" si="24"/>
        <v>0</v>
      </c>
      <c r="BX52" s="794" t="e">
        <f t="shared" si="24"/>
        <v>#VALUE!</v>
      </c>
      <c r="BY52" s="794" t="e">
        <f t="shared" si="24"/>
        <v>#VALUE!</v>
      </c>
      <c r="BZ52" s="794" t="e">
        <f t="shared" si="24"/>
        <v>#VALUE!</v>
      </c>
      <c r="CA52" s="794" t="e">
        <f t="shared" si="24"/>
        <v>#VALUE!</v>
      </c>
      <c r="CB52" s="794" t="e">
        <f t="shared" si="24"/>
        <v>#VALUE!</v>
      </c>
      <c r="CC52" s="794">
        <f t="shared" si="24"/>
        <v>0</v>
      </c>
      <c r="CD52" s="794">
        <f t="shared" si="24"/>
        <v>0</v>
      </c>
      <c r="CE52" s="794">
        <f t="shared" si="24"/>
        <v>0</v>
      </c>
      <c r="CF52" s="794">
        <f t="shared" si="24"/>
        <v>0</v>
      </c>
      <c r="CG52" s="794">
        <f t="shared" si="24"/>
        <v>0</v>
      </c>
      <c r="CH52" s="794">
        <f t="shared" si="24"/>
        <v>0</v>
      </c>
      <c r="CI52" s="794">
        <f t="shared" si="24"/>
        <v>0</v>
      </c>
      <c r="CJ52" s="794">
        <f t="shared" si="24"/>
        <v>-1</v>
      </c>
      <c r="CK52" s="794">
        <f t="shared" si="24"/>
        <v>-1</v>
      </c>
      <c r="CL52" s="794">
        <f t="shared" si="24"/>
        <v>0</v>
      </c>
      <c r="CM52" s="794">
        <f t="shared" si="24"/>
        <v>0</v>
      </c>
      <c r="CN52" s="794">
        <f t="shared" si="24"/>
        <v>0</v>
      </c>
      <c r="CO52" s="794">
        <f t="shared" si="24"/>
        <v>0</v>
      </c>
      <c r="CP52" s="794">
        <f t="shared" si="24"/>
        <v>0</v>
      </c>
      <c r="CQ52" s="794">
        <f t="shared" si="24"/>
        <v>0</v>
      </c>
      <c r="CR52" s="794" t="e">
        <f t="shared" si="24"/>
        <v>#VALUE!</v>
      </c>
      <c r="CS52" s="794">
        <f t="shared" si="24"/>
        <v>0</v>
      </c>
      <c r="CT52" s="794">
        <f t="shared" si="24"/>
        <v>0</v>
      </c>
      <c r="CU52" s="794">
        <f t="shared" ref="CU52:DD52" si="25">CU8+CU13+CU23-CU24</f>
        <v>0</v>
      </c>
      <c r="CV52" s="794">
        <f t="shared" si="25"/>
        <v>0</v>
      </c>
      <c r="CW52" s="794">
        <f t="shared" si="25"/>
        <v>-1</v>
      </c>
      <c r="CX52" s="794">
        <f t="shared" si="25"/>
        <v>0</v>
      </c>
      <c r="CY52" s="794">
        <f t="shared" si="25"/>
        <v>0</v>
      </c>
      <c r="CZ52" s="794">
        <f t="shared" si="25"/>
        <v>0</v>
      </c>
      <c r="DA52" s="794">
        <f t="shared" si="25"/>
        <v>-1</v>
      </c>
      <c r="DB52" s="794">
        <f t="shared" si="25"/>
        <v>-1</v>
      </c>
      <c r="DC52" s="794">
        <f t="shared" si="25"/>
        <v>-1</v>
      </c>
      <c r="DD52" s="794">
        <f t="shared" si="25"/>
        <v>0</v>
      </c>
      <c r="DE52" s="794"/>
    </row>
    <row r="53" spans="2:115" hidden="1" x14ac:dyDescent="0.2">
      <c r="B53" s="793" t="s">
        <v>2602</v>
      </c>
      <c r="C53" s="794">
        <f t="shared" ref="C53:AH53" si="26">C24+C25-C26</f>
        <v>0</v>
      </c>
      <c r="D53" s="794">
        <f t="shared" si="26"/>
        <v>0</v>
      </c>
      <c r="E53" s="794">
        <f t="shared" si="26"/>
        <v>0</v>
      </c>
      <c r="F53" s="794">
        <f t="shared" si="26"/>
        <v>0</v>
      </c>
      <c r="G53" s="794">
        <f t="shared" si="26"/>
        <v>0</v>
      </c>
      <c r="H53" s="794">
        <f t="shared" si="26"/>
        <v>0</v>
      </c>
      <c r="I53" s="794">
        <f t="shared" si="26"/>
        <v>0</v>
      </c>
      <c r="J53" s="794">
        <f t="shared" si="26"/>
        <v>0</v>
      </c>
      <c r="K53" s="794">
        <f t="shared" si="26"/>
        <v>0</v>
      </c>
      <c r="L53" s="794">
        <f t="shared" si="26"/>
        <v>0</v>
      </c>
      <c r="M53" s="794">
        <f t="shared" si="26"/>
        <v>0</v>
      </c>
      <c r="N53" s="794">
        <f t="shared" si="26"/>
        <v>0</v>
      </c>
      <c r="O53" s="794">
        <f t="shared" si="26"/>
        <v>0</v>
      </c>
      <c r="P53" s="794">
        <f t="shared" si="26"/>
        <v>0</v>
      </c>
      <c r="Q53" s="794">
        <f t="shared" si="26"/>
        <v>0</v>
      </c>
      <c r="R53" s="794">
        <f t="shared" si="26"/>
        <v>0</v>
      </c>
      <c r="S53" s="794">
        <f t="shared" si="26"/>
        <v>0</v>
      </c>
      <c r="T53" s="794">
        <f t="shared" si="26"/>
        <v>0</v>
      </c>
      <c r="U53" s="794">
        <f t="shared" si="26"/>
        <v>0</v>
      </c>
      <c r="V53" s="794">
        <f t="shared" si="26"/>
        <v>0</v>
      </c>
      <c r="W53" s="794">
        <f t="shared" si="26"/>
        <v>0</v>
      </c>
      <c r="X53" s="794">
        <f t="shared" si="26"/>
        <v>0</v>
      </c>
      <c r="Y53" s="794">
        <f t="shared" si="26"/>
        <v>0</v>
      </c>
      <c r="Z53" s="794">
        <f t="shared" si="26"/>
        <v>0</v>
      </c>
      <c r="AA53" s="794">
        <f t="shared" si="26"/>
        <v>0</v>
      </c>
      <c r="AB53" s="794">
        <f t="shared" si="26"/>
        <v>0</v>
      </c>
      <c r="AC53" s="794">
        <f t="shared" si="26"/>
        <v>0</v>
      </c>
      <c r="AD53" s="794">
        <f t="shared" si="26"/>
        <v>0</v>
      </c>
      <c r="AE53" s="794">
        <f t="shared" si="26"/>
        <v>0</v>
      </c>
      <c r="AF53" s="794">
        <f t="shared" si="26"/>
        <v>0</v>
      </c>
      <c r="AG53" s="794">
        <f t="shared" si="26"/>
        <v>0</v>
      </c>
      <c r="AH53" s="794">
        <f t="shared" si="26"/>
        <v>0</v>
      </c>
      <c r="AI53" s="794">
        <f t="shared" ref="AI53:BN53" si="27">AI24+AI25-AI26</f>
        <v>0</v>
      </c>
      <c r="AJ53" s="794">
        <f t="shared" si="27"/>
        <v>0</v>
      </c>
      <c r="AK53" s="794">
        <f t="shared" si="27"/>
        <v>0</v>
      </c>
      <c r="AL53" s="794">
        <f t="shared" si="27"/>
        <v>0</v>
      </c>
      <c r="AM53" s="794">
        <f t="shared" si="27"/>
        <v>0</v>
      </c>
      <c r="AN53" s="794">
        <f t="shared" si="27"/>
        <v>0</v>
      </c>
      <c r="AO53" s="794">
        <f t="shared" si="27"/>
        <v>0</v>
      </c>
      <c r="AP53" s="794">
        <f t="shared" si="27"/>
        <v>0</v>
      </c>
      <c r="AQ53" s="794">
        <f t="shared" si="27"/>
        <v>0</v>
      </c>
      <c r="AR53" s="794">
        <f t="shared" si="27"/>
        <v>0</v>
      </c>
      <c r="AS53" s="794">
        <f t="shared" si="27"/>
        <v>0</v>
      </c>
      <c r="AT53" s="794">
        <f t="shared" si="27"/>
        <v>0</v>
      </c>
      <c r="AU53" s="794">
        <f t="shared" si="27"/>
        <v>0</v>
      </c>
      <c r="AV53" s="794">
        <f t="shared" si="27"/>
        <v>0</v>
      </c>
      <c r="AW53" s="794">
        <f t="shared" si="27"/>
        <v>0</v>
      </c>
      <c r="AX53" s="794">
        <f t="shared" si="27"/>
        <v>0</v>
      </c>
      <c r="AY53" s="794">
        <f t="shared" si="27"/>
        <v>0</v>
      </c>
      <c r="AZ53" s="794">
        <f t="shared" si="27"/>
        <v>0</v>
      </c>
      <c r="BA53" s="794">
        <f t="shared" si="27"/>
        <v>0</v>
      </c>
      <c r="BB53" s="794">
        <f t="shared" si="27"/>
        <v>0</v>
      </c>
      <c r="BC53" s="794">
        <f t="shared" si="27"/>
        <v>0</v>
      </c>
      <c r="BD53" s="794">
        <f t="shared" si="27"/>
        <v>0</v>
      </c>
      <c r="BE53" s="794">
        <f t="shared" si="27"/>
        <v>0</v>
      </c>
      <c r="BF53" s="794">
        <f t="shared" si="27"/>
        <v>0</v>
      </c>
      <c r="BG53" s="794">
        <f t="shared" si="27"/>
        <v>0</v>
      </c>
      <c r="BH53" s="794">
        <f t="shared" si="27"/>
        <v>0</v>
      </c>
      <c r="BI53" s="794">
        <f t="shared" si="27"/>
        <v>0</v>
      </c>
      <c r="BJ53" s="794">
        <f t="shared" si="27"/>
        <v>0</v>
      </c>
      <c r="BK53" s="794">
        <f t="shared" si="27"/>
        <v>0</v>
      </c>
      <c r="BL53" s="794">
        <f t="shared" si="27"/>
        <v>0</v>
      </c>
      <c r="BM53" s="794">
        <f t="shared" si="27"/>
        <v>0</v>
      </c>
      <c r="BN53" s="794">
        <f t="shared" si="27"/>
        <v>0</v>
      </c>
      <c r="BO53" s="794">
        <f t="shared" ref="BO53:CT53" si="28">BO24+BO25-BO26</f>
        <v>0</v>
      </c>
      <c r="BP53" s="794">
        <f t="shared" si="28"/>
        <v>0</v>
      </c>
      <c r="BQ53" s="794">
        <f t="shared" si="28"/>
        <v>0</v>
      </c>
      <c r="BR53" s="794">
        <f t="shared" si="28"/>
        <v>0</v>
      </c>
      <c r="BS53" s="794">
        <f t="shared" si="28"/>
        <v>0</v>
      </c>
      <c r="BT53" s="794">
        <f t="shared" si="28"/>
        <v>0</v>
      </c>
      <c r="BU53" s="794">
        <f t="shared" si="28"/>
        <v>0</v>
      </c>
      <c r="BV53" s="794">
        <f t="shared" si="28"/>
        <v>0</v>
      </c>
      <c r="BW53" s="794">
        <f t="shared" si="28"/>
        <v>0</v>
      </c>
      <c r="BX53" s="794">
        <f t="shared" si="28"/>
        <v>0</v>
      </c>
      <c r="BY53" s="794">
        <f t="shared" si="28"/>
        <v>0</v>
      </c>
      <c r="BZ53" s="794">
        <f t="shared" si="28"/>
        <v>0</v>
      </c>
      <c r="CA53" s="794">
        <f t="shared" si="28"/>
        <v>0</v>
      </c>
      <c r="CB53" s="794">
        <f t="shared" si="28"/>
        <v>0</v>
      </c>
      <c r="CC53" s="794">
        <f t="shared" si="28"/>
        <v>0</v>
      </c>
      <c r="CD53" s="794">
        <f t="shared" si="28"/>
        <v>0</v>
      </c>
      <c r="CE53" s="794">
        <f t="shared" si="28"/>
        <v>0</v>
      </c>
      <c r="CF53" s="794">
        <f t="shared" si="28"/>
        <v>0</v>
      </c>
      <c r="CG53" s="794">
        <f t="shared" si="28"/>
        <v>0</v>
      </c>
      <c r="CH53" s="794">
        <f t="shared" si="28"/>
        <v>1</v>
      </c>
      <c r="CI53" s="794">
        <f t="shared" si="28"/>
        <v>0</v>
      </c>
      <c r="CJ53" s="794">
        <f t="shared" si="28"/>
        <v>0</v>
      </c>
      <c r="CK53" s="794">
        <f t="shared" si="28"/>
        <v>0</v>
      </c>
      <c r="CL53" s="794">
        <f t="shared" si="28"/>
        <v>0</v>
      </c>
      <c r="CM53" s="794">
        <f t="shared" si="28"/>
        <v>0</v>
      </c>
      <c r="CN53" s="794">
        <f t="shared" si="28"/>
        <v>0</v>
      </c>
      <c r="CO53" s="794">
        <f t="shared" si="28"/>
        <v>0</v>
      </c>
      <c r="CP53" s="794">
        <f t="shared" si="28"/>
        <v>0</v>
      </c>
      <c r="CQ53" s="794">
        <f t="shared" si="28"/>
        <v>0</v>
      </c>
      <c r="CR53" s="794" t="e">
        <f t="shared" si="28"/>
        <v>#VALUE!</v>
      </c>
      <c r="CS53" s="794">
        <f t="shared" si="28"/>
        <v>0</v>
      </c>
      <c r="CT53" s="794">
        <f t="shared" si="28"/>
        <v>0</v>
      </c>
      <c r="CU53" s="794">
        <f t="shared" ref="CU53:DD53" si="29">CU24+CU25-CU26</f>
        <v>0</v>
      </c>
      <c r="CV53" s="794">
        <f t="shared" si="29"/>
        <v>0</v>
      </c>
      <c r="CW53" s="794">
        <f t="shared" si="29"/>
        <v>1</v>
      </c>
      <c r="CX53" s="794">
        <f t="shared" si="29"/>
        <v>0</v>
      </c>
      <c r="CY53" s="794">
        <f t="shared" si="29"/>
        <v>-0.20000000001164153</v>
      </c>
      <c r="CZ53" s="794">
        <f t="shared" si="29"/>
        <v>0</v>
      </c>
      <c r="DA53" s="794">
        <f t="shared" si="29"/>
        <v>0</v>
      </c>
      <c r="DB53" s="794">
        <f t="shared" si="29"/>
        <v>0</v>
      </c>
      <c r="DC53" s="794">
        <f t="shared" si="29"/>
        <v>0</v>
      </c>
      <c r="DD53" s="794">
        <f t="shared" si="29"/>
        <v>0</v>
      </c>
      <c r="DE53" s="794"/>
    </row>
    <row r="54" spans="2:115" hidden="1" x14ac:dyDescent="0.2"/>
  </sheetData>
  <mergeCells count="40">
    <mergeCell ref="DF5:DI6"/>
    <mergeCell ref="CV5:CW5"/>
    <mergeCell ref="CX5:CY5"/>
    <mergeCell ref="CZ5:DA5"/>
    <mergeCell ref="CF5:CH5"/>
    <mergeCell ref="CI5:CK5"/>
    <mergeCell ref="CL5:CM5"/>
    <mergeCell ref="CN5:CP5"/>
    <mergeCell ref="CQ5:CS5"/>
    <mergeCell ref="CT5:CU5"/>
    <mergeCell ref="CC5:CE5"/>
    <mergeCell ref="AX5:AZ5"/>
    <mergeCell ref="BA5:BC5"/>
    <mergeCell ref="BD5:BF5"/>
    <mergeCell ref="BG5:BI5"/>
    <mergeCell ref="BJ5:BL5"/>
    <mergeCell ref="BM5:BO5"/>
    <mergeCell ref="BP5:BR5"/>
    <mergeCell ref="BS5:BU5"/>
    <mergeCell ref="BV5:BW5"/>
    <mergeCell ref="BX5:BZ5"/>
    <mergeCell ref="CA5:CB5"/>
    <mergeCell ref="AU5:AW5"/>
    <mergeCell ref="O5:P5"/>
    <mergeCell ref="Q5:S5"/>
    <mergeCell ref="T5:V5"/>
    <mergeCell ref="W5:Y5"/>
    <mergeCell ref="Z5:AB5"/>
    <mergeCell ref="AC5:AE5"/>
    <mergeCell ref="AF5:AH5"/>
    <mergeCell ref="AI5:AK5"/>
    <mergeCell ref="AL5:AN5"/>
    <mergeCell ref="AO5:AQ5"/>
    <mergeCell ref="AR5:AT5"/>
    <mergeCell ref="L5:N5"/>
    <mergeCell ref="B5:B6"/>
    <mergeCell ref="C5:D5"/>
    <mergeCell ref="E5:F5"/>
    <mergeCell ref="G5:H5"/>
    <mergeCell ref="I5:K5"/>
  </mergeCells>
  <pageMargins left="0.71" right="0.77" top="1" bottom="1" header="0.5" footer="0.5"/>
  <pageSetup scale="85"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I257"/>
  <sheetViews>
    <sheetView showGridLines="0" tabSelected="1" topLeftCell="A51" zoomScaleNormal="100" workbookViewId="0">
      <selection activeCell="R58" sqref="R58"/>
    </sheetView>
  </sheetViews>
  <sheetFormatPr defaultRowHeight="11.25" x14ac:dyDescent="0.2"/>
  <cols>
    <col min="1" max="1" width="9.140625" style="687"/>
    <col min="2" max="2" width="24.5703125" style="687" customWidth="1"/>
    <col min="3" max="36" width="8.5703125" style="687" customWidth="1"/>
    <col min="37" max="16384" width="9.140625" style="687"/>
  </cols>
  <sheetData>
    <row r="2" spans="2:35" ht="18.75" x14ac:dyDescent="0.2">
      <c r="B2" s="712" t="s">
        <v>2714</v>
      </c>
      <c r="C2" s="712"/>
      <c r="D2" s="712"/>
      <c r="E2" s="712"/>
      <c r="F2" s="712"/>
      <c r="G2" s="712"/>
      <c r="H2" s="880"/>
      <c r="I2" s="880"/>
    </row>
    <row r="3" spans="2:35" x14ac:dyDescent="0.2">
      <c r="B3" s="708"/>
      <c r="C3" s="708"/>
      <c r="D3" s="708"/>
      <c r="E3" s="708"/>
      <c r="F3" s="708"/>
      <c r="G3" s="708"/>
      <c r="H3" s="880"/>
      <c r="I3" s="880"/>
    </row>
    <row r="4" spans="2:35" ht="12" thickBot="1" x14ac:dyDescent="0.25">
      <c r="B4" s="879"/>
      <c r="C4" s="879"/>
      <c r="D4" s="879"/>
      <c r="E4" s="879"/>
      <c r="F4" s="879"/>
      <c r="G4" s="879"/>
      <c r="H4" s="879"/>
      <c r="I4" s="879"/>
    </row>
    <row r="5" spans="2:35" s="847" customFormat="1" ht="12.75" thickTop="1" thickBot="1" x14ac:dyDescent="0.25">
      <c r="B5" s="878" t="s">
        <v>2713</v>
      </c>
      <c r="C5" s="877" t="s">
        <v>2682</v>
      </c>
      <c r="D5" s="877" t="s">
        <v>2681</v>
      </c>
      <c r="E5" s="877" t="s">
        <v>2680</v>
      </c>
      <c r="F5" s="876" t="s">
        <v>2679</v>
      </c>
      <c r="G5" s="876" t="s">
        <v>2678</v>
      </c>
      <c r="H5" s="876" t="s">
        <v>2677</v>
      </c>
      <c r="I5" s="876" t="s">
        <v>2676</v>
      </c>
      <c r="J5" s="876" t="s">
        <v>2675</v>
      </c>
      <c r="K5" s="876" t="s">
        <v>2674</v>
      </c>
      <c r="L5" s="876" t="s">
        <v>2673</v>
      </c>
      <c r="M5" s="876" t="s">
        <v>2672</v>
      </c>
      <c r="N5" s="876" t="s">
        <v>2671</v>
      </c>
      <c r="O5" s="876" t="s">
        <v>2670</v>
      </c>
      <c r="P5" s="876" t="s">
        <v>2669</v>
      </c>
      <c r="Q5" s="876" t="s">
        <v>2668</v>
      </c>
      <c r="R5" s="876" t="s">
        <v>2667</v>
      </c>
      <c r="S5" s="876" t="s">
        <v>2666</v>
      </c>
      <c r="T5" s="876" t="s">
        <v>2665</v>
      </c>
      <c r="U5" s="876" t="s">
        <v>2664</v>
      </c>
      <c r="V5" s="876" t="s">
        <v>2663</v>
      </c>
      <c r="W5" s="876" t="s">
        <v>2662</v>
      </c>
      <c r="X5" s="876" t="s">
        <v>2661</v>
      </c>
      <c r="Y5" s="876" t="s">
        <v>2660</v>
      </c>
      <c r="Z5" s="876" t="s">
        <v>468</v>
      </c>
      <c r="AA5" s="876" t="s">
        <v>469</v>
      </c>
      <c r="AB5" s="876" t="s">
        <v>470</v>
      </c>
      <c r="AC5" s="876" t="s">
        <v>471</v>
      </c>
      <c r="AD5" s="876" t="s">
        <v>472</v>
      </c>
      <c r="AE5" s="876" t="s">
        <v>473</v>
      </c>
      <c r="AF5" s="876" t="s">
        <v>474</v>
      </c>
      <c r="AG5" s="876" t="s">
        <v>475</v>
      </c>
      <c r="AH5" s="876" t="s">
        <v>476</v>
      </c>
      <c r="AI5" s="876" t="s">
        <v>477</v>
      </c>
    </row>
    <row r="6" spans="2:35" ht="12" thickTop="1" x14ac:dyDescent="0.2">
      <c r="B6" s="875" t="s">
        <v>2712</v>
      </c>
      <c r="C6" s="874"/>
      <c r="D6" s="874"/>
      <c r="E6" s="874"/>
      <c r="F6" s="812"/>
      <c r="G6" s="812"/>
      <c r="H6" s="812"/>
      <c r="I6" s="812"/>
    </row>
    <row r="7" spans="2:35" x14ac:dyDescent="0.2">
      <c r="B7" s="838" t="s">
        <v>478</v>
      </c>
      <c r="C7" s="812"/>
      <c r="D7" s="812"/>
      <c r="E7" s="812"/>
      <c r="F7" s="812"/>
      <c r="G7" s="812"/>
      <c r="H7" s="812"/>
      <c r="I7" s="812"/>
    </row>
    <row r="8" spans="2:35" x14ac:dyDescent="0.2">
      <c r="B8" s="870" t="s">
        <v>2711</v>
      </c>
      <c r="C8" s="873">
        <v>5.22</v>
      </c>
      <c r="D8" s="873">
        <v>5.62</v>
      </c>
      <c r="E8" s="873">
        <v>9.75</v>
      </c>
      <c r="F8" s="873">
        <v>8.75</v>
      </c>
      <c r="G8" s="873">
        <v>8.75</v>
      </c>
      <c r="H8" s="873">
        <v>11.63</v>
      </c>
      <c r="I8" s="873">
        <v>10.88</v>
      </c>
      <c r="J8" s="873">
        <v>8.8800000000000008</v>
      </c>
      <c r="K8" s="873">
        <v>8.75</v>
      </c>
      <c r="L8" s="873">
        <v>9.75</v>
      </c>
      <c r="M8" s="873">
        <v>9.75</v>
      </c>
      <c r="N8" s="873">
        <v>6.5</v>
      </c>
      <c r="O8" s="873">
        <v>10.63</v>
      </c>
      <c r="P8" s="873">
        <v>8.5</v>
      </c>
      <c r="Q8" s="873">
        <v>6.5</v>
      </c>
      <c r="R8" s="873">
        <v>6.25</v>
      </c>
      <c r="S8" s="873">
        <v>6.38</v>
      </c>
      <c r="T8" s="873">
        <v>6.25</v>
      </c>
      <c r="U8" s="873">
        <v>7.5</v>
      </c>
      <c r="V8" s="873">
        <v>3.94</v>
      </c>
      <c r="W8" s="873">
        <v>4.5199999999999996</v>
      </c>
      <c r="X8" s="873">
        <v>2.5</v>
      </c>
      <c r="Y8" s="873">
        <v>12.4</v>
      </c>
      <c r="Z8" s="873">
        <v>9.6199999999999992</v>
      </c>
      <c r="AA8" s="873">
        <v>9.5</v>
      </c>
      <c r="AB8" s="873">
        <v>11.03</v>
      </c>
      <c r="AC8" s="873">
        <v>9.2100000000000009</v>
      </c>
      <c r="AD8" s="873">
        <v>9.2100000000000009</v>
      </c>
      <c r="AE8" s="873">
        <v>5.63</v>
      </c>
      <c r="AF8" s="873">
        <v>6.94</v>
      </c>
      <c r="AG8" s="873">
        <v>5.59</v>
      </c>
      <c r="AH8" s="873">
        <v>0.74</v>
      </c>
      <c r="AI8" s="873">
        <v>1.9</v>
      </c>
    </row>
    <row r="9" spans="2:35" x14ac:dyDescent="0.2">
      <c r="B9" s="870" t="s">
        <v>2706</v>
      </c>
      <c r="C9" s="873">
        <v>5.47</v>
      </c>
      <c r="D9" s="873">
        <v>6.03</v>
      </c>
      <c r="E9" s="873">
        <v>9.8699999999999992</v>
      </c>
      <c r="F9" s="873">
        <v>8.75</v>
      </c>
      <c r="G9" s="873">
        <v>8.75</v>
      </c>
      <c r="H9" s="873">
        <v>11.25</v>
      </c>
      <c r="I9" s="873">
        <v>9.25</v>
      </c>
      <c r="J9" s="873">
        <v>8.3800000000000008</v>
      </c>
      <c r="K9" s="873">
        <v>9.25</v>
      </c>
      <c r="L9" s="873">
        <v>9.5</v>
      </c>
      <c r="M9" s="873">
        <v>9.25</v>
      </c>
      <c r="N9" s="873">
        <v>7.63</v>
      </c>
      <c r="O9" s="873">
        <v>10.25</v>
      </c>
      <c r="P9" s="873">
        <v>7.75</v>
      </c>
      <c r="Q9" s="873">
        <v>6.25</v>
      </c>
      <c r="R9" s="873">
        <v>6.25</v>
      </c>
      <c r="S9" s="873">
        <v>6.38</v>
      </c>
      <c r="T9" s="873">
        <v>6.25</v>
      </c>
      <c r="U9" s="873">
        <v>7.5</v>
      </c>
      <c r="V9" s="873">
        <v>7.36</v>
      </c>
      <c r="W9" s="873">
        <v>1.66</v>
      </c>
      <c r="X9" s="873">
        <v>5</v>
      </c>
      <c r="Y9" s="873">
        <v>5.65</v>
      </c>
      <c r="Z9" s="873">
        <v>11.25</v>
      </c>
      <c r="AA9" s="873">
        <v>9.5</v>
      </c>
      <c r="AB9" s="873">
        <v>10.45</v>
      </c>
      <c r="AC9" s="873">
        <v>3.9</v>
      </c>
      <c r="AD9" s="873">
        <v>8.23</v>
      </c>
      <c r="AE9" s="873">
        <v>7.63</v>
      </c>
      <c r="AF9" s="873">
        <v>8.3000000000000007</v>
      </c>
      <c r="AG9" s="873">
        <v>5.32</v>
      </c>
      <c r="AH9" s="873">
        <v>1.4</v>
      </c>
      <c r="AI9" s="873">
        <v>3.03</v>
      </c>
    </row>
    <row r="10" spans="2:35" x14ac:dyDescent="0.2">
      <c r="B10" s="870" t="s">
        <v>2705</v>
      </c>
      <c r="C10" s="873">
        <v>5.45</v>
      </c>
      <c r="D10" s="873">
        <v>7.25</v>
      </c>
      <c r="E10" s="873">
        <v>11</v>
      </c>
      <c r="F10" s="873">
        <v>9.25</v>
      </c>
      <c r="G10" s="873">
        <v>8.75</v>
      </c>
      <c r="H10" s="873">
        <v>11.13</v>
      </c>
      <c r="I10" s="873">
        <v>9.5</v>
      </c>
      <c r="J10" s="873">
        <v>8.5</v>
      </c>
      <c r="K10" s="873">
        <v>8.5</v>
      </c>
      <c r="L10" s="873">
        <v>9.3800000000000008</v>
      </c>
      <c r="M10" s="873">
        <v>9.1300000000000008</v>
      </c>
      <c r="N10" s="873">
        <v>9</v>
      </c>
      <c r="O10" s="873">
        <v>10.38</v>
      </c>
      <c r="P10" s="873">
        <v>9.75</v>
      </c>
      <c r="Q10" s="873">
        <v>6.25</v>
      </c>
      <c r="R10" s="873">
        <v>6.25</v>
      </c>
      <c r="S10" s="873">
        <v>6.38</v>
      </c>
      <c r="T10" s="873">
        <v>6.25</v>
      </c>
      <c r="U10" s="873">
        <v>7</v>
      </c>
      <c r="V10" s="873">
        <v>6.1</v>
      </c>
      <c r="W10" s="873">
        <v>11.86</v>
      </c>
      <c r="X10" s="873">
        <v>15.83</v>
      </c>
      <c r="Y10" s="873">
        <v>6.88</v>
      </c>
      <c r="Z10" s="873">
        <v>11.78</v>
      </c>
      <c r="AA10" s="873">
        <v>9.5</v>
      </c>
      <c r="AB10" s="873">
        <v>7.3</v>
      </c>
      <c r="AC10" s="873">
        <v>2.56</v>
      </c>
      <c r="AD10" s="873">
        <v>7.93</v>
      </c>
      <c r="AE10" s="873">
        <v>6.82</v>
      </c>
      <c r="AF10" s="873">
        <v>9.19</v>
      </c>
      <c r="AG10" s="873">
        <v>7.3</v>
      </c>
      <c r="AH10" s="873">
        <v>1.01</v>
      </c>
      <c r="AI10" s="873">
        <v>5.51</v>
      </c>
    </row>
    <row r="11" spans="2:35" x14ac:dyDescent="0.2">
      <c r="B11" s="870" t="s">
        <v>2704</v>
      </c>
      <c r="C11" s="873">
        <v>5.5</v>
      </c>
      <c r="D11" s="873">
        <v>7.25</v>
      </c>
      <c r="E11" s="873">
        <v>11</v>
      </c>
      <c r="F11" s="873">
        <v>9.25</v>
      </c>
      <c r="G11" s="873">
        <v>9.1300000000000008</v>
      </c>
      <c r="H11" s="873">
        <v>10.63</v>
      </c>
      <c r="I11" s="873">
        <v>9.25</v>
      </c>
      <c r="J11" s="873">
        <v>9.5</v>
      </c>
      <c r="K11" s="873">
        <v>7.5</v>
      </c>
      <c r="L11" s="873">
        <v>9.1300000000000008</v>
      </c>
      <c r="M11" s="873">
        <v>9</v>
      </c>
      <c r="N11" s="873">
        <v>9</v>
      </c>
      <c r="O11" s="873">
        <v>9</v>
      </c>
      <c r="P11" s="873">
        <v>6.5</v>
      </c>
      <c r="Q11" s="873">
        <v>6.25</v>
      </c>
      <c r="R11" s="873">
        <v>6.25</v>
      </c>
      <c r="S11" s="873">
        <v>6.38</v>
      </c>
      <c r="T11" s="873">
        <v>6.25</v>
      </c>
      <c r="U11" s="873">
        <v>6.75</v>
      </c>
      <c r="V11" s="873">
        <v>10.52</v>
      </c>
      <c r="W11" s="873">
        <v>10.18</v>
      </c>
      <c r="X11" s="873">
        <v>13.71</v>
      </c>
      <c r="Y11" s="873">
        <v>5.95</v>
      </c>
      <c r="Z11" s="873">
        <v>11.49</v>
      </c>
      <c r="AA11" s="873">
        <v>13.63</v>
      </c>
      <c r="AB11" s="873">
        <v>9.61</v>
      </c>
      <c r="AC11" s="873">
        <v>12.71</v>
      </c>
      <c r="AD11" s="873">
        <v>10.64</v>
      </c>
      <c r="AE11" s="873">
        <v>12.3</v>
      </c>
      <c r="AF11" s="873">
        <v>10.41</v>
      </c>
      <c r="AG11" s="873">
        <v>7.96</v>
      </c>
      <c r="AH11" s="873">
        <v>2.34</v>
      </c>
      <c r="AI11" s="873">
        <v>3.4</v>
      </c>
    </row>
    <row r="12" spans="2:35" x14ac:dyDescent="0.2">
      <c r="B12" s="870" t="s">
        <v>2703</v>
      </c>
      <c r="C12" s="873">
        <v>5.37</v>
      </c>
      <c r="D12" s="873">
        <v>8.1300000000000008</v>
      </c>
      <c r="E12" s="873">
        <v>11</v>
      </c>
      <c r="F12" s="873">
        <v>9.5</v>
      </c>
      <c r="G12" s="873">
        <v>9.3800000000000008</v>
      </c>
      <c r="H12" s="873">
        <v>10.25</v>
      </c>
      <c r="I12" s="873">
        <v>8.25</v>
      </c>
      <c r="J12" s="873">
        <v>9.3800000000000008</v>
      </c>
      <c r="K12" s="873">
        <v>8</v>
      </c>
      <c r="L12" s="873">
        <v>10</v>
      </c>
      <c r="M12" s="873">
        <v>8.1300000000000008</v>
      </c>
      <c r="N12" s="873">
        <v>6.13</v>
      </c>
      <c r="O12" s="873">
        <v>8</v>
      </c>
      <c r="P12" s="873">
        <v>6.5</v>
      </c>
      <c r="Q12" s="873">
        <v>6.13</v>
      </c>
      <c r="R12" s="873">
        <v>6.25</v>
      </c>
      <c r="S12" s="873">
        <v>6.38</v>
      </c>
      <c r="T12" s="873">
        <v>6.25</v>
      </c>
      <c r="U12" s="873">
        <v>7.25</v>
      </c>
      <c r="V12" s="873">
        <v>9.25</v>
      </c>
      <c r="W12" s="873">
        <v>8.0399999999999991</v>
      </c>
      <c r="X12" s="873">
        <v>10.18</v>
      </c>
      <c r="Y12" s="873">
        <v>10.69</v>
      </c>
      <c r="Z12" s="873">
        <v>8.0500000000000007</v>
      </c>
      <c r="AA12" s="873">
        <v>9.6300000000000008</v>
      </c>
      <c r="AB12" s="873">
        <v>7.5</v>
      </c>
      <c r="AC12" s="873">
        <v>4.93</v>
      </c>
      <c r="AD12" s="873">
        <v>9.16</v>
      </c>
      <c r="AE12" s="873">
        <v>12.93</v>
      </c>
      <c r="AF12" s="873">
        <v>9.36</v>
      </c>
      <c r="AG12" s="873">
        <v>4.9000000000000004</v>
      </c>
      <c r="AH12" s="873">
        <v>2.67</v>
      </c>
      <c r="AI12" s="873">
        <v>4.04</v>
      </c>
    </row>
    <row r="13" spans="2:35" x14ac:dyDescent="0.2">
      <c r="B13" s="870" t="s">
        <v>2702</v>
      </c>
      <c r="C13" s="873">
        <v>5.7</v>
      </c>
      <c r="D13" s="873">
        <v>8.5</v>
      </c>
      <c r="E13" s="873">
        <v>12.37</v>
      </c>
      <c r="F13" s="873">
        <v>10.25</v>
      </c>
      <c r="G13" s="873">
        <v>10.63</v>
      </c>
      <c r="H13" s="873">
        <v>10.5</v>
      </c>
      <c r="I13" s="873">
        <v>8.75</v>
      </c>
      <c r="J13" s="873">
        <v>9.25</v>
      </c>
      <c r="K13" s="873">
        <v>7.75</v>
      </c>
      <c r="L13" s="873">
        <v>10</v>
      </c>
      <c r="M13" s="873">
        <v>8.3800000000000008</v>
      </c>
      <c r="N13" s="873">
        <v>8.8800000000000008</v>
      </c>
      <c r="O13" s="873">
        <v>9.3800000000000008</v>
      </c>
      <c r="P13" s="873">
        <v>6.63</v>
      </c>
      <c r="Q13" s="873">
        <v>6.25</v>
      </c>
      <c r="R13" s="873">
        <v>6.25</v>
      </c>
      <c r="S13" s="873">
        <v>6.25</v>
      </c>
      <c r="T13" s="873">
        <v>6.5</v>
      </c>
      <c r="U13" s="873">
        <v>8</v>
      </c>
      <c r="V13" s="873">
        <v>8.84</v>
      </c>
      <c r="W13" s="873">
        <v>11.54</v>
      </c>
      <c r="X13" s="873">
        <v>14.87</v>
      </c>
      <c r="Y13" s="873">
        <v>10.74</v>
      </c>
      <c r="Z13" s="873">
        <v>14.44</v>
      </c>
      <c r="AA13" s="873">
        <v>17.79</v>
      </c>
      <c r="AB13" s="873">
        <v>13.19</v>
      </c>
      <c r="AC13" s="873">
        <v>7.6</v>
      </c>
      <c r="AD13" s="873">
        <v>10.06</v>
      </c>
      <c r="AE13" s="873">
        <v>10.54</v>
      </c>
      <c r="AF13" s="873">
        <v>6.09</v>
      </c>
      <c r="AG13" s="873">
        <v>4.6100000000000003</v>
      </c>
      <c r="AH13" s="873">
        <v>2.4300000000000002</v>
      </c>
      <c r="AI13" s="873">
        <v>2.79</v>
      </c>
    </row>
    <row r="14" spans="2:35" x14ac:dyDescent="0.2">
      <c r="B14" s="870" t="s">
        <v>2701</v>
      </c>
      <c r="C14" s="873">
        <v>6.38</v>
      </c>
      <c r="D14" s="873">
        <v>10</v>
      </c>
      <c r="E14" s="873">
        <v>12.12</v>
      </c>
      <c r="F14" s="873">
        <v>10</v>
      </c>
      <c r="G14" s="873">
        <v>10.75</v>
      </c>
      <c r="H14" s="873">
        <v>11.75</v>
      </c>
      <c r="I14" s="873">
        <v>8.8800000000000008</v>
      </c>
      <c r="J14" s="873">
        <v>10.63</v>
      </c>
      <c r="K14" s="873">
        <v>7.75</v>
      </c>
      <c r="L14" s="873">
        <v>10.25</v>
      </c>
      <c r="M14" s="873">
        <v>10.130000000000001</v>
      </c>
      <c r="N14" s="873">
        <v>6.88</v>
      </c>
      <c r="O14" s="873">
        <v>7.63</v>
      </c>
      <c r="P14" s="873">
        <v>6.75</v>
      </c>
      <c r="Q14" s="873">
        <v>6.25</v>
      </c>
      <c r="R14" s="873">
        <v>6.25</v>
      </c>
      <c r="S14" s="873">
        <v>6.38</v>
      </c>
      <c r="T14" s="873">
        <v>7.13</v>
      </c>
      <c r="U14" s="873">
        <v>8.1300000000000008</v>
      </c>
      <c r="V14" s="873">
        <v>7.99</v>
      </c>
      <c r="W14" s="873">
        <v>12.85</v>
      </c>
      <c r="X14" s="873">
        <v>8.93</v>
      </c>
      <c r="Y14" s="873">
        <v>14.69</v>
      </c>
      <c r="Z14" s="873">
        <v>13.79</v>
      </c>
      <c r="AA14" s="873">
        <v>18.37</v>
      </c>
      <c r="AB14" s="873">
        <v>15.84</v>
      </c>
      <c r="AC14" s="873">
        <v>14.14</v>
      </c>
      <c r="AD14" s="873">
        <v>8.15</v>
      </c>
      <c r="AE14" s="873">
        <v>9.1199999999999992</v>
      </c>
      <c r="AF14" s="873">
        <v>3.61</v>
      </c>
      <c r="AG14" s="873">
        <v>4.12</v>
      </c>
      <c r="AH14" s="873">
        <v>1.72</v>
      </c>
      <c r="AI14" s="873">
        <v>6.53</v>
      </c>
    </row>
    <row r="15" spans="2:35" x14ac:dyDescent="0.2">
      <c r="B15" s="870" t="s">
        <v>2700</v>
      </c>
      <c r="C15" s="873">
        <v>6.13</v>
      </c>
      <c r="D15" s="873">
        <v>9.75</v>
      </c>
      <c r="E15" s="873">
        <v>11.75</v>
      </c>
      <c r="F15" s="873">
        <v>9.8699999999999992</v>
      </c>
      <c r="G15" s="873">
        <v>10.63</v>
      </c>
      <c r="H15" s="873">
        <v>11.88</v>
      </c>
      <c r="I15" s="873">
        <v>9</v>
      </c>
      <c r="J15" s="873">
        <v>9.8800000000000008</v>
      </c>
      <c r="K15" s="873">
        <v>7.63</v>
      </c>
      <c r="L15" s="873">
        <v>10.25</v>
      </c>
      <c r="M15" s="873">
        <v>9.6999999999999993</v>
      </c>
      <c r="N15" s="873">
        <v>7</v>
      </c>
      <c r="O15" s="873">
        <v>10.5</v>
      </c>
      <c r="P15" s="873">
        <v>6.75</v>
      </c>
      <c r="Q15" s="873">
        <v>6.25</v>
      </c>
      <c r="R15" s="873">
        <v>6.25</v>
      </c>
      <c r="S15" s="873">
        <v>6.38</v>
      </c>
      <c r="T15" s="873">
        <v>7.13</v>
      </c>
      <c r="U15" s="873">
        <v>7.75</v>
      </c>
      <c r="V15" s="873">
        <v>8.32</v>
      </c>
      <c r="W15" s="873">
        <v>13.53</v>
      </c>
      <c r="X15" s="873">
        <v>5.82</v>
      </c>
      <c r="Y15" s="873">
        <v>11.73</v>
      </c>
      <c r="Z15" s="873">
        <v>11.89</v>
      </c>
      <c r="AA15" s="873">
        <v>16.34</v>
      </c>
      <c r="AB15" s="873">
        <v>13.23</v>
      </c>
      <c r="AC15" s="873">
        <v>8.19</v>
      </c>
      <c r="AD15" s="873">
        <v>6.31</v>
      </c>
      <c r="AE15" s="873">
        <v>6.63</v>
      </c>
      <c r="AF15" s="873">
        <v>5.48</v>
      </c>
      <c r="AG15" s="873">
        <v>2.36</v>
      </c>
      <c r="AH15" s="873">
        <v>2.57</v>
      </c>
      <c r="AI15" s="873">
        <v>2.67</v>
      </c>
    </row>
    <row r="16" spans="2:35" x14ac:dyDescent="0.2">
      <c r="B16" s="870" t="s">
        <v>2699</v>
      </c>
      <c r="C16" s="873">
        <v>6.13</v>
      </c>
      <c r="D16" s="873">
        <v>9.6199999999999992</v>
      </c>
      <c r="E16" s="873">
        <v>11.12</v>
      </c>
      <c r="F16" s="873">
        <v>9.5</v>
      </c>
      <c r="G16" s="873">
        <v>10.63</v>
      </c>
      <c r="H16" s="873">
        <v>11.88</v>
      </c>
      <c r="I16" s="873">
        <v>8.75</v>
      </c>
      <c r="J16" s="873">
        <v>8.6300000000000008</v>
      </c>
      <c r="K16" s="873">
        <v>9.1300000000000008</v>
      </c>
      <c r="L16" s="873">
        <v>9.8800000000000008</v>
      </c>
      <c r="M16" s="873">
        <v>9</v>
      </c>
      <c r="N16" s="873">
        <v>8.75</v>
      </c>
      <c r="O16" s="873">
        <v>9</v>
      </c>
      <c r="P16" s="873">
        <v>7</v>
      </c>
      <c r="Q16" s="873">
        <v>6.25</v>
      </c>
      <c r="R16" s="873">
        <v>6.25</v>
      </c>
      <c r="S16" s="873">
        <v>6.38</v>
      </c>
      <c r="T16" s="873">
        <v>7.13</v>
      </c>
      <c r="U16" s="873">
        <v>8.75</v>
      </c>
      <c r="V16" s="873">
        <v>11.53</v>
      </c>
      <c r="W16" s="873">
        <v>10.6</v>
      </c>
      <c r="X16" s="873">
        <v>8.1999999999999993</v>
      </c>
      <c r="Y16" s="873">
        <v>9.01</v>
      </c>
      <c r="Z16" s="873">
        <v>12.71</v>
      </c>
      <c r="AA16" s="873">
        <v>11.56</v>
      </c>
      <c r="AB16" s="873">
        <v>13.29</v>
      </c>
      <c r="AC16" s="873">
        <v>5.77</v>
      </c>
      <c r="AD16" s="873">
        <v>6.66</v>
      </c>
      <c r="AE16" s="873">
        <v>6.71</v>
      </c>
      <c r="AF16" s="873">
        <v>4.75</v>
      </c>
      <c r="AG16" s="873">
        <v>1.1399999999999999</v>
      </c>
      <c r="AH16" s="873">
        <v>0.99</v>
      </c>
      <c r="AI16" s="873">
        <v>5.0199999999999996</v>
      </c>
    </row>
    <row r="17" spans="2:35" x14ac:dyDescent="0.2">
      <c r="B17" s="870" t="s">
        <v>2698</v>
      </c>
      <c r="C17" s="873">
        <v>5.88</v>
      </c>
      <c r="D17" s="873">
        <v>9.8699999999999992</v>
      </c>
      <c r="E17" s="873">
        <v>9.6199999999999992</v>
      </c>
      <c r="F17" s="873">
        <v>9.6199999999999992</v>
      </c>
      <c r="G17" s="873">
        <v>10.63</v>
      </c>
      <c r="H17" s="873">
        <v>11.88</v>
      </c>
      <c r="I17" s="873">
        <v>8.25</v>
      </c>
      <c r="J17" s="873">
        <v>7.75</v>
      </c>
      <c r="K17" s="873">
        <v>10.5</v>
      </c>
      <c r="L17" s="873">
        <v>10.25</v>
      </c>
      <c r="M17" s="873">
        <v>7.25</v>
      </c>
      <c r="N17" s="873">
        <v>9.3800000000000008</v>
      </c>
      <c r="O17" s="873">
        <v>7.5</v>
      </c>
      <c r="P17" s="873">
        <v>6.88</v>
      </c>
      <c r="Q17" s="873">
        <v>6.25</v>
      </c>
      <c r="R17" s="873">
        <v>6.25</v>
      </c>
      <c r="S17" s="873">
        <v>6.25</v>
      </c>
      <c r="T17" s="873">
        <v>7.38</v>
      </c>
      <c r="U17" s="873">
        <v>5.5</v>
      </c>
      <c r="V17" s="873">
        <v>7.25</v>
      </c>
      <c r="W17" s="873">
        <v>6.7</v>
      </c>
      <c r="X17" s="873">
        <v>3.31</v>
      </c>
      <c r="Y17" s="873">
        <v>13.5</v>
      </c>
      <c r="Z17" s="873">
        <v>14.3</v>
      </c>
      <c r="AA17" s="873">
        <v>15.94</v>
      </c>
      <c r="AB17" s="873">
        <v>17.41</v>
      </c>
      <c r="AC17" s="873">
        <v>13.4</v>
      </c>
      <c r="AD17" s="873">
        <v>5.61</v>
      </c>
      <c r="AE17" s="873">
        <v>10.53</v>
      </c>
      <c r="AF17" s="873">
        <v>5.66</v>
      </c>
      <c r="AG17" s="873">
        <v>2.71</v>
      </c>
      <c r="AH17" s="873">
        <v>3.38</v>
      </c>
      <c r="AI17" s="873">
        <v>3.95</v>
      </c>
    </row>
    <row r="18" spans="2:35" x14ac:dyDescent="0.2">
      <c r="B18" s="870" t="s">
        <v>883</v>
      </c>
      <c r="C18" s="873">
        <v>5.62</v>
      </c>
      <c r="D18" s="873">
        <v>9.8699999999999992</v>
      </c>
      <c r="E18" s="873">
        <v>9.25</v>
      </c>
      <c r="F18" s="873">
        <v>9.25</v>
      </c>
      <c r="G18" s="873">
        <v>10.63</v>
      </c>
      <c r="H18" s="873">
        <v>11.13</v>
      </c>
      <c r="I18" s="873">
        <v>8.25</v>
      </c>
      <c r="J18" s="873">
        <v>8</v>
      </c>
      <c r="K18" s="873">
        <v>9</v>
      </c>
      <c r="L18" s="873">
        <v>9.75</v>
      </c>
      <c r="M18" s="873">
        <v>7</v>
      </c>
      <c r="N18" s="873">
        <v>8.25</v>
      </c>
      <c r="O18" s="873">
        <v>8.25</v>
      </c>
      <c r="P18" s="873">
        <v>7</v>
      </c>
      <c r="Q18" s="873">
        <v>6.25</v>
      </c>
      <c r="R18" s="873">
        <v>6.38</v>
      </c>
      <c r="S18" s="873">
        <v>6.25</v>
      </c>
      <c r="T18" s="873">
        <v>7.5</v>
      </c>
      <c r="U18" s="873">
        <v>5.71</v>
      </c>
      <c r="V18" s="873">
        <v>3.46</v>
      </c>
      <c r="W18" s="873">
        <v>14.16</v>
      </c>
      <c r="X18" s="873">
        <v>11.64</v>
      </c>
      <c r="Y18" s="873">
        <v>11.03</v>
      </c>
      <c r="Z18" s="873">
        <v>5.54</v>
      </c>
      <c r="AA18" s="873">
        <v>11.37</v>
      </c>
      <c r="AB18" s="873">
        <v>13.25</v>
      </c>
      <c r="AC18" s="873">
        <v>8.89</v>
      </c>
      <c r="AD18" s="873">
        <v>9.33</v>
      </c>
      <c r="AE18" s="873">
        <v>9.36</v>
      </c>
      <c r="AF18" s="873">
        <v>6.31</v>
      </c>
      <c r="AG18" s="873">
        <v>3.83</v>
      </c>
      <c r="AH18" s="873">
        <v>1.65</v>
      </c>
      <c r="AI18" s="873">
        <v>6.37</v>
      </c>
    </row>
    <row r="19" spans="2:35" x14ac:dyDescent="0.2">
      <c r="B19" s="870" t="s">
        <v>2697</v>
      </c>
      <c r="C19" s="873">
        <v>5.25</v>
      </c>
      <c r="D19" s="873">
        <v>9.8699999999999992</v>
      </c>
      <c r="E19" s="873">
        <v>8.75</v>
      </c>
      <c r="F19" s="873">
        <v>8.75</v>
      </c>
      <c r="G19" s="873">
        <v>11.75</v>
      </c>
      <c r="H19" s="873">
        <v>10.5</v>
      </c>
      <c r="I19" s="873">
        <v>8.8800000000000008</v>
      </c>
      <c r="J19" s="873">
        <v>8.8800000000000008</v>
      </c>
      <c r="K19" s="873">
        <v>9.5</v>
      </c>
      <c r="L19" s="873">
        <v>10.130000000000001</v>
      </c>
      <c r="M19" s="873">
        <v>7.5</v>
      </c>
      <c r="N19" s="873">
        <v>9.75</v>
      </c>
      <c r="O19" s="873">
        <v>9</v>
      </c>
      <c r="P19" s="873">
        <v>7.13</v>
      </c>
      <c r="Q19" s="873">
        <v>6.25</v>
      </c>
      <c r="R19" s="873">
        <v>6.38</v>
      </c>
      <c r="S19" s="873">
        <v>6.25</v>
      </c>
      <c r="T19" s="873">
        <v>7.25</v>
      </c>
      <c r="U19" s="873">
        <v>5.64</v>
      </c>
      <c r="V19" s="873">
        <v>3.79</v>
      </c>
      <c r="W19" s="873">
        <v>12.12</v>
      </c>
      <c r="X19" s="873">
        <v>10.14</v>
      </c>
      <c r="Y19" s="873">
        <v>11.69</v>
      </c>
      <c r="Z19" s="873">
        <v>9.02</v>
      </c>
      <c r="AA19" s="873">
        <v>12.5</v>
      </c>
      <c r="AB19" s="873">
        <v>14.64</v>
      </c>
      <c r="AC19" s="873">
        <v>2.83</v>
      </c>
      <c r="AD19" s="873">
        <v>10.94</v>
      </c>
      <c r="AE19" s="873">
        <v>9.2799999999999994</v>
      </c>
      <c r="AF19" s="873">
        <v>4.83</v>
      </c>
      <c r="AG19" s="873">
        <v>0.92</v>
      </c>
      <c r="AH19" s="873">
        <v>1.46</v>
      </c>
      <c r="AI19" s="873">
        <v>6.85</v>
      </c>
    </row>
    <row r="20" spans="2:35" x14ac:dyDescent="0.2">
      <c r="B20" s="868" t="s">
        <v>2710</v>
      </c>
      <c r="C20" s="872">
        <v>5.68</v>
      </c>
      <c r="D20" s="872">
        <v>8.48</v>
      </c>
      <c r="E20" s="872">
        <v>10.63</v>
      </c>
      <c r="F20" s="872">
        <v>9.4</v>
      </c>
      <c r="G20" s="872">
        <v>10.029999999999999</v>
      </c>
      <c r="H20" s="872">
        <v>11.2</v>
      </c>
      <c r="I20" s="872">
        <v>8.99</v>
      </c>
      <c r="J20" s="872">
        <v>8.9700000000000006</v>
      </c>
      <c r="K20" s="872">
        <v>8.61</v>
      </c>
      <c r="L20" s="872">
        <v>9.86</v>
      </c>
      <c r="M20" s="872">
        <v>8.69</v>
      </c>
      <c r="N20" s="872">
        <v>8.1</v>
      </c>
      <c r="O20" s="872">
        <v>9.1300000000000008</v>
      </c>
      <c r="P20" s="872">
        <v>7.26</v>
      </c>
      <c r="Q20" s="872">
        <v>6.26</v>
      </c>
      <c r="R20" s="872">
        <v>6.27</v>
      </c>
      <c r="S20" s="872">
        <v>6.34</v>
      </c>
      <c r="T20" s="872">
        <v>6.77</v>
      </c>
      <c r="U20" s="872">
        <v>7.12</v>
      </c>
      <c r="V20" s="872">
        <v>7.36</v>
      </c>
      <c r="W20" s="872">
        <v>9.81</v>
      </c>
      <c r="X20" s="872">
        <v>9.18</v>
      </c>
      <c r="Y20" s="872">
        <v>10.33</v>
      </c>
      <c r="Z20" s="872">
        <v>11.16</v>
      </c>
      <c r="AA20" s="872">
        <v>12.97</v>
      </c>
      <c r="AB20" s="872">
        <v>12.23</v>
      </c>
      <c r="AC20" s="872">
        <v>7.84</v>
      </c>
      <c r="AD20" s="872">
        <v>8.52</v>
      </c>
      <c r="AE20" s="872">
        <v>8.9600000000000009</v>
      </c>
      <c r="AF20" s="872">
        <v>6.74</v>
      </c>
      <c r="AG20" s="872">
        <v>4.2300000000000004</v>
      </c>
      <c r="AH20" s="872">
        <v>1.86</v>
      </c>
      <c r="AI20" s="872">
        <v>4.34</v>
      </c>
    </row>
    <row r="21" spans="2:35" x14ac:dyDescent="0.2">
      <c r="B21" s="868"/>
      <c r="C21" s="872"/>
      <c r="D21" s="872"/>
      <c r="E21" s="872"/>
      <c r="F21" s="872"/>
      <c r="G21" s="872"/>
      <c r="H21" s="872"/>
      <c r="I21" s="872"/>
      <c r="J21" s="872"/>
      <c r="K21" s="872"/>
      <c r="L21" s="872"/>
      <c r="M21" s="872"/>
      <c r="N21" s="872"/>
      <c r="O21" s="872"/>
      <c r="P21" s="872"/>
      <c r="Q21" s="872"/>
      <c r="R21" s="872"/>
      <c r="S21" s="872"/>
      <c r="T21" s="872"/>
      <c r="U21" s="872"/>
      <c r="V21" s="872"/>
      <c r="W21" s="872"/>
      <c r="X21" s="872"/>
      <c r="Y21" s="872"/>
      <c r="Z21" s="872"/>
      <c r="AA21" s="872"/>
      <c r="AB21" s="872"/>
      <c r="AC21" s="872"/>
      <c r="AD21" s="872"/>
      <c r="AE21" s="872"/>
      <c r="AF21" s="872"/>
      <c r="AG21" s="872"/>
      <c r="AH21" s="872"/>
      <c r="AI21" s="872"/>
    </row>
    <row r="22" spans="2:35" x14ac:dyDescent="0.2">
      <c r="B22" s="868"/>
      <c r="C22" s="871"/>
      <c r="D22" s="871"/>
      <c r="E22" s="871"/>
      <c r="F22" s="871"/>
      <c r="G22" s="871"/>
      <c r="H22" s="871"/>
      <c r="I22" s="871"/>
      <c r="J22" s="871"/>
      <c r="K22" s="871"/>
      <c r="L22" s="871"/>
      <c r="M22" s="871"/>
      <c r="N22" s="871"/>
      <c r="O22" s="871"/>
      <c r="P22" s="871"/>
      <c r="Q22" s="871"/>
      <c r="R22" s="871"/>
      <c r="S22" s="871"/>
      <c r="T22" s="871"/>
      <c r="U22" s="871"/>
      <c r="V22" s="871"/>
      <c r="W22" s="871"/>
      <c r="X22" s="871"/>
      <c r="Y22" s="871"/>
      <c r="Z22" s="871"/>
      <c r="AA22" s="871"/>
      <c r="AB22" s="871"/>
      <c r="AC22" s="871"/>
      <c r="AD22" s="871"/>
      <c r="AE22" s="871"/>
      <c r="AF22" s="871"/>
      <c r="AG22" s="871"/>
      <c r="AH22" s="871"/>
      <c r="AI22" s="871"/>
    </row>
    <row r="23" spans="2:35" s="814" customFormat="1" ht="21.75" x14ac:dyDescent="0.2">
      <c r="B23" s="838" t="s">
        <v>2709</v>
      </c>
      <c r="S23" s="819"/>
      <c r="T23" s="819"/>
      <c r="U23" s="819"/>
      <c r="V23" s="819"/>
      <c r="W23" s="819"/>
      <c r="X23" s="819"/>
      <c r="Y23" s="819"/>
      <c r="Z23" s="819"/>
    </row>
    <row r="24" spans="2:35" x14ac:dyDescent="0.2">
      <c r="B24" s="838" t="s">
        <v>2708</v>
      </c>
    </row>
    <row r="25" spans="2:35" x14ac:dyDescent="0.2">
      <c r="B25" s="870" t="s">
        <v>2707</v>
      </c>
      <c r="C25" s="867">
        <v>0</v>
      </c>
      <c r="D25" s="867">
        <v>0</v>
      </c>
      <c r="E25" s="867">
        <v>0</v>
      </c>
      <c r="F25" s="867">
        <v>0</v>
      </c>
      <c r="G25" s="867">
        <v>0</v>
      </c>
      <c r="H25" s="867">
        <v>0</v>
      </c>
      <c r="I25" s="867">
        <v>0</v>
      </c>
      <c r="J25" s="869">
        <v>291</v>
      </c>
      <c r="K25" s="869">
        <v>311</v>
      </c>
      <c r="L25" s="869">
        <v>775</v>
      </c>
      <c r="M25" s="869">
        <v>908</v>
      </c>
      <c r="N25" s="869">
        <v>1005</v>
      </c>
      <c r="O25" s="869">
        <v>1470</v>
      </c>
      <c r="P25" s="869">
        <v>3566</v>
      </c>
      <c r="Q25" s="869">
        <v>2794</v>
      </c>
      <c r="R25" s="869">
        <v>1725</v>
      </c>
      <c r="S25" s="869">
        <v>3606</v>
      </c>
      <c r="T25" s="869">
        <v>4260</v>
      </c>
      <c r="U25" s="869">
        <v>9397</v>
      </c>
      <c r="V25" s="869">
        <v>3498</v>
      </c>
      <c r="W25" s="869">
        <v>5710</v>
      </c>
      <c r="X25" s="869">
        <v>6554</v>
      </c>
      <c r="Y25" s="869">
        <v>5863</v>
      </c>
      <c r="Z25" s="869">
        <v>7396</v>
      </c>
      <c r="AA25" s="869">
        <v>2931</v>
      </c>
      <c r="AB25" s="869">
        <v>4607</v>
      </c>
      <c r="AC25" s="869">
        <v>6794</v>
      </c>
      <c r="AD25" s="869">
        <v>26989</v>
      </c>
      <c r="AE25" s="869">
        <v>42659</v>
      </c>
      <c r="AF25" s="869">
        <v>30495</v>
      </c>
      <c r="AG25" s="869">
        <v>35875</v>
      </c>
      <c r="AH25" s="869">
        <v>23531</v>
      </c>
      <c r="AI25" s="869">
        <v>30395</v>
      </c>
    </row>
    <row r="26" spans="2:35" x14ac:dyDescent="0.2">
      <c r="B26" s="870" t="s">
        <v>2706</v>
      </c>
      <c r="C26" s="867">
        <v>0</v>
      </c>
      <c r="D26" s="867">
        <v>0</v>
      </c>
      <c r="E26" s="867">
        <v>0</v>
      </c>
      <c r="F26" s="867">
        <v>0</v>
      </c>
      <c r="G26" s="867">
        <v>0</v>
      </c>
      <c r="H26" s="867">
        <v>0</v>
      </c>
      <c r="I26" s="867">
        <v>0</v>
      </c>
      <c r="J26" s="869">
        <v>535</v>
      </c>
      <c r="K26" s="869">
        <v>396</v>
      </c>
      <c r="L26" s="869">
        <v>690</v>
      </c>
      <c r="M26" s="869">
        <v>413</v>
      </c>
      <c r="N26" s="869">
        <v>910</v>
      </c>
      <c r="O26" s="869">
        <v>2607</v>
      </c>
      <c r="P26" s="869">
        <v>5008</v>
      </c>
      <c r="Q26" s="869">
        <v>2755</v>
      </c>
      <c r="R26" s="869">
        <v>2021</v>
      </c>
      <c r="S26" s="869">
        <v>3279</v>
      </c>
      <c r="T26" s="869">
        <v>4141</v>
      </c>
      <c r="U26" s="869">
        <v>9726</v>
      </c>
      <c r="V26" s="869">
        <v>5356</v>
      </c>
      <c r="W26" s="869">
        <v>5095</v>
      </c>
      <c r="X26" s="869">
        <v>8145</v>
      </c>
      <c r="Y26" s="869">
        <v>1818</v>
      </c>
      <c r="Z26" s="869">
        <v>8627</v>
      </c>
      <c r="AA26" s="869">
        <v>2567</v>
      </c>
      <c r="AB26" s="869">
        <v>4369</v>
      </c>
      <c r="AC26" s="869">
        <v>6656</v>
      </c>
      <c r="AD26" s="869">
        <v>27266</v>
      </c>
      <c r="AE26" s="869">
        <v>38602</v>
      </c>
      <c r="AF26" s="869">
        <v>32859</v>
      </c>
      <c r="AG26" s="869">
        <v>38618</v>
      </c>
      <c r="AH26" s="869">
        <v>21471</v>
      </c>
      <c r="AI26" s="869">
        <v>37484</v>
      </c>
    </row>
    <row r="27" spans="2:35" x14ac:dyDescent="0.2">
      <c r="B27" s="870" t="s">
        <v>2705</v>
      </c>
      <c r="C27" s="867">
        <v>0</v>
      </c>
      <c r="D27" s="867">
        <v>0</v>
      </c>
      <c r="E27" s="867">
        <v>0</v>
      </c>
      <c r="F27" s="867">
        <v>0</v>
      </c>
      <c r="G27" s="867">
        <v>0</v>
      </c>
      <c r="H27" s="867">
        <v>0</v>
      </c>
      <c r="I27" s="867">
        <v>0</v>
      </c>
      <c r="J27" s="869">
        <v>428</v>
      </c>
      <c r="K27" s="869">
        <v>397</v>
      </c>
      <c r="L27" s="869">
        <v>743</v>
      </c>
      <c r="M27" s="869">
        <v>1262</v>
      </c>
      <c r="N27" s="869">
        <v>3972</v>
      </c>
      <c r="O27" s="869">
        <v>2226</v>
      </c>
      <c r="P27" s="869">
        <v>2999</v>
      </c>
      <c r="Q27" s="869">
        <v>2944</v>
      </c>
      <c r="R27" s="869">
        <v>1872</v>
      </c>
      <c r="S27" s="869">
        <v>2942</v>
      </c>
      <c r="T27" s="869">
        <v>4017</v>
      </c>
      <c r="U27" s="869">
        <v>9556</v>
      </c>
      <c r="V27" s="869">
        <v>4931</v>
      </c>
      <c r="W27" s="869">
        <v>3562</v>
      </c>
      <c r="X27" s="869">
        <v>8658</v>
      </c>
      <c r="Y27" s="869">
        <v>3180</v>
      </c>
      <c r="Z27" s="869">
        <v>9985</v>
      </c>
      <c r="AA27" s="869">
        <v>3874</v>
      </c>
      <c r="AB27" s="869">
        <v>4136</v>
      </c>
      <c r="AC27" s="869">
        <v>7490</v>
      </c>
      <c r="AD27" s="869">
        <v>31874</v>
      </c>
      <c r="AE27" s="869">
        <v>37234</v>
      </c>
      <c r="AF27" s="869">
        <v>41718</v>
      </c>
      <c r="AG27" s="869">
        <v>33571</v>
      </c>
      <c r="AH27" s="869">
        <v>18860</v>
      </c>
      <c r="AI27" s="869">
        <v>31868</v>
      </c>
    </row>
    <row r="28" spans="2:35" x14ac:dyDescent="0.2">
      <c r="B28" s="870" t="s">
        <v>2704</v>
      </c>
      <c r="C28" s="867">
        <v>0</v>
      </c>
      <c r="D28" s="867">
        <v>0</v>
      </c>
      <c r="E28" s="867">
        <v>0</v>
      </c>
      <c r="F28" s="867">
        <v>0</v>
      </c>
      <c r="G28" s="867">
        <v>0</v>
      </c>
      <c r="H28" s="867">
        <v>0</v>
      </c>
      <c r="I28" s="867">
        <v>0</v>
      </c>
      <c r="J28" s="869">
        <v>546</v>
      </c>
      <c r="K28" s="869">
        <v>497</v>
      </c>
      <c r="L28" s="869">
        <v>726</v>
      </c>
      <c r="M28" s="869">
        <v>1197</v>
      </c>
      <c r="N28" s="869">
        <v>1211</v>
      </c>
      <c r="O28" s="869">
        <v>1633</v>
      </c>
      <c r="P28" s="869">
        <v>5865</v>
      </c>
      <c r="Q28" s="869">
        <v>3147</v>
      </c>
      <c r="R28" s="869">
        <v>1900</v>
      </c>
      <c r="S28" s="869">
        <v>2052</v>
      </c>
      <c r="T28" s="869">
        <v>4458</v>
      </c>
      <c r="U28" s="869">
        <v>9662</v>
      </c>
      <c r="V28" s="869">
        <v>3748</v>
      </c>
      <c r="W28" s="869">
        <v>3983</v>
      </c>
      <c r="X28" s="869">
        <v>7458</v>
      </c>
      <c r="Y28" s="869">
        <v>5284</v>
      </c>
      <c r="Z28" s="869">
        <v>4457</v>
      </c>
      <c r="AA28" s="869">
        <v>7843</v>
      </c>
      <c r="AB28" s="869">
        <v>4372</v>
      </c>
      <c r="AC28" s="869">
        <v>5414</v>
      </c>
      <c r="AD28" s="869">
        <v>33505</v>
      </c>
      <c r="AE28" s="869">
        <v>34794</v>
      </c>
      <c r="AF28" s="869">
        <v>45108</v>
      </c>
      <c r="AG28" s="869">
        <v>40001</v>
      </c>
      <c r="AH28" s="869">
        <v>19503</v>
      </c>
      <c r="AI28" s="869">
        <v>35095</v>
      </c>
    </row>
    <row r="29" spans="2:35" x14ac:dyDescent="0.2">
      <c r="B29" s="870" t="s">
        <v>2703</v>
      </c>
      <c r="C29" s="867">
        <v>0</v>
      </c>
      <c r="D29" s="867">
        <v>0</v>
      </c>
      <c r="E29" s="867">
        <v>0</v>
      </c>
      <c r="F29" s="867">
        <v>0</v>
      </c>
      <c r="G29" s="867">
        <v>0</v>
      </c>
      <c r="H29" s="867">
        <v>0</v>
      </c>
      <c r="I29" s="867">
        <v>0</v>
      </c>
      <c r="J29" s="869">
        <v>310</v>
      </c>
      <c r="K29" s="869">
        <v>666</v>
      </c>
      <c r="L29" s="869">
        <v>730</v>
      </c>
      <c r="M29" s="869">
        <v>1452</v>
      </c>
      <c r="N29" s="869">
        <v>1205</v>
      </c>
      <c r="O29" s="869">
        <v>2137</v>
      </c>
      <c r="P29" s="869">
        <v>7021</v>
      </c>
      <c r="Q29" s="869">
        <v>3405</v>
      </c>
      <c r="R29" s="869">
        <v>2188</v>
      </c>
      <c r="S29" s="869">
        <v>2569</v>
      </c>
      <c r="T29" s="869">
        <v>5205</v>
      </c>
      <c r="U29" s="869">
        <v>10995</v>
      </c>
      <c r="V29" s="869">
        <v>2262</v>
      </c>
      <c r="W29" s="869">
        <v>4386</v>
      </c>
      <c r="X29" s="869">
        <v>9016</v>
      </c>
      <c r="Y29" s="869">
        <v>7743</v>
      </c>
      <c r="Z29" s="869">
        <v>3949</v>
      </c>
      <c r="AA29" s="869">
        <v>9436</v>
      </c>
      <c r="AB29" s="869">
        <v>4661</v>
      </c>
      <c r="AC29" s="869">
        <v>7035</v>
      </c>
      <c r="AD29" s="869">
        <v>33262</v>
      </c>
      <c r="AE29" s="869">
        <v>37297</v>
      </c>
      <c r="AF29" s="869">
        <v>49406</v>
      </c>
      <c r="AG29" s="869">
        <v>43372</v>
      </c>
      <c r="AH29" s="869">
        <v>19081</v>
      </c>
      <c r="AI29" s="869">
        <v>32571</v>
      </c>
    </row>
    <row r="30" spans="2:35" x14ac:dyDescent="0.2">
      <c r="B30" s="870" t="s">
        <v>2702</v>
      </c>
      <c r="C30" s="867">
        <v>0</v>
      </c>
      <c r="D30" s="867">
        <v>0</v>
      </c>
      <c r="E30" s="867">
        <v>0</v>
      </c>
      <c r="F30" s="867">
        <v>0</v>
      </c>
      <c r="G30" s="867">
        <v>0</v>
      </c>
      <c r="H30" s="867">
        <v>0</v>
      </c>
      <c r="I30" s="867">
        <v>0</v>
      </c>
      <c r="J30" s="869">
        <v>210</v>
      </c>
      <c r="K30" s="869">
        <v>600</v>
      </c>
      <c r="L30" s="869">
        <v>524</v>
      </c>
      <c r="M30" s="869">
        <v>1744</v>
      </c>
      <c r="N30" s="869">
        <v>735</v>
      </c>
      <c r="O30" s="869">
        <v>728</v>
      </c>
      <c r="P30" s="869">
        <v>6141</v>
      </c>
      <c r="Q30" s="869">
        <v>3140</v>
      </c>
      <c r="R30" s="869">
        <v>1710</v>
      </c>
      <c r="S30" s="869">
        <v>2143</v>
      </c>
      <c r="T30" s="869">
        <v>4491</v>
      </c>
      <c r="U30" s="869">
        <v>7792</v>
      </c>
      <c r="V30" s="869">
        <v>2894</v>
      </c>
      <c r="W30" s="869">
        <v>4336</v>
      </c>
      <c r="X30" s="869">
        <v>5522</v>
      </c>
      <c r="Y30" s="869">
        <v>6963</v>
      </c>
      <c r="Z30" s="869">
        <v>6459</v>
      </c>
      <c r="AA30" s="869">
        <v>7509</v>
      </c>
      <c r="AB30" s="869">
        <v>6482</v>
      </c>
      <c r="AC30" s="869">
        <v>4571</v>
      </c>
      <c r="AD30" s="869">
        <v>28363</v>
      </c>
      <c r="AE30" s="869">
        <v>30885</v>
      </c>
      <c r="AF30" s="869">
        <v>40202</v>
      </c>
      <c r="AG30" s="869">
        <v>26257</v>
      </c>
      <c r="AH30" s="869">
        <v>19655</v>
      </c>
      <c r="AI30" s="869">
        <v>28912</v>
      </c>
    </row>
    <row r="31" spans="2:35" x14ac:dyDescent="0.2">
      <c r="B31" s="870" t="s">
        <v>2701</v>
      </c>
      <c r="C31" s="867">
        <v>0</v>
      </c>
      <c r="D31" s="867">
        <v>0</v>
      </c>
      <c r="E31" s="867">
        <v>0</v>
      </c>
      <c r="F31" s="867">
        <v>0</v>
      </c>
      <c r="G31" s="867">
        <v>0</v>
      </c>
      <c r="H31" s="867">
        <v>0</v>
      </c>
      <c r="I31" s="867">
        <v>0</v>
      </c>
      <c r="J31" s="869">
        <v>358</v>
      </c>
      <c r="K31" s="869">
        <v>718</v>
      </c>
      <c r="L31" s="869">
        <v>590</v>
      </c>
      <c r="M31" s="869">
        <v>2269</v>
      </c>
      <c r="N31" s="869">
        <v>1193</v>
      </c>
      <c r="O31" s="869">
        <v>1581</v>
      </c>
      <c r="P31" s="869">
        <v>6177</v>
      </c>
      <c r="Q31" s="869">
        <v>3521</v>
      </c>
      <c r="R31" s="869">
        <v>3625</v>
      </c>
      <c r="S31" s="869">
        <v>3675</v>
      </c>
      <c r="T31" s="869">
        <v>3628</v>
      </c>
      <c r="U31" s="869">
        <v>9779</v>
      </c>
      <c r="V31" s="869">
        <v>4395</v>
      </c>
      <c r="W31" s="869">
        <v>6209</v>
      </c>
      <c r="X31" s="869">
        <v>8381</v>
      </c>
      <c r="Y31" s="869">
        <v>8627</v>
      </c>
      <c r="Z31" s="869">
        <v>7568</v>
      </c>
      <c r="AA31" s="869">
        <v>8710</v>
      </c>
      <c r="AB31" s="869">
        <v>13270</v>
      </c>
      <c r="AC31" s="869">
        <v>9711</v>
      </c>
      <c r="AD31" s="869">
        <v>32411</v>
      </c>
      <c r="AE31" s="869">
        <v>40119</v>
      </c>
      <c r="AF31" s="869">
        <v>48222</v>
      </c>
      <c r="AG31" s="869">
        <v>33626</v>
      </c>
      <c r="AH31" s="869">
        <v>20128</v>
      </c>
      <c r="AI31" s="869">
        <v>30336</v>
      </c>
    </row>
    <row r="32" spans="2:35" x14ac:dyDescent="0.2">
      <c r="B32" s="870" t="s">
        <v>2700</v>
      </c>
      <c r="C32" s="867">
        <v>0</v>
      </c>
      <c r="D32" s="867">
        <v>0</v>
      </c>
      <c r="E32" s="867">
        <v>0</v>
      </c>
      <c r="F32" s="867">
        <v>0</v>
      </c>
      <c r="G32" s="867">
        <v>0</v>
      </c>
      <c r="H32" s="867">
        <v>0</v>
      </c>
      <c r="I32" s="867">
        <v>0</v>
      </c>
      <c r="J32" s="869">
        <v>303</v>
      </c>
      <c r="K32" s="869">
        <v>957</v>
      </c>
      <c r="L32" s="869">
        <v>863</v>
      </c>
      <c r="M32" s="869">
        <v>2294</v>
      </c>
      <c r="N32" s="869">
        <v>1050</v>
      </c>
      <c r="O32" s="869">
        <v>1748</v>
      </c>
      <c r="P32" s="869">
        <v>6122</v>
      </c>
      <c r="Q32" s="869">
        <v>3667</v>
      </c>
      <c r="R32" s="869">
        <v>2968</v>
      </c>
      <c r="S32" s="869">
        <v>3817</v>
      </c>
      <c r="T32" s="869">
        <v>3766</v>
      </c>
      <c r="U32" s="869">
        <v>8314</v>
      </c>
      <c r="V32" s="869">
        <v>5429</v>
      </c>
      <c r="W32" s="869">
        <v>5853</v>
      </c>
      <c r="X32" s="869">
        <v>7352</v>
      </c>
      <c r="Y32" s="869">
        <v>8058</v>
      </c>
      <c r="Z32" s="869">
        <v>6409</v>
      </c>
      <c r="AA32" s="869">
        <v>9528</v>
      </c>
      <c r="AB32" s="869">
        <v>7172</v>
      </c>
      <c r="AC32" s="869">
        <v>8959</v>
      </c>
      <c r="AD32" s="869">
        <v>33201</v>
      </c>
      <c r="AE32" s="869">
        <v>44976</v>
      </c>
      <c r="AF32" s="869">
        <v>48739</v>
      </c>
      <c r="AG32" s="869">
        <v>21732</v>
      </c>
      <c r="AH32" s="869">
        <v>24868</v>
      </c>
      <c r="AI32" s="869">
        <v>32505</v>
      </c>
    </row>
    <row r="33" spans="2:35" x14ac:dyDescent="0.2">
      <c r="B33" s="870" t="s">
        <v>2699</v>
      </c>
      <c r="C33" s="867">
        <v>0</v>
      </c>
      <c r="D33" s="867">
        <v>0</v>
      </c>
      <c r="E33" s="867">
        <v>0</v>
      </c>
      <c r="F33" s="867">
        <v>0</v>
      </c>
      <c r="G33" s="867">
        <v>0</v>
      </c>
      <c r="H33" s="867">
        <v>0</v>
      </c>
      <c r="I33" s="867">
        <v>0</v>
      </c>
      <c r="J33" s="869">
        <v>308</v>
      </c>
      <c r="K33" s="869">
        <v>515</v>
      </c>
      <c r="L33" s="869">
        <v>535</v>
      </c>
      <c r="M33" s="869">
        <v>2140</v>
      </c>
      <c r="N33" s="869">
        <v>3540</v>
      </c>
      <c r="O33" s="869">
        <v>3026</v>
      </c>
      <c r="P33" s="869">
        <v>6215</v>
      </c>
      <c r="Q33" s="869">
        <v>3496</v>
      </c>
      <c r="R33" s="869">
        <v>3292</v>
      </c>
      <c r="S33" s="869">
        <v>4144</v>
      </c>
      <c r="T33" s="869">
        <v>3889</v>
      </c>
      <c r="U33" s="869">
        <v>6309</v>
      </c>
      <c r="V33" s="869">
        <v>6104</v>
      </c>
      <c r="W33" s="869">
        <v>7087</v>
      </c>
      <c r="X33" s="869">
        <v>6122</v>
      </c>
      <c r="Y33" s="869">
        <v>10068</v>
      </c>
      <c r="Z33" s="869">
        <v>7504</v>
      </c>
      <c r="AA33" s="869">
        <v>9068</v>
      </c>
      <c r="AB33" s="869">
        <v>8488</v>
      </c>
      <c r="AC33" s="869">
        <v>13006</v>
      </c>
      <c r="AD33" s="869">
        <v>37451</v>
      </c>
      <c r="AE33" s="869">
        <v>38108</v>
      </c>
      <c r="AF33" s="869">
        <v>44085</v>
      </c>
      <c r="AG33" s="869">
        <v>21426</v>
      </c>
      <c r="AH33" s="869">
        <v>27560</v>
      </c>
      <c r="AI33" s="869">
        <v>31988</v>
      </c>
    </row>
    <row r="34" spans="2:35" x14ac:dyDescent="0.2">
      <c r="B34" s="870" t="s">
        <v>2698</v>
      </c>
      <c r="C34" s="867">
        <v>0</v>
      </c>
      <c r="D34" s="867">
        <v>0</v>
      </c>
      <c r="E34" s="867">
        <v>0</v>
      </c>
      <c r="F34" s="867">
        <v>0</v>
      </c>
      <c r="G34" s="867">
        <v>0</v>
      </c>
      <c r="H34" s="867">
        <v>0</v>
      </c>
      <c r="I34" s="867">
        <v>0</v>
      </c>
      <c r="J34" s="869">
        <v>359</v>
      </c>
      <c r="K34" s="869">
        <v>781</v>
      </c>
      <c r="L34" s="869">
        <v>627</v>
      </c>
      <c r="M34" s="869">
        <v>694</v>
      </c>
      <c r="N34" s="869">
        <v>1875</v>
      </c>
      <c r="O34" s="869">
        <v>2749</v>
      </c>
      <c r="P34" s="869">
        <v>6254</v>
      </c>
      <c r="Q34" s="869">
        <v>2523</v>
      </c>
      <c r="R34" s="869">
        <v>2840</v>
      </c>
      <c r="S34" s="869">
        <v>3716</v>
      </c>
      <c r="T34" s="869">
        <v>4040</v>
      </c>
      <c r="U34" s="869">
        <v>7088</v>
      </c>
      <c r="V34" s="869">
        <v>9491</v>
      </c>
      <c r="W34" s="869">
        <v>9192</v>
      </c>
      <c r="X34" s="869">
        <v>6856</v>
      </c>
      <c r="Y34" s="869">
        <v>3575</v>
      </c>
      <c r="Z34" s="869">
        <v>7085</v>
      </c>
      <c r="AA34" s="869">
        <v>8948</v>
      </c>
      <c r="AB34" s="869">
        <v>6188</v>
      </c>
      <c r="AC34" s="869">
        <v>14015</v>
      </c>
      <c r="AD34" s="869">
        <v>41874</v>
      </c>
      <c r="AE34" s="869">
        <v>30325</v>
      </c>
      <c r="AF34" s="869">
        <v>38373</v>
      </c>
      <c r="AG34" s="869">
        <v>23887</v>
      </c>
      <c r="AH34" s="869">
        <v>26433</v>
      </c>
      <c r="AI34" s="869">
        <v>25313</v>
      </c>
    </row>
    <row r="35" spans="2:35" x14ac:dyDescent="0.2">
      <c r="B35" s="870" t="s">
        <v>883</v>
      </c>
      <c r="C35" s="867">
        <v>0</v>
      </c>
      <c r="D35" s="867">
        <v>0</v>
      </c>
      <c r="E35" s="867">
        <v>0</v>
      </c>
      <c r="F35" s="867">
        <v>0</v>
      </c>
      <c r="G35" s="867">
        <v>0</v>
      </c>
      <c r="H35" s="867">
        <v>0</v>
      </c>
      <c r="I35" s="867">
        <v>0</v>
      </c>
      <c r="J35" s="869">
        <v>444</v>
      </c>
      <c r="K35" s="869">
        <v>579</v>
      </c>
      <c r="L35" s="869">
        <v>534</v>
      </c>
      <c r="M35" s="869">
        <v>815</v>
      </c>
      <c r="N35" s="869">
        <v>1661</v>
      </c>
      <c r="O35" s="869">
        <v>3809</v>
      </c>
      <c r="P35" s="869">
        <v>5626</v>
      </c>
      <c r="Q35" s="869">
        <v>2112</v>
      </c>
      <c r="R35" s="869">
        <v>3086</v>
      </c>
      <c r="S35" s="869">
        <v>3721</v>
      </c>
      <c r="T35" s="869">
        <v>4204</v>
      </c>
      <c r="U35" s="869">
        <v>4328</v>
      </c>
      <c r="V35" s="869">
        <v>8221</v>
      </c>
      <c r="W35" s="869">
        <v>7920</v>
      </c>
      <c r="X35" s="869">
        <v>6076</v>
      </c>
      <c r="Y35" s="869">
        <v>4084</v>
      </c>
      <c r="Z35" s="869">
        <v>7843</v>
      </c>
      <c r="AA35" s="869">
        <v>6762</v>
      </c>
      <c r="AB35" s="869">
        <v>8193</v>
      </c>
      <c r="AC35" s="869">
        <v>13689</v>
      </c>
      <c r="AD35" s="869">
        <v>54441</v>
      </c>
      <c r="AE35" s="869">
        <v>27308</v>
      </c>
      <c r="AF35" s="869">
        <v>36654</v>
      </c>
      <c r="AG35" s="869">
        <v>27138</v>
      </c>
      <c r="AH35" s="869">
        <v>25608</v>
      </c>
      <c r="AI35" s="869">
        <v>23631</v>
      </c>
    </row>
    <row r="36" spans="2:35" x14ac:dyDescent="0.2">
      <c r="B36" s="870" t="s">
        <v>2697</v>
      </c>
      <c r="C36" s="867">
        <v>0</v>
      </c>
      <c r="D36" s="867">
        <v>0</v>
      </c>
      <c r="E36" s="867">
        <v>0</v>
      </c>
      <c r="F36" s="867">
        <v>0</v>
      </c>
      <c r="G36" s="867">
        <v>0</v>
      </c>
      <c r="H36" s="867">
        <v>0</v>
      </c>
      <c r="I36" s="867">
        <v>0</v>
      </c>
      <c r="J36" s="869">
        <v>633</v>
      </c>
      <c r="K36" s="869">
        <v>737</v>
      </c>
      <c r="L36" s="869">
        <v>1070</v>
      </c>
      <c r="M36" s="869">
        <v>1486</v>
      </c>
      <c r="N36" s="869">
        <v>2617</v>
      </c>
      <c r="O36" s="869">
        <v>4540</v>
      </c>
      <c r="P36" s="869">
        <v>5139</v>
      </c>
      <c r="Q36" s="869">
        <v>1714</v>
      </c>
      <c r="R36" s="869">
        <v>4295</v>
      </c>
      <c r="S36" s="869">
        <v>5415</v>
      </c>
      <c r="T36" s="869">
        <v>10058</v>
      </c>
      <c r="U36" s="869">
        <v>5367</v>
      </c>
      <c r="V36" s="869">
        <v>6405</v>
      </c>
      <c r="W36" s="869">
        <v>6584</v>
      </c>
      <c r="X36" s="869">
        <v>6721</v>
      </c>
      <c r="Y36" s="869">
        <v>8350</v>
      </c>
      <c r="Z36" s="869">
        <v>8070</v>
      </c>
      <c r="AA36" s="869">
        <v>5370</v>
      </c>
      <c r="AB36" s="869">
        <v>7768</v>
      </c>
      <c r="AC36" s="869">
        <v>17528</v>
      </c>
      <c r="AD36" s="869">
        <v>42469</v>
      </c>
      <c r="AE36" s="869">
        <v>30293</v>
      </c>
      <c r="AF36" s="869">
        <v>31877</v>
      </c>
      <c r="AG36" s="869">
        <v>28551</v>
      </c>
      <c r="AH36" s="869">
        <v>27479</v>
      </c>
      <c r="AI36" s="869">
        <v>22162</v>
      </c>
    </row>
    <row r="37" spans="2:35" x14ac:dyDescent="0.2">
      <c r="B37" s="868" t="s">
        <v>2696</v>
      </c>
      <c r="C37" s="867">
        <v>0</v>
      </c>
      <c r="D37" s="867">
        <v>0</v>
      </c>
      <c r="E37" s="867">
        <v>0</v>
      </c>
      <c r="F37" s="867">
        <v>0</v>
      </c>
      <c r="G37" s="867">
        <v>0</v>
      </c>
      <c r="H37" s="867">
        <v>0</v>
      </c>
      <c r="I37" s="867">
        <v>0</v>
      </c>
      <c r="J37" s="866">
        <v>394</v>
      </c>
      <c r="K37" s="866">
        <v>596</v>
      </c>
      <c r="L37" s="866">
        <v>700</v>
      </c>
      <c r="M37" s="866">
        <v>1389</v>
      </c>
      <c r="N37" s="866">
        <v>1747.8333333333333</v>
      </c>
      <c r="O37" s="866">
        <v>2354.5</v>
      </c>
      <c r="P37" s="866">
        <v>5511</v>
      </c>
      <c r="Q37" s="866">
        <v>2935</v>
      </c>
      <c r="R37" s="866">
        <v>2627</v>
      </c>
      <c r="S37" s="866">
        <v>3423</v>
      </c>
      <c r="T37" s="866">
        <v>4680</v>
      </c>
      <c r="U37" s="866">
        <v>8193</v>
      </c>
      <c r="V37" s="866">
        <v>5228</v>
      </c>
      <c r="W37" s="866">
        <v>5826</v>
      </c>
      <c r="X37" s="866">
        <v>7238</v>
      </c>
      <c r="Y37" s="866">
        <v>6134</v>
      </c>
      <c r="Z37" s="866">
        <v>7113</v>
      </c>
      <c r="AA37" s="866">
        <v>6879</v>
      </c>
      <c r="AB37" s="866">
        <v>6642</v>
      </c>
      <c r="AC37" s="866">
        <v>9572</v>
      </c>
      <c r="AD37" s="866">
        <v>35259</v>
      </c>
      <c r="AE37" s="866">
        <v>36050</v>
      </c>
      <c r="AF37" s="866">
        <v>40645</v>
      </c>
      <c r="AG37" s="866">
        <v>31171</v>
      </c>
      <c r="AH37" s="866">
        <v>22848</v>
      </c>
      <c r="AI37" s="866">
        <v>30188</v>
      </c>
    </row>
    <row r="38" spans="2:35" ht="12" thickBot="1" x14ac:dyDescent="0.25">
      <c r="B38" s="804"/>
      <c r="C38" s="865"/>
      <c r="D38" s="865"/>
      <c r="E38" s="865"/>
      <c r="F38" s="865"/>
      <c r="G38" s="865"/>
      <c r="H38" s="865"/>
      <c r="I38" s="865"/>
      <c r="J38" s="853"/>
      <c r="K38" s="864"/>
      <c r="L38" s="864"/>
      <c r="M38" s="864"/>
      <c r="N38" s="864"/>
      <c r="O38" s="864"/>
      <c r="P38" s="864"/>
      <c r="Q38" s="864"/>
      <c r="R38" s="864"/>
      <c r="S38" s="864"/>
      <c r="T38" s="864"/>
      <c r="U38" s="864"/>
      <c r="V38" s="864"/>
      <c r="W38" s="864"/>
      <c r="X38" s="864"/>
      <c r="Y38" s="864"/>
      <c r="Z38" s="864"/>
      <c r="AA38" s="864"/>
      <c r="AB38" s="864"/>
      <c r="AC38" s="864"/>
      <c r="AD38" s="864"/>
      <c r="AE38" s="864"/>
      <c r="AF38" s="864"/>
      <c r="AG38" s="864"/>
      <c r="AH38" s="864"/>
      <c r="AI38" s="864"/>
    </row>
    <row r="39" spans="2:35" ht="12" thickTop="1" x14ac:dyDescent="0.2">
      <c r="J39" s="863"/>
      <c r="K39" s="853"/>
      <c r="L39" s="853"/>
      <c r="M39" s="853"/>
      <c r="N39" s="853"/>
      <c r="O39" s="853"/>
      <c r="P39" s="853"/>
      <c r="Q39" s="853"/>
      <c r="R39" s="853"/>
      <c r="S39" s="853"/>
      <c r="T39" s="853"/>
      <c r="U39" s="853"/>
      <c r="V39" s="853"/>
      <c r="W39" s="853"/>
      <c r="X39" s="853"/>
      <c r="Y39" s="853"/>
      <c r="Z39" s="853"/>
      <c r="AA39" s="853"/>
      <c r="AB39" s="853"/>
      <c r="AC39" s="853"/>
      <c r="AD39" s="853"/>
      <c r="AE39" s="853"/>
      <c r="AF39" s="853"/>
      <c r="AG39" s="853"/>
      <c r="AH39" s="853"/>
      <c r="AI39" s="853"/>
    </row>
    <row r="42" spans="2:35" ht="12" thickBot="1" x14ac:dyDescent="0.25">
      <c r="B42" s="862"/>
      <c r="C42" s="1140"/>
      <c r="D42" s="1140"/>
      <c r="E42" s="1140"/>
      <c r="F42" s="1140"/>
      <c r="G42" s="1140"/>
      <c r="H42" s="1140"/>
      <c r="I42" s="1140"/>
      <c r="J42" s="1140"/>
      <c r="K42" s="1141" t="s">
        <v>2695</v>
      </c>
      <c r="L42" s="1141"/>
      <c r="M42" s="1141"/>
      <c r="N42" s="1141"/>
      <c r="O42" s="1141"/>
      <c r="P42" s="1141"/>
    </row>
    <row r="43" spans="2:35" ht="16.5" customHeight="1" thickTop="1" thickBot="1" x14ac:dyDescent="0.25">
      <c r="B43" s="1142" t="s">
        <v>479</v>
      </c>
      <c r="C43" s="1139" t="s">
        <v>2694</v>
      </c>
      <c r="D43" s="1139"/>
      <c r="E43" s="1139" t="s">
        <v>2693</v>
      </c>
      <c r="F43" s="1139"/>
      <c r="G43" s="1139" t="s">
        <v>2692</v>
      </c>
      <c r="H43" s="1139"/>
      <c r="I43" s="1139" t="s">
        <v>2691</v>
      </c>
      <c r="J43" s="1139"/>
      <c r="K43" s="1139" t="s">
        <v>2690</v>
      </c>
      <c r="L43" s="1139"/>
      <c r="M43" s="1139" t="s">
        <v>2689</v>
      </c>
      <c r="N43" s="1139"/>
      <c r="O43" s="1139" t="s">
        <v>2688</v>
      </c>
      <c r="P43" s="1139"/>
    </row>
    <row r="44" spans="2:35" ht="18.75" customHeight="1" thickBot="1" x14ac:dyDescent="0.25">
      <c r="B44" s="1143"/>
      <c r="C44" s="861" t="s">
        <v>252</v>
      </c>
      <c r="D44" s="861" t="s">
        <v>2687</v>
      </c>
      <c r="E44" s="861" t="s">
        <v>252</v>
      </c>
      <c r="F44" s="861" t="s">
        <v>2687</v>
      </c>
      <c r="G44" s="861" t="s">
        <v>252</v>
      </c>
      <c r="H44" s="861" t="s">
        <v>2687</v>
      </c>
      <c r="I44" s="861" t="s">
        <v>252</v>
      </c>
      <c r="J44" s="861" t="s">
        <v>2687</v>
      </c>
      <c r="K44" s="861" t="s">
        <v>252</v>
      </c>
      <c r="L44" s="861" t="s">
        <v>2687</v>
      </c>
      <c r="M44" s="861" t="s">
        <v>252</v>
      </c>
      <c r="N44" s="861" t="s">
        <v>2687</v>
      </c>
      <c r="O44" s="861" t="s">
        <v>252</v>
      </c>
      <c r="P44" s="861" t="s">
        <v>2687</v>
      </c>
    </row>
    <row r="45" spans="2:35" ht="12" thickTop="1" x14ac:dyDescent="0.2">
      <c r="B45" s="858"/>
      <c r="C45" s="858"/>
      <c r="D45" s="860"/>
      <c r="E45" s="860"/>
      <c r="F45" s="860"/>
      <c r="G45" s="858"/>
      <c r="H45" s="858"/>
      <c r="I45" s="858"/>
      <c r="J45" s="858"/>
      <c r="K45" s="858"/>
      <c r="L45" s="858"/>
      <c r="M45" s="858"/>
      <c r="N45" s="859"/>
      <c r="O45" s="858"/>
      <c r="P45" s="858"/>
    </row>
    <row r="46" spans="2:35" x14ac:dyDescent="0.2">
      <c r="B46" s="857" t="s">
        <v>879</v>
      </c>
      <c r="C46" s="812"/>
      <c r="D46" s="812"/>
      <c r="E46" s="812"/>
      <c r="F46" s="812"/>
      <c r="G46" s="812"/>
      <c r="H46" s="812"/>
      <c r="I46" s="812"/>
      <c r="J46" s="812"/>
      <c r="K46" s="812"/>
      <c r="L46" s="812"/>
      <c r="M46" s="812"/>
      <c r="N46" s="812"/>
      <c r="O46" s="812"/>
      <c r="P46" s="812"/>
    </row>
    <row r="47" spans="2:35" x14ac:dyDescent="0.2">
      <c r="B47" s="700" t="s">
        <v>884</v>
      </c>
      <c r="C47" s="855">
        <v>65.8</v>
      </c>
      <c r="D47" s="812">
        <v>8.5</v>
      </c>
      <c r="E47" s="855">
        <v>2.7</v>
      </c>
      <c r="F47" s="812">
        <v>9.8000000000000007</v>
      </c>
      <c r="G47" s="855">
        <v>1.3</v>
      </c>
      <c r="H47" s="812">
        <v>8.5</v>
      </c>
      <c r="I47" s="855">
        <v>6.6</v>
      </c>
      <c r="J47" s="812">
        <v>8.9</v>
      </c>
      <c r="K47" s="855">
        <v>3.8</v>
      </c>
      <c r="L47" s="812">
        <v>9</v>
      </c>
      <c r="M47" s="855">
        <v>0.1</v>
      </c>
      <c r="N47" s="812">
        <v>8.8000000000000007</v>
      </c>
      <c r="O47" s="855" t="s">
        <v>431</v>
      </c>
      <c r="P47" s="855" t="s">
        <v>431</v>
      </c>
    </row>
    <row r="48" spans="2:35" x14ac:dyDescent="0.2">
      <c r="B48" s="700" t="s">
        <v>885</v>
      </c>
      <c r="C48" s="855">
        <v>80.2</v>
      </c>
      <c r="D48" s="812">
        <v>8.1</v>
      </c>
      <c r="E48" s="855">
        <v>1</v>
      </c>
      <c r="F48" s="812">
        <v>8.6999999999999993</v>
      </c>
      <c r="G48" s="855">
        <v>1.9</v>
      </c>
      <c r="H48" s="812">
        <v>8.1</v>
      </c>
      <c r="I48" s="855">
        <v>4.8</v>
      </c>
      <c r="J48" s="812">
        <v>8.8000000000000007</v>
      </c>
      <c r="K48" s="855">
        <v>2.7</v>
      </c>
      <c r="L48" s="812">
        <v>9</v>
      </c>
      <c r="M48" s="855" t="s">
        <v>431</v>
      </c>
      <c r="N48" s="812" t="s">
        <v>431</v>
      </c>
      <c r="O48" s="855" t="s">
        <v>431</v>
      </c>
      <c r="P48" s="855" t="s">
        <v>431</v>
      </c>
    </row>
    <row r="49" spans="2:16" x14ac:dyDescent="0.2">
      <c r="B49" s="700" t="s">
        <v>886</v>
      </c>
      <c r="C49" s="855">
        <v>85.6</v>
      </c>
      <c r="D49" s="812">
        <v>7.9</v>
      </c>
      <c r="E49" s="855">
        <v>2.2999999999999998</v>
      </c>
      <c r="F49" s="812">
        <v>8.4</v>
      </c>
      <c r="G49" s="855">
        <v>1.4</v>
      </c>
      <c r="H49" s="812">
        <v>8.1</v>
      </c>
      <c r="I49" s="855">
        <v>2.9</v>
      </c>
      <c r="J49" s="812">
        <v>8.8000000000000007</v>
      </c>
      <c r="K49" s="855">
        <v>0.5</v>
      </c>
      <c r="L49" s="812">
        <v>9.1999999999999993</v>
      </c>
      <c r="M49" s="855">
        <v>0.1</v>
      </c>
      <c r="N49" s="812">
        <v>8.8000000000000007</v>
      </c>
      <c r="O49" s="855" t="s">
        <v>431</v>
      </c>
      <c r="P49" s="855" t="s">
        <v>431</v>
      </c>
    </row>
    <row r="50" spans="2:16" x14ac:dyDescent="0.2">
      <c r="B50" s="700" t="s">
        <v>887</v>
      </c>
      <c r="C50" s="855">
        <v>88</v>
      </c>
      <c r="D50" s="812">
        <v>9.1999999999999993</v>
      </c>
      <c r="E50" s="855">
        <v>2.6</v>
      </c>
      <c r="F50" s="812">
        <v>9.5</v>
      </c>
      <c r="G50" s="855">
        <v>2.2999999999999998</v>
      </c>
      <c r="H50" s="812">
        <v>9.6</v>
      </c>
      <c r="I50" s="855">
        <v>2.2000000000000002</v>
      </c>
      <c r="J50" s="812">
        <v>8.9</v>
      </c>
      <c r="K50" s="855">
        <v>4.2</v>
      </c>
      <c r="L50" s="812">
        <v>9.5</v>
      </c>
      <c r="M50" s="855" t="s">
        <v>431</v>
      </c>
      <c r="N50" s="812" t="s">
        <v>431</v>
      </c>
      <c r="O50" s="855" t="s">
        <v>431</v>
      </c>
      <c r="P50" s="855" t="s">
        <v>431</v>
      </c>
    </row>
    <row r="51" spans="2:16" x14ac:dyDescent="0.2">
      <c r="B51" s="700" t="s">
        <v>888</v>
      </c>
      <c r="C51" s="855">
        <v>66.8</v>
      </c>
      <c r="D51" s="812">
        <v>8.4</v>
      </c>
      <c r="E51" s="855">
        <v>9.1999999999999993</v>
      </c>
      <c r="F51" s="812">
        <v>9.6</v>
      </c>
      <c r="G51" s="855">
        <v>1.6</v>
      </c>
      <c r="H51" s="812">
        <v>8.6</v>
      </c>
      <c r="I51" s="855">
        <v>2.2000000000000002</v>
      </c>
      <c r="J51" s="812">
        <v>9.1999999999999993</v>
      </c>
      <c r="K51" s="855">
        <v>2.4</v>
      </c>
      <c r="L51" s="812">
        <v>9.4</v>
      </c>
      <c r="M51" s="855">
        <v>0.3</v>
      </c>
      <c r="N51" s="812">
        <v>9.1</v>
      </c>
      <c r="O51" s="855" t="s">
        <v>431</v>
      </c>
      <c r="P51" s="855" t="s">
        <v>431</v>
      </c>
    </row>
    <row r="52" spans="2:16" x14ac:dyDescent="0.2">
      <c r="B52" s="700" t="s">
        <v>465</v>
      </c>
      <c r="C52" s="855">
        <v>74.7</v>
      </c>
      <c r="D52" s="812">
        <v>6.9</v>
      </c>
      <c r="E52" s="855">
        <v>5.2</v>
      </c>
      <c r="F52" s="812">
        <v>8.4</v>
      </c>
      <c r="G52" s="855">
        <v>8.8000000000000007</v>
      </c>
      <c r="H52" s="812">
        <v>8.4</v>
      </c>
      <c r="I52" s="855">
        <v>4</v>
      </c>
      <c r="J52" s="812">
        <v>9.1</v>
      </c>
      <c r="K52" s="855">
        <v>0.3</v>
      </c>
      <c r="L52" s="812">
        <v>9</v>
      </c>
      <c r="M52" s="855" t="s">
        <v>431</v>
      </c>
      <c r="N52" s="812" t="s">
        <v>431</v>
      </c>
      <c r="O52" s="855" t="s">
        <v>431</v>
      </c>
      <c r="P52" s="855" t="s">
        <v>431</v>
      </c>
    </row>
    <row r="53" spans="2:16" x14ac:dyDescent="0.2">
      <c r="B53" s="700" t="s">
        <v>851</v>
      </c>
      <c r="C53" s="855">
        <v>90.2</v>
      </c>
      <c r="D53" s="812">
        <v>8.1</v>
      </c>
      <c r="E53" s="855">
        <v>8.8000000000000007</v>
      </c>
      <c r="F53" s="812">
        <v>8.6</v>
      </c>
      <c r="G53" s="855">
        <v>2.5</v>
      </c>
      <c r="H53" s="812">
        <v>8.3000000000000007</v>
      </c>
      <c r="I53" s="855">
        <v>11.8</v>
      </c>
      <c r="J53" s="812">
        <v>8.9</v>
      </c>
      <c r="K53" s="855">
        <v>5.4</v>
      </c>
      <c r="L53" s="812">
        <v>9.4</v>
      </c>
      <c r="M53" s="855">
        <v>0.2</v>
      </c>
      <c r="N53" s="812">
        <v>9.1999999999999993</v>
      </c>
      <c r="O53" s="855" t="s">
        <v>431</v>
      </c>
      <c r="P53" s="855" t="s">
        <v>431</v>
      </c>
    </row>
    <row r="54" spans="2:16" x14ac:dyDescent="0.2">
      <c r="B54" s="700" t="s">
        <v>889</v>
      </c>
      <c r="C54" s="855">
        <v>79.099999999999994</v>
      </c>
      <c r="D54" s="812">
        <v>8.6</v>
      </c>
      <c r="E54" s="855">
        <v>2</v>
      </c>
      <c r="F54" s="812">
        <v>8.1999999999999993</v>
      </c>
      <c r="G54" s="855">
        <v>2</v>
      </c>
      <c r="H54" s="812">
        <v>8.8000000000000007</v>
      </c>
      <c r="I54" s="855">
        <v>5.2</v>
      </c>
      <c r="J54" s="812">
        <v>9.1</v>
      </c>
      <c r="K54" s="855">
        <v>3.4</v>
      </c>
      <c r="L54" s="812">
        <v>9.4</v>
      </c>
      <c r="M54" s="855">
        <v>0.1</v>
      </c>
      <c r="N54" s="812">
        <v>9.1999999999999993</v>
      </c>
      <c r="O54" s="855">
        <v>1</v>
      </c>
      <c r="P54" s="855">
        <v>10.5</v>
      </c>
    </row>
    <row r="55" spans="2:16" x14ac:dyDescent="0.2">
      <c r="B55" s="700" t="s">
        <v>890</v>
      </c>
      <c r="C55" s="855">
        <v>94.3</v>
      </c>
      <c r="D55" s="812">
        <v>8.1</v>
      </c>
      <c r="E55" s="855">
        <v>2.6</v>
      </c>
      <c r="F55" s="812">
        <v>8.5</v>
      </c>
      <c r="G55" s="855">
        <v>1</v>
      </c>
      <c r="H55" s="812">
        <v>8.3000000000000007</v>
      </c>
      <c r="I55" s="855">
        <v>7.8</v>
      </c>
      <c r="J55" s="812">
        <v>9.1</v>
      </c>
      <c r="K55" s="855">
        <v>1.6</v>
      </c>
      <c r="L55" s="812">
        <v>10.3</v>
      </c>
      <c r="M55" s="855">
        <v>1.1000000000000001</v>
      </c>
      <c r="N55" s="812">
        <v>9.6</v>
      </c>
      <c r="O55" s="855" t="s">
        <v>431</v>
      </c>
      <c r="P55" s="855" t="s">
        <v>431</v>
      </c>
    </row>
    <row r="56" spans="2:16" x14ac:dyDescent="0.2">
      <c r="B56" s="700" t="s">
        <v>891</v>
      </c>
      <c r="C56" s="855">
        <v>77.7</v>
      </c>
      <c r="D56" s="812">
        <v>9</v>
      </c>
      <c r="E56" s="855">
        <v>2.7</v>
      </c>
      <c r="F56" s="812">
        <v>9</v>
      </c>
      <c r="G56" s="855">
        <v>0.4</v>
      </c>
      <c r="H56" s="812">
        <v>8.9</v>
      </c>
      <c r="I56" s="855">
        <v>0.1</v>
      </c>
      <c r="J56" s="812">
        <v>9</v>
      </c>
      <c r="K56" s="855">
        <v>2.1</v>
      </c>
      <c r="L56" s="812">
        <v>9.6</v>
      </c>
      <c r="M56" s="855" t="s">
        <v>431</v>
      </c>
      <c r="N56" s="812" t="s">
        <v>431</v>
      </c>
      <c r="O56" s="855" t="s">
        <v>431</v>
      </c>
      <c r="P56" s="855" t="s">
        <v>431</v>
      </c>
    </row>
    <row r="57" spans="2:16" x14ac:dyDescent="0.2">
      <c r="B57" s="700" t="s">
        <v>883</v>
      </c>
      <c r="C57" s="855">
        <v>77.099999999999994</v>
      </c>
      <c r="D57" s="812">
        <v>8.5</v>
      </c>
      <c r="E57" s="855">
        <v>5.8</v>
      </c>
      <c r="F57" s="812">
        <v>8.9</v>
      </c>
      <c r="G57" s="855">
        <v>3</v>
      </c>
      <c r="H57" s="812">
        <v>9.1999999999999993</v>
      </c>
      <c r="I57" s="855">
        <v>1.9</v>
      </c>
      <c r="J57" s="812">
        <v>8.8000000000000007</v>
      </c>
      <c r="K57" s="855">
        <v>1</v>
      </c>
      <c r="L57" s="812">
        <v>9.5</v>
      </c>
      <c r="M57" s="855">
        <v>1</v>
      </c>
      <c r="N57" s="812">
        <v>9.9</v>
      </c>
      <c r="O57" s="855" t="s">
        <v>431</v>
      </c>
      <c r="P57" s="855" t="s">
        <v>431</v>
      </c>
    </row>
    <row r="58" spans="2:16" x14ac:dyDescent="0.2">
      <c r="B58" s="700" t="s">
        <v>464</v>
      </c>
      <c r="C58" s="855">
        <v>86.9</v>
      </c>
      <c r="D58" s="812">
        <v>7</v>
      </c>
      <c r="E58" s="855">
        <v>4.5</v>
      </c>
      <c r="F58" s="812">
        <v>8.6999999999999993</v>
      </c>
      <c r="G58" s="855">
        <v>1.9</v>
      </c>
      <c r="H58" s="812">
        <v>9</v>
      </c>
      <c r="I58" s="855">
        <v>4</v>
      </c>
      <c r="J58" s="812">
        <v>9</v>
      </c>
      <c r="K58" s="855">
        <v>1</v>
      </c>
      <c r="L58" s="812">
        <v>9.6</v>
      </c>
      <c r="M58" s="855">
        <v>0.5</v>
      </c>
      <c r="N58" s="812">
        <v>9.4</v>
      </c>
      <c r="O58" s="855" t="s">
        <v>431</v>
      </c>
      <c r="P58" s="855" t="s">
        <v>431</v>
      </c>
    </row>
    <row r="59" spans="2:16" x14ac:dyDescent="0.2">
      <c r="B59" s="857" t="s">
        <v>880</v>
      </c>
      <c r="C59" s="855"/>
      <c r="D59" s="812"/>
      <c r="E59" s="855"/>
      <c r="F59" s="812"/>
      <c r="G59" s="855"/>
      <c r="H59" s="812"/>
      <c r="I59" s="855"/>
      <c r="J59" s="812"/>
      <c r="K59" s="855"/>
      <c r="L59" s="812"/>
      <c r="M59" s="855"/>
      <c r="N59" s="812"/>
      <c r="O59" s="855"/>
      <c r="P59" s="855"/>
    </row>
    <row r="60" spans="2:16" x14ac:dyDescent="0.2">
      <c r="B60" s="700" t="s">
        <v>884</v>
      </c>
      <c r="C60" s="855">
        <v>85.945999999999998</v>
      </c>
      <c r="D60" s="855">
        <v>8.75</v>
      </c>
      <c r="E60" s="855">
        <v>1.9</v>
      </c>
      <c r="F60" s="855">
        <v>7.88</v>
      </c>
      <c r="G60" s="855">
        <v>3.66</v>
      </c>
      <c r="H60" s="855">
        <v>9.2200000000000006</v>
      </c>
      <c r="I60" s="855">
        <v>9.86</v>
      </c>
      <c r="J60" s="855">
        <v>9.8699999999999992</v>
      </c>
      <c r="K60" s="855">
        <v>6.9</v>
      </c>
      <c r="L60" s="855">
        <v>9.8800000000000008</v>
      </c>
      <c r="M60" s="855">
        <v>0.3</v>
      </c>
      <c r="N60" s="855">
        <v>9.5</v>
      </c>
      <c r="O60" s="855" t="s">
        <v>431</v>
      </c>
      <c r="P60" s="855" t="s">
        <v>431</v>
      </c>
    </row>
    <row r="61" spans="2:16" x14ac:dyDescent="0.2">
      <c r="B61" s="700" t="s">
        <v>885</v>
      </c>
      <c r="C61" s="855">
        <v>131.202</v>
      </c>
      <c r="D61" s="855">
        <v>9.35</v>
      </c>
      <c r="E61" s="855">
        <v>10.66</v>
      </c>
      <c r="F61" s="855">
        <v>10.210000000000001</v>
      </c>
      <c r="G61" s="855">
        <v>8.5549999999999997</v>
      </c>
      <c r="H61" s="855">
        <v>10.050000000000001</v>
      </c>
      <c r="I61" s="855">
        <v>2.89</v>
      </c>
      <c r="J61" s="855">
        <v>9.5399999999999991</v>
      </c>
      <c r="K61" s="855">
        <v>1.9</v>
      </c>
      <c r="L61" s="855">
        <v>10.039999999999999</v>
      </c>
      <c r="M61" s="855">
        <v>0.1</v>
      </c>
      <c r="N61" s="855">
        <v>9.9</v>
      </c>
      <c r="O61" s="855" t="s">
        <v>431</v>
      </c>
      <c r="P61" s="855" t="s">
        <v>431</v>
      </c>
    </row>
    <row r="62" spans="2:16" x14ac:dyDescent="0.2">
      <c r="B62" s="700" t="s">
        <v>886</v>
      </c>
      <c r="C62" s="855">
        <v>177.9</v>
      </c>
      <c r="D62" s="855">
        <v>9.69</v>
      </c>
      <c r="E62" s="855">
        <v>4.41</v>
      </c>
      <c r="F62" s="855">
        <v>10.01</v>
      </c>
      <c r="G62" s="855">
        <v>3.3</v>
      </c>
      <c r="H62" s="855">
        <v>9.48</v>
      </c>
      <c r="I62" s="855">
        <v>5.0599999999999996</v>
      </c>
      <c r="J62" s="855">
        <v>9.65</v>
      </c>
      <c r="K62" s="855">
        <v>5.71</v>
      </c>
      <c r="L62" s="855">
        <v>9.98</v>
      </c>
      <c r="M62" s="855" t="s">
        <v>431</v>
      </c>
      <c r="N62" s="855" t="s">
        <v>431</v>
      </c>
      <c r="O62" s="855" t="s">
        <v>431</v>
      </c>
      <c r="P62" s="855" t="s">
        <v>431</v>
      </c>
    </row>
    <row r="63" spans="2:16" x14ac:dyDescent="0.2">
      <c r="B63" s="700" t="s">
        <v>887</v>
      </c>
      <c r="C63" s="855">
        <v>142.04</v>
      </c>
      <c r="D63" s="855">
        <v>9.8000000000000007</v>
      </c>
      <c r="E63" s="855">
        <v>8.1300000000000008</v>
      </c>
      <c r="F63" s="855">
        <v>9.93</v>
      </c>
      <c r="G63" s="855">
        <v>4.93</v>
      </c>
      <c r="H63" s="855">
        <v>9.75</v>
      </c>
      <c r="I63" s="855">
        <v>5.54</v>
      </c>
      <c r="J63" s="855">
        <v>9.9600000000000009</v>
      </c>
      <c r="K63" s="855">
        <v>9.6359999999999992</v>
      </c>
      <c r="L63" s="855">
        <v>9.9700000000000006</v>
      </c>
      <c r="M63" s="855">
        <v>0.1</v>
      </c>
      <c r="N63" s="855">
        <v>10.55</v>
      </c>
      <c r="O63" s="855" t="s">
        <v>431</v>
      </c>
      <c r="P63" s="855" t="s">
        <v>431</v>
      </c>
    </row>
    <row r="64" spans="2:16" x14ac:dyDescent="0.2">
      <c r="B64" s="700" t="s">
        <v>888</v>
      </c>
      <c r="C64" s="855">
        <v>80.61</v>
      </c>
      <c r="D64" s="855">
        <v>9.9499999999999993</v>
      </c>
      <c r="E64" s="855">
        <v>2.96</v>
      </c>
      <c r="F64" s="855">
        <v>9.41</v>
      </c>
      <c r="G64" s="855">
        <v>12.53</v>
      </c>
      <c r="H64" s="855">
        <v>10.25</v>
      </c>
      <c r="I64" s="855">
        <v>19.72</v>
      </c>
      <c r="J64" s="855">
        <v>10.31</v>
      </c>
      <c r="K64" s="855">
        <v>3.19</v>
      </c>
      <c r="L64" s="855">
        <v>10.51</v>
      </c>
      <c r="M64" s="855" t="s">
        <v>431</v>
      </c>
      <c r="N64" s="855" t="s">
        <v>431</v>
      </c>
      <c r="O64" s="855" t="s">
        <v>431</v>
      </c>
      <c r="P64" s="855" t="s">
        <v>431</v>
      </c>
    </row>
    <row r="65" spans="2:16" x14ac:dyDescent="0.2">
      <c r="B65" s="700" t="s">
        <v>465</v>
      </c>
      <c r="C65" s="855">
        <v>102.913</v>
      </c>
      <c r="D65" s="855">
        <v>9.33</v>
      </c>
      <c r="E65" s="855">
        <v>12.295</v>
      </c>
      <c r="F65" s="855">
        <v>10.48</v>
      </c>
      <c r="G65" s="855">
        <v>6.99</v>
      </c>
      <c r="H65" s="855">
        <v>9.91</v>
      </c>
      <c r="I65" s="855">
        <v>10.3</v>
      </c>
      <c r="J65" s="855">
        <v>9.93</v>
      </c>
      <c r="K65" s="855">
        <v>9.8000000000000007</v>
      </c>
      <c r="L65" s="855">
        <v>10.54</v>
      </c>
      <c r="M65" s="855">
        <v>0.2</v>
      </c>
      <c r="N65" s="855">
        <v>10.25</v>
      </c>
      <c r="O65" s="855" t="s">
        <v>431</v>
      </c>
      <c r="P65" s="855" t="s">
        <v>431</v>
      </c>
    </row>
    <row r="66" spans="2:16" x14ac:dyDescent="0.2">
      <c r="B66" s="700" t="s">
        <v>851</v>
      </c>
      <c r="C66" s="855">
        <v>101.85</v>
      </c>
      <c r="D66" s="855">
        <v>8.6</v>
      </c>
      <c r="E66" s="855">
        <v>6.8250000000000002</v>
      </c>
      <c r="F66" s="855">
        <v>8.7200000000000006</v>
      </c>
      <c r="G66" s="855">
        <v>2.36</v>
      </c>
      <c r="H66" s="855">
        <v>9.4600000000000009</v>
      </c>
      <c r="I66" s="855">
        <v>7</v>
      </c>
      <c r="J66" s="855">
        <v>9.9</v>
      </c>
      <c r="K66" s="855">
        <v>8.3699999999999992</v>
      </c>
      <c r="L66" s="855">
        <v>10.16</v>
      </c>
      <c r="M66" s="855">
        <v>1.2</v>
      </c>
      <c r="N66" s="855">
        <v>10.130000000000001</v>
      </c>
      <c r="O66" s="855" t="s">
        <v>431</v>
      </c>
      <c r="P66" s="855" t="s">
        <v>431</v>
      </c>
    </row>
    <row r="67" spans="2:16" x14ac:dyDescent="0.2">
      <c r="B67" s="700" t="s">
        <v>889</v>
      </c>
      <c r="C67" s="855">
        <v>98.954999999999998</v>
      </c>
      <c r="D67" s="855">
        <v>8.9600000000000009</v>
      </c>
      <c r="E67" s="855">
        <v>2.0499999999999998</v>
      </c>
      <c r="F67" s="855">
        <v>9.06</v>
      </c>
      <c r="G67" s="855">
        <v>2.6</v>
      </c>
      <c r="H67" s="855">
        <v>9.68</v>
      </c>
      <c r="I67" s="855">
        <v>12.97</v>
      </c>
      <c r="J67" s="855">
        <v>9.6199999999999992</v>
      </c>
      <c r="K67" s="855">
        <v>3.05</v>
      </c>
      <c r="L67" s="855">
        <v>10.37</v>
      </c>
      <c r="M67" s="855">
        <v>0.9</v>
      </c>
      <c r="N67" s="855">
        <v>10.039999999999999</v>
      </c>
      <c r="O67" s="855" t="s">
        <v>431</v>
      </c>
      <c r="P67" s="855" t="s">
        <v>431</v>
      </c>
    </row>
    <row r="68" spans="2:16" x14ac:dyDescent="0.2">
      <c r="B68" s="700" t="s">
        <v>890</v>
      </c>
      <c r="C68" s="855">
        <v>81.459999999999994</v>
      </c>
      <c r="D68" s="855">
        <v>8.73</v>
      </c>
      <c r="E68" s="855">
        <v>5.53</v>
      </c>
      <c r="F68" s="855">
        <v>9.26</v>
      </c>
      <c r="G68" s="855">
        <v>0.8</v>
      </c>
      <c r="H68" s="855">
        <v>9.49</v>
      </c>
      <c r="I68" s="855">
        <v>5.13</v>
      </c>
      <c r="J68" s="855">
        <v>9.4700000000000006</v>
      </c>
      <c r="K68" s="855">
        <v>3.72</v>
      </c>
      <c r="L68" s="855">
        <v>10.029999999999999</v>
      </c>
      <c r="M68" s="855">
        <v>3.9</v>
      </c>
      <c r="N68" s="855">
        <v>10.82</v>
      </c>
      <c r="O68" s="855" t="s">
        <v>431</v>
      </c>
      <c r="P68" s="855" t="s">
        <v>431</v>
      </c>
    </row>
    <row r="69" spans="2:16" x14ac:dyDescent="0.2">
      <c r="B69" s="700" t="s">
        <v>891</v>
      </c>
      <c r="C69" s="855">
        <v>146.45500000000001</v>
      </c>
      <c r="D69" s="855">
        <v>8.25</v>
      </c>
      <c r="E69" s="855">
        <v>5.82</v>
      </c>
      <c r="F69" s="855">
        <v>9.2799999999999994</v>
      </c>
      <c r="G69" s="855">
        <v>1.1499999999999999</v>
      </c>
      <c r="H69" s="855">
        <v>8.9</v>
      </c>
      <c r="I69" s="855">
        <v>9.4700000000000006</v>
      </c>
      <c r="J69" s="855">
        <v>9.51</v>
      </c>
      <c r="K69" s="855">
        <v>4.82</v>
      </c>
      <c r="L69" s="855">
        <v>9.39</v>
      </c>
      <c r="M69" s="855">
        <v>2.85</v>
      </c>
      <c r="N69" s="855">
        <v>10.02</v>
      </c>
      <c r="O69" s="855">
        <v>0.3</v>
      </c>
      <c r="P69" s="855">
        <v>10.199999999999999</v>
      </c>
    </row>
    <row r="70" spans="2:16" x14ac:dyDescent="0.2">
      <c r="B70" s="700" t="s">
        <v>883</v>
      </c>
      <c r="C70" s="855">
        <v>169.53</v>
      </c>
      <c r="D70" s="855">
        <v>8.98</v>
      </c>
      <c r="E70" s="855">
        <v>3.28</v>
      </c>
      <c r="F70" s="855">
        <v>9.0500000000000007</v>
      </c>
      <c r="G70" s="855">
        <v>1.65</v>
      </c>
      <c r="H70" s="855">
        <v>9.18</v>
      </c>
      <c r="I70" s="855">
        <v>7.34</v>
      </c>
      <c r="J70" s="855">
        <v>9.4499999999999993</v>
      </c>
      <c r="K70" s="855">
        <v>6.12</v>
      </c>
      <c r="L70" s="855">
        <v>9.66</v>
      </c>
      <c r="M70" s="855">
        <v>0.25</v>
      </c>
      <c r="N70" s="855">
        <v>10.25</v>
      </c>
      <c r="O70" s="855">
        <v>0.1</v>
      </c>
      <c r="P70" s="855">
        <v>10.5</v>
      </c>
    </row>
    <row r="71" spans="2:16" x14ac:dyDescent="0.2">
      <c r="B71" s="700" t="s">
        <v>464</v>
      </c>
      <c r="C71" s="855">
        <v>134.19999999999999</v>
      </c>
      <c r="D71" s="855">
        <v>7.4</v>
      </c>
      <c r="E71" s="855">
        <v>12.98</v>
      </c>
      <c r="F71" s="855">
        <v>8.85</v>
      </c>
      <c r="G71" s="855">
        <v>5.2</v>
      </c>
      <c r="H71" s="855">
        <v>9.09</v>
      </c>
      <c r="I71" s="855">
        <v>16.690000000000001</v>
      </c>
      <c r="J71" s="855">
        <v>9.41</v>
      </c>
      <c r="K71" s="855">
        <v>4.88</v>
      </c>
      <c r="L71" s="855">
        <v>9.31</v>
      </c>
      <c r="M71" s="855" t="s">
        <v>431</v>
      </c>
      <c r="N71" s="855" t="s">
        <v>431</v>
      </c>
      <c r="O71" s="855">
        <v>0.1</v>
      </c>
      <c r="P71" s="855">
        <v>10.1</v>
      </c>
    </row>
    <row r="72" spans="2:16" x14ac:dyDescent="0.2">
      <c r="B72" s="857" t="s">
        <v>881</v>
      </c>
      <c r="C72" s="855"/>
      <c r="D72" s="812"/>
      <c r="E72" s="855"/>
      <c r="F72" s="812"/>
      <c r="G72" s="855"/>
      <c r="H72" s="812"/>
      <c r="I72" s="855"/>
      <c r="J72" s="812"/>
      <c r="K72" s="855"/>
      <c r="L72" s="812"/>
      <c r="M72" s="855"/>
      <c r="N72" s="812"/>
      <c r="O72" s="855"/>
      <c r="P72" s="812"/>
    </row>
    <row r="73" spans="2:16" x14ac:dyDescent="0.2">
      <c r="B73" s="700" t="s">
        <v>884</v>
      </c>
      <c r="C73" s="855">
        <v>171.1</v>
      </c>
      <c r="D73" s="812">
        <v>8.34</v>
      </c>
      <c r="E73" s="855">
        <v>11.6</v>
      </c>
      <c r="F73" s="812">
        <v>9.6999999999999993</v>
      </c>
      <c r="G73" s="855">
        <v>2.8</v>
      </c>
      <c r="H73" s="812">
        <v>9.15</v>
      </c>
      <c r="I73" s="855">
        <v>16</v>
      </c>
      <c r="J73" s="812">
        <v>9.3699999999999992</v>
      </c>
      <c r="K73" s="855">
        <v>1.4</v>
      </c>
      <c r="L73" s="812">
        <v>8.2799999999999994</v>
      </c>
      <c r="M73" s="855">
        <v>0.6</v>
      </c>
      <c r="N73" s="812">
        <v>9.6</v>
      </c>
      <c r="O73" s="855" t="s">
        <v>431</v>
      </c>
      <c r="P73" s="855" t="s">
        <v>431</v>
      </c>
    </row>
    <row r="74" spans="2:16" x14ac:dyDescent="0.2">
      <c r="B74" s="700" t="s">
        <v>885</v>
      </c>
      <c r="C74" s="855">
        <v>283.2</v>
      </c>
      <c r="D74" s="812">
        <v>8.42</v>
      </c>
      <c r="E74" s="855">
        <v>14</v>
      </c>
      <c r="F74" s="812">
        <v>9.33</v>
      </c>
      <c r="G74" s="855">
        <v>0.85</v>
      </c>
      <c r="H74" s="812">
        <v>9.1199999999999992</v>
      </c>
      <c r="I74" s="855">
        <v>9.8000000000000007</v>
      </c>
      <c r="J74" s="812">
        <v>9.41</v>
      </c>
      <c r="K74" s="855">
        <v>15</v>
      </c>
      <c r="L74" s="812">
        <v>9.27</v>
      </c>
      <c r="M74" s="855">
        <v>0.2</v>
      </c>
      <c r="N74" s="812">
        <v>10.35</v>
      </c>
      <c r="O74" s="855" t="s">
        <v>431</v>
      </c>
      <c r="P74" s="855" t="s">
        <v>431</v>
      </c>
    </row>
    <row r="75" spans="2:16" x14ac:dyDescent="0.2">
      <c r="B75" s="700" t="s">
        <v>886</v>
      </c>
      <c r="C75" s="855">
        <v>285</v>
      </c>
      <c r="D75" s="812">
        <v>9.0399999999999991</v>
      </c>
      <c r="E75" s="855">
        <v>11.5</v>
      </c>
      <c r="F75" s="812">
        <v>9.2100000000000009</v>
      </c>
      <c r="G75" s="855">
        <v>2.5</v>
      </c>
      <c r="H75" s="812">
        <v>9.42</v>
      </c>
      <c r="I75" s="855">
        <v>1.4</v>
      </c>
      <c r="J75" s="812">
        <v>9.23</v>
      </c>
      <c r="K75" s="855">
        <v>3.3</v>
      </c>
      <c r="L75" s="812">
        <v>9.51</v>
      </c>
      <c r="M75" s="855">
        <v>0.4</v>
      </c>
      <c r="N75" s="812">
        <v>10</v>
      </c>
      <c r="O75" s="855" t="s">
        <v>431</v>
      </c>
      <c r="P75" s="855" t="s">
        <v>431</v>
      </c>
    </row>
    <row r="76" spans="2:16" x14ac:dyDescent="0.2">
      <c r="B76" s="700" t="s">
        <v>887</v>
      </c>
      <c r="C76" s="855">
        <v>228.5</v>
      </c>
      <c r="D76" s="812">
        <v>9.5299999999999994</v>
      </c>
      <c r="E76" s="855">
        <v>18.5</v>
      </c>
      <c r="F76" s="812">
        <v>9.69</v>
      </c>
      <c r="G76" s="855">
        <v>6.5</v>
      </c>
      <c r="H76" s="812">
        <v>9.8000000000000007</v>
      </c>
      <c r="I76" s="855">
        <v>3.8</v>
      </c>
      <c r="J76" s="812">
        <v>8.99</v>
      </c>
      <c r="K76" s="855">
        <v>1.8</v>
      </c>
      <c r="L76" s="812">
        <v>9.74</v>
      </c>
      <c r="M76" s="855">
        <v>0.92</v>
      </c>
      <c r="N76" s="812">
        <v>9.98</v>
      </c>
      <c r="O76" s="855" t="s">
        <v>431</v>
      </c>
      <c r="P76" s="855" t="s">
        <v>431</v>
      </c>
    </row>
    <row r="77" spans="2:16" x14ac:dyDescent="0.2">
      <c r="B77" s="700" t="s">
        <v>888</v>
      </c>
      <c r="C77" s="855">
        <v>283</v>
      </c>
      <c r="D77" s="812">
        <v>8.66</v>
      </c>
      <c r="E77" s="855">
        <v>11.7</v>
      </c>
      <c r="F77" s="812">
        <v>9.64</v>
      </c>
      <c r="G77" s="855">
        <v>2.9</v>
      </c>
      <c r="H77" s="812">
        <v>9.2899999999999991</v>
      </c>
      <c r="I77" s="855">
        <v>15.9</v>
      </c>
      <c r="J77" s="812">
        <v>9.31</v>
      </c>
      <c r="K77" s="855">
        <v>6.7</v>
      </c>
      <c r="L77" s="812">
        <v>9.3800000000000008</v>
      </c>
      <c r="M77" s="855" t="s">
        <v>431</v>
      </c>
      <c r="N77" s="855" t="s">
        <v>431</v>
      </c>
      <c r="O77" s="855" t="s">
        <v>431</v>
      </c>
      <c r="P77" s="855" t="s">
        <v>431</v>
      </c>
    </row>
    <row r="78" spans="2:16" x14ac:dyDescent="0.2">
      <c r="B78" s="700" t="s">
        <v>465</v>
      </c>
      <c r="C78" s="855">
        <v>223</v>
      </c>
      <c r="D78" s="812">
        <v>9.3699999999999992</v>
      </c>
      <c r="E78" s="855">
        <v>16.399999999999999</v>
      </c>
      <c r="F78" s="812">
        <v>9.89</v>
      </c>
      <c r="G78" s="855">
        <v>5.2</v>
      </c>
      <c r="H78" s="812">
        <v>9.56</v>
      </c>
      <c r="I78" s="855">
        <v>4.5999999999999996</v>
      </c>
      <c r="J78" s="812">
        <v>9.57</v>
      </c>
      <c r="K78" s="855">
        <v>6.3</v>
      </c>
      <c r="L78" s="812">
        <v>9.6199999999999992</v>
      </c>
      <c r="M78" s="855" t="s">
        <v>431</v>
      </c>
      <c r="N78" s="855" t="s">
        <v>431</v>
      </c>
      <c r="O78" s="855" t="s">
        <v>431</v>
      </c>
      <c r="P78" s="855" t="s">
        <v>431</v>
      </c>
    </row>
    <row r="79" spans="2:16" x14ac:dyDescent="0.2">
      <c r="B79" s="700" t="s">
        <v>851</v>
      </c>
      <c r="C79" s="855">
        <v>111</v>
      </c>
      <c r="D79" s="812">
        <v>8.6999999999999993</v>
      </c>
      <c r="E79" s="855">
        <v>9</v>
      </c>
      <c r="F79" s="812">
        <v>9.1300000000000008</v>
      </c>
      <c r="G79" s="855">
        <v>3.4</v>
      </c>
      <c r="H79" s="812">
        <v>9.86</v>
      </c>
      <c r="I79" s="855">
        <v>2.8</v>
      </c>
      <c r="J79" s="812">
        <v>9.6300000000000008</v>
      </c>
      <c r="K79" s="855">
        <v>2.2999999999999998</v>
      </c>
      <c r="L79" s="812">
        <v>9.8699999999999992</v>
      </c>
      <c r="M79" s="855" t="s">
        <v>431</v>
      </c>
      <c r="N79" s="855" t="s">
        <v>431</v>
      </c>
      <c r="O79" s="855" t="s">
        <v>431</v>
      </c>
      <c r="P79" s="855" t="s">
        <v>431</v>
      </c>
    </row>
    <row r="80" spans="2:16" x14ac:dyDescent="0.2">
      <c r="B80" s="700" t="s">
        <v>889</v>
      </c>
      <c r="C80" s="855">
        <v>149</v>
      </c>
      <c r="D80" s="812">
        <v>9.1300000000000008</v>
      </c>
      <c r="E80" s="855">
        <v>7.6</v>
      </c>
      <c r="F80" s="812">
        <v>9.17</v>
      </c>
      <c r="G80" s="855">
        <v>2.5</v>
      </c>
      <c r="H80" s="812">
        <v>9.74</v>
      </c>
      <c r="I80" s="855">
        <v>3.6</v>
      </c>
      <c r="J80" s="812">
        <v>9.3800000000000008</v>
      </c>
      <c r="K80" s="855">
        <v>5.6</v>
      </c>
      <c r="L80" s="812">
        <v>10.08</v>
      </c>
      <c r="M80" s="855">
        <v>2.9</v>
      </c>
      <c r="N80" s="812">
        <v>10.210000000000001</v>
      </c>
      <c r="O80" s="855" t="s">
        <v>431</v>
      </c>
      <c r="P80" s="855" t="s">
        <v>431</v>
      </c>
    </row>
    <row r="81" spans="2:16" x14ac:dyDescent="0.2">
      <c r="B81" s="700" t="s">
        <v>890</v>
      </c>
      <c r="C81" s="855">
        <v>186</v>
      </c>
      <c r="D81" s="812">
        <v>9.31</v>
      </c>
      <c r="E81" s="855">
        <v>13.8</v>
      </c>
      <c r="F81" s="812">
        <v>9.93</v>
      </c>
      <c r="G81" s="855">
        <v>2.4</v>
      </c>
      <c r="H81" s="812">
        <v>9.92</v>
      </c>
      <c r="I81" s="855">
        <v>2.1</v>
      </c>
      <c r="J81" s="812">
        <v>10.08</v>
      </c>
      <c r="K81" s="855">
        <v>5.0999999999999996</v>
      </c>
      <c r="L81" s="812">
        <v>9.8800000000000008</v>
      </c>
      <c r="M81" s="855">
        <v>1.3</v>
      </c>
      <c r="N81" s="812">
        <v>11.34</v>
      </c>
      <c r="O81" s="855" t="s">
        <v>431</v>
      </c>
      <c r="P81" s="855" t="s">
        <v>431</v>
      </c>
    </row>
    <row r="82" spans="2:16" x14ac:dyDescent="0.2">
      <c r="B82" s="700" t="s">
        <v>891</v>
      </c>
      <c r="C82" s="855">
        <v>175</v>
      </c>
      <c r="D82" s="812">
        <v>9.99</v>
      </c>
      <c r="E82" s="855">
        <v>13.2</v>
      </c>
      <c r="F82" s="812">
        <v>9.9</v>
      </c>
      <c r="G82" s="855">
        <v>6.6</v>
      </c>
      <c r="H82" s="812">
        <v>9.86</v>
      </c>
      <c r="I82" s="855">
        <v>7.1</v>
      </c>
      <c r="J82" s="812">
        <v>10.119999999999999</v>
      </c>
      <c r="K82" s="855">
        <v>4.5</v>
      </c>
      <c r="L82" s="812">
        <v>10.199999999999999</v>
      </c>
      <c r="M82" s="855">
        <v>0.68</v>
      </c>
      <c r="N82" s="812">
        <v>10.130000000000001</v>
      </c>
      <c r="O82" s="855" t="s">
        <v>431</v>
      </c>
      <c r="P82" s="855" t="s">
        <v>431</v>
      </c>
    </row>
    <row r="83" spans="2:16" x14ac:dyDescent="0.2">
      <c r="B83" s="700" t="s">
        <v>883</v>
      </c>
      <c r="C83" s="855">
        <v>233</v>
      </c>
      <c r="D83" s="812">
        <v>11.93</v>
      </c>
      <c r="E83" s="855">
        <v>15.9</v>
      </c>
      <c r="F83" s="812">
        <v>13.57</v>
      </c>
      <c r="G83" s="855">
        <v>3.4</v>
      </c>
      <c r="H83" s="812">
        <v>10.76</v>
      </c>
      <c r="I83" s="855">
        <v>11.4</v>
      </c>
      <c r="J83" s="812">
        <v>10.5</v>
      </c>
      <c r="K83" s="855">
        <v>4.4000000000000004</v>
      </c>
      <c r="L83" s="812">
        <v>10.41</v>
      </c>
      <c r="M83" s="855">
        <v>0.2</v>
      </c>
      <c r="N83" s="812">
        <v>10.63</v>
      </c>
      <c r="O83" s="855" t="s">
        <v>431</v>
      </c>
      <c r="P83" s="855" t="s">
        <v>431</v>
      </c>
    </row>
    <row r="84" spans="2:16" x14ac:dyDescent="0.2">
      <c r="B84" s="700" t="s">
        <v>464</v>
      </c>
      <c r="C84" s="855">
        <v>217</v>
      </c>
      <c r="D84" s="812">
        <v>13.51</v>
      </c>
      <c r="E84" s="855">
        <v>22.7</v>
      </c>
      <c r="F84" s="812">
        <v>13.73</v>
      </c>
      <c r="G84" s="855">
        <v>8.6</v>
      </c>
      <c r="H84" s="812">
        <v>13.78</v>
      </c>
      <c r="I84" s="855">
        <v>9.4</v>
      </c>
      <c r="J84" s="812">
        <v>13.83</v>
      </c>
      <c r="K84" s="855">
        <v>1.8</v>
      </c>
      <c r="L84" s="812">
        <v>14.47</v>
      </c>
      <c r="M84" s="855">
        <v>0.5</v>
      </c>
      <c r="N84" s="812">
        <v>13.75</v>
      </c>
      <c r="O84" s="855" t="s">
        <v>431</v>
      </c>
      <c r="P84" s="855" t="s">
        <v>431</v>
      </c>
    </row>
    <row r="85" spans="2:16" x14ac:dyDescent="0.2">
      <c r="B85" s="857" t="s">
        <v>882</v>
      </c>
      <c r="C85" s="855"/>
      <c r="D85" s="812"/>
      <c r="E85" s="855"/>
      <c r="F85" s="812"/>
      <c r="G85" s="855"/>
      <c r="H85" s="812"/>
      <c r="I85" s="855"/>
      <c r="J85" s="812"/>
      <c r="K85" s="855"/>
      <c r="L85" s="812"/>
      <c r="M85" s="855"/>
      <c r="N85" s="812"/>
      <c r="O85" s="855"/>
      <c r="P85" s="855"/>
    </row>
    <row r="86" spans="2:16" x14ac:dyDescent="0.2">
      <c r="B86" s="700" t="s">
        <v>884</v>
      </c>
      <c r="C86" s="855">
        <v>247.63300000000001</v>
      </c>
      <c r="D86" s="812">
        <v>11.66</v>
      </c>
      <c r="E86" s="855">
        <v>15.16</v>
      </c>
      <c r="F86" s="812">
        <v>12.46</v>
      </c>
      <c r="G86" s="855">
        <v>4.3049999999999997</v>
      </c>
      <c r="H86" s="812">
        <v>12.95</v>
      </c>
      <c r="I86" s="855">
        <v>10.536</v>
      </c>
      <c r="J86" s="812">
        <v>12.83</v>
      </c>
      <c r="K86" s="855">
        <v>2.85</v>
      </c>
      <c r="L86" s="812">
        <v>13.9</v>
      </c>
      <c r="M86" s="855" t="s">
        <v>431</v>
      </c>
      <c r="N86" s="855" t="s">
        <v>431</v>
      </c>
      <c r="O86" s="855" t="s">
        <v>431</v>
      </c>
      <c r="P86" s="855" t="s">
        <v>431</v>
      </c>
    </row>
    <row r="87" spans="2:16" x14ac:dyDescent="0.2">
      <c r="B87" s="700" t="s">
        <v>885</v>
      </c>
      <c r="C87" s="855">
        <v>206.72200000000001</v>
      </c>
      <c r="D87" s="812">
        <v>12.94</v>
      </c>
      <c r="E87" s="855">
        <v>16.79</v>
      </c>
      <c r="F87" s="812">
        <v>13.69</v>
      </c>
      <c r="G87" s="855">
        <v>8.5519999999999996</v>
      </c>
      <c r="H87" s="812">
        <v>13.54</v>
      </c>
      <c r="I87" s="855">
        <v>11.605</v>
      </c>
      <c r="J87" s="812">
        <v>13.73</v>
      </c>
      <c r="K87" s="855">
        <v>4.5999999999999996</v>
      </c>
      <c r="L87" s="812">
        <v>13.69</v>
      </c>
      <c r="M87" s="855" t="s">
        <v>431</v>
      </c>
      <c r="N87" s="855" t="s">
        <v>431</v>
      </c>
      <c r="O87" s="855" t="s">
        <v>431</v>
      </c>
      <c r="P87" s="855" t="s">
        <v>431</v>
      </c>
    </row>
    <row r="88" spans="2:16" x14ac:dyDescent="0.2">
      <c r="B88" s="700" t="s">
        <v>886</v>
      </c>
      <c r="C88" s="855">
        <v>237.14599999999999</v>
      </c>
      <c r="D88" s="812">
        <v>15.81</v>
      </c>
      <c r="E88" s="855">
        <v>35.128</v>
      </c>
      <c r="F88" s="812">
        <v>19.47</v>
      </c>
      <c r="G88" s="855">
        <v>7.94</v>
      </c>
      <c r="H88" s="812">
        <v>14.22</v>
      </c>
      <c r="I88" s="855">
        <v>21.3</v>
      </c>
      <c r="J88" s="812">
        <v>15.21</v>
      </c>
      <c r="K88" s="855">
        <v>2.0049999999999999</v>
      </c>
      <c r="L88" s="812">
        <v>13.22</v>
      </c>
      <c r="M88" s="855" t="s">
        <v>431</v>
      </c>
      <c r="N88" s="855" t="s">
        <v>431</v>
      </c>
      <c r="O88" s="855" t="s">
        <v>431</v>
      </c>
      <c r="P88" s="855" t="s">
        <v>431</v>
      </c>
    </row>
    <row r="89" spans="2:16" x14ac:dyDescent="0.2">
      <c r="B89" s="700" t="s">
        <v>887</v>
      </c>
      <c r="C89" s="855">
        <v>298.65800000000002</v>
      </c>
      <c r="D89" s="812">
        <v>18.920000000000002</v>
      </c>
      <c r="E89" s="855">
        <v>18.54</v>
      </c>
      <c r="F89" s="812">
        <v>17.53</v>
      </c>
      <c r="G89" s="855">
        <v>6.3</v>
      </c>
      <c r="H89" s="812">
        <v>16.95</v>
      </c>
      <c r="I89" s="855">
        <v>7.15</v>
      </c>
      <c r="J89" s="812">
        <v>16.12</v>
      </c>
      <c r="K89" s="855">
        <v>2.7</v>
      </c>
      <c r="L89" s="812">
        <v>15.98</v>
      </c>
      <c r="M89" s="855" t="s">
        <v>431</v>
      </c>
      <c r="N89" s="855" t="s">
        <v>431</v>
      </c>
      <c r="O89" s="855" t="s">
        <v>431</v>
      </c>
      <c r="P89" s="855" t="s">
        <v>431</v>
      </c>
    </row>
    <row r="90" spans="2:16" x14ac:dyDescent="0.2">
      <c r="B90" s="700" t="s">
        <v>888</v>
      </c>
      <c r="C90" s="855">
        <v>198.161</v>
      </c>
      <c r="D90" s="812">
        <v>12.82</v>
      </c>
      <c r="E90" s="855">
        <v>24.89</v>
      </c>
      <c r="F90" s="812">
        <v>17.45</v>
      </c>
      <c r="G90" s="855">
        <v>6.45</v>
      </c>
      <c r="H90" s="812">
        <v>17</v>
      </c>
      <c r="I90" s="855">
        <v>4.53</v>
      </c>
      <c r="J90" s="812">
        <v>15.08</v>
      </c>
      <c r="K90" s="855">
        <v>3.75</v>
      </c>
      <c r="L90" s="812">
        <v>14.67</v>
      </c>
      <c r="M90" s="855" t="s">
        <v>431</v>
      </c>
      <c r="N90" s="855" t="s">
        <v>431</v>
      </c>
      <c r="O90" s="855" t="s">
        <v>431</v>
      </c>
      <c r="P90" s="855" t="s">
        <v>431</v>
      </c>
    </row>
    <row r="91" spans="2:16" x14ac:dyDescent="0.2">
      <c r="B91" s="700" t="s">
        <v>465</v>
      </c>
      <c r="C91" s="855">
        <v>126.764</v>
      </c>
      <c r="D91" s="812">
        <v>10.58</v>
      </c>
      <c r="E91" s="855">
        <v>19.282</v>
      </c>
      <c r="F91" s="812">
        <v>12.5</v>
      </c>
      <c r="G91" s="855">
        <v>5.9249999999999998</v>
      </c>
      <c r="H91" s="812">
        <v>16.149999999999999</v>
      </c>
      <c r="I91" s="855">
        <v>5.3</v>
      </c>
      <c r="J91" s="812">
        <v>15.21</v>
      </c>
      <c r="K91" s="855">
        <v>9.8620000000000001</v>
      </c>
      <c r="L91" s="812">
        <v>14.13</v>
      </c>
      <c r="M91" s="855" t="s">
        <v>431</v>
      </c>
      <c r="N91" s="855" t="s">
        <v>431</v>
      </c>
      <c r="O91" s="855" t="s">
        <v>431</v>
      </c>
      <c r="P91" s="855" t="s">
        <v>431</v>
      </c>
    </row>
    <row r="92" spans="2:16" x14ac:dyDescent="0.2">
      <c r="B92" s="700" t="s">
        <v>851</v>
      </c>
      <c r="C92" s="855">
        <v>69.588999999999999</v>
      </c>
      <c r="D92" s="812">
        <v>12.4</v>
      </c>
      <c r="E92" s="855">
        <v>15.647</v>
      </c>
      <c r="F92" s="812">
        <v>12.5</v>
      </c>
      <c r="G92" s="855">
        <v>3.75</v>
      </c>
      <c r="H92" s="812">
        <v>15.07</v>
      </c>
      <c r="I92" s="855">
        <v>5.4050000000000002</v>
      </c>
      <c r="J92" s="812">
        <v>14.26</v>
      </c>
      <c r="K92" s="855">
        <v>11.9</v>
      </c>
      <c r="L92" s="812">
        <v>14</v>
      </c>
      <c r="M92" s="855">
        <v>0.5</v>
      </c>
      <c r="N92" s="812">
        <v>14.91</v>
      </c>
      <c r="O92" s="855" t="s">
        <v>431</v>
      </c>
      <c r="P92" s="855" t="s">
        <v>431</v>
      </c>
    </row>
    <row r="93" spans="2:16" x14ac:dyDescent="0.2">
      <c r="B93" s="700" t="s">
        <v>889</v>
      </c>
      <c r="C93" s="855">
        <v>65.176000000000002</v>
      </c>
      <c r="D93" s="812">
        <v>11.57</v>
      </c>
      <c r="E93" s="855">
        <v>9.3450000000000006</v>
      </c>
      <c r="F93" s="812">
        <v>12.1</v>
      </c>
      <c r="G93" s="855">
        <v>5.15</v>
      </c>
      <c r="H93" s="812">
        <v>13.18</v>
      </c>
      <c r="I93" s="855">
        <v>4.3150000000000004</v>
      </c>
      <c r="J93" s="812">
        <v>14.09</v>
      </c>
      <c r="K93" s="855">
        <v>4.7</v>
      </c>
      <c r="L93" s="812">
        <v>12.4</v>
      </c>
      <c r="M93" s="855">
        <v>2.2000000000000002</v>
      </c>
      <c r="N93" s="812">
        <v>13.83</v>
      </c>
      <c r="O93" s="855" t="s">
        <v>431</v>
      </c>
      <c r="P93" s="855" t="s">
        <v>431</v>
      </c>
    </row>
    <row r="94" spans="2:16" x14ac:dyDescent="0.2">
      <c r="B94" s="700" t="s">
        <v>890</v>
      </c>
      <c r="C94" s="855">
        <v>79.722999999999999</v>
      </c>
      <c r="D94" s="812">
        <v>12.88</v>
      </c>
      <c r="E94" s="855">
        <v>11.06</v>
      </c>
      <c r="F94" s="812">
        <v>12.33</v>
      </c>
      <c r="G94" s="855">
        <v>1</v>
      </c>
      <c r="H94" s="812">
        <v>13.03</v>
      </c>
      <c r="I94" s="855">
        <v>1.2949999999999999</v>
      </c>
      <c r="J94" s="812">
        <v>11.92</v>
      </c>
      <c r="K94" s="855">
        <v>8.1999999999999993</v>
      </c>
      <c r="L94" s="812">
        <v>12.58</v>
      </c>
      <c r="M94" s="855">
        <v>5.3</v>
      </c>
      <c r="N94" s="812">
        <v>12.24</v>
      </c>
      <c r="O94" s="855" t="s">
        <v>431</v>
      </c>
      <c r="P94" s="855" t="s">
        <v>431</v>
      </c>
    </row>
    <row r="95" spans="2:16" x14ac:dyDescent="0.2">
      <c r="B95" s="700" t="s">
        <v>891</v>
      </c>
      <c r="C95" s="855">
        <v>94.674999999999997</v>
      </c>
      <c r="D95" s="812">
        <v>12.35</v>
      </c>
      <c r="E95" s="855">
        <v>9.5</v>
      </c>
      <c r="F95" s="812">
        <v>3.08</v>
      </c>
      <c r="G95" s="855">
        <v>1.8</v>
      </c>
      <c r="H95" s="812">
        <v>13.09</v>
      </c>
      <c r="I95" s="855">
        <v>1.95</v>
      </c>
      <c r="J95" s="812">
        <v>11.87</v>
      </c>
      <c r="K95" s="855">
        <v>4.1399999999999997</v>
      </c>
      <c r="L95" s="812">
        <v>12.49</v>
      </c>
      <c r="M95" s="855">
        <v>2.25</v>
      </c>
      <c r="N95" s="812">
        <v>12.75</v>
      </c>
      <c r="O95" s="855" t="s">
        <v>431</v>
      </c>
      <c r="P95" s="855" t="s">
        <v>431</v>
      </c>
    </row>
    <row r="96" spans="2:16" x14ac:dyDescent="0.2">
      <c r="B96" s="700" t="s">
        <v>883</v>
      </c>
      <c r="C96" s="855">
        <v>93.596000000000004</v>
      </c>
      <c r="D96" s="812">
        <v>12.54</v>
      </c>
      <c r="E96" s="855">
        <v>10.35</v>
      </c>
      <c r="F96" s="812">
        <v>12.97</v>
      </c>
      <c r="G96" s="855">
        <v>5.3</v>
      </c>
      <c r="H96" s="812">
        <v>12.31</v>
      </c>
      <c r="I96" s="855">
        <v>1.2</v>
      </c>
      <c r="J96" s="812">
        <v>13.48</v>
      </c>
      <c r="K96" s="855">
        <v>12.25</v>
      </c>
      <c r="L96" s="812">
        <v>13.14</v>
      </c>
      <c r="M96" s="855">
        <v>4.8</v>
      </c>
      <c r="N96" s="812">
        <v>13.36</v>
      </c>
      <c r="O96" s="855" t="s">
        <v>431</v>
      </c>
      <c r="P96" s="855" t="s">
        <v>431</v>
      </c>
    </row>
    <row r="97" spans="2:16" x14ac:dyDescent="0.2">
      <c r="B97" s="700" t="s">
        <v>464</v>
      </c>
      <c r="C97" s="855">
        <v>83.882000000000005</v>
      </c>
      <c r="D97" s="812">
        <v>11.38</v>
      </c>
      <c r="E97" s="855">
        <v>8.375</v>
      </c>
      <c r="F97" s="812">
        <v>12</v>
      </c>
      <c r="G97" s="855">
        <v>4.3499999999999996</v>
      </c>
      <c r="H97" s="812">
        <v>12.32</v>
      </c>
      <c r="I97" s="855">
        <v>3.7</v>
      </c>
      <c r="J97" s="812">
        <v>12.96</v>
      </c>
      <c r="K97" s="855">
        <v>7.3</v>
      </c>
      <c r="L97" s="812">
        <v>12.62</v>
      </c>
      <c r="M97" s="855">
        <v>2.8</v>
      </c>
      <c r="N97" s="812">
        <v>13.21</v>
      </c>
      <c r="O97" s="855" t="s">
        <v>431</v>
      </c>
      <c r="P97" s="855" t="s">
        <v>431</v>
      </c>
    </row>
    <row r="98" spans="2:16" x14ac:dyDescent="0.2">
      <c r="B98" s="700"/>
      <c r="C98" s="855"/>
      <c r="D98" s="812"/>
      <c r="E98" s="855"/>
      <c r="F98" s="812"/>
      <c r="G98" s="855"/>
      <c r="H98" s="812"/>
      <c r="I98" s="855"/>
      <c r="J98" s="812"/>
      <c r="K98" s="855"/>
      <c r="L98" s="812"/>
      <c r="M98" s="855"/>
      <c r="N98" s="812"/>
      <c r="O98" s="855"/>
      <c r="P98" s="855"/>
    </row>
    <row r="99" spans="2:16" x14ac:dyDescent="0.2">
      <c r="B99" s="857" t="s">
        <v>901</v>
      </c>
    </row>
    <row r="100" spans="2:16" x14ac:dyDescent="0.2">
      <c r="B100" s="700" t="s">
        <v>884</v>
      </c>
      <c r="C100" s="856">
        <v>89.9</v>
      </c>
      <c r="D100" s="856">
        <v>11.35</v>
      </c>
      <c r="E100" s="856">
        <v>10.4</v>
      </c>
      <c r="F100" s="856">
        <v>10.71</v>
      </c>
      <c r="G100" s="856">
        <v>3.1</v>
      </c>
      <c r="H100" s="856">
        <v>10.43</v>
      </c>
      <c r="I100" s="856">
        <v>1.6</v>
      </c>
      <c r="J100" s="856">
        <v>10.67</v>
      </c>
      <c r="K100" s="856">
        <v>6.3</v>
      </c>
      <c r="L100" s="856">
        <v>11.16</v>
      </c>
      <c r="M100" s="856">
        <v>0.4</v>
      </c>
      <c r="N100" s="856">
        <v>12.25</v>
      </c>
      <c r="O100" s="855" t="s">
        <v>431</v>
      </c>
      <c r="P100" s="855" t="s">
        <v>431</v>
      </c>
    </row>
    <row r="101" spans="2:16" x14ac:dyDescent="0.2">
      <c r="B101" s="700" t="s">
        <v>885</v>
      </c>
      <c r="C101" s="856">
        <v>90</v>
      </c>
      <c r="D101" s="856">
        <v>11.99</v>
      </c>
      <c r="E101" s="856">
        <v>8.1</v>
      </c>
      <c r="F101" s="856">
        <v>12.01</v>
      </c>
      <c r="G101" s="856">
        <v>4</v>
      </c>
      <c r="H101" s="856">
        <v>10.54</v>
      </c>
      <c r="I101" s="856">
        <v>2.2000000000000002</v>
      </c>
      <c r="J101" s="856">
        <v>11.93</v>
      </c>
      <c r="K101" s="856">
        <v>4.5999999999999996</v>
      </c>
      <c r="L101" s="856">
        <v>11.68</v>
      </c>
      <c r="M101" s="856">
        <v>5.3</v>
      </c>
      <c r="N101" s="856">
        <v>11.23</v>
      </c>
      <c r="O101" s="855" t="s">
        <v>431</v>
      </c>
      <c r="P101" s="855" t="s">
        <v>431</v>
      </c>
    </row>
    <row r="102" spans="2:16" x14ac:dyDescent="0.2">
      <c r="B102" s="700" t="s">
        <v>886</v>
      </c>
      <c r="C102" s="856">
        <v>99</v>
      </c>
      <c r="D102" s="856">
        <v>11.8</v>
      </c>
      <c r="E102" s="856">
        <v>13.2</v>
      </c>
      <c r="F102" s="856">
        <v>11.55</v>
      </c>
      <c r="G102" s="856">
        <v>3.5</v>
      </c>
      <c r="H102" s="856">
        <v>10.8</v>
      </c>
      <c r="I102" s="856">
        <v>0.2</v>
      </c>
      <c r="J102" s="856">
        <v>12.65</v>
      </c>
      <c r="K102" s="856">
        <v>4.0999999999999996</v>
      </c>
      <c r="L102" s="856">
        <v>11.48</v>
      </c>
      <c r="M102" s="856">
        <v>7.7</v>
      </c>
      <c r="N102" s="856">
        <v>11.54</v>
      </c>
      <c r="O102" s="855" t="s">
        <v>431</v>
      </c>
      <c r="P102" s="855" t="s">
        <v>431</v>
      </c>
    </row>
    <row r="103" spans="2:16" x14ac:dyDescent="0.2">
      <c r="B103" s="700" t="s">
        <v>887</v>
      </c>
      <c r="C103" s="856">
        <v>81.599999999999994</v>
      </c>
      <c r="D103" s="856">
        <v>11.99</v>
      </c>
      <c r="E103" s="856">
        <v>16.7</v>
      </c>
      <c r="F103" s="856">
        <v>11.79</v>
      </c>
      <c r="G103" s="856">
        <v>0.9</v>
      </c>
      <c r="H103" s="856">
        <v>12.53</v>
      </c>
      <c r="I103" s="856">
        <v>3.1</v>
      </c>
      <c r="J103" s="856">
        <v>12.28</v>
      </c>
      <c r="K103" s="856">
        <v>4.3</v>
      </c>
      <c r="L103" s="856">
        <v>12.61</v>
      </c>
      <c r="M103" s="856">
        <v>5.7</v>
      </c>
      <c r="N103" s="856">
        <v>11.7</v>
      </c>
      <c r="O103" s="855" t="s">
        <v>431</v>
      </c>
      <c r="P103" s="855" t="s">
        <v>431</v>
      </c>
    </row>
    <row r="104" spans="2:16" x14ac:dyDescent="0.2">
      <c r="B104" s="700" t="s">
        <v>888</v>
      </c>
      <c r="C104" s="856">
        <v>57.1</v>
      </c>
      <c r="D104" s="856">
        <v>11.65</v>
      </c>
      <c r="E104" s="856">
        <v>11.5</v>
      </c>
      <c r="F104" s="856">
        <v>11.41</v>
      </c>
      <c r="G104" s="856">
        <v>4.2</v>
      </c>
      <c r="H104" s="856">
        <v>11.68</v>
      </c>
      <c r="I104" s="856">
        <v>1.2</v>
      </c>
      <c r="J104" s="856">
        <v>12.31</v>
      </c>
      <c r="K104" s="856">
        <v>3.9</v>
      </c>
      <c r="L104" s="856">
        <v>11.86</v>
      </c>
      <c r="M104" s="856">
        <v>5</v>
      </c>
      <c r="N104" s="856">
        <v>11.67</v>
      </c>
      <c r="O104" s="855" t="s">
        <v>431</v>
      </c>
      <c r="P104" s="855" t="s">
        <v>431</v>
      </c>
    </row>
    <row r="105" spans="2:16" x14ac:dyDescent="0.2">
      <c r="B105" s="700" t="s">
        <v>465</v>
      </c>
      <c r="C105" s="856">
        <v>95.8</v>
      </c>
      <c r="D105" s="856">
        <v>11.35</v>
      </c>
      <c r="E105" s="856">
        <v>16</v>
      </c>
      <c r="F105" s="856">
        <v>11.49</v>
      </c>
      <c r="G105" s="856">
        <v>4.2</v>
      </c>
      <c r="H105" s="856">
        <v>10.44</v>
      </c>
      <c r="I105" s="856">
        <v>2.5</v>
      </c>
      <c r="J105" s="856">
        <v>11.99</v>
      </c>
      <c r="K105" s="856">
        <v>3.8</v>
      </c>
      <c r="L105" s="856">
        <v>11.32</v>
      </c>
      <c r="M105" s="856">
        <v>4.2</v>
      </c>
      <c r="N105" s="856">
        <v>11.3</v>
      </c>
      <c r="O105" s="855" t="s">
        <v>431</v>
      </c>
      <c r="P105" s="855" t="s">
        <v>431</v>
      </c>
    </row>
    <row r="106" spans="2:16" x14ac:dyDescent="0.2">
      <c r="B106" s="700" t="s">
        <v>851</v>
      </c>
      <c r="C106" s="856">
        <v>147.69999999999999</v>
      </c>
      <c r="D106" s="856">
        <v>11.66</v>
      </c>
      <c r="E106" s="856">
        <v>11.4</v>
      </c>
      <c r="F106" s="856">
        <v>11.65</v>
      </c>
      <c r="G106" s="856">
        <v>1.8</v>
      </c>
      <c r="H106" s="856">
        <v>11.6</v>
      </c>
      <c r="I106" s="856">
        <v>6.5</v>
      </c>
      <c r="J106" s="856">
        <v>11.83</v>
      </c>
      <c r="K106" s="856">
        <v>2.1</v>
      </c>
      <c r="L106" s="856">
        <v>12.31</v>
      </c>
      <c r="M106" s="856">
        <v>0.3</v>
      </c>
      <c r="N106" s="856">
        <v>12.05</v>
      </c>
      <c r="O106" s="855" t="s">
        <v>431</v>
      </c>
      <c r="P106" s="855" t="s">
        <v>431</v>
      </c>
    </row>
    <row r="107" spans="2:16" x14ac:dyDescent="0.2">
      <c r="B107" s="700" t="s">
        <v>889</v>
      </c>
      <c r="C107" s="856">
        <v>107.5</v>
      </c>
      <c r="D107" s="856">
        <v>11.8</v>
      </c>
      <c r="E107" s="856">
        <v>3.9</v>
      </c>
      <c r="F107" s="856">
        <v>12.19</v>
      </c>
      <c r="G107" s="856">
        <v>2</v>
      </c>
      <c r="H107" s="856">
        <v>12.08</v>
      </c>
      <c r="I107" s="856">
        <v>9.6</v>
      </c>
      <c r="J107" s="856">
        <v>11.76</v>
      </c>
      <c r="K107" s="856">
        <v>0.7</v>
      </c>
      <c r="L107" s="856">
        <v>12.28</v>
      </c>
      <c r="M107" s="856">
        <v>3.2</v>
      </c>
      <c r="N107" s="856">
        <v>12.25</v>
      </c>
      <c r="O107" s="855" t="s">
        <v>431</v>
      </c>
      <c r="P107" s="855" t="s">
        <v>431</v>
      </c>
    </row>
    <row r="108" spans="2:16" x14ac:dyDescent="0.2">
      <c r="B108" s="700" t="s">
        <v>890</v>
      </c>
      <c r="C108" s="856">
        <v>150.4</v>
      </c>
      <c r="D108" s="856">
        <v>11.26</v>
      </c>
      <c r="E108" s="856">
        <v>9.8000000000000007</v>
      </c>
      <c r="F108" s="856">
        <v>12.04</v>
      </c>
      <c r="G108" s="856">
        <v>3</v>
      </c>
      <c r="H108" s="856">
        <v>12.12</v>
      </c>
      <c r="I108" s="856">
        <v>8</v>
      </c>
      <c r="J108" s="856">
        <v>11.94</v>
      </c>
      <c r="K108" s="856">
        <v>0.5</v>
      </c>
      <c r="L108" s="856">
        <v>12.4</v>
      </c>
      <c r="M108" s="856">
        <v>8.8000000000000007</v>
      </c>
      <c r="N108" s="856">
        <v>12.11</v>
      </c>
      <c r="O108" s="855" t="s">
        <v>431</v>
      </c>
      <c r="P108" s="855" t="s">
        <v>431</v>
      </c>
    </row>
    <row r="109" spans="2:16" x14ac:dyDescent="0.2">
      <c r="B109" s="700" t="s">
        <v>891</v>
      </c>
      <c r="C109" s="856">
        <v>147.19999999999999</v>
      </c>
      <c r="D109" s="856">
        <v>10.94</v>
      </c>
      <c r="E109" s="856">
        <v>12.7</v>
      </c>
      <c r="F109" s="856">
        <v>10.71</v>
      </c>
      <c r="G109" s="856">
        <v>1.4</v>
      </c>
      <c r="H109" s="856">
        <v>11.13</v>
      </c>
      <c r="I109" s="856">
        <v>10.7</v>
      </c>
      <c r="J109" s="856">
        <v>11.87</v>
      </c>
      <c r="K109" s="856">
        <v>4</v>
      </c>
      <c r="L109" s="856">
        <v>12.35</v>
      </c>
      <c r="M109" s="856">
        <v>13.3</v>
      </c>
      <c r="N109" s="856">
        <v>11.87</v>
      </c>
      <c r="O109" s="855" t="s">
        <v>431</v>
      </c>
      <c r="P109" s="855" t="s">
        <v>431</v>
      </c>
    </row>
    <row r="110" spans="2:16" x14ac:dyDescent="0.2">
      <c r="B110" s="700" t="s">
        <v>883</v>
      </c>
      <c r="C110" s="856">
        <v>171.9</v>
      </c>
      <c r="D110" s="856">
        <v>11.24</v>
      </c>
      <c r="E110" s="856">
        <v>18</v>
      </c>
      <c r="F110" s="856">
        <v>10.74</v>
      </c>
      <c r="G110" s="856">
        <v>2.4</v>
      </c>
      <c r="H110" s="856">
        <v>11.51</v>
      </c>
      <c r="I110" s="856">
        <v>8.1999999999999993</v>
      </c>
      <c r="J110" s="856">
        <v>11.5</v>
      </c>
      <c r="K110" s="856">
        <v>9.6999999999999993</v>
      </c>
      <c r="L110" s="856">
        <v>12.05</v>
      </c>
      <c r="M110" s="856">
        <v>9.6999999999999993</v>
      </c>
      <c r="N110" s="856">
        <v>11.43</v>
      </c>
      <c r="O110" s="855" t="s">
        <v>431</v>
      </c>
      <c r="P110" s="855" t="s">
        <v>431</v>
      </c>
    </row>
    <row r="111" spans="2:16" x14ac:dyDescent="0.2">
      <c r="B111" s="700" t="s">
        <v>464</v>
      </c>
      <c r="C111" s="856">
        <v>149.30000000000001</v>
      </c>
      <c r="D111" s="856">
        <v>10.79</v>
      </c>
      <c r="E111" s="856">
        <v>14.6</v>
      </c>
      <c r="F111" s="856">
        <v>11</v>
      </c>
      <c r="G111" s="856">
        <v>2.5</v>
      </c>
      <c r="H111" s="856">
        <v>11.96</v>
      </c>
      <c r="I111" s="856">
        <v>14.5</v>
      </c>
      <c r="J111" s="856">
        <v>11.9</v>
      </c>
      <c r="K111" s="855">
        <v>0</v>
      </c>
      <c r="L111" s="855">
        <v>0</v>
      </c>
      <c r="M111" s="855">
        <v>0</v>
      </c>
      <c r="N111" s="855">
        <v>0</v>
      </c>
      <c r="O111" s="855" t="s">
        <v>431</v>
      </c>
      <c r="P111" s="855" t="s">
        <v>431</v>
      </c>
    </row>
    <row r="112" spans="2:16" x14ac:dyDescent="0.2">
      <c r="B112" s="700"/>
      <c r="C112" s="856"/>
      <c r="D112" s="856"/>
      <c r="E112" s="856"/>
      <c r="F112" s="856"/>
      <c r="G112" s="856"/>
      <c r="H112" s="856"/>
      <c r="I112" s="856"/>
      <c r="J112" s="856"/>
      <c r="K112" s="855"/>
      <c r="L112" s="855"/>
      <c r="M112" s="855"/>
      <c r="N112" s="855"/>
      <c r="O112" s="855"/>
      <c r="P112" s="855"/>
    </row>
    <row r="113" spans="2:16" x14ac:dyDescent="0.2">
      <c r="B113" s="857" t="s">
        <v>1266</v>
      </c>
      <c r="C113" s="856"/>
      <c r="D113" s="856"/>
      <c r="E113" s="856"/>
      <c r="F113" s="856"/>
      <c r="G113" s="856"/>
      <c r="H113" s="856"/>
      <c r="I113" s="856"/>
      <c r="J113" s="856"/>
      <c r="K113" s="855"/>
      <c r="L113" s="855"/>
      <c r="M113" s="855"/>
      <c r="N113" s="855"/>
      <c r="O113" s="855"/>
      <c r="P113" s="855"/>
    </row>
    <row r="114" spans="2:16" x14ac:dyDescent="0.2">
      <c r="B114" s="700" t="s">
        <v>884</v>
      </c>
      <c r="C114" s="856">
        <v>159.94999999999999</v>
      </c>
      <c r="D114" s="856">
        <v>11.62</v>
      </c>
      <c r="E114" s="856">
        <v>8.83</v>
      </c>
      <c r="F114" s="856">
        <v>10.99</v>
      </c>
      <c r="G114" s="856">
        <v>2.5299999999999998</v>
      </c>
      <c r="H114" s="856">
        <v>10.57</v>
      </c>
      <c r="I114" s="856">
        <v>18.989999999999998</v>
      </c>
      <c r="J114" s="856">
        <v>11.5</v>
      </c>
      <c r="K114" s="855">
        <v>6.25</v>
      </c>
      <c r="L114" s="855">
        <v>12.42</v>
      </c>
      <c r="M114" s="855" t="s">
        <v>431</v>
      </c>
      <c r="N114" s="855" t="s">
        <v>431</v>
      </c>
      <c r="O114" s="855" t="s">
        <v>431</v>
      </c>
      <c r="P114" s="855" t="s">
        <v>431</v>
      </c>
    </row>
    <row r="115" spans="2:16" x14ac:dyDescent="0.2">
      <c r="B115" s="700" t="s">
        <v>885</v>
      </c>
      <c r="C115" s="856">
        <v>124.9</v>
      </c>
      <c r="D115" s="856">
        <v>11.97</v>
      </c>
      <c r="E115" s="856">
        <v>16.649999999999999</v>
      </c>
      <c r="F115" s="856">
        <v>12.14</v>
      </c>
      <c r="G115" s="856">
        <v>5.0999999999999996</v>
      </c>
      <c r="H115" s="856">
        <v>12.17</v>
      </c>
      <c r="I115" s="856">
        <v>16.13</v>
      </c>
      <c r="J115" s="856">
        <v>11.96</v>
      </c>
      <c r="K115" s="855">
        <v>8.44</v>
      </c>
      <c r="L115" s="855">
        <v>12.75</v>
      </c>
      <c r="M115" s="855">
        <v>0.2</v>
      </c>
      <c r="N115" s="855">
        <v>12.8</v>
      </c>
      <c r="O115" s="855" t="s">
        <v>431</v>
      </c>
      <c r="P115" s="855" t="s">
        <v>431</v>
      </c>
    </row>
    <row r="116" spans="2:16" x14ac:dyDescent="0.2">
      <c r="B116" s="700" t="s">
        <v>886</v>
      </c>
      <c r="C116" s="856">
        <v>94.41</v>
      </c>
      <c r="D116" s="856">
        <v>10.89</v>
      </c>
      <c r="E116" s="856">
        <v>27.49</v>
      </c>
      <c r="F116" s="856">
        <v>11.44</v>
      </c>
      <c r="G116" s="856">
        <v>6.2</v>
      </c>
      <c r="H116" s="856">
        <v>11.98</v>
      </c>
      <c r="I116" s="856">
        <v>9.2799999999999994</v>
      </c>
      <c r="J116" s="856">
        <v>11.75</v>
      </c>
      <c r="K116" s="855">
        <v>1.55</v>
      </c>
      <c r="L116" s="855">
        <v>12.87</v>
      </c>
      <c r="M116" s="855" t="s">
        <v>431</v>
      </c>
      <c r="N116" s="855" t="s">
        <v>431</v>
      </c>
      <c r="O116" s="855" t="s">
        <v>431</v>
      </c>
      <c r="P116" s="855" t="s">
        <v>431</v>
      </c>
    </row>
    <row r="117" spans="2:16" x14ac:dyDescent="0.2">
      <c r="B117" s="700" t="s">
        <v>887</v>
      </c>
      <c r="C117" s="856">
        <v>111.16</v>
      </c>
      <c r="D117" s="856">
        <v>12.06</v>
      </c>
      <c r="E117" s="856">
        <v>45.96</v>
      </c>
      <c r="F117" s="856">
        <v>11.6</v>
      </c>
      <c r="G117" s="856">
        <v>24.89</v>
      </c>
      <c r="H117" s="856">
        <v>11.73</v>
      </c>
      <c r="I117" s="856">
        <v>15.03</v>
      </c>
      <c r="J117" s="856">
        <v>11.88</v>
      </c>
      <c r="K117" s="855">
        <v>1.1000000000000001</v>
      </c>
      <c r="L117" s="855">
        <v>13.03</v>
      </c>
      <c r="M117" s="855" t="s">
        <v>431</v>
      </c>
      <c r="N117" s="855" t="s">
        <v>431</v>
      </c>
      <c r="O117" s="855" t="s">
        <v>431</v>
      </c>
      <c r="P117" s="855" t="s">
        <v>431</v>
      </c>
    </row>
    <row r="118" spans="2:16" x14ac:dyDescent="0.2">
      <c r="B118" s="700" t="s">
        <v>888</v>
      </c>
      <c r="C118" s="856">
        <v>104.56</v>
      </c>
      <c r="D118" s="856">
        <v>12.14</v>
      </c>
      <c r="E118" s="856">
        <v>25.19</v>
      </c>
      <c r="F118" s="856">
        <v>12.01</v>
      </c>
      <c r="G118" s="856">
        <v>20.5</v>
      </c>
      <c r="H118" s="856">
        <v>11.65</v>
      </c>
      <c r="I118" s="856">
        <v>9.6999999999999993</v>
      </c>
      <c r="J118" s="856">
        <v>12.2</v>
      </c>
      <c r="K118" s="855">
        <v>1.58</v>
      </c>
      <c r="L118" s="855">
        <v>12.15</v>
      </c>
      <c r="M118" s="855" t="s">
        <v>431</v>
      </c>
      <c r="N118" s="855" t="s">
        <v>431</v>
      </c>
      <c r="O118" s="855" t="s">
        <v>431</v>
      </c>
      <c r="P118" s="855" t="s">
        <v>431</v>
      </c>
    </row>
    <row r="119" spans="2:16" x14ac:dyDescent="0.2">
      <c r="B119" s="700" t="s">
        <v>465</v>
      </c>
      <c r="C119" s="856">
        <v>158.99</v>
      </c>
      <c r="D119" s="856">
        <v>12.7</v>
      </c>
      <c r="E119" s="856">
        <v>34.94</v>
      </c>
      <c r="F119" s="856">
        <v>12.16</v>
      </c>
      <c r="G119" s="856">
        <v>6.39</v>
      </c>
      <c r="H119" s="856">
        <v>12.3</v>
      </c>
      <c r="I119" s="856">
        <v>6.61</v>
      </c>
      <c r="J119" s="856">
        <v>12.78</v>
      </c>
      <c r="K119" s="855">
        <v>4.5</v>
      </c>
      <c r="L119" s="855">
        <v>13.44</v>
      </c>
      <c r="M119" s="855">
        <v>2.0099999999999998</v>
      </c>
      <c r="N119" s="855">
        <v>13.25</v>
      </c>
      <c r="O119" s="855" t="s">
        <v>431</v>
      </c>
      <c r="P119" s="855" t="s">
        <v>431</v>
      </c>
    </row>
    <row r="120" spans="2:16" x14ac:dyDescent="0.2">
      <c r="B120" s="700" t="s">
        <v>851</v>
      </c>
      <c r="C120" s="856">
        <v>136.79</v>
      </c>
      <c r="D120" s="856">
        <v>12.79</v>
      </c>
      <c r="E120" s="856">
        <v>21.7</v>
      </c>
      <c r="F120" s="856">
        <v>12.81</v>
      </c>
      <c r="G120" s="856">
        <v>0.7</v>
      </c>
      <c r="H120" s="856">
        <v>13.04</v>
      </c>
      <c r="I120" s="856">
        <v>4.7</v>
      </c>
      <c r="J120" s="856">
        <v>12.91</v>
      </c>
      <c r="K120" s="855" t="s">
        <v>431</v>
      </c>
      <c r="L120" s="855" t="s">
        <v>431</v>
      </c>
      <c r="M120" s="855" t="s">
        <v>431</v>
      </c>
      <c r="N120" s="855" t="s">
        <v>431</v>
      </c>
      <c r="O120" s="855" t="s">
        <v>431</v>
      </c>
      <c r="P120" s="855" t="s">
        <v>431</v>
      </c>
    </row>
    <row r="121" spans="2:16" x14ac:dyDescent="0.2">
      <c r="B121" s="700" t="s">
        <v>889</v>
      </c>
      <c r="C121" s="856">
        <v>107.95</v>
      </c>
      <c r="D121" s="856">
        <v>12.36</v>
      </c>
      <c r="E121" s="856">
        <v>14.03</v>
      </c>
      <c r="F121" s="856">
        <v>12.8</v>
      </c>
      <c r="G121" s="856">
        <v>3.93</v>
      </c>
      <c r="H121" s="856">
        <v>12.5</v>
      </c>
      <c r="I121" s="856">
        <v>8.1999999999999993</v>
      </c>
      <c r="J121" s="856">
        <v>12.86</v>
      </c>
      <c r="K121" s="855">
        <v>1.63</v>
      </c>
      <c r="L121" s="855">
        <v>12.56</v>
      </c>
      <c r="M121" s="855" t="s">
        <v>431</v>
      </c>
      <c r="N121" s="855" t="s">
        <v>431</v>
      </c>
      <c r="O121" s="855" t="s">
        <v>431</v>
      </c>
      <c r="P121" s="855" t="s">
        <v>431</v>
      </c>
    </row>
    <row r="122" spans="2:16" x14ac:dyDescent="0.2">
      <c r="B122" s="700" t="s">
        <v>890</v>
      </c>
      <c r="C122" s="856">
        <v>123.2</v>
      </c>
      <c r="D122" s="856">
        <v>13.49</v>
      </c>
      <c r="E122" s="856">
        <v>10.33</v>
      </c>
      <c r="F122" s="856">
        <v>13</v>
      </c>
      <c r="G122" s="856">
        <v>1.9</v>
      </c>
      <c r="H122" s="856">
        <v>13.49</v>
      </c>
      <c r="I122" s="856">
        <v>2.21</v>
      </c>
      <c r="J122" s="856">
        <v>13.63</v>
      </c>
      <c r="K122" s="855">
        <v>1.2</v>
      </c>
      <c r="L122" s="855">
        <v>13.94</v>
      </c>
      <c r="M122" s="855">
        <v>2.2000000000000002</v>
      </c>
      <c r="N122" s="855">
        <v>13.14</v>
      </c>
      <c r="O122" s="855" t="s">
        <v>431</v>
      </c>
      <c r="P122" s="855" t="s">
        <v>431</v>
      </c>
    </row>
    <row r="123" spans="2:16" x14ac:dyDescent="0.2">
      <c r="B123" s="700" t="s">
        <v>891</v>
      </c>
      <c r="C123" s="856">
        <v>137.53</v>
      </c>
      <c r="D123" s="856">
        <v>12.68</v>
      </c>
      <c r="E123" s="856">
        <v>17.34</v>
      </c>
      <c r="F123" s="856">
        <v>12.98</v>
      </c>
      <c r="G123" s="856">
        <v>2.2799999999999998</v>
      </c>
      <c r="H123" s="856">
        <v>13.45</v>
      </c>
      <c r="I123" s="856">
        <v>8.01</v>
      </c>
      <c r="J123" s="856">
        <v>12.76</v>
      </c>
      <c r="K123" s="855">
        <v>0.15</v>
      </c>
      <c r="L123" s="855">
        <v>13.6</v>
      </c>
      <c r="M123" s="855" t="s">
        <v>431</v>
      </c>
      <c r="N123" s="855" t="s">
        <v>431</v>
      </c>
      <c r="O123" s="855" t="s">
        <v>431</v>
      </c>
      <c r="P123" s="855" t="s">
        <v>431</v>
      </c>
    </row>
    <row r="124" spans="2:16" x14ac:dyDescent="0.2">
      <c r="B124" s="700" t="s">
        <v>883</v>
      </c>
      <c r="C124" s="856">
        <v>111.93</v>
      </c>
      <c r="D124" s="856">
        <v>12.55</v>
      </c>
      <c r="E124" s="856">
        <v>17.48</v>
      </c>
      <c r="F124" s="856">
        <v>12.54</v>
      </c>
      <c r="G124" s="856">
        <v>4.55</v>
      </c>
      <c r="H124" s="856">
        <v>12.43</v>
      </c>
      <c r="I124" s="856">
        <v>3.43</v>
      </c>
      <c r="J124" s="856">
        <v>13.45</v>
      </c>
      <c r="K124" s="855">
        <v>1.67</v>
      </c>
      <c r="L124" s="855">
        <v>12.61</v>
      </c>
      <c r="M124" s="855" t="s">
        <v>431</v>
      </c>
      <c r="N124" s="855" t="s">
        <v>431</v>
      </c>
      <c r="O124" s="855" t="s">
        <v>431</v>
      </c>
      <c r="P124" s="855" t="s">
        <v>431</v>
      </c>
    </row>
    <row r="125" spans="2:16" x14ac:dyDescent="0.2">
      <c r="B125" s="700" t="s">
        <v>464</v>
      </c>
      <c r="C125" s="856">
        <v>134.12</v>
      </c>
      <c r="D125" s="856">
        <v>12.36</v>
      </c>
      <c r="E125" s="856">
        <v>20.67</v>
      </c>
      <c r="F125" s="856">
        <v>12.91</v>
      </c>
      <c r="G125" s="856">
        <v>6.3</v>
      </c>
      <c r="H125" s="856">
        <v>12.97</v>
      </c>
      <c r="I125" s="856">
        <v>4.05</v>
      </c>
      <c r="J125" s="856">
        <v>13.64</v>
      </c>
      <c r="K125" s="855" t="s">
        <v>431</v>
      </c>
      <c r="L125" s="855" t="s">
        <v>431</v>
      </c>
      <c r="M125" s="855">
        <v>1.98</v>
      </c>
      <c r="N125" s="855">
        <v>13.2</v>
      </c>
      <c r="O125" s="855" t="s">
        <v>431</v>
      </c>
      <c r="P125" s="855" t="s">
        <v>431</v>
      </c>
    </row>
    <row r="126" spans="2:16" x14ac:dyDescent="0.2">
      <c r="B126" s="700"/>
      <c r="C126" s="856"/>
      <c r="D126" s="856"/>
      <c r="E126" s="856"/>
      <c r="F126" s="856"/>
      <c r="G126" s="856"/>
      <c r="H126" s="856"/>
      <c r="I126" s="856"/>
      <c r="J126" s="856"/>
      <c r="K126" s="855"/>
      <c r="L126" s="855"/>
      <c r="M126" s="855"/>
      <c r="N126" s="855"/>
      <c r="O126" s="855"/>
      <c r="P126" s="855"/>
    </row>
    <row r="127" spans="2:16" x14ac:dyDescent="0.2">
      <c r="B127" s="857" t="s">
        <v>1267</v>
      </c>
      <c r="C127" s="856"/>
      <c r="D127" s="856"/>
      <c r="E127" s="856"/>
      <c r="F127" s="856"/>
      <c r="G127" s="856"/>
      <c r="H127" s="856"/>
      <c r="I127" s="856"/>
      <c r="J127" s="856"/>
      <c r="K127" s="855"/>
      <c r="L127" s="855"/>
      <c r="M127" s="855"/>
      <c r="N127" s="855"/>
      <c r="O127" s="855"/>
      <c r="P127" s="855"/>
    </row>
    <row r="128" spans="2:16" x14ac:dyDescent="0.2">
      <c r="B128" s="700" t="s">
        <v>884</v>
      </c>
      <c r="C128" s="856">
        <v>118.95</v>
      </c>
      <c r="D128" s="856">
        <v>13.51</v>
      </c>
      <c r="E128" s="856">
        <v>15.14</v>
      </c>
      <c r="F128" s="856">
        <v>13.29</v>
      </c>
      <c r="G128" s="856" t="s">
        <v>431</v>
      </c>
      <c r="H128" s="856" t="s">
        <v>431</v>
      </c>
      <c r="I128" s="856">
        <v>2.8</v>
      </c>
      <c r="J128" s="856">
        <v>13.8</v>
      </c>
      <c r="K128" s="855">
        <v>0.98</v>
      </c>
      <c r="L128" s="855">
        <v>13.18</v>
      </c>
      <c r="M128" s="855" t="s">
        <v>431</v>
      </c>
      <c r="N128" s="855" t="s">
        <v>431</v>
      </c>
      <c r="O128" s="855" t="s">
        <v>431</v>
      </c>
      <c r="P128" s="855" t="s">
        <v>431</v>
      </c>
    </row>
    <row r="129" spans="2:16" x14ac:dyDescent="0.2">
      <c r="B129" s="700" t="s">
        <v>885</v>
      </c>
      <c r="C129" s="856">
        <v>77.349999999999994</v>
      </c>
      <c r="D129" s="856">
        <v>12.46</v>
      </c>
      <c r="E129" s="856">
        <v>19.34</v>
      </c>
      <c r="F129" s="856">
        <v>12.9</v>
      </c>
      <c r="G129" s="856">
        <v>5.45</v>
      </c>
      <c r="H129" s="856">
        <v>13.22</v>
      </c>
      <c r="I129" s="856">
        <v>3.4</v>
      </c>
      <c r="J129" s="856">
        <v>12.59</v>
      </c>
      <c r="K129" s="855">
        <v>1.62</v>
      </c>
      <c r="L129" s="855">
        <v>12.55</v>
      </c>
      <c r="M129" s="855" t="s">
        <v>431</v>
      </c>
      <c r="N129" s="855" t="s">
        <v>431</v>
      </c>
      <c r="O129" s="855" t="s">
        <v>431</v>
      </c>
      <c r="P129" s="855" t="s">
        <v>431</v>
      </c>
    </row>
    <row r="130" spans="2:16" x14ac:dyDescent="0.2">
      <c r="B130" s="700" t="s">
        <v>886</v>
      </c>
      <c r="C130" s="856">
        <v>113.24</v>
      </c>
      <c r="D130" s="856">
        <v>13.17</v>
      </c>
      <c r="E130" s="856">
        <v>19.3</v>
      </c>
      <c r="F130" s="856">
        <v>13.25</v>
      </c>
      <c r="G130" s="856">
        <v>5.49</v>
      </c>
      <c r="H130" s="856">
        <v>13.34</v>
      </c>
      <c r="I130" s="856">
        <v>5.61</v>
      </c>
      <c r="J130" s="856">
        <v>12.91</v>
      </c>
      <c r="K130" s="855">
        <v>5.46</v>
      </c>
      <c r="L130" s="855">
        <v>13.06</v>
      </c>
      <c r="M130" s="855">
        <v>0.7</v>
      </c>
      <c r="N130" s="855">
        <v>13.11</v>
      </c>
      <c r="O130" s="855" t="s">
        <v>431</v>
      </c>
      <c r="P130" s="855" t="s">
        <v>431</v>
      </c>
    </row>
    <row r="131" spans="2:16" x14ac:dyDescent="0.2">
      <c r="B131" s="700" t="s">
        <v>887</v>
      </c>
      <c r="C131" s="856">
        <v>117.47</v>
      </c>
      <c r="D131" s="856">
        <v>11.92</v>
      </c>
      <c r="E131" s="856">
        <v>13.12</v>
      </c>
      <c r="F131" s="856">
        <v>12.55</v>
      </c>
      <c r="G131" s="856">
        <v>8.42</v>
      </c>
      <c r="H131" s="856">
        <v>12.05</v>
      </c>
      <c r="I131" s="856">
        <v>7.2</v>
      </c>
      <c r="J131" s="856">
        <v>11.61</v>
      </c>
      <c r="K131" s="855">
        <v>4.0199999999999996</v>
      </c>
      <c r="L131" s="855">
        <v>11.3</v>
      </c>
      <c r="M131" s="855" t="s">
        <v>431</v>
      </c>
      <c r="N131" s="855" t="s">
        <v>431</v>
      </c>
      <c r="O131" s="855" t="s">
        <v>431</v>
      </c>
      <c r="P131" s="855" t="s">
        <v>431</v>
      </c>
    </row>
    <row r="132" spans="2:16" x14ac:dyDescent="0.2">
      <c r="B132" s="700" t="s">
        <v>888</v>
      </c>
      <c r="C132" s="856">
        <v>145.72999999999999</v>
      </c>
      <c r="D132" s="856">
        <v>11.29</v>
      </c>
      <c r="E132" s="856">
        <v>11.69</v>
      </c>
      <c r="F132" s="856">
        <v>11.67</v>
      </c>
      <c r="G132" s="856">
        <v>9.49</v>
      </c>
      <c r="H132" s="856">
        <v>11.9</v>
      </c>
      <c r="I132" s="856">
        <v>1.35</v>
      </c>
      <c r="J132" s="856">
        <v>11.42</v>
      </c>
      <c r="K132" s="855">
        <v>0.2</v>
      </c>
      <c r="L132" s="855">
        <v>11.55</v>
      </c>
      <c r="M132" s="855" t="s">
        <v>431</v>
      </c>
      <c r="N132" s="855" t="s">
        <v>431</v>
      </c>
      <c r="O132" s="855" t="s">
        <v>431</v>
      </c>
      <c r="P132" s="855" t="s">
        <v>431</v>
      </c>
    </row>
    <row r="133" spans="2:16" x14ac:dyDescent="0.2">
      <c r="B133" s="700" t="s">
        <v>465</v>
      </c>
      <c r="C133" s="856">
        <v>140.54</v>
      </c>
      <c r="D133" s="856">
        <v>10.53</v>
      </c>
      <c r="E133" s="856">
        <v>35.25</v>
      </c>
      <c r="F133" s="856">
        <v>11.62</v>
      </c>
      <c r="G133" s="856">
        <v>10.72</v>
      </c>
      <c r="H133" s="856">
        <v>11.55</v>
      </c>
      <c r="I133" s="856">
        <v>5.55</v>
      </c>
      <c r="J133" s="856">
        <v>11.76</v>
      </c>
      <c r="K133" s="855">
        <v>0.2</v>
      </c>
      <c r="L133" s="855">
        <v>12.4</v>
      </c>
      <c r="M133" s="855" t="s">
        <v>431</v>
      </c>
      <c r="N133" s="855" t="s">
        <v>431</v>
      </c>
      <c r="O133" s="855" t="s">
        <v>431</v>
      </c>
      <c r="P133" s="855" t="s">
        <v>431</v>
      </c>
    </row>
    <row r="134" spans="2:16" x14ac:dyDescent="0.2">
      <c r="B134" s="700" t="s">
        <v>851</v>
      </c>
      <c r="C134" s="856">
        <v>106.32</v>
      </c>
      <c r="D134" s="856">
        <v>10.8</v>
      </c>
      <c r="E134" s="856">
        <v>8.5500000000000007</v>
      </c>
      <c r="F134" s="856">
        <v>11.34</v>
      </c>
      <c r="G134" s="856">
        <v>4.9800000000000004</v>
      </c>
      <c r="H134" s="856">
        <v>11.59</v>
      </c>
      <c r="I134" s="856">
        <v>1.89</v>
      </c>
      <c r="J134" s="856">
        <v>11.98</v>
      </c>
      <c r="K134" s="855">
        <v>3.1</v>
      </c>
      <c r="L134" s="855">
        <v>12.31</v>
      </c>
      <c r="M134" s="855" t="s">
        <v>431</v>
      </c>
      <c r="N134" s="855" t="s">
        <v>431</v>
      </c>
      <c r="O134" s="855" t="s">
        <v>431</v>
      </c>
      <c r="P134" s="855" t="s">
        <v>431</v>
      </c>
    </row>
    <row r="135" spans="2:16" x14ac:dyDescent="0.2">
      <c r="B135" s="700" t="s">
        <v>889</v>
      </c>
      <c r="C135" s="856">
        <v>105.87</v>
      </c>
      <c r="D135" s="856">
        <v>11.52</v>
      </c>
      <c r="E135" s="856">
        <v>12.45</v>
      </c>
      <c r="F135" s="856">
        <v>11.63</v>
      </c>
      <c r="G135" s="856">
        <v>4.3499999999999996</v>
      </c>
      <c r="H135" s="856">
        <v>11.64</v>
      </c>
      <c r="I135" s="856">
        <v>3.65</v>
      </c>
      <c r="J135" s="856">
        <v>11.75</v>
      </c>
      <c r="K135" s="855" t="s">
        <v>431</v>
      </c>
      <c r="L135" s="855" t="s">
        <v>431</v>
      </c>
      <c r="M135" s="855" t="s">
        <v>431</v>
      </c>
      <c r="N135" s="855" t="s">
        <v>431</v>
      </c>
      <c r="O135" s="855" t="s">
        <v>431</v>
      </c>
      <c r="P135" s="855" t="s">
        <v>431</v>
      </c>
    </row>
    <row r="136" spans="2:16" x14ac:dyDescent="0.2">
      <c r="B136" s="700" t="s">
        <v>890</v>
      </c>
      <c r="C136" s="856">
        <v>121.12</v>
      </c>
      <c r="D136" s="856">
        <v>11.27</v>
      </c>
      <c r="E136" s="856">
        <v>18.940000000000001</v>
      </c>
      <c r="F136" s="856">
        <v>10.15</v>
      </c>
      <c r="G136" s="856">
        <v>5.45</v>
      </c>
      <c r="H136" s="856">
        <v>11.68</v>
      </c>
      <c r="I136" s="856">
        <v>7.55</v>
      </c>
      <c r="J136" s="856">
        <v>11.74</v>
      </c>
      <c r="K136" s="855" t="s">
        <v>431</v>
      </c>
      <c r="L136" s="855" t="s">
        <v>431</v>
      </c>
      <c r="M136" s="855" t="s">
        <v>431</v>
      </c>
      <c r="N136" s="855" t="s">
        <v>431</v>
      </c>
      <c r="O136" s="855" t="s">
        <v>431</v>
      </c>
      <c r="P136" s="855" t="s">
        <v>431</v>
      </c>
    </row>
    <row r="137" spans="2:16" x14ac:dyDescent="0.2">
      <c r="B137" s="700" t="s">
        <v>891</v>
      </c>
      <c r="C137" s="856">
        <v>113.07</v>
      </c>
      <c r="D137" s="856">
        <v>11.31</v>
      </c>
      <c r="E137" s="856">
        <v>37.479999999999997</v>
      </c>
      <c r="F137" s="856">
        <v>11.48</v>
      </c>
      <c r="G137" s="856">
        <v>7.4</v>
      </c>
      <c r="H137" s="856">
        <v>11.69</v>
      </c>
      <c r="I137" s="856">
        <v>4.5999999999999996</v>
      </c>
      <c r="J137" s="856">
        <v>11.9</v>
      </c>
      <c r="K137" s="855">
        <v>0.2</v>
      </c>
      <c r="L137" s="855">
        <v>12.35</v>
      </c>
      <c r="M137" s="855" t="s">
        <v>431</v>
      </c>
      <c r="N137" s="855" t="s">
        <v>431</v>
      </c>
      <c r="O137" s="855" t="s">
        <v>431</v>
      </c>
      <c r="P137" s="855" t="s">
        <v>431</v>
      </c>
    </row>
    <row r="138" spans="2:16" x14ac:dyDescent="0.2">
      <c r="B138" s="700" t="s">
        <v>883</v>
      </c>
      <c r="C138" s="856">
        <v>125.83</v>
      </c>
      <c r="D138" s="856">
        <v>10.62</v>
      </c>
      <c r="E138" s="856">
        <v>25.69</v>
      </c>
      <c r="F138" s="856">
        <v>11.46</v>
      </c>
      <c r="G138" s="856">
        <v>5.9</v>
      </c>
      <c r="H138" s="856">
        <v>11.69</v>
      </c>
      <c r="I138" s="856">
        <v>3.65</v>
      </c>
      <c r="J138" s="856">
        <v>11.17</v>
      </c>
      <c r="K138" s="855">
        <v>2.27</v>
      </c>
      <c r="L138" s="855">
        <v>11.66</v>
      </c>
      <c r="M138" s="855" t="s">
        <v>431</v>
      </c>
      <c r="N138" s="855" t="s">
        <v>431</v>
      </c>
      <c r="O138" s="855" t="s">
        <v>431</v>
      </c>
      <c r="P138" s="855" t="s">
        <v>431</v>
      </c>
    </row>
    <row r="139" spans="2:16" x14ac:dyDescent="0.2">
      <c r="B139" s="700" t="s">
        <v>464</v>
      </c>
      <c r="C139" s="856">
        <v>134.03</v>
      </c>
      <c r="D139" s="856">
        <v>11.01</v>
      </c>
      <c r="E139" s="856">
        <v>40.18</v>
      </c>
      <c r="F139" s="856">
        <v>11.7</v>
      </c>
      <c r="G139" s="856">
        <v>2.85</v>
      </c>
      <c r="H139" s="856">
        <v>11.74</v>
      </c>
      <c r="I139" s="856">
        <v>3.05</v>
      </c>
      <c r="J139" s="856">
        <v>12.03</v>
      </c>
      <c r="K139" s="855" t="s">
        <v>431</v>
      </c>
      <c r="L139" s="855" t="s">
        <v>431</v>
      </c>
      <c r="M139" s="855" t="s">
        <v>431</v>
      </c>
      <c r="N139" s="855" t="s">
        <v>431</v>
      </c>
      <c r="O139" s="855" t="s">
        <v>431</v>
      </c>
      <c r="P139" s="855" t="s">
        <v>431</v>
      </c>
    </row>
    <row r="140" spans="2:16" x14ac:dyDescent="0.2">
      <c r="B140" s="700"/>
      <c r="C140" s="856"/>
      <c r="D140" s="856"/>
      <c r="E140" s="856"/>
      <c r="F140" s="856"/>
      <c r="G140" s="856"/>
      <c r="H140" s="856"/>
      <c r="I140" s="856"/>
      <c r="J140" s="856"/>
      <c r="K140" s="855"/>
      <c r="L140" s="855"/>
      <c r="M140" s="855"/>
      <c r="N140" s="855"/>
      <c r="O140" s="855"/>
      <c r="P140" s="855"/>
    </row>
    <row r="141" spans="2:16" x14ac:dyDescent="0.2">
      <c r="B141" s="857" t="s">
        <v>1268</v>
      </c>
      <c r="C141" s="856"/>
      <c r="D141" s="856"/>
      <c r="E141" s="856"/>
      <c r="F141" s="856"/>
      <c r="G141" s="856"/>
      <c r="H141" s="856"/>
      <c r="I141" s="856"/>
      <c r="J141" s="856"/>
      <c r="K141" s="855"/>
      <c r="L141" s="855"/>
      <c r="M141" s="855"/>
      <c r="N141" s="855"/>
      <c r="O141" s="855"/>
      <c r="P141" s="855"/>
    </row>
    <row r="142" spans="2:16" x14ac:dyDescent="0.2">
      <c r="B142" s="700" t="s">
        <v>884</v>
      </c>
      <c r="C142" s="856">
        <v>131.6</v>
      </c>
      <c r="D142" s="856">
        <v>11.19</v>
      </c>
      <c r="E142" s="856">
        <v>32.200000000000003</v>
      </c>
      <c r="F142" s="856">
        <v>11.53</v>
      </c>
      <c r="G142" s="856">
        <v>3</v>
      </c>
      <c r="H142" s="856">
        <v>11.86</v>
      </c>
      <c r="I142" s="856">
        <v>7.4</v>
      </c>
      <c r="J142" s="856">
        <v>11.67</v>
      </c>
      <c r="K142" s="855" t="s">
        <v>431</v>
      </c>
      <c r="L142" s="855" t="s">
        <v>431</v>
      </c>
      <c r="M142" s="855" t="s">
        <v>431</v>
      </c>
      <c r="N142" s="855" t="s">
        <v>431</v>
      </c>
      <c r="O142" s="855" t="s">
        <v>431</v>
      </c>
      <c r="P142" s="855" t="s">
        <v>431</v>
      </c>
    </row>
    <row r="143" spans="2:16" x14ac:dyDescent="0.2">
      <c r="B143" s="700" t="s">
        <v>885</v>
      </c>
      <c r="C143" s="856">
        <v>106.2</v>
      </c>
      <c r="D143" s="856">
        <v>10.28</v>
      </c>
      <c r="E143" s="856">
        <v>27.1</v>
      </c>
      <c r="F143" s="856">
        <v>10.29</v>
      </c>
      <c r="G143" s="856">
        <v>7.4</v>
      </c>
      <c r="H143" s="856">
        <v>9.68</v>
      </c>
      <c r="I143" s="856">
        <v>7.6</v>
      </c>
      <c r="J143" s="856">
        <v>10.210000000000001</v>
      </c>
      <c r="K143" s="855">
        <v>1.9</v>
      </c>
      <c r="L143" s="855">
        <v>9.9499999999999993</v>
      </c>
      <c r="M143" s="855" t="s">
        <v>431</v>
      </c>
      <c r="N143" s="855" t="s">
        <v>431</v>
      </c>
      <c r="O143" s="855" t="s">
        <v>431</v>
      </c>
      <c r="P143" s="855" t="s">
        <v>431</v>
      </c>
    </row>
    <row r="144" spans="2:16" x14ac:dyDescent="0.2">
      <c r="B144" s="700" t="s">
        <v>886</v>
      </c>
      <c r="C144" s="856">
        <v>83.8</v>
      </c>
      <c r="D144" s="856">
        <v>9.8000000000000007</v>
      </c>
      <c r="E144" s="856">
        <v>28.7</v>
      </c>
      <c r="F144" s="856">
        <v>10.130000000000001</v>
      </c>
      <c r="G144" s="856">
        <v>8.1999999999999993</v>
      </c>
      <c r="H144" s="856">
        <v>9.9</v>
      </c>
      <c r="I144" s="856">
        <v>8.4</v>
      </c>
      <c r="J144" s="856">
        <v>10.47</v>
      </c>
      <c r="K144" s="855">
        <v>0.5</v>
      </c>
      <c r="L144" s="855">
        <v>11.5</v>
      </c>
      <c r="M144" s="855" t="s">
        <v>431</v>
      </c>
      <c r="N144" s="855" t="s">
        <v>431</v>
      </c>
      <c r="O144" s="855" t="s">
        <v>431</v>
      </c>
      <c r="P144" s="855" t="s">
        <v>431</v>
      </c>
    </row>
    <row r="145" spans="2:16" x14ac:dyDescent="0.2">
      <c r="B145" s="700" t="s">
        <v>887</v>
      </c>
      <c r="C145" s="856">
        <v>69.5</v>
      </c>
      <c r="D145" s="856">
        <v>8.82</v>
      </c>
      <c r="E145" s="856">
        <v>35.4</v>
      </c>
      <c r="F145" s="856">
        <v>9.07</v>
      </c>
      <c r="G145" s="856">
        <v>8.8000000000000007</v>
      </c>
      <c r="H145" s="856">
        <v>9.5399999999999991</v>
      </c>
      <c r="I145" s="856">
        <v>10.1</v>
      </c>
      <c r="J145" s="856">
        <v>9.9600000000000009</v>
      </c>
      <c r="K145" s="855" t="s">
        <v>431</v>
      </c>
      <c r="L145" s="855" t="s">
        <v>431</v>
      </c>
      <c r="M145" s="855">
        <v>0.1</v>
      </c>
      <c r="N145" s="855">
        <v>9.75</v>
      </c>
      <c r="O145" s="855" t="s">
        <v>431</v>
      </c>
      <c r="P145" s="855" t="s">
        <v>431</v>
      </c>
    </row>
    <row r="146" spans="2:16" x14ac:dyDescent="0.2">
      <c r="B146" s="700" t="s">
        <v>888</v>
      </c>
      <c r="C146" s="856">
        <v>88.5</v>
      </c>
      <c r="D146" s="856">
        <v>9.16</v>
      </c>
      <c r="E146" s="856">
        <v>19.100000000000001</v>
      </c>
      <c r="F146" s="856">
        <v>9.1199999999999992</v>
      </c>
      <c r="G146" s="856">
        <v>7.2</v>
      </c>
      <c r="H146" s="856">
        <v>9.0299999999999994</v>
      </c>
      <c r="I146" s="856">
        <v>6.4</v>
      </c>
      <c r="J146" s="856">
        <v>9.44</v>
      </c>
      <c r="K146" s="855" t="s">
        <v>431</v>
      </c>
      <c r="L146" s="855" t="s">
        <v>431</v>
      </c>
      <c r="M146" s="855">
        <v>0.5</v>
      </c>
      <c r="N146" s="855">
        <v>9.5</v>
      </c>
      <c r="O146" s="855" t="s">
        <v>431</v>
      </c>
      <c r="P146" s="855" t="s">
        <v>431</v>
      </c>
    </row>
    <row r="147" spans="2:16" x14ac:dyDescent="0.2">
      <c r="B147" s="700" t="s">
        <v>465</v>
      </c>
      <c r="C147" s="856">
        <v>84.2</v>
      </c>
      <c r="D147" s="856">
        <v>9.08</v>
      </c>
      <c r="E147" s="856">
        <v>25</v>
      </c>
      <c r="F147" s="856">
        <v>9.4</v>
      </c>
      <c r="G147" s="856">
        <v>7.9</v>
      </c>
      <c r="H147" s="856">
        <v>9.26</v>
      </c>
      <c r="I147" s="856">
        <v>8.1999999999999993</v>
      </c>
      <c r="J147" s="856">
        <v>9.56</v>
      </c>
      <c r="K147" s="855" t="s">
        <v>431</v>
      </c>
      <c r="L147" s="855" t="s">
        <v>431</v>
      </c>
      <c r="M147" s="855" t="s">
        <v>431</v>
      </c>
      <c r="N147" s="855" t="s">
        <v>431</v>
      </c>
      <c r="O147" s="855" t="s">
        <v>431</v>
      </c>
      <c r="P147" s="855" t="s">
        <v>431</v>
      </c>
    </row>
    <row r="148" spans="2:16" x14ac:dyDescent="0.2">
      <c r="B148" s="700" t="s">
        <v>851</v>
      </c>
      <c r="C148" s="856">
        <v>79.2</v>
      </c>
      <c r="D148" s="856">
        <v>8.93</v>
      </c>
      <c r="E148" s="856">
        <v>21.3</v>
      </c>
      <c r="F148" s="856">
        <v>9.11</v>
      </c>
      <c r="G148" s="856">
        <v>6.2</v>
      </c>
      <c r="H148" s="856">
        <v>8.92</v>
      </c>
      <c r="I148" s="856">
        <v>0.9</v>
      </c>
      <c r="J148" s="856">
        <v>9.5399999999999991</v>
      </c>
      <c r="K148" s="855">
        <v>0.3</v>
      </c>
      <c r="L148" s="855">
        <v>9.5</v>
      </c>
      <c r="M148" s="855" t="s">
        <v>431</v>
      </c>
      <c r="N148" s="855" t="s">
        <v>431</v>
      </c>
      <c r="O148" s="855" t="s">
        <v>431</v>
      </c>
      <c r="P148" s="855" t="s">
        <v>431</v>
      </c>
    </row>
    <row r="149" spans="2:16" x14ac:dyDescent="0.2">
      <c r="B149" s="700" t="s">
        <v>889</v>
      </c>
      <c r="C149" s="856">
        <v>92.3</v>
      </c>
      <c r="D149" s="856">
        <v>8.7799999999999994</v>
      </c>
      <c r="E149" s="856">
        <v>17.7</v>
      </c>
      <c r="F149" s="856">
        <v>9.02</v>
      </c>
      <c r="G149" s="856">
        <v>1.5</v>
      </c>
      <c r="H149" s="856">
        <v>9.1199999999999992</v>
      </c>
      <c r="I149" s="856">
        <v>3.4</v>
      </c>
      <c r="J149" s="856">
        <v>9.0500000000000007</v>
      </c>
      <c r="K149" s="855">
        <v>9</v>
      </c>
      <c r="L149" s="855">
        <v>9.51</v>
      </c>
      <c r="M149" s="855" t="s">
        <v>431</v>
      </c>
      <c r="N149" s="855" t="s">
        <v>431</v>
      </c>
      <c r="O149" s="855" t="s">
        <v>431</v>
      </c>
      <c r="P149" s="855" t="s">
        <v>431</v>
      </c>
    </row>
    <row r="150" spans="2:16" x14ac:dyDescent="0.2">
      <c r="B150" s="700" t="s">
        <v>890</v>
      </c>
      <c r="C150" s="856">
        <v>113.8</v>
      </c>
      <c r="D150" s="856">
        <v>9.08</v>
      </c>
      <c r="E150" s="856">
        <v>20</v>
      </c>
      <c r="F150" s="856">
        <v>8.99</v>
      </c>
      <c r="G150" s="856">
        <v>9</v>
      </c>
      <c r="H150" s="856">
        <v>9.16</v>
      </c>
      <c r="I150" s="856">
        <v>262.89999999999998</v>
      </c>
      <c r="J150" s="856">
        <v>8.58</v>
      </c>
      <c r="K150" s="855" t="s">
        <v>431</v>
      </c>
      <c r="L150" s="855" t="s">
        <v>431</v>
      </c>
      <c r="M150" s="855" t="s">
        <v>431</v>
      </c>
      <c r="N150" s="855" t="s">
        <v>431</v>
      </c>
      <c r="O150" s="855" t="s">
        <v>431</v>
      </c>
      <c r="P150" s="855" t="s">
        <v>431</v>
      </c>
    </row>
    <row r="151" spans="2:16" x14ac:dyDescent="0.2">
      <c r="B151" s="700" t="s">
        <v>891</v>
      </c>
      <c r="C151" s="856">
        <v>140.69999999999999</v>
      </c>
      <c r="D151" s="856">
        <v>9.33</v>
      </c>
      <c r="E151" s="856">
        <v>11.5</v>
      </c>
      <c r="F151" s="856">
        <v>9.33</v>
      </c>
      <c r="G151" s="856">
        <v>3</v>
      </c>
      <c r="H151" s="856">
        <v>9.85</v>
      </c>
      <c r="I151" s="856">
        <v>7.6</v>
      </c>
      <c r="J151" s="856">
        <v>9.83</v>
      </c>
      <c r="K151" s="855" t="s">
        <v>431</v>
      </c>
      <c r="L151" s="855" t="s">
        <v>431</v>
      </c>
      <c r="M151" s="855" t="s">
        <v>431</v>
      </c>
      <c r="N151" s="855" t="s">
        <v>431</v>
      </c>
      <c r="O151" s="855" t="s">
        <v>431</v>
      </c>
      <c r="P151" s="855" t="s">
        <v>431</v>
      </c>
    </row>
    <row r="152" spans="2:16" x14ac:dyDescent="0.2">
      <c r="B152" s="700" t="s">
        <v>883</v>
      </c>
      <c r="C152" s="856">
        <v>135.5</v>
      </c>
      <c r="D152" s="856">
        <v>9.18</v>
      </c>
      <c r="E152" s="856">
        <v>31.7</v>
      </c>
      <c r="F152" s="856">
        <v>9.4499999999999993</v>
      </c>
      <c r="G152" s="856">
        <v>5</v>
      </c>
      <c r="H152" s="856">
        <v>9.61</v>
      </c>
      <c r="I152" s="856">
        <v>15.7</v>
      </c>
      <c r="J152" s="856">
        <v>9.58</v>
      </c>
      <c r="K152" s="855" t="s">
        <v>431</v>
      </c>
      <c r="L152" s="855" t="s">
        <v>431</v>
      </c>
      <c r="M152" s="855" t="s">
        <v>431</v>
      </c>
      <c r="N152" s="855" t="s">
        <v>431</v>
      </c>
      <c r="O152" s="855" t="s">
        <v>431</v>
      </c>
      <c r="P152" s="855" t="s">
        <v>431</v>
      </c>
    </row>
    <row r="153" spans="2:16" x14ac:dyDescent="0.2">
      <c r="B153" s="700" t="s">
        <v>464</v>
      </c>
      <c r="C153" s="856">
        <v>111.7</v>
      </c>
      <c r="D153" s="856">
        <v>8.9499999999999993</v>
      </c>
      <c r="E153" s="856">
        <v>41.5</v>
      </c>
      <c r="F153" s="856">
        <v>8.9600000000000009</v>
      </c>
      <c r="G153" s="856">
        <v>2.1</v>
      </c>
      <c r="H153" s="856">
        <v>9</v>
      </c>
      <c r="I153" s="856">
        <v>9.4</v>
      </c>
      <c r="J153" s="856">
        <v>9.19</v>
      </c>
      <c r="K153" s="855">
        <v>5.5</v>
      </c>
      <c r="L153" s="855">
        <v>9.43</v>
      </c>
      <c r="M153" s="855">
        <v>0.2</v>
      </c>
      <c r="N153" s="855">
        <v>9.3000000000000007</v>
      </c>
      <c r="O153" s="855" t="s">
        <v>431</v>
      </c>
      <c r="P153" s="855" t="s">
        <v>431</v>
      </c>
    </row>
    <row r="154" spans="2:16" x14ac:dyDescent="0.2">
      <c r="B154" s="700"/>
      <c r="C154" s="856"/>
      <c r="D154" s="856"/>
      <c r="E154" s="856"/>
      <c r="F154" s="856"/>
      <c r="G154" s="856"/>
      <c r="H154" s="856"/>
      <c r="I154" s="856"/>
      <c r="J154" s="856"/>
      <c r="K154" s="855"/>
      <c r="L154" s="855"/>
      <c r="M154" s="855"/>
      <c r="N154" s="855"/>
      <c r="O154" s="855"/>
      <c r="P154" s="855"/>
    </row>
    <row r="155" spans="2:16" x14ac:dyDescent="0.2">
      <c r="B155" s="857" t="s">
        <v>1269</v>
      </c>
      <c r="C155" s="856"/>
      <c r="D155" s="856"/>
      <c r="E155" s="856"/>
      <c r="F155" s="856"/>
      <c r="G155" s="856"/>
      <c r="H155" s="856"/>
      <c r="I155" s="856"/>
      <c r="J155" s="856"/>
      <c r="K155" s="855"/>
      <c r="L155" s="855"/>
      <c r="M155" s="855"/>
      <c r="N155" s="855"/>
      <c r="O155" s="855"/>
      <c r="P155" s="855"/>
    </row>
    <row r="156" spans="2:16" x14ac:dyDescent="0.2">
      <c r="B156" s="700" t="s">
        <v>884</v>
      </c>
      <c r="C156" s="856">
        <v>129.44999999999999</v>
      </c>
      <c r="D156" s="856">
        <v>8.1300000000000008</v>
      </c>
      <c r="E156" s="856">
        <v>22.1</v>
      </c>
      <c r="F156" s="856">
        <v>8.2799999999999994</v>
      </c>
      <c r="G156" s="856">
        <v>7.07</v>
      </c>
      <c r="H156" s="856">
        <v>8.51</v>
      </c>
      <c r="I156" s="856">
        <v>6.92</v>
      </c>
      <c r="J156" s="856">
        <v>9.0399999999999991</v>
      </c>
      <c r="K156" s="856">
        <v>3.58</v>
      </c>
      <c r="L156" s="856">
        <v>8.5</v>
      </c>
      <c r="M156" s="856" t="s">
        <v>431</v>
      </c>
      <c r="N156" s="856" t="s">
        <v>431</v>
      </c>
      <c r="O156" s="856" t="s">
        <v>431</v>
      </c>
      <c r="P156" s="856" t="s">
        <v>431</v>
      </c>
    </row>
    <row r="157" spans="2:16" x14ac:dyDescent="0.2">
      <c r="B157" s="700" t="s">
        <v>885</v>
      </c>
      <c r="C157" s="856">
        <v>103.03</v>
      </c>
      <c r="D157" s="856">
        <v>8.11</v>
      </c>
      <c r="E157" s="856">
        <v>39.6</v>
      </c>
      <c r="F157" s="856">
        <v>8.16</v>
      </c>
      <c r="G157" s="856">
        <v>8.6999999999999993</v>
      </c>
      <c r="H157" s="856">
        <v>8.3800000000000008</v>
      </c>
      <c r="I157" s="856">
        <v>5.03</v>
      </c>
      <c r="J157" s="856">
        <v>9.24</v>
      </c>
      <c r="K157" s="856">
        <v>1.96</v>
      </c>
      <c r="L157" s="856">
        <v>8.9</v>
      </c>
      <c r="M157" s="856" t="s">
        <v>431</v>
      </c>
      <c r="N157" s="856" t="s">
        <v>431</v>
      </c>
      <c r="O157" s="856" t="s">
        <v>431</v>
      </c>
      <c r="P157" s="856" t="s">
        <v>431</v>
      </c>
    </row>
    <row r="158" spans="2:16" x14ac:dyDescent="0.2">
      <c r="B158" s="700" t="s">
        <v>886</v>
      </c>
      <c r="C158" s="856">
        <v>165.67</v>
      </c>
      <c r="D158" s="856">
        <v>7.85</v>
      </c>
      <c r="E158" s="856">
        <v>45.44</v>
      </c>
      <c r="F158" s="856">
        <v>8.26</v>
      </c>
      <c r="G158" s="856">
        <v>3.15</v>
      </c>
      <c r="H158" s="856">
        <v>8.64</v>
      </c>
      <c r="I158" s="856">
        <v>4.05</v>
      </c>
      <c r="J158" s="856">
        <v>9.58</v>
      </c>
      <c r="K158" s="856" t="s">
        <v>431</v>
      </c>
      <c r="L158" s="856" t="s">
        <v>431</v>
      </c>
      <c r="M158" s="856">
        <v>5.03</v>
      </c>
      <c r="N158" s="856">
        <v>9</v>
      </c>
      <c r="O158" s="856" t="s">
        <v>431</v>
      </c>
      <c r="P158" s="856" t="s">
        <v>431</v>
      </c>
    </row>
    <row r="159" spans="2:16" x14ac:dyDescent="0.2">
      <c r="B159" s="700" t="s">
        <v>887</v>
      </c>
      <c r="C159" s="856">
        <v>132.75</v>
      </c>
      <c r="D159" s="856">
        <v>8.9600000000000009</v>
      </c>
      <c r="E159" s="856">
        <v>46.26</v>
      </c>
      <c r="F159" s="856">
        <v>9.27</v>
      </c>
      <c r="G159" s="856">
        <v>16.88</v>
      </c>
      <c r="H159" s="856">
        <v>9.23</v>
      </c>
      <c r="I159" s="856">
        <v>8.69</v>
      </c>
      <c r="J159" s="856">
        <v>9.6999999999999993</v>
      </c>
      <c r="K159" s="856" t="s">
        <v>431</v>
      </c>
      <c r="L159" s="856" t="s">
        <v>431</v>
      </c>
      <c r="M159" s="856" t="s">
        <v>431</v>
      </c>
      <c r="N159" s="856" t="s">
        <v>431</v>
      </c>
      <c r="O159" s="856" t="s">
        <v>431</v>
      </c>
      <c r="P159" s="856" t="s">
        <v>431</v>
      </c>
    </row>
    <row r="160" spans="2:16" x14ac:dyDescent="0.2">
      <c r="B160" s="700" t="s">
        <v>888</v>
      </c>
      <c r="C160" s="856">
        <v>157</v>
      </c>
      <c r="D160" s="856">
        <v>8.6199999999999992</v>
      </c>
      <c r="E160" s="856">
        <v>39.89</v>
      </c>
      <c r="F160" s="856">
        <v>8.3800000000000008</v>
      </c>
      <c r="G160" s="856">
        <v>8.08</v>
      </c>
      <c r="H160" s="856">
        <v>9.2200000000000006</v>
      </c>
      <c r="I160" s="856">
        <v>12.45</v>
      </c>
      <c r="J160" s="856">
        <v>8.8800000000000008</v>
      </c>
      <c r="K160" s="856">
        <v>5.36</v>
      </c>
      <c r="L160" s="856">
        <v>9.61</v>
      </c>
      <c r="M160" s="856">
        <v>0.2</v>
      </c>
      <c r="N160" s="856">
        <v>9.68</v>
      </c>
      <c r="O160" s="856" t="s">
        <v>431</v>
      </c>
      <c r="P160" s="856" t="s">
        <v>431</v>
      </c>
    </row>
    <row r="161" spans="2:16" x14ac:dyDescent="0.2">
      <c r="B161" s="700" t="s">
        <v>465</v>
      </c>
      <c r="C161" s="856">
        <v>248.27</v>
      </c>
      <c r="D161" s="856">
        <v>9.5399999999999991</v>
      </c>
      <c r="E161" s="856">
        <v>45.91</v>
      </c>
      <c r="F161" s="856">
        <v>9.67</v>
      </c>
      <c r="G161" s="856">
        <v>11.28</v>
      </c>
      <c r="H161" s="856">
        <v>9.6199999999999992</v>
      </c>
      <c r="I161" s="856">
        <v>11</v>
      </c>
      <c r="J161" s="856">
        <v>9.57</v>
      </c>
      <c r="K161" s="856">
        <v>0.5</v>
      </c>
      <c r="L161" s="856">
        <v>11.75</v>
      </c>
      <c r="M161" s="856" t="s">
        <v>431</v>
      </c>
      <c r="N161" s="856" t="s">
        <v>431</v>
      </c>
      <c r="O161" s="856" t="s">
        <v>431</v>
      </c>
      <c r="P161" s="856" t="s">
        <v>431</v>
      </c>
    </row>
    <row r="162" spans="2:16" x14ac:dyDescent="0.2">
      <c r="B162" s="700" t="s">
        <v>851</v>
      </c>
      <c r="C162" s="856">
        <v>264.41000000000003</v>
      </c>
      <c r="D162" s="856">
        <v>8.65</v>
      </c>
      <c r="E162" s="856">
        <v>77.260000000000005</v>
      </c>
      <c r="F162" s="856">
        <v>8.89</v>
      </c>
      <c r="G162" s="856">
        <v>18.309999999999999</v>
      </c>
      <c r="H162" s="856">
        <v>9.58</v>
      </c>
      <c r="I162" s="856">
        <v>13.27</v>
      </c>
      <c r="J162" s="856">
        <v>10.06</v>
      </c>
      <c r="K162" s="856" t="s">
        <v>431</v>
      </c>
      <c r="L162" s="856" t="s">
        <v>431</v>
      </c>
      <c r="M162" s="856">
        <v>0.93</v>
      </c>
      <c r="N162" s="856">
        <v>9.8000000000000007</v>
      </c>
      <c r="O162" s="856" t="s">
        <v>431</v>
      </c>
      <c r="P162" s="856" t="s">
        <v>431</v>
      </c>
    </row>
    <row r="163" spans="2:16" x14ac:dyDescent="0.2">
      <c r="B163" s="700" t="s">
        <v>889</v>
      </c>
      <c r="C163" s="856">
        <v>162.96</v>
      </c>
      <c r="D163" s="856">
        <v>8.77</v>
      </c>
      <c r="E163" s="856">
        <v>55.67</v>
      </c>
      <c r="F163" s="856">
        <v>9.09</v>
      </c>
      <c r="G163" s="856">
        <v>7.4</v>
      </c>
      <c r="H163" s="856">
        <v>10.02</v>
      </c>
      <c r="I163" s="856">
        <v>12.34</v>
      </c>
      <c r="J163" s="856">
        <v>9.82</v>
      </c>
      <c r="K163" s="856">
        <v>4.87</v>
      </c>
      <c r="L163" s="856">
        <v>9.7799999999999994</v>
      </c>
      <c r="M163" s="856">
        <v>16.059999999999999</v>
      </c>
      <c r="N163" s="856">
        <v>9.3800000000000008</v>
      </c>
      <c r="O163" s="856" t="s">
        <v>431</v>
      </c>
      <c r="P163" s="856" t="s">
        <v>431</v>
      </c>
    </row>
    <row r="164" spans="2:16" x14ac:dyDescent="0.2">
      <c r="B164" s="700" t="s">
        <v>890</v>
      </c>
      <c r="C164" s="856">
        <v>182.41</v>
      </c>
      <c r="D164" s="856">
        <v>8.94</v>
      </c>
      <c r="E164" s="856">
        <v>33.520000000000003</v>
      </c>
      <c r="F164" s="856">
        <v>8.51</v>
      </c>
      <c r="G164" s="856">
        <v>14.3</v>
      </c>
      <c r="H164" s="856">
        <v>9.6999999999999993</v>
      </c>
      <c r="I164" s="856">
        <v>13.55</v>
      </c>
      <c r="J164" s="856">
        <v>9.61</v>
      </c>
      <c r="K164" s="856">
        <v>2.69</v>
      </c>
      <c r="L164" s="856">
        <v>9.6199999999999992</v>
      </c>
      <c r="M164" s="856">
        <v>15.45</v>
      </c>
      <c r="N164" s="856">
        <v>9.3000000000000007</v>
      </c>
      <c r="O164" s="856" t="s">
        <v>431</v>
      </c>
      <c r="P164" s="856" t="s">
        <v>431</v>
      </c>
    </row>
    <row r="165" spans="2:16" x14ac:dyDescent="0.2">
      <c r="B165" s="700" t="s">
        <v>891</v>
      </c>
      <c r="C165" s="856">
        <v>180.52</v>
      </c>
      <c r="D165" s="856">
        <v>9.4600000000000009</v>
      </c>
      <c r="E165" s="856">
        <v>54.81</v>
      </c>
      <c r="F165" s="856">
        <v>8.82</v>
      </c>
      <c r="G165" s="856">
        <v>12.2</v>
      </c>
      <c r="H165" s="856">
        <v>9.69</v>
      </c>
      <c r="I165" s="856">
        <v>21.43</v>
      </c>
      <c r="J165" s="856">
        <v>9.8800000000000008</v>
      </c>
      <c r="K165" s="856">
        <v>2.6</v>
      </c>
      <c r="L165" s="856">
        <v>10.15</v>
      </c>
      <c r="M165" s="856">
        <v>25.38</v>
      </c>
      <c r="N165" s="856">
        <v>9.23</v>
      </c>
      <c r="O165" s="856">
        <v>0.36</v>
      </c>
      <c r="P165" s="856">
        <v>9</v>
      </c>
    </row>
    <row r="166" spans="2:16" x14ac:dyDescent="0.2">
      <c r="B166" s="700" t="s">
        <v>883</v>
      </c>
      <c r="C166" s="856">
        <v>163.43</v>
      </c>
      <c r="D166" s="856">
        <v>9.11</v>
      </c>
      <c r="E166" s="856">
        <v>48.6</v>
      </c>
      <c r="F166" s="856">
        <v>9.61</v>
      </c>
      <c r="G166" s="856">
        <v>16.88</v>
      </c>
      <c r="H166" s="856">
        <v>9.64</v>
      </c>
      <c r="I166" s="856">
        <v>27.17</v>
      </c>
      <c r="J166" s="856">
        <v>9.0500000000000007</v>
      </c>
      <c r="K166" s="856">
        <v>1.2</v>
      </c>
      <c r="L166" s="856">
        <v>9.5</v>
      </c>
      <c r="M166" s="856">
        <v>27.08</v>
      </c>
      <c r="N166" s="856">
        <v>9.26</v>
      </c>
      <c r="O166" s="856" t="s">
        <v>431</v>
      </c>
      <c r="P166" s="856" t="s">
        <v>431</v>
      </c>
    </row>
    <row r="167" spans="2:16" x14ac:dyDescent="0.2">
      <c r="B167" s="700" t="s">
        <v>464</v>
      </c>
      <c r="C167" s="856">
        <v>213.11</v>
      </c>
      <c r="D167" s="856">
        <v>8.18</v>
      </c>
      <c r="E167" s="856">
        <v>54.4</v>
      </c>
      <c r="F167" s="856">
        <v>9.17</v>
      </c>
      <c r="G167" s="856">
        <v>11.44</v>
      </c>
      <c r="H167" s="856">
        <v>9.23</v>
      </c>
      <c r="I167" s="856">
        <v>21.24</v>
      </c>
      <c r="J167" s="856">
        <v>9.27</v>
      </c>
      <c r="K167" s="856">
        <v>3.78</v>
      </c>
      <c r="L167" s="856">
        <v>9.5</v>
      </c>
      <c r="M167" s="856">
        <v>15.78</v>
      </c>
      <c r="N167" s="856">
        <v>9.17</v>
      </c>
      <c r="O167" s="856" t="s">
        <v>431</v>
      </c>
      <c r="P167" s="856" t="s">
        <v>431</v>
      </c>
    </row>
    <row r="168" spans="2:16" x14ac:dyDescent="0.2">
      <c r="B168" s="700"/>
      <c r="C168" s="856"/>
      <c r="D168" s="856"/>
      <c r="E168" s="856"/>
      <c r="F168" s="856"/>
      <c r="G168" s="856"/>
      <c r="H168" s="856"/>
      <c r="I168" s="856"/>
      <c r="J168" s="856"/>
      <c r="K168" s="856"/>
      <c r="L168" s="856"/>
      <c r="M168" s="856"/>
      <c r="N168" s="856"/>
      <c r="O168" s="856"/>
      <c r="P168" s="856"/>
    </row>
    <row r="169" spans="2:16" x14ac:dyDescent="0.2">
      <c r="B169" s="857" t="s">
        <v>1270</v>
      </c>
      <c r="C169" s="856"/>
      <c r="D169" s="856"/>
      <c r="E169" s="856"/>
      <c r="F169" s="856"/>
      <c r="G169" s="856"/>
      <c r="H169" s="856"/>
      <c r="I169" s="856"/>
      <c r="J169" s="856"/>
      <c r="K169" s="856"/>
      <c r="L169" s="856"/>
      <c r="M169" s="856"/>
      <c r="N169" s="856"/>
      <c r="O169" s="856"/>
      <c r="P169" s="856"/>
    </row>
    <row r="170" spans="2:16" x14ac:dyDescent="0.2">
      <c r="B170" s="700" t="s">
        <v>884</v>
      </c>
      <c r="C170" s="856">
        <v>117.7</v>
      </c>
      <c r="D170" s="856">
        <v>8.66</v>
      </c>
      <c r="E170" s="856">
        <v>32.299999999999997</v>
      </c>
      <c r="F170" s="856">
        <v>9.32</v>
      </c>
      <c r="G170" s="856">
        <v>12.9</v>
      </c>
      <c r="H170" s="856">
        <v>8.98</v>
      </c>
      <c r="I170" s="856">
        <v>3</v>
      </c>
      <c r="J170" s="856">
        <v>9.83</v>
      </c>
      <c r="K170" s="856">
        <v>4.2</v>
      </c>
      <c r="L170" s="856">
        <v>9.14</v>
      </c>
      <c r="M170" s="856">
        <v>5.0999999999999996</v>
      </c>
      <c r="N170" s="856">
        <v>9.26</v>
      </c>
      <c r="O170" s="856" t="s">
        <v>431</v>
      </c>
      <c r="P170" s="856" t="s">
        <v>431</v>
      </c>
    </row>
    <row r="171" spans="2:16" x14ac:dyDescent="0.2">
      <c r="B171" s="700" t="s">
        <v>885</v>
      </c>
      <c r="C171" s="856">
        <v>119.7</v>
      </c>
      <c r="D171" s="856">
        <v>9.6199999999999992</v>
      </c>
      <c r="E171" s="856">
        <v>34.299999999999997</v>
      </c>
      <c r="F171" s="856">
        <v>9.2899999999999991</v>
      </c>
      <c r="G171" s="856">
        <v>9.9</v>
      </c>
      <c r="H171" s="856">
        <v>9.35</v>
      </c>
      <c r="I171" s="856">
        <v>6.3</v>
      </c>
      <c r="J171" s="856">
        <v>9.68</v>
      </c>
      <c r="K171" s="856">
        <v>3.9</v>
      </c>
      <c r="L171" s="856">
        <v>10.210000000000001</v>
      </c>
      <c r="M171" s="856">
        <v>12</v>
      </c>
      <c r="N171" s="856">
        <v>9.18</v>
      </c>
      <c r="O171" s="856" t="s">
        <v>431</v>
      </c>
      <c r="P171" s="856" t="s">
        <v>431</v>
      </c>
    </row>
    <row r="172" spans="2:16" x14ac:dyDescent="0.2">
      <c r="B172" s="700" t="s">
        <v>886</v>
      </c>
      <c r="C172" s="856">
        <v>151.4</v>
      </c>
      <c r="D172" s="856">
        <v>9.77</v>
      </c>
      <c r="E172" s="856">
        <v>45.8</v>
      </c>
      <c r="F172" s="856">
        <v>9.82</v>
      </c>
      <c r="G172" s="856">
        <v>15.6</v>
      </c>
      <c r="H172" s="856">
        <v>9.2899999999999991</v>
      </c>
      <c r="I172" s="856">
        <v>5.5</v>
      </c>
      <c r="J172" s="856">
        <v>9.41</v>
      </c>
      <c r="K172" s="856">
        <v>6.6</v>
      </c>
      <c r="L172" s="856">
        <v>9.35</v>
      </c>
      <c r="M172" s="856">
        <v>16.2</v>
      </c>
      <c r="N172" s="856">
        <v>9.19</v>
      </c>
      <c r="O172" s="856" t="s">
        <v>431</v>
      </c>
      <c r="P172" s="856" t="s">
        <v>431</v>
      </c>
    </row>
    <row r="173" spans="2:16" x14ac:dyDescent="0.2">
      <c r="B173" s="700" t="s">
        <v>887</v>
      </c>
      <c r="C173" s="856">
        <v>120.2</v>
      </c>
      <c r="D173" s="856">
        <v>8.98</v>
      </c>
      <c r="E173" s="856">
        <v>75</v>
      </c>
      <c r="F173" s="856">
        <v>9.9700000000000006</v>
      </c>
      <c r="G173" s="856">
        <v>4.8</v>
      </c>
      <c r="H173" s="856">
        <v>9.4600000000000009</v>
      </c>
      <c r="I173" s="856">
        <v>4.4000000000000004</v>
      </c>
      <c r="J173" s="856">
        <v>10.01</v>
      </c>
      <c r="K173" s="856">
        <v>2.5</v>
      </c>
      <c r="L173" s="856">
        <v>9.43</v>
      </c>
      <c r="M173" s="856">
        <v>4.9000000000000004</v>
      </c>
      <c r="N173" s="856">
        <v>9.2799999999999994</v>
      </c>
      <c r="O173" s="856" t="s">
        <v>431</v>
      </c>
      <c r="P173" s="856" t="s">
        <v>431</v>
      </c>
    </row>
    <row r="174" spans="2:16" x14ac:dyDescent="0.2">
      <c r="B174" s="700" t="s">
        <v>888</v>
      </c>
      <c r="C174" s="856">
        <v>137.5</v>
      </c>
      <c r="D174" s="856">
        <v>9.61</v>
      </c>
      <c r="E174" s="856">
        <v>15.2</v>
      </c>
      <c r="F174" s="856">
        <v>9.99</v>
      </c>
      <c r="G174" s="856">
        <v>7.6</v>
      </c>
      <c r="H174" s="856">
        <v>10.34</v>
      </c>
      <c r="I174" s="856">
        <v>4.7</v>
      </c>
      <c r="J174" s="856">
        <v>9.8800000000000008</v>
      </c>
      <c r="K174" s="856">
        <v>15.6</v>
      </c>
      <c r="L174" s="856">
        <v>9.3000000000000007</v>
      </c>
      <c r="M174" s="856" t="s">
        <v>431</v>
      </c>
      <c r="N174" s="856" t="s">
        <v>431</v>
      </c>
      <c r="O174" s="856" t="s">
        <v>431</v>
      </c>
      <c r="P174" s="856" t="s">
        <v>431</v>
      </c>
    </row>
    <row r="175" spans="2:16" x14ac:dyDescent="0.2">
      <c r="B175" s="700" t="s">
        <v>465</v>
      </c>
      <c r="C175" s="856">
        <v>201.3</v>
      </c>
      <c r="D175" s="856">
        <v>9.4499999999999993</v>
      </c>
      <c r="E175" s="856">
        <v>35</v>
      </c>
      <c r="F175" s="856">
        <v>9.57</v>
      </c>
      <c r="G175" s="856">
        <v>8.4</v>
      </c>
      <c r="H175" s="856">
        <v>10.58</v>
      </c>
      <c r="I175" s="856">
        <v>22.2</v>
      </c>
      <c r="J175" s="856">
        <v>9.3699999999999992</v>
      </c>
      <c r="K175" s="856">
        <v>16.100000000000001</v>
      </c>
      <c r="L175" s="856">
        <v>9.2899999999999991</v>
      </c>
      <c r="M175" s="856">
        <v>4</v>
      </c>
      <c r="N175" s="856">
        <v>9.74</v>
      </c>
      <c r="O175" s="856" t="s">
        <v>431</v>
      </c>
      <c r="P175" s="856" t="s">
        <v>431</v>
      </c>
    </row>
    <row r="176" spans="2:16" x14ac:dyDescent="0.2">
      <c r="B176" s="700" t="s">
        <v>851</v>
      </c>
      <c r="C176" s="856">
        <v>163.6</v>
      </c>
      <c r="D176" s="856">
        <v>9.42</v>
      </c>
      <c r="E176" s="856">
        <v>30.6</v>
      </c>
      <c r="F176" s="856">
        <v>9.52</v>
      </c>
      <c r="G176" s="856">
        <v>7.5</v>
      </c>
      <c r="H176" s="856">
        <v>9.6300000000000008</v>
      </c>
      <c r="I176" s="856">
        <v>9.1999999999999993</v>
      </c>
      <c r="J176" s="856">
        <v>9.25</v>
      </c>
      <c r="K176" s="856">
        <v>0.1</v>
      </c>
      <c r="L176" s="856">
        <v>9.85</v>
      </c>
      <c r="M176" s="856">
        <v>1.4</v>
      </c>
      <c r="N176" s="856">
        <v>9.25</v>
      </c>
      <c r="O176" s="856" t="s">
        <v>431</v>
      </c>
      <c r="P176" s="856" t="s">
        <v>431</v>
      </c>
    </row>
    <row r="177" spans="2:16" x14ac:dyDescent="0.2">
      <c r="B177" s="700" t="s">
        <v>889</v>
      </c>
      <c r="C177" s="856">
        <v>129.30000000000001</v>
      </c>
      <c r="D177" s="856">
        <v>7.95</v>
      </c>
      <c r="E177" s="856">
        <v>19</v>
      </c>
      <c r="F177" s="856">
        <v>9.0500000000000007</v>
      </c>
      <c r="G177" s="856">
        <v>0.5</v>
      </c>
      <c r="H177" s="856">
        <v>11.25</v>
      </c>
      <c r="I177" s="856">
        <v>8.1</v>
      </c>
      <c r="J177" s="856">
        <v>8.42</v>
      </c>
      <c r="K177" s="856">
        <v>0.5</v>
      </c>
      <c r="L177" s="856">
        <v>8.1</v>
      </c>
      <c r="M177" s="856" t="s">
        <v>431</v>
      </c>
      <c r="N177" s="856" t="s">
        <v>431</v>
      </c>
      <c r="O177" s="856" t="s">
        <v>431</v>
      </c>
      <c r="P177" s="856" t="s">
        <v>431</v>
      </c>
    </row>
    <row r="178" spans="2:16" x14ac:dyDescent="0.2">
      <c r="B178" s="700" t="s">
        <v>890</v>
      </c>
      <c r="C178" s="856">
        <v>93.3</v>
      </c>
      <c r="D178" s="856">
        <v>8.01</v>
      </c>
      <c r="E178" s="856">
        <v>36.299999999999997</v>
      </c>
      <c r="F178" s="856">
        <v>8.1</v>
      </c>
      <c r="G178" s="856">
        <v>18.600000000000001</v>
      </c>
      <c r="H178" s="856">
        <v>8.01</v>
      </c>
      <c r="I178" s="856">
        <v>31.2</v>
      </c>
      <c r="J178" s="856">
        <v>7.88</v>
      </c>
      <c r="K178" s="856">
        <v>0.2</v>
      </c>
      <c r="L178" s="856">
        <v>8.0500000000000007</v>
      </c>
      <c r="M178" s="856">
        <v>0.5</v>
      </c>
      <c r="N178" s="856">
        <v>8.25</v>
      </c>
      <c r="O178" s="856">
        <v>2.2999999999999998</v>
      </c>
      <c r="P178" s="856">
        <v>8</v>
      </c>
    </row>
    <row r="179" spans="2:16" x14ac:dyDescent="0.2">
      <c r="B179" s="700" t="s">
        <v>891</v>
      </c>
      <c r="C179" s="856">
        <v>126.7</v>
      </c>
      <c r="D179" s="856">
        <v>7.24</v>
      </c>
      <c r="E179" s="856">
        <v>27.2</v>
      </c>
      <c r="F179" s="856">
        <v>7.19</v>
      </c>
      <c r="G179" s="856">
        <v>12.7</v>
      </c>
      <c r="H179" s="856">
        <v>8.26</v>
      </c>
      <c r="I179" s="856">
        <v>30.8</v>
      </c>
      <c r="J179" s="856">
        <v>7.54</v>
      </c>
      <c r="K179" s="856">
        <v>1.1000000000000001</v>
      </c>
      <c r="L179" s="856">
        <v>7.39</v>
      </c>
      <c r="M179" s="856">
        <v>0.7</v>
      </c>
      <c r="N179" s="856">
        <v>7.74</v>
      </c>
      <c r="O179" s="856">
        <v>20.8</v>
      </c>
      <c r="P179" s="856">
        <v>7.42</v>
      </c>
    </row>
    <row r="180" spans="2:16" x14ac:dyDescent="0.2">
      <c r="B180" s="700" t="s">
        <v>883</v>
      </c>
      <c r="C180" s="856">
        <v>157.19999999999999</v>
      </c>
      <c r="D180" s="856">
        <v>6.92</v>
      </c>
      <c r="E180" s="856">
        <v>35.6</v>
      </c>
      <c r="F180" s="856">
        <v>7.19</v>
      </c>
      <c r="G180" s="856">
        <v>13.9</v>
      </c>
      <c r="H180" s="856">
        <v>7.7</v>
      </c>
      <c r="I180" s="856">
        <v>17.7</v>
      </c>
      <c r="J180" s="856">
        <v>6.62</v>
      </c>
      <c r="K180" s="856">
        <v>2.5</v>
      </c>
      <c r="L180" s="856">
        <v>8.25</v>
      </c>
      <c r="M180" s="856">
        <v>10.8</v>
      </c>
      <c r="N180" s="856">
        <v>6.72</v>
      </c>
      <c r="O180" s="856">
        <v>25</v>
      </c>
      <c r="P180" s="856">
        <v>6.84</v>
      </c>
    </row>
    <row r="181" spans="2:16" x14ac:dyDescent="0.2">
      <c r="B181" s="700" t="s">
        <v>464</v>
      </c>
      <c r="C181" s="856">
        <v>171.2</v>
      </c>
      <c r="D181" s="856">
        <v>6.22</v>
      </c>
      <c r="E181" s="856">
        <v>30.3</v>
      </c>
      <c r="F181" s="856">
        <v>6.43</v>
      </c>
      <c r="G181" s="856">
        <v>12.5</v>
      </c>
      <c r="H181" s="856">
        <v>6.5</v>
      </c>
      <c r="I181" s="856">
        <v>14.6</v>
      </c>
      <c r="J181" s="856">
        <v>6.42</v>
      </c>
      <c r="K181" s="856">
        <v>1</v>
      </c>
      <c r="L181" s="856">
        <v>6.45</v>
      </c>
      <c r="M181" s="856">
        <v>8</v>
      </c>
      <c r="N181" s="856">
        <v>6.59</v>
      </c>
      <c r="O181" s="856" t="s">
        <v>431</v>
      </c>
      <c r="P181" s="856" t="s">
        <v>431</v>
      </c>
    </row>
    <row r="182" spans="2:16" x14ac:dyDescent="0.2">
      <c r="B182" s="700"/>
      <c r="C182" s="856"/>
      <c r="D182" s="856"/>
      <c r="E182" s="856"/>
      <c r="F182" s="856"/>
      <c r="G182" s="856"/>
      <c r="H182" s="856"/>
      <c r="I182" s="856"/>
      <c r="J182" s="856"/>
      <c r="K182" s="856"/>
      <c r="L182" s="856"/>
      <c r="M182" s="856"/>
      <c r="N182" s="856"/>
      <c r="O182" s="856"/>
      <c r="P182" s="856"/>
    </row>
    <row r="183" spans="2:16" x14ac:dyDescent="0.2">
      <c r="B183" s="857" t="s">
        <v>1557</v>
      </c>
      <c r="C183" s="856"/>
      <c r="D183" s="856"/>
      <c r="E183" s="856"/>
      <c r="F183" s="856"/>
      <c r="G183" s="856"/>
      <c r="H183" s="856"/>
      <c r="I183" s="856"/>
      <c r="J183" s="856"/>
      <c r="K183" s="856"/>
      <c r="L183" s="856"/>
      <c r="M183" s="856"/>
      <c r="N183" s="856"/>
      <c r="O183" s="856"/>
      <c r="P183" s="856"/>
    </row>
    <row r="184" spans="2:16" x14ac:dyDescent="0.2">
      <c r="B184" s="700" t="s">
        <v>884</v>
      </c>
      <c r="C184" s="856">
        <v>131.334</v>
      </c>
      <c r="D184" s="856">
        <v>6.79</v>
      </c>
      <c r="E184" s="856">
        <v>47.024999999999999</v>
      </c>
      <c r="F184" s="856">
        <v>6.7</v>
      </c>
      <c r="G184" s="856">
        <v>19.535</v>
      </c>
      <c r="H184" s="856">
        <v>6.57</v>
      </c>
      <c r="I184" s="856">
        <v>12.875999999999999</v>
      </c>
      <c r="J184" s="856">
        <v>6.57</v>
      </c>
      <c r="K184" s="856">
        <v>2.7994299999999996</v>
      </c>
      <c r="L184" s="856">
        <v>6.07</v>
      </c>
      <c r="M184" s="856">
        <v>14.66901</v>
      </c>
      <c r="N184" s="856">
        <v>6.56</v>
      </c>
      <c r="O184" s="856">
        <v>0</v>
      </c>
      <c r="P184" s="856">
        <v>0</v>
      </c>
    </row>
    <row r="185" spans="2:16" x14ac:dyDescent="0.2">
      <c r="B185" s="700" t="s">
        <v>885</v>
      </c>
      <c r="C185" s="856">
        <v>115.67</v>
      </c>
      <c r="D185" s="856">
        <v>6.43</v>
      </c>
      <c r="E185" s="856">
        <v>22.745000000000001</v>
      </c>
      <c r="F185" s="856">
        <v>6.46</v>
      </c>
      <c r="G185" s="856">
        <v>16.484000000000002</v>
      </c>
      <c r="H185" s="856">
        <v>6.47</v>
      </c>
      <c r="I185" s="856">
        <v>11.185</v>
      </c>
      <c r="J185" s="856">
        <v>6.65</v>
      </c>
      <c r="K185" s="856">
        <v>0</v>
      </c>
      <c r="L185" s="856">
        <v>0</v>
      </c>
      <c r="M185" s="856">
        <v>3.5</v>
      </c>
      <c r="N185" s="856">
        <v>6.4</v>
      </c>
      <c r="O185" s="856">
        <v>0</v>
      </c>
      <c r="P185" s="856">
        <v>0</v>
      </c>
    </row>
    <row r="186" spans="2:16" x14ac:dyDescent="0.2">
      <c r="B186" s="700" t="s">
        <v>886</v>
      </c>
      <c r="C186" s="856">
        <v>98.885000000000005</v>
      </c>
      <c r="D186" s="856">
        <v>6.37</v>
      </c>
      <c r="E186" s="856">
        <v>17.885000000000002</v>
      </c>
      <c r="F186" s="856">
        <v>5.82</v>
      </c>
      <c r="G186" s="856">
        <v>5.2</v>
      </c>
      <c r="H186" s="856">
        <v>6.73</v>
      </c>
      <c r="I186" s="856">
        <v>8.7850000000000001</v>
      </c>
      <c r="J186" s="856">
        <v>6.37</v>
      </c>
      <c r="K186" s="856">
        <v>2.4854799999999999</v>
      </c>
      <c r="L186" s="856">
        <v>6.12</v>
      </c>
      <c r="M186" s="856">
        <v>0</v>
      </c>
      <c r="N186" s="856">
        <v>0</v>
      </c>
      <c r="O186" s="856">
        <v>0</v>
      </c>
      <c r="P186" s="856">
        <v>0</v>
      </c>
    </row>
    <row r="187" spans="2:16" x14ac:dyDescent="0.2">
      <c r="B187" s="700" t="s">
        <v>887</v>
      </c>
      <c r="C187" s="856">
        <v>140.864</v>
      </c>
      <c r="D187" s="856">
        <v>6.11</v>
      </c>
      <c r="E187" s="856">
        <v>62.67</v>
      </c>
      <c r="F187" s="856">
        <v>5.9</v>
      </c>
      <c r="G187" s="856">
        <v>15.05</v>
      </c>
      <c r="H187" s="856">
        <v>6.04</v>
      </c>
      <c r="I187" s="856">
        <v>9.15</v>
      </c>
      <c r="J187" s="856">
        <v>6</v>
      </c>
      <c r="K187" s="856">
        <v>2.2757800000000001</v>
      </c>
      <c r="L187" s="856">
        <v>5.75</v>
      </c>
      <c r="M187" s="856">
        <v>0.50268000000000002</v>
      </c>
      <c r="N187" s="856">
        <v>6</v>
      </c>
      <c r="O187" s="856">
        <v>0</v>
      </c>
      <c r="P187" s="856">
        <v>0</v>
      </c>
    </row>
    <row r="188" spans="2:16" x14ac:dyDescent="0.2">
      <c r="B188" s="700" t="s">
        <v>888</v>
      </c>
      <c r="C188" s="856">
        <v>195.714</v>
      </c>
      <c r="D188" s="856">
        <v>6.14</v>
      </c>
      <c r="E188" s="856">
        <v>71.063999999999993</v>
      </c>
      <c r="F188" s="856">
        <v>6.01</v>
      </c>
      <c r="G188" s="856">
        <v>19.25</v>
      </c>
      <c r="H188" s="856">
        <v>5.87</v>
      </c>
      <c r="I188" s="856">
        <v>9.4218799999999998</v>
      </c>
      <c r="J188" s="856">
        <v>5.5</v>
      </c>
      <c r="K188" s="856">
        <v>0</v>
      </c>
      <c r="L188" s="856">
        <v>0</v>
      </c>
      <c r="M188" s="856">
        <v>0</v>
      </c>
      <c r="N188" s="856">
        <v>0</v>
      </c>
      <c r="O188" s="856">
        <v>0</v>
      </c>
      <c r="P188" s="856">
        <v>0</v>
      </c>
    </row>
    <row r="189" spans="2:16" x14ac:dyDescent="0.2">
      <c r="B189" s="700" t="s">
        <v>465</v>
      </c>
      <c r="C189" s="856">
        <v>256.22500000000002</v>
      </c>
      <c r="D189" s="856">
        <v>6.05</v>
      </c>
      <c r="E189" s="856">
        <v>88.916499999999999</v>
      </c>
      <c r="F189" s="856">
        <v>5.95</v>
      </c>
      <c r="G189" s="856">
        <v>40.92</v>
      </c>
      <c r="H189" s="856">
        <v>6.02</v>
      </c>
      <c r="I189" s="856">
        <v>4</v>
      </c>
      <c r="J189" s="856">
        <v>6.22</v>
      </c>
      <c r="K189" s="856">
        <v>0</v>
      </c>
      <c r="L189" s="856">
        <v>0</v>
      </c>
      <c r="M189" s="856">
        <v>0</v>
      </c>
      <c r="N189" s="856">
        <v>0</v>
      </c>
      <c r="O189" s="856">
        <v>0</v>
      </c>
      <c r="P189" s="856">
        <v>0</v>
      </c>
    </row>
    <row r="190" spans="2:16" x14ac:dyDescent="0.2">
      <c r="B190" s="700" t="s">
        <v>851</v>
      </c>
      <c r="C190" s="856">
        <v>157.905</v>
      </c>
      <c r="D190" s="856">
        <v>6.04</v>
      </c>
      <c r="E190" s="856">
        <v>45.75</v>
      </c>
      <c r="F190" s="856">
        <v>6.05</v>
      </c>
      <c r="G190" s="856">
        <v>36.590000000000003</v>
      </c>
      <c r="H190" s="856">
        <v>6.03</v>
      </c>
      <c r="I190" s="856">
        <v>10.55</v>
      </c>
      <c r="J190" s="856">
        <v>6.03</v>
      </c>
      <c r="K190" s="856">
        <v>0</v>
      </c>
      <c r="L190" s="856">
        <v>0</v>
      </c>
      <c r="M190" s="856">
        <v>3.9430000000000001</v>
      </c>
      <c r="N190" s="856">
        <v>6.05</v>
      </c>
      <c r="O190" s="856">
        <v>10.110910000000001</v>
      </c>
      <c r="P190" s="856">
        <v>5.89</v>
      </c>
    </row>
    <row r="191" spans="2:16" x14ac:dyDescent="0.2">
      <c r="B191" s="700" t="s">
        <v>889</v>
      </c>
      <c r="C191" s="856">
        <v>109.15891999999999</v>
      </c>
      <c r="D191" s="856">
        <v>6.03</v>
      </c>
      <c r="E191" s="856">
        <v>54.15</v>
      </c>
      <c r="F191" s="856">
        <v>6.02</v>
      </c>
      <c r="G191" s="856">
        <v>8.6950000000000003</v>
      </c>
      <c r="H191" s="856">
        <v>6.03</v>
      </c>
      <c r="I191" s="856">
        <v>1.6</v>
      </c>
      <c r="J191" s="856">
        <v>6.01</v>
      </c>
      <c r="K191" s="856">
        <v>0</v>
      </c>
      <c r="L191" s="856">
        <v>0</v>
      </c>
      <c r="M191" s="856">
        <v>0</v>
      </c>
      <c r="N191" s="856">
        <v>0</v>
      </c>
      <c r="O191" s="856">
        <v>8.1229999999999993</v>
      </c>
      <c r="P191" s="856">
        <v>5.75</v>
      </c>
    </row>
    <row r="192" spans="2:16" x14ac:dyDescent="0.2">
      <c r="B192" s="700" t="s">
        <v>890</v>
      </c>
      <c r="C192" s="856">
        <v>145.66999999999999</v>
      </c>
      <c r="D192" s="856">
        <v>5.89</v>
      </c>
      <c r="E192" s="856">
        <v>29.725000000000001</v>
      </c>
      <c r="F192" s="856">
        <v>6.07</v>
      </c>
      <c r="G192" s="856">
        <v>12.8</v>
      </c>
      <c r="H192" s="856">
        <v>5.99</v>
      </c>
      <c r="I192" s="856">
        <v>8.5500000000000007</v>
      </c>
      <c r="J192" s="856">
        <v>6.09</v>
      </c>
      <c r="K192" s="856">
        <v>2.22716</v>
      </c>
      <c r="L192" s="856">
        <v>6</v>
      </c>
      <c r="M192" s="856">
        <v>0</v>
      </c>
      <c r="N192" s="856">
        <v>0</v>
      </c>
      <c r="O192" s="856">
        <v>1.62765</v>
      </c>
      <c r="P192" s="856">
        <v>5.9</v>
      </c>
    </row>
    <row r="193" spans="2:16" x14ac:dyDescent="0.2">
      <c r="B193" s="700" t="s">
        <v>891</v>
      </c>
      <c r="C193" s="856">
        <v>184.66499999999999</v>
      </c>
      <c r="D193" s="856">
        <v>5.92</v>
      </c>
      <c r="E193" s="856">
        <v>16.13</v>
      </c>
      <c r="F193" s="856">
        <v>5.88</v>
      </c>
      <c r="G193" s="856">
        <v>4.4000000000000004</v>
      </c>
      <c r="H193" s="856">
        <v>5.98</v>
      </c>
      <c r="I193" s="856">
        <v>19.415749999999999</v>
      </c>
      <c r="J193" s="856">
        <v>5.83</v>
      </c>
      <c r="K193" s="856">
        <v>0</v>
      </c>
      <c r="L193" s="856">
        <v>0</v>
      </c>
      <c r="M193" s="856">
        <v>4.4176099999999998</v>
      </c>
      <c r="N193" s="856">
        <v>6.06</v>
      </c>
      <c r="O193" s="856">
        <v>0</v>
      </c>
      <c r="P193" s="856">
        <v>0</v>
      </c>
    </row>
    <row r="194" spans="2:16" x14ac:dyDescent="0.2">
      <c r="B194" s="700" t="s">
        <v>883</v>
      </c>
      <c r="C194" s="856">
        <v>118.13</v>
      </c>
      <c r="D194" s="856">
        <v>5.85</v>
      </c>
      <c r="E194" s="856">
        <v>9.4499999999999993</v>
      </c>
      <c r="F194" s="856">
        <v>5.59</v>
      </c>
      <c r="G194" s="856">
        <v>14.675000000000001</v>
      </c>
      <c r="H194" s="856">
        <v>5.77</v>
      </c>
      <c r="I194" s="856">
        <v>15.673110000000001</v>
      </c>
      <c r="J194" s="856">
        <v>5.93</v>
      </c>
      <c r="K194" s="856">
        <v>0</v>
      </c>
      <c r="L194" s="856">
        <v>0</v>
      </c>
      <c r="M194" s="856">
        <v>0</v>
      </c>
      <c r="N194" s="856">
        <v>0</v>
      </c>
      <c r="O194" s="856">
        <v>0</v>
      </c>
      <c r="P194" s="856">
        <v>0</v>
      </c>
    </row>
    <row r="195" spans="2:16" x14ac:dyDescent="0.2">
      <c r="B195" s="700" t="s">
        <v>464</v>
      </c>
      <c r="C195" s="856">
        <v>196.95699999999999</v>
      </c>
      <c r="D195" s="856">
        <v>5.47</v>
      </c>
      <c r="E195" s="856">
        <v>46.55</v>
      </c>
      <c r="F195" s="856">
        <v>5.82</v>
      </c>
      <c r="G195" s="856">
        <v>8.3000000000000007</v>
      </c>
      <c r="H195" s="856">
        <v>5.8</v>
      </c>
      <c r="I195" s="856">
        <v>10.35</v>
      </c>
      <c r="J195" s="856">
        <v>6.08</v>
      </c>
      <c r="K195" s="856">
        <v>3</v>
      </c>
      <c r="L195" s="856">
        <v>5.7</v>
      </c>
      <c r="M195" s="856">
        <v>9.2603799999999996</v>
      </c>
      <c r="N195" s="856">
        <v>5.76</v>
      </c>
      <c r="O195" s="856">
        <v>0</v>
      </c>
      <c r="P195" s="856"/>
    </row>
    <row r="196" spans="2:16" x14ac:dyDescent="0.2">
      <c r="B196" s="700"/>
      <c r="C196" s="856"/>
      <c r="D196" s="856"/>
      <c r="E196" s="856"/>
      <c r="F196" s="856"/>
      <c r="G196" s="856"/>
      <c r="H196" s="856"/>
      <c r="I196" s="856"/>
      <c r="J196" s="856"/>
      <c r="K196" s="856"/>
      <c r="L196" s="856"/>
      <c r="M196" s="856"/>
      <c r="N196" s="856"/>
      <c r="O196" s="856"/>
      <c r="P196" s="856"/>
    </row>
    <row r="197" spans="2:16" x14ac:dyDescent="0.2">
      <c r="B197" s="857" t="s">
        <v>2774</v>
      </c>
      <c r="C197" s="856"/>
      <c r="D197" s="856"/>
      <c r="E197" s="856"/>
      <c r="F197" s="856"/>
      <c r="G197" s="856"/>
      <c r="H197" s="856"/>
      <c r="I197" s="856"/>
      <c r="J197" s="856"/>
      <c r="K197" s="856"/>
      <c r="L197" s="856"/>
      <c r="M197" s="856"/>
      <c r="N197" s="856"/>
      <c r="O197" s="856"/>
      <c r="P197" s="856"/>
    </row>
    <row r="198" spans="2:16" x14ac:dyDescent="0.2">
      <c r="B198" s="700" t="s">
        <v>884</v>
      </c>
      <c r="C198" s="856">
        <v>213.5</v>
      </c>
      <c r="D198" s="856">
        <v>5.8</v>
      </c>
      <c r="E198" s="856">
        <v>50.3</v>
      </c>
      <c r="F198" s="856">
        <v>5.82</v>
      </c>
      <c r="G198" s="856">
        <v>10.7</v>
      </c>
      <c r="H198" s="856">
        <v>5.86</v>
      </c>
      <c r="I198" s="856">
        <v>6.1</v>
      </c>
      <c r="J198" s="856">
        <v>5.83</v>
      </c>
      <c r="K198" s="856">
        <v>0.5</v>
      </c>
      <c r="L198" s="856">
        <v>5.6</v>
      </c>
      <c r="M198" s="856" t="s">
        <v>431</v>
      </c>
      <c r="N198" s="856" t="s">
        <v>431</v>
      </c>
      <c r="O198" s="856" t="s">
        <v>431</v>
      </c>
      <c r="P198" s="856" t="s">
        <v>431</v>
      </c>
    </row>
    <row r="199" spans="2:16" x14ac:dyDescent="0.2">
      <c r="B199" s="700" t="s">
        <v>885</v>
      </c>
      <c r="C199" s="856">
        <v>236.1</v>
      </c>
      <c r="D199" s="856">
        <v>5.9</v>
      </c>
      <c r="E199" s="856">
        <v>43.2</v>
      </c>
      <c r="F199" s="856">
        <v>5.74</v>
      </c>
      <c r="G199" s="856">
        <v>17.600000000000001</v>
      </c>
      <c r="H199" s="856">
        <v>5.8</v>
      </c>
      <c r="I199" s="856">
        <v>18.8</v>
      </c>
      <c r="J199" s="856">
        <v>5.87</v>
      </c>
      <c r="K199" s="856">
        <v>9</v>
      </c>
      <c r="L199" s="856">
        <v>5.93</v>
      </c>
      <c r="M199" s="856" t="s">
        <v>431</v>
      </c>
      <c r="N199" s="856" t="s">
        <v>431</v>
      </c>
      <c r="O199" s="856">
        <v>12.9</v>
      </c>
      <c r="P199" s="856">
        <v>5.71</v>
      </c>
    </row>
    <row r="200" spans="2:16" x14ac:dyDescent="0.2">
      <c r="B200" s="700" t="s">
        <v>886</v>
      </c>
      <c r="C200" s="856">
        <v>114.2</v>
      </c>
      <c r="D200" s="856">
        <v>5.96</v>
      </c>
      <c r="E200" s="856">
        <v>49.5</v>
      </c>
      <c r="F200" s="856">
        <v>6</v>
      </c>
      <c r="G200" s="856">
        <v>10</v>
      </c>
      <c r="H200" s="856">
        <v>5.74</v>
      </c>
      <c r="I200" s="856">
        <v>14.8</v>
      </c>
      <c r="J200" s="856">
        <v>5.84</v>
      </c>
      <c r="K200" s="856">
        <v>2</v>
      </c>
      <c r="L200" s="856">
        <v>6.65</v>
      </c>
      <c r="M200" s="856">
        <v>2</v>
      </c>
      <c r="N200" s="856">
        <v>5.85</v>
      </c>
      <c r="O200" s="856">
        <v>2.8</v>
      </c>
      <c r="P200" s="856">
        <v>5.7</v>
      </c>
    </row>
    <row r="201" spans="2:16" x14ac:dyDescent="0.2">
      <c r="B201" s="700" t="s">
        <v>887</v>
      </c>
      <c r="C201" s="856">
        <v>125.6</v>
      </c>
      <c r="D201" s="856">
        <v>5.64</v>
      </c>
      <c r="E201" s="856">
        <v>10.4</v>
      </c>
      <c r="F201" s="856">
        <v>5.92</v>
      </c>
      <c r="G201" s="856">
        <v>6.6</v>
      </c>
      <c r="H201" s="856">
        <v>5.87</v>
      </c>
      <c r="I201" s="856">
        <v>28.7</v>
      </c>
      <c r="J201" s="856">
        <v>6.03</v>
      </c>
      <c r="K201" s="856" t="s">
        <v>431</v>
      </c>
      <c r="L201" s="856" t="s">
        <v>431</v>
      </c>
      <c r="M201" s="856">
        <v>4</v>
      </c>
      <c r="N201" s="856">
        <v>5.69</v>
      </c>
      <c r="O201" s="856">
        <v>5.7</v>
      </c>
      <c r="P201" s="856">
        <v>5.71</v>
      </c>
    </row>
    <row r="202" spans="2:16" x14ac:dyDescent="0.2">
      <c r="B202" s="700" t="s">
        <v>888</v>
      </c>
      <c r="C202" s="856">
        <v>308.3</v>
      </c>
      <c r="D202" s="856">
        <v>5.71</v>
      </c>
      <c r="E202" s="856">
        <v>57.2</v>
      </c>
      <c r="F202" s="856">
        <v>5.71</v>
      </c>
      <c r="G202" s="856">
        <v>18.7</v>
      </c>
      <c r="H202" s="856">
        <v>5.75</v>
      </c>
      <c r="I202" s="856">
        <v>18.899999999999999</v>
      </c>
      <c r="J202" s="856">
        <v>5.69</v>
      </c>
      <c r="K202" s="856">
        <v>12.1</v>
      </c>
      <c r="L202" s="856">
        <v>5.7</v>
      </c>
      <c r="M202" s="856">
        <v>13.6</v>
      </c>
      <c r="N202" s="856">
        <v>5.73</v>
      </c>
      <c r="O202" s="856">
        <v>9.9</v>
      </c>
      <c r="P202" s="856">
        <v>5.78</v>
      </c>
    </row>
    <row r="203" spans="2:16" x14ac:dyDescent="0.2">
      <c r="B203" s="700" t="s">
        <v>465</v>
      </c>
      <c r="C203" s="856">
        <v>171.5</v>
      </c>
      <c r="D203" s="856">
        <v>5.67</v>
      </c>
      <c r="E203" s="856">
        <v>103.9</v>
      </c>
      <c r="F203" s="856">
        <v>5.77</v>
      </c>
      <c r="G203" s="856">
        <v>31</v>
      </c>
      <c r="H203" s="856">
        <v>5.46</v>
      </c>
      <c r="I203" s="856">
        <v>7.2</v>
      </c>
      <c r="J203" s="856">
        <v>5.35</v>
      </c>
      <c r="K203" s="856">
        <v>14.2</v>
      </c>
      <c r="L203" s="856">
        <v>5.84</v>
      </c>
      <c r="M203" s="856">
        <v>4.3</v>
      </c>
      <c r="N203" s="856">
        <v>5.66</v>
      </c>
      <c r="O203" s="856">
        <v>21.9</v>
      </c>
      <c r="P203" s="856">
        <v>5.81</v>
      </c>
    </row>
    <row r="204" spans="2:16" x14ac:dyDescent="0.2">
      <c r="B204" s="700" t="s">
        <v>851</v>
      </c>
      <c r="C204" s="856">
        <v>186.8</v>
      </c>
      <c r="D204" s="856">
        <v>5.84</v>
      </c>
      <c r="E204" s="856">
        <v>33.799999999999997</v>
      </c>
      <c r="F204" s="856">
        <v>5.8</v>
      </c>
      <c r="G204" s="856">
        <v>10.199999999999999</v>
      </c>
      <c r="H204" s="856">
        <v>5.88</v>
      </c>
      <c r="I204" s="856">
        <v>6.8</v>
      </c>
      <c r="J204" s="856">
        <v>5.58</v>
      </c>
      <c r="K204" s="856">
        <v>2.1</v>
      </c>
      <c r="L204" s="856">
        <v>5.55</v>
      </c>
      <c r="M204" s="856">
        <v>3.6</v>
      </c>
      <c r="N204" s="856">
        <v>5.65</v>
      </c>
      <c r="O204" s="856">
        <v>20</v>
      </c>
      <c r="P204" s="856">
        <v>5.75</v>
      </c>
    </row>
    <row r="205" spans="2:16" x14ac:dyDescent="0.2">
      <c r="B205" s="700" t="s">
        <v>889</v>
      </c>
      <c r="C205" s="856">
        <v>218</v>
      </c>
      <c r="D205" s="856">
        <v>5.73</v>
      </c>
      <c r="E205" s="856">
        <v>32.9</v>
      </c>
      <c r="F205" s="856">
        <v>5.89</v>
      </c>
      <c r="G205" s="856">
        <v>30.2</v>
      </c>
      <c r="H205" s="856">
        <v>6.13</v>
      </c>
      <c r="I205" s="856">
        <v>20.9</v>
      </c>
      <c r="J205" s="856">
        <v>5.96</v>
      </c>
      <c r="K205" s="856">
        <v>1</v>
      </c>
      <c r="L205" s="856">
        <v>5.75</v>
      </c>
      <c r="M205" s="856" t="s">
        <v>431</v>
      </c>
      <c r="N205" s="856" t="s">
        <v>431</v>
      </c>
      <c r="O205" s="856">
        <v>10.9</v>
      </c>
      <c r="P205" s="856">
        <v>5.79</v>
      </c>
    </row>
    <row r="206" spans="2:16" x14ac:dyDescent="0.2">
      <c r="B206" s="700" t="s">
        <v>890</v>
      </c>
      <c r="C206" s="856">
        <v>230</v>
      </c>
      <c r="D206" s="856">
        <v>5.86</v>
      </c>
      <c r="E206" s="856">
        <v>110.3</v>
      </c>
      <c r="F206" s="856">
        <v>5.91</v>
      </c>
      <c r="G206" s="856">
        <v>12.7</v>
      </c>
      <c r="H206" s="856">
        <v>5.78</v>
      </c>
      <c r="I206" s="856">
        <v>6.7</v>
      </c>
      <c r="J206" s="856">
        <v>5.72</v>
      </c>
      <c r="K206" s="856">
        <v>12.6</v>
      </c>
      <c r="L206" s="856">
        <v>6</v>
      </c>
      <c r="M206" s="856">
        <v>1.9</v>
      </c>
      <c r="N206" s="856">
        <v>5.77</v>
      </c>
      <c r="O206" s="856">
        <v>5.6</v>
      </c>
      <c r="P206" s="856">
        <v>5.79</v>
      </c>
    </row>
    <row r="207" spans="2:16" x14ac:dyDescent="0.2">
      <c r="B207" s="700" t="s">
        <v>891</v>
      </c>
      <c r="C207" s="856">
        <v>282.10000000000002</v>
      </c>
      <c r="D207" s="856">
        <v>5.84</v>
      </c>
      <c r="E207" s="856">
        <v>69.099999999999994</v>
      </c>
      <c r="F207" s="856">
        <v>6</v>
      </c>
      <c r="G207" s="856">
        <v>31.5</v>
      </c>
      <c r="H207" s="856">
        <v>5.92</v>
      </c>
      <c r="I207" s="856">
        <v>7</v>
      </c>
      <c r="J207" s="856">
        <v>5.7</v>
      </c>
      <c r="K207" s="856">
        <v>4.5999999999999996</v>
      </c>
      <c r="L207" s="856">
        <v>5.71</v>
      </c>
      <c r="M207" s="856">
        <v>6.3</v>
      </c>
      <c r="N207" s="856">
        <v>5.77</v>
      </c>
      <c r="O207" s="856">
        <v>3.1</v>
      </c>
      <c r="P207" s="856">
        <v>5.83</v>
      </c>
    </row>
    <row r="208" spans="2:16" x14ac:dyDescent="0.2">
      <c r="B208" s="700" t="s">
        <v>883</v>
      </c>
      <c r="C208" s="856">
        <v>345.7</v>
      </c>
      <c r="D208" s="856">
        <v>5.73</v>
      </c>
      <c r="E208" s="856">
        <v>97.2</v>
      </c>
      <c r="F208" s="856">
        <v>5.81</v>
      </c>
      <c r="G208" s="856">
        <v>31.1</v>
      </c>
      <c r="H208" s="856">
        <v>5.88</v>
      </c>
      <c r="I208" s="856">
        <v>6.4</v>
      </c>
      <c r="J208" s="856">
        <v>5.74</v>
      </c>
      <c r="K208" s="856">
        <v>3</v>
      </c>
      <c r="L208" s="856">
        <v>5.65</v>
      </c>
      <c r="M208" s="856">
        <v>3.8</v>
      </c>
      <c r="N208" s="856">
        <v>5.99</v>
      </c>
      <c r="O208" s="856" t="s">
        <v>431</v>
      </c>
      <c r="P208" s="856" t="s">
        <v>431</v>
      </c>
    </row>
    <row r="209" spans="2:16" x14ac:dyDescent="0.2">
      <c r="B209" s="700" t="s">
        <v>464</v>
      </c>
      <c r="C209" s="856">
        <v>205.5</v>
      </c>
      <c r="D209" s="856">
        <v>5.75</v>
      </c>
      <c r="E209" s="856">
        <v>97.6</v>
      </c>
      <c r="F209" s="856">
        <v>5.78</v>
      </c>
      <c r="G209" s="856">
        <v>13.9</v>
      </c>
      <c r="H209" s="856">
        <v>5.81</v>
      </c>
      <c r="I209" s="856">
        <v>9.5</v>
      </c>
      <c r="J209" s="856">
        <v>5.7</v>
      </c>
      <c r="K209" s="856">
        <v>1</v>
      </c>
      <c r="L209" s="856">
        <v>5.7</v>
      </c>
      <c r="M209" s="856" t="s">
        <v>431</v>
      </c>
      <c r="N209" s="856" t="s">
        <v>431</v>
      </c>
      <c r="O209" s="856" t="s">
        <v>431</v>
      </c>
      <c r="P209" s="856" t="s">
        <v>431</v>
      </c>
    </row>
    <row r="210" spans="2:16" x14ac:dyDescent="0.2">
      <c r="B210" s="700"/>
      <c r="C210" s="856"/>
      <c r="D210" s="856"/>
      <c r="E210" s="856"/>
      <c r="F210" s="856"/>
      <c r="G210" s="856"/>
      <c r="H210" s="856"/>
      <c r="I210" s="856"/>
      <c r="J210" s="856"/>
      <c r="K210" s="855"/>
      <c r="L210" s="855"/>
      <c r="M210" s="855"/>
      <c r="N210" s="855"/>
      <c r="O210" s="855"/>
      <c r="P210" s="855"/>
    </row>
    <row r="211" spans="2:16" x14ac:dyDescent="0.2">
      <c r="B211" s="857" t="s">
        <v>2775</v>
      </c>
      <c r="C211" s="856"/>
      <c r="D211" s="856"/>
      <c r="E211" s="856"/>
      <c r="F211" s="856"/>
      <c r="G211" s="856"/>
      <c r="H211" s="856"/>
      <c r="I211" s="856"/>
      <c r="J211" s="856"/>
      <c r="K211" s="855"/>
      <c r="L211" s="855"/>
      <c r="M211" s="855"/>
      <c r="N211" s="855"/>
      <c r="O211" s="855"/>
      <c r="P211" s="855"/>
    </row>
    <row r="212" spans="2:16" x14ac:dyDescent="0.2">
      <c r="B212" s="700" t="s">
        <v>884</v>
      </c>
      <c r="C212" s="856">
        <v>146.1</v>
      </c>
      <c r="D212" s="856">
        <v>5.74</v>
      </c>
      <c r="E212" s="856">
        <v>85.3</v>
      </c>
      <c r="F212" s="856">
        <v>5.63</v>
      </c>
      <c r="G212" s="856">
        <v>21.5</v>
      </c>
      <c r="H212" s="856">
        <v>5.75</v>
      </c>
      <c r="I212" s="856">
        <v>8.1999999999999993</v>
      </c>
      <c r="J212" s="856">
        <v>5.59</v>
      </c>
      <c r="K212" s="855">
        <v>26.7</v>
      </c>
      <c r="L212" s="855">
        <v>5.77</v>
      </c>
      <c r="M212" s="855" t="s">
        <v>431</v>
      </c>
      <c r="N212" s="855" t="s">
        <v>431</v>
      </c>
      <c r="O212" s="855">
        <v>9.4</v>
      </c>
      <c r="P212" s="855">
        <v>5.82</v>
      </c>
    </row>
    <row r="213" spans="2:16" x14ac:dyDescent="0.2">
      <c r="B213" s="700" t="s">
        <v>885</v>
      </c>
      <c r="C213" s="856">
        <v>135.9</v>
      </c>
      <c r="D213" s="856">
        <v>5.68</v>
      </c>
      <c r="E213" s="856">
        <v>55.8</v>
      </c>
      <c r="F213" s="856">
        <v>5.8</v>
      </c>
      <c r="G213" s="856">
        <v>17.8</v>
      </c>
      <c r="H213" s="856">
        <v>5.86</v>
      </c>
      <c r="I213" s="856">
        <v>2.9</v>
      </c>
      <c r="J213" s="856">
        <v>5.54</v>
      </c>
      <c r="K213" s="855">
        <v>6.8</v>
      </c>
      <c r="L213" s="855">
        <v>5.81</v>
      </c>
      <c r="M213" s="855">
        <v>9.6999999999999993</v>
      </c>
      <c r="N213" s="855">
        <v>5.8</v>
      </c>
      <c r="O213" s="855">
        <v>16.100000000000001</v>
      </c>
      <c r="P213" s="855">
        <v>5.83</v>
      </c>
    </row>
    <row r="214" spans="2:16" x14ac:dyDescent="0.2">
      <c r="B214" s="700" t="s">
        <v>886</v>
      </c>
      <c r="C214" s="856">
        <v>81.099999999999994</v>
      </c>
      <c r="D214" s="856">
        <v>5.7</v>
      </c>
      <c r="E214" s="856">
        <v>48.9</v>
      </c>
      <c r="F214" s="856">
        <v>5.93</v>
      </c>
      <c r="G214" s="856">
        <v>25.1</v>
      </c>
      <c r="H214" s="856">
        <v>5.92</v>
      </c>
      <c r="I214" s="856">
        <v>4.5999999999999996</v>
      </c>
      <c r="J214" s="856">
        <v>5.69</v>
      </c>
      <c r="K214" s="855">
        <v>2.7</v>
      </c>
      <c r="L214" s="855">
        <v>6.23</v>
      </c>
      <c r="M214" s="855">
        <v>3.9</v>
      </c>
      <c r="N214" s="855">
        <v>5.81</v>
      </c>
      <c r="O214" s="855">
        <v>17.8</v>
      </c>
      <c r="P214" s="855">
        <v>5.83</v>
      </c>
    </row>
    <row r="215" spans="2:16" x14ac:dyDescent="0.2">
      <c r="B215" s="700" t="s">
        <v>887</v>
      </c>
      <c r="C215" s="856">
        <v>167.2</v>
      </c>
      <c r="D215" s="856">
        <v>5.8</v>
      </c>
      <c r="E215" s="856">
        <v>44.7</v>
      </c>
      <c r="F215" s="856">
        <v>6.03</v>
      </c>
      <c r="G215" s="856">
        <v>9.1999999999999993</v>
      </c>
      <c r="H215" s="856">
        <v>6.1</v>
      </c>
      <c r="I215" s="856">
        <v>2.6</v>
      </c>
      <c r="J215" s="856">
        <v>5.54</v>
      </c>
      <c r="K215" s="855">
        <v>16</v>
      </c>
      <c r="L215" s="855">
        <v>5.86</v>
      </c>
      <c r="M215" s="855">
        <v>5.8</v>
      </c>
      <c r="N215" s="855">
        <v>5.81</v>
      </c>
      <c r="O215" s="855">
        <v>7</v>
      </c>
      <c r="P215" s="855">
        <v>5.83</v>
      </c>
    </row>
    <row r="216" spans="2:16" x14ac:dyDescent="0.2">
      <c r="B216" s="700" t="s">
        <v>888</v>
      </c>
      <c r="C216" s="856">
        <v>204.4</v>
      </c>
      <c r="D216" s="856">
        <v>5.75</v>
      </c>
      <c r="E216" s="856">
        <v>49.3</v>
      </c>
      <c r="F216" s="856">
        <v>5.91</v>
      </c>
      <c r="G216" s="856">
        <v>44.1</v>
      </c>
      <c r="H216" s="856">
        <v>6</v>
      </c>
      <c r="I216" s="856">
        <v>4.3</v>
      </c>
      <c r="J216" s="856">
        <v>5.75</v>
      </c>
      <c r="K216" s="855">
        <v>5.9</v>
      </c>
      <c r="L216" s="855">
        <v>5.79</v>
      </c>
      <c r="M216" s="855" t="s">
        <v>431</v>
      </c>
      <c r="N216" s="855" t="s">
        <v>431</v>
      </c>
      <c r="O216" s="855">
        <v>15.4</v>
      </c>
      <c r="P216" s="855">
        <v>5.83</v>
      </c>
    </row>
    <row r="217" spans="2:16" x14ac:dyDescent="0.2">
      <c r="B217" s="700" t="s">
        <v>465</v>
      </c>
      <c r="C217" s="856">
        <v>207.3</v>
      </c>
      <c r="D217" s="856">
        <v>5.93</v>
      </c>
      <c r="E217" s="856">
        <v>89.4</v>
      </c>
      <c r="F217" s="856">
        <v>5.92</v>
      </c>
      <c r="G217" s="856">
        <v>32.200000000000003</v>
      </c>
      <c r="H217" s="856">
        <v>5.86</v>
      </c>
      <c r="I217" s="856">
        <v>7.1</v>
      </c>
      <c r="J217" s="856">
        <v>5.76</v>
      </c>
      <c r="K217" s="855">
        <v>1.7</v>
      </c>
      <c r="L217" s="855">
        <v>5.79</v>
      </c>
      <c r="M217" s="855">
        <v>2.5</v>
      </c>
      <c r="N217" s="855">
        <v>6</v>
      </c>
      <c r="O217" s="855">
        <v>3.1</v>
      </c>
      <c r="P217" s="855">
        <v>5.83</v>
      </c>
    </row>
    <row r="218" spans="2:16" x14ac:dyDescent="0.2">
      <c r="B218" s="700" t="s">
        <v>851</v>
      </c>
      <c r="C218" s="856">
        <v>242.9</v>
      </c>
      <c r="D218" s="856">
        <v>5.72</v>
      </c>
      <c r="E218" s="856">
        <v>69.8</v>
      </c>
      <c r="F218" s="856">
        <v>5.83</v>
      </c>
      <c r="G218" s="856">
        <v>21.1</v>
      </c>
      <c r="H218" s="856">
        <v>6.06</v>
      </c>
      <c r="I218" s="856">
        <v>2.4</v>
      </c>
      <c r="J218" s="856">
        <v>5.76</v>
      </c>
      <c r="K218" s="855">
        <v>5.6</v>
      </c>
      <c r="L218" s="855">
        <v>6.14</v>
      </c>
      <c r="M218" s="855" t="s">
        <v>431</v>
      </c>
      <c r="N218" s="855" t="s">
        <v>431</v>
      </c>
      <c r="O218" s="855">
        <v>37.4</v>
      </c>
      <c r="P218" s="855">
        <v>5.92</v>
      </c>
    </row>
    <row r="219" spans="2:16" x14ac:dyDescent="0.2">
      <c r="B219" s="700" t="s">
        <v>889</v>
      </c>
      <c r="C219" s="856">
        <v>168.3</v>
      </c>
      <c r="D219" s="856">
        <v>6</v>
      </c>
      <c r="E219" s="856">
        <v>88.7</v>
      </c>
      <c r="F219" s="856">
        <v>6.13</v>
      </c>
      <c r="G219" s="856">
        <v>23</v>
      </c>
      <c r="H219" s="856">
        <v>6.17</v>
      </c>
      <c r="I219" s="856">
        <v>8.6</v>
      </c>
      <c r="J219" s="856">
        <v>6.05</v>
      </c>
      <c r="K219" s="855" t="s">
        <v>431</v>
      </c>
      <c r="L219" s="855" t="s">
        <v>431</v>
      </c>
      <c r="M219" s="855" t="s">
        <v>431</v>
      </c>
      <c r="N219" s="855" t="s">
        <v>431</v>
      </c>
      <c r="O219" s="855">
        <v>28.6</v>
      </c>
      <c r="P219" s="855">
        <v>6.2</v>
      </c>
    </row>
    <row r="220" spans="2:16" x14ac:dyDescent="0.2">
      <c r="B220" s="700" t="s">
        <v>890</v>
      </c>
      <c r="C220" s="856">
        <v>177.2</v>
      </c>
      <c r="D220" s="856">
        <v>6.01</v>
      </c>
      <c r="E220" s="856">
        <v>47.9</v>
      </c>
      <c r="F220" s="856">
        <v>6.08</v>
      </c>
      <c r="G220" s="856">
        <v>16.3</v>
      </c>
      <c r="H220" s="856">
        <v>6.1</v>
      </c>
      <c r="I220" s="856">
        <v>16.399999999999999</v>
      </c>
      <c r="J220" s="856">
        <v>6.07</v>
      </c>
      <c r="K220" s="855">
        <v>1.5</v>
      </c>
      <c r="L220" s="855">
        <v>5.73</v>
      </c>
      <c r="M220" s="855">
        <v>7.7</v>
      </c>
      <c r="N220" s="855">
        <v>6.17</v>
      </c>
      <c r="O220" s="855">
        <v>6</v>
      </c>
      <c r="P220" s="855">
        <v>6.51</v>
      </c>
    </row>
    <row r="221" spans="2:16" x14ac:dyDescent="0.2">
      <c r="B221" s="700" t="s">
        <v>891</v>
      </c>
      <c r="C221" s="856">
        <v>206.2</v>
      </c>
      <c r="D221" s="856">
        <v>6.06</v>
      </c>
      <c r="E221" s="856">
        <v>68.3</v>
      </c>
      <c r="F221" s="856">
        <v>6.02</v>
      </c>
      <c r="G221" s="856">
        <v>21.4</v>
      </c>
      <c r="H221" s="856">
        <v>6.07</v>
      </c>
      <c r="I221" s="856">
        <v>11.3</v>
      </c>
      <c r="J221" s="856">
        <v>6.02</v>
      </c>
      <c r="K221" s="855">
        <v>13.4</v>
      </c>
      <c r="L221" s="855">
        <v>6.06</v>
      </c>
      <c r="M221" s="855">
        <v>24.5</v>
      </c>
      <c r="N221" s="855">
        <v>6.16</v>
      </c>
      <c r="O221" s="855">
        <v>7.9</v>
      </c>
      <c r="P221" s="855">
        <v>6.37</v>
      </c>
    </row>
    <row r="222" spans="2:16" x14ac:dyDescent="0.2">
      <c r="B222" s="700" t="s">
        <v>883</v>
      </c>
      <c r="C222" s="856">
        <v>255.7</v>
      </c>
      <c r="D222" s="856">
        <v>6.11</v>
      </c>
      <c r="E222" s="856">
        <v>136</v>
      </c>
      <c r="F222" s="856">
        <v>6.2</v>
      </c>
      <c r="G222" s="856">
        <v>21.8</v>
      </c>
      <c r="H222" s="856">
        <v>6.1</v>
      </c>
      <c r="I222" s="856">
        <v>7.7</v>
      </c>
      <c r="J222" s="856">
        <v>6.37</v>
      </c>
      <c r="K222" s="855" t="s">
        <v>431</v>
      </c>
      <c r="L222" s="855" t="s">
        <v>431</v>
      </c>
      <c r="M222" s="855">
        <v>13.5</v>
      </c>
      <c r="N222" s="855">
        <v>6.15</v>
      </c>
      <c r="O222" s="855" t="s">
        <v>431</v>
      </c>
      <c r="P222" s="855" t="s">
        <v>431</v>
      </c>
    </row>
    <row r="223" spans="2:16" x14ac:dyDescent="0.2">
      <c r="B223" s="700" t="s">
        <v>464</v>
      </c>
      <c r="C223" s="856">
        <v>291.8</v>
      </c>
      <c r="D223" s="856">
        <v>6.71</v>
      </c>
      <c r="E223" s="856">
        <v>118</v>
      </c>
      <c r="F223" s="856">
        <v>6.76</v>
      </c>
      <c r="G223" s="856">
        <v>35.5</v>
      </c>
      <c r="H223" s="856">
        <v>6.7</v>
      </c>
      <c r="I223" s="856">
        <v>8</v>
      </c>
      <c r="J223" s="856">
        <v>6.64</v>
      </c>
      <c r="K223" s="855">
        <v>6</v>
      </c>
      <c r="L223" s="855">
        <v>6.86</v>
      </c>
      <c r="M223" s="855">
        <v>2.5</v>
      </c>
      <c r="N223" s="855">
        <v>4.5999999999999996</v>
      </c>
      <c r="O223" s="855" t="s">
        <v>431</v>
      </c>
      <c r="P223" s="855" t="s">
        <v>431</v>
      </c>
    </row>
    <row r="224" spans="2:16" x14ac:dyDescent="0.2">
      <c r="B224" s="700"/>
      <c r="C224" s="856"/>
      <c r="D224" s="856"/>
      <c r="E224" s="856"/>
      <c r="F224" s="856"/>
      <c r="G224" s="856"/>
      <c r="H224" s="856"/>
      <c r="I224" s="856"/>
      <c r="J224" s="856"/>
      <c r="K224" s="855"/>
      <c r="L224" s="855"/>
      <c r="M224" s="855"/>
      <c r="N224" s="855"/>
      <c r="O224" s="855"/>
      <c r="P224" s="855"/>
    </row>
    <row r="225" spans="2:16" x14ac:dyDescent="0.2">
      <c r="B225" s="857" t="s">
        <v>2776</v>
      </c>
      <c r="C225" s="856"/>
      <c r="D225" s="856"/>
      <c r="E225" s="856"/>
      <c r="F225" s="856"/>
      <c r="G225" s="856"/>
      <c r="H225" s="856"/>
      <c r="I225" s="856"/>
      <c r="J225" s="856"/>
      <c r="K225" s="855"/>
      <c r="L225" s="855"/>
      <c r="M225" s="855"/>
      <c r="N225" s="855"/>
      <c r="O225" s="855"/>
      <c r="P225" s="855"/>
    </row>
    <row r="226" spans="2:16" x14ac:dyDescent="0.2">
      <c r="B226" s="700" t="s">
        <v>884</v>
      </c>
      <c r="C226" s="856">
        <v>297.49</v>
      </c>
      <c r="D226" s="856">
        <v>6.95</v>
      </c>
      <c r="E226" s="856">
        <v>57.267180000000003</v>
      </c>
      <c r="F226" s="856">
        <v>7.06</v>
      </c>
      <c r="G226" s="856">
        <v>17.753599999999999</v>
      </c>
      <c r="H226" s="856">
        <v>7.22</v>
      </c>
      <c r="I226" s="856">
        <v>5.0730399999999998</v>
      </c>
      <c r="J226" s="856">
        <v>7.52</v>
      </c>
      <c r="K226" s="855">
        <v>1.49979</v>
      </c>
      <c r="L226" s="855">
        <v>9.3000000000000007</v>
      </c>
      <c r="M226" s="855" t="s">
        <v>431</v>
      </c>
      <c r="N226" s="855" t="s">
        <v>431</v>
      </c>
      <c r="O226" s="855" t="s">
        <v>431</v>
      </c>
      <c r="P226" s="855" t="s">
        <v>431</v>
      </c>
    </row>
    <row r="227" spans="2:16" x14ac:dyDescent="0.2">
      <c r="B227" s="700" t="s">
        <v>885</v>
      </c>
      <c r="C227" s="856">
        <v>207.20099999999999</v>
      </c>
      <c r="D227" s="856">
        <v>7.52</v>
      </c>
      <c r="E227" s="856">
        <v>90.095470000000006</v>
      </c>
      <c r="F227" s="856">
        <v>7.74</v>
      </c>
      <c r="G227" s="856">
        <v>28.504110000000001</v>
      </c>
      <c r="H227" s="856">
        <v>7.64</v>
      </c>
      <c r="I227" s="856">
        <v>20.636790000000001</v>
      </c>
      <c r="J227" s="856">
        <v>7.78</v>
      </c>
      <c r="K227" s="855" t="s">
        <v>431</v>
      </c>
      <c r="L227" s="855" t="s">
        <v>431</v>
      </c>
      <c r="M227" s="855" t="s">
        <v>431</v>
      </c>
      <c r="N227" s="855" t="s">
        <v>431</v>
      </c>
      <c r="O227" s="855" t="s">
        <v>431</v>
      </c>
      <c r="P227" s="855" t="s">
        <v>431</v>
      </c>
    </row>
    <row r="228" spans="2:16" x14ac:dyDescent="0.2">
      <c r="B228" s="700" t="s">
        <v>886</v>
      </c>
      <c r="C228" s="856">
        <v>247.20632000000001</v>
      </c>
      <c r="D228" s="856">
        <v>7.69</v>
      </c>
      <c r="E228" s="856">
        <v>49.013870000000004</v>
      </c>
      <c r="F228" s="856">
        <v>7.58</v>
      </c>
      <c r="G228" s="856">
        <v>10.95851</v>
      </c>
      <c r="H228" s="856">
        <v>7.59</v>
      </c>
      <c r="I228" s="856">
        <v>8.6476399999999991</v>
      </c>
      <c r="J228" s="856">
        <v>8.0500000000000007</v>
      </c>
      <c r="K228" s="855">
        <v>2.0040800000000001</v>
      </c>
      <c r="L228" s="855">
        <v>8.1199999999999992</v>
      </c>
      <c r="M228" s="855">
        <v>7.1943099999999998</v>
      </c>
      <c r="N228" s="855">
        <v>8.08</v>
      </c>
      <c r="O228" s="855" t="s">
        <v>431</v>
      </c>
      <c r="P228" s="855" t="s">
        <v>431</v>
      </c>
    </row>
    <row r="229" spans="2:16" x14ac:dyDescent="0.2">
      <c r="B229" s="700" t="s">
        <v>887</v>
      </c>
      <c r="C229" s="856">
        <v>357.21269999999998</v>
      </c>
      <c r="D229" s="856">
        <v>8.39</v>
      </c>
      <c r="E229" s="856">
        <v>149.91686999999999</v>
      </c>
      <c r="F229" s="856">
        <v>8.58</v>
      </c>
      <c r="G229" s="856">
        <v>16.920400000000001</v>
      </c>
      <c r="H229" s="856">
        <v>8.18</v>
      </c>
      <c r="I229" s="856">
        <v>12.078620000000001</v>
      </c>
      <c r="J229" s="856">
        <v>8.58</v>
      </c>
      <c r="K229" s="855">
        <v>0.95</v>
      </c>
      <c r="L229" s="855">
        <v>8.65</v>
      </c>
      <c r="M229" s="855">
        <v>0.3</v>
      </c>
      <c r="N229" s="855">
        <v>9.24</v>
      </c>
      <c r="O229" s="855" t="s">
        <v>431</v>
      </c>
      <c r="P229" s="855" t="s">
        <v>431</v>
      </c>
    </row>
    <row r="230" spans="2:16" x14ac:dyDescent="0.2">
      <c r="B230" s="700" t="s">
        <v>888</v>
      </c>
      <c r="C230" s="856">
        <v>273.00761999999997</v>
      </c>
      <c r="D230" s="856">
        <v>8.64</v>
      </c>
      <c r="E230" s="856">
        <v>44.54665</v>
      </c>
      <c r="F230" s="856">
        <v>8.43</v>
      </c>
      <c r="G230" s="856">
        <v>3.85</v>
      </c>
      <c r="H230" s="856">
        <v>8.32</v>
      </c>
      <c r="I230" s="856">
        <v>16.40457</v>
      </c>
      <c r="J230" s="856">
        <v>8.25</v>
      </c>
      <c r="K230" s="855" t="s">
        <v>431</v>
      </c>
      <c r="L230" s="855" t="s">
        <v>431</v>
      </c>
      <c r="M230" s="855" t="s">
        <v>431</v>
      </c>
      <c r="N230" s="855" t="s">
        <v>431</v>
      </c>
      <c r="O230" s="855" t="s">
        <v>431</v>
      </c>
      <c r="P230" s="855" t="s">
        <v>431</v>
      </c>
    </row>
    <row r="231" spans="2:16" x14ac:dyDescent="0.2">
      <c r="B231" s="700" t="s">
        <v>465</v>
      </c>
      <c r="C231" s="856">
        <v>334.59689000000003</v>
      </c>
      <c r="D231" s="856">
        <v>10.07</v>
      </c>
      <c r="E231" s="856">
        <v>60.107219999999998</v>
      </c>
      <c r="F231" s="856">
        <v>10.01</v>
      </c>
      <c r="G231" s="856">
        <v>69.911810000000003</v>
      </c>
      <c r="H231" s="856">
        <v>9.67</v>
      </c>
      <c r="I231" s="856">
        <v>14.198649999999999</v>
      </c>
      <c r="J231" s="856">
        <v>9.85</v>
      </c>
      <c r="K231" s="855">
        <v>2.9550000000000001</v>
      </c>
      <c r="L231" s="855">
        <v>10</v>
      </c>
      <c r="M231" s="855" t="s">
        <v>431</v>
      </c>
      <c r="N231" s="855" t="s">
        <v>431</v>
      </c>
      <c r="O231" s="855" t="s">
        <v>431</v>
      </c>
      <c r="P231" s="855" t="s">
        <v>431</v>
      </c>
    </row>
    <row r="232" spans="2:16" x14ac:dyDescent="0.2">
      <c r="B232" s="700" t="s">
        <v>851</v>
      </c>
      <c r="C232" s="856">
        <v>382.23951</v>
      </c>
      <c r="D232" s="856">
        <v>9.61</v>
      </c>
      <c r="E232" s="856">
        <v>43.332089999999994</v>
      </c>
      <c r="F232" s="856">
        <v>9.49</v>
      </c>
      <c r="G232" s="856">
        <v>7.4206000000000003</v>
      </c>
      <c r="H232" s="856">
        <v>8.85</v>
      </c>
      <c r="I232" s="856">
        <v>50.817399999999999</v>
      </c>
      <c r="J232" s="856">
        <v>9.75</v>
      </c>
      <c r="K232" s="855" t="s">
        <v>431</v>
      </c>
      <c r="L232" s="855" t="s">
        <v>431</v>
      </c>
      <c r="M232" s="855" t="s">
        <v>431</v>
      </c>
      <c r="N232" s="855" t="s">
        <v>431</v>
      </c>
      <c r="O232" s="855">
        <v>8.2146100000000004</v>
      </c>
      <c r="P232" s="855">
        <v>10.85</v>
      </c>
    </row>
    <row r="233" spans="2:16" x14ac:dyDescent="0.2">
      <c r="B233" s="700" t="s">
        <v>889</v>
      </c>
      <c r="C233" s="856">
        <v>281.24463000000003</v>
      </c>
      <c r="D233" s="856">
        <v>10.130000000000001</v>
      </c>
      <c r="E233" s="856">
        <v>87.11196000000001</v>
      </c>
      <c r="F233" s="856">
        <v>9.76</v>
      </c>
      <c r="G233" s="856">
        <v>27.033819999999999</v>
      </c>
      <c r="H233" s="856">
        <v>9.81</v>
      </c>
      <c r="I233" s="856">
        <v>11.773299999999999</v>
      </c>
      <c r="J233" s="856">
        <v>10.16</v>
      </c>
      <c r="K233" s="855" t="s">
        <v>431</v>
      </c>
      <c r="L233" s="855" t="s">
        <v>431</v>
      </c>
      <c r="M233" s="855" t="s">
        <v>431</v>
      </c>
      <c r="N233" s="855" t="s">
        <v>431</v>
      </c>
      <c r="O233" s="855">
        <v>5.2648700000000002</v>
      </c>
      <c r="P233" s="855">
        <v>10.9</v>
      </c>
    </row>
    <row r="234" spans="2:16" x14ac:dyDescent="0.2">
      <c r="B234" s="700" t="s">
        <v>890</v>
      </c>
      <c r="C234" s="856">
        <v>142.04465999999999</v>
      </c>
      <c r="D234" s="856">
        <v>10.37</v>
      </c>
      <c r="E234" s="856">
        <v>72.583529999999996</v>
      </c>
      <c r="F234" s="856">
        <v>10.15</v>
      </c>
      <c r="G234" s="856">
        <v>10.36</v>
      </c>
      <c r="H234" s="856">
        <v>10.199999999999999</v>
      </c>
      <c r="I234" s="856">
        <v>11.551909999999999</v>
      </c>
      <c r="J234" s="856">
        <v>10.14</v>
      </c>
      <c r="K234" s="855">
        <v>2.5630500000000001</v>
      </c>
      <c r="L234" s="855">
        <v>10.4</v>
      </c>
      <c r="M234" s="855">
        <v>3.4830300000000003</v>
      </c>
      <c r="N234" s="855">
        <v>10.18</v>
      </c>
      <c r="O234" s="855" t="s">
        <v>431</v>
      </c>
      <c r="P234" s="855" t="s">
        <v>431</v>
      </c>
    </row>
    <row r="235" spans="2:16" x14ac:dyDescent="0.2">
      <c r="B235" s="700" t="s">
        <v>891</v>
      </c>
      <c r="C235" s="856">
        <v>86.022999999999996</v>
      </c>
      <c r="D235" s="856">
        <v>10.1</v>
      </c>
      <c r="E235" s="856">
        <v>10.99</v>
      </c>
      <c r="F235" s="856">
        <v>9.27</v>
      </c>
      <c r="G235" s="856">
        <v>5.5933100000000007</v>
      </c>
      <c r="H235" s="856">
        <v>9.6999999999999993</v>
      </c>
      <c r="I235" s="856">
        <v>4.6944499999999998</v>
      </c>
      <c r="J235" s="856">
        <v>10.36</v>
      </c>
      <c r="K235" s="855">
        <v>28.676380000000002</v>
      </c>
      <c r="L235" s="855">
        <v>10.86</v>
      </c>
      <c r="M235" s="855" t="s">
        <v>431</v>
      </c>
      <c r="N235" s="855" t="s">
        <v>431</v>
      </c>
      <c r="O235" s="855" t="s">
        <v>431</v>
      </c>
      <c r="P235" s="855" t="s">
        <v>431</v>
      </c>
    </row>
    <row r="236" spans="2:16" x14ac:dyDescent="0.2">
      <c r="B236" s="700" t="s">
        <v>883</v>
      </c>
      <c r="C236" s="856">
        <v>197.15899999999999</v>
      </c>
      <c r="D236" s="856">
        <v>10.87</v>
      </c>
      <c r="E236" s="856">
        <v>54.387599999999999</v>
      </c>
      <c r="F236" s="856">
        <v>10.61</v>
      </c>
      <c r="G236" s="856">
        <v>12.231999999999999</v>
      </c>
      <c r="H236" s="856">
        <v>10.99</v>
      </c>
      <c r="I236" s="856">
        <v>8.1699799999999989</v>
      </c>
      <c r="J236" s="856">
        <v>12.33</v>
      </c>
      <c r="K236" s="855">
        <v>2.0525600000000002</v>
      </c>
      <c r="L236" s="855">
        <v>10.75</v>
      </c>
      <c r="M236" s="855">
        <v>7.9440900000000001</v>
      </c>
      <c r="N236" s="855">
        <v>10.92</v>
      </c>
      <c r="O236" s="855" t="s">
        <v>431</v>
      </c>
      <c r="P236" s="855" t="s">
        <v>431</v>
      </c>
    </row>
    <row r="237" spans="2:16" x14ac:dyDescent="0.2">
      <c r="B237" s="700" t="s">
        <v>464</v>
      </c>
      <c r="C237" s="856">
        <v>69.057829999999996</v>
      </c>
      <c r="D237" s="856">
        <v>11.96</v>
      </c>
      <c r="E237" s="856">
        <v>28.647410000000001</v>
      </c>
      <c r="F237" s="856">
        <v>11.84</v>
      </c>
      <c r="G237" s="856">
        <v>32.518680000000003</v>
      </c>
      <c r="H237" s="856">
        <v>11.86</v>
      </c>
      <c r="I237" s="856">
        <v>13.91901</v>
      </c>
      <c r="J237" s="856">
        <v>12.11</v>
      </c>
      <c r="K237" s="855">
        <v>3.0009699999999997</v>
      </c>
      <c r="L237" s="855">
        <v>12.17</v>
      </c>
      <c r="M237" s="855" t="s">
        <v>431</v>
      </c>
      <c r="N237" s="855" t="s">
        <v>431</v>
      </c>
      <c r="O237" s="855" t="s">
        <v>431</v>
      </c>
      <c r="P237" s="855" t="s">
        <v>431</v>
      </c>
    </row>
    <row r="238" spans="2:16" x14ac:dyDescent="0.2">
      <c r="B238" s="857" t="s">
        <v>2777</v>
      </c>
      <c r="C238" s="856"/>
      <c r="D238" s="856"/>
      <c r="E238" s="856"/>
      <c r="F238" s="856"/>
      <c r="G238" s="856"/>
      <c r="H238" s="856"/>
      <c r="I238" s="856"/>
      <c r="J238" s="856"/>
      <c r="K238" s="855"/>
      <c r="L238" s="855"/>
      <c r="M238" s="855"/>
      <c r="N238" s="855"/>
      <c r="O238" s="855"/>
      <c r="P238" s="855"/>
    </row>
    <row r="239" spans="2:16" x14ac:dyDescent="0.2">
      <c r="B239" s="700" t="s">
        <v>884</v>
      </c>
      <c r="C239" s="856">
        <v>105.6</v>
      </c>
      <c r="D239" s="856">
        <v>11.86</v>
      </c>
      <c r="E239" s="856">
        <v>27.2</v>
      </c>
      <c r="F239" s="856">
        <v>10.130000000000001</v>
      </c>
      <c r="G239" s="856">
        <v>12.34483</v>
      </c>
      <c r="H239" s="856">
        <v>11.35</v>
      </c>
      <c r="I239" s="856">
        <v>10.3</v>
      </c>
      <c r="J239" s="856">
        <v>11.85</v>
      </c>
      <c r="K239" s="855">
        <v>36.1</v>
      </c>
      <c r="L239" s="855">
        <v>12.8</v>
      </c>
      <c r="M239" s="855">
        <v>30.234310000000001</v>
      </c>
      <c r="N239" s="855">
        <v>12.96</v>
      </c>
      <c r="O239" s="855">
        <v>4.4249399999999994</v>
      </c>
      <c r="P239" s="855">
        <v>13.6</v>
      </c>
    </row>
    <row r="240" spans="2:16" x14ac:dyDescent="0.2">
      <c r="B240" s="700" t="s">
        <v>885</v>
      </c>
      <c r="C240" s="856">
        <v>63.212000000000003</v>
      </c>
      <c r="D240" s="856">
        <v>13.18</v>
      </c>
      <c r="E240" s="856">
        <v>49.189509999999999</v>
      </c>
      <c r="F240" s="856">
        <v>13.41</v>
      </c>
      <c r="G240" s="856">
        <v>1.24</v>
      </c>
      <c r="H240" s="856">
        <v>13.4</v>
      </c>
      <c r="I240" s="856">
        <v>11.04049</v>
      </c>
      <c r="J240" s="856">
        <v>13.26</v>
      </c>
      <c r="K240" s="855">
        <v>7.4291899999999993</v>
      </c>
      <c r="L240" s="855">
        <v>13.22</v>
      </c>
      <c r="M240" s="855">
        <v>4.6518800000000002</v>
      </c>
      <c r="N240" s="855">
        <v>13.61</v>
      </c>
      <c r="O240" s="855">
        <v>21.01538</v>
      </c>
      <c r="P240" s="855">
        <v>13.76</v>
      </c>
    </row>
    <row r="241" spans="2:16" x14ac:dyDescent="0.2">
      <c r="B241" s="700" t="s">
        <v>886</v>
      </c>
      <c r="C241" s="856">
        <v>91.983999999999995</v>
      </c>
      <c r="D241" s="856">
        <v>12.3</v>
      </c>
      <c r="E241" s="856">
        <v>28.495000000000001</v>
      </c>
      <c r="F241" s="856">
        <v>11.79</v>
      </c>
      <c r="G241" s="856">
        <v>12.867040000000001</v>
      </c>
      <c r="H241" s="856">
        <v>12.79</v>
      </c>
      <c r="I241" s="856">
        <v>22.44501</v>
      </c>
      <c r="J241" s="856">
        <v>13.39</v>
      </c>
      <c r="K241" s="855">
        <v>25.327169999999999</v>
      </c>
      <c r="L241" s="855">
        <v>13.34</v>
      </c>
      <c r="M241" s="855">
        <v>8.0589399999999998</v>
      </c>
      <c r="N241" s="855">
        <v>13.4</v>
      </c>
      <c r="O241" s="855">
        <v>4.9239600000000001</v>
      </c>
      <c r="P241" s="855">
        <v>13.58</v>
      </c>
    </row>
    <row r="242" spans="2:16" x14ac:dyDescent="0.2">
      <c r="B242" s="700" t="s">
        <v>887</v>
      </c>
      <c r="C242" s="856">
        <v>137.55000000000001</v>
      </c>
      <c r="D242" s="856">
        <v>11.95</v>
      </c>
      <c r="E242" s="856">
        <v>40.195999999999998</v>
      </c>
      <c r="F242" s="856">
        <v>11.33</v>
      </c>
      <c r="G242" s="856">
        <v>9.5</v>
      </c>
      <c r="H242" s="856">
        <v>11.91</v>
      </c>
      <c r="I242" s="856">
        <v>6.9907399999999997</v>
      </c>
      <c r="J242" s="856">
        <v>12.83</v>
      </c>
      <c r="K242" s="855">
        <v>11.38616</v>
      </c>
      <c r="L242" s="855">
        <v>13.29</v>
      </c>
      <c r="M242" s="855">
        <v>13.84873</v>
      </c>
      <c r="N242" s="855">
        <v>13.16</v>
      </c>
      <c r="O242" s="855">
        <v>6.78416</v>
      </c>
      <c r="P242" s="855">
        <v>13.04</v>
      </c>
    </row>
    <row r="243" spans="2:16" x14ac:dyDescent="0.2">
      <c r="B243" s="700" t="s">
        <v>888</v>
      </c>
      <c r="C243" s="856">
        <v>184.75700000000001</v>
      </c>
      <c r="D243" s="856">
        <v>12.4</v>
      </c>
      <c r="E243" s="856">
        <v>26.75</v>
      </c>
      <c r="F243" s="856">
        <v>11.18</v>
      </c>
      <c r="G243" s="856">
        <v>1.75</v>
      </c>
      <c r="H243" s="856">
        <v>13.12</v>
      </c>
      <c r="I243" s="856">
        <v>28.328040000000001</v>
      </c>
      <c r="J243" s="856">
        <v>12.55</v>
      </c>
      <c r="K243" s="855">
        <v>3.0005300000000004</v>
      </c>
      <c r="L243" s="855">
        <v>12.78</v>
      </c>
      <c r="M243" s="855" t="s">
        <v>431</v>
      </c>
      <c r="N243" s="855" t="s">
        <v>431</v>
      </c>
      <c r="O243" s="855" t="s">
        <v>431</v>
      </c>
      <c r="P243" s="855" t="s">
        <v>431</v>
      </c>
    </row>
    <row r="244" spans="2:16" x14ac:dyDescent="0.2">
      <c r="B244" s="700" t="s">
        <v>465</v>
      </c>
      <c r="C244" s="856">
        <v>136.077</v>
      </c>
      <c r="D244" s="856">
        <v>11.8</v>
      </c>
      <c r="E244" s="856">
        <v>28.790140000000001</v>
      </c>
      <c r="F244" s="856">
        <v>9.17</v>
      </c>
      <c r="G244" s="856">
        <v>11.431190000000001</v>
      </c>
      <c r="H244" s="856">
        <v>12.34</v>
      </c>
      <c r="I244" s="856">
        <v>28.663640000000001</v>
      </c>
      <c r="J244" s="856">
        <v>12.33</v>
      </c>
      <c r="K244" s="855">
        <v>12.173719999999999</v>
      </c>
      <c r="L244" s="855">
        <v>12.59</v>
      </c>
      <c r="M244" s="855">
        <v>5.0132200000000005</v>
      </c>
      <c r="N244" s="855">
        <v>12.65</v>
      </c>
      <c r="O244" s="855" t="s">
        <v>431</v>
      </c>
      <c r="P244" s="855" t="s">
        <v>431</v>
      </c>
    </row>
    <row r="245" spans="2:16" x14ac:dyDescent="0.2">
      <c r="B245" s="700" t="s">
        <v>851</v>
      </c>
      <c r="C245" s="856">
        <v>125.87057</v>
      </c>
      <c r="D245" s="856">
        <v>12.36</v>
      </c>
      <c r="E245" s="856">
        <v>37.653160000000007</v>
      </c>
      <c r="F245" s="856">
        <v>9.64</v>
      </c>
      <c r="G245" s="856">
        <v>11.484</v>
      </c>
      <c r="H245" s="856">
        <v>10.9</v>
      </c>
      <c r="I245" s="856">
        <v>41.44097</v>
      </c>
      <c r="J245" s="856">
        <v>11.95</v>
      </c>
      <c r="K245" s="855">
        <v>52.049669999999999</v>
      </c>
      <c r="L245" s="855">
        <v>12.64</v>
      </c>
      <c r="M245" s="855">
        <v>13.97823</v>
      </c>
      <c r="N245" s="855">
        <v>12.5</v>
      </c>
      <c r="O245" s="855" t="s">
        <v>431</v>
      </c>
      <c r="P245" s="855" t="s">
        <v>431</v>
      </c>
    </row>
    <row r="246" spans="2:16" x14ac:dyDescent="0.2">
      <c r="B246" s="700" t="s">
        <v>889</v>
      </c>
      <c r="C246" s="856">
        <v>110.905</v>
      </c>
      <c r="D246" s="856">
        <v>12.64</v>
      </c>
      <c r="E246" s="856">
        <v>28.515340000000002</v>
      </c>
      <c r="F246" s="856">
        <v>12.07</v>
      </c>
      <c r="G246" s="856">
        <v>16.452990000000003</v>
      </c>
      <c r="H246" s="856">
        <v>11.34</v>
      </c>
      <c r="I246" s="856">
        <v>35.92897</v>
      </c>
      <c r="J246" s="856">
        <v>12.66</v>
      </c>
      <c r="K246" s="855">
        <v>37.60951</v>
      </c>
      <c r="L246" s="855">
        <v>12.75</v>
      </c>
      <c r="M246" s="855">
        <v>11.0425</v>
      </c>
      <c r="N246" s="855">
        <v>12.74</v>
      </c>
      <c r="O246" s="855" t="s">
        <v>431</v>
      </c>
      <c r="P246" s="855" t="s">
        <v>431</v>
      </c>
    </row>
    <row r="247" spans="2:16" x14ac:dyDescent="0.2">
      <c r="B247" s="700" t="s">
        <v>890</v>
      </c>
      <c r="C247" s="856">
        <v>67.47</v>
      </c>
      <c r="D247" s="856">
        <v>10.11</v>
      </c>
      <c r="E247" s="856">
        <v>27.665080000000003</v>
      </c>
      <c r="F247" s="856">
        <v>8.41</v>
      </c>
      <c r="G247" s="856">
        <v>24.740770000000001</v>
      </c>
      <c r="H247" s="856">
        <v>10.76</v>
      </c>
      <c r="I247" s="856">
        <v>49.320730000000005</v>
      </c>
      <c r="J247" s="856">
        <v>11.13</v>
      </c>
      <c r="K247" s="855">
        <v>39.109300000000005</v>
      </c>
      <c r="L247" s="855">
        <v>10.98</v>
      </c>
      <c r="M247" s="855">
        <v>6.2642299999999995</v>
      </c>
      <c r="N247" s="855">
        <v>11.95</v>
      </c>
      <c r="O247" s="855" t="s">
        <v>431</v>
      </c>
      <c r="P247" s="855" t="s">
        <v>431</v>
      </c>
    </row>
    <row r="248" spans="2:16" x14ac:dyDescent="0.2">
      <c r="B248" s="700" t="s">
        <v>891</v>
      </c>
      <c r="C248" s="856">
        <v>53.17</v>
      </c>
      <c r="D248" s="856">
        <v>8.75</v>
      </c>
      <c r="E248" s="856">
        <v>52.008099999999999</v>
      </c>
      <c r="F248" s="856">
        <v>8.94</v>
      </c>
      <c r="G248" s="856">
        <v>42.473109999999998</v>
      </c>
      <c r="H248" s="856">
        <v>8.3800000000000008</v>
      </c>
      <c r="I248" s="856">
        <v>58.971530000000001</v>
      </c>
      <c r="J248" s="856">
        <v>8.3000000000000007</v>
      </c>
      <c r="K248" s="855">
        <v>30.951430000000002</v>
      </c>
      <c r="L248" s="855">
        <v>9.27</v>
      </c>
      <c r="M248" s="855" t="s">
        <v>431</v>
      </c>
      <c r="N248" s="855" t="s">
        <v>431</v>
      </c>
      <c r="O248" s="855" t="s">
        <v>431</v>
      </c>
      <c r="P248" s="855" t="s">
        <v>431</v>
      </c>
    </row>
    <row r="249" spans="2:16" x14ac:dyDescent="0.2">
      <c r="B249" s="700" t="s">
        <v>883</v>
      </c>
      <c r="C249" s="856">
        <v>77.62</v>
      </c>
      <c r="D249" s="856">
        <v>8.24</v>
      </c>
      <c r="E249" s="856">
        <v>31.93684</v>
      </c>
      <c r="F249" s="856">
        <v>7.7</v>
      </c>
      <c r="G249" s="856">
        <v>35.841180000000001</v>
      </c>
      <c r="H249" s="856">
        <v>7.69</v>
      </c>
      <c r="I249" s="856">
        <v>13.687749999999999</v>
      </c>
      <c r="J249" s="856">
        <v>8.24</v>
      </c>
      <c r="K249" s="855">
        <v>5.6093199999999994</v>
      </c>
      <c r="L249" s="855">
        <v>7.77</v>
      </c>
      <c r="M249" s="855" t="s">
        <v>431</v>
      </c>
      <c r="N249" s="855" t="s">
        <v>431</v>
      </c>
      <c r="O249" s="855">
        <v>20.356439999999999</v>
      </c>
      <c r="P249" s="855">
        <v>6.95</v>
      </c>
    </row>
    <row r="250" spans="2:16" x14ac:dyDescent="0.2">
      <c r="B250" s="700" t="s">
        <v>464</v>
      </c>
      <c r="C250" s="856">
        <v>131.52462</v>
      </c>
      <c r="D250" s="856">
        <v>7.87</v>
      </c>
      <c r="E250" s="856">
        <v>15.48418</v>
      </c>
      <c r="F250" s="856">
        <v>7.69</v>
      </c>
      <c r="G250" s="856">
        <v>6.45</v>
      </c>
      <c r="H250" s="856">
        <v>8.19</v>
      </c>
      <c r="I250" s="856">
        <v>23.06194</v>
      </c>
      <c r="J250" s="856">
        <v>7.64</v>
      </c>
      <c r="K250" s="855">
        <v>3.9429400000000001</v>
      </c>
      <c r="L250" s="855">
        <v>7.55</v>
      </c>
      <c r="M250" s="855">
        <v>8.095930000000001</v>
      </c>
      <c r="N250" s="855">
        <v>6.71</v>
      </c>
      <c r="O250" s="855">
        <v>22.92475</v>
      </c>
      <c r="P250" s="855">
        <v>6.5</v>
      </c>
    </row>
    <row r="251" spans="2:16" ht="12" thickBot="1" x14ac:dyDescent="0.25">
      <c r="B251" s="854"/>
      <c r="C251" s="806"/>
      <c r="D251" s="806"/>
      <c r="E251" s="806"/>
      <c r="F251" s="806"/>
      <c r="G251" s="806"/>
      <c r="H251" s="854"/>
      <c r="I251" s="854"/>
      <c r="J251" s="854"/>
      <c r="K251" s="854"/>
      <c r="L251" s="854"/>
      <c r="M251" s="854"/>
      <c r="N251" s="854"/>
      <c r="O251" s="854"/>
      <c r="P251" s="854"/>
    </row>
    <row r="252" spans="2:16" ht="12" thickTop="1" x14ac:dyDescent="0.2">
      <c r="B252" s="687" t="s">
        <v>1264</v>
      </c>
    </row>
    <row r="254" spans="2:16" x14ac:dyDescent="0.2">
      <c r="B254" s="687" t="s">
        <v>2686</v>
      </c>
    </row>
    <row r="256" spans="2:16" x14ac:dyDescent="0.2">
      <c r="B256" s="793" t="s">
        <v>2685</v>
      </c>
    </row>
    <row r="257" spans="2:2" x14ac:dyDescent="0.2">
      <c r="B257" s="793" t="s">
        <v>2684</v>
      </c>
    </row>
  </sheetData>
  <mergeCells count="13">
    <mergeCell ref="B43:B44"/>
    <mergeCell ref="C43:D43"/>
    <mergeCell ref="E43:F43"/>
    <mergeCell ref="G43:H43"/>
    <mergeCell ref="I43:J43"/>
    <mergeCell ref="K43:L43"/>
    <mergeCell ref="M43:N43"/>
    <mergeCell ref="O43:P43"/>
    <mergeCell ref="C42:D42"/>
    <mergeCell ref="E42:F42"/>
    <mergeCell ref="G42:H42"/>
    <mergeCell ref="I42:J42"/>
    <mergeCell ref="K42:P42"/>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291"/>
  <sheetViews>
    <sheetView topLeftCell="A262" zoomScaleNormal="100" workbookViewId="0">
      <selection activeCell="O287" sqref="O287"/>
    </sheetView>
  </sheetViews>
  <sheetFormatPr defaultRowHeight="11.25" x14ac:dyDescent="0.2"/>
  <cols>
    <col min="1" max="1" width="9.140625" style="532"/>
    <col min="2" max="2" width="11.85546875" style="668" customWidth="1"/>
    <col min="3" max="3" width="5.5703125" style="629" customWidth="1"/>
    <col min="4" max="4" width="16.28515625" style="532" customWidth="1"/>
    <col min="5" max="10" width="11.42578125" style="532" customWidth="1"/>
    <col min="11" max="11" width="11" style="532" customWidth="1"/>
    <col min="12" max="16384" width="9.140625" style="532"/>
  </cols>
  <sheetData>
    <row r="2" spans="2:11" ht="18.75" x14ac:dyDescent="0.3">
      <c r="B2" s="892" t="s">
        <v>2745</v>
      </c>
      <c r="C2" s="891"/>
      <c r="D2" s="891"/>
      <c r="E2" s="891"/>
      <c r="F2" s="891"/>
      <c r="G2" s="891"/>
      <c r="H2" s="891"/>
    </row>
    <row r="3" spans="2:11" x14ac:dyDescent="0.2">
      <c r="B3" s="1146"/>
      <c r="C3" s="1146"/>
      <c r="D3" s="1146"/>
      <c r="E3" s="1146"/>
      <c r="F3" s="1146"/>
      <c r="G3" s="1146"/>
      <c r="H3" s="1146"/>
    </row>
    <row r="4" spans="2:11" ht="12" thickBot="1" x14ac:dyDescent="0.25">
      <c r="B4" s="670" t="s">
        <v>427</v>
      </c>
      <c r="C4" s="890"/>
      <c r="D4" s="588"/>
      <c r="E4" s="588"/>
      <c r="F4" s="588"/>
      <c r="G4" s="588"/>
      <c r="H4" s="588"/>
      <c r="I4" s="631"/>
      <c r="J4" s="631"/>
      <c r="K4" s="631"/>
    </row>
    <row r="5" spans="2:11" ht="32.25" customHeight="1" thickTop="1" thickBot="1" x14ac:dyDescent="0.25">
      <c r="B5" s="1147" t="s">
        <v>479</v>
      </c>
      <c r="C5" s="1147"/>
      <c r="D5" s="1147"/>
      <c r="E5" s="889" t="s">
        <v>2744</v>
      </c>
      <c r="F5" s="889" t="s">
        <v>2743</v>
      </c>
      <c r="G5" s="889" t="s">
        <v>2742</v>
      </c>
      <c r="H5" s="889" t="s">
        <v>2741</v>
      </c>
      <c r="I5" s="889" t="s">
        <v>2740</v>
      </c>
      <c r="J5" s="889" t="s">
        <v>2739</v>
      </c>
      <c r="K5" s="974" t="s">
        <v>3023</v>
      </c>
    </row>
    <row r="6" spans="2:11" ht="12" thickTop="1" x14ac:dyDescent="0.2">
      <c r="E6" s="884"/>
      <c r="F6" s="884"/>
      <c r="G6" s="884"/>
      <c r="H6" s="884"/>
    </row>
    <row r="7" spans="2:11" x14ac:dyDescent="0.2">
      <c r="B7" s="885" t="s">
        <v>2738</v>
      </c>
      <c r="C7" s="783"/>
      <c r="D7" s="714"/>
      <c r="E7" s="888"/>
      <c r="F7" s="568"/>
      <c r="G7" s="568"/>
      <c r="H7" s="568"/>
    </row>
    <row r="8" spans="2:11" x14ac:dyDescent="0.2">
      <c r="B8" s="885"/>
      <c r="C8" s="783"/>
      <c r="D8" s="716" t="s">
        <v>2720</v>
      </c>
      <c r="E8" s="441">
        <v>15752</v>
      </c>
      <c r="F8" s="441">
        <v>22011</v>
      </c>
      <c r="G8" s="441">
        <v>4938</v>
      </c>
      <c r="H8" s="441">
        <v>408</v>
      </c>
    </row>
    <row r="9" spans="2:11" x14ac:dyDescent="0.2">
      <c r="B9" s="885"/>
      <c r="C9" s="783"/>
      <c r="D9" s="716" t="s">
        <v>2719</v>
      </c>
      <c r="E9" s="441">
        <v>1734</v>
      </c>
      <c r="F9" s="441">
        <v>7097</v>
      </c>
      <c r="G9" s="441">
        <v>190</v>
      </c>
      <c r="H9" s="441">
        <v>184</v>
      </c>
    </row>
    <row r="10" spans="2:11" x14ac:dyDescent="0.2">
      <c r="B10" s="885"/>
      <c r="C10" s="783"/>
      <c r="D10" s="716" t="s">
        <v>2718</v>
      </c>
      <c r="E10" s="441">
        <v>14772</v>
      </c>
      <c r="F10" s="441">
        <v>33388</v>
      </c>
      <c r="G10" s="441">
        <v>4609</v>
      </c>
      <c r="H10" s="441">
        <v>486</v>
      </c>
    </row>
    <row r="11" spans="2:11" x14ac:dyDescent="0.2">
      <c r="B11" s="885"/>
      <c r="C11" s="783"/>
      <c r="D11" s="716" t="s">
        <v>2717</v>
      </c>
      <c r="E11" s="441">
        <v>13335</v>
      </c>
      <c r="F11" s="441">
        <v>83730</v>
      </c>
      <c r="G11" s="441">
        <v>3586</v>
      </c>
      <c r="H11" s="441">
        <v>738</v>
      </c>
    </row>
    <row r="12" spans="2:11" x14ac:dyDescent="0.2">
      <c r="B12" s="885" t="s">
        <v>2737</v>
      </c>
      <c r="C12" s="783"/>
      <c r="D12" s="716"/>
      <c r="E12" s="887"/>
      <c r="F12" s="887"/>
      <c r="G12" s="887"/>
      <c r="H12" s="887"/>
    </row>
    <row r="13" spans="2:11" x14ac:dyDescent="0.2">
      <c r="B13" s="885"/>
      <c r="C13" s="783"/>
      <c r="D13" s="716" t="s">
        <v>2720</v>
      </c>
      <c r="E13" s="887">
        <v>18869</v>
      </c>
      <c r="F13" s="887">
        <v>23111</v>
      </c>
      <c r="G13" s="887">
        <v>5338</v>
      </c>
      <c r="H13" s="887">
        <v>518</v>
      </c>
    </row>
    <row r="14" spans="2:11" x14ac:dyDescent="0.2">
      <c r="B14" s="885"/>
      <c r="C14" s="783"/>
      <c r="D14" s="716" t="s">
        <v>2719</v>
      </c>
      <c r="E14" s="887">
        <v>3870</v>
      </c>
      <c r="F14" s="887">
        <v>6160</v>
      </c>
      <c r="G14" s="887">
        <v>148</v>
      </c>
      <c r="H14" s="887">
        <v>903</v>
      </c>
    </row>
    <row r="15" spans="2:11" x14ac:dyDescent="0.2">
      <c r="B15" s="885"/>
      <c r="C15" s="783"/>
      <c r="D15" s="716" t="s">
        <v>2718</v>
      </c>
      <c r="E15" s="887">
        <v>19489</v>
      </c>
      <c r="F15" s="887">
        <v>34282</v>
      </c>
      <c r="G15" s="887">
        <v>5110</v>
      </c>
      <c r="H15" s="887">
        <v>547</v>
      </c>
    </row>
    <row r="16" spans="2:11" x14ac:dyDescent="0.2">
      <c r="B16" s="885"/>
      <c r="C16" s="783"/>
      <c r="D16" s="716" t="s">
        <v>2717</v>
      </c>
      <c r="E16" s="887">
        <v>16584</v>
      </c>
      <c r="F16" s="887">
        <v>71557</v>
      </c>
      <c r="G16" s="887">
        <v>3953</v>
      </c>
      <c r="H16" s="887">
        <v>1601</v>
      </c>
    </row>
    <row r="17" spans="2:8" x14ac:dyDescent="0.2">
      <c r="B17" s="885" t="s">
        <v>2736</v>
      </c>
      <c r="C17" s="783"/>
      <c r="D17" s="716"/>
      <c r="E17" s="887"/>
      <c r="F17" s="887"/>
      <c r="G17" s="887"/>
      <c r="H17" s="887"/>
    </row>
    <row r="18" spans="2:8" x14ac:dyDescent="0.2">
      <c r="B18" s="885"/>
      <c r="C18" s="783"/>
      <c r="D18" s="716" t="s">
        <v>2720</v>
      </c>
      <c r="E18" s="887">
        <v>1545</v>
      </c>
      <c r="F18" s="887">
        <v>24525</v>
      </c>
      <c r="G18" s="887">
        <v>6164</v>
      </c>
      <c r="H18" s="887">
        <v>26817</v>
      </c>
    </row>
    <row r="19" spans="2:8" x14ac:dyDescent="0.2">
      <c r="B19" s="885"/>
      <c r="C19" s="783"/>
      <c r="D19" s="716" t="s">
        <v>2719</v>
      </c>
      <c r="E19" s="887">
        <v>1185</v>
      </c>
      <c r="F19" s="887">
        <v>5408</v>
      </c>
      <c r="G19" s="887">
        <v>1519</v>
      </c>
      <c r="H19" s="887">
        <v>6430</v>
      </c>
    </row>
    <row r="20" spans="2:8" x14ac:dyDescent="0.2">
      <c r="B20" s="885"/>
      <c r="C20" s="783"/>
      <c r="D20" s="716" t="s">
        <v>2718</v>
      </c>
      <c r="E20" s="887">
        <v>1470</v>
      </c>
      <c r="F20" s="887">
        <v>35619</v>
      </c>
      <c r="G20" s="887">
        <v>5949</v>
      </c>
      <c r="H20" s="887">
        <v>24362</v>
      </c>
    </row>
    <row r="21" spans="2:8" x14ac:dyDescent="0.2">
      <c r="B21" s="885"/>
      <c r="C21" s="783"/>
      <c r="D21" s="716" t="s">
        <v>2717</v>
      </c>
      <c r="E21" s="887">
        <v>2864</v>
      </c>
      <c r="F21" s="887">
        <v>73147</v>
      </c>
      <c r="G21" s="887">
        <v>5687</v>
      </c>
      <c r="H21" s="887">
        <v>25467</v>
      </c>
    </row>
    <row r="22" spans="2:8" x14ac:dyDescent="0.2">
      <c r="B22" s="885" t="s">
        <v>2735</v>
      </c>
      <c r="C22" s="783"/>
      <c r="D22" s="716"/>
      <c r="E22" s="887"/>
      <c r="F22" s="887"/>
      <c r="G22" s="887"/>
      <c r="H22" s="887"/>
    </row>
    <row r="23" spans="2:8" x14ac:dyDescent="0.2">
      <c r="B23" s="885"/>
      <c r="C23" s="783"/>
      <c r="D23" s="716" t="s">
        <v>2720</v>
      </c>
      <c r="E23" s="886">
        <v>9684</v>
      </c>
      <c r="F23" s="886">
        <v>31261</v>
      </c>
      <c r="G23" s="886">
        <v>5719</v>
      </c>
      <c r="H23" s="886">
        <v>42328</v>
      </c>
    </row>
    <row r="24" spans="2:8" x14ac:dyDescent="0.2">
      <c r="B24" s="885"/>
      <c r="C24" s="783"/>
      <c r="D24" s="716" t="s">
        <v>2719</v>
      </c>
      <c r="E24" s="886">
        <v>2723</v>
      </c>
      <c r="F24" s="886">
        <v>6147</v>
      </c>
      <c r="G24" s="886">
        <v>1888</v>
      </c>
      <c r="H24" s="886">
        <v>8982</v>
      </c>
    </row>
    <row r="25" spans="2:8" x14ac:dyDescent="0.2">
      <c r="B25" s="885"/>
      <c r="C25" s="783"/>
      <c r="D25" s="716" t="s">
        <v>2718</v>
      </c>
      <c r="E25" s="886">
        <v>6120</v>
      </c>
      <c r="F25" s="886">
        <v>41170</v>
      </c>
      <c r="G25" s="886">
        <v>6177</v>
      </c>
      <c r="H25" s="886">
        <v>38659</v>
      </c>
    </row>
    <row r="26" spans="2:8" x14ac:dyDescent="0.2">
      <c r="B26" s="885"/>
      <c r="C26" s="783"/>
      <c r="D26" s="716" t="s">
        <v>2717</v>
      </c>
      <c r="E26" s="886">
        <v>9205</v>
      </c>
      <c r="F26" s="886">
        <v>76415</v>
      </c>
      <c r="G26" s="886">
        <v>7379</v>
      </c>
      <c r="H26" s="886">
        <v>38117</v>
      </c>
    </row>
    <row r="27" spans="2:8" x14ac:dyDescent="0.2">
      <c r="B27" s="885" t="s">
        <v>2734</v>
      </c>
      <c r="C27" s="783"/>
      <c r="D27" s="714"/>
      <c r="E27" s="441"/>
      <c r="F27" s="441"/>
      <c r="G27" s="441"/>
      <c r="H27" s="441"/>
    </row>
    <row r="28" spans="2:8" x14ac:dyDescent="0.2">
      <c r="B28" s="885"/>
      <c r="C28" s="783"/>
      <c r="D28" s="716" t="s">
        <v>2720</v>
      </c>
      <c r="E28" s="449">
        <v>55292.572</v>
      </c>
      <c r="F28" s="449">
        <v>42842.667999999998</v>
      </c>
      <c r="G28" s="449">
        <v>4857.9650000000001</v>
      </c>
      <c r="H28" s="449">
        <v>13624.246999999999</v>
      </c>
    </row>
    <row r="29" spans="2:8" x14ac:dyDescent="0.2">
      <c r="B29" s="885"/>
      <c r="C29" s="783"/>
      <c r="D29" s="716" t="s">
        <v>2719</v>
      </c>
      <c r="E29" s="449">
        <v>12674.825000000001</v>
      </c>
      <c r="F29" s="449">
        <v>4751.4679999999998</v>
      </c>
      <c r="G29" s="449">
        <v>1031.5250000000001</v>
      </c>
      <c r="H29" s="449">
        <v>2399.1320000000001</v>
      </c>
    </row>
    <row r="30" spans="2:8" x14ac:dyDescent="0.2">
      <c r="B30" s="885"/>
      <c r="C30" s="783"/>
      <c r="D30" s="716" t="s">
        <v>2718</v>
      </c>
      <c r="E30" s="449">
        <v>56043.784</v>
      </c>
      <c r="F30" s="449">
        <v>46251.504999999997</v>
      </c>
      <c r="G30" s="449">
        <v>5991.7889999999998</v>
      </c>
      <c r="H30" s="449">
        <v>12307.196</v>
      </c>
    </row>
    <row r="31" spans="2:8" x14ac:dyDescent="0.2">
      <c r="B31" s="885"/>
      <c r="C31" s="783"/>
      <c r="D31" s="716" t="s">
        <v>2717</v>
      </c>
      <c r="E31" s="449">
        <v>50040.805999999997</v>
      </c>
      <c r="F31" s="449">
        <v>79851.144</v>
      </c>
      <c r="G31" s="449">
        <v>7277.0720000000001</v>
      </c>
      <c r="H31" s="449">
        <v>12921.246999999999</v>
      </c>
    </row>
    <row r="32" spans="2:8" x14ac:dyDescent="0.2">
      <c r="B32" s="885" t="s">
        <v>2733</v>
      </c>
      <c r="C32" s="783"/>
      <c r="D32" s="716"/>
      <c r="E32" s="449"/>
      <c r="F32" s="449"/>
      <c r="G32" s="449"/>
      <c r="H32" s="449"/>
    </row>
    <row r="33" spans="2:8" x14ac:dyDescent="0.2">
      <c r="B33" s="885"/>
      <c r="C33" s="783"/>
      <c r="D33" s="716" t="s">
        <v>2720</v>
      </c>
      <c r="E33" s="449">
        <v>71524.206000000006</v>
      </c>
      <c r="F33" s="449">
        <v>51820.762000000002</v>
      </c>
      <c r="G33" s="449">
        <v>5561.1660000000002</v>
      </c>
      <c r="H33" s="449">
        <v>21573.125</v>
      </c>
    </row>
    <row r="34" spans="2:8" x14ac:dyDescent="0.2">
      <c r="B34" s="885"/>
      <c r="C34" s="783"/>
      <c r="D34" s="716" t="s">
        <v>2719</v>
      </c>
      <c r="E34" s="449">
        <v>8868.9840000000004</v>
      </c>
      <c r="F34" s="449">
        <v>4652.2849999999999</v>
      </c>
      <c r="G34" s="449">
        <v>2426.8910000000001</v>
      </c>
      <c r="H34" s="449">
        <v>2403.0360000000001</v>
      </c>
    </row>
    <row r="35" spans="2:8" x14ac:dyDescent="0.2">
      <c r="B35" s="885"/>
      <c r="C35" s="783"/>
      <c r="D35" s="716" t="s">
        <v>2718</v>
      </c>
      <c r="E35" s="449">
        <v>76774.569000000003</v>
      </c>
      <c r="F35" s="449">
        <v>54080.855000000003</v>
      </c>
      <c r="G35" s="449">
        <v>6484.1509999999998</v>
      </c>
      <c r="H35" s="449">
        <v>18797.41</v>
      </c>
    </row>
    <row r="36" spans="2:8" x14ac:dyDescent="0.2">
      <c r="B36" s="885"/>
      <c r="C36" s="783"/>
      <c r="D36" s="716" t="s">
        <v>2717</v>
      </c>
      <c r="E36" s="449">
        <v>53659.427000000003</v>
      </c>
      <c r="F36" s="449">
        <v>66755.726999999999</v>
      </c>
      <c r="G36" s="449">
        <v>8775.9789999999994</v>
      </c>
      <c r="H36" s="449">
        <v>18099.998</v>
      </c>
    </row>
    <row r="37" spans="2:8" x14ac:dyDescent="0.2">
      <c r="B37" s="885" t="s">
        <v>2732</v>
      </c>
      <c r="C37" s="783"/>
      <c r="D37" s="716"/>
      <c r="E37" s="449"/>
      <c r="F37" s="449"/>
      <c r="G37" s="449"/>
      <c r="H37" s="449"/>
    </row>
    <row r="38" spans="2:8" x14ac:dyDescent="0.2">
      <c r="B38" s="885"/>
      <c r="C38" s="783"/>
      <c r="D38" s="716" t="s">
        <v>2720</v>
      </c>
      <c r="E38" s="449">
        <v>89704.543000000005</v>
      </c>
      <c r="F38" s="449">
        <v>56841.752</v>
      </c>
      <c r="G38" s="449">
        <v>5139.848</v>
      </c>
      <c r="H38" s="449">
        <v>39649.186000000002</v>
      </c>
    </row>
    <row r="39" spans="2:8" x14ac:dyDescent="0.2">
      <c r="B39" s="885"/>
      <c r="C39" s="783"/>
      <c r="D39" s="716" t="s">
        <v>2719</v>
      </c>
      <c r="E39" s="449">
        <v>5044.75</v>
      </c>
      <c r="F39" s="449">
        <v>10097.237999999999</v>
      </c>
      <c r="G39" s="449">
        <v>791.60200000000009</v>
      </c>
      <c r="H39" s="449">
        <v>4291.7370000000001</v>
      </c>
    </row>
    <row r="40" spans="2:8" x14ac:dyDescent="0.2">
      <c r="B40" s="885"/>
      <c r="C40" s="783"/>
      <c r="D40" s="716" t="s">
        <v>2718</v>
      </c>
      <c r="E40" s="449">
        <v>88444.611999999994</v>
      </c>
      <c r="F40" s="449">
        <v>60647.474999999999</v>
      </c>
      <c r="G40" s="449">
        <v>6282.2979999999998</v>
      </c>
      <c r="H40" s="449">
        <v>36421.290999999997</v>
      </c>
    </row>
    <row r="41" spans="2:8" x14ac:dyDescent="0.2">
      <c r="B41" s="885"/>
      <c r="C41" s="783"/>
      <c r="D41" s="716" t="s">
        <v>2717</v>
      </c>
      <c r="E41" s="449">
        <v>57609.692999999999</v>
      </c>
      <c r="F41" s="449">
        <v>75339.385999999999</v>
      </c>
      <c r="G41" s="449">
        <v>10032.652</v>
      </c>
      <c r="H41" s="449">
        <v>25633.280999999999</v>
      </c>
    </row>
    <row r="42" spans="2:8" x14ac:dyDescent="0.2">
      <c r="B42" s="885" t="s">
        <v>2731</v>
      </c>
      <c r="C42" s="783"/>
      <c r="D42" s="716"/>
      <c r="E42" s="449"/>
      <c r="F42" s="449"/>
      <c r="G42" s="449"/>
      <c r="H42" s="449"/>
    </row>
    <row r="43" spans="2:8" x14ac:dyDescent="0.2">
      <c r="B43" s="885"/>
      <c r="C43" s="783"/>
      <c r="D43" s="716" t="s">
        <v>2720</v>
      </c>
      <c r="E43" s="449">
        <v>102773.382</v>
      </c>
      <c r="F43" s="449">
        <v>62288.418999999987</v>
      </c>
      <c r="G43" s="449">
        <v>5239.5839999999998</v>
      </c>
      <c r="H43" s="449">
        <v>39007.235194420005</v>
      </c>
    </row>
    <row r="44" spans="2:8" x14ac:dyDescent="0.2">
      <c r="B44" s="885"/>
      <c r="C44" s="783"/>
      <c r="D44" s="716" t="s">
        <v>2719</v>
      </c>
      <c r="E44" s="449">
        <v>7892.616</v>
      </c>
      <c r="F44" s="449">
        <v>12850.129999999997</v>
      </c>
      <c r="G44" s="449">
        <v>339.84399999999999</v>
      </c>
      <c r="H44" s="449">
        <v>2619.0949560150002</v>
      </c>
    </row>
    <row r="45" spans="2:8" x14ac:dyDescent="0.2">
      <c r="B45" s="885"/>
      <c r="C45" s="783"/>
      <c r="D45" s="716" t="s">
        <v>2718</v>
      </c>
      <c r="E45" s="449">
        <v>110008.06690000001</v>
      </c>
      <c r="F45" s="449">
        <v>69970.924999999988</v>
      </c>
      <c r="G45" s="449">
        <v>7366.503999999999</v>
      </c>
      <c r="H45" s="449">
        <v>42676.721104268341</v>
      </c>
    </row>
    <row r="46" spans="2:8" x14ac:dyDescent="0.2">
      <c r="B46" s="885"/>
      <c r="C46" s="783"/>
      <c r="D46" s="716" t="s">
        <v>2717</v>
      </c>
      <c r="E46" s="449">
        <v>56306.1757</v>
      </c>
      <c r="F46" s="449">
        <v>83754.941999999995</v>
      </c>
      <c r="G46" s="449">
        <v>9428.6239999999998</v>
      </c>
      <c r="H46" s="449">
        <v>24264.650439499997</v>
      </c>
    </row>
    <row r="47" spans="2:8" hidden="1" x14ac:dyDescent="0.2">
      <c r="B47" s="569" t="s">
        <v>2731</v>
      </c>
      <c r="C47" s="544"/>
      <c r="D47" s="716"/>
      <c r="E47" s="449"/>
      <c r="F47" s="449"/>
      <c r="G47" s="449"/>
      <c r="H47" s="449"/>
    </row>
    <row r="48" spans="2:8" ht="13.5" hidden="1" x14ac:dyDescent="0.25">
      <c r="B48" s="569"/>
      <c r="C48" s="735" t="s">
        <v>2730</v>
      </c>
      <c r="D48" s="716" t="s">
        <v>2720</v>
      </c>
      <c r="E48" s="449">
        <v>22981.292999999998</v>
      </c>
      <c r="F48" s="449">
        <v>6210.3890000000001</v>
      </c>
      <c r="G48" s="449">
        <v>740.33199999999988</v>
      </c>
      <c r="H48" s="449">
        <v>10157.693400000002</v>
      </c>
    </row>
    <row r="49" spans="2:8" hidden="1" x14ac:dyDescent="0.2">
      <c r="B49" s="885"/>
      <c r="C49" s="783"/>
      <c r="D49" s="716" t="s">
        <v>2719</v>
      </c>
      <c r="E49" s="449">
        <v>2657.0736999999999</v>
      </c>
      <c r="F49" s="449">
        <v>2530.721</v>
      </c>
      <c r="G49" s="449">
        <v>78.846800000000002</v>
      </c>
      <c r="H49" s="449">
        <v>1262.001</v>
      </c>
    </row>
    <row r="50" spans="2:8" hidden="1" x14ac:dyDescent="0.2">
      <c r="B50" s="885"/>
      <c r="C50" s="783"/>
      <c r="D50" s="716" t="s">
        <v>2718</v>
      </c>
      <c r="E50" s="449">
        <v>24864.03</v>
      </c>
      <c r="F50" s="449">
        <v>6601.9509999999991</v>
      </c>
      <c r="G50" s="449">
        <v>1150.4107000000001</v>
      </c>
      <c r="H50" s="449">
        <v>10642.673000000003</v>
      </c>
    </row>
    <row r="51" spans="2:8" hidden="1" x14ac:dyDescent="0.2">
      <c r="B51" s="885"/>
      <c r="C51" s="783"/>
      <c r="D51" s="716" t="s">
        <v>2717</v>
      </c>
      <c r="E51" s="449">
        <v>58642.978000000003</v>
      </c>
      <c r="F51" s="449">
        <v>77651.276000000013</v>
      </c>
      <c r="G51" s="449">
        <v>10385.932000000001</v>
      </c>
      <c r="H51" s="449">
        <v>26779.836400000004</v>
      </c>
    </row>
    <row r="52" spans="2:8" hidden="1" x14ac:dyDescent="0.2">
      <c r="B52" s="885"/>
      <c r="C52" s="783"/>
      <c r="D52" s="716"/>
      <c r="E52" s="449"/>
      <c r="F52" s="449"/>
      <c r="G52" s="449"/>
      <c r="H52" s="449"/>
    </row>
    <row r="53" spans="2:8" ht="13.5" hidden="1" x14ac:dyDescent="0.25">
      <c r="B53" s="885"/>
      <c r="C53" s="735" t="s">
        <v>2729</v>
      </c>
      <c r="D53" s="716" t="s">
        <v>2720</v>
      </c>
      <c r="E53" s="449">
        <v>19843.278000000006</v>
      </c>
      <c r="F53" s="449">
        <v>16258.054999999997</v>
      </c>
      <c r="G53" s="449">
        <v>1291.1020000000001</v>
      </c>
      <c r="H53" s="449">
        <v>8999.8346000000001</v>
      </c>
    </row>
    <row r="54" spans="2:8" hidden="1" x14ac:dyDescent="0.2">
      <c r="B54" s="885"/>
      <c r="C54" s="783"/>
      <c r="D54" s="716" t="s">
        <v>2719</v>
      </c>
      <c r="E54" s="449">
        <v>3153.4332999999997</v>
      </c>
      <c r="F54" s="449">
        <v>2745.0688999999998</v>
      </c>
      <c r="G54" s="449">
        <v>69.006199999999978</v>
      </c>
      <c r="H54" s="449">
        <v>469.61000000000013</v>
      </c>
    </row>
    <row r="55" spans="2:8" hidden="1" x14ac:dyDescent="0.2">
      <c r="B55" s="885"/>
      <c r="C55" s="783"/>
      <c r="D55" s="716" t="s">
        <v>2718</v>
      </c>
      <c r="E55" s="449">
        <v>18677.411000000007</v>
      </c>
      <c r="F55" s="449">
        <v>18520.052999999993</v>
      </c>
      <c r="G55" s="449">
        <v>1614.3142999999998</v>
      </c>
      <c r="H55" s="449">
        <v>8852.3209600000046</v>
      </c>
    </row>
    <row r="56" spans="2:8" hidden="1" x14ac:dyDescent="0.2">
      <c r="B56" s="885"/>
      <c r="C56" s="783"/>
      <c r="D56" s="716" t="s">
        <v>2717</v>
      </c>
      <c r="E56" s="449">
        <v>63094.135999999999</v>
      </c>
      <c r="F56" s="449">
        <v>79565.917999999976</v>
      </c>
      <c r="G56" s="449">
        <v>9924.5640000000003</v>
      </c>
      <c r="H56" s="449">
        <v>27469.933200000003</v>
      </c>
    </row>
    <row r="57" spans="2:8" hidden="1" x14ac:dyDescent="0.2">
      <c r="B57" s="885"/>
      <c r="C57" s="783"/>
      <c r="D57" s="716"/>
      <c r="E57" s="449"/>
      <c r="F57" s="449"/>
      <c r="G57" s="449"/>
      <c r="H57" s="449"/>
    </row>
    <row r="58" spans="2:8" ht="13.5" hidden="1" x14ac:dyDescent="0.25">
      <c r="B58" s="885"/>
      <c r="C58" s="735" t="s">
        <v>2728</v>
      </c>
      <c r="D58" s="716" t="s">
        <v>2720</v>
      </c>
      <c r="E58" s="449">
        <v>24853.363999999994</v>
      </c>
      <c r="F58" s="449">
        <v>14946.956999999995</v>
      </c>
      <c r="G58" s="449">
        <v>1255.3099999999997</v>
      </c>
      <c r="H58" s="449">
        <v>7301.023000000001</v>
      </c>
    </row>
    <row r="59" spans="2:8" hidden="1" x14ac:dyDescent="0.2">
      <c r="C59" s="783"/>
      <c r="D59" s="716" t="s">
        <v>2719</v>
      </c>
      <c r="E59" s="449">
        <v>876.16200000000026</v>
      </c>
      <c r="F59" s="449">
        <v>2708.6751000000022</v>
      </c>
      <c r="G59" s="449">
        <v>104.29700000000003</v>
      </c>
      <c r="H59" s="449">
        <v>367.07299999999918</v>
      </c>
    </row>
    <row r="60" spans="2:8" hidden="1" x14ac:dyDescent="0.2">
      <c r="C60" s="783"/>
      <c r="D60" s="716" t="s">
        <v>2718</v>
      </c>
      <c r="E60" s="449">
        <v>31290.728999999992</v>
      </c>
      <c r="F60" s="449">
        <v>16253.473999999995</v>
      </c>
      <c r="G60" s="449">
        <v>1807.3899999999999</v>
      </c>
      <c r="H60" s="449">
        <v>10089.107039999995</v>
      </c>
    </row>
    <row r="61" spans="2:8" hidden="1" x14ac:dyDescent="0.2">
      <c r="C61" s="783"/>
      <c r="D61" s="716" t="s">
        <v>2717</v>
      </c>
      <c r="E61" s="449">
        <v>58785.577999999994</v>
      </c>
      <c r="F61" s="449">
        <v>80788.963000000018</v>
      </c>
      <c r="G61" s="449">
        <v>9843.5550000000003</v>
      </c>
      <c r="H61" s="449">
        <v>25473.09</v>
      </c>
    </row>
    <row r="62" spans="2:8" hidden="1" x14ac:dyDescent="0.2">
      <c r="C62" s="783"/>
      <c r="D62" s="716"/>
      <c r="E62" s="449"/>
      <c r="F62" s="449"/>
      <c r="G62" s="449"/>
      <c r="H62" s="449"/>
    </row>
    <row r="63" spans="2:8" ht="13.5" hidden="1" x14ac:dyDescent="0.25">
      <c r="C63" s="735" t="s">
        <v>2727</v>
      </c>
      <c r="D63" s="716" t="s">
        <v>2720</v>
      </c>
      <c r="E63" s="449">
        <v>35095.447</v>
      </c>
      <c r="F63" s="449">
        <v>24873.017999999996</v>
      </c>
      <c r="G63" s="449">
        <v>1952.8400000000001</v>
      </c>
      <c r="H63" s="449">
        <v>12548.684194420002</v>
      </c>
    </row>
    <row r="64" spans="2:8" hidden="1" x14ac:dyDescent="0.2">
      <c r="C64" s="783"/>
      <c r="D64" s="716" t="s">
        <v>2719</v>
      </c>
      <c r="E64" s="449">
        <v>1205.9470000000001</v>
      </c>
      <c r="F64" s="449">
        <v>4865.6649999999954</v>
      </c>
      <c r="G64" s="449">
        <v>87.693999999999988</v>
      </c>
      <c r="H64" s="449">
        <v>520.41095601500092</v>
      </c>
    </row>
    <row r="65" spans="2:9" hidden="1" x14ac:dyDescent="0.2">
      <c r="C65" s="783"/>
      <c r="D65" s="716" t="s">
        <v>2718</v>
      </c>
      <c r="E65" s="449">
        <v>35175.896900000007</v>
      </c>
      <c r="F65" s="449">
        <v>28595.447</v>
      </c>
      <c r="G65" s="449">
        <v>2794.3889999999992</v>
      </c>
      <c r="H65" s="449">
        <v>13092.620104268339</v>
      </c>
    </row>
    <row r="66" spans="2:9" hidden="1" x14ac:dyDescent="0.2">
      <c r="C66" s="783"/>
      <c r="D66" s="716" t="s">
        <v>2717</v>
      </c>
      <c r="E66" s="449">
        <v>56306.1757</v>
      </c>
      <c r="F66" s="449">
        <v>83754.941999999995</v>
      </c>
      <c r="G66" s="449">
        <v>9428.6239999999998</v>
      </c>
      <c r="H66" s="449">
        <v>24264.650439499997</v>
      </c>
    </row>
    <row r="67" spans="2:9" x14ac:dyDescent="0.2">
      <c r="B67" s="569" t="s">
        <v>2726</v>
      </c>
      <c r="C67" s="783"/>
      <c r="D67" s="716"/>
      <c r="E67" s="449"/>
      <c r="F67" s="449"/>
      <c r="G67" s="449"/>
      <c r="H67" s="449"/>
    </row>
    <row r="68" spans="2:9" x14ac:dyDescent="0.2">
      <c r="B68" s="569"/>
      <c r="C68" s="735" t="s">
        <v>852</v>
      </c>
      <c r="D68" s="716" t="s">
        <v>2720</v>
      </c>
      <c r="E68" s="449">
        <v>25072.175999999996</v>
      </c>
      <c r="F68" s="449">
        <v>6446.14</v>
      </c>
      <c r="G68" s="449">
        <v>569</v>
      </c>
      <c r="H68" s="449">
        <v>7435.9091909999988</v>
      </c>
    </row>
    <row r="69" spans="2:9" x14ac:dyDescent="0.2">
      <c r="C69" s="735"/>
      <c r="D69" s="716" t="s">
        <v>2719</v>
      </c>
      <c r="E69" s="449">
        <v>772.22199999999998</v>
      </c>
      <c r="F69" s="449">
        <v>3408.4740000000002</v>
      </c>
      <c r="G69" s="449">
        <v>30.361999999999998</v>
      </c>
      <c r="H69" s="449">
        <v>377.38147072499999</v>
      </c>
    </row>
    <row r="70" spans="2:9" x14ac:dyDescent="0.2">
      <c r="C70" s="735"/>
      <c r="D70" s="716" t="s">
        <v>2718</v>
      </c>
      <c r="E70" s="449">
        <v>25359.690000000002</v>
      </c>
      <c r="F70" s="449">
        <v>6372.0420000000004</v>
      </c>
      <c r="G70" s="449">
        <v>754.25599999999997</v>
      </c>
      <c r="H70" s="449">
        <v>8146.6181576809386</v>
      </c>
    </row>
    <row r="71" spans="2:9" x14ac:dyDescent="0.2">
      <c r="C71" s="735"/>
      <c r="D71" s="716" t="s">
        <v>2717</v>
      </c>
      <c r="E71" s="449">
        <v>55463.058100000002</v>
      </c>
      <c r="F71" s="449">
        <v>88261.38400000002</v>
      </c>
      <c r="G71" s="449">
        <v>9377.3989999999994</v>
      </c>
      <c r="H71" s="449">
        <v>24876.277447049477</v>
      </c>
    </row>
    <row r="72" spans="2:9" x14ac:dyDescent="0.2">
      <c r="B72" s="569"/>
      <c r="C72" s="735" t="s">
        <v>899</v>
      </c>
      <c r="D72" s="716"/>
      <c r="E72" s="449"/>
      <c r="F72" s="449"/>
      <c r="G72" s="449"/>
      <c r="H72" s="449"/>
      <c r="I72" s="449"/>
    </row>
    <row r="73" spans="2:9" x14ac:dyDescent="0.2">
      <c r="B73" s="569"/>
      <c r="C73" s="735"/>
      <c r="D73" s="716" t="s">
        <v>2720</v>
      </c>
      <c r="E73" s="449">
        <v>28811.585000000003</v>
      </c>
      <c r="F73" s="449">
        <v>15563.225000000002</v>
      </c>
      <c r="G73" s="449">
        <v>1566.5729999999999</v>
      </c>
      <c r="H73" s="449">
        <v>9946.9622250958346</v>
      </c>
      <c r="I73" s="449"/>
    </row>
    <row r="74" spans="2:9" x14ac:dyDescent="0.2">
      <c r="C74" s="735"/>
      <c r="D74" s="716" t="s">
        <v>2719</v>
      </c>
      <c r="E74" s="449">
        <v>735.423</v>
      </c>
      <c r="F74" s="449">
        <v>5006.3670000000002</v>
      </c>
      <c r="G74" s="449">
        <v>113.417</v>
      </c>
      <c r="H74" s="449">
        <v>405.60491806666664</v>
      </c>
      <c r="I74" s="449"/>
    </row>
    <row r="75" spans="2:9" x14ac:dyDescent="0.2">
      <c r="C75" s="735"/>
      <c r="D75" s="716" t="s">
        <v>2718</v>
      </c>
      <c r="E75" s="449">
        <v>31330.860999999997</v>
      </c>
      <c r="F75" s="449">
        <v>18370.931999999997</v>
      </c>
      <c r="G75" s="449">
        <v>2216.7469999999998</v>
      </c>
      <c r="H75" s="449">
        <v>10647.373128374111</v>
      </c>
      <c r="I75" s="449"/>
    </row>
    <row r="76" spans="2:9" x14ac:dyDescent="0.2">
      <c r="C76" s="735"/>
      <c r="D76" s="716" t="s">
        <v>2717</v>
      </c>
      <c r="E76" s="449">
        <v>54920.786999999997</v>
      </c>
      <c r="F76" s="449">
        <v>91406.207999999999</v>
      </c>
      <c r="G76" s="449">
        <v>9232.7039999999979</v>
      </c>
      <c r="H76" s="449">
        <v>24938.749388819997</v>
      </c>
      <c r="I76" s="449"/>
    </row>
    <row r="77" spans="2:9" x14ac:dyDescent="0.2">
      <c r="B77" s="569"/>
      <c r="C77" s="735" t="s">
        <v>900</v>
      </c>
      <c r="D77" s="716"/>
      <c r="E77" s="449"/>
      <c r="F77" s="449"/>
      <c r="G77" s="449"/>
      <c r="H77" s="449"/>
      <c r="I77" s="449"/>
    </row>
    <row r="78" spans="2:9" x14ac:dyDescent="0.2">
      <c r="B78" s="569"/>
      <c r="C78" s="735"/>
      <c r="D78" s="716" t="s">
        <v>2720</v>
      </c>
      <c r="E78" s="449">
        <v>29115.039000000008</v>
      </c>
      <c r="F78" s="449">
        <v>14129.807000000004</v>
      </c>
      <c r="G78" s="449">
        <v>1203.085</v>
      </c>
      <c r="H78" s="449">
        <v>10016.958021814167</v>
      </c>
      <c r="I78" s="449"/>
    </row>
    <row r="79" spans="2:9" x14ac:dyDescent="0.2">
      <c r="C79" s="735"/>
      <c r="D79" s="716" t="s">
        <v>2719</v>
      </c>
      <c r="E79" s="449">
        <v>670.71399999999994</v>
      </c>
      <c r="F79" s="449">
        <v>4432.5160000000033</v>
      </c>
      <c r="G79" s="449">
        <v>47.584000000000003</v>
      </c>
      <c r="H79" s="449">
        <v>458.33561120833326</v>
      </c>
      <c r="I79" s="449"/>
    </row>
    <row r="80" spans="2:9" x14ac:dyDescent="0.2">
      <c r="C80" s="735"/>
      <c r="D80" s="716" t="s">
        <v>2718</v>
      </c>
      <c r="E80" s="449">
        <v>32573.538399999998</v>
      </c>
      <c r="F80" s="449">
        <v>17608.70299999999</v>
      </c>
      <c r="G80" s="449">
        <v>1550.5749999999998</v>
      </c>
      <c r="H80" s="449">
        <v>11287.130092375715</v>
      </c>
      <c r="I80" s="449"/>
    </row>
    <row r="81" spans="2:10" x14ac:dyDescent="0.2">
      <c r="C81" s="735"/>
      <c r="D81" s="716" t="s">
        <v>2717</v>
      </c>
      <c r="E81" s="449">
        <v>52013.512000000002</v>
      </c>
      <c r="F81" s="449">
        <v>93949.049000000014</v>
      </c>
      <c r="G81" s="449">
        <v>9034.1639999999989</v>
      </c>
      <c r="H81" s="449">
        <v>24686.708993869997</v>
      </c>
      <c r="I81" s="449"/>
    </row>
    <row r="82" spans="2:10" x14ac:dyDescent="0.2">
      <c r="C82" s="735" t="s">
        <v>991</v>
      </c>
      <c r="D82" s="716"/>
      <c r="E82" s="449"/>
      <c r="F82" s="449"/>
      <c r="G82" s="449"/>
      <c r="H82" s="449"/>
    </row>
    <row r="83" spans="2:10" x14ac:dyDescent="0.2">
      <c r="C83" s="735"/>
      <c r="D83" s="716" t="s">
        <v>2720</v>
      </c>
      <c r="E83" s="449">
        <v>32934.907000000007</v>
      </c>
      <c r="F83" s="449">
        <v>25412.71</v>
      </c>
      <c r="G83" s="449">
        <v>2049.8277079999993</v>
      </c>
      <c r="H83" s="449">
        <v>14742.266599089995</v>
      </c>
    </row>
    <row r="84" spans="2:10" x14ac:dyDescent="0.2">
      <c r="C84" s="735"/>
      <c r="D84" s="716" t="s">
        <v>2719</v>
      </c>
      <c r="E84" s="449">
        <v>1496.9180000000001</v>
      </c>
      <c r="F84" s="449">
        <v>4613.114999999998</v>
      </c>
      <c r="G84" s="449">
        <v>141.88442900000007</v>
      </c>
      <c r="H84" s="449">
        <v>393.99200000000042</v>
      </c>
    </row>
    <row r="85" spans="2:10" x14ac:dyDescent="0.2">
      <c r="C85" s="735"/>
      <c r="D85" s="716" t="s">
        <v>2718</v>
      </c>
      <c r="E85" s="449">
        <v>34435.388280000014</v>
      </c>
      <c r="F85" s="449">
        <v>30921.11</v>
      </c>
      <c r="G85" s="449">
        <v>2759.0630999999994</v>
      </c>
      <c r="H85" s="449">
        <v>13203.826104570002</v>
      </c>
    </row>
    <row r="86" spans="2:10" x14ac:dyDescent="0.2">
      <c r="C86" s="735"/>
      <c r="D86" s="716" t="s">
        <v>2717</v>
      </c>
      <c r="E86" s="449">
        <v>54579.771619999992</v>
      </c>
      <c r="F86" s="449">
        <v>94466.201000000001</v>
      </c>
      <c r="G86" s="449">
        <v>8814.5463500000005</v>
      </c>
      <c r="H86" s="449">
        <v>25555.128618999999</v>
      </c>
    </row>
    <row r="87" spans="2:10" x14ac:dyDescent="0.2">
      <c r="B87" s="569" t="s">
        <v>2725</v>
      </c>
      <c r="C87" s="735"/>
      <c r="D87" s="716"/>
      <c r="E87" s="449"/>
      <c r="F87" s="449"/>
      <c r="G87" s="449"/>
      <c r="H87" s="449"/>
    </row>
    <row r="88" spans="2:10" x14ac:dyDescent="0.2">
      <c r="B88" s="569"/>
      <c r="C88" s="735" t="s">
        <v>852</v>
      </c>
      <c r="D88" s="449" t="s">
        <v>2720</v>
      </c>
      <c r="E88" s="449">
        <v>25083.932000000001</v>
      </c>
      <c r="F88" s="449">
        <v>4040.3960000000002</v>
      </c>
      <c r="G88" s="449">
        <v>745.04499999999996</v>
      </c>
      <c r="H88" s="449">
        <v>8884.3709999999992</v>
      </c>
      <c r="I88" s="449">
        <v>0</v>
      </c>
      <c r="J88" s="449">
        <v>0</v>
      </c>
    </row>
    <row r="89" spans="2:10" x14ac:dyDescent="0.2">
      <c r="B89" s="569"/>
      <c r="C89" s="735"/>
      <c r="D89" s="449" t="s">
        <v>2719</v>
      </c>
      <c r="E89" s="449">
        <v>856.13</v>
      </c>
      <c r="F89" s="449">
        <v>1264.5899999999999</v>
      </c>
      <c r="G89" s="449">
        <v>237.90799999999999</v>
      </c>
      <c r="H89" s="449">
        <v>532.32100000000003</v>
      </c>
      <c r="I89" s="449">
        <v>0</v>
      </c>
      <c r="J89" s="449">
        <v>0</v>
      </c>
    </row>
    <row r="90" spans="2:10" x14ac:dyDescent="0.2">
      <c r="B90" s="569"/>
      <c r="C90" s="735"/>
      <c r="D90" s="449" t="s">
        <v>2718</v>
      </c>
      <c r="E90" s="449">
        <v>26777.258999999998</v>
      </c>
      <c r="F90" s="449">
        <v>4737.0280000000002</v>
      </c>
      <c r="G90" s="449">
        <v>1086.3820000000001</v>
      </c>
      <c r="H90" s="449">
        <v>10204.911</v>
      </c>
      <c r="I90" s="449">
        <v>0</v>
      </c>
      <c r="J90" s="449">
        <v>0</v>
      </c>
    </row>
    <row r="91" spans="2:10" x14ac:dyDescent="0.2">
      <c r="B91" s="569"/>
      <c r="C91" s="735"/>
      <c r="D91" s="449" t="s">
        <v>2717</v>
      </c>
      <c r="E91" s="449">
        <v>54059.296000000002</v>
      </c>
      <c r="F91" s="449">
        <v>96811.467999999993</v>
      </c>
      <c r="G91" s="449">
        <v>8996.5820000000003</v>
      </c>
      <c r="H91" s="449">
        <v>25343.418000000001</v>
      </c>
      <c r="I91" s="449">
        <v>0</v>
      </c>
      <c r="J91" s="449">
        <v>0</v>
      </c>
    </row>
    <row r="92" spans="2:10" x14ac:dyDescent="0.2">
      <c r="B92" s="569"/>
      <c r="C92" s="735" t="s">
        <v>899</v>
      </c>
      <c r="D92" s="449"/>
      <c r="E92" s="449"/>
      <c r="F92" s="449"/>
      <c r="G92" s="449"/>
      <c r="H92" s="449"/>
      <c r="I92" s="449"/>
      <c r="J92" s="449"/>
    </row>
    <row r="93" spans="2:10" x14ac:dyDescent="0.2">
      <c r="B93" s="569"/>
      <c r="C93" s="735"/>
      <c r="D93" s="449" t="s">
        <v>2720</v>
      </c>
      <c r="E93" s="449">
        <v>28214.887000000002</v>
      </c>
      <c r="F93" s="449">
        <v>13603.156999999999</v>
      </c>
      <c r="G93" s="449">
        <v>1610.0810000000001</v>
      </c>
      <c r="H93" s="449">
        <v>12720.965</v>
      </c>
      <c r="I93" s="449">
        <v>0</v>
      </c>
      <c r="J93" s="449">
        <v>0</v>
      </c>
    </row>
    <row r="94" spans="2:10" x14ac:dyDescent="0.2">
      <c r="B94" s="569"/>
      <c r="C94" s="735"/>
      <c r="D94" s="449" t="s">
        <v>2719</v>
      </c>
      <c r="E94" s="449">
        <v>897.57299999999998</v>
      </c>
      <c r="F94" s="449">
        <v>2071.2480000000005</v>
      </c>
      <c r="G94" s="449">
        <v>334.70500000000004</v>
      </c>
      <c r="H94" s="449">
        <v>513.91</v>
      </c>
      <c r="I94" s="449">
        <v>0</v>
      </c>
      <c r="J94" s="449">
        <v>0</v>
      </c>
    </row>
    <row r="95" spans="2:10" x14ac:dyDescent="0.2">
      <c r="B95" s="569"/>
      <c r="C95" s="735"/>
      <c r="D95" s="449" t="s">
        <v>2718</v>
      </c>
      <c r="E95" s="449">
        <v>26907.11</v>
      </c>
      <c r="F95" s="449">
        <v>18687.582000000002</v>
      </c>
      <c r="G95" s="449">
        <v>2436.9789999999998</v>
      </c>
      <c r="H95" s="449">
        <v>12597.233</v>
      </c>
      <c r="I95" s="449">
        <v>0</v>
      </c>
      <c r="J95" s="449">
        <v>0</v>
      </c>
    </row>
    <row r="96" spans="2:10" x14ac:dyDescent="0.2">
      <c r="B96" s="569"/>
      <c r="C96" s="735"/>
      <c r="D96" s="449" t="s">
        <v>2717</v>
      </c>
      <c r="E96" s="449">
        <v>57634.195</v>
      </c>
      <c r="F96" s="449">
        <v>95640.948999999993</v>
      </c>
      <c r="G96" s="449">
        <v>8875.7739999999994</v>
      </c>
      <c r="H96" s="449">
        <v>26703.825000000001</v>
      </c>
      <c r="I96" s="449">
        <v>0</v>
      </c>
      <c r="J96" s="449">
        <v>0</v>
      </c>
    </row>
    <row r="97" spans="2:10" x14ac:dyDescent="0.2">
      <c r="B97" s="569"/>
      <c r="C97" s="735" t="s">
        <v>900</v>
      </c>
      <c r="D97" s="449"/>
      <c r="E97" s="449"/>
      <c r="F97" s="449"/>
      <c r="G97" s="449"/>
      <c r="H97" s="449"/>
      <c r="I97" s="449"/>
      <c r="J97" s="449"/>
    </row>
    <row r="98" spans="2:10" x14ac:dyDescent="0.2">
      <c r="B98" s="569"/>
      <c r="C98" s="735"/>
      <c r="D98" s="449" t="s">
        <v>2720</v>
      </c>
      <c r="E98" s="449">
        <v>37335.626999999993</v>
      </c>
      <c r="F98" s="449">
        <v>14673.304</v>
      </c>
      <c r="G98" s="449">
        <v>1125.7459999999996</v>
      </c>
      <c r="H98" s="449">
        <v>10387.573</v>
      </c>
      <c r="I98" s="449">
        <v>0</v>
      </c>
      <c r="J98" s="449">
        <v>0</v>
      </c>
    </row>
    <row r="99" spans="2:10" x14ac:dyDescent="0.2">
      <c r="B99" s="569"/>
      <c r="C99" s="735"/>
      <c r="D99" s="449" t="s">
        <v>2719</v>
      </c>
      <c r="E99" s="449">
        <v>879.48699999999997</v>
      </c>
      <c r="F99" s="449">
        <v>1718.7819999999992</v>
      </c>
      <c r="G99" s="449">
        <v>340.32499999999993</v>
      </c>
      <c r="H99" s="449">
        <v>614.96500000000003</v>
      </c>
      <c r="I99" s="449">
        <v>0</v>
      </c>
      <c r="J99" s="449">
        <v>0</v>
      </c>
    </row>
    <row r="100" spans="2:10" x14ac:dyDescent="0.2">
      <c r="B100" s="569"/>
      <c r="C100" s="735"/>
      <c r="D100" s="449" t="s">
        <v>2718</v>
      </c>
      <c r="E100" s="449">
        <v>39899.936000000002</v>
      </c>
      <c r="F100" s="449">
        <v>18001.544999999998</v>
      </c>
      <c r="G100" s="449">
        <v>1776.4559999999997</v>
      </c>
      <c r="H100" s="449">
        <v>13592.108</v>
      </c>
      <c r="I100" s="449">
        <v>0</v>
      </c>
      <c r="J100" s="449">
        <v>0</v>
      </c>
    </row>
    <row r="101" spans="2:10" x14ac:dyDescent="0.2">
      <c r="B101" s="569"/>
      <c r="C101" s="735"/>
      <c r="D101" s="449" t="s">
        <v>2717</v>
      </c>
      <c r="E101" s="449">
        <v>56504.517</v>
      </c>
      <c r="F101" s="449">
        <v>95769.337</v>
      </c>
      <c r="G101" s="449">
        <v>8852.375</v>
      </c>
      <c r="H101" s="449">
        <v>24587.962</v>
      </c>
      <c r="I101" s="449">
        <v>0</v>
      </c>
      <c r="J101" s="449">
        <v>0</v>
      </c>
    </row>
    <row r="102" spans="2:10" x14ac:dyDescent="0.2">
      <c r="B102" s="569"/>
      <c r="C102" s="735" t="s">
        <v>991</v>
      </c>
      <c r="D102" s="449"/>
      <c r="E102" s="449"/>
      <c r="F102" s="449"/>
      <c r="G102" s="449"/>
      <c r="H102" s="449"/>
      <c r="I102" s="449"/>
      <c r="J102" s="449"/>
    </row>
    <row r="103" spans="2:10" x14ac:dyDescent="0.2">
      <c r="B103" s="569"/>
      <c r="C103" s="735"/>
      <c r="D103" s="449" t="s">
        <v>2720</v>
      </c>
      <c r="E103" s="449">
        <v>45441.214999999997</v>
      </c>
      <c r="F103" s="449">
        <v>25366.850999999999</v>
      </c>
      <c r="G103" s="449">
        <v>2201.5230000000006</v>
      </c>
      <c r="H103" s="449">
        <v>16053.415999999997</v>
      </c>
      <c r="I103" s="449">
        <v>0</v>
      </c>
      <c r="J103" s="449">
        <v>0</v>
      </c>
    </row>
    <row r="104" spans="2:10" x14ac:dyDescent="0.2">
      <c r="B104" s="569"/>
      <c r="C104" s="735"/>
      <c r="D104" s="449" t="s">
        <v>2719</v>
      </c>
      <c r="E104" s="449">
        <v>1603.5890000000004</v>
      </c>
      <c r="F104" s="449">
        <v>2623.0659999999998</v>
      </c>
      <c r="G104" s="449">
        <v>566.21</v>
      </c>
      <c r="H104" s="449">
        <v>479.50500000000022</v>
      </c>
      <c r="I104" s="449">
        <v>0</v>
      </c>
      <c r="J104" s="449">
        <v>0</v>
      </c>
    </row>
    <row r="105" spans="2:10" x14ac:dyDescent="0.2">
      <c r="B105" s="569"/>
      <c r="C105" s="735"/>
      <c r="D105" s="449" t="s">
        <v>2718</v>
      </c>
      <c r="E105" s="449">
        <v>41146.527000000002</v>
      </c>
      <c r="F105" s="449">
        <v>30922.41599999999</v>
      </c>
      <c r="G105" s="449">
        <v>3355.7740000000017</v>
      </c>
      <c r="H105" s="449">
        <v>15317.313000000002</v>
      </c>
      <c r="I105" s="449">
        <v>0</v>
      </c>
      <c r="J105" s="449">
        <v>0</v>
      </c>
    </row>
    <row r="106" spans="2:10" x14ac:dyDescent="0.2">
      <c r="B106" s="569"/>
      <c r="C106" s="735"/>
      <c r="D106" s="449" t="s">
        <v>2717</v>
      </c>
      <c r="E106" s="449">
        <v>63800.463000000003</v>
      </c>
      <c r="F106" s="449">
        <v>94447.516000000003</v>
      </c>
      <c r="G106" s="449">
        <v>8871.48</v>
      </c>
      <c r="H106" s="449">
        <v>26189.428</v>
      </c>
      <c r="I106" s="449">
        <v>0</v>
      </c>
      <c r="J106" s="449">
        <v>0</v>
      </c>
    </row>
    <row r="107" spans="2:10" x14ac:dyDescent="0.2">
      <c r="B107" s="569" t="s">
        <v>2724</v>
      </c>
      <c r="C107" s="735"/>
      <c r="D107" s="449"/>
      <c r="E107" s="449"/>
      <c r="F107" s="449"/>
      <c r="G107" s="449"/>
      <c r="H107" s="449"/>
      <c r="I107" s="449"/>
    </row>
    <row r="108" spans="2:10" x14ac:dyDescent="0.2">
      <c r="B108" s="569"/>
      <c r="C108" s="735" t="s">
        <v>852</v>
      </c>
      <c r="D108" s="449" t="s">
        <v>2720</v>
      </c>
      <c r="E108" s="449">
        <v>33963.817999999999</v>
      </c>
      <c r="F108" s="449">
        <v>4148.7340000000004</v>
      </c>
      <c r="G108" s="449">
        <v>923.65099999999995</v>
      </c>
      <c r="H108" s="449">
        <v>10598.252</v>
      </c>
      <c r="I108" s="449">
        <v>1413.7049999999999</v>
      </c>
      <c r="J108" s="449">
        <v>0</v>
      </c>
    </row>
    <row r="109" spans="2:10" x14ac:dyDescent="0.2">
      <c r="B109" s="569"/>
      <c r="C109" s="735"/>
      <c r="D109" s="449" t="s">
        <v>2719</v>
      </c>
      <c r="E109" s="449">
        <v>983.87300000000005</v>
      </c>
      <c r="F109" s="449">
        <v>919.77800000000002</v>
      </c>
      <c r="G109" s="449">
        <v>683.07500000000005</v>
      </c>
      <c r="H109" s="449">
        <v>641.56399999999996</v>
      </c>
      <c r="I109" s="449">
        <v>0</v>
      </c>
      <c r="J109" s="449">
        <v>0</v>
      </c>
    </row>
    <row r="110" spans="2:10" x14ac:dyDescent="0.2">
      <c r="B110" s="569"/>
      <c r="C110" s="735"/>
      <c r="D110" s="449" t="s">
        <v>2718</v>
      </c>
      <c r="E110" s="449">
        <v>36127.828999999998</v>
      </c>
      <c r="F110" s="449">
        <v>4941.2790000000005</v>
      </c>
      <c r="G110" s="449">
        <v>1147.4690000000001</v>
      </c>
      <c r="H110" s="449">
        <v>11741.147000000001</v>
      </c>
      <c r="I110" s="449">
        <v>172.56899999999999</v>
      </c>
      <c r="J110" s="449">
        <v>0</v>
      </c>
    </row>
    <row r="111" spans="2:10" x14ac:dyDescent="0.2">
      <c r="B111" s="569"/>
      <c r="C111" s="735"/>
      <c r="D111" s="449" t="s">
        <v>2717</v>
      </c>
      <c r="E111" s="449">
        <v>64625.387999999999</v>
      </c>
      <c r="F111" s="449">
        <v>96297.042000000001</v>
      </c>
      <c r="G111" s="449">
        <v>9527.1180000000004</v>
      </c>
      <c r="H111" s="449">
        <v>26255.7</v>
      </c>
      <c r="I111" s="449">
        <v>10885.21</v>
      </c>
      <c r="J111" s="449">
        <v>0</v>
      </c>
    </row>
    <row r="112" spans="2:10" x14ac:dyDescent="0.2">
      <c r="B112" s="569"/>
      <c r="C112" s="735" t="s">
        <v>899</v>
      </c>
      <c r="D112" s="449"/>
      <c r="E112" s="449"/>
      <c r="F112" s="449"/>
      <c r="G112" s="449"/>
      <c r="H112" s="449"/>
      <c r="I112" s="449"/>
      <c r="J112" s="449"/>
    </row>
    <row r="113" spans="2:10" x14ac:dyDescent="0.2">
      <c r="B113" s="569"/>
      <c r="C113" s="735"/>
      <c r="D113" s="449" t="s">
        <v>2720</v>
      </c>
      <c r="E113" s="449">
        <v>34611.739000000001</v>
      </c>
      <c r="F113" s="449">
        <v>14234.055</v>
      </c>
      <c r="G113" s="449">
        <v>1579.1370000000002</v>
      </c>
      <c r="H113" s="449">
        <v>11990.937999999998</v>
      </c>
      <c r="I113" s="449">
        <v>4085.4290000000001</v>
      </c>
      <c r="J113" s="449">
        <v>0</v>
      </c>
    </row>
    <row r="114" spans="2:10" x14ac:dyDescent="0.2">
      <c r="B114" s="569"/>
      <c r="C114" s="735"/>
      <c r="D114" s="449" t="s">
        <v>2719</v>
      </c>
      <c r="E114" s="449">
        <v>1005.202</v>
      </c>
      <c r="F114" s="449">
        <v>1742.2470000000001</v>
      </c>
      <c r="G114" s="449">
        <v>681.25499999999988</v>
      </c>
      <c r="H114" s="449">
        <v>1004.6920000000001</v>
      </c>
      <c r="I114" s="449">
        <v>0</v>
      </c>
      <c r="J114" s="449">
        <v>0</v>
      </c>
    </row>
    <row r="115" spans="2:10" x14ac:dyDescent="0.2">
      <c r="B115" s="569"/>
      <c r="C115" s="735"/>
      <c r="D115" s="449" t="s">
        <v>2718</v>
      </c>
      <c r="E115" s="449">
        <v>32054.678</v>
      </c>
      <c r="F115" s="449">
        <v>18571.709000000003</v>
      </c>
      <c r="G115" s="449">
        <v>2234.8739999999998</v>
      </c>
      <c r="H115" s="449">
        <v>11550.811999999998</v>
      </c>
      <c r="I115" s="449">
        <v>1277.4070000000002</v>
      </c>
      <c r="J115" s="449">
        <v>0</v>
      </c>
    </row>
    <row r="116" spans="2:10" x14ac:dyDescent="0.2">
      <c r="B116" s="569"/>
      <c r="C116" s="735"/>
      <c r="D116" s="449" t="s">
        <v>2717</v>
      </c>
      <c r="E116" s="449">
        <v>68697.903999999995</v>
      </c>
      <c r="F116" s="449">
        <v>95405.67</v>
      </c>
      <c r="G116" s="449">
        <v>9819.5930000000008</v>
      </c>
      <c r="H116" s="449">
        <v>28391.705999999998</v>
      </c>
      <c r="I116" s="449">
        <v>9466.2139999999999</v>
      </c>
      <c r="J116" s="449">
        <v>0</v>
      </c>
    </row>
    <row r="117" spans="2:10" x14ac:dyDescent="0.2">
      <c r="B117" s="569"/>
      <c r="C117" s="735" t="s">
        <v>900</v>
      </c>
      <c r="D117" s="449"/>
      <c r="E117" s="449"/>
      <c r="F117" s="449"/>
      <c r="G117" s="449"/>
      <c r="H117" s="449"/>
      <c r="I117" s="449"/>
      <c r="J117" s="449"/>
    </row>
    <row r="118" spans="2:10" x14ac:dyDescent="0.2">
      <c r="B118" s="569"/>
      <c r="C118" s="735"/>
      <c r="D118" s="449" t="s">
        <v>2720</v>
      </c>
      <c r="E118" s="449">
        <v>36323.178</v>
      </c>
      <c r="F118" s="449">
        <v>14635.420000000002</v>
      </c>
      <c r="G118" s="449">
        <v>1385.1320000000001</v>
      </c>
      <c r="H118" s="449">
        <v>12026.774999999998</v>
      </c>
      <c r="I118" s="449">
        <v>3028.3559999999998</v>
      </c>
      <c r="J118" s="449">
        <v>0</v>
      </c>
    </row>
    <row r="119" spans="2:10" x14ac:dyDescent="0.2">
      <c r="B119" s="569"/>
      <c r="C119" s="735"/>
      <c r="D119" s="449" t="s">
        <v>2719</v>
      </c>
      <c r="E119" s="449">
        <v>752.59300000000007</v>
      </c>
      <c r="F119" s="449">
        <v>2163.7339999999995</v>
      </c>
      <c r="G119" s="449">
        <v>759.30000000000018</v>
      </c>
      <c r="H119" s="449">
        <v>1075.8050000000003</v>
      </c>
      <c r="I119" s="449">
        <v>0</v>
      </c>
      <c r="J119" s="449">
        <v>0</v>
      </c>
    </row>
    <row r="120" spans="2:10" x14ac:dyDescent="0.2">
      <c r="B120" s="569"/>
      <c r="C120" s="735"/>
      <c r="D120" s="449" t="s">
        <v>2718</v>
      </c>
      <c r="E120" s="449">
        <v>38712.338000000003</v>
      </c>
      <c r="F120" s="449">
        <v>17403.400999999998</v>
      </c>
      <c r="G120" s="449">
        <v>1972.0789999999997</v>
      </c>
      <c r="H120" s="449">
        <v>14895.543999999998</v>
      </c>
      <c r="I120" s="449">
        <v>2865.6699999999992</v>
      </c>
      <c r="J120" s="449">
        <v>0</v>
      </c>
    </row>
    <row r="121" spans="2:10" x14ac:dyDescent="0.2">
      <c r="B121" s="569"/>
      <c r="C121" s="735"/>
      <c r="D121" s="449" t="s">
        <v>2717</v>
      </c>
      <c r="E121" s="449">
        <v>67644.925000000003</v>
      </c>
      <c r="F121" s="449">
        <v>96674.92</v>
      </c>
      <c r="G121" s="449">
        <v>10496.116</v>
      </c>
      <c r="H121" s="449">
        <v>29555.611000000001</v>
      </c>
      <c r="I121" s="449">
        <v>11398.528</v>
      </c>
      <c r="J121" s="449">
        <v>0</v>
      </c>
    </row>
    <row r="122" spans="2:10" x14ac:dyDescent="0.2">
      <c r="B122" s="569"/>
      <c r="C122" s="735" t="s">
        <v>991</v>
      </c>
      <c r="D122" s="449"/>
      <c r="E122" s="449"/>
      <c r="F122" s="449"/>
      <c r="G122" s="449"/>
      <c r="H122" s="449"/>
      <c r="I122" s="449"/>
      <c r="J122" s="449"/>
    </row>
    <row r="123" spans="2:10" x14ac:dyDescent="0.2">
      <c r="B123" s="569"/>
      <c r="C123" s="735"/>
      <c r="D123" s="449" t="s">
        <v>2720</v>
      </c>
      <c r="E123" s="449">
        <v>37409.003000000012</v>
      </c>
      <c r="F123" s="449">
        <v>23808.513999999999</v>
      </c>
      <c r="G123" s="449">
        <v>1788.2820000000002</v>
      </c>
      <c r="H123" s="449">
        <v>21549.073</v>
      </c>
      <c r="I123" s="449">
        <v>3587.24</v>
      </c>
      <c r="J123" s="449">
        <v>0</v>
      </c>
    </row>
    <row r="124" spans="2:10" x14ac:dyDescent="0.2">
      <c r="B124" s="569"/>
      <c r="C124" s="735"/>
      <c r="D124" s="449" t="s">
        <v>2719</v>
      </c>
      <c r="E124" s="449">
        <v>1221.7159999999999</v>
      </c>
      <c r="F124" s="449">
        <v>4415.4369999999999</v>
      </c>
      <c r="G124" s="449">
        <v>720.38599999999974</v>
      </c>
      <c r="H124" s="449">
        <v>1988.7930000000001</v>
      </c>
      <c r="I124" s="449">
        <v>0</v>
      </c>
      <c r="J124" s="449">
        <v>0</v>
      </c>
    </row>
    <row r="125" spans="2:10" x14ac:dyDescent="0.2">
      <c r="B125" s="569"/>
      <c r="C125" s="735"/>
      <c r="D125" s="449" t="s">
        <v>2718</v>
      </c>
      <c r="E125" s="449">
        <v>35342.337999999989</v>
      </c>
      <c r="F125" s="449">
        <v>29093.521000000001</v>
      </c>
      <c r="G125" s="449">
        <v>2647.875</v>
      </c>
      <c r="H125" s="449">
        <v>20834.413000000004</v>
      </c>
      <c r="I125" s="449">
        <v>4394.4660000000003</v>
      </c>
      <c r="J125" s="449">
        <v>0</v>
      </c>
    </row>
    <row r="126" spans="2:10" x14ac:dyDescent="0.2">
      <c r="B126" s="569"/>
      <c r="C126" s="735"/>
      <c r="D126" s="449" t="s">
        <v>2717</v>
      </c>
      <c r="E126" s="449">
        <v>71863.243000000002</v>
      </c>
      <c r="F126" s="449">
        <v>97341.414000000004</v>
      </c>
      <c r="G126" s="449">
        <v>10576.712</v>
      </c>
      <c r="H126" s="449">
        <v>30948.545999999998</v>
      </c>
      <c r="I126" s="449">
        <v>10801.56</v>
      </c>
      <c r="J126" s="449">
        <v>0</v>
      </c>
    </row>
    <row r="127" spans="2:10" x14ac:dyDescent="0.2">
      <c r="B127" s="569" t="s">
        <v>2723</v>
      </c>
      <c r="C127" s="735"/>
      <c r="D127" s="449"/>
      <c r="E127" s="449"/>
      <c r="F127" s="449"/>
      <c r="G127" s="449"/>
      <c r="H127" s="449"/>
      <c r="I127" s="449"/>
    </row>
    <row r="128" spans="2:10" x14ac:dyDescent="0.2">
      <c r="B128" s="569"/>
      <c r="C128" s="735" t="s">
        <v>852</v>
      </c>
      <c r="D128" s="449" t="s">
        <v>2720</v>
      </c>
      <c r="E128" s="449">
        <v>38666.807999999997</v>
      </c>
      <c r="F128" s="449">
        <v>3650.442</v>
      </c>
      <c r="G128" s="449">
        <v>1104.414</v>
      </c>
      <c r="H128" s="449">
        <v>14492.571</v>
      </c>
      <c r="I128" s="449">
        <v>2539.4459999999999</v>
      </c>
      <c r="J128" s="449">
        <v>0</v>
      </c>
    </row>
    <row r="129" spans="2:10" x14ac:dyDescent="0.2">
      <c r="B129" s="569"/>
      <c r="C129" s="735"/>
      <c r="D129" s="449" t="s">
        <v>2719</v>
      </c>
      <c r="E129" s="449">
        <v>3909.0039999999999</v>
      </c>
      <c r="F129" s="449">
        <v>1414.876</v>
      </c>
      <c r="G129" s="449">
        <v>343.87900000000002</v>
      </c>
      <c r="H129" s="449">
        <v>1405.92</v>
      </c>
      <c r="I129" s="449">
        <v>0</v>
      </c>
      <c r="J129" s="449">
        <v>0</v>
      </c>
    </row>
    <row r="130" spans="2:10" x14ac:dyDescent="0.2">
      <c r="B130" s="569"/>
      <c r="C130" s="735"/>
      <c r="D130" s="449" t="s">
        <v>2718</v>
      </c>
      <c r="E130" s="449">
        <v>39191.991999999998</v>
      </c>
      <c r="F130" s="449">
        <v>4436.93</v>
      </c>
      <c r="G130" s="449">
        <v>1553.7239999999999</v>
      </c>
      <c r="H130" s="449">
        <v>14577.895</v>
      </c>
      <c r="I130" s="449">
        <v>327.33300000000003</v>
      </c>
      <c r="J130" s="449">
        <v>0</v>
      </c>
    </row>
    <row r="131" spans="2:10" x14ac:dyDescent="0.2">
      <c r="B131" s="569"/>
      <c r="C131" s="735"/>
      <c r="D131" s="449" t="s">
        <v>2717</v>
      </c>
      <c r="E131" s="449">
        <v>76268.129000000001</v>
      </c>
      <c r="F131" s="449">
        <v>100244.18799999999</v>
      </c>
      <c r="G131" s="449">
        <v>10768.805</v>
      </c>
      <c r="H131" s="449">
        <v>32229.942999999999</v>
      </c>
      <c r="I131" s="449">
        <v>10878.05</v>
      </c>
      <c r="J131" s="449">
        <v>0</v>
      </c>
    </row>
    <row r="132" spans="2:10" x14ac:dyDescent="0.2">
      <c r="B132" s="569"/>
      <c r="C132" s="735" t="s">
        <v>899</v>
      </c>
      <c r="D132" s="449"/>
      <c r="E132" s="449"/>
      <c r="F132" s="449"/>
      <c r="G132" s="449"/>
      <c r="H132" s="449"/>
      <c r="I132" s="449"/>
      <c r="J132" s="449"/>
    </row>
    <row r="133" spans="2:10" x14ac:dyDescent="0.2">
      <c r="B133" s="569"/>
      <c r="C133" s="735"/>
      <c r="D133" s="449" t="s">
        <v>2720</v>
      </c>
      <c r="E133" s="449">
        <v>32008.614000000009</v>
      </c>
      <c r="F133" s="449">
        <v>11659.243999999999</v>
      </c>
      <c r="G133" s="449">
        <v>1613.954</v>
      </c>
      <c r="H133" s="449">
        <v>15773.362000000001</v>
      </c>
      <c r="I133" s="449">
        <v>5709.4539999999997</v>
      </c>
      <c r="J133" s="449">
        <v>0</v>
      </c>
    </row>
    <row r="134" spans="2:10" x14ac:dyDescent="0.2">
      <c r="B134" s="569"/>
      <c r="C134" s="735"/>
      <c r="D134" s="449" t="s">
        <v>2719</v>
      </c>
      <c r="E134" s="449">
        <v>1453.3860000000004</v>
      </c>
      <c r="F134" s="449">
        <v>2553.5789999999997</v>
      </c>
      <c r="G134" s="449">
        <v>533.38</v>
      </c>
      <c r="H134" s="449">
        <v>1491.9749999999999</v>
      </c>
      <c r="I134" s="449">
        <v>0</v>
      </c>
      <c r="J134" s="449">
        <v>0</v>
      </c>
    </row>
    <row r="135" spans="2:10" x14ac:dyDescent="0.2">
      <c r="B135" s="569"/>
      <c r="C135" s="735"/>
      <c r="D135" s="449" t="s">
        <v>2718</v>
      </c>
      <c r="E135" s="449">
        <v>32970.589999999997</v>
      </c>
      <c r="F135" s="449">
        <v>16534.657999999999</v>
      </c>
      <c r="G135" s="449">
        <v>2711.2860000000001</v>
      </c>
      <c r="H135" s="449">
        <v>14537.316999999999</v>
      </c>
      <c r="I135" s="449">
        <v>4077.2629999999995</v>
      </c>
      <c r="J135" s="449">
        <v>0</v>
      </c>
    </row>
    <row r="136" spans="2:10" x14ac:dyDescent="0.2">
      <c r="B136" s="569"/>
      <c r="C136" s="735"/>
      <c r="D136" s="449" t="s">
        <v>2717</v>
      </c>
      <c r="E136" s="449">
        <v>78748.963000000003</v>
      </c>
      <c r="F136" s="449">
        <v>100369.254</v>
      </c>
      <c r="G136" s="449">
        <v>10573.531000000001</v>
      </c>
      <c r="H136" s="449">
        <v>34052.760999999999</v>
      </c>
      <c r="I136" s="449">
        <v>12199.941000000001</v>
      </c>
      <c r="J136" s="449">
        <v>0</v>
      </c>
    </row>
    <row r="137" spans="2:10" x14ac:dyDescent="0.2">
      <c r="B137" s="569"/>
      <c r="C137" s="735" t="s">
        <v>900</v>
      </c>
      <c r="D137" s="449"/>
      <c r="E137" s="449"/>
      <c r="F137" s="449"/>
      <c r="G137" s="449"/>
      <c r="H137" s="449"/>
      <c r="I137" s="449"/>
      <c r="J137" s="449"/>
    </row>
    <row r="138" spans="2:10" x14ac:dyDescent="0.2">
      <c r="B138" s="569"/>
      <c r="C138" s="735"/>
      <c r="D138" s="449" t="s">
        <v>2720</v>
      </c>
      <c r="E138" s="449">
        <v>46825.296999999984</v>
      </c>
      <c r="F138" s="449">
        <v>15856.868000000002</v>
      </c>
      <c r="G138" s="449">
        <v>1476.5790000000004</v>
      </c>
      <c r="H138" s="449">
        <v>17378.858</v>
      </c>
      <c r="I138" s="449">
        <v>4712.9680000000008</v>
      </c>
      <c r="J138" s="449">
        <v>0</v>
      </c>
    </row>
    <row r="139" spans="2:10" x14ac:dyDescent="0.2">
      <c r="B139" s="569"/>
      <c r="C139" s="735"/>
      <c r="D139" s="449" t="s">
        <v>2719</v>
      </c>
      <c r="E139" s="449">
        <v>811.50799999999981</v>
      </c>
      <c r="F139" s="449">
        <v>2815.0690000000004</v>
      </c>
      <c r="G139" s="449">
        <v>358.21000000000004</v>
      </c>
      <c r="H139" s="449">
        <v>477.5</v>
      </c>
      <c r="I139" s="449">
        <v>0</v>
      </c>
      <c r="J139" s="449">
        <v>0</v>
      </c>
    </row>
    <row r="140" spans="2:10" x14ac:dyDescent="0.2">
      <c r="B140" s="569"/>
      <c r="C140" s="735"/>
      <c r="D140" s="449" t="s">
        <v>2718</v>
      </c>
      <c r="E140" s="449">
        <v>41657.78300000001</v>
      </c>
      <c r="F140" s="449">
        <v>19116.221000000001</v>
      </c>
      <c r="G140" s="449">
        <v>2240.2910000000002</v>
      </c>
      <c r="H140" s="449">
        <v>21493.446000000007</v>
      </c>
      <c r="I140" s="449">
        <v>3910.1270000000009</v>
      </c>
      <c r="J140" s="449">
        <v>0</v>
      </c>
    </row>
    <row r="141" spans="2:10" x14ac:dyDescent="0.2">
      <c r="B141" s="569"/>
      <c r="C141" s="735"/>
      <c r="D141" s="449" t="s">
        <v>2717</v>
      </c>
      <c r="E141" s="449">
        <v>81954.145000000004</v>
      </c>
      <c r="F141" s="449">
        <v>101962.55899999999</v>
      </c>
      <c r="G141" s="449">
        <v>10549.554</v>
      </c>
      <c r="H141" s="449">
        <v>32117.58</v>
      </c>
      <c r="I141" s="449">
        <v>15344.146000000001</v>
      </c>
      <c r="J141" s="449">
        <v>0</v>
      </c>
    </row>
    <row r="142" spans="2:10" x14ac:dyDescent="0.2">
      <c r="B142" s="569"/>
      <c r="C142" s="735" t="s">
        <v>991</v>
      </c>
      <c r="D142" s="449"/>
      <c r="E142" s="449"/>
      <c r="F142" s="449"/>
      <c r="G142" s="449"/>
      <c r="H142" s="449"/>
      <c r="I142" s="449"/>
      <c r="J142" s="449"/>
    </row>
    <row r="143" spans="2:10" x14ac:dyDescent="0.2">
      <c r="B143" s="569"/>
      <c r="C143" s="735"/>
      <c r="D143" s="449" t="s">
        <v>2720</v>
      </c>
      <c r="E143" s="449">
        <v>44249.562000000013</v>
      </c>
      <c r="F143" s="449">
        <v>24044.115999999995</v>
      </c>
      <c r="G143" s="449">
        <v>2382.7889999999998</v>
      </c>
      <c r="H143" s="449">
        <v>16975.979999999996</v>
      </c>
      <c r="I143" s="449">
        <v>5807.8249999999989</v>
      </c>
      <c r="J143" s="449">
        <v>0</v>
      </c>
    </row>
    <row r="144" spans="2:10" x14ac:dyDescent="0.2">
      <c r="B144" s="569"/>
      <c r="C144" s="735"/>
      <c r="D144" s="449" t="s">
        <v>2719</v>
      </c>
      <c r="E144" s="449">
        <v>4908.3659999999991</v>
      </c>
      <c r="F144" s="449">
        <v>5074.1599999999989</v>
      </c>
      <c r="G144" s="449">
        <v>491.23200000000008</v>
      </c>
      <c r="H144" s="449">
        <v>1275.3269999999998</v>
      </c>
      <c r="I144" s="449">
        <v>0</v>
      </c>
      <c r="J144" s="449">
        <v>0</v>
      </c>
    </row>
    <row r="145" spans="2:10" x14ac:dyDescent="0.2">
      <c r="B145" s="569"/>
      <c r="C145" s="735"/>
      <c r="D145" s="449" t="s">
        <v>2718</v>
      </c>
      <c r="E145" s="449">
        <v>38954.116999999984</v>
      </c>
      <c r="F145" s="449">
        <v>30844.726000000013</v>
      </c>
      <c r="G145" s="449">
        <v>2958.1220000000003</v>
      </c>
      <c r="H145" s="449">
        <v>16399.981999999993</v>
      </c>
      <c r="I145" s="449">
        <v>5904.7119999999995</v>
      </c>
      <c r="J145" s="449">
        <v>0</v>
      </c>
    </row>
    <row r="146" spans="2:10" x14ac:dyDescent="0.2">
      <c r="B146" s="569"/>
      <c r="C146" s="735"/>
      <c r="D146" s="449" t="s">
        <v>2717</v>
      </c>
      <c r="E146" s="449">
        <v>93035.766000000003</v>
      </c>
      <c r="F146" s="449">
        <v>102935.03200000001</v>
      </c>
      <c r="G146" s="449">
        <v>10789.800999999999</v>
      </c>
      <c r="H146" s="449">
        <v>34002.614000000001</v>
      </c>
      <c r="I146" s="449">
        <v>16329.793</v>
      </c>
      <c r="J146" s="449">
        <v>0</v>
      </c>
    </row>
    <row r="147" spans="2:10" x14ac:dyDescent="0.2">
      <c r="B147" s="569" t="s">
        <v>2722</v>
      </c>
      <c r="C147" s="735"/>
      <c r="D147" s="449"/>
      <c r="E147" s="449"/>
      <c r="F147" s="449"/>
      <c r="G147" s="449"/>
      <c r="H147" s="449"/>
      <c r="I147" s="449"/>
      <c r="J147" s="449"/>
    </row>
    <row r="148" spans="2:10" x14ac:dyDescent="0.2">
      <c r="B148" s="569"/>
      <c r="C148" s="735" t="s">
        <v>852</v>
      </c>
      <c r="D148" s="449" t="s">
        <v>2720</v>
      </c>
      <c r="E148" s="449">
        <v>42696.514999999999</v>
      </c>
      <c r="F148" s="449">
        <v>4600.5940000000001</v>
      </c>
      <c r="G148" s="449">
        <v>901.93200000000002</v>
      </c>
      <c r="H148" s="449">
        <v>15469.409</v>
      </c>
      <c r="I148" s="449">
        <v>2816.9569999999999</v>
      </c>
      <c r="J148" s="449">
        <v>0</v>
      </c>
    </row>
    <row r="149" spans="2:10" x14ac:dyDescent="0.2">
      <c r="B149" s="569"/>
      <c r="C149" s="735"/>
      <c r="D149" s="449" t="s">
        <v>2719</v>
      </c>
      <c r="E149" s="449">
        <v>1595.1659999999999</v>
      </c>
      <c r="F149" s="449">
        <v>2096.598</v>
      </c>
      <c r="G149" s="449">
        <v>211.80500000000001</v>
      </c>
      <c r="H149" s="449">
        <v>446.64</v>
      </c>
      <c r="I149" s="449">
        <v>0</v>
      </c>
      <c r="J149" s="449">
        <v>0</v>
      </c>
    </row>
    <row r="150" spans="2:10" x14ac:dyDescent="0.2">
      <c r="B150" s="569"/>
      <c r="C150" s="735"/>
      <c r="D150" s="449" t="s">
        <v>2718</v>
      </c>
      <c r="E150" s="449">
        <v>38025.178999999996</v>
      </c>
      <c r="F150" s="449">
        <v>5749.0959999999995</v>
      </c>
      <c r="G150" s="449">
        <v>1449.0419999999999</v>
      </c>
      <c r="H150" s="449">
        <v>15813.803</v>
      </c>
      <c r="I150" s="449">
        <v>937.30100000000004</v>
      </c>
      <c r="J150" s="449">
        <v>0</v>
      </c>
    </row>
    <row r="151" spans="2:10" x14ac:dyDescent="0.2">
      <c r="B151" s="569"/>
      <c r="C151" s="735"/>
      <c r="D151" s="449" t="s">
        <v>2717</v>
      </c>
      <c r="E151" s="449">
        <v>99606.725000000006</v>
      </c>
      <c r="F151" s="449">
        <v>106580.713</v>
      </c>
      <c r="G151" s="449">
        <v>10784.912</v>
      </c>
      <c r="H151" s="449">
        <v>33179.718000000001</v>
      </c>
      <c r="I151" s="449">
        <v>19598.076000000001</v>
      </c>
      <c r="J151" s="449">
        <v>0</v>
      </c>
    </row>
    <row r="152" spans="2:10" x14ac:dyDescent="0.2">
      <c r="B152" s="569"/>
      <c r="C152" s="735" t="s">
        <v>899</v>
      </c>
      <c r="D152" s="449"/>
      <c r="E152" s="449"/>
      <c r="F152" s="449"/>
      <c r="G152" s="449"/>
      <c r="H152" s="449"/>
      <c r="I152" s="449"/>
      <c r="J152" s="449"/>
    </row>
    <row r="153" spans="2:10" x14ac:dyDescent="0.2">
      <c r="B153" s="569"/>
      <c r="C153" s="735"/>
      <c r="D153" s="449" t="s">
        <v>2720</v>
      </c>
      <c r="E153" s="449">
        <v>38595.841</v>
      </c>
      <c r="F153" s="449">
        <v>11841.235000000001</v>
      </c>
      <c r="G153" s="449">
        <v>2694.7839999999997</v>
      </c>
      <c r="H153" s="449">
        <v>17580.226999999999</v>
      </c>
      <c r="I153" s="449">
        <v>8414.527</v>
      </c>
      <c r="J153" s="449">
        <v>250.3</v>
      </c>
    </row>
    <row r="154" spans="2:10" x14ac:dyDescent="0.2">
      <c r="B154" s="569"/>
      <c r="C154" s="735"/>
      <c r="D154" s="449" t="s">
        <v>2719</v>
      </c>
      <c r="E154" s="449">
        <v>2536.4979999999996</v>
      </c>
      <c r="F154" s="449">
        <v>5149.2290000000003</v>
      </c>
      <c r="G154" s="449">
        <v>518.23199999999997</v>
      </c>
      <c r="H154" s="449">
        <v>955.57399999999996</v>
      </c>
      <c r="I154" s="449">
        <v>0</v>
      </c>
      <c r="J154" s="449">
        <v>0.69299999999999995</v>
      </c>
    </row>
    <row r="155" spans="2:10" x14ac:dyDescent="0.2">
      <c r="B155" s="569"/>
      <c r="C155" s="735"/>
      <c r="D155" s="449" t="s">
        <v>2718</v>
      </c>
      <c r="E155" s="449">
        <v>38837.307000000008</v>
      </c>
      <c r="F155" s="449">
        <v>17346.582999999999</v>
      </c>
      <c r="G155" s="449">
        <v>3934.328</v>
      </c>
      <c r="H155" s="449">
        <v>16324.170999999998</v>
      </c>
      <c r="I155" s="449">
        <v>10847.496000000001</v>
      </c>
      <c r="J155" s="449">
        <v>0</v>
      </c>
    </row>
    <row r="156" spans="2:10" x14ac:dyDescent="0.2">
      <c r="B156" s="569"/>
      <c r="C156" s="735"/>
      <c r="D156" s="449" t="s">
        <v>2717</v>
      </c>
      <c r="E156" s="449">
        <v>101957.454</v>
      </c>
      <c r="F156" s="449">
        <v>108728.36900000001</v>
      </c>
      <c r="G156" s="449">
        <v>10459.196</v>
      </c>
      <c r="H156" s="449">
        <v>36515.137000000002</v>
      </c>
      <c r="I156" s="449">
        <v>18758.128000000001</v>
      </c>
      <c r="J156" s="449">
        <v>320.48700000000002</v>
      </c>
    </row>
    <row r="157" spans="2:10" x14ac:dyDescent="0.2">
      <c r="B157" s="569"/>
      <c r="C157" s="735" t="s">
        <v>900</v>
      </c>
      <c r="D157" s="449"/>
      <c r="E157" s="449"/>
      <c r="F157" s="449"/>
      <c r="G157" s="449"/>
      <c r="H157" s="449"/>
      <c r="I157" s="449"/>
      <c r="J157" s="449"/>
    </row>
    <row r="158" spans="2:10" x14ac:dyDescent="0.2">
      <c r="B158" s="569"/>
      <c r="C158" s="735"/>
      <c r="D158" s="449" t="s">
        <v>2720</v>
      </c>
      <c r="E158" s="449">
        <v>46277.786000000007</v>
      </c>
      <c r="F158" s="449">
        <v>17809.492999999999</v>
      </c>
      <c r="G158" s="449">
        <v>764.1840000000002</v>
      </c>
      <c r="H158" s="449">
        <v>18797.813999999998</v>
      </c>
      <c r="I158" s="449">
        <v>4980.1080000000002</v>
      </c>
      <c r="J158" s="449">
        <v>251.654</v>
      </c>
    </row>
    <row r="159" spans="2:10" x14ac:dyDescent="0.2">
      <c r="B159" s="569"/>
      <c r="C159" s="735"/>
      <c r="D159" s="449" t="s">
        <v>2719</v>
      </c>
      <c r="E159" s="449">
        <v>1804.942</v>
      </c>
      <c r="F159" s="449">
        <v>4367.418999999999</v>
      </c>
      <c r="G159" s="449">
        <v>353.86799999999994</v>
      </c>
      <c r="H159" s="449">
        <v>934.245</v>
      </c>
      <c r="I159" s="449">
        <v>0</v>
      </c>
      <c r="J159" s="449">
        <v>0.72600000000000009</v>
      </c>
    </row>
    <row r="160" spans="2:10" x14ac:dyDescent="0.2">
      <c r="B160" s="569"/>
      <c r="C160" s="735"/>
      <c r="D160" s="449" t="s">
        <v>2718</v>
      </c>
      <c r="E160" s="449">
        <v>48846.950999999994</v>
      </c>
      <c r="F160" s="449">
        <v>21134.019</v>
      </c>
      <c r="G160" s="449">
        <v>1311.873000000001</v>
      </c>
      <c r="H160" s="449">
        <v>18667.869000000002</v>
      </c>
      <c r="I160" s="449">
        <v>3084.8359999999993</v>
      </c>
      <c r="J160" s="449">
        <v>270.459</v>
      </c>
    </row>
    <row r="161" spans="2:10" x14ac:dyDescent="0.2">
      <c r="B161" s="569"/>
      <c r="C161" s="735"/>
      <c r="D161" s="449" t="s">
        <v>2717</v>
      </c>
      <c r="E161" s="449">
        <v>100788.79399999999</v>
      </c>
      <c r="F161" s="449">
        <v>112214.57399999999</v>
      </c>
      <c r="G161" s="449">
        <v>10602.172</v>
      </c>
      <c r="H161" s="449">
        <v>35274.404000000002</v>
      </c>
      <c r="I161" s="449">
        <v>21864.058000000001</v>
      </c>
      <c r="J161" s="449">
        <v>305.39699999999999</v>
      </c>
    </row>
    <row r="162" spans="2:10" x14ac:dyDescent="0.2">
      <c r="B162" s="569"/>
      <c r="C162" s="735" t="s">
        <v>991</v>
      </c>
      <c r="D162" s="449"/>
      <c r="E162" s="449"/>
      <c r="F162" s="449"/>
      <c r="G162" s="449"/>
      <c r="H162" s="449"/>
      <c r="I162" s="449"/>
      <c r="J162" s="449"/>
    </row>
    <row r="163" spans="2:10" x14ac:dyDescent="0.2">
      <c r="B163" s="569"/>
      <c r="C163" s="735"/>
      <c r="D163" s="449" t="s">
        <v>2720</v>
      </c>
      <c r="E163" s="449">
        <v>59429.561000000016</v>
      </c>
      <c r="F163" s="449">
        <v>26585.116000000005</v>
      </c>
      <c r="G163" s="449">
        <v>2683.1110000000008</v>
      </c>
      <c r="H163" s="449">
        <v>24867.794999999998</v>
      </c>
      <c r="I163" s="449">
        <v>6584.8920000000016</v>
      </c>
      <c r="J163" s="449">
        <v>1022.7080000000001</v>
      </c>
    </row>
    <row r="164" spans="2:10" x14ac:dyDescent="0.2">
      <c r="B164" s="569"/>
      <c r="C164" s="735"/>
      <c r="D164" s="449" t="s">
        <v>2719</v>
      </c>
      <c r="E164" s="449">
        <v>2551.4969999999994</v>
      </c>
      <c r="F164" s="449">
        <v>5469.8440000000001</v>
      </c>
      <c r="G164" s="449">
        <v>681.04500000000007</v>
      </c>
      <c r="H164" s="449">
        <v>5761.3200000000006</v>
      </c>
      <c r="I164" s="449">
        <v>0</v>
      </c>
      <c r="J164" s="449">
        <v>1.0960000000000001</v>
      </c>
    </row>
    <row r="165" spans="2:10" x14ac:dyDescent="0.2">
      <c r="B165" s="569"/>
      <c r="C165" s="735"/>
      <c r="D165" s="449" t="s">
        <v>2718</v>
      </c>
      <c r="E165" s="449">
        <v>62241.136999999995</v>
      </c>
      <c r="F165" s="449">
        <v>33473.467999999993</v>
      </c>
      <c r="G165" s="449">
        <v>3520.7019999999998</v>
      </c>
      <c r="H165" s="449">
        <v>23924.155999999992</v>
      </c>
      <c r="I165" s="449">
        <v>4672.9129999999986</v>
      </c>
      <c r="J165" s="449">
        <v>23.189999999999998</v>
      </c>
    </row>
    <row r="166" spans="2:10" x14ac:dyDescent="0.2">
      <c r="B166" s="569"/>
      <c r="C166" s="735"/>
      <c r="D166" s="449" t="s">
        <v>2717</v>
      </c>
      <c r="E166" s="449">
        <v>102100.31</v>
      </c>
      <c r="F166" s="449">
        <v>113670.951</v>
      </c>
      <c r="G166" s="449">
        <v>10816.415000000001</v>
      </c>
      <c r="H166" s="449">
        <v>41689.436000000002</v>
      </c>
      <c r="I166" s="449">
        <v>20749.060000000001</v>
      </c>
      <c r="J166" s="449">
        <v>1323.124</v>
      </c>
    </row>
    <row r="167" spans="2:10" x14ac:dyDescent="0.2">
      <c r="B167" s="569" t="s">
        <v>2721</v>
      </c>
      <c r="C167" s="735"/>
      <c r="D167" s="449"/>
      <c r="E167" s="449"/>
      <c r="F167" s="449"/>
      <c r="G167" s="449"/>
      <c r="H167" s="449"/>
      <c r="I167" s="449"/>
      <c r="J167" s="449"/>
    </row>
    <row r="168" spans="2:10" x14ac:dyDescent="0.2">
      <c r="B168" s="569"/>
      <c r="C168" s="735" t="s">
        <v>852</v>
      </c>
      <c r="D168" s="449" t="s">
        <v>2720</v>
      </c>
      <c r="E168" s="449">
        <v>50029.985999999997</v>
      </c>
      <c r="F168" s="449">
        <v>5217.1490000000003</v>
      </c>
      <c r="G168" s="449">
        <v>893.98400000000004</v>
      </c>
      <c r="H168" s="449">
        <v>26637.871999999999</v>
      </c>
      <c r="I168" s="449">
        <v>3036.3240000000001</v>
      </c>
      <c r="J168" s="449">
        <v>336.78</v>
      </c>
    </row>
    <row r="169" spans="2:10" x14ac:dyDescent="0.2">
      <c r="B169" s="569"/>
      <c r="C169" s="735"/>
      <c r="D169" s="449" t="s">
        <v>2719</v>
      </c>
      <c r="E169" s="449">
        <v>4656.9219999999996</v>
      </c>
      <c r="F169" s="449">
        <v>2569.163</v>
      </c>
      <c r="G169" s="449">
        <v>256.44499999999999</v>
      </c>
      <c r="H169" s="449">
        <v>4185.9809999999998</v>
      </c>
      <c r="I169" s="449">
        <v>0</v>
      </c>
      <c r="J169" s="449">
        <v>281.91699999999997</v>
      </c>
    </row>
    <row r="170" spans="2:10" x14ac:dyDescent="0.2">
      <c r="B170" s="569"/>
      <c r="C170" s="735"/>
      <c r="D170" s="449" t="s">
        <v>2718</v>
      </c>
      <c r="E170" s="449">
        <v>54336.298000000003</v>
      </c>
      <c r="F170" s="449">
        <v>5813.826</v>
      </c>
      <c r="G170" s="449">
        <v>986.71799999999996</v>
      </c>
      <c r="H170" s="449">
        <v>20189.059000000001</v>
      </c>
      <c r="I170" s="449">
        <v>1586.5340000000001</v>
      </c>
      <c r="J170" s="449">
        <v>789.80600000000004</v>
      </c>
    </row>
    <row r="171" spans="2:10" x14ac:dyDescent="0.2">
      <c r="B171" s="569"/>
      <c r="C171" s="735"/>
      <c r="D171" s="449" t="s">
        <v>2717</v>
      </c>
      <c r="E171" s="449">
        <v>102172.317</v>
      </c>
      <c r="F171" s="449">
        <v>118434.202</v>
      </c>
      <c r="G171" s="449">
        <v>11361.264999999999</v>
      </c>
      <c r="H171" s="449">
        <v>47946.546999999999</v>
      </c>
      <c r="I171" s="449">
        <v>24386.825000000001</v>
      </c>
      <c r="J171" s="449">
        <v>1207.191</v>
      </c>
    </row>
    <row r="172" spans="2:10" x14ac:dyDescent="0.2">
      <c r="B172" s="569"/>
      <c r="C172" s="735" t="s">
        <v>899</v>
      </c>
      <c r="D172" s="449"/>
      <c r="E172" s="449"/>
      <c r="F172" s="449"/>
      <c r="G172" s="449"/>
      <c r="H172" s="449"/>
      <c r="I172" s="449"/>
      <c r="J172" s="449"/>
    </row>
    <row r="173" spans="2:10" x14ac:dyDescent="0.2">
      <c r="B173" s="569"/>
      <c r="C173" s="735"/>
      <c r="D173" s="449" t="s">
        <v>2720</v>
      </c>
      <c r="E173" s="449">
        <v>61901.019000000008</v>
      </c>
      <c r="F173" s="449">
        <v>13609.739999999998</v>
      </c>
      <c r="G173" s="449">
        <v>2446.7620000000002</v>
      </c>
      <c r="H173" s="449">
        <v>19473.367000000002</v>
      </c>
      <c r="I173" s="449">
        <v>10714.014999999999</v>
      </c>
      <c r="J173" s="449">
        <v>313.07500000000005</v>
      </c>
    </row>
    <row r="174" spans="2:10" x14ac:dyDescent="0.2">
      <c r="B174" s="569"/>
      <c r="C174" s="735"/>
      <c r="D174" s="449" t="s">
        <v>2719</v>
      </c>
      <c r="E174" s="449">
        <v>2670.5520000000006</v>
      </c>
      <c r="F174" s="449">
        <v>6383.1819999999989</v>
      </c>
      <c r="G174" s="449">
        <v>609.07999999999993</v>
      </c>
      <c r="H174" s="449">
        <v>3297.8490000000002</v>
      </c>
      <c r="I174" s="449">
        <v>0</v>
      </c>
      <c r="J174" s="449">
        <v>3.2590000000000146</v>
      </c>
    </row>
    <row r="175" spans="2:10" x14ac:dyDescent="0.2">
      <c r="B175" s="569"/>
      <c r="C175" s="735"/>
      <c r="D175" s="449" t="s">
        <v>2718</v>
      </c>
      <c r="E175" s="449">
        <v>61997.620999999992</v>
      </c>
      <c r="F175" s="449">
        <v>18266.843000000001</v>
      </c>
      <c r="G175" s="449">
        <v>3335.152</v>
      </c>
      <c r="H175" s="449">
        <v>18559.453999999998</v>
      </c>
      <c r="I175" s="449">
        <v>13469.256000000001</v>
      </c>
      <c r="J175" s="449">
        <v>792.56399999999985</v>
      </c>
    </row>
    <row r="176" spans="2:10" x14ac:dyDescent="0.2">
      <c r="B176" s="569"/>
      <c r="C176" s="735"/>
      <c r="D176" s="449" t="s">
        <v>2717</v>
      </c>
      <c r="E176" s="449">
        <v>103199.13800000001</v>
      </c>
      <c r="F176" s="449">
        <v>123705.663</v>
      </c>
      <c r="G176" s="449">
        <v>11458.495000000001</v>
      </c>
      <c r="H176" s="449">
        <v>48413.582999999999</v>
      </c>
      <c r="I176" s="449">
        <v>22923.673999999999</v>
      </c>
      <c r="J176" s="449">
        <v>1656.625</v>
      </c>
    </row>
    <row r="177" spans="2:12" x14ac:dyDescent="0.2">
      <c r="B177" s="884"/>
      <c r="C177" s="735" t="s">
        <v>900</v>
      </c>
      <c r="D177" s="449"/>
      <c r="E177" s="449"/>
      <c r="F177" s="449"/>
      <c r="G177" s="449"/>
      <c r="H177" s="449"/>
      <c r="I177" s="449"/>
      <c r="J177" s="449"/>
    </row>
    <row r="178" spans="2:12" x14ac:dyDescent="0.2">
      <c r="B178" s="884"/>
      <c r="C178" s="735"/>
      <c r="D178" s="449" t="s">
        <v>2720</v>
      </c>
      <c r="E178" s="449">
        <v>45826.737999999976</v>
      </c>
      <c r="F178" s="449">
        <v>20530.805000000008</v>
      </c>
      <c r="G178" s="449">
        <v>1214.7929999999997</v>
      </c>
      <c r="H178" s="449">
        <v>16631.180000000004</v>
      </c>
      <c r="I178" s="449">
        <v>6965.4219999999987</v>
      </c>
      <c r="J178" s="449">
        <v>2721.4850000000006</v>
      </c>
    </row>
    <row r="179" spans="2:12" x14ac:dyDescent="0.2">
      <c r="B179" s="884"/>
      <c r="C179" s="735"/>
      <c r="D179" s="449" t="s">
        <v>2719</v>
      </c>
      <c r="E179" s="449">
        <v>2361.143</v>
      </c>
      <c r="F179" s="449">
        <v>7874.5500000000011</v>
      </c>
      <c r="G179" s="449">
        <v>428.14200000000005</v>
      </c>
      <c r="H179" s="449">
        <v>1876.7919999999995</v>
      </c>
      <c r="I179" s="449">
        <v>0</v>
      </c>
      <c r="J179" s="449">
        <v>57.259000000000015</v>
      </c>
    </row>
    <row r="180" spans="2:12" x14ac:dyDescent="0.2">
      <c r="B180" s="884"/>
      <c r="C180" s="735"/>
      <c r="D180" s="449" t="s">
        <v>2718</v>
      </c>
      <c r="E180" s="449">
        <v>55833.029000000002</v>
      </c>
      <c r="F180" s="449">
        <v>25262.741000000002</v>
      </c>
      <c r="G180" s="449">
        <v>1516.6639999999998</v>
      </c>
      <c r="H180" s="449">
        <v>18789.989000000001</v>
      </c>
      <c r="I180" s="449">
        <v>5708.7969999999987</v>
      </c>
      <c r="J180" s="449">
        <v>1262.4100000000003</v>
      </c>
    </row>
    <row r="181" spans="2:12" x14ac:dyDescent="0.2">
      <c r="B181" s="884"/>
      <c r="C181" s="735"/>
      <c r="D181" s="449" t="s">
        <v>2717</v>
      </c>
      <c r="E181" s="449">
        <v>97421.17</v>
      </c>
      <c r="F181" s="449">
        <v>129712.341</v>
      </c>
      <c r="G181" s="449">
        <v>11955.614</v>
      </c>
      <c r="H181" s="449">
        <v>44521.281999999999</v>
      </c>
      <c r="I181" s="449">
        <v>26941.921999999999</v>
      </c>
      <c r="J181" s="449">
        <v>2111.319</v>
      </c>
    </row>
    <row r="182" spans="2:12" x14ac:dyDescent="0.2">
      <c r="B182" s="884"/>
      <c r="C182" s="735" t="s">
        <v>991</v>
      </c>
      <c r="D182" s="449"/>
      <c r="E182" s="449"/>
      <c r="F182" s="449"/>
      <c r="G182" s="449"/>
      <c r="H182" s="449"/>
      <c r="I182" s="449"/>
      <c r="J182" s="449"/>
    </row>
    <row r="183" spans="2:12" x14ac:dyDescent="0.2">
      <c r="B183" s="884"/>
      <c r="C183" s="735"/>
      <c r="D183" s="449" t="s">
        <v>2720</v>
      </c>
      <c r="E183" s="449">
        <v>87542.023000000016</v>
      </c>
      <c r="F183" s="449">
        <v>29826.178</v>
      </c>
      <c r="G183" s="449">
        <v>3828.0190000000002</v>
      </c>
      <c r="H183" s="449">
        <v>33275.132999999987</v>
      </c>
      <c r="I183" s="449">
        <v>12235.077000000005</v>
      </c>
      <c r="J183" s="449">
        <v>1072.2669999999998</v>
      </c>
    </row>
    <row r="184" spans="2:12" x14ac:dyDescent="0.2">
      <c r="B184" s="884"/>
      <c r="C184" s="735"/>
      <c r="D184" s="449" t="s">
        <v>2719</v>
      </c>
      <c r="E184" s="449">
        <v>7923.6090000000004</v>
      </c>
      <c r="F184" s="449">
        <v>9816.1489999999994</v>
      </c>
      <c r="G184" s="449">
        <v>808.5920000000001</v>
      </c>
      <c r="H184" s="449">
        <v>3330.1230000000014</v>
      </c>
      <c r="I184" s="449">
        <v>0</v>
      </c>
      <c r="J184" s="449">
        <v>195.56400000000002</v>
      </c>
    </row>
    <row r="185" spans="2:12" x14ac:dyDescent="0.2">
      <c r="B185" s="884"/>
      <c r="C185" s="735"/>
      <c r="D185" s="449" t="s">
        <v>2718</v>
      </c>
      <c r="E185" s="449">
        <v>84226.02900000001</v>
      </c>
      <c r="F185" s="449">
        <v>37468.61</v>
      </c>
      <c r="G185" s="449">
        <v>4746.793999999999</v>
      </c>
      <c r="H185" s="449">
        <v>27519.295000000006</v>
      </c>
      <c r="I185" s="449">
        <v>11107.223000000002</v>
      </c>
      <c r="J185" s="449">
        <v>836.66799999999967</v>
      </c>
    </row>
    <row r="186" spans="2:12" x14ac:dyDescent="0.2">
      <c r="B186" s="884"/>
      <c r="C186" s="735"/>
      <c r="D186" s="449" t="s">
        <v>2717</v>
      </c>
      <c r="E186" s="449">
        <v>103277.64200000001</v>
      </c>
      <c r="F186" s="449">
        <v>135871.23300000001</v>
      </c>
      <c r="G186" s="449">
        <v>12235.369000000001</v>
      </c>
      <c r="H186" s="449">
        <v>50009.042000000001</v>
      </c>
      <c r="I186" s="449">
        <v>31792.055</v>
      </c>
      <c r="J186" s="449">
        <v>2033.0640000000001</v>
      </c>
    </row>
    <row r="187" spans="2:12" x14ac:dyDescent="0.2">
      <c r="B187" s="569" t="s">
        <v>3018</v>
      </c>
      <c r="C187" s="735"/>
      <c r="D187" s="449"/>
      <c r="E187" s="449"/>
      <c r="F187" s="449"/>
      <c r="G187" s="449"/>
      <c r="H187" s="449"/>
      <c r="I187" s="449"/>
      <c r="J187" s="449"/>
      <c r="K187" s="449"/>
      <c r="L187" s="975"/>
    </row>
    <row r="188" spans="2:12" x14ac:dyDescent="0.2">
      <c r="B188" s="569"/>
      <c r="C188" s="735" t="s">
        <v>852</v>
      </c>
      <c r="D188" s="449" t="s">
        <v>2720</v>
      </c>
      <c r="E188" s="449">
        <v>47117.633000000002</v>
      </c>
      <c r="F188" s="449">
        <v>6595.92</v>
      </c>
      <c r="G188" s="449">
        <v>948.93299999999999</v>
      </c>
      <c r="H188" s="449">
        <v>26993.834000000003</v>
      </c>
      <c r="I188" s="449">
        <v>1450.443</v>
      </c>
      <c r="J188" s="449">
        <v>4826.6760000000004</v>
      </c>
      <c r="K188" s="449"/>
      <c r="L188" s="975"/>
    </row>
    <row r="189" spans="2:12" x14ac:dyDescent="0.2">
      <c r="B189" s="569"/>
      <c r="C189" s="735"/>
      <c r="D189" s="449" t="s">
        <v>2719</v>
      </c>
      <c r="E189" s="449">
        <v>1768.384</v>
      </c>
      <c r="F189" s="449">
        <v>3875.4380000000001</v>
      </c>
      <c r="G189" s="449">
        <v>277.88099999999997</v>
      </c>
      <c r="H189" s="449">
        <v>3594.1270000000004</v>
      </c>
      <c r="I189" s="449">
        <v>4.7140000000000004</v>
      </c>
      <c r="J189" s="449">
        <v>0</v>
      </c>
      <c r="K189" s="449"/>
      <c r="L189" s="975"/>
    </row>
    <row r="190" spans="2:12" x14ac:dyDescent="0.2">
      <c r="B190" s="569"/>
      <c r="C190" s="735"/>
      <c r="D190" s="449" t="s">
        <v>2718</v>
      </c>
      <c r="E190" s="449">
        <v>50507.565000000002</v>
      </c>
      <c r="F190" s="449">
        <v>7680.6580000000004</v>
      </c>
      <c r="G190" s="449">
        <v>1187.069</v>
      </c>
      <c r="H190" s="449">
        <v>27021.239513999997</v>
      </c>
      <c r="I190" s="449">
        <v>752.72799999999995</v>
      </c>
      <c r="J190" s="449">
        <v>6418.491</v>
      </c>
      <c r="K190" s="449"/>
      <c r="L190" s="975"/>
    </row>
    <row r="191" spans="2:12" x14ac:dyDescent="0.2">
      <c r="B191" s="569"/>
      <c r="C191" s="735"/>
      <c r="D191" s="449" t="s">
        <v>2717</v>
      </c>
      <c r="E191" s="449">
        <v>98285.718000000008</v>
      </c>
      <c r="F191" s="449">
        <v>129873.60500000001</v>
      </c>
      <c r="G191" s="449">
        <v>10027.457</v>
      </c>
      <c r="H191" s="449">
        <v>49012.650999999991</v>
      </c>
      <c r="I191" s="449">
        <v>2820.7750000000001</v>
      </c>
      <c r="J191" s="449">
        <v>29167.475999999999</v>
      </c>
      <c r="K191" s="449"/>
      <c r="L191" s="975"/>
    </row>
    <row r="192" spans="2:12" x14ac:dyDescent="0.2">
      <c r="B192" s="569"/>
      <c r="C192" s="735" t="s">
        <v>899</v>
      </c>
      <c r="D192" s="449"/>
      <c r="E192" s="449"/>
      <c r="F192" s="449"/>
      <c r="G192" s="449"/>
      <c r="H192" s="449"/>
      <c r="I192" s="449"/>
      <c r="J192" s="449"/>
      <c r="K192" s="449"/>
      <c r="L192" s="975"/>
    </row>
    <row r="193" spans="2:12" x14ac:dyDescent="0.2">
      <c r="B193" s="569"/>
      <c r="C193" s="735"/>
      <c r="D193" s="449" t="s">
        <v>2720</v>
      </c>
      <c r="E193" s="449">
        <v>79719.244000000006</v>
      </c>
      <c r="F193" s="449">
        <v>12984.076999999999</v>
      </c>
      <c r="G193" s="449">
        <v>2695.143</v>
      </c>
      <c r="H193" s="449">
        <v>22929.169000000009</v>
      </c>
      <c r="I193" s="449">
        <v>2607.4340000000002</v>
      </c>
      <c r="J193" s="449">
        <v>0</v>
      </c>
      <c r="K193" s="449"/>
      <c r="L193" s="975"/>
    </row>
    <row r="194" spans="2:12" x14ac:dyDescent="0.2">
      <c r="B194" s="569"/>
      <c r="C194" s="735"/>
      <c r="D194" s="449" t="s">
        <v>2719</v>
      </c>
      <c r="E194" s="449">
        <v>4122.4670000000006</v>
      </c>
      <c r="F194" s="449">
        <v>3992.7139999999999</v>
      </c>
      <c r="G194" s="449">
        <v>541.245</v>
      </c>
      <c r="H194" s="449">
        <v>1970.7030000000004</v>
      </c>
      <c r="I194" s="449">
        <v>276.47500000000002</v>
      </c>
      <c r="J194" s="449">
        <v>0</v>
      </c>
      <c r="K194" s="449"/>
      <c r="L194" s="975"/>
    </row>
    <row r="195" spans="2:12" x14ac:dyDescent="0.2">
      <c r="B195" s="569"/>
      <c r="C195" s="735"/>
      <c r="D195" s="449" t="s">
        <v>2718</v>
      </c>
      <c r="E195" s="449">
        <v>76618.040999999997</v>
      </c>
      <c r="F195" s="449">
        <v>16629.55</v>
      </c>
      <c r="G195" s="449">
        <v>3063.2510000000007</v>
      </c>
      <c r="H195" s="449">
        <v>18943.256486000009</v>
      </c>
      <c r="I195" s="449">
        <v>1225.7860000000001</v>
      </c>
      <c r="J195" s="449">
        <v>14151.868</v>
      </c>
      <c r="K195" s="449"/>
      <c r="L195" s="975"/>
    </row>
    <row r="196" spans="2:12" x14ac:dyDescent="0.2">
      <c r="B196" s="569"/>
      <c r="C196" s="735"/>
      <c r="D196" s="449" t="s">
        <v>2717</v>
      </c>
      <c r="E196" s="449">
        <v>105166.09099999999</v>
      </c>
      <c r="F196" s="449">
        <v>132660.337</v>
      </c>
      <c r="G196" s="449">
        <v>10200.593000000001</v>
      </c>
      <c r="H196" s="449">
        <v>48705.256999999998</v>
      </c>
      <c r="I196" s="449">
        <v>4515.5319999999992</v>
      </c>
      <c r="J196" s="449">
        <v>32795.596999999994</v>
      </c>
      <c r="K196" s="449"/>
      <c r="L196" s="975"/>
    </row>
    <row r="197" spans="2:12" x14ac:dyDescent="0.2">
      <c r="B197" s="884"/>
      <c r="C197" s="735" t="s">
        <v>900</v>
      </c>
      <c r="D197" s="449"/>
      <c r="E197" s="449"/>
      <c r="F197" s="449"/>
      <c r="G197" s="449"/>
      <c r="H197" s="449"/>
      <c r="I197" s="449"/>
      <c r="J197" s="449"/>
      <c r="K197" s="449"/>
      <c r="L197" s="975"/>
    </row>
    <row r="198" spans="2:12" x14ac:dyDescent="0.2">
      <c r="B198" s="884"/>
      <c r="C198" s="735"/>
      <c r="D198" s="449" t="s">
        <v>2720</v>
      </c>
      <c r="E198" s="449">
        <v>64267.782999999996</v>
      </c>
      <c r="F198" s="449">
        <v>22407.522999999997</v>
      </c>
      <c r="G198" s="449">
        <v>1234.0190000000002</v>
      </c>
      <c r="H198" s="449">
        <v>25719.754000000001</v>
      </c>
      <c r="I198" s="449">
        <v>1643.2820000000006</v>
      </c>
      <c r="J198" s="449">
        <v>29658.254999999997</v>
      </c>
      <c r="K198" s="449"/>
      <c r="L198" s="975"/>
    </row>
    <row r="199" spans="2:12" x14ac:dyDescent="0.2">
      <c r="B199" s="884"/>
      <c r="C199" s="735"/>
      <c r="D199" s="449" t="s">
        <v>2719</v>
      </c>
      <c r="E199" s="449">
        <v>1815.9139999999998</v>
      </c>
      <c r="F199" s="449">
        <v>5444.1329999999998</v>
      </c>
      <c r="G199" s="449">
        <v>404.81899999999996</v>
      </c>
      <c r="H199" s="449">
        <v>3629.842999999998</v>
      </c>
      <c r="I199" s="449">
        <v>16.989999999999952</v>
      </c>
      <c r="J199" s="449">
        <v>2.35</v>
      </c>
      <c r="K199" s="449"/>
      <c r="L199" s="975"/>
    </row>
    <row r="200" spans="2:12" x14ac:dyDescent="0.2">
      <c r="B200" s="884"/>
      <c r="C200" s="735"/>
      <c r="D200" s="449" t="s">
        <v>2718</v>
      </c>
      <c r="E200" s="449">
        <v>69554.347999999998</v>
      </c>
      <c r="F200" s="449">
        <v>27348.442999999999</v>
      </c>
      <c r="G200" s="449">
        <v>1548.7069999999994</v>
      </c>
      <c r="H200" s="449">
        <v>29009.15564860998</v>
      </c>
      <c r="I200" s="449">
        <v>1795.3150000000001</v>
      </c>
      <c r="J200" s="449">
        <v>5899.7789999999986</v>
      </c>
      <c r="K200" s="449"/>
      <c r="L200" s="975"/>
    </row>
    <row r="201" spans="2:12" x14ac:dyDescent="0.2">
      <c r="B201" s="884"/>
      <c r="C201" s="735"/>
      <c r="D201" s="449" t="s">
        <v>2717</v>
      </c>
      <c r="E201" s="449">
        <v>100261.86099999999</v>
      </c>
      <c r="F201" s="449">
        <v>135334.96899999998</v>
      </c>
      <c r="G201" s="449">
        <v>10290.724999999999</v>
      </c>
      <c r="H201" s="449">
        <v>45216.096031460002</v>
      </c>
      <c r="I201" s="449">
        <v>4236.165</v>
      </c>
      <c r="J201" s="449">
        <v>38419.106999999996</v>
      </c>
      <c r="K201" s="449"/>
      <c r="L201" s="975"/>
    </row>
    <row r="202" spans="2:12" x14ac:dyDescent="0.2">
      <c r="B202" s="884"/>
      <c r="C202" s="735" t="s">
        <v>991</v>
      </c>
      <c r="D202" s="449"/>
      <c r="E202" s="449"/>
      <c r="F202" s="449"/>
      <c r="G202" s="449"/>
      <c r="H202" s="449"/>
      <c r="I202" s="449"/>
      <c r="J202" s="449"/>
      <c r="K202" s="449"/>
      <c r="L202" s="975"/>
    </row>
    <row r="203" spans="2:12" x14ac:dyDescent="0.2">
      <c r="B203" s="884"/>
      <c r="C203" s="735"/>
      <c r="D203" s="449" t="s">
        <v>2720</v>
      </c>
      <c r="E203" s="449">
        <v>105636.106</v>
      </c>
      <c r="F203" s="449">
        <v>29537.080000000009</v>
      </c>
      <c r="G203" s="449">
        <v>3516.9690000000001</v>
      </c>
      <c r="H203" s="449">
        <v>33858.693999999959</v>
      </c>
      <c r="I203" s="449">
        <v>2212.3849999999993</v>
      </c>
      <c r="J203" s="449">
        <v>19450.236999999994</v>
      </c>
      <c r="K203" s="449"/>
      <c r="L203" s="975"/>
    </row>
    <row r="204" spans="2:12" x14ac:dyDescent="0.2">
      <c r="B204" s="884"/>
      <c r="C204" s="735"/>
      <c r="D204" s="449" t="s">
        <v>2719</v>
      </c>
      <c r="E204" s="449">
        <v>6953.0969999999988</v>
      </c>
      <c r="F204" s="449">
        <v>6139.6660000000011</v>
      </c>
      <c r="G204" s="449">
        <v>715.54600000000005</v>
      </c>
      <c r="H204" s="449">
        <v>4401.1619999999984</v>
      </c>
      <c r="I204" s="449">
        <v>328.57400000000007</v>
      </c>
      <c r="J204" s="449">
        <v>0</v>
      </c>
      <c r="K204" s="449"/>
      <c r="L204" s="975"/>
    </row>
    <row r="205" spans="2:12" x14ac:dyDescent="0.2">
      <c r="B205" s="884"/>
      <c r="C205" s="735"/>
      <c r="D205" s="449" t="s">
        <v>2718</v>
      </c>
      <c r="E205" s="449">
        <v>107665.823</v>
      </c>
      <c r="F205" s="449">
        <v>38904.417000000001</v>
      </c>
      <c r="G205" s="449">
        <v>3935.8799999999992</v>
      </c>
      <c r="H205" s="449">
        <v>24419.465351390012</v>
      </c>
      <c r="I205" s="449">
        <v>2667.7839999999992</v>
      </c>
      <c r="J205" s="449">
        <v>11467.341999999997</v>
      </c>
      <c r="K205" s="449"/>
      <c r="L205" s="975"/>
    </row>
    <row r="206" spans="2:12" x14ac:dyDescent="0.2">
      <c r="B206" s="884"/>
      <c r="C206" s="735"/>
      <c r="D206" s="449" t="s">
        <v>2717</v>
      </c>
      <c r="E206" s="449">
        <v>102722.478</v>
      </c>
      <c r="F206" s="449">
        <v>136702.39300000001</v>
      </c>
      <c r="G206" s="449">
        <v>10587.358</v>
      </c>
      <c r="H206" s="449">
        <v>45603.873999999996</v>
      </c>
      <c r="I206" s="449">
        <v>4200.924</v>
      </c>
      <c r="J206" s="449">
        <v>45810.028000000006</v>
      </c>
      <c r="K206" s="449"/>
      <c r="L206" s="975"/>
    </row>
    <row r="207" spans="2:12" x14ac:dyDescent="0.2">
      <c r="B207" s="532"/>
      <c r="C207" s="735"/>
      <c r="D207" s="449"/>
      <c r="E207" s="449"/>
      <c r="F207" s="449"/>
      <c r="G207" s="449"/>
      <c r="H207" s="449"/>
      <c r="I207" s="449"/>
      <c r="J207" s="449"/>
      <c r="K207" s="449"/>
      <c r="L207" s="975"/>
    </row>
    <row r="208" spans="2:12" x14ac:dyDescent="0.2">
      <c r="B208" s="569" t="s">
        <v>3019</v>
      </c>
      <c r="C208" s="735" t="s">
        <v>852</v>
      </c>
      <c r="D208" s="449" t="s">
        <v>2720</v>
      </c>
      <c r="E208" s="449">
        <v>54055.328999999998</v>
      </c>
      <c r="F208" s="449">
        <v>5890.3159999999998</v>
      </c>
      <c r="G208" s="449">
        <v>1228.7059999999999</v>
      </c>
      <c r="H208" s="449">
        <v>22060.510000000002</v>
      </c>
      <c r="I208" s="449">
        <v>383.488</v>
      </c>
      <c r="J208" s="449">
        <v>13237.665000000001</v>
      </c>
      <c r="K208" s="449"/>
      <c r="L208" s="975"/>
    </row>
    <row r="209" spans="2:12" x14ac:dyDescent="0.2">
      <c r="B209" s="569"/>
      <c r="C209" s="735"/>
      <c r="D209" s="449" t="s">
        <v>2719</v>
      </c>
      <c r="E209" s="449">
        <v>1369.4399999999998</v>
      </c>
      <c r="F209" s="449">
        <v>2624.625</v>
      </c>
      <c r="G209" s="449">
        <v>330.96199999999999</v>
      </c>
      <c r="H209" s="449">
        <v>2621.485999999999</v>
      </c>
      <c r="I209" s="449">
        <v>47.808</v>
      </c>
      <c r="J209" s="449">
        <v>9.4019999999999992</v>
      </c>
      <c r="K209" s="449"/>
      <c r="L209" s="975"/>
    </row>
    <row r="210" spans="2:12" x14ac:dyDescent="0.2">
      <c r="B210" s="569"/>
      <c r="C210" s="735"/>
      <c r="D210" s="449" t="s">
        <v>2718</v>
      </c>
      <c r="E210" s="449">
        <v>55526.155100000011</v>
      </c>
      <c r="F210" s="449">
        <v>8324.0570000000007</v>
      </c>
      <c r="G210" s="449">
        <v>1368.9990000000003</v>
      </c>
      <c r="H210" s="449">
        <v>34836.050999999999</v>
      </c>
      <c r="I210" s="449">
        <v>3755.306</v>
      </c>
      <c r="J210" s="449">
        <v>5366.6490000000003</v>
      </c>
      <c r="K210" s="449"/>
      <c r="L210" s="975"/>
    </row>
    <row r="211" spans="2:12" x14ac:dyDescent="0.2">
      <c r="B211" s="569"/>
      <c r="C211" s="735"/>
      <c r="D211" s="449" t="s">
        <v>2717</v>
      </c>
      <c r="E211" s="449">
        <v>101739.38089999999</v>
      </c>
      <c r="F211" s="449">
        <v>137466.34</v>
      </c>
      <c r="G211" s="449">
        <v>10778.029</v>
      </c>
      <c r="H211" s="449">
        <v>42147.316999999995</v>
      </c>
      <c r="I211" s="449">
        <v>3585.7200000000003</v>
      </c>
      <c r="J211" s="449">
        <v>50668.235000000008</v>
      </c>
      <c r="K211" s="449"/>
      <c r="L211" s="975"/>
    </row>
    <row r="212" spans="2:12" x14ac:dyDescent="0.2">
      <c r="B212" s="569"/>
      <c r="C212" s="735" t="s">
        <v>899</v>
      </c>
      <c r="D212" s="449"/>
      <c r="E212" s="449"/>
      <c r="F212" s="449"/>
      <c r="G212" s="449"/>
      <c r="H212" s="449"/>
      <c r="I212" s="449"/>
      <c r="J212" s="449"/>
      <c r="K212" s="975"/>
      <c r="L212" s="975"/>
    </row>
    <row r="213" spans="2:12" x14ac:dyDescent="0.2">
      <c r="B213" s="569"/>
      <c r="C213" s="735"/>
      <c r="D213" s="449" t="s">
        <v>2720</v>
      </c>
      <c r="E213" s="449">
        <v>94207.25</v>
      </c>
      <c r="F213" s="449">
        <v>14844.047000000002</v>
      </c>
      <c r="G213" s="449">
        <v>2603.1610000000001</v>
      </c>
      <c r="H213" s="449">
        <v>28158.079999999994</v>
      </c>
      <c r="I213" s="449">
        <v>3832.6849999999999</v>
      </c>
      <c r="J213" s="449">
        <v>28948.060999999994</v>
      </c>
      <c r="K213" s="975">
        <v>7179.4989999999998</v>
      </c>
      <c r="L213" s="975"/>
    </row>
    <row r="214" spans="2:12" x14ac:dyDescent="0.2">
      <c r="B214" s="569"/>
      <c r="C214" s="735"/>
      <c r="D214" s="449" t="s">
        <v>2719</v>
      </c>
      <c r="E214" s="449">
        <v>7120.5800000000008</v>
      </c>
      <c r="F214" s="449">
        <v>5904.7240000000002</v>
      </c>
      <c r="G214" s="449">
        <v>661.41399999999999</v>
      </c>
      <c r="H214" s="449">
        <v>4047.1820000000007</v>
      </c>
      <c r="I214" s="449">
        <v>281.654</v>
      </c>
      <c r="J214" s="449">
        <v>0.15000000000000036</v>
      </c>
      <c r="K214" s="975">
        <v>82.69</v>
      </c>
      <c r="L214" s="975"/>
    </row>
    <row r="215" spans="2:12" x14ac:dyDescent="0.2">
      <c r="B215" s="569"/>
      <c r="C215" s="735"/>
      <c r="D215" s="449" t="s">
        <v>2718</v>
      </c>
      <c r="E215" s="449">
        <v>97526.800900000002</v>
      </c>
      <c r="F215" s="449">
        <v>24453.067999999999</v>
      </c>
      <c r="G215" s="449">
        <v>3531.0129999999995</v>
      </c>
      <c r="H215" s="449">
        <v>23460.830999999998</v>
      </c>
      <c r="I215" s="449">
        <v>3001.9990000000003</v>
      </c>
      <c r="J215" s="449">
        <v>20100.691999999999</v>
      </c>
      <c r="K215" s="975">
        <v>6322.7679999999991</v>
      </c>
      <c r="L215" s="975"/>
    </row>
    <row r="216" spans="2:12" x14ac:dyDescent="0.2">
      <c r="B216" s="569"/>
      <c r="C216" s="735"/>
      <c r="D216" s="449" t="s">
        <v>2717</v>
      </c>
      <c r="E216" s="449">
        <v>106216.83299999998</v>
      </c>
      <c r="F216" s="449">
        <v>138894.505</v>
      </c>
      <c r="G216" s="449">
        <v>10511.59</v>
      </c>
      <c r="H216" s="449">
        <v>43931.45</v>
      </c>
      <c r="I216" s="449">
        <v>4522.0660000000007</v>
      </c>
      <c r="J216" s="449">
        <v>58369.830999999998</v>
      </c>
      <c r="K216" s="975">
        <v>8787.6839999999993</v>
      </c>
      <c r="L216" s="975"/>
    </row>
    <row r="217" spans="2:12" x14ac:dyDescent="0.2">
      <c r="B217" s="884"/>
      <c r="C217" s="735" t="s">
        <v>900</v>
      </c>
      <c r="D217" s="449"/>
      <c r="E217" s="449"/>
      <c r="F217" s="449"/>
      <c r="G217" s="449"/>
      <c r="H217" s="449"/>
      <c r="I217" s="449"/>
      <c r="J217" s="449"/>
      <c r="K217" s="975"/>
      <c r="L217" s="975"/>
    </row>
    <row r="218" spans="2:12" x14ac:dyDescent="0.2">
      <c r="B218" s="884"/>
      <c r="C218" s="735"/>
      <c r="D218" s="449" t="s">
        <v>2720</v>
      </c>
      <c r="E218" s="449">
        <v>78665.399999999994</v>
      </c>
      <c r="F218" s="449">
        <v>22668.069</v>
      </c>
      <c r="G218" s="449">
        <v>1510.8090000000002</v>
      </c>
      <c r="H218" s="449">
        <v>29573.38900000001</v>
      </c>
      <c r="I218" s="449">
        <v>3788.5700000000006</v>
      </c>
      <c r="J218" s="449">
        <v>19105.527000000009</v>
      </c>
      <c r="K218" s="975">
        <v>4895.8599999999988</v>
      </c>
      <c r="L218" s="975"/>
    </row>
    <row r="219" spans="2:12" x14ac:dyDescent="0.2">
      <c r="B219" s="884"/>
      <c r="C219" s="735"/>
      <c r="D219" s="449" t="s">
        <v>2719</v>
      </c>
      <c r="E219" s="449">
        <v>1618.0019999999986</v>
      </c>
      <c r="F219" s="449">
        <v>5544.3449999999993</v>
      </c>
      <c r="G219" s="449">
        <v>546.89200000000005</v>
      </c>
      <c r="H219" s="449">
        <v>3372.3650000000016</v>
      </c>
      <c r="I219" s="449">
        <v>20.958000000000027</v>
      </c>
      <c r="J219" s="449">
        <v>0</v>
      </c>
      <c r="K219" s="975">
        <v>45.180000000000007</v>
      </c>
      <c r="L219" s="975"/>
    </row>
    <row r="220" spans="2:12" x14ac:dyDescent="0.2">
      <c r="B220" s="884"/>
      <c r="C220" s="735"/>
      <c r="D220" s="449" t="s">
        <v>2718</v>
      </c>
      <c r="E220" s="449">
        <v>83225.353000000003</v>
      </c>
      <c r="F220" s="449">
        <v>29386.714</v>
      </c>
      <c r="G220" s="449">
        <v>2171.2490000000007</v>
      </c>
      <c r="H220" s="449">
        <v>21583.561000000002</v>
      </c>
      <c r="I220" s="449">
        <v>2222.2160000000003</v>
      </c>
      <c r="J220" s="449">
        <v>10076.124000000003</v>
      </c>
      <c r="K220" s="975">
        <v>4207.8120000000008</v>
      </c>
      <c r="L220" s="975"/>
    </row>
    <row r="221" spans="2:12" x14ac:dyDescent="0.2">
      <c r="B221" s="884"/>
      <c r="C221" s="735"/>
      <c r="D221" s="449" t="s">
        <v>2717</v>
      </c>
      <c r="E221" s="449">
        <v>102984.469</v>
      </c>
      <c r="F221" s="449">
        <v>141125.42300000001</v>
      </c>
      <c r="G221" s="449">
        <v>10398.040999999999</v>
      </c>
      <c r="H221" s="449">
        <v>45282.527000000009</v>
      </c>
      <c r="I221" s="449">
        <v>6232.8009999999995</v>
      </c>
      <c r="J221" s="449">
        <v>66769.642999999996</v>
      </c>
      <c r="K221" s="975">
        <v>6307.3789999999999</v>
      </c>
      <c r="L221" s="975"/>
    </row>
    <row r="222" spans="2:12" x14ac:dyDescent="0.2">
      <c r="B222" s="884"/>
      <c r="C222" s="735" t="s">
        <v>991</v>
      </c>
      <c r="D222" s="449"/>
      <c r="E222" s="449"/>
      <c r="F222" s="449"/>
      <c r="G222" s="449"/>
      <c r="H222" s="449"/>
      <c r="I222" s="449"/>
      <c r="J222" s="449"/>
      <c r="K222" s="975"/>
      <c r="L222" s="975"/>
    </row>
    <row r="223" spans="2:12" x14ac:dyDescent="0.2">
      <c r="B223" s="884"/>
      <c r="C223" s="735"/>
      <c r="D223" s="449" t="s">
        <v>2720</v>
      </c>
      <c r="E223" s="449">
        <v>103125.408</v>
      </c>
      <c r="F223" s="449">
        <v>27613.065000000002</v>
      </c>
      <c r="G223" s="449">
        <v>3190.9849999999997</v>
      </c>
      <c r="H223" s="449">
        <v>42592.661999999997</v>
      </c>
      <c r="I223" s="449">
        <v>3681.1980000000003</v>
      </c>
      <c r="J223" s="449">
        <v>26470.997999999985</v>
      </c>
      <c r="K223" s="975">
        <v>7669.0659999999971</v>
      </c>
      <c r="L223" s="975"/>
    </row>
    <row r="224" spans="2:12" x14ac:dyDescent="0.2">
      <c r="B224" s="884"/>
      <c r="C224" s="735"/>
      <c r="D224" s="449" t="s">
        <v>2719</v>
      </c>
      <c r="E224" s="449">
        <v>2451.3230000000003</v>
      </c>
      <c r="F224" s="449">
        <v>7361.7340000000004</v>
      </c>
      <c r="G224" s="449">
        <v>806.86000000000013</v>
      </c>
      <c r="H224" s="449">
        <v>6090.8069999999989</v>
      </c>
      <c r="I224" s="449">
        <v>289.858</v>
      </c>
      <c r="J224" s="449">
        <v>0</v>
      </c>
      <c r="K224" s="975">
        <v>57.960000000000008</v>
      </c>
      <c r="L224" s="975"/>
    </row>
    <row r="225" spans="2:12" x14ac:dyDescent="0.2">
      <c r="B225" s="884"/>
      <c r="C225" s="735"/>
      <c r="D225" s="449" t="s">
        <v>2718</v>
      </c>
      <c r="E225" s="449">
        <v>99146.574999999953</v>
      </c>
      <c r="F225" s="449">
        <v>38546.764000000003</v>
      </c>
      <c r="G225" s="449">
        <v>3499.0630000000001</v>
      </c>
      <c r="H225" s="449">
        <v>26957.79800000001</v>
      </c>
      <c r="I225" s="449">
        <v>4823.6830000000009</v>
      </c>
      <c r="J225" s="449">
        <v>18548.438999999991</v>
      </c>
      <c r="K225" s="975">
        <v>4547.1020000000008</v>
      </c>
      <c r="L225" s="975"/>
    </row>
    <row r="226" spans="2:12" x14ac:dyDescent="0.2">
      <c r="B226" s="884"/>
      <c r="C226" s="735"/>
      <c r="D226" s="449" t="s">
        <v>2717</v>
      </c>
      <c r="E226" s="449">
        <v>105216.11500000001</v>
      </c>
      <c r="F226" s="449">
        <v>143654.74</v>
      </c>
      <c r="G226" s="449">
        <v>10896.824000000001</v>
      </c>
      <c r="H226" s="449">
        <v>51782.599000000009</v>
      </c>
      <c r="I226" s="449">
        <v>5533.8340000000007</v>
      </c>
      <c r="J226" s="449">
        <v>74927.262999999992</v>
      </c>
      <c r="K226" s="975">
        <v>13791.135</v>
      </c>
      <c r="L226" s="975"/>
    </row>
    <row r="227" spans="2:12" x14ac:dyDescent="0.2">
      <c r="B227" s="884"/>
      <c r="C227" s="735"/>
      <c r="D227" s="449"/>
      <c r="E227" s="449"/>
      <c r="F227" s="449"/>
      <c r="G227" s="449"/>
      <c r="H227" s="449"/>
      <c r="I227" s="449"/>
      <c r="J227" s="449"/>
      <c r="K227" s="975"/>
      <c r="L227" s="975"/>
    </row>
    <row r="228" spans="2:12" x14ac:dyDescent="0.2">
      <c r="B228" s="569" t="s">
        <v>3020</v>
      </c>
      <c r="C228" s="735" t="s">
        <v>852</v>
      </c>
      <c r="D228" s="449" t="s">
        <v>2720</v>
      </c>
      <c r="E228" s="449">
        <v>72575.438999999998</v>
      </c>
      <c r="F228" s="449">
        <v>9042.8089999999993</v>
      </c>
      <c r="G228" s="449">
        <v>1256.3140000000001</v>
      </c>
      <c r="H228" s="449">
        <v>37057.362000000001</v>
      </c>
      <c r="I228" s="449">
        <v>2312.2069999999999</v>
      </c>
      <c r="J228" s="449">
        <v>18104.98</v>
      </c>
      <c r="K228" s="975">
        <v>4938.2130000000006</v>
      </c>
      <c r="L228" s="975"/>
    </row>
    <row r="229" spans="2:12" x14ac:dyDescent="0.2">
      <c r="B229" s="569"/>
      <c r="C229" s="735"/>
      <c r="D229" s="449" t="s">
        <v>2719</v>
      </c>
      <c r="E229" s="449">
        <v>3465.8669999999997</v>
      </c>
      <c r="F229" s="449">
        <v>3357.55</v>
      </c>
      <c r="G229" s="449">
        <v>422.78699999999998</v>
      </c>
      <c r="H229" s="449">
        <v>3309.7670000000003</v>
      </c>
      <c r="I229" s="449">
        <v>18.113</v>
      </c>
      <c r="J229" s="449">
        <v>0</v>
      </c>
      <c r="K229" s="449">
        <v>0</v>
      </c>
      <c r="L229" s="975"/>
    </row>
    <row r="230" spans="2:12" x14ac:dyDescent="0.2">
      <c r="B230" s="569"/>
      <c r="C230" s="735"/>
      <c r="D230" s="449" t="s">
        <v>2718</v>
      </c>
      <c r="E230" s="449">
        <v>68263.680000000008</v>
      </c>
      <c r="F230" s="449">
        <v>10422.731</v>
      </c>
      <c r="G230" s="449">
        <v>1627.7860000000001</v>
      </c>
      <c r="H230" s="449">
        <v>28570.251000000004</v>
      </c>
      <c r="I230" s="449">
        <v>8162.398000000001</v>
      </c>
      <c r="J230" s="449">
        <v>12169.273000000001</v>
      </c>
      <c r="K230" s="975">
        <v>3466.2099999999996</v>
      </c>
      <c r="L230" s="975"/>
    </row>
    <row r="231" spans="2:12" x14ac:dyDescent="0.2">
      <c r="B231" s="569"/>
      <c r="C231" s="735"/>
      <c r="D231" s="449" t="s">
        <v>2717</v>
      </c>
      <c r="E231" s="449">
        <v>112911.777</v>
      </c>
      <c r="F231" s="449">
        <v>144973.04699999999</v>
      </c>
      <c r="G231" s="449">
        <v>10948.14</v>
      </c>
      <c r="H231" s="449">
        <v>56438.962</v>
      </c>
      <c r="I231" s="449">
        <v>6451.6189999999997</v>
      </c>
      <c r="J231" s="449">
        <v>75731.797999999995</v>
      </c>
      <c r="K231" s="975">
        <v>6563.134</v>
      </c>
      <c r="L231" s="975"/>
    </row>
    <row r="232" spans="2:12" x14ac:dyDescent="0.2">
      <c r="B232" s="569"/>
      <c r="C232" s="735" t="s">
        <v>899</v>
      </c>
      <c r="D232" s="449"/>
      <c r="E232" s="449"/>
      <c r="F232" s="449"/>
      <c r="G232" s="449"/>
      <c r="H232" s="449"/>
      <c r="I232" s="449"/>
      <c r="J232" s="449"/>
      <c r="K232" s="975"/>
      <c r="L232" s="975"/>
    </row>
    <row r="233" spans="2:12" x14ac:dyDescent="0.2">
      <c r="B233" s="569"/>
      <c r="C233" s="735"/>
      <c r="D233" s="449" t="s">
        <v>2720</v>
      </c>
      <c r="E233" s="449">
        <v>147571.071</v>
      </c>
      <c r="F233" s="449">
        <v>15120.520000000002</v>
      </c>
      <c r="G233" s="449">
        <v>2430.509</v>
      </c>
      <c r="H233" s="449">
        <v>36588.129999999997</v>
      </c>
      <c r="I233" s="449">
        <v>5550.1760000000013</v>
      </c>
      <c r="J233" s="449">
        <v>43313.891000000003</v>
      </c>
      <c r="K233" s="975">
        <v>7711.1680000000006</v>
      </c>
      <c r="L233" s="975"/>
    </row>
    <row r="234" spans="2:12" x14ac:dyDescent="0.2">
      <c r="B234" s="569"/>
      <c r="C234" s="735"/>
      <c r="D234" s="449" t="s">
        <v>2719</v>
      </c>
      <c r="E234" s="449">
        <v>3205.4120000000007</v>
      </c>
      <c r="F234" s="449">
        <v>6450.2769999999991</v>
      </c>
      <c r="G234" s="449">
        <v>726.25599999999986</v>
      </c>
      <c r="H234" s="449">
        <v>7380.57</v>
      </c>
      <c r="I234" s="449">
        <v>14.240000000000002</v>
      </c>
      <c r="J234" s="449">
        <v>0</v>
      </c>
      <c r="K234" s="449">
        <v>0</v>
      </c>
      <c r="L234" s="975"/>
    </row>
    <row r="235" spans="2:12" x14ac:dyDescent="0.2">
      <c r="B235" s="569"/>
      <c r="C235" s="735"/>
      <c r="D235" s="449" t="s">
        <v>2718</v>
      </c>
      <c r="E235" s="449">
        <v>144768.22999999998</v>
      </c>
      <c r="F235" s="449">
        <v>20998.203000000001</v>
      </c>
      <c r="G235" s="449">
        <v>3011.2799999999997</v>
      </c>
      <c r="H235" s="449">
        <v>24955.928999999996</v>
      </c>
      <c r="I235" s="449">
        <v>4707.0779999999977</v>
      </c>
      <c r="J235" s="449">
        <v>30648.445999999996</v>
      </c>
      <c r="K235" s="975">
        <v>8573.5750000000025</v>
      </c>
      <c r="L235" s="975"/>
    </row>
    <row r="236" spans="2:12" x14ac:dyDescent="0.2">
      <c r="B236" s="569"/>
      <c r="C236" s="735"/>
      <c r="D236" s="449" t="s">
        <v>2717</v>
      </c>
      <c r="E236" s="449">
        <v>118625.478</v>
      </c>
      <c r="F236" s="449">
        <v>145390.16</v>
      </c>
      <c r="G236" s="449">
        <v>11093.624</v>
      </c>
      <c r="H236" s="449">
        <v>57336.427999999993</v>
      </c>
      <c r="I236" s="449">
        <v>7372.585</v>
      </c>
      <c r="J236" s="449">
        <v>88334.012000000002</v>
      </c>
      <c r="K236" s="975">
        <v>14535.325000000001</v>
      </c>
      <c r="L236" s="975"/>
    </row>
    <row r="237" spans="2:12" x14ac:dyDescent="0.2">
      <c r="B237" s="884"/>
      <c r="C237" s="735" t="s">
        <v>900</v>
      </c>
      <c r="D237" s="449"/>
      <c r="E237" s="449"/>
      <c r="F237" s="449"/>
      <c r="G237" s="449"/>
      <c r="H237" s="449"/>
      <c r="I237" s="449"/>
      <c r="J237" s="449"/>
      <c r="K237" s="975"/>
      <c r="L237" s="975"/>
    </row>
    <row r="238" spans="2:12" x14ac:dyDescent="0.2">
      <c r="B238" s="884"/>
      <c r="C238" s="735"/>
      <c r="D238" s="449" t="s">
        <v>2720</v>
      </c>
      <c r="E238" s="449">
        <v>123939.57199999999</v>
      </c>
      <c r="F238" s="449">
        <v>21812.13</v>
      </c>
      <c r="G238" s="449">
        <v>1319.0909999999999</v>
      </c>
      <c r="H238" s="449">
        <v>35313.708999999988</v>
      </c>
      <c r="I238" s="449">
        <v>2347.6119999999983</v>
      </c>
      <c r="J238" s="449">
        <v>27027.099999999991</v>
      </c>
      <c r="K238" s="975">
        <v>6854.4350000000013</v>
      </c>
      <c r="L238" s="975"/>
    </row>
    <row r="239" spans="2:12" x14ac:dyDescent="0.2">
      <c r="B239" s="884"/>
      <c r="C239" s="735"/>
      <c r="D239" s="449" t="s">
        <v>2719</v>
      </c>
      <c r="E239" s="449">
        <v>2865.1999999999989</v>
      </c>
      <c r="F239" s="449">
        <v>7022.5239999999994</v>
      </c>
      <c r="G239" s="449">
        <v>524.76400000000012</v>
      </c>
      <c r="H239" s="449">
        <v>5216.5759999999991</v>
      </c>
      <c r="I239" s="449">
        <v>13.628999999999998</v>
      </c>
      <c r="J239" s="449">
        <v>0</v>
      </c>
      <c r="K239" s="449">
        <v>0</v>
      </c>
      <c r="L239" s="975"/>
    </row>
    <row r="240" spans="2:12" x14ac:dyDescent="0.2">
      <c r="B240" s="884"/>
      <c r="C240" s="735"/>
      <c r="D240" s="449" t="s">
        <v>2718</v>
      </c>
      <c r="E240" s="449">
        <v>127235.49200000003</v>
      </c>
      <c r="F240" s="449">
        <v>26376.417999999998</v>
      </c>
      <c r="G240" s="449">
        <v>1813.1490000000003</v>
      </c>
      <c r="H240" s="449">
        <v>27115.518000000004</v>
      </c>
      <c r="I240" s="449">
        <v>1796.5540000000001</v>
      </c>
      <c r="J240" s="449">
        <v>19148.512000000002</v>
      </c>
      <c r="K240" s="975">
        <v>4026.7650000000012</v>
      </c>
      <c r="L240" s="975"/>
    </row>
    <row r="241" spans="2:12" x14ac:dyDescent="0.2">
      <c r="B241" s="884"/>
      <c r="C241" s="735"/>
      <c r="D241" s="449" t="s">
        <v>2717</v>
      </c>
      <c r="E241" s="449">
        <v>116140.679</v>
      </c>
      <c r="F241" s="449">
        <v>146584.01699999999</v>
      </c>
      <c r="G241" s="449">
        <v>11124.33</v>
      </c>
      <c r="H241" s="449">
        <v>61109.966</v>
      </c>
      <c r="I241" s="449">
        <v>7469.3220000000001</v>
      </c>
      <c r="J241" s="449">
        <v>99720.60100000001</v>
      </c>
      <c r="K241" s="975">
        <v>17059.143999999997</v>
      </c>
      <c r="L241" s="975"/>
    </row>
    <row r="242" spans="2:12" x14ac:dyDescent="0.2">
      <c r="B242" s="884"/>
      <c r="C242" s="735" t="s">
        <v>991</v>
      </c>
      <c r="D242" s="449"/>
      <c r="E242" s="449"/>
      <c r="F242" s="449"/>
      <c r="G242" s="449"/>
      <c r="H242" s="449"/>
      <c r="I242" s="449"/>
      <c r="J242" s="449"/>
      <c r="K242" s="975"/>
      <c r="L242" s="975"/>
    </row>
    <row r="243" spans="2:12" x14ac:dyDescent="0.2">
      <c r="B243" s="884"/>
      <c r="C243" s="735"/>
      <c r="D243" s="449" t="s">
        <v>2720</v>
      </c>
      <c r="E243" s="449">
        <v>164774.53099999996</v>
      </c>
      <c r="F243" s="449">
        <v>15771.103999999999</v>
      </c>
      <c r="G243" s="449">
        <v>3316.95</v>
      </c>
      <c r="H243" s="449">
        <v>45377.859000000011</v>
      </c>
      <c r="I243" s="449">
        <v>5018.6640000000025</v>
      </c>
      <c r="J243" s="449">
        <v>36309.721000000005</v>
      </c>
      <c r="K243" s="975">
        <v>9250.6399999999958</v>
      </c>
      <c r="L243" s="975"/>
    </row>
    <row r="244" spans="2:12" x14ac:dyDescent="0.2">
      <c r="B244" s="884"/>
      <c r="C244" s="735"/>
      <c r="D244" s="449" t="s">
        <v>2719</v>
      </c>
      <c r="E244" s="449">
        <v>5532.8260000000009</v>
      </c>
      <c r="F244" s="449">
        <v>4609.7170000000006</v>
      </c>
      <c r="G244" s="449">
        <v>727.11500000000001</v>
      </c>
      <c r="H244" s="449">
        <v>14619.099</v>
      </c>
      <c r="I244" s="449">
        <v>1117.5530000000001</v>
      </c>
      <c r="J244" s="449">
        <v>0</v>
      </c>
      <c r="K244" s="449">
        <v>0</v>
      </c>
      <c r="L244" s="975"/>
    </row>
    <row r="245" spans="2:12" x14ac:dyDescent="0.2">
      <c r="B245" s="884"/>
      <c r="C245" s="735"/>
      <c r="D245" s="449" t="s">
        <v>2718</v>
      </c>
      <c r="E245" s="449">
        <v>168198.98000000004</v>
      </c>
      <c r="F245" s="449">
        <v>22355.896999999997</v>
      </c>
      <c r="G245" s="449">
        <v>3723.8070000000007</v>
      </c>
      <c r="H245" s="449">
        <v>31878.642999999982</v>
      </c>
      <c r="I245" s="449">
        <v>4467.1640000000007</v>
      </c>
      <c r="J245" s="449">
        <v>32131.424999999988</v>
      </c>
      <c r="K245" s="975">
        <v>9019.1889999999912</v>
      </c>
      <c r="L245" s="975"/>
    </row>
    <row r="246" spans="2:12" x14ac:dyDescent="0.2">
      <c r="B246" s="884"/>
      <c r="C246" s="735"/>
      <c r="D246" s="449" t="s">
        <v>2717</v>
      </c>
      <c r="E246" s="449">
        <v>116603.607</v>
      </c>
      <c r="F246" s="449">
        <v>144549.158</v>
      </c>
      <c r="G246" s="449">
        <v>11442.589</v>
      </c>
      <c r="H246" s="449">
        <v>64040.04099999999</v>
      </c>
      <c r="I246" s="449">
        <v>7765.4139999999998</v>
      </c>
      <c r="J246" s="449">
        <v>107857.29000000001</v>
      </c>
      <c r="K246" s="975">
        <v>17185.567000000003</v>
      </c>
      <c r="L246" s="975"/>
    </row>
    <row r="247" spans="2:12" x14ac:dyDescent="0.2">
      <c r="B247" s="884"/>
      <c r="C247" s="735"/>
      <c r="D247" s="449"/>
      <c r="E247" s="449"/>
      <c r="F247" s="449"/>
      <c r="G247" s="449"/>
      <c r="H247" s="449"/>
      <c r="I247" s="449"/>
      <c r="J247" s="449"/>
      <c r="K247" s="975"/>
      <c r="L247" s="975"/>
    </row>
    <row r="248" spans="2:12" x14ac:dyDescent="0.2">
      <c r="B248" s="569" t="s">
        <v>3021</v>
      </c>
      <c r="C248" s="735" t="s">
        <v>852</v>
      </c>
      <c r="D248" s="449" t="s">
        <v>2720</v>
      </c>
      <c r="E248" s="449">
        <v>114088.856</v>
      </c>
      <c r="F248" s="449">
        <v>9262.6530000000002</v>
      </c>
      <c r="G248" s="449">
        <v>871.93399999999997</v>
      </c>
      <c r="H248" s="449">
        <v>38359.741999999998</v>
      </c>
      <c r="I248" s="449">
        <v>3698.4590000000003</v>
      </c>
      <c r="J248" s="449">
        <v>26323.451000000005</v>
      </c>
      <c r="K248" s="975">
        <v>7055.0169999999998</v>
      </c>
      <c r="L248" s="975"/>
    </row>
    <row r="249" spans="2:12" x14ac:dyDescent="0.2">
      <c r="B249" s="569"/>
      <c r="C249" s="735"/>
      <c r="D249" s="449" t="s">
        <v>2719</v>
      </c>
      <c r="E249" s="449">
        <v>3224.4410000000003</v>
      </c>
      <c r="F249" s="449">
        <v>3403.239</v>
      </c>
      <c r="G249" s="449">
        <v>369.71199999999999</v>
      </c>
      <c r="H249" s="449">
        <v>5402.6079999999993</v>
      </c>
      <c r="I249" s="449">
        <v>86.543000000000006</v>
      </c>
      <c r="J249" s="449">
        <v>0</v>
      </c>
      <c r="K249" s="449">
        <v>0</v>
      </c>
      <c r="L249" s="975"/>
    </row>
    <row r="250" spans="2:12" x14ac:dyDescent="0.2">
      <c r="B250" s="569"/>
      <c r="C250" s="735"/>
      <c r="D250" s="449" t="s">
        <v>2718</v>
      </c>
      <c r="E250" s="449">
        <v>109449.38999999998</v>
      </c>
      <c r="F250" s="449">
        <v>10484.257</v>
      </c>
      <c r="G250" s="449">
        <v>1412.759</v>
      </c>
      <c r="H250" s="449">
        <v>26220.334000000003</v>
      </c>
      <c r="I250" s="449">
        <v>2007.4269999999999</v>
      </c>
      <c r="J250" s="449">
        <v>18394.702000000001</v>
      </c>
      <c r="K250" s="975">
        <v>5096.8630000000003</v>
      </c>
      <c r="L250" s="975"/>
    </row>
    <row r="251" spans="2:12" x14ac:dyDescent="0.2">
      <c r="B251" s="569"/>
      <c r="C251" s="735"/>
      <c r="D251" s="449" t="s">
        <v>2717</v>
      </c>
      <c r="E251" s="449">
        <v>130068.518</v>
      </c>
      <c r="F251" s="449">
        <v>145594.51800000001</v>
      </c>
      <c r="G251" s="449">
        <v>11271.476000000001</v>
      </c>
      <c r="H251" s="449">
        <v>65500.667999999998</v>
      </c>
      <c r="I251" s="449">
        <v>8678.41</v>
      </c>
      <c r="J251" s="449">
        <v>107474.22099999998</v>
      </c>
      <c r="K251" s="975">
        <v>18352.619999999995</v>
      </c>
      <c r="L251" s="975"/>
    </row>
    <row r="252" spans="2:12" x14ac:dyDescent="0.2">
      <c r="B252" s="569"/>
      <c r="C252" s="735" t="s">
        <v>899</v>
      </c>
      <c r="D252" s="449"/>
      <c r="E252" s="449"/>
      <c r="F252" s="449"/>
      <c r="G252" s="449"/>
      <c r="H252" s="449"/>
      <c r="I252" s="449"/>
      <c r="J252" s="449"/>
      <c r="K252" s="975"/>
      <c r="L252" s="975"/>
    </row>
    <row r="253" spans="2:12" x14ac:dyDescent="0.2">
      <c r="B253" s="569"/>
      <c r="C253" s="735"/>
      <c r="D253" s="449" t="s">
        <v>2720</v>
      </c>
      <c r="E253" s="449">
        <v>167456.64600000004</v>
      </c>
      <c r="F253" s="449">
        <v>9739.7470000000012</v>
      </c>
      <c r="G253" s="449">
        <v>2045.5559999999998</v>
      </c>
      <c r="H253" s="449">
        <v>42301.711999999985</v>
      </c>
      <c r="I253" s="449">
        <v>10153.587999999996</v>
      </c>
      <c r="J253" s="449">
        <v>55188.937999999995</v>
      </c>
      <c r="K253" s="975">
        <v>9611.1400000000031</v>
      </c>
      <c r="L253" s="975"/>
    </row>
    <row r="254" spans="2:12" x14ac:dyDescent="0.2">
      <c r="B254" s="569"/>
      <c r="C254" s="735"/>
      <c r="D254" s="449" t="s">
        <v>2719</v>
      </c>
      <c r="E254" s="449">
        <v>3590.0799999999986</v>
      </c>
      <c r="F254" s="449">
        <v>4641.1170000000002</v>
      </c>
      <c r="G254" s="449">
        <v>558.36400000000003</v>
      </c>
      <c r="H254" s="449">
        <v>9507.8889999999992</v>
      </c>
      <c r="I254" s="449">
        <v>338.80399999999997</v>
      </c>
      <c r="J254" s="449">
        <v>0</v>
      </c>
      <c r="K254" s="449">
        <v>0</v>
      </c>
      <c r="L254" s="975"/>
    </row>
    <row r="255" spans="2:12" x14ac:dyDescent="0.2">
      <c r="B255" s="569"/>
      <c r="C255" s="735"/>
      <c r="D255" s="449" t="s">
        <v>2718</v>
      </c>
      <c r="E255" s="449">
        <v>155966.49600000001</v>
      </c>
      <c r="F255" s="449">
        <v>17215.241000000002</v>
      </c>
      <c r="G255" s="449">
        <v>3116.4520000000002</v>
      </c>
      <c r="H255" s="449">
        <v>31100.719999999994</v>
      </c>
      <c r="I255" s="449">
        <v>8865.3070000000007</v>
      </c>
      <c r="J255" s="449">
        <v>42495.629000000001</v>
      </c>
      <c r="K255" s="975">
        <v>9096.0810000000019</v>
      </c>
      <c r="L255" s="975"/>
    </row>
    <row r="256" spans="2:12" x14ac:dyDescent="0.2">
      <c r="B256" s="569"/>
      <c r="C256" s="735"/>
      <c r="D256" s="449" t="s">
        <v>2717</v>
      </c>
      <c r="E256" s="449">
        <v>144088.75200000001</v>
      </c>
      <c r="F256" s="449">
        <v>142637.10200000001</v>
      </c>
      <c r="G256" s="449">
        <v>10759.83</v>
      </c>
      <c r="H256" s="449">
        <v>70234.062000000005</v>
      </c>
      <c r="I256" s="449">
        <v>8867.9980000000014</v>
      </c>
      <c r="J256" s="449">
        <v>126542.535</v>
      </c>
      <c r="K256" s="975">
        <v>18657.633999999995</v>
      </c>
      <c r="L256" s="975"/>
    </row>
    <row r="257" spans="2:12" x14ac:dyDescent="0.2">
      <c r="B257" s="884"/>
      <c r="C257" s="735" t="s">
        <v>900</v>
      </c>
      <c r="D257" s="449"/>
      <c r="E257" s="449"/>
      <c r="F257" s="449"/>
      <c r="G257" s="449"/>
      <c r="H257" s="449"/>
      <c r="I257" s="449"/>
      <c r="J257" s="449"/>
      <c r="K257" s="975"/>
      <c r="L257" s="975"/>
    </row>
    <row r="258" spans="2:12" x14ac:dyDescent="0.2">
      <c r="B258" s="884"/>
      <c r="C258" s="735"/>
      <c r="D258" s="449" t="s">
        <v>2720</v>
      </c>
      <c r="E258" s="449">
        <v>159178.58199999999</v>
      </c>
      <c r="F258" s="449">
        <v>14212.849000000002</v>
      </c>
      <c r="G258" s="449">
        <v>1133.893</v>
      </c>
      <c r="H258" s="449">
        <v>42729.001000000004</v>
      </c>
      <c r="I258" s="449">
        <v>6465.1030000000046</v>
      </c>
      <c r="J258" s="449">
        <v>33166.260000000009</v>
      </c>
      <c r="K258" s="975">
        <v>7402.7599999999911</v>
      </c>
      <c r="L258" s="975"/>
    </row>
    <row r="259" spans="2:12" x14ac:dyDescent="0.2">
      <c r="B259" s="884"/>
      <c r="C259" s="735"/>
      <c r="D259" s="449" t="s">
        <v>2719</v>
      </c>
      <c r="E259" s="449">
        <v>2475.1750000000011</v>
      </c>
      <c r="F259" s="449">
        <v>3838.5149999999994</v>
      </c>
      <c r="G259" s="449">
        <v>472.23900000000003</v>
      </c>
      <c r="H259" s="449">
        <v>4948.0010000000002</v>
      </c>
      <c r="I259" s="449">
        <v>1621.79</v>
      </c>
      <c r="J259" s="449">
        <v>0</v>
      </c>
      <c r="K259" s="449">
        <v>0</v>
      </c>
      <c r="L259" s="975"/>
    </row>
    <row r="260" spans="2:12" x14ac:dyDescent="0.2">
      <c r="B260" s="884"/>
      <c r="C260" s="735"/>
      <c r="D260" s="449" t="s">
        <v>2718</v>
      </c>
      <c r="E260" s="449">
        <v>160653.04999999999</v>
      </c>
      <c r="F260" s="449">
        <v>19910.741999999998</v>
      </c>
      <c r="G260" s="449">
        <v>1749.5519999999997</v>
      </c>
      <c r="H260" s="449">
        <v>37056.168000000012</v>
      </c>
      <c r="I260" s="449">
        <v>4956.4719999999998</v>
      </c>
      <c r="J260" s="449">
        <v>26009.356999999989</v>
      </c>
      <c r="K260" s="975">
        <v>6004.5809999999965</v>
      </c>
      <c r="L260" s="975"/>
    </row>
    <row r="261" spans="2:12" x14ac:dyDescent="0.2">
      <c r="B261" s="884"/>
      <c r="C261" s="735"/>
      <c r="D261" s="449" t="s">
        <v>2717</v>
      </c>
      <c r="E261" s="449">
        <v>146273.17200000002</v>
      </c>
      <c r="F261" s="449">
        <v>138506.565</v>
      </c>
      <c r="G261" s="449">
        <v>10616.411</v>
      </c>
      <c r="H261" s="449">
        <v>66706.597999999998</v>
      </c>
      <c r="I261" s="449">
        <v>11097.509</v>
      </c>
      <c r="J261" s="449">
        <v>136830.378</v>
      </c>
      <c r="K261" s="975">
        <v>19884.055</v>
      </c>
      <c r="L261" s="975"/>
    </row>
    <row r="262" spans="2:12" x14ac:dyDescent="0.2">
      <c r="B262" s="884"/>
      <c r="C262" s="735" t="s">
        <v>991</v>
      </c>
      <c r="D262" s="449"/>
      <c r="E262" s="449"/>
      <c r="F262" s="449"/>
      <c r="G262" s="449"/>
      <c r="H262" s="449"/>
      <c r="I262" s="449"/>
      <c r="J262" s="449"/>
      <c r="K262" s="975"/>
      <c r="L262" s="975"/>
    </row>
    <row r="263" spans="2:12" x14ac:dyDescent="0.2">
      <c r="B263" s="884"/>
      <c r="C263" s="735"/>
      <c r="D263" s="449" t="s">
        <v>2720</v>
      </c>
      <c r="E263" s="449">
        <v>201050.41799999995</v>
      </c>
      <c r="F263" s="449">
        <v>20929.504999999997</v>
      </c>
      <c r="G263" s="449">
        <v>3465.2629999999999</v>
      </c>
      <c r="H263" s="449">
        <v>54614.160999999993</v>
      </c>
      <c r="I263" s="449">
        <v>16552.644</v>
      </c>
      <c r="J263" s="449">
        <v>39319.763999999966</v>
      </c>
      <c r="K263" s="975">
        <v>9914.6830000000045</v>
      </c>
      <c r="L263" s="975"/>
    </row>
    <row r="264" spans="2:12" x14ac:dyDescent="0.2">
      <c r="B264" s="884"/>
      <c r="C264" s="735"/>
      <c r="D264" s="449" t="s">
        <v>2719</v>
      </c>
      <c r="E264" s="449">
        <v>2466.4939999999988</v>
      </c>
      <c r="F264" s="449">
        <v>5450.02</v>
      </c>
      <c r="G264" s="449">
        <v>760.39100000000008</v>
      </c>
      <c r="H264" s="449">
        <v>14079.279999999999</v>
      </c>
      <c r="I264" s="449">
        <v>462.48500000000035</v>
      </c>
      <c r="J264" s="449">
        <v>0</v>
      </c>
      <c r="K264" s="449">
        <v>0</v>
      </c>
      <c r="L264" s="975"/>
    </row>
    <row r="265" spans="2:12" x14ac:dyDescent="0.2">
      <c r="B265" s="884"/>
      <c r="C265" s="735"/>
      <c r="D265" s="449" t="s">
        <v>2718</v>
      </c>
      <c r="E265" s="449">
        <v>191135.31700000004</v>
      </c>
      <c r="F265" s="449">
        <v>27738.133000000009</v>
      </c>
      <c r="G265" s="449">
        <v>3739.3239999999996</v>
      </c>
      <c r="H265" s="449">
        <v>41189.881999999983</v>
      </c>
      <c r="I265" s="449">
        <v>9903.9079999999976</v>
      </c>
      <c r="J265" s="449">
        <v>35870.319999999992</v>
      </c>
      <c r="K265" s="975">
        <v>8701.6749999999993</v>
      </c>
      <c r="L265" s="975"/>
    </row>
    <row r="266" spans="2:12" x14ac:dyDescent="0.2">
      <c r="B266" s="884"/>
      <c r="C266" s="735"/>
      <c r="D266" s="449" t="s">
        <v>2717</v>
      </c>
      <c r="E266" s="449">
        <v>159401.61499999999</v>
      </c>
      <c r="F266" s="449">
        <v>137140.18900000001</v>
      </c>
      <c r="G266" s="449">
        <v>11102.74</v>
      </c>
      <c r="H266" s="449">
        <v>74265.414000000019</v>
      </c>
      <c r="I266" s="449">
        <v>17442.802000000003</v>
      </c>
      <c r="J266" s="449">
        <v>141887.30899999998</v>
      </c>
      <c r="K266" s="975">
        <v>21110.328999999998</v>
      </c>
      <c r="L266" s="975"/>
    </row>
    <row r="267" spans="2:12" x14ac:dyDescent="0.2">
      <c r="B267" s="884"/>
      <c r="C267" s="735"/>
      <c r="D267" s="449"/>
      <c r="E267" s="449"/>
      <c r="F267" s="449"/>
      <c r="G267" s="449"/>
      <c r="H267" s="449"/>
      <c r="I267" s="449"/>
      <c r="J267" s="449"/>
      <c r="K267" s="975"/>
      <c r="L267" s="975"/>
    </row>
    <row r="268" spans="2:12" x14ac:dyDescent="0.2">
      <c r="B268" s="569" t="s">
        <v>3022</v>
      </c>
      <c r="C268" s="735" t="s">
        <v>852</v>
      </c>
      <c r="D268" s="449" t="s">
        <v>2720</v>
      </c>
      <c r="E268" s="449">
        <v>140651.22</v>
      </c>
      <c r="F268" s="449">
        <v>9913.8680000000004</v>
      </c>
      <c r="G268" s="449">
        <v>1254.239</v>
      </c>
      <c r="H268" s="449">
        <v>48940.959999999999</v>
      </c>
      <c r="I268" s="449">
        <v>12254.055</v>
      </c>
      <c r="J268" s="449">
        <v>28549.338</v>
      </c>
      <c r="K268" s="975">
        <v>6709.3819999999996</v>
      </c>
      <c r="L268" s="975"/>
    </row>
    <row r="269" spans="2:12" x14ac:dyDescent="0.2">
      <c r="B269" s="569"/>
      <c r="C269" s="735"/>
      <c r="D269" s="449" t="s">
        <v>2719</v>
      </c>
      <c r="E269" s="449">
        <v>4878.8099999999995</v>
      </c>
      <c r="F269" s="449">
        <v>4425.0050000000001</v>
      </c>
      <c r="G269" s="449">
        <v>417.98500000000001</v>
      </c>
      <c r="H269" s="449">
        <v>5001.6940000000013</v>
      </c>
      <c r="I269" s="449">
        <v>301.88</v>
      </c>
      <c r="J269" s="449">
        <v>0</v>
      </c>
      <c r="K269" s="449">
        <v>0</v>
      </c>
      <c r="L269" s="975"/>
    </row>
    <row r="270" spans="2:12" x14ac:dyDescent="0.2">
      <c r="B270" s="569"/>
      <c r="C270" s="735"/>
      <c r="D270" s="449" t="s">
        <v>2718</v>
      </c>
      <c r="E270" s="449">
        <v>143366.897</v>
      </c>
      <c r="F270" s="449">
        <v>12768.181</v>
      </c>
      <c r="G270" s="449">
        <v>1398.848</v>
      </c>
      <c r="H270" s="449">
        <v>37675.001000000004</v>
      </c>
      <c r="I270" s="449">
        <v>8083.8860000000004</v>
      </c>
      <c r="J270" s="449">
        <v>22489.467999999997</v>
      </c>
      <c r="K270" s="975">
        <v>5469.335</v>
      </c>
      <c r="L270" s="975"/>
    </row>
    <row r="271" spans="2:12" x14ac:dyDescent="0.2">
      <c r="B271" s="569"/>
      <c r="C271" s="735"/>
      <c r="D271" s="449" t="s">
        <v>2717</v>
      </c>
      <c r="E271" s="449">
        <v>161807.35499999998</v>
      </c>
      <c r="F271" s="449">
        <v>137132.02799999999</v>
      </c>
      <c r="G271" s="449">
        <v>11376.117</v>
      </c>
      <c r="H271" s="449">
        <v>75082.020999999993</v>
      </c>
      <c r="I271" s="449">
        <v>14743.137000000001</v>
      </c>
      <c r="J271" s="449">
        <v>141582.86300000001</v>
      </c>
      <c r="K271" s="975">
        <v>20099.613000000001</v>
      </c>
      <c r="L271" s="975"/>
    </row>
    <row r="272" spans="2:12" x14ac:dyDescent="0.2">
      <c r="B272" s="569"/>
      <c r="C272" s="735" t="s">
        <v>899</v>
      </c>
      <c r="D272" s="449"/>
      <c r="E272" s="449"/>
      <c r="F272" s="449"/>
      <c r="G272" s="449"/>
      <c r="H272" s="449"/>
      <c r="I272" s="449"/>
      <c r="J272" s="449"/>
      <c r="K272" s="975"/>
      <c r="L272" s="975"/>
    </row>
    <row r="273" spans="1:12" x14ac:dyDescent="0.2">
      <c r="B273" s="569"/>
      <c r="C273" s="735"/>
      <c r="D273" s="449" t="s">
        <v>2720</v>
      </c>
      <c r="E273" s="449">
        <v>181077.87600000002</v>
      </c>
      <c r="F273" s="449">
        <v>15503.673000000001</v>
      </c>
      <c r="G273" s="449">
        <v>2388.739</v>
      </c>
      <c r="H273" s="449">
        <v>49302.943999999996</v>
      </c>
      <c r="I273" s="449">
        <v>11571.230000000003</v>
      </c>
      <c r="J273" s="449">
        <v>53534.901999999987</v>
      </c>
      <c r="K273" s="975">
        <v>9022.3310000000001</v>
      </c>
      <c r="L273" s="975"/>
    </row>
    <row r="274" spans="1:12" x14ac:dyDescent="0.2">
      <c r="B274" s="569"/>
      <c r="C274" s="735"/>
      <c r="D274" s="449" t="s">
        <v>2719</v>
      </c>
      <c r="E274" s="449">
        <v>3451.273000000001</v>
      </c>
      <c r="F274" s="449">
        <v>8375.4029999999984</v>
      </c>
      <c r="G274" s="449">
        <v>658.81399999999996</v>
      </c>
      <c r="H274" s="449">
        <v>15941.318000000001</v>
      </c>
      <c r="I274" s="449">
        <v>281.33100000000002</v>
      </c>
      <c r="J274" s="449">
        <v>0</v>
      </c>
      <c r="K274" s="449">
        <v>0</v>
      </c>
      <c r="L274" s="975"/>
    </row>
    <row r="275" spans="1:12" x14ac:dyDescent="0.2">
      <c r="B275" s="569"/>
      <c r="C275" s="735"/>
      <c r="D275" s="449" t="s">
        <v>2718</v>
      </c>
      <c r="E275" s="449">
        <v>168136.43099999998</v>
      </c>
      <c r="F275" s="449">
        <v>22639.054999999997</v>
      </c>
      <c r="G275" s="449">
        <v>2849.9650000000001</v>
      </c>
      <c r="H275" s="449">
        <v>47251.328999999983</v>
      </c>
      <c r="I275" s="449">
        <v>6729.0579999999991</v>
      </c>
      <c r="J275" s="449">
        <v>47166.145000000019</v>
      </c>
      <c r="K275" s="975">
        <v>9992.3940000000002</v>
      </c>
      <c r="L275" s="975"/>
    </row>
    <row r="276" spans="1:12" x14ac:dyDescent="0.2">
      <c r="B276" s="569"/>
      <c r="C276" s="735"/>
      <c r="D276" s="449" t="s">
        <v>2717</v>
      </c>
      <c r="E276" s="449">
        <v>176996.913</v>
      </c>
      <c r="F276" s="449">
        <v>138372.35999999999</v>
      </c>
      <c r="G276" s="449">
        <v>11573.704</v>
      </c>
      <c r="H276" s="449">
        <v>75434.331000000006</v>
      </c>
      <c r="I276" s="449">
        <v>15272.102000000001</v>
      </c>
      <c r="J276" s="449">
        <v>151356.299</v>
      </c>
      <c r="K276" s="975">
        <v>19432.076000000001</v>
      </c>
      <c r="L276" s="975"/>
    </row>
    <row r="277" spans="1:12" x14ac:dyDescent="0.2">
      <c r="B277" s="884"/>
      <c r="C277" s="735" t="s">
        <v>900</v>
      </c>
      <c r="D277" s="449"/>
      <c r="E277" s="449"/>
      <c r="F277" s="449"/>
      <c r="G277" s="449"/>
      <c r="H277" s="449"/>
      <c r="I277" s="449"/>
      <c r="J277" s="449"/>
      <c r="K277" s="975"/>
      <c r="L277" s="975"/>
    </row>
    <row r="278" spans="1:12" x14ac:dyDescent="0.2">
      <c r="B278" s="884"/>
      <c r="C278" s="735"/>
      <c r="D278" s="449" t="s">
        <v>2720</v>
      </c>
      <c r="E278" s="449">
        <v>183145.76699999999</v>
      </c>
      <c r="F278" s="449">
        <v>11815.810000000001</v>
      </c>
      <c r="G278" s="449">
        <v>1188.3530000000001</v>
      </c>
      <c r="H278" s="449">
        <v>39796.800000000003</v>
      </c>
      <c r="I278" s="449">
        <v>5150.3369999999959</v>
      </c>
      <c r="J278" s="449">
        <v>33091.778000000006</v>
      </c>
      <c r="K278" s="975">
        <v>6916.2849999999999</v>
      </c>
      <c r="L278" s="975"/>
    </row>
    <row r="279" spans="1:12" x14ac:dyDescent="0.2">
      <c r="B279" s="884"/>
      <c r="C279" s="735"/>
      <c r="D279" s="449" t="s">
        <v>2719</v>
      </c>
      <c r="E279" s="449">
        <v>2042.5569999999989</v>
      </c>
      <c r="F279" s="449">
        <v>2442.0840000000007</v>
      </c>
      <c r="G279" s="449">
        <v>440.28099999999995</v>
      </c>
      <c r="H279" s="449">
        <v>10314.232000000004</v>
      </c>
      <c r="I279" s="449">
        <v>1411.7370000000001</v>
      </c>
      <c r="J279" s="449">
        <v>0</v>
      </c>
      <c r="K279" s="449">
        <v>0</v>
      </c>
      <c r="L279" s="975"/>
    </row>
    <row r="280" spans="1:12" x14ac:dyDescent="0.2">
      <c r="B280" s="884"/>
      <c r="C280" s="735"/>
      <c r="D280" s="449" t="s">
        <v>2718</v>
      </c>
      <c r="E280" s="449">
        <v>195073.68</v>
      </c>
      <c r="F280" s="449">
        <v>16219.255000000005</v>
      </c>
      <c r="G280" s="449">
        <v>1626.9480000000003</v>
      </c>
      <c r="H280" s="449">
        <v>40373.08600000001</v>
      </c>
      <c r="I280" s="449">
        <v>8735.3909999999996</v>
      </c>
      <c r="J280" s="449">
        <v>26015.718999999983</v>
      </c>
      <c r="K280" s="975">
        <v>6453.3940000000002</v>
      </c>
      <c r="L280" s="975"/>
    </row>
    <row r="281" spans="1:12" x14ac:dyDescent="0.2">
      <c r="B281" s="884"/>
      <c r="C281" s="735"/>
      <c r="D281" s="449" t="s">
        <v>2717</v>
      </c>
      <c r="E281" s="449">
        <v>166743.39000000001</v>
      </c>
      <c r="F281" s="449">
        <v>132052.617</v>
      </c>
      <c r="G281" s="449">
        <v>11575.392</v>
      </c>
      <c r="H281" s="449">
        <v>73106.297999999995</v>
      </c>
      <c r="I281" s="449">
        <v>13711.263000000001</v>
      </c>
      <c r="J281" s="449">
        <v>155358.00999999998</v>
      </c>
      <c r="K281" s="975">
        <v>19597.803</v>
      </c>
      <c r="L281" s="975"/>
    </row>
    <row r="282" spans="1:12" x14ac:dyDescent="0.2">
      <c r="B282" s="884"/>
      <c r="C282" s="735" t="s">
        <v>991</v>
      </c>
      <c r="D282" s="449"/>
      <c r="E282" s="449"/>
      <c r="F282" s="449"/>
      <c r="G282" s="449"/>
      <c r="H282" s="449"/>
      <c r="I282" s="449"/>
      <c r="J282" s="449"/>
      <c r="K282" s="975"/>
      <c r="L282" s="975"/>
    </row>
    <row r="283" spans="1:12" x14ac:dyDescent="0.2">
      <c r="B283" s="884"/>
      <c r="C283" s="735"/>
      <c r="D283" s="449" t="s">
        <v>2720</v>
      </c>
      <c r="E283" s="449">
        <v>188319.54599999997</v>
      </c>
      <c r="F283" s="449">
        <v>8542.9409999999989</v>
      </c>
      <c r="G283" s="449">
        <v>2105.5810000000001</v>
      </c>
      <c r="H283" s="449">
        <v>41748.437000000064</v>
      </c>
      <c r="I283" s="449">
        <v>10316.096000000001</v>
      </c>
      <c r="J283" s="449">
        <v>24121.929000000018</v>
      </c>
      <c r="K283" s="975">
        <v>6268.8940000000002</v>
      </c>
      <c r="L283" s="975"/>
    </row>
    <row r="284" spans="1:12" x14ac:dyDescent="0.2">
      <c r="B284" s="884"/>
      <c r="C284" s="735"/>
      <c r="D284" s="449" t="s">
        <v>2719</v>
      </c>
      <c r="E284" s="449">
        <v>4678.1990000000005</v>
      </c>
      <c r="F284" s="449">
        <v>1267.3190000000013</v>
      </c>
      <c r="G284" s="449">
        <v>371.24700000000007</v>
      </c>
      <c r="H284" s="449">
        <v>13923.311000000002</v>
      </c>
      <c r="I284" s="449">
        <v>856.00000000000023</v>
      </c>
      <c r="J284" s="449">
        <v>0</v>
      </c>
      <c r="K284" s="449">
        <v>0</v>
      </c>
      <c r="L284" s="975"/>
    </row>
    <row r="285" spans="1:12" x14ac:dyDescent="0.2">
      <c r="B285" s="884"/>
      <c r="C285" s="735"/>
      <c r="D285" s="449" t="s">
        <v>2718</v>
      </c>
      <c r="E285" s="449">
        <v>179215.25499999995</v>
      </c>
      <c r="F285" s="449">
        <v>12456.684000000001</v>
      </c>
      <c r="G285" s="449">
        <v>2513.4110000000001</v>
      </c>
      <c r="H285" s="449">
        <v>46188.033999999985</v>
      </c>
      <c r="I285" s="449">
        <v>9843.2560000000012</v>
      </c>
      <c r="J285" s="449">
        <v>21758.869999999995</v>
      </c>
      <c r="K285" s="975">
        <v>7628.7589999999946</v>
      </c>
      <c r="L285" s="975"/>
    </row>
    <row r="286" spans="1:12" x14ac:dyDescent="0.2">
      <c r="B286" s="884"/>
      <c r="C286" s="735"/>
      <c r="D286" s="449" t="s">
        <v>2717</v>
      </c>
      <c r="E286" s="449">
        <v>180730.29500000001</v>
      </c>
      <c r="F286" s="449">
        <v>129358.871</v>
      </c>
      <c r="G286" s="449">
        <v>11538.808999999999</v>
      </c>
      <c r="H286" s="449">
        <v>72373.725000000006</v>
      </c>
      <c r="I286" s="449">
        <v>13608.886999999999</v>
      </c>
      <c r="J286" s="449">
        <v>153399.50899999999</v>
      </c>
      <c r="K286" s="975">
        <v>19816.078000000005</v>
      </c>
      <c r="L286" s="975"/>
    </row>
    <row r="287" spans="1:12" ht="12" thickBot="1" x14ac:dyDescent="0.25">
      <c r="B287" s="670"/>
      <c r="C287" s="883"/>
      <c r="D287" s="606"/>
      <c r="E287" s="882"/>
      <c r="F287" s="882"/>
      <c r="G287" s="606"/>
      <c r="H287" s="606"/>
      <c r="I287" s="606"/>
      <c r="J287" s="606"/>
      <c r="K287" s="606"/>
    </row>
    <row r="288" spans="1:12" ht="12" thickTop="1" x14ac:dyDescent="0.2">
      <c r="A288" s="661"/>
      <c r="B288" s="811" t="s">
        <v>2716</v>
      </c>
      <c r="C288" s="589"/>
      <c r="D288" s="589"/>
      <c r="E288" s="589"/>
      <c r="G288" s="1145"/>
      <c r="H288" s="1145"/>
    </row>
    <row r="290" spans="2:5" x14ac:dyDescent="0.2">
      <c r="B290" s="1144" t="s">
        <v>1916</v>
      </c>
      <c r="C290" s="1144"/>
      <c r="D290" s="1144"/>
      <c r="E290" s="1144"/>
    </row>
    <row r="291" spans="2:5" x14ac:dyDescent="0.2">
      <c r="B291" s="661" t="s">
        <v>2715</v>
      </c>
      <c r="C291" s="881"/>
      <c r="D291" s="661"/>
      <c r="E291" s="661"/>
    </row>
  </sheetData>
  <mergeCells count="4">
    <mergeCell ref="B290:E290"/>
    <mergeCell ref="G288:H288"/>
    <mergeCell ref="B3:H3"/>
    <mergeCell ref="B5:D5"/>
  </mergeCells>
  <pageMargins left="0.75" right="0.75" top="1" bottom="1" header="0.5" footer="0.5"/>
  <pageSetup scale="80" orientation="portrait" horizontalDpi="1200" verticalDpi="12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C61"/>
  <sheetViews>
    <sheetView zoomScaleNormal="100" workbookViewId="0">
      <selection activeCell="W14" sqref="W14"/>
    </sheetView>
  </sheetViews>
  <sheetFormatPr defaultRowHeight="11.25" x14ac:dyDescent="0.2"/>
  <cols>
    <col min="1" max="1" width="3.7109375" style="12" customWidth="1"/>
    <col min="2" max="2" width="32.140625" style="12" customWidth="1"/>
    <col min="3" max="12" width="8.7109375" style="12" customWidth="1"/>
    <col min="13" max="13" width="4.28515625" style="12" customWidth="1"/>
    <col min="14" max="14" width="39.42578125" style="12" bestFit="1" customWidth="1"/>
    <col min="15" max="29" width="8.7109375" style="12" customWidth="1"/>
    <col min="30" max="16384" width="9.140625" style="12"/>
  </cols>
  <sheetData>
    <row r="2" spans="2:29" ht="18.75" customHeight="1" x14ac:dyDescent="0.2">
      <c r="B2" s="314" t="s">
        <v>1909</v>
      </c>
      <c r="C2" s="313"/>
      <c r="D2" s="313"/>
      <c r="E2" s="313"/>
      <c r="F2" s="313"/>
      <c r="G2" s="313"/>
      <c r="H2" s="313"/>
      <c r="I2" s="313"/>
      <c r="J2" s="313"/>
      <c r="K2" s="313"/>
      <c r="L2" s="313"/>
      <c r="N2" s="1148"/>
      <c r="O2" s="1148"/>
      <c r="P2" s="1148"/>
      <c r="Q2" s="1148"/>
      <c r="R2" s="1148"/>
      <c r="S2" s="16"/>
      <c r="T2" s="16"/>
    </row>
    <row r="3" spans="2:29" x14ac:dyDescent="0.2">
      <c r="B3" s="101"/>
      <c r="C3" s="101"/>
      <c r="D3" s="101"/>
      <c r="E3" s="16"/>
      <c r="F3" s="16"/>
      <c r="G3" s="16"/>
      <c r="H3" s="11"/>
    </row>
    <row r="4" spans="2:29" ht="12" thickBot="1" x14ac:dyDescent="0.25">
      <c r="B4" s="173" t="s">
        <v>427</v>
      </c>
      <c r="C4" s="21"/>
      <c r="D4" s="173"/>
      <c r="E4" s="173"/>
      <c r="F4" s="173"/>
      <c r="G4" s="173"/>
      <c r="H4" s="111"/>
      <c r="I4" s="21"/>
      <c r="J4" s="21"/>
      <c r="K4" s="21"/>
      <c r="L4" s="21"/>
      <c r="N4" s="174"/>
      <c r="R4" s="21"/>
      <c r="S4" s="21"/>
    </row>
    <row r="5" spans="2:29" s="17" customFormat="1" ht="21" customHeight="1" thickBot="1" x14ac:dyDescent="0.25">
      <c r="B5" s="315" t="s">
        <v>480</v>
      </c>
      <c r="C5" s="316" t="s">
        <v>468</v>
      </c>
      <c r="D5" s="316" t="s">
        <v>469</v>
      </c>
      <c r="E5" s="316" t="s">
        <v>470</v>
      </c>
      <c r="F5" s="316" t="s">
        <v>471</v>
      </c>
      <c r="G5" s="317" t="s">
        <v>472</v>
      </c>
      <c r="H5" s="317" t="s">
        <v>473</v>
      </c>
      <c r="I5" s="317" t="s">
        <v>474</v>
      </c>
      <c r="J5" s="317" t="s">
        <v>475</v>
      </c>
      <c r="K5" s="317" t="s">
        <v>476</v>
      </c>
      <c r="L5" s="317" t="s">
        <v>477</v>
      </c>
      <c r="M5" s="102"/>
      <c r="N5" s="315" t="s">
        <v>480</v>
      </c>
      <c r="O5" s="316" t="s">
        <v>879</v>
      </c>
      <c r="P5" s="316" t="s">
        <v>880</v>
      </c>
      <c r="Q5" s="316" t="s">
        <v>881</v>
      </c>
      <c r="R5" s="316" t="s">
        <v>882</v>
      </c>
      <c r="S5" s="316" t="s">
        <v>901</v>
      </c>
      <c r="T5" s="316" t="s">
        <v>1266</v>
      </c>
      <c r="U5" s="316" t="s">
        <v>1267</v>
      </c>
      <c r="V5" s="316" t="s">
        <v>1268</v>
      </c>
      <c r="W5" s="316" t="s">
        <v>1269</v>
      </c>
      <c r="X5" s="316" t="s">
        <v>1270</v>
      </c>
      <c r="Y5" s="316" t="s">
        <v>1557</v>
      </c>
      <c r="Z5" s="316" t="s">
        <v>2774</v>
      </c>
      <c r="AA5" s="316" t="s">
        <v>2775</v>
      </c>
      <c r="AB5" s="316" t="s">
        <v>2776</v>
      </c>
      <c r="AC5" s="316" t="s">
        <v>2777</v>
      </c>
    </row>
    <row r="6" spans="2:29" x14ac:dyDescent="0.2">
      <c r="B6" s="11"/>
      <c r="C6" s="119"/>
      <c r="D6" s="119"/>
      <c r="E6" s="119"/>
      <c r="F6" s="14"/>
      <c r="G6" s="14"/>
      <c r="H6" s="10"/>
      <c r="I6" s="14"/>
      <c r="J6" s="14"/>
      <c r="K6" s="14"/>
      <c r="L6" s="14"/>
      <c r="M6" s="14"/>
      <c r="S6" s="14"/>
    </row>
    <row r="7" spans="2:29" ht="15.95" customHeight="1" x14ac:dyDescent="0.2">
      <c r="B7" s="83" t="s">
        <v>481</v>
      </c>
      <c r="C7" s="103">
        <v>1409.1</v>
      </c>
      <c r="D7" s="103">
        <v>845.3</v>
      </c>
      <c r="E7" s="103">
        <v>1340.4</v>
      </c>
      <c r="F7" s="103">
        <v>1810.4</v>
      </c>
      <c r="G7" s="103">
        <v>740.1</v>
      </c>
      <c r="H7" s="103">
        <v>1458.9</v>
      </c>
      <c r="I7" s="103">
        <v>1743.1</v>
      </c>
      <c r="J7" s="103">
        <v>1203.3</v>
      </c>
      <c r="K7" s="103">
        <v>2997.7</v>
      </c>
      <c r="L7" s="85">
        <v>4438.3999999999996</v>
      </c>
      <c r="M7" s="14"/>
      <c r="N7" s="83" t="s">
        <v>860</v>
      </c>
      <c r="O7" s="50">
        <v>4475.7699999999995</v>
      </c>
      <c r="P7" s="50">
        <v>7632.99</v>
      </c>
      <c r="Q7" s="50">
        <v>3094.81</v>
      </c>
      <c r="R7" s="50">
        <v>6654.7300000000005</v>
      </c>
      <c r="S7" s="50">
        <v>3146.03</v>
      </c>
      <c r="T7" s="50">
        <v>5797.4679999999998</v>
      </c>
      <c r="U7" s="50">
        <v>8547.523799999999</v>
      </c>
      <c r="V7" s="50">
        <v>7637.1490430000003</v>
      </c>
      <c r="W7" s="50">
        <v>25074.218825000004</v>
      </c>
      <c r="X7" s="50">
        <v>10019.969999999999</v>
      </c>
      <c r="Y7" s="50">
        <v>3562.89</v>
      </c>
      <c r="Z7" s="50">
        <v>12303.182538999998</v>
      </c>
      <c r="AA7" s="50">
        <v>10884.746999999999</v>
      </c>
      <c r="AB7" s="50">
        <v>13191.344999999999</v>
      </c>
      <c r="AC7" s="50">
        <v>3369.0639999999999</v>
      </c>
    </row>
    <row r="8" spans="2:29" ht="15.95" customHeight="1" x14ac:dyDescent="0.2">
      <c r="B8" s="83" t="s">
        <v>482</v>
      </c>
      <c r="C8" s="103">
        <v>4282.7</v>
      </c>
      <c r="D8" s="103">
        <v>3132.9</v>
      </c>
      <c r="E8" s="103">
        <v>3979.6</v>
      </c>
      <c r="F8" s="103">
        <v>3863.5</v>
      </c>
      <c r="G8" s="103">
        <v>4651.1000000000004</v>
      </c>
      <c r="H8" s="103">
        <v>7653.2</v>
      </c>
      <c r="I8" s="103">
        <v>7509.6</v>
      </c>
      <c r="J8" s="103">
        <v>10896.4</v>
      </c>
      <c r="K8" s="103">
        <v>15108</v>
      </c>
      <c r="L8" s="85">
        <v>28805.8</v>
      </c>
      <c r="M8" s="14"/>
      <c r="N8" s="83" t="s">
        <v>861</v>
      </c>
      <c r="O8" s="50">
        <v>0</v>
      </c>
      <c r="P8" s="50">
        <v>0</v>
      </c>
      <c r="Q8" s="50">
        <v>0</v>
      </c>
      <c r="R8" s="50">
        <v>0</v>
      </c>
      <c r="S8" s="50">
        <v>0</v>
      </c>
      <c r="T8" s="50">
        <v>207.31200000000001</v>
      </c>
      <c r="U8" s="50">
        <v>131.364</v>
      </c>
      <c r="V8" s="50">
        <v>958.774</v>
      </c>
      <c r="W8" s="50">
        <v>804.14100000000008</v>
      </c>
      <c r="X8" s="50">
        <v>1631.98</v>
      </c>
      <c r="Y8" s="50">
        <v>315.36</v>
      </c>
      <c r="Z8" s="50">
        <v>932.45</v>
      </c>
      <c r="AA8" s="50">
        <v>57.524999999999999</v>
      </c>
      <c r="AB8" s="50">
        <v>119.55500000000001</v>
      </c>
      <c r="AC8" s="50">
        <v>222.215</v>
      </c>
    </row>
    <row r="9" spans="2:29" ht="15.95" customHeight="1" x14ac:dyDescent="0.2">
      <c r="B9" s="83" t="s">
        <v>483</v>
      </c>
      <c r="C9" s="103">
        <v>40.9</v>
      </c>
      <c r="D9" s="103">
        <v>2.8</v>
      </c>
      <c r="E9" s="103">
        <v>76.5</v>
      </c>
      <c r="F9" s="103">
        <v>6.9</v>
      </c>
      <c r="G9" s="103">
        <v>107.9</v>
      </c>
      <c r="H9" s="103">
        <v>15.6</v>
      </c>
      <c r="I9" s="103">
        <v>34</v>
      </c>
      <c r="J9" s="103">
        <v>7</v>
      </c>
      <c r="K9" s="103">
        <v>26.9</v>
      </c>
      <c r="L9" s="85">
        <v>3.2</v>
      </c>
      <c r="M9" s="14"/>
      <c r="N9" s="83" t="s">
        <v>862</v>
      </c>
      <c r="O9" s="50">
        <v>19901.79</v>
      </c>
      <c r="P9" s="50">
        <v>15499.59</v>
      </c>
      <c r="Q9" s="50">
        <v>12760.3</v>
      </c>
      <c r="R9" s="50">
        <v>7632.9</v>
      </c>
      <c r="S9" s="50">
        <v>9351.2099999999991</v>
      </c>
      <c r="T9" s="50">
        <v>10165.884</v>
      </c>
      <c r="U9" s="50">
        <v>10966.83</v>
      </c>
      <c r="V9" s="50">
        <v>17863.963</v>
      </c>
      <c r="W9" s="50">
        <v>19353.406999999999</v>
      </c>
      <c r="X9" s="50">
        <v>15380.18</v>
      </c>
      <c r="Y9" s="50">
        <v>12558.52</v>
      </c>
      <c r="Z9" s="50">
        <v>23867.228000000003</v>
      </c>
      <c r="AA9" s="50">
        <v>17326.382999999998</v>
      </c>
      <c r="AB9" s="50">
        <v>18562.810000000001</v>
      </c>
      <c r="AC9" s="50">
        <v>17172.409</v>
      </c>
    </row>
    <row r="10" spans="2:29" ht="15.95" customHeight="1" x14ac:dyDescent="0.2">
      <c r="B10" s="83" t="s">
        <v>484</v>
      </c>
      <c r="C10" s="103">
        <v>60.3</v>
      </c>
      <c r="D10" s="103">
        <v>38.1</v>
      </c>
      <c r="E10" s="103">
        <v>10.1</v>
      </c>
      <c r="F10" s="103" t="s">
        <v>431</v>
      </c>
      <c r="G10" s="103">
        <v>4</v>
      </c>
      <c r="H10" s="103" t="s">
        <v>431</v>
      </c>
      <c r="I10" s="103" t="s">
        <v>431</v>
      </c>
      <c r="J10" s="103" t="s">
        <v>431</v>
      </c>
      <c r="K10" s="103" t="s">
        <v>431</v>
      </c>
      <c r="L10" s="85">
        <v>76</v>
      </c>
      <c r="M10" s="14"/>
      <c r="N10" s="83" t="s">
        <v>863</v>
      </c>
      <c r="O10" s="50">
        <v>4.16</v>
      </c>
      <c r="P10" s="50">
        <v>3077.5499999999997</v>
      </c>
      <c r="Q10" s="50">
        <v>5.04</v>
      </c>
      <c r="R10" s="50">
        <v>0</v>
      </c>
      <c r="S10" s="50">
        <v>0</v>
      </c>
      <c r="T10" s="50">
        <v>7.1340000000000003</v>
      </c>
      <c r="U10" s="50">
        <v>24.801000000000002</v>
      </c>
      <c r="V10" s="50">
        <v>0</v>
      </c>
      <c r="W10" s="50">
        <v>12.5</v>
      </c>
      <c r="X10" s="50">
        <v>17.2</v>
      </c>
      <c r="Y10" s="50" t="s">
        <v>431</v>
      </c>
      <c r="Z10" s="50">
        <v>45</v>
      </c>
      <c r="AA10" s="50">
        <v>546.46100000000001</v>
      </c>
      <c r="AB10" s="50">
        <v>40.799999999999997</v>
      </c>
      <c r="AC10" s="50">
        <v>17</v>
      </c>
    </row>
    <row r="11" spans="2:29" ht="15.95" customHeight="1" x14ac:dyDescent="0.2">
      <c r="B11" s="83" t="s">
        <v>485</v>
      </c>
      <c r="C11" s="103">
        <v>163.69999999999999</v>
      </c>
      <c r="D11" s="103">
        <v>16.3</v>
      </c>
      <c r="E11" s="103">
        <v>267.10000000000002</v>
      </c>
      <c r="F11" s="103">
        <v>24.7</v>
      </c>
      <c r="G11" s="103">
        <v>14.4</v>
      </c>
      <c r="H11" s="103">
        <v>27.1</v>
      </c>
      <c r="I11" s="103">
        <v>146</v>
      </c>
      <c r="J11" s="103">
        <v>179.5</v>
      </c>
      <c r="K11" s="103">
        <v>172.2</v>
      </c>
      <c r="L11" s="85">
        <v>490.7</v>
      </c>
      <c r="M11" s="14"/>
      <c r="N11" s="83" t="s">
        <v>864</v>
      </c>
      <c r="O11" s="50">
        <v>748.16</v>
      </c>
      <c r="P11" s="50">
        <v>4280.53</v>
      </c>
      <c r="Q11" s="50">
        <v>3770.7200000000003</v>
      </c>
      <c r="R11" s="50">
        <v>1515.2</v>
      </c>
      <c r="S11" s="50">
        <v>211.57</v>
      </c>
      <c r="T11" s="50">
        <v>1640.3780000000002</v>
      </c>
      <c r="U11" s="50">
        <v>2094.3490000000002</v>
      </c>
      <c r="V11" s="50">
        <v>2399.5389999999998</v>
      </c>
      <c r="W11" s="50">
        <v>540.68799999999999</v>
      </c>
      <c r="X11" s="50">
        <v>5070.91</v>
      </c>
      <c r="Y11" s="50">
        <v>1357.74</v>
      </c>
      <c r="Z11" s="50">
        <v>1814.1329999999998</v>
      </c>
      <c r="AA11" s="50">
        <v>1201.405</v>
      </c>
      <c r="AB11" s="50">
        <v>474.863</v>
      </c>
      <c r="AC11" s="50">
        <v>98.209000000000003</v>
      </c>
    </row>
    <row r="12" spans="2:29" ht="15.95" customHeight="1" x14ac:dyDescent="0.2">
      <c r="B12" s="83" t="s">
        <v>486</v>
      </c>
      <c r="C12" s="103">
        <v>983.7</v>
      </c>
      <c r="D12" s="103">
        <v>1354.5</v>
      </c>
      <c r="E12" s="103">
        <v>5697.2</v>
      </c>
      <c r="F12" s="103">
        <v>2074.9</v>
      </c>
      <c r="G12" s="103">
        <v>1458.2</v>
      </c>
      <c r="H12" s="103">
        <v>1491.3</v>
      </c>
      <c r="I12" s="103">
        <v>3571.5</v>
      </c>
      <c r="J12" s="103">
        <v>2607.3000000000002</v>
      </c>
      <c r="K12" s="103">
        <v>846.9</v>
      </c>
      <c r="L12" s="85">
        <v>1294.0999999999999</v>
      </c>
      <c r="M12" s="14"/>
      <c r="N12" s="83" t="s">
        <v>865</v>
      </c>
      <c r="O12" s="50">
        <v>1552.3400000000001</v>
      </c>
      <c r="P12" s="50">
        <v>583.31999999999994</v>
      </c>
      <c r="Q12" s="50">
        <v>1582.6699999999998</v>
      </c>
      <c r="R12" s="50">
        <v>2093.13</v>
      </c>
      <c r="S12" s="50">
        <v>585.71</v>
      </c>
      <c r="T12" s="50">
        <v>1910.7530000000002</v>
      </c>
      <c r="U12" s="50">
        <v>210.565</v>
      </c>
      <c r="V12" s="50">
        <v>6352.0830000000005</v>
      </c>
      <c r="W12" s="50">
        <v>4889.4920000000002</v>
      </c>
      <c r="X12" s="50">
        <v>5509.14</v>
      </c>
      <c r="Y12" s="50">
        <v>4021.37</v>
      </c>
      <c r="Z12" s="50">
        <v>2862.3419999999996</v>
      </c>
      <c r="AA12" s="50">
        <v>1680.44</v>
      </c>
      <c r="AB12" s="50">
        <v>1255.5</v>
      </c>
      <c r="AC12" s="50">
        <v>1205.3489999999999</v>
      </c>
    </row>
    <row r="13" spans="2:29" ht="15.95" customHeight="1" x14ac:dyDescent="0.2">
      <c r="B13" s="83" t="s">
        <v>487</v>
      </c>
      <c r="C13" s="103" t="s">
        <v>431</v>
      </c>
      <c r="D13" s="103" t="s">
        <v>431</v>
      </c>
      <c r="E13" s="103">
        <v>46.7</v>
      </c>
      <c r="F13" s="103">
        <v>150</v>
      </c>
      <c r="G13" s="103">
        <v>81.099999999999994</v>
      </c>
      <c r="H13" s="103">
        <v>1</v>
      </c>
      <c r="I13" s="103">
        <v>115</v>
      </c>
      <c r="J13" s="103">
        <v>26.5</v>
      </c>
      <c r="K13" s="103">
        <v>39</v>
      </c>
      <c r="L13" s="85">
        <v>120</v>
      </c>
      <c r="M13" s="14"/>
      <c r="N13" s="83" t="s">
        <v>866</v>
      </c>
      <c r="O13" s="50">
        <v>3703.69</v>
      </c>
      <c r="P13" s="50">
        <v>2989.08</v>
      </c>
      <c r="Q13" s="50">
        <v>9564.39</v>
      </c>
      <c r="R13" s="50">
        <v>10131.370000000001</v>
      </c>
      <c r="S13" s="50">
        <v>13422.98</v>
      </c>
      <c r="T13" s="50">
        <v>5068.6559999999999</v>
      </c>
      <c r="U13" s="50">
        <v>3867.1180000000004</v>
      </c>
      <c r="V13" s="50">
        <v>6661.3829999999998</v>
      </c>
      <c r="W13" s="50">
        <v>4540.7529999999997</v>
      </c>
      <c r="X13" s="50">
        <v>3807.94</v>
      </c>
      <c r="Y13" s="50">
        <v>9142.77</v>
      </c>
      <c r="Z13" s="50">
        <v>13535.553774</v>
      </c>
      <c r="AA13" s="50">
        <v>4186.6082730000007</v>
      </c>
      <c r="AB13" s="50">
        <v>5363.768</v>
      </c>
      <c r="AC13" s="50">
        <v>3205.6220680000001</v>
      </c>
    </row>
    <row r="14" spans="2:29" ht="15.95" customHeight="1" x14ac:dyDescent="0.2">
      <c r="B14" s="83" t="s">
        <v>496</v>
      </c>
      <c r="C14" s="103">
        <v>1497</v>
      </c>
      <c r="D14" s="103">
        <v>552.9</v>
      </c>
      <c r="E14" s="103">
        <v>853.2</v>
      </c>
      <c r="F14" s="103">
        <v>702.6</v>
      </c>
      <c r="G14" s="103">
        <v>378.8</v>
      </c>
      <c r="H14" s="103">
        <v>285.3</v>
      </c>
      <c r="I14" s="103">
        <v>1197.9000000000001</v>
      </c>
      <c r="J14" s="103">
        <v>219.4</v>
      </c>
      <c r="K14" s="103">
        <v>456.3</v>
      </c>
      <c r="L14" s="85">
        <v>1180.2</v>
      </c>
      <c r="M14" s="14"/>
      <c r="N14" s="83" t="s">
        <v>867</v>
      </c>
      <c r="O14" s="50">
        <v>436.7</v>
      </c>
      <c r="P14" s="50">
        <v>328.22</v>
      </c>
      <c r="Q14" s="50">
        <v>302.95</v>
      </c>
      <c r="R14" s="50">
        <v>98.86</v>
      </c>
      <c r="S14" s="50">
        <v>1515.33</v>
      </c>
      <c r="T14" s="50">
        <v>241.988</v>
      </c>
      <c r="U14" s="50">
        <v>536.98400000000004</v>
      </c>
      <c r="V14" s="50">
        <v>553.48699999999997</v>
      </c>
      <c r="W14" s="50">
        <v>4528.549</v>
      </c>
      <c r="X14" s="50">
        <v>327.47000000000003</v>
      </c>
      <c r="Y14" s="50">
        <v>495.64</v>
      </c>
      <c r="Z14" s="50">
        <v>1354.6710000000003</v>
      </c>
      <c r="AA14" s="50">
        <v>2171.373</v>
      </c>
      <c r="AB14" s="50">
        <v>272.79399999999998</v>
      </c>
      <c r="AC14" s="50">
        <v>408.59189300000003</v>
      </c>
    </row>
    <row r="15" spans="2:29" ht="15.95" customHeight="1" x14ac:dyDescent="0.2">
      <c r="B15" s="83" t="s">
        <v>488</v>
      </c>
      <c r="C15" s="103">
        <v>1477.6</v>
      </c>
      <c r="D15" s="103">
        <v>2391</v>
      </c>
      <c r="E15" s="103">
        <v>1797</v>
      </c>
      <c r="F15" s="103">
        <v>800.4</v>
      </c>
      <c r="G15" s="103">
        <v>835.2</v>
      </c>
      <c r="H15" s="103">
        <v>937.7</v>
      </c>
      <c r="I15" s="103">
        <v>1212.9000000000001</v>
      </c>
      <c r="J15" s="103">
        <v>4280.3</v>
      </c>
      <c r="K15" s="103">
        <v>3876.3</v>
      </c>
      <c r="L15" s="85">
        <v>8684.9</v>
      </c>
      <c r="M15" s="14"/>
      <c r="N15" s="308" t="s">
        <v>1910</v>
      </c>
      <c r="O15" s="50">
        <v>21417.010000000002</v>
      </c>
      <c r="P15" s="50">
        <v>14754.320000000002</v>
      </c>
      <c r="Q15" s="50">
        <v>20651.91</v>
      </c>
      <c r="R15" s="50">
        <v>12208.269999999999</v>
      </c>
      <c r="S15" s="50">
        <v>3302.48</v>
      </c>
      <c r="T15" s="50">
        <v>1369.7560000000001</v>
      </c>
      <c r="U15" s="50">
        <v>1310.6380000000001</v>
      </c>
      <c r="V15" s="50">
        <v>1783.414</v>
      </c>
      <c r="W15" s="50">
        <v>3816.6366650000004</v>
      </c>
      <c r="X15" s="50">
        <v>1528.53</v>
      </c>
      <c r="Y15" s="50">
        <v>1229.18</v>
      </c>
      <c r="Z15" s="50">
        <v>1647.633</v>
      </c>
      <c r="AA15" s="50">
        <v>14047.157000000001</v>
      </c>
      <c r="AB15" s="50">
        <v>7908.4620000000004</v>
      </c>
      <c r="AC15" s="50">
        <v>9850.1460000000006</v>
      </c>
    </row>
    <row r="16" spans="2:29" ht="15.95" customHeight="1" x14ac:dyDescent="0.2">
      <c r="B16" s="83" t="s">
        <v>489</v>
      </c>
      <c r="C16" s="103">
        <v>926.6</v>
      </c>
      <c r="D16" s="103">
        <v>21.3</v>
      </c>
      <c r="E16" s="103">
        <v>13.2</v>
      </c>
      <c r="F16" s="103">
        <v>181.2</v>
      </c>
      <c r="G16" s="103">
        <v>11.9</v>
      </c>
      <c r="H16" s="103">
        <v>72.7</v>
      </c>
      <c r="I16" s="103">
        <v>185.1</v>
      </c>
      <c r="J16" s="103">
        <v>27.9</v>
      </c>
      <c r="K16" s="103">
        <v>17</v>
      </c>
      <c r="L16" s="85">
        <v>282.5</v>
      </c>
      <c r="M16" s="14"/>
      <c r="N16" s="83" t="s">
        <v>868</v>
      </c>
      <c r="O16" s="50">
        <v>72.45</v>
      </c>
      <c r="P16" s="50">
        <v>1203.96</v>
      </c>
      <c r="Q16" s="50">
        <v>832.51</v>
      </c>
      <c r="R16" s="50">
        <v>333.31</v>
      </c>
      <c r="S16" s="50">
        <v>2714.41</v>
      </c>
      <c r="T16" s="50">
        <v>1292.306</v>
      </c>
      <c r="U16" s="50">
        <v>1913.5379999999998</v>
      </c>
      <c r="V16" s="50">
        <v>2739.2820000000002</v>
      </c>
      <c r="W16" s="50">
        <v>2121.8379999999997</v>
      </c>
      <c r="X16" s="50">
        <v>2879.1</v>
      </c>
      <c r="Y16" s="50">
        <v>4175.5600000000004</v>
      </c>
      <c r="Z16" s="50">
        <v>570.92339200000004</v>
      </c>
      <c r="AA16" s="50">
        <v>3026.35</v>
      </c>
      <c r="AB16" s="50">
        <v>4234.9161199999999</v>
      </c>
      <c r="AC16" s="50">
        <v>829.73299999999995</v>
      </c>
    </row>
    <row r="17" spans="2:29" ht="15.95" customHeight="1" x14ac:dyDescent="0.2">
      <c r="B17" s="83" t="s">
        <v>490</v>
      </c>
      <c r="C17" s="103">
        <v>80.7</v>
      </c>
      <c r="D17" s="103">
        <v>53.1</v>
      </c>
      <c r="E17" s="103">
        <v>350.4</v>
      </c>
      <c r="F17" s="103">
        <v>144.9</v>
      </c>
      <c r="G17" s="103" t="s">
        <v>431</v>
      </c>
      <c r="H17" s="103" t="s">
        <v>431</v>
      </c>
      <c r="I17" s="103">
        <v>20</v>
      </c>
      <c r="J17" s="103">
        <v>87.7</v>
      </c>
      <c r="K17" s="103">
        <v>33</v>
      </c>
      <c r="L17" s="85">
        <v>371.5</v>
      </c>
      <c r="M17" s="14"/>
      <c r="N17" s="83" t="s">
        <v>869</v>
      </c>
      <c r="O17" s="50">
        <v>119.97</v>
      </c>
      <c r="P17" s="50">
        <v>151.67000000000002</v>
      </c>
      <c r="Q17" s="50">
        <v>210.23</v>
      </c>
      <c r="R17" s="50">
        <v>1170.06</v>
      </c>
      <c r="S17" s="50">
        <v>1065.29</v>
      </c>
      <c r="T17" s="50">
        <v>983.91399999999999</v>
      </c>
      <c r="U17" s="50">
        <v>85.355999999999995</v>
      </c>
      <c r="V17" s="50">
        <v>59.667999999999999</v>
      </c>
      <c r="W17" s="50">
        <v>291.95299999999997</v>
      </c>
      <c r="X17" s="50" t="s">
        <v>431</v>
      </c>
      <c r="Y17" s="50" t="s">
        <v>431</v>
      </c>
      <c r="Z17" s="50" t="s">
        <v>431</v>
      </c>
      <c r="AA17" s="50">
        <v>0</v>
      </c>
      <c r="AB17" s="50">
        <v>577.87800000000004</v>
      </c>
      <c r="AC17" s="50">
        <v>67.271000000000001</v>
      </c>
    </row>
    <row r="18" spans="2:29" ht="15.95" customHeight="1" x14ac:dyDescent="0.2">
      <c r="B18" s="83" t="s">
        <v>491</v>
      </c>
      <c r="C18" s="103">
        <v>115.6</v>
      </c>
      <c r="D18" s="103">
        <v>86.7</v>
      </c>
      <c r="E18" s="103">
        <v>1.8</v>
      </c>
      <c r="F18" s="103">
        <v>69.7</v>
      </c>
      <c r="G18" s="103">
        <v>26.8</v>
      </c>
      <c r="H18" s="103">
        <v>531.1</v>
      </c>
      <c r="I18" s="103">
        <v>0.8</v>
      </c>
      <c r="J18" s="103">
        <v>55.1</v>
      </c>
      <c r="K18" s="103">
        <v>326.10000000000002</v>
      </c>
      <c r="L18" s="85">
        <v>373.1</v>
      </c>
      <c r="M18" s="14"/>
      <c r="N18" s="83" t="s">
        <v>870</v>
      </c>
      <c r="O18" s="50">
        <v>1153.6600000000001</v>
      </c>
      <c r="P18" s="50">
        <v>25.44</v>
      </c>
      <c r="Q18" s="50">
        <v>507</v>
      </c>
      <c r="R18" s="50">
        <v>155.30000000000001</v>
      </c>
      <c r="S18" s="50">
        <v>343.73</v>
      </c>
      <c r="T18" s="50">
        <v>164.28</v>
      </c>
      <c r="U18" s="50">
        <v>17.062999999999999</v>
      </c>
      <c r="V18" s="50">
        <v>0</v>
      </c>
      <c r="W18" s="50">
        <v>4</v>
      </c>
      <c r="X18" s="50" t="s">
        <v>431</v>
      </c>
      <c r="Y18" s="50" t="s">
        <v>431</v>
      </c>
      <c r="Z18" s="50">
        <v>15.87</v>
      </c>
      <c r="AA18" s="50">
        <v>27.186</v>
      </c>
      <c r="AB18" s="50">
        <v>5471.4380000000001</v>
      </c>
      <c r="AC18" s="50">
        <v>15669.307000000001</v>
      </c>
    </row>
    <row r="19" spans="2:29" ht="15.95" customHeight="1" x14ac:dyDescent="0.2">
      <c r="B19" s="83" t="s">
        <v>492</v>
      </c>
      <c r="C19" s="103">
        <v>80.3</v>
      </c>
      <c r="D19" s="103">
        <v>390.7</v>
      </c>
      <c r="E19" s="103">
        <v>41.7</v>
      </c>
      <c r="F19" s="103">
        <v>17.8</v>
      </c>
      <c r="G19" s="103">
        <v>6.6</v>
      </c>
      <c r="H19" s="103" t="s">
        <v>431</v>
      </c>
      <c r="I19" s="103">
        <v>1</v>
      </c>
      <c r="J19" s="103">
        <v>6.4</v>
      </c>
      <c r="K19" s="103">
        <v>262.8</v>
      </c>
      <c r="L19" s="85">
        <v>69.099999999999994</v>
      </c>
      <c r="M19" s="14"/>
      <c r="N19" s="83" t="s">
        <v>871</v>
      </c>
      <c r="O19" s="50">
        <v>414.14</v>
      </c>
      <c r="P19" s="50">
        <v>159.19</v>
      </c>
      <c r="Q19" s="50">
        <v>217.93</v>
      </c>
      <c r="R19" s="50">
        <v>245</v>
      </c>
      <c r="S19" s="50">
        <v>2795.98</v>
      </c>
      <c r="T19" s="50">
        <v>0</v>
      </c>
      <c r="U19" s="50">
        <v>162.339</v>
      </c>
      <c r="V19" s="50">
        <v>511.24099999999999</v>
      </c>
      <c r="W19" s="50">
        <v>153.31200000000001</v>
      </c>
      <c r="X19" s="50">
        <v>1178.43</v>
      </c>
      <c r="Y19" s="50">
        <v>1571.26</v>
      </c>
      <c r="Z19" s="50">
        <v>225.71899999999999</v>
      </c>
      <c r="AA19" s="50">
        <v>0</v>
      </c>
      <c r="AB19" s="50">
        <v>1184.585</v>
      </c>
      <c r="AC19" s="50">
        <v>847.13599999999997</v>
      </c>
    </row>
    <row r="20" spans="2:29" ht="15.95" customHeight="1" x14ac:dyDescent="0.2">
      <c r="B20" s="83" t="s">
        <v>493</v>
      </c>
      <c r="C20" s="103">
        <v>300.7</v>
      </c>
      <c r="D20" s="103" t="s">
        <v>431</v>
      </c>
      <c r="E20" s="103" t="s">
        <v>431</v>
      </c>
      <c r="F20" s="103">
        <v>3.4</v>
      </c>
      <c r="G20" s="103">
        <v>2.7</v>
      </c>
      <c r="H20" s="103">
        <v>519.70000000000005</v>
      </c>
      <c r="I20" s="103">
        <v>83.4</v>
      </c>
      <c r="J20" s="103">
        <v>59</v>
      </c>
      <c r="K20" s="103">
        <v>103</v>
      </c>
      <c r="L20" s="85">
        <v>1106.8</v>
      </c>
      <c r="M20" s="14"/>
      <c r="N20" s="83" t="s">
        <v>872</v>
      </c>
      <c r="O20" s="50">
        <v>350</v>
      </c>
      <c r="P20" s="50">
        <v>794.99</v>
      </c>
      <c r="Q20" s="50">
        <v>713.15</v>
      </c>
      <c r="R20" s="50">
        <v>3250</v>
      </c>
      <c r="S20" s="50">
        <v>2558.29</v>
      </c>
      <c r="T20" s="50">
        <v>0</v>
      </c>
      <c r="U20" s="50">
        <v>1294.6999999999998</v>
      </c>
      <c r="V20" s="50">
        <v>527.00199999999995</v>
      </c>
      <c r="W20" s="50">
        <v>1640.0729999999999</v>
      </c>
      <c r="X20" s="50">
        <v>300</v>
      </c>
      <c r="Y20" s="50">
        <v>1520.56</v>
      </c>
      <c r="Z20" s="50">
        <v>2454.768</v>
      </c>
      <c r="AA20" s="50">
        <v>1076.3</v>
      </c>
      <c r="AB20" s="50">
        <v>1314</v>
      </c>
      <c r="AC20" s="50">
        <v>1268.4480000000001</v>
      </c>
    </row>
    <row r="21" spans="2:29" ht="15.95" customHeight="1" x14ac:dyDescent="0.2">
      <c r="B21" s="83" t="s">
        <v>494</v>
      </c>
      <c r="C21" s="103">
        <v>274.2</v>
      </c>
      <c r="D21" s="103">
        <v>22.6</v>
      </c>
      <c r="E21" s="103">
        <v>93.1</v>
      </c>
      <c r="F21" s="103">
        <v>289.60000000000002</v>
      </c>
      <c r="G21" s="103">
        <v>429.4</v>
      </c>
      <c r="H21" s="103">
        <v>563.5</v>
      </c>
      <c r="I21" s="103">
        <v>96.8</v>
      </c>
      <c r="J21" s="103">
        <v>629.5</v>
      </c>
      <c r="K21" s="103">
        <v>870.2</v>
      </c>
      <c r="L21" s="85">
        <v>1210.9000000000001</v>
      </c>
      <c r="M21" s="14"/>
      <c r="N21" s="83" t="s">
        <v>873</v>
      </c>
      <c r="O21" s="50">
        <v>3038.2999999999997</v>
      </c>
      <c r="P21" s="50">
        <v>1010.12</v>
      </c>
      <c r="Q21" s="50">
        <v>434.62</v>
      </c>
      <c r="R21" s="50">
        <v>1373.28</v>
      </c>
      <c r="S21" s="50">
        <v>1096.18</v>
      </c>
      <c r="T21" s="50">
        <v>147.328</v>
      </c>
      <c r="U21" s="50">
        <v>427.41500000000002</v>
      </c>
      <c r="V21" s="50">
        <v>128.78</v>
      </c>
      <c r="W21" s="50">
        <v>206.48099999999999</v>
      </c>
      <c r="X21" s="50">
        <v>407.74</v>
      </c>
      <c r="Y21" s="50">
        <v>400</v>
      </c>
      <c r="Z21" s="50">
        <v>306.072</v>
      </c>
      <c r="AA21" s="50">
        <v>428.76900000000006</v>
      </c>
      <c r="AB21" s="50">
        <v>336.40199999999999</v>
      </c>
      <c r="AC21" s="50">
        <v>1568.57</v>
      </c>
    </row>
    <row r="22" spans="2:29" ht="15.95" customHeight="1" x14ac:dyDescent="0.2">
      <c r="B22" s="83" t="s">
        <v>495</v>
      </c>
      <c r="C22" s="103">
        <v>5981.8</v>
      </c>
      <c r="D22" s="103">
        <v>4018.1</v>
      </c>
      <c r="E22" s="103">
        <v>3013.3</v>
      </c>
      <c r="F22" s="103">
        <v>3035.4</v>
      </c>
      <c r="G22" s="103">
        <v>4096.7</v>
      </c>
      <c r="H22" s="103">
        <v>3248.2</v>
      </c>
      <c r="I22" s="103">
        <v>2619.6999999999998</v>
      </c>
      <c r="J22" s="103">
        <v>5537.6</v>
      </c>
      <c r="K22" s="103">
        <v>9396</v>
      </c>
      <c r="L22" s="85">
        <v>22735.9</v>
      </c>
      <c r="M22" s="14"/>
      <c r="N22" s="83" t="s">
        <v>874</v>
      </c>
      <c r="O22" s="50">
        <v>13.919999999999998</v>
      </c>
      <c r="P22" s="50">
        <v>3.4</v>
      </c>
      <c r="Q22" s="50">
        <v>0</v>
      </c>
      <c r="R22" s="50">
        <v>0</v>
      </c>
      <c r="S22" s="50">
        <v>0</v>
      </c>
      <c r="T22" s="50">
        <v>0</v>
      </c>
      <c r="U22" s="50">
        <v>900</v>
      </c>
      <c r="V22" s="50">
        <v>0</v>
      </c>
      <c r="W22" s="50">
        <v>0</v>
      </c>
      <c r="X22" s="50" t="s">
        <v>431</v>
      </c>
      <c r="Y22" s="50" t="s">
        <v>431</v>
      </c>
      <c r="Z22" s="50" t="s">
        <v>431</v>
      </c>
      <c r="AA22" s="50">
        <v>0</v>
      </c>
      <c r="AB22" s="50">
        <v>0</v>
      </c>
      <c r="AC22" s="50">
        <v>0</v>
      </c>
    </row>
    <row r="23" spans="2:29" ht="15.75" customHeight="1" thickBot="1" x14ac:dyDescent="0.25">
      <c r="B23" s="318"/>
      <c r="C23" s="193"/>
      <c r="D23" s="193"/>
      <c r="E23" s="193"/>
      <c r="F23" s="193"/>
      <c r="G23" s="193"/>
      <c r="H23" s="193"/>
      <c r="I23" s="193"/>
      <c r="J23" s="193"/>
      <c r="K23" s="193"/>
      <c r="L23" s="319"/>
      <c r="M23" s="14"/>
      <c r="N23" s="83" t="s">
        <v>875</v>
      </c>
      <c r="O23" s="50">
        <v>1045.98</v>
      </c>
      <c r="P23" s="50">
        <v>999.16000000000008</v>
      </c>
      <c r="Q23" s="50">
        <v>1690.99</v>
      </c>
      <c r="R23" s="50">
        <v>2914.56</v>
      </c>
      <c r="S23" s="50">
        <v>3214.79</v>
      </c>
      <c r="T23" s="50">
        <v>419.11800000000005</v>
      </c>
      <c r="U23" s="50">
        <v>784.38599999999997</v>
      </c>
      <c r="V23" s="50">
        <v>3381.6953699999999</v>
      </c>
      <c r="W23" s="50">
        <v>1821.0170000000001</v>
      </c>
      <c r="X23" s="50">
        <v>915.98</v>
      </c>
      <c r="Y23" s="50">
        <v>598.17999999999995</v>
      </c>
      <c r="Z23" s="50">
        <v>1432.4899999999998</v>
      </c>
      <c r="AA23" s="50">
        <v>14593.607</v>
      </c>
      <c r="AB23" s="50">
        <v>770.89200000000005</v>
      </c>
      <c r="AC23" s="50">
        <v>1814.806</v>
      </c>
    </row>
    <row r="24" spans="2:29" ht="15.75" customHeight="1" thickBot="1" x14ac:dyDescent="0.25">
      <c r="B24" s="42" t="s">
        <v>434</v>
      </c>
      <c r="C24" s="320">
        <v>17674.8</v>
      </c>
      <c r="D24" s="320">
        <v>12926.2</v>
      </c>
      <c r="E24" s="320">
        <v>17581.2</v>
      </c>
      <c r="F24" s="320">
        <v>13175.4</v>
      </c>
      <c r="G24" s="320">
        <v>12844.9</v>
      </c>
      <c r="H24" s="320">
        <v>16805.3</v>
      </c>
      <c r="I24" s="320">
        <v>18536.8</v>
      </c>
      <c r="J24" s="320">
        <v>25822.7</v>
      </c>
      <c r="K24" s="320">
        <v>34531.4</v>
      </c>
      <c r="L24" s="321">
        <v>71243</v>
      </c>
      <c r="M24" s="14"/>
      <c r="N24" s="83" t="s">
        <v>876</v>
      </c>
      <c r="O24" s="103">
        <v>0</v>
      </c>
      <c r="P24" s="50">
        <v>232.56</v>
      </c>
      <c r="Q24" s="50">
        <v>0</v>
      </c>
      <c r="R24" s="50">
        <v>0</v>
      </c>
      <c r="S24" s="50">
        <v>0</v>
      </c>
      <c r="T24" s="50">
        <v>114.065</v>
      </c>
      <c r="U24" s="50">
        <v>0</v>
      </c>
      <c r="V24" s="50">
        <v>0</v>
      </c>
      <c r="W24" s="50">
        <v>0</v>
      </c>
      <c r="X24" s="50" t="s">
        <v>431</v>
      </c>
      <c r="Y24" s="50">
        <v>2681</v>
      </c>
      <c r="Z24" s="50" t="s">
        <v>431</v>
      </c>
      <c r="AA24" s="50">
        <v>0</v>
      </c>
      <c r="AB24" s="50">
        <v>0</v>
      </c>
      <c r="AC24" s="50">
        <v>0</v>
      </c>
    </row>
    <row r="25" spans="2:29" ht="15.75" customHeight="1" x14ac:dyDescent="0.2">
      <c r="B25" s="12" t="s">
        <v>1936</v>
      </c>
      <c r="C25" s="14"/>
      <c r="D25" s="14"/>
      <c r="E25" s="14"/>
      <c r="F25" s="14"/>
      <c r="G25" s="14"/>
      <c r="H25" s="14"/>
      <c r="I25" s="14"/>
      <c r="J25" s="14"/>
      <c r="K25" s="14"/>
      <c r="L25" s="14"/>
      <c r="M25" s="14"/>
      <c r="N25" s="83" t="s">
        <v>877</v>
      </c>
      <c r="O25" s="50">
        <v>1991.78</v>
      </c>
      <c r="P25" s="50">
        <v>25211.089999999997</v>
      </c>
      <c r="Q25" s="50">
        <v>35656.909999999996</v>
      </c>
      <c r="R25" s="50">
        <v>29700.99</v>
      </c>
      <c r="S25" s="50">
        <v>24649.33</v>
      </c>
      <c r="T25" s="50">
        <v>18279.371999999999</v>
      </c>
      <c r="U25" s="50">
        <v>17748.267325000001</v>
      </c>
      <c r="V25" s="50">
        <v>16472.396175000002</v>
      </c>
      <c r="W25" s="50">
        <v>17433.421999999999</v>
      </c>
      <c r="X25" s="50">
        <v>19521.919999999998</v>
      </c>
      <c r="Y25" s="50">
        <v>25275.43</v>
      </c>
      <c r="Z25" s="50">
        <v>45804.019523000003</v>
      </c>
      <c r="AA25" s="50">
        <v>48901.637087000003</v>
      </c>
      <c r="AB25" s="50">
        <v>39794.426464000004</v>
      </c>
      <c r="AC25" s="50">
        <v>15469.902</v>
      </c>
    </row>
    <row r="26" spans="2:29" ht="15.75" customHeight="1" x14ac:dyDescent="0.2">
      <c r="N26" s="83" t="s">
        <v>878</v>
      </c>
      <c r="O26" s="50">
        <v>17528.39</v>
      </c>
      <c r="P26" s="50">
        <v>20260.099999999999</v>
      </c>
      <c r="Q26" s="50">
        <v>26430.39</v>
      </c>
      <c r="R26" s="50">
        <v>19525.439999999999</v>
      </c>
      <c r="S26" s="50">
        <v>13100.43</v>
      </c>
      <c r="T26" s="50">
        <v>9422.6360000000004</v>
      </c>
      <c r="U26" s="50">
        <v>13134.320546999999</v>
      </c>
      <c r="V26" s="50">
        <v>7737.1545739999992</v>
      </c>
      <c r="W26" s="50">
        <v>9858.2177479999991</v>
      </c>
      <c r="X26" s="50">
        <v>9769.92</v>
      </c>
      <c r="Y26" s="50">
        <v>28723.97</v>
      </c>
      <c r="Z26" s="50">
        <v>36699.259621999998</v>
      </c>
      <c r="AA26" s="50">
        <v>25288.784667</v>
      </c>
      <c r="AB26" s="50">
        <v>12247.521333999999</v>
      </c>
      <c r="AC26" s="50">
        <v>39065.917999999998</v>
      </c>
    </row>
    <row r="27" spans="2:29" ht="15.75" customHeight="1" thickBot="1" x14ac:dyDescent="0.25">
      <c r="N27" s="104"/>
      <c r="O27" s="105"/>
      <c r="P27" s="105"/>
      <c r="Q27" s="105"/>
      <c r="R27" s="105"/>
      <c r="S27" s="103"/>
      <c r="T27" s="105"/>
      <c r="U27" s="105"/>
      <c r="V27" s="105"/>
      <c r="W27" s="105"/>
      <c r="X27" s="103"/>
      <c r="Y27" s="103"/>
      <c r="Z27" s="103"/>
      <c r="AA27" s="103"/>
      <c r="AB27" s="103"/>
      <c r="AC27" s="103"/>
    </row>
    <row r="28" spans="2:29" ht="15.75" customHeight="1" thickBot="1" x14ac:dyDescent="0.25">
      <c r="N28" s="322" t="s">
        <v>434</v>
      </c>
      <c r="O28" s="323">
        <v>77968.41</v>
      </c>
      <c r="P28" s="323">
        <v>99197.48000000001</v>
      </c>
      <c r="Q28" s="323">
        <v>118426.73999999999</v>
      </c>
      <c r="R28" s="323">
        <v>99002.549999999988</v>
      </c>
      <c r="S28" s="323">
        <v>83073.94</v>
      </c>
      <c r="T28" s="323">
        <f>SUM(T7:T26)</f>
        <v>57232.347999999998</v>
      </c>
      <c r="U28" s="323">
        <f>SUM(U7:U26)</f>
        <v>64157.557671999995</v>
      </c>
      <c r="V28" s="323">
        <f>SUM(V7:V26)</f>
        <v>75767.011161999995</v>
      </c>
      <c r="W28" s="323">
        <f>SUM(W7:W26)</f>
        <v>97090.699238000001</v>
      </c>
      <c r="X28" s="323">
        <v>78266.41</v>
      </c>
      <c r="Y28" s="323">
        <v>97629.42</v>
      </c>
      <c r="Z28" s="323">
        <v>145871.31485</v>
      </c>
      <c r="AA28" s="323">
        <v>145444.73302700001</v>
      </c>
      <c r="AB28" s="323">
        <v>113121.95591800001</v>
      </c>
      <c r="AC28" s="323">
        <v>112149.69696099999</v>
      </c>
    </row>
    <row r="34" spans="3:29" s="17" customFormat="1" ht="27.75" customHeight="1" x14ac:dyDescent="0.2">
      <c r="C34" s="106"/>
      <c r="D34" s="106"/>
      <c r="E34" s="106"/>
      <c r="F34" s="106"/>
      <c r="G34" s="106"/>
      <c r="H34" s="106"/>
      <c r="I34" s="106"/>
      <c r="J34" s="106"/>
      <c r="K34" s="106"/>
      <c r="L34" s="106"/>
      <c r="O34" s="106"/>
      <c r="P34" s="106"/>
      <c r="Q34" s="106"/>
      <c r="R34" s="106"/>
      <c r="S34" s="106"/>
      <c r="T34" s="106"/>
      <c r="U34" s="106"/>
      <c r="V34" s="106"/>
      <c r="W34" s="106"/>
      <c r="X34" s="106"/>
      <c r="Y34" s="106"/>
      <c r="Z34" s="106"/>
      <c r="AA34" s="106"/>
      <c r="AB34" s="106"/>
      <c r="AC34" s="106"/>
    </row>
    <row r="35" spans="3:29" s="17" customFormat="1" ht="27.75" customHeight="1" x14ac:dyDescent="0.2">
      <c r="C35" s="107"/>
      <c r="D35" s="107"/>
      <c r="E35" s="107"/>
      <c r="F35" s="107"/>
      <c r="G35" s="107"/>
      <c r="H35" s="107"/>
      <c r="I35" s="107"/>
      <c r="J35" s="107"/>
      <c r="K35" s="107"/>
      <c r="L35" s="107"/>
      <c r="M35" s="107"/>
      <c r="N35" s="107"/>
      <c r="O35" s="107"/>
      <c r="P35" s="107"/>
      <c r="Q35" s="107"/>
      <c r="R35" s="107"/>
      <c r="S35" s="107"/>
      <c r="T35" s="107"/>
      <c r="U35" s="107"/>
      <c r="V35" s="107"/>
      <c r="W35" s="107"/>
      <c r="X35" s="107"/>
      <c r="Y35" s="107"/>
      <c r="Z35" s="107"/>
      <c r="AA35" s="107"/>
      <c r="AB35" s="107"/>
      <c r="AC35" s="107"/>
    </row>
    <row r="42" spans="3:29" x14ac:dyDescent="0.2">
      <c r="P42" s="108"/>
      <c r="Q42" s="108"/>
      <c r="R42" s="108"/>
      <c r="S42" s="108"/>
      <c r="T42" s="108"/>
    </row>
    <row r="43" spans="3:29" x14ac:dyDescent="0.2">
      <c r="P43" s="108"/>
      <c r="Q43" s="108"/>
      <c r="R43" s="108"/>
      <c r="S43" s="108"/>
      <c r="T43" s="108"/>
    </row>
    <row r="44" spans="3:29" x14ac:dyDescent="0.2">
      <c r="P44" s="108"/>
      <c r="Q44" s="108"/>
      <c r="R44" s="108"/>
      <c r="S44" s="108"/>
      <c r="T44" s="108"/>
    </row>
    <row r="45" spans="3:29" x14ac:dyDescent="0.2">
      <c r="P45" s="108"/>
      <c r="Q45" s="108"/>
      <c r="R45" s="108"/>
      <c r="S45" s="108"/>
      <c r="T45" s="108"/>
    </row>
    <row r="46" spans="3:29" x14ac:dyDescent="0.2">
      <c r="P46" s="108"/>
      <c r="Q46" s="108"/>
      <c r="R46" s="108"/>
      <c r="S46" s="108"/>
      <c r="T46" s="108"/>
    </row>
    <row r="47" spans="3:29" x14ac:dyDescent="0.2">
      <c r="P47" s="108"/>
      <c r="Q47" s="108"/>
      <c r="R47" s="108"/>
      <c r="S47" s="108"/>
      <c r="T47" s="108"/>
    </row>
    <row r="48" spans="3:29" x14ac:dyDescent="0.2">
      <c r="P48" s="108"/>
      <c r="Q48" s="108"/>
      <c r="R48" s="108"/>
      <c r="S48" s="108"/>
      <c r="T48" s="108"/>
    </row>
    <row r="49" spans="16:20" x14ac:dyDescent="0.2">
      <c r="P49" s="108"/>
      <c r="Q49" s="108"/>
      <c r="R49" s="108"/>
      <c r="S49" s="108"/>
      <c r="T49" s="108"/>
    </row>
    <row r="50" spans="16:20" x14ac:dyDescent="0.2">
      <c r="P50" s="108"/>
      <c r="Q50" s="108"/>
      <c r="R50" s="108"/>
      <c r="S50" s="108"/>
      <c r="T50" s="108"/>
    </row>
    <row r="51" spans="16:20" x14ac:dyDescent="0.2">
      <c r="P51" s="108"/>
      <c r="Q51" s="108"/>
      <c r="R51" s="108"/>
      <c r="S51" s="108"/>
      <c r="T51" s="108"/>
    </row>
    <row r="52" spans="16:20" x14ac:dyDescent="0.2">
      <c r="P52" s="108"/>
      <c r="Q52" s="108"/>
      <c r="R52" s="108"/>
      <c r="S52" s="108"/>
      <c r="T52" s="108"/>
    </row>
    <row r="53" spans="16:20" x14ac:dyDescent="0.2">
      <c r="P53" s="108"/>
      <c r="Q53" s="108"/>
      <c r="R53" s="108"/>
      <c r="S53" s="108"/>
      <c r="T53" s="108"/>
    </row>
    <row r="54" spans="16:20" x14ac:dyDescent="0.2">
      <c r="P54" s="108"/>
      <c r="Q54" s="108"/>
      <c r="R54" s="108"/>
      <c r="S54" s="108"/>
      <c r="T54" s="108"/>
    </row>
    <row r="55" spans="16:20" x14ac:dyDescent="0.2">
      <c r="P55" s="108"/>
      <c r="Q55" s="108"/>
      <c r="R55" s="108"/>
      <c r="S55" s="108"/>
      <c r="T55" s="108"/>
    </row>
    <row r="56" spans="16:20" x14ac:dyDescent="0.2">
      <c r="P56" s="108"/>
      <c r="Q56" s="108"/>
      <c r="R56" s="108"/>
      <c r="S56" s="108"/>
      <c r="T56" s="108"/>
    </row>
    <row r="57" spans="16:20" x14ac:dyDescent="0.2">
      <c r="P57" s="108"/>
      <c r="Q57" s="108"/>
      <c r="R57" s="108"/>
      <c r="S57" s="108"/>
      <c r="T57" s="108"/>
    </row>
    <row r="58" spans="16:20" x14ac:dyDescent="0.2">
      <c r="P58" s="108"/>
      <c r="Q58" s="108"/>
      <c r="R58" s="108"/>
      <c r="S58" s="108"/>
      <c r="T58" s="108"/>
    </row>
    <row r="59" spans="16:20" x14ac:dyDescent="0.2">
      <c r="P59" s="108"/>
      <c r="Q59" s="108"/>
      <c r="R59" s="108"/>
      <c r="S59" s="108"/>
      <c r="T59" s="108"/>
    </row>
    <row r="60" spans="16:20" x14ac:dyDescent="0.2">
      <c r="P60" s="108"/>
      <c r="Q60" s="108"/>
      <c r="R60" s="108"/>
      <c r="S60" s="108"/>
      <c r="T60" s="108"/>
    </row>
    <row r="61" spans="16:20" x14ac:dyDescent="0.2">
      <c r="P61" s="108"/>
      <c r="Q61" s="108"/>
      <c r="R61" s="108"/>
      <c r="S61" s="108"/>
      <c r="T61" s="108"/>
    </row>
  </sheetData>
  <mergeCells count="1">
    <mergeCell ref="N2:R2"/>
  </mergeCells>
  <phoneticPr fontId="2" type="noConversion"/>
  <pageMargins left="0.75" right="0.75" top="1" bottom="1" header="0.5" footer="0.5"/>
  <pageSetup paperSize="9" orientation="portrait" horizontalDpi="1200" verticalDpi="12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J79"/>
  <sheetViews>
    <sheetView zoomScaleNormal="100" workbookViewId="0">
      <pane xSplit="2" ySplit="6" topLeftCell="EA51" activePane="bottomRight" state="frozen"/>
      <selection pane="topRight" activeCell="C1" sqref="C1"/>
      <selection pane="bottomLeft" activeCell="A7" sqref="A7"/>
      <selection pane="bottomRight" activeCell="EF40" sqref="EF40"/>
    </sheetView>
  </sheetViews>
  <sheetFormatPr defaultRowHeight="11.25" x14ac:dyDescent="0.2"/>
  <cols>
    <col min="1" max="1" width="3.7109375" style="12" customWidth="1"/>
    <col min="2" max="2" width="31.7109375" style="12" bestFit="1" customWidth="1"/>
    <col min="3" max="23" width="7" style="12" customWidth="1"/>
    <col min="24" max="53" width="7.85546875" style="12" customWidth="1"/>
    <col min="54" max="81" width="8.7109375" style="12" customWidth="1"/>
    <col min="82" max="115" width="10" style="12" customWidth="1"/>
    <col min="116" max="126" width="10.85546875" style="12" customWidth="1"/>
    <col min="127" max="128" width="10.85546875" style="12" bestFit="1" customWidth="1"/>
    <col min="129" max="134" width="10.85546875" style="12" customWidth="1"/>
    <col min="135" max="135" width="9.140625" style="12"/>
    <col min="136" max="136" width="38" style="12" bestFit="1" customWidth="1"/>
    <col min="137" max="139" width="10.85546875" style="12" customWidth="1"/>
    <col min="140" max="140" width="10.85546875" style="12" bestFit="1" customWidth="1"/>
    <col min="141" max="16384" width="9.140625" style="12"/>
  </cols>
  <sheetData>
    <row r="1" spans="1:140" ht="12.75" customHeight="1" x14ac:dyDescent="0.2"/>
    <row r="2" spans="1:140" ht="18.75" customHeight="1" x14ac:dyDescent="0.3">
      <c r="B2" s="262" t="s">
        <v>497</v>
      </c>
      <c r="C2" s="262"/>
      <c r="D2" s="262"/>
      <c r="E2" s="262"/>
      <c r="F2" s="262"/>
      <c r="G2" s="109"/>
      <c r="H2" s="109"/>
      <c r="I2" s="109"/>
      <c r="EF2" s="262"/>
    </row>
    <row r="3" spans="1:140" ht="13.5" customHeight="1" x14ac:dyDescent="0.2">
      <c r="B3" s="109"/>
      <c r="C3" s="109"/>
      <c r="D3" s="109"/>
      <c r="E3" s="109"/>
      <c r="F3" s="109"/>
      <c r="G3" s="109"/>
      <c r="H3" s="109"/>
      <c r="I3" s="109"/>
      <c r="EF3" s="109"/>
    </row>
    <row r="4" spans="1:140" ht="16.5" customHeight="1" thickBot="1" x14ac:dyDescent="0.25">
      <c r="B4" s="111" t="s">
        <v>427</v>
      </c>
      <c r="C4" s="111"/>
      <c r="D4" s="111"/>
      <c r="E4" s="111"/>
      <c r="G4" s="111"/>
      <c r="H4" s="111"/>
      <c r="I4" s="11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CY4" s="21"/>
      <c r="CZ4" s="21"/>
      <c r="DA4" s="21"/>
      <c r="DB4" s="21"/>
      <c r="EF4" s="111"/>
    </row>
    <row r="5" spans="1:140" s="278" customFormat="1" ht="15.75" customHeight="1" x14ac:dyDescent="0.2">
      <c r="A5" s="276"/>
      <c r="B5" s="1149" t="s">
        <v>498</v>
      </c>
      <c r="C5" s="1149">
        <v>1953</v>
      </c>
      <c r="D5" s="1149"/>
      <c r="E5" s="1149">
        <v>1954</v>
      </c>
      <c r="F5" s="1149"/>
      <c r="G5" s="1149">
        <v>1955</v>
      </c>
      <c r="H5" s="1149"/>
      <c r="I5" s="1149">
        <v>1956</v>
      </c>
      <c r="J5" s="1149"/>
      <c r="K5" s="1149">
        <v>1957</v>
      </c>
      <c r="L5" s="1149"/>
      <c r="M5" s="1149">
        <v>1958</v>
      </c>
      <c r="N5" s="1149"/>
      <c r="O5" s="1149">
        <v>1959</v>
      </c>
      <c r="P5" s="1149"/>
      <c r="Q5" s="1149">
        <v>1960</v>
      </c>
      <c r="R5" s="1149"/>
      <c r="S5" s="1149">
        <v>1961</v>
      </c>
      <c r="T5" s="1149"/>
      <c r="U5" s="1149">
        <v>1962</v>
      </c>
      <c r="V5" s="1149"/>
      <c r="W5" s="1149">
        <v>1963</v>
      </c>
      <c r="X5" s="1149"/>
      <c r="Y5" s="1149">
        <v>1964</v>
      </c>
      <c r="Z5" s="1149"/>
      <c r="AA5" s="1149">
        <v>1965</v>
      </c>
      <c r="AB5" s="1149"/>
      <c r="AC5" s="1149">
        <v>1966</v>
      </c>
      <c r="AD5" s="1149"/>
      <c r="AE5" s="1149">
        <v>1967</v>
      </c>
      <c r="AF5" s="1149"/>
      <c r="AG5" s="1149">
        <v>1968</v>
      </c>
      <c r="AH5" s="1149"/>
      <c r="AI5" s="1149">
        <v>1969</v>
      </c>
      <c r="AJ5" s="1149"/>
      <c r="AK5" s="1149">
        <v>1970</v>
      </c>
      <c r="AL5" s="1149"/>
      <c r="AM5" s="1149">
        <v>1971</v>
      </c>
      <c r="AN5" s="1149"/>
      <c r="AO5" s="1149">
        <v>1972</v>
      </c>
      <c r="AP5" s="1149"/>
      <c r="AQ5" s="1149">
        <v>1973</v>
      </c>
      <c r="AR5" s="1149"/>
      <c r="AS5" s="1149">
        <v>1974</v>
      </c>
      <c r="AT5" s="1149"/>
      <c r="AU5" s="1149">
        <v>1975</v>
      </c>
      <c r="AV5" s="1149"/>
      <c r="AW5" s="1149">
        <v>1976</v>
      </c>
      <c r="AX5" s="1149"/>
      <c r="AY5" s="1149">
        <v>1977</v>
      </c>
      <c r="AZ5" s="1149"/>
      <c r="BA5" s="1149">
        <v>1978</v>
      </c>
      <c r="BB5" s="1149"/>
      <c r="BC5" s="1149">
        <v>1979</v>
      </c>
      <c r="BD5" s="1149"/>
      <c r="BE5" s="1149">
        <v>1980</v>
      </c>
      <c r="BF5" s="1149"/>
      <c r="BG5" s="1149">
        <v>1981</v>
      </c>
      <c r="BH5" s="1149"/>
      <c r="BI5" s="1149">
        <v>1982</v>
      </c>
      <c r="BJ5" s="1149"/>
      <c r="BK5" s="1149">
        <v>1983</v>
      </c>
      <c r="BL5" s="1149"/>
      <c r="BM5" s="1149">
        <v>1984</v>
      </c>
      <c r="BN5" s="1149"/>
      <c r="BO5" s="1149">
        <v>1985</v>
      </c>
      <c r="BP5" s="1149"/>
      <c r="BQ5" s="1149">
        <v>1986</v>
      </c>
      <c r="BR5" s="1149"/>
      <c r="BS5" s="1149">
        <v>1987</v>
      </c>
      <c r="BT5" s="1149"/>
      <c r="BU5" s="1149">
        <v>1988</v>
      </c>
      <c r="BV5" s="1149"/>
      <c r="BW5" s="1149">
        <v>1989</v>
      </c>
      <c r="BX5" s="1149"/>
      <c r="BY5" s="1149">
        <v>1990</v>
      </c>
      <c r="BZ5" s="1149"/>
      <c r="CA5" s="1149">
        <v>1991</v>
      </c>
      <c r="CB5" s="1149"/>
      <c r="CC5" s="1149">
        <v>1992</v>
      </c>
      <c r="CD5" s="1149"/>
      <c r="CE5" s="1149">
        <v>1993</v>
      </c>
      <c r="CF5" s="1149"/>
      <c r="CG5" s="1149">
        <v>1994</v>
      </c>
      <c r="CH5" s="1149"/>
      <c r="CI5" s="1149">
        <v>1995</v>
      </c>
      <c r="CJ5" s="1149"/>
      <c r="CK5" s="1149">
        <v>1996</v>
      </c>
      <c r="CL5" s="1149"/>
      <c r="CM5" s="1149">
        <v>1997</v>
      </c>
      <c r="CN5" s="1149"/>
      <c r="CO5" s="1149">
        <v>1998</v>
      </c>
      <c r="CP5" s="1149"/>
      <c r="CQ5" s="1149">
        <v>1999</v>
      </c>
      <c r="CR5" s="1149"/>
      <c r="CS5" s="1149">
        <v>2000</v>
      </c>
      <c r="CT5" s="1149"/>
      <c r="CU5" s="1149">
        <v>2001</v>
      </c>
      <c r="CV5" s="1149"/>
      <c r="CW5" s="1149">
        <v>2002</v>
      </c>
      <c r="CX5" s="1149"/>
      <c r="CY5" s="1149">
        <v>2003</v>
      </c>
      <c r="CZ5" s="1149"/>
      <c r="DA5" s="1149">
        <v>2004</v>
      </c>
      <c r="DB5" s="1149"/>
      <c r="DC5" s="1149">
        <v>2005</v>
      </c>
      <c r="DD5" s="1149"/>
      <c r="DE5" s="1149">
        <v>2006</v>
      </c>
      <c r="DF5" s="1149"/>
      <c r="DG5" s="1149">
        <v>2007</v>
      </c>
      <c r="DH5" s="1149"/>
      <c r="DI5" s="1149">
        <v>2008</v>
      </c>
      <c r="DJ5" s="1149"/>
      <c r="DK5" s="1149">
        <v>2009</v>
      </c>
      <c r="DL5" s="1149"/>
      <c r="DM5" s="1149">
        <v>2010</v>
      </c>
      <c r="DN5" s="1149"/>
      <c r="DO5" s="1149">
        <v>2011</v>
      </c>
      <c r="DP5" s="1149"/>
      <c r="DQ5" s="1149">
        <v>2012</v>
      </c>
      <c r="DR5" s="1149"/>
      <c r="DS5" s="1149">
        <v>2013</v>
      </c>
      <c r="DT5" s="1149"/>
      <c r="DU5" s="1149">
        <v>2014</v>
      </c>
      <c r="DV5" s="1149"/>
      <c r="DW5" s="1149">
        <v>2015</v>
      </c>
      <c r="DX5" s="1149"/>
      <c r="DY5" s="1149" t="s">
        <v>2806</v>
      </c>
      <c r="DZ5" s="1149"/>
      <c r="EA5" s="1149" t="s">
        <v>2807</v>
      </c>
      <c r="EB5" s="1149"/>
      <c r="EC5" s="1149" t="s">
        <v>2808</v>
      </c>
      <c r="ED5" s="1149"/>
      <c r="EF5" s="1149" t="s">
        <v>498</v>
      </c>
      <c r="EG5" s="1149" t="s">
        <v>2809</v>
      </c>
      <c r="EH5" s="1149"/>
      <c r="EI5" s="1149" t="s">
        <v>2810</v>
      </c>
      <c r="EJ5" s="1149"/>
    </row>
    <row r="6" spans="1:140" s="278" customFormat="1" ht="15.75" customHeight="1" thickBot="1" x14ac:dyDescent="0.25">
      <c r="A6" s="276"/>
      <c r="B6" s="1150"/>
      <c r="C6" s="324" t="s">
        <v>462</v>
      </c>
      <c r="D6" s="324" t="s">
        <v>432</v>
      </c>
      <c r="E6" s="324" t="s">
        <v>462</v>
      </c>
      <c r="F6" s="324" t="s">
        <v>432</v>
      </c>
      <c r="G6" s="324" t="s">
        <v>462</v>
      </c>
      <c r="H6" s="324" t="s">
        <v>432</v>
      </c>
      <c r="I6" s="324" t="s">
        <v>464</v>
      </c>
      <c r="J6" s="324" t="s">
        <v>465</v>
      </c>
      <c r="K6" s="324" t="s">
        <v>464</v>
      </c>
      <c r="L6" s="324" t="s">
        <v>465</v>
      </c>
      <c r="M6" s="324" t="s">
        <v>464</v>
      </c>
      <c r="N6" s="324" t="s">
        <v>465</v>
      </c>
      <c r="O6" s="324" t="s">
        <v>464</v>
      </c>
      <c r="P6" s="324" t="s">
        <v>465</v>
      </c>
      <c r="Q6" s="324" t="s">
        <v>464</v>
      </c>
      <c r="R6" s="324" t="s">
        <v>465</v>
      </c>
      <c r="S6" s="324" t="s">
        <v>464</v>
      </c>
      <c r="T6" s="324" t="s">
        <v>465</v>
      </c>
      <c r="U6" s="324" t="s">
        <v>464</v>
      </c>
      <c r="V6" s="324" t="s">
        <v>465</v>
      </c>
      <c r="W6" s="324" t="s">
        <v>464</v>
      </c>
      <c r="X6" s="324" t="s">
        <v>465</v>
      </c>
      <c r="Y6" s="324" t="s">
        <v>464</v>
      </c>
      <c r="Z6" s="324" t="s">
        <v>465</v>
      </c>
      <c r="AA6" s="324" t="s">
        <v>464</v>
      </c>
      <c r="AB6" s="324" t="s">
        <v>465</v>
      </c>
      <c r="AC6" s="324" t="s">
        <v>464</v>
      </c>
      <c r="AD6" s="324" t="s">
        <v>465</v>
      </c>
      <c r="AE6" s="324" t="s">
        <v>464</v>
      </c>
      <c r="AF6" s="324" t="s">
        <v>465</v>
      </c>
      <c r="AG6" s="324" t="s">
        <v>464</v>
      </c>
      <c r="AH6" s="324" t="s">
        <v>465</v>
      </c>
      <c r="AI6" s="324" t="s">
        <v>464</v>
      </c>
      <c r="AJ6" s="324" t="s">
        <v>465</v>
      </c>
      <c r="AK6" s="324" t="s">
        <v>464</v>
      </c>
      <c r="AL6" s="324" t="s">
        <v>465</v>
      </c>
      <c r="AM6" s="324" t="s">
        <v>464</v>
      </c>
      <c r="AN6" s="324" t="s">
        <v>465</v>
      </c>
      <c r="AO6" s="324" t="s">
        <v>464</v>
      </c>
      <c r="AP6" s="324" t="s">
        <v>465</v>
      </c>
      <c r="AQ6" s="324" t="s">
        <v>464</v>
      </c>
      <c r="AR6" s="324" t="s">
        <v>465</v>
      </c>
      <c r="AS6" s="324" t="s">
        <v>464</v>
      </c>
      <c r="AT6" s="324" t="s">
        <v>465</v>
      </c>
      <c r="AU6" s="324" t="s">
        <v>464</v>
      </c>
      <c r="AV6" s="324" t="s">
        <v>465</v>
      </c>
      <c r="AW6" s="324" t="s">
        <v>464</v>
      </c>
      <c r="AX6" s="324" t="s">
        <v>465</v>
      </c>
      <c r="AY6" s="324" t="s">
        <v>464</v>
      </c>
      <c r="AZ6" s="324" t="s">
        <v>465</v>
      </c>
      <c r="BA6" s="324" t="s">
        <v>464</v>
      </c>
      <c r="BB6" s="324" t="s">
        <v>465</v>
      </c>
      <c r="BC6" s="324" t="s">
        <v>464</v>
      </c>
      <c r="BD6" s="324" t="s">
        <v>465</v>
      </c>
      <c r="BE6" s="324" t="s">
        <v>464</v>
      </c>
      <c r="BF6" s="324" t="s">
        <v>465</v>
      </c>
      <c r="BG6" s="324" t="s">
        <v>464</v>
      </c>
      <c r="BH6" s="324" t="s">
        <v>465</v>
      </c>
      <c r="BI6" s="324" t="s">
        <v>464</v>
      </c>
      <c r="BJ6" s="324" t="s">
        <v>465</v>
      </c>
      <c r="BK6" s="324" t="s">
        <v>464</v>
      </c>
      <c r="BL6" s="324" t="s">
        <v>465</v>
      </c>
      <c r="BM6" s="324" t="s">
        <v>464</v>
      </c>
      <c r="BN6" s="324" t="s">
        <v>465</v>
      </c>
      <c r="BO6" s="324" t="s">
        <v>464</v>
      </c>
      <c r="BP6" s="324" t="s">
        <v>465</v>
      </c>
      <c r="BQ6" s="324" t="s">
        <v>464</v>
      </c>
      <c r="BR6" s="324" t="s">
        <v>465</v>
      </c>
      <c r="BS6" s="324" t="s">
        <v>464</v>
      </c>
      <c r="BT6" s="324" t="s">
        <v>465</v>
      </c>
      <c r="BU6" s="324" t="s">
        <v>464</v>
      </c>
      <c r="BV6" s="324" t="s">
        <v>465</v>
      </c>
      <c r="BW6" s="324" t="s">
        <v>464</v>
      </c>
      <c r="BX6" s="324" t="s">
        <v>465</v>
      </c>
      <c r="BY6" s="324" t="s">
        <v>464</v>
      </c>
      <c r="BZ6" s="324" t="s">
        <v>465</v>
      </c>
      <c r="CA6" s="324" t="s">
        <v>464</v>
      </c>
      <c r="CB6" s="324" t="s">
        <v>465</v>
      </c>
      <c r="CC6" s="324" t="s">
        <v>464</v>
      </c>
      <c r="CD6" s="324" t="s">
        <v>465</v>
      </c>
      <c r="CE6" s="324" t="s">
        <v>464</v>
      </c>
      <c r="CF6" s="324" t="s">
        <v>465</v>
      </c>
      <c r="CG6" s="324" t="s">
        <v>464</v>
      </c>
      <c r="CH6" s="324" t="s">
        <v>465</v>
      </c>
      <c r="CI6" s="324" t="s">
        <v>464</v>
      </c>
      <c r="CJ6" s="324" t="s">
        <v>465</v>
      </c>
      <c r="CK6" s="324" t="s">
        <v>464</v>
      </c>
      <c r="CL6" s="324" t="s">
        <v>465</v>
      </c>
      <c r="CM6" s="324" t="s">
        <v>464</v>
      </c>
      <c r="CN6" s="324" t="s">
        <v>465</v>
      </c>
      <c r="CO6" s="324" t="s">
        <v>464</v>
      </c>
      <c r="CP6" s="324" t="s">
        <v>465</v>
      </c>
      <c r="CQ6" s="324" t="s">
        <v>464</v>
      </c>
      <c r="CR6" s="324" t="s">
        <v>465</v>
      </c>
      <c r="CS6" s="324" t="s">
        <v>464</v>
      </c>
      <c r="CT6" s="324" t="s">
        <v>465</v>
      </c>
      <c r="CU6" s="324" t="s">
        <v>464</v>
      </c>
      <c r="CV6" s="324" t="s">
        <v>465</v>
      </c>
      <c r="CW6" s="324" t="s">
        <v>464</v>
      </c>
      <c r="CX6" s="324" t="s">
        <v>465</v>
      </c>
      <c r="CY6" s="324" t="s">
        <v>464</v>
      </c>
      <c r="CZ6" s="324" t="s">
        <v>465</v>
      </c>
      <c r="DA6" s="324" t="s">
        <v>464</v>
      </c>
      <c r="DB6" s="324" t="s">
        <v>465</v>
      </c>
      <c r="DC6" s="324" t="s">
        <v>464</v>
      </c>
      <c r="DD6" s="324" t="s">
        <v>465</v>
      </c>
      <c r="DE6" s="324" t="s">
        <v>464</v>
      </c>
      <c r="DF6" s="324" t="s">
        <v>465</v>
      </c>
      <c r="DG6" s="324" t="s">
        <v>464</v>
      </c>
      <c r="DH6" s="324" t="s">
        <v>465</v>
      </c>
      <c r="DI6" s="324" t="s">
        <v>464</v>
      </c>
      <c r="DJ6" s="324" t="s">
        <v>465</v>
      </c>
      <c r="DK6" s="324" t="s">
        <v>464</v>
      </c>
      <c r="DL6" s="324" t="s">
        <v>465</v>
      </c>
      <c r="DM6" s="324" t="s">
        <v>464</v>
      </c>
      <c r="DN6" s="324" t="s">
        <v>465</v>
      </c>
      <c r="DO6" s="324" t="s">
        <v>464</v>
      </c>
      <c r="DP6" s="324" t="s">
        <v>465</v>
      </c>
      <c r="DQ6" s="324" t="s">
        <v>464</v>
      </c>
      <c r="DR6" s="324" t="s">
        <v>465</v>
      </c>
      <c r="DS6" s="324" t="s">
        <v>464</v>
      </c>
      <c r="DT6" s="324" t="s">
        <v>465</v>
      </c>
      <c r="DU6" s="324" t="s">
        <v>464</v>
      </c>
      <c r="DV6" s="324" t="s">
        <v>465</v>
      </c>
      <c r="DW6" s="324" t="s">
        <v>464</v>
      </c>
      <c r="DX6" s="324" t="s">
        <v>465</v>
      </c>
      <c r="DY6" s="324" t="s">
        <v>464</v>
      </c>
      <c r="DZ6" s="324" t="s">
        <v>465</v>
      </c>
      <c r="EA6" s="324" t="s">
        <v>464</v>
      </c>
      <c r="EB6" s="324" t="s">
        <v>465</v>
      </c>
      <c r="EC6" s="324" t="s">
        <v>464</v>
      </c>
      <c r="ED6" s="324" t="s">
        <v>465</v>
      </c>
      <c r="EF6" s="1150"/>
      <c r="EG6" s="324" t="s">
        <v>464</v>
      </c>
      <c r="EH6" s="324" t="s">
        <v>465</v>
      </c>
      <c r="EI6" s="324" t="s">
        <v>464</v>
      </c>
      <c r="EJ6" s="324" t="s">
        <v>465</v>
      </c>
    </row>
    <row r="7" spans="1:140" x14ac:dyDescent="0.2">
      <c r="B7" s="110"/>
      <c r="C7" s="19"/>
      <c r="D7" s="112"/>
      <c r="E7" s="19"/>
      <c r="F7" s="19"/>
      <c r="G7" s="19"/>
      <c r="H7" s="112"/>
      <c r="I7" s="112"/>
      <c r="EF7" s="110"/>
    </row>
    <row r="8" spans="1:140" x14ac:dyDescent="0.2">
      <c r="B8" s="109" t="s">
        <v>439</v>
      </c>
      <c r="C8" s="19"/>
      <c r="D8" s="19"/>
      <c r="E8" s="19"/>
      <c r="F8" s="19"/>
      <c r="G8" s="19"/>
      <c r="H8" s="19"/>
      <c r="I8" s="19"/>
      <c r="DN8" s="113"/>
      <c r="EF8" s="109" t="s">
        <v>439</v>
      </c>
    </row>
    <row r="9" spans="1:140" x14ac:dyDescent="0.2">
      <c r="B9" s="11" t="s">
        <v>437</v>
      </c>
      <c r="C9" s="66">
        <v>34.9</v>
      </c>
      <c r="D9" s="66">
        <v>34.9</v>
      </c>
      <c r="E9" s="66">
        <v>39.9</v>
      </c>
      <c r="F9" s="66">
        <v>39.9</v>
      </c>
      <c r="G9" s="66">
        <v>40</v>
      </c>
      <c r="H9" s="66">
        <v>41.3</v>
      </c>
      <c r="I9" s="65">
        <v>41.3</v>
      </c>
      <c r="J9" s="65">
        <v>41.3</v>
      </c>
      <c r="K9" s="65">
        <v>41.3</v>
      </c>
      <c r="L9" s="65">
        <v>46.3</v>
      </c>
      <c r="M9" s="65">
        <v>47.8</v>
      </c>
      <c r="N9" s="65">
        <v>70.3</v>
      </c>
      <c r="O9" s="65">
        <v>77.8</v>
      </c>
      <c r="P9" s="65">
        <v>80.900000000000006</v>
      </c>
      <c r="Q9" s="65">
        <v>102.9</v>
      </c>
      <c r="R9" s="65">
        <v>105.5</v>
      </c>
      <c r="S9" s="65">
        <v>155.5</v>
      </c>
      <c r="T9" s="65">
        <v>188</v>
      </c>
      <c r="U9" s="65">
        <v>203.6</v>
      </c>
      <c r="V9" s="65">
        <v>208.5</v>
      </c>
      <c r="W9" s="65">
        <v>223.8</v>
      </c>
      <c r="X9" s="65">
        <v>227.3</v>
      </c>
      <c r="Y9" s="65">
        <v>228.6</v>
      </c>
      <c r="Z9" s="65">
        <v>241.3</v>
      </c>
      <c r="AA9" s="66">
        <v>254.8</v>
      </c>
      <c r="AB9" s="66">
        <v>270.2</v>
      </c>
      <c r="AC9" s="66">
        <v>270.2</v>
      </c>
      <c r="AD9" s="66">
        <v>281.5</v>
      </c>
      <c r="AE9" s="66">
        <v>304.3</v>
      </c>
      <c r="AF9" s="66">
        <v>304</v>
      </c>
      <c r="AG9" s="66">
        <v>315</v>
      </c>
      <c r="AH9" s="66">
        <v>335.9</v>
      </c>
      <c r="AI9" s="66">
        <v>374.4</v>
      </c>
      <c r="AJ9" s="66">
        <v>417.2</v>
      </c>
      <c r="AK9" s="66">
        <v>466.1</v>
      </c>
      <c r="AL9" s="66">
        <v>481.3</v>
      </c>
      <c r="AM9" s="66">
        <v>488.9</v>
      </c>
      <c r="AN9" s="66">
        <v>495.9</v>
      </c>
      <c r="AO9" s="66">
        <v>500.3</v>
      </c>
      <c r="AP9" s="66">
        <v>498.2</v>
      </c>
      <c r="AQ9" s="66">
        <v>500.7</v>
      </c>
      <c r="AR9" s="66">
        <v>503.2</v>
      </c>
      <c r="AS9" s="66">
        <v>506</v>
      </c>
      <c r="AT9" s="66">
        <v>499.4</v>
      </c>
      <c r="AU9" s="66">
        <v>469.6</v>
      </c>
      <c r="AV9" s="66">
        <v>499.5</v>
      </c>
      <c r="AW9" s="66">
        <v>535.1</v>
      </c>
      <c r="AX9" s="66">
        <v>545.1</v>
      </c>
      <c r="AY9" s="66">
        <v>781</v>
      </c>
      <c r="AZ9" s="66">
        <v>791.6</v>
      </c>
      <c r="BA9" s="66">
        <v>827.5</v>
      </c>
      <c r="BB9" s="66">
        <v>950.8</v>
      </c>
      <c r="BC9" s="66">
        <v>1013.6</v>
      </c>
      <c r="BD9" s="66">
        <v>1024.2</v>
      </c>
      <c r="BE9" s="66">
        <v>1135.3</v>
      </c>
      <c r="BF9" s="66">
        <v>1137.2</v>
      </c>
      <c r="BG9" s="66">
        <v>1311.1</v>
      </c>
      <c r="BH9" s="66">
        <v>2897.1</v>
      </c>
      <c r="BI9" s="66">
        <v>3349.4</v>
      </c>
      <c r="BJ9" s="66">
        <v>3453.8</v>
      </c>
      <c r="BK9" s="66">
        <v>3711.8</v>
      </c>
      <c r="BL9" s="66">
        <v>3907.9</v>
      </c>
      <c r="BM9" s="66">
        <v>4156.7</v>
      </c>
      <c r="BN9" s="66">
        <v>3978.7</v>
      </c>
      <c r="BO9" s="66">
        <v>4618</v>
      </c>
      <c r="BP9" s="66">
        <v>4392.7</v>
      </c>
      <c r="BQ9" s="65">
        <v>4580.3999999999996</v>
      </c>
      <c r="BR9" s="65">
        <v>4627.7</v>
      </c>
      <c r="BS9" s="65">
        <v>8815.5</v>
      </c>
      <c r="BT9" s="65">
        <v>9248</v>
      </c>
      <c r="BU9" s="65">
        <v>9901.9</v>
      </c>
      <c r="BV9" s="65">
        <v>9943.6</v>
      </c>
      <c r="BW9" s="66">
        <v>10659.1</v>
      </c>
      <c r="BX9" s="66">
        <v>10769.6</v>
      </c>
      <c r="BY9" s="66">
        <v>11365.8</v>
      </c>
      <c r="BZ9" s="66">
        <v>11432.2</v>
      </c>
      <c r="CA9" s="66">
        <v>11933.3</v>
      </c>
      <c r="CB9" s="66">
        <v>13336</v>
      </c>
      <c r="CC9" s="66">
        <v>16174.6</v>
      </c>
      <c r="CD9" s="66">
        <v>17773.7</v>
      </c>
      <c r="CE9" s="66">
        <v>20601.400000000001</v>
      </c>
      <c r="CF9" s="66">
        <v>22444.9</v>
      </c>
      <c r="CG9" s="66">
        <v>23170.7</v>
      </c>
      <c r="CH9" s="66">
        <v>25523</v>
      </c>
      <c r="CI9" s="65">
        <v>29115.5</v>
      </c>
      <c r="CJ9" s="65">
        <v>30958.9</v>
      </c>
      <c r="CK9" s="65">
        <v>32131</v>
      </c>
      <c r="CL9" s="65">
        <v>33909.599999999999</v>
      </c>
      <c r="CM9" s="66">
        <v>36615.4</v>
      </c>
      <c r="CN9" s="65">
        <v>36293.9</v>
      </c>
      <c r="CO9" s="66">
        <v>68115.8</v>
      </c>
      <c r="CP9" s="66">
        <v>69869.100000000006</v>
      </c>
      <c r="CQ9" s="66">
        <v>72118.3</v>
      </c>
      <c r="CR9" s="66">
        <v>73504.3</v>
      </c>
      <c r="CS9" s="66">
        <v>81909.5</v>
      </c>
      <c r="CT9" s="66">
        <v>82534.7</v>
      </c>
      <c r="CU9" s="66">
        <v>83949.5</v>
      </c>
      <c r="CV9" s="66">
        <v>88575.7</v>
      </c>
      <c r="CW9" s="66">
        <v>97644.4</v>
      </c>
      <c r="CX9" s="66">
        <v>75936.899999999994</v>
      </c>
      <c r="CY9" s="66">
        <v>76509.600000000006</v>
      </c>
      <c r="CZ9" s="66">
        <v>80312.3</v>
      </c>
      <c r="DA9" s="66">
        <v>80150.2</v>
      </c>
      <c r="DB9" s="66">
        <v>84835.8</v>
      </c>
      <c r="DC9" s="66">
        <v>98086.399999999994</v>
      </c>
      <c r="DD9" s="66">
        <v>106250.4</v>
      </c>
      <c r="DE9" s="66">
        <v>121197.6</v>
      </c>
      <c r="DF9" s="66">
        <v>165858</v>
      </c>
      <c r="DG9" s="66">
        <v>206116.7</v>
      </c>
      <c r="DH9" s="66">
        <v>237896.4</v>
      </c>
      <c r="DI9" s="66">
        <v>255542</v>
      </c>
      <c r="DJ9" s="66">
        <v>278012.40000000002</v>
      </c>
      <c r="DK9" s="66">
        <v>341741.2</v>
      </c>
      <c r="DL9" s="66">
        <v>345150.6</v>
      </c>
      <c r="DM9" s="66">
        <v>380782.8</v>
      </c>
      <c r="DN9" s="66">
        <v>394151.1</v>
      </c>
      <c r="DO9" s="66">
        <v>390234.1</v>
      </c>
      <c r="DP9" s="66">
        <v>479214.1</v>
      </c>
      <c r="DQ9" s="66">
        <v>485296.5</v>
      </c>
      <c r="DR9" s="66">
        <v>490236.3</v>
      </c>
      <c r="DS9" s="66">
        <v>494484.6</v>
      </c>
      <c r="DT9" s="66">
        <v>495144.4</v>
      </c>
      <c r="DU9" s="66">
        <v>505747.20000000001</v>
      </c>
      <c r="DV9" s="66">
        <v>505876</v>
      </c>
      <c r="DW9" s="66">
        <v>501119.864</v>
      </c>
      <c r="DX9" s="66">
        <v>540096.21499999997</v>
      </c>
      <c r="DY9" s="66">
        <v>548631.69999999995</v>
      </c>
      <c r="DZ9" s="66">
        <v>552067.19999999995</v>
      </c>
      <c r="EA9" s="66">
        <v>657627.12</v>
      </c>
      <c r="EB9" s="66">
        <v>517287.05</v>
      </c>
      <c r="EC9" s="66">
        <v>519408.647</v>
      </c>
      <c r="ED9" s="66">
        <v>540526.21200000006</v>
      </c>
      <c r="EF9" s="11" t="s">
        <v>437</v>
      </c>
      <c r="EG9" s="66">
        <v>541948.54399999999</v>
      </c>
      <c r="EH9" s="66">
        <v>552407.071</v>
      </c>
      <c r="EI9" s="66">
        <v>556833.397</v>
      </c>
      <c r="EJ9" s="66">
        <v>560409.08100000001</v>
      </c>
    </row>
    <row r="10" spans="1:140" x14ac:dyDescent="0.2">
      <c r="B10" s="11" t="s">
        <v>442</v>
      </c>
      <c r="C10" s="66">
        <v>19.399999999999999</v>
      </c>
      <c r="D10" s="66">
        <v>18.2</v>
      </c>
      <c r="E10" s="66">
        <v>19.600000000000001</v>
      </c>
      <c r="F10" s="66">
        <v>18.5</v>
      </c>
      <c r="G10" s="66">
        <v>21.1</v>
      </c>
      <c r="H10" s="66">
        <v>32.5</v>
      </c>
      <c r="I10" s="65">
        <v>35.700000000000003</v>
      </c>
      <c r="J10" s="65">
        <v>33.200000000000003</v>
      </c>
      <c r="K10" s="65">
        <v>37.1</v>
      </c>
      <c r="L10" s="65">
        <v>43.7</v>
      </c>
      <c r="M10" s="66">
        <v>42.6</v>
      </c>
      <c r="N10" s="65">
        <v>42.5</v>
      </c>
      <c r="O10" s="65">
        <v>45.7</v>
      </c>
      <c r="P10" s="65">
        <v>43.2</v>
      </c>
      <c r="Q10" s="65">
        <v>52.7</v>
      </c>
      <c r="R10" s="65">
        <v>58.5</v>
      </c>
      <c r="S10" s="66">
        <v>67.400000000000006</v>
      </c>
      <c r="T10" s="65">
        <v>76.7</v>
      </c>
      <c r="U10" s="65">
        <v>77.5</v>
      </c>
      <c r="V10" s="65">
        <v>80</v>
      </c>
      <c r="W10" s="65">
        <v>87.3</v>
      </c>
      <c r="X10" s="65">
        <v>93.3</v>
      </c>
      <c r="Y10" s="66">
        <v>105.1</v>
      </c>
      <c r="Z10" s="65">
        <v>111.7</v>
      </c>
      <c r="AA10" s="66">
        <v>122.2</v>
      </c>
      <c r="AB10" s="66">
        <v>123.8</v>
      </c>
      <c r="AC10" s="66">
        <v>148</v>
      </c>
      <c r="AD10" s="66">
        <v>154.80000000000001</v>
      </c>
      <c r="AE10" s="66">
        <v>212.2</v>
      </c>
      <c r="AF10" s="66">
        <v>189.8</v>
      </c>
      <c r="AG10" s="66">
        <v>207.3</v>
      </c>
      <c r="AH10" s="66">
        <v>222.7</v>
      </c>
      <c r="AI10" s="66">
        <v>233.9</v>
      </c>
      <c r="AJ10" s="66">
        <v>247.5</v>
      </c>
      <c r="AK10" s="66">
        <v>253.1</v>
      </c>
      <c r="AL10" s="66">
        <v>268.3</v>
      </c>
      <c r="AM10" s="66">
        <v>285.39999999999998</v>
      </c>
      <c r="AN10" s="66">
        <v>282</v>
      </c>
      <c r="AO10" s="66">
        <v>308.10000000000002</v>
      </c>
      <c r="AP10" s="66">
        <v>307.2</v>
      </c>
      <c r="AQ10" s="66">
        <v>373.8</v>
      </c>
      <c r="AR10" s="66">
        <v>375.1</v>
      </c>
      <c r="AS10" s="66">
        <v>393.4</v>
      </c>
      <c r="AT10" s="66">
        <v>430.5</v>
      </c>
      <c r="AU10" s="66">
        <v>538.20000000000005</v>
      </c>
      <c r="AV10" s="66">
        <v>466</v>
      </c>
      <c r="AW10" s="66">
        <v>568.5</v>
      </c>
      <c r="AX10" s="66">
        <v>545.20000000000005</v>
      </c>
      <c r="AY10" s="66">
        <v>653.29999999999995</v>
      </c>
      <c r="AZ10" s="66">
        <v>689.7</v>
      </c>
      <c r="BA10" s="66">
        <v>916.6</v>
      </c>
      <c r="BB10" s="66">
        <v>918.3</v>
      </c>
      <c r="BC10" s="66">
        <v>1045.5</v>
      </c>
      <c r="BD10" s="66">
        <v>1013.5</v>
      </c>
      <c r="BE10" s="66">
        <v>1153.7</v>
      </c>
      <c r="BF10" s="66">
        <v>1256.0999999999999</v>
      </c>
      <c r="BG10" s="66">
        <v>1411.3</v>
      </c>
      <c r="BH10" s="66">
        <v>1330</v>
      </c>
      <c r="BI10" s="66">
        <v>1544.8</v>
      </c>
      <c r="BJ10" s="66">
        <v>1745.5</v>
      </c>
      <c r="BK10" s="66">
        <v>1912.7</v>
      </c>
      <c r="BL10" s="66">
        <v>1868.3</v>
      </c>
      <c r="BM10" s="66">
        <v>2862.7</v>
      </c>
      <c r="BN10" s="66">
        <v>3294.7</v>
      </c>
      <c r="BO10" s="66">
        <v>4135.2</v>
      </c>
      <c r="BP10" s="66">
        <v>4543.3</v>
      </c>
      <c r="BQ10" s="65">
        <v>6098.4</v>
      </c>
      <c r="BR10" s="65">
        <v>6207.4</v>
      </c>
      <c r="BS10" s="65">
        <v>7451.1</v>
      </c>
      <c r="BT10" s="65">
        <v>7520.5</v>
      </c>
      <c r="BU10" s="65">
        <v>8372.5</v>
      </c>
      <c r="BV10" s="65">
        <v>8791.2999999999993</v>
      </c>
      <c r="BW10" s="66">
        <v>9923.1</v>
      </c>
      <c r="BX10" s="66">
        <v>10136.5</v>
      </c>
      <c r="BY10" s="66">
        <v>11163.3</v>
      </c>
      <c r="BZ10" s="66">
        <v>11540.8</v>
      </c>
      <c r="CA10" s="66">
        <v>12169.3</v>
      </c>
      <c r="CB10" s="66">
        <v>12202.8</v>
      </c>
      <c r="CC10" s="66">
        <v>13820</v>
      </c>
      <c r="CD10" s="66">
        <v>13978</v>
      </c>
      <c r="CE10" s="66">
        <v>15724.7</v>
      </c>
      <c r="CF10" s="66">
        <v>15740.3</v>
      </c>
      <c r="CG10" s="66">
        <v>18965.3</v>
      </c>
      <c r="CH10" s="66">
        <v>20062</v>
      </c>
      <c r="CI10" s="66">
        <v>21509.1</v>
      </c>
      <c r="CJ10" s="66">
        <v>21246.5</v>
      </c>
      <c r="CK10" s="66">
        <v>24312.5</v>
      </c>
      <c r="CL10" s="66">
        <v>25648.9</v>
      </c>
      <c r="CM10" s="66">
        <v>27173.3</v>
      </c>
      <c r="CN10" s="66">
        <v>28253.4</v>
      </c>
      <c r="CO10" s="66">
        <v>31152.7</v>
      </c>
      <c r="CP10" s="66">
        <v>33847.699999999997</v>
      </c>
      <c r="CQ10" s="66">
        <v>32949.1</v>
      </c>
      <c r="CR10" s="66">
        <v>35738.400000000001</v>
      </c>
      <c r="CS10" s="66">
        <v>42494.1</v>
      </c>
      <c r="CT10" s="66">
        <v>40580.300000000003</v>
      </c>
      <c r="CU10" s="66">
        <v>45281.8</v>
      </c>
      <c r="CV10" s="66">
        <v>39147.599999999999</v>
      </c>
      <c r="CW10" s="66">
        <v>43584.1</v>
      </c>
      <c r="CX10" s="66">
        <v>53241.5</v>
      </c>
      <c r="CY10" s="66">
        <v>45498.9</v>
      </c>
      <c r="CZ10" s="66">
        <v>48843.1</v>
      </c>
      <c r="DA10" s="66">
        <v>63310.1</v>
      </c>
      <c r="DB10" s="66">
        <v>66467.3</v>
      </c>
      <c r="DC10" s="66">
        <v>85548</v>
      </c>
      <c r="DD10" s="66">
        <v>88149.6</v>
      </c>
      <c r="DE10" s="66">
        <v>112685.6</v>
      </c>
      <c r="DF10" s="66">
        <v>109050.9</v>
      </c>
      <c r="DG10" s="66">
        <v>143720.4</v>
      </c>
      <c r="DH10" s="66">
        <v>137655.29999999999</v>
      </c>
      <c r="DI10" s="66">
        <v>154518.20000000001</v>
      </c>
      <c r="DJ10" s="66">
        <v>197285</v>
      </c>
      <c r="DK10" s="66">
        <v>226247.2</v>
      </c>
      <c r="DL10" s="66">
        <v>292706.5</v>
      </c>
      <c r="DM10" s="66">
        <v>265124</v>
      </c>
      <c r="DN10" s="66">
        <v>281610</v>
      </c>
      <c r="DO10" s="66">
        <v>316748.90000000002</v>
      </c>
      <c r="DP10" s="66">
        <v>301070</v>
      </c>
      <c r="DQ10" s="66">
        <v>298588.3</v>
      </c>
      <c r="DR10" s="66">
        <v>327524.09999999998</v>
      </c>
      <c r="DS10" s="66">
        <v>328627.7</v>
      </c>
      <c r="DT10" s="66">
        <v>364036.8</v>
      </c>
      <c r="DU10" s="66">
        <v>381542</v>
      </c>
      <c r="DV10" s="66">
        <v>463359.4</v>
      </c>
      <c r="DW10" s="66">
        <v>615756.97</v>
      </c>
      <c r="DX10" s="66">
        <v>641746.65399999998</v>
      </c>
      <c r="DY10" s="66">
        <v>620448.69999999995</v>
      </c>
      <c r="DZ10" s="66">
        <v>670241.5</v>
      </c>
      <c r="EA10" s="66">
        <v>639464.01100000006</v>
      </c>
      <c r="EB10" s="66">
        <v>756858.25699999998</v>
      </c>
      <c r="EC10" s="66">
        <v>773881.66299999994</v>
      </c>
      <c r="ED10" s="66">
        <v>823317.95400000003</v>
      </c>
      <c r="EF10" s="11" t="s">
        <v>442</v>
      </c>
      <c r="EG10" s="66">
        <v>901333.18200000003</v>
      </c>
      <c r="EH10" s="66">
        <v>974830.34900000005</v>
      </c>
      <c r="EI10" s="66">
        <v>1041555.985</v>
      </c>
      <c r="EJ10" s="66">
        <v>1136827.4369999999</v>
      </c>
    </row>
    <row r="11" spans="1:140" x14ac:dyDescent="0.2">
      <c r="B11" s="11"/>
      <c r="C11" s="66"/>
      <c r="D11" s="66"/>
      <c r="E11" s="66"/>
      <c r="F11" s="66"/>
      <c r="G11" s="66"/>
      <c r="H11" s="66"/>
      <c r="I11" s="65"/>
      <c r="J11" s="65"/>
      <c r="K11" s="65"/>
      <c r="L11" s="65"/>
      <c r="M11" s="66"/>
      <c r="N11" s="65"/>
      <c r="O11" s="65"/>
      <c r="P11" s="65"/>
      <c r="Q11" s="65"/>
      <c r="R11" s="65"/>
      <c r="S11" s="66"/>
      <c r="T11" s="65"/>
      <c r="U11" s="65"/>
      <c r="V11" s="65"/>
      <c r="W11" s="65"/>
      <c r="X11" s="65"/>
      <c r="Y11" s="66"/>
      <c r="Z11" s="65"/>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5"/>
      <c r="BR11" s="65"/>
      <c r="BS11" s="65"/>
      <c r="BT11" s="65"/>
      <c r="BU11" s="65"/>
      <c r="BV11" s="65"/>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F11" s="11"/>
      <c r="EG11" s="66"/>
      <c r="EH11" s="66"/>
      <c r="EI11" s="66"/>
      <c r="EJ11" s="66"/>
    </row>
    <row r="12" spans="1:140" ht="12.75" customHeight="1" x14ac:dyDescent="0.2">
      <c r="B12" s="109" t="s">
        <v>499</v>
      </c>
      <c r="C12" s="67">
        <v>1171</v>
      </c>
      <c r="D12" s="67">
        <v>1194.3</v>
      </c>
      <c r="E12" s="67">
        <v>1208.0999999999999</v>
      </c>
      <c r="F12" s="67">
        <v>1196.4000000000001</v>
      </c>
      <c r="G12" s="67">
        <v>1293.9000000000001</v>
      </c>
      <c r="H12" s="67">
        <v>1352.7</v>
      </c>
      <c r="I12" s="69">
        <v>1462</v>
      </c>
      <c r="J12" s="69">
        <v>1456.1</v>
      </c>
      <c r="K12" s="69">
        <v>1542</v>
      </c>
      <c r="L12" s="69">
        <v>1625.8</v>
      </c>
      <c r="M12" s="67">
        <v>1732.6</v>
      </c>
      <c r="N12" s="69">
        <v>1806</v>
      </c>
      <c r="O12" s="67">
        <v>1912.4</v>
      </c>
      <c r="P12" s="67">
        <v>1877.2</v>
      </c>
      <c r="Q12" s="67">
        <v>2094.6999999999998</v>
      </c>
      <c r="R12" s="67">
        <v>1954.2</v>
      </c>
      <c r="S12" s="67">
        <v>2057.8000000000002</v>
      </c>
      <c r="T12" s="67">
        <v>2143.3000000000002</v>
      </c>
      <c r="U12" s="67">
        <v>2306</v>
      </c>
      <c r="V12" s="67">
        <v>2424.6</v>
      </c>
      <c r="W12" s="67">
        <v>2889.2</v>
      </c>
      <c r="X12" s="67">
        <v>3089.5</v>
      </c>
      <c r="Y12" s="67">
        <v>3422.4</v>
      </c>
      <c r="Z12" s="67">
        <v>3753.6</v>
      </c>
      <c r="AA12" s="67">
        <v>3776.4</v>
      </c>
      <c r="AB12" s="67">
        <v>4070.2</v>
      </c>
      <c r="AC12" s="67">
        <v>4317.3999999999996</v>
      </c>
      <c r="AD12" s="67">
        <v>4661.3</v>
      </c>
      <c r="AE12" s="67">
        <v>4757.3</v>
      </c>
      <c r="AF12" s="67">
        <v>5096.5</v>
      </c>
      <c r="AG12" s="67">
        <v>5270.5</v>
      </c>
      <c r="AH12" s="67">
        <v>5713</v>
      </c>
      <c r="AI12" s="67">
        <v>5746.1</v>
      </c>
      <c r="AJ12" s="67">
        <v>6671.2</v>
      </c>
      <c r="AK12" s="67">
        <v>6812.1</v>
      </c>
      <c r="AL12" s="67">
        <v>7607.3</v>
      </c>
      <c r="AM12" s="67">
        <v>7573</v>
      </c>
      <c r="AN12" s="67">
        <v>8744.1</v>
      </c>
      <c r="AO12" s="67">
        <v>9706.2999999999993</v>
      </c>
      <c r="AP12" s="67">
        <v>11363.6</v>
      </c>
      <c r="AQ12" s="67">
        <v>12076.7</v>
      </c>
      <c r="AR12" s="67">
        <v>12928.4</v>
      </c>
      <c r="AS12" s="67">
        <v>13343.6</v>
      </c>
      <c r="AT12" s="67">
        <v>13339.7</v>
      </c>
      <c r="AU12" s="67">
        <v>14222.4</v>
      </c>
      <c r="AV12" s="67">
        <v>16156.3</v>
      </c>
      <c r="AW12" s="67">
        <v>18185.900000000001</v>
      </c>
      <c r="AX12" s="67">
        <v>22009.8</v>
      </c>
      <c r="AY12" s="67">
        <v>22592.7</v>
      </c>
      <c r="AZ12" s="67">
        <v>24445.7</v>
      </c>
      <c r="BA12" s="67">
        <v>26439.5</v>
      </c>
      <c r="BB12" s="67">
        <v>29512.6</v>
      </c>
      <c r="BC12" s="67">
        <v>32140.400000000001</v>
      </c>
      <c r="BD12" s="67">
        <v>33865.599999999999</v>
      </c>
      <c r="BE12" s="67">
        <v>36355.199999999997</v>
      </c>
      <c r="BF12" s="67">
        <v>39276.300000000003</v>
      </c>
      <c r="BG12" s="67">
        <v>43540</v>
      </c>
      <c r="BH12" s="67">
        <v>43465.5</v>
      </c>
      <c r="BI12" s="67">
        <v>47396.3</v>
      </c>
      <c r="BJ12" s="67">
        <v>50938</v>
      </c>
      <c r="BK12" s="67">
        <v>59163</v>
      </c>
      <c r="BL12" s="67">
        <v>63262</v>
      </c>
      <c r="BM12" s="67">
        <v>63450</v>
      </c>
      <c r="BN12" s="67">
        <v>65943.100000000006</v>
      </c>
      <c r="BO12" s="67">
        <v>70094.2</v>
      </c>
      <c r="BP12" s="67">
        <v>71935.7</v>
      </c>
      <c r="BQ12" s="67">
        <v>80483.8</v>
      </c>
      <c r="BR12" s="67">
        <v>82481.100000000006</v>
      </c>
      <c r="BS12" s="67">
        <v>92289.9</v>
      </c>
      <c r="BT12" s="67">
        <v>99495.7</v>
      </c>
      <c r="BU12" s="67">
        <v>105013.2</v>
      </c>
      <c r="BV12" s="67">
        <v>105552.2</v>
      </c>
      <c r="BW12" s="67">
        <v>117201.1</v>
      </c>
      <c r="BX12" s="67">
        <v>118593.4</v>
      </c>
      <c r="BY12" s="67">
        <v>132794.4</v>
      </c>
      <c r="BZ12" s="67">
        <v>144763.29999999999</v>
      </c>
      <c r="CA12" s="67">
        <v>158823.5</v>
      </c>
      <c r="CB12" s="67">
        <v>182397.8</v>
      </c>
      <c r="CC12" s="67">
        <v>198155.2</v>
      </c>
      <c r="CD12" s="67">
        <v>217617.2</v>
      </c>
      <c r="CE12" s="67">
        <v>233809.4</v>
      </c>
      <c r="CF12" s="67">
        <v>246744.1</v>
      </c>
      <c r="CG12" s="67">
        <v>272512.3</v>
      </c>
      <c r="CH12" s="67">
        <v>296729.5</v>
      </c>
      <c r="CI12" s="67">
        <v>321172.3</v>
      </c>
      <c r="CJ12" s="67">
        <v>344163.5</v>
      </c>
      <c r="CK12" s="67">
        <v>363301.7</v>
      </c>
      <c r="CL12" s="67">
        <v>400787.8</v>
      </c>
      <c r="CM12" s="67">
        <v>373820.3</v>
      </c>
      <c r="CN12" s="67">
        <v>396322.1</v>
      </c>
      <c r="CO12" s="67">
        <v>399980.1</v>
      </c>
      <c r="CP12" s="67">
        <v>413043.7</v>
      </c>
      <c r="CQ12" s="67">
        <v>439530.1</v>
      </c>
      <c r="CR12" s="67">
        <v>420732.5</v>
      </c>
      <c r="CS12" s="67">
        <v>436591.7</v>
      </c>
      <c r="CT12" s="67">
        <v>467871.5</v>
      </c>
      <c r="CU12" s="67">
        <v>501378.2</v>
      </c>
      <c r="CV12" s="67">
        <v>535660.30000000005</v>
      </c>
      <c r="CW12" s="67">
        <v>583390.80000000005</v>
      </c>
      <c r="CX12" s="67">
        <v>621495.19999999995</v>
      </c>
      <c r="CY12" s="67">
        <v>727096.2</v>
      </c>
      <c r="CZ12" s="67">
        <v>910202</v>
      </c>
      <c r="DA12" s="67">
        <v>960080.1</v>
      </c>
      <c r="DB12" s="67">
        <v>1096353.3</v>
      </c>
      <c r="DC12" s="67">
        <v>1166944.2</v>
      </c>
      <c r="DD12" s="67">
        <v>1261575.3</v>
      </c>
      <c r="DE12" s="67">
        <v>1340765.2</v>
      </c>
      <c r="DF12" s="67">
        <v>1293955.3</v>
      </c>
      <c r="DG12" s="67">
        <v>1507255.2</v>
      </c>
      <c r="DH12" s="67">
        <v>1634081.2</v>
      </c>
      <c r="DI12" s="67">
        <v>1681986.5</v>
      </c>
      <c r="DJ12" s="67">
        <v>1642811.1</v>
      </c>
      <c r="DK12" s="67">
        <v>1607774.5999999999</v>
      </c>
      <c r="DL12" s="67">
        <v>1967682.4</v>
      </c>
      <c r="DM12" s="67">
        <v>2135162.1</v>
      </c>
      <c r="DN12" s="67">
        <v>2244483.7000000002</v>
      </c>
      <c r="DO12" s="67">
        <v>2600985.9</v>
      </c>
      <c r="DP12" s="67">
        <v>2741791.2</v>
      </c>
      <c r="DQ12" s="67">
        <v>3069780.2</v>
      </c>
      <c r="DR12" s="67">
        <v>3354550.8</v>
      </c>
      <c r="DS12" s="67">
        <v>3751938.4</v>
      </c>
      <c r="DT12" s="67">
        <v>3934785.9</v>
      </c>
      <c r="DU12" s="67">
        <v>4466637.9069999997</v>
      </c>
      <c r="DV12" s="67">
        <v>4504968.9000000004</v>
      </c>
      <c r="DW12" s="67">
        <v>5172476.2390000001</v>
      </c>
      <c r="DX12" s="67">
        <v>5093744.9850000003</v>
      </c>
      <c r="DY12" s="67">
        <v>8026677.7000000002</v>
      </c>
      <c r="DZ12" s="67">
        <v>8527704.6999999993</v>
      </c>
      <c r="EA12" s="67">
        <v>9287203.6300000008</v>
      </c>
      <c r="EB12" s="67">
        <v>9455082.3169999998</v>
      </c>
      <c r="EC12" s="67">
        <v>10291661.493000001</v>
      </c>
      <c r="ED12" s="67">
        <v>10769866.537999999</v>
      </c>
      <c r="EF12" s="109" t="s">
        <v>499</v>
      </c>
      <c r="EG12" s="67">
        <v>11249350.918</v>
      </c>
      <c r="EH12" s="67">
        <v>11666302.359999999</v>
      </c>
      <c r="EI12" s="67">
        <v>13375080.982000001</v>
      </c>
      <c r="EJ12" s="67">
        <v>14361478.841</v>
      </c>
    </row>
    <row r="13" spans="1:140" ht="12.75" customHeight="1" x14ac:dyDescent="0.2">
      <c r="B13" s="114" t="s">
        <v>511</v>
      </c>
      <c r="C13" s="66">
        <v>114.6</v>
      </c>
      <c r="D13" s="66">
        <v>67.3</v>
      </c>
      <c r="E13" s="66">
        <v>36.4</v>
      </c>
      <c r="F13" s="66">
        <v>39.5</v>
      </c>
      <c r="G13" s="66">
        <v>73</v>
      </c>
      <c r="H13" s="66">
        <v>51.1</v>
      </c>
      <c r="I13" s="65">
        <v>75.099999999999994</v>
      </c>
      <c r="J13" s="65">
        <v>67.3</v>
      </c>
      <c r="K13" s="65">
        <v>107.2</v>
      </c>
      <c r="L13" s="65">
        <v>92.9</v>
      </c>
      <c r="M13" s="66">
        <v>115.3</v>
      </c>
      <c r="N13" s="65">
        <v>126.6</v>
      </c>
      <c r="O13" s="65">
        <v>104</v>
      </c>
      <c r="P13" s="65">
        <v>95.4</v>
      </c>
      <c r="Q13" s="65">
        <v>99.8</v>
      </c>
      <c r="R13" s="65">
        <v>87.3</v>
      </c>
      <c r="S13" s="66">
        <v>124.3</v>
      </c>
      <c r="T13" s="65">
        <v>111.3</v>
      </c>
      <c r="U13" s="65">
        <v>138.19999999999999</v>
      </c>
      <c r="V13" s="65">
        <v>111.6</v>
      </c>
      <c r="W13" s="65">
        <v>136.80000000000001</v>
      </c>
      <c r="X13" s="65">
        <v>152.69999999999999</v>
      </c>
      <c r="Y13" s="66">
        <v>189.5</v>
      </c>
      <c r="Z13" s="65">
        <v>129.80000000000001</v>
      </c>
      <c r="AA13" s="66">
        <v>133.19999999999999</v>
      </c>
      <c r="AB13" s="66">
        <v>252.1</v>
      </c>
      <c r="AC13" s="66">
        <v>260.10000000000002</v>
      </c>
      <c r="AD13" s="66">
        <v>293.60000000000002</v>
      </c>
      <c r="AE13" s="66">
        <v>207.8</v>
      </c>
      <c r="AF13" s="66">
        <v>470.1</v>
      </c>
      <c r="AG13" s="66">
        <v>312.7</v>
      </c>
      <c r="AH13" s="66">
        <v>433</v>
      </c>
      <c r="AI13" s="66">
        <v>446.1</v>
      </c>
      <c r="AJ13" s="66">
        <v>584</v>
      </c>
      <c r="AK13" s="66">
        <v>657.4</v>
      </c>
      <c r="AL13" s="66">
        <v>734.6</v>
      </c>
      <c r="AM13" s="66">
        <v>567</v>
      </c>
      <c r="AN13" s="66">
        <v>711.1</v>
      </c>
      <c r="AO13" s="66">
        <v>890.2</v>
      </c>
      <c r="AP13" s="66">
        <v>1098.0999999999999</v>
      </c>
      <c r="AQ13" s="66">
        <v>1054.0999999999999</v>
      </c>
      <c r="AR13" s="66">
        <v>1169.4000000000001</v>
      </c>
      <c r="AS13" s="66">
        <v>784.2</v>
      </c>
      <c r="AT13" s="66">
        <v>885</v>
      </c>
      <c r="AU13" s="66">
        <v>808.8</v>
      </c>
      <c r="AV13" s="66">
        <v>1016.6</v>
      </c>
      <c r="AW13" s="66">
        <v>1207.4000000000001</v>
      </c>
      <c r="AX13" s="66">
        <v>1790.9</v>
      </c>
      <c r="AY13" s="66">
        <v>1292.9000000000001</v>
      </c>
      <c r="AZ13" s="66">
        <v>1595.4</v>
      </c>
      <c r="BA13" s="66">
        <v>1550.9</v>
      </c>
      <c r="BB13" s="66">
        <v>1385.7</v>
      </c>
      <c r="BC13" s="66">
        <v>1457.1</v>
      </c>
      <c r="BD13" s="66">
        <v>1206.0999999999999</v>
      </c>
      <c r="BE13" s="66">
        <v>1369.5</v>
      </c>
      <c r="BF13" s="66">
        <v>1294.4000000000001</v>
      </c>
      <c r="BG13" s="66">
        <v>1566.3</v>
      </c>
      <c r="BH13" s="66">
        <v>1467.5</v>
      </c>
      <c r="BI13" s="66">
        <v>1641.4</v>
      </c>
      <c r="BJ13" s="66">
        <v>1750.8</v>
      </c>
      <c r="BK13" s="66">
        <v>1535.6</v>
      </c>
      <c r="BL13" s="66">
        <v>2554.1999999999998</v>
      </c>
      <c r="BM13" s="66">
        <v>1724.6</v>
      </c>
      <c r="BN13" s="66">
        <v>2000.7</v>
      </c>
      <c r="BO13" s="66">
        <v>1863.3</v>
      </c>
      <c r="BP13" s="66">
        <v>2832.8</v>
      </c>
      <c r="BQ13" s="66">
        <v>4056.4</v>
      </c>
      <c r="BR13" s="66">
        <v>3142.9</v>
      </c>
      <c r="BS13" s="66">
        <v>2921.2</v>
      </c>
      <c r="BT13" s="66">
        <v>4150.2</v>
      </c>
      <c r="BU13" s="66">
        <v>3642.1</v>
      </c>
      <c r="BV13" s="66">
        <v>4402.8</v>
      </c>
      <c r="BW13" s="66">
        <v>3893.7</v>
      </c>
      <c r="BX13" s="66">
        <v>4946.8</v>
      </c>
      <c r="BY13" s="66">
        <v>5461.1</v>
      </c>
      <c r="BZ13" s="66">
        <v>6038.4</v>
      </c>
      <c r="CA13" s="66">
        <v>7491.8</v>
      </c>
      <c r="CB13" s="66">
        <v>7608.2</v>
      </c>
      <c r="CC13" s="66">
        <v>8149</v>
      </c>
      <c r="CD13" s="66">
        <v>9231</v>
      </c>
      <c r="CE13" s="66">
        <v>9664.6</v>
      </c>
      <c r="CF13" s="66">
        <v>7823.3</v>
      </c>
      <c r="CG13" s="66">
        <v>10032.9</v>
      </c>
      <c r="CH13" s="66">
        <v>7404.4</v>
      </c>
      <c r="CI13" s="66">
        <v>6677.2</v>
      </c>
      <c r="CJ13" s="66">
        <v>3831.2</v>
      </c>
      <c r="CK13" s="66">
        <v>5676.8</v>
      </c>
      <c r="CL13" s="66">
        <v>8114.1</v>
      </c>
      <c r="CM13" s="66">
        <v>4915.7</v>
      </c>
      <c r="CN13" s="66">
        <v>4337.6000000000004</v>
      </c>
      <c r="CO13" s="66">
        <v>9143.4</v>
      </c>
      <c r="CP13" s="66">
        <v>7183.4</v>
      </c>
      <c r="CQ13" s="66">
        <v>6255.4</v>
      </c>
      <c r="CR13" s="66">
        <v>7655.5</v>
      </c>
      <c r="CS13" s="66">
        <v>8590.5</v>
      </c>
      <c r="CT13" s="66">
        <v>8970.1</v>
      </c>
      <c r="CU13" s="66">
        <v>6260.2</v>
      </c>
      <c r="CV13" s="66">
        <v>7136.2</v>
      </c>
      <c r="CW13" s="66">
        <v>4210.3999999999996</v>
      </c>
      <c r="CX13" s="66">
        <v>4733.8</v>
      </c>
      <c r="CY13" s="66">
        <v>9702</v>
      </c>
      <c r="CZ13" s="66">
        <v>7463.6</v>
      </c>
      <c r="DA13" s="66">
        <v>14354.2</v>
      </c>
      <c r="DB13" s="66">
        <v>10700</v>
      </c>
      <c r="DC13" s="66">
        <v>19168.8</v>
      </c>
      <c r="DD13" s="66">
        <v>17904.5</v>
      </c>
      <c r="DE13" s="66">
        <v>22308.400000000001</v>
      </c>
      <c r="DF13" s="66">
        <v>22784.9</v>
      </c>
      <c r="DG13" s="66">
        <v>27922.5</v>
      </c>
      <c r="DH13" s="66">
        <v>26634.6</v>
      </c>
      <c r="DI13" s="66">
        <v>32237.8</v>
      </c>
      <c r="DJ13" s="66">
        <v>39546</v>
      </c>
      <c r="DK13" s="66">
        <v>37872.400000000001</v>
      </c>
      <c r="DL13" s="66">
        <v>46205.5</v>
      </c>
      <c r="DM13" s="66">
        <v>57624.800000000003</v>
      </c>
      <c r="DN13" s="66">
        <v>49912.3</v>
      </c>
      <c r="DO13" s="66">
        <v>64477.5</v>
      </c>
      <c r="DP13" s="66">
        <v>112996.7</v>
      </c>
      <c r="DQ13" s="66">
        <v>93530.4</v>
      </c>
      <c r="DR13" s="66">
        <v>89184.6</v>
      </c>
      <c r="DS13" s="66">
        <v>77782.399999999994</v>
      </c>
      <c r="DT13" s="66">
        <v>102671.2</v>
      </c>
      <c r="DU13" s="66">
        <v>91218.161999999997</v>
      </c>
      <c r="DV13" s="66">
        <v>98803.1</v>
      </c>
      <c r="DW13" s="66">
        <v>100097.67600000001</v>
      </c>
      <c r="DX13" s="66">
        <v>130265.031</v>
      </c>
      <c r="DY13" s="66">
        <v>125696.4</v>
      </c>
      <c r="DZ13" s="66">
        <v>156691.20000000001</v>
      </c>
      <c r="EA13" s="66">
        <v>137339.46</v>
      </c>
      <c r="EB13" s="66">
        <v>139141.55600000001</v>
      </c>
      <c r="EC13" s="66">
        <v>135519.535</v>
      </c>
      <c r="ED13" s="66">
        <v>321407.489</v>
      </c>
      <c r="EF13" s="114" t="s">
        <v>511</v>
      </c>
      <c r="EG13" s="66">
        <v>45737.008999999998</v>
      </c>
      <c r="EH13" s="66">
        <v>181398.01</v>
      </c>
      <c r="EI13" s="66">
        <v>337508.625</v>
      </c>
      <c r="EJ13" s="66">
        <v>423203.23800000001</v>
      </c>
    </row>
    <row r="14" spans="1:140" x14ac:dyDescent="0.2">
      <c r="B14" s="114" t="s">
        <v>512</v>
      </c>
      <c r="C14" s="66">
        <v>1056.4000000000001</v>
      </c>
      <c r="D14" s="66">
        <v>1127</v>
      </c>
      <c r="E14" s="66">
        <v>1171.7</v>
      </c>
      <c r="F14" s="66">
        <v>1156.9000000000001</v>
      </c>
      <c r="G14" s="66">
        <v>1220.9000000000001</v>
      </c>
      <c r="H14" s="66">
        <v>1301.5</v>
      </c>
      <c r="I14" s="65">
        <v>1386.9</v>
      </c>
      <c r="J14" s="65">
        <v>1388.8</v>
      </c>
      <c r="K14" s="65">
        <v>1434.8</v>
      </c>
      <c r="L14" s="65">
        <v>1532.9</v>
      </c>
      <c r="M14" s="66">
        <v>1617.3</v>
      </c>
      <c r="N14" s="65">
        <v>1679.4</v>
      </c>
      <c r="O14" s="65">
        <v>1808.4</v>
      </c>
      <c r="P14" s="65">
        <v>1781.8</v>
      </c>
      <c r="Q14" s="65">
        <v>1994.9</v>
      </c>
      <c r="R14" s="65">
        <v>1867</v>
      </c>
      <c r="S14" s="66">
        <v>1933.5</v>
      </c>
      <c r="T14" s="65">
        <v>2032</v>
      </c>
      <c r="U14" s="65">
        <v>2167.8000000000002</v>
      </c>
      <c r="V14" s="65">
        <v>2313</v>
      </c>
      <c r="W14" s="65">
        <v>2752.4</v>
      </c>
      <c r="X14" s="65">
        <v>2936.8</v>
      </c>
      <c r="Y14" s="66">
        <v>3232.9</v>
      </c>
      <c r="Z14" s="65">
        <v>3623.8</v>
      </c>
      <c r="AA14" s="66">
        <v>3643.2</v>
      </c>
      <c r="AB14" s="66">
        <v>3818.1</v>
      </c>
      <c r="AC14" s="66">
        <v>4057.3</v>
      </c>
      <c r="AD14" s="66">
        <v>4367.7</v>
      </c>
      <c r="AE14" s="66">
        <v>4549.5</v>
      </c>
      <c r="AF14" s="66">
        <v>4626.3999999999996</v>
      </c>
      <c r="AG14" s="66">
        <v>4957.8</v>
      </c>
      <c r="AH14" s="66">
        <v>5280</v>
      </c>
      <c r="AI14" s="66">
        <v>5300</v>
      </c>
      <c r="AJ14" s="66">
        <v>6087.2</v>
      </c>
      <c r="AK14" s="66">
        <v>6154.7</v>
      </c>
      <c r="AL14" s="66">
        <v>6872.7</v>
      </c>
      <c r="AM14" s="66">
        <v>7006</v>
      </c>
      <c r="AN14" s="66">
        <v>8033</v>
      </c>
      <c r="AO14" s="66">
        <v>8816.1</v>
      </c>
      <c r="AP14" s="66">
        <v>10265.5</v>
      </c>
      <c r="AQ14" s="66">
        <v>11022.6</v>
      </c>
      <c r="AR14" s="66">
        <v>11759</v>
      </c>
      <c r="AS14" s="66">
        <v>12559.4</v>
      </c>
      <c r="AT14" s="66">
        <v>12454.7</v>
      </c>
      <c r="AU14" s="66">
        <v>13413.6</v>
      </c>
      <c r="AV14" s="66">
        <v>15139.7</v>
      </c>
      <c r="AW14" s="66">
        <v>16978.5</v>
      </c>
      <c r="AX14" s="66">
        <v>20218.900000000001</v>
      </c>
      <c r="AY14" s="66">
        <v>21299.8</v>
      </c>
      <c r="AZ14" s="66">
        <v>22850.3</v>
      </c>
      <c r="BA14" s="66">
        <v>24888.6</v>
      </c>
      <c r="BB14" s="66">
        <v>28126.9</v>
      </c>
      <c r="BC14" s="66">
        <v>30683.3</v>
      </c>
      <c r="BD14" s="66">
        <v>32659.5</v>
      </c>
      <c r="BE14" s="66">
        <v>34985.699999999997</v>
      </c>
      <c r="BF14" s="66">
        <v>37981.9</v>
      </c>
      <c r="BG14" s="66">
        <v>41973.7</v>
      </c>
      <c r="BH14" s="66">
        <v>41998</v>
      </c>
      <c r="BI14" s="66">
        <v>45754.9</v>
      </c>
      <c r="BJ14" s="66">
        <v>49187.199999999997</v>
      </c>
      <c r="BK14" s="66">
        <v>57627.4</v>
      </c>
      <c r="BL14" s="66">
        <v>60707.8</v>
      </c>
      <c r="BM14" s="66">
        <v>61725.4</v>
      </c>
      <c r="BN14" s="66">
        <v>63942.400000000001</v>
      </c>
      <c r="BO14" s="66">
        <v>68230.899999999994</v>
      </c>
      <c r="BP14" s="66">
        <v>69102.899999999994</v>
      </c>
      <c r="BQ14" s="66">
        <v>76427.399999999994</v>
      </c>
      <c r="BR14" s="66">
        <v>79338.100000000006</v>
      </c>
      <c r="BS14" s="66">
        <v>89368.7</v>
      </c>
      <c r="BT14" s="66">
        <v>95345.600000000006</v>
      </c>
      <c r="BU14" s="66">
        <v>101371.1</v>
      </c>
      <c r="BV14" s="66">
        <v>101149.4</v>
      </c>
      <c r="BW14" s="66">
        <v>113307.4</v>
      </c>
      <c r="BX14" s="66">
        <v>113646.6</v>
      </c>
      <c r="BY14" s="66">
        <v>127333.3</v>
      </c>
      <c r="BZ14" s="66">
        <v>138724.9</v>
      </c>
      <c r="CA14" s="66">
        <v>151331.79999999999</v>
      </c>
      <c r="CB14" s="66">
        <v>174789.6</v>
      </c>
      <c r="CC14" s="66">
        <v>190006.2</v>
      </c>
      <c r="CD14" s="66">
        <v>208386.2</v>
      </c>
      <c r="CE14" s="66">
        <v>224144.8</v>
      </c>
      <c r="CF14" s="66">
        <v>238920.9</v>
      </c>
      <c r="CG14" s="66">
        <v>262479.40000000002</v>
      </c>
      <c r="CH14" s="66">
        <v>289325.2</v>
      </c>
      <c r="CI14" s="66">
        <v>314495.09999999998</v>
      </c>
      <c r="CJ14" s="66">
        <v>340332.3</v>
      </c>
      <c r="CK14" s="66">
        <v>357624.9</v>
      </c>
      <c r="CL14" s="66">
        <v>392673.7</v>
      </c>
      <c r="CM14" s="66">
        <v>368904.6</v>
      </c>
      <c r="CN14" s="66">
        <v>391984.5</v>
      </c>
      <c r="CO14" s="66">
        <v>390836.7</v>
      </c>
      <c r="CP14" s="66">
        <v>405860.3</v>
      </c>
      <c r="CQ14" s="66">
        <v>433274.7</v>
      </c>
      <c r="CR14" s="66">
        <v>413077</v>
      </c>
      <c r="CS14" s="66">
        <v>428001.2</v>
      </c>
      <c r="CT14" s="66">
        <v>458901.4</v>
      </c>
      <c r="CU14" s="66">
        <v>495118</v>
      </c>
      <c r="CV14" s="66">
        <v>528524.1</v>
      </c>
      <c r="CW14" s="66">
        <v>579180.4</v>
      </c>
      <c r="CX14" s="66">
        <v>616761.4</v>
      </c>
      <c r="CY14" s="66">
        <v>717394.2</v>
      </c>
      <c r="CZ14" s="66">
        <v>902738.4</v>
      </c>
      <c r="DA14" s="66">
        <v>945725.9</v>
      </c>
      <c r="DB14" s="66">
        <v>1085653.3</v>
      </c>
      <c r="DC14" s="66">
        <v>1147775.3999999999</v>
      </c>
      <c r="DD14" s="66">
        <v>1243670.8</v>
      </c>
      <c r="DE14" s="66">
        <v>1318456.8999999999</v>
      </c>
      <c r="DF14" s="66">
        <v>1271170.3999999999</v>
      </c>
      <c r="DG14" s="66">
        <v>1479332.7</v>
      </c>
      <c r="DH14" s="66">
        <v>1607446.6</v>
      </c>
      <c r="DI14" s="66">
        <v>1649748.7</v>
      </c>
      <c r="DJ14" s="66">
        <v>1603265.1</v>
      </c>
      <c r="DK14" s="66">
        <v>1569902.2</v>
      </c>
      <c r="DL14" s="66">
        <v>1921476.9</v>
      </c>
      <c r="DM14" s="66">
        <v>2077537.3</v>
      </c>
      <c r="DN14" s="66">
        <v>2194571.4</v>
      </c>
      <c r="DO14" s="66">
        <v>2536508.4</v>
      </c>
      <c r="DP14" s="66">
        <v>2628794.4</v>
      </c>
      <c r="DQ14" s="66">
        <v>2976249.9</v>
      </c>
      <c r="DR14" s="66">
        <v>3265366.3</v>
      </c>
      <c r="DS14" s="66">
        <v>3674156</v>
      </c>
      <c r="DT14" s="66">
        <v>3832114.6</v>
      </c>
      <c r="DU14" s="66">
        <v>4375419.7450000001</v>
      </c>
      <c r="DV14" s="66">
        <v>4406165.8</v>
      </c>
      <c r="DW14" s="66">
        <v>5072378.5630000001</v>
      </c>
      <c r="DX14" s="66">
        <v>4963479.9539999999</v>
      </c>
      <c r="DY14" s="66">
        <v>7900981.2999999998</v>
      </c>
      <c r="DZ14" s="66">
        <v>8371013.5</v>
      </c>
      <c r="EA14" s="66">
        <v>9149864.1699999999</v>
      </c>
      <c r="EB14" s="66">
        <v>9315940.7609999999</v>
      </c>
      <c r="EC14" s="66">
        <v>10156141.958000001</v>
      </c>
      <c r="ED14" s="66">
        <v>10448459.048999999</v>
      </c>
      <c r="EF14" s="114" t="s">
        <v>512</v>
      </c>
      <c r="EG14" s="66">
        <v>11203613.909</v>
      </c>
      <c r="EH14" s="66">
        <v>11484904.35</v>
      </c>
      <c r="EI14" s="66">
        <v>13037572.357000001</v>
      </c>
      <c r="EJ14" s="66">
        <v>13938275.603</v>
      </c>
    </row>
    <row r="15" spans="1:140" x14ac:dyDescent="0.2">
      <c r="B15" s="11"/>
      <c r="C15" s="66"/>
      <c r="D15" s="66"/>
      <c r="E15" s="66"/>
      <c r="F15" s="66"/>
      <c r="G15" s="66"/>
      <c r="H15" s="66"/>
      <c r="I15" s="65"/>
      <c r="J15" s="65"/>
      <c r="K15" s="65"/>
      <c r="L15" s="65"/>
      <c r="M15" s="65"/>
      <c r="N15" s="65"/>
      <c r="O15" s="68"/>
      <c r="P15" s="68"/>
      <c r="Q15" s="68"/>
      <c r="R15" s="68"/>
      <c r="S15" s="68"/>
      <c r="T15" s="68"/>
      <c r="U15" s="65"/>
      <c r="V15" s="65"/>
      <c r="W15" s="65"/>
      <c r="X15" s="65"/>
      <c r="Y15" s="65"/>
      <c r="Z15" s="65"/>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8"/>
      <c r="BH15" s="68"/>
      <c r="BI15" s="68"/>
      <c r="BJ15" s="68"/>
      <c r="BK15" s="68"/>
      <c r="BL15" s="68"/>
      <c r="BM15" s="68"/>
      <c r="BN15" s="68"/>
      <c r="BO15" s="68"/>
      <c r="BP15" s="68"/>
      <c r="BQ15" s="68"/>
      <c r="BR15" s="68"/>
      <c r="BS15" s="68"/>
      <c r="BT15" s="68"/>
      <c r="BU15" s="68"/>
      <c r="BV15" s="68"/>
      <c r="BW15" s="68"/>
      <c r="BX15" s="68"/>
      <c r="BY15" s="68"/>
      <c r="BZ15" s="68"/>
      <c r="CA15" s="68"/>
      <c r="CB15" s="68"/>
      <c r="CC15" s="68"/>
      <c r="CD15" s="68"/>
      <c r="CE15" s="68"/>
      <c r="CF15" s="68"/>
      <c r="CG15" s="68"/>
      <c r="CH15" s="68"/>
      <c r="CI15" s="68"/>
      <c r="CJ15" s="68"/>
      <c r="CK15" s="68"/>
      <c r="CL15" s="68"/>
      <c r="CM15" s="68"/>
      <c r="CN15" s="68"/>
      <c r="CO15" s="68"/>
      <c r="CP15" s="68"/>
      <c r="CQ15" s="68"/>
      <c r="CR15" s="68"/>
      <c r="CS15" s="68"/>
      <c r="CT15" s="68"/>
      <c r="CU15" s="68"/>
      <c r="CV15" s="68"/>
      <c r="CW15" s="68"/>
      <c r="CX15" s="68"/>
      <c r="CY15" s="68"/>
      <c r="CZ15" s="68"/>
      <c r="DA15" s="68"/>
      <c r="DB15" s="68"/>
      <c r="DC15" s="66"/>
      <c r="DD15" s="66"/>
      <c r="DE15" s="66"/>
      <c r="DF15" s="66"/>
      <c r="DG15" s="66"/>
      <c r="DH15" s="66"/>
      <c r="DI15" s="66"/>
      <c r="DJ15" s="66"/>
      <c r="DK15" s="66"/>
      <c r="DL15" s="66"/>
      <c r="DM15" s="66"/>
      <c r="DN15" s="66"/>
      <c r="DO15" s="66"/>
      <c r="DP15" s="66"/>
      <c r="DQ15" s="66"/>
      <c r="DR15" s="66"/>
      <c r="DS15" s="66"/>
      <c r="DT15" s="66"/>
      <c r="DU15" s="66"/>
      <c r="DV15" s="66"/>
      <c r="DW15" s="66"/>
      <c r="DX15" s="66"/>
      <c r="DY15" s="66"/>
      <c r="DZ15" s="66"/>
      <c r="EA15" s="66"/>
      <c r="EB15" s="66"/>
      <c r="EC15" s="66"/>
      <c r="ED15" s="66"/>
      <c r="EF15" s="11"/>
      <c r="EG15" s="66"/>
      <c r="EH15" s="66"/>
      <c r="EI15" s="66"/>
      <c r="EJ15" s="66"/>
    </row>
    <row r="16" spans="1:140" ht="12.75" customHeight="1" x14ac:dyDescent="0.2">
      <c r="B16" s="109" t="s">
        <v>500</v>
      </c>
      <c r="C16" s="67">
        <v>328</v>
      </c>
      <c r="D16" s="67">
        <v>344.9</v>
      </c>
      <c r="E16" s="67">
        <v>447.6</v>
      </c>
      <c r="F16" s="67">
        <v>502.1</v>
      </c>
      <c r="G16" s="67">
        <v>560.9</v>
      </c>
      <c r="H16" s="67">
        <v>538.9</v>
      </c>
      <c r="I16" s="69">
        <v>612.9</v>
      </c>
      <c r="J16" s="69">
        <v>589.5</v>
      </c>
      <c r="K16" s="69">
        <v>614.70000000000005</v>
      </c>
      <c r="L16" s="69">
        <v>662</v>
      </c>
      <c r="M16" s="67">
        <v>742.7</v>
      </c>
      <c r="N16" s="69">
        <v>727</v>
      </c>
      <c r="O16" s="67">
        <v>812.2</v>
      </c>
      <c r="P16" s="67">
        <v>994.5</v>
      </c>
      <c r="Q16" s="67">
        <v>959.9</v>
      </c>
      <c r="R16" s="67">
        <v>1144.3</v>
      </c>
      <c r="S16" s="67">
        <v>1281.8</v>
      </c>
      <c r="T16" s="67">
        <v>1395.7</v>
      </c>
      <c r="U16" s="67">
        <v>1610.9</v>
      </c>
      <c r="V16" s="67">
        <v>1840.8</v>
      </c>
      <c r="W16" s="67">
        <v>2102.9</v>
      </c>
      <c r="X16" s="67">
        <v>2404</v>
      </c>
      <c r="Y16" s="67">
        <v>2649.6</v>
      </c>
      <c r="Z16" s="67">
        <v>3050.8</v>
      </c>
      <c r="AA16" s="67">
        <v>3315.2</v>
      </c>
      <c r="AB16" s="67">
        <v>3590.6</v>
      </c>
      <c r="AC16" s="67">
        <v>4238.5</v>
      </c>
      <c r="AD16" s="67">
        <v>4735.1000000000004</v>
      </c>
      <c r="AE16" s="67">
        <v>5174.1000000000004</v>
      </c>
      <c r="AF16" s="67">
        <v>5600.5</v>
      </c>
      <c r="AG16" s="67">
        <v>5993.5</v>
      </c>
      <c r="AH16" s="67">
        <v>6428.1</v>
      </c>
      <c r="AI16" s="67">
        <v>6291.9</v>
      </c>
      <c r="AJ16" s="67">
        <v>6692.2</v>
      </c>
      <c r="AK16" s="67">
        <v>7145.8</v>
      </c>
      <c r="AL16" s="67">
        <v>7518.2</v>
      </c>
      <c r="AM16" s="67">
        <v>7017.9</v>
      </c>
      <c r="AN16" s="67">
        <v>7733.6</v>
      </c>
      <c r="AO16" s="67">
        <v>7943.6</v>
      </c>
      <c r="AP16" s="67">
        <v>8787.2999999999993</v>
      </c>
      <c r="AQ16" s="67">
        <v>9727.5</v>
      </c>
      <c r="AR16" s="67">
        <v>10336.5</v>
      </c>
      <c r="AS16" s="67">
        <v>10179.799999999999</v>
      </c>
      <c r="AT16" s="67">
        <v>9770.2999999999993</v>
      </c>
      <c r="AU16" s="67">
        <v>11435</v>
      </c>
      <c r="AV16" s="67">
        <v>12894.1</v>
      </c>
      <c r="AW16" s="67">
        <v>15327.9</v>
      </c>
      <c r="AX16" s="67">
        <v>17110.599999999999</v>
      </c>
      <c r="AY16" s="67">
        <v>17063</v>
      </c>
      <c r="AZ16" s="67">
        <v>19902.8</v>
      </c>
      <c r="BA16" s="67">
        <v>22585.9</v>
      </c>
      <c r="BB16" s="67">
        <v>25141.200000000001</v>
      </c>
      <c r="BC16" s="67">
        <v>26120.799999999999</v>
      </c>
      <c r="BD16" s="67">
        <v>29016.1</v>
      </c>
      <c r="BE16" s="67">
        <v>31154.7</v>
      </c>
      <c r="BF16" s="67">
        <v>32092</v>
      </c>
      <c r="BG16" s="67">
        <v>33634.199999999997</v>
      </c>
      <c r="BH16" s="67">
        <v>38877.5</v>
      </c>
      <c r="BI16" s="67">
        <v>38760</v>
      </c>
      <c r="BJ16" s="67">
        <v>46905</v>
      </c>
      <c r="BK16" s="67">
        <v>51328.1</v>
      </c>
      <c r="BL16" s="67">
        <v>62037.599999999999</v>
      </c>
      <c r="BM16" s="67">
        <v>62749.8</v>
      </c>
      <c r="BN16" s="67">
        <v>66051.199999999997</v>
      </c>
      <c r="BO16" s="67">
        <v>69502.899999999994</v>
      </c>
      <c r="BP16" s="67">
        <v>82389.600000000006</v>
      </c>
      <c r="BQ16" s="67">
        <v>89557.4</v>
      </c>
      <c r="BR16" s="67">
        <v>99254.2</v>
      </c>
      <c r="BS16" s="67">
        <v>106252.7</v>
      </c>
      <c r="BT16" s="67">
        <v>111029.6</v>
      </c>
      <c r="BU16" s="67">
        <v>113188.9</v>
      </c>
      <c r="BV16" s="67">
        <v>117807.5</v>
      </c>
      <c r="BW16" s="67">
        <v>128286.2</v>
      </c>
      <c r="BX16" s="67">
        <v>132362.79999999999</v>
      </c>
      <c r="BY16" s="67">
        <v>152350</v>
      </c>
      <c r="BZ16" s="67">
        <v>161571.29999999999</v>
      </c>
      <c r="CA16" s="67">
        <v>192845.3</v>
      </c>
      <c r="CB16" s="67">
        <v>203575.3</v>
      </c>
      <c r="CC16" s="67">
        <v>227336.2</v>
      </c>
      <c r="CD16" s="67">
        <v>258220.4</v>
      </c>
      <c r="CE16" s="67">
        <v>267842.90000000002</v>
      </c>
      <c r="CF16" s="67">
        <v>302379.40000000002</v>
      </c>
      <c r="CG16" s="67">
        <v>336260.8</v>
      </c>
      <c r="CH16" s="67">
        <v>361837.5</v>
      </c>
      <c r="CI16" s="67">
        <v>401210.8</v>
      </c>
      <c r="CJ16" s="67">
        <v>426408.6</v>
      </c>
      <c r="CK16" s="67">
        <v>471527.3</v>
      </c>
      <c r="CL16" s="67">
        <v>497012.1</v>
      </c>
      <c r="CM16" s="67">
        <v>573397.4</v>
      </c>
      <c r="CN16" s="67">
        <v>608960.6</v>
      </c>
      <c r="CO16" s="67">
        <v>665990.1</v>
      </c>
      <c r="CP16" s="67">
        <v>668814.19999999995</v>
      </c>
      <c r="CQ16" s="67">
        <v>682191.6</v>
      </c>
      <c r="CR16" s="67">
        <v>686955.6</v>
      </c>
      <c r="CS16" s="67">
        <v>715416.6</v>
      </c>
      <c r="CT16" s="67">
        <v>731059.6</v>
      </c>
      <c r="CU16" s="67">
        <v>781649.7</v>
      </c>
      <c r="CV16" s="67">
        <v>781767.5</v>
      </c>
      <c r="CW16" s="67">
        <v>842094.7</v>
      </c>
      <c r="CX16" s="67">
        <v>886944.2</v>
      </c>
      <c r="CY16" s="67">
        <v>966319</v>
      </c>
      <c r="CZ16" s="67">
        <v>940453.8</v>
      </c>
      <c r="DA16" s="67">
        <v>1061452.7</v>
      </c>
      <c r="DB16" s="67">
        <v>1123515.8</v>
      </c>
      <c r="DC16" s="67">
        <v>1282871.7</v>
      </c>
      <c r="DD16" s="67">
        <v>1387998.2</v>
      </c>
      <c r="DE16" s="67">
        <v>1516967.6</v>
      </c>
      <c r="DF16" s="67">
        <v>1673230.4</v>
      </c>
      <c r="DG16" s="67">
        <v>1907015.4</v>
      </c>
      <c r="DH16" s="67">
        <v>1944631.2</v>
      </c>
      <c r="DI16" s="67">
        <v>2180193</v>
      </c>
      <c r="DJ16" s="67">
        <v>2202071.5</v>
      </c>
      <c r="DK16" s="67">
        <v>2593261.5</v>
      </c>
      <c r="DL16" s="67">
        <v>2447642</v>
      </c>
      <c r="DM16" s="67">
        <v>2629614.7999999998</v>
      </c>
      <c r="DN16" s="67">
        <v>2806655.8</v>
      </c>
      <c r="DO16" s="67">
        <v>2962349.4</v>
      </c>
      <c r="DP16" s="67">
        <v>3077140.6</v>
      </c>
      <c r="DQ16" s="67">
        <v>3247640.5</v>
      </c>
      <c r="DR16" s="67">
        <v>3382095.5</v>
      </c>
      <c r="DS16" s="67">
        <v>3472424.5</v>
      </c>
      <c r="DT16" s="67">
        <v>3768766.3</v>
      </c>
      <c r="DU16" s="67">
        <v>3686782.665</v>
      </c>
      <c r="DV16" s="67">
        <v>4007387</v>
      </c>
      <c r="DW16" s="67">
        <v>4095938.5790000004</v>
      </c>
      <c r="DX16" s="67">
        <v>4471553.0109999999</v>
      </c>
      <c r="DY16" s="67">
        <v>2270295.8000000003</v>
      </c>
      <c r="DZ16" s="67">
        <v>2486561.6999999997</v>
      </c>
      <c r="EA16" s="67">
        <v>2454205.6820000005</v>
      </c>
      <c r="EB16" s="67">
        <v>2686656.6090000002</v>
      </c>
      <c r="EC16" s="67">
        <v>2508715.6999999997</v>
      </c>
      <c r="ED16" s="67">
        <v>2767547.997</v>
      </c>
      <c r="EF16" s="109" t="s">
        <v>500</v>
      </c>
      <c r="EG16" s="67">
        <v>2841449.6910000001</v>
      </c>
      <c r="EH16" s="67">
        <v>3208104.5619999999</v>
      </c>
      <c r="EI16" s="67">
        <v>3183592.9029999999</v>
      </c>
      <c r="EJ16" s="67">
        <v>3401137.3029999998</v>
      </c>
    </row>
    <row r="17" spans="2:140" ht="12.75" customHeight="1" x14ac:dyDescent="0.2">
      <c r="B17" s="114" t="s">
        <v>511</v>
      </c>
      <c r="C17" s="66">
        <v>10.7</v>
      </c>
      <c r="D17" s="66">
        <v>23.1</v>
      </c>
      <c r="E17" s="66">
        <v>14.1</v>
      </c>
      <c r="F17" s="66">
        <v>28.1</v>
      </c>
      <c r="G17" s="66">
        <v>35.299999999999997</v>
      </c>
      <c r="H17" s="66">
        <v>32.200000000000003</v>
      </c>
      <c r="I17" s="65">
        <v>45.2</v>
      </c>
      <c r="J17" s="65">
        <v>41.9</v>
      </c>
      <c r="K17" s="65">
        <v>40.700000000000003</v>
      </c>
      <c r="L17" s="65">
        <v>39.5</v>
      </c>
      <c r="M17" s="66">
        <v>44.2</v>
      </c>
      <c r="N17" s="65">
        <v>53.5</v>
      </c>
      <c r="O17" s="65">
        <v>44.2</v>
      </c>
      <c r="P17" s="65">
        <v>44.9</v>
      </c>
      <c r="Q17" s="65">
        <v>36.299999999999997</v>
      </c>
      <c r="R17" s="65">
        <v>51.4</v>
      </c>
      <c r="S17" s="66">
        <v>56.3</v>
      </c>
      <c r="T17" s="65">
        <v>119.5</v>
      </c>
      <c r="U17" s="66">
        <v>99.6</v>
      </c>
      <c r="V17" s="66">
        <v>117.3</v>
      </c>
      <c r="W17" s="66">
        <v>184.5</v>
      </c>
      <c r="X17" s="66">
        <v>181.8</v>
      </c>
      <c r="Y17" s="66">
        <v>121.7</v>
      </c>
      <c r="Z17" s="66">
        <v>172.8</v>
      </c>
      <c r="AA17" s="66">
        <v>55.5</v>
      </c>
      <c r="AB17" s="66">
        <v>100.4</v>
      </c>
      <c r="AC17" s="66">
        <v>146.19999999999999</v>
      </c>
      <c r="AD17" s="66">
        <v>137</v>
      </c>
      <c r="AE17" s="66">
        <v>93.9</v>
      </c>
      <c r="AF17" s="66">
        <v>127.3</v>
      </c>
      <c r="AG17" s="66">
        <v>61.1</v>
      </c>
      <c r="AH17" s="66">
        <v>150.4</v>
      </c>
      <c r="AI17" s="66">
        <v>180.6</v>
      </c>
      <c r="AJ17" s="66">
        <v>173.9</v>
      </c>
      <c r="AK17" s="66">
        <v>63.2</v>
      </c>
      <c r="AL17" s="66">
        <v>259.60000000000002</v>
      </c>
      <c r="AM17" s="66">
        <v>145.4</v>
      </c>
      <c r="AN17" s="66">
        <v>173.4</v>
      </c>
      <c r="AO17" s="66">
        <v>107.6</v>
      </c>
      <c r="AP17" s="66">
        <v>187.4</v>
      </c>
      <c r="AQ17" s="66">
        <v>130.69999999999999</v>
      </c>
      <c r="AR17" s="66">
        <v>138</v>
      </c>
      <c r="AS17" s="66">
        <v>125.8</v>
      </c>
      <c r="AT17" s="66">
        <v>82.4</v>
      </c>
      <c r="AU17" s="66">
        <v>193.1</v>
      </c>
      <c r="AV17" s="66">
        <v>100.1</v>
      </c>
      <c r="AW17" s="66">
        <v>128.9</v>
      </c>
      <c r="AX17" s="66">
        <v>107.1</v>
      </c>
      <c r="AY17" s="66">
        <v>180.4</v>
      </c>
      <c r="AZ17" s="66">
        <v>258.5</v>
      </c>
      <c r="BA17" s="66">
        <v>78.900000000000006</v>
      </c>
      <c r="BB17" s="66">
        <v>153.9</v>
      </c>
      <c r="BC17" s="66">
        <v>72.8</v>
      </c>
      <c r="BD17" s="66">
        <v>75.5</v>
      </c>
      <c r="BE17" s="66">
        <v>91.7</v>
      </c>
      <c r="BF17" s="66">
        <v>98.6</v>
      </c>
      <c r="BG17" s="66">
        <v>258.89999999999998</v>
      </c>
      <c r="BH17" s="66">
        <v>169.9</v>
      </c>
      <c r="BI17" s="66">
        <v>455.1</v>
      </c>
      <c r="BJ17" s="66">
        <v>114.6</v>
      </c>
      <c r="BK17" s="66">
        <v>284.8</v>
      </c>
      <c r="BL17" s="66">
        <v>389.5</v>
      </c>
      <c r="BM17" s="66">
        <v>820.7</v>
      </c>
      <c r="BN17" s="66">
        <v>332.7</v>
      </c>
      <c r="BO17" s="66">
        <v>459.3</v>
      </c>
      <c r="BP17" s="66">
        <v>298.10000000000002</v>
      </c>
      <c r="BQ17" s="66">
        <v>425.2</v>
      </c>
      <c r="BR17" s="66">
        <v>633.20000000000005</v>
      </c>
      <c r="BS17" s="66">
        <v>497.4</v>
      </c>
      <c r="BT17" s="66">
        <v>240.7</v>
      </c>
      <c r="BU17" s="66">
        <v>1046.4000000000001</v>
      </c>
      <c r="BV17" s="66">
        <v>255.4</v>
      </c>
      <c r="BW17" s="66">
        <v>1088.3</v>
      </c>
      <c r="BX17" s="66">
        <v>286.89999999999998</v>
      </c>
      <c r="BY17" s="66">
        <v>429.1</v>
      </c>
      <c r="BZ17" s="66">
        <v>350.2</v>
      </c>
      <c r="CA17" s="66">
        <v>290.8</v>
      </c>
      <c r="CB17" s="66">
        <v>441.2</v>
      </c>
      <c r="CC17" s="66">
        <v>640.29999999999995</v>
      </c>
      <c r="CD17" s="66">
        <v>162.69999999999999</v>
      </c>
      <c r="CE17" s="66">
        <v>1189.8</v>
      </c>
      <c r="CF17" s="66">
        <v>2485.9</v>
      </c>
      <c r="CG17" s="66">
        <v>5618.3</v>
      </c>
      <c r="CH17" s="66">
        <v>3551.1</v>
      </c>
      <c r="CI17" s="66">
        <v>3052</v>
      </c>
      <c r="CJ17" s="66">
        <v>1444.7</v>
      </c>
      <c r="CK17" s="66">
        <v>2299</v>
      </c>
      <c r="CL17" s="66">
        <v>2503.4</v>
      </c>
      <c r="CM17" s="66">
        <v>2793.5</v>
      </c>
      <c r="CN17" s="66">
        <v>4326.2</v>
      </c>
      <c r="CO17" s="66">
        <v>5907</v>
      </c>
      <c r="CP17" s="66">
        <v>4369.6000000000004</v>
      </c>
      <c r="CQ17" s="66">
        <v>2336.9</v>
      </c>
      <c r="CR17" s="66">
        <v>8421.7999999999993</v>
      </c>
      <c r="CS17" s="66">
        <v>3113.6</v>
      </c>
      <c r="CT17" s="66">
        <v>947.3</v>
      </c>
      <c r="CU17" s="66">
        <v>671.3</v>
      </c>
      <c r="CV17" s="66">
        <v>1026.8</v>
      </c>
      <c r="CW17" s="66">
        <v>54.8</v>
      </c>
      <c r="CX17" s="66">
        <v>3235.2</v>
      </c>
      <c r="CY17" s="66">
        <v>2185</v>
      </c>
      <c r="CZ17" s="66">
        <v>1049.5999999999999</v>
      </c>
      <c r="DA17" s="66">
        <v>4870.7</v>
      </c>
      <c r="DB17" s="66">
        <v>7357.5</v>
      </c>
      <c r="DC17" s="66">
        <v>2353.1</v>
      </c>
      <c r="DD17" s="66">
        <v>18204.2</v>
      </c>
      <c r="DE17" s="66">
        <v>18073.8</v>
      </c>
      <c r="DF17" s="66">
        <v>17756.099999999999</v>
      </c>
      <c r="DG17" s="66">
        <v>13796.6</v>
      </c>
      <c r="DH17" s="66">
        <v>17582</v>
      </c>
      <c r="DI17" s="66">
        <v>17780.8</v>
      </c>
      <c r="DJ17" s="66">
        <v>13847.2</v>
      </c>
      <c r="DK17" s="66">
        <v>25560</v>
      </c>
      <c r="DL17" s="66">
        <v>16457.2</v>
      </c>
      <c r="DM17" s="66">
        <v>14035</v>
      </c>
      <c r="DN17" s="66">
        <v>17311.7</v>
      </c>
      <c r="DO17" s="66">
        <v>9542.7000000000007</v>
      </c>
      <c r="DP17" s="66">
        <v>17679.099999999999</v>
      </c>
      <c r="DQ17" s="66">
        <v>4517.3999999999996</v>
      </c>
      <c r="DR17" s="66">
        <v>14876.5</v>
      </c>
      <c r="DS17" s="66">
        <v>12172.3</v>
      </c>
      <c r="DT17" s="66">
        <v>17855.7</v>
      </c>
      <c r="DU17" s="66">
        <v>10637.4</v>
      </c>
      <c r="DV17" s="66">
        <v>10199.9</v>
      </c>
      <c r="DW17" s="66">
        <v>15308.12</v>
      </c>
      <c r="DX17" s="66">
        <v>25153.298999999999</v>
      </c>
      <c r="DY17" s="66">
        <v>13620.1</v>
      </c>
      <c r="DZ17" s="66">
        <v>16316.8</v>
      </c>
      <c r="EA17" s="66">
        <v>11969.257</v>
      </c>
      <c r="EB17" s="66">
        <v>55704.387999999999</v>
      </c>
      <c r="EC17" s="66">
        <v>15807.79</v>
      </c>
      <c r="ED17" s="66">
        <v>32006.68</v>
      </c>
      <c r="EF17" s="114" t="s">
        <v>511</v>
      </c>
      <c r="EG17" s="66">
        <v>8089.0519999999997</v>
      </c>
      <c r="EH17" s="66">
        <v>48888.900999999998</v>
      </c>
      <c r="EI17" s="66">
        <v>15775.541999999999</v>
      </c>
      <c r="EJ17" s="66">
        <v>8477.8919999999998</v>
      </c>
    </row>
    <row r="18" spans="2:140" x14ac:dyDescent="0.2">
      <c r="B18" s="114" t="s">
        <v>512</v>
      </c>
      <c r="C18" s="66">
        <v>317.3</v>
      </c>
      <c r="D18" s="66">
        <v>321.8</v>
      </c>
      <c r="E18" s="66">
        <v>433.5</v>
      </c>
      <c r="F18" s="66">
        <v>474</v>
      </c>
      <c r="G18" s="66">
        <v>525.6</v>
      </c>
      <c r="H18" s="66">
        <v>506.7</v>
      </c>
      <c r="I18" s="65">
        <v>567.70000000000005</v>
      </c>
      <c r="J18" s="65">
        <v>547.6</v>
      </c>
      <c r="K18" s="65">
        <v>574</v>
      </c>
      <c r="L18" s="65">
        <v>622.5</v>
      </c>
      <c r="M18" s="66">
        <v>698.5</v>
      </c>
      <c r="N18" s="65">
        <v>673.5</v>
      </c>
      <c r="O18" s="65">
        <v>768</v>
      </c>
      <c r="P18" s="65">
        <v>949.6</v>
      </c>
      <c r="Q18" s="65">
        <v>923.6</v>
      </c>
      <c r="R18" s="65">
        <v>1092.9000000000001</v>
      </c>
      <c r="S18" s="66">
        <v>1225.5</v>
      </c>
      <c r="T18" s="65">
        <v>1276.2</v>
      </c>
      <c r="U18" s="65">
        <v>1511.3</v>
      </c>
      <c r="V18" s="65">
        <v>1723.6</v>
      </c>
      <c r="W18" s="65">
        <v>1918.4</v>
      </c>
      <c r="X18" s="65">
        <v>2222.1999999999998</v>
      </c>
      <c r="Y18" s="66">
        <v>2527.9</v>
      </c>
      <c r="Z18" s="65">
        <v>2878</v>
      </c>
      <c r="AA18" s="66">
        <v>3259.7</v>
      </c>
      <c r="AB18" s="66">
        <v>3490.2</v>
      </c>
      <c r="AC18" s="66">
        <v>4092.3</v>
      </c>
      <c r="AD18" s="66">
        <v>4598.1000000000004</v>
      </c>
      <c r="AE18" s="66">
        <v>5080.2</v>
      </c>
      <c r="AF18" s="66">
        <v>5473.2</v>
      </c>
      <c r="AG18" s="66">
        <v>5932.4</v>
      </c>
      <c r="AH18" s="66">
        <v>6277.7</v>
      </c>
      <c r="AI18" s="66">
        <v>6111.3</v>
      </c>
      <c r="AJ18" s="66">
        <v>6518.3</v>
      </c>
      <c r="AK18" s="66">
        <v>7082.6</v>
      </c>
      <c r="AL18" s="66">
        <v>7258.6</v>
      </c>
      <c r="AM18" s="66">
        <v>6872.5</v>
      </c>
      <c r="AN18" s="66">
        <v>7560.2</v>
      </c>
      <c r="AO18" s="66">
        <v>7836</v>
      </c>
      <c r="AP18" s="66">
        <v>8599.9</v>
      </c>
      <c r="AQ18" s="66">
        <v>9596.9</v>
      </c>
      <c r="AR18" s="66">
        <v>10198.5</v>
      </c>
      <c r="AS18" s="66">
        <v>10054</v>
      </c>
      <c r="AT18" s="66">
        <v>9687.9</v>
      </c>
      <c r="AU18" s="66">
        <v>11241.9</v>
      </c>
      <c r="AV18" s="66">
        <v>12794</v>
      </c>
      <c r="AW18" s="66">
        <v>15199</v>
      </c>
      <c r="AX18" s="66">
        <v>17003.5</v>
      </c>
      <c r="AY18" s="66">
        <v>16882.599999999999</v>
      </c>
      <c r="AZ18" s="66">
        <v>19644.3</v>
      </c>
      <c r="BA18" s="66">
        <v>22507</v>
      </c>
      <c r="BB18" s="66">
        <v>24987.3</v>
      </c>
      <c r="BC18" s="66">
        <v>26048</v>
      </c>
      <c r="BD18" s="66">
        <v>28940.6</v>
      </c>
      <c r="BE18" s="66">
        <v>31063</v>
      </c>
      <c r="BF18" s="66">
        <v>31993.4</v>
      </c>
      <c r="BG18" s="66">
        <v>33375.300000000003</v>
      </c>
      <c r="BH18" s="66">
        <v>38707.599999999999</v>
      </c>
      <c r="BI18" s="66">
        <v>38304.9</v>
      </c>
      <c r="BJ18" s="66">
        <v>46790.400000000001</v>
      </c>
      <c r="BK18" s="66">
        <v>51043.3</v>
      </c>
      <c r="BL18" s="66">
        <v>61648.1</v>
      </c>
      <c r="BM18" s="66">
        <v>61929.1</v>
      </c>
      <c r="BN18" s="66">
        <v>65718.5</v>
      </c>
      <c r="BO18" s="66">
        <v>69043.5</v>
      </c>
      <c r="BP18" s="66">
        <v>82091.600000000006</v>
      </c>
      <c r="BQ18" s="66">
        <v>89132.2</v>
      </c>
      <c r="BR18" s="66">
        <v>98621</v>
      </c>
      <c r="BS18" s="66">
        <v>105755.2</v>
      </c>
      <c r="BT18" s="66">
        <v>110788.9</v>
      </c>
      <c r="BU18" s="66">
        <v>112142.6</v>
      </c>
      <c r="BV18" s="66">
        <v>117552.1</v>
      </c>
      <c r="BW18" s="66">
        <v>127197.9</v>
      </c>
      <c r="BX18" s="66">
        <v>132075.9</v>
      </c>
      <c r="BY18" s="66">
        <v>151920.9</v>
      </c>
      <c r="BZ18" s="66">
        <v>161221.1</v>
      </c>
      <c r="CA18" s="66">
        <v>192554.5</v>
      </c>
      <c r="CB18" s="66">
        <v>203134.1</v>
      </c>
      <c r="CC18" s="66">
        <v>226695.9</v>
      </c>
      <c r="CD18" s="66">
        <v>258057.8</v>
      </c>
      <c r="CE18" s="66">
        <v>266653.09999999998</v>
      </c>
      <c r="CF18" s="66">
        <v>299893.5</v>
      </c>
      <c r="CG18" s="66">
        <v>330642.5</v>
      </c>
      <c r="CH18" s="66">
        <v>358286.3</v>
      </c>
      <c r="CI18" s="66">
        <v>398158.9</v>
      </c>
      <c r="CJ18" s="66">
        <v>424963.9</v>
      </c>
      <c r="CK18" s="66">
        <v>469228.3</v>
      </c>
      <c r="CL18" s="66">
        <v>494508.7</v>
      </c>
      <c r="CM18" s="66">
        <v>570603.9</v>
      </c>
      <c r="CN18" s="66">
        <v>604634.4</v>
      </c>
      <c r="CO18" s="66">
        <v>660083.1</v>
      </c>
      <c r="CP18" s="66">
        <v>664444.6</v>
      </c>
      <c r="CQ18" s="66">
        <v>679854.8</v>
      </c>
      <c r="CR18" s="66">
        <v>678533.8</v>
      </c>
      <c r="CS18" s="66">
        <v>712303</v>
      </c>
      <c r="CT18" s="66">
        <v>730112.3</v>
      </c>
      <c r="CU18" s="66">
        <v>780978.4</v>
      </c>
      <c r="CV18" s="66">
        <v>780740.7</v>
      </c>
      <c r="CW18" s="66">
        <v>842039.9</v>
      </c>
      <c r="CX18" s="66">
        <v>883709</v>
      </c>
      <c r="CY18" s="66">
        <v>964134</v>
      </c>
      <c r="CZ18" s="66">
        <v>939404.3</v>
      </c>
      <c r="DA18" s="66">
        <v>1056581.8999999999</v>
      </c>
      <c r="DB18" s="66">
        <v>1116158.3</v>
      </c>
      <c r="DC18" s="66">
        <v>1280518.6000000001</v>
      </c>
      <c r="DD18" s="66">
        <v>1369794</v>
      </c>
      <c r="DE18" s="66">
        <v>1498893.8</v>
      </c>
      <c r="DF18" s="66">
        <v>1655474.3</v>
      </c>
      <c r="DG18" s="66">
        <v>1893218.8</v>
      </c>
      <c r="DH18" s="66">
        <v>1927049.2</v>
      </c>
      <c r="DI18" s="66">
        <v>2162412.2000000002</v>
      </c>
      <c r="DJ18" s="66">
        <v>2188224.2999999998</v>
      </c>
      <c r="DK18" s="66">
        <v>2567701.5</v>
      </c>
      <c r="DL18" s="66">
        <v>2431184.7999999998</v>
      </c>
      <c r="DM18" s="66">
        <v>2615579.7999999998</v>
      </c>
      <c r="DN18" s="66">
        <v>2789344.1</v>
      </c>
      <c r="DO18" s="66">
        <v>2952806.7</v>
      </c>
      <c r="DP18" s="66">
        <v>3059461.5</v>
      </c>
      <c r="DQ18" s="66">
        <v>3243123.1</v>
      </c>
      <c r="DR18" s="66">
        <v>3367219</v>
      </c>
      <c r="DS18" s="66">
        <v>3460252.2</v>
      </c>
      <c r="DT18" s="66">
        <v>3750910.5</v>
      </c>
      <c r="DU18" s="66">
        <v>3676145.2480000001</v>
      </c>
      <c r="DV18" s="66">
        <v>3997187.1</v>
      </c>
      <c r="DW18" s="66">
        <v>4080630.4590000003</v>
      </c>
      <c r="DX18" s="66">
        <v>4446399.7120000003</v>
      </c>
      <c r="DY18" s="66">
        <v>2256675.7000000002</v>
      </c>
      <c r="DZ18" s="66">
        <v>2470244.9</v>
      </c>
      <c r="EA18" s="66">
        <v>2442236.4250000003</v>
      </c>
      <c r="EB18" s="66">
        <v>2630952.2210000004</v>
      </c>
      <c r="EC18" s="66">
        <v>2492907.9099999997</v>
      </c>
      <c r="ED18" s="66">
        <v>2735541.3169999998</v>
      </c>
      <c r="EF18" s="114" t="s">
        <v>512</v>
      </c>
      <c r="EG18" s="66">
        <v>2833360.639</v>
      </c>
      <c r="EH18" s="66">
        <v>3159215.6609999998</v>
      </c>
      <c r="EI18" s="66">
        <v>3167817.361</v>
      </c>
      <c r="EJ18" s="66">
        <v>3392659.4109999998</v>
      </c>
    </row>
    <row r="19" spans="2:140" x14ac:dyDescent="0.2">
      <c r="B19" s="11"/>
      <c r="C19" s="66"/>
      <c r="D19" s="66"/>
      <c r="E19" s="66"/>
      <c r="F19" s="66"/>
      <c r="G19" s="66"/>
      <c r="H19" s="66"/>
      <c r="I19" s="69"/>
      <c r="J19" s="69"/>
      <c r="K19" s="69"/>
      <c r="L19" s="69"/>
      <c r="M19" s="67"/>
      <c r="N19" s="69"/>
      <c r="O19" s="67"/>
      <c r="P19" s="67"/>
      <c r="Q19" s="67"/>
      <c r="R19" s="67"/>
      <c r="S19" s="67"/>
      <c r="T19" s="67"/>
      <c r="U19" s="67"/>
      <c r="V19" s="67"/>
      <c r="W19" s="67"/>
      <c r="X19" s="67"/>
      <c r="Y19" s="67"/>
      <c r="Z19" s="67"/>
      <c r="AA19" s="67"/>
      <c r="AB19" s="67"/>
      <c r="AC19" s="67"/>
      <c r="AD19" s="67"/>
      <c r="AE19" s="67"/>
      <c r="AF19" s="67"/>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c r="CK19" s="68"/>
      <c r="CL19" s="68"/>
      <c r="CM19" s="68"/>
      <c r="CN19" s="68"/>
      <c r="CO19" s="68"/>
      <c r="CP19" s="68"/>
      <c r="CQ19" s="68"/>
      <c r="CR19" s="68"/>
      <c r="CS19" s="68"/>
      <c r="CT19" s="68"/>
      <c r="CU19" s="68"/>
      <c r="CV19" s="68"/>
      <c r="CW19" s="68"/>
      <c r="CX19" s="68"/>
      <c r="CY19" s="68"/>
      <c r="CZ19" s="68"/>
      <c r="DA19" s="68"/>
      <c r="DB19" s="68"/>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F19" s="11"/>
      <c r="EG19" s="66"/>
      <c r="EH19" s="66"/>
      <c r="EI19" s="66"/>
      <c r="EJ19" s="66"/>
    </row>
    <row r="20" spans="2:140" ht="12.75" customHeight="1" x14ac:dyDescent="0.2">
      <c r="B20" s="109" t="s">
        <v>501</v>
      </c>
      <c r="C20" s="67">
        <v>21</v>
      </c>
      <c r="D20" s="67">
        <v>71.5</v>
      </c>
      <c r="E20" s="67">
        <v>49</v>
      </c>
      <c r="F20" s="67">
        <v>226.9</v>
      </c>
      <c r="G20" s="67">
        <v>48.1</v>
      </c>
      <c r="H20" s="67">
        <v>256.7</v>
      </c>
      <c r="I20" s="69">
        <v>51.1</v>
      </c>
      <c r="J20" s="69">
        <v>331.8</v>
      </c>
      <c r="K20" s="69">
        <v>147.80000000000001</v>
      </c>
      <c r="L20" s="69">
        <v>297.2</v>
      </c>
      <c r="M20" s="67">
        <v>97.2</v>
      </c>
      <c r="N20" s="69">
        <v>291.10000000000002</v>
      </c>
      <c r="O20" s="69">
        <v>56</v>
      </c>
      <c r="P20" s="69">
        <v>216.4</v>
      </c>
      <c r="Q20" s="69">
        <v>142.19999999999999</v>
      </c>
      <c r="R20" s="69">
        <v>636.70000000000005</v>
      </c>
      <c r="S20" s="67">
        <v>415.6</v>
      </c>
      <c r="T20" s="69">
        <v>647.79999999999995</v>
      </c>
      <c r="U20" s="67">
        <v>550.70000000000005</v>
      </c>
      <c r="V20" s="67">
        <v>725.1</v>
      </c>
      <c r="W20" s="67">
        <v>561.1</v>
      </c>
      <c r="X20" s="67">
        <v>767.8</v>
      </c>
      <c r="Y20" s="67">
        <v>922.8</v>
      </c>
      <c r="Z20" s="67">
        <v>1711.9</v>
      </c>
      <c r="AA20" s="67">
        <v>1727.8</v>
      </c>
      <c r="AB20" s="67">
        <v>2029</v>
      </c>
      <c r="AC20" s="67">
        <v>1222.5</v>
      </c>
      <c r="AD20" s="67">
        <v>2430.6999999999998</v>
      </c>
      <c r="AE20" s="67">
        <v>2393.4</v>
      </c>
      <c r="AF20" s="67">
        <v>2467.8000000000002</v>
      </c>
      <c r="AG20" s="67">
        <v>2456.8000000000002</v>
      </c>
      <c r="AH20" s="67">
        <v>2888.8</v>
      </c>
      <c r="AI20" s="67">
        <v>2340.8000000000002</v>
      </c>
      <c r="AJ20" s="67">
        <v>2765.3</v>
      </c>
      <c r="AK20" s="67">
        <v>2107.6999999999998</v>
      </c>
      <c r="AL20" s="67">
        <v>2937.8</v>
      </c>
      <c r="AM20" s="67">
        <v>4227.3999999999996</v>
      </c>
      <c r="AN20" s="67">
        <v>2077.5</v>
      </c>
      <c r="AO20" s="67">
        <v>2143.3000000000002</v>
      </c>
      <c r="AP20" s="67">
        <v>3138</v>
      </c>
      <c r="AQ20" s="67">
        <v>2758.4</v>
      </c>
      <c r="AR20" s="67">
        <v>4533.3999999999996</v>
      </c>
      <c r="AS20" s="67">
        <v>5762</v>
      </c>
      <c r="AT20" s="67">
        <v>6391.3</v>
      </c>
      <c r="AU20" s="67">
        <v>6575.4</v>
      </c>
      <c r="AV20" s="67">
        <v>6349</v>
      </c>
      <c r="AW20" s="67">
        <v>6166.2</v>
      </c>
      <c r="AX20" s="67">
        <v>7730.5</v>
      </c>
      <c r="AY20" s="67">
        <v>7740.5</v>
      </c>
      <c r="AZ20" s="67">
        <v>7307.9</v>
      </c>
      <c r="BA20" s="67">
        <v>6514.4</v>
      </c>
      <c r="BB20" s="67">
        <v>7948.5</v>
      </c>
      <c r="BC20" s="67">
        <v>8970.7999999999993</v>
      </c>
      <c r="BD20" s="67">
        <v>9968.5</v>
      </c>
      <c r="BE20" s="67">
        <v>11065.1</v>
      </c>
      <c r="BF20" s="67">
        <v>14634.5</v>
      </c>
      <c r="BG20" s="67">
        <v>16143.4</v>
      </c>
      <c r="BH20" s="67">
        <v>19027.7</v>
      </c>
      <c r="BI20" s="67">
        <v>18773.7</v>
      </c>
      <c r="BJ20" s="67">
        <v>18635.3</v>
      </c>
      <c r="BK20" s="67">
        <v>19549.8</v>
      </c>
      <c r="BL20" s="67">
        <v>21299.7</v>
      </c>
      <c r="BM20" s="67">
        <v>21400.6</v>
      </c>
      <c r="BN20" s="67">
        <v>22376.400000000001</v>
      </c>
      <c r="BO20" s="67">
        <v>24770.400000000001</v>
      </c>
      <c r="BP20" s="67">
        <v>30532.2</v>
      </c>
      <c r="BQ20" s="67">
        <v>28797</v>
      </c>
      <c r="BR20" s="67">
        <v>30807.599999999999</v>
      </c>
      <c r="BS20" s="67">
        <v>31782.2</v>
      </c>
      <c r="BT20" s="67">
        <v>34423.800000000003</v>
      </c>
      <c r="BU20" s="67">
        <v>38168.400000000001</v>
      </c>
      <c r="BV20" s="67">
        <v>37391.5</v>
      </c>
      <c r="BW20" s="67">
        <v>41884.6</v>
      </c>
      <c r="BX20" s="67">
        <v>42633.5</v>
      </c>
      <c r="BY20" s="67">
        <v>55694</v>
      </c>
      <c r="BZ20" s="67">
        <v>51248</v>
      </c>
      <c r="CA20" s="67">
        <v>69756.7</v>
      </c>
      <c r="CB20" s="67">
        <v>60066.9</v>
      </c>
      <c r="CC20" s="67">
        <v>76231.7</v>
      </c>
      <c r="CD20" s="67">
        <v>90638.7</v>
      </c>
      <c r="CE20" s="67">
        <v>77705.600000000006</v>
      </c>
      <c r="CF20" s="67">
        <v>89725.8</v>
      </c>
      <c r="CG20" s="67">
        <v>101415.7</v>
      </c>
      <c r="CH20" s="67">
        <v>100238.3</v>
      </c>
      <c r="CI20" s="67">
        <v>109492.7</v>
      </c>
      <c r="CJ20" s="67">
        <v>104426.5</v>
      </c>
      <c r="CK20" s="67">
        <v>93267.6</v>
      </c>
      <c r="CL20" s="67">
        <v>95881.5</v>
      </c>
      <c r="CM20" s="67">
        <v>96242.8</v>
      </c>
      <c r="CN20" s="67">
        <v>97732.9</v>
      </c>
      <c r="CO20" s="67">
        <v>111526.3</v>
      </c>
      <c r="CP20" s="67">
        <v>111436.7</v>
      </c>
      <c r="CQ20" s="67">
        <v>140666.20000000001</v>
      </c>
      <c r="CR20" s="67">
        <v>166193.20000000001</v>
      </c>
      <c r="CS20" s="67">
        <v>160586.1</v>
      </c>
      <c r="CT20" s="67">
        <v>209429.3</v>
      </c>
      <c r="CU20" s="67">
        <v>193870.7</v>
      </c>
      <c r="CV20" s="67">
        <v>176341.6</v>
      </c>
      <c r="CW20" s="67">
        <v>190343.5</v>
      </c>
      <c r="CX20" s="67">
        <v>185375.6</v>
      </c>
      <c r="CY20" s="67">
        <v>192514.8</v>
      </c>
      <c r="CZ20" s="67">
        <v>215246.1</v>
      </c>
      <c r="DA20" s="67">
        <v>212287.5</v>
      </c>
      <c r="DB20" s="67">
        <v>220450.1</v>
      </c>
      <c r="DC20" s="67">
        <v>220756.2</v>
      </c>
      <c r="DD20" s="67">
        <v>243010.1</v>
      </c>
      <c r="DE20" s="67">
        <v>367395.9</v>
      </c>
      <c r="DF20" s="67">
        <v>415605.2</v>
      </c>
      <c r="DG20" s="67">
        <v>487553.8</v>
      </c>
      <c r="DH20" s="67">
        <v>409618.10000000003</v>
      </c>
      <c r="DI20" s="67">
        <v>329542.30000000005</v>
      </c>
      <c r="DJ20" s="67">
        <v>373667.10000000003</v>
      </c>
      <c r="DK20" s="67">
        <v>470217.80000000005</v>
      </c>
      <c r="DL20" s="67">
        <v>655818.19999999995</v>
      </c>
      <c r="DM20" s="67">
        <v>542593.30000000005</v>
      </c>
      <c r="DN20" s="67">
        <v>537556.5</v>
      </c>
      <c r="DO20" s="67">
        <v>535520</v>
      </c>
      <c r="DP20" s="67">
        <v>662826.9</v>
      </c>
      <c r="DQ20" s="67">
        <v>487155.6</v>
      </c>
      <c r="DR20" s="67">
        <v>1009270</v>
      </c>
      <c r="DS20" s="67">
        <v>765081.3</v>
      </c>
      <c r="DT20" s="67">
        <v>651054.80000000005</v>
      </c>
      <c r="DU20" s="67">
        <v>651725.4</v>
      </c>
      <c r="DV20" s="67">
        <v>1004854.1</v>
      </c>
      <c r="DW20" s="67">
        <v>1270882.3969999999</v>
      </c>
      <c r="DX20" s="67">
        <v>1671566.7660000001</v>
      </c>
      <c r="DY20" s="67">
        <v>2205538.7999999998</v>
      </c>
      <c r="DZ20" s="67">
        <v>1813770.6</v>
      </c>
      <c r="EA20" s="67">
        <v>2598567.7719999999</v>
      </c>
      <c r="EB20" s="67">
        <v>2948938.6839999999</v>
      </c>
      <c r="EC20" s="67">
        <v>2967655.0109999999</v>
      </c>
      <c r="ED20" s="67">
        <v>2753934.3190000001</v>
      </c>
      <c r="EF20" s="109" t="s">
        <v>501</v>
      </c>
      <c r="EG20" s="67">
        <v>2392161.7069999999</v>
      </c>
      <c r="EH20" s="67">
        <v>2691068.6890000002</v>
      </c>
      <c r="EI20" s="67">
        <v>2776222.6409999998</v>
      </c>
      <c r="EJ20" s="67">
        <v>3074776.2199999997</v>
      </c>
    </row>
    <row r="21" spans="2:140" ht="12.75" customHeight="1" x14ac:dyDescent="0.2">
      <c r="B21" s="114" t="s">
        <v>513</v>
      </c>
      <c r="C21" s="66">
        <v>12.3</v>
      </c>
      <c r="D21" s="66">
        <v>33.299999999999997</v>
      </c>
      <c r="E21" s="66">
        <v>19.600000000000001</v>
      </c>
      <c r="F21" s="66">
        <v>161.6</v>
      </c>
      <c r="G21" s="66">
        <v>8.5</v>
      </c>
      <c r="H21" s="66">
        <v>178.2</v>
      </c>
      <c r="I21" s="65">
        <v>30</v>
      </c>
      <c r="J21" s="65">
        <v>214.7</v>
      </c>
      <c r="K21" s="65">
        <v>92.7</v>
      </c>
      <c r="L21" s="65">
        <v>185.9</v>
      </c>
      <c r="M21" s="66">
        <v>43.6</v>
      </c>
      <c r="N21" s="65">
        <v>224</v>
      </c>
      <c r="O21" s="65">
        <v>7.1</v>
      </c>
      <c r="P21" s="65">
        <v>136.5</v>
      </c>
      <c r="Q21" s="65">
        <v>6.1</v>
      </c>
      <c r="R21" s="65">
        <v>412.3</v>
      </c>
      <c r="S21" s="66">
        <v>337.6</v>
      </c>
      <c r="T21" s="65">
        <v>564.29999999999995</v>
      </c>
      <c r="U21" s="65">
        <v>360.6</v>
      </c>
      <c r="V21" s="65">
        <v>499.9</v>
      </c>
      <c r="W21" s="65">
        <v>357.8</v>
      </c>
      <c r="X21" s="65">
        <v>546.29999999999995</v>
      </c>
      <c r="Y21" s="66">
        <v>717.7</v>
      </c>
      <c r="Z21" s="65">
        <v>1479.8</v>
      </c>
      <c r="AA21" s="66">
        <v>1533.1</v>
      </c>
      <c r="AB21" s="66">
        <v>1781.6</v>
      </c>
      <c r="AC21" s="66">
        <v>1022.8</v>
      </c>
      <c r="AD21" s="66">
        <v>1878.6</v>
      </c>
      <c r="AE21" s="66">
        <v>1777.5</v>
      </c>
      <c r="AF21" s="66">
        <v>1818.7</v>
      </c>
      <c r="AG21" s="66">
        <v>1722.8</v>
      </c>
      <c r="AH21" s="66">
        <v>2231.1</v>
      </c>
      <c r="AI21" s="66">
        <v>1626.6</v>
      </c>
      <c r="AJ21" s="66">
        <v>2020.5</v>
      </c>
      <c r="AK21" s="66">
        <v>1398.3</v>
      </c>
      <c r="AL21" s="66">
        <v>2140.6999999999998</v>
      </c>
      <c r="AM21" s="66">
        <v>3401.4</v>
      </c>
      <c r="AN21" s="66">
        <v>1275.5999999999999</v>
      </c>
      <c r="AO21" s="66">
        <v>1299.4000000000001</v>
      </c>
      <c r="AP21" s="66">
        <v>1839.6</v>
      </c>
      <c r="AQ21" s="66">
        <v>1497</v>
      </c>
      <c r="AR21" s="66">
        <v>3055.6</v>
      </c>
      <c r="AS21" s="66">
        <v>4311.3999999999996</v>
      </c>
      <c r="AT21" s="66">
        <v>5291.3</v>
      </c>
      <c r="AU21" s="66">
        <v>5818</v>
      </c>
      <c r="AV21" s="66">
        <v>5501.2</v>
      </c>
      <c r="AW21" s="66">
        <v>5179.8999999999996</v>
      </c>
      <c r="AX21" s="66">
        <v>6476.5</v>
      </c>
      <c r="AY21" s="66">
        <v>6765.8</v>
      </c>
      <c r="AZ21" s="66">
        <v>6096.7</v>
      </c>
      <c r="BA21" s="66">
        <v>5138.2</v>
      </c>
      <c r="BB21" s="66">
        <v>6409.4</v>
      </c>
      <c r="BC21" s="66">
        <v>7404.8</v>
      </c>
      <c r="BD21" s="66">
        <v>8513.5</v>
      </c>
      <c r="BE21" s="66">
        <v>9033.6</v>
      </c>
      <c r="BF21" s="66">
        <v>12448</v>
      </c>
      <c r="BG21" s="66">
        <v>13407.4</v>
      </c>
      <c r="BH21" s="66">
        <v>16641.3</v>
      </c>
      <c r="BI21" s="66">
        <v>15386.6</v>
      </c>
      <c r="BJ21" s="66">
        <v>14297.1</v>
      </c>
      <c r="BK21" s="66">
        <v>15965.9</v>
      </c>
      <c r="BL21" s="66">
        <v>17700.599999999999</v>
      </c>
      <c r="BM21" s="66">
        <v>16524.3</v>
      </c>
      <c r="BN21" s="66">
        <v>18198.599999999999</v>
      </c>
      <c r="BO21" s="66">
        <v>17990.3</v>
      </c>
      <c r="BP21" s="66">
        <v>21471.599999999999</v>
      </c>
      <c r="BQ21" s="66">
        <v>22818.1</v>
      </c>
      <c r="BR21" s="66">
        <v>26184.7</v>
      </c>
      <c r="BS21" s="66">
        <v>28269.4</v>
      </c>
      <c r="BT21" s="66">
        <v>31358.7</v>
      </c>
      <c r="BU21" s="66">
        <v>33340.1</v>
      </c>
      <c r="BV21" s="66">
        <v>35667</v>
      </c>
      <c r="BW21" s="66">
        <v>36547.699999999997</v>
      </c>
      <c r="BX21" s="66">
        <v>40667.199999999997</v>
      </c>
      <c r="BY21" s="66">
        <v>40284</v>
      </c>
      <c r="BZ21" s="66">
        <v>44746</v>
      </c>
      <c r="CA21" s="66">
        <v>48782.7</v>
      </c>
      <c r="CB21" s="66">
        <v>52446</v>
      </c>
      <c r="CC21" s="66">
        <v>57267</v>
      </c>
      <c r="CD21" s="66">
        <v>61262.3</v>
      </c>
      <c r="CE21" s="66">
        <v>65200.6</v>
      </c>
      <c r="CF21" s="66">
        <v>67732</v>
      </c>
      <c r="CG21" s="66">
        <v>70544.5</v>
      </c>
      <c r="CH21" s="66">
        <v>77282.2</v>
      </c>
      <c r="CI21" s="66">
        <v>82697.600000000006</v>
      </c>
      <c r="CJ21" s="66">
        <v>90692.9</v>
      </c>
      <c r="CK21" s="66">
        <v>70354.7</v>
      </c>
      <c r="CL21" s="66">
        <v>72601.899999999994</v>
      </c>
      <c r="CM21" s="66">
        <v>80956.899999999994</v>
      </c>
      <c r="CN21" s="66">
        <v>82424</v>
      </c>
      <c r="CO21" s="66">
        <v>93344.5</v>
      </c>
      <c r="CP21" s="66">
        <v>97010.7</v>
      </c>
      <c r="CQ21" s="66">
        <v>120790.7</v>
      </c>
      <c r="CR21" s="66">
        <v>126796.8</v>
      </c>
      <c r="CS21" s="66">
        <v>141615</v>
      </c>
      <c r="CT21" s="66">
        <v>149788.20000000001</v>
      </c>
      <c r="CU21" s="66">
        <v>141058.9</v>
      </c>
      <c r="CV21" s="66">
        <v>118760.9</v>
      </c>
      <c r="CW21" s="66">
        <v>138483.6</v>
      </c>
      <c r="CX21" s="66">
        <v>136366</v>
      </c>
      <c r="CY21" s="66">
        <v>141264.1</v>
      </c>
      <c r="CZ21" s="66">
        <v>164624.4</v>
      </c>
      <c r="DA21" s="66">
        <v>173223</v>
      </c>
      <c r="DB21" s="66">
        <v>176864.6</v>
      </c>
      <c r="DC21" s="66">
        <v>189678.6</v>
      </c>
      <c r="DD21" s="66">
        <v>192710</v>
      </c>
      <c r="DE21" s="66">
        <v>200334.1</v>
      </c>
      <c r="DF21" s="66">
        <v>255828.6</v>
      </c>
      <c r="DG21" s="66">
        <v>268908.09999999998</v>
      </c>
      <c r="DH21" s="66">
        <v>241778.7</v>
      </c>
      <c r="DI21" s="66">
        <v>216494.5</v>
      </c>
      <c r="DJ21" s="66">
        <v>254895.7</v>
      </c>
      <c r="DK21" s="66">
        <v>290600.2</v>
      </c>
      <c r="DL21" s="66">
        <v>442347.2</v>
      </c>
      <c r="DM21" s="66">
        <v>334012.7</v>
      </c>
      <c r="DN21" s="66">
        <v>367362.9</v>
      </c>
      <c r="DO21" s="66">
        <v>365034.4</v>
      </c>
      <c r="DP21" s="66">
        <v>516154.1</v>
      </c>
      <c r="DQ21" s="66">
        <v>382500.8</v>
      </c>
      <c r="DR21" s="66">
        <v>898410.4</v>
      </c>
      <c r="DS21" s="66">
        <v>487010.9</v>
      </c>
      <c r="DT21" s="66">
        <v>406801.6</v>
      </c>
      <c r="DU21" s="66">
        <v>300724</v>
      </c>
      <c r="DV21" s="66">
        <v>640774.40000000002</v>
      </c>
      <c r="DW21" s="66">
        <v>917993.47499999998</v>
      </c>
      <c r="DX21" s="66">
        <v>1412514.4839999999</v>
      </c>
      <c r="DY21" s="66">
        <v>1787927.8</v>
      </c>
      <c r="DZ21" s="66">
        <v>1196829.5</v>
      </c>
      <c r="EA21" s="66">
        <v>1852645.281</v>
      </c>
      <c r="EB21" s="66">
        <v>2095843.338</v>
      </c>
      <c r="EC21" s="66">
        <v>2025865.8370000001</v>
      </c>
      <c r="ED21" s="66">
        <v>1486523.1610000001</v>
      </c>
      <c r="EF21" s="114" t="s">
        <v>513</v>
      </c>
      <c r="EG21" s="66">
        <v>1313474.7990000001</v>
      </c>
      <c r="EH21" s="66">
        <v>1567246.6170000001</v>
      </c>
      <c r="EI21" s="66">
        <v>1698182.8370000001</v>
      </c>
      <c r="EJ21" s="66">
        <v>2003836.277</v>
      </c>
    </row>
    <row r="22" spans="2:140" ht="12.75" customHeight="1" x14ac:dyDescent="0.2">
      <c r="B22" s="114" t="s">
        <v>514</v>
      </c>
      <c r="C22" s="66">
        <v>1.3</v>
      </c>
      <c r="D22" s="66">
        <v>2.8</v>
      </c>
      <c r="E22" s="66">
        <v>1.2</v>
      </c>
      <c r="F22" s="66">
        <v>9</v>
      </c>
      <c r="G22" s="66">
        <v>9.8000000000000007</v>
      </c>
      <c r="H22" s="66">
        <v>15.7</v>
      </c>
      <c r="I22" s="65">
        <v>1.5</v>
      </c>
      <c r="J22" s="65">
        <v>11.4</v>
      </c>
      <c r="K22" s="65">
        <v>4.8</v>
      </c>
      <c r="L22" s="65">
        <v>10.9</v>
      </c>
      <c r="M22" s="66">
        <v>1</v>
      </c>
      <c r="N22" s="65">
        <v>0.1</v>
      </c>
      <c r="O22" s="65">
        <v>0.4</v>
      </c>
      <c r="P22" s="65">
        <v>0.4</v>
      </c>
      <c r="Q22" s="65">
        <v>1.7</v>
      </c>
      <c r="R22" s="65">
        <v>12.5</v>
      </c>
      <c r="S22" s="66">
        <v>4.2</v>
      </c>
      <c r="T22" s="65">
        <v>6.4</v>
      </c>
      <c r="U22" s="65">
        <v>14.7</v>
      </c>
      <c r="V22" s="65">
        <v>7.5</v>
      </c>
      <c r="W22" s="65">
        <v>9.1999999999999993</v>
      </c>
      <c r="X22" s="65">
        <v>3</v>
      </c>
      <c r="Y22" s="66">
        <v>5</v>
      </c>
      <c r="Z22" s="65">
        <v>19.600000000000001</v>
      </c>
      <c r="AA22" s="66">
        <v>27.2</v>
      </c>
      <c r="AB22" s="66">
        <v>4.0999999999999996</v>
      </c>
      <c r="AC22" s="66">
        <v>3.3</v>
      </c>
      <c r="AD22" s="66">
        <v>375.4</v>
      </c>
      <c r="AE22" s="66">
        <v>410.7</v>
      </c>
      <c r="AF22" s="66">
        <v>499.5</v>
      </c>
      <c r="AG22" s="66">
        <v>531</v>
      </c>
      <c r="AH22" s="66">
        <v>514.79999999999995</v>
      </c>
      <c r="AI22" s="66">
        <v>555.29999999999995</v>
      </c>
      <c r="AJ22" s="66">
        <v>567</v>
      </c>
      <c r="AK22" s="66">
        <v>585.5</v>
      </c>
      <c r="AL22" s="66">
        <v>606</v>
      </c>
      <c r="AM22" s="66">
        <v>648.29999999999995</v>
      </c>
      <c r="AN22" s="66">
        <v>671.3</v>
      </c>
      <c r="AO22" s="66">
        <v>703.7</v>
      </c>
      <c r="AP22" s="66">
        <v>1112.4000000000001</v>
      </c>
      <c r="AQ22" s="66">
        <v>1094.8</v>
      </c>
      <c r="AR22" s="66">
        <v>1064.7</v>
      </c>
      <c r="AS22" s="66">
        <v>1057.7</v>
      </c>
      <c r="AT22" s="66">
        <v>838.2</v>
      </c>
      <c r="AU22" s="66">
        <v>520.6</v>
      </c>
      <c r="AV22" s="66">
        <v>568.4</v>
      </c>
      <c r="AW22" s="66">
        <v>664.9</v>
      </c>
      <c r="AX22" s="66">
        <v>922.6</v>
      </c>
      <c r="AY22" s="66">
        <v>602.9</v>
      </c>
      <c r="AZ22" s="66">
        <v>850.3</v>
      </c>
      <c r="BA22" s="66">
        <v>887</v>
      </c>
      <c r="BB22" s="66">
        <v>844.5</v>
      </c>
      <c r="BC22" s="66">
        <v>851.3</v>
      </c>
      <c r="BD22" s="66">
        <v>866.1</v>
      </c>
      <c r="BE22" s="66">
        <v>909.8</v>
      </c>
      <c r="BF22" s="66">
        <v>942.6</v>
      </c>
      <c r="BG22" s="66">
        <v>932</v>
      </c>
      <c r="BH22" s="66">
        <v>1010</v>
      </c>
      <c r="BI22" s="66">
        <v>1309.3</v>
      </c>
      <c r="BJ22" s="66">
        <v>1331.8</v>
      </c>
      <c r="BK22" s="66">
        <v>1488.1</v>
      </c>
      <c r="BL22" s="66">
        <v>1555.2</v>
      </c>
      <c r="BM22" s="66">
        <v>2120</v>
      </c>
      <c r="BN22" s="66">
        <v>2392.5</v>
      </c>
      <c r="BO22" s="66">
        <v>2524.6</v>
      </c>
      <c r="BP22" s="66">
        <v>2774.5</v>
      </c>
      <c r="BQ22" s="66">
        <v>255</v>
      </c>
      <c r="BR22" s="66">
        <v>396.3</v>
      </c>
      <c r="BS22" s="66">
        <v>288.7</v>
      </c>
      <c r="BT22" s="66">
        <v>402.1</v>
      </c>
      <c r="BU22" s="66">
        <v>622</v>
      </c>
      <c r="BV22" s="66">
        <v>436.8</v>
      </c>
      <c r="BW22" s="66">
        <v>642</v>
      </c>
      <c r="BX22" s="66">
        <v>498</v>
      </c>
      <c r="BY22" s="66">
        <v>9498.1</v>
      </c>
      <c r="BZ22" s="66">
        <v>598.6</v>
      </c>
      <c r="CA22" s="66">
        <v>11140.6</v>
      </c>
      <c r="CB22" s="66">
        <v>701.6</v>
      </c>
      <c r="CC22" s="66">
        <v>11689.1</v>
      </c>
      <c r="CD22" s="66">
        <v>13679.6</v>
      </c>
      <c r="CE22" s="66">
        <v>3274.1</v>
      </c>
      <c r="CF22" s="66">
        <v>11390</v>
      </c>
      <c r="CG22" s="66">
        <v>14217.3</v>
      </c>
      <c r="CH22" s="66">
        <v>3089.3</v>
      </c>
      <c r="CI22" s="66">
        <v>3502.4</v>
      </c>
      <c r="CJ22" s="66">
        <v>4653.3999999999996</v>
      </c>
      <c r="CK22" s="66">
        <v>2300.8000000000002</v>
      </c>
      <c r="CL22" s="66">
        <v>5521.1</v>
      </c>
      <c r="CM22" s="66">
        <v>3711.6</v>
      </c>
      <c r="CN22" s="66">
        <v>3459.7</v>
      </c>
      <c r="CO22" s="66">
        <v>5136.3</v>
      </c>
      <c r="CP22" s="66">
        <v>4010.1</v>
      </c>
      <c r="CQ22" s="66">
        <v>6495.8</v>
      </c>
      <c r="CR22" s="66">
        <v>10399.700000000001</v>
      </c>
      <c r="CS22" s="66">
        <v>12270.8</v>
      </c>
      <c r="CT22" s="66">
        <v>26290.400000000001</v>
      </c>
      <c r="CU22" s="66">
        <v>15735.6</v>
      </c>
      <c r="CV22" s="66">
        <v>15309.5</v>
      </c>
      <c r="CW22" s="66">
        <v>16972.5</v>
      </c>
      <c r="CX22" s="66">
        <v>19828</v>
      </c>
      <c r="CY22" s="66">
        <v>21806.1</v>
      </c>
      <c r="CZ22" s="66">
        <v>22950.2</v>
      </c>
      <c r="DA22" s="66">
        <v>9265.1</v>
      </c>
      <c r="DB22" s="66">
        <v>14079</v>
      </c>
      <c r="DC22" s="66">
        <v>6323.5</v>
      </c>
      <c r="DD22" s="66">
        <v>3958.7</v>
      </c>
      <c r="DE22" s="66">
        <v>4244.5</v>
      </c>
      <c r="DF22" s="66">
        <v>4996.2</v>
      </c>
      <c r="DG22" s="66">
        <v>7116.2</v>
      </c>
      <c r="DH22" s="66">
        <v>20075.2</v>
      </c>
      <c r="DI22" s="66">
        <v>6897.2</v>
      </c>
      <c r="DJ22" s="66">
        <v>10458.4</v>
      </c>
      <c r="DK22" s="66">
        <v>8859.5</v>
      </c>
      <c r="DL22" s="66">
        <v>32914.1</v>
      </c>
      <c r="DM22" s="66">
        <v>5841.2</v>
      </c>
      <c r="DN22" s="66">
        <v>10571.9</v>
      </c>
      <c r="DO22" s="66">
        <v>12175.9</v>
      </c>
      <c r="DP22" s="66">
        <v>18103.7</v>
      </c>
      <c r="DQ22" s="66">
        <v>20074.400000000001</v>
      </c>
      <c r="DR22" s="66">
        <v>21276</v>
      </c>
      <c r="DS22" s="66">
        <v>42987.6</v>
      </c>
      <c r="DT22" s="66">
        <v>49729.1</v>
      </c>
      <c r="DU22" s="66">
        <v>53492.3</v>
      </c>
      <c r="DV22" s="66">
        <v>78326.8</v>
      </c>
      <c r="DW22" s="66">
        <v>107372.111</v>
      </c>
      <c r="DX22" s="66">
        <v>129203.32399999999</v>
      </c>
      <c r="DY22" s="66">
        <v>172580.1</v>
      </c>
      <c r="DZ22" s="66">
        <v>210077.1</v>
      </c>
      <c r="EA22" s="66">
        <v>318209.01500000001</v>
      </c>
      <c r="EB22" s="66">
        <v>340117.84600000002</v>
      </c>
      <c r="EC22" s="66">
        <v>358304.685</v>
      </c>
      <c r="ED22" s="66">
        <v>456353.08500000002</v>
      </c>
      <c r="EF22" s="114" t="s">
        <v>514</v>
      </c>
      <c r="EG22" s="66">
        <v>509322.56699999998</v>
      </c>
      <c r="EH22" s="66">
        <v>400208.94199999998</v>
      </c>
      <c r="EI22" s="66">
        <v>439991.05200000003</v>
      </c>
      <c r="EJ22" s="66">
        <v>343471.75099999999</v>
      </c>
    </row>
    <row r="23" spans="2:140" ht="12.75" customHeight="1" x14ac:dyDescent="0.2">
      <c r="B23" s="114" t="s">
        <v>515</v>
      </c>
      <c r="C23" s="66">
        <v>7.4</v>
      </c>
      <c r="D23" s="66">
        <v>35.4</v>
      </c>
      <c r="E23" s="66">
        <v>28.2</v>
      </c>
      <c r="F23" s="66">
        <v>56.3</v>
      </c>
      <c r="G23" s="66">
        <v>29.8</v>
      </c>
      <c r="H23" s="66">
        <v>62.8</v>
      </c>
      <c r="I23" s="65">
        <v>19.600000000000001</v>
      </c>
      <c r="J23" s="65">
        <v>105.7</v>
      </c>
      <c r="K23" s="65">
        <v>50.3</v>
      </c>
      <c r="L23" s="65">
        <v>100.4</v>
      </c>
      <c r="M23" s="66">
        <v>52.6</v>
      </c>
      <c r="N23" s="65">
        <v>67</v>
      </c>
      <c r="O23" s="65">
        <v>48.5</v>
      </c>
      <c r="P23" s="65">
        <v>79.5</v>
      </c>
      <c r="Q23" s="65">
        <v>134.4</v>
      </c>
      <c r="R23" s="65">
        <v>211.9</v>
      </c>
      <c r="S23" s="66">
        <v>73.8</v>
      </c>
      <c r="T23" s="65">
        <v>77.099999999999994</v>
      </c>
      <c r="U23" s="65">
        <v>175.4</v>
      </c>
      <c r="V23" s="65">
        <v>217.7</v>
      </c>
      <c r="W23" s="65">
        <v>194.1</v>
      </c>
      <c r="X23" s="65">
        <v>218.5</v>
      </c>
      <c r="Y23" s="66">
        <v>200.1</v>
      </c>
      <c r="Z23" s="65">
        <v>212.5</v>
      </c>
      <c r="AA23" s="66">
        <v>167.5</v>
      </c>
      <c r="AB23" s="66">
        <v>243.3</v>
      </c>
      <c r="AC23" s="66">
        <v>196.4</v>
      </c>
      <c r="AD23" s="66">
        <v>176.7</v>
      </c>
      <c r="AE23" s="66">
        <v>205.2</v>
      </c>
      <c r="AF23" s="66">
        <v>149.6</v>
      </c>
      <c r="AG23" s="66">
        <v>203</v>
      </c>
      <c r="AH23" s="66">
        <v>142.9</v>
      </c>
      <c r="AI23" s="66">
        <v>158.9</v>
      </c>
      <c r="AJ23" s="66">
        <v>177.8</v>
      </c>
      <c r="AK23" s="66">
        <v>123.9</v>
      </c>
      <c r="AL23" s="66">
        <v>191.1</v>
      </c>
      <c r="AM23" s="66">
        <v>177.7</v>
      </c>
      <c r="AN23" s="66">
        <v>130.6</v>
      </c>
      <c r="AO23" s="66">
        <v>140.19999999999999</v>
      </c>
      <c r="AP23" s="66">
        <v>186</v>
      </c>
      <c r="AQ23" s="66">
        <v>166.6</v>
      </c>
      <c r="AR23" s="66">
        <v>413.1</v>
      </c>
      <c r="AS23" s="66">
        <v>392.9</v>
      </c>
      <c r="AT23" s="66">
        <v>261.8</v>
      </c>
      <c r="AU23" s="66">
        <v>236.8</v>
      </c>
      <c r="AV23" s="66">
        <v>279.39999999999998</v>
      </c>
      <c r="AW23" s="66">
        <v>321.39999999999998</v>
      </c>
      <c r="AX23" s="66">
        <v>331.4</v>
      </c>
      <c r="AY23" s="66">
        <v>371.8</v>
      </c>
      <c r="AZ23" s="66">
        <v>360.9</v>
      </c>
      <c r="BA23" s="66">
        <v>489.2</v>
      </c>
      <c r="BB23" s="66">
        <v>694.6</v>
      </c>
      <c r="BC23" s="66">
        <v>714.7</v>
      </c>
      <c r="BD23" s="66">
        <v>588.9</v>
      </c>
      <c r="BE23" s="66">
        <v>1121.7</v>
      </c>
      <c r="BF23" s="66">
        <v>1243.9000000000001</v>
      </c>
      <c r="BG23" s="66">
        <v>1804</v>
      </c>
      <c r="BH23" s="66">
        <v>1376.5</v>
      </c>
      <c r="BI23" s="66">
        <v>2077.8000000000002</v>
      </c>
      <c r="BJ23" s="66">
        <v>3006.4</v>
      </c>
      <c r="BK23" s="66">
        <v>2095.8000000000002</v>
      </c>
      <c r="BL23" s="66">
        <v>2043.9</v>
      </c>
      <c r="BM23" s="66">
        <v>2756.3</v>
      </c>
      <c r="BN23" s="66">
        <v>1785.3</v>
      </c>
      <c r="BO23" s="66">
        <v>4255.5</v>
      </c>
      <c r="BP23" s="66">
        <v>6286.1</v>
      </c>
      <c r="BQ23" s="66">
        <v>5723.9</v>
      </c>
      <c r="BR23" s="66">
        <v>4226.6000000000004</v>
      </c>
      <c r="BS23" s="66">
        <v>3224.1</v>
      </c>
      <c r="BT23" s="66">
        <v>2663</v>
      </c>
      <c r="BU23" s="66">
        <v>4206.3</v>
      </c>
      <c r="BV23" s="66">
        <v>1287.7</v>
      </c>
      <c r="BW23" s="66">
        <v>4694.8999999999996</v>
      </c>
      <c r="BX23" s="66">
        <v>1468.3</v>
      </c>
      <c r="BY23" s="66">
        <v>5911.9</v>
      </c>
      <c r="BZ23" s="66">
        <v>5903.4</v>
      </c>
      <c r="CA23" s="66">
        <v>9833.4</v>
      </c>
      <c r="CB23" s="66">
        <v>6919.3</v>
      </c>
      <c r="CC23" s="66">
        <v>7275.6</v>
      </c>
      <c r="CD23" s="66">
        <v>15696.8</v>
      </c>
      <c r="CE23" s="66">
        <v>9230.9</v>
      </c>
      <c r="CF23" s="66">
        <v>10603.8</v>
      </c>
      <c r="CG23" s="66">
        <v>16653.900000000001</v>
      </c>
      <c r="CH23" s="66">
        <v>19866.8</v>
      </c>
      <c r="CI23" s="66">
        <v>23292.7</v>
      </c>
      <c r="CJ23" s="66">
        <v>9080.2000000000007</v>
      </c>
      <c r="CK23" s="66">
        <v>20612.099999999999</v>
      </c>
      <c r="CL23" s="66">
        <v>17758.5</v>
      </c>
      <c r="CM23" s="66">
        <v>11574.3</v>
      </c>
      <c r="CN23" s="66">
        <v>11849.2</v>
      </c>
      <c r="CO23" s="66">
        <v>13045.5</v>
      </c>
      <c r="CP23" s="66">
        <v>10415.9</v>
      </c>
      <c r="CQ23" s="66">
        <v>13379.7</v>
      </c>
      <c r="CR23" s="66">
        <v>28996.7</v>
      </c>
      <c r="CS23" s="66">
        <v>6700.3</v>
      </c>
      <c r="CT23" s="66">
        <v>33350.699999999997</v>
      </c>
      <c r="CU23" s="66">
        <v>37076.199999999997</v>
      </c>
      <c r="CV23" s="66">
        <v>42271.199999999997</v>
      </c>
      <c r="CW23" s="66">
        <v>34887.4</v>
      </c>
      <c r="CX23" s="66">
        <v>29181.599999999999</v>
      </c>
      <c r="CY23" s="66">
        <v>29444.6</v>
      </c>
      <c r="CZ23" s="66">
        <v>27671.5</v>
      </c>
      <c r="DA23" s="66">
        <v>29799.4</v>
      </c>
      <c r="DB23" s="66">
        <v>29506.5</v>
      </c>
      <c r="DC23" s="66">
        <v>24754.1</v>
      </c>
      <c r="DD23" s="66">
        <v>46341.4</v>
      </c>
      <c r="DE23" s="66">
        <v>162817.29999999999</v>
      </c>
      <c r="DF23" s="66">
        <v>154780.4</v>
      </c>
      <c r="DG23" s="66">
        <v>211529.5</v>
      </c>
      <c r="DH23" s="66">
        <v>147764.20000000001</v>
      </c>
      <c r="DI23" s="66">
        <v>106150.6</v>
      </c>
      <c r="DJ23" s="66">
        <v>108313</v>
      </c>
      <c r="DK23" s="66">
        <v>170758.1</v>
      </c>
      <c r="DL23" s="66">
        <v>180556.9</v>
      </c>
      <c r="DM23" s="66">
        <v>202739.4</v>
      </c>
      <c r="DN23" s="66">
        <v>159621.70000000001</v>
      </c>
      <c r="DO23" s="66">
        <v>158309.70000000001</v>
      </c>
      <c r="DP23" s="66">
        <v>128569.1</v>
      </c>
      <c r="DQ23" s="66">
        <v>84580.4</v>
      </c>
      <c r="DR23" s="66">
        <v>89583.7</v>
      </c>
      <c r="DS23" s="66">
        <v>235082.8</v>
      </c>
      <c r="DT23" s="66">
        <v>194524.1</v>
      </c>
      <c r="DU23" s="66">
        <v>297509.09999999998</v>
      </c>
      <c r="DV23" s="66">
        <v>285753</v>
      </c>
      <c r="DW23" s="66">
        <v>245516.81099999999</v>
      </c>
      <c r="DX23" s="66">
        <v>129848.958</v>
      </c>
      <c r="DY23" s="66">
        <v>245030.9</v>
      </c>
      <c r="DZ23" s="66">
        <v>406864</v>
      </c>
      <c r="EA23" s="66">
        <v>427713.47600000002</v>
      </c>
      <c r="EB23" s="66">
        <v>512977.5</v>
      </c>
      <c r="EC23" s="66">
        <v>583484.48899999994</v>
      </c>
      <c r="ED23" s="66">
        <v>811058.07299999997</v>
      </c>
      <c r="EF23" s="114" t="s">
        <v>515</v>
      </c>
      <c r="EG23" s="66">
        <v>557144.17700000003</v>
      </c>
      <c r="EH23" s="66">
        <v>718462.14199999999</v>
      </c>
      <c r="EI23" s="66">
        <v>619018.92000000004</v>
      </c>
      <c r="EJ23" s="66">
        <v>709244.94299999997</v>
      </c>
    </row>
    <row r="24" spans="2:140" x14ac:dyDescent="0.2">
      <c r="B24" s="11"/>
      <c r="C24" s="66"/>
      <c r="D24" s="66"/>
      <c r="E24" s="66"/>
      <c r="F24" s="66"/>
      <c r="G24" s="66"/>
      <c r="H24" s="66"/>
      <c r="I24" s="65"/>
      <c r="J24" s="65"/>
      <c r="K24" s="65"/>
      <c r="L24" s="65"/>
      <c r="M24" s="65"/>
      <c r="N24" s="65"/>
      <c r="O24" s="65"/>
      <c r="P24" s="65"/>
      <c r="Q24" s="65"/>
      <c r="R24" s="65"/>
      <c r="S24" s="65"/>
      <c r="T24" s="65"/>
      <c r="U24" s="65"/>
      <c r="V24" s="65"/>
      <c r="W24" s="65"/>
      <c r="X24" s="65"/>
      <c r="Y24" s="65"/>
      <c r="Z24" s="65"/>
      <c r="AA24" s="68"/>
      <c r="AB24" s="68"/>
      <c r="AC24" s="68"/>
      <c r="AD24" s="68"/>
      <c r="AE24" s="68"/>
      <c r="AF24" s="68"/>
      <c r="AG24" s="68"/>
      <c r="AH24" s="68"/>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68"/>
      <c r="BH24" s="68"/>
      <c r="BI24" s="68"/>
      <c r="BJ24" s="68"/>
      <c r="BK24" s="68"/>
      <c r="BL24" s="68"/>
      <c r="BM24" s="68"/>
      <c r="BN24" s="68"/>
      <c r="BO24" s="68"/>
      <c r="BP24" s="68"/>
      <c r="BQ24" s="68"/>
      <c r="BR24" s="68"/>
      <c r="BS24" s="68"/>
      <c r="BT24" s="68"/>
      <c r="BU24" s="68"/>
      <c r="BV24" s="68"/>
      <c r="BW24" s="68"/>
      <c r="BX24" s="68"/>
      <c r="BY24" s="68"/>
      <c r="BZ24" s="68"/>
      <c r="CA24" s="68"/>
      <c r="CB24" s="68"/>
      <c r="CC24" s="68"/>
      <c r="CD24" s="68"/>
      <c r="CE24" s="68"/>
      <c r="CF24" s="68"/>
      <c r="CG24" s="68"/>
      <c r="CH24" s="68"/>
      <c r="CI24" s="68"/>
      <c r="CJ24" s="68"/>
      <c r="CK24" s="68"/>
      <c r="CL24" s="68"/>
      <c r="CM24" s="68"/>
      <c r="CN24" s="68"/>
      <c r="CO24" s="68"/>
      <c r="CP24" s="68"/>
      <c r="CQ24" s="68"/>
      <c r="CR24" s="68"/>
      <c r="CS24" s="68"/>
      <c r="CT24" s="68"/>
      <c r="CU24" s="68"/>
      <c r="CV24" s="68"/>
      <c r="CW24" s="68"/>
      <c r="CX24" s="68"/>
      <c r="CY24" s="68"/>
      <c r="CZ24" s="68"/>
      <c r="DA24" s="68"/>
      <c r="DB24" s="68"/>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F24" s="114" t="s">
        <v>2811</v>
      </c>
      <c r="EG24" s="66">
        <v>12220.164000000001</v>
      </c>
      <c r="EH24" s="66">
        <v>5150.9880000000003</v>
      </c>
      <c r="EI24" s="66">
        <v>19029.831999999999</v>
      </c>
      <c r="EJ24" s="66">
        <v>18223.249</v>
      </c>
    </row>
    <row r="25" spans="2:140" ht="12.75" customHeight="1" x14ac:dyDescent="0.2">
      <c r="B25" s="11" t="s">
        <v>502</v>
      </c>
      <c r="C25" s="66">
        <v>50.9</v>
      </c>
      <c r="D25" s="66">
        <v>49.3</v>
      </c>
      <c r="E25" s="66">
        <v>41.3</v>
      </c>
      <c r="F25" s="66">
        <v>40.700000000000003</v>
      </c>
      <c r="G25" s="66">
        <v>45.1</v>
      </c>
      <c r="H25" s="66">
        <v>42.9</v>
      </c>
      <c r="I25" s="65">
        <v>51.9</v>
      </c>
      <c r="J25" s="65">
        <v>44</v>
      </c>
      <c r="K25" s="65">
        <v>30.2</v>
      </c>
      <c r="L25" s="65">
        <v>28.7</v>
      </c>
      <c r="M25" s="66">
        <v>44</v>
      </c>
      <c r="N25" s="65">
        <v>37.9</v>
      </c>
      <c r="O25" s="66">
        <v>45.4</v>
      </c>
      <c r="P25" s="66">
        <v>44.5</v>
      </c>
      <c r="Q25" s="66">
        <v>77.3</v>
      </c>
      <c r="R25" s="66">
        <v>96.2</v>
      </c>
      <c r="S25" s="66">
        <v>55.9</v>
      </c>
      <c r="T25" s="66">
        <v>87.6</v>
      </c>
      <c r="U25" s="65">
        <v>97.2</v>
      </c>
      <c r="V25" s="65">
        <v>148.6</v>
      </c>
      <c r="W25" s="65">
        <v>52</v>
      </c>
      <c r="X25" s="65">
        <v>146.19999999999999</v>
      </c>
      <c r="Y25" s="66">
        <v>52.4</v>
      </c>
      <c r="Z25" s="65">
        <v>125.3</v>
      </c>
      <c r="AA25" s="66">
        <v>145.80000000000001</v>
      </c>
      <c r="AB25" s="66">
        <v>142.5</v>
      </c>
      <c r="AC25" s="66">
        <v>167.6</v>
      </c>
      <c r="AD25" s="66">
        <v>167</v>
      </c>
      <c r="AE25" s="66">
        <v>52.2</v>
      </c>
      <c r="AF25" s="66">
        <v>224.9</v>
      </c>
      <c r="AG25" s="66">
        <v>173.9</v>
      </c>
      <c r="AH25" s="66">
        <v>364</v>
      </c>
      <c r="AI25" s="66">
        <v>314.10000000000002</v>
      </c>
      <c r="AJ25" s="66">
        <v>350.7</v>
      </c>
      <c r="AK25" s="66">
        <v>433.3</v>
      </c>
      <c r="AL25" s="66">
        <v>630.6</v>
      </c>
      <c r="AM25" s="66">
        <v>449</v>
      </c>
      <c r="AN25" s="66">
        <v>891.4</v>
      </c>
      <c r="AO25" s="66">
        <v>1305.4000000000001</v>
      </c>
      <c r="AP25" s="66">
        <v>714.8</v>
      </c>
      <c r="AQ25" s="66">
        <v>989.2</v>
      </c>
      <c r="AR25" s="66">
        <v>889.7</v>
      </c>
      <c r="AS25" s="66">
        <v>2227.1999999999998</v>
      </c>
      <c r="AT25" s="66">
        <v>1983.1</v>
      </c>
      <c r="AU25" s="66">
        <v>915.3</v>
      </c>
      <c r="AV25" s="66">
        <v>986.3</v>
      </c>
      <c r="AW25" s="66">
        <v>934.7</v>
      </c>
      <c r="AX25" s="66">
        <v>1071.3</v>
      </c>
      <c r="AY25" s="66">
        <v>979.1</v>
      </c>
      <c r="AZ25" s="66">
        <v>774.2</v>
      </c>
      <c r="BA25" s="66">
        <v>3388.7</v>
      </c>
      <c r="BB25" s="66">
        <v>1310.5</v>
      </c>
      <c r="BC25" s="66">
        <v>1501.9</v>
      </c>
      <c r="BD25" s="66">
        <v>2374</v>
      </c>
      <c r="BE25" s="66">
        <v>2899.6</v>
      </c>
      <c r="BF25" s="66">
        <v>2687.1</v>
      </c>
      <c r="BG25" s="66">
        <v>1141.0999999999999</v>
      </c>
      <c r="BH25" s="66">
        <v>487.7</v>
      </c>
      <c r="BI25" s="66">
        <v>2129.9</v>
      </c>
      <c r="BJ25" s="66">
        <v>2056.4</v>
      </c>
      <c r="BK25" s="66">
        <v>663.8</v>
      </c>
      <c r="BL25" s="66">
        <v>2191.9</v>
      </c>
      <c r="BM25" s="66">
        <v>2733</v>
      </c>
      <c r="BN25" s="66">
        <v>4591.5</v>
      </c>
      <c r="BO25" s="66">
        <v>5020</v>
      </c>
      <c r="BP25" s="66">
        <v>9167.6</v>
      </c>
      <c r="BQ25" s="66">
        <v>7757.5</v>
      </c>
      <c r="BR25" s="66">
        <v>11862.7</v>
      </c>
      <c r="BS25" s="66">
        <v>11710.7</v>
      </c>
      <c r="BT25" s="66">
        <v>9918.1</v>
      </c>
      <c r="BU25" s="66">
        <v>12966.5</v>
      </c>
      <c r="BV25" s="66">
        <v>10773.1</v>
      </c>
      <c r="BW25" s="66">
        <v>12061.3</v>
      </c>
      <c r="BX25" s="66">
        <v>12394.1</v>
      </c>
      <c r="BY25" s="66">
        <v>20285.8</v>
      </c>
      <c r="BZ25" s="66">
        <v>14898.4</v>
      </c>
      <c r="CA25" s="66">
        <v>26430.799999999999</v>
      </c>
      <c r="CB25" s="66">
        <v>18204.400000000001</v>
      </c>
      <c r="CC25" s="66">
        <v>27148</v>
      </c>
      <c r="CD25" s="66">
        <v>36705.800000000003</v>
      </c>
      <c r="CE25" s="66">
        <v>35020.300000000003</v>
      </c>
      <c r="CF25" s="66">
        <v>28959.9</v>
      </c>
      <c r="CG25" s="66">
        <v>43263.4</v>
      </c>
      <c r="CH25" s="66">
        <v>47417.8</v>
      </c>
      <c r="CI25" s="66">
        <v>38498.800000000003</v>
      </c>
      <c r="CJ25" s="66">
        <v>45679.1</v>
      </c>
      <c r="CK25" s="66">
        <v>47772.800000000003</v>
      </c>
      <c r="CL25" s="66">
        <v>64286.5</v>
      </c>
      <c r="CM25" s="66">
        <v>14326</v>
      </c>
      <c r="CN25" s="66">
        <v>38499.599999999999</v>
      </c>
      <c r="CO25" s="66">
        <v>33476</v>
      </c>
      <c r="CP25" s="66">
        <v>72068.5</v>
      </c>
      <c r="CQ25" s="66">
        <v>63588.7</v>
      </c>
      <c r="CR25" s="66">
        <v>13545.5</v>
      </c>
      <c r="CS25" s="66">
        <v>4775.2</v>
      </c>
      <c r="CT25" s="66">
        <v>5985</v>
      </c>
      <c r="CU25" s="66">
        <v>9186.1</v>
      </c>
      <c r="CV25" s="66">
        <v>28477.9</v>
      </c>
      <c r="CW25" s="66">
        <v>25598.799999999999</v>
      </c>
      <c r="CX25" s="66">
        <v>77557.5</v>
      </c>
      <c r="CY25" s="66">
        <v>71585.399999999994</v>
      </c>
      <c r="CZ25" s="66">
        <v>35927.4</v>
      </c>
      <c r="DA25" s="66">
        <v>41774.5</v>
      </c>
      <c r="DB25" s="66">
        <v>44021.8</v>
      </c>
      <c r="DC25" s="66">
        <v>78106.2</v>
      </c>
      <c r="DD25" s="66">
        <v>86269.7</v>
      </c>
      <c r="DE25" s="66">
        <v>47995.5</v>
      </c>
      <c r="DF25" s="66">
        <v>40020.800000000003</v>
      </c>
      <c r="DG25" s="66">
        <v>20478.099999999999</v>
      </c>
      <c r="DH25" s="66">
        <v>14010.8</v>
      </c>
      <c r="DI25" s="66">
        <v>66703.399999999994</v>
      </c>
      <c r="DJ25" s="66">
        <v>601648.1</v>
      </c>
      <c r="DK25" s="66">
        <v>99305.2</v>
      </c>
      <c r="DL25" s="66">
        <v>1058005.1000000001</v>
      </c>
      <c r="DM25" s="66">
        <v>66520.399999999994</v>
      </c>
      <c r="DN25" s="66">
        <v>47286.3</v>
      </c>
      <c r="DO25" s="66">
        <v>49673.3</v>
      </c>
      <c r="DP25" s="66">
        <v>194631.1</v>
      </c>
      <c r="DQ25" s="66">
        <v>79589.600000000006</v>
      </c>
      <c r="DR25" s="66">
        <v>117918.1</v>
      </c>
      <c r="DS25" s="66">
        <v>67154.8</v>
      </c>
      <c r="DT25" s="66">
        <v>136191.70000000001</v>
      </c>
      <c r="DU25" s="66">
        <v>112117.6</v>
      </c>
      <c r="DV25" s="66">
        <v>133203.20000000001</v>
      </c>
      <c r="DW25" s="66">
        <v>169715.141</v>
      </c>
      <c r="DX25" s="66">
        <v>262859.01199999999</v>
      </c>
      <c r="DY25" s="66">
        <v>134407.5</v>
      </c>
      <c r="DZ25" s="66">
        <v>149948.29999999999</v>
      </c>
      <c r="EA25" s="66">
        <v>145795.799</v>
      </c>
      <c r="EB25" s="66">
        <v>127658.77499999999</v>
      </c>
      <c r="EC25" s="66">
        <v>373122.984</v>
      </c>
      <c r="ED25" s="66">
        <v>599983.924</v>
      </c>
    </row>
    <row r="26" spans="2:140" ht="12.75" customHeight="1" x14ac:dyDescent="0.2">
      <c r="B26" s="11" t="s">
        <v>503</v>
      </c>
      <c r="C26" s="66">
        <v>299</v>
      </c>
      <c r="D26" s="66">
        <v>296.60000000000002</v>
      </c>
      <c r="E26" s="66">
        <v>422.1</v>
      </c>
      <c r="F26" s="66">
        <v>453</v>
      </c>
      <c r="G26" s="66">
        <v>542.4</v>
      </c>
      <c r="H26" s="66">
        <v>712.6</v>
      </c>
      <c r="I26" s="65">
        <v>673.3</v>
      </c>
      <c r="J26" s="65">
        <v>825.7</v>
      </c>
      <c r="K26" s="65">
        <v>776.7</v>
      </c>
      <c r="L26" s="65">
        <v>831.8</v>
      </c>
      <c r="M26" s="66">
        <v>881.4</v>
      </c>
      <c r="N26" s="65">
        <v>922.6</v>
      </c>
      <c r="O26" s="66">
        <v>970.5</v>
      </c>
      <c r="P26" s="66">
        <v>1450.7</v>
      </c>
      <c r="Q26" s="66">
        <v>1396.4</v>
      </c>
      <c r="R26" s="66">
        <v>1628.3</v>
      </c>
      <c r="S26" s="66">
        <v>1408.4</v>
      </c>
      <c r="T26" s="66">
        <v>2245</v>
      </c>
      <c r="U26" s="65">
        <v>2428.5</v>
      </c>
      <c r="V26" s="65">
        <v>2496.5</v>
      </c>
      <c r="W26" s="65">
        <v>2865.7</v>
      </c>
      <c r="X26" s="65">
        <v>3937.9</v>
      </c>
      <c r="Y26" s="66">
        <v>4404.3999999999996</v>
      </c>
      <c r="Z26" s="65">
        <v>4997.8</v>
      </c>
      <c r="AA26" s="66">
        <v>4869.3999999999996</v>
      </c>
      <c r="AB26" s="66">
        <v>4716.8</v>
      </c>
      <c r="AC26" s="66">
        <v>4793.3</v>
      </c>
      <c r="AD26" s="66">
        <v>5730.1</v>
      </c>
      <c r="AE26" s="66">
        <v>5551.7</v>
      </c>
      <c r="AF26" s="66">
        <v>5312.9</v>
      </c>
      <c r="AG26" s="66">
        <v>5747.4</v>
      </c>
      <c r="AH26" s="66">
        <v>6152.2</v>
      </c>
      <c r="AI26" s="66">
        <v>6110.7</v>
      </c>
      <c r="AJ26" s="66">
        <v>6552</v>
      </c>
      <c r="AK26" s="66">
        <v>7486.5</v>
      </c>
      <c r="AL26" s="66">
        <v>7433.2</v>
      </c>
      <c r="AM26" s="66">
        <v>7736.7</v>
      </c>
      <c r="AN26" s="66">
        <v>7834</v>
      </c>
      <c r="AO26" s="66">
        <v>10812.4</v>
      </c>
      <c r="AP26" s="66">
        <v>13240.6</v>
      </c>
      <c r="AQ26" s="66">
        <v>15871.6</v>
      </c>
      <c r="AR26" s="66">
        <v>17316.2</v>
      </c>
      <c r="AS26" s="66">
        <v>20861</v>
      </c>
      <c r="AT26" s="66">
        <v>18533.5</v>
      </c>
      <c r="AU26" s="66">
        <v>19353.3</v>
      </c>
      <c r="AV26" s="66">
        <v>16908.599999999999</v>
      </c>
      <c r="AW26" s="66">
        <v>18601</v>
      </c>
      <c r="AX26" s="66">
        <v>19713.3</v>
      </c>
      <c r="AY26" s="66">
        <v>20916.099999999999</v>
      </c>
      <c r="AZ26" s="66">
        <v>22355.3</v>
      </c>
      <c r="BA26" s="66">
        <v>25057.5</v>
      </c>
      <c r="BB26" s="66">
        <v>28434.2</v>
      </c>
      <c r="BC26" s="66">
        <v>33046.9</v>
      </c>
      <c r="BD26" s="66">
        <v>32561</v>
      </c>
      <c r="BE26" s="66">
        <v>33761.599999999999</v>
      </c>
      <c r="BF26" s="66">
        <v>35226.400000000001</v>
      </c>
      <c r="BG26" s="66">
        <v>38553.1</v>
      </c>
      <c r="BH26" s="66">
        <v>38346.300000000003</v>
      </c>
      <c r="BI26" s="66">
        <v>40143</v>
      </c>
      <c r="BJ26" s="66">
        <v>45174.1</v>
      </c>
      <c r="BK26" s="66">
        <v>52699.1</v>
      </c>
      <c r="BL26" s="66">
        <v>57150.5</v>
      </c>
      <c r="BM26" s="66">
        <v>62836.6</v>
      </c>
      <c r="BN26" s="66">
        <v>65579.899999999994</v>
      </c>
      <c r="BO26" s="66">
        <v>79667.899999999994</v>
      </c>
      <c r="BP26" s="66">
        <v>76201</v>
      </c>
      <c r="BQ26" s="66">
        <v>91825.7</v>
      </c>
      <c r="BR26" s="66">
        <v>102714.4</v>
      </c>
      <c r="BS26" s="66">
        <v>123157.4</v>
      </c>
      <c r="BT26" s="66">
        <v>128038.39999999999</v>
      </c>
      <c r="BU26" s="66">
        <v>151148.20000000001</v>
      </c>
      <c r="BV26" s="66">
        <v>139076.6</v>
      </c>
      <c r="BW26" s="66">
        <v>188627.20000000001</v>
      </c>
      <c r="BX26" s="66">
        <v>160003.20000000001</v>
      </c>
      <c r="BY26" s="66">
        <v>247627.9</v>
      </c>
      <c r="BZ26" s="66">
        <v>220333.2</v>
      </c>
      <c r="CA26" s="66">
        <v>299501.3</v>
      </c>
      <c r="CB26" s="66">
        <v>269225.40000000002</v>
      </c>
      <c r="CC26" s="66">
        <v>331395</v>
      </c>
      <c r="CD26" s="66">
        <v>387205.7</v>
      </c>
      <c r="CE26" s="66">
        <v>426888.2</v>
      </c>
      <c r="CF26" s="66">
        <v>414973</v>
      </c>
      <c r="CG26" s="66">
        <v>526192.6</v>
      </c>
      <c r="CH26" s="66">
        <v>550906.69999999995</v>
      </c>
      <c r="CI26" s="66">
        <v>586676</v>
      </c>
      <c r="CJ26" s="66">
        <v>619932.80000000005</v>
      </c>
      <c r="CK26" s="66">
        <v>725212.1</v>
      </c>
      <c r="CL26" s="66">
        <v>755773.5</v>
      </c>
      <c r="CM26" s="66">
        <v>774080.8</v>
      </c>
      <c r="CN26" s="66">
        <v>846350.6</v>
      </c>
      <c r="CO26" s="66">
        <v>872240.8</v>
      </c>
      <c r="CP26" s="66">
        <v>726240.5</v>
      </c>
      <c r="CQ26" s="66">
        <v>729223.4</v>
      </c>
      <c r="CR26" s="66">
        <v>678011.1</v>
      </c>
      <c r="CS26" s="66">
        <v>747356.5</v>
      </c>
      <c r="CT26" s="66">
        <v>793232.1</v>
      </c>
      <c r="CU26" s="66">
        <v>848985.7</v>
      </c>
      <c r="CV26" s="66">
        <v>782469.6</v>
      </c>
      <c r="CW26" s="66">
        <v>991492.4</v>
      </c>
      <c r="CX26" s="66">
        <v>1351309.7</v>
      </c>
      <c r="CY26" s="66">
        <v>1143545.7</v>
      </c>
      <c r="CZ26" s="66">
        <v>1074645.7</v>
      </c>
      <c r="DA26" s="66">
        <v>1201077.1000000001</v>
      </c>
      <c r="DB26" s="66">
        <v>1379675</v>
      </c>
      <c r="DC26" s="66">
        <v>1453172.9</v>
      </c>
      <c r="DD26" s="66">
        <v>1572444.6</v>
      </c>
      <c r="DE26" s="66">
        <v>2317353.6</v>
      </c>
      <c r="DF26" s="66">
        <v>2608246.5</v>
      </c>
      <c r="DG26" s="66">
        <v>3075742</v>
      </c>
      <c r="DH26" s="66">
        <v>3505919.4</v>
      </c>
      <c r="DI26" s="66">
        <v>3071938.9</v>
      </c>
      <c r="DJ26" s="66">
        <v>2828730.2</v>
      </c>
      <c r="DK26" s="66">
        <v>2943691.2</v>
      </c>
      <c r="DL26" s="66">
        <v>2791735.7</v>
      </c>
      <c r="DM26" s="66">
        <v>2745971.7</v>
      </c>
      <c r="DN26" s="66">
        <v>2952493.5</v>
      </c>
      <c r="DO26" s="66">
        <v>2925935</v>
      </c>
      <c r="DP26" s="66">
        <v>3338830.5</v>
      </c>
      <c r="DQ26" s="66">
        <v>2873008.1</v>
      </c>
      <c r="DR26" s="66">
        <v>4845232.9000000004</v>
      </c>
      <c r="DS26" s="66">
        <v>2921203</v>
      </c>
      <c r="DT26" s="66">
        <v>3740296.3</v>
      </c>
      <c r="DU26" s="66">
        <v>3143416</v>
      </c>
      <c r="DV26" s="66">
        <v>3810594.3</v>
      </c>
      <c r="DW26" s="66">
        <v>4193278.7430000002</v>
      </c>
      <c r="DX26" s="66">
        <v>4196427.6500000004</v>
      </c>
      <c r="DY26" s="66">
        <v>4446871.7</v>
      </c>
      <c r="DZ26" s="66">
        <v>4151895.4</v>
      </c>
      <c r="EA26" s="66">
        <v>5092265.8020000001</v>
      </c>
      <c r="EB26" s="66">
        <v>5470701.273</v>
      </c>
      <c r="EC26" s="66">
        <v>8415608.8310000002</v>
      </c>
      <c r="ED26" s="66">
        <v>8492174.625</v>
      </c>
      <c r="EF26" s="11" t="s">
        <v>502</v>
      </c>
      <c r="EG26" s="66">
        <v>398395.72600000002</v>
      </c>
      <c r="EH26" s="66">
        <v>258851.44200000001</v>
      </c>
      <c r="EI26" s="66">
        <v>136693.28099999999</v>
      </c>
      <c r="EJ26" s="66">
        <v>22549.175999999999</v>
      </c>
    </row>
    <row r="27" spans="2:140" ht="12.75" customHeight="1" x14ac:dyDescent="0.2">
      <c r="B27" s="11" t="s">
        <v>463</v>
      </c>
      <c r="C27" s="66">
        <v>59.9</v>
      </c>
      <c r="D27" s="66">
        <v>58.8</v>
      </c>
      <c r="E27" s="66">
        <v>76.599999999999994</v>
      </c>
      <c r="F27" s="66">
        <v>75.900000000000006</v>
      </c>
      <c r="G27" s="66">
        <v>90.6</v>
      </c>
      <c r="H27" s="66">
        <v>127.8</v>
      </c>
      <c r="I27" s="65">
        <v>126.8</v>
      </c>
      <c r="J27" s="65">
        <v>118.1</v>
      </c>
      <c r="K27" s="65">
        <v>134.69999999999999</v>
      </c>
      <c r="L27" s="65">
        <v>125.4</v>
      </c>
      <c r="M27" s="66">
        <v>146.80000000000001</v>
      </c>
      <c r="N27" s="65">
        <v>144.19999999999999</v>
      </c>
      <c r="O27" s="66">
        <v>141.5</v>
      </c>
      <c r="P27" s="66">
        <v>192.1</v>
      </c>
      <c r="Q27" s="66">
        <v>146.19999999999999</v>
      </c>
      <c r="R27" s="66">
        <v>150.19999999999999</v>
      </c>
      <c r="S27" s="66">
        <v>204</v>
      </c>
      <c r="T27" s="66">
        <v>298.5</v>
      </c>
      <c r="U27" s="65">
        <v>310.5</v>
      </c>
      <c r="V27" s="65">
        <v>324.89999999999998</v>
      </c>
      <c r="W27" s="65">
        <v>387.2</v>
      </c>
      <c r="X27" s="65">
        <v>434.3</v>
      </c>
      <c r="Y27" s="65">
        <v>474.7</v>
      </c>
      <c r="Z27" s="65">
        <v>596.4</v>
      </c>
      <c r="AA27" s="66">
        <v>572.70000000000005</v>
      </c>
      <c r="AB27" s="66">
        <v>559.20000000000005</v>
      </c>
      <c r="AC27" s="66">
        <v>646.20000000000005</v>
      </c>
      <c r="AD27" s="66">
        <v>778.3</v>
      </c>
      <c r="AE27" s="66">
        <v>816.3</v>
      </c>
      <c r="AF27" s="66">
        <v>994</v>
      </c>
      <c r="AG27" s="66">
        <v>900.9</v>
      </c>
      <c r="AH27" s="66">
        <v>994.5</v>
      </c>
      <c r="AI27" s="66">
        <v>1079.0999999999999</v>
      </c>
      <c r="AJ27" s="66">
        <v>1137.2</v>
      </c>
      <c r="AK27" s="66">
        <v>1280.0999999999999</v>
      </c>
      <c r="AL27" s="66">
        <v>1416.6</v>
      </c>
      <c r="AM27" s="66">
        <v>1569.8</v>
      </c>
      <c r="AN27" s="66">
        <v>1724.6</v>
      </c>
      <c r="AO27" s="66">
        <v>2038.8</v>
      </c>
      <c r="AP27" s="66">
        <v>2402.1999999999998</v>
      </c>
      <c r="AQ27" s="66">
        <v>3072.5</v>
      </c>
      <c r="AR27" s="66">
        <v>3338.2</v>
      </c>
      <c r="AS27" s="66">
        <v>3903.9</v>
      </c>
      <c r="AT27" s="66">
        <v>3787.6</v>
      </c>
      <c r="AU27" s="66">
        <v>5639.7</v>
      </c>
      <c r="AV27" s="66">
        <v>6127</v>
      </c>
      <c r="AW27" s="66">
        <v>6562.1</v>
      </c>
      <c r="AX27" s="66">
        <v>7168</v>
      </c>
      <c r="AY27" s="66">
        <v>7843.2</v>
      </c>
      <c r="AZ27" s="66">
        <v>10461.4</v>
      </c>
      <c r="BA27" s="66">
        <v>8966.7000000000007</v>
      </c>
      <c r="BB27" s="66">
        <v>11094.5</v>
      </c>
      <c r="BC27" s="66">
        <v>11129.3</v>
      </c>
      <c r="BD27" s="66">
        <v>12906.9</v>
      </c>
      <c r="BE27" s="66">
        <v>12536.6</v>
      </c>
      <c r="BF27" s="66">
        <v>14921.5</v>
      </c>
      <c r="BG27" s="66">
        <v>14241.6</v>
      </c>
      <c r="BH27" s="66">
        <v>16751.7</v>
      </c>
      <c r="BI27" s="66">
        <v>18050.8</v>
      </c>
      <c r="BJ27" s="66">
        <v>25120.1</v>
      </c>
      <c r="BK27" s="66">
        <v>24147.3</v>
      </c>
      <c r="BL27" s="66">
        <v>37382.5</v>
      </c>
      <c r="BM27" s="66">
        <v>28603.3</v>
      </c>
      <c r="BN27" s="66">
        <v>36785.300000000003</v>
      </c>
      <c r="BO27" s="66">
        <v>39957.1</v>
      </c>
      <c r="BP27" s="66">
        <v>45402.2</v>
      </c>
      <c r="BQ27" s="66">
        <v>50721.2</v>
      </c>
      <c r="BR27" s="66">
        <v>59338.1</v>
      </c>
      <c r="BS27" s="66">
        <v>60111.6</v>
      </c>
      <c r="BT27" s="66">
        <v>74670.100000000006</v>
      </c>
      <c r="BU27" s="66">
        <v>64696.5</v>
      </c>
      <c r="BV27" s="66">
        <v>85901.6</v>
      </c>
      <c r="BW27" s="66">
        <v>78145.5</v>
      </c>
      <c r="BX27" s="66">
        <v>105871.3</v>
      </c>
      <c r="BY27" s="66">
        <v>90023</v>
      </c>
      <c r="BZ27" s="66">
        <v>96750.399999999994</v>
      </c>
      <c r="CA27" s="66">
        <v>102725.1</v>
      </c>
      <c r="CB27" s="66">
        <v>111641.9</v>
      </c>
      <c r="CC27" s="66">
        <v>75045</v>
      </c>
      <c r="CD27" s="66">
        <v>187720.7</v>
      </c>
      <c r="CE27" s="66">
        <v>235580.2</v>
      </c>
      <c r="CF27" s="66">
        <v>249957.5</v>
      </c>
      <c r="CG27" s="66">
        <v>282661.7</v>
      </c>
      <c r="CH27" s="66">
        <v>304860.09999999998</v>
      </c>
      <c r="CI27" s="115">
        <v>342897</v>
      </c>
      <c r="CJ27" s="115">
        <v>293856.5</v>
      </c>
      <c r="CK27" s="115">
        <v>344837.8</v>
      </c>
      <c r="CL27" s="115">
        <v>376217.4</v>
      </c>
      <c r="CM27" s="115">
        <v>407193</v>
      </c>
      <c r="CN27" s="115">
        <v>398791.3</v>
      </c>
      <c r="CO27" s="66">
        <v>488966.9</v>
      </c>
      <c r="CP27" s="66">
        <v>444947.6</v>
      </c>
      <c r="CQ27" s="66">
        <v>404903.6</v>
      </c>
      <c r="CR27" s="66">
        <v>464523.3</v>
      </c>
      <c r="CS27" s="66">
        <v>484038.8</v>
      </c>
      <c r="CT27" s="66">
        <v>488709.4</v>
      </c>
      <c r="CU27" s="66">
        <v>621181.9</v>
      </c>
      <c r="CV27" s="66">
        <v>538408.5</v>
      </c>
      <c r="CW27" s="66">
        <v>1178856.5</v>
      </c>
      <c r="CX27" s="66">
        <v>667242.69999999995</v>
      </c>
      <c r="CY27" s="66">
        <v>843791.1</v>
      </c>
      <c r="CZ27" s="66">
        <v>664901.9</v>
      </c>
      <c r="DA27" s="66">
        <v>572697.1</v>
      </c>
      <c r="DB27" s="66">
        <v>653191.6</v>
      </c>
      <c r="DC27" s="66">
        <v>815663</v>
      </c>
      <c r="DD27" s="66">
        <v>850411.5</v>
      </c>
      <c r="DE27" s="66">
        <v>1125978</v>
      </c>
      <c r="DF27" s="66">
        <v>1100663.3999999999</v>
      </c>
      <c r="DG27" s="66">
        <v>1396018.4</v>
      </c>
      <c r="DH27" s="66">
        <v>1389486.5</v>
      </c>
      <c r="DI27" s="66">
        <v>1120945.8999999999</v>
      </c>
      <c r="DJ27" s="66">
        <v>1253727.8</v>
      </c>
      <c r="DK27" s="66">
        <v>1153890.8999999999</v>
      </c>
      <c r="DL27" s="66">
        <v>1522858.4</v>
      </c>
      <c r="DM27" s="66">
        <v>1923029.6</v>
      </c>
      <c r="DN27" s="66">
        <v>2440583</v>
      </c>
      <c r="DO27" s="66">
        <v>1997144.2</v>
      </c>
      <c r="DP27" s="66">
        <v>2155631.2000000002</v>
      </c>
      <c r="DQ27" s="66">
        <v>2390701.7999999998</v>
      </c>
      <c r="DR27" s="66">
        <v>2501374.7000000002</v>
      </c>
      <c r="DS27" s="66">
        <v>4285201.8</v>
      </c>
      <c r="DT27" s="66">
        <v>2403186.5</v>
      </c>
      <c r="DU27" s="66">
        <v>3571160.9</v>
      </c>
      <c r="DV27" s="66">
        <v>3286848.8</v>
      </c>
      <c r="DW27" s="66">
        <v>3115490.267</v>
      </c>
      <c r="DX27" s="66">
        <v>3435634.0869999998</v>
      </c>
      <c r="DY27" s="66">
        <v>3508024.7</v>
      </c>
      <c r="DZ27" s="66">
        <v>4269817.7</v>
      </c>
      <c r="EA27" s="66">
        <v>3743437.875</v>
      </c>
      <c r="EB27" s="66">
        <v>5590176.8640000001</v>
      </c>
      <c r="EC27" s="66">
        <v>2964905.659</v>
      </c>
      <c r="ED27" s="66">
        <v>5627575.3849999998</v>
      </c>
      <c r="EF27" s="11" t="s">
        <v>463</v>
      </c>
      <c r="EG27" s="66">
        <v>2239664.1949999998</v>
      </c>
      <c r="EH27" s="66">
        <v>2636283.5580000002</v>
      </c>
      <c r="EI27" s="66">
        <v>2791710.1159999999</v>
      </c>
      <c r="EJ27" s="66">
        <v>2754742.713</v>
      </c>
    </row>
    <row r="28" spans="2:140" x14ac:dyDescent="0.2">
      <c r="B28" s="11"/>
      <c r="C28" s="66"/>
      <c r="D28" s="66"/>
      <c r="E28" s="66"/>
      <c r="F28" s="66"/>
      <c r="G28" s="66"/>
      <c r="H28" s="66"/>
      <c r="I28" s="65"/>
      <c r="J28" s="65"/>
      <c r="K28" s="65"/>
      <c r="L28" s="65"/>
      <c r="M28" s="65"/>
      <c r="N28" s="65"/>
      <c r="O28" s="65"/>
      <c r="P28" s="65"/>
      <c r="Q28" s="65"/>
      <c r="R28" s="65"/>
      <c r="S28" s="65"/>
      <c r="T28" s="65"/>
      <c r="U28" s="65"/>
      <c r="V28" s="65"/>
      <c r="W28" s="65"/>
      <c r="X28" s="65"/>
      <c r="Y28" s="65"/>
      <c r="Z28" s="65"/>
      <c r="AA28" s="68"/>
      <c r="AB28" s="68"/>
      <c r="AC28" s="68"/>
      <c r="AD28" s="68"/>
      <c r="AE28" s="68"/>
      <c r="AF28" s="68"/>
      <c r="AG28" s="68"/>
      <c r="AH28" s="68"/>
      <c r="AI28" s="68"/>
      <c r="AJ28" s="68"/>
      <c r="AK28" s="68"/>
      <c r="AL28" s="68"/>
      <c r="AM28" s="68"/>
      <c r="AN28" s="68"/>
      <c r="AO28" s="68"/>
      <c r="AP28" s="68"/>
      <c r="AQ28" s="68"/>
      <c r="AR28" s="68"/>
      <c r="AS28" s="66"/>
      <c r="AT28" s="66"/>
      <c r="AU28" s="66"/>
      <c r="AV28" s="66"/>
      <c r="AW28" s="66"/>
      <c r="AX28" s="66"/>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F28" s="11"/>
      <c r="EG28" s="66"/>
      <c r="EH28" s="66"/>
      <c r="EI28" s="66"/>
      <c r="EJ28" s="66"/>
    </row>
    <row r="29" spans="2:140" s="117" customFormat="1" ht="12.75" customHeight="1" x14ac:dyDescent="0.2">
      <c r="B29" s="116" t="s">
        <v>504</v>
      </c>
      <c r="C29" s="67">
        <v>1984.1</v>
      </c>
      <c r="D29" s="67">
        <v>2068.5</v>
      </c>
      <c r="E29" s="67">
        <v>2304.4</v>
      </c>
      <c r="F29" s="67">
        <v>2553.3000000000002</v>
      </c>
      <c r="G29" s="67">
        <v>2642.1</v>
      </c>
      <c r="H29" s="67">
        <v>3105.6</v>
      </c>
      <c r="I29" s="69">
        <v>3054.9</v>
      </c>
      <c r="J29" s="69">
        <v>3439.5</v>
      </c>
      <c r="K29" s="69">
        <v>3324.3</v>
      </c>
      <c r="L29" s="69">
        <v>3660.8</v>
      </c>
      <c r="M29" s="67">
        <v>3735.1</v>
      </c>
      <c r="N29" s="69">
        <v>4041.6</v>
      </c>
      <c r="O29" s="67">
        <v>4061.4</v>
      </c>
      <c r="P29" s="67">
        <v>4899.6000000000004</v>
      </c>
      <c r="Q29" s="67">
        <v>4972.3999999999996</v>
      </c>
      <c r="R29" s="67">
        <v>5773.9</v>
      </c>
      <c r="S29" s="67">
        <v>5646.4</v>
      </c>
      <c r="T29" s="67">
        <v>7082.5</v>
      </c>
      <c r="U29" s="67">
        <v>7585</v>
      </c>
      <c r="V29" s="67">
        <v>8248.9</v>
      </c>
      <c r="W29" s="67">
        <v>9169</v>
      </c>
      <c r="X29" s="67">
        <v>11100.2</v>
      </c>
      <c r="Y29" s="67">
        <v>12260</v>
      </c>
      <c r="Z29" s="67">
        <v>14588.8</v>
      </c>
      <c r="AA29" s="67">
        <v>14784.4</v>
      </c>
      <c r="AB29" s="67">
        <v>15502.2</v>
      </c>
      <c r="AC29" s="67">
        <v>15803.8</v>
      </c>
      <c r="AD29" s="67">
        <v>18938.8</v>
      </c>
      <c r="AE29" s="67">
        <v>19261.599999999999</v>
      </c>
      <c r="AF29" s="67">
        <v>20190.599999999999</v>
      </c>
      <c r="AG29" s="67">
        <v>21065.200000000001</v>
      </c>
      <c r="AH29" s="67">
        <v>23099.4</v>
      </c>
      <c r="AI29" s="67">
        <v>22490.9</v>
      </c>
      <c r="AJ29" s="67">
        <v>24833.200000000001</v>
      </c>
      <c r="AK29" s="67">
        <v>25984.6</v>
      </c>
      <c r="AL29" s="67">
        <v>28293.5</v>
      </c>
      <c r="AM29" s="67">
        <v>29347.9</v>
      </c>
      <c r="AN29" s="67">
        <v>29783.1</v>
      </c>
      <c r="AO29" s="67">
        <v>34758.199999999997</v>
      </c>
      <c r="AP29" s="67">
        <v>40451.9</v>
      </c>
      <c r="AQ29" s="67">
        <v>45370.400000000001</v>
      </c>
      <c r="AR29" s="67">
        <v>50220.800000000003</v>
      </c>
      <c r="AS29" s="67">
        <v>57177.1</v>
      </c>
      <c r="AT29" s="67">
        <v>54735.5</v>
      </c>
      <c r="AU29" s="67">
        <v>59148.9</v>
      </c>
      <c r="AV29" s="67">
        <v>60386.7</v>
      </c>
      <c r="AW29" s="67">
        <v>66881.3</v>
      </c>
      <c r="AX29" s="67">
        <v>75893.8</v>
      </c>
      <c r="AY29" s="67">
        <v>78569</v>
      </c>
      <c r="AZ29" s="67">
        <v>86728.6</v>
      </c>
      <c r="BA29" s="67">
        <v>94696.8</v>
      </c>
      <c r="BB29" s="67">
        <v>105310.6</v>
      </c>
      <c r="BC29" s="67">
        <v>114969.2</v>
      </c>
      <c r="BD29" s="67">
        <v>122729.8</v>
      </c>
      <c r="BE29" s="67">
        <v>130061.8</v>
      </c>
      <c r="BF29" s="67">
        <v>141231.1</v>
      </c>
      <c r="BG29" s="67">
        <v>149975.79999999999</v>
      </c>
      <c r="BH29" s="67">
        <v>161183.4</v>
      </c>
      <c r="BI29" s="67">
        <v>170147.8</v>
      </c>
      <c r="BJ29" s="67">
        <v>194028.2</v>
      </c>
      <c r="BK29" s="67">
        <v>213175.6</v>
      </c>
      <c r="BL29" s="67">
        <v>249100.5</v>
      </c>
      <c r="BM29" s="67">
        <v>248792.8</v>
      </c>
      <c r="BN29" s="67">
        <v>268600.90000000002</v>
      </c>
      <c r="BO29" s="67">
        <v>297765.59999999998</v>
      </c>
      <c r="BP29" s="67">
        <v>324564.40000000002</v>
      </c>
      <c r="BQ29" s="67">
        <v>359821.2</v>
      </c>
      <c r="BR29" s="67">
        <v>397293.2</v>
      </c>
      <c r="BS29" s="67">
        <v>441571</v>
      </c>
      <c r="BT29" s="67">
        <v>474344.3</v>
      </c>
      <c r="BU29" s="67">
        <v>503456.2</v>
      </c>
      <c r="BV29" s="67">
        <v>515237.4</v>
      </c>
      <c r="BW29" s="67">
        <v>586788.30000000005</v>
      </c>
      <c r="BX29" s="67">
        <v>592764.4</v>
      </c>
      <c r="BY29" s="67">
        <v>721304.2</v>
      </c>
      <c r="BZ29" s="67">
        <v>712537.59999999998</v>
      </c>
      <c r="CA29" s="67">
        <v>874185.3</v>
      </c>
      <c r="CB29" s="67">
        <v>870650.5</v>
      </c>
      <c r="CC29" s="67">
        <v>965305.7</v>
      </c>
      <c r="CD29" s="67">
        <v>1209860.3</v>
      </c>
      <c r="CE29" s="67">
        <v>1313172.7</v>
      </c>
      <c r="CF29" s="67">
        <v>1370925</v>
      </c>
      <c r="CG29" s="67">
        <v>1604442.5</v>
      </c>
      <c r="CH29" s="67">
        <v>1707575</v>
      </c>
      <c r="CI29" s="67">
        <v>1850572.4</v>
      </c>
      <c r="CJ29" s="67">
        <v>1886672.5</v>
      </c>
      <c r="CK29" s="67">
        <v>2102362.7999999998</v>
      </c>
      <c r="CL29" s="67">
        <v>2249517.2999999998</v>
      </c>
      <c r="CM29" s="67">
        <v>2302848.9</v>
      </c>
      <c r="CN29" s="67">
        <v>2451204.2999999998</v>
      </c>
      <c r="CO29" s="67">
        <v>2671448.7000000002</v>
      </c>
      <c r="CP29" s="67">
        <v>2540268</v>
      </c>
      <c r="CQ29" s="67">
        <v>2565171</v>
      </c>
      <c r="CR29" s="67">
        <v>2539203.9</v>
      </c>
      <c r="CS29" s="67">
        <v>2673168.4</v>
      </c>
      <c r="CT29" s="67">
        <v>2819401.9</v>
      </c>
      <c r="CU29" s="67">
        <v>3085483.6</v>
      </c>
      <c r="CV29" s="67">
        <v>2970848.6</v>
      </c>
      <c r="CW29" s="67">
        <v>3953005.1</v>
      </c>
      <c r="CX29" s="67">
        <v>3919103.2</v>
      </c>
      <c r="CY29" s="67">
        <v>4066860.7</v>
      </c>
      <c r="CZ29" s="67">
        <v>3970532.3</v>
      </c>
      <c r="DA29" s="67">
        <v>4192829.3</v>
      </c>
      <c r="DB29" s="67">
        <v>4668510.7</v>
      </c>
      <c r="DC29" s="67">
        <v>5201148.5999999996</v>
      </c>
      <c r="DD29" s="67">
        <v>5596109.4000000004</v>
      </c>
      <c r="DE29" s="67">
        <v>6950339</v>
      </c>
      <c r="DF29" s="67">
        <v>7406630.5</v>
      </c>
      <c r="DG29" s="67">
        <v>8743900</v>
      </c>
      <c r="DH29" s="67">
        <v>9273298.9000000004</v>
      </c>
      <c r="DI29" s="67">
        <v>8861370.2000000011</v>
      </c>
      <c r="DJ29" s="67">
        <v>9377953.2000000011</v>
      </c>
      <c r="DK29" s="67">
        <v>9436129.5999999996</v>
      </c>
      <c r="DL29" s="67">
        <v>11081598.9</v>
      </c>
      <c r="DM29" s="67">
        <v>10688798.699999999</v>
      </c>
      <c r="DN29" s="67">
        <v>11704819.9</v>
      </c>
      <c r="DO29" s="67">
        <v>11778590.800000001</v>
      </c>
      <c r="DP29" s="67">
        <v>12951135.6</v>
      </c>
      <c r="DQ29" s="67">
        <v>12931760.6</v>
      </c>
      <c r="DR29" s="67">
        <v>16028202.5</v>
      </c>
      <c r="DS29" s="67">
        <v>16086116.1</v>
      </c>
      <c r="DT29" s="67">
        <v>15493462.6</v>
      </c>
      <c r="DU29" s="67">
        <v>16519129.800000001</v>
      </c>
      <c r="DV29" s="67">
        <v>17717091.800000001</v>
      </c>
      <c r="DW29" s="67">
        <v>19134658.200000003</v>
      </c>
      <c r="DX29" s="67">
        <v>20313628.379999999</v>
      </c>
      <c r="DY29" s="67">
        <v>17314024.899999999</v>
      </c>
      <c r="DZ29" s="67">
        <v>18470111.699999999</v>
      </c>
      <c r="EA29" s="67">
        <v>19526301.889000002</v>
      </c>
      <c r="EB29" s="67">
        <v>22082658.555999998</v>
      </c>
      <c r="EC29" s="67">
        <v>20399351.157000002</v>
      </c>
      <c r="ED29" s="67">
        <v>23882752.329</v>
      </c>
      <c r="EF29" s="116" t="s">
        <v>504</v>
      </c>
      <c r="EG29" s="67">
        <v>20564303.963</v>
      </c>
      <c r="EH29" s="67">
        <v>21987848.030999999</v>
      </c>
      <c r="EI29" s="67">
        <v>23861689.305</v>
      </c>
      <c r="EJ29" s="67">
        <v>25311920.770999998</v>
      </c>
    </row>
    <row r="30" spans="2:140" x14ac:dyDescent="0.2">
      <c r="B30" s="109"/>
      <c r="C30" s="67"/>
      <c r="D30" s="67"/>
      <c r="E30" s="67"/>
      <c r="F30" s="67"/>
      <c r="G30" s="67"/>
      <c r="H30" s="67"/>
      <c r="I30" s="69"/>
      <c r="J30" s="69"/>
      <c r="K30" s="69"/>
      <c r="L30" s="69"/>
      <c r="M30" s="69"/>
      <c r="N30" s="69"/>
      <c r="O30" s="69"/>
      <c r="P30" s="69"/>
      <c r="Q30" s="69"/>
      <c r="R30" s="69"/>
      <c r="S30" s="69"/>
      <c r="T30" s="69"/>
      <c r="U30" s="69"/>
      <c r="V30" s="69"/>
      <c r="W30" s="69"/>
      <c r="X30" s="69"/>
      <c r="Y30" s="69"/>
      <c r="Z30" s="69"/>
      <c r="AA30" s="67"/>
      <c r="AB30" s="67"/>
      <c r="AC30" s="67"/>
      <c r="AD30" s="67"/>
      <c r="AE30" s="67"/>
      <c r="AF30" s="67"/>
      <c r="AG30" s="67"/>
      <c r="AH30" s="67"/>
      <c r="AI30" s="67"/>
      <c r="AJ30" s="67"/>
      <c r="AK30" s="67"/>
      <c r="AL30" s="67"/>
      <c r="AM30" s="69"/>
      <c r="AN30" s="69"/>
      <c r="AO30" s="69"/>
      <c r="AP30" s="69"/>
      <c r="AQ30" s="69"/>
      <c r="AR30" s="69"/>
      <c r="AS30" s="65"/>
      <c r="AT30" s="65"/>
      <c r="AU30" s="65"/>
      <c r="AV30" s="65"/>
      <c r="AW30" s="65"/>
      <c r="AX30" s="65"/>
      <c r="AY30" s="69"/>
      <c r="AZ30" s="69"/>
      <c r="BA30" s="69"/>
      <c r="BB30" s="69"/>
      <c r="BC30" s="69"/>
      <c r="BD30" s="69"/>
      <c r="BE30" s="69"/>
      <c r="BF30" s="69"/>
      <c r="BG30" s="69"/>
      <c r="BH30" s="69"/>
      <c r="BI30" s="69"/>
      <c r="BJ30" s="69"/>
      <c r="BK30" s="67"/>
      <c r="BL30" s="67"/>
      <c r="BM30" s="67"/>
      <c r="BN30" s="67"/>
      <c r="BO30" s="67"/>
      <c r="BP30" s="67"/>
      <c r="BQ30" s="67"/>
      <c r="BR30" s="67"/>
      <c r="BS30" s="67"/>
      <c r="BT30" s="67"/>
      <c r="BU30" s="67"/>
      <c r="BV30" s="67"/>
      <c r="BW30" s="67"/>
      <c r="BX30" s="67"/>
      <c r="BY30" s="67"/>
      <c r="BZ30" s="67"/>
      <c r="CA30" s="67"/>
      <c r="CB30" s="67"/>
      <c r="CC30" s="67"/>
      <c r="CD30" s="67"/>
      <c r="CE30" s="67"/>
      <c r="CF30" s="67"/>
      <c r="CG30" s="66"/>
      <c r="CH30" s="66"/>
      <c r="CI30" s="66"/>
      <c r="CJ30" s="66"/>
      <c r="CK30" s="66"/>
      <c r="CL30" s="66"/>
      <c r="CM30" s="66"/>
      <c r="CN30" s="66"/>
      <c r="CO30" s="68"/>
      <c r="CP30" s="68"/>
      <c r="CQ30" s="68"/>
      <c r="CR30" s="68"/>
      <c r="CS30" s="68"/>
      <c r="CT30" s="68"/>
      <c r="CU30" s="68"/>
      <c r="CV30" s="68"/>
      <c r="CW30" s="68"/>
      <c r="CX30" s="68"/>
      <c r="CY30" s="68"/>
      <c r="CZ30" s="68"/>
      <c r="DA30" s="68"/>
      <c r="DB30" s="68"/>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F30" s="109"/>
      <c r="EG30" s="66"/>
      <c r="EH30" s="66"/>
      <c r="EI30" s="66"/>
      <c r="EJ30" s="66"/>
    </row>
    <row r="31" spans="2:140" x14ac:dyDescent="0.2">
      <c r="B31" s="109" t="s">
        <v>505</v>
      </c>
      <c r="C31" s="67"/>
      <c r="D31" s="67"/>
      <c r="E31" s="67"/>
      <c r="F31" s="67"/>
      <c r="G31" s="67"/>
      <c r="H31" s="67"/>
      <c r="I31" s="69"/>
      <c r="J31" s="69"/>
      <c r="K31" s="69"/>
      <c r="L31" s="69"/>
      <c r="M31" s="69"/>
      <c r="N31" s="69"/>
      <c r="O31" s="68"/>
      <c r="P31" s="68"/>
      <c r="Q31" s="68"/>
      <c r="R31" s="68"/>
      <c r="S31" s="68"/>
      <c r="T31" s="68"/>
      <c r="U31" s="69"/>
      <c r="V31" s="69"/>
      <c r="W31" s="69"/>
      <c r="X31" s="69"/>
      <c r="Y31" s="69"/>
      <c r="Z31" s="69"/>
      <c r="AA31" s="67"/>
      <c r="AB31" s="67"/>
      <c r="AC31" s="67"/>
      <c r="AD31" s="67"/>
      <c r="AE31" s="67"/>
      <c r="AF31" s="67"/>
      <c r="AG31" s="67"/>
      <c r="AH31" s="67"/>
      <c r="AI31" s="67"/>
      <c r="AJ31" s="67"/>
      <c r="AK31" s="67"/>
      <c r="AL31" s="67"/>
      <c r="AM31" s="68"/>
      <c r="AN31" s="68"/>
      <c r="AO31" s="68"/>
      <c r="AP31" s="68"/>
      <c r="AQ31" s="68"/>
      <c r="AR31" s="68"/>
      <c r="AS31" s="69"/>
      <c r="AT31" s="69"/>
      <c r="AU31" s="69"/>
      <c r="AV31" s="69"/>
      <c r="AW31" s="69"/>
      <c r="AX31" s="69"/>
      <c r="AY31" s="68"/>
      <c r="AZ31" s="68"/>
      <c r="BA31" s="68"/>
      <c r="BB31" s="68"/>
      <c r="BC31" s="68"/>
      <c r="BD31" s="68"/>
      <c r="BE31" s="68"/>
      <c r="BF31" s="68"/>
      <c r="BG31" s="68"/>
      <c r="BH31" s="68"/>
      <c r="BI31" s="68"/>
      <c r="BJ31" s="68"/>
      <c r="BK31" s="68"/>
      <c r="BL31" s="68"/>
      <c r="BM31" s="68"/>
      <c r="BN31" s="68"/>
      <c r="BO31" s="68"/>
      <c r="BP31" s="68"/>
      <c r="BQ31" s="68"/>
      <c r="BR31" s="68"/>
      <c r="BS31" s="68"/>
      <c r="BT31" s="68"/>
      <c r="BU31" s="68"/>
      <c r="BV31" s="68"/>
      <c r="BW31" s="68"/>
      <c r="BX31" s="68"/>
      <c r="BY31" s="68"/>
      <c r="BZ31" s="68"/>
      <c r="CA31" s="68"/>
      <c r="CB31" s="68"/>
      <c r="CC31" s="68"/>
      <c r="CD31" s="68"/>
      <c r="CE31" s="68"/>
      <c r="CF31" s="68"/>
      <c r="CG31" s="68"/>
      <c r="CH31" s="68"/>
      <c r="CI31" s="68"/>
      <c r="CJ31" s="68"/>
      <c r="CK31" s="68"/>
      <c r="CL31" s="68"/>
      <c r="CM31" s="68"/>
      <c r="CN31" s="68"/>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F31" s="109" t="s">
        <v>505</v>
      </c>
      <c r="EG31" s="66"/>
      <c r="EH31" s="66"/>
      <c r="EI31" s="66"/>
      <c r="EJ31" s="66"/>
    </row>
    <row r="32" spans="2:140" x14ac:dyDescent="0.2">
      <c r="B32" s="109" t="s">
        <v>460</v>
      </c>
      <c r="C32" s="67">
        <v>277.89999999999998</v>
      </c>
      <c r="D32" s="67">
        <v>223.8</v>
      </c>
      <c r="E32" s="67">
        <v>242.4</v>
      </c>
      <c r="F32" s="67">
        <v>245.9</v>
      </c>
      <c r="G32" s="67">
        <v>318</v>
      </c>
      <c r="H32" s="67">
        <v>245.8</v>
      </c>
      <c r="I32" s="69">
        <v>366.4</v>
      </c>
      <c r="J32" s="69">
        <v>257.89999999999998</v>
      </c>
      <c r="K32" s="69">
        <v>255.6</v>
      </c>
      <c r="L32" s="69">
        <v>274</v>
      </c>
      <c r="M32" s="67">
        <v>310.7</v>
      </c>
      <c r="N32" s="69">
        <v>325.39999999999998</v>
      </c>
      <c r="O32" s="69">
        <v>396.4</v>
      </c>
      <c r="P32" s="69">
        <v>320.7</v>
      </c>
      <c r="Q32" s="69">
        <v>339.4</v>
      </c>
      <c r="R32" s="69">
        <v>414.3</v>
      </c>
      <c r="S32" s="67">
        <v>360.5</v>
      </c>
      <c r="T32" s="69">
        <v>437.5</v>
      </c>
      <c r="U32" s="67">
        <v>434.7</v>
      </c>
      <c r="V32" s="67">
        <v>552</v>
      </c>
      <c r="W32" s="67">
        <v>626.29999999999995</v>
      </c>
      <c r="X32" s="67">
        <v>749.7</v>
      </c>
      <c r="Y32" s="67">
        <v>813.1</v>
      </c>
      <c r="Z32" s="67">
        <v>868.1</v>
      </c>
      <c r="AA32" s="67">
        <v>951.4</v>
      </c>
      <c r="AB32" s="67">
        <v>1112.5</v>
      </c>
      <c r="AC32" s="67">
        <v>1099.9000000000001</v>
      </c>
      <c r="AD32" s="67">
        <v>1142.4000000000001</v>
      </c>
      <c r="AE32" s="67">
        <v>1406.8</v>
      </c>
      <c r="AF32" s="67">
        <v>1440.6</v>
      </c>
      <c r="AG32" s="67">
        <v>1443.1</v>
      </c>
      <c r="AH32" s="67">
        <v>1698.1</v>
      </c>
      <c r="AI32" s="67">
        <v>1540</v>
      </c>
      <c r="AJ32" s="67">
        <v>1901.9</v>
      </c>
      <c r="AK32" s="67">
        <v>1820.4</v>
      </c>
      <c r="AL32" s="67">
        <v>2462.6</v>
      </c>
      <c r="AM32" s="67">
        <v>2079.5</v>
      </c>
      <c r="AN32" s="67">
        <v>2036.6</v>
      </c>
      <c r="AO32" s="67">
        <v>2205.4</v>
      </c>
      <c r="AP32" s="67">
        <v>2629.9</v>
      </c>
      <c r="AQ32" s="67">
        <v>2825.6</v>
      </c>
      <c r="AR32" s="67">
        <v>3452.4</v>
      </c>
      <c r="AS32" s="67">
        <v>3164.4</v>
      </c>
      <c r="AT32" s="67">
        <v>2914.9</v>
      </c>
      <c r="AU32" s="67">
        <v>3350.9</v>
      </c>
      <c r="AV32" s="67">
        <v>3539</v>
      </c>
      <c r="AW32" s="67">
        <v>4191.3</v>
      </c>
      <c r="AX32" s="67">
        <v>4537.2</v>
      </c>
      <c r="AY32" s="67">
        <v>4857.8999999999996</v>
      </c>
      <c r="AZ32" s="67">
        <v>5259.7</v>
      </c>
      <c r="BA32" s="67">
        <v>5529.9</v>
      </c>
      <c r="BB32" s="67">
        <v>6310.7</v>
      </c>
      <c r="BC32" s="67">
        <v>6807.3</v>
      </c>
      <c r="BD32" s="67">
        <v>7661.8</v>
      </c>
      <c r="BE32" s="67">
        <v>7384.7</v>
      </c>
      <c r="BF32" s="67">
        <v>8142.2</v>
      </c>
      <c r="BG32" s="67">
        <v>8323.7000000000007</v>
      </c>
      <c r="BH32" s="67">
        <v>8088.9</v>
      </c>
      <c r="BI32" s="67">
        <v>10214</v>
      </c>
      <c r="BJ32" s="67">
        <v>10329.1</v>
      </c>
      <c r="BK32" s="67">
        <v>11996.3</v>
      </c>
      <c r="BL32" s="67">
        <v>11693.3</v>
      </c>
      <c r="BM32" s="67">
        <v>14877.1</v>
      </c>
      <c r="BN32" s="67">
        <v>16548.099999999999</v>
      </c>
      <c r="BO32" s="67">
        <v>19181.400000000001</v>
      </c>
      <c r="BP32" s="67">
        <v>23091.9</v>
      </c>
      <c r="BQ32" s="67">
        <v>23317.1</v>
      </c>
      <c r="BR32" s="67">
        <v>21486.2</v>
      </c>
      <c r="BS32" s="67">
        <v>30889.4</v>
      </c>
      <c r="BT32" s="67">
        <v>27128.5</v>
      </c>
      <c r="BU32" s="67">
        <v>28600</v>
      </c>
      <c r="BV32" s="67">
        <v>29467.200000000001</v>
      </c>
      <c r="BW32" s="67">
        <v>31687.8</v>
      </c>
      <c r="BX32" s="67">
        <v>38613</v>
      </c>
      <c r="BY32" s="67">
        <v>35044.6</v>
      </c>
      <c r="BZ32" s="67">
        <v>41415</v>
      </c>
      <c r="CA32" s="67">
        <v>42332.2</v>
      </c>
      <c r="CB32" s="67">
        <v>59403</v>
      </c>
      <c r="CC32" s="67">
        <v>66362.899999999994</v>
      </c>
      <c r="CD32" s="67">
        <v>70078.7</v>
      </c>
      <c r="CE32" s="67">
        <v>80599.5</v>
      </c>
      <c r="CF32" s="67">
        <v>79928.800000000003</v>
      </c>
      <c r="CG32" s="67">
        <v>95699.7</v>
      </c>
      <c r="CH32" s="67">
        <v>116307.6</v>
      </c>
      <c r="CI32" s="67">
        <v>103270.9</v>
      </c>
      <c r="CJ32" s="67">
        <v>136207.4</v>
      </c>
      <c r="CK32" s="67">
        <v>111722.9</v>
      </c>
      <c r="CL32" s="67">
        <v>120840.5</v>
      </c>
      <c r="CM32" s="67">
        <v>134462.9</v>
      </c>
      <c r="CN32" s="67">
        <v>133019.6</v>
      </c>
      <c r="CO32" s="67">
        <v>120484.9</v>
      </c>
      <c r="CP32" s="67">
        <v>122296.3</v>
      </c>
      <c r="CQ32" s="67">
        <v>140332.5</v>
      </c>
      <c r="CR32" s="67">
        <v>187662.3</v>
      </c>
      <c r="CS32" s="67">
        <v>203646.6</v>
      </c>
      <c r="CT32" s="67">
        <v>122392.4</v>
      </c>
      <c r="CU32" s="67">
        <v>215013.8</v>
      </c>
      <c r="CV32" s="67">
        <v>209201.8</v>
      </c>
      <c r="CW32" s="67">
        <v>201068.9</v>
      </c>
      <c r="CX32" s="67">
        <v>196695.2</v>
      </c>
      <c r="CY32" s="67">
        <v>242011.3</v>
      </c>
      <c r="CZ32" s="67">
        <v>223425.9</v>
      </c>
      <c r="DA32" s="67">
        <v>266441.40000000002</v>
      </c>
      <c r="DB32" s="67">
        <v>320122.09999999998</v>
      </c>
      <c r="DC32" s="67">
        <v>305335.8</v>
      </c>
      <c r="DD32" s="67">
        <v>376163.7</v>
      </c>
      <c r="DE32" s="67">
        <v>333119.59999999998</v>
      </c>
      <c r="DF32" s="67">
        <v>420747.7</v>
      </c>
      <c r="DG32" s="67">
        <v>521411</v>
      </c>
      <c r="DH32" s="67">
        <v>414484.9</v>
      </c>
      <c r="DI32" s="67">
        <v>549296.5</v>
      </c>
      <c r="DJ32" s="67">
        <v>431225.3</v>
      </c>
      <c r="DK32" s="67">
        <v>462874.1</v>
      </c>
      <c r="DL32" s="67">
        <v>469537.4</v>
      </c>
      <c r="DM32" s="67">
        <v>493148.3</v>
      </c>
      <c r="DN32" s="67">
        <v>531006.69999999995</v>
      </c>
      <c r="DO32" s="67">
        <v>571556.9</v>
      </c>
      <c r="DP32" s="67">
        <v>623759.69999999995</v>
      </c>
      <c r="DQ32" s="67">
        <v>639771.19999999995</v>
      </c>
      <c r="DR32" s="67">
        <v>736289.4</v>
      </c>
      <c r="DS32" s="67">
        <v>740751.09400000004</v>
      </c>
      <c r="DT32" s="67">
        <v>807961.8</v>
      </c>
      <c r="DU32" s="67">
        <v>851744.2</v>
      </c>
      <c r="DV32" s="67">
        <v>742013.9</v>
      </c>
      <c r="DW32" s="67">
        <v>937644.72799999989</v>
      </c>
      <c r="DX32" s="67">
        <v>813373.245</v>
      </c>
      <c r="DY32" s="67">
        <v>821920.2</v>
      </c>
      <c r="DZ32" s="67">
        <v>1113358.3</v>
      </c>
      <c r="EA32" s="67">
        <v>1215145.2409999999</v>
      </c>
      <c r="EB32" s="67">
        <v>1258728.1980000001</v>
      </c>
      <c r="EC32" s="67">
        <v>1424819.5290000001</v>
      </c>
      <c r="ED32" s="67">
        <v>1474534.43</v>
      </c>
      <c r="EF32" s="109" t="s">
        <v>460</v>
      </c>
      <c r="EG32" s="67">
        <v>2028979.852</v>
      </c>
      <c r="EH32" s="67">
        <v>1901490.7299999997</v>
      </c>
      <c r="EI32" s="67">
        <v>1906202.5859999999</v>
      </c>
      <c r="EJ32" s="67">
        <v>1921340.1459999999</v>
      </c>
    </row>
    <row r="33" spans="2:140" x14ac:dyDescent="0.2">
      <c r="B33" s="114" t="s">
        <v>516</v>
      </c>
      <c r="C33" s="66">
        <v>3.4</v>
      </c>
      <c r="D33" s="66">
        <v>3.5</v>
      </c>
      <c r="E33" s="66">
        <v>3.5</v>
      </c>
      <c r="F33" s="66">
        <v>3.5</v>
      </c>
      <c r="G33" s="66">
        <v>3.7</v>
      </c>
      <c r="H33" s="66">
        <v>3.5</v>
      </c>
      <c r="I33" s="65">
        <v>3.4</v>
      </c>
      <c r="J33" s="65">
        <v>3.6</v>
      </c>
      <c r="K33" s="65">
        <v>3.8</v>
      </c>
      <c r="L33" s="65">
        <v>8.1</v>
      </c>
      <c r="M33" s="66">
        <v>12.1</v>
      </c>
      <c r="N33" s="65">
        <v>10.4</v>
      </c>
      <c r="O33" s="65">
        <v>10.3</v>
      </c>
      <c r="P33" s="65">
        <v>10.7</v>
      </c>
      <c r="Q33" s="65">
        <v>11.6</v>
      </c>
      <c r="R33" s="65">
        <v>11.6</v>
      </c>
      <c r="S33" s="66">
        <v>11.4</v>
      </c>
      <c r="T33" s="65">
        <v>13</v>
      </c>
      <c r="U33" s="65">
        <v>10.6</v>
      </c>
      <c r="V33" s="65">
        <v>10.3</v>
      </c>
      <c r="W33" s="65">
        <v>0</v>
      </c>
      <c r="X33" s="65">
        <v>0.4</v>
      </c>
      <c r="Y33" s="66">
        <v>0.2</v>
      </c>
      <c r="Z33" s="65">
        <v>0.2</v>
      </c>
      <c r="AA33" s="66">
        <v>0.2</v>
      </c>
      <c r="AB33" s="66">
        <v>0.2</v>
      </c>
      <c r="AC33" s="66">
        <v>0.5</v>
      </c>
      <c r="AD33" s="66">
        <v>0.3</v>
      </c>
      <c r="AE33" s="66">
        <v>0.1</v>
      </c>
      <c r="AF33" s="66">
        <v>0</v>
      </c>
      <c r="AG33" s="66">
        <v>0</v>
      </c>
      <c r="AH33" s="66">
        <v>0</v>
      </c>
      <c r="AI33" s="66">
        <v>0</v>
      </c>
      <c r="AJ33" s="66">
        <v>0</v>
      </c>
      <c r="AK33" s="66">
        <v>0</v>
      </c>
      <c r="AL33" s="66">
        <v>0</v>
      </c>
      <c r="AM33" s="66">
        <v>0</v>
      </c>
      <c r="AN33" s="66">
        <v>0</v>
      </c>
      <c r="AO33" s="66">
        <v>0</v>
      </c>
      <c r="AP33" s="66">
        <v>0</v>
      </c>
      <c r="AQ33" s="66">
        <v>0</v>
      </c>
      <c r="AR33" s="66">
        <v>0</v>
      </c>
      <c r="AS33" s="66">
        <v>0</v>
      </c>
      <c r="AT33" s="66">
        <v>0</v>
      </c>
      <c r="AU33" s="66">
        <v>0</v>
      </c>
      <c r="AV33" s="66">
        <v>0</v>
      </c>
      <c r="AW33" s="66">
        <v>0</v>
      </c>
      <c r="AX33" s="66">
        <v>0</v>
      </c>
      <c r="AY33" s="66">
        <v>0</v>
      </c>
      <c r="AZ33" s="66">
        <v>0</v>
      </c>
      <c r="BA33" s="66">
        <v>0</v>
      </c>
      <c r="BB33" s="66">
        <v>0</v>
      </c>
      <c r="BC33" s="66">
        <v>0</v>
      </c>
      <c r="BD33" s="66">
        <v>0</v>
      </c>
      <c r="BE33" s="66">
        <v>0</v>
      </c>
      <c r="BF33" s="66">
        <v>0</v>
      </c>
      <c r="BG33" s="66">
        <v>0</v>
      </c>
      <c r="BH33" s="66">
        <v>0</v>
      </c>
      <c r="BI33" s="66">
        <v>0</v>
      </c>
      <c r="BJ33" s="66">
        <v>0</v>
      </c>
      <c r="BK33" s="66">
        <v>0</v>
      </c>
      <c r="BL33" s="66">
        <v>0</v>
      </c>
      <c r="BM33" s="66">
        <v>0</v>
      </c>
      <c r="BN33" s="66">
        <v>0</v>
      </c>
      <c r="BO33" s="66">
        <v>0</v>
      </c>
      <c r="BP33" s="66">
        <v>0</v>
      </c>
      <c r="BQ33" s="66">
        <v>0</v>
      </c>
      <c r="BR33" s="66">
        <v>0</v>
      </c>
      <c r="BS33" s="66">
        <v>0</v>
      </c>
      <c r="BT33" s="66">
        <v>0</v>
      </c>
      <c r="BU33" s="66">
        <v>0</v>
      </c>
      <c r="BV33" s="66">
        <v>0</v>
      </c>
      <c r="BW33" s="66">
        <v>0</v>
      </c>
      <c r="BX33" s="66">
        <v>0</v>
      </c>
      <c r="BY33" s="66">
        <v>0</v>
      </c>
      <c r="BZ33" s="66">
        <v>0</v>
      </c>
      <c r="CA33" s="66">
        <v>0</v>
      </c>
      <c r="CB33" s="66">
        <v>0</v>
      </c>
      <c r="CC33" s="66">
        <v>0</v>
      </c>
      <c r="CD33" s="66">
        <v>0</v>
      </c>
      <c r="CE33" s="66">
        <v>0</v>
      </c>
      <c r="CF33" s="66">
        <v>0</v>
      </c>
      <c r="CG33" s="66">
        <v>0</v>
      </c>
      <c r="CH33" s="66">
        <v>0</v>
      </c>
      <c r="CI33" s="66">
        <v>0</v>
      </c>
      <c r="CJ33" s="66">
        <v>0</v>
      </c>
      <c r="CK33" s="66">
        <v>0</v>
      </c>
      <c r="CL33" s="66">
        <v>0</v>
      </c>
      <c r="CM33" s="66">
        <v>0</v>
      </c>
      <c r="CN33" s="66">
        <v>0</v>
      </c>
      <c r="CO33" s="66">
        <v>0</v>
      </c>
      <c r="CP33" s="66">
        <v>0</v>
      </c>
      <c r="CQ33" s="66">
        <v>0</v>
      </c>
      <c r="CR33" s="66">
        <v>0</v>
      </c>
      <c r="CS33" s="66">
        <v>0</v>
      </c>
      <c r="CT33" s="66">
        <v>0</v>
      </c>
      <c r="CU33" s="66">
        <v>0</v>
      </c>
      <c r="CV33" s="66">
        <v>0</v>
      </c>
      <c r="CW33" s="66">
        <v>0</v>
      </c>
      <c r="CX33" s="66">
        <v>0</v>
      </c>
      <c r="CY33" s="66">
        <v>0</v>
      </c>
      <c r="CZ33" s="66">
        <v>0</v>
      </c>
      <c r="DA33" s="66">
        <v>0</v>
      </c>
      <c r="DB33" s="66">
        <v>0</v>
      </c>
      <c r="DC33" s="66">
        <v>0</v>
      </c>
      <c r="DD33" s="66">
        <v>0</v>
      </c>
      <c r="DE33" s="66">
        <v>0</v>
      </c>
      <c r="DF33" s="66">
        <v>0</v>
      </c>
      <c r="DG33" s="66">
        <v>0</v>
      </c>
      <c r="DH33" s="66">
        <v>0</v>
      </c>
      <c r="DI33" s="66">
        <v>0</v>
      </c>
      <c r="DJ33" s="66">
        <v>0</v>
      </c>
      <c r="DK33" s="66">
        <v>0</v>
      </c>
      <c r="DL33" s="66">
        <v>0</v>
      </c>
      <c r="DM33" s="66">
        <v>0</v>
      </c>
      <c r="DN33" s="66">
        <v>0</v>
      </c>
      <c r="DO33" s="66">
        <v>0</v>
      </c>
      <c r="DP33" s="66">
        <v>0</v>
      </c>
      <c r="DQ33" s="66">
        <v>0</v>
      </c>
      <c r="DR33" s="66">
        <v>0</v>
      </c>
      <c r="DS33" s="66">
        <v>0</v>
      </c>
      <c r="DT33" s="66">
        <v>0</v>
      </c>
      <c r="DU33" s="66">
        <v>0</v>
      </c>
      <c r="DV33" s="66">
        <v>0</v>
      </c>
      <c r="DW33" s="66">
        <v>0</v>
      </c>
      <c r="DX33" s="66">
        <v>0</v>
      </c>
      <c r="DY33" s="66">
        <v>0</v>
      </c>
      <c r="DZ33" s="66">
        <v>0</v>
      </c>
      <c r="EA33" s="66">
        <v>0</v>
      </c>
      <c r="EB33" s="66">
        <v>0</v>
      </c>
      <c r="EC33" s="66">
        <v>0</v>
      </c>
      <c r="ED33" s="66">
        <v>0</v>
      </c>
      <c r="EF33" s="114" t="s">
        <v>3236</v>
      </c>
      <c r="EG33" s="66">
        <v>403705.53100000002</v>
      </c>
      <c r="EH33" s="66">
        <v>303151.18400000001</v>
      </c>
      <c r="EI33" s="66">
        <v>392675.27799999999</v>
      </c>
      <c r="EJ33" s="66">
        <v>429420.663</v>
      </c>
    </row>
    <row r="34" spans="2:140" x14ac:dyDescent="0.2">
      <c r="B34" s="114" t="s">
        <v>517</v>
      </c>
      <c r="C34" s="66">
        <v>51.9</v>
      </c>
      <c r="D34" s="66">
        <v>55.7</v>
      </c>
      <c r="E34" s="66">
        <v>49</v>
      </c>
      <c r="F34" s="66">
        <v>55.4</v>
      </c>
      <c r="G34" s="66">
        <v>53.8</v>
      </c>
      <c r="H34" s="66">
        <v>50.8</v>
      </c>
      <c r="I34" s="65">
        <v>49.8</v>
      </c>
      <c r="J34" s="65">
        <v>69.3</v>
      </c>
      <c r="K34" s="65">
        <v>53.8</v>
      </c>
      <c r="L34" s="65">
        <v>75.599999999999994</v>
      </c>
      <c r="M34" s="66">
        <v>53.8</v>
      </c>
      <c r="N34" s="65">
        <v>113.4</v>
      </c>
      <c r="O34" s="65">
        <v>73.5</v>
      </c>
      <c r="P34" s="65">
        <v>90.2</v>
      </c>
      <c r="Q34" s="65">
        <v>85.8</v>
      </c>
      <c r="R34" s="65">
        <v>87.1</v>
      </c>
      <c r="S34" s="66">
        <v>88.5</v>
      </c>
      <c r="T34" s="65">
        <v>119.8</v>
      </c>
      <c r="U34" s="65">
        <v>95.8</v>
      </c>
      <c r="V34" s="65">
        <v>141.4</v>
      </c>
      <c r="W34" s="65">
        <v>128.5</v>
      </c>
      <c r="X34" s="65">
        <v>217.9</v>
      </c>
      <c r="Y34" s="66">
        <v>189.3</v>
      </c>
      <c r="Z34" s="65">
        <v>276.60000000000002</v>
      </c>
      <c r="AA34" s="66">
        <v>228.6</v>
      </c>
      <c r="AB34" s="66">
        <v>329.6</v>
      </c>
      <c r="AC34" s="66">
        <v>291.39999999999998</v>
      </c>
      <c r="AD34" s="66">
        <v>400.3</v>
      </c>
      <c r="AE34" s="66">
        <v>355.8</v>
      </c>
      <c r="AF34" s="66">
        <v>388.5</v>
      </c>
      <c r="AG34" s="66">
        <v>362.1</v>
      </c>
      <c r="AH34" s="66">
        <v>499.1</v>
      </c>
      <c r="AI34" s="66">
        <v>418.2</v>
      </c>
      <c r="AJ34" s="66">
        <v>551.6</v>
      </c>
      <c r="AK34" s="66">
        <v>519.79999999999995</v>
      </c>
      <c r="AL34" s="66">
        <v>530.6</v>
      </c>
      <c r="AM34" s="66">
        <v>762.7</v>
      </c>
      <c r="AN34" s="66">
        <v>521.4</v>
      </c>
      <c r="AO34" s="66">
        <v>522</v>
      </c>
      <c r="AP34" s="66">
        <v>557.1</v>
      </c>
      <c r="AQ34" s="66">
        <v>648.29999999999995</v>
      </c>
      <c r="AR34" s="66">
        <v>739.1</v>
      </c>
      <c r="AS34" s="66">
        <v>879.4</v>
      </c>
      <c r="AT34" s="66">
        <v>924.7</v>
      </c>
      <c r="AU34" s="66">
        <v>989.1</v>
      </c>
      <c r="AV34" s="66">
        <v>1153.2</v>
      </c>
      <c r="AW34" s="66">
        <v>1385.5</v>
      </c>
      <c r="AX34" s="66">
        <v>1433.9</v>
      </c>
      <c r="AY34" s="66">
        <v>1655.3</v>
      </c>
      <c r="AZ34" s="66">
        <v>1720.6</v>
      </c>
      <c r="BA34" s="66">
        <v>1704.4</v>
      </c>
      <c r="BB34" s="66">
        <v>2222.1</v>
      </c>
      <c r="BC34" s="66">
        <v>2007</v>
      </c>
      <c r="BD34" s="66">
        <v>2828.7</v>
      </c>
      <c r="BE34" s="66">
        <v>2097.5</v>
      </c>
      <c r="BF34" s="66">
        <v>2173.5</v>
      </c>
      <c r="BG34" s="66">
        <v>2620.8000000000002</v>
      </c>
      <c r="BH34" s="66">
        <v>2284.8000000000002</v>
      </c>
      <c r="BI34" s="66">
        <v>2739.9</v>
      </c>
      <c r="BJ34" s="66">
        <v>2267</v>
      </c>
      <c r="BK34" s="66">
        <v>3081.4</v>
      </c>
      <c r="BL34" s="66">
        <v>2928.1</v>
      </c>
      <c r="BM34" s="66">
        <v>2885.2</v>
      </c>
      <c r="BN34" s="66">
        <v>2994</v>
      </c>
      <c r="BO34" s="66">
        <v>3924.3</v>
      </c>
      <c r="BP34" s="66">
        <v>2956.8</v>
      </c>
      <c r="BQ34" s="66">
        <v>3944.7</v>
      </c>
      <c r="BR34" s="66">
        <v>3415.1</v>
      </c>
      <c r="BS34" s="66">
        <v>4532.1000000000004</v>
      </c>
      <c r="BT34" s="66">
        <v>3799.2</v>
      </c>
      <c r="BU34" s="66">
        <v>5175.6000000000004</v>
      </c>
      <c r="BV34" s="66">
        <v>4788.3999999999996</v>
      </c>
      <c r="BW34" s="66">
        <v>5840.4</v>
      </c>
      <c r="BX34" s="66">
        <v>5058.3</v>
      </c>
      <c r="BY34" s="66">
        <v>5564.2</v>
      </c>
      <c r="BZ34" s="66">
        <v>5567</v>
      </c>
      <c r="CA34" s="66">
        <v>9734.4</v>
      </c>
      <c r="CB34" s="66">
        <v>6900</v>
      </c>
      <c r="CC34" s="66">
        <v>8962</v>
      </c>
      <c r="CD34" s="66">
        <v>11072.1</v>
      </c>
      <c r="CE34" s="66">
        <v>14621.7</v>
      </c>
      <c r="CF34" s="66">
        <v>11573.3</v>
      </c>
      <c r="CG34" s="66">
        <v>15014</v>
      </c>
      <c r="CH34" s="66">
        <v>22849.200000000001</v>
      </c>
      <c r="CI34" s="66">
        <v>25936.2</v>
      </c>
      <c r="CJ34" s="66">
        <v>16414.2</v>
      </c>
      <c r="CK34" s="66">
        <v>22850.2</v>
      </c>
      <c r="CL34" s="66">
        <v>18069</v>
      </c>
      <c r="CM34" s="66">
        <v>21404.1</v>
      </c>
      <c r="CN34" s="66">
        <v>20315.5</v>
      </c>
      <c r="CO34" s="66">
        <v>23532.1</v>
      </c>
      <c r="CP34" s="66">
        <v>22307.4</v>
      </c>
      <c r="CQ34" s="66">
        <v>21368.2</v>
      </c>
      <c r="CR34" s="66">
        <v>30207.3</v>
      </c>
      <c r="CS34" s="66">
        <v>39287.5</v>
      </c>
      <c r="CT34" s="66">
        <v>25121.1</v>
      </c>
      <c r="CU34" s="66">
        <v>32220.5</v>
      </c>
      <c r="CV34" s="66">
        <v>27763.9</v>
      </c>
      <c r="CW34" s="66">
        <v>28789.9</v>
      </c>
      <c r="CX34" s="66">
        <v>31964.799999999999</v>
      </c>
      <c r="CY34" s="66">
        <v>44992.800000000003</v>
      </c>
      <c r="CZ34" s="66">
        <v>34160.1</v>
      </c>
      <c r="DA34" s="66">
        <v>43275.4</v>
      </c>
      <c r="DB34" s="66">
        <v>53747.1</v>
      </c>
      <c r="DC34" s="66">
        <v>46089</v>
      </c>
      <c r="DD34" s="66">
        <v>66598.399999999994</v>
      </c>
      <c r="DE34" s="66">
        <v>59169.8</v>
      </c>
      <c r="DF34" s="66">
        <v>62516.3</v>
      </c>
      <c r="DG34" s="66">
        <v>70451.600000000006</v>
      </c>
      <c r="DH34" s="66">
        <v>77831.199999999997</v>
      </c>
      <c r="DI34" s="66">
        <v>76352</v>
      </c>
      <c r="DJ34" s="66">
        <v>98729</v>
      </c>
      <c r="DK34" s="66">
        <v>88762.8</v>
      </c>
      <c r="DL34" s="66">
        <v>91556.3</v>
      </c>
      <c r="DM34" s="66">
        <v>100029.2</v>
      </c>
      <c r="DN34" s="66">
        <v>103012.7</v>
      </c>
      <c r="DO34" s="66">
        <v>119123.9</v>
      </c>
      <c r="DP34" s="66">
        <v>126072.2</v>
      </c>
      <c r="DQ34" s="66">
        <v>129080.6</v>
      </c>
      <c r="DR34" s="66">
        <v>156136</v>
      </c>
      <c r="DS34" s="66">
        <v>129639.07399999999</v>
      </c>
      <c r="DT34" s="66">
        <v>160925.4</v>
      </c>
      <c r="DU34" s="66">
        <v>163766</v>
      </c>
      <c r="DV34" s="66">
        <v>165758.70000000001</v>
      </c>
      <c r="DW34" s="66">
        <v>187997.83499999999</v>
      </c>
      <c r="DX34" s="66">
        <v>190966.524</v>
      </c>
      <c r="DY34" s="66">
        <v>256738.8</v>
      </c>
      <c r="DZ34" s="66">
        <v>212555.5</v>
      </c>
      <c r="EA34" s="66">
        <v>294332.12699999998</v>
      </c>
      <c r="EB34" s="66">
        <v>238297.84</v>
      </c>
      <c r="EC34" s="66">
        <v>291135.304</v>
      </c>
      <c r="ED34" s="66">
        <v>266498.88500000001</v>
      </c>
      <c r="EF34" s="114" t="s">
        <v>3237</v>
      </c>
      <c r="EG34" s="66">
        <v>1239068.7239999999</v>
      </c>
      <c r="EH34" s="66">
        <v>1133404.5279999999</v>
      </c>
      <c r="EI34" s="66">
        <v>1144230.1569999999</v>
      </c>
      <c r="EJ34" s="66">
        <v>1089586.186</v>
      </c>
    </row>
    <row r="35" spans="2:140" x14ac:dyDescent="0.2">
      <c r="B35" s="114" t="s">
        <v>518</v>
      </c>
      <c r="C35" s="66">
        <v>146.19999999999999</v>
      </c>
      <c r="D35" s="66">
        <v>107.7</v>
      </c>
      <c r="E35" s="66">
        <v>147.30000000000001</v>
      </c>
      <c r="F35" s="66">
        <v>117.3</v>
      </c>
      <c r="G35" s="66">
        <v>199</v>
      </c>
      <c r="H35" s="66">
        <v>124.9</v>
      </c>
      <c r="I35" s="65">
        <v>262.39999999999998</v>
      </c>
      <c r="J35" s="65">
        <v>133.5</v>
      </c>
      <c r="K35" s="65">
        <v>149.19999999999999</v>
      </c>
      <c r="L35" s="65">
        <v>140.69999999999999</v>
      </c>
      <c r="M35" s="65">
        <v>193.8</v>
      </c>
      <c r="N35" s="65">
        <v>144.80000000000001</v>
      </c>
      <c r="O35" s="65">
        <v>251.8</v>
      </c>
      <c r="P35" s="65">
        <v>166.2</v>
      </c>
      <c r="Q35" s="65">
        <v>172.6</v>
      </c>
      <c r="R35" s="65">
        <v>161.30000000000001</v>
      </c>
      <c r="S35" s="65">
        <v>176.9</v>
      </c>
      <c r="T35" s="65">
        <v>178.6</v>
      </c>
      <c r="U35" s="65">
        <v>222.8</v>
      </c>
      <c r="V35" s="65">
        <v>212.2</v>
      </c>
      <c r="W35" s="65">
        <v>274.39999999999998</v>
      </c>
      <c r="X35" s="65">
        <v>360.3</v>
      </c>
      <c r="Y35" s="65">
        <v>397.8</v>
      </c>
      <c r="Z35" s="65">
        <v>413.1</v>
      </c>
      <c r="AA35" s="66">
        <v>612.9</v>
      </c>
      <c r="AB35" s="66">
        <v>539.29999999999995</v>
      </c>
      <c r="AC35" s="66">
        <v>524.29999999999995</v>
      </c>
      <c r="AD35" s="66">
        <v>559.70000000000005</v>
      </c>
      <c r="AE35" s="66">
        <v>718.1</v>
      </c>
      <c r="AF35" s="66">
        <v>749.6</v>
      </c>
      <c r="AG35" s="66">
        <v>697.6</v>
      </c>
      <c r="AH35" s="66">
        <v>788.3</v>
      </c>
      <c r="AI35" s="66">
        <v>722.4</v>
      </c>
      <c r="AJ35" s="66">
        <v>834</v>
      </c>
      <c r="AK35" s="66">
        <v>831.1</v>
      </c>
      <c r="AL35" s="66">
        <v>939.2</v>
      </c>
      <c r="AM35" s="66">
        <v>761.7</v>
      </c>
      <c r="AN35" s="66">
        <v>901.8</v>
      </c>
      <c r="AO35" s="66">
        <v>1123.3</v>
      </c>
      <c r="AP35" s="66">
        <v>1193.5999999999999</v>
      </c>
      <c r="AQ35" s="66">
        <v>1477.4</v>
      </c>
      <c r="AR35" s="66">
        <v>1476.6</v>
      </c>
      <c r="AS35" s="66">
        <v>1544.2</v>
      </c>
      <c r="AT35" s="66">
        <v>1413</v>
      </c>
      <c r="AU35" s="66">
        <v>1975.2</v>
      </c>
      <c r="AV35" s="66">
        <v>1789.8</v>
      </c>
      <c r="AW35" s="66">
        <v>2143.1</v>
      </c>
      <c r="AX35" s="66">
        <v>2376.3000000000002</v>
      </c>
      <c r="AY35" s="66">
        <v>2688.9</v>
      </c>
      <c r="AZ35" s="66">
        <v>2730.5</v>
      </c>
      <c r="BA35" s="66">
        <v>3070.9</v>
      </c>
      <c r="BB35" s="66">
        <v>3368.1</v>
      </c>
      <c r="BC35" s="66">
        <v>3923.4</v>
      </c>
      <c r="BD35" s="66">
        <v>3647.2</v>
      </c>
      <c r="BE35" s="66">
        <v>4283.6000000000004</v>
      </c>
      <c r="BF35" s="66">
        <v>4745.5</v>
      </c>
      <c r="BG35" s="66">
        <v>4605.5</v>
      </c>
      <c r="BH35" s="66">
        <v>4826.1000000000004</v>
      </c>
      <c r="BI35" s="66">
        <v>5862.2</v>
      </c>
      <c r="BJ35" s="66">
        <v>5768.5</v>
      </c>
      <c r="BK35" s="66">
        <v>6478.2</v>
      </c>
      <c r="BL35" s="66">
        <v>7568.4</v>
      </c>
      <c r="BM35" s="66">
        <v>8293.7000000000007</v>
      </c>
      <c r="BN35" s="66">
        <v>10711.1</v>
      </c>
      <c r="BO35" s="66">
        <v>9344.2000000000007</v>
      </c>
      <c r="BP35" s="66">
        <v>11742.1</v>
      </c>
      <c r="BQ35" s="66">
        <v>11399.9</v>
      </c>
      <c r="BR35" s="66">
        <v>13166.7</v>
      </c>
      <c r="BS35" s="66">
        <v>22077.5</v>
      </c>
      <c r="BT35" s="66">
        <v>18053.599999999999</v>
      </c>
      <c r="BU35" s="66">
        <v>16505.2</v>
      </c>
      <c r="BV35" s="66">
        <v>18872.599999999999</v>
      </c>
      <c r="BW35" s="66">
        <v>18956.8</v>
      </c>
      <c r="BX35" s="66">
        <v>25946.400000000001</v>
      </c>
      <c r="BY35" s="66">
        <v>21147.4</v>
      </c>
      <c r="BZ35" s="66">
        <v>24878</v>
      </c>
      <c r="CA35" s="66">
        <v>25012.5</v>
      </c>
      <c r="CB35" s="66">
        <v>49202</v>
      </c>
      <c r="CC35" s="66">
        <v>48827</v>
      </c>
      <c r="CD35" s="66">
        <v>42968.9</v>
      </c>
      <c r="CE35" s="66">
        <v>50654.6</v>
      </c>
      <c r="CF35" s="66">
        <v>52148.1</v>
      </c>
      <c r="CG35" s="66">
        <v>63766.1</v>
      </c>
      <c r="CH35" s="66">
        <v>73489.5</v>
      </c>
      <c r="CI35" s="66">
        <v>61861.5</v>
      </c>
      <c r="CJ35" s="66">
        <v>106759.7</v>
      </c>
      <c r="CK35" s="66">
        <v>67578.5</v>
      </c>
      <c r="CL35" s="66">
        <v>83743.199999999997</v>
      </c>
      <c r="CM35" s="66">
        <v>94947.6</v>
      </c>
      <c r="CN35" s="66">
        <v>94490.9</v>
      </c>
      <c r="CO35" s="66">
        <v>81965.3</v>
      </c>
      <c r="CP35" s="66">
        <v>81650.3</v>
      </c>
      <c r="CQ35" s="66">
        <v>97182.1</v>
      </c>
      <c r="CR35" s="66">
        <v>119777</v>
      </c>
      <c r="CS35" s="66">
        <v>146013</v>
      </c>
      <c r="CT35" s="66">
        <v>61053.1</v>
      </c>
      <c r="CU35" s="66">
        <v>147330</v>
      </c>
      <c r="CV35" s="66">
        <v>143852.29999999999</v>
      </c>
      <c r="CW35" s="66">
        <v>124436.9</v>
      </c>
      <c r="CX35" s="66">
        <v>124469.2</v>
      </c>
      <c r="CY35" s="66">
        <v>141210.4</v>
      </c>
      <c r="CZ35" s="66">
        <v>144679.79999999999</v>
      </c>
      <c r="DA35" s="66">
        <v>161831.5</v>
      </c>
      <c r="DB35" s="66">
        <v>197475.4</v>
      </c>
      <c r="DC35" s="66">
        <v>188190.1</v>
      </c>
      <c r="DD35" s="66">
        <v>205032</v>
      </c>
      <c r="DE35" s="66">
        <v>202317.7</v>
      </c>
      <c r="DF35" s="66">
        <v>258653.3</v>
      </c>
      <c r="DG35" s="66">
        <v>306023.09999999998</v>
      </c>
      <c r="DH35" s="66">
        <v>276735.40000000002</v>
      </c>
      <c r="DI35" s="66">
        <v>421757.5</v>
      </c>
      <c r="DJ35" s="66">
        <v>237583.8</v>
      </c>
      <c r="DK35" s="66">
        <v>266611.20000000001</v>
      </c>
      <c r="DL35" s="66">
        <v>290256.09999999998</v>
      </c>
      <c r="DM35" s="66">
        <v>288525.90000000002</v>
      </c>
      <c r="DN35" s="66">
        <v>326048.09999999998</v>
      </c>
      <c r="DO35" s="66">
        <v>341735.8</v>
      </c>
      <c r="DP35" s="66">
        <v>368991.1</v>
      </c>
      <c r="DQ35" s="66">
        <v>394845.5</v>
      </c>
      <c r="DR35" s="66">
        <v>451683.8</v>
      </c>
      <c r="DS35" s="66">
        <v>489678.2</v>
      </c>
      <c r="DT35" s="66">
        <v>490116.6</v>
      </c>
      <c r="DU35" s="66">
        <v>525276.6</v>
      </c>
      <c r="DV35" s="66">
        <v>316856.2</v>
      </c>
      <c r="DW35" s="66">
        <v>405453.05900000001</v>
      </c>
      <c r="DX35" s="66">
        <v>415475.37599999999</v>
      </c>
      <c r="DY35" s="66">
        <v>380156.7</v>
      </c>
      <c r="DZ35" s="66">
        <v>636117.9</v>
      </c>
      <c r="EA35" s="66">
        <v>650567.54599999997</v>
      </c>
      <c r="EB35" s="66">
        <v>718680.54799999995</v>
      </c>
      <c r="EC35" s="66">
        <v>787974.28700000001</v>
      </c>
      <c r="ED35" s="66">
        <v>863230.22199999995</v>
      </c>
      <c r="EF35" s="114" t="s">
        <v>3238</v>
      </c>
      <c r="EG35" s="66">
        <v>385205.59700000001</v>
      </c>
      <c r="EH35" s="66">
        <v>464935.01799999998</v>
      </c>
      <c r="EI35" s="66">
        <v>369297.15100000001</v>
      </c>
      <c r="EJ35" s="66">
        <v>402333.29700000002</v>
      </c>
    </row>
    <row r="36" spans="2:140" x14ac:dyDescent="0.2">
      <c r="B36" s="114" t="s">
        <v>519</v>
      </c>
      <c r="C36" s="66">
        <v>76.400000000000006</v>
      </c>
      <c r="D36" s="66">
        <v>56.9</v>
      </c>
      <c r="E36" s="66">
        <v>42.6</v>
      </c>
      <c r="F36" s="66">
        <v>69.7</v>
      </c>
      <c r="G36" s="66">
        <v>61.5</v>
      </c>
      <c r="H36" s="66">
        <v>66.599999999999994</v>
      </c>
      <c r="I36" s="65">
        <v>50.8</v>
      </c>
      <c r="J36" s="65">
        <v>51.5</v>
      </c>
      <c r="K36" s="65">
        <v>48.8</v>
      </c>
      <c r="L36" s="65">
        <v>49.6</v>
      </c>
      <c r="M36" s="65">
        <v>51</v>
      </c>
      <c r="N36" s="65">
        <v>56.8</v>
      </c>
      <c r="O36" s="65">
        <v>60.8</v>
      </c>
      <c r="P36" s="65">
        <v>53.6</v>
      </c>
      <c r="Q36" s="65">
        <v>69.400000000000006</v>
      </c>
      <c r="R36" s="65">
        <v>154.30000000000001</v>
      </c>
      <c r="S36" s="65">
        <v>83.7</v>
      </c>
      <c r="T36" s="65">
        <v>126.1</v>
      </c>
      <c r="U36" s="65">
        <v>105.5</v>
      </c>
      <c r="V36" s="65">
        <v>188.1</v>
      </c>
      <c r="W36" s="65">
        <v>223.4</v>
      </c>
      <c r="X36" s="65">
        <v>171.1</v>
      </c>
      <c r="Y36" s="65">
        <v>225.8</v>
      </c>
      <c r="Z36" s="65">
        <v>178.2</v>
      </c>
      <c r="AA36" s="66">
        <v>109.7</v>
      </c>
      <c r="AB36" s="66">
        <v>243.5</v>
      </c>
      <c r="AC36" s="66">
        <v>283.7</v>
      </c>
      <c r="AD36" s="66">
        <v>182.1</v>
      </c>
      <c r="AE36" s="66">
        <v>332.8</v>
      </c>
      <c r="AF36" s="66">
        <v>302.5</v>
      </c>
      <c r="AG36" s="66">
        <v>383.4</v>
      </c>
      <c r="AH36" s="66">
        <v>410.7</v>
      </c>
      <c r="AI36" s="66">
        <v>399.4</v>
      </c>
      <c r="AJ36" s="66">
        <v>516.29999999999995</v>
      </c>
      <c r="AK36" s="66">
        <v>469.5</v>
      </c>
      <c r="AL36" s="66">
        <v>992.8</v>
      </c>
      <c r="AM36" s="66">
        <v>555</v>
      </c>
      <c r="AN36" s="66">
        <v>613.4</v>
      </c>
      <c r="AO36" s="66">
        <v>560.1</v>
      </c>
      <c r="AP36" s="66">
        <v>879.2</v>
      </c>
      <c r="AQ36" s="66">
        <v>699.9</v>
      </c>
      <c r="AR36" s="66">
        <v>1236.7</v>
      </c>
      <c r="AS36" s="66">
        <v>740.8</v>
      </c>
      <c r="AT36" s="66">
        <v>577.20000000000005</v>
      </c>
      <c r="AU36" s="66">
        <v>386.6</v>
      </c>
      <c r="AV36" s="66">
        <v>596</v>
      </c>
      <c r="AW36" s="66">
        <v>662.7</v>
      </c>
      <c r="AX36" s="66">
        <v>726.9</v>
      </c>
      <c r="AY36" s="66">
        <v>513.70000000000005</v>
      </c>
      <c r="AZ36" s="66">
        <v>808.6</v>
      </c>
      <c r="BA36" s="66">
        <v>754.6</v>
      </c>
      <c r="BB36" s="66">
        <v>720.5</v>
      </c>
      <c r="BC36" s="66">
        <v>876.9</v>
      </c>
      <c r="BD36" s="66">
        <v>1185.9000000000001</v>
      </c>
      <c r="BE36" s="66">
        <v>1003.6</v>
      </c>
      <c r="BF36" s="66">
        <v>1223.2</v>
      </c>
      <c r="BG36" s="66">
        <v>1097.4000000000001</v>
      </c>
      <c r="BH36" s="66">
        <v>978</v>
      </c>
      <c r="BI36" s="66">
        <v>1611.9</v>
      </c>
      <c r="BJ36" s="66">
        <v>2293.6</v>
      </c>
      <c r="BK36" s="66">
        <v>2436.6999999999998</v>
      </c>
      <c r="BL36" s="66">
        <v>1196.8</v>
      </c>
      <c r="BM36" s="66">
        <v>3698.2</v>
      </c>
      <c r="BN36" s="66">
        <v>2843</v>
      </c>
      <c r="BO36" s="66">
        <v>5913</v>
      </c>
      <c r="BP36" s="66">
        <v>8393.1</v>
      </c>
      <c r="BQ36" s="66">
        <v>7972.5</v>
      </c>
      <c r="BR36" s="66">
        <v>4904.3999999999996</v>
      </c>
      <c r="BS36" s="66">
        <v>4279.8</v>
      </c>
      <c r="BT36" s="66">
        <v>5275.7</v>
      </c>
      <c r="BU36" s="66">
        <v>6919.2</v>
      </c>
      <c r="BV36" s="66">
        <v>5806.2</v>
      </c>
      <c r="BW36" s="66">
        <v>6890.5</v>
      </c>
      <c r="BX36" s="66">
        <v>7608.3</v>
      </c>
      <c r="BY36" s="66">
        <v>8332.9</v>
      </c>
      <c r="BZ36" s="66">
        <v>10970</v>
      </c>
      <c r="CA36" s="66">
        <v>7585.3</v>
      </c>
      <c r="CB36" s="66">
        <v>3301</v>
      </c>
      <c r="CC36" s="66">
        <v>8573.9</v>
      </c>
      <c r="CD36" s="66">
        <v>16037.8</v>
      </c>
      <c r="CE36" s="66">
        <v>15323.2</v>
      </c>
      <c r="CF36" s="66">
        <v>16207.4</v>
      </c>
      <c r="CG36" s="66">
        <v>16919.599999999999</v>
      </c>
      <c r="CH36" s="66">
        <v>19969</v>
      </c>
      <c r="CI36" s="66">
        <v>15473.2</v>
      </c>
      <c r="CJ36" s="66">
        <v>13033.6</v>
      </c>
      <c r="CK36" s="66">
        <v>21294.2</v>
      </c>
      <c r="CL36" s="66">
        <v>19028.3</v>
      </c>
      <c r="CM36" s="66">
        <v>18111.2</v>
      </c>
      <c r="CN36" s="66">
        <v>18213.2</v>
      </c>
      <c r="CO36" s="66">
        <v>14987.5</v>
      </c>
      <c r="CP36" s="66">
        <v>18338.599999999999</v>
      </c>
      <c r="CQ36" s="66">
        <v>21782.2</v>
      </c>
      <c r="CR36" s="66">
        <v>37678</v>
      </c>
      <c r="CS36" s="66">
        <v>18346.099999999999</v>
      </c>
      <c r="CT36" s="66">
        <v>36218.199999999997</v>
      </c>
      <c r="CU36" s="66">
        <v>35463.300000000003</v>
      </c>
      <c r="CV36" s="66">
        <v>37585.599999999999</v>
      </c>
      <c r="CW36" s="66">
        <v>47842.1</v>
      </c>
      <c r="CX36" s="66">
        <v>40261.199999999997</v>
      </c>
      <c r="CY36" s="66">
        <v>55808.2</v>
      </c>
      <c r="CZ36" s="66">
        <v>44586</v>
      </c>
      <c r="DA36" s="66">
        <v>61334.5</v>
      </c>
      <c r="DB36" s="66">
        <v>68899.5</v>
      </c>
      <c r="DC36" s="66">
        <v>71056.7</v>
      </c>
      <c r="DD36" s="66">
        <v>104533.3</v>
      </c>
      <c r="DE36" s="66">
        <v>71632</v>
      </c>
      <c r="DF36" s="66">
        <v>99578.1</v>
      </c>
      <c r="DG36" s="66">
        <v>144936.29999999999</v>
      </c>
      <c r="DH36" s="66">
        <v>59918.3</v>
      </c>
      <c r="DI36" s="66">
        <v>51187</v>
      </c>
      <c r="DJ36" s="66">
        <v>94912.5</v>
      </c>
      <c r="DK36" s="66">
        <v>107500.1</v>
      </c>
      <c r="DL36" s="66">
        <v>87725</v>
      </c>
      <c r="DM36" s="66">
        <v>104593.2</v>
      </c>
      <c r="DN36" s="66">
        <v>101945.9</v>
      </c>
      <c r="DO36" s="66">
        <v>110697.2</v>
      </c>
      <c r="DP36" s="66">
        <v>128696.4</v>
      </c>
      <c r="DQ36" s="66">
        <v>115845.1</v>
      </c>
      <c r="DR36" s="66">
        <v>128469.6</v>
      </c>
      <c r="DS36" s="66">
        <v>121433.8</v>
      </c>
      <c r="DT36" s="66">
        <v>156919.79999999999</v>
      </c>
      <c r="DU36" s="66">
        <v>162701.70000000001</v>
      </c>
      <c r="DV36" s="66">
        <v>259399</v>
      </c>
      <c r="DW36" s="66">
        <v>344193.83399999997</v>
      </c>
      <c r="DX36" s="66">
        <v>206931.345</v>
      </c>
      <c r="DY36" s="66">
        <v>185024.7</v>
      </c>
      <c r="DZ36" s="66">
        <v>264685</v>
      </c>
      <c r="EA36" s="66">
        <v>270245.56800000003</v>
      </c>
      <c r="EB36" s="66">
        <v>301749.81</v>
      </c>
      <c r="EC36" s="66">
        <v>345709.93800000002</v>
      </c>
      <c r="ED36" s="66">
        <v>344805.32299999997</v>
      </c>
      <c r="EF36" s="114" t="s">
        <v>3239</v>
      </c>
      <c r="EG36" s="66">
        <v>1000</v>
      </c>
      <c r="EH36" s="66">
        <v>0</v>
      </c>
      <c r="EI36" s="66">
        <v>0</v>
      </c>
      <c r="EJ36" s="66">
        <v>0</v>
      </c>
    </row>
    <row r="37" spans="2:140" x14ac:dyDescent="0.2">
      <c r="B37" s="114"/>
      <c r="C37" s="66"/>
      <c r="D37" s="66"/>
      <c r="E37" s="66"/>
      <c r="F37" s="66"/>
      <c r="G37" s="66"/>
      <c r="H37" s="66"/>
      <c r="I37" s="65"/>
      <c r="J37" s="65"/>
      <c r="K37" s="65"/>
      <c r="L37" s="65"/>
      <c r="M37" s="65"/>
      <c r="N37" s="65"/>
      <c r="O37" s="65"/>
      <c r="P37" s="65"/>
      <c r="Q37" s="65"/>
      <c r="R37" s="65"/>
      <c r="S37" s="65"/>
      <c r="T37" s="65"/>
      <c r="U37" s="65"/>
      <c r="V37" s="65"/>
      <c r="W37" s="65"/>
      <c r="X37" s="65"/>
      <c r="Y37" s="65"/>
      <c r="Z37" s="65"/>
      <c r="AA37" s="66"/>
      <c r="AB37" s="66"/>
      <c r="AC37" s="66"/>
      <c r="AD37" s="66"/>
      <c r="AE37" s="66"/>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6"/>
      <c r="BH37" s="66"/>
      <c r="BI37" s="66"/>
      <c r="BJ37" s="66"/>
      <c r="BK37" s="66"/>
      <c r="BL37" s="66"/>
      <c r="BM37" s="66"/>
      <c r="BN37" s="66"/>
      <c r="BO37" s="66"/>
      <c r="BP37" s="66"/>
      <c r="BQ37" s="66"/>
      <c r="BR37" s="66"/>
      <c r="BS37" s="66"/>
      <c r="BT37" s="66"/>
      <c r="BU37" s="66"/>
      <c r="BV37" s="66"/>
      <c r="BW37" s="66"/>
      <c r="BX37" s="66"/>
      <c r="BY37" s="66"/>
      <c r="BZ37" s="66"/>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row>
    <row r="38" spans="2:140" ht="12.75" customHeight="1" x14ac:dyDescent="0.2">
      <c r="B38" s="11" t="s">
        <v>506</v>
      </c>
      <c r="C38" s="66">
        <v>48.1</v>
      </c>
      <c r="D38" s="66">
        <v>36.9</v>
      </c>
      <c r="E38" s="66">
        <v>44</v>
      </c>
      <c r="F38" s="66">
        <v>30.5</v>
      </c>
      <c r="G38" s="66">
        <v>36.200000000000003</v>
      </c>
      <c r="H38" s="66">
        <v>46.8</v>
      </c>
      <c r="I38" s="65">
        <v>87.2</v>
      </c>
      <c r="J38" s="65">
        <v>57.8</v>
      </c>
      <c r="K38" s="65">
        <v>96.5</v>
      </c>
      <c r="L38" s="65">
        <v>65.400000000000006</v>
      </c>
      <c r="M38" s="66">
        <v>56.4</v>
      </c>
      <c r="N38" s="65">
        <v>54.3</v>
      </c>
      <c r="O38" s="66">
        <v>51.3</v>
      </c>
      <c r="P38" s="66">
        <v>49.6</v>
      </c>
      <c r="Q38" s="66">
        <v>55.8</v>
      </c>
      <c r="R38" s="66">
        <v>52.3</v>
      </c>
      <c r="S38" s="66">
        <v>38.4</v>
      </c>
      <c r="T38" s="66">
        <v>35.799999999999997</v>
      </c>
      <c r="U38" s="65">
        <v>35.4</v>
      </c>
      <c r="V38" s="65">
        <v>46.1</v>
      </c>
      <c r="W38" s="65">
        <v>51.1</v>
      </c>
      <c r="X38" s="65">
        <v>51.4</v>
      </c>
      <c r="Y38" s="66">
        <v>56.2</v>
      </c>
      <c r="Z38" s="65">
        <v>59.8</v>
      </c>
      <c r="AA38" s="66">
        <v>51</v>
      </c>
      <c r="AB38" s="66">
        <v>78.400000000000006</v>
      </c>
      <c r="AC38" s="66">
        <v>66.2</v>
      </c>
      <c r="AD38" s="66">
        <v>58.6</v>
      </c>
      <c r="AE38" s="66">
        <v>50.9</v>
      </c>
      <c r="AF38" s="66">
        <v>86.6</v>
      </c>
      <c r="AG38" s="66">
        <v>63</v>
      </c>
      <c r="AH38" s="66">
        <v>89.3</v>
      </c>
      <c r="AI38" s="66">
        <v>92.3</v>
      </c>
      <c r="AJ38" s="66">
        <v>106.8</v>
      </c>
      <c r="AK38" s="66">
        <v>157.5</v>
      </c>
      <c r="AL38" s="66">
        <v>159.5</v>
      </c>
      <c r="AM38" s="66">
        <v>101.4</v>
      </c>
      <c r="AN38" s="66">
        <v>185.1</v>
      </c>
      <c r="AO38" s="66">
        <v>298.2</v>
      </c>
      <c r="AP38" s="66">
        <v>128.69999999999999</v>
      </c>
      <c r="AQ38" s="66">
        <v>499.3</v>
      </c>
      <c r="AR38" s="66">
        <v>457.6</v>
      </c>
      <c r="AS38" s="66">
        <v>530.1</v>
      </c>
      <c r="AT38" s="66">
        <v>504</v>
      </c>
      <c r="AU38" s="66">
        <v>731.3</v>
      </c>
      <c r="AV38" s="66">
        <v>833.3</v>
      </c>
      <c r="AW38" s="66">
        <v>529.6</v>
      </c>
      <c r="AX38" s="66">
        <v>861.8</v>
      </c>
      <c r="AY38" s="66">
        <v>392.7</v>
      </c>
      <c r="AZ38" s="66">
        <v>517.20000000000005</v>
      </c>
      <c r="BA38" s="66">
        <v>853.4</v>
      </c>
      <c r="BB38" s="66">
        <v>660.2</v>
      </c>
      <c r="BC38" s="66">
        <v>832.8</v>
      </c>
      <c r="BD38" s="66">
        <v>804</v>
      </c>
      <c r="BE38" s="66">
        <v>1272.9000000000001</v>
      </c>
      <c r="BF38" s="66">
        <v>1272.4000000000001</v>
      </c>
      <c r="BG38" s="66">
        <v>805</v>
      </c>
      <c r="BH38" s="66">
        <v>1040.8</v>
      </c>
      <c r="BI38" s="66">
        <v>1447.2</v>
      </c>
      <c r="BJ38" s="66">
        <v>1518.7</v>
      </c>
      <c r="BK38" s="66">
        <v>2552.9</v>
      </c>
      <c r="BL38" s="66">
        <v>3013.2</v>
      </c>
      <c r="BM38" s="66">
        <v>3631.9</v>
      </c>
      <c r="BN38" s="66">
        <v>3688</v>
      </c>
      <c r="BO38" s="66">
        <v>3551.5</v>
      </c>
      <c r="BP38" s="66">
        <v>3408.2</v>
      </c>
      <c r="BQ38" s="66">
        <v>4422</v>
      </c>
      <c r="BR38" s="66">
        <v>4482</v>
      </c>
      <c r="BS38" s="66">
        <v>4769.8</v>
      </c>
      <c r="BT38" s="66">
        <v>4736.6000000000004</v>
      </c>
      <c r="BU38" s="66">
        <v>5434.8</v>
      </c>
      <c r="BV38" s="66">
        <v>6387</v>
      </c>
      <c r="BW38" s="66">
        <v>6165.7</v>
      </c>
      <c r="BX38" s="66">
        <v>6533.3</v>
      </c>
      <c r="BY38" s="66">
        <v>7903.2</v>
      </c>
      <c r="BZ38" s="66">
        <v>9430</v>
      </c>
      <c r="CA38" s="66">
        <v>10875.5</v>
      </c>
      <c r="CB38" s="66">
        <v>12684</v>
      </c>
      <c r="CC38" s="66">
        <v>10844</v>
      </c>
      <c r="CD38" s="66">
        <v>10117.700000000001</v>
      </c>
      <c r="CE38" s="66">
        <v>7701.8</v>
      </c>
      <c r="CF38" s="66">
        <v>8130</v>
      </c>
      <c r="CG38" s="66">
        <v>7900.4</v>
      </c>
      <c r="CH38" s="66">
        <v>8837.6</v>
      </c>
      <c r="CI38" s="66">
        <v>8785.4</v>
      </c>
      <c r="CJ38" s="66">
        <v>14350.1</v>
      </c>
      <c r="CK38" s="66">
        <v>19233.7</v>
      </c>
      <c r="CL38" s="66">
        <v>16614.099999999999</v>
      </c>
      <c r="CM38" s="66">
        <v>11196.9</v>
      </c>
      <c r="CN38" s="66">
        <v>11914.1</v>
      </c>
      <c r="CO38" s="66">
        <v>17921.7</v>
      </c>
      <c r="CP38" s="66">
        <v>19243.900000000001</v>
      </c>
      <c r="CQ38" s="66">
        <v>20715.400000000001</v>
      </c>
      <c r="CR38" s="66">
        <v>44406.3</v>
      </c>
      <c r="CS38" s="66">
        <v>51960</v>
      </c>
      <c r="CT38" s="66">
        <v>62577.4</v>
      </c>
      <c r="CU38" s="66">
        <v>74669.899999999994</v>
      </c>
      <c r="CV38" s="66">
        <v>70769.899999999994</v>
      </c>
      <c r="CW38" s="66">
        <v>97309.5</v>
      </c>
      <c r="CX38" s="66">
        <v>61171.7</v>
      </c>
      <c r="CY38" s="66">
        <v>69630.3</v>
      </c>
      <c r="CZ38" s="66">
        <v>52064.9</v>
      </c>
      <c r="DA38" s="66">
        <v>60485.599999999999</v>
      </c>
      <c r="DB38" s="66">
        <v>147028.9</v>
      </c>
      <c r="DC38" s="66">
        <v>117129.4</v>
      </c>
      <c r="DD38" s="66">
        <v>69954.2</v>
      </c>
      <c r="DE38" s="66">
        <v>94005.9</v>
      </c>
      <c r="DF38" s="66">
        <v>95886.9</v>
      </c>
      <c r="DG38" s="66">
        <v>171112.2</v>
      </c>
      <c r="DH38" s="66">
        <v>112478.5</v>
      </c>
      <c r="DI38" s="66">
        <v>159548.79999999999</v>
      </c>
      <c r="DJ38" s="66">
        <v>122247</v>
      </c>
      <c r="DK38" s="66">
        <v>150648.1</v>
      </c>
      <c r="DL38" s="66">
        <v>177121.7</v>
      </c>
      <c r="DM38" s="66">
        <v>124043.3</v>
      </c>
      <c r="DN38" s="66">
        <v>125011.9</v>
      </c>
      <c r="DO38" s="66">
        <v>115519.8</v>
      </c>
      <c r="DP38" s="66">
        <v>126936.1</v>
      </c>
      <c r="DQ38" s="66">
        <v>117694.9</v>
      </c>
      <c r="DR38" s="66">
        <v>173900.6</v>
      </c>
      <c r="DS38" s="66">
        <v>102963.2</v>
      </c>
      <c r="DT38" s="66">
        <v>183420.5</v>
      </c>
      <c r="DU38" s="66">
        <v>202003.6</v>
      </c>
      <c r="DV38" s="66">
        <v>194060.3</v>
      </c>
      <c r="DW38" s="66">
        <v>186453.24299999999</v>
      </c>
      <c r="DX38" s="66">
        <v>226193.82500000001</v>
      </c>
      <c r="DY38" s="66">
        <v>188926.2</v>
      </c>
      <c r="DZ38" s="66">
        <v>175738.3</v>
      </c>
      <c r="EA38" s="66">
        <v>217541.21100000001</v>
      </c>
      <c r="EB38" s="66">
        <v>178730.13</v>
      </c>
      <c r="EC38" s="66">
        <v>207590.269</v>
      </c>
      <c r="ED38" s="66">
        <v>100843.851</v>
      </c>
      <c r="EF38" s="11" t="s">
        <v>506</v>
      </c>
      <c r="EG38" s="66">
        <v>159553.55100000001</v>
      </c>
      <c r="EH38" s="66">
        <v>150610.21400000001</v>
      </c>
      <c r="EI38" s="66">
        <v>181774.22500000001</v>
      </c>
      <c r="EJ38" s="66">
        <v>311418.31900000002</v>
      </c>
    </row>
    <row r="39" spans="2:140" ht="11.25" customHeight="1" x14ac:dyDescent="0.2">
      <c r="B39" s="11"/>
      <c r="C39" s="66"/>
      <c r="D39" s="66"/>
      <c r="E39" s="66"/>
      <c r="F39" s="66"/>
      <c r="G39" s="66"/>
      <c r="H39" s="66"/>
      <c r="I39" s="65"/>
      <c r="J39" s="65"/>
      <c r="K39" s="65"/>
      <c r="L39" s="65"/>
      <c r="M39" s="65"/>
      <c r="N39" s="65"/>
      <c r="O39" s="65"/>
      <c r="P39" s="65"/>
      <c r="Q39" s="65"/>
      <c r="R39" s="65"/>
      <c r="S39" s="65"/>
      <c r="T39" s="65"/>
      <c r="U39" s="65"/>
      <c r="V39" s="65"/>
      <c r="W39" s="65"/>
      <c r="X39" s="65"/>
      <c r="Y39" s="65"/>
      <c r="Z39" s="65"/>
      <c r="AA39" s="68"/>
      <c r="AB39" s="68"/>
      <c r="AC39" s="68"/>
      <c r="AD39" s="68"/>
      <c r="AE39" s="68"/>
      <c r="AF39" s="68"/>
      <c r="AG39" s="68"/>
      <c r="AH39" s="68"/>
      <c r="AI39" s="68"/>
      <c r="AJ39" s="68"/>
      <c r="AK39" s="68"/>
      <c r="AL39" s="68"/>
      <c r="AM39" s="68"/>
      <c r="AN39" s="68"/>
      <c r="AO39" s="68"/>
      <c r="AP39" s="68"/>
      <c r="AQ39" s="68"/>
      <c r="AR39" s="68"/>
      <c r="AS39" s="68"/>
      <c r="AT39" s="68"/>
      <c r="AU39" s="68"/>
      <c r="AV39" s="68"/>
      <c r="AW39" s="68"/>
      <c r="AX39" s="68"/>
      <c r="AY39" s="68"/>
      <c r="AZ39" s="68"/>
      <c r="BA39" s="68"/>
      <c r="BB39" s="68"/>
      <c r="BC39" s="68"/>
      <c r="BD39" s="68"/>
      <c r="BE39" s="68"/>
      <c r="BF39" s="68"/>
      <c r="BG39" s="68"/>
      <c r="BH39" s="68"/>
      <c r="BI39" s="68"/>
      <c r="BJ39" s="68"/>
      <c r="BK39" s="68"/>
      <c r="BL39" s="68"/>
      <c r="BM39" s="68"/>
      <c r="BN39" s="68"/>
      <c r="BO39" s="68"/>
      <c r="BP39" s="68"/>
      <c r="BQ39" s="68"/>
      <c r="BR39" s="68"/>
      <c r="BS39" s="68"/>
      <c r="BT39" s="68"/>
      <c r="BU39" s="68"/>
      <c r="BV39" s="68"/>
      <c r="BW39" s="68"/>
      <c r="BX39" s="68"/>
      <c r="BY39" s="68"/>
      <c r="BZ39" s="68"/>
      <c r="CA39" s="68"/>
      <c r="CB39" s="68"/>
      <c r="CC39" s="68"/>
      <c r="CD39" s="68"/>
      <c r="CE39" s="68"/>
      <c r="CF39" s="68"/>
      <c r="CG39" s="68"/>
      <c r="CH39" s="68"/>
      <c r="CI39" s="68"/>
      <c r="CJ39" s="68"/>
      <c r="CK39" s="68"/>
      <c r="CL39" s="68"/>
      <c r="CM39" s="68"/>
      <c r="CN39" s="68"/>
      <c r="CO39" s="68"/>
      <c r="CP39" s="68"/>
      <c r="CQ39" s="68"/>
      <c r="CR39" s="68"/>
      <c r="CS39" s="68"/>
      <c r="CT39" s="68"/>
      <c r="CU39" s="68"/>
      <c r="CV39" s="68"/>
      <c r="CW39" s="68"/>
      <c r="CX39" s="68"/>
      <c r="CY39" s="68"/>
      <c r="CZ39" s="68"/>
      <c r="DA39" s="68"/>
      <c r="DB39" s="68"/>
      <c r="DC39" s="66"/>
      <c r="DD39" s="66"/>
      <c r="DE39" s="66"/>
      <c r="DF39" s="66"/>
      <c r="DG39" s="66"/>
      <c r="DH39" s="66"/>
      <c r="DI39" s="66"/>
      <c r="DJ39" s="66"/>
      <c r="DK39" s="66"/>
      <c r="DL39" s="66"/>
      <c r="DM39" s="66"/>
      <c r="DN39" s="66"/>
      <c r="DO39" s="66"/>
      <c r="DP39" s="66"/>
      <c r="DQ39" s="66"/>
      <c r="DR39" s="66"/>
      <c r="DS39" s="66"/>
      <c r="DT39" s="66"/>
      <c r="DU39" s="66"/>
      <c r="DV39" s="66"/>
      <c r="DW39" s="66">
        <v>201422.524</v>
      </c>
      <c r="DX39" s="66">
        <v>171840.052</v>
      </c>
      <c r="DY39" s="66"/>
      <c r="DZ39" s="66"/>
      <c r="EA39" s="66"/>
      <c r="EB39" s="66"/>
      <c r="EC39" s="66"/>
      <c r="ED39" s="66"/>
      <c r="EF39" s="11" t="s">
        <v>466</v>
      </c>
      <c r="EG39" s="66">
        <v>271646.18300000002</v>
      </c>
      <c r="EH39" s="66">
        <v>294048.109</v>
      </c>
      <c r="EI39" s="66">
        <v>247267.03899999999</v>
      </c>
      <c r="EJ39" s="66">
        <v>252662.459</v>
      </c>
    </row>
    <row r="40" spans="2:140" ht="12.75" customHeight="1" x14ac:dyDescent="0.2">
      <c r="B40" s="11" t="s">
        <v>466</v>
      </c>
      <c r="C40" s="66">
        <v>115.8</v>
      </c>
      <c r="D40" s="66">
        <v>123</v>
      </c>
      <c r="E40" s="66">
        <v>134.5</v>
      </c>
      <c r="F40" s="66">
        <v>220.4</v>
      </c>
      <c r="G40" s="66">
        <v>142.80000000000001</v>
      </c>
      <c r="H40" s="66">
        <v>186.4</v>
      </c>
      <c r="I40" s="65">
        <v>132.30000000000001</v>
      </c>
      <c r="J40" s="65">
        <v>172.8</v>
      </c>
      <c r="K40" s="65">
        <v>122.7</v>
      </c>
      <c r="L40" s="65">
        <v>175.7</v>
      </c>
      <c r="M40" s="66">
        <v>116.6</v>
      </c>
      <c r="N40" s="65">
        <v>194</v>
      </c>
      <c r="O40" s="66">
        <v>170.2</v>
      </c>
      <c r="P40" s="66">
        <v>201.4</v>
      </c>
      <c r="Q40" s="66">
        <v>169.3</v>
      </c>
      <c r="R40" s="66">
        <v>246.5</v>
      </c>
      <c r="S40" s="66">
        <v>188.3</v>
      </c>
      <c r="T40" s="66">
        <v>256</v>
      </c>
      <c r="U40" s="65">
        <v>238.4</v>
      </c>
      <c r="V40" s="65">
        <v>276.39999999999998</v>
      </c>
      <c r="W40" s="65">
        <v>295.39999999999998</v>
      </c>
      <c r="X40" s="65">
        <v>348.9</v>
      </c>
      <c r="Y40" s="66">
        <v>378.5</v>
      </c>
      <c r="Z40" s="65">
        <v>452.7</v>
      </c>
      <c r="AA40" s="66">
        <v>371.1</v>
      </c>
      <c r="AB40" s="66">
        <v>439.3</v>
      </c>
      <c r="AC40" s="66">
        <v>340.9</v>
      </c>
      <c r="AD40" s="66">
        <v>543.79999999999995</v>
      </c>
      <c r="AE40" s="66">
        <v>424.8</v>
      </c>
      <c r="AF40" s="66">
        <v>478.6</v>
      </c>
      <c r="AG40" s="66">
        <v>482.4</v>
      </c>
      <c r="AH40" s="66">
        <v>638.9</v>
      </c>
      <c r="AI40" s="66">
        <v>584.5</v>
      </c>
      <c r="AJ40" s="66">
        <v>755.2</v>
      </c>
      <c r="AK40" s="66">
        <v>641.6</v>
      </c>
      <c r="AL40" s="66">
        <v>744.7</v>
      </c>
      <c r="AM40" s="66">
        <v>596</v>
      </c>
      <c r="AN40" s="66">
        <v>660.4</v>
      </c>
      <c r="AO40" s="66">
        <v>915.3</v>
      </c>
      <c r="AP40" s="66">
        <v>1206</v>
      </c>
      <c r="AQ40" s="66">
        <v>1275.4000000000001</v>
      </c>
      <c r="AR40" s="66">
        <v>1485.24</v>
      </c>
      <c r="AS40" s="66">
        <v>1513</v>
      </c>
      <c r="AT40" s="66">
        <v>2236.1</v>
      </c>
      <c r="AU40" s="66">
        <v>2316.9</v>
      </c>
      <c r="AV40" s="66">
        <v>1973.5</v>
      </c>
      <c r="AW40" s="66">
        <v>1884.9</v>
      </c>
      <c r="AX40" s="66">
        <v>2344.6999999999998</v>
      </c>
      <c r="AY40" s="66">
        <v>2478</v>
      </c>
      <c r="AZ40" s="66">
        <v>2140.1999999999998</v>
      </c>
      <c r="BA40" s="66">
        <v>2347.3000000000002</v>
      </c>
      <c r="BB40" s="66">
        <v>2608</v>
      </c>
      <c r="BC40" s="66">
        <v>3394.9</v>
      </c>
      <c r="BD40" s="66">
        <v>2792</v>
      </c>
      <c r="BE40" s="66">
        <v>2554.5</v>
      </c>
      <c r="BF40" s="66">
        <v>2986</v>
      </c>
      <c r="BG40" s="66">
        <v>3131.6</v>
      </c>
      <c r="BH40" s="66">
        <v>3053.5</v>
      </c>
      <c r="BI40" s="66">
        <v>4425.8999999999996</v>
      </c>
      <c r="BJ40" s="66">
        <v>4539.1000000000004</v>
      </c>
      <c r="BK40" s="66">
        <v>5488.9</v>
      </c>
      <c r="BL40" s="66">
        <v>4828</v>
      </c>
      <c r="BM40" s="66">
        <v>4650.5</v>
      </c>
      <c r="BN40" s="66">
        <v>6876.6</v>
      </c>
      <c r="BO40" s="66">
        <v>7657.9</v>
      </c>
      <c r="BP40" s="66">
        <v>7674.5</v>
      </c>
      <c r="BQ40" s="66">
        <v>9816.2999999999993</v>
      </c>
      <c r="BR40" s="66">
        <v>10751.2</v>
      </c>
      <c r="BS40" s="66">
        <v>13464.6</v>
      </c>
      <c r="BT40" s="66">
        <v>14389</v>
      </c>
      <c r="BU40" s="66">
        <v>14765.4</v>
      </c>
      <c r="BV40" s="66">
        <v>17013.599999999999</v>
      </c>
      <c r="BW40" s="66">
        <v>18667.3</v>
      </c>
      <c r="BX40" s="66">
        <v>20932.3</v>
      </c>
      <c r="BY40" s="66">
        <v>24986.7</v>
      </c>
      <c r="BZ40" s="66">
        <v>26357.3</v>
      </c>
      <c r="CA40" s="66">
        <v>35449.1</v>
      </c>
      <c r="CB40" s="66">
        <v>36181.4</v>
      </c>
      <c r="CC40" s="66">
        <v>35482.5</v>
      </c>
      <c r="CD40" s="66">
        <v>34458.9</v>
      </c>
      <c r="CE40" s="66">
        <v>36336.699999999997</v>
      </c>
      <c r="CF40" s="66">
        <v>38491.800000000003</v>
      </c>
      <c r="CG40" s="66">
        <v>41622.5</v>
      </c>
      <c r="CH40" s="66">
        <v>42166.5</v>
      </c>
      <c r="CI40" s="66">
        <v>46067.3</v>
      </c>
      <c r="CJ40" s="66">
        <v>44710</v>
      </c>
      <c r="CK40" s="66">
        <v>47154.2</v>
      </c>
      <c r="CL40" s="66">
        <v>52777.7</v>
      </c>
      <c r="CM40" s="66">
        <v>55950.9</v>
      </c>
      <c r="CN40" s="66">
        <v>54594.8</v>
      </c>
      <c r="CO40" s="66">
        <v>49654.9</v>
      </c>
      <c r="CP40" s="66">
        <v>53903.3</v>
      </c>
      <c r="CQ40" s="66">
        <v>50138.1</v>
      </c>
      <c r="CR40" s="66">
        <v>53312.4</v>
      </c>
      <c r="CS40" s="66">
        <v>56228.6</v>
      </c>
      <c r="CT40" s="66">
        <v>60149.7</v>
      </c>
      <c r="CU40" s="66">
        <v>64582.8</v>
      </c>
      <c r="CV40" s="66">
        <v>62377.8</v>
      </c>
      <c r="CW40" s="66">
        <v>63278.1</v>
      </c>
      <c r="CX40" s="66">
        <v>60477.3</v>
      </c>
      <c r="CY40" s="66">
        <v>72971.100000000006</v>
      </c>
      <c r="CZ40" s="66">
        <v>73609.899999999994</v>
      </c>
      <c r="DA40" s="66">
        <v>84246.5</v>
      </c>
      <c r="DB40" s="66">
        <v>90663.3</v>
      </c>
      <c r="DC40" s="66">
        <v>104221.3</v>
      </c>
      <c r="DD40" s="66">
        <v>104588.8</v>
      </c>
      <c r="DE40" s="66">
        <v>122205.1</v>
      </c>
      <c r="DF40" s="66">
        <v>124277</v>
      </c>
      <c r="DG40" s="66">
        <v>125281.5</v>
      </c>
      <c r="DH40" s="66">
        <v>107394.1</v>
      </c>
      <c r="DI40" s="66">
        <v>122545</v>
      </c>
      <c r="DJ40" s="66">
        <v>138661.1</v>
      </c>
      <c r="DK40" s="66">
        <v>143376.5</v>
      </c>
      <c r="DL40" s="66">
        <v>151275.9</v>
      </c>
      <c r="DM40" s="66">
        <v>163113.4</v>
      </c>
      <c r="DN40" s="66">
        <v>185076.6</v>
      </c>
      <c r="DO40" s="66">
        <v>188779.4</v>
      </c>
      <c r="DP40" s="66">
        <v>175019.5</v>
      </c>
      <c r="DQ40" s="66">
        <v>196877.8</v>
      </c>
      <c r="DR40" s="66">
        <v>196866.5</v>
      </c>
      <c r="DS40" s="66">
        <v>1791629.365</v>
      </c>
      <c r="DT40" s="66">
        <v>217615</v>
      </c>
      <c r="DU40" s="66">
        <v>224002.9</v>
      </c>
      <c r="DV40" s="66">
        <v>223108.6</v>
      </c>
      <c r="DW40" s="66">
        <v>201422.524</v>
      </c>
      <c r="DX40" s="66">
        <v>171840.052</v>
      </c>
      <c r="DY40" s="66">
        <v>190090.3</v>
      </c>
      <c r="DZ40" s="66">
        <v>176612.8</v>
      </c>
      <c r="EA40" s="66">
        <v>208966.91500000001</v>
      </c>
      <c r="EB40" s="66">
        <v>225650.46100000001</v>
      </c>
      <c r="EC40" s="66">
        <v>241353.636</v>
      </c>
      <c r="ED40" s="66">
        <v>258592.321</v>
      </c>
      <c r="EF40" s="11"/>
      <c r="EG40" s="66"/>
      <c r="EH40" s="66"/>
      <c r="EI40" s="66"/>
      <c r="EJ40" s="66"/>
    </row>
    <row r="41" spans="2:140" x14ac:dyDescent="0.2">
      <c r="B41" s="11"/>
      <c r="C41" s="66"/>
      <c r="D41" s="66"/>
      <c r="E41" s="66"/>
      <c r="F41" s="66"/>
      <c r="G41" s="66"/>
      <c r="H41" s="66"/>
      <c r="I41" s="65"/>
      <c r="J41" s="65"/>
      <c r="K41" s="65"/>
      <c r="L41" s="65"/>
      <c r="M41" s="65"/>
      <c r="N41" s="65"/>
      <c r="O41" s="65"/>
      <c r="P41" s="65"/>
      <c r="Q41" s="65"/>
      <c r="R41" s="65"/>
      <c r="S41" s="65"/>
      <c r="T41" s="65"/>
      <c r="U41" s="65"/>
      <c r="V41" s="65"/>
      <c r="W41" s="65"/>
      <c r="X41" s="65"/>
      <c r="Y41" s="65"/>
      <c r="Z41" s="65"/>
      <c r="AA41" s="68"/>
      <c r="AB41" s="68"/>
      <c r="AC41" s="68"/>
      <c r="AD41" s="68"/>
      <c r="AE41" s="68"/>
      <c r="AF41" s="68"/>
      <c r="AG41" s="68"/>
      <c r="AH41" s="68"/>
      <c r="AI41" s="68"/>
      <c r="AJ41" s="68"/>
      <c r="AK41" s="68"/>
      <c r="AL41" s="68"/>
      <c r="AM41" s="68"/>
      <c r="AN41" s="68"/>
      <c r="AO41" s="68"/>
      <c r="AP41" s="68"/>
      <c r="AQ41" s="68"/>
      <c r="AR41" s="68"/>
      <c r="AS41" s="66"/>
      <c r="AT41" s="66"/>
      <c r="AU41" s="66"/>
      <c r="AV41" s="66"/>
      <c r="AW41" s="66"/>
      <c r="AX41" s="66"/>
      <c r="AY41" s="68"/>
      <c r="AZ41" s="68"/>
      <c r="BA41" s="68"/>
      <c r="BB41" s="68"/>
      <c r="BC41" s="68"/>
      <c r="BD41" s="68"/>
      <c r="BE41" s="68"/>
      <c r="BF41" s="68"/>
      <c r="BG41" s="68"/>
      <c r="BH41" s="68"/>
      <c r="BI41" s="68"/>
      <c r="BJ41" s="68"/>
      <c r="BK41" s="68"/>
      <c r="BL41" s="68"/>
      <c r="BM41" s="68"/>
      <c r="BN41" s="68"/>
      <c r="BO41" s="68"/>
      <c r="BP41" s="68"/>
      <c r="BQ41" s="68"/>
      <c r="BR41" s="68"/>
      <c r="BS41" s="68"/>
      <c r="BT41" s="68"/>
      <c r="BU41" s="68"/>
      <c r="BV41" s="68"/>
      <c r="BW41" s="68"/>
      <c r="BX41" s="68"/>
      <c r="BY41" s="68"/>
      <c r="BZ41" s="68"/>
      <c r="CA41" s="68"/>
      <c r="CB41" s="68"/>
      <c r="CC41" s="68"/>
      <c r="CD41" s="68"/>
      <c r="CE41" s="68"/>
      <c r="CF41" s="68"/>
      <c r="CG41" s="68"/>
      <c r="CH41" s="68"/>
      <c r="CI41" s="68"/>
      <c r="CJ41" s="68"/>
      <c r="CK41" s="68"/>
      <c r="CL41" s="68"/>
      <c r="CM41" s="68"/>
      <c r="CN41" s="68"/>
      <c r="CO41" s="68"/>
      <c r="CP41" s="68"/>
      <c r="CQ41" s="68"/>
      <c r="CR41" s="68"/>
      <c r="CS41" s="68"/>
      <c r="CT41" s="68"/>
      <c r="CU41" s="68"/>
      <c r="CV41" s="68"/>
      <c r="CW41" s="68"/>
      <c r="CX41" s="68"/>
      <c r="CY41" s="68"/>
      <c r="CZ41" s="68"/>
      <c r="DA41" s="68"/>
      <c r="DB41" s="68"/>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F41" s="109" t="s">
        <v>507</v>
      </c>
      <c r="EG41" s="67">
        <v>7906128.9179999996</v>
      </c>
      <c r="EH41" s="67">
        <v>8119251.9740000004</v>
      </c>
      <c r="EI41" s="67">
        <v>8254471.1660000002</v>
      </c>
      <c r="EJ41" s="67">
        <v>8580480.5700000003</v>
      </c>
    </row>
    <row r="42" spans="2:140" ht="12.75" customHeight="1" x14ac:dyDescent="0.2">
      <c r="B42" s="109" t="s">
        <v>507</v>
      </c>
      <c r="C42" s="67">
        <v>539.79999999999995</v>
      </c>
      <c r="D42" s="67">
        <v>656.3</v>
      </c>
      <c r="E42" s="67">
        <v>672.1</v>
      </c>
      <c r="F42" s="67">
        <v>804</v>
      </c>
      <c r="G42" s="67">
        <v>776.3</v>
      </c>
      <c r="H42" s="67">
        <v>1004.5</v>
      </c>
      <c r="I42" s="69">
        <v>855.9</v>
      </c>
      <c r="J42" s="69">
        <v>1193.2</v>
      </c>
      <c r="K42" s="69">
        <v>1130.2</v>
      </c>
      <c r="L42" s="69">
        <v>1260.2</v>
      </c>
      <c r="M42" s="67">
        <v>1231.2</v>
      </c>
      <c r="N42" s="69">
        <v>1367.9</v>
      </c>
      <c r="O42" s="67">
        <v>1209</v>
      </c>
      <c r="P42" s="67">
        <v>1504.5</v>
      </c>
      <c r="Q42" s="67">
        <v>1603</v>
      </c>
      <c r="R42" s="67">
        <v>1961.4</v>
      </c>
      <c r="S42" s="67">
        <v>2132.6</v>
      </c>
      <c r="T42" s="67">
        <v>2600.5</v>
      </c>
      <c r="U42" s="69">
        <v>2890.8</v>
      </c>
      <c r="V42" s="69">
        <v>3260.2</v>
      </c>
      <c r="W42" s="69">
        <v>3594.1</v>
      </c>
      <c r="X42" s="69">
        <v>4173.3999999999996</v>
      </c>
      <c r="Y42" s="67">
        <v>4595</v>
      </c>
      <c r="Z42" s="69">
        <v>5779.6</v>
      </c>
      <c r="AA42" s="67">
        <v>6159.4</v>
      </c>
      <c r="AB42" s="67">
        <v>6624</v>
      </c>
      <c r="AC42" s="67">
        <v>6589.3</v>
      </c>
      <c r="AD42" s="67">
        <v>8134.6</v>
      </c>
      <c r="AE42" s="67">
        <v>8430.7000000000007</v>
      </c>
      <c r="AF42" s="67">
        <v>9003.6</v>
      </c>
      <c r="AG42" s="67">
        <v>9575.5</v>
      </c>
      <c r="AH42" s="67">
        <v>10335.4</v>
      </c>
      <c r="AI42" s="67">
        <v>9775.1</v>
      </c>
      <c r="AJ42" s="67">
        <v>10729.5</v>
      </c>
      <c r="AK42" s="67">
        <v>11074.6</v>
      </c>
      <c r="AL42" s="67">
        <v>12132.2</v>
      </c>
      <c r="AM42" s="67">
        <v>11991.4</v>
      </c>
      <c r="AN42" s="67">
        <v>11790.9</v>
      </c>
      <c r="AO42" s="67">
        <v>12930.4</v>
      </c>
      <c r="AP42" s="67">
        <v>14863.8</v>
      </c>
      <c r="AQ42" s="67">
        <v>15290.9</v>
      </c>
      <c r="AR42" s="67">
        <v>17843.400000000001</v>
      </c>
      <c r="AS42" s="67">
        <v>19640.8</v>
      </c>
      <c r="AT42" s="67">
        <v>19044.099999999999</v>
      </c>
      <c r="AU42" s="67">
        <v>21169.599999999999</v>
      </c>
      <c r="AV42" s="67">
        <v>23616</v>
      </c>
      <c r="AW42" s="67">
        <v>25345.1</v>
      </c>
      <c r="AX42" s="67">
        <v>29765.1</v>
      </c>
      <c r="AY42" s="67">
        <v>29670.3</v>
      </c>
      <c r="AZ42" s="67">
        <v>32590.400000000001</v>
      </c>
      <c r="BA42" s="67">
        <v>33217.300000000003</v>
      </c>
      <c r="BB42" s="67">
        <v>37086.699999999997</v>
      </c>
      <c r="BC42" s="67">
        <v>40222</v>
      </c>
      <c r="BD42" s="67">
        <v>44296.1</v>
      </c>
      <c r="BE42" s="67">
        <v>46859.8</v>
      </c>
      <c r="BF42" s="67">
        <v>53423</v>
      </c>
      <c r="BG42" s="67">
        <v>56812.800000000003</v>
      </c>
      <c r="BH42" s="67">
        <v>62105.599999999999</v>
      </c>
      <c r="BI42" s="67">
        <v>67540.100000000006</v>
      </c>
      <c r="BJ42" s="67">
        <v>76604.3</v>
      </c>
      <c r="BK42" s="67">
        <v>82499.8</v>
      </c>
      <c r="BL42" s="67">
        <v>92851.9</v>
      </c>
      <c r="BM42" s="67">
        <v>99209.4</v>
      </c>
      <c r="BN42" s="67">
        <v>104271.4</v>
      </c>
      <c r="BO42" s="67">
        <v>113962.9</v>
      </c>
      <c r="BP42" s="67">
        <v>125603.9</v>
      </c>
      <c r="BQ42" s="67">
        <v>135917.4</v>
      </c>
      <c r="BR42" s="67">
        <v>149001.70000000001</v>
      </c>
      <c r="BS42" s="67">
        <v>149945.20000000001</v>
      </c>
      <c r="BT42" s="67">
        <v>153292</v>
      </c>
      <c r="BU42" s="67">
        <v>164338.4</v>
      </c>
      <c r="BV42" s="67">
        <v>169190.7</v>
      </c>
      <c r="BW42" s="67">
        <v>181725.1</v>
      </c>
      <c r="BX42" s="67">
        <v>187003.8</v>
      </c>
      <c r="BY42" s="67">
        <v>225450.2</v>
      </c>
      <c r="BZ42" s="67">
        <v>219684.1</v>
      </c>
      <c r="CA42" s="67">
        <v>240647.6</v>
      </c>
      <c r="CB42" s="67">
        <v>251327</v>
      </c>
      <c r="CC42" s="67">
        <v>291281.8</v>
      </c>
      <c r="CD42" s="67">
        <v>318203.09999999998</v>
      </c>
      <c r="CE42" s="67">
        <v>348566.4</v>
      </c>
      <c r="CF42" s="67">
        <v>370586.5</v>
      </c>
      <c r="CG42" s="67">
        <v>399433</v>
      </c>
      <c r="CH42" s="67">
        <v>418291.9</v>
      </c>
      <c r="CI42" s="67">
        <v>462970.8</v>
      </c>
      <c r="CJ42" s="67">
        <v>497743.9</v>
      </c>
      <c r="CK42" s="67">
        <v>508097.8</v>
      </c>
      <c r="CL42" s="67">
        <v>551995.19999999995</v>
      </c>
      <c r="CM42" s="67">
        <v>581926.5</v>
      </c>
      <c r="CN42" s="67">
        <v>626409.30000000005</v>
      </c>
      <c r="CO42" s="67">
        <v>674985.7</v>
      </c>
      <c r="CP42" s="67">
        <v>685649.4</v>
      </c>
      <c r="CQ42" s="67">
        <v>726540.3</v>
      </c>
      <c r="CR42" s="67">
        <v>749376.3</v>
      </c>
      <c r="CS42" s="67">
        <v>810157.5</v>
      </c>
      <c r="CT42" s="67">
        <v>870687.7</v>
      </c>
      <c r="CU42" s="67">
        <v>873305.3</v>
      </c>
      <c r="CV42" s="67">
        <v>923202.4</v>
      </c>
      <c r="CW42" s="67">
        <v>899846.8</v>
      </c>
      <c r="CX42" s="67">
        <v>941907</v>
      </c>
      <c r="CY42" s="67">
        <v>974669.5</v>
      </c>
      <c r="CZ42" s="67">
        <v>1111780.8999999999</v>
      </c>
      <c r="DA42" s="67">
        <v>1254135.8</v>
      </c>
      <c r="DB42" s="67">
        <v>1542993.3</v>
      </c>
      <c r="DC42" s="67">
        <v>1704439.2</v>
      </c>
      <c r="DD42" s="67">
        <v>1944080.4000000001</v>
      </c>
      <c r="DE42" s="67">
        <v>2123048.1</v>
      </c>
      <c r="DF42" s="67">
        <v>2363983.2000000002</v>
      </c>
      <c r="DG42" s="67">
        <v>2470902.1</v>
      </c>
      <c r="DH42" s="67">
        <v>2671834.7999999998</v>
      </c>
      <c r="DI42" s="67">
        <v>2873791.8000000003</v>
      </c>
      <c r="DJ42" s="67">
        <v>3088175.4</v>
      </c>
      <c r="DK42" s="67">
        <v>3122103.9</v>
      </c>
      <c r="DL42" s="67">
        <v>3251770.8</v>
      </c>
      <c r="DM42" s="67">
        <v>3262088.2</v>
      </c>
      <c r="DN42" s="67">
        <v>3368243.3</v>
      </c>
      <c r="DO42" s="67">
        <v>3377231.1</v>
      </c>
      <c r="DP42" s="67">
        <v>3362417.2</v>
      </c>
      <c r="DQ42" s="67">
        <v>3597714.3</v>
      </c>
      <c r="DR42" s="67">
        <v>3746479.6</v>
      </c>
      <c r="DS42" s="67">
        <v>3739937.3659999999</v>
      </c>
      <c r="DT42" s="67">
        <v>4066519.8339999998</v>
      </c>
      <c r="DU42" s="67">
        <v>4211236.8370000003</v>
      </c>
      <c r="DV42" s="67">
        <v>4473778.5449999999</v>
      </c>
      <c r="DW42" s="67">
        <v>4643595.676</v>
      </c>
      <c r="DX42" s="67">
        <v>4922944.9450000003</v>
      </c>
      <c r="DY42" s="67">
        <v>5198093.0999999996</v>
      </c>
      <c r="DZ42" s="67">
        <v>5649917.0999999996</v>
      </c>
      <c r="EA42" s="67">
        <v>6047133.7929999996</v>
      </c>
      <c r="EB42" s="67">
        <v>6451545.7489999998</v>
      </c>
      <c r="EC42" s="67">
        <v>7201209.8869999992</v>
      </c>
      <c r="ED42" s="67">
        <v>7897077.8590000002</v>
      </c>
      <c r="EF42" s="114" t="s">
        <v>511</v>
      </c>
      <c r="EG42" s="66">
        <v>96617.101999999999</v>
      </c>
      <c r="EH42" s="66">
        <v>128332.88800000001</v>
      </c>
      <c r="EI42" s="66">
        <v>291008.136</v>
      </c>
      <c r="EJ42" s="66">
        <v>336965.32400000002</v>
      </c>
    </row>
    <row r="43" spans="2:140" ht="12.75" customHeight="1" x14ac:dyDescent="0.2">
      <c r="B43" s="114" t="s">
        <v>511</v>
      </c>
      <c r="C43" s="66">
        <v>25.1</v>
      </c>
      <c r="D43" s="66">
        <v>47.3</v>
      </c>
      <c r="E43" s="66">
        <v>34.6</v>
      </c>
      <c r="F43" s="66">
        <v>59.1</v>
      </c>
      <c r="G43" s="66">
        <v>53.4</v>
      </c>
      <c r="H43" s="66">
        <v>79.099999999999994</v>
      </c>
      <c r="I43" s="65">
        <v>74.5</v>
      </c>
      <c r="J43" s="65">
        <v>190.3</v>
      </c>
      <c r="K43" s="65">
        <v>154.5</v>
      </c>
      <c r="L43" s="65">
        <v>200.9</v>
      </c>
      <c r="M43" s="66">
        <v>172.1</v>
      </c>
      <c r="N43" s="65">
        <v>143.69999999999999</v>
      </c>
      <c r="O43" s="66">
        <v>108.6</v>
      </c>
      <c r="P43" s="66">
        <v>101.4</v>
      </c>
      <c r="Q43" s="66">
        <v>158</v>
      </c>
      <c r="R43" s="66">
        <v>164.3</v>
      </c>
      <c r="S43" s="66">
        <v>212.2</v>
      </c>
      <c r="T43" s="66">
        <v>213.7</v>
      </c>
      <c r="U43" s="65">
        <v>298.10000000000002</v>
      </c>
      <c r="V43" s="65">
        <v>270.8</v>
      </c>
      <c r="W43" s="65">
        <v>286.10000000000002</v>
      </c>
      <c r="X43" s="65">
        <v>307.89999999999998</v>
      </c>
      <c r="Y43" s="66">
        <v>253</v>
      </c>
      <c r="Z43" s="65">
        <v>299.7</v>
      </c>
      <c r="AA43" s="66">
        <v>257.7</v>
      </c>
      <c r="AB43" s="66">
        <v>388.2</v>
      </c>
      <c r="AC43" s="66">
        <v>272.7</v>
      </c>
      <c r="AD43" s="66">
        <v>277.39999999999998</v>
      </c>
      <c r="AE43" s="66">
        <v>222.9</v>
      </c>
      <c r="AF43" s="66">
        <v>287.10000000000002</v>
      </c>
      <c r="AG43" s="66">
        <v>163.30000000000001</v>
      </c>
      <c r="AH43" s="66">
        <v>268.39999999999998</v>
      </c>
      <c r="AI43" s="66">
        <v>315.5</v>
      </c>
      <c r="AJ43" s="66">
        <v>346.2</v>
      </c>
      <c r="AK43" s="66">
        <v>420</v>
      </c>
      <c r="AL43" s="66">
        <v>398.6</v>
      </c>
      <c r="AM43" s="66">
        <v>412.3</v>
      </c>
      <c r="AN43" s="66">
        <v>344.1</v>
      </c>
      <c r="AO43" s="66">
        <v>497.6</v>
      </c>
      <c r="AP43" s="66">
        <v>869.7</v>
      </c>
      <c r="AQ43" s="66">
        <v>693.4</v>
      </c>
      <c r="AR43" s="66">
        <v>505</v>
      </c>
      <c r="AS43" s="66">
        <v>461.4</v>
      </c>
      <c r="AT43" s="66">
        <v>337.9</v>
      </c>
      <c r="AU43" s="66">
        <v>242.2</v>
      </c>
      <c r="AV43" s="66">
        <v>295.5</v>
      </c>
      <c r="AW43" s="66">
        <v>406.1</v>
      </c>
      <c r="AX43" s="66">
        <v>589.9</v>
      </c>
      <c r="AY43" s="66">
        <v>387.6</v>
      </c>
      <c r="AZ43" s="66">
        <v>297.5</v>
      </c>
      <c r="BA43" s="66">
        <v>382.5</v>
      </c>
      <c r="BB43" s="66">
        <v>575.9</v>
      </c>
      <c r="BC43" s="66">
        <v>465</v>
      </c>
      <c r="BD43" s="66">
        <v>555.4</v>
      </c>
      <c r="BE43" s="66">
        <v>940.9</v>
      </c>
      <c r="BF43" s="66">
        <v>974.2</v>
      </c>
      <c r="BG43" s="66">
        <v>924.2</v>
      </c>
      <c r="BH43" s="66">
        <v>758.8</v>
      </c>
      <c r="BI43" s="66">
        <v>1060.4000000000001</v>
      </c>
      <c r="BJ43" s="66">
        <v>1113.5</v>
      </c>
      <c r="BK43" s="66">
        <v>1354</v>
      </c>
      <c r="BL43" s="66">
        <v>1385.4</v>
      </c>
      <c r="BM43" s="66">
        <v>1843</v>
      </c>
      <c r="BN43" s="66">
        <v>1792</v>
      </c>
      <c r="BO43" s="66">
        <v>2063.4</v>
      </c>
      <c r="BP43" s="66">
        <v>1625.2</v>
      </c>
      <c r="BQ43" s="66">
        <v>2241.3000000000002</v>
      </c>
      <c r="BR43" s="66">
        <v>1450.3</v>
      </c>
      <c r="BS43" s="66">
        <v>787.2</v>
      </c>
      <c r="BT43" s="66">
        <v>439.9</v>
      </c>
      <c r="BU43" s="66">
        <v>1287.4000000000001</v>
      </c>
      <c r="BV43" s="66">
        <v>485.5</v>
      </c>
      <c r="BW43" s="66">
        <v>3254</v>
      </c>
      <c r="BX43" s="66">
        <v>536.6</v>
      </c>
      <c r="BY43" s="66">
        <v>8460.2999999999993</v>
      </c>
      <c r="BZ43" s="66">
        <v>616</v>
      </c>
      <c r="CA43" s="66">
        <v>5319.5</v>
      </c>
      <c r="CB43" s="66">
        <v>704.7</v>
      </c>
      <c r="CC43" s="66">
        <v>10930.7</v>
      </c>
      <c r="CD43" s="66">
        <v>3877.2</v>
      </c>
      <c r="CE43" s="66">
        <v>4524.7</v>
      </c>
      <c r="CF43" s="66">
        <v>6191.3</v>
      </c>
      <c r="CG43" s="66">
        <v>3874.9</v>
      </c>
      <c r="CH43" s="66">
        <v>5914</v>
      </c>
      <c r="CI43" s="66">
        <v>9057.7999999999993</v>
      </c>
      <c r="CJ43" s="66">
        <v>2334.1</v>
      </c>
      <c r="CK43" s="66">
        <v>5452.7</v>
      </c>
      <c r="CL43" s="66">
        <v>3737.5</v>
      </c>
      <c r="CM43" s="66">
        <v>4008.9</v>
      </c>
      <c r="CN43" s="66">
        <v>3802.2</v>
      </c>
      <c r="CO43" s="66">
        <v>5991.7</v>
      </c>
      <c r="CP43" s="66">
        <v>5414.9</v>
      </c>
      <c r="CQ43" s="66">
        <v>5615.9</v>
      </c>
      <c r="CR43" s="66">
        <v>6463</v>
      </c>
      <c r="CS43" s="66">
        <v>12683.4</v>
      </c>
      <c r="CT43" s="66">
        <v>8130.2</v>
      </c>
      <c r="CU43" s="66">
        <v>9044.1</v>
      </c>
      <c r="CV43" s="66">
        <v>13165.1</v>
      </c>
      <c r="CW43" s="66">
        <v>14839.3</v>
      </c>
      <c r="CX43" s="66">
        <v>5712.3</v>
      </c>
      <c r="CY43" s="66">
        <v>4797.8</v>
      </c>
      <c r="CZ43" s="66">
        <v>16032</v>
      </c>
      <c r="DA43" s="66">
        <v>11751.7</v>
      </c>
      <c r="DB43" s="66">
        <v>7101.8</v>
      </c>
      <c r="DC43" s="66">
        <v>10286.299999999999</v>
      </c>
      <c r="DD43" s="66">
        <v>8931.2999999999993</v>
      </c>
      <c r="DE43" s="66">
        <v>51856.7</v>
      </c>
      <c r="DF43" s="66">
        <v>63450</v>
      </c>
      <c r="DG43" s="66">
        <v>94719.8</v>
      </c>
      <c r="DH43" s="66">
        <v>58629.9</v>
      </c>
      <c r="DI43" s="66">
        <v>58153.599999999999</v>
      </c>
      <c r="DJ43" s="66">
        <v>31781.4</v>
      </c>
      <c r="DK43" s="66">
        <v>41757.599999999999</v>
      </c>
      <c r="DL43" s="66">
        <v>59879.5</v>
      </c>
      <c r="DM43" s="66">
        <v>87624.8</v>
      </c>
      <c r="DN43" s="66">
        <v>61881.1</v>
      </c>
      <c r="DO43" s="66">
        <v>66409.100000000006</v>
      </c>
      <c r="DP43" s="66">
        <v>52224.7</v>
      </c>
      <c r="DQ43" s="66">
        <v>67709.899999999994</v>
      </c>
      <c r="DR43" s="66">
        <v>57943.4</v>
      </c>
      <c r="DS43" s="66">
        <v>75455.199999999997</v>
      </c>
      <c r="DT43" s="66">
        <v>70775.899999999994</v>
      </c>
      <c r="DU43" s="66">
        <v>78261.5</v>
      </c>
      <c r="DV43" s="66">
        <v>61359.1</v>
      </c>
      <c r="DW43" s="66">
        <v>139739.83600000001</v>
      </c>
      <c r="DX43" s="66">
        <v>178894.13800000001</v>
      </c>
      <c r="DY43" s="66">
        <v>119901.1</v>
      </c>
      <c r="DZ43" s="66">
        <v>246686.9</v>
      </c>
      <c r="EA43" s="66">
        <v>81194.758000000002</v>
      </c>
      <c r="EB43" s="66">
        <v>145084.13500000001</v>
      </c>
      <c r="EC43" s="66">
        <v>78394.290999999997</v>
      </c>
      <c r="ED43" s="66">
        <v>178206.27900000001</v>
      </c>
      <c r="EF43" s="114" t="s">
        <v>512</v>
      </c>
      <c r="EG43" s="66">
        <v>7809511.8159999996</v>
      </c>
      <c r="EH43" s="66">
        <v>7990919.0860000001</v>
      </c>
      <c r="EI43" s="66">
        <v>7963463.0300000003</v>
      </c>
      <c r="EJ43" s="66">
        <v>8243515.2460000003</v>
      </c>
    </row>
    <row r="44" spans="2:140" x14ac:dyDescent="0.2">
      <c r="B44" s="114" t="s">
        <v>512</v>
      </c>
      <c r="C44" s="66">
        <v>514.70000000000005</v>
      </c>
      <c r="D44" s="66">
        <v>609</v>
      </c>
      <c r="E44" s="66">
        <v>637.5</v>
      </c>
      <c r="F44" s="66">
        <v>744.9</v>
      </c>
      <c r="G44" s="66">
        <v>722.9</v>
      </c>
      <c r="H44" s="66">
        <v>925.4</v>
      </c>
      <c r="I44" s="65">
        <v>781.4</v>
      </c>
      <c r="J44" s="65">
        <v>1002.9</v>
      </c>
      <c r="K44" s="65">
        <v>975.5</v>
      </c>
      <c r="L44" s="65">
        <v>1059.3</v>
      </c>
      <c r="M44" s="66">
        <v>1059.0999999999999</v>
      </c>
      <c r="N44" s="65">
        <v>1224.2</v>
      </c>
      <c r="O44" s="66">
        <v>1100.4000000000001</v>
      </c>
      <c r="P44" s="66">
        <v>1403.1</v>
      </c>
      <c r="Q44" s="66">
        <v>1445</v>
      </c>
      <c r="R44" s="66">
        <v>1797.1</v>
      </c>
      <c r="S44" s="66">
        <v>1920.4</v>
      </c>
      <c r="T44" s="66">
        <v>2386.8000000000002</v>
      </c>
      <c r="U44" s="65">
        <v>2592.6999999999998</v>
      </c>
      <c r="V44" s="65">
        <v>2989.4</v>
      </c>
      <c r="W44" s="65">
        <v>3308</v>
      </c>
      <c r="X44" s="65">
        <v>3865.5</v>
      </c>
      <c r="Y44" s="66">
        <v>4342</v>
      </c>
      <c r="Z44" s="65">
        <v>5479.9</v>
      </c>
      <c r="AA44" s="66">
        <v>5901.7</v>
      </c>
      <c r="AB44" s="66">
        <v>6235.8</v>
      </c>
      <c r="AC44" s="66">
        <v>6316.6</v>
      </c>
      <c r="AD44" s="66">
        <v>7857.2</v>
      </c>
      <c r="AE44" s="66">
        <v>8207.7999999999993</v>
      </c>
      <c r="AF44" s="66">
        <v>8716.5</v>
      </c>
      <c r="AG44" s="66">
        <v>9412.2000000000007</v>
      </c>
      <c r="AH44" s="66">
        <v>10067</v>
      </c>
      <c r="AI44" s="66">
        <v>9459.6</v>
      </c>
      <c r="AJ44" s="66">
        <v>10383.299999999999</v>
      </c>
      <c r="AK44" s="66">
        <v>10654.6</v>
      </c>
      <c r="AL44" s="66">
        <v>11733.6</v>
      </c>
      <c r="AM44" s="66">
        <v>11579.1</v>
      </c>
      <c r="AN44" s="66">
        <v>11446.8</v>
      </c>
      <c r="AO44" s="66">
        <v>12432.8</v>
      </c>
      <c r="AP44" s="66">
        <v>13994.1</v>
      </c>
      <c r="AQ44" s="66">
        <v>14597.5</v>
      </c>
      <c r="AR44" s="66">
        <v>17338.400000000001</v>
      </c>
      <c r="AS44" s="66">
        <v>19179.400000000001</v>
      </c>
      <c r="AT44" s="66">
        <v>18706.2</v>
      </c>
      <c r="AU44" s="66">
        <v>20927.400000000001</v>
      </c>
      <c r="AV44" s="66">
        <v>23320.5</v>
      </c>
      <c r="AW44" s="66">
        <v>24939</v>
      </c>
      <c r="AX44" s="66">
        <v>29175.200000000001</v>
      </c>
      <c r="AY44" s="66">
        <v>29282.7</v>
      </c>
      <c r="AZ44" s="66">
        <v>32292.9</v>
      </c>
      <c r="BA44" s="66">
        <v>32834.800000000003</v>
      </c>
      <c r="BB44" s="66">
        <v>36510.800000000003</v>
      </c>
      <c r="BC44" s="66">
        <v>39757</v>
      </c>
      <c r="BD44" s="66">
        <v>43740.7</v>
      </c>
      <c r="BE44" s="66">
        <v>45918.9</v>
      </c>
      <c r="BF44" s="66">
        <v>52448.800000000003</v>
      </c>
      <c r="BG44" s="66">
        <v>55888.6</v>
      </c>
      <c r="BH44" s="66">
        <v>61346.8</v>
      </c>
      <c r="BI44" s="66">
        <v>66479.7</v>
      </c>
      <c r="BJ44" s="66">
        <v>75490.8</v>
      </c>
      <c r="BK44" s="66">
        <v>81145.8</v>
      </c>
      <c r="BL44" s="66">
        <v>91466.5</v>
      </c>
      <c r="BM44" s="66">
        <v>97366.399999999994</v>
      </c>
      <c r="BN44" s="66">
        <v>102479.4</v>
      </c>
      <c r="BO44" s="66">
        <v>111899.5</v>
      </c>
      <c r="BP44" s="66">
        <v>123978.8</v>
      </c>
      <c r="BQ44" s="66">
        <v>133676.1</v>
      </c>
      <c r="BR44" s="66">
        <v>147551.4</v>
      </c>
      <c r="BS44" s="66">
        <v>149158</v>
      </c>
      <c r="BT44" s="66">
        <v>152852.20000000001</v>
      </c>
      <c r="BU44" s="66">
        <v>163051</v>
      </c>
      <c r="BV44" s="66">
        <v>168705.2</v>
      </c>
      <c r="BW44" s="66">
        <v>178471.1</v>
      </c>
      <c r="BX44" s="66">
        <v>186467.20000000001</v>
      </c>
      <c r="BY44" s="66">
        <v>216989.9</v>
      </c>
      <c r="BZ44" s="66">
        <v>219068.1</v>
      </c>
      <c r="CA44" s="66">
        <v>235328.1</v>
      </c>
      <c r="CB44" s="66">
        <v>250622.3</v>
      </c>
      <c r="CC44" s="66">
        <v>280351.09999999998</v>
      </c>
      <c r="CD44" s="66">
        <v>314325.90000000002</v>
      </c>
      <c r="CE44" s="66">
        <v>344041.6</v>
      </c>
      <c r="CF44" s="66">
        <v>364395.2</v>
      </c>
      <c r="CG44" s="66">
        <v>395558.1</v>
      </c>
      <c r="CH44" s="66">
        <v>412377.9</v>
      </c>
      <c r="CI44" s="66">
        <v>453913</v>
      </c>
      <c r="CJ44" s="66">
        <v>495409.9</v>
      </c>
      <c r="CK44" s="66">
        <v>502645.1</v>
      </c>
      <c r="CL44" s="66">
        <v>548257.69999999995</v>
      </c>
      <c r="CM44" s="66">
        <v>577917.6</v>
      </c>
      <c r="CN44" s="66">
        <v>622607.1</v>
      </c>
      <c r="CO44" s="66">
        <v>668994</v>
      </c>
      <c r="CP44" s="66">
        <v>680234.5</v>
      </c>
      <c r="CQ44" s="66">
        <v>720924.4</v>
      </c>
      <c r="CR44" s="66">
        <v>742913.3</v>
      </c>
      <c r="CS44" s="66">
        <v>797474.1</v>
      </c>
      <c r="CT44" s="66">
        <v>862557.5</v>
      </c>
      <c r="CU44" s="66">
        <v>864261.2</v>
      </c>
      <c r="CV44" s="66">
        <v>910037.3</v>
      </c>
      <c r="CW44" s="66">
        <v>885007.5</v>
      </c>
      <c r="CX44" s="66">
        <v>936194.7</v>
      </c>
      <c r="CY44" s="66">
        <v>969871.7</v>
      </c>
      <c r="CZ44" s="66">
        <v>1095749</v>
      </c>
      <c r="DA44" s="66">
        <v>1242384.1000000001</v>
      </c>
      <c r="DB44" s="66">
        <v>1535891.5</v>
      </c>
      <c r="DC44" s="66">
        <v>1694152.9</v>
      </c>
      <c r="DD44" s="66">
        <v>1935149.1</v>
      </c>
      <c r="DE44" s="66">
        <v>2071191.4</v>
      </c>
      <c r="DF44" s="66">
        <v>2300533.2000000002</v>
      </c>
      <c r="DG44" s="66">
        <v>2376182.2999999998</v>
      </c>
      <c r="DH44" s="66">
        <v>2613204.9</v>
      </c>
      <c r="DI44" s="66">
        <v>2815638.2</v>
      </c>
      <c r="DJ44" s="66">
        <v>3056394</v>
      </c>
      <c r="DK44" s="66">
        <v>3080346.3</v>
      </c>
      <c r="DL44" s="66">
        <v>3191891.3</v>
      </c>
      <c r="DM44" s="66">
        <v>3174463.4</v>
      </c>
      <c r="DN44" s="66">
        <v>3306362.2</v>
      </c>
      <c r="DO44" s="66">
        <v>3310822</v>
      </c>
      <c r="DP44" s="66">
        <v>3310192.5</v>
      </c>
      <c r="DQ44" s="66">
        <v>3530004.4</v>
      </c>
      <c r="DR44" s="66">
        <v>3688536.3</v>
      </c>
      <c r="DS44" s="66">
        <v>3664482.176</v>
      </c>
      <c r="DT44" s="66">
        <v>3995743.9109999998</v>
      </c>
      <c r="DU44" s="66">
        <v>4132975.3679999998</v>
      </c>
      <c r="DV44" s="66">
        <v>4412419.4879999999</v>
      </c>
      <c r="DW44" s="66">
        <v>4503855.84</v>
      </c>
      <c r="DX44" s="66">
        <v>4744050.807</v>
      </c>
      <c r="DY44" s="66">
        <v>5078192</v>
      </c>
      <c r="DZ44" s="66">
        <v>5403230.2000000002</v>
      </c>
      <c r="EA44" s="66">
        <v>5965939.0350000001</v>
      </c>
      <c r="EB44" s="66">
        <v>6306461.6140000001</v>
      </c>
      <c r="EC44" s="66">
        <v>7122815.5959999999</v>
      </c>
      <c r="ED44" s="66">
        <v>7718871.5800000001</v>
      </c>
      <c r="EF44" s="11"/>
      <c r="EG44" s="66"/>
      <c r="EH44" s="66"/>
      <c r="EI44" s="66"/>
      <c r="EJ44" s="66"/>
    </row>
    <row r="45" spans="2:140" x14ac:dyDescent="0.2">
      <c r="B45" s="11"/>
      <c r="C45" s="66"/>
      <c r="D45" s="66"/>
      <c r="E45" s="66"/>
      <c r="F45" s="66"/>
      <c r="G45" s="66"/>
      <c r="H45" s="66"/>
      <c r="I45" s="65"/>
      <c r="J45" s="65"/>
      <c r="K45" s="65"/>
      <c r="L45" s="65"/>
      <c r="M45" s="65"/>
      <c r="N45" s="65"/>
      <c r="O45" s="66"/>
      <c r="P45" s="66"/>
      <c r="Q45" s="66"/>
      <c r="R45" s="66"/>
      <c r="S45" s="66"/>
      <c r="T45" s="66"/>
      <c r="U45" s="65"/>
      <c r="V45" s="65"/>
      <c r="W45" s="65"/>
      <c r="X45" s="65"/>
      <c r="Y45" s="65"/>
      <c r="Z45" s="65"/>
      <c r="AA45" s="66"/>
      <c r="AB45" s="66"/>
      <c r="AC45" s="66"/>
      <c r="AD45" s="66"/>
      <c r="AE45" s="66"/>
      <c r="AF45" s="66"/>
      <c r="AG45" s="66"/>
      <c r="AH45" s="66"/>
      <c r="AI45" s="66"/>
      <c r="AJ45" s="66"/>
      <c r="AK45" s="66"/>
      <c r="AL45" s="66"/>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c r="BZ45" s="84"/>
      <c r="CA45" s="84"/>
      <c r="CB45" s="84"/>
      <c r="CC45" s="84"/>
      <c r="CD45" s="84"/>
      <c r="CE45" s="84"/>
      <c r="CF45" s="84"/>
      <c r="CG45" s="84"/>
      <c r="CH45" s="84"/>
      <c r="CI45" s="84"/>
      <c r="CJ45" s="84"/>
      <c r="CK45" s="84"/>
      <c r="CL45" s="84"/>
      <c r="CM45" s="84"/>
      <c r="CN45" s="84"/>
      <c r="CO45" s="68"/>
      <c r="CP45" s="68"/>
      <c r="CQ45" s="68"/>
      <c r="CR45" s="68"/>
      <c r="CS45" s="68"/>
      <c r="CT45" s="68"/>
      <c r="CU45" s="68"/>
      <c r="CV45" s="68"/>
      <c r="CW45" s="68"/>
      <c r="CX45" s="68"/>
      <c r="CY45" s="68"/>
      <c r="CZ45" s="68"/>
      <c r="DA45" s="68"/>
      <c r="DB45" s="68"/>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F45" s="109" t="s">
        <v>508</v>
      </c>
      <c r="EG45" s="67">
        <v>7833381.5860000001</v>
      </c>
      <c r="EH45" s="67">
        <v>8728971.966</v>
      </c>
      <c r="EI45" s="67">
        <v>10610435.933</v>
      </c>
      <c r="EJ45" s="67">
        <v>11565719.844000001</v>
      </c>
    </row>
    <row r="46" spans="2:140" ht="12.75" customHeight="1" x14ac:dyDescent="0.2">
      <c r="B46" s="109" t="s">
        <v>508</v>
      </c>
      <c r="C46" s="67">
        <v>589.79999999999995</v>
      </c>
      <c r="D46" s="67">
        <v>625.20000000000005</v>
      </c>
      <c r="E46" s="67">
        <v>682.3</v>
      </c>
      <c r="F46" s="67">
        <v>723.3</v>
      </c>
      <c r="G46" s="67">
        <v>729.1</v>
      </c>
      <c r="H46" s="67">
        <v>799.4</v>
      </c>
      <c r="I46" s="69">
        <v>820.4</v>
      </c>
      <c r="J46" s="69">
        <v>828.3</v>
      </c>
      <c r="K46" s="69">
        <v>829.9</v>
      </c>
      <c r="L46" s="69">
        <v>926.9</v>
      </c>
      <c r="M46" s="67">
        <v>1004.6</v>
      </c>
      <c r="N46" s="69">
        <v>1040</v>
      </c>
      <c r="O46" s="67">
        <v>1118.8</v>
      </c>
      <c r="P46" s="67">
        <v>1241.7</v>
      </c>
      <c r="Q46" s="67">
        <v>1223.2</v>
      </c>
      <c r="R46" s="67">
        <v>1329.3</v>
      </c>
      <c r="S46" s="67">
        <v>1316.1</v>
      </c>
      <c r="T46" s="67">
        <v>1281.4000000000001</v>
      </c>
      <c r="U46" s="67">
        <v>1316.2</v>
      </c>
      <c r="V46" s="67">
        <v>1316.4</v>
      </c>
      <c r="W46" s="67">
        <v>1387.2</v>
      </c>
      <c r="X46" s="67">
        <v>1496.8</v>
      </c>
      <c r="Y46" s="67">
        <v>1547.8</v>
      </c>
      <c r="Z46" s="67">
        <v>1863.7</v>
      </c>
      <c r="AA46" s="67">
        <v>1865.6</v>
      </c>
      <c r="AB46" s="67">
        <v>1932.8</v>
      </c>
      <c r="AC46" s="67">
        <v>2237.5</v>
      </c>
      <c r="AD46" s="67">
        <v>2479.4</v>
      </c>
      <c r="AE46" s="67">
        <v>2535.6</v>
      </c>
      <c r="AF46" s="67">
        <v>2716.8</v>
      </c>
      <c r="AG46" s="67">
        <v>2823.7</v>
      </c>
      <c r="AH46" s="67">
        <v>3037.9</v>
      </c>
      <c r="AI46" s="67">
        <v>3321.7</v>
      </c>
      <c r="AJ46" s="67">
        <v>3576</v>
      </c>
      <c r="AK46" s="67">
        <v>3454.2</v>
      </c>
      <c r="AL46" s="67">
        <v>3593.6</v>
      </c>
      <c r="AM46" s="67">
        <v>3817</v>
      </c>
      <c r="AN46" s="67">
        <v>5003.3</v>
      </c>
      <c r="AO46" s="67">
        <v>5290.9</v>
      </c>
      <c r="AP46" s="67">
        <v>5775.9</v>
      </c>
      <c r="AQ46" s="67">
        <v>6822</v>
      </c>
      <c r="AR46" s="67">
        <v>6533.1</v>
      </c>
      <c r="AS46" s="67">
        <v>6424.1</v>
      </c>
      <c r="AT46" s="67">
        <v>6230.2</v>
      </c>
      <c r="AU46" s="67">
        <v>7287.2</v>
      </c>
      <c r="AV46" s="67">
        <v>7569.2</v>
      </c>
      <c r="AW46" s="67">
        <v>9662.5</v>
      </c>
      <c r="AX46" s="67">
        <v>11420</v>
      </c>
      <c r="AY46" s="67">
        <v>12506.3</v>
      </c>
      <c r="AZ46" s="67">
        <v>13123.9</v>
      </c>
      <c r="BA46" s="67">
        <v>17269.599999999999</v>
      </c>
      <c r="BB46" s="67">
        <v>18731.8</v>
      </c>
      <c r="BC46" s="67">
        <v>19686.400000000001</v>
      </c>
      <c r="BD46" s="67">
        <v>21030.400000000001</v>
      </c>
      <c r="BE46" s="67">
        <v>24957.599999999999</v>
      </c>
      <c r="BF46" s="67">
        <v>25278.9</v>
      </c>
      <c r="BG46" s="67">
        <v>26838.1</v>
      </c>
      <c r="BH46" s="67">
        <v>28926.6</v>
      </c>
      <c r="BI46" s="67">
        <v>28769.4</v>
      </c>
      <c r="BJ46" s="67">
        <v>32261.8</v>
      </c>
      <c r="BK46" s="67">
        <v>36237.599999999999</v>
      </c>
      <c r="BL46" s="67">
        <v>45033.5</v>
      </c>
      <c r="BM46" s="67">
        <v>38189.4</v>
      </c>
      <c r="BN46" s="67">
        <v>38572.300000000003</v>
      </c>
      <c r="BO46" s="67">
        <v>39524.9</v>
      </c>
      <c r="BP46" s="67">
        <v>49056.1</v>
      </c>
      <c r="BQ46" s="67">
        <v>53678.7</v>
      </c>
      <c r="BR46" s="67">
        <v>60230.400000000001</v>
      </c>
      <c r="BS46" s="67">
        <v>66831.3</v>
      </c>
      <c r="BT46" s="67">
        <v>87273.600000000006</v>
      </c>
      <c r="BU46" s="67">
        <v>89644</v>
      </c>
      <c r="BV46" s="67">
        <v>85882.1</v>
      </c>
      <c r="BW46" s="67">
        <v>90522.7</v>
      </c>
      <c r="BX46" s="67">
        <v>85303.9</v>
      </c>
      <c r="BY46" s="67">
        <v>78620.7</v>
      </c>
      <c r="BZ46" s="67">
        <v>81216.100000000006</v>
      </c>
      <c r="CA46" s="67">
        <v>110632.5</v>
      </c>
      <c r="CB46" s="67">
        <v>120021</v>
      </c>
      <c r="CC46" s="67">
        <v>146478.1</v>
      </c>
      <c r="CD46" s="67">
        <v>192185.5</v>
      </c>
      <c r="CE46" s="67">
        <v>184641.1</v>
      </c>
      <c r="CF46" s="67">
        <v>208043.1</v>
      </c>
      <c r="CG46" s="67">
        <v>231087.2</v>
      </c>
      <c r="CH46" s="67">
        <v>267805.2</v>
      </c>
      <c r="CI46" s="67">
        <v>246122.5</v>
      </c>
      <c r="CJ46" s="67">
        <v>268794.3</v>
      </c>
      <c r="CK46" s="67">
        <v>297936.09999999998</v>
      </c>
      <c r="CL46" s="67">
        <v>322875.8</v>
      </c>
      <c r="CM46" s="67">
        <v>331222.09999999998</v>
      </c>
      <c r="CN46" s="67">
        <v>375286.2</v>
      </c>
      <c r="CO46" s="67">
        <v>408616.1</v>
      </c>
      <c r="CP46" s="67">
        <v>420830.2</v>
      </c>
      <c r="CQ46" s="67">
        <v>410138</v>
      </c>
      <c r="CR46" s="67">
        <v>350326.2</v>
      </c>
      <c r="CS46" s="67">
        <v>310744.3</v>
      </c>
      <c r="CT46" s="67">
        <v>338796.6</v>
      </c>
      <c r="CU46" s="67">
        <v>314463.09999999998</v>
      </c>
      <c r="CV46" s="67">
        <v>303782.40000000002</v>
      </c>
      <c r="CW46" s="67">
        <v>438659.8</v>
      </c>
      <c r="CX46" s="67">
        <v>598036.80000000005</v>
      </c>
      <c r="CY46" s="67">
        <v>704525.1</v>
      </c>
      <c r="CZ46" s="67">
        <v>759253.1</v>
      </c>
      <c r="DA46" s="67">
        <v>783336</v>
      </c>
      <c r="DB46" s="67">
        <v>614621.4</v>
      </c>
      <c r="DC46" s="67">
        <v>725646.2</v>
      </c>
      <c r="DD46" s="67">
        <v>727368.3</v>
      </c>
      <c r="DE46" s="67">
        <v>866618.3</v>
      </c>
      <c r="DF46" s="67">
        <v>764792.1</v>
      </c>
      <c r="DG46" s="67">
        <v>1107829.3999999999</v>
      </c>
      <c r="DH46" s="67">
        <v>1204558.6000000001</v>
      </c>
      <c r="DI46" s="67">
        <v>1036735.7</v>
      </c>
      <c r="DJ46" s="67">
        <v>1020989.7</v>
      </c>
      <c r="DK46" s="67">
        <v>1359192.7</v>
      </c>
      <c r="DL46" s="67">
        <v>1719695.6</v>
      </c>
      <c r="DM46" s="67">
        <v>1949440.5</v>
      </c>
      <c r="DN46" s="67">
        <v>2207914.4</v>
      </c>
      <c r="DO46" s="67">
        <v>2654112.5</v>
      </c>
      <c r="DP46" s="67">
        <v>3075526.3</v>
      </c>
      <c r="DQ46" s="67">
        <v>3273388.4</v>
      </c>
      <c r="DR46" s="67">
        <v>3990768.5</v>
      </c>
      <c r="DS46" s="67">
        <v>4213708.4000000004</v>
      </c>
      <c r="DT46" s="67">
        <v>4279084.0619999999</v>
      </c>
      <c r="DU46" s="67">
        <v>4490304.3</v>
      </c>
      <c r="DV46" s="67">
        <v>5191601.0999999996</v>
      </c>
      <c r="DW46" s="67">
        <v>6011774.8039999995</v>
      </c>
      <c r="DX46" s="67">
        <v>6752158.0589999994</v>
      </c>
      <c r="DY46" s="67">
        <v>7610278.2000000002</v>
      </c>
      <c r="DZ46" s="67">
        <v>7268792.7000000002</v>
      </c>
      <c r="EA46" s="67">
        <v>8227772.9499999993</v>
      </c>
      <c r="EB46" s="67">
        <v>8605039.7009999994</v>
      </c>
      <c r="EC46" s="67">
        <v>8320899.1708275378</v>
      </c>
      <c r="ED46" s="67">
        <v>7830932.0970000001</v>
      </c>
      <c r="EF46" s="114" t="s">
        <v>520</v>
      </c>
      <c r="EG46" s="66">
        <v>2289925.034</v>
      </c>
      <c r="EH46" s="66">
        <v>3286756.0240000002</v>
      </c>
      <c r="EI46" s="66">
        <v>4079653.5669999998</v>
      </c>
      <c r="EJ46" s="66">
        <v>5368245.9790000003</v>
      </c>
    </row>
    <row r="47" spans="2:140" x14ac:dyDescent="0.2">
      <c r="B47" s="114" t="s">
        <v>520</v>
      </c>
      <c r="C47" s="66">
        <v>511.8</v>
      </c>
      <c r="D47" s="66">
        <v>513.79999999999995</v>
      </c>
      <c r="E47" s="66">
        <v>498.9</v>
      </c>
      <c r="F47" s="66">
        <v>566.1</v>
      </c>
      <c r="G47" s="66">
        <v>557.79999999999995</v>
      </c>
      <c r="H47" s="66">
        <v>624.79999999999995</v>
      </c>
      <c r="I47" s="65">
        <v>624.1</v>
      </c>
      <c r="J47" s="65">
        <v>654.4</v>
      </c>
      <c r="K47" s="65">
        <v>652.4</v>
      </c>
      <c r="L47" s="65">
        <v>756.5</v>
      </c>
      <c r="M47" s="66">
        <v>816.1</v>
      </c>
      <c r="N47" s="65">
        <v>858</v>
      </c>
      <c r="O47" s="66">
        <v>911.9</v>
      </c>
      <c r="P47" s="66">
        <v>1039.2</v>
      </c>
      <c r="Q47" s="66">
        <v>1024.0999999999999</v>
      </c>
      <c r="R47" s="66">
        <v>1113.3</v>
      </c>
      <c r="S47" s="66">
        <v>1099.2</v>
      </c>
      <c r="T47" s="66">
        <v>1072.5</v>
      </c>
      <c r="U47" s="66">
        <v>1076</v>
      </c>
      <c r="V47" s="66">
        <v>1032.4000000000001</v>
      </c>
      <c r="W47" s="66">
        <v>1081.9000000000001</v>
      </c>
      <c r="X47" s="66">
        <v>1105.3</v>
      </c>
      <c r="Y47" s="66">
        <v>1145.4000000000001</v>
      </c>
      <c r="Z47" s="66">
        <v>1292.9000000000001</v>
      </c>
      <c r="AA47" s="66">
        <v>1267.3</v>
      </c>
      <c r="AB47" s="66">
        <v>1316.8</v>
      </c>
      <c r="AC47" s="66">
        <v>1354.5</v>
      </c>
      <c r="AD47" s="66">
        <v>1370.9</v>
      </c>
      <c r="AE47" s="66">
        <v>1374.8</v>
      </c>
      <c r="AF47" s="66">
        <v>1493.3</v>
      </c>
      <c r="AG47" s="66">
        <v>1589.1</v>
      </c>
      <c r="AH47" s="66">
        <v>1807.8</v>
      </c>
      <c r="AI47" s="66">
        <v>1945.7</v>
      </c>
      <c r="AJ47" s="66">
        <v>1821.5</v>
      </c>
      <c r="AK47" s="66">
        <v>1752.7</v>
      </c>
      <c r="AL47" s="66">
        <v>1923.6</v>
      </c>
      <c r="AM47" s="66">
        <v>1958.2</v>
      </c>
      <c r="AN47" s="66">
        <v>1956.6</v>
      </c>
      <c r="AO47" s="66">
        <v>2293.1999999999998</v>
      </c>
      <c r="AP47" s="66">
        <v>2256.9</v>
      </c>
      <c r="AQ47" s="66">
        <v>2301.6999999999998</v>
      </c>
      <c r="AR47" s="66">
        <v>2802.1</v>
      </c>
      <c r="AS47" s="66">
        <v>2953.7</v>
      </c>
      <c r="AT47" s="66">
        <v>3021.9</v>
      </c>
      <c r="AU47" s="66">
        <v>3310.4</v>
      </c>
      <c r="AV47" s="66">
        <v>3539.7</v>
      </c>
      <c r="AW47" s="66">
        <v>3795.3</v>
      </c>
      <c r="AX47" s="66">
        <v>4166.2</v>
      </c>
      <c r="AY47" s="66">
        <v>4159.8</v>
      </c>
      <c r="AZ47" s="66">
        <v>4258.6000000000004</v>
      </c>
      <c r="BA47" s="66">
        <v>4462.1000000000004</v>
      </c>
      <c r="BB47" s="66">
        <v>4519.3999999999996</v>
      </c>
      <c r="BC47" s="66">
        <v>5653</v>
      </c>
      <c r="BD47" s="66">
        <v>6675.3</v>
      </c>
      <c r="BE47" s="66">
        <v>6945.1</v>
      </c>
      <c r="BF47" s="66">
        <v>6950.9</v>
      </c>
      <c r="BG47" s="66">
        <v>15168</v>
      </c>
      <c r="BH47" s="66">
        <v>15261.3</v>
      </c>
      <c r="BI47" s="66">
        <v>15774.9</v>
      </c>
      <c r="BJ47" s="66">
        <v>16216.7</v>
      </c>
      <c r="BK47" s="66">
        <v>18215.599999999999</v>
      </c>
      <c r="BL47" s="66">
        <v>18870.3</v>
      </c>
      <c r="BM47" s="66">
        <v>18828.099999999999</v>
      </c>
      <c r="BN47" s="66">
        <v>16203.3</v>
      </c>
      <c r="BO47" s="66">
        <v>16215.5</v>
      </c>
      <c r="BP47" s="66">
        <v>16290.9</v>
      </c>
      <c r="BQ47" s="66">
        <v>16285.6</v>
      </c>
      <c r="BR47" s="66">
        <v>15018.8</v>
      </c>
      <c r="BS47" s="66">
        <v>15228.1</v>
      </c>
      <c r="BT47" s="66">
        <v>19069.5</v>
      </c>
      <c r="BU47" s="66">
        <v>19062.5</v>
      </c>
      <c r="BV47" s="66">
        <v>19070.400000000001</v>
      </c>
      <c r="BW47" s="66">
        <v>23113.9</v>
      </c>
      <c r="BX47" s="66">
        <v>22825.1</v>
      </c>
      <c r="BY47" s="66">
        <v>23082.6</v>
      </c>
      <c r="BZ47" s="66">
        <v>27356.400000000001</v>
      </c>
      <c r="CA47" s="66">
        <v>51294.5</v>
      </c>
      <c r="CB47" s="66">
        <v>69191.5</v>
      </c>
      <c r="CC47" s="66">
        <v>79339.100000000006</v>
      </c>
      <c r="CD47" s="66">
        <v>96022.9</v>
      </c>
      <c r="CE47" s="66">
        <v>119565.6</v>
      </c>
      <c r="CF47" s="66">
        <v>119015.1</v>
      </c>
      <c r="CG47" s="66">
        <v>117628</v>
      </c>
      <c r="CH47" s="66">
        <v>129797.1</v>
      </c>
      <c r="CI47" s="66">
        <v>122376</v>
      </c>
      <c r="CJ47" s="66">
        <v>138014.70000000001</v>
      </c>
      <c r="CK47" s="66">
        <v>126625.2</v>
      </c>
      <c r="CL47" s="66">
        <v>125185.3</v>
      </c>
      <c r="CM47" s="66">
        <v>118777</v>
      </c>
      <c r="CN47" s="66">
        <v>107923.8</v>
      </c>
      <c r="CO47" s="66">
        <v>123160.4</v>
      </c>
      <c r="CP47" s="66">
        <v>148712.1</v>
      </c>
      <c r="CQ47" s="66">
        <v>144908.70000000001</v>
      </c>
      <c r="CR47" s="66">
        <v>144552.4</v>
      </c>
      <c r="CS47" s="66">
        <v>147799.29999999999</v>
      </c>
      <c r="CT47" s="66">
        <v>146963.29999999999</v>
      </c>
      <c r="CU47" s="66">
        <v>126147.9</v>
      </c>
      <c r="CV47" s="66">
        <v>138480.79999999999</v>
      </c>
      <c r="CW47" s="66">
        <v>152431.29999999999</v>
      </c>
      <c r="CX47" s="66">
        <v>181019</v>
      </c>
      <c r="CY47" s="66">
        <v>211294.4</v>
      </c>
      <c r="CZ47" s="66">
        <v>233214.1</v>
      </c>
      <c r="DA47" s="66">
        <v>259194.1</v>
      </c>
      <c r="DB47" s="66">
        <v>230730.2</v>
      </c>
      <c r="DC47" s="66">
        <v>187486.4</v>
      </c>
      <c r="DD47" s="66">
        <v>186193.5</v>
      </c>
      <c r="DE47" s="66">
        <v>181663</v>
      </c>
      <c r="DF47" s="66">
        <v>161732.20000000001</v>
      </c>
      <c r="DG47" s="66">
        <v>169333.2</v>
      </c>
      <c r="DH47" s="66">
        <v>181854.6</v>
      </c>
      <c r="DI47" s="66">
        <v>182170.9</v>
      </c>
      <c r="DJ47" s="66">
        <v>161177.20000000001</v>
      </c>
      <c r="DK47" s="66">
        <v>197658.5</v>
      </c>
      <c r="DL47" s="66">
        <v>192836.6</v>
      </c>
      <c r="DM47" s="66">
        <v>208318.5</v>
      </c>
      <c r="DN47" s="66">
        <v>206292</v>
      </c>
      <c r="DO47" s="66">
        <v>260886.2</v>
      </c>
      <c r="DP47" s="66">
        <v>457495.2</v>
      </c>
      <c r="DQ47" s="66">
        <v>493252.4</v>
      </c>
      <c r="DR47" s="66">
        <v>622729.9</v>
      </c>
      <c r="DS47" s="66">
        <v>720936</v>
      </c>
      <c r="DT47" s="66">
        <v>743493</v>
      </c>
      <c r="DU47" s="66">
        <v>2125727.2000000002</v>
      </c>
      <c r="DV47" s="66">
        <v>2640857</v>
      </c>
      <c r="DW47" s="66">
        <v>3017006.0819999999</v>
      </c>
      <c r="DX47" s="66">
        <v>3377903.4</v>
      </c>
      <c r="DY47" s="66">
        <v>3784300.0000000005</v>
      </c>
      <c r="DZ47" s="66">
        <v>3144843.2</v>
      </c>
      <c r="EA47" s="66">
        <v>3374796.2</v>
      </c>
      <c r="EB47" s="66">
        <v>2965941.946</v>
      </c>
      <c r="EC47" s="66">
        <v>2454521.7236778801</v>
      </c>
      <c r="ED47" s="66">
        <v>2034409.003</v>
      </c>
      <c r="EF47" s="114" t="s">
        <v>521</v>
      </c>
      <c r="EG47" s="66">
        <v>4413307.5319999997</v>
      </c>
      <c r="EH47" s="66">
        <v>4348350.49</v>
      </c>
      <c r="EI47" s="66">
        <v>5171021.5970000001</v>
      </c>
      <c r="EJ47" s="66">
        <v>4528862.352</v>
      </c>
    </row>
    <row r="48" spans="2:140" ht="12.75" customHeight="1" x14ac:dyDescent="0.2">
      <c r="B48" s="114" t="s">
        <v>521</v>
      </c>
      <c r="C48" s="66">
        <v>0</v>
      </c>
      <c r="D48" s="66">
        <v>0</v>
      </c>
      <c r="E48" s="66">
        <v>62.4</v>
      </c>
      <c r="F48" s="66">
        <v>42.1</v>
      </c>
      <c r="G48" s="66">
        <v>56.7</v>
      </c>
      <c r="H48" s="66">
        <v>37.4</v>
      </c>
      <c r="I48" s="65">
        <v>62.5</v>
      </c>
      <c r="J48" s="65">
        <v>33</v>
      </c>
      <c r="K48" s="65">
        <v>51.9</v>
      </c>
      <c r="L48" s="65">
        <v>39</v>
      </c>
      <c r="M48" s="66">
        <v>56.3</v>
      </c>
      <c r="N48" s="65">
        <v>24.2</v>
      </c>
      <c r="O48" s="66">
        <v>68.7</v>
      </c>
      <c r="P48" s="66">
        <v>30.8</v>
      </c>
      <c r="Q48" s="66">
        <v>20.6</v>
      </c>
      <c r="R48" s="66">
        <v>20.7</v>
      </c>
      <c r="S48" s="66">
        <v>0</v>
      </c>
      <c r="T48" s="66">
        <v>0</v>
      </c>
      <c r="U48" s="66">
        <v>0</v>
      </c>
      <c r="V48" s="66">
        <v>0</v>
      </c>
      <c r="W48" s="66">
        <v>0</v>
      </c>
      <c r="X48" s="66">
        <v>40</v>
      </c>
      <c r="Y48" s="66">
        <v>0</v>
      </c>
      <c r="Z48" s="66">
        <v>35</v>
      </c>
      <c r="AA48" s="66">
        <v>5</v>
      </c>
      <c r="AB48" s="66">
        <v>7</v>
      </c>
      <c r="AC48" s="66">
        <v>125.8</v>
      </c>
      <c r="AD48" s="66">
        <v>88.5</v>
      </c>
      <c r="AE48" s="66">
        <v>8.5</v>
      </c>
      <c r="AF48" s="66">
        <v>40.9</v>
      </c>
      <c r="AG48" s="66">
        <v>71.599999999999994</v>
      </c>
      <c r="AH48" s="66">
        <v>53</v>
      </c>
      <c r="AI48" s="66">
        <v>65.2</v>
      </c>
      <c r="AJ48" s="66">
        <v>241.5</v>
      </c>
      <c r="AK48" s="66">
        <v>167.9</v>
      </c>
      <c r="AL48" s="66">
        <v>75.3</v>
      </c>
      <c r="AM48" s="66">
        <v>55.6</v>
      </c>
      <c r="AN48" s="66">
        <v>1102.7</v>
      </c>
      <c r="AO48" s="66">
        <v>992.1</v>
      </c>
      <c r="AP48" s="66">
        <v>1272.5</v>
      </c>
      <c r="AQ48" s="66">
        <v>2057.6</v>
      </c>
      <c r="AR48" s="66">
        <v>1189.7</v>
      </c>
      <c r="AS48" s="66">
        <v>714.7</v>
      </c>
      <c r="AT48" s="66">
        <v>442.2</v>
      </c>
      <c r="AU48" s="66">
        <v>1171.8</v>
      </c>
      <c r="AV48" s="66">
        <v>939.7</v>
      </c>
      <c r="AW48" s="66">
        <v>2246.8000000000002</v>
      </c>
      <c r="AX48" s="66">
        <v>3048.2</v>
      </c>
      <c r="AY48" s="66">
        <v>3677.2</v>
      </c>
      <c r="AZ48" s="66">
        <v>3397.3</v>
      </c>
      <c r="BA48" s="66">
        <v>6516.4</v>
      </c>
      <c r="BB48" s="66">
        <v>7579.6</v>
      </c>
      <c r="BC48" s="66">
        <v>6710.4</v>
      </c>
      <c r="BD48" s="66">
        <v>6399.5</v>
      </c>
      <c r="BE48" s="66">
        <v>9023.7999999999993</v>
      </c>
      <c r="BF48" s="66">
        <v>9177.7999999999993</v>
      </c>
      <c r="BG48" s="66">
        <v>1468.4</v>
      </c>
      <c r="BH48" s="66">
        <v>2748.6</v>
      </c>
      <c r="BI48" s="66">
        <v>1451.5</v>
      </c>
      <c r="BJ48" s="66">
        <v>3733.2</v>
      </c>
      <c r="BK48" s="66">
        <v>4603.2</v>
      </c>
      <c r="BL48" s="66">
        <v>11194.1</v>
      </c>
      <c r="BM48" s="66">
        <v>2607.6</v>
      </c>
      <c r="BN48" s="66">
        <v>6334.6</v>
      </c>
      <c r="BO48" s="66">
        <v>7080.1</v>
      </c>
      <c r="BP48" s="66">
        <v>16058.9</v>
      </c>
      <c r="BQ48" s="66">
        <v>19845.599999999999</v>
      </c>
      <c r="BR48" s="66">
        <v>24058.9</v>
      </c>
      <c r="BS48" s="66">
        <v>27582</v>
      </c>
      <c r="BT48" s="66">
        <v>43039.199999999997</v>
      </c>
      <c r="BU48" s="66">
        <v>44646.3</v>
      </c>
      <c r="BV48" s="66">
        <v>40902.5</v>
      </c>
      <c r="BW48" s="66">
        <v>40099.300000000003</v>
      </c>
      <c r="BX48" s="66">
        <v>34373.699999999997</v>
      </c>
      <c r="BY48" s="66">
        <v>27223</v>
      </c>
      <c r="BZ48" s="66">
        <f>26321.7</f>
        <v>26321.7</v>
      </c>
      <c r="CA48" s="66">
        <v>31206.2</v>
      </c>
      <c r="CB48" s="66">
        <v>23484.6</v>
      </c>
      <c r="CC48" s="66">
        <v>38768</v>
      </c>
      <c r="CD48" s="66">
        <v>68393.100000000006</v>
      </c>
      <c r="CE48" s="66">
        <v>36145.1</v>
      </c>
      <c r="CF48" s="66">
        <v>60884.3</v>
      </c>
      <c r="CG48" s="66">
        <v>83028.2</v>
      </c>
      <c r="CH48" s="66">
        <v>105288.1</v>
      </c>
      <c r="CI48" s="66">
        <v>86729.8</v>
      </c>
      <c r="CJ48" s="66">
        <v>94504.2</v>
      </c>
      <c r="CK48" s="66">
        <v>126177.1</v>
      </c>
      <c r="CL48" s="66">
        <v>151368.4</v>
      </c>
      <c r="CM48" s="66">
        <v>167087.70000000001</v>
      </c>
      <c r="CN48" s="66">
        <v>220918.5</v>
      </c>
      <c r="CO48" s="66">
        <v>237265.4</v>
      </c>
      <c r="CP48" s="66">
        <v>228093.9</v>
      </c>
      <c r="CQ48" s="66">
        <v>207313</v>
      </c>
      <c r="CR48" s="66">
        <v>145440.4</v>
      </c>
      <c r="CS48" s="66">
        <v>105761.3</v>
      </c>
      <c r="CT48" s="66">
        <v>139195</v>
      </c>
      <c r="CU48" s="66">
        <v>125604.9</v>
      </c>
      <c r="CV48" s="66">
        <v>105093.4</v>
      </c>
      <c r="CW48" s="66">
        <v>221674.3</v>
      </c>
      <c r="CX48" s="66">
        <v>341029.6</v>
      </c>
      <c r="CY48" s="66">
        <v>404619</v>
      </c>
      <c r="CZ48" s="66">
        <v>418329.3</v>
      </c>
      <c r="DA48" s="66">
        <v>410594.5</v>
      </c>
      <c r="DB48" s="66">
        <v>267378.7</v>
      </c>
      <c r="DC48" s="66">
        <v>415199</v>
      </c>
      <c r="DD48" s="66">
        <v>373524.1</v>
      </c>
      <c r="DE48" s="66">
        <v>409361.9</v>
      </c>
      <c r="DF48" s="66">
        <v>382108.1</v>
      </c>
      <c r="DG48" s="66">
        <v>657161.30000000005</v>
      </c>
      <c r="DH48" s="66">
        <v>718520.9</v>
      </c>
      <c r="DI48" s="66">
        <v>559397.6</v>
      </c>
      <c r="DJ48" s="66">
        <v>541289.1</v>
      </c>
      <c r="DK48" s="66">
        <v>748731.4</v>
      </c>
      <c r="DL48" s="66">
        <v>986725.6</v>
      </c>
      <c r="DM48" s="66">
        <v>1119504</v>
      </c>
      <c r="DN48" s="66">
        <v>1266001.8</v>
      </c>
      <c r="DO48" s="66">
        <v>1572278.4</v>
      </c>
      <c r="DP48" s="66">
        <v>1932569.3</v>
      </c>
      <c r="DQ48" s="66">
        <v>1916027.9</v>
      </c>
      <c r="DR48" s="66">
        <v>2519713.7999999998</v>
      </c>
      <c r="DS48" s="66">
        <v>2604250.2000000002</v>
      </c>
      <c r="DT48" s="66">
        <v>2713794.6</v>
      </c>
      <c r="DU48" s="66">
        <v>1547276.3</v>
      </c>
      <c r="DV48" s="66">
        <v>1728730.5</v>
      </c>
      <c r="DW48" s="66">
        <v>2164377.3110000002</v>
      </c>
      <c r="DX48" s="66">
        <v>2537577.9</v>
      </c>
      <c r="DY48" s="66">
        <v>2666090.2999999998</v>
      </c>
      <c r="DZ48" s="66">
        <v>3145702.9</v>
      </c>
      <c r="EA48" s="66">
        <v>3783600.4</v>
      </c>
      <c r="EB48" s="66">
        <v>4588491.8380000005</v>
      </c>
      <c r="EC48" s="66">
        <v>4773462.608</v>
      </c>
      <c r="ED48" s="66">
        <v>4724513.9570000004</v>
      </c>
      <c r="EF48" s="114" t="s">
        <v>522</v>
      </c>
      <c r="EG48" s="66"/>
      <c r="EH48" s="66"/>
      <c r="EI48" s="66"/>
      <c r="EJ48" s="66"/>
    </row>
    <row r="49" spans="1:140" x14ac:dyDescent="0.2">
      <c r="B49" s="114" t="s">
        <v>522</v>
      </c>
      <c r="C49" s="66">
        <v>55.1</v>
      </c>
      <c r="D49" s="66">
        <v>90.8</v>
      </c>
      <c r="E49" s="66">
        <v>97.8</v>
      </c>
      <c r="F49" s="66">
        <v>91.5</v>
      </c>
      <c r="G49" s="66">
        <v>91.2</v>
      </c>
      <c r="H49" s="66">
        <v>110.3</v>
      </c>
      <c r="I49" s="65">
        <v>106.8</v>
      </c>
      <c r="J49" s="65">
        <v>117.1</v>
      </c>
      <c r="K49" s="65">
        <v>105.9</v>
      </c>
      <c r="L49" s="65">
        <v>108.6</v>
      </c>
      <c r="M49" s="65">
        <v>108.7</v>
      </c>
      <c r="N49" s="65">
        <v>134.19999999999999</v>
      </c>
      <c r="O49" s="65">
        <v>113.6</v>
      </c>
      <c r="P49" s="65">
        <v>148.6</v>
      </c>
      <c r="Q49" s="65">
        <v>155.30000000000001</v>
      </c>
      <c r="R49" s="65">
        <v>171.9</v>
      </c>
      <c r="S49" s="65">
        <v>192.4</v>
      </c>
      <c r="T49" s="65">
        <v>181.7</v>
      </c>
      <c r="U49" s="66">
        <v>182.7</v>
      </c>
      <c r="V49" s="66">
        <v>207</v>
      </c>
      <c r="W49" s="66">
        <v>231.4</v>
      </c>
      <c r="X49" s="66">
        <v>269</v>
      </c>
      <c r="Y49" s="66">
        <v>274.3</v>
      </c>
      <c r="Z49" s="66">
        <v>362.4</v>
      </c>
      <c r="AA49" s="66">
        <v>350.5</v>
      </c>
      <c r="AB49" s="66">
        <v>351</v>
      </c>
      <c r="AC49" s="66">
        <v>349.1</v>
      </c>
      <c r="AD49" s="66">
        <v>577.4</v>
      </c>
      <c r="AE49" s="66">
        <v>577.4</v>
      </c>
      <c r="AF49" s="66">
        <v>602.70000000000005</v>
      </c>
      <c r="AG49" s="66">
        <v>574.20000000000005</v>
      </c>
      <c r="AH49" s="66">
        <v>459.1</v>
      </c>
      <c r="AI49" s="66">
        <v>458</v>
      </c>
      <c r="AJ49" s="66">
        <v>595.4</v>
      </c>
      <c r="AK49" s="66">
        <v>611.1</v>
      </c>
      <c r="AL49" s="66">
        <v>747.5</v>
      </c>
      <c r="AM49" s="66">
        <v>757.7</v>
      </c>
      <c r="AN49" s="66">
        <v>804.2</v>
      </c>
      <c r="AO49" s="66">
        <v>826.3</v>
      </c>
      <c r="AP49" s="66">
        <v>893.4</v>
      </c>
      <c r="AQ49" s="66">
        <v>909.5</v>
      </c>
      <c r="AR49" s="66">
        <v>873.6</v>
      </c>
      <c r="AS49" s="66">
        <v>954.6</v>
      </c>
      <c r="AT49" s="66">
        <v>957.5</v>
      </c>
      <c r="AU49" s="66">
        <v>960.2</v>
      </c>
      <c r="AV49" s="66">
        <v>913</v>
      </c>
      <c r="AW49" s="66">
        <v>985.9</v>
      </c>
      <c r="AX49" s="66">
        <v>1012.6</v>
      </c>
      <c r="AY49" s="66">
        <v>1008.9</v>
      </c>
      <c r="AZ49" s="66">
        <v>1070.7</v>
      </c>
      <c r="BA49" s="66">
        <v>1081.2</v>
      </c>
      <c r="BB49" s="66">
        <v>1241.2</v>
      </c>
      <c r="BC49" s="66">
        <v>1241.3</v>
      </c>
      <c r="BD49" s="66">
        <v>1280.4000000000001</v>
      </c>
      <c r="BE49" s="66">
        <v>1311.8</v>
      </c>
      <c r="BF49" s="66">
        <v>1328.9</v>
      </c>
      <c r="BG49" s="66">
        <v>1353.7</v>
      </c>
      <c r="BH49" s="66">
        <v>1408.5</v>
      </c>
      <c r="BI49" s="66">
        <v>1409.4</v>
      </c>
      <c r="BJ49" s="66">
        <v>1630.6</v>
      </c>
      <c r="BK49" s="66">
        <v>1633.2</v>
      </c>
      <c r="BL49" s="66">
        <v>2365.1</v>
      </c>
      <c r="BM49" s="66">
        <v>2383.4</v>
      </c>
      <c r="BN49" s="66">
        <v>2598.6</v>
      </c>
      <c r="BO49" s="66">
        <v>2505</v>
      </c>
      <c r="BP49" s="66">
        <v>2575.5</v>
      </c>
      <c r="BQ49" s="66">
        <v>2605.6</v>
      </c>
      <c r="BR49" s="66">
        <v>4170.6000000000004</v>
      </c>
      <c r="BS49" s="66">
        <v>4047.8</v>
      </c>
      <c r="BT49" s="66">
        <v>4061</v>
      </c>
      <c r="BU49" s="66">
        <v>4064.9</v>
      </c>
      <c r="BV49" s="66">
        <v>3933</v>
      </c>
      <c r="BW49" s="66">
        <v>4018.5</v>
      </c>
      <c r="BX49" s="66">
        <v>4030.3</v>
      </c>
      <c r="BY49" s="66">
        <v>3981</v>
      </c>
      <c r="BZ49" s="66">
        <v>4009.5</v>
      </c>
      <c r="CA49" s="66">
        <v>3916.4</v>
      </c>
      <c r="CB49" s="66">
        <v>3837.7</v>
      </c>
      <c r="CC49" s="66">
        <v>3827.3</v>
      </c>
      <c r="CD49" s="66">
        <v>3705.8</v>
      </c>
      <c r="CE49" s="66">
        <v>3678.9</v>
      </c>
      <c r="CF49" s="66">
        <v>2997.9</v>
      </c>
      <c r="CG49" s="66">
        <v>3233.7</v>
      </c>
      <c r="CH49" s="66">
        <v>3000.6</v>
      </c>
      <c r="CI49" s="66">
        <v>3257.2</v>
      </c>
      <c r="CJ49" s="66">
        <v>3218.3</v>
      </c>
      <c r="CK49" s="66">
        <v>3420.7</v>
      </c>
      <c r="CL49" s="66">
        <v>2434.9</v>
      </c>
      <c r="CM49" s="66">
        <v>2506.1999999999998</v>
      </c>
      <c r="CN49" s="66">
        <v>2291.1</v>
      </c>
      <c r="CO49" s="66">
        <v>2291.1999999999998</v>
      </c>
      <c r="CP49" s="66">
        <v>2111</v>
      </c>
      <c r="CQ49" s="66">
        <v>2110.1999999999998</v>
      </c>
      <c r="CR49" s="66">
        <v>1869.1</v>
      </c>
      <c r="CS49" s="66">
        <v>1869.1</v>
      </c>
      <c r="CT49" s="66">
        <v>1869.1</v>
      </c>
      <c r="CU49" s="66">
        <v>1869.1</v>
      </c>
      <c r="CV49" s="66">
        <v>1798</v>
      </c>
      <c r="CW49" s="66">
        <v>1796</v>
      </c>
      <c r="CX49" s="66">
        <v>1573.4</v>
      </c>
      <c r="CY49" s="66">
        <v>1332.2</v>
      </c>
      <c r="CZ49" s="66">
        <v>180.3</v>
      </c>
      <c r="DA49" s="66">
        <v>75.099999999999994</v>
      </c>
      <c r="DB49" s="66">
        <v>75.099999999999994</v>
      </c>
      <c r="DC49" s="66">
        <v>75.099999999999994</v>
      </c>
      <c r="DD49" s="66">
        <v>75.099999999999994</v>
      </c>
      <c r="DE49" s="66">
        <v>75.099999999999994</v>
      </c>
      <c r="DF49" s="66">
        <v>75.099999999999994</v>
      </c>
      <c r="DG49" s="66">
        <v>75.099999999999994</v>
      </c>
      <c r="DH49" s="66">
        <v>75.099999999999994</v>
      </c>
      <c r="DI49" s="66">
        <v>75.099999999999994</v>
      </c>
      <c r="DJ49" s="66">
        <v>75.099999999999994</v>
      </c>
      <c r="DK49" s="66">
        <v>75.099999999999994</v>
      </c>
      <c r="DL49" s="66">
        <v>0</v>
      </c>
      <c r="DM49" s="66">
        <v>0</v>
      </c>
      <c r="DN49" s="66">
        <v>0</v>
      </c>
      <c r="DO49" s="66">
        <v>0</v>
      </c>
      <c r="DP49" s="66">
        <v>0</v>
      </c>
      <c r="DQ49" s="66">
        <v>0</v>
      </c>
      <c r="DR49" s="66">
        <v>0</v>
      </c>
      <c r="DS49" s="66">
        <v>0</v>
      </c>
      <c r="DT49" s="66">
        <v>0</v>
      </c>
      <c r="DU49" s="66">
        <v>0</v>
      </c>
      <c r="DV49" s="66">
        <v>0</v>
      </c>
      <c r="DW49" s="66">
        <v>0</v>
      </c>
      <c r="DX49" s="66">
        <v>0</v>
      </c>
      <c r="DY49" s="66">
        <v>0</v>
      </c>
      <c r="DZ49" s="66" t="s">
        <v>431</v>
      </c>
      <c r="EA49" s="66" t="s">
        <v>431</v>
      </c>
      <c r="EB49" s="66"/>
      <c r="EC49" s="66" t="s">
        <v>431</v>
      </c>
      <c r="ED49" s="66">
        <v>0</v>
      </c>
      <c r="EF49" s="114" t="s">
        <v>523</v>
      </c>
      <c r="EG49" s="66">
        <v>149685.633</v>
      </c>
      <c r="EH49" s="66">
        <v>121305.77499999999</v>
      </c>
      <c r="EI49" s="66">
        <v>83944.274000000005</v>
      </c>
      <c r="EJ49" s="66">
        <v>92831.997000000003</v>
      </c>
    </row>
    <row r="50" spans="1:140" ht="12.75" customHeight="1" x14ac:dyDescent="0.2">
      <c r="B50" s="114" t="s">
        <v>523</v>
      </c>
      <c r="C50" s="66">
        <v>0</v>
      </c>
      <c r="D50" s="66">
        <v>0</v>
      </c>
      <c r="E50" s="66">
        <v>5.4</v>
      </c>
      <c r="F50" s="66">
        <v>5.0999999999999996</v>
      </c>
      <c r="G50" s="66">
        <v>5.0999999999999996</v>
      </c>
      <c r="H50" s="66">
        <v>7.5</v>
      </c>
      <c r="I50" s="65">
        <v>9.6</v>
      </c>
      <c r="J50" s="65">
        <v>10.3</v>
      </c>
      <c r="K50" s="65">
        <v>9.1999999999999993</v>
      </c>
      <c r="L50" s="65">
        <v>6.8</v>
      </c>
      <c r="M50" s="66">
        <v>7</v>
      </c>
      <c r="N50" s="65">
        <v>7</v>
      </c>
      <c r="O50" s="65">
        <v>6.6</v>
      </c>
      <c r="P50" s="65">
        <v>6.5</v>
      </c>
      <c r="Q50" s="65">
        <v>6.1</v>
      </c>
      <c r="R50" s="65">
        <v>6.1</v>
      </c>
      <c r="S50" s="66">
        <v>5.5</v>
      </c>
      <c r="T50" s="65">
        <v>5.9</v>
      </c>
      <c r="U50" s="66">
        <v>6.6</v>
      </c>
      <c r="V50" s="66">
        <v>5.3</v>
      </c>
      <c r="W50" s="66">
        <v>4</v>
      </c>
      <c r="X50" s="66">
        <v>4</v>
      </c>
      <c r="Y50" s="66">
        <v>2.8</v>
      </c>
      <c r="Z50" s="66">
        <v>2.4</v>
      </c>
      <c r="AA50" s="66">
        <v>2.4</v>
      </c>
      <c r="AB50" s="66">
        <v>2.4</v>
      </c>
      <c r="AC50" s="66">
        <v>3.8</v>
      </c>
      <c r="AD50" s="66">
        <v>3.8</v>
      </c>
      <c r="AE50" s="66">
        <v>3.8</v>
      </c>
      <c r="AF50" s="66">
        <v>3.1</v>
      </c>
      <c r="AG50" s="66">
        <v>3.1</v>
      </c>
      <c r="AH50" s="66">
        <v>3.1</v>
      </c>
      <c r="AI50" s="66">
        <v>3.1</v>
      </c>
      <c r="AJ50" s="66">
        <v>3.1</v>
      </c>
      <c r="AK50" s="66">
        <v>3.1</v>
      </c>
      <c r="AL50" s="66">
        <v>3.1</v>
      </c>
      <c r="AM50" s="66">
        <v>3.1</v>
      </c>
      <c r="AN50" s="66">
        <v>3.1</v>
      </c>
      <c r="AO50" s="66">
        <v>3.1</v>
      </c>
      <c r="AP50" s="66">
        <v>3.1</v>
      </c>
      <c r="AQ50" s="66">
        <v>3.1</v>
      </c>
      <c r="AR50" s="66">
        <v>3.1</v>
      </c>
      <c r="AS50" s="66">
        <v>3.1</v>
      </c>
      <c r="AT50" s="66">
        <v>3.7</v>
      </c>
      <c r="AU50" s="66">
        <v>3.7</v>
      </c>
      <c r="AV50" s="66">
        <v>3.7</v>
      </c>
      <c r="AW50" s="66">
        <v>15.3</v>
      </c>
      <c r="AX50" s="66">
        <v>15.2</v>
      </c>
      <c r="AY50" s="66">
        <v>15.3</v>
      </c>
      <c r="AZ50" s="66">
        <v>27.9</v>
      </c>
      <c r="BA50" s="66">
        <v>27.8</v>
      </c>
      <c r="BB50" s="66">
        <v>27.8</v>
      </c>
      <c r="BC50" s="66">
        <v>26.5</v>
      </c>
      <c r="BD50" s="66">
        <v>14.1</v>
      </c>
      <c r="BE50" s="66">
        <v>13.3</v>
      </c>
      <c r="BF50" s="66">
        <v>14.3</v>
      </c>
      <c r="BG50" s="66">
        <v>13.9</v>
      </c>
      <c r="BH50" s="66">
        <v>13.9</v>
      </c>
      <c r="BI50" s="66">
        <v>2.6</v>
      </c>
      <c r="BJ50" s="66">
        <v>2.6</v>
      </c>
      <c r="BK50" s="66">
        <v>2.6</v>
      </c>
      <c r="BL50" s="66">
        <v>2.6</v>
      </c>
      <c r="BM50" s="66">
        <v>2.6</v>
      </c>
      <c r="BN50" s="66">
        <v>2.6</v>
      </c>
      <c r="BO50" s="66">
        <v>2.6</v>
      </c>
      <c r="BP50" s="66">
        <v>2.6</v>
      </c>
      <c r="BQ50" s="66">
        <v>2.6</v>
      </c>
      <c r="BR50" s="66">
        <v>2.6</v>
      </c>
      <c r="BS50" s="66">
        <v>2.6</v>
      </c>
      <c r="BT50" s="66">
        <v>2.6</v>
      </c>
      <c r="BU50" s="66">
        <v>2.6</v>
      </c>
      <c r="BV50" s="66">
        <v>2.6</v>
      </c>
      <c r="BW50" s="66">
        <v>2.6</v>
      </c>
      <c r="BX50" s="66">
        <v>2.6</v>
      </c>
      <c r="BY50" s="66">
        <v>2</v>
      </c>
      <c r="BZ50" s="66">
        <v>2.6</v>
      </c>
      <c r="CA50" s="66">
        <v>2.6</v>
      </c>
      <c r="CB50" s="66">
        <v>2.6</v>
      </c>
      <c r="CC50" s="66">
        <v>2.6</v>
      </c>
      <c r="CD50" s="66">
        <v>2.6</v>
      </c>
      <c r="CE50" s="66">
        <v>2.6</v>
      </c>
      <c r="CF50" s="66">
        <v>2.6</v>
      </c>
      <c r="CG50" s="66">
        <v>2.6</v>
      </c>
      <c r="CH50" s="66">
        <v>2.6</v>
      </c>
      <c r="CI50" s="66">
        <v>2.6</v>
      </c>
      <c r="CJ50" s="66">
        <v>2.6</v>
      </c>
      <c r="CK50" s="66">
        <v>2.6</v>
      </c>
      <c r="CL50" s="66">
        <v>2.6</v>
      </c>
      <c r="CM50" s="66">
        <v>2.6</v>
      </c>
      <c r="CN50" s="66">
        <v>2.6</v>
      </c>
      <c r="CO50" s="66">
        <v>2.6</v>
      </c>
      <c r="CP50" s="66">
        <v>2.6</v>
      </c>
      <c r="CQ50" s="66">
        <v>2.6</v>
      </c>
      <c r="CR50" s="66">
        <v>2.6</v>
      </c>
      <c r="CS50" s="66">
        <v>2.6</v>
      </c>
      <c r="CT50" s="66">
        <v>1.5</v>
      </c>
      <c r="CU50" s="66">
        <v>1.5</v>
      </c>
      <c r="CV50" s="66">
        <v>2.4</v>
      </c>
      <c r="CW50" s="66">
        <v>1.5</v>
      </c>
      <c r="CX50" s="66">
        <v>1.5</v>
      </c>
      <c r="CY50" s="66">
        <v>1.5</v>
      </c>
      <c r="CZ50" s="66">
        <v>1.5</v>
      </c>
      <c r="DA50" s="66">
        <v>1.5</v>
      </c>
      <c r="DB50" s="66">
        <v>1.5</v>
      </c>
      <c r="DC50" s="66">
        <v>1.5</v>
      </c>
      <c r="DD50" s="66">
        <v>1.5</v>
      </c>
      <c r="DE50" s="66">
        <v>1.5</v>
      </c>
      <c r="DF50" s="66">
        <v>1.5</v>
      </c>
      <c r="DG50" s="66">
        <v>1.5</v>
      </c>
      <c r="DH50" s="66">
        <v>1.5</v>
      </c>
      <c r="DI50" s="66">
        <v>1.5</v>
      </c>
      <c r="DJ50" s="66">
        <v>1.5</v>
      </c>
      <c r="DK50" s="66">
        <v>1.5</v>
      </c>
      <c r="DL50" s="66">
        <v>1954.1</v>
      </c>
      <c r="DM50" s="66">
        <v>77314.899999999994</v>
      </c>
      <c r="DN50" s="66">
        <v>51883.1</v>
      </c>
      <c r="DO50" s="66">
        <v>62564.9</v>
      </c>
      <c r="DP50" s="66">
        <v>68147.3</v>
      </c>
      <c r="DQ50" s="66">
        <v>76298.8</v>
      </c>
      <c r="DR50" s="66">
        <v>91605.3</v>
      </c>
      <c r="DS50" s="66">
        <v>103017.1</v>
      </c>
      <c r="DT50" s="66">
        <v>104789.2</v>
      </c>
      <c r="DU50" s="66">
        <v>140184.4</v>
      </c>
      <c r="DV50" s="66">
        <v>97653.5</v>
      </c>
      <c r="DW50" s="66">
        <v>104955.011</v>
      </c>
      <c r="DX50" s="66">
        <v>99727.8</v>
      </c>
      <c r="DY50" s="66">
        <v>185504.3</v>
      </c>
      <c r="DZ50" s="66">
        <v>121077.1</v>
      </c>
      <c r="EA50" s="66">
        <v>236707.60000000009</v>
      </c>
      <c r="EB50" s="66">
        <v>257402.40100000001</v>
      </c>
      <c r="EC50" s="66">
        <v>161122.462</v>
      </c>
      <c r="ED50" s="66">
        <v>149844.80300000001</v>
      </c>
      <c r="EF50" s="114" t="s">
        <v>524</v>
      </c>
      <c r="EG50" s="66">
        <v>980463.3870000001</v>
      </c>
      <c r="EH50" s="66">
        <v>972559.67699999921</v>
      </c>
      <c r="EI50" s="66">
        <v>1275816.4949999992</v>
      </c>
      <c r="EJ50" s="66">
        <v>1575779.5160000008</v>
      </c>
    </row>
    <row r="51" spans="1:140" x14ac:dyDescent="0.2">
      <c r="B51" s="114" t="s">
        <v>524</v>
      </c>
      <c r="C51" s="66">
        <v>22.9</v>
      </c>
      <c r="D51" s="66">
        <v>20.6</v>
      </c>
      <c r="E51" s="66">
        <v>17.8</v>
      </c>
      <c r="F51" s="66">
        <v>18.5</v>
      </c>
      <c r="G51" s="66">
        <v>18.3</v>
      </c>
      <c r="H51" s="66">
        <v>19.399999999999999</v>
      </c>
      <c r="I51" s="65">
        <v>17.399999999999999</v>
      </c>
      <c r="J51" s="65">
        <v>13.5</v>
      </c>
      <c r="K51" s="65">
        <v>10.5</v>
      </c>
      <c r="L51" s="65">
        <v>16</v>
      </c>
      <c r="M51" s="66">
        <v>16.5</v>
      </c>
      <c r="N51" s="65">
        <v>16.600000000000001</v>
      </c>
      <c r="O51" s="65">
        <v>18</v>
      </c>
      <c r="P51" s="65">
        <v>16.600000000000001</v>
      </c>
      <c r="Q51" s="65">
        <v>17.100000000000001</v>
      </c>
      <c r="R51" s="65">
        <v>17.3</v>
      </c>
      <c r="S51" s="66">
        <v>19</v>
      </c>
      <c r="T51" s="65">
        <v>21.3</v>
      </c>
      <c r="U51" s="66">
        <v>50.9</v>
      </c>
      <c r="V51" s="66">
        <v>71.7</v>
      </c>
      <c r="W51" s="66">
        <v>69.900000000000006</v>
      </c>
      <c r="X51" s="66">
        <v>78.5</v>
      </c>
      <c r="Y51" s="66">
        <v>125.3</v>
      </c>
      <c r="Z51" s="66">
        <v>171</v>
      </c>
      <c r="AA51" s="66">
        <v>240.4</v>
      </c>
      <c r="AB51" s="66">
        <v>255.6</v>
      </c>
      <c r="AC51" s="66">
        <v>404.3</v>
      </c>
      <c r="AD51" s="66">
        <v>438.8</v>
      </c>
      <c r="AE51" s="66">
        <v>571.1</v>
      </c>
      <c r="AF51" s="66">
        <v>576.79999999999995</v>
      </c>
      <c r="AG51" s="66">
        <v>585.70000000000005</v>
      </c>
      <c r="AH51" s="66">
        <v>714.9</v>
      </c>
      <c r="AI51" s="66">
        <v>849.7</v>
      </c>
      <c r="AJ51" s="66">
        <v>914.5</v>
      </c>
      <c r="AK51" s="66">
        <v>919.4</v>
      </c>
      <c r="AL51" s="66">
        <v>844.1</v>
      </c>
      <c r="AM51" s="66">
        <v>1042.4000000000001</v>
      </c>
      <c r="AN51" s="66">
        <v>1136.7</v>
      </c>
      <c r="AO51" s="66">
        <v>1176.2</v>
      </c>
      <c r="AP51" s="66">
        <v>1350</v>
      </c>
      <c r="AQ51" s="66">
        <v>1550.1</v>
      </c>
      <c r="AR51" s="66">
        <v>1664.6</v>
      </c>
      <c r="AS51" s="66">
        <v>1798</v>
      </c>
      <c r="AT51" s="66">
        <v>1804.9</v>
      </c>
      <c r="AU51" s="66">
        <v>1841.1</v>
      </c>
      <c r="AV51" s="66">
        <v>2173.1</v>
      </c>
      <c r="AW51" s="66">
        <v>2619.3000000000002</v>
      </c>
      <c r="AX51" s="66">
        <v>3177.8</v>
      </c>
      <c r="AY51" s="66">
        <v>3645.1</v>
      </c>
      <c r="AZ51" s="66">
        <v>4369.3999999999996</v>
      </c>
      <c r="BA51" s="66">
        <v>5182</v>
      </c>
      <c r="BB51" s="66">
        <v>5363.8</v>
      </c>
      <c r="BC51" s="66">
        <v>6055.2</v>
      </c>
      <c r="BD51" s="66">
        <v>6661.1</v>
      </c>
      <c r="BE51" s="66">
        <v>7663.6</v>
      </c>
      <c r="BF51" s="66">
        <v>7806.9</v>
      </c>
      <c r="BG51" s="66">
        <v>8834.1</v>
      </c>
      <c r="BH51" s="66">
        <v>9494.2999999999993</v>
      </c>
      <c r="BI51" s="66">
        <v>10131.1</v>
      </c>
      <c r="BJ51" s="66">
        <v>10678.7</v>
      </c>
      <c r="BK51" s="66">
        <v>11783</v>
      </c>
      <c r="BL51" s="66">
        <v>12601.4</v>
      </c>
      <c r="BM51" s="66">
        <v>14367.7</v>
      </c>
      <c r="BN51" s="66">
        <v>13433.2</v>
      </c>
      <c r="BO51" s="66">
        <v>13721.7</v>
      </c>
      <c r="BP51" s="66">
        <v>14128.2</v>
      </c>
      <c r="BQ51" s="66">
        <v>14939.5</v>
      </c>
      <c r="BR51" s="66">
        <v>16979.5</v>
      </c>
      <c r="BS51" s="66">
        <v>19970.8</v>
      </c>
      <c r="BT51" s="66">
        <v>21101.200000000001</v>
      </c>
      <c r="BU51" s="66">
        <v>21867.7</v>
      </c>
      <c r="BV51" s="66">
        <v>21973.599999999999</v>
      </c>
      <c r="BW51" s="66">
        <v>23288.400000000001</v>
      </c>
      <c r="BX51" s="66">
        <v>24072.2</v>
      </c>
      <c r="BY51" s="66">
        <v>24332.5</v>
      </c>
      <c r="BZ51" s="66">
        <v>23525.9</v>
      </c>
      <c r="CA51" s="66">
        <v>24212.799999999999</v>
      </c>
      <c r="CB51" s="66">
        <v>23504.6</v>
      </c>
      <c r="CC51" s="66">
        <v>24540.799999999999</v>
      </c>
      <c r="CD51" s="66">
        <v>24061.1</v>
      </c>
      <c r="CE51" s="66">
        <v>25248.9</v>
      </c>
      <c r="CF51" s="66">
        <v>25143.200000000001</v>
      </c>
      <c r="CG51" s="66">
        <v>27194.400000000001</v>
      </c>
      <c r="CH51" s="66">
        <v>29716.7</v>
      </c>
      <c r="CI51" s="66">
        <v>33756.9</v>
      </c>
      <c r="CJ51" s="66">
        <v>33054.5</v>
      </c>
      <c r="CK51" s="66">
        <v>41710.5</v>
      </c>
      <c r="CL51" s="66">
        <v>43884.6</v>
      </c>
      <c r="CM51" s="66">
        <v>42848.6</v>
      </c>
      <c r="CN51" s="66">
        <v>44150.2</v>
      </c>
      <c r="CO51" s="66">
        <v>45896.5</v>
      </c>
      <c r="CP51" s="66">
        <v>41910.6</v>
      </c>
      <c r="CQ51" s="66">
        <v>55803.5</v>
      </c>
      <c r="CR51" s="66">
        <v>58461.7</v>
      </c>
      <c r="CS51" s="66">
        <v>55312</v>
      </c>
      <c r="CT51" s="66">
        <v>50767.7</v>
      </c>
      <c r="CU51" s="66">
        <v>60839.7</v>
      </c>
      <c r="CV51" s="66">
        <v>58407.8</v>
      </c>
      <c r="CW51" s="66">
        <v>62756.7</v>
      </c>
      <c r="CX51" s="66">
        <v>74413.3</v>
      </c>
      <c r="CY51" s="66">
        <v>87278.1</v>
      </c>
      <c r="CZ51" s="66">
        <v>107527.9</v>
      </c>
      <c r="DA51" s="66">
        <v>113470.8</v>
      </c>
      <c r="DB51" s="66">
        <v>116435.9</v>
      </c>
      <c r="DC51" s="66">
        <v>122884</v>
      </c>
      <c r="DD51" s="66">
        <v>167574.1</v>
      </c>
      <c r="DE51" s="66">
        <v>275516.79999999999</v>
      </c>
      <c r="DF51" s="66">
        <v>220875.2</v>
      </c>
      <c r="DG51" s="66">
        <v>281258.3</v>
      </c>
      <c r="DH51" s="66">
        <v>304106.5</v>
      </c>
      <c r="DI51" s="66">
        <v>295090.59999999998</v>
      </c>
      <c r="DJ51" s="66">
        <v>318446.8</v>
      </c>
      <c r="DK51" s="66">
        <v>412726.2</v>
      </c>
      <c r="DL51" s="66">
        <v>538179.30000000005</v>
      </c>
      <c r="DM51" s="66">
        <v>544303.1</v>
      </c>
      <c r="DN51" s="66">
        <v>683737.5</v>
      </c>
      <c r="DO51" s="66">
        <v>758383</v>
      </c>
      <c r="DP51" s="66">
        <v>617314.5</v>
      </c>
      <c r="DQ51" s="66">
        <v>787809.3</v>
      </c>
      <c r="DR51" s="66">
        <v>756719.4</v>
      </c>
      <c r="DS51" s="66">
        <v>785505.1</v>
      </c>
      <c r="DT51" s="66">
        <v>717007.3</v>
      </c>
      <c r="DU51" s="66">
        <v>677116.4</v>
      </c>
      <c r="DV51" s="66">
        <v>724360.1</v>
      </c>
      <c r="DW51" s="66">
        <v>725436.39999999944</v>
      </c>
      <c r="DX51" s="66">
        <v>736949</v>
      </c>
      <c r="DY51" s="66">
        <v>974383.59999999974</v>
      </c>
      <c r="DZ51" s="66">
        <v>857169.5</v>
      </c>
      <c r="EA51" s="66">
        <v>832668.74999999988</v>
      </c>
      <c r="EB51" s="66">
        <v>793203.51599999843</v>
      </c>
      <c r="EC51" s="66">
        <v>931792.37714965735</v>
      </c>
      <c r="ED51" s="66">
        <v>922164.326</v>
      </c>
      <c r="EF51" s="11"/>
      <c r="EG51" s="66"/>
      <c r="EH51" s="66"/>
      <c r="EI51" s="66"/>
      <c r="EJ51" s="66"/>
    </row>
    <row r="52" spans="1:140" ht="12.75" customHeight="1" x14ac:dyDescent="0.2">
      <c r="B52" s="11"/>
      <c r="C52" s="66"/>
      <c r="D52" s="66"/>
      <c r="E52" s="66"/>
      <c r="F52" s="66"/>
      <c r="G52" s="66"/>
      <c r="H52" s="66"/>
      <c r="I52" s="65"/>
      <c r="J52" s="65"/>
      <c r="K52" s="65"/>
      <c r="L52" s="65"/>
      <c r="M52" s="66"/>
      <c r="N52" s="65"/>
      <c r="O52" s="65"/>
      <c r="P52" s="65"/>
      <c r="Q52" s="65"/>
      <c r="R52" s="65"/>
      <c r="S52" s="66"/>
      <c r="T52" s="65"/>
      <c r="U52" s="66"/>
      <c r="V52" s="66"/>
      <c r="W52" s="66"/>
      <c r="X52" s="66"/>
      <c r="Y52" s="66"/>
      <c r="Z52" s="66"/>
      <c r="AA52" s="66"/>
      <c r="AB52" s="66"/>
      <c r="AC52" s="66"/>
      <c r="AD52" s="66"/>
      <c r="AE52" s="66"/>
      <c r="AF52" s="66"/>
      <c r="AG52" s="66"/>
      <c r="AH52" s="66"/>
      <c r="AI52" s="66"/>
      <c r="AJ52" s="66"/>
      <c r="AK52" s="66"/>
      <c r="AL52" s="66"/>
      <c r="AM52" s="84"/>
      <c r="AN52" s="84"/>
      <c r="AO52" s="84"/>
      <c r="AP52" s="84"/>
      <c r="AQ52" s="84"/>
      <c r="AR52" s="84"/>
      <c r="AS52" s="84"/>
      <c r="AT52" s="84"/>
      <c r="AU52" s="84"/>
      <c r="AV52" s="84"/>
      <c r="AW52" s="84"/>
      <c r="AX52" s="84"/>
      <c r="AY52" s="84"/>
      <c r="AZ52" s="84"/>
      <c r="BA52" s="84"/>
      <c r="BB52" s="84"/>
      <c r="BC52" s="84"/>
      <c r="BD52" s="84"/>
      <c r="BE52" s="84"/>
      <c r="BF52" s="84"/>
      <c r="BG52" s="84"/>
      <c r="BH52" s="84"/>
      <c r="BI52" s="84"/>
      <c r="BJ52" s="84"/>
      <c r="BK52" s="84"/>
      <c r="BL52" s="84"/>
      <c r="BM52" s="84"/>
      <c r="BN52" s="84"/>
      <c r="BO52" s="84"/>
      <c r="BP52" s="84"/>
      <c r="BQ52" s="84"/>
      <c r="BR52" s="84"/>
      <c r="BS52" s="84"/>
      <c r="BT52" s="84"/>
      <c r="BU52" s="84"/>
      <c r="BV52" s="84"/>
      <c r="BW52" s="84"/>
      <c r="BX52" s="84"/>
      <c r="BY52" s="84"/>
      <c r="BZ52" s="84"/>
      <c r="CA52" s="84"/>
      <c r="CB52" s="84"/>
      <c r="CC52" s="84"/>
      <c r="CD52" s="84"/>
      <c r="CE52" s="84"/>
      <c r="CF52" s="84"/>
      <c r="CG52" s="84"/>
      <c r="CH52" s="84"/>
      <c r="CI52" s="84"/>
      <c r="CJ52" s="84"/>
      <c r="CK52" s="84"/>
      <c r="CL52" s="84"/>
      <c r="CM52" s="84"/>
      <c r="CN52" s="84"/>
      <c r="CO52" s="84"/>
      <c r="CP52" s="84"/>
      <c r="CQ52" s="84"/>
      <c r="CR52" s="84"/>
      <c r="CS52" s="84"/>
      <c r="CT52" s="84"/>
      <c r="CU52" s="84"/>
      <c r="CV52" s="84"/>
      <c r="CW52" s="84"/>
      <c r="CX52" s="84"/>
      <c r="CY52" s="84"/>
      <c r="CZ52" s="84"/>
      <c r="DA52" s="84"/>
      <c r="DB52" s="84"/>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F52" s="11" t="s">
        <v>509</v>
      </c>
      <c r="EG52" s="66">
        <v>397735.098</v>
      </c>
      <c r="EH52" s="66">
        <v>457557.87099999998</v>
      </c>
      <c r="EI52" s="66">
        <v>486161.13500000001</v>
      </c>
      <c r="EJ52" s="66">
        <v>534891.29299999995</v>
      </c>
    </row>
    <row r="53" spans="1:140" ht="12.75" customHeight="1" x14ac:dyDescent="0.2">
      <c r="B53" s="11" t="s">
        <v>509</v>
      </c>
      <c r="C53" s="66">
        <v>17.399999999999999</v>
      </c>
      <c r="D53" s="66">
        <v>18.3</v>
      </c>
      <c r="E53" s="66">
        <v>19</v>
      </c>
      <c r="F53" s="66">
        <v>19.600000000000001</v>
      </c>
      <c r="G53" s="66">
        <v>20.6</v>
      </c>
      <c r="H53" s="66">
        <v>22.6</v>
      </c>
      <c r="I53" s="65">
        <v>23</v>
      </c>
      <c r="J53" s="65">
        <v>24.5</v>
      </c>
      <c r="K53" s="65">
        <v>25.8</v>
      </c>
      <c r="L53" s="65">
        <v>26.8</v>
      </c>
      <c r="M53" s="66">
        <v>27.4</v>
      </c>
      <c r="N53" s="65">
        <v>28.5</v>
      </c>
      <c r="O53" s="65">
        <v>28.6</v>
      </c>
      <c r="P53" s="65">
        <v>30.4</v>
      </c>
      <c r="Q53" s="65">
        <v>61.6</v>
      </c>
      <c r="R53" s="65">
        <v>39.9</v>
      </c>
      <c r="S53" s="66">
        <v>39.799999999999997</v>
      </c>
      <c r="T53" s="65">
        <v>30.8</v>
      </c>
      <c r="U53" s="66">
        <v>43.8</v>
      </c>
      <c r="V53" s="66">
        <v>36.700000000000003</v>
      </c>
      <c r="W53" s="66">
        <v>36.5</v>
      </c>
      <c r="X53" s="66">
        <v>44.4</v>
      </c>
      <c r="Y53" s="66">
        <v>47.5</v>
      </c>
      <c r="Z53" s="66">
        <v>58.6</v>
      </c>
      <c r="AA53" s="66">
        <v>58.8</v>
      </c>
      <c r="AB53" s="66">
        <v>67</v>
      </c>
      <c r="AC53" s="66">
        <v>68.599999999999994</v>
      </c>
      <c r="AD53" s="66">
        <v>79.400000000000006</v>
      </c>
      <c r="AE53" s="66">
        <v>80.5</v>
      </c>
      <c r="AF53" s="66">
        <v>129.9</v>
      </c>
      <c r="AG53" s="66">
        <v>126</v>
      </c>
      <c r="AH53" s="66">
        <v>140.1</v>
      </c>
      <c r="AI53" s="66">
        <v>151.30000000000001</v>
      </c>
      <c r="AJ53" s="66">
        <v>165.6</v>
      </c>
      <c r="AK53" s="66">
        <v>176.7</v>
      </c>
      <c r="AL53" s="66">
        <v>200.1</v>
      </c>
      <c r="AM53" s="66">
        <v>232.8</v>
      </c>
      <c r="AN53" s="66">
        <v>273.7</v>
      </c>
      <c r="AO53" s="66">
        <v>295.89999999999998</v>
      </c>
      <c r="AP53" s="66">
        <v>299.8</v>
      </c>
      <c r="AQ53" s="66">
        <v>362.9</v>
      </c>
      <c r="AR53" s="66">
        <v>280.10000000000002</v>
      </c>
      <c r="AS53" s="66">
        <v>399.5</v>
      </c>
      <c r="AT53" s="66">
        <v>330.8</v>
      </c>
      <c r="AU53" s="66">
        <v>279.7</v>
      </c>
      <c r="AV53" s="66">
        <v>530.1</v>
      </c>
      <c r="AW53" s="66">
        <v>567.79999999999995</v>
      </c>
      <c r="AX53" s="66">
        <v>327.10000000000002</v>
      </c>
      <c r="AY53" s="66">
        <v>436.3</v>
      </c>
      <c r="AZ53" s="66">
        <v>486.2</v>
      </c>
      <c r="BA53" s="66">
        <v>631.79999999999995</v>
      </c>
      <c r="BB53" s="66">
        <v>509.2</v>
      </c>
      <c r="BC53" s="66">
        <v>625.5</v>
      </c>
      <c r="BD53" s="66">
        <v>653.5</v>
      </c>
      <c r="BE53" s="66">
        <v>665.7</v>
      </c>
      <c r="BF53" s="66">
        <v>806.5</v>
      </c>
      <c r="BG53" s="66">
        <v>754.2</v>
      </c>
      <c r="BH53" s="66">
        <v>799.7</v>
      </c>
      <c r="BI53" s="66">
        <v>1428.1</v>
      </c>
      <c r="BJ53" s="66">
        <v>1240.5999999999999</v>
      </c>
      <c r="BK53" s="66">
        <v>761.4</v>
      </c>
      <c r="BL53" s="66">
        <v>693.9</v>
      </c>
      <c r="BM53" s="66">
        <v>728.6</v>
      </c>
      <c r="BN53" s="66">
        <v>757.9</v>
      </c>
      <c r="BO53" s="66">
        <v>853.5</v>
      </c>
      <c r="BP53" s="66">
        <v>804.4</v>
      </c>
      <c r="BQ53" s="66">
        <v>758.9</v>
      </c>
      <c r="BR53" s="66">
        <v>793.2</v>
      </c>
      <c r="BS53" s="66">
        <v>817.3</v>
      </c>
      <c r="BT53" s="66">
        <v>999.9</v>
      </c>
      <c r="BU53" s="66">
        <v>983.8</v>
      </c>
      <c r="BV53" s="66">
        <v>1086.0999999999999</v>
      </c>
      <c r="BW53" s="66">
        <v>986</v>
      </c>
      <c r="BX53" s="66">
        <v>1249.5</v>
      </c>
      <c r="BY53" s="66">
        <v>1309</v>
      </c>
      <c r="BZ53" s="66">
        <v>1502</v>
      </c>
      <c r="CA53" s="66">
        <v>1435.6</v>
      </c>
      <c r="CB53" s="66">
        <v>1835.3</v>
      </c>
      <c r="CC53" s="66">
        <v>1751.9</v>
      </c>
      <c r="CD53" s="66">
        <v>3684.1</v>
      </c>
      <c r="CE53" s="66">
        <v>3908.2</v>
      </c>
      <c r="CF53" s="66">
        <v>3228.8</v>
      </c>
      <c r="CG53" s="66">
        <v>2633.8</v>
      </c>
      <c r="CH53" s="66">
        <v>4244.6000000000004</v>
      </c>
      <c r="CI53" s="66">
        <v>4661.7</v>
      </c>
      <c r="CJ53" s="66">
        <v>5041.5</v>
      </c>
      <c r="CK53" s="66">
        <v>5224.6000000000004</v>
      </c>
      <c r="CL53" s="66">
        <v>5858</v>
      </c>
      <c r="CM53" s="66">
        <v>5919.2</v>
      </c>
      <c r="CN53" s="66">
        <v>6236.4</v>
      </c>
      <c r="CO53" s="66">
        <v>6359.4</v>
      </c>
      <c r="CP53" s="66">
        <v>6386.1</v>
      </c>
      <c r="CQ53" s="66">
        <v>7264.4</v>
      </c>
      <c r="CR53" s="66">
        <v>26740.5</v>
      </c>
      <c r="CS53" s="66">
        <v>28234.5</v>
      </c>
      <c r="CT53" s="66">
        <v>28739.3</v>
      </c>
      <c r="CU53" s="66">
        <v>33432.1</v>
      </c>
      <c r="CV53" s="66">
        <v>25301</v>
      </c>
      <c r="CW53" s="66">
        <v>28211.7</v>
      </c>
      <c r="CX53" s="66">
        <v>25449</v>
      </c>
      <c r="CY53" s="66">
        <v>39669.5</v>
      </c>
      <c r="CZ53" s="66">
        <v>38620</v>
      </c>
      <c r="DA53" s="66">
        <v>49089.9</v>
      </c>
      <c r="DB53" s="66">
        <v>51383.199999999997</v>
      </c>
      <c r="DC53" s="66">
        <v>61608.4</v>
      </c>
      <c r="DD53" s="66">
        <v>65286.3</v>
      </c>
      <c r="DE53" s="66">
        <v>78862</v>
      </c>
      <c r="DF53" s="66">
        <v>111553.1</v>
      </c>
      <c r="DG53" s="66">
        <v>106304.1</v>
      </c>
      <c r="DH53" s="66">
        <v>123611.4</v>
      </c>
      <c r="DI53" s="66">
        <v>148493.4</v>
      </c>
      <c r="DJ53" s="66">
        <v>147456.20000000001</v>
      </c>
      <c r="DK53" s="66">
        <v>189341.9</v>
      </c>
      <c r="DL53" s="66">
        <v>147025.9</v>
      </c>
      <c r="DM53" s="66">
        <v>171649</v>
      </c>
      <c r="DN53" s="66">
        <v>171407.2</v>
      </c>
      <c r="DO53" s="66">
        <v>161190.70000000001</v>
      </c>
      <c r="DP53" s="66">
        <v>167284.79999999999</v>
      </c>
      <c r="DQ53" s="66">
        <v>169010.4</v>
      </c>
      <c r="DR53" s="66">
        <v>178619.3</v>
      </c>
      <c r="DS53" s="66">
        <v>182822.39999999999</v>
      </c>
      <c r="DT53" s="66">
        <v>154579.70000000001</v>
      </c>
      <c r="DU53" s="66">
        <v>214081.1</v>
      </c>
      <c r="DV53" s="66">
        <v>201254.3</v>
      </c>
      <c r="DW53" s="66">
        <v>238727.913</v>
      </c>
      <c r="DX53" s="66">
        <v>244496.29</v>
      </c>
      <c r="DY53" s="66">
        <v>268335</v>
      </c>
      <c r="DZ53" s="66">
        <v>256711.9</v>
      </c>
      <c r="EA53" s="66">
        <v>295253.62400000001</v>
      </c>
      <c r="EB53" s="66">
        <v>329884.79999999999</v>
      </c>
      <c r="EC53" s="66">
        <v>312625.64299999998</v>
      </c>
      <c r="ED53" s="66">
        <v>367292.64600000001</v>
      </c>
      <c r="EF53" s="11" t="s">
        <v>502</v>
      </c>
      <c r="EG53" s="66">
        <v>20953.528999999999</v>
      </c>
      <c r="EH53" s="66">
        <v>145955.07999999999</v>
      </c>
      <c r="EI53" s="66">
        <v>34258.101000000002</v>
      </c>
      <c r="EJ53" s="66">
        <v>26183.63</v>
      </c>
    </row>
    <row r="54" spans="1:140" ht="12.75" customHeight="1" x14ac:dyDescent="0.2">
      <c r="B54" s="11" t="s">
        <v>502</v>
      </c>
      <c r="C54" s="66">
        <v>25.5</v>
      </c>
      <c r="D54" s="66">
        <v>25</v>
      </c>
      <c r="E54" s="66">
        <v>23.2</v>
      </c>
      <c r="F54" s="66">
        <v>6.1</v>
      </c>
      <c r="G54" s="66">
        <v>17.399999999999999</v>
      </c>
      <c r="H54" s="66">
        <v>13.9</v>
      </c>
      <c r="I54" s="65">
        <v>23.2</v>
      </c>
      <c r="J54" s="65">
        <v>16</v>
      </c>
      <c r="K54" s="65">
        <v>12.7</v>
      </c>
      <c r="L54" s="65">
        <v>21.6</v>
      </c>
      <c r="M54" s="66">
        <v>20.7</v>
      </c>
      <c r="N54" s="65">
        <v>25.6</v>
      </c>
      <c r="O54" s="66">
        <v>11</v>
      </c>
      <c r="P54" s="66">
        <v>7</v>
      </c>
      <c r="Q54" s="66">
        <v>7.5</v>
      </c>
      <c r="R54" s="66">
        <v>0</v>
      </c>
      <c r="S54" s="66">
        <v>20.399999999999999</v>
      </c>
      <c r="T54" s="66">
        <v>7.1</v>
      </c>
      <c r="U54" s="66">
        <v>17</v>
      </c>
      <c r="V54" s="66">
        <v>14.9</v>
      </c>
      <c r="W54" s="66">
        <v>57.8</v>
      </c>
      <c r="X54" s="66">
        <v>33.700000000000003</v>
      </c>
      <c r="Y54" s="66">
        <v>75.099999999999994</v>
      </c>
      <c r="Z54" s="66">
        <v>37.1</v>
      </c>
      <c r="AA54" s="66">
        <v>31.3</v>
      </c>
      <c r="AB54" s="66">
        <v>28.6</v>
      </c>
      <c r="AC54" s="66">
        <v>36.799999999999997</v>
      </c>
      <c r="AD54" s="66">
        <v>35.5</v>
      </c>
      <c r="AE54" s="66">
        <v>71.400000000000006</v>
      </c>
      <c r="AF54" s="66">
        <v>24.3</v>
      </c>
      <c r="AG54" s="66">
        <v>19.8</v>
      </c>
      <c r="AH54" s="66">
        <v>38.9</v>
      </c>
      <c r="AI54" s="66">
        <v>22.7</v>
      </c>
      <c r="AJ54" s="66">
        <v>29.3</v>
      </c>
      <c r="AK54" s="66">
        <v>15.4</v>
      </c>
      <c r="AL54" s="66">
        <v>11.7</v>
      </c>
      <c r="AM54" s="66">
        <v>364.5</v>
      </c>
      <c r="AN54" s="66">
        <v>31.7</v>
      </c>
      <c r="AO54" s="66">
        <v>26.2</v>
      </c>
      <c r="AP54" s="66">
        <v>50.1</v>
      </c>
      <c r="AQ54" s="66">
        <v>39.799999999999997</v>
      </c>
      <c r="AR54" s="66">
        <v>75.2</v>
      </c>
      <c r="AS54" s="66">
        <v>71</v>
      </c>
      <c r="AT54" s="66">
        <v>402</v>
      </c>
      <c r="AU54" s="66">
        <v>288.8</v>
      </c>
      <c r="AV54" s="66">
        <v>269.89999999999998</v>
      </c>
      <c r="AW54" s="66">
        <v>522.4</v>
      </c>
      <c r="AX54" s="66">
        <v>651.79999999999995</v>
      </c>
      <c r="AY54" s="66">
        <v>616.1</v>
      </c>
      <c r="AZ54" s="66">
        <v>1124.8</v>
      </c>
      <c r="BA54" s="66">
        <v>656</v>
      </c>
      <c r="BB54" s="66">
        <v>636.5</v>
      </c>
      <c r="BC54" s="66">
        <v>229.7</v>
      </c>
      <c r="BD54" s="66">
        <v>586.70000000000005</v>
      </c>
      <c r="BE54" s="66">
        <v>555.6</v>
      </c>
      <c r="BF54" s="66">
        <v>495.6</v>
      </c>
      <c r="BG54" s="66">
        <v>1505.3</v>
      </c>
      <c r="BH54" s="66">
        <v>3858.8</v>
      </c>
      <c r="BI54" s="66">
        <v>297</v>
      </c>
      <c r="BJ54" s="66">
        <v>733.5</v>
      </c>
      <c r="BK54" s="66">
        <v>2308.1999999999998</v>
      </c>
      <c r="BL54" s="66">
        <v>2269.4</v>
      </c>
      <c r="BM54" s="66">
        <v>2122.6</v>
      </c>
      <c r="BN54" s="66">
        <v>2160.1</v>
      </c>
      <c r="BO54" s="66">
        <v>4297.7</v>
      </c>
      <c r="BP54" s="66">
        <v>2752.8</v>
      </c>
      <c r="BQ54" s="66">
        <v>5657.6</v>
      </c>
      <c r="BR54" s="66">
        <v>4780.3999999999996</v>
      </c>
      <c r="BS54" s="66">
        <v>11786.5</v>
      </c>
      <c r="BT54" s="66">
        <v>9288.9</v>
      </c>
      <c r="BU54" s="66">
        <v>1842.4</v>
      </c>
      <c r="BV54" s="66">
        <v>10089.700000000001</v>
      </c>
      <c r="BW54" s="66">
        <v>11279.9</v>
      </c>
      <c r="BX54" s="66">
        <v>11607.9</v>
      </c>
      <c r="BY54" s="66">
        <v>14891.2</v>
      </c>
      <c r="BZ54" s="66">
        <v>13953.4</v>
      </c>
      <c r="CA54" s="66">
        <v>29716.3</v>
      </c>
      <c r="CB54" s="66">
        <v>17049.7</v>
      </c>
      <c r="CC54" s="66">
        <v>19928.5</v>
      </c>
      <c r="CD54" s="66">
        <v>40363.699999999997</v>
      </c>
      <c r="CE54" s="66">
        <v>54659.5</v>
      </c>
      <c r="CF54" s="66">
        <v>55203.4</v>
      </c>
      <c r="CG54" s="66">
        <v>75104.7</v>
      </c>
      <c r="CH54" s="66">
        <v>73150</v>
      </c>
      <c r="CI54" s="66">
        <v>83686.2</v>
      </c>
      <c r="CJ54" s="66">
        <v>80878.3</v>
      </c>
      <c r="CK54" s="66">
        <v>104030.9</v>
      </c>
      <c r="CL54" s="66">
        <v>109047.7</v>
      </c>
      <c r="CM54" s="66">
        <v>56856</v>
      </c>
      <c r="CN54" s="66">
        <v>108172.3</v>
      </c>
      <c r="CO54" s="66">
        <v>146806</v>
      </c>
      <c r="CP54" s="66">
        <v>133910.20000000001</v>
      </c>
      <c r="CQ54" s="66">
        <v>71263</v>
      </c>
      <c r="CR54" s="66">
        <v>41447.1</v>
      </c>
      <c r="CS54" s="66">
        <v>46317.7</v>
      </c>
      <c r="CT54" s="66">
        <v>95516.800000000003</v>
      </c>
      <c r="CU54" s="66">
        <v>82419.3</v>
      </c>
      <c r="CV54" s="66">
        <v>66121</v>
      </c>
      <c r="CW54" s="66">
        <v>149501.5</v>
      </c>
      <c r="CX54" s="66">
        <v>174677.4</v>
      </c>
      <c r="CY54" s="66">
        <v>318437.59999999998</v>
      </c>
      <c r="CZ54" s="66">
        <v>150107.29999999999</v>
      </c>
      <c r="DA54" s="66">
        <v>77697.100000000006</v>
      </c>
      <c r="DB54" s="66">
        <v>47619.4</v>
      </c>
      <c r="DC54" s="66">
        <v>20187.900000000001</v>
      </c>
      <c r="DD54" s="66">
        <v>94099.199999999997</v>
      </c>
      <c r="DE54" s="66">
        <v>81519.8</v>
      </c>
      <c r="DF54" s="66">
        <v>81999.399999999994</v>
      </c>
      <c r="DG54" s="66">
        <v>271596.09999999998</v>
      </c>
      <c r="DH54" s="66">
        <v>248987.3</v>
      </c>
      <c r="DI54" s="66">
        <v>25739.200000000001</v>
      </c>
      <c r="DJ54" s="66">
        <v>61330.1</v>
      </c>
      <c r="DK54" s="66">
        <v>55600.1</v>
      </c>
      <c r="DL54" s="66">
        <v>54498.2</v>
      </c>
      <c r="DM54" s="66">
        <v>208987.6</v>
      </c>
      <c r="DN54" s="66">
        <v>485515.7</v>
      </c>
      <c r="DO54" s="66">
        <v>147331.4</v>
      </c>
      <c r="DP54" s="66">
        <v>284858.2</v>
      </c>
      <c r="DQ54" s="66">
        <v>223177</v>
      </c>
      <c r="DR54" s="66">
        <v>344691.6</v>
      </c>
      <c r="DS54" s="66">
        <v>150832.29999999999</v>
      </c>
      <c r="DT54" s="66">
        <v>144076.1</v>
      </c>
      <c r="DU54" s="66">
        <v>734753.5</v>
      </c>
      <c r="DV54" s="66">
        <v>629373.4</v>
      </c>
      <c r="DW54" s="66">
        <v>615872.78399999999</v>
      </c>
      <c r="DX54" s="66">
        <v>933679.93599999999</v>
      </c>
      <c r="DY54" s="66">
        <v>791734.1</v>
      </c>
      <c r="DZ54" s="66">
        <v>1340189.5</v>
      </c>
      <c r="EA54" s="66">
        <v>999505.62</v>
      </c>
      <c r="EB54" s="66">
        <v>378230.68599999999</v>
      </c>
      <c r="EC54" s="66">
        <v>100683.36599999999</v>
      </c>
      <c r="ED54" s="66">
        <v>164378.307</v>
      </c>
      <c r="EF54" s="11" t="s">
        <v>467</v>
      </c>
      <c r="EG54" s="66">
        <v>1945925.246</v>
      </c>
      <c r="EH54" s="66">
        <v>2189962.0869999998</v>
      </c>
      <c r="EI54" s="66">
        <v>2141119.12</v>
      </c>
      <c r="EJ54" s="66">
        <v>2119224.5109999999</v>
      </c>
    </row>
    <row r="55" spans="1:140" ht="12.75" customHeight="1" thickBot="1" x14ac:dyDescent="0.25">
      <c r="B55" s="11" t="s">
        <v>510</v>
      </c>
      <c r="C55" s="66">
        <v>299</v>
      </c>
      <c r="D55" s="66">
        <v>296.60000000000002</v>
      </c>
      <c r="E55" s="66">
        <v>422.1</v>
      </c>
      <c r="F55" s="66">
        <v>453</v>
      </c>
      <c r="G55" s="66">
        <v>542.4</v>
      </c>
      <c r="H55" s="66">
        <v>712.6</v>
      </c>
      <c r="I55" s="65">
        <v>673.3</v>
      </c>
      <c r="J55" s="65">
        <v>825.7</v>
      </c>
      <c r="K55" s="65">
        <v>776.7</v>
      </c>
      <c r="L55" s="65">
        <v>831.8</v>
      </c>
      <c r="M55" s="66">
        <v>881.4</v>
      </c>
      <c r="N55" s="65">
        <v>922.6</v>
      </c>
      <c r="O55" s="66">
        <v>970.5</v>
      </c>
      <c r="P55" s="66">
        <v>1450.7</v>
      </c>
      <c r="Q55" s="66">
        <v>1396.4</v>
      </c>
      <c r="R55" s="66">
        <v>1628.3</v>
      </c>
      <c r="S55" s="66">
        <v>1408.4</v>
      </c>
      <c r="T55" s="66">
        <v>2245</v>
      </c>
      <c r="U55" s="66">
        <v>2428.5</v>
      </c>
      <c r="V55" s="66">
        <v>2496.5</v>
      </c>
      <c r="W55" s="66">
        <v>2865.7</v>
      </c>
      <c r="X55" s="66">
        <v>3937.9</v>
      </c>
      <c r="Y55" s="66">
        <v>4404.3999999999996</v>
      </c>
      <c r="Z55" s="66">
        <v>4997.8</v>
      </c>
      <c r="AA55" s="66">
        <v>4869.3999999999996</v>
      </c>
      <c r="AB55" s="66">
        <v>4716.8</v>
      </c>
      <c r="AC55" s="66">
        <v>4793.3</v>
      </c>
      <c r="AD55" s="66">
        <v>5730.1</v>
      </c>
      <c r="AE55" s="66">
        <v>5551.7</v>
      </c>
      <c r="AF55" s="66">
        <v>5312.9</v>
      </c>
      <c r="AG55" s="66">
        <v>5747.4</v>
      </c>
      <c r="AH55" s="66">
        <v>6152.2</v>
      </c>
      <c r="AI55" s="66">
        <v>6110.7</v>
      </c>
      <c r="AJ55" s="66">
        <v>6552</v>
      </c>
      <c r="AK55" s="66">
        <v>7486.5</v>
      </c>
      <c r="AL55" s="66">
        <v>7433.2</v>
      </c>
      <c r="AM55" s="66">
        <v>7736.7</v>
      </c>
      <c r="AN55" s="66">
        <v>7834</v>
      </c>
      <c r="AO55" s="66">
        <v>10812.4</v>
      </c>
      <c r="AP55" s="66">
        <v>13240.6</v>
      </c>
      <c r="AQ55" s="66">
        <v>15871.6</v>
      </c>
      <c r="AR55" s="66">
        <v>17316.2</v>
      </c>
      <c r="AS55" s="66">
        <v>20861</v>
      </c>
      <c r="AT55" s="66">
        <v>18533.5</v>
      </c>
      <c r="AU55" s="66">
        <v>19353.3</v>
      </c>
      <c r="AV55" s="66">
        <v>16908.599999999999</v>
      </c>
      <c r="AW55" s="66">
        <v>18601</v>
      </c>
      <c r="AX55" s="66">
        <v>19713.3</v>
      </c>
      <c r="AY55" s="66">
        <v>20916.099999999999</v>
      </c>
      <c r="AZ55" s="66">
        <v>22355.3</v>
      </c>
      <c r="BA55" s="66">
        <v>25057.5</v>
      </c>
      <c r="BB55" s="66">
        <v>28434.2</v>
      </c>
      <c r="BC55" s="66">
        <v>33046.9</v>
      </c>
      <c r="BD55" s="66">
        <v>32561</v>
      </c>
      <c r="BE55" s="66">
        <v>33761.599999999999</v>
      </c>
      <c r="BF55" s="66">
        <v>35226.400000000001</v>
      </c>
      <c r="BG55" s="66">
        <v>38553.1</v>
      </c>
      <c r="BH55" s="66">
        <v>38346.300000000003</v>
      </c>
      <c r="BI55" s="66">
        <v>40143</v>
      </c>
      <c r="BJ55" s="66">
        <v>45174.1</v>
      </c>
      <c r="BK55" s="66">
        <v>52699.1</v>
      </c>
      <c r="BL55" s="66">
        <v>57150.5</v>
      </c>
      <c r="BM55" s="66">
        <v>62836.6</v>
      </c>
      <c r="BN55" s="66">
        <v>65579.899999999994</v>
      </c>
      <c r="BO55" s="66">
        <v>79667.899999999994</v>
      </c>
      <c r="BP55" s="66">
        <v>76201</v>
      </c>
      <c r="BQ55" s="66">
        <v>91825.7</v>
      </c>
      <c r="BR55" s="66">
        <v>102714.4</v>
      </c>
      <c r="BS55" s="66">
        <v>123157.4</v>
      </c>
      <c r="BT55" s="66">
        <v>128038.39999999999</v>
      </c>
      <c r="BU55" s="66">
        <v>151148.20000000001</v>
      </c>
      <c r="BV55" s="66">
        <v>139076.6</v>
      </c>
      <c r="BW55" s="66">
        <v>188627.20000000001</v>
      </c>
      <c r="BX55" s="66">
        <v>160003.20000000001</v>
      </c>
      <c r="BY55" s="66">
        <v>247627.9</v>
      </c>
      <c r="BZ55" s="66">
        <v>220333.2</v>
      </c>
      <c r="CA55" s="66">
        <v>299501.3</v>
      </c>
      <c r="CB55" s="66">
        <v>269225.40000000002</v>
      </c>
      <c r="CC55" s="66">
        <v>331395</v>
      </c>
      <c r="CD55" s="66">
        <v>387205.7</v>
      </c>
      <c r="CE55" s="66">
        <v>426888.2</v>
      </c>
      <c r="CF55" s="66">
        <v>414973</v>
      </c>
      <c r="CG55" s="66">
        <v>526192.6</v>
      </c>
      <c r="CH55" s="66">
        <v>550906.69999999995</v>
      </c>
      <c r="CI55" s="66">
        <v>586676</v>
      </c>
      <c r="CJ55" s="66">
        <v>619932.80000000005</v>
      </c>
      <c r="CK55" s="66">
        <v>725212.1</v>
      </c>
      <c r="CL55" s="66">
        <v>755773.5</v>
      </c>
      <c r="CM55" s="66">
        <v>774080.8</v>
      </c>
      <c r="CN55" s="66">
        <v>846350.6</v>
      </c>
      <c r="CO55" s="66">
        <v>872240.8</v>
      </c>
      <c r="CP55" s="66">
        <v>726240.5</v>
      </c>
      <c r="CQ55" s="66">
        <v>729223.4</v>
      </c>
      <c r="CR55" s="66">
        <v>678011.1</v>
      </c>
      <c r="CS55" s="66">
        <v>747356.5</v>
      </c>
      <c r="CT55" s="66">
        <v>793232.1</v>
      </c>
      <c r="CU55" s="66">
        <v>848985.7</v>
      </c>
      <c r="CV55" s="66">
        <v>782469.6</v>
      </c>
      <c r="CW55" s="66">
        <v>991492.4</v>
      </c>
      <c r="CX55" s="66">
        <v>1351309.1</v>
      </c>
      <c r="CY55" s="66">
        <v>1143545.7</v>
      </c>
      <c r="CZ55" s="66">
        <v>1074645.7</v>
      </c>
      <c r="DA55" s="66">
        <v>1201077.1000000001</v>
      </c>
      <c r="DB55" s="66">
        <v>1379675</v>
      </c>
      <c r="DC55" s="66">
        <v>1453172.9</v>
      </c>
      <c r="DD55" s="66">
        <v>1572444.6</v>
      </c>
      <c r="DE55" s="66">
        <v>2317353.6</v>
      </c>
      <c r="DF55" s="66">
        <v>2608246.5</v>
      </c>
      <c r="DG55" s="66">
        <v>3075742</v>
      </c>
      <c r="DH55" s="66">
        <v>3505919.4</v>
      </c>
      <c r="DI55" s="66">
        <v>3071938.9</v>
      </c>
      <c r="DJ55" s="66">
        <v>2828730.3</v>
      </c>
      <c r="DK55" s="66">
        <v>2943691.2</v>
      </c>
      <c r="DL55" s="66">
        <v>2791735.7</v>
      </c>
      <c r="DM55" s="66">
        <v>2745971.7</v>
      </c>
      <c r="DN55" s="66">
        <v>2952493.5</v>
      </c>
      <c r="DO55" s="66">
        <v>2925935</v>
      </c>
      <c r="DP55" s="66">
        <v>3338830.5</v>
      </c>
      <c r="DQ55" s="66">
        <v>2873008.1</v>
      </c>
      <c r="DR55" s="66">
        <v>4845232.9000000004</v>
      </c>
      <c r="DS55" s="66">
        <v>2921203</v>
      </c>
      <c r="DT55" s="66">
        <v>3740296.3</v>
      </c>
      <c r="DU55" s="66">
        <v>3143416</v>
      </c>
      <c r="DV55" s="66">
        <v>3810594.3</v>
      </c>
      <c r="DW55" s="66">
        <v>4193278.7430000002</v>
      </c>
      <c r="DX55" s="66">
        <v>4196427.6500000004</v>
      </c>
      <c r="DY55" s="66">
        <v>4446871.7</v>
      </c>
      <c r="DZ55" s="66">
        <v>4151895.4</v>
      </c>
      <c r="EA55" s="66">
        <v>5092265.8020000001</v>
      </c>
      <c r="EB55" s="66">
        <v>5470701.273</v>
      </c>
      <c r="EC55" s="66">
        <v>8415608.8310000002</v>
      </c>
      <c r="ED55" s="66">
        <v>8492174.625</v>
      </c>
      <c r="EF55" s="325"/>
      <c r="EG55" s="325"/>
      <c r="EH55" s="325"/>
      <c r="EI55" s="325"/>
      <c r="EJ55" s="325"/>
    </row>
    <row r="56" spans="1:140" ht="12.75" customHeight="1" thickBot="1" x14ac:dyDescent="0.25">
      <c r="B56" s="11" t="s">
        <v>467</v>
      </c>
      <c r="C56" s="66">
        <v>70.8</v>
      </c>
      <c r="D56" s="66">
        <v>63.4</v>
      </c>
      <c r="E56" s="66">
        <v>64.8</v>
      </c>
      <c r="F56" s="66">
        <v>50.5</v>
      </c>
      <c r="G56" s="66">
        <v>59.3</v>
      </c>
      <c r="H56" s="66">
        <v>73.599999999999994</v>
      </c>
      <c r="I56" s="65">
        <v>73.2</v>
      </c>
      <c r="J56" s="65">
        <v>63.3</v>
      </c>
      <c r="K56" s="65">
        <v>74.400000000000006</v>
      </c>
      <c r="L56" s="65">
        <v>78.400000000000006</v>
      </c>
      <c r="M56" s="66">
        <v>86.1</v>
      </c>
      <c r="N56" s="65">
        <v>83.2</v>
      </c>
      <c r="O56" s="66">
        <v>105.6</v>
      </c>
      <c r="P56" s="66">
        <v>93.6</v>
      </c>
      <c r="Q56" s="66">
        <v>116.1</v>
      </c>
      <c r="R56" s="66">
        <v>101.9</v>
      </c>
      <c r="S56" s="66">
        <v>142</v>
      </c>
      <c r="T56" s="66">
        <v>188.4</v>
      </c>
      <c r="U56" s="66">
        <v>180.1</v>
      </c>
      <c r="V56" s="66">
        <v>249.7</v>
      </c>
      <c r="W56" s="66">
        <v>255</v>
      </c>
      <c r="X56" s="66">
        <v>263.89999999999998</v>
      </c>
      <c r="Y56" s="66">
        <v>342.5</v>
      </c>
      <c r="Z56" s="66">
        <v>471.3</v>
      </c>
      <c r="AA56" s="66">
        <v>426.4</v>
      </c>
      <c r="AB56" s="66">
        <v>502.8</v>
      </c>
      <c r="AC56" s="66">
        <v>571.29999999999995</v>
      </c>
      <c r="AD56" s="66">
        <v>735</v>
      </c>
      <c r="AE56" s="66">
        <v>709</v>
      </c>
      <c r="AF56" s="66">
        <v>997.3</v>
      </c>
      <c r="AG56" s="66">
        <v>784.3</v>
      </c>
      <c r="AH56" s="66">
        <v>968.6</v>
      </c>
      <c r="AI56" s="66">
        <v>892.7</v>
      </c>
      <c r="AJ56" s="66">
        <v>1016.9</v>
      </c>
      <c r="AK56" s="66">
        <v>1157.7</v>
      </c>
      <c r="AL56" s="66">
        <v>1556</v>
      </c>
      <c r="AM56" s="66">
        <v>2428.6</v>
      </c>
      <c r="AN56" s="66">
        <v>1967.4</v>
      </c>
      <c r="AO56" s="66">
        <v>1983.5</v>
      </c>
      <c r="AP56" s="66">
        <v>2257</v>
      </c>
      <c r="AQ56" s="66">
        <v>2382.9</v>
      </c>
      <c r="AR56" s="66">
        <v>2777.8</v>
      </c>
      <c r="AS56" s="66">
        <v>4573.2</v>
      </c>
      <c r="AT56" s="66">
        <v>4539.8</v>
      </c>
      <c r="AU56" s="66">
        <v>4371.3</v>
      </c>
      <c r="AV56" s="66">
        <v>5147.1000000000004</v>
      </c>
      <c r="AW56" s="66">
        <v>5576.6</v>
      </c>
      <c r="AX56" s="66">
        <v>6272.9</v>
      </c>
      <c r="AY56" s="66">
        <v>6695.3</v>
      </c>
      <c r="AZ56" s="66">
        <v>9130.9</v>
      </c>
      <c r="BA56" s="66">
        <v>9133.9</v>
      </c>
      <c r="BB56" s="66">
        <v>10333.200000000001</v>
      </c>
      <c r="BC56" s="66">
        <v>10123.700000000001</v>
      </c>
      <c r="BD56" s="66">
        <v>12344.4</v>
      </c>
      <c r="BE56" s="66">
        <v>12049.4</v>
      </c>
      <c r="BF56" s="66">
        <v>13600.1</v>
      </c>
      <c r="BG56" s="66">
        <v>13251.8</v>
      </c>
      <c r="BH56" s="66">
        <v>14963.2</v>
      </c>
      <c r="BI56" s="66">
        <v>15883.1</v>
      </c>
      <c r="BJ56" s="66">
        <v>21627</v>
      </c>
      <c r="BK56" s="66">
        <v>18631.599999999999</v>
      </c>
      <c r="BL56" s="66">
        <v>31566.9</v>
      </c>
      <c r="BM56" s="66">
        <v>22546.799999999999</v>
      </c>
      <c r="BN56" s="66">
        <v>30146.6</v>
      </c>
      <c r="BO56" s="66">
        <v>29067.8</v>
      </c>
      <c r="BP56" s="66">
        <v>35971.599999999999</v>
      </c>
      <c r="BQ56" s="66">
        <v>34427.5</v>
      </c>
      <c r="BR56" s="66">
        <v>43053.7</v>
      </c>
      <c r="BS56" s="66">
        <v>39909.5</v>
      </c>
      <c r="BT56" s="66">
        <v>49197.4</v>
      </c>
      <c r="BU56" s="66">
        <v>46699</v>
      </c>
      <c r="BV56" s="66">
        <v>57044.4</v>
      </c>
      <c r="BW56" s="66">
        <v>57126.7</v>
      </c>
      <c r="BX56" s="66">
        <v>81517.5</v>
      </c>
      <c r="BY56" s="66">
        <v>85470.7</v>
      </c>
      <c r="BZ56" s="66">
        <v>98646.5</v>
      </c>
      <c r="CA56" s="66">
        <v>103595.3</v>
      </c>
      <c r="CB56" s="66">
        <v>102923.7</v>
      </c>
      <c r="CC56" s="66">
        <v>61781</v>
      </c>
      <c r="CD56" s="66">
        <v>153562.79999999999</v>
      </c>
      <c r="CE56" s="66">
        <v>169871.4</v>
      </c>
      <c r="CF56" s="66">
        <v>192339.5</v>
      </c>
      <c r="CG56" s="66">
        <v>224768.7</v>
      </c>
      <c r="CH56" s="66">
        <v>225864.8</v>
      </c>
      <c r="CI56" s="66">
        <v>308331.59999999998</v>
      </c>
      <c r="CJ56" s="66">
        <v>219014.1</v>
      </c>
      <c r="CK56" s="66">
        <v>283750.5</v>
      </c>
      <c r="CL56" s="66">
        <v>313735</v>
      </c>
      <c r="CM56" s="66">
        <v>351233.6</v>
      </c>
      <c r="CN56" s="66">
        <v>289220.90000000002</v>
      </c>
      <c r="CO56" s="66">
        <v>374379.2</v>
      </c>
      <c r="CP56" s="66">
        <v>371808.1</v>
      </c>
      <c r="CQ56" s="66">
        <v>409555.9</v>
      </c>
      <c r="CR56" s="66">
        <v>407921.7</v>
      </c>
      <c r="CS56" s="66">
        <v>418522.6</v>
      </c>
      <c r="CT56" s="66">
        <v>447310</v>
      </c>
      <c r="CU56" s="66">
        <v>578611.69999999995</v>
      </c>
      <c r="CV56" s="66">
        <v>527622.69999999995</v>
      </c>
      <c r="CW56" s="66">
        <v>1083636.5</v>
      </c>
      <c r="CX56" s="66">
        <v>509379.8</v>
      </c>
      <c r="CY56" s="66">
        <v>501400.6</v>
      </c>
      <c r="CZ56" s="66">
        <v>487024.6</v>
      </c>
      <c r="DA56" s="66">
        <v>416319.8</v>
      </c>
      <c r="DB56" s="66">
        <v>474404.1</v>
      </c>
      <c r="DC56" s="66">
        <v>709407.5</v>
      </c>
      <c r="DD56" s="66">
        <v>642123.9</v>
      </c>
      <c r="DE56" s="66">
        <v>933606.6</v>
      </c>
      <c r="DF56" s="66">
        <v>835144.6</v>
      </c>
      <c r="DG56" s="66">
        <v>893721.59999999998</v>
      </c>
      <c r="DH56" s="66">
        <v>884029.9</v>
      </c>
      <c r="DI56" s="66">
        <v>873280.9</v>
      </c>
      <c r="DJ56" s="66">
        <v>1539138</v>
      </c>
      <c r="DK56" s="66">
        <v>1009301.1</v>
      </c>
      <c r="DL56" s="66">
        <v>2318937.7000000002</v>
      </c>
      <c r="DM56" s="66">
        <v>1570356.7</v>
      </c>
      <c r="DN56" s="66">
        <v>1678150.6</v>
      </c>
      <c r="DO56" s="66">
        <v>1636934</v>
      </c>
      <c r="DP56" s="66">
        <v>1796503.3</v>
      </c>
      <c r="DQ56" s="66">
        <v>1841118.4</v>
      </c>
      <c r="DR56" s="66">
        <v>1815354.1</v>
      </c>
      <c r="DS56" s="66">
        <v>2242268.9900000002</v>
      </c>
      <c r="DT56" s="66">
        <v>1899909.4479999999</v>
      </c>
      <c r="DU56" s="66">
        <v>2447587.304</v>
      </c>
      <c r="DV56" s="66">
        <v>2251307.2370000002</v>
      </c>
      <c r="DW56" s="66">
        <v>2105887.7850000001</v>
      </c>
      <c r="DX56" s="66">
        <v>2052514.375</v>
      </c>
      <c r="DY56" s="66">
        <v>2244647.9</v>
      </c>
      <c r="DZ56" s="66">
        <v>2488791.4</v>
      </c>
      <c r="EA56" s="66">
        <v>2314982.5610000002</v>
      </c>
      <c r="EB56" s="66">
        <v>4654848.8310000002</v>
      </c>
      <c r="EC56" s="66">
        <v>2590169.656</v>
      </c>
      <c r="ED56" s="66">
        <v>5789100.818</v>
      </c>
      <c r="EF56" s="325" t="s">
        <v>2812</v>
      </c>
      <c r="EG56" s="962">
        <v>10502975.026000001</v>
      </c>
      <c r="EH56" s="962">
        <v>11715892.924000001</v>
      </c>
      <c r="EI56" s="962">
        <v>10018726.416999999</v>
      </c>
      <c r="EJ56" s="962">
        <v>10927699.314999999</v>
      </c>
    </row>
    <row r="57" spans="1:140" s="21" customFormat="1" ht="12" thickBot="1" x14ac:dyDescent="0.25">
      <c r="A57" s="12"/>
      <c r="B57" s="325"/>
      <c r="C57" s="526"/>
      <c r="D57" s="526"/>
      <c r="E57" s="526"/>
      <c r="F57" s="526"/>
      <c r="G57" s="526"/>
      <c r="H57" s="526"/>
      <c r="I57" s="528"/>
      <c r="J57" s="325"/>
      <c r="K57" s="325"/>
      <c r="L57" s="325"/>
      <c r="M57" s="325"/>
      <c r="N57" s="325"/>
      <c r="O57" s="325"/>
      <c r="P57" s="325"/>
      <c r="Q57" s="325"/>
      <c r="R57" s="325"/>
      <c r="S57" s="325"/>
      <c r="T57" s="325"/>
      <c r="U57" s="325"/>
      <c r="V57" s="325"/>
      <c r="W57" s="325"/>
      <c r="X57" s="325"/>
      <c r="Y57" s="325"/>
      <c r="Z57" s="325"/>
      <c r="AA57" s="325"/>
      <c r="AB57" s="325"/>
      <c r="AC57" s="325"/>
      <c r="AD57" s="325"/>
      <c r="AE57" s="325"/>
      <c r="AF57" s="325"/>
      <c r="AG57" s="325"/>
      <c r="AH57" s="325"/>
      <c r="AI57" s="325"/>
      <c r="AJ57" s="325"/>
      <c r="AK57" s="325"/>
      <c r="AL57" s="325"/>
      <c r="AM57" s="325"/>
      <c r="AN57" s="325"/>
      <c r="AO57" s="325"/>
      <c r="AP57" s="325"/>
      <c r="AQ57" s="325"/>
      <c r="AR57" s="325"/>
      <c r="AS57" s="325"/>
      <c r="AT57" s="325"/>
      <c r="AU57" s="325"/>
      <c r="AV57" s="325"/>
      <c r="AW57" s="325"/>
      <c r="AX57" s="325"/>
      <c r="AY57" s="325"/>
      <c r="AZ57" s="325"/>
      <c r="BA57" s="325"/>
      <c r="BB57" s="325"/>
      <c r="BC57" s="325"/>
      <c r="BD57" s="325"/>
      <c r="BE57" s="325"/>
      <c r="BF57" s="325"/>
      <c r="BG57" s="325"/>
      <c r="BH57" s="325"/>
      <c r="BI57" s="325"/>
      <c r="BJ57" s="325"/>
      <c r="BK57" s="325"/>
      <c r="BL57" s="325"/>
      <c r="BM57" s="325"/>
      <c r="BN57" s="325"/>
      <c r="BO57" s="325"/>
      <c r="BP57" s="325"/>
      <c r="BQ57" s="325"/>
      <c r="BR57" s="325"/>
      <c r="BS57" s="325"/>
      <c r="BT57" s="325"/>
      <c r="BU57" s="325"/>
      <c r="BV57" s="325"/>
      <c r="BW57" s="325"/>
      <c r="BX57" s="325"/>
      <c r="BY57" s="325"/>
      <c r="BZ57" s="325"/>
      <c r="CA57" s="325"/>
      <c r="CB57" s="325"/>
      <c r="CC57" s="325"/>
      <c r="CD57" s="325"/>
      <c r="CE57" s="325"/>
      <c r="CF57" s="325"/>
      <c r="CG57" s="325"/>
      <c r="CH57" s="325"/>
      <c r="CI57" s="325"/>
      <c r="CJ57" s="325"/>
      <c r="CK57" s="325"/>
      <c r="CL57" s="325"/>
      <c r="CM57" s="325"/>
      <c r="CN57" s="325"/>
      <c r="CO57" s="325"/>
      <c r="CP57" s="325"/>
      <c r="CQ57" s="325"/>
      <c r="CR57" s="325"/>
      <c r="CS57" s="325"/>
      <c r="CT57" s="325"/>
      <c r="CU57" s="325"/>
      <c r="CV57" s="325"/>
      <c r="CW57" s="325"/>
      <c r="CX57" s="325"/>
      <c r="CY57" s="325"/>
      <c r="CZ57" s="325"/>
      <c r="DA57" s="325"/>
      <c r="DB57" s="325"/>
      <c r="DC57" s="325"/>
      <c r="DD57" s="325"/>
      <c r="DE57" s="325"/>
      <c r="DF57" s="325"/>
      <c r="DG57" s="325"/>
      <c r="DH57" s="325"/>
      <c r="DI57" s="325"/>
      <c r="DJ57" s="325"/>
      <c r="DK57" s="325"/>
      <c r="DL57" s="325"/>
      <c r="DM57" s="325"/>
      <c r="DN57" s="325"/>
      <c r="DO57" s="325"/>
      <c r="DP57" s="325"/>
      <c r="DQ57" s="325"/>
      <c r="DR57" s="325"/>
      <c r="DS57" s="325"/>
      <c r="DT57" s="325"/>
      <c r="DU57" s="325"/>
      <c r="DV57" s="325"/>
      <c r="DW57" s="325"/>
      <c r="DX57" s="325"/>
      <c r="DY57" s="325"/>
      <c r="DZ57" s="325"/>
      <c r="EA57" s="325"/>
      <c r="EB57" s="325"/>
      <c r="EC57" s="325"/>
      <c r="ED57" s="325"/>
      <c r="EF57" s="21" t="s">
        <v>1936</v>
      </c>
      <c r="EG57" s="12"/>
      <c r="EH57" s="12"/>
      <c r="EI57" s="1018"/>
    </row>
    <row r="58" spans="1:140" s="21" customFormat="1" ht="15.75" customHeight="1" x14ac:dyDescent="0.2">
      <c r="A58" s="12"/>
      <c r="B58" s="21" t="s">
        <v>1936</v>
      </c>
      <c r="C58" s="119"/>
      <c r="D58" s="119"/>
      <c r="E58" s="119"/>
      <c r="F58" s="119"/>
      <c r="G58" s="119"/>
      <c r="H58" s="119"/>
      <c r="I58" s="119"/>
      <c r="DW58" s="12"/>
      <c r="DX58" s="12"/>
      <c r="DY58" s="12"/>
      <c r="DZ58" s="12"/>
      <c r="EA58" s="12"/>
      <c r="EB58" s="12"/>
      <c r="EC58" s="12"/>
      <c r="ED58" s="12"/>
      <c r="EF58" s="12"/>
      <c r="EG58" s="12"/>
      <c r="EH58" s="12"/>
    </row>
    <row r="59" spans="1:140" x14ac:dyDescent="0.2">
      <c r="C59" s="14"/>
      <c r="D59" s="14"/>
      <c r="E59" s="14"/>
      <c r="F59" s="14"/>
      <c r="G59" s="14"/>
      <c r="H59" s="14"/>
      <c r="I59" s="14"/>
      <c r="DW59" s="21"/>
      <c r="DX59" s="21"/>
      <c r="DY59" s="21"/>
      <c r="DZ59" s="21"/>
      <c r="EA59" s="21"/>
      <c r="EB59" s="21"/>
      <c r="EC59" s="21"/>
      <c r="ED59" s="21"/>
    </row>
    <row r="60" spans="1:140" x14ac:dyDescent="0.2">
      <c r="C60" s="14"/>
      <c r="D60" s="14"/>
      <c r="E60" s="14"/>
      <c r="F60" s="14"/>
      <c r="G60" s="14"/>
      <c r="H60" s="14"/>
      <c r="I60" s="14"/>
      <c r="DW60" s="21"/>
      <c r="DX60" s="21"/>
      <c r="DY60" s="21"/>
      <c r="DZ60" s="21"/>
      <c r="EA60" s="21"/>
      <c r="EB60" s="21"/>
      <c r="EC60" s="21"/>
      <c r="ED60" s="21"/>
    </row>
    <row r="61" spans="1:140" x14ac:dyDescent="0.2">
      <c r="C61" s="14"/>
      <c r="D61" s="14"/>
      <c r="E61" s="14"/>
      <c r="F61" s="14"/>
      <c r="G61" s="14"/>
      <c r="H61" s="14"/>
      <c r="I61" s="14"/>
      <c r="EG61" s="120"/>
      <c r="EH61" s="120"/>
    </row>
    <row r="62" spans="1:140" x14ac:dyDescent="0.2">
      <c r="C62" s="14"/>
      <c r="D62" s="14"/>
      <c r="E62" s="14"/>
      <c r="F62" s="14"/>
      <c r="G62" s="14"/>
      <c r="H62" s="14"/>
      <c r="I62" s="14"/>
      <c r="EG62" s="120"/>
      <c r="EH62" s="120"/>
      <c r="EI62" s="120"/>
    </row>
    <row r="63" spans="1:140" x14ac:dyDescent="0.2">
      <c r="C63" s="14"/>
      <c r="D63" s="14"/>
      <c r="E63" s="14"/>
      <c r="F63" s="14"/>
      <c r="G63" s="14"/>
      <c r="H63" s="14"/>
      <c r="I63" s="14"/>
      <c r="EG63" s="70"/>
      <c r="EH63" s="70"/>
      <c r="EI63" s="120"/>
    </row>
    <row r="64" spans="1:140" x14ac:dyDescent="0.2">
      <c r="C64" s="14"/>
      <c r="D64" s="14"/>
      <c r="E64" s="14"/>
      <c r="F64" s="14"/>
      <c r="G64" s="14"/>
      <c r="H64" s="14"/>
      <c r="I64" s="14"/>
      <c r="EG64" s="70"/>
      <c r="EH64" s="70"/>
      <c r="EI64" s="70"/>
    </row>
    <row r="65" spans="3:139" x14ac:dyDescent="0.2">
      <c r="C65" s="120"/>
      <c r="D65" s="120"/>
      <c r="E65" s="120"/>
      <c r="F65" s="120"/>
      <c r="G65" s="120"/>
      <c r="H65" s="120"/>
      <c r="I65" s="120"/>
      <c r="J65" s="120"/>
      <c r="K65" s="120"/>
      <c r="L65" s="120"/>
      <c r="M65" s="120"/>
      <c r="N65" s="120"/>
      <c r="O65" s="120"/>
      <c r="P65" s="120"/>
      <c r="Q65" s="120"/>
      <c r="R65" s="120"/>
      <c r="S65" s="120"/>
      <c r="T65" s="120"/>
      <c r="U65" s="120"/>
      <c r="V65" s="120"/>
      <c r="W65" s="120"/>
      <c r="X65" s="120"/>
      <c r="Y65" s="120"/>
      <c r="Z65" s="120"/>
      <c r="AA65" s="120"/>
      <c r="AB65" s="120"/>
      <c r="AC65" s="120"/>
      <c r="AD65" s="120"/>
      <c r="AE65" s="120"/>
      <c r="AF65" s="120"/>
      <c r="AG65" s="120"/>
      <c r="AH65" s="120"/>
      <c r="AI65" s="120"/>
      <c r="AJ65" s="120"/>
      <c r="AK65" s="120"/>
      <c r="AL65" s="120"/>
      <c r="AM65" s="120"/>
      <c r="AN65" s="120"/>
      <c r="AO65" s="120"/>
      <c r="AP65" s="120"/>
      <c r="AQ65" s="120"/>
      <c r="AR65" s="120"/>
      <c r="AS65" s="120"/>
      <c r="AT65" s="120"/>
      <c r="AU65" s="120"/>
      <c r="AV65" s="120"/>
      <c r="AW65" s="120"/>
      <c r="AX65" s="120"/>
      <c r="AY65" s="120"/>
      <c r="AZ65" s="120"/>
      <c r="BA65" s="120"/>
      <c r="BB65" s="120"/>
      <c r="BC65" s="120"/>
      <c r="BD65" s="120"/>
      <c r="BE65" s="120"/>
      <c r="BF65" s="120"/>
      <c r="BG65" s="120"/>
      <c r="BH65" s="120"/>
      <c r="BI65" s="120"/>
      <c r="BJ65" s="120"/>
      <c r="BK65" s="120"/>
      <c r="BL65" s="120"/>
      <c r="BM65" s="120"/>
      <c r="BN65" s="120"/>
      <c r="BO65" s="120"/>
      <c r="BP65" s="120"/>
      <c r="BQ65" s="120"/>
      <c r="BR65" s="120"/>
      <c r="BS65" s="120"/>
      <c r="BT65" s="120"/>
      <c r="BU65" s="120"/>
      <c r="BV65" s="120"/>
      <c r="BW65" s="120"/>
      <c r="BX65" s="120"/>
      <c r="BY65" s="120"/>
      <c r="BZ65" s="120"/>
      <c r="CA65" s="120"/>
      <c r="CB65" s="120"/>
      <c r="CC65" s="120"/>
      <c r="CD65" s="120"/>
      <c r="CE65" s="120"/>
      <c r="CF65" s="120"/>
      <c r="CG65" s="120"/>
      <c r="CH65" s="120"/>
      <c r="CI65" s="120"/>
      <c r="CJ65" s="120"/>
      <c r="CK65" s="120"/>
      <c r="CL65" s="120"/>
      <c r="CM65" s="120"/>
      <c r="CN65" s="120"/>
      <c r="CO65" s="120"/>
      <c r="CP65" s="120"/>
      <c r="CQ65" s="120"/>
      <c r="CR65" s="120"/>
      <c r="CS65" s="120"/>
      <c r="CT65" s="120"/>
      <c r="CU65" s="120"/>
      <c r="CV65" s="120"/>
      <c r="CW65" s="120"/>
      <c r="CX65" s="120"/>
      <c r="CY65" s="120"/>
      <c r="CZ65" s="120"/>
      <c r="DA65" s="120"/>
      <c r="DB65" s="120"/>
      <c r="DC65" s="120"/>
      <c r="DD65" s="120"/>
      <c r="DE65" s="120"/>
      <c r="DF65" s="120"/>
      <c r="DG65" s="120"/>
      <c r="DH65" s="120"/>
      <c r="DI65" s="120"/>
      <c r="DJ65" s="120"/>
      <c r="DK65" s="120"/>
      <c r="DL65" s="120"/>
      <c r="DM65" s="120"/>
      <c r="DN65" s="120"/>
      <c r="DO65" s="120"/>
      <c r="DP65" s="120"/>
      <c r="DQ65" s="120"/>
      <c r="DR65" s="120"/>
      <c r="DS65" s="120"/>
      <c r="DT65" s="120"/>
      <c r="DU65" s="120"/>
      <c r="DV65" s="120"/>
      <c r="DW65" s="120"/>
      <c r="DX65" s="120"/>
      <c r="DY65" s="120"/>
      <c r="DZ65" s="120"/>
      <c r="EA65" s="120"/>
      <c r="EB65" s="120"/>
      <c r="EC65" s="120"/>
      <c r="ED65" s="120"/>
      <c r="EG65" s="64"/>
      <c r="EH65" s="64"/>
      <c r="EI65" s="70"/>
    </row>
    <row r="66" spans="3:139" x14ac:dyDescent="0.2">
      <c r="C66" s="120"/>
      <c r="D66" s="120"/>
      <c r="E66" s="120"/>
      <c r="F66" s="120"/>
      <c r="G66" s="120"/>
      <c r="H66" s="120"/>
      <c r="I66" s="120"/>
      <c r="J66" s="120"/>
      <c r="K66" s="120"/>
      <c r="L66" s="120"/>
      <c r="M66" s="120"/>
      <c r="N66" s="120"/>
      <c r="O66" s="120"/>
      <c r="P66" s="120"/>
      <c r="Q66" s="120"/>
      <c r="R66" s="120"/>
      <c r="S66" s="120"/>
      <c r="T66" s="120"/>
      <c r="U66" s="120"/>
      <c r="V66" s="120"/>
      <c r="W66" s="120"/>
      <c r="X66" s="120"/>
      <c r="Y66" s="120"/>
      <c r="Z66" s="120"/>
      <c r="AA66" s="120"/>
      <c r="AB66" s="120"/>
      <c r="AC66" s="120"/>
      <c r="AD66" s="120"/>
      <c r="AE66" s="120"/>
      <c r="AF66" s="120"/>
      <c r="AG66" s="120"/>
      <c r="AH66" s="120"/>
      <c r="AI66" s="120"/>
      <c r="AJ66" s="120"/>
      <c r="AK66" s="120"/>
      <c r="AL66" s="120"/>
      <c r="AM66" s="120"/>
      <c r="AN66" s="120"/>
      <c r="AO66" s="120"/>
      <c r="AP66" s="120"/>
      <c r="AQ66" s="120"/>
      <c r="AR66" s="120"/>
      <c r="AS66" s="120"/>
      <c r="AT66" s="120"/>
      <c r="AU66" s="120"/>
      <c r="AV66" s="120"/>
      <c r="AW66" s="120"/>
      <c r="AX66" s="120"/>
      <c r="AY66" s="120"/>
      <c r="AZ66" s="120"/>
      <c r="BA66" s="120"/>
      <c r="BB66" s="120"/>
      <c r="BC66" s="120"/>
      <c r="BD66" s="120"/>
      <c r="BE66" s="120"/>
      <c r="BF66" s="120"/>
      <c r="BG66" s="120"/>
      <c r="BH66" s="120"/>
      <c r="BI66" s="120"/>
      <c r="BJ66" s="120"/>
      <c r="BK66" s="120"/>
      <c r="BL66" s="120"/>
      <c r="BM66" s="120"/>
      <c r="BN66" s="120"/>
      <c r="BO66" s="120"/>
      <c r="BP66" s="120"/>
      <c r="BQ66" s="120"/>
      <c r="BR66" s="120"/>
      <c r="BS66" s="120"/>
      <c r="BT66" s="120"/>
      <c r="BU66" s="120"/>
      <c r="BV66" s="120"/>
      <c r="BW66" s="120"/>
      <c r="BX66" s="120"/>
      <c r="BY66" s="120"/>
      <c r="BZ66" s="120"/>
      <c r="CA66" s="120"/>
      <c r="CB66" s="120"/>
      <c r="CC66" s="120"/>
      <c r="CD66" s="120"/>
      <c r="CE66" s="120"/>
      <c r="CF66" s="120"/>
      <c r="CG66" s="120"/>
      <c r="CH66" s="120"/>
      <c r="CI66" s="120"/>
      <c r="CJ66" s="120"/>
      <c r="CK66" s="120"/>
      <c r="CL66" s="120"/>
      <c r="CM66" s="120"/>
      <c r="CN66" s="120"/>
      <c r="CO66" s="120"/>
      <c r="CP66" s="120"/>
      <c r="CQ66" s="120"/>
      <c r="CR66" s="120"/>
      <c r="CS66" s="120"/>
      <c r="CT66" s="120"/>
      <c r="CU66" s="120"/>
      <c r="CV66" s="120"/>
      <c r="CW66" s="120"/>
      <c r="CX66" s="120"/>
      <c r="CY66" s="120"/>
      <c r="CZ66" s="120"/>
      <c r="DA66" s="120"/>
      <c r="DB66" s="120"/>
      <c r="DC66" s="120"/>
      <c r="DD66" s="120"/>
      <c r="DE66" s="120"/>
      <c r="DF66" s="120"/>
      <c r="DG66" s="120"/>
      <c r="DH66" s="120"/>
      <c r="DI66" s="120"/>
      <c r="DJ66" s="120"/>
      <c r="DK66" s="120"/>
      <c r="DL66" s="120"/>
      <c r="DM66" s="120"/>
      <c r="DN66" s="120"/>
      <c r="DO66" s="120"/>
      <c r="DP66" s="120"/>
      <c r="DQ66" s="120"/>
      <c r="DR66" s="120"/>
      <c r="DS66" s="120"/>
      <c r="DT66" s="120"/>
      <c r="DU66" s="120"/>
      <c r="DV66" s="120"/>
      <c r="DW66" s="120"/>
      <c r="DX66" s="120"/>
      <c r="DY66" s="120"/>
      <c r="DZ66" s="120"/>
      <c r="EA66" s="120"/>
      <c r="EB66" s="120"/>
      <c r="EC66" s="120"/>
      <c r="ED66" s="120"/>
      <c r="EG66" s="70"/>
      <c r="EH66" s="70"/>
      <c r="EI66" s="64"/>
    </row>
    <row r="67" spans="3:139" x14ac:dyDescent="0.2">
      <c r="C67" s="70"/>
      <c r="D67" s="70"/>
      <c r="E67" s="70"/>
      <c r="F67" s="70"/>
      <c r="G67" s="70"/>
      <c r="H67" s="70"/>
      <c r="I67" s="70"/>
      <c r="J67" s="70"/>
      <c r="K67" s="70"/>
      <c r="L67" s="70"/>
      <c r="M67" s="70"/>
      <c r="N67" s="70"/>
      <c r="O67" s="70"/>
      <c r="P67" s="70"/>
      <c r="Q67" s="70"/>
      <c r="R67" s="70"/>
      <c r="S67" s="70"/>
      <c r="T67" s="70"/>
      <c r="U67" s="70"/>
      <c r="V67" s="70"/>
      <c r="W67" s="70"/>
      <c r="X67" s="70"/>
      <c r="Y67" s="70"/>
      <c r="Z67" s="70"/>
      <c r="AA67" s="70"/>
      <c r="AB67" s="70"/>
      <c r="AC67" s="70"/>
      <c r="AD67" s="70"/>
      <c r="AE67" s="70"/>
      <c r="AF67" s="70"/>
      <c r="AG67" s="70"/>
      <c r="AH67" s="70"/>
      <c r="AI67" s="70"/>
      <c r="AJ67" s="70"/>
      <c r="AK67" s="70"/>
      <c r="AL67" s="70"/>
      <c r="AM67" s="70"/>
      <c r="AN67" s="70"/>
      <c r="AO67" s="121"/>
      <c r="AP67" s="70"/>
      <c r="AQ67" s="70"/>
      <c r="AR67" s="121"/>
      <c r="AS67" s="70"/>
      <c r="AT67" s="70"/>
      <c r="AU67" s="70"/>
      <c r="AV67" s="70"/>
      <c r="AW67" s="70"/>
      <c r="AX67" s="70"/>
      <c r="AY67" s="70"/>
      <c r="AZ67" s="121"/>
      <c r="BA67" s="70"/>
      <c r="BB67" s="70"/>
      <c r="BC67" s="70"/>
      <c r="BD67" s="70"/>
      <c r="BE67" s="70"/>
      <c r="BF67" s="70"/>
      <c r="BG67" s="70"/>
      <c r="BH67" s="70"/>
      <c r="BI67" s="70"/>
      <c r="BJ67" s="70"/>
      <c r="BK67" s="70"/>
      <c r="BL67" s="70"/>
      <c r="BM67" s="70"/>
      <c r="BN67" s="70"/>
      <c r="BO67" s="70"/>
      <c r="BP67" s="70"/>
      <c r="BQ67" s="70"/>
      <c r="BR67" s="70"/>
      <c r="BS67" s="70"/>
      <c r="BT67" s="70"/>
      <c r="BU67" s="70"/>
      <c r="BV67" s="70"/>
      <c r="BW67" s="70"/>
      <c r="BX67" s="70"/>
      <c r="BY67" s="70"/>
      <c r="BZ67" s="70"/>
      <c r="CA67" s="70"/>
      <c r="CB67" s="70"/>
      <c r="CC67" s="70"/>
      <c r="CD67" s="70"/>
      <c r="CE67" s="70"/>
      <c r="CF67" s="70"/>
      <c r="CG67" s="70"/>
      <c r="CH67" s="70"/>
      <c r="CI67" s="70"/>
      <c r="CJ67" s="70"/>
      <c r="CK67" s="70"/>
      <c r="CL67" s="70"/>
      <c r="CM67" s="70"/>
      <c r="CN67" s="70"/>
      <c r="CO67" s="70"/>
      <c r="CP67" s="70"/>
      <c r="CQ67" s="70"/>
      <c r="CR67" s="70"/>
      <c r="CS67" s="70"/>
      <c r="CT67" s="70"/>
      <c r="CU67" s="70"/>
      <c r="CV67" s="70"/>
      <c r="CW67" s="70"/>
      <c r="CX67" s="70"/>
      <c r="CY67" s="70"/>
      <c r="CZ67" s="70"/>
      <c r="DA67" s="70"/>
      <c r="DB67" s="70"/>
      <c r="DC67" s="70"/>
      <c r="DD67" s="70"/>
      <c r="DE67" s="70"/>
      <c r="DF67" s="70"/>
      <c r="DG67" s="70"/>
      <c r="DH67" s="70"/>
      <c r="DI67" s="70"/>
      <c r="DJ67" s="70"/>
      <c r="DK67" s="70"/>
      <c r="DL67" s="70"/>
      <c r="DM67" s="70"/>
      <c r="DN67" s="70"/>
      <c r="DO67" s="70"/>
      <c r="DP67" s="70"/>
      <c r="DQ67" s="70"/>
      <c r="DR67" s="70"/>
      <c r="DS67" s="70"/>
      <c r="DT67" s="70"/>
      <c r="DU67" s="70"/>
      <c r="DV67" s="70"/>
      <c r="DW67" s="70"/>
      <c r="DX67" s="70"/>
      <c r="DY67" s="70"/>
      <c r="DZ67" s="70"/>
      <c r="EA67" s="70"/>
      <c r="EB67" s="70"/>
      <c r="EC67" s="70"/>
      <c r="ED67" s="70"/>
      <c r="EG67" s="70"/>
      <c r="EH67" s="70"/>
      <c r="EI67" s="70"/>
    </row>
    <row r="68" spans="3:139" x14ac:dyDescent="0.2">
      <c r="C68" s="70"/>
      <c r="D68" s="70"/>
      <c r="E68" s="70"/>
      <c r="F68" s="70"/>
      <c r="G68" s="70"/>
      <c r="H68" s="70"/>
      <c r="I68" s="70"/>
      <c r="J68" s="70"/>
      <c r="K68" s="70"/>
      <c r="L68" s="70"/>
      <c r="M68" s="70"/>
      <c r="N68" s="70"/>
      <c r="O68" s="70"/>
      <c r="P68" s="70"/>
      <c r="Q68" s="70"/>
      <c r="R68" s="70"/>
      <c r="S68" s="70"/>
      <c r="T68" s="70"/>
      <c r="U68" s="70"/>
      <c r="V68" s="70"/>
      <c r="W68" s="70"/>
      <c r="X68" s="70"/>
      <c r="Y68" s="70"/>
      <c r="Z68" s="70"/>
      <c r="AA68" s="70"/>
      <c r="AB68" s="70"/>
      <c r="AC68" s="70"/>
      <c r="AD68" s="70"/>
      <c r="AE68" s="70"/>
      <c r="AF68" s="70"/>
      <c r="AG68" s="70"/>
      <c r="AH68" s="70"/>
      <c r="AI68" s="70"/>
      <c r="AJ68" s="70"/>
      <c r="AK68" s="70"/>
      <c r="AL68" s="70"/>
      <c r="AM68" s="70"/>
      <c r="AN68" s="70"/>
      <c r="AO68" s="70"/>
      <c r="AP68" s="70"/>
      <c r="AQ68" s="70"/>
      <c r="AR68" s="70"/>
      <c r="AS68" s="70"/>
      <c r="AT68" s="70"/>
      <c r="AU68" s="121"/>
      <c r="AV68" s="70"/>
      <c r="AW68" s="70"/>
      <c r="AX68" s="70"/>
      <c r="AY68" s="70"/>
      <c r="AZ68" s="70"/>
      <c r="BA68" s="70"/>
      <c r="BB68" s="70"/>
      <c r="BC68" s="70"/>
      <c r="BD68" s="70"/>
      <c r="BE68" s="70"/>
      <c r="BF68" s="70"/>
      <c r="BG68" s="70"/>
      <c r="BH68" s="70"/>
      <c r="BI68" s="70"/>
      <c r="BJ68" s="70"/>
      <c r="BK68" s="70"/>
      <c r="BL68" s="70"/>
      <c r="BM68" s="70"/>
      <c r="BN68" s="70"/>
      <c r="BO68" s="70"/>
      <c r="BP68" s="70"/>
      <c r="BQ68" s="70"/>
      <c r="BR68" s="70"/>
      <c r="BS68" s="70"/>
      <c r="BT68" s="70"/>
      <c r="BU68" s="70"/>
      <c r="BV68" s="70"/>
      <c r="BW68" s="70"/>
      <c r="BX68" s="70"/>
      <c r="BY68" s="70"/>
      <c r="BZ68" s="70"/>
      <c r="CA68" s="70"/>
      <c r="CB68" s="70"/>
      <c r="CC68" s="70"/>
      <c r="CD68" s="70"/>
      <c r="CE68" s="70"/>
      <c r="CF68" s="70"/>
      <c r="CG68" s="70"/>
      <c r="CH68" s="70"/>
      <c r="CI68" s="70"/>
      <c r="CJ68" s="70"/>
      <c r="CK68" s="70"/>
      <c r="CL68" s="70"/>
      <c r="CM68" s="70"/>
      <c r="CN68" s="70"/>
      <c r="CO68" s="70"/>
      <c r="CP68" s="70"/>
      <c r="CQ68" s="70"/>
      <c r="CR68" s="70"/>
      <c r="CS68" s="70"/>
      <c r="CT68" s="70"/>
      <c r="CU68" s="70"/>
      <c r="CV68" s="70"/>
      <c r="CW68" s="70"/>
      <c r="CX68" s="70"/>
      <c r="CY68" s="70"/>
      <c r="CZ68" s="70"/>
      <c r="DA68" s="70"/>
      <c r="DB68" s="70"/>
      <c r="DC68" s="70"/>
      <c r="DD68" s="70"/>
      <c r="DE68" s="70"/>
      <c r="DF68" s="70"/>
      <c r="DG68" s="70"/>
      <c r="DH68" s="70"/>
      <c r="DI68" s="70"/>
      <c r="DJ68" s="70"/>
      <c r="DK68" s="70"/>
      <c r="DL68" s="70"/>
      <c r="DM68" s="70"/>
      <c r="DN68" s="70"/>
      <c r="DO68" s="70"/>
      <c r="DP68" s="70"/>
      <c r="DQ68" s="70"/>
      <c r="DR68" s="70"/>
      <c r="DS68" s="70"/>
      <c r="DT68" s="70"/>
      <c r="DU68" s="70"/>
      <c r="DV68" s="70"/>
      <c r="DW68" s="70"/>
      <c r="DX68" s="70"/>
      <c r="DY68" s="70"/>
      <c r="DZ68" s="70"/>
      <c r="EA68" s="70"/>
      <c r="EB68" s="70"/>
      <c r="EC68" s="70"/>
      <c r="ED68" s="70"/>
      <c r="EG68" s="70"/>
      <c r="EH68" s="70"/>
      <c r="EI68" s="70"/>
    </row>
    <row r="69" spans="3:139" x14ac:dyDescent="0.2">
      <c r="C69" s="70"/>
      <c r="D69" s="70"/>
      <c r="E69" s="70"/>
      <c r="F69" s="70"/>
      <c r="G69" s="70"/>
      <c r="H69" s="70"/>
      <c r="I69" s="70"/>
      <c r="J69" s="64"/>
      <c r="K69" s="64"/>
      <c r="L69" s="64"/>
      <c r="M69" s="64"/>
      <c r="N69" s="64"/>
      <c r="O69" s="64"/>
      <c r="P69" s="64"/>
      <c r="Q69" s="64"/>
      <c r="R69" s="64"/>
      <c r="S69" s="64"/>
      <c r="T69" s="64"/>
      <c r="U69" s="64"/>
      <c r="V69" s="64"/>
      <c r="W69" s="64"/>
      <c r="X69" s="64"/>
      <c r="Y69" s="64"/>
      <c r="Z69" s="64"/>
      <c r="AA69" s="64"/>
      <c r="AB69" s="64"/>
      <c r="AC69" s="64"/>
      <c r="AD69" s="64"/>
      <c r="AE69" s="64"/>
      <c r="AF69" s="64"/>
      <c r="AG69" s="64"/>
      <c r="AH69" s="64"/>
      <c r="AI69" s="64"/>
      <c r="AJ69" s="64"/>
      <c r="AK69" s="64"/>
      <c r="AL69" s="64"/>
      <c r="AM69" s="64"/>
      <c r="AN69" s="64"/>
      <c r="AO69" s="64"/>
      <c r="AP69" s="64"/>
      <c r="AQ69" s="64"/>
      <c r="AR69" s="64"/>
      <c r="AS69" s="64"/>
      <c r="AT69" s="64"/>
      <c r="AU69" s="64"/>
      <c r="AV69" s="64"/>
      <c r="AW69" s="64"/>
      <c r="AX69" s="64"/>
      <c r="AY69" s="64"/>
      <c r="AZ69" s="64"/>
      <c r="BA69" s="64"/>
      <c r="BB69" s="64"/>
      <c r="BC69" s="64"/>
      <c r="BD69" s="64"/>
      <c r="BE69" s="64"/>
      <c r="BF69" s="64"/>
      <c r="BG69" s="64"/>
      <c r="BH69" s="64"/>
      <c r="BI69" s="64"/>
      <c r="BJ69" s="64"/>
      <c r="BK69" s="64"/>
      <c r="BL69" s="64"/>
      <c r="BM69" s="64"/>
      <c r="BN69" s="64"/>
      <c r="BO69" s="64"/>
      <c r="BP69" s="64"/>
      <c r="BQ69" s="64"/>
      <c r="BR69" s="64"/>
      <c r="BS69" s="64"/>
      <c r="BT69" s="64"/>
      <c r="BU69" s="64"/>
      <c r="BV69" s="64"/>
      <c r="BW69" s="64"/>
      <c r="BX69" s="64"/>
      <c r="BY69" s="64"/>
      <c r="BZ69" s="64"/>
      <c r="CA69" s="64"/>
      <c r="CB69" s="64"/>
      <c r="CC69" s="64"/>
      <c r="CD69" s="64"/>
      <c r="CE69" s="64"/>
      <c r="CF69" s="64"/>
      <c r="CG69" s="64"/>
      <c r="CH69" s="64"/>
      <c r="CI69" s="64"/>
      <c r="CJ69" s="64"/>
      <c r="CK69" s="64"/>
      <c r="CL69" s="64"/>
      <c r="CM69" s="64"/>
      <c r="CN69" s="64"/>
      <c r="CO69" s="64"/>
      <c r="CP69" s="64"/>
      <c r="CQ69" s="64"/>
      <c r="CR69" s="64"/>
      <c r="CS69" s="64"/>
      <c r="CT69" s="64"/>
      <c r="CU69" s="64"/>
      <c r="CV69" s="64"/>
      <c r="CW69" s="64"/>
      <c r="CX69" s="64"/>
      <c r="CY69" s="64"/>
      <c r="CZ69" s="64"/>
      <c r="DA69" s="64"/>
      <c r="DB69" s="64"/>
      <c r="DC69" s="64"/>
      <c r="DD69" s="64"/>
      <c r="DE69" s="64"/>
      <c r="DF69" s="64"/>
      <c r="DG69" s="64"/>
      <c r="DH69" s="64"/>
      <c r="DI69" s="64"/>
      <c r="DJ69" s="64"/>
      <c r="DK69" s="64"/>
      <c r="DL69" s="64"/>
      <c r="DM69" s="64"/>
      <c r="DN69" s="64"/>
      <c r="DO69" s="64"/>
      <c r="DP69" s="64"/>
      <c r="DQ69" s="64"/>
      <c r="DR69" s="64"/>
      <c r="DS69" s="64"/>
      <c r="DT69" s="64"/>
      <c r="DU69" s="64"/>
      <c r="DV69" s="64"/>
      <c r="DW69" s="64"/>
      <c r="DX69" s="64"/>
      <c r="DY69" s="64"/>
      <c r="DZ69" s="64"/>
      <c r="EA69" s="64"/>
      <c r="EB69" s="64"/>
      <c r="EC69" s="64"/>
      <c r="ED69" s="64"/>
      <c r="EG69" s="70"/>
      <c r="EH69" s="70"/>
      <c r="EI69" s="70"/>
    </row>
    <row r="70" spans="3:139" x14ac:dyDescent="0.2">
      <c r="C70" s="70"/>
      <c r="D70" s="70"/>
      <c r="E70" s="70"/>
      <c r="F70" s="70"/>
      <c r="G70" s="70"/>
      <c r="H70" s="70"/>
      <c r="I70" s="70"/>
      <c r="J70" s="70"/>
      <c r="K70" s="70"/>
      <c r="L70" s="70"/>
      <c r="M70" s="70"/>
      <c r="N70" s="70"/>
      <c r="O70" s="70"/>
      <c r="P70" s="70"/>
      <c r="Q70" s="70"/>
      <c r="R70" s="70"/>
      <c r="S70" s="70"/>
      <c r="T70" s="70"/>
      <c r="U70" s="70"/>
      <c r="V70" s="70"/>
      <c r="W70" s="70"/>
      <c r="X70" s="70"/>
      <c r="Y70" s="70"/>
      <c r="Z70" s="70"/>
      <c r="AA70" s="70"/>
      <c r="AB70" s="70"/>
      <c r="AC70" s="70"/>
      <c r="AD70" s="70"/>
      <c r="AE70" s="70"/>
      <c r="AF70" s="70"/>
      <c r="AG70" s="70"/>
      <c r="AH70" s="70"/>
      <c r="AI70" s="70"/>
      <c r="AJ70" s="70"/>
      <c r="AK70" s="70"/>
      <c r="AL70" s="70"/>
      <c r="AM70" s="70"/>
      <c r="AN70" s="70"/>
      <c r="AO70" s="70"/>
      <c r="AP70" s="70"/>
      <c r="AQ70" s="70"/>
      <c r="AR70" s="70"/>
      <c r="AS70" s="70"/>
      <c r="AT70" s="70"/>
      <c r="AU70" s="70"/>
      <c r="AV70" s="70"/>
      <c r="AW70" s="70"/>
      <c r="AX70" s="70"/>
      <c r="AY70" s="70"/>
      <c r="AZ70" s="70"/>
      <c r="BA70" s="70"/>
      <c r="BB70" s="70"/>
      <c r="BC70" s="70"/>
      <c r="BD70" s="70"/>
      <c r="BE70" s="70"/>
      <c r="BF70" s="70"/>
      <c r="BG70" s="70"/>
      <c r="BH70" s="70"/>
      <c r="BI70" s="70"/>
      <c r="BJ70" s="70"/>
      <c r="BK70" s="70"/>
      <c r="BL70" s="70"/>
      <c r="BM70" s="70"/>
      <c r="BN70" s="70"/>
      <c r="BO70" s="70"/>
      <c r="BP70" s="70"/>
      <c r="BQ70" s="70"/>
      <c r="BR70" s="70"/>
      <c r="BS70" s="70"/>
      <c r="BT70" s="70"/>
      <c r="BU70" s="70"/>
      <c r="BV70" s="70"/>
      <c r="BW70" s="70"/>
      <c r="BX70" s="70"/>
      <c r="BY70" s="70"/>
      <c r="BZ70" s="70"/>
      <c r="CA70" s="70"/>
      <c r="CB70" s="70"/>
      <c r="CC70" s="70"/>
      <c r="CD70" s="70"/>
      <c r="CE70" s="70"/>
      <c r="CF70" s="70"/>
      <c r="CG70" s="70"/>
      <c r="CH70" s="70"/>
      <c r="CI70" s="70"/>
      <c r="CJ70" s="70"/>
      <c r="CK70" s="70"/>
      <c r="CL70" s="70"/>
      <c r="CM70" s="70"/>
      <c r="CN70" s="70"/>
      <c r="CO70" s="70"/>
      <c r="CP70" s="70"/>
      <c r="CQ70" s="70"/>
      <c r="CR70" s="70"/>
      <c r="CS70" s="70"/>
      <c r="CT70" s="70"/>
      <c r="CU70" s="70"/>
      <c r="CV70" s="70"/>
      <c r="CW70" s="70"/>
      <c r="CX70" s="70"/>
      <c r="CY70" s="70"/>
      <c r="CZ70" s="70"/>
      <c r="DA70" s="70"/>
      <c r="DB70" s="70"/>
      <c r="DC70" s="70"/>
      <c r="DD70" s="70"/>
      <c r="DE70" s="70"/>
      <c r="DF70" s="70"/>
      <c r="DG70" s="70"/>
      <c r="DH70" s="70"/>
      <c r="DI70" s="70"/>
      <c r="DJ70" s="70"/>
      <c r="DK70" s="70"/>
      <c r="DL70" s="70"/>
      <c r="DM70" s="70"/>
      <c r="DN70" s="70"/>
      <c r="DO70" s="70"/>
      <c r="DP70" s="70"/>
      <c r="DQ70" s="70"/>
      <c r="DR70" s="70"/>
      <c r="DS70" s="70"/>
      <c r="DT70" s="70"/>
      <c r="DU70" s="70"/>
      <c r="DV70" s="70"/>
      <c r="DW70" s="70"/>
      <c r="DX70" s="70"/>
      <c r="DY70" s="70"/>
      <c r="DZ70" s="70"/>
      <c r="EA70" s="70"/>
      <c r="EB70" s="70"/>
      <c r="EC70" s="70"/>
      <c r="ED70" s="70"/>
      <c r="EG70" s="70"/>
      <c r="EH70" s="70"/>
      <c r="EI70" s="70"/>
    </row>
    <row r="71" spans="3:139" x14ac:dyDescent="0.2">
      <c r="C71" s="70"/>
      <c r="D71" s="70"/>
      <c r="E71" s="70"/>
      <c r="F71" s="70"/>
      <c r="G71" s="70"/>
      <c r="H71" s="70"/>
      <c r="I71" s="70"/>
      <c r="J71" s="70"/>
      <c r="K71" s="70"/>
      <c r="L71" s="70"/>
      <c r="M71" s="70"/>
      <c r="N71" s="70"/>
      <c r="O71" s="70"/>
      <c r="P71" s="70"/>
      <c r="Q71" s="70"/>
      <c r="R71" s="70"/>
      <c r="S71" s="70"/>
      <c r="T71" s="70"/>
      <c r="U71" s="70"/>
      <c r="V71" s="70"/>
      <c r="W71" s="70"/>
      <c r="X71" s="70"/>
      <c r="Y71" s="70"/>
      <c r="Z71" s="70"/>
      <c r="AA71" s="70"/>
      <c r="AB71" s="70"/>
      <c r="AC71" s="70"/>
      <c r="AD71" s="70"/>
      <c r="AE71" s="70"/>
      <c r="AF71" s="70"/>
      <c r="AG71" s="70"/>
      <c r="AH71" s="70"/>
      <c r="AI71" s="70"/>
      <c r="AJ71" s="70"/>
      <c r="AK71" s="70"/>
      <c r="AL71" s="70"/>
      <c r="AM71" s="70"/>
      <c r="AN71" s="70"/>
      <c r="AO71" s="70"/>
      <c r="AP71" s="70"/>
      <c r="AQ71" s="70"/>
      <c r="AR71" s="70"/>
      <c r="AS71" s="70"/>
      <c r="AT71" s="70"/>
      <c r="AU71" s="70"/>
      <c r="AV71" s="70"/>
      <c r="AW71" s="70"/>
      <c r="AX71" s="70"/>
      <c r="AY71" s="70"/>
      <c r="AZ71" s="70"/>
      <c r="BA71" s="70"/>
      <c r="BB71" s="70"/>
      <c r="BC71" s="70"/>
      <c r="BD71" s="70"/>
      <c r="BE71" s="70"/>
      <c r="BF71" s="70"/>
      <c r="BG71" s="70"/>
      <c r="BH71" s="70"/>
      <c r="BI71" s="70"/>
      <c r="BJ71" s="70"/>
      <c r="BK71" s="70"/>
      <c r="BL71" s="70"/>
      <c r="BM71" s="70"/>
      <c r="BN71" s="70"/>
      <c r="BO71" s="70"/>
      <c r="BP71" s="70"/>
      <c r="BQ71" s="70"/>
      <c r="BR71" s="70"/>
      <c r="BS71" s="70"/>
      <c r="BT71" s="70"/>
      <c r="BU71" s="70"/>
      <c r="BV71" s="70"/>
      <c r="BW71" s="70"/>
      <c r="BX71" s="70"/>
      <c r="BY71" s="70"/>
      <c r="BZ71" s="70"/>
      <c r="CA71" s="70"/>
      <c r="CB71" s="70"/>
      <c r="CC71" s="70"/>
      <c r="CD71" s="70"/>
      <c r="CE71" s="70"/>
      <c r="CF71" s="70"/>
      <c r="CG71" s="70"/>
      <c r="CH71" s="70"/>
      <c r="CI71" s="70"/>
      <c r="CJ71" s="70"/>
      <c r="CK71" s="70"/>
      <c r="CL71" s="70"/>
      <c r="CM71" s="70"/>
      <c r="CN71" s="70"/>
      <c r="CO71" s="70"/>
      <c r="CP71" s="70"/>
      <c r="CQ71" s="70"/>
      <c r="CR71" s="70"/>
      <c r="CS71" s="70"/>
      <c r="CT71" s="70"/>
      <c r="CU71" s="70"/>
      <c r="CV71" s="70"/>
      <c r="CW71" s="70"/>
      <c r="CX71" s="70"/>
      <c r="CY71" s="70"/>
      <c r="CZ71" s="70"/>
      <c r="DA71" s="70"/>
      <c r="DB71" s="70"/>
      <c r="DC71" s="70"/>
      <c r="DD71" s="70"/>
      <c r="DE71" s="70"/>
      <c r="DF71" s="70"/>
      <c r="DG71" s="70"/>
      <c r="DH71" s="70"/>
      <c r="DI71" s="70"/>
      <c r="DJ71" s="70"/>
      <c r="DK71" s="70"/>
      <c r="DL71" s="70"/>
      <c r="DM71" s="70"/>
      <c r="DN71" s="70"/>
      <c r="DO71" s="70"/>
      <c r="DP71" s="70"/>
      <c r="DQ71" s="70"/>
      <c r="DR71" s="70"/>
      <c r="DS71" s="70"/>
      <c r="DT71" s="70"/>
      <c r="DU71" s="70"/>
      <c r="DV71" s="70"/>
      <c r="DW71" s="70"/>
      <c r="DX71" s="70"/>
      <c r="DY71" s="70"/>
      <c r="DZ71" s="70"/>
      <c r="EA71" s="70"/>
      <c r="EB71" s="70"/>
      <c r="EC71" s="70"/>
      <c r="ED71" s="70"/>
      <c r="EG71" s="70"/>
      <c r="EH71" s="70"/>
      <c r="EI71" s="70"/>
    </row>
    <row r="72" spans="3:139" x14ac:dyDescent="0.2">
      <c r="C72" s="70"/>
      <c r="D72" s="70"/>
      <c r="E72" s="70"/>
      <c r="F72" s="70"/>
      <c r="G72" s="70"/>
      <c r="H72" s="70"/>
      <c r="I72" s="70"/>
      <c r="J72" s="70"/>
      <c r="K72" s="70"/>
      <c r="L72" s="70"/>
      <c r="M72" s="70"/>
      <c r="N72" s="70"/>
      <c r="O72" s="70"/>
      <c r="P72" s="70"/>
      <c r="Q72" s="70"/>
      <c r="R72" s="70"/>
      <c r="S72" s="70"/>
      <c r="T72" s="70"/>
      <c r="U72" s="70"/>
      <c r="V72" s="70"/>
      <c r="W72" s="70"/>
      <c r="X72" s="70"/>
      <c r="Y72" s="70"/>
      <c r="Z72" s="70"/>
      <c r="AA72" s="70"/>
      <c r="AB72" s="70"/>
      <c r="AC72" s="70"/>
      <c r="AD72" s="70"/>
      <c r="AE72" s="70"/>
      <c r="AF72" s="70"/>
      <c r="AG72" s="70"/>
      <c r="AH72" s="70"/>
      <c r="AI72" s="70"/>
      <c r="AJ72" s="70"/>
      <c r="AK72" s="70"/>
      <c r="AL72" s="70"/>
      <c r="AM72" s="70"/>
      <c r="AN72" s="70"/>
      <c r="AO72" s="70"/>
      <c r="AP72" s="70"/>
      <c r="AQ72" s="70"/>
      <c r="AR72" s="70"/>
      <c r="AS72" s="70"/>
      <c r="AT72" s="70"/>
      <c r="AU72" s="70"/>
      <c r="AV72" s="70"/>
      <c r="AW72" s="70"/>
      <c r="AX72" s="70"/>
      <c r="AY72" s="70"/>
      <c r="AZ72" s="70"/>
      <c r="BA72" s="70"/>
      <c r="BB72" s="70"/>
      <c r="BC72" s="70"/>
      <c r="BD72" s="70"/>
      <c r="BE72" s="70"/>
      <c r="BF72" s="70"/>
      <c r="BG72" s="70"/>
      <c r="BH72" s="70"/>
      <c r="BI72" s="70"/>
      <c r="BJ72" s="70"/>
      <c r="BK72" s="70"/>
      <c r="BL72" s="70"/>
      <c r="BM72" s="70"/>
      <c r="BN72" s="70"/>
      <c r="BO72" s="70"/>
      <c r="BP72" s="70"/>
      <c r="BQ72" s="70"/>
      <c r="BR72" s="70"/>
      <c r="BS72" s="70"/>
      <c r="BT72" s="70"/>
      <c r="BU72" s="70"/>
      <c r="BV72" s="70"/>
      <c r="BW72" s="70"/>
      <c r="BX72" s="70"/>
      <c r="BY72" s="70"/>
      <c r="BZ72" s="70"/>
      <c r="CA72" s="70"/>
      <c r="CB72" s="70"/>
      <c r="CC72" s="70"/>
      <c r="CD72" s="70"/>
      <c r="CE72" s="70"/>
      <c r="CF72" s="70"/>
      <c r="CG72" s="70"/>
      <c r="CH72" s="70"/>
      <c r="CI72" s="70"/>
      <c r="CJ72" s="70"/>
      <c r="CK72" s="70"/>
      <c r="CL72" s="70"/>
      <c r="CM72" s="70"/>
      <c r="CN72" s="70"/>
      <c r="CO72" s="70"/>
      <c r="CP72" s="70"/>
      <c r="CQ72" s="70"/>
      <c r="CR72" s="70"/>
      <c r="CS72" s="70"/>
      <c r="CT72" s="70"/>
      <c r="CU72" s="70"/>
      <c r="CV72" s="70"/>
      <c r="CW72" s="70"/>
      <c r="CX72" s="70"/>
      <c r="CY72" s="70"/>
      <c r="CZ72" s="70"/>
      <c r="DA72" s="70"/>
      <c r="DB72" s="70"/>
      <c r="DC72" s="70"/>
      <c r="DD72" s="70"/>
      <c r="DE72" s="70"/>
      <c r="DF72" s="70"/>
      <c r="DG72" s="70"/>
      <c r="DH72" s="70"/>
      <c r="DI72" s="70"/>
      <c r="DJ72" s="70"/>
      <c r="DK72" s="70"/>
      <c r="DL72" s="70"/>
      <c r="DM72" s="70"/>
      <c r="DN72" s="70"/>
      <c r="DO72" s="70"/>
      <c r="DP72" s="70"/>
      <c r="DQ72" s="70"/>
      <c r="DR72" s="70"/>
      <c r="DS72" s="70"/>
      <c r="DT72" s="70"/>
      <c r="DU72" s="70"/>
      <c r="DV72" s="70"/>
      <c r="DW72" s="70"/>
      <c r="DX72" s="70"/>
      <c r="DY72" s="70"/>
      <c r="DZ72" s="70"/>
      <c r="EA72" s="70"/>
      <c r="EB72" s="70"/>
      <c r="EC72" s="70"/>
      <c r="ED72" s="70"/>
      <c r="EG72" s="70"/>
      <c r="EH72" s="70"/>
      <c r="EI72" s="70"/>
    </row>
    <row r="73" spans="3:139" x14ac:dyDescent="0.2">
      <c r="C73" s="70"/>
      <c r="D73" s="70"/>
      <c r="E73" s="70"/>
      <c r="F73" s="70"/>
      <c r="G73" s="70"/>
      <c r="H73" s="70"/>
      <c r="I73" s="70"/>
      <c r="J73" s="70"/>
      <c r="K73" s="70"/>
      <c r="L73" s="70"/>
      <c r="M73" s="70"/>
      <c r="N73" s="70"/>
      <c r="O73" s="70"/>
      <c r="P73" s="70"/>
      <c r="Q73" s="70"/>
      <c r="R73" s="70"/>
      <c r="S73" s="70"/>
      <c r="T73" s="70"/>
      <c r="U73" s="70"/>
      <c r="V73" s="70"/>
      <c r="W73" s="70"/>
      <c r="X73" s="70"/>
      <c r="Y73" s="70"/>
      <c r="Z73" s="70"/>
      <c r="AA73" s="70"/>
      <c r="AB73" s="70"/>
      <c r="AC73" s="70"/>
      <c r="AD73" s="70"/>
      <c r="AE73" s="70"/>
      <c r="AF73" s="70"/>
      <c r="AG73" s="70"/>
      <c r="AH73" s="70"/>
      <c r="AI73" s="70"/>
      <c r="AJ73" s="70"/>
      <c r="AK73" s="70"/>
      <c r="AL73" s="70"/>
      <c r="AM73" s="70"/>
      <c r="AN73" s="70"/>
      <c r="AO73" s="70"/>
      <c r="AP73" s="70"/>
      <c r="AQ73" s="70"/>
      <c r="AR73" s="70"/>
      <c r="AS73" s="70"/>
      <c r="AT73" s="70"/>
      <c r="AU73" s="70"/>
      <c r="AV73" s="70"/>
      <c r="AW73" s="70"/>
      <c r="AX73" s="70"/>
      <c r="AY73" s="70"/>
      <c r="AZ73" s="70"/>
      <c r="BA73" s="70"/>
      <c r="BB73" s="70"/>
      <c r="BC73" s="70"/>
      <c r="BD73" s="70"/>
      <c r="BE73" s="70"/>
      <c r="BF73" s="70"/>
      <c r="BG73" s="70"/>
      <c r="BH73" s="70"/>
      <c r="BI73" s="70"/>
      <c r="BJ73" s="70"/>
      <c r="BK73" s="70"/>
      <c r="BL73" s="70"/>
      <c r="BM73" s="70"/>
      <c r="BN73" s="70"/>
      <c r="BO73" s="70"/>
      <c r="BP73" s="70"/>
      <c r="BQ73" s="70"/>
      <c r="BR73" s="70"/>
      <c r="BS73" s="70"/>
      <c r="BT73" s="70"/>
      <c r="BU73" s="70"/>
      <c r="BV73" s="70"/>
      <c r="BW73" s="70"/>
      <c r="BX73" s="70"/>
      <c r="BY73" s="70"/>
      <c r="BZ73" s="70"/>
      <c r="CA73" s="70"/>
      <c r="CB73" s="70"/>
      <c r="CC73" s="70"/>
      <c r="CD73" s="70"/>
      <c r="CE73" s="70"/>
      <c r="CF73" s="70"/>
      <c r="CG73" s="70"/>
      <c r="CH73" s="70"/>
      <c r="CI73" s="70"/>
      <c r="CJ73" s="70"/>
      <c r="CK73" s="70"/>
      <c r="CL73" s="70"/>
      <c r="CM73" s="70"/>
      <c r="CN73" s="70"/>
      <c r="CO73" s="70"/>
      <c r="CP73" s="70"/>
      <c r="CQ73" s="70"/>
      <c r="CR73" s="70"/>
      <c r="CS73" s="70"/>
      <c r="CT73" s="70"/>
      <c r="CU73" s="70"/>
      <c r="CV73" s="70"/>
      <c r="CW73" s="70"/>
      <c r="CX73" s="70"/>
      <c r="CY73" s="70"/>
      <c r="CZ73" s="70"/>
      <c r="DA73" s="70"/>
      <c r="DB73" s="70"/>
      <c r="DC73" s="70"/>
      <c r="DD73" s="70"/>
      <c r="DE73" s="70"/>
      <c r="DF73" s="70"/>
      <c r="DG73" s="70"/>
      <c r="DH73" s="70"/>
      <c r="DI73" s="70"/>
      <c r="DJ73" s="70"/>
      <c r="DK73" s="70"/>
      <c r="DL73" s="70"/>
      <c r="DM73" s="70"/>
      <c r="DN73" s="70"/>
      <c r="DO73" s="70"/>
      <c r="DP73" s="70"/>
      <c r="DQ73" s="70"/>
      <c r="DR73" s="70"/>
      <c r="DS73" s="70"/>
      <c r="DT73" s="70"/>
      <c r="DU73" s="70"/>
      <c r="DV73" s="70"/>
      <c r="DW73" s="70"/>
      <c r="DX73" s="70"/>
      <c r="DY73" s="70"/>
      <c r="DZ73" s="70"/>
      <c r="EA73" s="70"/>
      <c r="EB73" s="70"/>
      <c r="EC73" s="70"/>
      <c r="ED73" s="70"/>
      <c r="EG73" s="70"/>
      <c r="EI73" s="70"/>
    </row>
    <row r="74" spans="3:139" x14ac:dyDescent="0.2">
      <c r="C74" s="70"/>
      <c r="D74" s="70"/>
      <c r="E74" s="70"/>
      <c r="F74" s="70"/>
      <c r="G74" s="70"/>
      <c r="H74" s="70"/>
      <c r="I74" s="70"/>
      <c r="J74" s="70"/>
      <c r="K74" s="70"/>
      <c r="L74" s="70"/>
      <c r="M74" s="70"/>
      <c r="N74" s="70"/>
      <c r="O74" s="70"/>
      <c r="P74" s="70"/>
      <c r="Q74" s="70"/>
      <c r="R74" s="70"/>
      <c r="S74" s="70"/>
      <c r="T74" s="70"/>
      <c r="U74" s="70"/>
      <c r="V74" s="70"/>
      <c r="W74" s="70"/>
      <c r="X74" s="70"/>
      <c r="Y74" s="70"/>
      <c r="Z74" s="70"/>
      <c r="AA74" s="70"/>
      <c r="AB74" s="70"/>
      <c r="AC74" s="70"/>
      <c r="AD74" s="70"/>
      <c r="AE74" s="70"/>
      <c r="AF74" s="70"/>
      <c r="AG74" s="70"/>
      <c r="AH74" s="70"/>
      <c r="AI74" s="70"/>
      <c r="AJ74" s="70"/>
      <c r="AK74" s="70"/>
      <c r="AL74" s="70"/>
      <c r="AM74" s="70"/>
      <c r="AN74" s="70"/>
      <c r="AO74" s="70"/>
      <c r="AP74" s="70"/>
      <c r="AQ74" s="70"/>
      <c r="AR74" s="70"/>
      <c r="AS74" s="70"/>
      <c r="AT74" s="70"/>
      <c r="AU74" s="70"/>
      <c r="AV74" s="70"/>
      <c r="AW74" s="70"/>
      <c r="AX74" s="70"/>
      <c r="AY74" s="70"/>
      <c r="AZ74" s="70"/>
      <c r="BA74" s="70"/>
      <c r="BB74" s="70"/>
      <c r="BC74" s="70"/>
      <c r="BD74" s="70"/>
      <c r="BE74" s="70"/>
      <c r="BF74" s="70"/>
      <c r="BG74" s="70"/>
      <c r="BH74" s="70"/>
      <c r="BI74" s="70"/>
      <c r="BJ74" s="70"/>
      <c r="BK74" s="70"/>
      <c r="BL74" s="70"/>
      <c r="BM74" s="70"/>
      <c r="BN74" s="70"/>
      <c r="BO74" s="70"/>
      <c r="BP74" s="70"/>
      <c r="BQ74" s="70"/>
      <c r="BR74" s="70"/>
      <c r="BS74" s="70"/>
      <c r="BT74" s="70"/>
      <c r="BU74" s="70"/>
      <c r="BV74" s="70"/>
      <c r="BW74" s="70"/>
      <c r="BX74" s="70"/>
      <c r="BY74" s="70"/>
      <c r="BZ74" s="70"/>
      <c r="CA74" s="70"/>
      <c r="CB74" s="70"/>
      <c r="CC74" s="70"/>
      <c r="CD74" s="70"/>
      <c r="CE74" s="70"/>
      <c r="CF74" s="70"/>
      <c r="CG74" s="70"/>
      <c r="CH74" s="70"/>
      <c r="CI74" s="70"/>
      <c r="CJ74" s="70"/>
      <c r="CK74" s="70"/>
      <c r="CL74" s="70"/>
      <c r="CM74" s="70"/>
      <c r="CN74" s="70"/>
      <c r="CO74" s="70"/>
      <c r="CP74" s="70"/>
      <c r="CQ74" s="70"/>
      <c r="CR74" s="70"/>
      <c r="CS74" s="70"/>
      <c r="CT74" s="70"/>
      <c r="CU74" s="70"/>
      <c r="CV74" s="70"/>
      <c r="CW74" s="70"/>
      <c r="CX74" s="70"/>
      <c r="CY74" s="70"/>
      <c r="CZ74" s="70"/>
      <c r="DA74" s="70"/>
      <c r="DB74" s="70"/>
      <c r="DC74" s="70"/>
      <c r="DD74" s="70"/>
      <c r="DE74" s="70"/>
      <c r="DF74" s="70"/>
      <c r="DG74" s="70"/>
      <c r="DH74" s="70"/>
      <c r="DI74" s="70"/>
      <c r="DJ74" s="70"/>
      <c r="DK74" s="70"/>
      <c r="DL74" s="70"/>
      <c r="DM74" s="70"/>
      <c r="DN74" s="70"/>
      <c r="DO74" s="70"/>
      <c r="DP74" s="70"/>
      <c r="DQ74" s="70"/>
      <c r="DR74" s="70"/>
      <c r="DS74" s="70"/>
      <c r="DT74" s="70"/>
      <c r="DU74" s="70"/>
      <c r="DV74" s="70"/>
      <c r="DW74" s="70"/>
      <c r="DX74" s="70"/>
      <c r="DY74" s="70"/>
      <c r="DZ74" s="70"/>
      <c r="EA74" s="70"/>
      <c r="EB74" s="70"/>
      <c r="EC74" s="70"/>
      <c r="ED74" s="70"/>
      <c r="EI74" s="70"/>
    </row>
    <row r="75" spans="3:139" x14ac:dyDescent="0.2">
      <c r="C75" s="70"/>
      <c r="D75" s="70"/>
      <c r="E75" s="70"/>
      <c r="F75" s="70"/>
      <c r="G75" s="70"/>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0"/>
      <c r="AG75" s="70"/>
      <c r="AH75" s="70"/>
      <c r="AI75" s="70"/>
      <c r="AJ75" s="70"/>
      <c r="AK75" s="70"/>
      <c r="AL75" s="70"/>
      <c r="AM75" s="70"/>
      <c r="AN75" s="70"/>
      <c r="AO75" s="70"/>
      <c r="AP75" s="70"/>
      <c r="AQ75" s="70"/>
      <c r="AR75" s="70"/>
      <c r="AS75" s="70"/>
      <c r="AT75" s="70"/>
      <c r="AU75" s="70"/>
      <c r="AV75" s="70"/>
      <c r="AW75" s="70"/>
      <c r="AX75" s="70"/>
      <c r="AY75" s="70"/>
      <c r="AZ75" s="70"/>
      <c r="BA75" s="70"/>
      <c r="BB75" s="70"/>
      <c r="BC75" s="70"/>
      <c r="BD75" s="70"/>
      <c r="BE75" s="70"/>
      <c r="BF75" s="70"/>
      <c r="BG75" s="70"/>
      <c r="BH75" s="70"/>
      <c r="BI75" s="70"/>
      <c r="BJ75" s="70"/>
      <c r="BK75" s="70"/>
      <c r="BL75" s="70"/>
      <c r="BM75" s="70"/>
      <c r="BN75" s="70"/>
      <c r="BO75" s="70"/>
      <c r="BP75" s="70"/>
      <c r="BQ75" s="70"/>
      <c r="BR75" s="70"/>
      <c r="BS75" s="70"/>
      <c r="BT75" s="70"/>
      <c r="BU75" s="70"/>
      <c r="BV75" s="70"/>
      <c r="BW75" s="70"/>
      <c r="BX75" s="70"/>
      <c r="BY75" s="70"/>
      <c r="BZ75" s="70"/>
      <c r="CA75" s="70"/>
      <c r="CB75" s="70"/>
      <c r="CC75" s="70"/>
      <c r="CD75" s="70"/>
      <c r="CE75" s="70"/>
      <c r="CF75" s="70"/>
      <c r="CG75" s="70"/>
      <c r="CH75" s="70"/>
      <c r="CI75" s="70"/>
      <c r="CJ75" s="70"/>
      <c r="CK75" s="70"/>
      <c r="CL75" s="70"/>
      <c r="CM75" s="70"/>
      <c r="CN75" s="70"/>
      <c r="CO75" s="70"/>
      <c r="CP75" s="70"/>
      <c r="CQ75" s="70"/>
      <c r="CR75" s="70"/>
      <c r="CS75" s="70"/>
      <c r="CT75" s="70"/>
      <c r="CU75" s="70"/>
      <c r="CV75" s="70"/>
      <c r="CW75" s="70"/>
      <c r="CX75" s="70"/>
      <c r="CY75" s="70"/>
      <c r="CZ75" s="70"/>
      <c r="DA75" s="70"/>
      <c r="DB75" s="70"/>
      <c r="DC75" s="70"/>
      <c r="DD75" s="70"/>
      <c r="DE75" s="70"/>
      <c r="DF75" s="70"/>
      <c r="DG75" s="70"/>
      <c r="DH75" s="70"/>
      <c r="DI75" s="70"/>
      <c r="DJ75" s="70"/>
      <c r="DK75" s="70"/>
      <c r="DL75" s="70"/>
      <c r="DM75" s="70"/>
      <c r="DN75" s="70"/>
      <c r="DO75" s="70"/>
      <c r="DP75" s="70"/>
      <c r="DQ75" s="70"/>
      <c r="DR75" s="70"/>
      <c r="DS75" s="70"/>
      <c r="DT75" s="70"/>
      <c r="DU75" s="70"/>
      <c r="DV75" s="70"/>
      <c r="DW75" s="70"/>
      <c r="DX75" s="70"/>
      <c r="DY75" s="70"/>
      <c r="DZ75" s="70"/>
      <c r="EA75" s="70"/>
      <c r="EB75" s="70"/>
      <c r="EC75" s="70"/>
      <c r="ED75" s="70"/>
    </row>
    <row r="76" spans="3:139" x14ac:dyDescent="0.2">
      <c r="C76" s="14"/>
      <c r="D76" s="14"/>
      <c r="E76" s="14"/>
      <c r="F76" s="14"/>
      <c r="G76" s="14"/>
      <c r="H76" s="14"/>
      <c r="I76" s="14"/>
      <c r="DW76" s="70"/>
      <c r="DX76" s="70"/>
      <c r="DY76" s="70"/>
      <c r="DZ76" s="70"/>
      <c r="EA76" s="70"/>
      <c r="EB76" s="70"/>
      <c r="EC76" s="70"/>
      <c r="ED76" s="70"/>
    </row>
    <row r="77" spans="3:139" x14ac:dyDescent="0.2">
      <c r="DW77" s="70"/>
      <c r="DY77" s="70"/>
      <c r="EA77" s="70"/>
      <c r="EC77" s="70"/>
    </row>
    <row r="78" spans="3:139" x14ac:dyDescent="0.2">
      <c r="C78" s="122"/>
      <c r="D78" s="122"/>
      <c r="E78" s="122"/>
      <c r="F78" s="122"/>
      <c r="G78" s="122"/>
      <c r="H78" s="122"/>
      <c r="I78" s="122"/>
      <c r="J78" s="122"/>
      <c r="K78" s="122"/>
      <c r="L78" s="122"/>
      <c r="M78" s="122"/>
      <c r="N78" s="122"/>
      <c r="O78" s="122"/>
      <c r="P78" s="122"/>
      <c r="Q78" s="122"/>
      <c r="R78" s="122"/>
      <c r="S78" s="122"/>
      <c r="T78" s="122"/>
      <c r="U78" s="122"/>
      <c r="V78" s="122"/>
      <c r="W78" s="122"/>
      <c r="X78" s="122"/>
      <c r="AR78" s="122"/>
    </row>
    <row r="79" spans="3:139" x14ac:dyDescent="0.2">
      <c r="G79" s="122">
        <f>G32+G38+G40+G42+G46+G53+G54+G55+G56-G29</f>
        <v>0</v>
      </c>
      <c r="AU79" s="123"/>
    </row>
  </sheetData>
  <mergeCells count="70">
    <mergeCell ref="EI5:EJ5"/>
    <mergeCell ref="DW5:DX5"/>
    <mergeCell ref="DK5:DL5"/>
    <mergeCell ref="DM5:DN5"/>
    <mergeCell ref="W5:X5"/>
    <mergeCell ref="DO5:DP5"/>
    <mergeCell ref="DQ5:DR5"/>
    <mergeCell ref="DS5:DT5"/>
    <mergeCell ref="DU5:DV5"/>
    <mergeCell ref="AU5:AV5"/>
    <mergeCell ref="Y5:Z5"/>
    <mergeCell ref="AA5:AB5"/>
    <mergeCell ref="AC5:AD5"/>
    <mergeCell ref="AE5:AF5"/>
    <mergeCell ref="AG5:AH5"/>
    <mergeCell ref="AI5:AJ5"/>
    <mergeCell ref="AK5:AL5"/>
    <mergeCell ref="M5:N5"/>
    <mergeCell ref="O5:P5"/>
    <mergeCell ref="Q5:R5"/>
    <mergeCell ref="S5:T5"/>
    <mergeCell ref="U5:V5"/>
    <mergeCell ref="AY5:AZ5"/>
    <mergeCell ref="BO5:BP5"/>
    <mergeCell ref="BM5:BN5"/>
    <mergeCell ref="BQ5:BR5"/>
    <mergeCell ref="BA5:BB5"/>
    <mergeCell ref="BE5:BF5"/>
    <mergeCell ref="BG5:BH5"/>
    <mergeCell ref="BI5:BJ5"/>
    <mergeCell ref="BK5:BL5"/>
    <mergeCell ref="BC5:BD5"/>
    <mergeCell ref="AM5:AN5"/>
    <mergeCell ref="AO5:AP5"/>
    <mergeCell ref="AQ5:AR5"/>
    <mergeCell ref="AS5:AT5"/>
    <mergeCell ref="AW5:AX5"/>
    <mergeCell ref="CM5:CN5"/>
    <mergeCell ref="CE5:CF5"/>
    <mergeCell ref="CI5:CJ5"/>
    <mergeCell ref="CK5:CL5"/>
    <mergeCell ref="CG5:CH5"/>
    <mergeCell ref="CC5:CD5"/>
    <mergeCell ref="B5:B6"/>
    <mergeCell ref="DA5:DB5"/>
    <mergeCell ref="CO5:CP5"/>
    <mergeCell ref="CU5:CV5"/>
    <mergeCell ref="CY5:CZ5"/>
    <mergeCell ref="K5:L5"/>
    <mergeCell ref="C5:D5"/>
    <mergeCell ref="E5:F5"/>
    <mergeCell ref="G5:H5"/>
    <mergeCell ref="I5:J5"/>
    <mergeCell ref="BU5:BV5"/>
    <mergeCell ref="BS5:BT5"/>
    <mergeCell ref="BW5:BX5"/>
    <mergeCell ref="BY5:BZ5"/>
    <mergeCell ref="CA5:CB5"/>
    <mergeCell ref="DI5:DJ5"/>
    <mergeCell ref="CS5:CT5"/>
    <mergeCell ref="CQ5:CR5"/>
    <mergeCell ref="DG5:DH5"/>
    <mergeCell ref="DE5:DF5"/>
    <mergeCell ref="DC5:DD5"/>
    <mergeCell ref="CW5:CX5"/>
    <mergeCell ref="EF5:EF6"/>
    <mergeCell ref="EG5:EH5"/>
    <mergeCell ref="DY5:DZ5"/>
    <mergeCell ref="EA5:EB5"/>
    <mergeCell ref="EC5:ED5"/>
  </mergeCells>
  <phoneticPr fontId="2" type="noConversion"/>
  <pageMargins left="0.11" right="0.15" top="0.21" bottom="0.32" header="0.5" footer="0.19"/>
  <pageSetup scale="8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EZ210"/>
  <sheetViews>
    <sheetView topLeftCell="EO4" zoomScaleNormal="100" workbookViewId="0">
      <selection activeCell="EW4" sqref="EW1:EZ1048576"/>
    </sheetView>
  </sheetViews>
  <sheetFormatPr defaultRowHeight="11.25" x14ac:dyDescent="0.2"/>
  <cols>
    <col min="1" max="1" width="3.5703125" style="12" customWidth="1"/>
    <col min="2" max="2" width="1.85546875" style="12" customWidth="1"/>
    <col min="3" max="3" width="33.42578125" style="12" customWidth="1"/>
    <col min="4" max="10" width="6.140625" style="12" customWidth="1"/>
    <col min="11" max="11" width="7.28515625" style="12" customWidth="1"/>
    <col min="12" max="12" width="6.140625" style="12" customWidth="1"/>
    <col min="13" max="16" width="7.28515625" style="12" customWidth="1"/>
    <col min="17" max="17" width="2.7109375" style="12" customWidth="1"/>
    <col min="18" max="18" width="1.85546875" style="295" customWidth="1"/>
    <col min="19" max="19" width="49.85546875" style="12" customWidth="1"/>
    <col min="20" max="37" width="7" style="12" customWidth="1"/>
    <col min="38" max="38" width="7.85546875" style="12" customWidth="1"/>
    <col min="39" max="39" width="7" style="12" customWidth="1"/>
    <col min="40" max="64" width="7.85546875" style="12" customWidth="1"/>
    <col min="65" max="65" width="2.7109375" style="12" customWidth="1"/>
    <col min="66" max="66" width="1.85546875" style="21" bestFit="1" customWidth="1"/>
    <col min="67" max="67" width="56" style="21" customWidth="1"/>
    <col min="68" max="69" width="8.140625" style="124" customWidth="1"/>
    <col min="70" max="72" width="7.85546875" style="12" customWidth="1"/>
    <col min="73" max="85" width="8.7109375" style="12" customWidth="1"/>
    <col min="86" max="86" width="8.7109375" style="12" bestFit="1" customWidth="1"/>
    <col min="87" max="89" width="8.7109375" style="12" customWidth="1"/>
    <col min="90" max="90" width="8.7109375" style="12" bestFit="1" customWidth="1"/>
    <col min="91" max="106" width="8.7109375" style="12" customWidth="1"/>
    <col min="107" max="107" width="2.85546875" style="12" customWidth="1"/>
    <col min="108" max="108" width="46.5703125" style="12" customWidth="1"/>
    <col min="109" max="111" width="9" style="12" customWidth="1"/>
    <col min="112" max="112" width="8.7109375" style="12" customWidth="1"/>
    <col min="113" max="113" width="9.140625" style="12" customWidth="1"/>
    <col min="114" max="114" width="53.85546875" style="12" customWidth="1"/>
    <col min="115" max="115" width="10.28515625" style="12" customWidth="1"/>
    <col min="116" max="118" width="10" style="12" customWidth="1"/>
    <col min="119" max="124" width="10.7109375" style="12" customWidth="1"/>
    <col min="125" max="125" width="10.85546875" style="12" customWidth="1"/>
    <col min="126" max="126" width="11.85546875" style="12" customWidth="1"/>
    <col min="127" max="137" width="10" style="12" customWidth="1"/>
    <col min="138" max="145" width="10" style="12" bestFit="1" customWidth="1"/>
    <col min="146" max="146" width="9.140625" style="12"/>
    <col min="147" max="147" width="56" style="12" customWidth="1"/>
    <col min="148" max="151" width="11.140625" style="12" bestFit="1" customWidth="1"/>
    <col min="152" max="152" width="9.140625" style="23"/>
    <col min="153" max="154" width="10" style="23" bestFit="1" customWidth="1"/>
    <col min="155" max="156" width="9.140625" style="23"/>
    <col min="157" max="16384" width="9.140625" style="12"/>
  </cols>
  <sheetData>
    <row r="2" spans="2:156" ht="18.75" x14ac:dyDescent="0.3">
      <c r="B2" s="262" t="s">
        <v>1440</v>
      </c>
      <c r="C2" s="262"/>
      <c r="D2" s="262"/>
      <c r="E2" s="262"/>
      <c r="F2" s="262"/>
      <c r="G2" s="262"/>
      <c r="H2" s="262"/>
      <c r="I2" s="262"/>
      <c r="J2" s="262"/>
      <c r="K2" s="262"/>
      <c r="L2" s="262"/>
      <c r="M2" s="262"/>
      <c r="N2" s="262"/>
      <c r="O2" s="262"/>
      <c r="P2" s="262"/>
      <c r="S2" s="262"/>
      <c r="DJ2" s="125"/>
      <c r="DK2" s="125"/>
      <c r="DL2" s="125"/>
      <c r="DM2" s="125"/>
      <c r="DN2" s="125"/>
      <c r="DO2" s="125"/>
      <c r="DP2" s="125"/>
    </row>
    <row r="3" spans="2:156" x14ac:dyDescent="0.2">
      <c r="B3" s="126"/>
      <c r="C3" s="126"/>
      <c r="D3" s="126"/>
      <c r="E3" s="126"/>
      <c r="F3" s="126"/>
      <c r="G3" s="126"/>
      <c r="H3" s="126"/>
      <c r="I3" s="126"/>
      <c r="J3" s="126"/>
      <c r="K3" s="126"/>
      <c r="L3" s="126"/>
    </row>
    <row r="4" spans="2:156" ht="13.5" customHeight="1" thickBot="1" x14ac:dyDescent="0.25">
      <c r="B4" s="173" t="s">
        <v>427</v>
      </c>
      <c r="C4" s="174"/>
      <c r="D4" s="173"/>
      <c r="E4" s="173"/>
      <c r="F4" s="173"/>
      <c r="G4" s="173"/>
      <c r="H4" s="173"/>
      <c r="I4" s="173"/>
      <c r="J4" s="173"/>
      <c r="K4" s="173"/>
      <c r="L4" s="173"/>
      <c r="S4" s="21"/>
      <c r="DD4" s="128"/>
      <c r="DE4" s="128"/>
      <c r="DF4" s="17"/>
      <c r="DG4" s="17"/>
      <c r="DH4" s="17"/>
      <c r="DJ4" s="21"/>
      <c r="DK4" s="21"/>
      <c r="DL4" s="21"/>
      <c r="DM4" s="21"/>
      <c r="DN4" s="21"/>
      <c r="DO4" s="21"/>
      <c r="DP4" s="21"/>
      <c r="DQ4" s="21"/>
      <c r="DR4" s="21"/>
      <c r="DS4" s="21"/>
      <c r="DT4" s="21"/>
      <c r="DU4" s="21"/>
      <c r="DV4" s="21"/>
    </row>
    <row r="5" spans="2:156" s="276" customFormat="1" x14ac:dyDescent="0.2">
      <c r="B5" s="1152" t="s">
        <v>525</v>
      </c>
      <c r="C5" s="1152"/>
      <c r="D5" s="1154">
        <v>1953</v>
      </c>
      <c r="E5" s="1154"/>
      <c r="F5" s="1154">
        <v>1954</v>
      </c>
      <c r="G5" s="1154"/>
      <c r="H5" s="1154">
        <v>1955</v>
      </c>
      <c r="I5" s="1154"/>
      <c r="J5" s="1154">
        <v>1956</v>
      </c>
      <c r="K5" s="1154"/>
      <c r="L5" s="1154">
        <v>1957</v>
      </c>
      <c r="M5" s="1154"/>
      <c r="N5" s="1154">
        <v>1958</v>
      </c>
      <c r="O5" s="1154"/>
      <c r="P5" s="326">
        <v>1959</v>
      </c>
      <c r="R5" s="1155"/>
      <c r="S5" s="1152" t="s">
        <v>525</v>
      </c>
      <c r="T5" s="326">
        <v>1959</v>
      </c>
      <c r="U5" s="1151">
        <v>1960</v>
      </c>
      <c r="V5" s="1151"/>
      <c r="W5" s="1151">
        <v>1961</v>
      </c>
      <c r="X5" s="1151"/>
      <c r="Y5" s="1151">
        <v>1962</v>
      </c>
      <c r="Z5" s="1151"/>
      <c r="AA5" s="1151">
        <v>1963</v>
      </c>
      <c r="AB5" s="1151"/>
      <c r="AC5" s="1151">
        <v>1964</v>
      </c>
      <c r="AD5" s="1151"/>
      <c r="AE5" s="1151">
        <v>1965</v>
      </c>
      <c r="AF5" s="1151"/>
      <c r="AG5" s="1151">
        <v>1966</v>
      </c>
      <c r="AH5" s="1151"/>
      <c r="AI5" s="1151">
        <v>1967</v>
      </c>
      <c r="AJ5" s="1151"/>
      <c r="AK5" s="1151">
        <v>1968</v>
      </c>
      <c r="AL5" s="1151"/>
      <c r="AM5" s="1151">
        <v>1969</v>
      </c>
      <c r="AN5" s="1151"/>
      <c r="AO5" s="1151">
        <v>1970</v>
      </c>
      <c r="AP5" s="1151"/>
      <c r="AQ5" s="1151">
        <v>1971</v>
      </c>
      <c r="AR5" s="1151"/>
      <c r="AS5" s="1151">
        <v>1972</v>
      </c>
      <c r="AT5" s="1151"/>
      <c r="AU5" s="1151">
        <v>1973</v>
      </c>
      <c r="AV5" s="1151"/>
      <c r="AW5" s="1151">
        <v>1974</v>
      </c>
      <c r="AX5" s="1151"/>
      <c r="AY5" s="1151">
        <v>1975</v>
      </c>
      <c r="AZ5" s="1151"/>
      <c r="BA5" s="1151">
        <v>1976</v>
      </c>
      <c r="BB5" s="1151"/>
      <c r="BC5" s="1151">
        <v>1977</v>
      </c>
      <c r="BD5" s="1151"/>
      <c r="BE5" s="1151">
        <v>1978</v>
      </c>
      <c r="BF5" s="1151"/>
      <c r="BG5" s="1151">
        <v>1979</v>
      </c>
      <c r="BH5" s="1151"/>
      <c r="BI5" s="1151">
        <v>1980</v>
      </c>
      <c r="BJ5" s="1151"/>
      <c r="BK5" s="1151">
        <v>1981</v>
      </c>
      <c r="BL5" s="1151"/>
      <c r="BM5" s="279"/>
      <c r="BN5" s="1152"/>
      <c r="BO5" s="1152" t="s">
        <v>525</v>
      </c>
      <c r="BP5" s="1151">
        <v>1982</v>
      </c>
      <c r="BQ5" s="1151"/>
      <c r="BR5" s="1151">
        <v>1983</v>
      </c>
      <c r="BS5" s="1151"/>
      <c r="BT5" s="1151">
        <v>1984</v>
      </c>
      <c r="BU5" s="1151"/>
      <c r="BV5" s="1151">
        <v>1985</v>
      </c>
      <c r="BW5" s="1151"/>
      <c r="BX5" s="1151">
        <v>1986</v>
      </c>
      <c r="BY5" s="1151"/>
      <c r="BZ5" s="1151">
        <v>1987</v>
      </c>
      <c r="CA5" s="1151"/>
      <c r="CB5" s="1151">
        <v>1988</v>
      </c>
      <c r="CC5" s="1151"/>
      <c r="CD5" s="1151">
        <v>1989</v>
      </c>
      <c r="CE5" s="1151"/>
      <c r="CF5" s="1151">
        <v>1990</v>
      </c>
      <c r="CG5" s="1151"/>
      <c r="CH5" s="1151">
        <v>1991</v>
      </c>
      <c r="CI5" s="1151"/>
      <c r="CJ5" s="1151">
        <v>1992</v>
      </c>
      <c r="CK5" s="1151"/>
      <c r="CL5" s="1151">
        <v>1993</v>
      </c>
      <c r="CM5" s="1151"/>
      <c r="CN5" s="1151">
        <v>1994</v>
      </c>
      <c r="CO5" s="1151"/>
      <c r="CP5" s="1151">
        <v>1995</v>
      </c>
      <c r="CQ5" s="1151"/>
      <c r="CR5" s="1151">
        <v>1996</v>
      </c>
      <c r="CS5" s="1151"/>
      <c r="CT5" s="1151">
        <v>1997</v>
      </c>
      <c r="CU5" s="1151"/>
      <c r="CV5" s="1151">
        <v>1998</v>
      </c>
      <c r="CW5" s="1151"/>
      <c r="CX5" s="1151">
        <v>1999</v>
      </c>
      <c r="CY5" s="1151"/>
      <c r="CZ5" s="1151">
        <v>2000</v>
      </c>
      <c r="DA5" s="1151"/>
      <c r="DB5" s="333">
        <v>2001</v>
      </c>
      <c r="DD5" s="1152" t="s">
        <v>525</v>
      </c>
      <c r="DE5" s="338">
        <v>2001</v>
      </c>
      <c r="DF5" s="1149">
        <v>2002</v>
      </c>
      <c r="DG5" s="1149"/>
      <c r="DH5" s="338">
        <v>2003</v>
      </c>
      <c r="DJ5" s="1152" t="s">
        <v>1263</v>
      </c>
      <c r="DK5" s="339">
        <v>2003</v>
      </c>
      <c r="DL5" s="1151">
        <v>2004</v>
      </c>
      <c r="DM5" s="1151"/>
      <c r="DN5" s="1151">
        <v>2005</v>
      </c>
      <c r="DO5" s="1151"/>
      <c r="DP5" s="1151">
        <v>2006</v>
      </c>
      <c r="DQ5" s="1151"/>
      <c r="DR5" s="1151">
        <v>2007</v>
      </c>
      <c r="DS5" s="1151"/>
      <c r="DT5" s="1151">
        <v>2008</v>
      </c>
      <c r="DU5" s="1151"/>
      <c r="DV5" s="1151">
        <v>2009</v>
      </c>
      <c r="DW5" s="1151"/>
      <c r="DX5" s="1151">
        <v>2010</v>
      </c>
      <c r="DY5" s="1151"/>
      <c r="DZ5" s="1151">
        <v>2011</v>
      </c>
      <c r="EA5" s="1151"/>
      <c r="EB5" s="1151">
        <v>2012</v>
      </c>
      <c r="EC5" s="1151"/>
      <c r="ED5" s="1151">
        <v>2013</v>
      </c>
      <c r="EE5" s="1151"/>
      <c r="EF5" s="1151">
        <v>2014</v>
      </c>
      <c r="EG5" s="1151"/>
      <c r="EH5" s="1151">
        <v>2015</v>
      </c>
      <c r="EI5" s="1151"/>
      <c r="EJ5" s="1151">
        <v>2016</v>
      </c>
      <c r="EK5" s="1151"/>
      <c r="EL5" s="1151">
        <v>2017</v>
      </c>
      <c r="EM5" s="1151"/>
      <c r="EN5" s="1151">
        <v>2018</v>
      </c>
      <c r="EO5" s="1151"/>
      <c r="EQ5" s="1152" t="s">
        <v>1263</v>
      </c>
      <c r="ER5" s="1151" t="s">
        <v>2809</v>
      </c>
      <c r="ES5" s="1151"/>
      <c r="ET5" s="1151" t="s">
        <v>2810</v>
      </c>
      <c r="EU5" s="1151"/>
      <c r="EV5" s="23"/>
      <c r="EW5" s="23"/>
      <c r="EX5" s="23"/>
      <c r="EY5" s="23"/>
      <c r="EZ5" s="23"/>
    </row>
    <row r="6" spans="2:156" s="276" customFormat="1" ht="12" thickBot="1" x14ac:dyDescent="0.25">
      <c r="B6" s="1153"/>
      <c r="C6" s="1153"/>
      <c r="D6" s="327" t="s">
        <v>462</v>
      </c>
      <c r="E6" s="327" t="s">
        <v>432</v>
      </c>
      <c r="F6" s="327" t="s">
        <v>462</v>
      </c>
      <c r="G6" s="327" t="s">
        <v>432</v>
      </c>
      <c r="H6" s="327" t="s">
        <v>462</v>
      </c>
      <c r="I6" s="327" t="s">
        <v>432</v>
      </c>
      <c r="J6" s="327" t="s">
        <v>462</v>
      </c>
      <c r="K6" s="327" t="s">
        <v>432</v>
      </c>
      <c r="L6" s="327" t="s">
        <v>462</v>
      </c>
      <c r="M6" s="327" t="s">
        <v>432</v>
      </c>
      <c r="N6" s="327" t="s">
        <v>462</v>
      </c>
      <c r="O6" s="327" t="s">
        <v>432</v>
      </c>
      <c r="P6" s="327" t="s">
        <v>462</v>
      </c>
      <c r="R6" s="1156"/>
      <c r="S6" s="1153"/>
      <c r="T6" s="328" t="s">
        <v>432</v>
      </c>
      <c r="U6" s="328" t="s">
        <v>462</v>
      </c>
      <c r="V6" s="328" t="s">
        <v>432</v>
      </c>
      <c r="W6" s="328" t="s">
        <v>464</v>
      </c>
      <c r="X6" s="328" t="s">
        <v>432</v>
      </c>
      <c r="Y6" s="328" t="s">
        <v>462</v>
      </c>
      <c r="Z6" s="328" t="s">
        <v>432</v>
      </c>
      <c r="AA6" s="328" t="s">
        <v>464</v>
      </c>
      <c r="AB6" s="328" t="s">
        <v>465</v>
      </c>
      <c r="AC6" s="328" t="s">
        <v>464</v>
      </c>
      <c r="AD6" s="328" t="s">
        <v>465</v>
      </c>
      <c r="AE6" s="328" t="s">
        <v>464</v>
      </c>
      <c r="AF6" s="328" t="s">
        <v>465</v>
      </c>
      <c r="AG6" s="328" t="s">
        <v>464</v>
      </c>
      <c r="AH6" s="328" t="s">
        <v>465</v>
      </c>
      <c r="AI6" s="328" t="s">
        <v>464</v>
      </c>
      <c r="AJ6" s="328" t="s">
        <v>465</v>
      </c>
      <c r="AK6" s="328" t="s">
        <v>464</v>
      </c>
      <c r="AL6" s="328" t="s">
        <v>465</v>
      </c>
      <c r="AM6" s="328" t="s">
        <v>464</v>
      </c>
      <c r="AN6" s="328" t="s">
        <v>465</v>
      </c>
      <c r="AO6" s="328" t="s">
        <v>464</v>
      </c>
      <c r="AP6" s="328" t="s">
        <v>465</v>
      </c>
      <c r="AQ6" s="328" t="s">
        <v>464</v>
      </c>
      <c r="AR6" s="328" t="s">
        <v>465</v>
      </c>
      <c r="AS6" s="328" t="s">
        <v>464</v>
      </c>
      <c r="AT6" s="328" t="s">
        <v>465</v>
      </c>
      <c r="AU6" s="328" t="s">
        <v>464</v>
      </c>
      <c r="AV6" s="328" t="s">
        <v>465</v>
      </c>
      <c r="AW6" s="328" t="s">
        <v>464</v>
      </c>
      <c r="AX6" s="328" t="s">
        <v>465</v>
      </c>
      <c r="AY6" s="328" t="s">
        <v>464</v>
      </c>
      <c r="AZ6" s="328" t="s">
        <v>465</v>
      </c>
      <c r="BA6" s="328" t="s">
        <v>464</v>
      </c>
      <c r="BB6" s="328" t="s">
        <v>465</v>
      </c>
      <c r="BC6" s="328" t="s">
        <v>464</v>
      </c>
      <c r="BD6" s="328" t="s">
        <v>465</v>
      </c>
      <c r="BE6" s="328" t="s">
        <v>464</v>
      </c>
      <c r="BF6" s="328" t="s">
        <v>465</v>
      </c>
      <c r="BG6" s="328" t="s">
        <v>464</v>
      </c>
      <c r="BH6" s="328" t="s">
        <v>465</v>
      </c>
      <c r="BI6" s="328" t="s">
        <v>464</v>
      </c>
      <c r="BJ6" s="328" t="s">
        <v>465</v>
      </c>
      <c r="BK6" s="328" t="s">
        <v>464</v>
      </c>
      <c r="BL6" s="328" t="s">
        <v>465</v>
      </c>
      <c r="BM6" s="280"/>
      <c r="BN6" s="1153"/>
      <c r="BO6" s="1153"/>
      <c r="BP6" s="334" t="s">
        <v>464</v>
      </c>
      <c r="BQ6" s="334" t="s">
        <v>465</v>
      </c>
      <c r="BR6" s="328" t="s">
        <v>464</v>
      </c>
      <c r="BS6" s="328" t="s">
        <v>465</v>
      </c>
      <c r="BT6" s="328" t="s">
        <v>464</v>
      </c>
      <c r="BU6" s="328" t="s">
        <v>465</v>
      </c>
      <c r="BV6" s="328" t="s">
        <v>464</v>
      </c>
      <c r="BW6" s="328" t="s">
        <v>465</v>
      </c>
      <c r="BX6" s="328" t="s">
        <v>464</v>
      </c>
      <c r="BY6" s="328" t="s">
        <v>465</v>
      </c>
      <c r="BZ6" s="328" t="s">
        <v>464</v>
      </c>
      <c r="CA6" s="328" t="s">
        <v>465</v>
      </c>
      <c r="CB6" s="328" t="s">
        <v>464</v>
      </c>
      <c r="CC6" s="328" t="s">
        <v>465</v>
      </c>
      <c r="CD6" s="328" t="s">
        <v>464</v>
      </c>
      <c r="CE6" s="328" t="s">
        <v>465</v>
      </c>
      <c r="CF6" s="328" t="s">
        <v>464</v>
      </c>
      <c r="CG6" s="328" t="s">
        <v>465</v>
      </c>
      <c r="CH6" s="328" t="s">
        <v>464</v>
      </c>
      <c r="CI6" s="328" t="s">
        <v>465</v>
      </c>
      <c r="CJ6" s="328" t="s">
        <v>464</v>
      </c>
      <c r="CK6" s="328" t="s">
        <v>465</v>
      </c>
      <c r="CL6" s="328" t="s">
        <v>464</v>
      </c>
      <c r="CM6" s="328" t="s">
        <v>465</v>
      </c>
      <c r="CN6" s="328" t="s">
        <v>464</v>
      </c>
      <c r="CO6" s="328" t="s">
        <v>465</v>
      </c>
      <c r="CP6" s="328" t="s">
        <v>464</v>
      </c>
      <c r="CQ6" s="328" t="s">
        <v>465</v>
      </c>
      <c r="CR6" s="328" t="s">
        <v>464</v>
      </c>
      <c r="CS6" s="328" t="s">
        <v>465</v>
      </c>
      <c r="CT6" s="328" t="s">
        <v>464</v>
      </c>
      <c r="CU6" s="328" t="s">
        <v>465</v>
      </c>
      <c r="CV6" s="328" t="s">
        <v>464</v>
      </c>
      <c r="CW6" s="328" t="s">
        <v>465</v>
      </c>
      <c r="CX6" s="328" t="s">
        <v>464</v>
      </c>
      <c r="CY6" s="328" t="s">
        <v>465</v>
      </c>
      <c r="CZ6" s="328" t="s">
        <v>464</v>
      </c>
      <c r="DA6" s="328" t="s">
        <v>465</v>
      </c>
      <c r="DB6" s="328" t="s">
        <v>464</v>
      </c>
      <c r="DD6" s="1153"/>
      <c r="DE6" s="324" t="s">
        <v>432</v>
      </c>
      <c r="DF6" s="324" t="s">
        <v>462</v>
      </c>
      <c r="DG6" s="324" t="s">
        <v>432</v>
      </c>
      <c r="DH6" s="324" t="s">
        <v>462</v>
      </c>
      <c r="DJ6" s="1153"/>
      <c r="DK6" s="327" t="s">
        <v>432</v>
      </c>
      <c r="DL6" s="328" t="s">
        <v>462</v>
      </c>
      <c r="DM6" s="328" t="s">
        <v>432</v>
      </c>
      <c r="DN6" s="328" t="s">
        <v>462</v>
      </c>
      <c r="DO6" s="328" t="s">
        <v>432</v>
      </c>
      <c r="DP6" s="328" t="s">
        <v>462</v>
      </c>
      <c r="DQ6" s="328" t="s">
        <v>432</v>
      </c>
      <c r="DR6" s="328" t="s">
        <v>464</v>
      </c>
      <c r="DS6" s="328" t="s">
        <v>465</v>
      </c>
      <c r="DT6" s="328" t="s">
        <v>464</v>
      </c>
      <c r="DU6" s="328" t="s">
        <v>465</v>
      </c>
      <c r="DV6" s="328" t="s">
        <v>464</v>
      </c>
      <c r="DW6" s="328" t="s">
        <v>465</v>
      </c>
      <c r="DX6" s="328" t="s">
        <v>464</v>
      </c>
      <c r="DY6" s="328" t="s">
        <v>465</v>
      </c>
      <c r="DZ6" s="328" t="s">
        <v>464</v>
      </c>
      <c r="EA6" s="328" t="s">
        <v>465</v>
      </c>
      <c r="EB6" s="328" t="s">
        <v>464</v>
      </c>
      <c r="EC6" s="328" t="s">
        <v>465</v>
      </c>
      <c r="ED6" s="328" t="s">
        <v>464</v>
      </c>
      <c r="EE6" s="328" t="s">
        <v>465</v>
      </c>
      <c r="EF6" s="328" t="s">
        <v>464</v>
      </c>
      <c r="EG6" s="328" t="s">
        <v>465</v>
      </c>
      <c r="EH6" s="328" t="s">
        <v>464</v>
      </c>
      <c r="EI6" s="328" t="s">
        <v>465</v>
      </c>
      <c r="EJ6" s="328" t="s">
        <v>464</v>
      </c>
      <c r="EK6" s="328" t="s">
        <v>465</v>
      </c>
      <c r="EL6" s="328" t="s">
        <v>464</v>
      </c>
      <c r="EM6" s="328" t="s">
        <v>465</v>
      </c>
      <c r="EN6" s="328" t="s">
        <v>464</v>
      </c>
      <c r="EO6" s="328" t="s">
        <v>465</v>
      </c>
      <c r="EQ6" s="1153"/>
      <c r="ER6" s="327" t="s">
        <v>464</v>
      </c>
      <c r="ES6" s="328" t="s">
        <v>465</v>
      </c>
      <c r="ET6" s="327" t="s">
        <v>464</v>
      </c>
      <c r="EU6" s="328" t="s">
        <v>465</v>
      </c>
      <c r="EV6" s="23"/>
      <c r="EW6" s="23"/>
      <c r="EX6" s="23"/>
      <c r="EY6" s="23"/>
      <c r="EZ6" s="23"/>
    </row>
    <row r="7" spans="2:156" s="276" customFormat="1" x14ac:dyDescent="0.2">
      <c r="B7" s="999"/>
      <c r="C7" s="999"/>
      <c r="D7" s="1000"/>
      <c r="E7" s="1000"/>
      <c r="F7" s="1000"/>
      <c r="G7" s="1000"/>
      <c r="H7" s="1000"/>
      <c r="I7" s="1000"/>
      <c r="J7" s="1000"/>
      <c r="K7" s="1000"/>
      <c r="L7" s="1000"/>
      <c r="M7" s="1000"/>
      <c r="N7" s="1000"/>
      <c r="O7" s="1000"/>
      <c r="P7" s="1000"/>
      <c r="R7" s="1001"/>
      <c r="S7" s="999"/>
      <c r="T7" s="280"/>
      <c r="U7" s="280"/>
      <c r="V7" s="280"/>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c r="BC7" s="280"/>
      <c r="BD7" s="280"/>
      <c r="BE7" s="280"/>
      <c r="BF7" s="280"/>
      <c r="BG7" s="280"/>
      <c r="BH7" s="280"/>
      <c r="BI7" s="280"/>
      <c r="BJ7" s="280"/>
      <c r="BK7" s="280"/>
      <c r="BL7" s="280"/>
      <c r="BM7" s="280"/>
      <c r="BN7" s="999"/>
      <c r="BO7" s="999"/>
      <c r="BP7" s="1002"/>
      <c r="BQ7" s="1002"/>
      <c r="BR7" s="280"/>
      <c r="BS7" s="280"/>
      <c r="BT7" s="280"/>
      <c r="BU7" s="280"/>
      <c r="BV7" s="280"/>
      <c r="BW7" s="280"/>
      <c r="BX7" s="280"/>
      <c r="BY7" s="280"/>
      <c r="BZ7" s="280"/>
      <c r="CA7" s="280"/>
      <c r="CB7" s="280"/>
      <c r="CC7" s="280"/>
      <c r="CD7" s="280"/>
      <c r="CE7" s="280"/>
      <c r="CF7" s="280"/>
      <c r="CG7" s="280"/>
      <c r="CH7" s="280"/>
      <c r="CI7" s="280"/>
      <c r="CJ7" s="280"/>
      <c r="CK7" s="280"/>
      <c r="CL7" s="280"/>
      <c r="CM7" s="280"/>
      <c r="CN7" s="280"/>
      <c r="CO7" s="280"/>
      <c r="CP7" s="280"/>
      <c r="CQ7" s="280"/>
      <c r="CR7" s="280"/>
      <c r="CS7" s="280"/>
      <c r="CT7" s="280"/>
      <c r="CU7" s="280"/>
      <c r="CV7" s="280"/>
      <c r="CW7" s="280"/>
      <c r="CX7" s="280"/>
      <c r="CY7" s="280"/>
      <c r="CZ7" s="280"/>
      <c r="DA7" s="280"/>
      <c r="DB7" s="280"/>
      <c r="DD7" s="999"/>
      <c r="DE7" s="1003"/>
      <c r="DF7" s="1003"/>
      <c r="DG7" s="1003"/>
      <c r="DH7" s="1003"/>
      <c r="DJ7" s="135" t="s">
        <v>578</v>
      </c>
      <c r="DK7" s="1000"/>
      <c r="DL7" s="280"/>
      <c r="DM7" s="280"/>
      <c r="DN7" s="280"/>
      <c r="DO7" s="280"/>
      <c r="DP7" s="280"/>
      <c r="DQ7" s="280"/>
      <c r="DR7" s="280"/>
      <c r="DS7" s="280"/>
      <c r="DT7" s="280"/>
      <c r="DU7" s="280"/>
      <c r="DV7" s="280"/>
      <c r="DW7" s="280"/>
      <c r="DX7" s="280"/>
      <c r="DY7" s="280"/>
      <c r="DZ7" s="280"/>
      <c r="EA7" s="280"/>
      <c r="EB7" s="280"/>
      <c r="EC7" s="280"/>
      <c r="ED7" s="280"/>
      <c r="EE7" s="280"/>
      <c r="EF7" s="280"/>
      <c r="EG7" s="280"/>
      <c r="EH7" s="280"/>
      <c r="EI7" s="280"/>
      <c r="EJ7" s="280"/>
      <c r="EK7" s="280"/>
      <c r="EL7" s="280"/>
      <c r="EM7" s="280"/>
      <c r="EN7" s="67">
        <v>78.807000000000002</v>
      </c>
      <c r="EO7" s="67">
        <v>483.41899999999998</v>
      </c>
      <c r="EQ7" s="17"/>
      <c r="ER7" s="17"/>
      <c r="ES7" s="17"/>
      <c r="ET7" s="17"/>
      <c r="EV7" s="23"/>
      <c r="EW7" s="23"/>
      <c r="EX7" s="23"/>
      <c r="EY7" s="23"/>
      <c r="EZ7" s="23"/>
    </row>
    <row r="8" spans="2:156" s="17" customFormat="1" ht="11.25" customHeight="1" x14ac:dyDescent="0.2">
      <c r="D8" s="102"/>
      <c r="E8" s="995"/>
      <c r="F8" s="102"/>
      <c r="G8" s="995"/>
      <c r="H8" s="995"/>
      <c r="I8" s="102"/>
      <c r="J8" s="995"/>
      <c r="K8" s="102"/>
      <c r="L8" s="995"/>
      <c r="M8" s="995"/>
      <c r="N8" s="995"/>
      <c r="O8" s="102"/>
      <c r="P8" s="995"/>
      <c r="R8" s="293"/>
      <c r="S8" s="128"/>
      <c r="BN8" s="128"/>
      <c r="BO8" s="128"/>
      <c r="BP8" s="129"/>
      <c r="BQ8" s="129"/>
      <c r="DG8" s="128"/>
      <c r="DJ8" s="148" t="s">
        <v>582</v>
      </c>
      <c r="EQ8" s="135" t="s">
        <v>3204</v>
      </c>
      <c r="ER8" s="1019">
        <v>438.13499999999999</v>
      </c>
      <c r="ES8" s="1019">
        <v>327.012</v>
      </c>
      <c r="ET8" s="1019">
        <v>1977.779</v>
      </c>
      <c r="EU8" s="1019">
        <v>2420.3809999999999</v>
      </c>
      <c r="EV8" s="1076"/>
      <c r="EW8" s="1076"/>
      <c r="EX8" s="1076"/>
      <c r="EY8" s="1078"/>
      <c r="EZ8" s="1078"/>
    </row>
    <row r="9" spans="2:156" s="128" customFormat="1" ht="11.25" customHeight="1" x14ac:dyDescent="0.15">
      <c r="B9" s="293">
        <v>1</v>
      </c>
      <c r="C9" s="128" t="s">
        <v>526</v>
      </c>
      <c r="D9" s="53">
        <v>94.8</v>
      </c>
      <c r="E9" s="53">
        <v>17.600000000000001</v>
      </c>
      <c r="F9" s="53">
        <v>37.200000000000003</v>
      </c>
      <c r="G9" s="53">
        <v>14.4</v>
      </c>
      <c r="H9" s="53">
        <v>12.3</v>
      </c>
      <c r="I9" s="53">
        <v>15.7</v>
      </c>
      <c r="J9" s="53">
        <v>12.4</v>
      </c>
      <c r="K9" s="53">
        <v>18</v>
      </c>
      <c r="L9" s="53">
        <v>10.199999999999999</v>
      </c>
      <c r="M9" s="53">
        <v>17.7</v>
      </c>
      <c r="N9" s="53">
        <v>21.8</v>
      </c>
      <c r="O9" s="53">
        <v>49.5</v>
      </c>
      <c r="P9" s="53">
        <v>38.799999999999997</v>
      </c>
      <c r="R9" s="296">
        <v>1</v>
      </c>
      <c r="S9" s="130" t="s">
        <v>536</v>
      </c>
      <c r="T9" s="86">
        <v>64.7</v>
      </c>
      <c r="U9" s="86">
        <v>42.8</v>
      </c>
      <c r="V9" s="86">
        <v>104.9</v>
      </c>
      <c r="W9" s="86">
        <v>120</v>
      </c>
      <c r="X9" s="86">
        <v>182.9</v>
      </c>
      <c r="Y9" s="86">
        <v>208.1</v>
      </c>
      <c r="Z9" s="86">
        <v>208.4</v>
      </c>
      <c r="AA9" s="86">
        <v>232.7</v>
      </c>
      <c r="AB9" s="86">
        <v>329.8</v>
      </c>
      <c r="AC9" s="86">
        <v>320.8</v>
      </c>
      <c r="AD9" s="86">
        <v>415.1</v>
      </c>
      <c r="AE9" s="86">
        <v>384.6</v>
      </c>
      <c r="AF9" s="86">
        <v>358.1</v>
      </c>
      <c r="AG9" s="86">
        <v>490.1</v>
      </c>
      <c r="AH9" s="86">
        <v>460.9</v>
      </c>
      <c r="AI9" s="86">
        <v>545.5</v>
      </c>
      <c r="AJ9" s="86">
        <v>600.1</v>
      </c>
      <c r="AK9" s="86">
        <v>748.2</v>
      </c>
      <c r="AL9" s="86">
        <v>723.3</v>
      </c>
      <c r="AM9" s="86">
        <v>872.7</v>
      </c>
      <c r="AN9" s="86">
        <v>905.8</v>
      </c>
      <c r="AO9" s="86">
        <v>1022.3</v>
      </c>
      <c r="AP9" s="86">
        <v>981.5</v>
      </c>
      <c r="AQ9" s="86">
        <v>1150.9000000000001</v>
      </c>
      <c r="AR9" s="86">
        <v>1065.4000000000001</v>
      </c>
      <c r="AS9" s="86">
        <v>1156.8</v>
      </c>
      <c r="AT9" s="86">
        <v>1253.5999999999999</v>
      </c>
      <c r="AU9" s="86">
        <v>1377.3</v>
      </c>
      <c r="AV9" s="86">
        <v>1807.3</v>
      </c>
      <c r="AW9" s="86">
        <v>2227</v>
      </c>
      <c r="AX9" s="86">
        <v>2055.4</v>
      </c>
      <c r="AY9" s="86">
        <v>2322.9</v>
      </c>
      <c r="AZ9" s="86">
        <v>2965.3</v>
      </c>
      <c r="BA9" s="86">
        <v>3755.2</v>
      </c>
      <c r="BB9" s="86">
        <v>4536.7</v>
      </c>
      <c r="BC9" s="86">
        <v>4632.5</v>
      </c>
      <c r="BD9" s="86">
        <v>4280</v>
      </c>
      <c r="BE9" s="86">
        <v>4635.8</v>
      </c>
      <c r="BF9" s="86">
        <v>4930.8999999999996</v>
      </c>
      <c r="BG9" s="86">
        <v>5300.7</v>
      </c>
      <c r="BH9" s="86">
        <v>5016.1000000000004</v>
      </c>
      <c r="BI9" s="86">
        <v>5625.6</v>
      </c>
      <c r="BJ9" s="86">
        <v>6429.1</v>
      </c>
      <c r="BK9" s="86">
        <v>6046.1</v>
      </c>
      <c r="BL9" s="86">
        <v>8733.2000000000007</v>
      </c>
      <c r="BM9" s="131"/>
      <c r="BN9" s="343">
        <v>1</v>
      </c>
      <c r="BO9" s="132" t="s">
        <v>545</v>
      </c>
      <c r="BP9" s="133">
        <v>679.6</v>
      </c>
      <c r="BQ9" s="133">
        <v>535.4</v>
      </c>
      <c r="BR9" s="134">
        <v>479.3</v>
      </c>
      <c r="BS9" s="134">
        <v>362</v>
      </c>
      <c r="BT9" s="134">
        <v>247</v>
      </c>
      <c r="BU9" s="134">
        <v>236.7</v>
      </c>
      <c r="BV9" s="134">
        <v>244.2</v>
      </c>
      <c r="BW9" s="134">
        <v>195.9</v>
      </c>
      <c r="BX9" s="134">
        <v>136.1</v>
      </c>
      <c r="BY9" s="134">
        <v>93</v>
      </c>
      <c r="BZ9" s="134">
        <v>161.30000000000001</v>
      </c>
      <c r="CA9" s="134">
        <v>106.4</v>
      </c>
      <c r="CB9" s="134">
        <v>101.6</v>
      </c>
      <c r="CC9" s="134">
        <v>117.6</v>
      </c>
      <c r="CD9" s="134">
        <v>160.6</v>
      </c>
      <c r="CE9" s="134">
        <v>130</v>
      </c>
      <c r="CF9" s="134">
        <v>77.400000000000006</v>
      </c>
      <c r="CG9" s="134">
        <v>181.3</v>
      </c>
      <c r="CH9" s="134">
        <v>253.2</v>
      </c>
      <c r="CI9" s="134">
        <v>207.4</v>
      </c>
      <c r="CJ9" s="134">
        <v>361.9</v>
      </c>
      <c r="CK9" s="134">
        <v>168.8</v>
      </c>
      <c r="CL9" s="134">
        <v>312.5</v>
      </c>
      <c r="CM9" s="134">
        <v>280.8</v>
      </c>
      <c r="CN9" s="134">
        <v>431.5</v>
      </c>
      <c r="CO9" s="134">
        <v>181</v>
      </c>
      <c r="CP9" s="134">
        <v>246.2</v>
      </c>
      <c r="CQ9" s="134">
        <v>41.8</v>
      </c>
      <c r="CR9" s="134">
        <v>3.7</v>
      </c>
      <c r="CS9" s="134">
        <v>0.1</v>
      </c>
      <c r="CT9" s="134">
        <v>0</v>
      </c>
      <c r="CU9" s="134">
        <v>0</v>
      </c>
      <c r="CV9" s="134">
        <v>0</v>
      </c>
      <c r="CW9" s="134">
        <v>0</v>
      </c>
      <c r="CX9" s="134">
        <v>0</v>
      </c>
      <c r="CY9" s="134">
        <v>0</v>
      </c>
      <c r="CZ9" s="134">
        <v>0</v>
      </c>
      <c r="DA9" s="134">
        <v>0</v>
      </c>
      <c r="DB9" s="134">
        <v>0</v>
      </c>
      <c r="DD9" s="135" t="s">
        <v>578</v>
      </c>
      <c r="DE9" s="136">
        <v>0</v>
      </c>
      <c r="DF9" s="136">
        <v>0</v>
      </c>
      <c r="DG9" s="136">
        <v>0</v>
      </c>
      <c r="DH9" s="136">
        <v>0</v>
      </c>
      <c r="DJ9" s="38" t="s">
        <v>635</v>
      </c>
      <c r="DK9" s="137">
        <v>37455.800000000003</v>
      </c>
      <c r="DL9" s="137">
        <v>50817.4</v>
      </c>
      <c r="DM9" s="67">
        <v>58255.7</v>
      </c>
      <c r="DN9" s="67">
        <v>83770.2</v>
      </c>
      <c r="DO9" s="67">
        <v>71128.2</v>
      </c>
      <c r="DP9" s="650">
        <v>107132.8</v>
      </c>
      <c r="DQ9" s="650">
        <v>93722.1</v>
      </c>
      <c r="DR9" s="650">
        <v>100302.8</v>
      </c>
      <c r="DS9" s="650">
        <v>77701.5</v>
      </c>
      <c r="DT9" s="650">
        <v>133084.5</v>
      </c>
      <c r="DU9" s="650">
        <v>150461</v>
      </c>
      <c r="DV9" s="67">
        <v>341698.8</v>
      </c>
      <c r="DW9" s="67">
        <v>333440.8</v>
      </c>
      <c r="DX9" s="67">
        <v>423866.8</v>
      </c>
      <c r="DY9" s="67">
        <v>372547</v>
      </c>
      <c r="DZ9" s="67">
        <v>406735</v>
      </c>
      <c r="EA9" s="67">
        <v>348529.8</v>
      </c>
      <c r="EB9" s="67">
        <v>461675.9</v>
      </c>
      <c r="EC9" s="67">
        <v>423364</v>
      </c>
      <c r="ED9" s="67">
        <v>492151.59899999999</v>
      </c>
      <c r="EE9" s="67">
        <v>406799.90600000002</v>
      </c>
      <c r="EF9" s="67">
        <v>514534.69199999998</v>
      </c>
      <c r="EG9" s="67">
        <v>482693.39600000001</v>
      </c>
      <c r="EH9" s="67">
        <v>580458.90700000001</v>
      </c>
      <c r="EI9" s="67">
        <v>537517.19200000004</v>
      </c>
      <c r="EJ9" s="67">
        <v>644901.6</v>
      </c>
      <c r="EK9" s="67">
        <v>571552.19999999995</v>
      </c>
      <c r="EL9" s="67">
        <v>691417.41299999994</v>
      </c>
      <c r="EM9" s="67">
        <v>676690.147</v>
      </c>
      <c r="EN9" s="67">
        <v>833699.61</v>
      </c>
      <c r="EO9" s="67">
        <v>773136.46</v>
      </c>
      <c r="EQ9" s="17"/>
      <c r="ER9" s="129"/>
      <c r="ES9" s="129"/>
      <c r="ET9" s="129"/>
      <c r="EU9" s="129"/>
      <c r="EV9" s="1077"/>
      <c r="EW9" s="1076"/>
      <c r="EX9" s="1076"/>
      <c r="EY9" s="1078"/>
      <c r="EZ9" s="1078"/>
    </row>
    <row r="10" spans="2:156" s="17" customFormat="1" ht="11.25" customHeight="1" x14ac:dyDescent="0.2">
      <c r="B10" s="294">
        <v>2</v>
      </c>
      <c r="C10" s="17" t="s">
        <v>527</v>
      </c>
      <c r="D10" s="103">
        <v>0.3</v>
      </c>
      <c r="E10" s="103">
        <v>0.1</v>
      </c>
      <c r="F10" s="103" t="s">
        <v>528</v>
      </c>
      <c r="G10" s="103">
        <v>2.9</v>
      </c>
      <c r="H10" s="103">
        <v>2.7</v>
      </c>
      <c r="I10" s="103">
        <v>11.7</v>
      </c>
      <c r="J10" s="103">
        <v>13.1</v>
      </c>
      <c r="K10" s="103">
        <v>5</v>
      </c>
      <c r="L10" s="103">
        <v>6</v>
      </c>
      <c r="M10" s="103">
        <v>5.3</v>
      </c>
      <c r="N10" s="103">
        <v>1</v>
      </c>
      <c r="O10" s="103">
        <v>3.5</v>
      </c>
      <c r="P10" s="103">
        <v>7.7</v>
      </c>
      <c r="R10" s="297">
        <v>2</v>
      </c>
      <c r="S10" s="139" t="s">
        <v>537</v>
      </c>
      <c r="T10" s="85">
        <v>10.1</v>
      </c>
      <c r="U10" s="85">
        <v>15.2</v>
      </c>
      <c r="V10" s="85">
        <v>14.6</v>
      </c>
      <c r="W10" s="85">
        <v>14.2</v>
      </c>
      <c r="X10" s="85">
        <v>15.4</v>
      </c>
      <c r="Y10" s="85">
        <v>12.5</v>
      </c>
      <c r="Z10" s="85">
        <v>16.3</v>
      </c>
      <c r="AA10" s="85">
        <v>11.6</v>
      </c>
      <c r="AB10" s="85">
        <v>7.6</v>
      </c>
      <c r="AC10" s="85">
        <v>21.7</v>
      </c>
      <c r="AD10" s="85">
        <v>26</v>
      </c>
      <c r="AE10" s="85">
        <v>23.2</v>
      </c>
      <c r="AF10" s="85">
        <v>29.7</v>
      </c>
      <c r="AG10" s="85">
        <v>27.7</v>
      </c>
      <c r="AH10" s="85">
        <v>43.9</v>
      </c>
      <c r="AI10" s="85">
        <v>43.9</v>
      </c>
      <c r="AJ10" s="85">
        <v>56.6</v>
      </c>
      <c r="AK10" s="85">
        <v>31.7</v>
      </c>
      <c r="AL10" s="85">
        <v>41.2</v>
      </c>
      <c r="AM10" s="85">
        <v>52.5</v>
      </c>
      <c r="AN10" s="85">
        <v>49.1</v>
      </c>
      <c r="AO10" s="85">
        <v>46.6</v>
      </c>
      <c r="AP10" s="85">
        <v>45.7</v>
      </c>
      <c r="AQ10" s="85">
        <v>62.9</v>
      </c>
      <c r="AR10" s="85">
        <v>57.3</v>
      </c>
      <c r="AS10" s="85">
        <v>62.5</v>
      </c>
      <c r="AT10" s="85">
        <v>47.8</v>
      </c>
      <c r="AU10" s="85">
        <v>58.3</v>
      </c>
      <c r="AV10" s="85">
        <v>65.7</v>
      </c>
      <c r="AW10" s="85">
        <v>122.1</v>
      </c>
      <c r="AX10" s="85">
        <v>166.2</v>
      </c>
      <c r="AY10" s="85">
        <v>201.3</v>
      </c>
      <c r="AZ10" s="85">
        <v>225.3</v>
      </c>
      <c r="BA10" s="85">
        <v>189.6</v>
      </c>
      <c r="BB10" s="85">
        <v>254.3</v>
      </c>
      <c r="BC10" s="85">
        <v>381.9</v>
      </c>
      <c r="BD10" s="85">
        <v>283.10000000000002</v>
      </c>
      <c r="BE10" s="85">
        <v>252.1</v>
      </c>
      <c r="BF10" s="85">
        <v>223.8</v>
      </c>
      <c r="BG10" s="85">
        <v>321.3</v>
      </c>
      <c r="BH10" s="85">
        <v>273.89999999999998</v>
      </c>
      <c r="BI10" s="85">
        <v>208.7</v>
      </c>
      <c r="BJ10" s="85">
        <v>529.79999999999995</v>
      </c>
      <c r="BK10" s="85">
        <v>336.3</v>
      </c>
      <c r="BL10" s="85">
        <v>725.5</v>
      </c>
      <c r="BM10" s="127"/>
      <c r="BN10" s="138"/>
      <c r="BO10" s="139" t="s">
        <v>546</v>
      </c>
      <c r="BP10" s="140">
        <v>1.5</v>
      </c>
      <c r="BQ10" s="140">
        <v>18.399999999999999</v>
      </c>
      <c r="BR10" s="85">
        <v>1.2</v>
      </c>
      <c r="BS10" s="85">
        <v>0.7</v>
      </c>
      <c r="BT10" s="85">
        <v>0.3</v>
      </c>
      <c r="BU10" s="85">
        <v>0.3</v>
      </c>
      <c r="BV10" s="85" t="s">
        <v>461</v>
      </c>
      <c r="BW10" s="85">
        <v>0.4</v>
      </c>
      <c r="BX10" s="85" t="s">
        <v>436</v>
      </c>
      <c r="BY10" s="85" t="s">
        <v>436</v>
      </c>
      <c r="BZ10" s="85" t="s">
        <v>436</v>
      </c>
      <c r="CA10" s="85" t="s">
        <v>436</v>
      </c>
      <c r="CB10" s="85" t="s">
        <v>436</v>
      </c>
      <c r="CC10" s="85" t="s">
        <v>436</v>
      </c>
      <c r="CD10" s="85" t="s">
        <v>436</v>
      </c>
      <c r="CE10" s="85" t="s">
        <v>436</v>
      </c>
      <c r="CF10" s="85" t="s">
        <v>436</v>
      </c>
      <c r="CG10" s="85" t="s">
        <v>436</v>
      </c>
      <c r="CH10" s="85" t="s">
        <v>436</v>
      </c>
      <c r="CI10" s="85" t="s">
        <v>436</v>
      </c>
      <c r="CJ10" s="85" t="s">
        <v>436</v>
      </c>
      <c r="CK10" s="85" t="s">
        <v>436</v>
      </c>
      <c r="CL10" s="85" t="s">
        <v>436</v>
      </c>
      <c r="CM10" s="85" t="s">
        <v>436</v>
      </c>
      <c r="CN10" s="85" t="s">
        <v>436</v>
      </c>
      <c r="CO10" s="85" t="s">
        <v>436</v>
      </c>
      <c r="CP10" s="85" t="s">
        <v>436</v>
      </c>
      <c r="CQ10" s="85" t="s">
        <v>431</v>
      </c>
      <c r="CR10" s="85" t="s">
        <v>431</v>
      </c>
      <c r="CS10" s="85" t="s">
        <v>431</v>
      </c>
      <c r="CT10" s="85">
        <v>0</v>
      </c>
      <c r="CU10" s="85">
        <v>0</v>
      </c>
      <c r="CV10" s="85">
        <v>0</v>
      </c>
      <c r="CW10" s="85">
        <v>0</v>
      </c>
      <c r="CX10" s="85">
        <v>0</v>
      </c>
      <c r="CY10" s="85">
        <v>0</v>
      </c>
      <c r="CZ10" s="85">
        <v>0</v>
      </c>
      <c r="DA10" s="85">
        <v>0</v>
      </c>
      <c r="DB10" s="85">
        <v>0</v>
      </c>
      <c r="DD10" s="17" t="s">
        <v>579</v>
      </c>
      <c r="DE10" s="103">
        <v>0</v>
      </c>
      <c r="DF10" s="103">
        <v>0</v>
      </c>
      <c r="DG10" s="103">
        <v>0</v>
      </c>
      <c r="DH10" s="103">
        <v>0</v>
      </c>
      <c r="DJ10" s="991" t="s">
        <v>715</v>
      </c>
      <c r="DK10" s="141">
        <v>14776.8</v>
      </c>
      <c r="DL10" s="141">
        <v>20212.8</v>
      </c>
      <c r="DM10" s="66">
        <v>36207</v>
      </c>
      <c r="DN10" s="66">
        <v>50107.6</v>
      </c>
      <c r="DO10" s="66">
        <v>36203.599999999999</v>
      </c>
      <c r="DP10" s="651">
        <v>53822.8</v>
      </c>
      <c r="DQ10" s="651">
        <v>58476.4</v>
      </c>
      <c r="DR10" s="651">
        <v>59449.3</v>
      </c>
      <c r="DS10" s="651">
        <v>52840.6</v>
      </c>
      <c r="DT10" s="651">
        <v>87575.8</v>
      </c>
      <c r="DU10" s="651">
        <v>128837.2</v>
      </c>
      <c r="DV10" s="66">
        <v>163055.6</v>
      </c>
      <c r="DW10" s="66">
        <v>186794.6</v>
      </c>
      <c r="DX10" s="66">
        <v>183015.4</v>
      </c>
      <c r="DY10" s="66">
        <v>169578.5</v>
      </c>
      <c r="DZ10" s="66">
        <v>192151</v>
      </c>
      <c r="EA10" s="66">
        <v>163614</v>
      </c>
      <c r="EB10" s="66">
        <v>218910.7</v>
      </c>
      <c r="EC10" s="66">
        <v>248365.5</v>
      </c>
      <c r="ED10" s="66">
        <v>253023.77100000001</v>
      </c>
      <c r="EE10" s="66">
        <v>229162.125</v>
      </c>
      <c r="EF10" s="66">
        <v>243577.39300000001</v>
      </c>
      <c r="EG10" s="66">
        <v>227450.46100000001</v>
      </c>
      <c r="EH10" s="66">
        <v>220061.185</v>
      </c>
      <c r="EI10" s="66">
        <v>226317.17</v>
      </c>
      <c r="EJ10" s="66">
        <v>232274.3</v>
      </c>
      <c r="EK10" s="66">
        <v>212050.5</v>
      </c>
      <c r="EL10" s="66">
        <v>233141.97399999999</v>
      </c>
      <c r="EM10" s="66">
        <v>223449.22200000001</v>
      </c>
      <c r="EN10" s="66">
        <v>237847.59599999999</v>
      </c>
      <c r="EO10" s="66">
        <v>258199.07399999999</v>
      </c>
      <c r="EQ10" s="148" t="s">
        <v>3044</v>
      </c>
      <c r="ER10" s="1019">
        <v>7808972.4450000003</v>
      </c>
      <c r="ES10" s="1019">
        <v>7990592.1109999996</v>
      </c>
      <c r="ET10" s="1019">
        <v>7961484.9009999996</v>
      </c>
      <c r="EU10" s="1019">
        <v>8241094.807</v>
      </c>
      <c r="EV10" s="1076"/>
      <c r="EW10" s="1076"/>
      <c r="EX10" s="1076"/>
      <c r="EY10" s="1078"/>
      <c r="EZ10" s="1078"/>
    </row>
    <row r="11" spans="2:156" s="17" customFormat="1" ht="11.25" customHeight="1" x14ac:dyDescent="0.2">
      <c r="B11" s="294">
        <v>3</v>
      </c>
      <c r="C11" s="17" t="s">
        <v>529</v>
      </c>
      <c r="D11" s="103">
        <v>82.4</v>
      </c>
      <c r="E11" s="103">
        <v>70.900000000000006</v>
      </c>
      <c r="F11" s="103">
        <v>111</v>
      </c>
      <c r="G11" s="103">
        <v>118.7</v>
      </c>
      <c r="H11" s="103">
        <v>175.7</v>
      </c>
      <c r="I11" s="103">
        <v>198.2</v>
      </c>
      <c r="J11" s="103">
        <v>266.5</v>
      </c>
      <c r="K11" s="103">
        <v>268.2</v>
      </c>
      <c r="L11" s="103">
        <v>308.10000000000002</v>
      </c>
      <c r="M11" s="103">
        <v>311.60000000000002</v>
      </c>
      <c r="N11" s="103">
        <v>395.9</v>
      </c>
      <c r="O11" s="103">
        <v>450.9</v>
      </c>
      <c r="P11" s="103">
        <v>386.1</v>
      </c>
      <c r="R11" s="297">
        <v>3</v>
      </c>
      <c r="S11" s="139" t="s">
        <v>538</v>
      </c>
      <c r="T11" s="85">
        <v>451</v>
      </c>
      <c r="U11" s="85">
        <v>554</v>
      </c>
      <c r="V11" s="85">
        <v>604.29999999999995</v>
      </c>
      <c r="W11" s="85">
        <v>618.29999999999995</v>
      </c>
      <c r="X11" s="85">
        <v>768.3</v>
      </c>
      <c r="Y11" s="85">
        <v>895.3</v>
      </c>
      <c r="Z11" s="85">
        <v>1046.0999999999999</v>
      </c>
      <c r="AA11" s="85">
        <v>1236.5</v>
      </c>
      <c r="AB11" s="85">
        <v>1458.5</v>
      </c>
      <c r="AC11" s="85">
        <v>1542.3</v>
      </c>
      <c r="AD11" s="85">
        <v>1959.9</v>
      </c>
      <c r="AE11" s="85">
        <v>2290.8000000000002</v>
      </c>
      <c r="AF11" s="85">
        <v>2424.6999999999998</v>
      </c>
      <c r="AG11" s="85">
        <v>2415.3000000000002</v>
      </c>
      <c r="AH11" s="85">
        <v>3237.7</v>
      </c>
      <c r="AI11" s="85">
        <v>3484.5</v>
      </c>
      <c r="AJ11" s="85">
        <v>3650.4</v>
      </c>
      <c r="AK11" s="85">
        <v>3627.4</v>
      </c>
      <c r="AL11" s="85">
        <v>3871.6</v>
      </c>
      <c r="AM11" s="85">
        <v>3794.7</v>
      </c>
      <c r="AN11" s="85">
        <v>4196.2</v>
      </c>
      <c r="AO11" s="85">
        <v>4603.1000000000004</v>
      </c>
      <c r="AP11" s="85">
        <v>5208.1000000000004</v>
      </c>
      <c r="AQ11" s="85">
        <v>5175.8</v>
      </c>
      <c r="AR11" s="85">
        <v>5376.6</v>
      </c>
      <c r="AS11" s="85">
        <v>6124.3</v>
      </c>
      <c r="AT11" s="85">
        <v>6749.9</v>
      </c>
      <c r="AU11" s="85">
        <v>6971.4</v>
      </c>
      <c r="AV11" s="85">
        <v>8117.9</v>
      </c>
      <c r="AW11" s="85">
        <v>8380.6</v>
      </c>
      <c r="AX11" s="85">
        <v>8352.2999999999993</v>
      </c>
      <c r="AY11" s="85">
        <v>8519</v>
      </c>
      <c r="AZ11" s="85">
        <v>10155.4</v>
      </c>
      <c r="BA11" s="85">
        <v>10131.299999999999</v>
      </c>
      <c r="BB11" s="85">
        <v>12732.4</v>
      </c>
      <c r="BC11" s="85">
        <v>12576.9</v>
      </c>
      <c r="BD11" s="85">
        <v>14314.2</v>
      </c>
      <c r="BE11" s="85">
        <v>13515.6</v>
      </c>
      <c r="BF11" s="85">
        <v>15174.6</v>
      </c>
      <c r="BG11" s="85">
        <v>16267.1</v>
      </c>
      <c r="BH11" s="85">
        <v>18581.099999999999</v>
      </c>
      <c r="BI11" s="85">
        <v>17213.8</v>
      </c>
      <c r="BJ11" s="85">
        <v>19655.3</v>
      </c>
      <c r="BK11" s="85">
        <v>20298.5</v>
      </c>
      <c r="BL11" s="85">
        <v>22818.6</v>
      </c>
      <c r="BM11" s="142"/>
      <c r="BN11" s="138"/>
      <c r="BO11" s="139" t="s">
        <v>547</v>
      </c>
      <c r="BP11" s="140">
        <v>642.5</v>
      </c>
      <c r="BQ11" s="140">
        <v>490.6</v>
      </c>
      <c r="BR11" s="85">
        <v>475.6</v>
      </c>
      <c r="BS11" s="85">
        <v>360.2</v>
      </c>
      <c r="BT11" s="85">
        <v>245.2</v>
      </c>
      <c r="BU11" s="85">
        <v>233</v>
      </c>
      <c r="BV11" s="85">
        <v>242.6</v>
      </c>
      <c r="BW11" s="85">
        <v>193.8</v>
      </c>
      <c r="BX11" s="85">
        <v>134.6</v>
      </c>
      <c r="BY11" s="85">
        <v>91.4</v>
      </c>
      <c r="BZ11" s="85">
        <v>158.19999999999999</v>
      </c>
      <c r="CA11" s="85">
        <v>104.9</v>
      </c>
      <c r="CB11" s="85">
        <v>100.7</v>
      </c>
      <c r="CC11" s="85">
        <v>115.9</v>
      </c>
      <c r="CD11" s="85">
        <v>159.19999999999999</v>
      </c>
      <c r="CE11" s="85">
        <v>128.1</v>
      </c>
      <c r="CF11" s="85">
        <v>77.3</v>
      </c>
      <c r="CG11" s="85">
        <v>178.7</v>
      </c>
      <c r="CH11" s="85">
        <v>253</v>
      </c>
      <c r="CI11" s="85">
        <v>204.4</v>
      </c>
      <c r="CJ11" s="85">
        <v>361.5</v>
      </c>
      <c r="CK11" s="85">
        <v>168.8</v>
      </c>
      <c r="CL11" s="85">
        <v>312.3</v>
      </c>
      <c r="CM11" s="85">
        <v>278.89999999999998</v>
      </c>
      <c r="CN11" s="85">
        <v>430.4</v>
      </c>
      <c r="CO11" s="85">
        <v>116.4</v>
      </c>
      <c r="CP11" s="85">
        <v>241.7</v>
      </c>
      <c r="CQ11" s="85">
        <v>39.799999999999997</v>
      </c>
      <c r="CR11" s="85">
        <v>3.2</v>
      </c>
      <c r="CS11" s="85" t="s">
        <v>431</v>
      </c>
      <c r="CT11" s="85">
        <v>0</v>
      </c>
      <c r="CU11" s="85">
        <v>0</v>
      </c>
      <c r="CV11" s="85">
        <v>0</v>
      </c>
      <c r="CW11" s="85">
        <v>0</v>
      </c>
      <c r="CX11" s="85">
        <v>0</v>
      </c>
      <c r="CY11" s="85">
        <v>0</v>
      </c>
      <c r="CZ11" s="85">
        <v>0</v>
      </c>
      <c r="DA11" s="85">
        <v>0</v>
      </c>
      <c r="DB11" s="85">
        <v>0</v>
      </c>
      <c r="DD11" s="17" t="s">
        <v>580</v>
      </c>
      <c r="DE11" s="103">
        <v>0</v>
      </c>
      <c r="DF11" s="103">
        <v>0</v>
      </c>
      <c r="DG11" s="103">
        <v>0</v>
      </c>
      <c r="DH11" s="103">
        <v>0</v>
      </c>
      <c r="DJ11" s="143" t="s">
        <v>716</v>
      </c>
      <c r="DK11" s="141">
        <v>14055.1</v>
      </c>
      <c r="DL11" s="141">
        <v>19839</v>
      </c>
      <c r="DM11" s="66">
        <v>34667.300000000003</v>
      </c>
      <c r="DN11" s="66">
        <v>47393.1</v>
      </c>
      <c r="DO11" s="66">
        <v>32713.4</v>
      </c>
      <c r="DP11" s="651">
        <v>49249.8</v>
      </c>
      <c r="DQ11" s="651">
        <v>53178.7</v>
      </c>
      <c r="DR11" s="651">
        <v>54665</v>
      </c>
      <c r="DS11" s="651">
        <v>47238.9</v>
      </c>
      <c r="DT11" s="651">
        <v>81887.100000000006</v>
      </c>
      <c r="DU11" s="651">
        <v>123445</v>
      </c>
      <c r="DV11" s="66">
        <v>158453.9</v>
      </c>
      <c r="DW11" s="66">
        <v>181725.3</v>
      </c>
      <c r="DX11" s="66">
        <v>175612.5</v>
      </c>
      <c r="DY11" s="66">
        <v>160783</v>
      </c>
      <c r="DZ11" s="66">
        <v>183252.8</v>
      </c>
      <c r="EA11" s="66">
        <v>153089.70000000001</v>
      </c>
      <c r="EB11" s="66">
        <v>194758.3</v>
      </c>
      <c r="EC11" s="66">
        <v>222578.2</v>
      </c>
      <c r="ED11" s="66">
        <v>226113.70199999999</v>
      </c>
      <c r="EE11" s="66">
        <v>204802.72500000001</v>
      </c>
      <c r="EF11" s="66">
        <v>220793.64499999999</v>
      </c>
      <c r="EG11" s="66">
        <v>211873.23800000001</v>
      </c>
      <c r="EH11" s="66">
        <v>201290.7</v>
      </c>
      <c r="EI11" s="66">
        <v>212303.79199999999</v>
      </c>
      <c r="EJ11" s="66">
        <v>211398.1</v>
      </c>
      <c r="EK11" s="66">
        <v>204921.3</v>
      </c>
      <c r="EL11" s="66">
        <v>229240.799</v>
      </c>
      <c r="EM11" s="66">
        <v>219729.08600000001</v>
      </c>
      <c r="EN11" s="66">
        <v>231376.06200000001</v>
      </c>
      <c r="EO11" s="66">
        <v>230554.261</v>
      </c>
      <c r="EQ11" s="38" t="s">
        <v>3029</v>
      </c>
      <c r="ER11" s="1020">
        <v>802002.21400000004</v>
      </c>
      <c r="ES11" s="1020">
        <v>771242.76899999997</v>
      </c>
      <c r="ET11" s="650">
        <v>878558.81299999997</v>
      </c>
      <c r="EU11" s="650">
        <v>821531.51699999999</v>
      </c>
      <c r="EV11" s="1076"/>
      <c r="EW11" s="1077"/>
      <c r="EX11" s="1077"/>
      <c r="EY11" s="1078"/>
      <c r="EZ11" s="1078"/>
    </row>
    <row r="12" spans="2:156" s="17" customFormat="1" ht="11.25" customHeight="1" x14ac:dyDescent="0.2">
      <c r="B12" s="294">
        <v>4</v>
      </c>
      <c r="C12" s="17" t="s">
        <v>530</v>
      </c>
      <c r="D12" s="103">
        <v>7.9</v>
      </c>
      <c r="E12" s="103">
        <v>10</v>
      </c>
      <c r="F12" s="103">
        <v>15.8</v>
      </c>
      <c r="G12" s="103">
        <v>23.8</v>
      </c>
      <c r="H12" s="103">
        <v>26.5</v>
      </c>
      <c r="I12" s="103">
        <v>23</v>
      </c>
      <c r="J12" s="103">
        <v>17.600000000000001</v>
      </c>
      <c r="K12" s="103">
        <v>13</v>
      </c>
      <c r="L12" s="103">
        <v>8.9</v>
      </c>
      <c r="M12" s="103">
        <v>11.3</v>
      </c>
      <c r="N12" s="103">
        <v>17.100000000000001</v>
      </c>
      <c r="O12" s="103">
        <v>14.4</v>
      </c>
      <c r="P12" s="103">
        <v>20.3</v>
      </c>
      <c r="R12" s="297"/>
      <c r="S12" s="992" t="s">
        <v>1824</v>
      </c>
      <c r="T12" s="85">
        <v>30.7</v>
      </c>
      <c r="U12" s="85">
        <v>41.4</v>
      </c>
      <c r="V12" s="85">
        <v>28.1</v>
      </c>
      <c r="W12" s="85">
        <v>46.2</v>
      </c>
      <c r="X12" s="85">
        <v>41.4</v>
      </c>
      <c r="Y12" s="85">
        <v>54.7</v>
      </c>
      <c r="Z12" s="85">
        <v>60.8</v>
      </c>
      <c r="AA12" s="85">
        <v>110.5</v>
      </c>
      <c r="AB12" s="85">
        <v>110</v>
      </c>
      <c r="AC12" s="85">
        <v>92.1</v>
      </c>
      <c r="AD12" s="85">
        <v>106.8</v>
      </c>
      <c r="AE12" s="85">
        <v>154.5</v>
      </c>
      <c r="AF12" s="85">
        <v>133.69999999999999</v>
      </c>
      <c r="AG12" s="85">
        <v>222.3</v>
      </c>
      <c r="AH12" s="85">
        <v>153.19999999999999</v>
      </c>
      <c r="AI12" s="85">
        <v>255.7</v>
      </c>
      <c r="AJ12" s="85">
        <v>186.9</v>
      </c>
      <c r="AK12" s="85">
        <v>202.1</v>
      </c>
      <c r="AL12" s="85">
        <v>225.3</v>
      </c>
      <c r="AM12" s="85">
        <v>261.2</v>
      </c>
      <c r="AN12" s="85">
        <v>296.2</v>
      </c>
      <c r="AO12" s="85">
        <v>472.2</v>
      </c>
      <c r="AP12" s="85">
        <v>378.9</v>
      </c>
      <c r="AQ12" s="85">
        <v>464.3</v>
      </c>
      <c r="AR12" s="85">
        <v>376.6</v>
      </c>
      <c r="AS12" s="85">
        <v>395.1</v>
      </c>
      <c r="AT12" s="85">
        <v>575.4</v>
      </c>
      <c r="AU12" s="85">
        <v>468.1</v>
      </c>
      <c r="AV12" s="85">
        <v>497.1</v>
      </c>
      <c r="AW12" s="85">
        <v>489</v>
      </c>
      <c r="AX12" s="85">
        <v>438.5</v>
      </c>
      <c r="AY12" s="85">
        <v>480.2</v>
      </c>
      <c r="AZ12" s="85">
        <v>544.6</v>
      </c>
      <c r="BA12" s="85">
        <v>576.5</v>
      </c>
      <c r="BB12" s="85">
        <v>1267.0999999999999</v>
      </c>
      <c r="BC12" s="85">
        <v>1272.2</v>
      </c>
      <c r="BD12" s="85">
        <v>1258.5</v>
      </c>
      <c r="BE12" s="85">
        <v>1177.9000000000001</v>
      </c>
      <c r="BF12" s="85">
        <v>1332.5</v>
      </c>
      <c r="BG12" s="85">
        <v>1505.1</v>
      </c>
      <c r="BH12" s="85">
        <v>1735.7</v>
      </c>
      <c r="BI12" s="85">
        <v>1152.9000000000001</v>
      </c>
      <c r="BJ12" s="85">
        <v>1189.0999999999999</v>
      </c>
      <c r="BK12" s="85">
        <v>1407</v>
      </c>
      <c r="BL12" s="85">
        <v>1350</v>
      </c>
      <c r="BM12" s="142"/>
      <c r="BN12" s="138"/>
      <c r="BO12" s="139" t="s">
        <v>548</v>
      </c>
      <c r="BP12" s="140">
        <v>35.6</v>
      </c>
      <c r="BQ12" s="140">
        <v>26.4</v>
      </c>
      <c r="BR12" s="85">
        <v>2.4</v>
      </c>
      <c r="BS12" s="85">
        <v>1.1000000000000001</v>
      </c>
      <c r="BT12" s="85">
        <v>1.5</v>
      </c>
      <c r="BU12" s="85">
        <v>3.4</v>
      </c>
      <c r="BV12" s="85">
        <v>1.6</v>
      </c>
      <c r="BW12" s="85">
        <v>1.7</v>
      </c>
      <c r="BX12" s="85">
        <v>1.4</v>
      </c>
      <c r="BY12" s="85">
        <v>1.6</v>
      </c>
      <c r="BZ12" s="85">
        <v>3.1</v>
      </c>
      <c r="CA12" s="85">
        <v>1.5</v>
      </c>
      <c r="CB12" s="85">
        <v>0.9</v>
      </c>
      <c r="CC12" s="85">
        <v>1.7</v>
      </c>
      <c r="CD12" s="85">
        <v>1.4</v>
      </c>
      <c r="CE12" s="85">
        <v>1.9</v>
      </c>
      <c r="CF12" s="85">
        <v>0.1</v>
      </c>
      <c r="CG12" s="85">
        <v>2.6</v>
      </c>
      <c r="CH12" s="85">
        <v>0.2</v>
      </c>
      <c r="CI12" s="85">
        <v>3</v>
      </c>
      <c r="CJ12" s="85">
        <v>0.4</v>
      </c>
      <c r="CK12" s="85" t="s">
        <v>436</v>
      </c>
      <c r="CL12" s="85">
        <v>0.2</v>
      </c>
      <c r="CM12" s="85">
        <v>1.8</v>
      </c>
      <c r="CN12" s="85">
        <v>1.1000000000000001</v>
      </c>
      <c r="CO12" s="85">
        <v>64.7</v>
      </c>
      <c r="CP12" s="85">
        <v>4.5</v>
      </c>
      <c r="CQ12" s="85">
        <v>2</v>
      </c>
      <c r="CR12" s="85">
        <v>0.4</v>
      </c>
      <c r="CS12" s="85">
        <v>0.1</v>
      </c>
      <c r="CT12" s="85">
        <v>0</v>
      </c>
      <c r="CU12" s="85">
        <v>0</v>
      </c>
      <c r="CV12" s="85">
        <v>0</v>
      </c>
      <c r="CW12" s="85">
        <v>0</v>
      </c>
      <c r="CX12" s="85">
        <v>0</v>
      </c>
      <c r="CY12" s="85">
        <v>0</v>
      </c>
      <c r="CZ12" s="85">
        <v>0</v>
      </c>
      <c r="DA12" s="85">
        <v>0</v>
      </c>
      <c r="DB12" s="85">
        <v>0</v>
      </c>
      <c r="DD12" s="17" t="s">
        <v>581</v>
      </c>
      <c r="DE12" s="103">
        <v>0</v>
      </c>
      <c r="DF12" s="103">
        <v>0</v>
      </c>
      <c r="DG12" s="103">
        <v>0</v>
      </c>
      <c r="DH12" s="103">
        <v>0</v>
      </c>
      <c r="DJ12" s="143" t="s">
        <v>717</v>
      </c>
      <c r="DK12" s="141">
        <v>721.7</v>
      </c>
      <c r="DL12" s="141">
        <v>373.7</v>
      </c>
      <c r="DM12" s="66">
        <v>1539.7</v>
      </c>
      <c r="DN12" s="66">
        <v>2714.4</v>
      </c>
      <c r="DO12" s="66">
        <v>3490.2</v>
      </c>
      <c r="DP12" s="651">
        <v>4573</v>
      </c>
      <c r="DQ12" s="651">
        <v>5297.8</v>
      </c>
      <c r="DR12" s="651">
        <v>4784.3999999999996</v>
      </c>
      <c r="DS12" s="651">
        <v>5601.7</v>
      </c>
      <c r="DT12" s="651">
        <v>5688.7</v>
      </c>
      <c r="DU12" s="651">
        <v>5392.2</v>
      </c>
      <c r="DV12" s="66">
        <v>4601.6000000000004</v>
      </c>
      <c r="DW12" s="66">
        <v>5069.3</v>
      </c>
      <c r="DX12" s="66">
        <v>7402.9</v>
      </c>
      <c r="DY12" s="66">
        <v>8795.4</v>
      </c>
      <c r="DZ12" s="66">
        <v>8898.2000000000007</v>
      </c>
      <c r="EA12" s="66">
        <v>10524.3</v>
      </c>
      <c r="EB12" s="66">
        <v>24152.400000000001</v>
      </c>
      <c r="EC12" s="66">
        <v>25787.3</v>
      </c>
      <c r="ED12" s="66">
        <v>26910.069</v>
      </c>
      <c r="EE12" s="66">
        <v>24359.4</v>
      </c>
      <c r="EF12" s="66">
        <v>22783.748</v>
      </c>
      <c r="EG12" s="66">
        <v>15577.223</v>
      </c>
      <c r="EH12" s="66">
        <v>18770.485000000001</v>
      </c>
      <c r="EI12" s="66">
        <v>14013.378000000001</v>
      </c>
      <c r="EJ12" s="66">
        <v>20876.2</v>
      </c>
      <c r="EK12" s="66">
        <v>7129.2</v>
      </c>
      <c r="EL12" s="66">
        <v>3901.1750000000002</v>
      </c>
      <c r="EM12" s="66">
        <v>3720.136</v>
      </c>
      <c r="EN12" s="66">
        <v>6471.5339999999997</v>
      </c>
      <c r="EO12" s="66">
        <v>27644.812999999998</v>
      </c>
      <c r="EQ12" s="991" t="s">
        <v>3045</v>
      </c>
      <c r="ER12" s="1021">
        <v>268351.489</v>
      </c>
      <c r="ES12" s="1021">
        <v>285534.29100000003</v>
      </c>
      <c r="ET12" s="651">
        <v>272175.83899999998</v>
      </c>
      <c r="EU12" s="651">
        <v>277732.78700000001</v>
      </c>
      <c r="EV12" s="1076"/>
      <c r="EW12" s="1076"/>
      <c r="EX12" s="1076"/>
      <c r="EY12" s="1078"/>
      <c r="EZ12" s="1078"/>
    </row>
    <row r="13" spans="2:156" s="17" customFormat="1" ht="11.25" customHeight="1" x14ac:dyDescent="0.2">
      <c r="B13" s="294">
        <v>5</v>
      </c>
      <c r="C13" s="17" t="s">
        <v>531</v>
      </c>
      <c r="D13" s="103">
        <v>1.1000000000000001</v>
      </c>
      <c r="E13" s="103">
        <v>1</v>
      </c>
      <c r="F13" s="103">
        <v>1.3</v>
      </c>
      <c r="G13" s="103">
        <v>4.2</v>
      </c>
      <c r="H13" s="103">
        <v>15.3</v>
      </c>
      <c r="I13" s="103">
        <v>23.8</v>
      </c>
      <c r="J13" s="103">
        <v>4.0999999999999996</v>
      </c>
      <c r="K13" s="103">
        <v>3.4</v>
      </c>
      <c r="L13" s="103">
        <v>4.5</v>
      </c>
      <c r="M13" s="103">
        <v>4.5</v>
      </c>
      <c r="N13" s="103">
        <v>4.0999999999999996</v>
      </c>
      <c r="O13" s="103">
        <v>5</v>
      </c>
      <c r="P13" s="103">
        <v>4.3</v>
      </c>
      <c r="R13" s="297"/>
      <c r="S13" s="992" t="s">
        <v>1825</v>
      </c>
      <c r="T13" s="85">
        <v>5.4</v>
      </c>
      <c r="U13" s="85">
        <v>0.1</v>
      </c>
      <c r="V13" s="85">
        <v>9.1999999999999993</v>
      </c>
      <c r="W13" s="85">
        <v>7</v>
      </c>
      <c r="X13" s="85">
        <v>8.5</v>
      </c>
      <c r="Y13" s="85">
        <v>5.8</v>
      </c>
      <c r="Z13" s="85">
        <v>13.6</v>
      </c>
      <c r="AA13" s="85">
        <v>14.1</v>
      </c>
      <c r="AB13" s="85">
        <v>10.7</v>
      </c>
      <c r="AC13" s="85">
        <v>12.6</v>
      </c>
      <c r="AD13" s="85">
        <v>13.7</v>
      </c>
      <c r="AE13" s="85">
        <v>13.6</v>
      </c>
      <c r="AF13" s="85">
        <v>13.5</v>
      </c>
      <c r="AG13" s="85">
        <v>16.399999999999999</v>
      </c>
      <c r="AH13" s="85">
        <v>20.5</v>
      </c>
      <c r="AI13" s="85">
        <v>23.3</v>
      </c>
      <c r="AJ13" s="85">
        <v>24</v>
      </c>
      <c r="AK13" s="85">
        <v>23.1</v>
      </c>
      <c r="AL13" s="85">
        <v>24.7</v>
      </c>
      <c r="AM13" s="85">
        <v>28.6</v>
      </c>
      <c r="AN13" s="85">
        <v>25.3</v>
      </c>
      <c r="AO13" s="85">
        <v>30.3</v>
      </c>
      <c r="AP13" s="85">
        <v>20.5</v>
      </c>
      <c r="AQ13" s="85">
        <v>20.6</v>
      </c>
      <c r="AR13" s="85">
        <v>29.5</v>
      </c>
      <c r="AS13" s="85">
        <v>36.700000000000003</v>
      </c>
      <c r="AT13" s="85">
        <v>34.6</v>
      </c>
      <c r="AU13" s="85">
        <v>32.700000000000003</v>
      </c>
      <c r="AV13" s="85">
        <v>47.2</v>
      </c>
      <c r="AW13" s="85">
        <v>26.9</v>
      </c>
      <c r="AX13" s="85">
        <v>40.1</v>
      </c>
      <c r="AY13" s="85">
        <v>60.1</v>
      </c>
      <c r="AZ13" s="85">
        <v>59.6</v>
      </c>
      <c r="BA13" s="85">
        <v>61.5</v>
      </c>
      <c r="BB13" s="85">
        <v>109.3</v>
      </c>
      <c r="BC13" s="85">
        <v>99.2</v>
      </c>
      <c r="BD13" s="85">
        <v>128.80000000000001</v>
      </c>
      <c r="BE13" s="85">
        <v>124.1</v>
      </c>
      <c r="BF13" s="85">
        <v>144</v>
      </c>
      <c r="BG13" s="85">
        <v>107.4</v>
      </c>
      <c r="BH13" s="85">
        <v>187</v>
      </c>
      <c r="BI13" s="85">
        <v>168.6</v>
      </c>
      <c r="BJ13" s="85">
        <v>210.7</v>
      </c>
      <c r="BK13" s="85">
        <v>221.2</v>
      </c>
      <c r="BL13" s="85">
        <v>281.5</v>
      </c>
      <c r="BM13" s="127"/>
      <c r="BN13" s="138"/>
      <c r="BO13" s="139"/>
      <c r="BP13" s="140"/>
      <c r="BQ13" s="140"/>
      <c r="BR13" s="85"/>
      <c r="BS13" s="85"/>
      <c r="BT13" s="85"/>
      <c r="BU13" s="85"/>
      <c r="BV13" s="85"/>
      <c r="BW13" s="85"/>
      <c r="BX13" s="85"/>
      <c r="BY13" s="85"/>
      <c r="BZ13" s="85"/>
      <c r="CA13" s="85"/>
      <c r="CB13" s="85"/>
      <c r="CC13" s="85"/>
      <c r="CD13" s="85"/>
      <c r="CE13" s="85"/>
      <c r="CF13" s="85"/>
      <c r="CG13" s="85"/>
      <c r="CH13" s="85"/>
      <c r="CI13" s="85"/>
      <c r="CJ13" s="85"/>
      <c r="CK13" s="85"/>
      <c r="CL13" s="85"/>
      <c r="CM13" s="85"/>
      <c r="CN13" s="85"/>
      <c r="CO13" s="85"/>
      <c r="CP13" s="85"/>
      <c r="CQ13" s="85"/>
      <c r="CR13" s="85"/>
      <c r="CS13" s="85"/>
      <c r="CT13" s="85"/>
      <c r="CU13" s="85"/>
      <c r="CV13" s="85"/>
      <c r="CW13" s="85"/>
      <c r="CX13" s="85"/>
      <c r="CY13" s="85"/>
      <c r="CZ13" s="85"/>
      <c r="DA13" s="85"/>
      <c r="DB13" s="85"/>
      <c r="DE13" s="103"/>
      <c r="DF13" s="103"/>
      <c r="DG13" s="103"/>
      <c r="DH13" s="103"/>
      <c r="DJ13" s="991" t="s">
        <v>718</v>
      </c>
      <c r="DK13" s="141">
        <v>22679</v>
      </c>
      <c r="DL13" s="141">
        <v>30604.7</v>
      </c>
      <c r="DM13" s="66">
        <v>22048.7</v>
      </c>
      <c r="DN13" s="66">
        <v>33662.6</v>
      </c>
      <c r="DO13" s="66">
        <v>34924.699999999997</v>
      </c>
      <c r="DP13" s="651">
        <v>53310</v>
      </c>
      <c r="DQ13" s="651">
        <v>35245.599999999999</v>
      </c>
      <c r="DR13" s="651">
        <v>40853.4</v>
      </c>
      <c r="DS13" s="651">
        <v>24860.9</v>
      </c>
      <c r="DT13" s="651">
        <v>45508.7</v>
      </c>
      <c r="DU13" s="651">
        <v>21623.8</v>
      </c>
      <c r="DV13" s="66">
        <v>178603.3</v>
      </c>
      <c r="DW13" s="66">
        <v>146646.29999999999</v>
      </c>
      <c r="DX13" s="66">
        <v>240851.4</v>
      </c>
      <c r="DY13" s="66">
        <v>202968.5</v>
      </c>
      <c r="DZ13" s="66">
        <v>214584</v>
      </c>
      <c r="EA13" s="66">
        <v>184915.8</v>
      </c>
      <c r="EB13" s="66">
        <v>242765.2</v>
      </c>
      <c r="EC13" s="66">
        <v>174998.5</v>
      </c>
      <c r="ED13" s="66">
        <v>239127.82800000001</v>
      </c>
      <c r="EE13" s="66">
        <v>177637.78099999999</v>
      </c>
      <c r="EF13" s="66">
        <v>270957.299</v>
      </c>
      <c r="EG13" s="66">
        <v>255242.935</v>
      </c>
      <c r="EH13" s="66">
        <v>360397.72200000001</v>
      </c>
      <c r="EI13" s="66">
        <v>311200.022</v>
      </c>
      <c r="EJ13" s="66">
        <v>412627.3</v>
      </c>
      <c r="EK13" s="66">
        <v>359501.7</v>
      </c>
      <c r="EL13" s="66">
        <v>458275.43900000001</v>
      </c>
      <c r="EM13" s="66">
        <v>453240.92499999999</v>
      </c>
      <c r="EN13" s="66">
        <v>595852.01399999997</v>
      </c>
      <c r="EO13" s="66">
        <v>514937.386</v>
      </c>
      <c r="EQ13" s="991" t="s">
        <v>3046</v>
      </c>
      <c r="ER13" s="1021">
        <v>231298.25</v>
      </c>
      <c r="ES13" s="1021">
        <v>215689.70800000001</v>
      </c>
      <c r="ET13" s="651">
        <v>202141.53599999999</v>
      </c>
      <c r="EU13" s="651">
        <v>201087.014</v>
      </c>
      <c r="EV13" s="1076"/>
      <c r="EW13" s="1076"/>
      <c r="EX13" s="1076"/>
      <c r="EY13" s="1078"/>
      <c r="EZ13" s="1078"/>
    </row>
    <row r="14" spans="2:156" s="17" customFormat="1" ht="11.25" customHeight="1" x14ac:dyDescent="0.2">
      <c r="B14" s="294">
        <v>6</v>
      </c>
      <c r="C14" s="17" t="s">
        <v>532</v>
      </c>
      <c r="D14" s="103">
        <v>217</v>
      </c>
      <c r="E14" s="103">
        <v>417.7</v>
      </c>
      <c r="F14" s="103">
        <v>396.8</v>
      </c>
      <c r="G14" s="103">
        <v>529.6</v>
      </c>
      <c r="H14" s="103">
        <v>377.8</v>
      </c>
      <c r="I14" s="103">
        <v>577.5</v>
      </c>
      <c r="J14" s="103">
        <v>422.6</v>
      </c>
      <c r="K14" s="103">
        <v>651.1</v>
      </c>
      <c r="L14" s="103">
        <v>580.4</v>
      </c>
      <c r="M14" s="103">
        <v>646.20000000000005</v>
      </c>
      <c r="N14" s="103">
        <v>480.9</v>
      </c>
      <c r="O14" s="103">
        <v>542.1</v>
      </c>
      <c r="P14" s="103">
        <v>379</v>
      </c>
      <c r="R14" s="297"/>
      <c r="S14" s="992" t="s">
        <v>1441</v>
      </c>
      <c r="T14" s="85">
        <v>12.1</v>
      </c>
      <c r="U14" s="85">
        <v>3.8</v>
      </c>
      <c r="V14" s="85">
        <v>4.2</v>
      </c>
      <c r="W14" s="85">
        <v>4.2</v>
      </c>
      <c r="X14" s="85">
        <v>14</v>
      </c>
      <c r="Y14" s="85">
        <v>8.5</v>
      </c>
      <c r="Z14" s="85">
        <v>21.5</v>
      </c>
      <c r="AA14" s="85">
        <v>13.9</v>
      </c>
      <c r="AB14" s="85">
        <v>19.7</v>
      </c>
      <c r="AC14" s="85">
        <v>18</v>
      </c>
      <c r="AD14" s="85">
        <v>15.6</v>
      </c>
      <c r="AE14" s="85">
        <v>12.6</v>
      </c>
      <c r="AF14" s="85">
        <v>17.899999999999999</v>
      </c>
      <c r="AG14" s="85">
        <v>22.6</v>
      </c>
      <c r="AH14" s="85">
        <v>55.9</v>
      </c>
      <c r="AI14" s="85">
        <v>34</v>
      </c>
      <c r="AJ14" s="85">
        <v>108.6</v>
      </c>
      <c r="AK14" s="85">
        <v>96.1</v>
      </c>
      <c r="AL14" s="85">
        <v>113</v>
      </c>
      <c r="AM14" s="85">
        <v>70.900000000000006</v>
      </c>
      <c r="AN14" s="85">
        <v>79.599999999999994</v>
      </c>
      <c r="AO14" s="85">
        <v>80.400000000000006</v>
      </c>
      <c r="AP14" s="85">
        <v>90.5</v>
      </c>
      <c r="AQ14" s="85">
        <v>104.6</v>
      </c>
      <c r="AR14" s="85">
        <v>116.9</v>
      </c>
      <c r="AS14" s="85">
        <v>117.5</v>
      </c>
      <c r="AT14" s="85">
        <v>134.80000000000001</v>
      </c>
      <c r="AU14" s="85">
        <v>131.80000000000001</v>
      </c>
      <c r="AV14" s="85">
        <v>170.7</v>
      </c>
      <c r="AW14" s="85">
        <v>181.8</v>
      </c>
      <c r="AX14" s="85">
        <v>183.4</v>
      </c>
      <c r="AY14" s="85">
        <v>158</v>
      </c>
      <c r="AZ14" s="85">
        <v>223.1</v>
      </c>
      <c r="BA14" s="85">
        <v>152.80000000000001</v>
      </c>
      <c r="BB14" s="85">
        <v>235</v>
      </c>
      <c r="BC14" s="85">
        <v>204.7</v>
      </c>
      <c r="BD14" s="85">
        <v>332</v>
      </c>
      <c r="BE14" s="85">
        <v>216.8</v>
      </c>
      <c r="BF14" s="85">
        <v>277.89999999999998</v>
      </c>
      <c r="BG14" s="85">
        <v>240.9</v>
      </c>
      <c r="BH14" s="85">
        <v>369.5</v>
      </c>
      <c r="BI14" s="85">
        <v>303.5</v>
      </c>
      <c r="BJ14" s="85">
        <v>334.6</v>
      </c>
      <c r="BK14" s="85">
        <v>286.8</v>
      </c>
      <c r="BL14" s="85">
        <v>396.7</v>
      </c>
      <c r="BM14" s="127"/>
      <c r="BN14" s="343">
        <v>2</v>
      </c>
      <c r="BO14" s="145" t="s">
        <v>549</v>
      </c>
      <c r="BP14" s="146">
        <v>65800.099999999991</v>
      </c>
      <c r="BQ14" s="146">
        <v>74955.399999999994</v>
      </c>
      <c r="BR14" s="147">
        <v>80666.5</v>
      </c>
      <c r="BS14" s="147">
        <v>91104.5</v>
      </c>
      <c r="BT14" s="147">
        <v>97119.4</v>
      </c>
      <c r="BU14" s="147">
        <v>102242.6</v>
      </c>
      <c r="BV14" s="147">
        <v>111655.3</v>
      </c>
      <c r="BW14" s="147">
        <v>123782.9</v>
      </c>
      <c r="BX14" s="147">
        <v>133540</v>
      </c>
      <c r="BY14" s="147">
        <v>147458.4</v>
      </c>
      <c r="BZ14" s="147">
        <v>148996.70000000001</v>
      </c>
      <c r="CA14" s="147">
        <v>152745.79999999999</v>
      </c>
      <c r="CB14" s="147">
        <v>162949.4</v>
      </c>
      <c r="CC14" s="147">
        <v>168587.6</v>
      </c>
      <c r="CD14" s="147">
        <v>178310.39999999999</v>
      </c>
      <c r="CE14" s="147">
        <v>186337.2</v>
      </c>
      <c r="CF14" s="147">
        <v>216912.5</v>
      </c>
      <c r="CG14" s="147">
        <v>218886.8</v>
      </c>
      <c r="CH14" s="147">
        <v>235074.9</v>
      </c>
      <c r="CI14" s="147">
        <v>250414.9</v>
      </c>
      <c r="CJ14" s="147">
        <v>279989.2</v>
      </c>
      <c r="CK14" s="147">
        <v>314157.09999999998</v>
      </c>
      <c r="CL14" s="147">
        <v>343729.2</v>
      </c>
      <c r="CM14" s="147">
        <v>364114.5</v>
      </c>
      <c r="CN14" s="147">
        <v>395126.6</v>
      </c>
      <c r="CO14" s="147">
        <v>412196.9</v>
      </c>
      <c r="CP14" s="147">
        <v>453666.8</v>
      </c>
      <c r="CQ14" s="147">
        <v>495368.1</v>
      </c>
      <c r="CR14" s="147">
        <v>502641.5</v>
      </c>
      <c r="CS14" s="147">
        <v>548257.6</v>
      </c>
      <c r="CT14" s="147">
        <v>577917.6</v>
      </c>
      <c r="CU14" s="147">
        <v>622607.1</v>
      </c>
      <c r="CV14" s="147">
        <v>668994</v>
      </c>
      <c r="CW14" s="147">
        <v>680234.5</v>
      </c>
      <c r="CX14" s="147">
        <v>720924.4</v>
      </c>
      <c r="CY14" s="147">
        <v>742913.3</v>
      </c>
      <c r="CZ14" s="147">
        <v>797474.1</v>
      </c>
      <c r="DA14" s="147">
        <v>862557.5</v>
      </c>
      <c r="DB14" s="147">
        <v>864261.2</v>
      </c>
      <c r="DD14" s="148" t="s">
        <v>582</v>
      </c>
      <c r="DE14" s="136">
        <v>910037.3</v>
      </c>
      <c r="DF14" s="136">
        <v>885007.5</v>
      </c>
      <c r="DG14" s="136">
        <v>936194.7</v>
      </c>
      <c r="DH14" s="147">
        <v>969871.7</v>
      </c>
      <c r="DJ14" s="143" t="s">
        <v>716</v>
      </c>
      <c r="DK14" s="141">
        <v>21647</v>
      </c>
      <c r="DL14" s="141">
        <v>29710.9</v>
      </c>
      <c r="DM14" s="66">
        <v>20596.5</v>
      </c>
      <c r="DN14" s="66">
        <v>32654.400000000001</v>
      </c>
      <c r="DO14" s="66">
        <v>33907.9</v>
      </c>
      <c r="DP14" s="651">
        <v>52473.7</v>
      </c>
      <c r="DQ14" s="651">
        <v>34378.300000000003</v>
      </c>
      <c r="DR14" s="651">
        <v>39712.9</v>
      </c>
      <c r="DS14" s="651">
        <v>24018.5</v>
      </c>
      <c r="DT14" s="651">
        <v>44371.5</v>
      </c>
      <c r="DU14" s="651">
        <v>20670.7</v>
      </c>
      <c r="DV14" s="66">
        <v>176965.6</v>
      </c>
      <c r="DW14" s="66">
        <v>146307.4</v>
      </c>
      <c r="DX14" s="66">
        <v>240620.7</v>
      </c>
      <c r="DY14" s="66">
        <v>202724.5</v>
      </c>
      <c r="DZ14" s="66">
        <v>214235.2</v>
      </c>
      <c r="EA14" s="66">
        <v>184532.4</v>
      </c>
      <c r="EB14" s="66">
        <v>241718.5</v>
      </c>
      <c r="EC14" s="66">
        <v>174024.2</v>
      </c>
      <c r="ED14" s="66">
        <v>238145.742</v>
      </c>
      <c r="EE14" s="66">
        <v>176527.141</v>
      </c>
      <c r="EF14" s="66">
        <v>269121.37099999998</v>
      </c>
      <c r="EG14" s="66">
        <v>254046.17300000001</v>
      </c>
      <c r="EH14" s="66">
        <v>359042.39</v>
      </c>
      <c r="EI14" s="66">
        <v>310202.05900000001</v>
      </c>
      <c r="EJ14" s="66">
        <v>401675.9</v>
      </c>
      <c r="EK14" s="66">
        <v>348488.4</v>
      </c>
      <c r="EL14" s="66">
        <v>457887.17200000002</v>
      </c>
      <c r="EM14" s="66">
        <v>452195.32699999999</v>
      </c>
      <c r="EN14" s="66">
        <v>588407.46400000004</v>
      </c>
      <c r="EO14" s="66">
        <v>504463.53600000002</v>
      </c>
      <c r="EQ14" s="991" t="s">
        <v>3047</v>
      </c>
      <c r="ER14" s="1021">
        <v>37053.239000000001</v>
      </c>
      <c r="ES14" s="1021">
        <v>69844.582999999999</v>
      </c>
      <c r="ET14" s="651">
        <v>70034.303</v>
      </c>
      <c r="EU14" s="651">
        <v>76645.773000000001</v>
      </c>
      <c r="EV14" s="1076"/>
      <c r="EW14" s="1076"/>
      <c r="EX14" s="1076"/>
      <c r="EY14" s="1078"/>
      <c r="EZ14" s="1078"/>
    </row>
    <row r="15" spans="2:156" s="17" customFormat="1" ht="11.25" customHeight="1" x14ac:dyDescent="0.2">
      <c r="B15" s="294">
        <v>7</v>
      </c>
      <c r="C15" s="17" t="s">
        <v>533</v>
      </c>
      <c r="D15" s="103">
        <v>12.3</v>
      </c>
      <c r="E15" s="103">
        <v>12.9</v>
      </c>
      <c r="F15" s="103">
        <v>11.8</v>
      </c>
      <c r="G15" s="103">
        <v>11.9</v>
      </c>
      <c r="H15" s="103">
        <v>15.3</v>
      </c>
      <c r="I15" s="103">
        <v>8.8000000000000007</v>
      </c>
      <c r="J15" s="103">
        <v>7.8</v>
      </c>
      <c r="K15" s="103">
        <v>6.5</v>
      </c>
      <c r="L15" s="103">
        <v>8.4</v>
      </c>
      <c r="M15" s="103">
        <v>9.5</v>
      </c>
      <c r="N15" s="103">
        <v>17.7</v>
      </c>
      <c r="O15" s="103">
        <v>9.5</v>
      </c>
      <c r="P15" s="103">
        <v>13.7</v>
      </c>
      <c r="R15" s="297"/>
      <c r="S15" s="992" t="s">
        <v>1826</v>
      </c>
      <c r="T15" s="85">
        <v>167.3</v>
      </c>
      <c r="U15" s="85">
        <v>206.2</v>
      </c>
      <c r="V15" s="85">
        <v>232.6</v>
      </c>
      <c r="W15" s="85">
        <v>234.2</v>
      </c>
      <c r="X15" s="85">
        <v>338.1</v>
      </c>
      <c r="Y15" s="85">
        <v>387.3</v>
      </c>
      <c r="Z15" s="85">
        <v>459.4</v>
      </c>
      <c r="AA15" s="85">
        <v>508.1</v>
      </c>
      <c r="AB15" s="85">
        <v>667</v>
      </c>
      <c r="AC15" s="85">
        <v>695</v>
      </c>
      <c r="AD15" s="85">
        <v>876.9</v>
      </c>
      <c r="AE15" s="85">
        <v>939.7</v>
      </c>
      <c r="AF15" s="85">
        <v>1123.8</v>
      </c>
      <c r="AG15" s="85">
        <v>1057.2</v>
      </c>
      <c r="AH15" s="85">
        <v>1615.4</v>
      </c>
      <c r="AI15" s="85">
        <v>1578.3</v>
      </c>
      <c r="AJ15" s="85">
        <v>1822.2</v>
      </c>
      <c r="AK15" s="85">
        <v>1738.9</v>
      </c>
      <c r="AL15" s="85">
        <v>1827</v>
      </c>
      <c r="AM15" s="85">
        <v>1639.2</v>
      </c>
      <c r="AN15" s="85">
        <v>1934.2</v>
      </c>
      <c r="AO15" s="85">
        <v>1909.8</v>
      </c>
      <c r="AP15" s="85">
        <v>2508.8000000000002</v>
      </c>
      <c r="AQ15" s="85">
        <v>2373.3000000000002</v>
      </c>
      <c r="AR15" s="85">
        <v>2546.1</v>
      </c>
      <c r="AS15" s="85">
        <v>2905.2</v>
      </c>
      <c r="AT15" s="85">
        <v>3276.5</v>
      </c>
      <c r="AU15" s="85">
        <v>3292.6</v>
      </c>
      <c r="AV15" s="85">
        <v>3990.6</v>
      </c>
      <c r="AW15" s="85">
        <v>4119.1000000000004</v>
      </c>
      <c r="AX15" s="85">
        <v>3724</v>
      </c>
      <c r="AY15" s="85">
        <v>3400.6</v>
      </c>
      <c r="AZ15" s="85">
        <v>4224.1000000000004</v>
      </c>
      <c r="BA15" s="85">
        <v>4118.5</v>
      </c>
      <c r="BB15" s="85">
        <v>5135.2</v>
      </c>
      <c r="BC15" s="85">
        <v>5227</v>
      </c>
      <c r="BD15" s="85">
        <v>6045.1</v>
      </c>
      <c r="BE15" s="85">
        <v>5349.5</v>
      </c>
      <c r="BF15" s="85">
        <v>6039.5</v>
      </c>
      <c r="BG15" s="85">
        <v>6537</v>
      </c>
      <c r="BH15" s="85">
        <v>6834.6</v>
      </c>
      <c r="BI15" s="85">
        <v>6219.6</v>
      </c>
      <c r="BJ15" s="85">
        <v>7837.6</v>
      </c>
      <c r="BK15" s="85">
        <v>7101.4</v>
      </c>
      <c r="BL15" s="85">
        <v>9002.7000000000007</v>
      </c>
      <c r="BM15" s="142"/>
      <c r="BN15" s="138"/>
      <c r="BO15" s="145" t="s">
        <v>550</v>
      </c>
      <c r="BP15" s="146">
        <v>14479.999999999998</v>
      </c>
      <c r="BQ15" s="146">
        <v>14065.4</v>
      </c>
      <c r="BR15" s="147">
        <v>16175.8</v>
      </c>
      <c r="BS15" s="147">
        <v>14515.7</v>
      </c>
      <c r="BT15" s="147">
        <v>13630.5</v>
      </c>
      <c r="BU15" s="147">
        <v>11518.4</v>
      </c>
      <c r="BV15" s="147">
        <v>14050.8</v>
      </c>
      <c r="BW15" s="147">
        <v>2225.4</v>
      </c>
      <c r="BX15" s="147">
        <v>6675.4</v>
      </c>
      <c r="BY15" s="147">
        <v>4173.3</v>
      </c>
      <c r="BZ15" s="147">
        <v>6445.5</v>
      </c>
      <c r="CA15" s="147">
        <v>9196.1</v>
      </c>
      <c r="CB15" s="147">
        <v>11455.3</v>
      </c>
      <c r="CC15" s="147">
        <v>7636.4</v>
      </c>
      <c r="CD15" s="147">
        <v>12635.6</v>
      </c>
      <c r="CE15" s="147">
        <v>13238.7</v>
      </c>
      <c r="CF15" s="147">
        <v>23990</v>
      </c>
      <c r="CG15" s="147">
        <v>22737.4</v>
      </c>
      <c r="CH15" s="147">
        <v>18674.3</v>
      </c>
      <c r="CI15" s="147">
        <v>16973</v>
      </c>
      <c r="CJ15" s="147">
        <v>24869</v>
      </c>
      <c r="CK15" s="147">
        <v>22089.599999999999</v>
      </c>
      <c r="CL15" s="147">
        <v>32373</v>
      </c>
      <c r="CM15" s="147">
        <v>31620.5</v>
      </c>
      <c r="CN15" s="147">
        <v>38505.800000000003</v>
      </c>
      <c r="CO15" s="147">
        <v>33906.6</v>
      </c>
      <c r="CP15" s="147">
        <v>44336.9</v>
      </c>
      <c r="CQ15" s="147">
        <v>43239.6</v>
      </c>
      <c r="CR15" s="147">
        <v>50615.9</v>
      </c>
      <c r="CS15" s="147">
        <v>41512.9</v>
      </c>
      <c r="CT15" s="147">
        <v>55605</v>
      </c>
      <c r="CU15" s="147">
        <v>52984.4</v>
      </c>
      <c r="CV15" s="147">
        <v>66452</v>
      </c>
      <c r="CW15" s="147">
        <v>34558.5</v>
      </c>
      <c r="CX15" s="147">
        <v>43171.9</v>
      </c>
      <c r="CY15" s="147">
        <v>37492.300000000003</v>
      </c>
      <c r="CZ15" s="147">
        <v>85812.5</v>
      </c>
      <c r="DA15" s="147">
        <v>68274.600000000006</v>
      </c>
      <c r="DB15" s="147">
        <v>75849.899999999994</v>
      </c>
      <c r="DD15" s="148" t="s">
        <v>583</v>
      </c>
      <c r="DE15" s="136">
        <v>85082.4</v>
      </c>
      <c r="DF15" s="136">
        <v>95077.6</v>
      </c>
      <c r="DG15" s="136">
        <v>74689.2</v>
      </c>
      <c r="DH15" s="147">
        <v>56639.8</v>
      </c>
      <c r="DJ15" s="143" t="s">
        <v>719</v>
      </c>
      <c r="DK15" s="141">
        <v>1031.9000000000001</v>
      </c>
      <c r="DL15" s="141">
        <v>893.8</v>
      </c>
      <c r="DM15" s="66">
        <v>1452.2</v>
      </c>
      <c r="DN15" s="66">
        <v>1008.2</v>
      </c>
      <c r="DO15" s="66">
        <v>1016.8</v>
      </c>
      <c r="DP15" s="651">
        <v>836.4</v>
      </c>
      <c r="DQ15" s="651">
        <v>867.4</v>
      </c>
      <c r="DR15" s="651">
        <v>1140.5</v>
      </c>
      <c r="DS15" s="651">
        <v>842.4</v>
      </c>
      <c r="DT15" s="651">
        <v>1137.2</v>
      </c>
      <c r="DU15" s="651">
        <v>953</v>
      </c>
      <c r="DV15" s="66">
        <v>1637.7</v>
      </c>
      <c r="DW15" s="66">
        <v>338.8</v>
      </c>
      <c r="DX15" s="66">
        <v>230.7</v>
      </c>
      <c r="DY15" s="66">
        <v>244</v>
      </c>
      <c r="DZ15" s="66">
        <v>348.7</v>
      </c>
      <c r="EA15" s="66">
        <v>383.4</v>
      </c>
      <c r="EB15" s="66">
        <v>1046.7</v>
      </c>
      <c r="EC15" s="66">
        <v>974.3</v>
      </c>
      <c r="ED15" s="66">
        <v>982.08600000000001</v>
      </c>
      <c r="EE15" s="66">
        <v>1110.6400000000001</v>
      </c>
      <c r="EF15" s="66">
        <v>1835.9280000000001</v>
      </c>
      <c r="EG15" s="66">
        <v>1196.7619999999999</v>
      </c>
      <c r="EH15" s="66">
        <v>1355.3320000000001</v>
      </c>
      <c r="EI15" s="66">
        <v>997.96299999999997</v>
      </c>
      <c r="EJ15" s="66">
        <v>10951.4</v>
      </c>
      <c r="EK15" s="66">
        <v>11013.3</v>
      </c>
      <c r="EL15" s="66">
        <v>388.267</v>
      </c>
      <c r="EM15" s="66">
        <v>1045.598</v>
      </c>
      <c r="EN15" s="66">
        <v>7444.55</v>
      </c>
      <c r="EO15" s="66">
        <v>10473.85</v>
      </c>
      <c r="EQ15" s="12" t="s">
        <v>3048</v>
      </c>
      <c r="ER15" s="1021">
        <v>533650.72499999998</v>
      </c>
      <c r="ES15" s="1021">
        <v>485708.478</v>
      </c>
      <c r="ET15" s="651">
        <v>606382.97400000005</v>
      </c>
      <c r="EU15" s="651">
        <v>543798.73</v>
      </c>
      <c r="EV15" s="1076"/>
      <c r="EW15" s="1076"/>
      <c r="EX15" s="1076"/>
      <c r="EY15" s="1078"/>
      <c r="EZ15" s="1078"/>
    </row>
    <row r="16" spans="2:156" s="17" customFormat="1" ht="11.25" customHeight="1" x14ac:dyDescent="0.2">
      <c r="B16" s="294">
        <v>8</v>
      </c>
      <c r="C16" s="17" t="s">
        <v>534</v>
      </c>
      <c r="D16" s="103">
        <v>67.5</v>
      </c>
      <c r="E16" s="103">
        <v>59.4</v>
      </c>
      <c r="F16" s="103">
        <v>43.4</v>
      </c>
      <c r="G16" s="103">
        <v>17.100000000000001</v>
      </c>
      <c r="H16" s="103">
        <v>75.099999999999994</v>
      </c>
      <c r="I16" s="103">
        <v>43.9</v>
      </c>
      <c r="J16" s="103">
        <v>15.7</v>
      </c>
      <c r="K16" s="103">
        <v>19.100000000000001</v>
      </c>
      <c r="L16" s="103">
        <v>29.3</v>
      </c>
      <c r="M16" s="103">
        <v>18.100000000000001</v>
      </c>
      <c r="N16" s="103">
        <v>23.3</v>
      </c>
      <c r="O16" s="103">
        <v>98</v>
      </c>
      <c r="P16" s="103">
        <v>151.69999999999999</v>
      </c>
      <c r="R16" s="297"/>
      <c r="S16" s="993" t="s">
        <v>1827</v>
      </c>
      <c r="T16" s="85">
        <v>22.9</v>
      </c>
      <c r="U16" s="85">
        <v>26.8</v>
      </c>
      <c r="V16" s="85">
        <v>27.1</v>
      </c>
      <c r="W16" s="85">
        <v>13.7</v>
      </c>
      <c r="X16" s="85">
        <v>7.6</v>
      </c>
      <c r="Y16" s="85">
        <v>8.1999999999999993</v>
      </c>
      <c r="Z16" s="85">
        <v>10.6</v>
      </c>
      <c r="AA16" s="85">
        <v>15</v>
      </c>
      <c r="AB16" s="85">
        <v>12.9</v>
      </c>
      <c r="AC16" s="85">
        <v>25.9</v>
      </c>
      <c r="AD16" s="85">
        <v>23.2</v>
      </c>
      <c r="AE16" s="85">
        <v>26.3</v>
      </c>
      <c r="AF16" s="85">
        <v>36</v>
      </c>
      <c r="AG16" s="85">
        <v>31.4</v>
      </c>
      <c r="AH16" s="85">
        <v>35.200000000000003</v>
      </c>
      <c r="AI16" s="85">
        <v>29.3</v>
      </c>
      <c r="AJ16" s="85">
        <v>33.4</v>
      </c>
      <c r="AK16" s="85">
        <v>30.3</v>
      </c>
      <c r="AL16" s="85">
        <v>32.200000000000003</v>
      </c>
      <c r="AM16" s="85">
        <v>38.1</v>
      </c>
      <c r="AN16" s="85">
        <v>45.4</v>
      </c>
      <c r="AO16" s="85">
        <v>43.4</v>
      </c>
      <c r="AP16" s="85">
        <v>41.4</v>
      </c>
      <c r="AQ16" s="85">
        <v>45.8</v>
      </c>
      <c r="AR16" s="85">
        <v>63.1</v>
      </c>
      <c r="AS16" s="85">
        <v>58.4</v>
      </c>
      <c r="AT16" s="85">
        <v>67.3</v>
      </c>
      <c r="AU16" s="85">
        <v>94.8</v>
      </c>
      <c r="AV16" s="85">
        <v>109.6</v>
      </c>
      <c r="AW16" s="85">
        <v>129.1</v>
      </c>
      <c r="AX16" s="85">
        <v>116.6</v>
      </c>
      <c r="AY16" s="85">
        <v>138.5</v>
      </c>
      <c r="AZ16" s="85">
        <v>171.3</v>
      </c>
      <c r="BA16" s="85">
        <v>162.4</v>
      </c>
      <c r="BB16" s="85">
        <v>169.5</v>
      </c>
      <c r="BC16" s="85">
        <v>194.6</v>
      </c>
      <c r="BD16" s="85">
        <v>207.5</v>
      </c>
      <c r="BE16" s="85">
        <v>201.2</v>
      </c>
      <c r="BF16" s="85">
        <v>182.3</v>
      </c>
      <c r="BG16" s="85">
        <v>185.7</v>
      </c>
      <c r="BH16" s="85">
        <v>218.7</v>
      </c>
      <c r="BI16" s="85">
        <v>269.2</v>
      </c>
      <c r="BJ16" s="85">
        <v>303.7</v>
      </c>
      <c r="BK16" s="85">
        <v>491.5</v>
      </c>
      <c r="BL16" s="85">
        <v>520.79999999999995</v>
      </c>
      <c r="BM16" s="127"/>
      <c r="BN16" s="138"/>
      <c r="BO16" s="993" t="s">
        <v>551</v>
      </c>
      <c r="BP16" s="140">
        <v>7045.4</v>
      </c>
      <c r="BQ16" s="140">
        <v>6016.2</v>
      </c>
      <c r="BR16" s="85">
        <v>7351.7</v>
      </c>
      <c r="BS16" s="85">
        <v>7036.9</v>
      </c>
      <c r="BT16" s="85">
        <v>7052.4</v>
      </c>
      <c r="BU16" s="85">
        <v>5266.9</v>
      </c>
      <c r="BV16" s="85">
        <v>7967.6</v>
      </c>
      <c r="BW16" s="85">
        <v>1347.9</v>
      </c>
      <c r="BX16" s="85">
        <v>3928.3</v>
      </c>
      <c r="BY16" s="85">
        <v>2823.9</v>
      </c>
      <c r="BZ16" s="85">
        <v>3175.9</v>
      </c>
      <c r="CA16" s="85">
        <v>5534.4</v>
      </c>
      <c r="CB16" s="85">
        <v>6671.8</v>
      </c>
      <c r="CC16" s="85">
        <v>6396.1</v>
      </c>
      <c r="CD16" s="85">
        <v>7195.7</v>
      </c>
      <c r="CE16" s="85">
        <v>9770.2999999999993</v>
      </c>
      <c r="CF16" s="85">
        <v>15651.9</v>
      </c>
      <c r="CG16" s="85">
        <v>15612.4</v>
      </c>
      <c r="CH16" s="85">
        <v>11151.1</v>
      </c>
      <c r="CI16" s="85">
        <v>12620</v>
      </c>
      <c r="CJ16" s="85">
        <v>15131</v>
      </c>
      <c r="CK16" s="85">
        <v>15442</v>
      </c>
      <c r="CL16" s="85">
        <v>20517.8</v>
      </c>
      <c r="CM16" s="85">
        <v>22472.799999999999</v>
      </c>
      <c r="CN16" s="85">
        <v>26044.6</v>
      </c>
      <c r="CO16" s="85">
        <v>25140</v>
      </c>
      <c r="CP16" s="85">
        <v>30552.799999999999</v>
      </c>
      <c r="CQ16" s="85">
        <v>32588.3</v>
      </c>
      <c r="CR16" s="85">
        <v>36521.4</v>
      </c>
      <c r="CS16" s="85">
        <v>32899.800000000003</v>
      </c>
      <c r="CT16" s="85">
        <v>40665</v>
      </c>
      <c r="CU16" s="85">
        <v>41789.599999999999</v>
      </c>
      <c r="CV16" s="85">
        <v>45438.400000000001</v>
      </c>
      <c r="CW16" s="85">
        <v>19703.5</v>
      </c>
      <c r="CX16" s="85">
        <v>18212.599999999999</v>
      </c>
      <c r="CY16" s="85">
        <v>19103.7</v>
      </c>
      <c r="CZ16" s="85">
        <v>29416.7</v>
      </c>
      <c r="DA16" s="85">
        <v>25455.1</v>
      </c>
      <c r="DB16" s="85">
        <v>31108.799999999999</v>
      </c>
      <c r="DD16" s="17" t="s">
        <v>584</v>
      </c>
      <c r="DE16" s="103">
        <v>42857</v>
      </c>
      <c r="DF16" s="103">
        <v>45028.2</v>
      </c>
      <c r="DG16" s="103">
        <v>41834.6</v>
      </c>
      <c r="DH16" s="85">
        <v>25722.799999999999</v>
      </c>
      <c r="DJ16" s="991" t="s">
        <v>417</v>
      </c>
      <c r="DK16" s="141" t="s">
        <v>431</v>
      </c>
      <c r="DL16" s="141" t="s">
        <v>431</v>
      </c>
      <c r="DM16" s="66" t="s">
        <v>431</v>
      </c>
      <c r="DN16" s="67" t="s">
        <v>431</v>
      </c>
      <c r="DO16" s="66" t="s">
        <v>431</v>
      </c>
      <c r="DP16" s="651" t="s">
        <v>431</v>
      </c>
      <c r="DQ16" s="651" t="s">
        <v>431</v>
      </c>
      <c r="DR16" s="651" t="s">
        <v>431</v>
      </c>
      <c r="DS16" s="651" t="s">
        <v>431</v>
      </c>
      <c r="DT16" s="651" t="s">
        <v>431</v>
      </c>
      <c r="DU16" s="651">
        <v>0</v>
      </c>
      <c r="DV16" s="66">
        <v>40</v>
      </c>
      <c r="DW16" s="66" t="s">
        <v>431</v>
      </c>
      <c r="DX16" s="66">
        <v>0</v>
      </c>
      <c r="DY16" s="66" t="s">
        <v>431</v>
      </c>
      <c r="DZ16" s="66" t="s">
        <v>431</v>
      </c>
      <c r="EA16" s="66" t="s">
        <v>431</v>
      </c>
      <c r="EB16" s="66" t="s">
        <v>431</v>
      </c>
      <c r="EC16" s="66" t="s">
        <v>431</v>
      </c>
      <c r="ED16" s="66">
        <v>0</v>
      </c>
      <c r="EE16" s="66">
        <v>0</v>
      </c>
      <c r="EF16" s="66">
        <v>0</v>
      </c>
      <c r="EG16" s="66">
        <v>0</v>
      </c>
      <c r="EH16" s="66">
        <v>0</v>
      </c>
      <c r="EI16" s="66">
        <v>0</v>
      </c>
      <c r="EJ16" s="66" t="s">
        <v>431</v>
      </c>
      <c r="EK16" s="66" t="s">
        <v>431</v>
      </c>
      <c r="EL16" s="66">
        <v>0</v>
      </c>
      <c r="EM16" s="66">
        <v>0</v>
      </c>
      <c r="EN16" s="66">
        <v>0</v>
      </c>
      <c r="EO16" s="66">
        <v>0</v>
      </c>
      <c r="EQ16" s="991" t="s">
        <v>3046</v>
      </c>
      <c r="ER16" s="1021">
        <v>523918.71</v>
      </c>
      <c r="ES16" s="1021">
        <v>474532.27899999998</v>
      </c>
      <c r="ET16" s="651">
        <v>594991.85699999996</v>
      </c>
      <c r="EU16" s="651">
        <v>532646.625</v>
      </c>
      <c r="EV16" s="1076"/>
      <c r="EW16" s="1076"/>
      <c r="EX16" s="1076"/>
      <c r="EY16" s="1078"/>
      <c r="EZ16" s="1078"/>
    </row>
    <row r="17" spans="2:156" s="17" customFormat="1" ht="11.25" customHeight="1" x14ac:dyDescent="0.2">
      <c r="B17" s="294">
        <v>9</v>
      </c>
      <c r="C17" s="17" t="s">
        <v>535</v>
      </c>
      <c r="D17" s="103">
        <v>31.3</v>
      </c>
      <c r="E17" s="103">
        <v>19.3</v>
      </c>
      <c r="F17" s="103">
        <v>20.3</v>
      </c>
      <c r="G17" s="103">
        <v>22.3</v>
      </c>
      <c r="H17" s="103">
        <v>22.3</v>
      </c>
      <c r="I17" s="103">
        <v>22.8</v>
      </c>
      <c r="J17" s="103">
        <v>21.6</v>
      </c>
      <c r="K17" s="103">
        <v>18.600000000000001</v>
      </c>
      <c r="L17" s="103">
        <v>19.600000000000001</v>
      </c>
      <c r="M17" s="103">
        <v>35.200000000000003</v>
      </c>
      <c r="N17" s="103">
        <v>97.4</v>
      </c>
      <c r="O17" s="103">
        <v>51.4</v>
      </c>
      <c r="P17" s="103">
        <v>98.7</v>
      </c>
      <c r="R17" s="297"/>
      <c r="S17" s="992" t="s">
        <v>1444</v>
      </c>
      <c r="T17" s="85">
        <v>0.6</v>
      </c>
      <c r="U17" s="85">
        <v>0.9</v>
      </c>
      <c r="V17" s="85">
        <v>1.3</v>
      </c>
      <c r="W17" s="85">
        <v>1.4</v>
      </c>
      <c r="X17" s="85">
        <v>2.1</v>
      </c>
      <c r="Y17" s="85">
        <v>2.7</v>
      </c>
      <c r="Z17" s="85">
        <v>4.3</v>
      </c>
      <c r="AA17" s="85">
        <v>2.2999999999999998</v>
      </c>
      <c r="AB17" s="85">
        <v>3.1</v>
      </c>
      <c r="AC17" s="85">
        <v>4.5</v>
      </c>
      <c r="AD17" s="85">
        <v>4.0999999999999996</v>
      </c>
      <c r="AE17" s="85">
        <v>6.3</v>
      </c>
      <c r="AF17" s="85">
        <v>5.7</v>
      </c>
      <c r="AG17" s="85">
        <v>6.1</v>
      </c>
      <c r="AH17" s="85">
        <v>10.6</v>
      </c>
      <c r="AI17" s="85">
        <v>9.1</v>
      </c>
      <c r="AJ17" s="85">
        <v>7.5</v>
      </c>
      <c r="AK17" s="85">
        <v>8</v>
      </c>
      <c r="AL17" s="85">
        <v>8.6999999999999993</v>
      </c>
      <c r="AM17" s="85">
        <v>8.8000000000000007</v>
      </c>
      <c r="AN17" s="85">
        <v>42.7</v>
      </c>
      <c r="AO17" s="85">
        <v>41.2</v>
      </c>
      <c r="AP17" s="85">
        <v>38.700000000000003</v>
      </c>
      <c r="AQ17" s="85">
        <v>43.3</v>
      </c>
      <c r="AR17" s="85">
        <v>51.1</v>
      </c>
      <c r="AS17" s="85">
        <v>62.1</v>
      </c>
      <c r="AT17" s="85">
        <v>24</v>
      </c>
      <c r="AU17" s="85">
        <v>27.9</v>
      </c>
      <c r="AV17" s="85">
        <v>31.5</v>
      </c>
      <c r="AW17" s="85">
        <v>43.2</v>
      </c>
      <c r="AX17" s="85">
        <v>20</v>
      </c>
      <c r="AY17" s="85">
        <v>15.2</v>
      </c>
      <c r="AZ17" s="85">
        <v>20</v>
      </c>
      <c r="BA17" s="85">
        <v>35.200000000000003</v>
      </c>
      <c r="BB17" s="85">
        <v>28.1</v>
      </c>
      <c r="BC17" s="85">
        <v>25.3</v>
      </c>
      <c r="BD17" s="85">
        <v>36.799999999999997</v>
      </c>
      <c r="BE17" s="85">
        <v>50</v>
      </c>
      <c r="BF17" s="85">
        <v>40.799999999999997</v>
      </c>
      <c r="BG17" s="85">
        <v>34.200000000000003</v>
      </c>
      <c r="BH17" s="85">
        <v>36.5</v>
      </c>
      <c r="BI17" s="85">
        <v>32.4</v>
      </c>
      <c r="BJ17" s="85">
        <v>40.9</v>
      </c>
      <c r="BK17" s="85">
        <v>33</v>
      </c>
      <c r="BL17" s="85">
        <v>49.8</v>
      </c>
      <c r="BM17" s="127"/>
      <c r="BN17" s="138"/>
      <c r="BO17" s="994" t="s">
        <v>552</v>
      </c>
      <c r="BP17" s="140">
        <v>5911.9</v>
      </c>
      <c r="BQ17" s="140">
        <v>5853.9</v>
      </c>
      <c r="BR17" s="85">
        <v>7340.4</v>
      </c>
      <c r="BS17" s="85">
        <v>7036</v>
      </c>
      <c r="BT17" s="85">
        <v>7048</v>
      </c>
      <c r="BU17" s="85">
        <v>5058.5</v>
      </c>
      <c r="BV17" s="85">
        <v>7963.3</v>
      </c>
      <c r="BW17" s="85">
        <v>1202</v>
      </c>
      <c r="BX17" s="85">
        <v>3928.3</v>
      </c>
      <c r="BY17" s="85">
        <v>2810.2</v>
      </c>
      <c r="BZ17" s="85">
        <v>3175.9</v>
      </c>
      <c r="CA17" s="85">
        <v>5534.4</v>
      </c>
      <c r="CB17" s="85">
        <v>6671.8</v>
      </c>
      <c r="CC17" s="85">
        <v>6396.1</v>
      </c>
      <c r="CD17" s="85">
        <v>7195.7</v>
      </c>
      <c r="CE17" s="85">
        <v>9770.2999999999993</v>
      </c>
      <c r="CF17" s="85">
        <v>15651.9</v>
      </c>
      <c r="CG17" s="85">
        <v>15612.4</v>
      </c>
      <c r="CH17" s="85">
        <v>11151.1</v>
      </c>
      <c r="CI17" s="85">
        <v>12620</v>
      </c>
      <c r="CJ17" s="85">
        <v>15131</v>
      </c>
      <c r="CK17" s="85">
        <v>15440.8</v>
      </c>
      <c r="CL17" s="85">
        <v>20517.8</v>
      </c>
      <c r="CM17" s="85">
        <v>22472.799999999999</v>
      </c>
      <c r="CN17" s="85">
        <v>26044.6</v>
      </c>
      <c r="CO17" s="85">
        <v>25140</v>
      </c>
      <c r="CP17" s="85">
        <v>30508.9</v>
      </c>
      <c r="CQ17" s="85">
        <v>32288.3</v>
      </c>
      <c r="CR17" s="85">
        <v>36513.599999999999</v>
      </c>
      <c r="CS17" s="85">
        <v>32812.199999999997</v>
      </c>
      <c r="CT17" s="85">
        <v>40665</v>
      </c>
      <c r="CU17" s="85">
        <v>41789.599999999999</v>
      </c>
      <c r="CV17" s="85">
        <v>45327.4</v>
      </c>
      <c r="CW17" s="85">
        <v>19703.5</v>
      </c>
      <c r="CX17" s="85">
        <v>18212.599999999999</v>
      </c>
      <c r="CY17" s="85">
        <v>19103.7</v>
      </c>
      <c r="CZ17" s="85">
        <v>29416.7</v>
      </c>
      <c r="DA17" s="85">
        <v>25455.1</v>
      </c>
      <c r="DB17" s="85">
        <v>30431.599999999999</v>
      </c>
      <c r="DD17" s="17" t="s">
        <v>585</v>
      </c>
      <c r="DE17" s="103">
        <v>40708.9</v>
      </c>
      <c r="DF17" s="103">
        <v>44184.5</v>
      </c>
      <c r="DG17" s="103">
        <v>39378</v>
      </c>
      <c r="DH17" s="85">
        <v>25250.5</v>
      </c>
      <c r="DJ17" s="149" t="s">
        <v>636</v>
      </c>
      <c r="DK17" s="137">
        <v>53163.7</v>
      </c>
      <c r="DL17" s="137">
        <v>81770.600000000006</v>
      </c>
      <c r="DM17" s="67">
        <v>80929.899999999994</v>
      </c>
      <c r="DN17" s="67">
        <v>82960.100000000006</v>
      </c>
      <c r="DO17" s="67">
        <v>86429.4</v>
      </c>
      <c r="DP17" s="650">
        <v>95021.3</v>
      </c>
      <c r="DQ17" s="650">
        <v>96936.2</v>
      </c>
      <c r="DR17" s="650">
        <v>115343.6</v>
      </c>
      <c r="DS17" s="650">
        <v>125398.9</v>
      </c>
      <c r="DT17" s="650">
        <v>107911.8</v>
      </c>
      <c r="DU17" s="650">
        <v>186902.39999999999</v>
      </c>
      <c r="DV17" s="67">
        <v>216717</v>
      </c>
      <c r="DW17" s="67">
        <v>225365.8</v>
      </c>
      <c r="DX17" s="67">
        <v>166137.70000000001</v>
      </c>
      <c r="DY17" s="67">
        <v>165357.70000000001</v>
      </c>
      <c r="DZ17" s="67">
        <v>171002.7</v>
      </c>
      <c r="EA17" s="67">
        <v>135888.4</v>
      </c>
      <c r="EB17" s="67">
        <v>312301.8</v>
      </c>
      <c r="EC17" s="67">
        <v>349623.1</v>
      </c>
      <c r="ED17" s="67">
        <v>350227.13099999999</v>
      </c>
      <c r="EE17" s="67">
        <v>427909.09399999998</v>
      </c>
      <c r="EF17" s="67">
        <v>452405.17599999998</v>
      </c>
      <c r="EG17" s="67">
        <v>530560.21</v>
      </c>
      <c r="EH17" s="67">
        <v>533401.45900000003</v>
      </c>
      <c r="EI17" s="67">
        <v>570609.19700000004</v>
      </c>
      <c r="EJ17" s="67">
        <v>649245.6</v>
      </c>
      <c r="EK17" s="67">
        <v>683947.6</v>
      </c>
      <c r="EL17" s="67">
        <v>804368.91899999999</v>
      </c>
      <c r="EM17" s="67">
        <v>880760.73199999996</v>
      </c>
      <c r="EN17" s="67">
        <v>1046777.057</v>
      </c>
      <c r="EO17" s="67">
        <v>1219558.25</v>
      </c>
      <c r="EQ17" s="991" t="s">
        <v>3047</v>
      </c>
      <c r="ER17" s="1021">
        <v>9732.0149999999994</v>
      </c>
      <c r="ES17" s="1021">
        <v>11176.199000000001</v>
      </c>
      <c r="ET17" s="651">
        <v>11391.117</v>
      </c>
      <c r="EU17" s="651">
        <v>11152.105</v>
      </c>
      <c r="EV17" s="1076"/>
      <c r="EW17" s="1076"/>
      <c r="EX17" s="1076"/>
      <c r="EY17" s="1078"/>
      <c r="EZ17" s="1078"/>
    </row>
    <row r="18" spans="2:156" s="17" customFormat="1" ht="11.25" customHeight="1" thickBot="1" x14ac:dyDescent="0.25">
      <c r="B18" s="128"/>
      <c r="C18" s="128"/>
      <c r="D18" s="150"/>
      <c r="E18" s="150"/>
      <c r="F18" s="150"/>
      <c r="G18" s="150"/>
      <c r="H18" s="150"/>
      <c r="I18" s="150"/>
      <c r="J18" s="150"/>
      <c r="K18" s="150"/>
      <c r="L18" s="150"/>
      <c r="M18" s="150"/>
      <c r="N18" s="150"/>
      <c r="O18" s="150"/>
      <c r="P18" s="150"/>
      <c r="R18" s="297"/>
      <c r="S18" s="992" t="s">
        <v>1828</v>
      </c>
      <c r="T18" s="85">
        <v>0.8</v>
      </c>
      <c r="U18" s="85">
        <v>0.7</v>
      </c>
      <c r="V18" s="85">
        <v>0.5</v>
      </c>
      <c r="W18" s="85">
        <v>0.5</v>
      </c>
      <c r="X18" s="85">
        <v>1</v>
      </c>
      <c r="Y18" s="85">
        <v>2</v>
      </c>
      <c r="Z18" s="85">
        <v>1</v>
      </c>
      <c r="AA18" s="85">
        <v>0.8</v>
      </c>
      <c r="AB18" s="85">
        <v>1.4</v>
      </c>
      <c r="AC18" s="85">
        <v>1.2</v>
      </c>
      <c r="AD18" s="85">
        <v>2</v>
      </c>
      <c r="AE18" s="85">
        <v>3.1</v>
      </c>
      <c r="AF18" s="85">
        <v>5.4</v>
      </c>
      <c r="AG18" s="85">
        <v>6.6</v>
      </c>
      <c r="AH18" s="85">
        <v>9.5</v>
      </c>
      <c r="AI18" s="85">
        <v>7.1</v>
      </c>
      <c r="AJ18" s="85">
        <v>8.3000000000000007</v>
      </c>
      <c r="AK18" s="85">
        <v>6</v>
      </c>
      <c r="AL18" s="85">
        <v>6.2</v>
      </c>
      <c r="AM18" s="85">
        <v>6.1</v>
      </c>
      <c r="AN18" s="85">
        <v>5.5</v>
      </c>
      <c r="AO18" s="85">
        <v>5.4</v>
      </c>
      <c r="AP18" s="85">
        <v>11.6</v>
      </c>
      <c r="AQ18" s="85">
        <v>14.1</v>
      </c>
      <c r="AR18" s="85">
        <v>11.5</v>
      </c>
      <c r="AS18" s="85">
        <v>13.7</v>
      </c>
      <c r="AT18" s="85">
        <v>22</v>
      </c>
      <c r="AU18" s="85">
        <v>16.7</v>
      </c>
      <c r="AV18" s="85">
        <v>16.600000000000001</v>
      </c>
      <c r="AW18" s="85">
        <v>31.8</v>
      </c>
      <c r="AX18" s="85">
        <v>22.7</v>
      </c>
      <c r="AY18" s="85">
        <v>10.7</v>
      </c>
      <c r="AZ18" s="85">
        <v>13.9</v>
      </c>
      <c r="BA18" s="85">
        <v>12.4</v>
      </c>
      <c r="BB18" s="85">
        <v>15.3</v>
      </c>
      <c r="BC18" s="85">
        <v>15.7</v>
      </c>
      <c r="BD18" s="85">
        <v>30.5</v>
      </c>
      <c r="BE18" s="85">
        <v>34.5</v>
      </c>
      <c r="BF18" s="85">
        <v>23.9</v>
      </c>
      <c r="BG18" s="85">
        <v>11.9</v>
      </c>
      <c r="BH18" s="85">
        <v>37</v>
      </c>
      <c r="BI18" s="85">
        <v>14.2</v>
      </c>
      <c r="BJ18" s="85">
        <v>19.5</v>
      </c>
      <c r="BK18" s="85">
        <v>20.6</v>
      </c>
      <c r="BL18" s="85">
        <v>27.3</v>
      </c>
      <c r="BM18" s="127"/>
      <c r="BN18" s="138"/>
      <c r="BO18" s="994" t="s">
        <v>512</v>
      </c>
      <c r="BP18" s="140">
        <v>1133.5</v>
      </c>
      <c r="BQ18" s="140">
        <v>162.30000000000001</v>
      </c>
      <c r="BR18" s="85">
        <v>11.3</v>
      </c>
      <c r="BS18" s="85">
        <v>0.9</v>
      </c>
      <c r="BT18" s="85">
        <v>4.4000000000000004</v>
      </c>
      <c r="BU18" s="85">
        <v>208.4</v>
      </c>
      <c r="BV18" s="85">
        <v>4.3</v>
      </c>
      <c r="BW18" s="85">
        <v>145.9</v>
      </c>
      <c r="BX18" s="85" t="s">
        <v>436</v>
      </c>
      <c r="BY18" s="85">
        <v>13.7</v>
      </c>
      <c r="BZ18" s="85" t="s">
        <v>436</v>
      </c>
      <c r="CA18" s="85" t="s">
        <v>436</v>
      </c>
      <c r="CB18" s="85" t="s">
        <v>436</v>
      </c>
      <c r="CC18" s="85" t="s">
        <v>436</v>
      </c>
      <c r="CD18" s="85" t="s">
        <v>436</v>
      </c>
      <c r="CE18" s="85" t="s">
        <v>436</v>
      </c>
      <c r="CF18" s="85" t="s">
        <v>436</v>
      </c>
      <c r="CG18" s="85" t="s">
        <v>436</v>
      </c>
      <c r="CH18" s="85" t="s">
        <v>436</v>
      </c>
      <c r="CI18" s="85" t="s">
        <v>436</v>
      </c>
      <c r="CJ18" s="85" t="s">
        <v>436</v>
      </c>
      <c r="CK18" s="85">
        <v>1.2</v>
      </c>
      <c r="CL18" s="85" t="s">
        <v>436</v>
      </c>
      <c r="CM18" s="85" t="s">
        <v>436</v>
      </c>
      <c r="CN18" s="85" t="s">
        <v>436</v>
      </c>
      <c r="CO18" s="85" t="s">
        <v>436</v>
      </c>
      <c r="CP18" s="85">
        <v>43.9</v>
      </c>
      <c r="CQ18" s="85">
        <v>300</v>
      </c>
      <c r="CR18" s="85">
        <v>7.8</v>
      </c>
      <c r="CS18" s="85">
        <v>87.6</v>
      </c>
      <c r="CT18" s="85" t="s">
        <v>431</v>
      </c>
      <c r="CU18" s="85" t="s">
        <v>431</v>
      </c>
      <c r="CV18" s="85">
        <v>111</v>
      </c>
      <c r="CW18" s="85" t="s">
        <v>431</v>
      </c>
      <c r="CX18" s="85" t="s">
        <v>431</v>
      </c>
      <c r="CY18" s="85" t="s">
        <v>431</v>
      </c>
      <c r="CZ18" s="85" t="s">
        <v>431</v>
      </c>
      <c r="DA18" s="85" t="s">
        <v>431</v>
      </c>
      <c r="DB18" s="85">
        <v>677.2</v>
      </c>
      <c r="DD18" s="17" t="s">
        <v>586</v>
      </c>
      <c r="DE18" s="103">
        <v>2148.1</v>
      </c>
      <c r="DF18" s="103">
        <v>843.7</v>
      </c>
      <c r="DG18" s="103">
        <v>2456.6</v>
      </c>
      <c r="DH18" s="85">
        <v>472.3</v>
      </c>
      <c r="DJ18" s="991" t="s">
        <v>631</v>
      </c>
      <c r="DK18" s="141" t="s">
        <v>431</v>
      </c>
      <c r="DL18" s="141" t="s">
        <v>431</v>
      </c>
      <c r="DM18" s="66" t="s">
        <v>431</v>
      </c>
      <c r="DN18" s="66">
        <v>5</v>
      </c>
      <c r="DO18" s="66" t="s">
        <v>431</v>
      </c>
      <c r="DP18" s="651" t="s">
        <v>431</v>
      </c>
      <c r="DQ18" s="651" t="s">
        <v>431</v>
      </c>
      <c r="DR18" s="651">
        <v>336.2</v>
      </c>
      <c r="DS18" s="651" t="s">
        <v>431</v>
      </c>
      <c r="DT18" s="651" t="s">
        <v>431</v>
      </c>
      <c r="DU18" s="651">
        <v>9387.7999999999993</v>
      </c>
      <c r="DV18" s="66" t="s">
        <v>431</v>
      </c>
      <c r="DW18" s="66" t="s">
        <v>431</v>
      </c>
      <c r="DX18" s="66">
        <v>0</v>
      </c>
      <c r="DY18" s="66" t="s">
        <v>431</v>
      </c>
      <c r="DZ18" s="66" t="s">
        <v>431</v>
      </c>
      <c r="EA18" s="66" t="s">
        <v>431</v>
      </c>
      <c r="EB18" s="66" t="s">
        <v>431</v>
      </c>
      <c r="EC18" s="66" t="s">
        <v>431</v>
      </c>
      <c r="ED18" s="66">
        <v>0</v>
      </c>
      <c r="EE18" s="66">
        <v>0</v>
      </c>
      <c r="EF18" s="66">
        <v>0</v>
      </c>
      <c r="EG18" s="66">
        <v>0</v>
      </c>
      <c r="EH18" s="66">
        <v>0</v>
      </c>
      <c r="EI18" s="66">
        <v>0</v>
      </c>
      <c r="EJ18" s="66">
        <v>614.79999999999995</v>
      </c>
      <c r="EK18" s="66" t="s">
        <v>431</v>
      </c>
      <c r="EL18" s="66">
        <v>0</v>
      </c>
      <c r="EM18" s="66">
        <v>0</v>
      </c>
      <c r="EN18" s="66">
        <v>0</v>
      </c>
      <c r="EO18" s="66">
        <v>0</v>
      </c>
      <c r="EQ18" s="149" t="s">
        <v>3049</v>
      </c>
      <c r="ER18" s="1021">
        <v>0</v>
      </c>
      <c r="ES18" s="1021">
        <v>0</v>
      </c>
      <c r="ET18" s="651">
        <v>0</v>
      </c>
      <c r="EU18" s="651">
        <v>0</v>
      </c>
      <c r="EV18" s="1076"/>
      <c r="EW18" s="1076"/>
      <c r="EX18" s="1076"/>
      <c r="EY18" s="1078"/>
      <c r="EZ18" s="1078"/>
    </row>
    <row r="19" spans="2:156" s="17" customFormat="1" ht="11.25" customHeight="1" thickBot="1" x14ac:dyDescent="0.25">
      <c r="B19" s="1157" t="s">
        <v>434</v>
      </c>
      <c r="C19" s="1157"/>
      <c r="D19" s="58">
        <v>514.70000000000005</v>
      </c>
      <c r="E19" s="58">
        <v>609</v>
      </c>
      <c r="F19" s="58">
        <v>637.5</v>
      </c>
      <c r="G19" s="58">
        <v>744.9</v>
      </c>
      <c r="H19" s="58">
        <v>722.9</v>
      </c>
      <c r="I19" s="58">
        <v>925.4</v>
      </c>
      <c r="J19" s="58">
        <v>781.4</v>
      </c>
      <c r="K19" s="58">
        <v>1002.9</v>
      </c>
      <c r="L19" s="58">
        <v>975.5</v>
      </c>
      <c r="M19" s="58">
        <v>1059.3</v>
      </c>
      <c r="N19" s="58">
        <v>1059.0999999999999</v>
      </c>
      <c r="O19" s="58">
        <v>1224.2</v>
      </c>
      <c r="P19" s="58">
        <v>1100.4000000000001</v>
      </c>
      <c r="R19" s="297"/>
      <c r="S19" s="992" t="s">
        <v>1829</v>
      </c>
      <c r="T19" s="85">
        <v>1.8</v>
      </c>
      <c r="U19" s="85">
        <v>17.600000000000001</v>
      </c>
      <c r="V19" s="85">
        <v>13</v>
      </c>
      <c r="W19" s="85">
        <v>9.6999999999999993</v>
      </c>
      <c r="X19" s="85">
        <v>6.4</v>
      </c>
      <c r="Y19" s="85">
        <v>6.2</v>
      </c>
      <c r="Z19" s="85">
        <v>3.5</v>
      </c>
      <c r="AA19" s="85">
        <v>21.1</v>
      </c>
      <c r="AB19" s="85">
        <v>10.9</v>
      </c>
      <c r="AC19" s="85">
        <v>10.199999999999999</v>
      </c>
      <c r="AD19" s="85">
        <v>8.1</v>
      </c>
      <c r="AE19" s="85">
        <v>19.8</v>
      </c>
      <c r="AF19" s="85">
        <v>19.8</v>
      </c>
      <c r="AG19" s="85">
        <v>21.9</v>
      </c>
      <c r="AH19" s="85">
        <v>26.3</v>
      </c>
      <c r="AI19" s="85">
        <v>39.1</v>
      </c>
      <c r="AJ19" s="85">
        <v>50.9</v>
      </c>
      <c r="AK19" s="85">
        <v>54.7</v>
      </c>
      <c r="AL19" s="85">
        <v>59.9</v>
      </c>
      <c r="AM19" s="85">
        <v>54.3</v>
      </c>
      <c r="AN19" s="85">
        <v>69.900000000000006</v>
      </c>
      <c r="AO19" s="85">
        <v>77.900000000000006</v>
      </c>
      <c r="AP19" s="85">
        <v>106.4</v>
      </c>
      <c r="AQ19" s="85">
        <v>115.6</v>
      </c>
      <c r="AR19" s="85">
        <v>91.4</v>
      </c>
      <c r="AS19" s="85">
        <v>124.1</v>
      </c>
      <c r="AT19" s="85">
        <v>117.5</v>
      </c>
      <c r="AU19" s="85">
        <v>138.6</v>
      </c>
      <c r="AV19" s="85">
        <v>143.6</v>
      </c>
      <c r="AW19" s="85">
        <v>144.9</v>
      </c>
      <c r="AX19" s="85">
        <v>113.7</v>
      </c>
      <c r="AY19" s="85">
        <v>125.7</v>
      </c>
      <c r="AZ19" s="85">
        <v>141.30000000000001</v>
      </c>
      <c r="BA19" s="85">
        <v>124.7</v>
      </c>
      <c r="BB19" s="85">
        <v>144.9</v>
      </c>
      <c r="BC19" s="85">
        <v>127.7</v>
      </c>
      <c r="BD19" s="85">
        <v>133.80000000000001</v>
      </c>
      <c r="BE19" s="85">
        <v>119.8</v>
      </c>
      <c r="BF19" s="85">
        <v>126.7</v>
      </c>
      <c r="BG19" s="85">
        <v>141.5</v>
      </c>
      <c r="BH19" s="85">
        <v>151.4</v>
      </c>
      <c r="BI19" s="85">
        <v>205.2</v>
      </c>
      <c r="BJ19" s="85">
        <v>126.4</v>
      </c>
      <c r="BK19" s="85">
        <v>187.5</v>
      </c>
      <c r="BL19" s="85">
        <v>242.4</v>
      </c>
      <c r="BM19" s="127"/>
      <c r="BN19" s="138"/>
      <c r="BO19" s="993" t="s">
        <v>553</v>
      </c>
      <c r="BP19" s="140">
        <v>7094.2999999999993</v>
      </c>
      <c r="BQ19" s="140">
        <v>7730.5999999999995</v>
      </c>
      <c r="BR19" s="85">
        <v>8589.6</v>
      </c>
      <c r="BS19" s="85">
        <v>7350</v>
      </c>
      <c r="BT19" s="85">
        <v>6449.3</v>
      </c>
      <c r="BU19" s="85">
        <v>6191.7</v>
      </c>
      <c r="BV19" s="85">
        <v>5982.5</v>
      </c>
      <c r="BW19" s="85">
        <v>845.2</v>
      </c>
      <c r="BX19" s="85">
        <v>2712.7</v>
      </c>
      <c r="BY19" s="85">
        <v>1313</v>
      </c>
      <c r="BZ19" s="85">
        <v>3229.3</v>
      </c>
      <c r="CA19" s="85">
        <v>3660.9</v>
      </c>
      <c r="CB19" s="85">
        <v>4783.5</v>
      </c>
      <c r="CC19" s="85">
        <v>1240.3</v>
      </c>
      <c r="CD19" s="85">
        <v>5439.9</v>
      </c>
      <c r="CE19" s="85">
        <v>3468.4</v>
      </c>
      <c r="CF19" s="85">
        <v>8338.1</v>
      </c>
      <c r="CG19" s="85">
        <v>7125</v>
      </c>
      <c r="CH19" s="85">
        <v>7523.2</v>
      </c>
      <c r="CI19" s="85">
        <v>4353</v>
      </c>
      <c r="CJ19" s="85">
        <v>9738</v>
      </c>
      <c r="CK19" s="85">
        <v>6573.9</v>
      </c>
      <c r="CL19" s="85">
        <v>11731.4</v>
      </c>
      <c r="CM19" s="85">
        <v>9002.5</v>
      </c>
      <c r="CN19" s="85">
        <v>12461.2</v>
      </c>
      <c r="CO19" s="85">
        <v>8460.5</v>
      </c>
      <c r="CP19" s="85">
        <v>13416.7</v>
      </c>
      <c r="CQ19" s="85">
        <v>10412.4</v>
      </c>
      <c r="CR19" s="85">
        <v>13483.4</v>
      </c>
      <c r="CS19" s="85">
        <v>8016.6</v>
      </c>
      <c r="CT19" s="85">
        <v>14756</v>
      </c>
      <c r="CU19" s="85">
        <v>11022.3</v>
      </c>
      <c r="CV19" s="85">
        <v>20832.8</v>
      </c>
      <c r="CW19" s="85">
        <v>14698.5</v>
      </c>
      <c r="CX19" s="85">
        <v>24959.4</v>
      </c>
      <c r="CY19" s="85">
        <v>18388.599999999999</v>
      </c>
      <c r="CZ19" s="85">
        <v>56302.2</v>
      </c>
      <c r="DA19" s="85">
        <v>42718.8</v>
      </c>
      <c r="DB19" s="85">
        <v>44674.8</v>
      </c>
      <c r="DD19" s="17" t="s">
        <v>587</v>
      </c>
      <c r="DE19" s="103">
        <v>42166.5</v>
      </c>
      <c r="DF19" s="103">
        <v>50049.3</v>
      </c>
      <c r="DG19" s="103">
        <v>32854.400000000001</v>
      </c>
      <c r="DH19" s="85">
        <v>30917.1</v>
      </c>
      <c r="DJ19" s="991" t="s">
        <v>637</v>
      </c>
      <c r="DK19" s="141">
        <v>2309.1999999999998</v>
      </c>
      <c r="DL19" s="141">
        <v>1192.0999999999999</v>
      </c>
      <c r="DM19" s="66" t="s">
        <v>431</v>
      </c>
      <c r="DN19" s="66">
        <v>0</v>
      </c>
      <c r="DO19" s="66" t="s">
        <v>431</v>
      </c>
      <c r="DP19" s="651">
        <v>175.4</v>
      </c>
      <c r="DQ19" s="651">
        <v>1279.7</v>
      </c>
      <c r="DR19" s="651">
        <v>100.6</v>
      </c>
      <c r="DS19" s="651">
        <v>11.1</v>
      </c>
      <c r="DT19" s="651" t="s">
        <v>431</v>
      </c>
      <c r="DU19" s="651">
        <v>0</v>
      </c>
      <c r="DV19" s="66" t="s">
        <v>431</v>
      </c>
      <c r="DW19" s="66" t="s">
        <v>431</v>
      </c>
      <c r="DX19" s="66">
        <v>0</v>
      </c>
      <c r="DY19" s="66" t="s">
        <v>431</v>
      </c>
      <c r="DZ19" s="66" t="s">
        <v>431</v>
      </c>
      <c r="EA19" s="66" t="s">
        <v>431</v>
      </c>
      <c r="EB19" s="66" t="s">
        <v>431</v>
      </c>
      <c r="EC19" s="66" t="s">
        <v>431</v>
      </c>
      <c r="ED19" s="66">
        <v>0</v>
      </c>
      <c r="EE19" s="66">
        <v>0</v>
      </c>
      <c r="EF19" s="66">
        <v>0</v>
      </c>
      <c r="EG19" s="66">
        <v>0</v>
      </c>
      <c r="EH19" s="66">
        <v>0</v>
      </c>
      <c r="EI19" s="66">
        <v>0</v>
      </c>
      <c r="EJ19" s="66">
        <v>56086.2</v>
      </c>
      <c r="EK19" s="66">
        <v>56086.2</v>
      </c>
      <c r="EL19" s="66">
        <v>0</v>
      </c>
      <c r="EM19" s="66">
        <v>1500</v>
      </c>
      <c r="EN19" s="66">
        <v>0</v>
      </c>
      <c r="EO19" s="66">
        <v>0</v>
      </c>
      <c r="EQ19" s="38" t="s">
        <v>3030</v>
      </c>
      <c r="ER19" s="1020">
        <v>1186484.919</v>
      </c>
      <c r="ES19" s="1020">
        <v>1242553.098</v>
      </c>
      <c r="ET19" s="650">
        <v>1160167.794</v>
      </c>
      <c r="EU19" s="650">
        <v>1138214.2</v>
      </c>
      <c r="EV19" s="1076"/>
      <c r="EW19" s="1076"/>
      <c r="EX19" s="1076"/>
      <c r="EY19" s="1078"/>
      <c r="EZ19" s="1078"/>
    </row>
    <row r="20" spans="2:156" s="17" customFormat="1" ht="11.25" customHeight="1" x14ac:dyDescent="0.2">
      <c r="B20" s="344" t="s">
        <v>1936</v>
      </c>
      <c r="C20" s="344"/>
      <c r="D20" s="128"/>
      <c r="E20" s="128"/>
      <c r="F20" s="128"/>
      <c r="G20" s="128"/>
      <c r="H20" s="128"/>
      <c r="I20" s="128"/>
      <c r="J20" s="128"/>
      <c r="K20" s="128"/>
      <c r="L20" s="128"/>
      <c r="M20" s="128"/>
      <c r="N20" s="128"/>
      <c r="O20" s="128"/>
      <c r="P20" s="128"/>
      <c r="R20" s="297"/>
      <c r="S20" s="992" t="s">
        <v>1830</v>
      </c>
      <c r="T20" s="85">
        <v>4.0999999999999996</v>
      </c>
      <c r="U20" s="85">
        <v>4.5999999999999996</v>
      </c>
      <c r="V20" s="85">
        <v>5.4</v>
      </c>
      <c r="W20" s="85">
        <v>5.3</v>
      </c>
      <c r="X20" s="85">
        <v>6.2</v>
      </c>
      <c r="Y20" s="85">
        <v>7.9</v>
      </c>
      <c r="Z20" s="85">
        <v>9.1</v>
      </c>
      <c r="AA20" s="85">
        <v>12.5</v>
      </c>
      <c r="AB20" s="85">
        <v>21.9</v>
      </c>
      <c r="AC20" s="85">
        <v>28.1</v>
      </c>
      <c r="AD20" s="85">
        <v>53.6</v>
      </c>
      <c r="AE20" s="85">
        <v>26.7</v>
      </c>
      <c r="AF20" s="85">
        <v>35.9</v>
      </c>
      <c r="AG20" s="85">
        <v>39.700000000000003</v>
      </c>
      <c r="AH20" s="85">
        <v>49.5</v>
      </c>
      <c r="AI20" s="85">
        <v>63</v>
      </c>
      <c r="AJ20" s="85">
        <v>66.900000000000006</v>
      </c>
      <c r="AK20" s="85">
        <v>57.3</v>
      </c>
      <c r="AL20" s="85">
        <v>59.5</v>
      </c>
      <c r="AM20" s="85">
        <v>57.5</v>
      </c>
      <c r="AN20" s="85">
        <v>62.4</v>
      </c>
      <c r="AO20" s="85">
        <v>66.400000000000006</v>
      </c>
      <c r="AP20" s="85">
        <v>73.099999999999994</v>
      </c>
      <c r="AQ20" s="85">
        <v>76.5</v>
      </c>
      <c r="AR20" s="85">
        <v>76.7</v>
      </c>
      <c r="AS20" s="85">
        <v>96.8</v>
      </c>
      <c r="AT20" s="85">
        <v>101.2</v>
      </c>
      <c r="AU20" s="85">
        <v>109.1</v>
      </c>
      <c r="AV20" s="85">
        <v>119.2</v>
      </c>
      <c r="AW20" s="85">
        <v>119.2</v>
      </c>
      <c r="AX20" s="85">
        <v>131.19999999999999</v>
      </c>
      <c r="AY20" s="85">
        <v>128.1</v>
      </c>
      <c r="AZ20" s="85">
        <v>216.8</v>
      </c>
      <c r="BA20" s="85">
        <v>176.8</v>
      </c>
      <c r="BB20" s="85">
        <v>142.4</v>
      </c>
      <c r="BC20" s="85">
        <v>135.6</v>
      </c>
      <c r="BD20" s="85">
        <v>298</v>
      </c>
      <c r="BE20" s="85">
        <v>141.9</v>
      </c>
      <c r="BF20" s="85">
        <v>145.4</v>
      </c>
      <c r="BG20" s="85">
        <v>261.5</v>
      </c>
      <c r="BH20" s="85">
        <v>274.7</v>
      </c>
      <c r="BI20" s="85">
        <v>758.7</v>
      </c>
      <c r="BJ20" s="85">
        <v>319.60000000000002</v>
      </c>
      <c r="BK20" s="85">
        <v>336</v>
      </c>
      <c r="BL20" s="85">
        <v>448.1</v>
      </c>
      <c r="BM20" s="127"/>
      <c r="BN20" s="138"/>
      <c r="BO20" s="994" t="s">
        <v>554</v>
      </c>
      <c r="BP20" s="140">
        <v>6174.9</v>
      </c>
      <c r="BQ20" s="140">
        <v>7662.7</v>
      </c>
      <c r="BR20" s="85">
        <v>8589.6</v>
      </c>
      <c r="BS20" s="85">
        <v>7345.1</v>
      </c>
      <c r="BT20" s="85">
        <v>6437.6</v>
      </c>
      <c r="BU20" s="85">
        <v>5830.2</v>
      </c>
      <c r="BV20" s="85">
        <v>5979.7</v>
      </c>
      <c r="BW20" s="85">
        <v>836.2</v>
      </c>
      <c r="BX20" s="85">
        <v>2712.7</v>
      </c>
      <c r="BY20" s="85">
        <v>1313</v>
      </c>
      <c r="BZ20" s="85">
        <v>3216</v>
      </c>
      <c r="CA20" s="85">
        <v>3660.9</v>
      </c>
      <c r="CB20" s="85">
        <v>4783.5</v>
      </c>
      <c r="CC20" s="85">
        <v>1240.3</v>
      </c>
      <c r="CD20" s="85">
        <v>5439.9</v>
      </c>
      <c r="CE20" s="85">
        <v>3468.4</v>
      </c>
      <c r="CF20" s="85">
        <v>8338.1</v>
      </c>
      <c r="CG20" s="85">
        <v>7125</v>
      </c>
      <c r="CH20" s="85">
        <v>7523.2</v>
      </c>
      <c r="CI20" s="85">
        <v>4353</v>
      </c>
      <c r="CJ20" s="85">
        <v>7738</v>
      </c>
      <c r="CK20" s="85">
        <v>4573.8999999999996</v>
      </c>
      <c r="CL20" s="85">
        <v>9731.4</v>
      </c>
      <c r="CM20" s="85">
        <v>5970.8</v>
      </c>
      <c r="CN20" s="85">
        <v>10233.299999999999</v>
      </c>
      <c r="CO20" s="85">
        <v>6156.2</v>
      </c>
      <c r="CP20" s="85">
        <v>11042.2</v>
      </c>
      <c r="CQ20" s="85">
        <v>8096.1</v>
      </c>
      <c r="CR20" s="85">
        <v>10873.7</v>
      </c>
      <c r="CS20" s="85">
        <v>6215.2</v>
      </c>
      <c r="CT20" s="85">
        <v>12485.2</v>
      </c>
      <c r="CU20" s="85">
        <v>8557.7999999999993</v>
      </c>
      <c r="CV20" s="85">
        <v>18378.2</v>
      </c>
      <c r="CW20" s="85">
        <v>12433.2</v>
      </c>
      <c r="CX20" s="85">
        <v>22757.3</v>
      </c>
      <c r="CY20" s="85">
        <v>16108.5</v>
      </c>
      <c r="CZ20" s="85">
        <v>56302.2</v>
      </c>
      <c r="DA20" s="85">
        <v>40421.800000000003</v>
      </c>
      <c r="DB20" s="85">
        <v>42401</v>
      </c>
      <c r="DD20" s="17" t="s">
        <v>585</v>
      </c>
      <c r="DE20" s="103">
        <v>39892.6</v>
      </c>
      <c r="DF20" s="103">
        <v>47987.6</v>
      </c>
      <c r="DG20" s="103">
        <v>30939.4</v>
      </c>
      <c r="DH20" s="85">
        <v>29990.1</v>
      </c>
      <c r="DJ20" s="991" t="s">
        <v>558</v>
      </c>
      <c r="DK20" s="141">
        <v>26156.9</v>
      </c>
      <c r="DL20" s="141">
        <v>49587.1</v>
      </c>
      <c r="DM20" s="66">
        <v>50015.199999999997</v>
      </c>
      <c r="DN20" s="66">
        <v>47823.8</v>
      </c>
      <c r="DO20" s="66">
        <v>47603.6</v>
      </c>
      <c r="DP20" s="651">
        <v>47353.2</v>
      </c>
      <c r="DQ20" s="651">
        <v>43662.2</v>
      </c>
      <c r="DR20" s="651">
        <v>35693.599999999999</v>
      </c>
      <c r="DS20" s="651">
        <v>36366.1</v>
      </c>
      <c r="DT20" s="651">
        <v>22119.3</v>
      </c>
      <c r="DU20" s="651">
        <v>53715.8</v>
      </c>
      <c r="DV20" s="66">
        <v>53203.5</v>
      </c>
      <c r="DW20" s="66">
        <v>73437.2</v>
      </c>
      <c r="DX20" s="66">
        <v>55045</v>
      </c>
      <c r="DY20" s="66">
        <v>47972.6</v>
      </c>
      <c r="DZ20" s="66">
        <v>39008</v>
      </c>
      <c r="EA20" s="66">
        <v>40992.300000000003</v>
      </c>
      <c r="EB20" s="66">
        <v>37082.199999999997</v>
      </c>
      <c r="EC20" s="66">
        <v>44931.6</v>
      </c>
      <c r="ED20" s="66">
        <v>51778.637999999999</v>
      </c>
      <c r="EE20" s="66">
        <v>70731.13</v>
      </c>
      <c r="EF20" s="66">
        <v>48954.379000000001</v>
      </c>
      <c r="EG20" s="66">
        <v>59478.101999999999</v>
      </c>
      <c r="EH20" s="66">
        <v>43868.635000000002</v>
      </c>
      <c r="EI20" s="66">
        <v>57342.476999999999</v>
      </c>
      <c r="EJ20" s="66">
        <v>51139.1</v>
      </c>
      <c r="EK20" s="66">
        <v>42757.4</v>
      </c>
      <c r="EL20" s="66">
        <v>50652.180999999997</v>
      </c>
      <c r="EM20" s="66">
        <v>58267.845000000001</v>
      </c>
      <c r="EN20" s="66">
        <v>70844.327000000005</v>
      </c>
      <c r="EO20" s="66">
        <v>76267.784</v>
      </c>
      <c r="EQ20" s="991" t="s">
        <v>3050</v>
      </c>
      <c r="ER20" s="1021">
        <v>0</v>
      </c>
      <c r="ES20" s="1021">
        <v>0</v>
      </c>
      <c r="ET20" s="651">
        <v>0</v>
      </c>
      <c r="EU20" s="651">
        <v>0</v>
      </c>
      <c r="EV20" s="1076"/>
      <c r="EW20" s="1076"/>
      <c r="EX20" s="1076"/>
      <c r="EY20" s="1078"/>
      <c r="EZ20" s="1078"/>
    </row>
    <row r="21" spans="2:156" s="17" customFormat="1" ht="11.25" customHeight="1" x14ac:dyDescent="0.2">
      <c r="B21" s="128"/>
      <c r="C21" s="128"/>
      <c r="D21" s="128"/>
      <c r="E21" s="128"/>
      <c r="F21" s="128"/>
      <c r="G21" s="128"/>
      <c r="H21" s="128"/>
      <c r="I21" s="128"/>
      <c r="J21" s="128"/>
      <c r="K21" s="128"/>
      <c r="L21" s="128"/>
      <c r="M21" s="128"/>
      <c r="N21" s="128"/>
      <c r="O21" s="128"/>
      <c r="P21" s="128"/>
      <c r="R21" s="297"/>
      <c r="S21" s="992" t="s">
        <v>1831</v>
      </c>
      <c r="T21" s="85">
        <v>6.2</v>
      </c>
      <c r="U21" s="85">
        <v>9</v>
      </c>
      <c r="V21" s="85">
        <v>9.5</v>
      </c>
      <c r="W21" s="85">
        <v>10.1</v>
      </c>
      <c r="X21" s="85">
        <v>12.7</v>
      </c>
      <c r="Y21" s="85">
        <v>15.1</v>
      </c>
      <c r="Z21" s="85">
        <v>16.5</v>
      </c>
      <c r="AA21" s="85">
        <v>18.600000000000001</v>
      </c>
      <c r="AB21" s="85">
        <v>18.899999999999999</v>
      </c>
      <c r="AC21" s="85">
        <v>26.8</v>
      </c>
      <c r="AD21" s="85">
        <v>25.4</v>
      </c>
      <c r="AE21" s="85">
        <v>30.4</v>
      </c>
      <c r="AF21" s="85">
        <v>31.9</v>
      </c>
      <c r="AG21" s="85">
        <v>31.9</v>
      </c>
      <c r="AH21" s="85">
        <v>38</v>
      </c>
      <c r="AI21" s="85">
        <v>41.3</v>
      </c>
      <c r="AJ21" s="85">
        <v>46.8</v>
      </c>
      <c r="AK21" s="85">
        <v>47.5</v>
      </c>
      <c r="AL21" s="85">
        <v>46.2</v>
      </c>
      <c r="AM21" s="85">
        <v>55.9</v>
      </c>
      <c r="AN21" s="85">
        <v>51.9</v>
      </c>
      <c r="AO21" s="85">
        <v>54.2</v>
      </c>
      <c r="AP21" s="85">
        <v>58.3</v>
      </c>
      <c r="AQ21" s="85">
        <v>49.4</v>
      </c>
      <c r="AR21" s="85">
        <v>51.6</v>
      </c>
      <c r="AS21" s="85">
        <v>64.3</v>
      </c>
      <c r="AT21" s="85">
        <v>88.8</v>
      </c>
      <c r="AU21" s="85">
        <v>80.2</v>
      </c>
      <c r="AV21" s="85">
        <v>89.8</v>
      </c>
      <c r="AW21" s="85">
        <v>94.1</v>
      </c>
      <c r="AX21" s="85">
        <v>96.7</v>
      </c>
      <c r="AY21" s="85">
        <v>112.9</v>
      </c>
      <c r="AZ21" s="85">
        <v>122</v>
      </c>
      <c r="BA21" s="85">
        <v>129.4</v>
      </c>
      <c r="BB21" s="85">
        <v>188</v>
      </c>
      <c r="BC21" s="85">
        <v>197.8</v>
      </c>
      <c r="BD21" s="85">
        <v>214.4</v>
      </c>
      <c r="BE21" s="85">
        <v>194.1</v>
      </c>
      <c r="BF21" s="85">
        <v>195.4</v>
      </c>
      <c r="BG21" s="85">
        <v>314.7</v>
      </c>
      <c r="BH21" s="85">
        <v>332.3</v>
      </c>
      <c r="BI21" s="85">
        <v>293.7</v>
      </c>
      <c r="BJ21" s="85">
        <v>387.5</v>
      </c>
      <c r="BK21" s="85">
        <v>398.3</v>
      </c>
      <c r="BL21" s="85">
        <v>346</v>
      </c>
      <c r="BM21" s="127"/>
      <c r="BN21" s="138"/>
      <c r="BO21" s="994" t="s">
        <v>512</v>
      </c>
      <c r="BP21" s="140">
        <v>919.4</v>
      </c>
      <c r="BQ21" s="140">
        <v>67.900000000000006</v>
      </c>
      <c r="BR21" s="85" t="s">
        <v>577</v>
      </c>
      <c r="BS21" s="85">
        <v>4.9000000000000004</v>
      </c>
      <c r="BT21" s="85">
        <v>11.7</v>
      </c>
      <c r="BU21" s="85">
        <v>361.7</v>
      </c>
      <c r="BV21" s="85">
        <v>2.8</v>
      </c>
      <c r="BW21" s="85">
        <v>9</v>
      </c>
      <c r="BX21" s="85" t="s">
        <v>436</v>
      </c>
      <c r="BY21" s="85" t="s">
        <v>436</v>
      </c>
      <c r="BZ21" s="85">
        <v>13.3</v>
      </c>
      <c r="CA21" s="85" t="s">
        <v>436</v>
      </c>
      <c r="CB21" s="85" t="s">
        <v>436</v>
      </c>
      <c r="CC21" s="85" t="s">
        <v>436</v>
      </c>
      <c r="CD21" s="85" t="s">
        <v>436</v>
      </c>
      <c r="CE21" s="85" t="s">
        <v>436</v>
      </c>
      <c r="CF21" s="85" t="s">
        <v>436</v>
      </c>
      <c r="CG21" s="85" t="s">
        <v>436</v>
      </c>
      <c r="CH21" s="85" t="s">
        <v>436</v>
      </c>
      <c r="CI21" s="85" t="s">
        <v>436</v>
      </c>
      <c r="CJ21" s="85">
        <v>2000</v>
      </c>
      <c r="CK21" s="85">
        <v>2000</v>
      </c>
      <c r="CL21" s="85">
        <v>2000</v>
      </c>
      <c r="CM21" s="85">
        <v>3031.7</v>
      </c>
      <c r="CN21" s="85">
        <v>2227.9</v>
      </c>
      <c r="CO21" s="85">
        <v>2304.3000000000002</v>
      </c>
      <c r="CP21" s="85">
        <v>2374.5</v>
      </c>
      <c r="CQ21" s="85">
        <v>2316.3000000000002</v>
      </c>
      <c r="CR21" s="85">
        <v>2609.6</v>
      </c>
      <c r="CS21" s="85">
        <v>1801.5</v>
      </c>
      <c r="CT21" s="85">
        <v>2270.8000000000002</v>
      </c>
      <c r="CU21" s="85">
        <v>2464.5</v>
      </c>
      <c r="CV21" s="85">
        <v>2454.6999999999998</v>
      </c>
      <c r="CW21" s="85">
        <v>2265.4</v>
      </c>
      <c r="CX21" s="85">
        <v>2202.1</v>
      </c>
      <c r="CY21" s="85">
        <v>2280.1</v>
      </c>
      <c r="CZ21" s="85" t="s">
        <v>431</v>
      </c>
      <c r="DA21" s="85">
        <v>2297</v>
      </c>
      <c r="DB21" s="85">
        <v>2273.8000000000002</v>
      </c>
      <c r="DD21" s="17" t="s">
        <v>586</v>
      </c>
      <c r="DE21" s="103">
        <v>2273.8000000000002</v>
      </c>
      <c r="DF21" s="103">
        <v>2061.6999999999998</v>
      </c>
      <c r="DG21" s="103">
        <v>1915</v>
      </c>
      <c r="DH21" s="85">
        <v>927</v>
      </c>
      <c r="DJ21" s="991" t="s">
        <v>559</v>
      </c>
      <c r="DK21" s="141">
        <v>99.1</v>
      </c>
      <c r="DL21" s="141">
        <v>58.2</v>
      </c>
      <c r="DM21" s="66" t="s">
        <v>431</v>
      </c>
      <c r="DN21" s="66">
        <v>0</v>
      </c>
      <c r="DO21" s="66" t="s">
        <v>431</v>
      </c>
      <c r="DP21" s="651" t="s">
        <v>431</v>
      </c>
      <c r="DQ21" s="651" t="s">
        <v>431</v>
      </c>
      <c r="DR21" s="651" t="s">
        <v>431</v>
      </c>
      <c r="DS21" s="651" t="s">
        <v>431</v>
      </c>
      <c r="DT21" s="651" t="s">
        <v>431</v>
      </c>
      <c r="DU21" s="651">
        <v>0</v>
      </c>
      <c r="DV21" s="66" t="s">
        <v>431</v>
      </c>
      <c r="DW21" s="66" t="s">
        <v>431</v>
      </c>
      <c r="DX21" s="66">
        <v>0</v>
      </c>
      <c r="DY21" s="66" t="s">
        <v>431</v>
      </c>
      <c r="DZ21" s="66" t="s">
        <v>431</v>
      </c>
      <c r="EA21" s="66" t="s">
        <v>431</v>
      </c>
      <c r="EB21" s="66" t="s">
        <v>431</v>
      </c>
      <c r="EC21" s="66" t="s">
        <v>431</v>
      </c>
      <c r="ED21" s="66">
        <v>0</v>
      </c>
      <c r="EE21" s="66">
        <v>0</v>
      </c>
      <c r="EF21" s="66">
        <v>0</v>
      </c>
      <c r="EG21" s="66">
        <v>0</v>
      </c>
      <c r="EH21" s="66">
        <v>0</v>
      </c>
      <c r="EI21" s="66">
        <v>0</v>
      </c>
      <c r="EJ21" s="66" t="s">
        <v>431</v>
      </c>
      <c r="EK21" s="66" t="s">
        <v>431</v>
      </c>
      <c r="EL21" s="66">
        <v>0</v>
      </c>
      <c r="EM21" s="66">
        <v>0</v>
      </c>
      <c r="EN21" s="66">
        <v>0</v>
      </c>
      <c r="EO21" s="66">
        <v>0</v>
      </c>
      <c r="EQ21" s="991" t="s">
        <v>3051</v>
      </c>
      <c r="ER21" s="1021">
        <v>348.95800000000003</v>
      </c>
      <c r="ES21" s="1021">
        <v>308.88299999999998</v>
      </c>
      <c r="ET21" s="651">
        <v>498.69600000000003</v>
      </c>
      <c r="EU21" s="651">
        <v>773.38499999999999</v>
      </c>
      <c r="EV21" s="1076"/>
      <c r="EW21" s="1076"/>
      <c r="EX21" s="1076"/>
      <c r="EY21" s="1078"/>
      <c r="EZ21" s="1078"/>
    </row>
    <row r="22" spans="2:156" s="17" customFormat="1" ht="11.25" customHeight="1" x14ac:dyDescent="0.2">
      <c r="B22" s="17" t="s">
        <v>1911</v>
      </c>
      <c r="D22" s="128"/>
      <c r="E22" s="128"/>
      <c r="R22" s="297"/>
      <c r="S22" s="992" t="s">
        <v>1447</v>
      </c>
      <c r="T22" s="85">
        <v>4.9000000000000004</v>
      </c>
      <c r="U22" s="85">
        <v>6.6</v>
      </c>
      <c r="V22" s="85">
        <v>10.9</v>
      </c>
      <c r="W22" s="85">
        <v>10.3</v>
      </c>
      <c r="X22" s="85">
        <v>9.6</v>
      </c>
      <c r="Y22" s="85">
        <v>10.3</v>
      </c>
      <c r="Z22" s="85">
        <v>14.1</v>
      </c>
      <c r="AA22" s="85">
        <v>12.8</v>
      </c>
      <c r="AB22" s="85">
        <v>12.4</v>
      </c>
      <c r="AC22" s="85">
        <v>18.100000000000001</v>
      </c>
      <c r="AD22" s="85">
        <v>24.3</v>
      </c>
      <c r="AE22" s="85">
        <v>27.8</v>
      </c>
      <c r="AF22" s="85">
        <v>26.4</v>
      </c>
      <c r="AG22" s="85">
        <v>20</v>
      </c>
      <c r="AH22" s="85">
        <v>24.3</v>
      </c>
      <c r="AI22" s="85">
        <v>47.7</v>
      </c>
      <c r="AJ22" s="85">
        <v>25.8</v>
      </c>
      <c r="AK22" s="85">
        <v>40.6</v>
      </c>
      <c r="AL22" s="85">
        <v>40.1</v>
      </c>
      <c r="AM22" s="85">
        <v>40.200000000000003</v>
      </c>
      <c r="AN22" s="85">
        <v>43.4</v>
      </c>
      <c r="AO22" s="85">
        <v>50.8</v>
      </c>
      <c r="AP22" s="85">
        <v>57.6</v>
      </c>
      <c r="AQ22" s="85">
        <v>48.4</v>
      </c>
      <c r="AR22" s="85">
        <v>46.2</v>
      </c>
      <c r="AS22" s="85">
        <v>42.8</v>
      </c>
      <c r="AT22" s="85">
        <v>50.3</v>
      </c>
      <c r="AU22" s="85">
        <v>53</v>
      </c>
      <c r="AV22" s="85">
        <v>71.8</v>
      </c>
      <c r="AW22" s="85">
        <v>73.599999999999994</v>
      </c>
      <c r="AX22" s="85">
        <v>53.6</v>
      </c>
      <c r="AY22" s="85">
        <v>64.400000000000006</v>
      </c>
      <c r="AZ22" s="85">
        <v>66.5</v>
      </c>
      <c r="BA22" s="85">
        <v>101.4</v>
      </c>
      <c r="BB22" s="85">
        <v>104.5</v>
      </c>
      <c r="BC22" s="85">
        <v>68.7</v>
      </c>
      <c r="BD22" s="85">
        <v>116</v>
      </c>
      <c r="BE22" s="85">
        <v>112.1</v>
      </c>
      <c r="BF22" s="85">
        <v>99.2</v>
      </c>
      <c r="BG22" s="85">
        <v>281.39999999999998</v>
      </c>
      <c r="BH22" s="85">
        <v>199</v>
      </c>
      <c r="BI22" s="85">
        <v>475.6</v>
      </c>
      <c r="BJ22" s="85">
        <v>149.69999999999999</v>
      </c>
      <c r="BK22" s="85">
        <v>173.4</v>
      </c>
      <c r="BL22" s="85">
        <v>117.7</v>
      </c>
      <c r="BM22" s="127"/>
      <c r="BN22" s="138"/>
      <c r="BO22" s="993" t="s">
        <v>555</v>
      </c>
      <c r="BP22" s="140">
        <v>340.3</v>
      </c>
      <c r="BQ22" s="140">
        <v>318.60000000000002</v>
      </c>
      <c r="BR22" s="85">
        <v>234.6</v>
      </c>
      <c r="BS22" s="85">
        <v>128.80000000000001</v>
      </c>
      <c r="BT22" s="85">
        <v>128.69999999999999</v>
      </c>
      <c r="BU22" s="85">
        <v>59.8</v>
      </c>
      <c r="BV22" s="85">
        <v>100.7</v>
      </c>
      <c r="BW22" s="85">
        <v>32.200000000000003</v>
      </c>
      <c r="BX22" s="85">
        <v>34.4</v>
      </c>
      <c r="BY22" s="85">
        <v>36.5</v>
      </c>
      <c r="BZ22" s="85">
        <v>40.200000000000003</v>
      </c>
      <c r="CA22" s="85">
        <v>0.8</v>
      </c>
      <c r="CB22" s="85" t="s">
        <v>436</v>
      </c>
      <c r="CC22" s="85" t="s">
        <v>436</v>
      </c>
      <c r="CD22" s="85" t="s">
        <v>436</v>
      </c>
      <c r="CE22" s="85" t="s">
        <v>436</v>
      </c>
      <c r="CF22" s="85" t="s">
        <v>436</v>
      </c>
      <c r="CG22" s="85" t="s">
        <v>436</v>
      </c>
      <c r="CH22" s="85" t="s">
        <v>436</v>
      </c>
      <c r="CI22" s="85" t="s">
        <v>436</v>
      </c>
      <c r="CJ22" s="85" t="s">
        <v>436</v>
      </c>
      <c r="CK22" s="85">
        <v>73.7</v>
      </c>
      <c r="CL22" s="85">
        <v>123.8</v>
      </c>
      <c r="CM22" s="85">
        <v>145.19999999999999</v>
      </c>
      <c r="CN22" s="85" t="s">
        <v>436</v>
      </c>
      <c r="CO22" s="85">
        <v>306.10000000000002</v>
      </c>
      <c r="CP22" s="85">
        <v>367.4</v>
      </c>
      <c r="CQ22" s="85">
        <v>239</v>
      </c>
      <c r="CR22" s="85">
        <v>611.20000000000005</v>
      </c>
      <c r="CS22" s="85">
        <v>596.5</v>
      </c>
      <c r="CT22" s="85">
        <v>183.9</v>
      </c>
      <c r="CU22" s="85">
        <v>172.5</v>
      </c>
      <c r="CV22" s="85">
        <v>181</v>
      </c>
      <c r="CW22" s="85">
        <v>156.5</v>
      </c>
      <c r="CX22" s="85" t="s">
        <v>431</v>
      </c>
      <c r="CY22" s="85" t="s">
        <v>431</v>
      </c>
      <c r="CZ22" s="85">
        <v>93.6</v>
      </c>
      <c r="DA22" s="85">
        <v>100.6</v>
      </c>
      <c r="DB22" s="85">
        <v>66.3</v>
      </c>
      <c r="DD22" s="17" t="s">
        <v>588</v>
      </c>
      <c r="DE22" s="103">
        <v>58.9</v>
      </c>
      <c r="DF22" s="103">
        <v>0.1</v>
      </c>
      <c r="DG22" s="103">
        <v>0.2</v>
      </c>
      <c r="DH22" s="85" t="s">
        <v>431</v>
      </c>
      <c r="DJ22" s="991" t="s">
        <v>638</v>
      </c>
      <c r="DK22" s="141">
        <v>6699.6</v>
      </c>
      <c r="DL22" s="141">
        <v>4598.3</v>
      </c>
      <c r="DM22" s="66">
        <v>197.3</v>
      </c>
      <c r="DN22" s="66">
        <v>235.3</v>
      </c>
      <c r="DO22" s="66">
        <v>2586.5</v>
      </c>
      <c r="DP22" s="651">
        <v>7125.8</v>
      </c>
      <c r="DQ22" s="651">
        <v>5872</v>
      </c>
      <c r="DR22" s="651">
        <v>25599.1</v>
      </c>
      <c r="DS22" s="651">
        <v>41241.9</v>
      </c>
      <c r="DT22" s="651">
        <v>48267.9</v>
      </c>
      <c r="DU22" s="651">
        <v>60304.7</v>
      </c>
      <c r="DV22" s="66">
        <v>63781.1</v>
      </c>
      <c r="DW22" s="66">
        <v>65329.8</v>
      </c>
      <c r="DX22" s="66">
        <v>29292</v>
      </c>
      <c r="DY22" s="66">
        <v>32220.7</v>
      </c>
      <c r="DZ22" s="66">
        <v>33718.300000000003</v>
      </c>
      <c r="EA22" s="66">
        <v>14426.7</v>
      </c>
      <c r="EB22" s="66">
        <v>13898.5</v>
      </c>
      <c r="EC22" s="66">
        <v>15607.3</v>
      </c>
      <c r="ED22" s="66">
        <v>16805.728999999999</v>
      </c>
      <c r="EE22" s="66">
        <v>16935.190999999999</v>
      </c>
      <c r="EF22" s="66">
        <v>27561.364000000001</v>
      </c>
      <c r="EG22" s="66">
        <v>26442.871999999999</v>
      </c>
      <c r="EH22" s="66">
        <v>46091.148999999998</v>
      </c>
      <c r="EI22" s="66">
        <v>25990.312999999998</v>
      </c>
      <c r="EJ22" s="66">
        <v>99289.9</v>
      </c>
      <c r="EK22" s="66">
        <v>50571</v>
      </c>
      <c r="EL22" s="66">
        <v>149872.367</v>
      </c>
      <c r="EM22" s="66">
        <v>307074.853</v>
      </c>
      <c r="EN22" s="66">
        <v>386585.29599999997</v>
      </c>
      <c r="EO22" s="66">
        <v>478500.50400000002</v>
      </c>
      <c r="EQ22" s="991" t="s">
        <v>3052</v>
      </c>
      <c r="ER22" s="1021">
        <v>673878.23300000001</v>
      </c>
      <c r="ES22" s="1021">
        <v>746100.52099999995</v>
      </c>
      <c r="ET22" s="651">
        <v>705340.32799999998</v>
      </c>
      <c r="EU22" s="651">
        <v>686783.36399999994</v>
      </c>
      <c r="EV22" s="1076"/>
      <c r="EW22" s="1076"/>
      <c r="EX22" s="1076"/>
      <c r="EY22" s="1078"/>
      <c r="EZ22" s="1078"/>
    </row>
    <row r="23" spans="2:156" s="17" customFormat="1" ht="11.25" customHeight="1" x14ac:dyDescent="0.2">
      <c r="B23" s="17" t="s">
        <v>1918</v>
      </c>
      <c r="R23" s="297"/>
      <c r="S23" s="992" t="s">
        <v>542</v>
      </c>
      <c r="T23" s="85">
        <v>18.100000000000001</v>
      </c>
      <c r="U23" s="85">
        <v>14.4</v>
      </c>
      <c r="V23" s="85">
        <v>24.4</v>
      </c>
      <c r="W23" s="85">
        <v>25.8</v>
      </c>
      <c r="X23" s="85">
        <v>34.299999999999997</v>
      </c>
      <c r="Y23" s="85">
        <v>40.700000000000003</v>
      </c>
      <c r="Z23" s="85">
        <v>46</v>
      </c>
      <c r="AA23" s="85">
        <v>54.9</v>
      </c>
      <c r="AB23" s="85">
        <v>62.9</v>
      </c>
      <c r="AC23" s="85">
        <v>76</v>
      </c>
      <c r="AD23" s="85">
        <v>89.3</v>
      </c>
      <c r="AE23" s="85">
        <v>115.9</v>
      </c>
      <c r="AF23" s="85">
        <v>100.6</v>
      </c>
      <c r="AG23" s="85">
        <v>112.2</v>
      </c>
      <c r="AH23" s="85">
        <v>142.9</v>
      </c>
      <c r="AI23" s="85">
        <v>261.89999999999998</v>
      </c>
      <c r="AJ23" s="85">
        <v>235.1</v>
      </c>
      <c r="AK23" s="85">
        <v>282.2</v>
      </c>
      <c r="AL23" s="85">
        <v>284.7</v>
      </c>
      <c r="AM23" s="85">
        <v>267.10000000000002</v>
      </c>
      <c r="AN23" s="85">
        <v>293.2</v>
      </c>
      <c r="AO23" s="85">
        <v>378.8</v>
      </c>
      <c r="AP23" s="85">
        <v>422.1</v>
      </c>
      <c r="AQ23" s="85">
        <v>398.6</v>
      </c>
      <c r="AR23" s="85">
        <v>425.5</v>
      </c>
      <c r="AS23" s="85">
        <v>449.6</v>
      </c>
      <c r="AT23" s="85">
        <v>489.9</v>
      </c>
      <c r="AU23" s="85">
        <v>620</v>
      </c>
      <c r="AV23" s="85">
        <v>653</v>
      </c>
      <c r="AW23" s="85">
        <v>641.29999999999995</v>
      </c>
      <c r="AX23" s="85">
        <v>632.1</v>
      </c>
      <c r="AY23" s="85">
        <v>903.6</v>
      </c>
      <c r="AZ23" s="85">
        <v>942.7</v>
      </c>
      <c r="BA23" s="85">
        <v>1021.8</v>
      </c>
      <c r="BB23" s="85">
        <v>1041.4000000000001</v>
      </c>
      <c r="BC23" s="85">
        <v>939.1</v>
      </c>
      <c r="BD23" s="85">
        <v>919.9</v>
      </c>
      <c r="BE23" s="85">
        <v>1291.3</v>
      </c>
      <c r="BF23" s="85">
        <v>1434.4</v>
      </c>
      <c r="BG23" s="85">
        <v>1668.8</v>
      </c>
      <c r="BH23" s="85">
        <v>1651.9</v>
      </c>
      <c r="BI23" s="85">
        <v>1531.5</v>
      </c>
      <c r="BJ23" s="85">
        <v>2035.3</v>
      </c>
      <c r="BK23" s="85">
        <v>1791.4</v>
      </c>
      <c r="BL23" s="85">
        <v>1446.4</v>
      </c>
      <c r="BM23" s="142"/>
      <c r="BN23" s="138"/>
      <c r="BO23" s="145" t="s">
        <v>556</v>
      </c>
      <c r="BP23" s="146">
        <v>11154.1</v>
      </c>
      <c r="BQ23" s="146">
        <v>13169.6</v>
      </c>
      <c r="BR23" s="147">
        <v>15394.3</v>
      </c>
      <c r="BS23" s="147">
        <v>15036.2</v>
      </c>
      <c r="BT23" s="147">
        <v>16087.5</v>
      </c>
      <c r="BU23" s="147">
        <v>17654.5</v>
      </c>
      <c r="BV23" s="147">
        <v>18058.8</v>
      </c>
      <c r="BW23" s="147">
        <v>20480.099999999999</v>
      </c>
      <c r="BX23" s="147">
        <v>22187.9</v>
      </c>
      <c r="BY23" s="147">
        <v>25690.5</v>
      </c>
      <c r="BZ23" s="147">
        <v>18308.099999999999</v>
      </c>
      <c r="CA23" s="147">
        <v>18689</v>
      </c>
      <c r="CB23" s="147">
        <v>18200</v>
      </c>
      <c r="CC23" s="147">
        <v>20527.7</v>
      </c>
      <c r="CD23" s="147">
        <v>15371.7</v>
      </c>
      <c r="CE23" s="147">
        <v>22688.9</v>
      </c>
      <c r="CF23" s="147">
        <v>15980.5</v>
      </c>
      <c r="CG23" s="147">
        <v>26043.4</v>
      </c>
      <c r="CH23" s="147">
        <v>16434.900000000001</v>
      </c>
      <c r="CI23" s="147">
        <v>29794.6</v>
      </c>
      <c r="CJ23" s="147">
        <v>20356.2</v>
      </c>
      <c r="CK23" s="147">
        <v>19395.3</v>
      </c>
      <c r="CL23" s="147">
        <v>19371.599999999999</v>
      </c>
      <c r="CM23" s="147">
        <v>23056.400000000001</v>
      </c>
      <c r="CN23" s="147">
        <v>20704.2</v>
      </c>
      <c r="CO23" s="147">
        <v>23147.200000000001</v>
      </c>
      <c r="CP23" s="147">
        <v>26426.1</v>
      </c>
      <c r="CQ23" s="147">
        <v>28412.400000000001</v>
      </c>
      <c r="CR23" s="147">
        <v>31779.599999999999</v>
      </c>
      <c r="CS23" s="147">
        <v>33252.6</v>
      </c>
      <c r="CT23" s="147">
        <v>44708.7</v>
      </c>
      <c r="CU23" s="147">
        <v>51292.6</v>
      </c>
      <c r="CV23" s="147">
        <v>58087.7</v>
      </c>
      <c r="CW23" s="147">
        <v>62099.7</v>
      </c>
      <c r="CX23" s="147">
        <v>59771.7</v>
      </c>
      <c r="CY23" s="147">
        <v>56996.6</v>
      </c>
      <c r="CZ23" s="147">
        <v>72032.899999999994</v>
      </c>
      <c r="DA23" s="147">
        <v>77192.2</v>
      </c>
      <c r="DB23" s="147">
        <v>88089.3</v>
      </c>
      <c r="DD23" s="148" t="s">
        <v>589</v>
      </c>
      <c r="DE23" s="136">
        <v>85998.7</v>
      </c>
      <c r="DF23" s="136">
        <v>73259.8</v>
      </c>
      <c r="DG23" s="136">
        <v>81400</v>
      </c>
      <c r="DH23" s="147">
        <v>66041.899999999994</v>
      </c>
      <c r="DJ23" s="991" t="s">
        <v>639</v>
      </c>
      <c r="DK23" s="141">
        <v>2950.6</v>
      </c>
      <c r="DL23" s="141">
        <v>4018.5</v>
      </c>
      <c r="DM23" s="66">
        <v>5921.9</v>
      </c>
      <c r="DN23" s="66">
        <v>4363.7</v>
      </c>
      <c r="DO23" s="66">
        <v>8860.4</v>
      </c>
      <c r="DP23" s="651">
        <v>7921.3</v>
      </c>
      <c r="DQ23" s="651">
        <v>10702.1</v>
      </c>
      <c r="DR23" s="651">
        <v>8670.2000000000007</v>
      </c>
      <c r="DS23" s="651">
        <v>16832.599999999999</v>
      </c>
      <c r="DT23" s="651">
        <v>8166.8</v>
      </c>
      <c r="DU23" s="651">
        <v>24559.9</v>
      </c>
      <c r="DV23" s="66">
        <v>18509.400000000001</v>
      </c>
      <c r="DW23" s="66">
        <v>17488.599999999999</v>
      </c>
      <c r="DX23" s="66">
        <v>12822.5</v>
      </c>
      <c r="DY23" s="66">
        <v>14780.5</v>
      </c>
      <c r="DZ23" s="66">
        <v>18197.599999999999</v>
      </c>
      <c r="EA23" s="66">
        <v>14246.1</v>
      </c>
      <c r="EB23" s="66">
        <v>41068.400000000001</v>
      </c>
      <c r="EC23" s="66">
        <v>43516.4</v>
      </c>
      <c r="ED23" s="66">
        <v>25450.489000000001</v>
      </c>
      <c r="EE23" s="66">
        <v>79968.713000000003</v>
      </c>
      <c r="EF23" s="66">
        <v>91072.207999999999</v>
      </c>
      <c r="EG23" s="66">
        <v>122699.37699999999</v>
      </c>
      <c r="EH23" s="66">
        <v>97183.436000000002</v>
      </c>
      <c r="EI23" s="66">
        <v>109637.462</v>
      </c>
      <c r="EJ23" s="66">
        <v>105858.9</v>
      </c>
      <c r="EK23" s="66">
        <v>116919.1</v>
      </c>
      <c r="EL23" s="66">
        <v>154222.03899999999</v>
      </c>
      <c r="EM23" s="66">
        <v>146385.557</v>
      </c>
      <c r="EN23" s="66">
        <v>75675.240000000005</v>
      </c>
      <c r="EO23" s="66">
        <v>143248.14000000001</v>
      </c>
      <c r="EQ23" s="991" t="s">
        <v>3053</v>
      </c>
      <c r="ER23" s="1021">
        <v>279777.05200000003</v>
      </c>
      <c r="ES23" s="1021">
        <v>284336.69900000002</v>
      </c>
      <c r="ET23" s="651">
        <v>278801.67099999997</v>
      </c>
      <c r="EU23" s="651">
        <v>289169.35200000001</v>
      </c>
      <c r="EV23" s="1076"/>
      <c r="EW23" s="1076"/>
      <c r="EX23" s="1076"/>
      <c r="EY23" s="1078"/>
      <c r="EZ23" s="1078"/>
    </row>
    <row r="24" spans="2:156" s="17" customFormat="1" ht="11.25" customHeight="1" x14ac:dyDescent="0.2">
      <c r="R24" s="297"/>
      <c r="S24" s="992" t="s">
        <v>1449</v>
      </c>
      <c r="T24" s="85" t="s">
        <v>431</v>
      </c>
      <c r="U24" s="85">
        <v>0.1</v>
      </c>
      <c r="V24" s="85">
        <v>0.1</v>
      </c>
      <c r="W24" s="85">
        <v>0.7</v>
      </c>
      <c r="X24" s="85">
        <v>0.9</v>
      </c>
      <c r="Y24" s="85">
        <v>8.6</v>
      </c>
      <c r="Z24" s="85">
        <v>3.7</v>
      </c>
      <c r="AA24" s="85">
        <v>7.5</v>
      </c>
      <c r="AB24" s="85">
        <v>5.8</v>
      </c>
      <c r="AC24" s="85">
        <v>6.6</v>
      </c>
      <c r="AD24" s="85">
        <v>7.1</v>
      </c>
      <c r="AE24" s="85">
        <v>5.0999999999999996</v>
      </c>
      <c r="AF24" s="85">
        <v>1.8</v>
      </c>
      <c r="AG24" s="85">
        <v>6.2</v>
      </c>
      <c r="AH24" s="85">
        <v>43.2</v>
      </c>
      <c r="AI24" s="85">
        <v>39.1</v>
      </c>
      <c r="AJ24" s="85">
        <v>43.8</v>
      </c>
      <c r="AK24" s="85">
        <v>50.1</v>
      </c>
      <c r="AL24" s="85">
        <v>46.2</v>
      </c>
      <c r="AM24" s="85">
        <v>42.1</v>
      </c>
      <c r="AN24" s="85">
        <v>56.8</v>
      </c>
      <c r="AO24" s="85">
        <v>47</v>
      </c>
      <c r="AP24" s="85">
        <v>47.3</v>
      </c>
      <c r="AQ24" s="85">
        <v>35.4</v>
      </c>
      <c r="AR24" s="85">
        <v>53.4</v>
      </c>
      <c r="AS24" s="85">
        <v>64.7</v>
      </c>
      <c r="AT24" s="85">
        <v>58.4</v>
      </c>
      <c r="AU24" s="85">
        <v>72.900000000000006</v>
      </c>
      <c r="AV24" s="85">
        <v>83.7</v>
      </c>
      <c r="AW24" s="85">
        <v>91.4</v>
      </c>
      <c r="AX24" s="85">
        <v>110.1</v>
      </c>
      <c r="AY24" s="85">
        <v>145.9</v>
      </c>
      <c r="AZ24" s="85">
        <v>71.3</v>
      </c>
      <c r="BA24" s="85">
        <v>305.7</v>
      </c>
      <c r="BB24" s="85">
        <v>296.10000000000002</v>
      </c>
      <c r="BC24" s="85">
        <v>175.6</v>
      </c>
      <c r="BD24" s="85">
        <v>317.8</v>
      </c>
      <c r="BE24" s="85">
        <v>291.3</v>
      </c>
      <c r="BF24" s="85">
        <v>388.1</v>
      </c>
      <c r="BG24" s="85">
        <v>264.60000000000002</v>
      </c>
      <c r="BH24" s="85">
        <v>282.89999999999998</v>
      </c>
      <c r="BI24" s="85">
        <v>315.3</v>
      </c>
      <c r="BJ24" s="85">
        <v>284.8</v>
      </c>
      <c r="BK24" s="85">
        <v>508.2</v>
      </c>
      <c r="BL24" s="85">
        <v>604.29999999999995</v>
      </c>
      <c r="BM24" s="127"/>
      <c r="BN24" s="138"/>
      <c r="BO24" s="993" t="s">
        <v>631</v>
      </c>
      <c r="BP24" s="140">
        <v>134.1</v>
      </c>
      <c r="BQ24" s="140">
        <v>142.5</v>
      </c>
      <c r="BR24" s="85">
        <v>286</v>
      </c>
      <c r="BS24" s="85">
        <v>288</v>
      </c>
      <c r="BT24" s="85">
        <v>370.5</v>
      </c>
      <c r="BU24" s="85">
        <v>214.5</v>
      </c>
      <c r="BV24" s="85">
        <v>322.8</v>
      </c>
      <c r="BW24" s="85">
        <v>231.3</v>
      </c>
      <c r="BX24" s="85">
        <v>196.4</v>
      </c>
      <c r="BY24" s="85">
        <v>476.9</v>
      </c>
      <c r="BZ24" s="85">
        <v>161.19999999999999</v>
      </c>
      <c r="CA24" s="85">
        <v>228.8</v>
      </c>
      <c r="CB24" s="85">
        <v>490.9</v>
      </c>
      <c r="CC24" s="85">
        <v>251.3</v>
      </c>
      <c r="CD24" s="85">
        <v>41.5</v>
      </c>
      <c r="CE24" s="85">
        <v>277.7</v>
      </c>
      <c r="CF24" s="85">
        <v>42</v>
      </c>
      <c r="CG24" s="85">
        <v>318.8</v>
      </c>
      <c r="CH24" s="85">
        <v>54.2</v>
      </c>
      <c r="CI24" s="85">
        <v>364.7</v>
      </c>
      <c r="CJ24" s="85">
        <v>53.8</v>
      </c>
      <c r="CK24" s="85">
        <v>37.200000000000003</v>
      </c>
      <c r="CL24" s="85">
        <v>43</v>
      </c>
      <c r="CM24" s="85">
        <v>64.900000000000006</v>
      </c>
      <c r="CN24" s="85">
        <v>75.400000000000006</v>
      </c>
      <c r="CO24" s="85">
        <v>119.4</v>
      </c>
      <c r="CP24" s="85">
        <v>127.8</v>
      </c>
      <c r="CQ24" s="85">
        <v>60.8</v>
      </c>
      <c r="CR24" s="85">
        <v>203.3</v>
      </c>
      <c r="CS24" s="85">
        <v>145.80000000000001</v>
      </c>
      <c r="CT24" s="85">
        <v>364.2</v>
      </c>
      <c r="CU24" s="85">
        <v>671</v>
      </c>
      <c r="CV24" s="85">
        <v>1049.7</v>
      </c>
      <c r="CW24" s="85">
        <v>1976.2</v>
      </c>
      <c r="CX24" s="85">
        <v>859.7</v>
      </c>
      <c r="CY24" s="85">
        <v>824.7</v>
      </c>
      <c r="CZ24" s="85">
        <v>1195.0999999999999</v>
      </c>
      <c r="DA24" s="85">
        <v>708.8</v>
      </c>
      <c r="DB24" s="85">
        <v>757.5</v>
      </c>
      <c r="DD24" s="992" t="s">
        <v>590</v>
      </c>
      <c r="DE24" s="103">
        <v>1039.7</v>
      </c>
      <c r="DF24" s="103">
        <v>914.2</v>
      </c>
      <c r="DG24" s="103" t="s">
        <v>431</v>
      </c>
      <c r="DH24" s="85" t="s">
        <v>431</v>
      </c>
      <c r="DJ24" s="991" t="s">
        <v>640</v>
      </c>
      <c r="DK24" s="141">
        <v>14568.8</v>
      </c>
      <c r="DL24" s="141">
        <v>21762.5</v>
      </c>
      <c r="DM24" s="66">
        <v>24465.8</v>
      </c>
      <c r="DN24" s="66">
        <v>22579.5</v>
      </c>
      <c r="DO24" s="66">
        <v>24582.2</v>
      </c>
      <c r="DP24" s="651">
        <v>32414.6</v>
      </c>
      <c r="DQ24" s="651">
        <v>35388</v>
      </c>
      <c r="DR24" s="651">
        <v>44905.5</v>
      </c>
      <c r="DS24" s="651">
        <v>30268.799999999999</v>
      </c>
      <c r="DT24" s="651">
        <v>29137.7</v>
      </c>
      <c r="DU24" s="651">
        <v>38783.699999999997</v>
      </c>
      <c r="DV24" s="66">
        <v>45241.9</v>
      </c>
      <c r="DW24" s="66">
        <v>34876.800000000003</v>
      </c>
      <c r="DX24" s="66">
        <v>34753</v>
      </c>
      <c r="DY24" s="66">
        <v>39235.4</v>
      </c>
      <c r="DZ24" s="66">
        <v>46714.6</v>
      </c>
      <c r="EA24" s="66">
        <v>62231.5</v>
      </c>
      <c r="EB24" s="66">
        <v>69203.7</v>
      </c>
      <c r="EC24" s="66">
        <v>84322.6</v>
      </c>
      <c r="ED24" s="66">
        <v>94247.46</v>
      </c>
      <c r="EE24" s="66">
        <v>87365.887000000002</v>
      </c>
      <c r="EF24" s="66">
        <v>91398.684999999998</v>
      </c>
      <c r="EG24" s="66">
        <v>95717.228000000003</v>
      </c>
      <c r="EH24" s="66">
        <v>93192.289000000004</v>
      </c>
      <c r="EI24" s="66">
        <v>165476.67199999999</v>
      </c>
      <c r="EJ24" s="66">
        <v>134173.70000000001</v>
      </c>
      <c r="EK24" s="66">
        <v>160938.6</v>
      </c>
      <c r="EL24" s="66">
        <v>187636.435</v>
      </c>
      <c r="EM24" s="66">
        <v>231605.27799999999</v>
      </c>
      <c r="EN24" s="66">
        <v>241457.484</v>
      </c>
      <c r="EO24" s="66">
        <v>249000.97200000001</v>
      </c>
      <c r="EQ24" s="991" t="s">
        <v>3054</v>
      </c>
      <c r="ER24" s="1021">
        <v>58565.216999999997</v>
      </c>
      <c r="ES24" s="1021">
        <v>63658.125999999997</v>
      </c>
      <c r="ET24" s="651">
        <v>74375.566999999995</v>
      </c>
      <c r="EU24" s="651">
        <v>81121.937999999995</v>
      </c>
      <c r="EV24" s="1076"/>
      <c r="EW24" s="1076"/>
      <c r="EX24" s="1076"/>
      <c r="EY24" s="1078"/>
      <c r="EZ24" s="1078"/>
    </row>
    <row r="25" spans="2:156" s="17" customFormat="1" ht="11.25" customHeight="1" x14ac:dyDescent="0.2">
      <c r="R25" s="297"/>
      <c r="S25" s="993" t="s">
        <v>1832</v>
      </c>
      <c r="T25" s="85">
        <v>1.9</v>
      </c>
      <c r="U25" s="85">
        <v>5.0999999999999996</v>
      </c>
      <c r="V25" s="85">
        <v>6.1</v>
      </c>
      <c r="W25" s="85">
        <v>6.5</v>
      </c>
      <c r="X25" s="85">
        <v>5.6</v>
      </c>
      <c r="Y25" s="85">
        <v>7.6</v>
      </c>
      <c r="Z25" s="85">
        <v>1.5</v>
      </c>
      <c r="AA25" s="85">
        <v>8.4</v>
      </c>
      <c r="AB25" s="85">
        <v>4.3</v>
      </c>
      <c r="AC25" s="85">
        <v>10.3</v>
      </c>
      <c r="AD25" s="85">
        <v>8.4</v>
      </c>
      <c r="AE25" s="85">
        <v>19.899999999999999</v>
      </c>
      <c r="AF25" s="85">
        <v>24.1</v>
      </c>
      <c r="AG25" s="85">
        <v>29.4</v>
      </c>
      <c r="AH25" s="85">
        <v>21.5</v>
      </c>
      <c r="AI25" s="85">
        <v>31.1</v>
      </c>
      <c r="AJ25" s="85">
        <v>24</v>
      </c>
      <c r="AK25" s="85">
        <v>29</v>
      </c>
      <c r="AL25" s="85">
        <v>24.3</v>
      </c>
      <c r="AM25" s="85">
        <v>27.2</v>
      </c>
      <c r="AN25" s="85">
        <v>26.7</v>
      </c>
      <c r="AO25" s="85">
        <v>27.5</v>
      </c>
      <c r="AP25" s="85">
        <v>29.3</v>
      </c>
      <c r="AQ25" s="85">
        <v>19.8</v>
      </c>
      <c r="AR25" s="85">
        <v>18.399999999999999</v>
      </c>
      <c r="AS25" s="85">
        <v>18.100000000000001</v>
      </c>
      <c r="AT25" s="85">
        <v>18.2</v>
      </c>
      <c r="AU25" s="85">
        <v>31.4</v>
      </c>
      <c r="AV25" s="85">
        <v>27.3</v>
      </c>
      <c r="AW25" s="85">
        <v>27.5</v>
      </c>
      <c r="AX25" s="85">
        <v>20.100000000000001</v>
      </c>
      <c r="AY25" s="85">
        <v>24.1</v>
      </c>
      <c r="AZ25" s="85">
        <v>58.5</v>
      </c>
      <c r="BA25" s="85">
        <v>44.4</v>
      </c>
      <c r="BB25" s="85">
        <v>67.3</v>
      </c>
      <c r="BC25" s="85">
        <v>81.099999999999994</v>
      </c>
      <c r="BD25" s="85">
        <v>39.6</v>
      </c>
      <c r="BE25" s="85">
        <v>87.8</v>
      </c>
      <c r="BF25" s="85">
        <v>92.2</v>
      </c>
      <c r="BG25" s="85">
        <v>165.3</v>
      </c>
      <c r="BH25" s="85">
        <v>293</v>
      </c>
      <c r="BI25" s="85">
        <v>148.4</v>
      </c>
      <c r="BJ25" s="85">
        <v>151.69999999999999</v>
      </c>
      <c r="BK25" s="85">
        <v>108.9</v>
      </c>
      <c r="BL25" s="85">
        <v>159</v>
      </c>
      <c r="BM25" s="127"/>
      <c r="BN25" s="138"/>
      <c r="BO25" s="993" t="s">
        <v>557</v>
      </c>
      <c r="BP25" s="140">
        <v>754.6</v>
      </c>
      <c r="BQ25" s="140">
        <v>511.7</v>
      </c>
      <c r="BR25" s="85">
        <v>546.20000000000005</v>
      </c>
      <c r="BS25" s="85">
        <v>595.5</v>
      </c>
      <c r="BT25" s="85">
        <v>646.20000000000005</v>
      </c>
      <c r="BU25" s="85">
        <v>766.9</v>
      </c>
      <c r="BV25" s="85">
        <v>333.7</v>
      </c>
      <c r="BW25" s="85">
        <v>479.8</v>
      </c>
      <c r="BX25" s="85">
        <v>585.5</v>
      </c>
      <c r="BY25" s="85">
        <v>475</v>
      </c>
      <c r="BZ25" s="85">
        <v>570.20000000000005</v>
      </c>
      <c r="CA25" s="85">
        <v>1214.8</v>
      </c>
      <c r="CB25" s="85">
        <v>747.8</v>
      </c>
      <c r="CC25" s="85">
        <v>1334.3</v>
      </c>
      <c r="CD25" s="85">
        <v>702.9</v>
      </c>
      <c r="CE25" s="85">
        <v>1474.8</v>
      </c>
      <c r="CF25" s="85">
        <v>552.70000000000005</v>
      </c>
      <c r="CG25" s="85">
        <v>1692.8</v>
      </c>
      <c r="CH25" s="85">
        <v>860.1</v>
      </c>
      <c r="CI25" s="85">
        <v>1936.6</v>
      </c>
      <c r="CJ25" s="85">
        <v>707.5</v>
      </c>
      <c r="CK25" s="85">
        <v>831.9</v>
      </c>
      <c r="CL25" s="85">
        <v>2685.6</v>
      </c>
      <c r="CM25" s="85">
        <v>1090</v>
      </c>
      <c r="CN25" s="85">
        <v>1111.2</v>
      </c>
      <c r="CO25" s="85">
        <v>907.7</v>
      </c>
      <c r="CP25" s="85">
        <v>1731.2</v>
      </c>
      <c r="CQ25" s="85">
        <v>1706.3</v>
      </c>
      <c r="CR25" s="85">
        <v>2003.4</v>
      </c>
      <c r="CS25" s="85">
        <v>2189.5</v>
      </c>
      <c r="CT25" s="85">
        <v>3598.7</v>
      </c>
      <c r="CU25" s="85">
        <v>4650.3999999999996</v>
      </c>
      <c r="CV25" s="85">
        <v>3105.1</v>
      </c>
      <c r="CW25" s="85">
        <v>2845.4</v>
      </c>
      <c r="CX25" s="85">
        <v>3606.7</v>
      </c>
      <c r="CY25" s="85">
        <v>2871.2</v>
      </c>
      <c r="CZ25" s="85">
        <v>6600</v>
      </c>
      <c r="DA25" s="85">
        <v>7773.2</v>
      </c>
      <c r="DB25" s="85">
        <v>11145.3</v>
      </c>
      <c r="DD25" s="992" t="s">
        <v>591</v>
      </c>
      <c r="DE25" s="103">
        <v>3490.3</v>
      </c>
      <c r="DF25" s="103">
        <v>3654</v>
      </c>
      <c r="DG25" s="103">
        <v>1657.5</v>
      </c>
      <c r="DH25" s="85">
        <v>4000.1</v>
      </c>
      <c r="DJ25" s="991" t="s">
        <v>564</v>
      </c>
      <c r="DK25" s="141">
        <v>379.5</v>
      </c>
      <c r="DL25" s="141">
        <v>554</v>
      </c>
      <c r="DM25" s="66">
        <v>329.7</v>
      </c>
      <c r="DN25" s="66">
        <v>70.8</v>
      </c>
      <c r="DO25" s="66">
        <v>473.7</v>
      </c>
      <c r="DP25" s="651">
        <v>31</v>
      </c>
      <c r="DQ25" s="651">
        <v>32.200000000000003</v>
      </c>
      <c r="DR25" s="651">
        <v>38.299999999999997</v>
      </c>
      <c r="DS25" s="651">
        <v>678.4</v>
      </c>
      <c r="DT25" s="651">
        <v>220.1</v>
      </c>
      <c r="DU25" s="651">
        <v>150.4</v>
      </c>
      <c r="DV25" s="66">
        <v>1</v>
      </c>
      <c r="DW25" s="66">
        <v>3.6</v>
      </c>
      <c r="DX25" s="66">
        <v>32.6</v>
      </c>
      <c r="DY25" s="66">
        <v>59.8</v>
      </c>
      <c r="DZ25" s="66">
        <v>314.60000000000002</v>
      </c>
      <c r="EA25" s="66">
        <v>260.7</v>
      </c>
      <c r="EB25" s="66">
        <v>356.5</v>
      </c>
      <c r="EC25" s="66">
        <v>223.7</v>
      </c>
      <c r="ED25" s="66">
        <v>157.22900000000001</v>
      </c>
      <c r="EE25" s="66">
        <v>297.89400000000001</v>
      </c>
      <c r="EF25" s="66">
        <v>300.89400000000001</v>
      </c>
      <c r="EG25" s="66">
        <v>477</v>
      </c>
      <c r="EH25" s="66">
        <v>788</v>
      </c>
      <c r="EI25" s="66">
        <v>672</v>
      </c>
      <c r="EJ25" s="66">
        <v>539.70000000000005</v>
      </c>
      <c r="EK25" s="66">
        <v>482.8</v>
      </c>
      <c r="EL25" s="66">
        <v>278.49599999999998</v>
      </c>
      <c r="EM25" s="66">
        <v>328.27499999999998</v>
      </c>
      <c r="EN25" s="66">
        <v>229.63800000000001</v>
      </c>
      <c r="EO25" s="66">
        <v>86.061000000000007</v>
      </c>
      <c r="EQ25" s="991" t="s">
        <v>3055</v>
      </c>
      <c r="ER25" s="1021">
        <v>0</v>
      </c>
      <c r="ES25" s="1021">
        <v>0</v>
      </c>
      <c r="ET25" s="651">
        <v>0</v>
      </c>
      <c r="EU25" s="651">
        <v>0</v>
      </c>
      <c r="EV25" s="1076"/>
      <c r="EW25" s="1076"/>
      <c r="EX25" s="1076"/>
      <c r="EY25" s="1078"/>
      <c r="EZ25" s="1078"/>
    </row>
    <row r="26" spans="2:156" s="17" customFormat="1" ht="11.25" customHeight="1" x14ac:dyDescent="0.2">
      <c r="D26" s="107"/>
      <c r="E26" s="107"/>
      <c r="F26" s="107"/>
      <c r="G26" s="107"/>
      <c r="H26" s="107"/>
      <c r="I26" s="107"/>
      <c r="J26" s="107"/>
      <c r="K26" s="107"/>
      <c r="L26" s="107"/>
      <c r="M26" s="107"/>
      <c r="N26" s="107"/>
      <c r="O26" s="107"/>
      <c r="P26" s="107"/>
      <c r="R26" s="297"/>
      <c r="S26" s="992" t="s">
        <v>1452</v>
      </c>
      <c r="T26" s="85">
        <v>2</v>
      </c>
      <c r="U26" s="85">
        <v>4.5</v>
      </c>
      <c r="V26" s="85">
        <v>6.8</v>
      </c>
      <c r="W26" s="85">
        <v>10.1</v>
      </c>
      <c r="X26" s="85">
        <v>8.8000000000000007</v>
      </c>
      <c r="Y26" s="85">
        <v>14.5</v>
      </c>
      <c r="Z26" s="85">
        <v>23.6</v>
      </c>
      <c r="AA26" s="85">
        <v>19.2</v>
      </c>
      <c r="AB26" s="85">
        <v>13.5</v>
      </c>
      <c r="AC26" s="85">
        <v>17.2</v>
      </c>
      <c r="AD26" s="85">
        <v>22.3</v>
      </c>
      <c r="AE26" s="85">
        <v>21.1</v>
      </c>
      <c r="AF26" s="85">
        <v>14.8</v>
      </c>
      <c r="AG26" s="85">
        <v>9.3000000000000007</v>
      </c>
      <c r="AH26" s="85">
        <v>18.5</v>
      </c>
      <c r="AI26" s="85">
        <v>26.5</v>
      </c>
      <c r="AJ26" s="85">
        <v>20.9</v>
      </c>
      <c r="AK26" s="85">
        <v>23.1</v>
      </c>
      <c r="AL26" s="85">
        <v>30.5</v>
      </c>
      <c r="AM26" s="85">
        <v>39.1</v>
      </c>
      <c r="AN26" s="85">
        <v>33.6</v>
      </c>
      <c r="AO26" s="85">
        <v>31.4</v>
      </c>
      <c r="AP26" s="85">
        <v>38.700000000000003</v>
      </c>
      <c r="AQ26" s="85">
        <v>46.1</v>
      </c>
      <c r="AR26" s="85">
        <v>33</v>
      </c>
      <c r="AS26" s="85">
        <v>36.6</v>
      </c>
      <c r="AT26" s="85">
        <v>46.6</v>
      </c>
      <c r="AU26" s="85">
        <v>100</v>
      </c>
      <c r="AV26" s="85">
        <v>107.9</v>
      </c>
      <c r="AW26" s="85">
        <v>141.80000000000001</v>
      </c>
      <c r="AX26" s="85">
        <v>90</v>
      </c>
      <c r="AY26" s="85">
        <v>80.3</v>
      </c>
      <c r="AZ26" s="85">
        <v>217.2</v>
      </c>
      <c r="BA26" s="85">
        <v>226.4</v>
      </c>
      <c r="BB26" s="85">
        <v>279.2</v>
      </c>
      <c r="BC26" s="85">
        <v>188.3</v>
      </c>
      <c r="BD26" s="85">
        <v>322.89999999999998</v>
      </c>
      <c r="BE26" s="85">
        <v>345.5</v>
      </c>
      <c r="BF26" s="85">
        <v>364.6</v>
      </c>
      <c r="BG26" s="85">
        <v>330.5</v>
      </c>
      <c r="BH26" s="85">
        <v>452.5</v>
      </c>
      <c r="BI26" s="85">
        <v>510.4</v>
      </c>
      <c r="BJ26" s="85">
        <v>489.2</v>
      </c>
      <c r="BK26" s="85">
        <v>656</v>
      </c>
      <c r="BL26" s="85">
        <v>677.5</v>
      </c>
      <c r="BM26" s="127"/>
      <c r="BN26" s="138"/>
      <c r="BO26" s="993" t="s">
        <v>558</v>
      </c>
      <c r="BP26" s="140">
        <v>5651.6</v>
      </c>
      <c r="BQ26" s="140">
        <v>6298.5</v>
      </c>
      <c r="BR26" s="85">
        <v>8440.6</v>
      </c>
      <c r="BS26" s="85">
        <v>8602.7000000000007</v>
      </c>
      <c r="BT26" s="85">
        <v>9552.4</v>
      </c>
      <c r="BU26" s="85">
        <v>9442</v>
      </c>
      <c r="BV26" s="85">
        <v>10419.6</v>
      </c>
      <c r="BW26" s="85">
        <v>10728.1</v>
      </c>
      <c r="BX26" s="85">
        <v>12399.2</v>
      </c>
      <c r="BY26" s="85">
        <v>10568.2</v>
      </c>
      <c r="BZ26" s="85">
        <v>8477.9</v>
      </c>
      <c r="CA26" s="85">
        <v>9051.9</v>
      </c>
      <c r="CB26" s="85">
        <v>8479.2000000000007</v>
      </c>
      <c r="CC26" s="85">
        <v>9942.7000000000007</v>
      </c>
      <c r="CD26" s="85">
        <v>8360.6</v>
      </c>
      <c r="CE26" s="85">
        <v>10989.5</v>
      </c>
      <c r="CF26" s="85">
        <v>8884.2000000000007</v>
      </c>
      <c r="CG26" s="85">
        <v>12614.3</v>
      </c>
      <c r="CH26" s="85">
        <v>8334.7999999999993</v>
      </c>
      <c r="CI26" s="85">
        <v>14431.2</v>
      </c>
      <c r="CJ26" s="85">
        <v>8854.2000000000007</v>
      </c>
      <c r="CK26" s="85">
        <v>6985.9</v>
      </c>
      <c r="CL26" s="85">
        <v>6188</v>
      </c>
      <c r="CM26" s="85">
        <v>7208.5</v>
      </c>
      <c r="CN26" s="85">
        <v>7315.2</v>
      </c>
      <c r="CO26" s="85">
        <v>9346.7999999999993</v>
      </c>
      <c r="CP26" s="85">
        <v>10519.1</v>
      </c>
      <c r="CQ26" s="85">
        <v>11104</v>
      </c>
      <c r="CR26" s="85">
        <v>11865.3</v>
      </c>
      <c r="CS26" s="85">
        <v>14888.2</v>
      </c>
      <c r="CT26" s="85">
        <v>17214.599999999999</v>
      </c>
      <c r="CU26" s="85">
        <v>19825</v>
      </c>
      <c r="CV26" s="85">
        <v>21693.5</v>
      </c>
      <c r="CW26" s="85">
        <v>25491.7</v>
      </c>
      <c r="CX26" s="85">
        <v>22921.9</v>
      </c>
      <c r="CY26" s="85">
        <v>22458</v>
      </c>
      <c r="CZ26" s="85">
        <v>21136.3</v>
      </c>
      <c r="DA26" s="85">
        <v>22697.599999999999</v>
      </c>
      <c r="DB26" s="85">
        <v>28046.400000000001</v>
      </c>
      <c r="DD26" s="992" t="s">
        <v>592</v>
      </c>
      <c r="DE26" s="103">
        <v>38607.300000000003</v>
      </c>
      <c r="DF26" s="103">
        <v>34235.699999999997</v>
      </c>
      <c r="DG26" s="103">
        <v>48325.2</v>
      </c>
      <c r="DH26" s="85">
        <v>39576.5</v>
      </c>
      <c r="DJ26" s="991" t="s">
        <v>641</v>
      </c>
      <c r="DK26" s="141" t="s">
        <v>431</v>
      </c>
      <c r="DL26" s="141" t="s">
        <v>431</v>
      </c>
      <c r="DM26" s="66" t="s">
        <v>431</v>
      </c>
      <c r="DN26" s="66">
        <v>7882.1</v>
      </c>
      <c r="DO26" s="66">
        <v>2323</v>
      </c>
      <c r="DP26" s="651" t="s">
        <v>431</v>
      </c>
      <c r="DQ26" s="651" t="s">
        <v>431</v>
      </c>
      <c r="DR26" s="651" t="s">
        <v>431</v>
      </c>
      <c r="DS26" s="651" t="s">
        <v>431</v>
      </c>
      <c r="DT26" s="651" t="s">
        <v>431</v>
      </c>
      <c r="DU26" s="651">
        <v>0</v>
      </c>
      <c r="DV26" s="66">
        <v>35980.199999999997</v>
      </c>
      <c r="DW26" s="66">
        <v>34229.9</v>
      </c>
      <c r="DX26" s="66">
        <v>34192.6</v>
      </c>
      <c r="DY26" s="66">
        <v>31088.7</v>
      </c>
      <c r="DZ26" s="66">
        <v>33049.599999999999</v>
      </c>
      <c r="EA26" s="66">
        <v>3731.1</v>
      </c>
      <c r="EB26" s="66">
        <v>150692.6</v>
      </c>
      <c r="EC26" s="66">
        <v>161021.6</v>
      </c>
      <c r="ED26" s="66">
        <v>161787.58600000001</v>
      </c>
      <c r="EE26" s="66">
        <v>172610.27900000001</v>
      </c>
      <c r="EF26" s="66">
        <v>193117.64600000001</v>
      </c>
      <c r="EG26" s="66">
        <v>225745.63099999999</v>
      </c>
      <c r="EH26" s="66">
        <v>252277.95</v>
      </c>
      <c r="EI26" s="66">
        <v>211490.27299999999</v>
      </c>
      <c r="EJ26" s="66">
        <v>201543.4</v>
      </c>
      <c r="EK26" s="66">
        <v>256192.5</v>
      </c>
      <c r="EL26" s="66">
        <v>261707.40100000001</v>
      </c>
      <c r="EM26" s="66">
        <v>135598.924</v>
      </c>
      <c r="EN26" s="66">
        <v>271985.07199999999</v>
      </c>
      <c r="EO26" s="66">
        <v>272454.78899999999</v>
      </c>
      <c r="EQ26" s="991" t="s">
        <v>3056</v>
      </c>
      <c r="ER26" s="1021">
        <v>0</v>
      </c>
      <c r="ES26" s="1021">
        <v>12210.041999999999</v>
      </c>
      <c r="ET26" s="651">
        <v>0</v>
      </c>
      <c r="EU26" s="651">
        <v>11908.897000000001</v>
      </c>
      <c r="EV26" s="1076"/>
      <c r="EW26" s="1076"/>
      <c r="EX26" s="1076"/>
      <c r="EY26" s="1078"/>
      <c r="EZ26" s="1078"/>
    </row>
    <row r="27" spans="2:156" s="17" customFormat="1" ht="11.25" customHeight="1" x14ac:dyDescent="0.2">
      <c r="R27" s="297"/>
      <c r="S27" s="993" t="s">
        <v>1833</v>
      </c>
      <c r="T27" s="85">
        <v>19.600000000000001</v>
      </c>
      <c r="U27" s="85">
        <v>36.6</v>
      </c>
      <c r="V27" s="85">
        <v>55.2</v>
      </c>
      <c r="W27" s="85">
        <v>60.7</v>
      </c>
      <c r="X27" s="85">
        <v>71.900000000000006</v>
      </c>
      <c r="Y27" s="85">
        <v>51.7</v>
      </c>
      <c r="Z27" s="85">
        <v>65.599999999999994</v>
      </c>
      <c r="AA27" s="85">
        <v>79.400000000000006</v>
      </c>
      <c r="AB27" s="85">
        <v>126.3</v>
      </c>
      <c r="AC27" s="85">
        <v>120.9</v>
      </c>
      <c r="AD27" s="85">
        <v>136.6</v>
      </c>
      <c r="AE27" s="85">
        <v>208.1</v>
      </c>
      <c r="AF27" s="85">
        <v>226</v>
      </c>
      <c r="AG27" s="85">
        <v>176.4</v>
      </c>
      <c r="AH27" s="85">
        <v>171.1</v>
      </c>
      <c r="AI27" s="85">
        <v>187.2</v>
      </c>
      <c r="AJ27" s="85">
        <v>183.5</v>
      </c>
      <c r="AK27" s="85">
        <v>195.4</v>
      </c>
      <c r="AL27" s="85">
        <v>223.2</v>
      </c>
      <c r="AM27" s="85">
        <v>254.6</v>
      </c>
      <c r="AN27" s="85">
        <v>187.7</v>
      </c>
      <c r="AO27" s="85">
        <v>154.80000000000001</v>
      </c>
      <c r="AP27" s="85">
        <v>174.6</v>
      </c>
      <c r="AQ27" s="85">
        <v>186.2</v>
      </c>
      <c r="AR27" s="85">
        <v>183.3</v>
      </c>
      <c r="AS27" s="85">
        <v>231.3</v>
      </c>
      <c r="AT27" s="85">
        <v>261.10000000000002</v>
      </c>
      <c r="AU27" s="85">
        <v>267.89999999999998</v>
      </c>
      <c r="AV27" s="85">
        <v>240.4</v>
      </c>
      <c r="AW27" s="85">
        <v>239.2</v>
      </c>
      <c r="AX27" s="85">
        <v>199</v>
      </c>
      <c r="AY27" s="85">
        <v>333</v>
      </c>
      <c r="AZ27" s="85">
        <v>279.8</v>
      </c>
      <c r="BA27" s="85">
        <v>244.5</v>
      </c>
      <c r="BB27" s="85">
        <v>293.89999999999998</v>
      </c>
      <c r="BC27" s="85">
        <v>493.2</v>
      </c>
      <c r="BD27" s="85">
        <v>275.10000000000002</v>
      </c>
      <c r="BE27" s="85">
        <v>238.4</v>
      </c>
      <c r="BF27" s="85">
        <v>268.10000000000002</v>
      </c>
      <c r="BG27" s="85">
        <v>311.3</v>
      </c>
      <c r="BH27" s="85">
        <v>354.2</v>
      </c>
      <c r="BI27" s="85">
        <v>632.4</v>
      </c>
      <c r="BJ27" s="85">
        <v>527.9</v>
      </c>
      <c r="BK27" s="85">
        <v>728.3</v>
      </c>
      <c r="BL27" s="85">
        <v>613.5</v>
      </c>
      <c r="BM27" s="127"/>
      <c r="BN27" s="138"/>
      <c r="BO27" s="993" t="s">
        <v>559</v>
      </c>
      <c r="BP27" s="140">
        <v>287.7</v>
      </c>
      <c r="BQ27" s="140">
        <v>406.3</v>
      </c>
      <c r="BR27" s="85">
        <v>450.4</v>
      </c>
      <c r="BS27" s="85">
        <v>571.79999999999995</v>
      </c>
      <c r="BT27" s="85">
        <v>656.5</v>
      </c>
      <c r="BU27" s="85">
        <v>1073.0999999999999</v>
      </c>
      <c r="BV27" s="85">
        <v>699.4</v>
      </c>
      <c r="BW27" s="85">
        <v>1040.7</v>
      </c>
      <c r="BX27" s="85">
        <v>1172.7</v>
      </c>
      <c r="BY27" s="85">
        <v>1733.9</v>
      </c>
      <c r="BZ27" s="85">
        <v>2000.2</v>
      </c>
      <c r="CA27" s="85">
        <v>1799.2</v>
      </c>
      <c r="CB27" s="405">
        <f>2047.9-40</f>
        <v>2007.9</v>
      </c>
      <c r="CC27" s="85">
        <v>1976.2</v>
      </c>
      <c r="CD27" s="85">
        <v>668.8</v>
      </c>
      <c r="CE27" s="85">
        <v>2184.8000000000002</v>
      </c>
      <c r="CF27" s="85">
        <v>805.4</v>
      </c>
      <c r="CG27" s="85">
        <v>2507.8000000000002</v>
      </c>
      <c r="CH27" s="85">
        <v>135.9</v>
      </c>
      <c r="CI27" s="85">
        <v>2869</v>
      </c>
      <c r="CJ27" s="85">
        <v>1030.5</v>
      </c>
      <c r="CK27" s="85">
        <v>174.1</v>
      </c>
      <c r="CL27" s="85">
        <v>346.7</v>
      </c>
      <c r="CM27" s="85">
        <v>147.5</v>
      </c>
      <c r="CN27" s="85">
        <v>150.5</v>
      </c>
      <c r="CO27" s="85">
        <v>206.7</v>
      </c>
      <c r="CP27" s="85">
        <v>125.8</v>
      </c>
      <c r="CQ27" s="85">
        <v>213.8</v>
      </c>
      <c r="CR27" s="85">
        <v>333.2</v>
      </c>
      <c r="CS27" s="85">
        <v>610.5</v>
      </c>
      <c r="CT27" s="85">
        <v>746.8</v>
      </c>
      <c r="CU27" s="85">
        <v>562.4</v>
      </c>
      <c r="CV27" s="85">
        <v>577.6</v>
      </c>
      <c r="CW27" s="85">
        <v>2858.9</v>
      </c>
      <c r="CX27" s="85">
        <v>2880.5</v>
      </c>
      <c r="CY27" s="85">
        <v>925.4</v>
      </c>
      <c r="CZ27" s="85">
        <v>3832.8</v>
      </c>
      <c r="DA27" s="85">
        <v>2725.8</v>
      </c>
      <c r="DB27" s="85">
        <v>834.9</v>
      </c>
      <c r="DD27" s="992" t="s">
        <v>593</v>
      </c>
      <c r="DE27" s="103">
        <v>99.1</v>
      </c>
      <c r="DF27" s="103">
        <v>99.1</v>
      </c>
      <c r="DG27" s="103">
        <v>749.5</v>
      </c>
      <c r="DH27" s="85">
        <v>50</v>
      </c>
      <c r="DJ27" s="149" t="s">
        <v>642</v>
      </c>
      <c r="DK27" s="137">
        <v>21487.1</v>
      </c>
      <c r="DL27" s="137">
        <v>24759.9</v>
      </c>
      <c r="DM27" s="67">
        <v>35444.300000000003</v>
      </c>
      <c r="DN27" s="67">
        <v>38457.9</v>
      </c>
      <c r="DO27" s="67">
        <v>42959.5</v>
      </c>
      <c r="DP27" s="650">
        <v>53442.8</v>
      </c>
      <c r="DQ27" s="650">
        <v>55217.4</v>
      </c>
      <c r="DR27" s="650">
        <v>47986.9</v>
      </c>
      <c r="DS27" s="650">
        <v>52258.5</v>
      </c>
      <c r="DT27" s="650">
        <v>44579.6</v>
      </c>
      <c r="DU27" s="650">
        <v>45733.5</v>
      </c>
      <c r="DV27" s="67">
        <v>39369.699999999997</v>
      </c>
      <c r="DW27" s="67">
        <v>49030</v>
      </c>
      <c r="DX27" s="67">
        <v>44302.7</v>
      </c>
      <c r="DY27" s="67">
        <v>42047.8</v>
      </c>
      <c r="DZ27" s="67">
        <v>40181.699999999997</v>
      </c>
      <c r="EA27" s="67">
        <v>43447.7</v>
      </c>
      <c r="EB27" s="67">
        <v>44209.7</v>
      </c>
      <c r="EC27" s="67">
        <v>45324.4</v>
      </c>
      <c r="ED27" s="67">
        <v>47625.985000000001</v>
      </c>
      <c r="EE27" s="67">
        <v>42605.830999999998</v>
      </c>
      <c r="EF27" s="67">
        <v>46506.050999999999</v>
      </c>
      <c r="EG27" s="67">
        <v>44546.048000000003</v>
      </c>
      <c r="EH27" s="67">
        <v>47684.298000000003</v>
      </c>
      <c r="EI27" s="67">
        <v>50334.254999999997</v>
      </c>
      <c r="EJ27" s="67">
        <v>68593.100000000006</v>
      </c>
      <c r="EK27" s="67">
        <v>78952.7</v>
      </c>
      <c r="EL27" s="67">
        <v>81428.902000000002</v>
      </c>
      <c r="EM27" s="67">
        <v>79232.759999999995</v>
      </c>
      <c r="EN27" s="67">
        <v>80721.592000000004</v>
      </c>
      <c r="EO27" s="67">
        <v>107953.908</v>
      </c>
      <c r="EQ27" s="991" t="s">
        <v>3057</v>
      </c>
      <c r="ER27" s="1021">
        <v>104822.69</v>
      </c>
      <c r="ES27" s="1021">
        <v>109460.97199999999</v>
      </c>
      <c r="ET27" s="651">
        <v>79677.34</v>
      </c>
      <c r="EU27" s="651">
        <v>54514.832000000002</v>
      </c>
      <c r="EV27" s="1076"/>
      <c r="EW27" s="1076"/>
      <c r="EX27" s="1076"/>
      <c r="EY27" s="1078"/>
      <c r="EZ27" s="1078"/>
    </row>
    <row r="28" spans="2:156" s="17" customFormat="1" ht="11.25" customHeight="1" x14ac:dyDescent="0.2">
      <c r="R28" s="297"/>
      <c r="S28" s="992" t="s">
        <v>1834</v>
      </c>
      <c r="T28" s="85">
        <v>20.6</v>
      </c>
      <c r="U28" s="85">
        <v>11.5</v>
      </c>
      <c r="V28" s="85">
        <v>14</v>
      </c>
      <c r="W28" s="85">
        <v>5.0999999999999996</v>
      </c>
      <c r="X28" s="85">
        <v>5.0999999999999996</v>
      </c>
      <c r="Y28" s="85">
        <v>4.2</v>
      </c>
      <c r="Z28" s="85">
        <v>30.3</v>
      </c>
      <c r="AA28" s="85">
        <v>36.9</v>
      </c>
      <c r="AB28" s="85">
        <v>45.7</v>
      </c>
      <c r="AC28" s="85">
        <v>45.4</v>
      </c>
      <c r="AD28" s="85">
        <v>62.7</v>
      </c>
      <c r="AE28" s="85">
        <v>85.1</v>
      </c>
      <c r="AF28" s="85">
        <v>34</v>
      </c>
      <c r="AG28" s="85">
        <v>37.700000000000003</v>
      </c>
      <c r="AH28" s="85">
        <v>42.4</v>
      </c>
      <c r="AI28" s="85">
        <v>48.9</v>
      </c>
      <c r="AJ28" s="85">
        <v>44.6</v>
      </c>
      <c r="AK28" s="85">
        <v>40.4</v>
      </c>
      <c r="AL28" s="85">
        <v>41.8</v>
      </c>
      <c r="AM28" s="85">
        <v>46.7</v>
      </c>
      <c r="AN28" s="85">
        <v>50.1</v>
      </c>
      <c r="AO28" s="85">
        <v>51.5</v>
      </c>
      <c r="AP28" s="85">
        <v>36</v>
      </c>
      <c r="AQ28" s="85">
        <v>21.9</v>
      </c>
      <c r="AR28" s="85">
        <v>30.1</v>
      </c>
      <c r="AS28" s="85">
        <v>74.7</v>
      </c>
      <c r="AT28" s="85">
        <v>70.099999999999994</v>
      </c>
      <c r="AU28" s="85">
        <v>95.8</v>
      </c>
      <c r="AV28" s="85">
        <v>135.69999999999999</v>
      </c>
      <c r="AW28" s="85">
        <v>173.2</v>
      </c>
      <c r="AX28" s="85">
        <v>262.8</v>
      </c>
      <c r="AY28" s="85">
        <v>258</v>
      </c>
      <c r="AZ28" s="85">
        <v>385.9</v>
      </c>
      <c r="BA28" s="85">
        <v>388.3</v>
      </c>
      <c r="BB28" s="85">
        <v>549</v>
      </c>
      <c r="BC28" s="85">
        <v>475.1</v>
      </c>
      <c r="BD28" s="85">
        <v>572</v>
      </c>
      <c r="BE28" s="85">
        <v>450.5</v>
      </c>
      <c r="BF28" s="85">
        <v>501.7</v>
      </c>
      <c r="BG28" s="85">
        <v>495.6</v>
      </c>
      <c r="BH28" s="85">
        <v>594.5</v>
      </c>
      <c r="BI28" s="85">
        <v>491.1</v>
      </c>
      <c r="BJ28" s="85">
        <v>591.9</v>
      </c>
      <c r="BK28" s="85">
        <v>580.1</v>
      </c>
      <c r="BL28" s="85">
        <v>447.3</v>
      </c>
      <c r="BM28" s="127"/>
      <c r="BN28" s="138"/>
      <c r="BO28" s="993" t="s">
        <v>627</v>
      </c>
      <c r="BP28" s="140">
        <v>1142.8</v>
      </c>
      <c r="BQ28" s="140">
        <v>1334</v>
      </c>
      <c r="BR28" s="85">
        <v>1633.3</v>
      </c>
      <c r="BS28" s="85">
        <v>1490.7</v>
      </c>
      <c r="BT28" s="85">
        <v>1809.7</v>
      </c>
      <c r="BU28" s="85">
        <v>2000.1</v>
      </c>
      <c r="BV28" s="85">
        <v>1568</v>
      </c>
      <c r="BW28" s="85">
        <v>1857.1</v>
      </c>
      <c r="BX28" s="85">
        <v>2077.5</v>
      </c>
      <c r="BY28" s="85">
        <v>2854.7</v>
      </c>
      <c r="BZ28" s="85">
        <v>2438.9</v>
      </c>
      <c r="CA28" s="85">
        <v>1653.8</v>
      </c>
      <c r="CB28" s="85">
        <v>2445.9</v>
      </c>
      <c r="CC28" s="85">
        <v>1816.5</v>
      </c>
      <c r="CD28" s="85">
        <v>2316.1</v>
      </c>
      <c r="CE28" s="85">
        <v>2007.7</v>
      </c>
      <c r="CF28" s="85">
        <v>3492</v>
      </c>
      <c r="CG28" s="85">
        <v>2304.5</v>
      </c>
      <c r="CH28" s="85">
        <v>3088.2</v>
      </c>
      <c r="CI28" s="85">
        <v>2636.4</v>
      </c>
      <c r="CJ28" s="85">
        <v>4469.8999999999996</v>
      </c>
      <c r="CK28" s="85">
        <v>4785</v>
      </c>
      <c r="CL28" s="85">
        <v>2569.4</v>
      </c>
      <c r="CM28" s="85">
        <v>4676.6000000000004</v>
      </c>
      <c r="CN28" s="85">
        <v>4260.3</v>
      </c>
      <c r="CO28" s="85">
        <v>4278.3</v>
      </c>
      <c r="CP28" s="85">
        <v>4509.2</v>
      </c>
      <c r="CQ28" s="85">
        <v>5541.5</v>
      </c>
      <c r="CR28" s="85">
        <v>6031.6</v>
      </c>
      <c r="CS28" s="85">
        <v>4380.8999999999996</v>
      </c>
      <c r="CT28" s="85">
        <v>6085.4</v>
      </c>
      <c r="CU28" s="85">
        <v>7432.8</v>
      </c>
      <c r="CV28" s="85">
        <v>5931.3</v>
      </c>
      <c r="CW28" s="85">
        <v>5405.6</v>
      </c>
      <c r="CX28" s="85">
        <v>6410.4</v>
      </c>
      <c r="CY28" s="85">
        <v>7203.1</v>
      </c>
      <c r="CZ28" s="85">
        <v>10023.1</v>
      </c>
      <c r="DA28" s="85">
        <v>10132.9</v>
      </c>
      <c r="DB28" s="85">
        <v>15536.9</v>
      </c>
      <c r="DD28" s="992" t="s">
        <v>594</v>
      </c>
      <c r="DE28" s="103">
        <v>20813.3</v>
      </c>
      <c r="DF28" s="103">
        <v>14875.9</v>
      </c>
      <c r="DG28" s="103">
        <v>10440.6</v>
      </c>
      <c r="DH28" s="85">
        <v>8419</v>
      </c>
      <c r="DJ28" s="991" t="s">
        <v>643</v>
      </c>
      <c r="DK28" s="141" t="s">
        <v>431</v>
      </c>
      <c r="DL28" s="141" t="s">
        <v>431</v>
      </c>
      <c r="DM28" s="66" t="s">
        <v>431</v>
      </c>
      <c r="DN28" s="66">
        <v>0</v>
      </c>
      <c r="DO28" s="66" t="s">
        <v>431</v>
      </c>
      <c r="DP28" s="651" t="s">
        <v>431</v>
      </c>
      <c r="DQ28" s="651" t="s">
        <v>431</v>
      </c>
      <c r="DR28" s="651" t="s">
        <v>431</v>
      </c>
      <c r="DS28" s="651" t="s">
        <v>431</v>
      </c>
      <c r="DT28" s="651" t="s">
        <v>431</v>
      </c>
      <c r="DU28" s="651">
        <v>0</v>
      </c>
      <c r="DV28" s="66" t="s">
        <v>431</v>
      </c>
      <c r="DW28" s="66" t="s">
        <v>431</v>
      </c>
      <c r="DX28" s="66">
        <v>0</v>
      </c>
      <c r="DY28" s="66" t="s">
        <v>431</v>
      </c>
      <c r="DZ28" s="66" t="s">
        <v>431</v>
      </c>
      <c r="EA28" s="66" t="s">
        <v>431</v>
      </c>
      <c r="EB28" s="66" t="s">
        <v>431</v>
      </c>
      <c r="EC28" s="66" t="s">
        <v>431</v>
      </c>
      <c r="ED28" s="66">
        <v>0</v>
      </c>
      <c r="EE28" s="66">
        <v>0</v>
      </c>
      <c r="EF28" s="66">
        <v>0</v>
      </c>
      <c r="EG28" s="66">
        <v>0</v>
      </c>
      <c r="EH28" s="66">
        <v>0</v>
      </c>
      <c r="EI28" s="66">
        <v>0</v>
      </c>
      <c r="EJ28" s="66" t="s">
        <v>431</v>
      </c>
      <c r="EK28" s="66" t="s">
        <v>431</v>
      </c>
      <c r="EL28" s="66">
        <v>0</v>
      </c>
      <c r="EM28" s="66">
        <v>0</v>
      </c>
      <c r="EN28" s="66">
        <v>0</v>
      </c>
      <c r="EO28" s="66">
        <v>0</v>
      </c>
      <c r="EQ28" s="991" t="s">
        <v>3058</v>
      </c>
      <c r="ER28" s="1021">
        <v>69092.769</v>
      </c>
      <c r="ES28" s="1021">
        <v>26477.855</v>
      </c>
      <c r="ET28" s="651">
        <v>21474.191999999999</v>
      </c>
      <c r="EU28" s="651">
        <v>13942.432000000001</v>
      </c>
      <c r="EV28" s="1076"/>
      <c r="EW28" s="1076"/>
      <c r="EX28" s="1076"/>
      <c r="EY28" s="1078"/>
      <c r="EZ28" s="1078"/>
    </row>
    <row r="29" spans="2:156" s="17" customFormat="1" ht="11.25" customHeight="1" x14ac:dyDescent="0.2">
      <c r="R29" s="297"/>
      <c r="S29" s="993" t="s">
        <v>1835</v>
      </c>
      <c r="T29" s="85">
        <v>7.1</v>
      </c>
      <c r="U29" s="85">
        <v>10.6</v>
      </c>
      <c r="V29" s="85">
        <v>13</v>
      </c>
      <c r="W29" s="85">
        <v>10.199999999999999</v>
      </c>
      <c r="X29" s="85">
        <v>15.6</v>
      </c>
      <c r="Y29" s="85">
        <v>15.2</v>
      </c>
      <c r="Z29" s="85">
        <v>18.2</v>
      </c>
      <c r="AA29" s="85">
        <v>36.6</v>
      </c>
      <c r="AB29" s="85">
        <v>45.2</v>
      </c>
      <c r="AC29" s="85">
        <v>53.1</v>
      </c>
      <c r="AD29" s="85">
        <v>68.8</v>
      </c>
      <c r="AE29" s="85">
        <v>86.9</v>
      </c>
      <c r="AF29" s="85">
        <v>77.5</v>
      </c>
      <c r="AG29" s="85">
        <v>73.900000000000006</v>
      </c>
      <c r="AH29" s="85">
        <v>89.9</v>
      </c>
      <c r="AI29" s="85">
        <v>62.6</v>
      </c>
      <c r="AJ29" s="85">
        <v>84.6</v>
      </c>
      <c r="AK29" s="85">
        <v>98.9</v>
      </c>
      <c r="AL29" s="85">
        <v>108.6</v>
      </c>
      <c r="AM29" s="85">
        <v>111.1</v>
      </c>
      <c r="AN29" s="85">
        <v>103.1</v>
      </c>
      <c r="AO29" s="85">
        <v>120</v>
      </c>
      <c r="AP29" s="85">
        <v>124.6</v>
      </c>
      <c r="AQ29" s="85">
        <v>129.80000000000001</v>
      </c>
      <c r="AR29" s="85">
        <v>116.9</v>
      </c>
      <c r="AS29" s="85">
        <v>159.69999999999999</v>
      </c>
      <c r="AT29" s="85">
        <v>149.5</v>
      </c>
      <c r="AU29" s="85">
        <v>146.19999999999999</v>
      </c>
      <c r="AV29" s="85">
        <v>149</v>
      </c>
      <c r="AW29" s="85">
        <v>165.6</v>
      </c>
      <c r="AX29" s="85">
        <v>160</v>
      </c>
      <c r="AY29" s="85">
        <v>134.6</v>
      </c>
      <c r="AZ29" s="85">
        <v>148.6</v>
      </c>
      <c r="BA29" s="85">
        <v>192.9</v>
      </c>
      <c r="BB29" s="85">
        <v>232.3</v>
      </c>
      <c r="BC29" s="85">
        <v>222.2</v>
      </c>
      <c r="BD29" s="85">
        <v>266</v>
      </c>
      <c r="BE29" s="85">
        <v>367.9</v>
      </c>
      <c r="BF29" s="85">
        <v>456.4</v>
      </c>
      <c r="BG29" s="85">
        <v>429.1</v>
      </c>
      <c r="BH29" s="85">
        <v>436.9</v>
      </c>
      <c r="BI29" s="85">
        <v>425.5</v>
      </c>
      <c r="BJ29" s="85">
        <v>491.8</v>
      </c>
      <c r="BK29" s="85">
        <v>495.5</v>
      </c>
      <c r="BL29" s="85">
        <v>625.70000000000005</v>
      </c>
      <c r="BM29" s="127"/>
      <c r="BN29" s="138"/>
      <c r="BO29" s="993" t="s">
        <v>560</v>
      </c>
      <c r="BP29" s="140">
        <v>1802.0000000000002</v>
      </c>
      <c r="BQ29" s="140">
        <v>1856.2</v>
      </c>
      <c r="BR29" s="85">
        <v>1914.9</v>
      </c>
      <c r="BS29" s="85">
        <v>1155.7</v>
      </c>
      <c r="BT29" s="85">
        <v>922.6</v>
      </c>
      <c r="BU29" s="85">
        <v>2287.1</v>
      </c>
      <c r="BV29" s="85">
        <v>2584.9</v>
      </c>
      <c r="BW29" s="85">
        <v>3966.6</v>
      </c>
      <c r="BX29" s="85">
        <v>3261.4</v>
      </c>
      <c r="BY29" s="85">
        <v>6112.8</v>
      </c>
      <c r="BZ29" s="85">
        <v>3345.5</v>
      </c>
      <c r="CA29" s="85">
        <v>2996.7</v>
      </c>
      <c r="CB29" s="85">
        <v>2574</v>
      </c>
      <c r="CC29" s="85">
        <v>3291.4</v>
      </c>
      <c r="CD29" s="85">
        <v>1821.2</v>
      </c>
      <c r="CE29" s="85">
        <v>3637.9</v>
      </c>
      <c r="CF29" s="85">
        <v>450.9</v>
      </c>
      <c r="CG29" s="85">
        <v>4175.8</v>
      </c>
      <c r="CH29" s="85">
        <v>1574.5</v>
      </c>
      <c r="CI29" s="85">
        <v>4777.3</v>
      </c>
      <c r="CJ29" s="85">
        <v>3095.4</v>
      </c>
      <c r="CK29" s="85">
        <v>4301.2</v>
      </c>
      <c r="CL29" s="85">
        <v>2810.6</v>
      </c>
      <c r="CM29" s="85">
        <v>2555.1999999999998</v>
      </c>
      <c r="CN29" s="85">
        <v>2235</v>
      </c>
      <c r="CO29" s="85">
        <v>2503.9</v>
      </c>
      <c r="CP29" s="85">
        <v>2800.6</v>
      </c>
      <c r="CQ29" s="85">
        <v>3383.8</v>
      </c>
      <c r="CR29" s="85">
        <v>3645.6</v>
      </c>
      <c r="CS29" s="85">
        <v>2863.4</v>
      </c>
      <c r="CT29" s="85">
        <v>5608.1</v>
      </c>
      <c r="CU29" s="85">
        <v>5544.3</v>
      </c>
      <c r="CV29" s="85">
        <v>7318.5</v>
      </c>
      <c r="CW29" s="85">
        <v>8717.1</v>
      </c>
      <c r="CX29" s="85">
        <v>8085.3</v>
      </c>
      <c r="CY29" s="85">
        <v>8804.9</v>
      </c>
      <c r="CZ29" s="85">
        <v>8486.1</v>
      </c>
      <c r="DA29" s="85">
        <v>10734.6</v>
      </c>
      <c r="DB29" s="85">
        <v>11236.9</v>
      </c>
      <c r="DD29" s="992" t="s">
        <v>595</v>
      </c>
      <c r="DE29" s="103">
        <v>6968.7</v>
      </c>
      <c r="DF29" s="103">
        <v>4832.8</v>
      </c>
      <c r="DG29" s="103">
        <v>1330.1</v>
      </c>
      <c r="DH29" s="85">
        <v>2236.3000000000002</v>
      </c>
      <c r="DJ29" s="991" t="s">
        <v>644</v>
      </c>
      <c r="DK29" s="141">
        <v>983.4</v>
      </c>
      <c r="DL29" s="141">
        <v>3966.9</v>
      </c>
      <c r="DM29" s="66">
        <v>6740</v>
      </c>
      <c r="DN29" s="66">
        <v>5450.1</v>
      </c>
      <c r="DO29" s="66">
        <v>3900</v>
      </c>
      <c r="DP29" s="651">
        <v>5872.6</v>
      </c>
      <c r="DQ29" s="651">
        <v>8005.9</v>
      </c>
      <c r="DR29" s="651">
        <v>6923.1</v>
      </c>
      <c r="DS29" s="651">
        <v>2240.6999999999998</v>
      </c>
      <c r="DT29" s="651">
        <v>1250</v>
      </c>
      <c r="DU29" s="651">
        <v>2566.9</v>
      </c>
      <c r="DV29" s="66">
        <v>6235.3</v>
      </c>
      <c r="DW29" s="66">
        <v>6098</v>
      </c>
      <c r="DX29" s="66">
        <v>6429.3</v>
      </c>
      <c r="DY29" s="66">
        <v>5624.9</v>
      </c>
      <c r="DZ29" s="66">
        <v>4928.1000000000004</v>
      </c>
      <c r="EA29" s="66">
        <v>6210.8</v>
      </c>
      <c r="EB29" s="66">
        <v>6726.9</v>
      </c>
      <c r="EC29" s="66">
        <v>9480.2000000000007</v>
      </c>
      <c r="ED29" s="66">
        <v>13559.18</v>
      </c>
      <c r="EE29" s="66">
        <v>12304.603999999999</v>
      </c>
      <c r="EF29" s="66">
        <v>10984.066000000001</v>
      </c>
      <c r="EG29" s="66">
        <v>4916.6670000000004</v>
      </c>
      <c r="EH29" s="66">
        <v>11162.875</v>
      </c>
      <c r="EI29" s="66">
        <v>13593.831</v>
      </c>
      <c r="EJ29" s="66">
        <v>18299.2</v>
      </c>
      <c r="EK29" s="66">
        <v>24187.8</v>
      </c>
      <c r="EL29" s="66">
        <v>19759.435000000001</v>
      </c>
      <c r="EM29" s="66">
        <v>22609.876</v>
      </c>
      <c r="EN29" s="66">
        <v>19678.146000000001</v>
      </c>
      <c r="EO29" s="66">
        <v>32221.358</v>
      </c>
      <c r="EQ29" s="38" t="s">
        <v>3031</v>
      </c>
      <c r="ER29" s="1020">
        <v>103984.216</v>
      </c>
      <c r="ES29" s="1020">
        <v>124574.91099999999</v>
      </c>
      <c r="ET29" s="650">
        <v>101329.66800000001</v>
      </c>
      <c r="EU29" s="650">
        <v>114591.466</v>
      </c>
      <c r="EV29" s="1076"/>
      <c r="EW29" s="1076"/>
      <c r="EX29" s="1076"/>
      <c r="EY29" s="1078"/>
      <c r="EZ29" s="1078"/>
    </row>
    <row r="30" spans="2:156" s="17" customFormat="1" ht="11.25" customHeight="1" x14ac:dyDescent="0.2">
      <c r="R30" s="297"/>
      <c r="S30" s="993" t="s">
        <v>1836</v>
      </c>
      <c r="T30" s="85">
        <v>26</v>
      </c>
      <c r="U30" s="85">
        <v>25.6</v>
      </c>
      <c r="V30" s="85">
        <v>12.1</v>
      </c>
      <c r="W30" s="85">
        <v>10.3</v>
      </c>
      <c r="X30" s="85">
        <v>20.2</v>
      </c>
      <c r="Y30" s="85">
        <v>29.4</v>
      </c>
      <c r="Z30" s="85">
        <v>25.8</v>
      </c>
      <c r="AA30" s="85">
        <v>31.5</v>
      </c>
      <c r="AB30" s="85">
        <v>28.9</v>
      </c>
      <c r="AC30" s="85">
        <v>30.5</v>
      </c>
      <c r="AD30" s="85">
        <v>34.5</v>
      </c>
      <c r="AE30" s="85">
        <v>56.8</v>
      </c>
      <c r="AF30" s="85">
        <v>53.9</v>
      </c>
      <c r="AG30" s="85">
        <v>42.4</v>
      </c>
      <c r="AH30" s="85">
        <v>101.7</v>
      </c>
      <c r="AI30" s="85">
        <v>87.8</v>
      </c>
      <c r="AJ30" s="85">
        <v>114.8</v>
      </c>
      <c r="AK30" s="85">
        <v>117</v>
      </c>
      <c r="AL30" s="85">
        <v>116.5</v>
      </c>
      <c r="AM30" s="85">
        <v>131.1</v>
      </c>
      <c r="AN30" s="85">
        <v>114.3</v>
      </c>
      <c r="AO30" s="85">
        <v>132.80000000000001</v>
      </c>
      <c r="AP30" s="85">
        <v>110.5</v>
      </c>
      <c r="AQ30" s="85">
        <v>108.2</v>
      </c>
      <c r="AR30" s="85">
        <v>112.7</v>
      </c>
      <c r="AS30" s="85">
        <v>115.4</v>
      </c>
      <c r="AT30" s="85">
        <v>134.19999999999999</v>
      </c>
      <c r="AU30" s="85">
        <v>167.1</v>
      </c>
      <c r="AV30" s="85">
        <v>193.4</v>
      </c>
      <c r="AW30" s="85">
        <v>294.39999999999998</v>
      </c>
      <c r="AX30" s="85">
        <v>428.4</v>
      </c>
      <c r="AY30" s="85">
        <v>475.1</v>
      </c>
      <c r="AZ30" s="85">
        <v>539.29999999999995</v>
      </c>
      <c r="BA30" s="85">
        <v>552.9</v>
      </c>
      <c r="BB30" s="85">
        <v>668.1</v>
      </c>
      <c r="BC30" s="85">
        <v>701</v>
      </c>
      <c r="BD30" s="85">
        <v>633.4</v>
      </c>
      <c r="BE30" s="85">
        <v>595.6</v>
      </c>
      <c r="BF30" s="85">
        <v>474</v>
      </c>
      <c r="BG30" s="85">
        <v>665.2</v>
      </c>
      <c r="BH30" s="85">
        <v>761</v>
      </c>
      <c r="BI30" s="85">
        <v>490.6</v>
      </c>
      <c r="BJ30" s="85">
        <v>620.29999999999995</v>
      </c>
      <c r="BK30" s="85">
        <v>942.9</v>
      </c>
      <c r="BL30" s="85">
        <v>833.9</v>
      </c>
      <c r="BM30" s="127"/>
      <c r="BN30" s="138"/>
      <c r="BO30" s="994" t="s">
        <v>561</v>
      </c>
      <c r="BP30" s="140">
        <v>399.3</v>
      </c>
      <c r="BQ30" s="140">
        <v>295.10000000000002</v>
      </c>
      <c r="BR30" s="85">
        <v>311.8</v>
      </c>
      <c r="BS30" s="85">
        <v>459.6</v>
      </c>
      <c r="BT30" s="85">
        <v>167.5</v>
      </c>
      <c r="BU30" s="85">
        <v>211.9</v>
      </c>
      <c r="BV30" s="85">
        <v>69.8</v>
      </c>
      <c r="BW30" s="85">
        <v>139.9</v>
      </c>
      <c r="BX30" s="85">
        <v>242</v>
      </c>
      <c r="BY30" s="85">
        <v>104.8</v>
      </c>
      <c r="BZ30" s="85">
        <v>764.8</v>
      </c>
      <c r="CA30" s="85">
        <v>429.7</v>
      </c>
      <c r="CB30" s="85">
        <v>655.5</v>
      </c>
      <c r="CC30" s="85">
        <v>472</v>
      </c>
      <c r="CD30" s="85">
        <v>155.5</v>
      </c>
      <c r="CE30" s="85">
        <v>521.70000000000005</v>
      </c>
      <c r="CF30" s="85">
        <v>57.5</v>
      </c>
      <c r="CG30" s="85">
        <v>598.79999999999995</v>
      </c>
      <c r="CH30" s="85">
        <v>115.3</v>
      </c>
      <c r="CI30" s="85">
        <v>685.1</v>
      </c>
      <c r="CJ30" s="85">
        <v>73.599999999999994</v>
      </c>
      <c r="CK30" s="85">
        <v>584.1</v>
      </c>
      <c r="CL30" s="85">
        <v>183</v>
      </c>
      <c r="CM30" s="85">
        <v>291.3</v>
      </c>
      <c r="CN30" s="85">
        <v>291.89999999999998</v>
      </c>
      <c r="CO30" s="85">
        <v>575.4</v>
      </c>
      <c r="CP30" s="85">
        <v>368</v>
      </c>
      <c r="CQ30" s="85">
        <v>1170.4000000000001</v>
      </c>
      <c r="CR30" s="85">
        <v>2353.3000000000002</v>
      </c>
      <c r="CS30" s="85">
        <v>1309.4000000000001</v>
      </c>
      <c r="CT30" s="85">
        <v>918.8</v>
      </c>
      <c r="CU30" s="85">
        <v>1427.2</v>
      </c>
      <c r="CV30" s="85">
        <v>1580.4</v>
      </c>
      <c r="CW30" s="85">
        <v>2184.5</v>
      </c>
      <c r="CX30" s="85">
        <v>1801.2</v>
      </c>
      <c r="CY30" s="85">
        <v>1481.5</v>
      </c>
      <c r="CZ30" s="85">
        <v>1228.0999999999999</v>
      </c>
      <c r="DA30" s="85">
        <v>1357.2</v>
      </c>
      <c r="DB30" s="85">
        <v>1859.5</v>
      </c>
      <c r="DD30" s="992" t="s">
        <v>596</v>
      </c>
      <c r="DE30" s="103">
        <v>14432.4</v>
      </c>
      <c r="DF30" s="103">
        <v>14295.3</v>
      </c>
      <c r="DG30" s="103">
        <v>18816.900000000001</v>
      </c>
      <c r="DH30" s="85">
        <v>11637.8</v>
      </c>
      <c r="DJ30" s="991" t="s">
        <v>645</v>
      </c>
      <c r="DK30" s="141">
        <v>227.3</v>
      </c>
      <c r="DL30" s="141">
        <v>122.1</v>
      </c>
      <c r="DM30" s="66">
        <v>338</v>
      </c>
      <c r="DN30" s="66">
        <v>607</v>
      </c>
      <c r="DO30" s="66">
        <v>1092.7</v>
      </c>
      <c r="DP30" s="651">
        <v>775.2</v>
      </c>
      <c r="DQ30" s="651">
        <v>743.3</v>
      </c>
      <c r="DR30" s="651">
        <v>2417.4</v>
      </c>
      <c r="DS30" s="651">
        <v>3283.8</v>
      </c>
      <c r="DT30" s="651">
        <v>2717.9</v>
      </c>
      <c r="DU30" s="651">
        <v>2516.1</v>
      </c>
      <c r="DV30" s="66">
        <v>1660</v>
      </c>
      <c r="DW30" s="66">
        <v>1369.8</v>
      </c>
      <c r="DX30" s="66">
        <v>1428.4</v>
      </c>
      <c r="DY30" s="66">
        <v>1173</v>
      </c>
      <c r="DZ30" s="66">
        <v>1029</v>
      </c>
      <c r="EA30" s="66">
        <v>718</v>
      </c>
      <c r="EB30" s="66">
        <v>660</v>
      </c>
      <c r="EC30" s="66">
        <v>335.9</v>
      </c>
      <c r="ED30" s="66">
        <v>372.90100000000001</v>
      </c>
      <c r="EE30" s="66">
        <v>418.03399999999999</v>
      </c>
      <c r="EF30" s="66">
        <v>851.89</v>
      </c>
      <c r="EG30" s="66">
        <v>1660.049</v>
      </c>
      <c r="EH30" s="66">
        <v>921.92700000000002</v>
      </c>
      <c r="EI30" s="66">
        <v>1187.4690000000001</v>
      </c>
      <c r="EJ30" s="66">
        <v>3080.4</v>
      </c>
      <c r="EK30" s="66">
        <v>4410</v>
      </c>
      <c r="EL30" s="66">
        <v>5980.0339999999997</v>
      </c>
      <c r="EM30" s="66">
        <v>8611.277</v>
      </c>
      <c r="EN30" s="66">
        <v>6247.9409999999998</v>
      </c>
      <c r="EO30" s="66">
        <v>5772.1639999999998</v>
      </c>
      <c r="EQ30" s="991" t="s">
        <v>3059</v>
      </c>
      <c r="ER30" s="1021">
        <v>2468.9630000000002</v>
      </c>
      <c r="ES30" s="1021">
        <v>3474.643</v>
      </c>
      <c r="ET30" s="651">
        <v>2154.37</v>
      </c>
      <c r="EU30" s="651">
        <v>3065.9540000000002</v>
      </c>
      <c r="EV30" s="1076"/>
      <c r="EW30" s="1076"/>
      <c r="EX30" s="1076"/>
      <c r="EY30" s="1078"/>
      <c r="EZ30" s="1078"/>
    </row>
    <row r="31" spans="2:156" s="17" customFormat="1" ht="11.25" customHeight="1" x14ac:dyDescent="0.2">
      <c r="R31" s="297"/>
      <c r="S31" s="992" t="s">
        <v>1455</v>
      </c>
      <c r="T31" s="85">
        <v>98.9</v>
      </c>
      <c r="U31" s="85">
        <v>127.9</v>
      </c>
      <c r="V31" s="85">
        <v>130.9</v>
      </c>
      <c r="W31" s="85">
        <v>146</v>
      </c>
      <c r="X31" s="85">
        <v>158.6</v>
      </c>
      <c r="Y31" s="85">
        <v>214.9</v>
      </c>
      <c r="Z31" s="85">
        <v>217</v>
      </c>
      <c r="AA31" s="85">
        <v>232.4</v>
      </c>
      <c r="AB31" s="85">
        <v>237</v>
      </c>
      <c r="AC31" s="85">
        <v>249.8</v>
      </c>
      <c r="AD31" s="85">
        <v>376.7</v>
      </c>
      <c r="AE31" s="85">
        <v>431.1</v>
      </c>
      <c r="AF31" s="85">
        <v>442.1</v>
      </c>
      <c r="AG31" s="85">
        <v>451.7</v>
      </c>
      <c r="AH31" s="85">
        <v>568.20000000000005</v>
      </c>
      <c r="AI31" s="85">
        <v>611.6</v>
      </c>
      <c r="AJ31" s="85">
        <v>517.70000000000005</v>
      </c>
      <c r="AK31" s="85">
        <v>486.6</v>
      </c>
      <c r="AL31" s="85">
        <v>552.79999999999995</v>
      </c>
      <c r="AM31" s="85">
        <v>614.9</v>
      </c>
      <c r="AN31" s="85">
        <v>674</v>
      </c>
      <c r="AO31" s="85">
        <v>827.3</v>
      </c>
      <c r="AP31" s="85">
        <v>839</v>
      </c>
      <c r="AQ31" s="85">
        <v>873.9</v>
      </c>
      <c r="AR31" s="85">
        <v>942.6</v>
      </c>
      <c r="AS31" s="85">
        <v>1057.4000000000001</v>
      </c>
      <c r="AT31" s="85">
        <v>1029.2</v>
      </c>
      <c r="AU31" s="85">
        <v>1024.4000000000001</v>
      </c>
      <c r="AV31" s="85">
        <v>1239.4000000000001</v>
      </c>
      <c r="AW31" s="85">
        <v>1153.4000000000001</v>
      </c>
      <c r="AX31" s="85">
        <v>1509.1</v>
      </c>
      <c r="AY31" s="85">
        <v>1469.9</v>
      </c>
      <c r="AZ31" s="85">
        <v>1709</v>
      </c>
      <c r="BA31" s="85">
        <v>1502.7</v>
      </c>
      <c r="BB31" s="85">
        <v>1766.1</v>
      </c>
      <c r="BC31" s="85">
        <v>1732.7</v>
      </c>
      <c r="BD31" s="85">
        <v>2166.1999999999998</v>
      </c>
      <c r="BE31" s="85">
        <v>2125.4</v>
      </c>
      <c r="BF31" s="85">
        <v>2587.6999999999998</v>
      </c>
      <c r="BG31" s="85">
        <v>2315.5</v>
      </c>
      <c r="BH31" s="85">
        <v>3377.7</v>
      </c>
      <c r="BI31" s="85">
        <v>2775.1</v>
      </c>
      <c r="BJ31" s="85">
        <v>3543.3</v>
      </c>
      <c r="BK31" s="85">
        <v>3830.4</v>
      </c>
      <c r="BL31" s="85">
        <v>4628.2</v>
      </c>
      <c r="BM31" s="142"/>
      <c r="BN31" s="138"/>
      <c r="BO31" s="994" t="s">
        <v>562</v>
      </c>
      <c r="BP31" s="140">
        <v>920.1</v>
      </c>
      <c r="BQ31" s="140">
        <v>1180.7</v>
      </c>
      <c r="BR31" s="85">
        <v>1234.7</v>
      </c>
      <c r="BS31" s="85">
        <v>694</v>
      </c>
      <c r="BT31" s="85">
        <v>736.6</v>
      </c>
      <c r="BU31" s="85">
        <v>2071.1</v>
      </c>
      <c r="BV31" s="85">
        <v>2454.9</v>
      </c>
      <c r="BW31" s="85">
        <v>3826.7</v>
      </c>
      <c r="BX31" s="85">
        <v>3012.5</v>
      </c>
      <c r="BY31" s="85">
        <v>6004</v>
      </c>
      <c r="BZ31" s="85">
        <v>2497.3000000000002</v>
      </c>
      <c r="CA31" s="85">
        <v>2565.4</v>
      </c>
      <c r="CB31" s="85">
        <v>1910.3</v>
      </c>
      <c r="CC31" s="85">
        <v>2817.8</v>
      </c>
      <c r="CD31" s="85">
        <v>1633.6</v>
      </c>
      <c r="CE31" s="85">
        <v>3114.7</v>
      </c>
      <c r="CF31" s="85">
        <v>379.8</v>
      </c>
      <c r="CG31" s="85">
        <v>3574.9</v>
      </c>
      <c r="CH31" s="85">
        <v>1402.7</v>
      </c>
      <c r="CI31" s="85">
        <v>4089.8</v>
      </c>
      <c r="CJ31" s="85">
        <v>3004.4</v>
      </c>
      <c r="CK31" s="85">
        <v>2875.1</v>
      </c>
      <c r="CL31" s="85">
        <v>2356.4</v>
      </c>
      <c r="CM31" s="85">
        <v>2048.1999999999998</v>
      </c>
      <c r="CN31" s="85">
        <v>1659.4</v>
      </c>
      <c r="CO31" s="85">
        <v>1535</v>
      </c>
      <c r="CP31" s="85">
        <v>1905.4</v>
      </c>
      <c r="CQ31" s="85">
        <v>1920.9</v>
      </c>
      <c r="CR31" s="85">
        <v>980.9</v>
      </c>
      <c r="CS31" s="85">
        <v>1117.5999999999999</v>
      </c>
      <c r="CT31" s="85">
        <v>2533.1999999999998</v>
      </c>
      <c r="CU31" s="85">
        <v>2101.9</v>
      </c>
      <c r="CV31" s="85">
        <v>2539.6</v>
      </c>
      <c r="CW31" s="85">
        <v>3227.6</v>
      </c>
      <c r="CX31" s="85">
        <v>3213.1</v>
      </c>
      <c r="CY31" s="85">
        <v>3906.6</v>
      </c>
      <c r="CZ31" s="85">
        <v>3890.9</v>
      </c>
      <c r="DA31" s="85">
        <v>6162.9</v>
      </c>
      <c r="DB31" s="85">
        <v>6728.6</v>
      </c>
      <c r="DD31" s="992" t="s">
        <v>597</v>
      </c>
      <c r="DE31" s="103">
        <v>396.6</v>
      </c>
      <c r="DF31" s="103">
        <v>72.099999999999994</v>
      </c>
      <c r="DG31" s="103">
        <v>80.2</v>
      </c>
      <c r="DH31" s="85">
        <v>122.1</v>
      </c>
      <c r="DJ31" s="991" t="s">
        <v>646</v>
      </c>
      <c r="DK31" s="141" t="s">
        <v>431</v>
      </c>
      <c r="DL31" s="141" t="s">
        <v>431</v>
      </c>
      <c r="DM31" s="66" t="s">
        <v>431</v>
      </c>
      <c r="DN31" s="66">
        <v>0</v>
      </c>
      <c r="DO31" s="66" t="s">
        <v>431</v>
      </c>
      <c r="DP31" s="651">
        <v>200</v>
      </c>
      <c r="DQ31" s="651">
        <v>315</v>
      </c>
      <c r="DR31" s="651" t="s">
        <v>431</v>
      </c>
      <c r="DS31" s="651">
        <v>209.7</v>
      </c>
      <c r="DT31" s="651" t="s">
        <v>431</v>
      </c>
      <c r="DU31" s="651">
        <v>0</v>
      </c>
      <c r="DV31" s="66" t="s">
        <v>431</v>
      </c>
      <c r="DW31" s="66"/>
      <c r="DX31" s="66">
        <v>200</v>
      </c>
      <c r="DY31" s="66">
        <v>200</v>
      </c>
      <c r="DZ31" s="66">
        <v>200</v>
      </c>
      <c r="EA31" s="66">
        <v>200</v>
      </c>
      <c r="EB31" s="66">
        <v>100</v>
      </c>
      <c r="EC31" s="66">
        <v>100</v>
      </c>
      <c r="ED31" s="66">
        <v>100</v>
      </c>
      <c r="EE31" s="66">
        <v>0</v>
      </c>
      <c r="EF31" s="66">
        <v>0</v>
      </c>
      <c r="EG31" s="66">
        <v>500</v>
      </c>
      <c r="EH31" s="66">
        <v>900</v>
      </c>
      <c r="EI31" s="66">
        <v>2732.402</v>
      </c>
      <c r="EJ31" s="66">
        <v>2795.7</v>
      </c>
      <c r="EK31" s="66">
        <v>3357.5</v>
      </c>
      <c r="EL31" s="66">
        <v>2505.29</v>
      </c>
      <c r="EM31" s="66">
        <v>2233.4679999999998</v>
      </c>
      <c r="EN31" s="66">
        <v>1649.3610000000001</v>
      </c>
      <c r="EO31" s="66">
        <v>7311.2240000000002</v>
      </c>
      <c r="EQ31" s="991" t="s">
        <v>3060</v>
      </c>
      <c r="ER31" s="1021">
        <v>4820.0720000000001</v>
      </c>
      <c r="ES31" s="1021">
        <v>5299.0349999999999</v>
      </c>
      <c r="ET31" s="651">
        <v>5356.76</v>
      </c>
      <c r="EU31" s="651">
        <v>4474.9840000000004</v>
      </c>
      <c r="EV31" s="1076"/>
      <c r="EW31" s="1076"/>
      <c r="EX31" s="1076"/>
      <c r="EY31" s="1078"/>
      <c r="EZ31" s="1078"/>
    </row>
    <row r="32" spans="2:156" s="17" customFormat="1" ht="11.25" customHeight="1" x14ac:dyDescent="0.2">
      <c r="R32" s="297">
        <v>4</v>
      </c>
      <c r="S32" s="139" t="s">
        <v>530</v>
      </c>
      <c r="T32" s="85">
        <v>14.7</v>
      </c>
      <c r="U32" s="85">
        <v>15.5</v>
      </c>
      <c r="V32" s="85">
        <v>14.7</v>
      </c>
      <c r="W32" s="85">
        <v>11.1</v>
      </c>
      <c r="X32" s="85">
        <v>8.4</v>
      </c>
      <c r="Y32" s="85">
        <v>73.3</v>
      </c>
      <c r="Z32" s="85">
        <v>103.9</v>
      </c>
      <c r="AA32" s="85">
        <v>90.5</v>
      </c>
      <c r="AB32" s="85">
        <v>87.2</v>
      </c>
      <c r="AC32" s="85">
        <v>91.9</v>
      </c>
      <c r="AD32" s="85">
        <v>112.8</v>
      </c>
      <c r="AE32" s="85">
        <v>111.2</v>
      </c>
      <c r="AF32" s="85">
        <v>120.7</v>
      </c>
      <c r="AG32" s="85">
        <v>126.5</v>
      </c>
      <c r="AH32" s="85">
        <v>142.69999999999999</v>
      </c>
      <c r="AI32" s="85">
        <v>153</v>
      </c>
      <c r="AJ32" s="85">
        <v>148.9</v>
      </c>
      <c r="AK32" s="85">
        <v>161.80000000000001</v>
      </c>
      <c r="AL32" s="85">
        <v>199.7</v>
      </c>
      <c r="AM32" s="85">
        <v>194.5</v>
      </c>
      <c r="AN32" s="85">
        <v>201.7</v>
      </c>
      <c r="AO32" s="85">
        <v>146.69999999999999</v>
      </c>
      <c r="AP32" s="85">
        <v>178.9</v>
      </c>
      <c r="AQ32" s="85">
        <v>143.5</v>
      </c>
      <c r="AR32" s="85">
        <v>136.30000000000001</v>
      </c>
      <c r="AS32" s="85">
        <v>149.9</v>
      </c>
      <c r="AT32" s="85">
        <v>160.9</v>
      </c>
      <c r="AU32" s="85">
        <v>180.3</v>
      </c>
      <c r="AV32" s="85">
        <v>196</v>
      </c>
      <c r="AW32" s="85">
        <v>208.9</v>
      </c>
      <c r="AX32" s="85">
        <v>214.1</v>
      </c>
      <c r="AY32" s="85">
        <v>333.7</v>
      </c>
      <c r="AZ32" s="85">
        <v>382.2</v>
      </c>
      <c r="BA32" s="85">
        <v>468.5</v>
      </c>
      <c r="BB32" s="85">
        <v>588.9</v>
      </c>
      <c r="BC32" s="85">
        <v>698.7</v>
      </c>
      <c r="BD32" s="85">
        <v>1189.0999999999999</v>
      </c>
      <c r="BE32" s="85">
        <v>912.2</v>
      </c>
      <c r="BF32" s="85">
        <v>983</v>
      </c>
      <c r="BG32" s="85">
        <v>773.4</v>
      </c>
      <c r="BH32" s="85">
        <v>948.8</v>
      </c>
      <c r="BI32" s="85">
        <v>1121.8</v>
      </c>
      <c r="BJ32" s="85">
        <v>1143.3</v>
      </c>
      <c r="BK32" s="85">
        <v>1022.2</v>
      </c>
      <c r="BL32" s="85">
        <v>1184.4000000000001</v>
      </c>
      <c r="BM32" s="142"/>
      <c r="BN32" s="138"/>
      <c r="BO32" s="994" t="s">
        <v>628</v>
      </c>
      <c r="BP32" s="140">
        <v>458.2</v>
      </c>
      <c r="BQ32" s="140">
        <v>338.1</v>
      </c>
      <c r="BR32" s="85">
        <v>368.5</v>
      </c>
      <c r="BS32" s="85" t="s">
        <v>577</v>
      </c>
      <c r="BT32" s="85" t="s">
        <v>577</v>
      </c>
      <c r="BU32" s="85" t="s">
        <v>577</v>
      </c>
      <c r="BV32" s="85" t="s">
        <v>577</v>
      </c>
      <c r="BW32" s="85" t="s">
        <v>577</v>
      </c>
      <c r="BX32" s="85">
        <v>5.5</v>
      </c>
      <c r="BY32" s="85" t="s">
        <v>577</v>
      </c>
      <c r="BZ32" s="85">
        <v>5.5</v>
      </c>
      <c r="CA32" s="85" t="s">
        <v>436</v>
      </c>
      <c r="CB32" s="85">
        <v>5.5</v>
      </c>
      <c r="CC32" s="85" t="s">
        <v>436</v>
      </c>
      <c r="CD32" s="85">
        <v>6.2</v>
      </c>
      <c r="CE32" s="85" t="s">
        <v>436</v>
      </c>
      <c r="CF32" s="85">
        <v>5.0999999999999996</v>
      </c>
      <c r="CG32" s="85" t="s">
        <v>436</v>
      </c>
      <c r="CH32" s="85">
        <v>5.0999999999999996</v>
      </c>
      <c r="CI32" s="85" t="s">
        <v>436</v>
      </c>
      <c r="CJ32" s="85">
        <v>6.5</v>
      </c>
      <c r="CK32" s="85">
        <v>6</v>
      </c>
      <c r="CL32" s="85">
        <v>5.0999999999999996</v>
      </c>
      <c r="CM32" s="85">
        <v>6.4</v>
      </c>
      <c r="CN32" s="85" t="s">
        <v>436</v>
      </c>
      <c r="CO32" s="85">
        <v>5.0999999999999996</v>
      </c>
      <c r="CP32" s="85" t="s">
        <v>436</v>
      </c>
      <c r="CQ32" s="85">
        <v>5.5</v>
      </c>
      <c r="CR32" s="85" t="s">
        <v>431</v>
      </c>
      <c r="CS32" s="85" t="s">
        <v>431</v>
      </c>
      <c r="CT32" s="85">
        <v>1006</v>
      </c>
      <c r="CU32" s="85">
        <v>1145.3</v>
      </c>
      <c r="CV32" s="85">
        <v>1438.1</v>
      </c>
      <c r="CW32" s="85">
        <v>1490.2</v>
      </c>
      <c r="CX32" s="85">
        <v>1536.1</v>
      </c>
      <c r="CY32" s="85">
        <v>1344.1</v>
      </c>
      <c r="CZ32" s="85">
        <v>1369.2</v>
      </c>
      <c r="DA32" s="85">
        <v>1512.1</v>
      </c>
      <c r="DB32" s="85">
        <v>1276.3</v>
      </c>
      <c r="DD32" s="992" t="s">
        <v>598</v>
      </c>
      <c r="DE32" s="103">
        <v>151.19999999999999</v>
      </c>
      <c r="DF32" s="103">
        <v>280.60000000000002</v>
      </c>
      <c r="DG32" s="103" t="s">
        <v>431</v>
      </c>
      <c r="DH32" s="85" t="s">
        <v>431</v>
      </c>
      <c r="DJ32" s="991" t="s">
        <v>647</v>
      </c>
      <c r="DK32" s="141">
        <v>20276.5</v>
      </c>
      <c r="DL32" s="141">
        <v>20671</v>
      </c>
      <c r="DM32" s="66">
        <v>28366.3</v>
      </c>
      <c r="DN32" s="66">
        <v>32400.799999999999</v>
      </c>
      <c r="DO32" s="66">
        <v>37966.800000000003</v>
      </c>
      <c r="DP32" s="651">
        <v>46595</v>
      </c>
      <c r="DQ32" s="651">
        <v>46153.2</v>
      </c>
      <c r="DR32" s="651">
        <v>38646.5</v>
      </c>
      <c r="DS32" s="651">
        <v>46524.2</v>
      </c>
      <c r="DT32" s="651">
        <v>40611.699999999997</v>
      </c>
      <c r="DU32" s="651">
        <v>40650.5</v>
      </c>
      <c r="DV32" s="66">
        <v>31474.400000000001</v>
      </c>
      <c r="DW32" s="66">
        <v>41562.199999999997</v>
      </c>
      <c r="DX32" s="66">
        <v>36244.9</v>
      </c>
      <c r="DY32" s="66">
        <v>35049.9</v>
      </c>
      <c r="DZ32" s="66">
        <v>34024.699999999997</v>
      </c>
      <c r="EA32" s="66">
        <v>36318.9</v>
      </c>
      <c r="EB32" s="66">
        <v>36722.800000000003</v>
      </c>
      <c r="EC32" s="66">
        <v>35408.300000000003</v>
      </c>
      <c r="ED32" s="66">
        <v>33593.904000000002</v>
      </c>
      <c r="EE32" s="66">
        <v>29883.192999999999</v>
      </c>
      <c r="EF32" s="66">
        <v>34670.095000000001</v>
      </c>
      <c r="EG32" s="66">
        <v>37469.332000000002</v>
      </c>
      <c r="EH32" s="66">
        <v>34699.495999999999</v>
      </c>
      <c r="EI32" s="66">
        <v>32820.553</v>
      </c>
      <c r="EJ32" s="66">
        <v>44417.8</v>
      </c>
      <c r="EK32" s="66">
        <v>46997.5</v>
      </c>
      <c r="EL32" s="66">
        <v>53184.142999999996</v>
      </c>
      <c r="EM32" s="66">
        <v>45778.139000000003</v>
      </c>
      <c r="EN32" s="66">
        <v>53146.144</v>
      </c>
      <c r="EO32" s="66">
        <v>62649.161999999997</v>
      </c>
      <c r="EQ32" s="991" t="s">
        <v>3061</v>
      </c>
      <c r="ER32" s="1021">
        <v>42027.934000000001</v>
      </c>
      <c r="ES32" s="1021">
        <v>65245.444000000003</v>
      </c>
      <c r="ET32" s="651">
        <v>45153.1</v>
      </c>
      <c r="EU32" s="651">
        <v>55924.03</v>
      </c>
      <c r="EV32" s="1076"/>
      <c r="EW32" s="1076"/>
      <c r="EX32" s="1076"/>
      <c r="EY32" s="1078"/>
      <c r="EZ32" s="1078"/>
    </row>
    <row r="33" spans="18:156" s="17" customFormat="1" ht="11.25" customHeight="1" x14ac:dyDescent="0.2">
      <c r="R33" s="297">
        <v>5</v>
      </c>
      <c r="S33" s="139" t="s">
        <v>531</v>
      </c>
      <c r="T33" s="85">
        <v>3.8</v>
      </c>
      <c r="U33" s="85">
        <v>2.6</v>
      </c>
      <c r="V33" s="85">
        <v>6</v>
      </c>
      <c r="W33" s="85">
        <v>53.6</v>
      </c>
      <c r="X33" s="85">
        <v>31.5</v>
      </c>
      <c r="Y33" s="85">
        <v>18.5</v>
      </c>
      <c r="Z33" s="85">
        <v>30.7</v>
      </c>
      <c r="AA33" s="85">
        <v>7.3</v>
      </c>
      <c r="AB33" s="85">
        <v>17.5</v>
      </c>
      <c r="AC33" s="85">
        <v>14.4</v>
      </c>
      <c r="AD33" s="85">
        <v>57.8</v>
      </c>
      <c r="AE33" s="85">
        <v>17.600000000000001</v>
      </c>
      <c r="AF33" s="85">
        <v>29.3</v>
      </c>
      <c r="AG33" s="85">
        <v>25.6</v>
      </c>
      <c r="AH33" s="85">
        <v>32.9</v>
      </c>
      <c r="AI33" s="85">
        <v>39.799999999999997</v>
      </c>
      <c r="AJ33" s="85">
        <v>74.8</v>
      </c>
      <c r="AK33" s="85">
        <v>134.69999999999999</v>
      </c>
      <c r="AL33" s="85">
        <v>53.6</v>
      </c>
      <c r="AM33" s="85">
        <v>30.2</v>
      </c>
      <c r="AN33" s="85">
        <v>54.7</v>
      </c>
      <c r="AO33" s="85">
        <v>69.3</v>
      </c>
      <c r="AP33" s="85">
        <v>67.8</v>
      </c>
      <c r="AQ33" s="85">
        <v>83.8</v>
      </c>
      <c r="AR33" s="85">
        <v>78</v>
      </c>
      <c r="AS33" s="85">
        <v>68.599999999999994</v>
      </c>
      <c r="AT33" s="85">
        <v>48.4</v>
      </c>
      <c r="AU33" s="85">
        <v>30.4</v>
      </c>
      <c r="AV33" s="85">
        <v>35.799999999999997</v>
      </c>
      <c r="AW33" s="85">
        <v>31.1</v>
      </c>
      <c r="AX33" s="85">
        <v>54.2</v>
      </c>
      <c r="AY33" s="85">
        <v>126.9</v>
      </c>
      <c r="AZ33" s="85">
        <v>193.5</v>
      </c>
      <c r="BA33" s="85">
        <v>141.80000000000001</v>
      </c>
      <c r="BB33" s="85">
        <v>174.1</v>
      </c>
      <c r="BC33" s="85">
        <v>101.3</v>
      </c>
      <c r="BD33" s="85">
        <v>178.1</v>
      </c>
      <c r="BE33" s="85">
        <v>191</v>
      </c>
      <c r="BF33" s="85">
        <v>258.89999999999998</v>
      </c>
      <c r="BG33" s="85">
        <v>257</v>
      </c>
      <c r="BH33" s="85">
        <v>200.4</v>
      </c>
      <c r="BI33" s="85">
        <v>256.3</v>
      </c>
      <c r="BJ33" s="85">
        <v>357.2</v>
      </c>
      <c r="BK33" s="85">
        <v>473.6</v>
      </c>
      <c r="BL33" s="85">
        <v>538.79999999999995</v>
      </c>
      <c r="BM33" s="127"/>
      <c r="BN33" s="138"/>
      <c r="BO33" s="994" t="s">
        <v>563</v>
      </c>
      <c r="BP33" s="140">
        <v>2.7</v>
      </c>
      <c r="BQ33" s="140">
        <v>0.2</v>
      </c>
      <c r="BR33" s="85" t="s">
        <v>577</v>
      </c>
      <c r="BS33" s="85" t="s">
        <v>577</v>
      </c>
      <c r="BT33" s="85" t="s">
        <v>577</v>
      </c>
      <c r="BU33" s="85" t="s">
        <v>577</v>
      </c>
      <c r="BV33" s="85">
        <v>60.2</v>
      </c>
      <c r="BW33" s="85" t="s">
        <v>577</v>
      </c>
      <c r="BX33" s="85" t="s">
        <v>577</v>
      </c>
      <c r="BY33" s="85" t="s">
        <v>577</v>
      </c>
      <c r="BZ33" s="85">
        <v>76.400000000000006</v>
      </c>
      <c r="CA33" s="85" t="s">
        <v>436</v>
      </c>
      <c r="CB33" s="85" t="s">
        <v>436</v>
      </c>
      <c r="CC33" s="85" t="s">
        <v>436</v>
      </c>
      <c r="CD33" s="85">
        <v>24.3</v>
      </c>
      <c r="CE33" s="85" t="s">
        <v>436</v>
      </c>
      <c r="CF33" s="85" t="s">
        <v>436</v>
      </c>
      <c r="CG33" s="85" t="s">
        <v>436</v>
      </c>
      <c r="CH33" s="85" t="s">
        <v>436</v>
      </c>
      <c r="CI33" s="85" t="s">
        <v>436</v>
      </c>
      <c r="CJ33" s="85" t="s">
        <v>436</v>
      </c>
      <c r="CK33" s="85" t="s">
        <v>436</v>
      </c>
      <c r="CL33" s="85">
        <v>70.5</v>
      </c>
      <c r="CM33" s="85" t="s">
        <v>436</v>
      </c>
      <c r="CN33" s="85">
        <v>15.2</v>
      </c>
      <c r="CO33" s="85">
        <v>4</v>
      </c>
      <c r="CP33" s="85" t="s">
        <v>436</v>
      </c>
      <c r="CQ33" s="85" t="s">
        <v>431</v>
      </c>
      <c r="CR33" s="85">
        <v>0.1</v>
      </c>
      <c r="CS33" s="85" t="s">
        <v>431</v>
      </c>
      <c r="CT33" s="85">
        <v>24.7</v>
      </c>
      <c r="CU33" s="85">
        <v>155.80000000000001</v>
      </c>
      <c r="CV33" s="85">
        <v>73.3</v>
      </c>
      <c r="CW33" s="85" t="s">
        <v>431</v>
      </c>
      <c r="CX33" s="85" t="s">
        <v>431</v>
      </c>
      <c r="CY33" s="85">
        <v>0.7</v>
      </c>
      <c r="CZ33" s="85">
        <v>0.5</v>
      </c>
      <c r="DA33" s="85">
        <v>1.2</v>
      </c>
      <c r="DB33" s="85">
        <v>0.7</v>
      </c>
      <c r="DD33" s="148" t="s">
        <v>599</v>
      </c>
      <c r="DE33" s="136">
        <v>8413.7000000000007</v>
      </c>
      <c r="DF33" s="136">
        <v>10960.7</v>
      </c>
      <c r="DG33" s="136">
        <v>10759.5</v>
      </c>
      <c r="DH33" s="147">
        <v>10654.5</v>
      </c>
      <c r="DJ33" s="149" t="s">
        <v>648</v>
      </c>
      <c r="DK33" s="137">
        <v>835684.7</v>
      </c>
      <c r="DL33" s="137">
        <v>909148.8</v>
      </c>
      <c r="DM33" s="67">
        <v>1135797.3</v>
      </c>
      <c r="DN33" s="67">
        <v>1201390.7</v>
      </c>
      <c r="DO33" s="67">
        <v>1404194.2</v>
      </c>
      <c r="DP33" s="650">
        <v>1445360</v>
      </c>
      <c r="DQ33" s="650">
        <v>1646615.4</v>
      </c>
      <c r="DR33" s="650">
        <v>1669727.6</v>
      </c>
      <c r="DS33" s="650">
        <v>1884922.9</v>
      </c>
      <c r="DT33" s="650">
        <v>2074977.9</v>
      </c>
      <c r="DU33" s="650">
        <v>2240767.9</v>
      </c>
      <c r="DV33" s="67">
        <v>2096078.9</v>
      </c>
      <c r="DW33" s="67">
        <v>2221542</v>
      </c>
      <c r="DX33" s="67">
        <v>2193624</v>
      </c>
      <c r="DY33" s="67">
        <v>2386470.9</v>
      </c>
      <c r="DZ33" s="67">
        <v>2364473.6</v>
      </c>
      <c r="EA33" s="67">
        <v>2459754.2000000002</v>
      </c>
      <c r="EB33" s="67">
        <v>2393109.2000000002</v>
      </c>
      <c r="EC33" s="67">
        <v>2539961.2999999998</v>
      </c>
      <c r="ED33" s="67">
        <v>2436423.3560000001</v>
      </c>
      <c r="EE33" s="67">
        <v>2763136.1680000001</v>
      </c>
      <c r="EF33" s="67">
        <v>2758032.8330000001</v>
      </c>
      <c r="EG33" s="67">
        <v>2975071.9270000001</v>
      </c>
      <c r="EH33" s="67">
        <v>2930255.8960000002</v>
      </c>
      <c r="EI33" s="67">
        <v>3174992.8050000002</v>
      </c>
      <c r="EJ33" s="67">
        <v>3270052.4</v>
      </c>
      <c r="EK33" s="67">
        <v>3597450</v>
      </c>
      <c r="EL33" s="67">
        <v>3861264.9709999999</v>
      </c>
      <c r="EM33" s="67">
        <v>4100889.15</v>
      </c>
      <c r="EN33" s="67">
        <v>4531966.5159999998</v>
      </c>
      <c r="EO33" s="67">
        <v>4954290.6890000002</v>
      </c>
      <c r="EQ33" s="991" t="s">
        <v>3062</v>
      </c>
      <c r="ER33" s="1021">
        <v>9140.89</v>
      </c>
      <c r="ES33" s="1021">
        <v>10855.498</v>
      </c>
      <c r="ET33" s="651">
        <v>11356.419</v>
      </c>
      <c r="EU33" s="651">
        <v>14642.74</v>
      </c>
      <c r="EV33" s="1076"/>
      <c r="EW33" s="1076"/>
      <c r="EX33" s="1076"/>
      <c r="EY33" s="1078"/>
      <c r="EZ33" s="1078"/>
    </row>
    <row r="34" spans="18:156" s="17" customFormat="1" ht="11.25" customHeight="1" x14ac:dyDescent="0.2">
      <c r="R34" s="297">
        <v>6</v>
      </c>
      <c r="S34" s="139" t="s">
        <v>539</v>
      </c>
      <c r="T34" s="85">
        <v>690.8</v>
      </c>
      <c r="U34" s="85">
        <v>624.6</v>
      </c>
      <c r="V34" s="85">
        <v>786.9</v>
      </c>
      <c r="W34" s="85">
        <v>771.6</v>
      </c>
      <c r="X34" s="85">
        <v>942.4</v>
      </c>
      <c r="Y34" s="85">
        <v>827.7</v>
      </c>
      <c r="Z34" s="85">
        <v>1252.5999999999999</v>
      </c>
      <c r="AA34" s="85">
        <v>1315.7</v>
      </c>
      <c r="AB34" s="85">
        <v>1418.6</v>
      </c>
      <c r="AC34" s="85">
        <v>1666.1</v>
      </c>
      <c r="AD34" s="85">
        <v>2145</v>
      </c>
      <c r="AE34" s="85">
        <v>2191.1</v>
      </c>
      <c r="AF34" s="85">
        <v>2450.1999999999998</v>
      </c>
      <c r="AG34" s="85">
        <v>2277.5</v>
      </c>
      <c r="AH34" s="85">
        <v>2944.8</v>
      </c>
      <c r="AI34" s="85">
        <v>2811.9</v>
      </c>
      <c r="AJ34" s="85">
        <v>3054.4</v>
      </c>
      <c r="AK34" s="85">
        <v>3387.5</v>
      </c>
      <c r="AL34" s="85">
        <v>3937.6</v>
      </c>
      <c r="AM34" s="85">
        <v>3135.5</v>
      </c>
      <c r="AN34" s="85">
        <v>3434.2</v>
      </c>
      <c r="AO34" s="85">
        <v>3266.7</v>
      </c>
      <c r="AP34" s="85">
        <v>3589.2</v>
      </c>
      <c r="AQ34" s="85">
        <v>3348.2</v>
      </c>
      <c r="AR34" s="85">
        <v>3137.3</v>
      </c>
      <c r="AS34" s="85">
        <v>3182.8</v>
      </c>
      <c r="AT34" s="85">
        <v>3802.9</v>
      </c>
      <c r="AU34" s="85">
        <v>3886.6</v>
      </c>
      <c r="AV34" s="85">
        <v>4819.3999999999996</v>
      </c>
      <c r="AW34" s="85">
        <v>5488.4</v>
      </c>
      <c r="AX34" s="85">
        <v>5008.5</v>
      </c>
      <c r="AY34" s="85">
        <v>6348.8</v>
      </c>
      <c r="AZ34" s="85">
        <v>5848.8</v>
      </c>
      <c r="BA34" s="85">
        <v>5854.6</v>
      </c>
      <c r="BB34" s="85">
        <v>6540.9</v>
      </c>
      <c r="BC34" s="85">
        <v>6146.1</v>
      </c>
      <c r="BD34" s="85">
        <v>7188.1</v>
      </c>
      <c r="BE34" s="85">
        <v>7889.1</v>
      </c>
      <c r="BF34" s="85">
        <v>9027.1</v>
      </c>
      <c r="BG34" s="85">
        <v>9927.6</v>
      </c>
      <c r="BH34" s="85">
        <v>11004.7</v>
      </c>
      <c r="BI34" s="85">
        <v>10662.4</v>
      </c>
      <c r="BJ34" s="85">
        <v>12681.9</v>
      </c>
      <c r="BK34" s="85">
        <v>14819.6</v>
      </c>
      <c r="BL34" s="85">
        <v>14085</v>
      </c>
      <c r="BM34" s="142"/>
      <c r="BN34" s="138"/>
      <c r="BO34" s="994" t="s">
        <v>629</v>
      </c>
      <c r="BP34" s="140">
        <v>21.7</v>
      </c>
      <c r="BQ34" s="140">
        <v>42.1</v>
      </c>
      <c r="BR34" s="85" t="s">
        <v>577</v>
      </c>
      <c r="BS34" s="85">
        <v>2</v>
      </c>
      <c r="BT34" s="85">
        <v>18.5</v>
      </c>
      <c r="BU34" s="85">
        <v>4.0999999999999996</v>
      </c>
      <c r="BV34" s="85" t="s">
        <v>577</v>
      </c>
      <c r="BW34" s="85" t="s">
        <v>577</v>
      </c>
      <c r="BX34" s="85">
        <v>1.5</v>
      </c>
      <c r="BY34" s="85">
        <v>4</v>
      </c>
      <c r="BZ34" s="85">
        <v>1.5</v>
      </c>
      <c r="CA34" s="85">
        <v>1.5</v>
      </c>
      <c r="CB34" s="85">
        <v>2.7</v>
      </c>
      <c r="CC34" s="85">
        <v>1.6</v>
      </c>
      <c r="CD34" s="85">
        <v>1.5</v>
      </c>
      <c r="CE34" s="85">
        <v>1.8</v>
      </c>
      <c r="CF34" s="85">
        <v>8.5</v>
      </c>
      <c r="CG34" s="85">
        <v>2.1</v>
      </c>
      <c r="CH34" s="85">
        <v>51.4</v>
      </c>
      <c r="CI34" s="85">
        <v>2.4</v>
      </c>
      <c r="CJ34" s="85">
        <v>10.9</v>
      </c>
      <c r="CK34" s="85">
        <v>836</v>
      </c>
      <c r="CL34" s="85">
        <v>195.6</v>
      </c>
      <c r="CM34" s="85">
        <v>209.4</v>
      </c>
      <c r="CN34" s="85">
        <v>268.5</v>
      </c>
      <c r="CO34" s="85">
        <v>384.4</v>
      </c>
      <c r="CP34" s="85">
        <v>527.20000000000005</v>
      </c>
      <c r="CQ34" s="85">
        <v>287</v>
      </c>
      <c r="CR34" s="85">
        <v>311.3</v>
      </c>
      <c r="CS34" s="85">
        <v>436.4</v>
      </c>
      <c r="CT34" s="85">
        <v>1125.4000000000001</v>
      </c>
      <c r="CU34" s="85">
        <v>714.1</v>
      </c>
      <c r="CV34" s="85">
        <v>1687.1</v>
      </c>
      <c r="CW34" s="85">
        <v>1814.9</v>
      </c>
      <c r="CX34" s="85">
        <v>1534.8</v>
      </c>
      <c r="CY34" s="85">
        <v>2071.9</v>
      </c>
      <c r="CZ34" s="85">
        <v>1997.5</v>
      </c>
      <c r="DA34" s="85">
        <v>1701.2</v>
      </c>
      <c r="DB34" s="85">
        <v>1371.8</v>
      </c>
      <c r="DD34" s="992" t="s">
        <v>623</v>
      </c>
      <c r="DE34" s="103">
        <v>884.1</v>
      </c>
      <c r="DF34" s="103">
        <v>819.4</v>
      </c>
      <c r="DG34" s="103" t="s">
        <v>431</v>
      </c>
      <c r="DH34" s="85" t="s">
        <v>431</v>
      </c>
      <c r="DJ34" s="991" t="s">
        <v>649</v>
      </c>
      <c r="DK34" s="141">
        <v>126156.3</v>
      </c>
      <c r="DL34" s="141">
        <v>113457.5</v>
      </c>
      <c r="DM34" s="66">
        <v>118759.7</v>
      </c>
      <c r="DN34" s="66">
        <v>127106.1</v>
      </c>
      <c r="DO34" s="66">
        <v>137860.4</v>
      </c>
      <c r="DP34" s="651">
        <v>131542.29999999999</v>
      </c>
      <c r="DQ34" s="651">
        <v>142867.9</v>
      </c>
      <c r="DR34" s="651">
        <v>144057.9</v>
      </c>
      <c r="DS34" s="651">
        <v>156283.4</v>
      </c>
      <c r="DT34" s="651">
        <v>154438.29999999999</v>
      </c>
      <c r="DU34" s="651">
        <v>170607.4</v>
      </c>
      <c r="DV34" s="66">
        <v>157163.20000000001</v>
      </c>
      <c r="DW34" s="66">
        <v>165826.20000000001</v>
      </c>
      <c r="DX34" s="66">
        <v>165206.6</v>
      </c>
      <c r="DY34" s="66">
        <v>178212.5</v>
      </c>
      <c r="DZ34" s="66">
        <v>179946.5</v>
      </c>
      <c r="EA34" s="66">
        <v>187134.8</v>
      </c>
      <c r="EB34" s="66">
        <v>199001.60000000001</v>
      </c>
      <c r="EC34" s="66">
        <v>212539.3</v>
      </c>
      <c r="ED34" s="66">
        <v>220943.41699999999</v>
      </c>
      <c r="EE34" s="66">
        <v>238176.39799999999</v>
      </c>
      <c r="EF34" s="66">
        <v>252679.092</v>
      </c>
      <c r="EG34" s="66">
        <v>270245.73599999998</v>
      </c>
      <c r="EH34" s="66">
        <v>285362.92800000001</v>
      </c>
      <c r="EI34" s="66">
        <v>302948.30900000001</v>
      </c>
      <c r="EJ34" s="66">
        <v>292926.59999999998</v>
      </c>
      <c r="EK34" s="66">
        <v>302654.59999999998</v>
      </c>
      <c r="EL34" s="66">
        <v>297493.18400000001</v>
      </c>
      <c r="EM34" s="66">
        <v>309189.23599999998</v>
      </c>
      <c r="EN34" s="66">
        <v>305532.158</v>
      </c>
      <c r="EO34" s="66">
        <v>306553.17700000003</v>
      </c>
      <c r="EQ34" s="991" t="s">
        <v>3063</v>
      </c>
      <c r="ER34" s="1021">
        <v>5341.6049999999996</v>
      </c>
      <c r="ES34" s="1021">
        <v>4514.107</v>
      </c>
      <c r="ET34" s="651">
        <v>4170.9399999999996</v>
      </c>
      <c r="EU34" s="651">
        <v>4009.4409999999998</v>
      </c>
      <c r="EV34" s="1076"/>
      <c r="EW34" s="1076"/>
      <c r="EX34" s="1076"/>
      <c r="EY34" s="1078"/>
      <c r="EZ34" s="1078"/>
    </row>
    <row r="35" spans="18:156" s="17" customFormat="1" ht="11.25" customHeight="1" x14ac:dyDescent="0.2">
      <c r="R35" s="297"/>
      <c r="S35" s="144" t="s">
        <v>1837</v>
      </c>
      <c r="T35" s="85">
        <v>538.6</v>
      </c>
      <c r="U35" s="85">
        <v>467.2</v>
      </c>
      <c r="V35" s="85">
        <v>652.6</v>
      </c>
      <c r="W35" s="85">
        <v>553.29999999999995</v>
      </c>
      <c r="X35" s="85">
        <v>748.7</v>
      </c>
      <c r="Y35" s="85">
        <v>721.5</v>
      </c>
      <c r="Z35" s="85">
        <v>1172.0999999999999</v>
      </c>
      <c r="AA35" s="85">
        <v>1228.5999999999999</v>
      </c>
      <c r="AB35" s="85">
        <v>1320.6</v>
      </c>
      <c r="AC35" s="85">
        <v>1569.4</v>
      </c>
      <c r="AD35" s="85">
        <v>2060.3000000000002</v>
      </c>
      <c r="AE35" s="85">
        <v>2117.6999999999998</v>
      </c>
      <c r="AF35" s="85">
        <v>2306.1</v>
      </c>
      <c r="AG35" s="85">
        <v>2062</v>
      </c>
      <c r="AH35" s="85">
        <v>2704.8</v>
      </c>
      <c r="AI35" s="85">
        <v>2545.1999999999998</v>
      </c>
      <c r="AJ35" s="85">
        <v>2808.8</v>
      </c>
      <c r="AK35" s="85">
        <v>3125.7</v>
      </c>
      <c r="AL35" s="85">
        <v>3828</v>
      </c>
      <c r="AM35" s="85">
        <v>2960.4</v>
      </c>
      <c r="AN35" s="85">
        <v>3267.2</v>
      </c>
      <c r="AO35" s="85">
        <v>3059.3</v>
      </c>
      <c r="AP35" s="85">
        <v>3379.8</v>
      </c>
      <c r="AQ35" s="85">
        <v>3170</v>
      </c>
      <c r="AR35" s="85">
        <v>2960.7</v>
      </c>
      <c r="AS35" s="85">
        <v>2981</v>
      </c>
      <c r="AT35" s="85">
        <v>3636.7</v>
      </c>
      <c r="AU35" s="85">
        <v>3681.7</v>
      </c>
      <c r="AV35" s="85">
        <v>4615.7</v>
      </c>
      <c r="AW35" s="85">
        <v>5278</v>
      </c>
      <c r="AX35" s="85">
        <v>4810.3</v>
      </c>
      <c r="AY35" s="85">
        <v>5867.8</v>
      </c>
      <c r="AZ35" s="85">
        <v>5480.5</v>
      </c>
      <c r="BA35" s="85">
        <v>5486.8</v>
      </c>
      <c r="BB35" s="85">
        <v>6045.2</v>
      </c>
      <c r="BC35" s="85">
        <v>5723.4</v>
      </c>
      <c r="BD35" s="85">
        <v>6724.4</v>
      </c>
      <c r="BE35" s="85">
        <v>7357</v>
      </c>
      <c r="BF35" s="85">
        <v>8165.3</v>
      </c>
      <c r="BG35" s="85">
        <v>9026.1</v>
      </c>
      <c r="BH35" s="85">
        <v>10093.4</v>
      </c>
      <c r="BI35" s="85">
        <v>9405.4</v>
      </c>
      <c r="BJ35" s="85">
        <v>11193.4</v>
      </c>
      <c r="BK35" s="85">
        <v>13173.4</v>
      </c>
      <c r="BL35" s="85">
        <v>12414.6</v>
      </c>
      <c r="BM35" s="142"/>
      <c r="BN35" s="138"/>
      <c r="BO35" s="993" t="s">
        <v>630</v>
      </c>
      <c r="BP35" s="140">
        <v>268.8</v>
      </c>
      <c r="BQ35" s="140">
        <v>808.3</v>
      </c>
      <c r="BR35" s="85">
        <v>876.3</v>
      </c>
      <c r="BS35" s="85">
        <v>1073.7</v>
      </c>
      <c r="BT35" s="85">
        <v>945.6</v>
      </c>
      <c r="BU35" s="85">
        <v>815.8</v>
      </c>
      <c r="BV35" s="85">
        <v>877.1</v>
      </c>
      <c r="BW35" s="85">
        <v>562.4</v>
      </c>
      <c r="BX35" s="85">
        <v>1376.4</v>
      </c>
      <c r="BY35" s="85">
        <v>1918.7</v>
      </c>
      <c r="BZ35" s="85">
        <v>250.6</v>
      </c>
      <c r="CA35" s="85">
        <v>607.1</v>
      </c>
      <c r="CB35" s="85">
        <v>357</v>
      </c>
      <c r="CC35" s="85">
        <v>666.8</v>
      </c>
      <c r="CD35" s="85">
        <v>219.5</v>
      </c>
      <c r="CE35" s="85">
        <v>737</v>
      </c>
      <c r="CF35" s="85">
        <v>207.1</v>
      </c>
      <c r="CG35" s="85">
        <v>846</v>
      </c>
      <c r="CH35" s="85">
        <v>138</v>
      </c>
      <c r="CI35" s="85">
        <v>967.9</v>
      </c>
      <c r="CJ35" s="85">
        <v>265</v>
      </c>
      <c r="CK35" s="85">
        <v>29.8</v>
      </c>
      <c r="CL35" s="85">
        <v>1709.3</v>
      </c>
      <c r="CM35" s="85">
        <v>1786.8</v>
      </c>
      <c r="CN35" s="85">
        <v>1933.7</v>
      </c>
      <c r="CO35" s="85">
        <v>2327.9</v>
      </c>
      <c r="CP35" s="85">
        <v>2721.5</v>
      </c>
      <c r="CQ35" s="85">
        <v>3359.2</v>
      </c>
      <c r="CR35" s="85">
        <v>4292.5</v>
      </c>
      <c r="CS35" s="85">
        <v>5835.3</v>
      </c>
      <c r="CT35" s="85">
        <v>7566.6</v>
      </c>
      <c r="CU35" s="85">
        <v>8205.7000000000007</v>
      </c>
      <c r="CV35" s="85">
        <v>11208.7</v>
      </c>
      <c r="CW35" s="85">
        <v>9098.1</v>
      </c>
      <c r="CX35" s="85">
        <v>12197.6</v>
      </c>
      <c r="CY35" s="85">
        <v>11289.7</v>
      </c>
      <c r="CZ35" s="85">
        <v>16736.8</v>
      </c>
      <c r="DA35" s="85">
        <v>18185.3</v>
      </c>
      <c r="DB35" s="85">
        <v>14769</v>
      </c>
      <c r="DD35" s="992" t="s">
        <v>624</v>
      </c>
      <c r="DE35" s="103">
        <v>688</v>
      </c>
      <c r="DF35" s="103">
        <v>320</v>
      </c>
      <c r="DG35" s="103">
        <v>820.4</v>
      </c>
      <c r="DH35" s="85">
        <v>175</v>
      </c>
      <c r="DJ35" s="143" t="s">
        <v>650</v>
      </c>
      <c r="DK35" s="141">
        <v>117177.1</v>
      </c>
      <c r="DL35" s="141">
        <v>62211.5</v>
      </c>
      <c r="DM35" s="66">
        <v>68329.399999999994</v>
      </c>
      <c r="DN35" s="66">
        <v>75253.600000000006</v>
      </c>
      <c r="DO35" s="66">
        <v>85645.5</v>
      </c>
      <c r="DP35" s="651">
        <v>85535.8</v>
      </c>
      <c r="DQ35" s="651">
        <v>99083.4</v>
      </c>
      <c r="DR35" s="651">
        <v>103440.4</v>
      </c>
      <c r="DS35" s="651">
        <v>114703.8</v>
      </c>
      <c r="DT35" s="651">
        <v>110779.2</v>
      </c>
      <c r="DU35" s="651">
        <v>120035.9</v>
      </c>
      <c r="DV35" s="66">
        <v>113890.7</v>
      </c>
      <c r="DW35" s="66">
        <v>120137.4</v>
      </c>
      <c r="DX35" s="66">
        <v>114912.1</v>
      </c>
      <c r="DY35" s="66">
        <v>125848.1</v>
      </c>
      <c r="DZ35" s="66">
        <v>127897.60000000001</v>
      </c>
      <c r="EA35" s="66">
        <v>135777.29999999999</v>
      </c>
      <c r="EB35" s="66">
        <v>144465.79999999999</v>
      </c>
      <c r="EC35" s="66">
        <v>153318.1</v>
      </c>
      <c r="ED35" s="66">
        <v>161157.35200000001</v>
      </c>
      <c r="EE35" s="66">
        <v>171731.58799999999</v>
      </c>
      <c r="EF35" s="66">
        <v>177356.17499999999</v>
      </c>
      <c r="EG35" s="66">
        <v>185726.285</v>
      </c>
      <c r="EH35" s="66">
        <v>196409.905</v>
      </c>
      <c r="EI35" s="66">
        <v>204793.245</v>
      </c>
      <c r="EJ35" s="66">
        <v>191551</v>
      </c>
      <c r="EK35" s="66">
        <v>201253.5</v>
      </c>
      <c r="EL35" s="66">
        <v>194713.86</v>
      </c>
      <c r="EM35" s="66">
        <v>190071.51300000001</v>
      </c>
      <c r="EN35" s="66">
        <v>183822.83199999999</v>
      </c>
      <c r="EO35" s="66">
        <v>184661.15100000001</v>
      </c>
      <c r="EQ35" s="991" t="s">
        <v>3064</v>
      </c>
      <c r="ER35" s="1021">
        <v>40184.752</v>
      </c>
      <c r="ES35" s="1021">
        <v>35186.184000000001</v>
      </c>
      <c r="ET35" s="651">
        <v>33138.078999999998</v>
      </c>
      <c r="EU35" s="651">
        <v>32474.316999999999</v>
      </c>
      <c r="EV35" s="1076"/>
      <c r="EW35" s="1076"/>
      <c r="EX35" s="1076"/>
      <c r="EY35" s="1078"/>
      <c r="EZ35" s="1078"/>
    </row>
    <row r="36" spans="18:156" s="17" customFormat="1" ht="11.25" customHeight="1" x14ac:dyDescent="0.2">
      <c r="R36" s="297"/>
      <c r="S36" s="144" t="s">
        <v>1838</v>
      </c>
      <c r="T36" s="85">
        <v>145</v>
      </c>
      <c r="U36" s="85">
        <v>151.6</v>
      </c>
      <c r="V36" s="85">
        <v>126.4</v>
      </c>
      <c r="W36" s="85">
        <v>210.7</v>
      </c>
      <c r="X36" s="85">
        <v>179.2</v>
      </c>
      <c r="Y36" s="85">
        <v>98.7</v>
      </c>
      <c r="Z36" s="85">
        <v>71.900000000000006</v>
      </c>
      <c r="AA36" s="85">
        <v>74.599999999999994</v>
      </c>
      <c r="AB36" s="85">
        <v>81.099999999999994</v>
      </c>
      <c r="AC36" s="85">
        <v>79.8</v>
      </c>
      <c r="AD36" s="85">
        <v>55.3</v>
      </c>
      <c r="AE36" s="85">
        <v>47.7</v>
      </c>
      <c r="AF36" s="85">
        <v>102.8</v>
      </c>
      <c r="AG36" s="85">
        <v>175.1</v>
      </c>
      <c r="AH36" s="85">
        <v>194.3</v>
      </c>
      <c r="AI36" s="85">
        <v>212.4</v>
      </c>
      <c r="AJ36" s="85">
        <v>200.3</v>
      </c>
      <c r="AK36" s="85">
        <v>205.2</v>
      </c>
      <c r="AL36" s="85">
        <v>51.3</v>
      </c>
      <c r="AM36" s="85">
        <v>105.8</v>
      </c>
      <c r="AN36" s="85">
        <v>97.3</v>
      </c>
      <c r="AO36" s="85">
        <v>117.3</v>
      </c>
      <c r="AP36" s="85">
        <v>83.2</v>
      </c>
      <c r="AQ36" s="85">
        <v>92.4</v>
      </c>
      <c r="AR36" s="85">
        <v>89.4</v>
      </c>
      <c r="AS36" s="85">
        <v>86.1</v>
      </c>
      <c r="AT36" s="85">
        <v>87.4</v>
      </c>
      <c r="AU36" s="85">
        <v>125.9</v>
      </c>
      <c r="AV36" s="85">
        <v>125</v>
      </c>
      <c r="AW36" s="85">
        <v>136.6</v>
      </c>
      <c r="AX36" s="85">
        <v>120.6</v>
      </c>
      <c r="AY36" s="85">
        <v>358.9</v>
      </c>
      <c r="AZ36" s="85">
        <v>223.8</v>
      </c>
      <c r="BA36" s="85">
        <v>236.1</v>
      </c>
      <c r="BB36" s="85">
        <v>295.2</v>
      </c>
      <c r="BC36" s="85">
        <v>209.2</v>
      </c>
      <c r="BD36" s="85">
        <v>233.7</v>
      </c>
      <c r="BE36" s="85">
        <v>292</v>
      </c>
      <c r="BF36" s="85">
        <v>572</v>
      </c>
      <c r="BG36" s="85">
        <v>564.1</v>
      </c>
      <c r="BH36" s="85">
        <v>544.1</v>
      </c>
      <c r="BI36" s="85">
        <v>672.3</v>
      </c>
      <c r="BJ36" s="85">
        <v>791.5</v>
      </c>
      <c r="BK36" s="85">
        <v>1008.2</v>
      </c>
      <c r="BL36" s="85">
        <v>938.9</v>
      </c>
      <c r="BM36" s="127"/>
      <c r="BN36" s="138"/>
      <c r="BO36" s="993" t="s">
        <v>564</v>
      </c>
      <c r="BP36" s="140">
        <v>21.5</v>
      </c>
      <c r="BQ36" s="140">
        <v>7.9</v>
      </c>
      <c r="BR36" s="85">
        <v>19.2</v>
      </c>
      <c r="BS36" s="85">
        <v>5.6</v>
      </c>
      <c r="BT36" s="85">
        <v>12.8</v>
      </c>
      <c r="BU36" s="85">
        <v>5.7</v>
      </c>
      <c r="BV36" s="85">
        <v>94.2</v>
      </c>
      <c r="BW36" s="85">
        <v>83</v>
      </c>
      <c r="BX36" s="85">
        <v>44.5</v>
      </c>
      <c r="BY36" s="85">
        <v>86.6</v>
      </c>
      <c r="BZ36" s="85">
        <v>27.2</v>
      </c>
      <c r="CA36" s="85">
        <v>22.2</v>
      </c>
      <c r="CB36" s="85">
        <v>31.8</v>
      </c>
      <c r="CC36" s="85">
        <v>24.4</v>
      </c>
      <c r="CD36" s="85">
        <v>0.3</v>
      </c>
      <c r="CE36" s="85">
        <v>26.5</v>
      </c>
      <c r="CF36" s="85">
        <v>44.5</v>
      </c>
      <c r="CG36" s="85">
        <v>30.4</v>
      </c>
      <c r="CH36" s="85">
        <v>79.3</v>
      </c>
      <c r="CI36" s="85">
        <v>34.799999999999997</v>
      </c>
      <c r="CJ36" s="85">
        <v>56.9</v>
      </c>
      <c r="CK36" s="85">
        <v>47.6</v>
      </c>
      <c r="CL36" s="85">
        <v>53.5</v>
      </c>
      <c r="CM36" s="85">
        <v>1279</v>
      </c>
      <c r="CN36" s="85">
        <v>1278.9000000000001</v>
      </c>
      <c r="CO36" s="85">
        <v>1242.5999999999999</v>
      </c>
      <c r="CP36" s="85">
        <v>1425.2</v>
      </c>
      <c r="CQ36" s="85">
        <v>1289.3</v>
      </c>
      <c r="CR36" s="85">
        <v>745.6</v>
      </c>
      <c r="CS36" s="85">
        <v>411.3</v>
      </c>
      <c r="CT36" s="85">
        <v>133.19999999999999</v>
      </c>
      <c r="CU36" s="85">
        <v>532.4</v>
      </c>
      <c r="CV36" s="85">
        <v>429.3</v>
      </c>
      <c r="CW36" s="85">
        <v>577.6</v>
      </c>
      <c r="CX36" s="85">
        <v>733.2</v>
      </c>
      <c r="CY36" s="85">
        <v>341.8</v>
      </c>
      <c r="CZ36" s="85">
        <v>386.7</v>
      </c>
      <c r="DA36" s="85">
        <v>255.3</v>
      </c>
      <c r="DB36" s="85">
        <v>432.1</v>
      </c>
      <c r="DD36" s="992" t="s">
        <v>625</v>
      </c>
      <c r="DE36" s="103">
        <v>6841.6</v>
      </c>
      <c r="DF36" s="103">
        <v>9821.2999999999993</v>
      </c>
      <c r="DG36" s="103">
        <v>9939.1</v>
      </c>
      <c r="DH36" s="85">
        <v>10479.5</v>
      </c>
      <c r="DJ36" s="143" t="s">
        <v>651</v>
      </c>
      <c r="DK36" s="141">
        <v>4940.3999999999996</v>
      </c>
      <c r="DL36" s="141">
        <v>10127.1</v>
      </c>
      <c r="DM36" s="66">
        <v>12353.8</v>
      </c>
      <c r="DN36" s="66">
        <v>13120.9</v>
      </c>
      <c r="DO36" s="66">
        <v>13580.4</v>
      </c>
      <c r="DP36" s="651">
        <v>14328.1</v>
      </c>
      <c r="DQ36" s="651">
        <v>14434.4</v>
      </c>
      <c r="DR36" s="651">
        <v>15727.8</v>
      </c>
      <c r="DS36" s="651">
        <v>18836.599999999999</v>
      </c>
      <c r="DT36" s="651">
        <v>21061.4</v>
      </c>
      <c r="DU36" s="651">
        <v>26291.7</v>
      </c>
      <c r="DV36" s="66">
        <v>21150.6</v>
      </c>
      <c r="DW36" s="66">
        <v>20611.7</v>
      </c>
      <c r="DX36" s="66">
        <v>22968.6</v>
      </c>
      <c r="DY36" s="66">
        <v>24906.7</v>
      </c>
      <c r="DZ36" s="66">
        <v>26648.799999999999</v>
      </c>
      <c r="EA36" s="66">
        <v>28530.7</v>
      </c>
      <c r="EB36" s="66">
        <v>30214.5</v>
      </c>
      <c r="EC36" s="66">
        <v>34231</v>
      </c>
      <c r="ED36" s="66">
        <v>34271.485999999997</v>
      </c>
      <c r="EE36" s="66">
        <v>38258.235999999997</v>
      </c>
      <c r="EF36" s="66">
        <v>44789.499000000003</v>
      </c>
      <c r="EG36" s="66">
        <v>54115.892</v>
      </c>
      <c r="EH36" s="66">
        <v>58582.771000000001</v>
      </c>
      <c r="EI36" s="66">
        <v>65035.37</v>
      </c>
      <c r="EJ36" s="66">
        <v>73180.399999999994</v>
      </c>
      <c r="EK36" s="66">
        <v>73423.100000000006</v>
      </c>
      <c r="EL36" s="66">
        <v>76361.120999999999</v>
      </c>
      <c r="EM36" s="66">
        <v>88901.251999999993</v>
      </c>
      <c r="EN36" s="66">
        <v>91982.534</v>
      </c>
      <c r="EO36" s="66">
        <v>90541.062000000005</v>
      </c>
      <c r="EQ36" s="38" t="s">
        <v>3032</v>
      </c>
      <c r="ER36" s="1020">
        <v>5020770.9340000004</v>
      </c>
      <c r="ES36" s="1020">
        <v>5130954.2029999997</v>
      </c>
      <c r="ET36" s="650">
        <v>5126151.9019999998</v>
      </c>
      <c r="EU36" s="650">
        <v>5362494.7649999997</v>
      </c>
      <c r="EV36" s="1076"/>
      <c r="EW36" s="1076"/>
      <c r="EX36" s="1076"/>
      <c r="EY36" s="1078"/>
      <c r="EZ36" s="1078"/>
    </row>
    <row r="37" spans="18:156" s="17" customFormat="1" ht="11.25" customHeight="1" x14ac:dyDescent="0.2">
      <c r="R37" s="297"/>
      <c r="S37" s="144" t="s">
        <v>1839</v>
      </c>
      <c r="T37" s="85">
        <v>0.7</v>
      </c>
      <c r="U37" s="85">
        <v>0.6</v>
      </c>
      <c r="V37" s="85">
        <v>0.7</v>
      </c>
      <c r="W37" s="85">
        <v>0.4</v>
      </c>
      <c r="X37" s="85">
        <v>0.7</v>
      </c>
      <c r="Y37" s="85">
        <v>0.1</v>
      </c>
      <c r="Z37" s="85">
        <v>0.2</v>
      </c>
      <c r="AA37" s="85">
        <v>0.9</v>
      </c>
      <c r="AB37" s="85">
        <v>0.4</v>
      </c>
      <c r="AC37" s="85">
        <v>1.2</v>
      </c>
      <c r="AD37" s="85">
        <v>4.2</v>
      </c>
      <c r="AE37" s="85">
        <v>1.2</v>
      </c>
      <c r="AF37" s="85">
        <v>4.0999999999999996</v>
      </c>
      <c r="AG37" s="85">
        <v>3.6</v>
      </c>
      <c r="AH37" s="85">
        <v>2.4</v>
      </c>
      <c r="AI37" s="85">
        <v>4.3</v>
      </c>
      <c r="AJ37" s="85">
        <v>4</v>
      </c>
      <c r="AK37" s="85">
        <v>8.9</v>
      </c>
      <c r="AL37" s="85">
        <v>7.3</v>
      </c>
      <c r="AM37" s="85">
        <v>17.3</v>
      </c>
      <c r="AN37" s="85">
        <v>17.600000000000001</v>
      </c>
      <c r="AO37" s="85">
        <v>18</v>
      </c>
      <c r="AP37" s="85">
        <v>6.4</v>
      </c>
      <c r="AQ37" s="85">
        <v>20.5</v>
      </c>
      <c r="AR37" s="85">
        <v>16.399999999999999</v>
      </c>
      <c r="AS37" s="85">
        <v>13.2</v>
      </c>
      <c r="AT37" s="85">
        <v>12.4</v>
      </c>
      <c r="AU37" s="85">
        <v>9.3000000000000007</v>
      </c>
      <c r="AV37" s="85">
        <v>4.0999999999999996</v>
      </c>
      <c r="AW37" s="85">
        <v>2.8</v>
      </c>
      <c r="AX37" s="85">
        <v>2.6</v>
      </c>
      <c r="AY37" s="85">
        <v>1.6</v>
      </c>
      <c r="AZ37" s="85">
        <v>1.5</v>
      </c>
      <c r="BA37" s="85">
        <v>3.2</v>
      </c>
      <c r="BB37" s="85">
        <v>2</v>
      </c>
      <c r="BC37" s="85">
        <v>7.8</v>
      </c>
      <c r="BD37" s="85">
        <v>5.6</v>
      </c>
      <c r="BE37" s="85">
        <v>6.8</v>
      </c>
      <c r="BF37" s="85">
        <v>27</v>
      </c>
      <c r="BG37" s="85">
        <v>6.8</v>
      </c>
      <c r="BH37" s="85">
        <v>4.3</v>
      </c>
      <c r="BI37" s="85">
        <v>4.9000000000000004</v>
      </c>
      <c r="BJ37" s="85">
        <v>6.8</v>
      </c>
      <c r="BK37" s="85">
        <v>8.1</v>
      </c>
      <c r="BL37" s="85">
        <v>3.7</v>
      </c>
      <c r="BM37" s="127"/>
      <c r="BN37" s="138"/>
      <c r="BO37" s="993" t="s">
        <v>565</v>
      </c>
      <c r="BP37" s="140">
        <v>1091</v>
      </c>
      <c r="BQ37" s="140">
        <v>1804.3</v>
      </c>
      <c r="BR37" s="85">
        <v>1227.4000000000001</v>
      </c>
      <c r="BS37" s="85">
        <v>1252.5</v>
      </c>
      <c r="BT37" s="85">
        <v>1171.3</v>
      </c>
      <c r="BU37" s="85">
        <v>1049</v>
      </c>
      <c r="BV37" s="85">
        <v>1159.0999999999999</v>
      </c>
      <c r="BW37" s="85">
        <v>1531.1</v>
      </c>
      <c r="BX37" s="85">
        <v>1074.3</v>
      </c>
      <c r="BY37" s="85">
        <v>1463.8</v>
      </c>
      <c r="BZ37" s="85">
        <v>1036.5</v>
      </c>
      <c r="CA37" s="85">
        <v>1114.4000000000001</v>
      </c>
      <c r="CB37" s="85">
        <v>1065.5</v>
      </c>
      <c r="CC37" s="85">
        <v>1224.0999999999999</v>
      </c>
      <c r="CD37" s="85">
        <v>1240.8</v>
      </c>
      <c r="CE37" s="85">
        <v>1353</v>
      </c>
      <c r="CF37" s="85">
        <v>1502.2</v>
      </c>
      <c r="CG37" s="85">
        <v>1553</v>
      </c>
      <c r="CH37" s="85">
        <v>2169.9</v>
      </c>
      <c r="CI37" s="85">
        <v>1776.7</v>
      </c>
      <c r="CJ37" s="85">
        <v>1823</v>
      </c>
      <c r="CK37" s="85">
        <v>2202.6</v>
      </c>
      <c r="CL37" s="85">
        <v>2965.6</v>
      </c>
      <c r="CM37" s="85">
        <v>4247.8999999999996</v>
      </c>
      <c r="CN37" s="85">
        <v>2344</v>
      </c>
      <c r="CO37" s="85">
        <v>2214</v>
      </c>
      <c r="CP37" s="85">
        <v>2465.8000000000002</v>
      </c>
      <c r="CQ37" s="85">
        <v>1753.7</v>
      </c>
      <c r="CR37" s="85">
        <v>2659</v>
      </c>
      <c r="CS37" s="85">
        <v>1927.7</v>
      </c>
      <c r="CT37" s="85">
        <v>3391.1</v>
      </c>
      <c r="CU37" s="85">
        <v>3868.4</v>
      </c>
      <c r="CV37" s="85">
        <v>6774.1</v>
      </c>
      <c r="CW37" s="85">
        <v>5129.3</v>
      </c>
      <c r="CX37" s="85">
        <v>2076.3000000000002</v>
      </c>
      <c r="CY37" s="85">
        <v>2277.8000000000002</v>
      </c>
      <c r="CZ37" s="85">
        <v>3635.9</v>
      </c>
      <c r="DA37" s="85">
        <v>3978.6</v>
      </c>
      <c r="DB37" s="85">
        <v>5330.2</v>
      </c>
      <c r="DD37" s="148" t="s">
        <v>600</v>
      </c>
      <c r="DE37" s="136">
        <v>634476.80000000005</v>
      </c>
      <c r="DF37" s="136">
        <v>613499</v>
      </c>
      <c r="DG37" s="136">
        <v>679322.5</v>
      </c>
      <c r="DH37" s="147">
        <v>710455.8</v>
      </c>
      <c r="DJ37" s="143" t="s">
        <v>652</v>
      </c>
      <c r="DK37" s="141">
        <v>875.8</v>
      </c>
      <c r="DL37" s="141">
        <v>2877</v>
      </c>
      <c r="DM37" s="66">
        <v>577.1</v>
      </c>
      <c r="DN37" s="66">
        <v>455.2</v>
      </c>
      <c r="DO37" s="66">
        <v>924.3</v>
      </c>
      <c r="DP37" s="651">
        <v>565.4</v>
      </c>
      <c r="DQ37" s="651">
        <v>1356.4</v>
      </c>
      <c r="DR37" s="651">
        <v>580.20000000000005</v>
      </c>
      <c r="DS37" s="651">
        <v>1108.0999999999999</v>
      </c>
      <c r="DT37" s="651">
        <v>695.9</v>
      </c>
      <c r="DU37" s="651">
        <v>1108.4000000000001</v>
      </c>
      <c r="DV37" s="66">
        <v>599.79999999999995</v>
      </c>
      <c r="DW37" s="66">
        <v>633.20000000000005</v>
      </c>
      <c r="DX37" s="66">
        <v>476.2</v>
      </c>
      <c r="DY37" s="66">
        <v>570.79999999999995</v>
      </c>
      <c r="DZ37" s="66">
        <v>401.1</v>
      </c>
      <c r="EA37" s="66">
        <v>410.4</v>
      </c>
      <c r="EB37" s="66">
        <v>432.3</v>
      </c>
      <c r="EC37" s="66">
        <v>880.1</v>
      </c>
      <c r="ED37" s="66">
        <v>532.33799999999997</v>
      </c>
      <c r="EE37" s="66">
        <v>1242.6189999999999</v>
      </c>
      <c r="EF37" s="66">
        <v>1601.59</v>
      </c>
      <c r="EG37" s="66">
        <v>1480.299</v>
      </c>
      <c r="EH37" s="66">
        <v>633.07100000000003</v>
      </c>
      <c r="EI37" s="66">
        <v>1668.69</v>
      </c>
      <c r="EJ37" s="66">
        <v>1476.8</v>
      </c>
      <c r="EK37" s="66">
        <v>2853.9</v>
      </c>
      <c r="EL37" s="66">
        <v>2452.1170000000002</v>
      </c>
      <c r="EM37" s="66">
        <v>4280.7</v>
      </c>
      <c r="EN37" s="66">
        <v>4614.1090000000004</v>
      </c>
      <c r="EO37" s="66">
        <v>6979.7610000000004</v>
      </c>
      <c r="EQ37" s="991" t="s">
        <v>3065</v>
      </c>
      <c r="ER37" s="1021">
        <v>300648.158</v>
      </c>
      <c r="ES37" s="1021">
        <v>306016.67700000003</v>
      </c>
      <c r="ET37" s="651">
        <v>279744.06300000002</v>
      </c>
      <c r="EU37" s="651">
        <v>291382.71100000001</v>
      </c>
      <c r="EV37" s="1076"/>
      <c r="EW37" s="1076"/>
      <c r="EX37" s="1076"/>
      <c r="EY37" s="1078"/>
      <c r="EZ37" s="1078"/>
    </row>
    <row r="38" spans="18:156" s="17" customFormat="1" ht="11.25" customHeight="1" x14ac:dyDescent="0.2">
      <c r="R38" s="297"/>
      <c r="S38" s="144" t="s">
        <v>1840</v>
      </c>
      <c r="T38" s="85">
        <v>6.5</v>
      </c>
      <c r="U38" s="85">
        <v>5.0999999999999996</v>
      </c>
      <c r="V38" s="85">
        <v>7.2</v>
      </c>
      <c r="W38" s="85">
        <v>7.1</v>
      </c>
      <c r="X38" s="85">
        <v>13.8</v>
      </c>
      <c r="Y38" s="85">
        <v>7.4</v>
      </c>
      <c r="Z38" s="85">
        <v>8.4</v>
      </c>
      <c r="AA38" s="85">
        <v>11.5</v>
      </c>
      <c r="AB38" s="85">
        <v>16.399999999999999</v>
      </c>
      <c r="AC38" s="85">
        <v>15.7</v>
      </c>
      <c r="AD38" s="85">
        <v>25.2</v>
      </c>
      <c r="AE38" s="85">
        <v>24.6</v>
      </c>
      <c r="AF38" s="85">
        <v>37.299999999999997</v>
      </c>
      <c r="AG38" s="85">
        <v>36.9</v>
      </c>
      <c r="AH38" s="85">
        <v>43.4</v>
      </c>
      <c r="AI38" s="85">
        <v>49.9</v>
      </c>
      <c r="AJ38" s="85">
        <v>41.4</v>
      </c>
      <c r="AK38" s="85">
        <v>47.7</v>
      </c>
      <c r="AL38" s="85">
        <v>51</v>
      </c>
      <c r="AM38" s="85">
        <v>52</v>
      </c>
      <c r="AN38" s="85">
        <v>52.1</v>
      </c>
      <c r="AO38" s="85">
        <v>72.099999999999994</v>
      </c>
      <c r="AP38" s="85">
        <v>119.8</v>
      </c>
      <c r="AQ38" s="85">
        <v>65.3</v>
      </c>
      <c r="AR38" s="85">
        <v>70.8</v>
      </c>
      <c r="AS38" s="85">
        <v>102.5</v>
      </c>
      <c r="AT38" s="85">
        <v>66.400000000000006</v>
      </c>
      <c r="AU38" s="85">
        <v>69.7</v>
      </c>
      <c r="AV38" s="85">
        <v>74.7</v>
      </c>
      <c r="AW38" s="85">
        <v>70.900000000000006</v>
      </c>
      <c r="AX38" s="85">
        <v>75</v>
      </c>
      <c r="AY38" s="85">
        <v>120.6</v>
      </c>
      <c r="AZ38" s="85">
        <v>143</v>
      </c>
      <c r="BA38" s="85">
        <v>128.5</v>
      </c>
      <c r="BB38" s="85">
        <v>198.6</v>
      </c>
      <c r="BC38" s="85">
        <v>205.8</v>
      </c>
      <c r="BD38" s="85">
        <v>224.4</v>
      </c>
      <c r="BE38" s="85">
        <v>233.2</v>
      </c>
      <c r="BF38" s="85">
        <v>262.8</v>
      </c>
      <c r="BG38" s="85">
        <v>330.7</v>
      </c>
      <c r="BH38" s="85">
        <v>362.9</v>
      </c>
      <c r="BI38" s="85">
        <v>579.79999999999995</v>
      </c>
      <c r="BJ38" s="85">
        <v>690.2</v>
      </c>
      <c r="BK38" s="85">
        <v>629.9</v>
      </c>
      <c r="BL38" s="85">
        <v>727.8</v>
      </c>
      <c r="BM38" s="127"/>
      <c r="BN38" s="138"/>
      <c r="BO38" s="145" t="s">
        <v>566</v>
      </c>
      <c r="BP38" s="146">
        <v>33587.799999999996</v>
      </c>
      <c r="BQ38" s="146">
        <v>40740.5</v>
      </c>
      <c r="BR38" s="147">
        <v>40856.400000000001</v>
      </c>
      <c r="BS38" s="147">
        <v>51555.199999999997</v>
      </c>
      <c r="BT38" s="147">
        <v>56882.7</v>
      </c>
      <c r="BU38" s="147">
        <v>62380.4</v>
      </c>
      <c r="BV38" s="147">
        <v>69637.3</v>
      </c>
      <c r="BW38" s="147">
        <v>88011.8</v>
      </c>
      <c r="BX38" s="147">
        <v>93005.1</v>
      </c>
      <c r="BY38" s="147">
        <v>104785.4</v>
      </c>
      <c r="BZ38" s="147">
        <v>110412.5</v>
      </c>
      <c r="CA38" s="147">
        <v>111698</v>
      </c>
      <c r="CB38" s="147">
        <v>118126.1</v>
      </c>
      <c r="CC38" s="147">
        <v>127795.6</v>
      </c>
      <c r="CD38" s="147">
        <v>133536.29999999999</v>
      </c>
      <c r="CE38" s="147">
        <v>140452.1</v>
      </c>
      <c r="CF38" s="147">
        <v>155794.20000000001</v>
      </c>
      <c r="CG38" s="147">
        <v>159676.29999999999</v>
      </c>
      <c r="CH38" s="147">
        <v>178899.5</v>
      </c>
      <c r="CI38" s="147">
        <v>191715.8</v>
      </c>
      <c r="CJ38" s="147">
        <v>222572.79999999999</v>
      </c>
      <c r="CK38" s="147">
        <v>241121.9</v>
      </c>
      <c r="CL38" s="147">
        <v>259020.5</v>
      </c>
      <c r="CM38" s="147">
        <v>272478.3</v>
      </c>
      <c r="CN38" s="147">
        <v>290757.8</v>
      </c>
      <c r="CO38" s="147">
        <v>312632.5</v>
      </c>
      <c r="CP38" s="147">
        <v>332019</v>
      </c>
      <c r="CQ38" s="147">
        <v>364359</v>
      </c>
      <c r="CR38" s="147">
        <v>358503.6</v>
      </c>
      <c r="CS38" s="147">
        <v>397992.6</v>
      </c>
      <c r="CT38" s="147">
        <v>404445.9</v>
      </c>
      <c r="CU38" s="147">
        <v>442010.1</v>
      </c>
      <c r="CV38" s="147">
        <v>478619</v>
      </c>
      <c r="CW38" s="147">
        <v>521127.2</v>
      </c>
      <c r="CX38" s="147">
        <v>551776.30000000005</v>
      </c>
      <c r="CY38" s="147">
        <v>576656.5</v>
      </c>
      <c r="CZ38" s="147">
        <v>556690.6</v>
      </c>
      <c r="DA38" s="147">
        <v>632137.19999999995</v>
      </c>
      <c r="DB38" s="147">
        <v>611508.1</v>
      </c>
      <c r="DD38" s="992" t="s">
        <v>1477</v>
      </c>
      <c r="DE38" s="103">
        <v>95174.6</v>
      </c>
      <c r="DF38" s="103">
        <v>102044.2</v>
      </c>
      <c r="DG38" s="103">
        <v>104759.3</v>
      </c>
      <c r="DH38" s="85">
        <v>111392</v>
      </c>
      <c r="DJ38" s="143" t="s">
        <v>653</v>
      </c>
      <c r="DK38" s="141">
        <v>2529.1</v>
      </c>
      <c r="DL38" s="141">
        <v>37760</v>
      </c>
      <c r="DM38" s="66">
        <v>37334.6</v>
      </c>
      <c r="DN38" s="66">
        <v>38118.300000000003</v>
      </c>
      <c r="DO38" s="66">
        <v>37529.1</v>
      </c>
      <c r="DP38" s="651">
        <v>31020.6</v>
      </c>
      <c r="DQ38" s="651">
        <v>27765.5</v>
      </c>
      <c r="DR38" s="651">
        <v>24208.9</v>
      </c>
      <c r="DS38" s="651">
        <v>21150.400000000001</v>
      </c>
      <c r="DT38" s="651">
        <v>21837.8</v>
      </c>
      <c r="DU38" s="651">
        <v>22670.400000000001</v>
      </c>
      <c r="DV38" s="66">
        <v>21166.5</v>
      </c>
      <c r="DW38" s="66">
        <v>24259.1</v>
      </c>
      <c r="DX38" s="66">
        <v>26772.2</v>
      </c>
      <c r="DY38" s="66">
        <v>26786.7</v>
      </c>
      <c r="DZ38" s="66">
        <v>24812</v>
      </c>
      <c r="EA38" s="66">
        <v>22258.6</v>
      </c>
      <c r="EB38" s="66">
        <v>23666.9</v>
      </c>
      <c r="EC38" s="66">
        <v>23494.6</v>
      </c>
      <c r="ED38" s="66">
        <v>24410.008000000002</v>
      </c>
      <c r="EE38" s="66">
        <v>26368.998</v>
      </c>
      <c r="EF38" s="66">
        <v>28010.719000000001</v>
      </c>
      <c r="EG38" s="66">
        <v>28471.825000000001</v>
      </c>
      <c r="EH38" s="66">
        <v>28932.492999999999</v>
      </c>
      <c r="EI38" s="66">
        <v>31169.34</v>
      </c>
      <c r="EJ38" s="66">
        <v>26549.5</v>
      </c>
      <c r="EK38" s="66">
        <v>24885</v>
      </c>
      <c r="EL38" s="66">
        <v>23628.896000000001</v>
      </c>
      <c r="EM38" s="66">
        <v>25634.296999999999</v>
      </c>
      <c r="EN38" s="66">
        <v>24545.344000000001</v>
      </c>
      <c r="EO38" s="66">
        <v>23999.453000000001</v>
      </c>
      <c r="EQ38" s="143" t="s">
        <v>3066</v>
      </c>
      <c r="ER38" s="1021">
        <v>299688.21399999998</v>
      </c>
      <c r="ES38" s="1021">
        <v>304583.73499999999</v>
      </c>
      <c r="ET38" s="651">
        <v>278424.93400000001</v>
      </c>
      <c r="EU38" s="651">
        <v>289803.61800000002</v>
      </c>
      <c r="EV38" s="1076"/>
      <c r="EW38" s="1076"/>
      <c r="EX38" s="1076"/>
      <c r="EY38" s="1078"/>
      <c r="EZ38" s="1078"/>
    </row>
    <row r="39" spans="18:156" s="17" customFormat="1" ht="11.25" customHeight="1" x14ac:dyDescent="0.2">
      <c r="R39" s="297">
        <v>7</v>
      </c>
      <c r="S39" s="139" t="s">
        <v>533</v>
      </c>
      <c r="T39" s="85">
        <v>12.1</v>
      </c>
      <c r="U39" s="85">
        <v>15.2</v>
      </c>
      <c r="V39" s="85">
        <v>34.6</v>
      </c>
      <c r="W39" s="85">
        <v>27.7</v>
      </c>
      <c r="X39" s="85">
        <v>48</v>
      </c>
      <c r="Y39" s="85">
        <v>51</v>
      </c>
      <c r="Z39" s="85">
        <v>58.6</v>
      </c>
      <c r="AA39" s="85">
        <v>76.3</v>
      </c>
      <c r="AB39" s="85">
        <v>69.099999999999994</v>
      </c>
      <c r="AC39" s="85">
        <v>113</v>
      </c>
      <c r="AD39" s="85">
        <v>113.5</v>
      </c>
      <c r="AE39" s="85">
        <v>171.3</v>
      </c>
      <c r="AF39" s="85">
        <v>110.6</v>
      </c>
      <c r="AG39" s="85">
        <v>167.4</v>
      </c>
      <c r="AH39" s="85">
        <v>160</v>
      </c>
      <c r="AI39" s="85">
        <v>154</v>
      </c>
      <c r="AJ39" s="85">
        <v>189.2</v>
      </c>
      <c r="AK39" s="85">
        <v>200.3</v>
      </c>
      <c r="AL39" s="85">
        <v>193.1</v>
      </c>
      <c r="AM39" s="85">
        <v>265</v>
      </c>
      <c r="AN39" s="85">
        <v>271.7</v>
      </c>
      <c r="AO39" s="85">
        <v>272.10000000000002</v>
      </c>
      <c r="AP39" s="85">
        <v>293.39999999999998</v>
      </c>
      <c r="AQ39" s="85">
        <v>266.5</v>
      </c>
      <c r="AR39" s="85">
        <v>263.89999999999998</v>
      </c>
      <c r="AS39" s="85">
        <v>305.5</v>
      </c>
      <c r="AT39" s="85">
        <v>389.4</v>
      </c>
      <c r="AU39" s="85">
        <v>364.5</v>
      </c>
      <c r="AV39" s="85">
        <v>349.6</v>
      </c>
      <c r="AW39" s="85">
        <v>464.9</v>
      </c>
      <c r="AX39" s="85">
        <v>322.7</v>
      </c>
      <c r="AY39" s="85">
        <v>248.5</v>
      </c>
      <c r="AZ39" s="85">
        <v>296.10000000000002</v>
      </c>
      <c r="BA39" s="85">
        <v>299.60000000000002</v>
      </c>
      <c r="BB39" s="85">
        <v>309</v>
      </c>
      <c r="BC39" s="85">
        <v>391.4</v>
      </c>
      <c r="BD39" s="85">
        <v>352.6</v>
      </c>
      <c r="BE39" s="85">
        <v>358.7</v>
      </c>
      <c r="BF39" s="85">
        <v>488.5</v>
      </c>
      <c r="BG39" s="85">
        <v>410.3</v>
      </c>
      <c r="BH39" s="85">
        <v>507.8</v>
      </c>
      <c r="BI39" s="85">
        <v>909.3</v>
      </c>
      <c r="BJ39" s="85">
        <v>1119.9000000000001</v>
      </c>
      <c r="BK39" s="85">
        <v>811.3</v>
      </c>
      <c r="BL39" s="85">
        <v>697.6</v>
      </c>
      <c r="BM39" s="127"/>
      <c r="BN39" s="138"/>
      <c r="BO39" s="993" t="s">
        <v>631</v>
      </c>
      <c r="BP39" s="140">
        <v>5567.6</v>
      </c>
      <c r="BQ39" s="140">
        <v>6976</v>
      </c>
      <c r="BR39" s="85">
        <v>6695.7</v>
      </c>
      <c r="BS39" s="85">
        <v>7987</v>
      </c>
      <c r="BT39" s="85">
        <v>9513</v>
      </c>
      <c r="BU39" s="85">
        <v>11569.4</v>
      </c>
      <c r="BV39" s="85">
        <v>14029.1</v>
      </c>
      <c r="BW39" s="85">
        <v>18088.5</v>
      </c>
      <c r="BX39" s="85">
        <v>19920.2</v>
      </c>
      <c r="BY39" s="85">
        <v>25019.9</v>
      </c>
      <c r="BZ39" s="85">
        <v>27922.7</v>
      </c>
      <c r="CA39" s="85">
        <v>31004.3</v>
      </c>
      <c r="CB39" s="85">
        <v>31392.6</v>
      </c>
      <c r="CC39" s="85">
        <v>34917.4</v>
      </c>
      <c r="CD39" s="85">
        <v>37224.699999999997</v>
      </c>
      <c r="CE39" s="85">
        <v>37282.6</v>
      </c>
      <c r="CF39" s="85">
        <v>39915.9</v>
      </c>
      <c r="CG39" s="85">
        <v>44792.9</v>
      </c>
      <c r="CH39" s="85">
        <v>51301.8</v>
      </c>
      <c r="CI39" s="85">
        <v>53780.7</v>
      </c>
      <c r="CJ39" s="85">
        <v>54210.6</v>
      </c>
      <c r="CK39" s="85">
        <v>52743.199999999997</v>
      </c>
      <c r="CL39" s="85">
        <v>54833.7</v>
      </c>
      <c r="CM39" s="85">
        <v>52954.2</v>
      </c>
      <c r="CN39" s="85">
        <v>53526.7</v>
      </c>
      <c r="CO39" s="85">
        <v>56030.5</v>
      </c>
      <c r="CP39" s="85">
        <v>59139.1</v>
      </c>
      <c r="CQ39" s="85">
        <v>59078.3</v>
      </c>
      <c r="CR39" s="85">
        <v>55012.4</v>
      </c>
      <c r="CS39" s="85">
        <v>59667.7</v>
      </c>
      <c r="CT39" s="85">
        <v>59726.8</v>
      </c>
      <c r="CU39" s="85">
        <v>74857.7</v>
      </c>
      <c r="CV39" s="85">
        <v>80903.7</v>
      </c>
      <c r="CW39" s="85">
        <v>84825.3</v>
      </c>
      <c r="CX39" s="85">
        <v>91643.4</v>
      </c>
      <c r="CY39" s="85">
        <v>96733.9</v>
      </c>
      <c r="CZ39" s="85">
        <v>97444.6</v>
      </c>
      <c r="DA39" s="85">
        <v>97351.1</v>
      </c>
      <c r="DB39" s="85">
        <v>96497.600000000006</v>
      </c>
      <c r="DD39" s="992" t="s">
        <v>1478</v>
      </c>
      <c r="DE39" s="103">
        <v>4404.3999999999996</v>
      </c>
      <c r="DF39" s="103">
        <v>3532.5</v>
      </c>
      <c r="DG39" s="103">
        <v>5194</v>
      </c>
      <c r="DH39" s="85">
        <v>5255.2</v>
      </c>
      <c r="DJ39" s="143" t="s">
        <v>654</v>
      </c>
      <c r="DK39" s="141">
        <v>633.9</v>
      </c>
      <c r="DL39" s="141">
        <v>482</v>
      </c>
      <c r="DM39" s="66">
        <v>164.8</v>
      </c>
      <c r="DN39" s="66">
        <v>158.19999999999999</v>
      </c>
      <c r="DO39" s="66">
        <v>181.1</v>
      </c>
      <c r="DP39" s="651">
        <v>92.3</v>
      </c>
      <c r="DQ39" s="651">
        <v>228.1</v>
      </c>
      <c r="DR39" s="651">
        <v>100.6</v>
      </c>
      <c r="DS39" s="651">
        <v>484.5</v>
      </c>
      <c r="DT39" s="651">
        <v>64</v>
      </c>
      <c r="DU39" s="651">
        <v>501</v>
      </c>
      <c r="DV39" s="66">
        <v>355.6</v>
      </c>
      <c r="DW39" s="66">
        <v>184.8</v>
      </c>
      <c r="DX39" s="66">
        <v>77.400000000000006</v>
      </c>
      <c r="DY39" s="66">
        <v>100.1</v>
      </c>
      <c r="DZ39" s="66">
        <v>187</v>
      </c>
      <c r="EA39" s="66">
        <v>157.9</v>
      </c>
      <c r="EB39" s="66">
        <v>222.1</v>
      </c>
      <c r="EC39" s="66">
        <v>615.5</v>
      </c>
      <c r="ED39" s="66">
        <v>572.23299999999995</v>
      </c>
      <c r="EE39" s="66">
        <v>574.95699999999999</v>
      </c>
      <c r="EF39" s="66">
        <v>921.10900000000004</v>
      </c>
      <c r="EG39" s="66">
        <v>451.435</v>
      </c>
      <c r="EH39" s="66">
        <v>804.68799999999999</v>
      </c>
      <c r="EI39" s="66">
        <v>281.66399999999999</v>
      </c>
      <c r="EJ39" s="66">
        <v>168.8</v>
      </c>
      <c r="EK39" s="66">
        <v>239.1</v>
      </c>
      <c r="EL39" s="66">
        <v>337.19</v>
      </c>
      <c r="EM39" s="66">
        <v>301.47399999999999</v>
      </c>
      <c r="EN39" s="66">
        <v>567.33900000000006</v>
      </c>
      <c r="EO39" s="66">
        <v>371.75</v>
      </c>
      <c r="EQ39" s="155" t="s">
        <v>3205</v>
      </c>
      <c r="ER39" s="1021">
        <v>128912.02</v>
      </c>
      <c r="ES39" s="1021">
        <v>130642.435</v>
      </c>
      <c r="ET39" s="651">
        <v>119886.045</v>
      </c>
      <c r="EU39" s="651">
        <v>129892.412</v>
      </c>
      <c r="EV39" s="1076"/>
      <c r="EW39" s="1076"/>
      <c r="EX39" s="1076"/>
      <c r="EY39" s="1078"/>
      <c r="EZ39" s="1078"/>
    </row>
    <row r="40" spans="18:156" s="17" customFormat="1" ht="11.25" customHeight="1" x14ac:dyDescent="0.2">
      <c r="R40" s="297">
        <v>8</v>
      </c>
      <c r="S40" s="139" t="s">
        <v>540</v>
      </c>
      <c r="T40" s="85">
        <v>77</v>
      </c>
      <c r="U40" s="85">
        <v>77.8</v>
      </c>
      <c r="V40" s="85">
        <v>158.30000000000001</v>
      </c>
      <c r="W40" s="85">
        <v>154.5</v>
      </c>
      <c r="X40" s="85">
        <v>201.4</v>
      </c>
      <c r="Y40" s="85">
        <v>272.2</v>
      </c>
      <c r="Z40" s="85">
        <v>205.8</v>
      </c>
      <c r="AA40" s="85">
        <v>257.60000000000002</v>
      </c>
      <c r="AB40" s="85">
        <v>313.7</v>
      </c>
      <c r="AC40" s="85">
        <v>340.7</v>
      </c>
      <c r="AD40" s="85">
        <v>420.6</v>
      </c>
      <c r="AE40" s="85">
        <v>447.1</v>
      </c>
      <c r="AF40" s="85">
        <v>429.7</v>
      </c>
      <c r="AG40" s="85">
        <v>422.1</v>
      </c>
      <c r="AH40" s="85">
        <v>486.5</v>
      </c>
      <c r="AI40" s="85">
        <v>602.79999999999995</v>
      </c>
      <c r="AJ40" s="85">
        <v>592.79999999999995</v>
      </c>
      <c r="AK40" s="85">
        <v>683.3</v>
      </c>
      <c r="AL40" s="85">
        <v>660.1</v>
      </c>
      <c r="AM40" s="85">
        <v>703.3</v>
      </c>
      <c r="AN40" s="85">
        <v>826.9</v>
      </c>
      <c r="AO40" s="85">
        <v>757.6</v>
      </c>
      <c r="AP40" s="85">
        <v>876.5</v>
      </c>
      <c r="AQ40" s="85">
        <v>821.5</v>
      </c>
      <c r="AR40" s="85">
        <v>847.1</v>
      </c>
      <c r="AS40" s="85">
        <v>924.8</v>
      </c>
      <c r="AT40" s="85">
        <v>876.6</v>
      </c>
      <c r="AU40" s="85">
        <v>993.9</v>
      </c>
      <c r="AV40" s="85">
        <v>1073.8</v>
      </c>
      <c r="AW40" s="85">
        <v>1269.7</v>
      </c>
      <c r="AX40" s="85">
        <v>1599.9</v>
      </c>
      <c r="AY40" s="85">
        <v>1801.6</v>
      </c>
      <c r="AZ40" s="85">
        <v>2045.5</v>
      </c>
      <c r="BA40" s="85">
        <v>2730.9</v>
      </c>
      <c r="BB40" s="85">
        <v>2187.1</v>
      </c>
      <c r="BC40" s="85">
        <v>2633.6</v>
      </c>
      <c r="BD40" s="85">
        <v>2394.1</v>
      </c>
      <c r="BE40" s="85">
        <v>2876.8</v>
      </c>
      <c r="BF40" s="85">
        <v>2921.5</v>
      </c>
      <c r="BG40" s="85">
        <v>3352.5</v>
      </c>
      <c r="BH40" s="85">
        <v>3908.6</v>
      </c>
      <c r="BI40" s="85">
        <v>5643.5</v>
      </c>
      <c r="BJ40" s="85">
        <v>6297.5</v>
      </c>
      <c r="BK40" s="85">
        <v>8310.5</v>
      </c>
      <c r="BL40" s="85">
        <v>7609</v>
      </c>
      <c r="BM40" s="142"/>
      <c r="BN40" s="138"/>
      <c r="BO40" s="993" t="s">
        <v>567</v>
      </c>
      <c r="BP40" s="140">
        <v>317.5</v>
      </c>
      <c r="BQ40" s="140">
        <v>441.8</v>
      </c>
      <c r="BR40" s="85">
        <v>393.8</v>
      </c>
      <c r="BS40" s="85">
        <v>419.7</v>
      </c>
      <c r="BT40" s="85">
        <v>504.5</v>
      </c>
      <c r="BU40" s="85">
        <v>1115.2</v>
      </c>
      <c r="BV40" s="85">
        <v>464.9</v>
      </c>
      <c r="BW40" s="85">
        <v>646.4</v>
      </c>
      <c r="BX40" s="85">
        <v>784.8</v>
      </c>
      <c r="BY40" s="85">
        <v>666.6</v>
      </c>
      <c r="BZ40" s="85">
        <v>511</v>
      </c>
      <c r="CA40" s="85">
        <v>646.5</v>
      </c>
      <c r="CB40" s="85">
        <v>823.2</v>
      </c>
      <c r="CC40" s="85">
        <v>728.1</v>
      </c>
      <c r="CD40" s="85">
        <v>587.5</v>
      </c>
      <c r="CE40" s="85">
        <v>777.1</v>
      </c>
      <c r="CF40" s="85">
        <v>850.8</v>
      </c>
      <c r="CG40" s="85">
        <v>850.3</v>
      </c>
      <c r="CH40" s="85">
        <v>942.7</v>
      </c>
      <c r="CI40" s="85">
        <v>1020.9</v>
      </c>
      <c r="CJ40" s="85">
        <v>1190.3</v>
      </c>
      <c r="CK40" s="85">
        <v>1293.5</v>
      </c>
      <c r="CL40" s="85">
        <v>1773.4</v>
      </c>
      <c r="CM40" s="85">
        <v>2579.4</v>
      </c>
      <c r="CN40" s="85">
        <v>2912.1</v>
      </c>
      <c r="CO40" s="85">
        <v>2840.6</v>
      </c>
      <c r="CP40" s="85">
        <v>2797.9</v>
      </c>
      <c r="CQ40" s="85">
        <v>2837.8</v>
      </c>
      <c r="CR40" s="85">
        <v>4087.7</v>
      </c>
      <c r="CS40" s="85">
        <v>3899.4</v>
      </c>
      <c r="CT40" s="85">
        <v>3642.1</v>
      </c>
      <c r="CU40" s="85">
        <v>3745</v>
      </c>
      <c r="CV40" s="85">
        <v>7820.4</v>
      </c>
      <c r="CW40" s="85">
        <v>7309.9</v>
      </c>
      <c r="CX40" s="85">
        <v>7026.3</v>
      </c>
      <c r="CY40" s="85">
        <v>6998.5</v>
      </c>
      <c r="CZ40" s="85">
        <v>9694.2999999999993</v>
      </c>
      <c r="DA40" s="85">
        <v>10533.2</v>
      </c>
      <c r="DB40" s="85">
        <v>8104.4</v>
      </c>
      <c r="DD40" s="993" t="s">
        <v>1479</v>
      </c>
      <c r="DE40" s="103">
        <v>377179.9</v>
      </c>
      <c r="DF40" s="103">
        <v>359728.6</v>
      </c>
      <c r="DG40" s="103">
        <v>396876.5</v>
      </c>
      <c r="DH40" s="85">
        <v>415867</v>
      </c>
      <c r="DJ40" s="991" t="s">
        <v>655</v>
      </c>
      <c r="DK40" s="141">
        <v>3427.7</v>
      </c>
      <c r="DL40" s="141">
        <v>1455.4</v>
      </c>
      <c r="DM40" s="66">
        <v>2596</v>
      </c>
      <c r="DN40" s="66">
        <v>2380.8000000000002</v>
      </c>
      <c r="DO40" s="66">
        <v>1784.8</v>
      </c>
      <c r="DP40" s="651">
        <v>1184</v>
      </c>
      <c r="DQ40" s="651">
        <v>1346.9</v>
      </c>
      <c r="DR40" s="651">
        <v>1661.5</v>
      </c>
      <c r="DS40" s="651">
        <v>764.4</v>
      </c>
      <c r="DT40" s="651">
        <v>1249.7</v>
      </c>
      <c r="DU40" s="651">
        <v>804.8</v>
      </c>
      <c r="DV40" s="66">
        <v>513</v>
      </c>
      <c r="DW40" s="66">
        <v>670.7</v>
      </c>
      <c r="DX40" s="66">
        <v>767.6</v>
      </c>
      <c r="DY40" s="66">
        <v>637.1</v>
      </c>
      <c r="DZ40" s="66">
        <v>470.6</v>
      </c>
      <c r="EA40" s="66">
        <v>613.79999999999995</v>
      </c>
      <c r="EB40" s="66">
        <v>505.3</v>
      </c>
      <c r="EC40" s="66">
        <v>443.8</v>
      </c>
      <c r="ED40" s="66">
        <v>726.56899999999996</v>
      </c>
      <c r="EE40" s="66">
        <v>749.548</v>
      </c>
      <c r="EF40" s="66">
        <v>994.48</v>
      </c>
      <c r="EG40" s="66">
        <v>1153.616</v>
      </c>
      <c r="EH40" s="66">
        <v>922.54100000000005</v>
      </c>
      <c r="EI40" s="66">
        <v>1024.5940000000001</v>
      </c>
      <c r="EJ40" s="66">
        <v>822.5</v>
      </c>
      <c r="EK40" s="66">
        <v>853.5</v>
      </c>
      <c r="EL40" s="66">
        <v>873.75099999999998</v>
      </c>
      <c r="EM40" s="66">
        <v>636.70699999999999</v>
      </c>
      <c r="EN40" s="66">
        <v>540.86500000000001</v>
      </c>
      <c r="EO40" s="66">
        <v>527.01599999999996</v>
      </c>
      <c r="EQ40" s="155" t="s">
        <v>3206</v>
      </c>
      <c r="ER40" s="1021">
        <v>26411.026999999998</v>
      </c>
      <c r="ES40" s="1021">
        <v>26327.003000000001</v>
      </c>
      <c r="ET40" s="651">
        <v>23986.969000000001</v>
      </c>
      <c r="EU40" s="651">
        <v>22999.451000000001</v>
      </c>
      <c r="EV40" s="1076"/>
      <c r="EW40" s="1076"/>
      <c r="EX40" s="1076"/>
      <c r="EY40" s="1078"/>
      <c r="EZ40" s="1078"/>
    </row>
    <row r="41" spans="18:156" s="17" customFormat="1" ht="11.25" customHeight="1" x14ac:dyDescent="0.2">
      <c r="R41" s="297"/>
      <c r="S41" s="144" t="s">
        <v>1841</v>
      </c>
      <c r="T41" s="85">
        <v>42.1</v>
      </c>
      <c r="U41" s="85">
        <v>33.1</v>
      </c>
      <c r="V41" s="85">
        <v>106.6</v>
      </c>
      <c r="W41" s="85">
        <v>91.1</v>
      </c>
      <c r="X41" s="85">
        <v>125.4</v>
      </c>
      <c r="Y41" s="85">
        <v>133.6</v>
      </c>
      <c r="Z41" s="85">
        <v>37.6</v>
      </c>
      <c r="AA41" s="85">
        <v>79</v>
      </c>
      <c r="AB41" s="85">
        <v>51.6</v>
      </c>
      <c r="AC41" s="85">
        <v>100.4</v>
      </c>
      <c r="AD41" s="85">
        <v>92.9</v>
      </c>
      <c r="AE41" s="85">
        <v>118.2</v>
      </c>
      <c r="AF41" s="85">
        <v>69.2</v>
      </c>
      <c r="AG41" s="85">
        <v>83.5</v>
      </c>
      <c r="AH41" s="85">
        <v>79.8</v>
      </c>
      <c r="AI41" s="85">
        <v>127.8</v>
      </c>
      <c r="AJ41" s="85">
        <v>119.2</v>
      </c>
      <c r="AK41" s="85">
        <v>175.7</v>
      </c>
      <c r="AL41" s="85">
        <v>129.30000000000001</v>
      </c>
      <c r="AM41" s="85">
        <v>183.2</v>
      </c>
      <c r="AN41" s="85">
        <v>261.10000000000002</v>
      </c>
      <c r="AO41" s="85">
        <v>221.4</v>
      </c>
      <c r="AP41" s="85">
        <v>266.8</v>
      </c>
      <c r="AQ41" s="85">
        <v>260.5</v>
      </c>
      <c r="AR41" s="85">
        <v>242.3</v>
      </c>
      <c r="AS41" s="85">
        <v>220.1</v>
      </c>
      <c r="AT41" s="85">
        <v>251.4</v>
      </c>
      <c r="AU41" s="85">
        <v>283.60000000000002</v>
      </c>
      <c r="AV41" s="85">
        <v>330.7</v>
      </c>
      <c r="AW41" s="85">
        <v>523.5</v>
      </c>
      <c r="AX41" s="85">
        <v>1034.5999999999999</v>
      </c>
      <c r="AY41" s="85">
        <v>1183.8</v>
      </c>
      <c r="AZ41" s="85">
        <v>1339.9</v>
      </c>
      <c r="BA41" s="85">
        <v>1908.8</v>
      </c>
      <c r="BB41" s="85">
        <v>1254</v>
      </c>
      <c r="BC41" s="85">
        <v>1560.1</v>
      </c>
      <c r="BD41" s="85">
        <v>1402.2</v>
      </c>
      <c r="BE41" s="85">
        <v>1791.6</v>
      </c>
      <c r="BF41" s="85">
        <v>1789.2</v>
      </c>
      <c r="BG41" s="85">
        <v>2169.1999999999998</v>
      </c>
      <c r="BH41" s="85">
        <v>2686.8</v>
      </c>
      <c r="BI41" s="85">
        <v>4340.2</v>
      </c>
      <c r="BJ41" s="85">
        <v>4783</v>
      </c>
      <c r="BK41" s="85">
        <v>6799.3</v>
      </c>
      <c r="BL41" s="85">
        <v>6061.6</v>
      </c>
      <c r="BM41" s="142"/>
      <c r="BN41" s="138"/>
      <c r="BO41" s="993" t="s">
        <v>568</v>
      </c>
      <c r="BP41" s="140">
        <v>17221.400000000001</v>
      </c>
      <c r="BQ41" s="140">
        <v>21109.5</v>
      </c>
      <c r="BR41" s="85">
        <v>20051</v>
      </c>
      <c r="BS41" s="85">
        <v>26244.1</v>
      </c>
      <c r="BT41" s="85">
        <v>27514.2</v>
      </c>
      <c r="BU41" s="85">
        <v>30950.2</v>
      </c>
      <c r="BV41" s="85">
        <v>33765.199999999997</v>
      </c>
      <c r="BW41" s="85">
        <v>38388.5</v>
      </c>
      <c r="BX41" s="85">
        <v>36039.4</v>
      </c>
      <c r="BY41" s="85">
        <v>42408.4</v>
      </c>
      <c r="BZ41" s="85">
        <v>42777.7</v>
      </c>
      <c r="CA41" s="85">
        <v>47550</v>
      </c>
      <c r="CB41" s="85">
        <v>50571.5</v>
      </c>
      <c r="CC41" s="85">
        <v>53551.4</v>
      </c>
      <c r="CD41" s="85">
        <v>54114.9</v>
      </c>
      <c r="CE41" s="85">
        <v>57179.1</v>
      </c>
      <c r="CF41" s="85">
        <v>63977.8</v>
      </c>
      <c r="CG41" s="85">
        <v>64562.8</v>
      </c>
      <c r="CH41" s="85">
        <v>72769</v>
      </c>
      <c r="CI41" s="85">
        <v>77517.5</v>
      </c>
      <c r="CJ41" s="85">
        <v>95782.8</v>
      </c>
      <c r="CK41" s="85">
        <v>105726.39999999999</v>
      </c>
      <c r="CL41" s="85">
        <v>109350.39999999999</v>
      </c>
      <c r="CM41" s="85">
        <v>116655</v>
      </c>
      <c r="CN41" s="85">
        <v>123071.3</v>
      </c>
      <c r="CO41" s="85">
        <v>137253</v>
      </c>
      <c r="CP41" s="85">
        <v>149812.1</v>
      </c>
      <c r="CQ41" s="85">
        <v>172020.3</v>
      </c>
      <c r="CR41" s="85">
        <v>174917.5</v>
      </c>
      <c r="CS41" s="85">
        <v>188197.8</v>
      </c>
      <c r="CT41" s="85">
        <v>203506.3</v>
      </c>
      <c r="CU41" s="85">
        <v>227324.79999999999</v>
      </c>
      <c r="CV41" s="85">
        <v>250852.2</v>
      </c>
      <c r="CW41" s="85">
        <v>287106.40000000002</v>
      </c>
      <c r="CX41" s="85">
        <v>311759.90000000002</v>
      </c>
      <c r="CY41" s="85">
        <v>319939.90000000002</v>
      </c>
      <c r="CZ41" s="85">
        <v>304721.8</v>
      </c>
      <c r="DA41" s="85">
        <v>363705.4</v>
      </c>
      <c r="DB41" s="85">
        <v>354847</v>
      </c>
      <c r="DD41" s="151" t="s">
        <v>601</v>
      </c>
      <c r="DE41" s="103">
        <v>36864.800000000003</v>
      </c>
      <c r="DF41" s="103">
        <v>41042.6</v>
      </c>
      <c r="DG41" s="103">
        <v>41335.5</v>
      </c>
      <c r="DH41" s="85">
        <v>56961.2</v>
      </c>
      <c r="DJ41" s="991" t="s">
        <v>656</v>
      </c>
      <c r="DK41" s="141">
        <v>8741.1</v>
      </c>
      <c r="DL41" s="141">
        <v>15034.2</v>
      </c>
      <c r="DM41" s="66">
        <v>8836.2999999999993</v>
      </c>
      <c r="DN41" s="66">
        <v>8112.7</v>
      </c>
      <c r="DO41" s="66">
        <v>9484.5</v>
      </c>
      <c r="DP41" s="651">
        <v>10412.4</v>
      </c>
      <c r="DQ41" s="651">
        <v>11255.6</v>
      </c>
      <c r="DR41" s="651">
        <v>11691.7</v>
      </c>
      <c r="DS41" s="651">
        <v>14431.1</v>
      </c>
      <c r="DT41" s="651">
        <v>16824.5</v>
      </c>
      <c r="DU41" s="651">
        <v>16929.7</v>
      </c>
      <c r="DV41" s="66">
        <v>17492.599999999999</v>
      </c>
      <c r="DW41" s="66">
        <v>17002.7</v>
      </c>
      <c r="DX41" s="66">
        <v>14979.1</v>
      </c>
      <c r="DY41" s="66">
        <v>14475</v>
      </c>
      <c r="DZ41" s="66">
        <v>16298.4</v>
      </c>
      <c r="EA41" s="66">
        <v>15840.8</v>
      </c>
      <c r="EB41" s="66">
        <v>15105.2</v>
      </c>
      <c r="EC41" s="66">
        <v>15634.8</v>
      </c>
      <c r="ED41" s="66">
        <v>20234.613000000001</v>
      </c>
      <c r="EE41" s="66">
        <v>21028.875</v>
      </c>
      <c r="EF41" s="66">
        <v>18726.026999999998</v>
      </c>
      <c r="EG41" s="66">
        <v>21073.23</v>
      </c>
      <c r="EH41" s="66">
        <v>20342.347000000002</v>
      </c>
      <c r="EI41" s="66">
        <v>23562.293000000001</v>
      </c>
      <c r="EJ41" s="66">
        <v>26457.599999999999</v>
      </c>
      <c r="EK41" s="66">
        <v>35596.400000000001</v>
      </c>
      <c r="EL41" s="66">
        <v>40154.377</v>
      </c>
      <c r="EM41" s="66">
        <v>42969.538999999997</v>
      </c>
      <c r="EN41" s="66">
        <v>42599.127</v>
      </c>
      <c r="EO41" s="66">
        <v>48372.182999999997</v>
      </c>
      <c r="EQ41" s="155" t="s">
        <v>3207</v>
      </c>
      <c r="ER41" s="1021">
        <v>6717.1509999999998</v>
      </c>
      <c r="ES41" s="1021">
        <v>8084.5029999999997</v>
      </c>
      <c r="ET41" s="651">
        <v>7307.1440000000002</v>
      </c>
      <c r="EU41" s="651">
        <v>7762.2529999999997</v>
      </c>
      <c r="EV41" s="1076"/>
      <c r="EW41" s="1076"/>
      <c r="EX41" s="1076"/>
      <c r="EY41" s="1078"/>
      <c r="EZ41" s="1078"/>
    </row>
    <row r="42" spans="18:156" s="17" customFormat="1" ht="11.25" customHeight="1" x14ac:dyDescent="0.2">
      <c r="R42" s="297"/>
      <c r="S42" s="144" t="s">
        <v>1842</v>
      </c>
      <c r="T42" s="85">
        <v>25.4</v>
      </c>
      <c r="U42" s="85">
        <v>34</v>
      </c>
      <c r="V42" s="85">
        <v>38.5</v>
      </c>
      <c r="W42" s="85">
        <v>44.8</v>
      </c>
      <c r="X42" s="85">
        <v>50.8</v>
      </c>
      <c r="Y42" s="85">
        <v>87.4</v>
      </c>
      <c r="Z42" s="85">
        <v>131.69999999999999</v>
      </c>
      <c r="AA42" s="85">
        <v>109.7</v>
      </c>
      <c r="AB42" s="85">
        <v>207.1</v>
      </c>
      <c r="AC42" s="85">
        <v>163.5</v>
      </c>
      <c r="AD42" s="85">
        <v>242.8</v>
      </c>
      <c r="AE42" s="85">
        <v>219.4</v>
      </c>
      <c r="AF42" s="85">
        <v>253.4</v>
      </c>
      <c r="AG42" s="85">
        <v>225.4</v>
      </c>
      <c r="AH42" s="85">
        <v>274.89999999999998</v>
      </c>
      <c r="AI42" s="85">
        <v>307.60000000000002</v>
      </c>
      <c r="AJ42" s="85">
        <v>298.10000000000002</v>
      </c>
      <c r="AK42" s="85">
        <v>334.4</v>
      </c>
      <c r="AL42" s="85">
        <v>343.4</v>
      </c>
      <c r="AM42" s="85">
        <v>341.9</v>
      </c>
      <c r="AN42" s="85">
        <v>363</v>
      </c>
      <c r="AO42" s="85">
        <v>297.39999999999998</v>
      </c>
      <c r="AP42" s="85">
        <v>319.7</v>
      </c>
      <c r="AQ42" s="85">
        <v>293</v>
      </c>
      <c r="AR42" s="85">
        <v>326</v>
      </c>
      <c r="AS42" s="85">
        <v>358.8</v>
      </c>
      <c r="AT42" s="85">
        <v>332.9</v>
      </c>
      <c r="AU42" s="85">
        <v>381.4</v>
      </c>
      <c r="AV42" s="85">
        <v>395.2</v>
      </c>
      <c r="AW42" s="85">
        <v>410.3</v>
      </c>
      <c r="AX42" s="85">
        <v>263.5</v>
      </c>
      <c r="AY42" s="85">
        <v>301</v>
      </c>
      <c r="AZ42" s="85">
        <v>357.3</v>
      </c>
      <c r="BA42" s="85">
        <v>430.3</v>
      </c>
      <c r="BB42" s="85">
        <v>500.2</v>
      </c>
      <c r="BC42" s="85">
        <v>547.29999999999995</v>
      </c>
      <c r="BD42" s="85">
        <v>489.8</v>
      </c>
      <c r="BE42" s="85">
        <v>547.9</v>
      </c>
      <c r="BF42" s="85">
        <v>560.79999999999995</v>
      </c>
      <c r="BG42" s="85">
        <v>621.29999999999995</v>
      </c>
      <c r="BH42" s="85">
        <v>665.6</v>
      </c>
      <c r="BI42" s="85">
        <v>685.6</v>
      </c>
      <c r="BJ42" s="85">
        <v>738</v>
      </c>
      <c r="BK42" s="85">
        <v>741.7</v>
      </c>
      <c r="BL42" s="85">
        <v>754.9</v>
      </c>
      <c r="BM42" s="127"/>
      <c r="BN42" s="138"/>
      <c r="BO42" s="994" t="s">
        <v>544</v>
      </c>
      <c r="BP42" s="140">
        <v>1104</v>
      </c>
      <c r="BQ42" s="140">
        <v>1159.8</v>
      </c>
      <c r="BR42" s="85">
        <v>1460.7</v>
      </c>
      <c r="BS42" s="85">
        <v>2125.9</v>
      </c>
      <c r="BT42" s="85">
        <v>2478.9</v>
      </c>
      <c r="BU42" s="85">
        <v>2407.6</v>
      </c>
      <c r="BV42" s="85">
        <v>2956.6</v>
      </c>
      <c r="BW42" s="85">
        <v>3335</v>
      </c>
      <c r="BX42" s="85">
        <v>2710.6</v>
      </c>
      <c r="BY42" s="85">
        <v>3650.5</v>
      </c>
      <c r="BZ42" s="85">
        <v>4390.1000000000004</v>
      </c>
      <c r="CA42" s="85">
        <v>4565.8999999999996</v>
      </c>
      <c r="CB42" s="85">
        <v>5090.3</v>
      </c>
      <c r="CC42" s="85">
        <v>5142.2</v>
      </c>
      <c r="CD42" s="85">
        <v>5509.2</v>
      </c>
      <c r="CE42" s="85">
        <v>5490.5</v>
      </c>
      <c r="CF42" s="85">
        <v>7337.3</v>
      </c>
      <c r="CG42" s="85">
        <v>6007.5</v>
      </c>
      <c r="CH42" s="85">
        <v>6415.3</v>
      </c>
      <c r="CI42" s="85">
        <v>7212.9</v>
      </c>
      <c r="CJ42" s="85">
        <v>10260.700000000001</v>
      </c>
      <c r="CK42" s="85">
        <v>9966.1</v>
      </c>
      <c r="CL42" s="85">
        <v>11490.9</v>
      </c>
      <c r="CM42" s="85">
        <v>12229.5</v>
      </c>
      <c r="CN42" s="85">
        <v>14771.5</v>
      </c>
      <c r="CO42" s="85">
        <v>14639</v>
      </c>
      <c r="CP42" s="85">
        <v>14792.3</v>
      </c>
      <c r="CQ42" s="85">
        <v>16565</v>
      </c>
      <c r="CR42" s="85">
        <v>17020.900000000001</v>
      </c>
      <c r="CS42" s="85">
        <v>16432.400000000001</v>
      </c>
      <c r="CT42" s="85">
        <v>17326.3</v>
      </c>
      <c r="CU42" s="85">
        <v>18279.099999999999</v>
      </c>
      <c r="CV42" s="85">
        <v>22531.7</v>
      </c>
      <c r="CW42" s="85">
        <v>26075.599999999999</v>
      </c>
      <c r="CX42" s="85">
        <v>31390.9</v>
      </c>
      <c r="CY42" s="85">
        <v>31554.2</v>
      </c>
      <c r="CZ42" s="85">
        <v>28133.200000000001</v>
      </c>
      <c r="DA42" s="85">
        <v>34756.400000000001</v>
      </c>
      <c r="DB42" s="85">
        <v>36551.4</v>
      </c>
      <c r="DD42" s="151" t="s">
        <v>602</v>
      </c>
      <c r="DE42" s="103">
        <v>7671.5</v>
      </c>
      <c r="DF42" s="103">
        <v>6454.8</v>
      </c>
      <c r="DG42" s="103">
        <v>5643.6</v>
      </c>
      <c r="DH42" s="85">
        <v>5267.1</v>
      </c>
      <c r="DJ42" s="143" t="s">
        <v>657</v>
      </c>
      <c r="DK42" s="141">
        <v>545.1</v>
      </c>
      <c r="DL42" s="141">
        <v>352.4</v>
      </c>
      <c r="DM42" s="66">
        <v>555.5</v>
      </c>
      <c r="DN42" s="66">
        <v>666.2</v>
      </c>
      <c r="DO42" s="66">
        <v>3619.4</v>
      </c>
      <c r="DP42" s="651">
        <v>4573.1000000000004</v>
      </c>
      <c r="DQ42" s="651">
        <v>4665.7</v>
      </c>
      <c r="DR42" s="651">
        <v>2607.1</v>
      </c>
      <c r="DS42" s="651">
        <v>1931.6</v>
      </c>
      <c r="DT42" s="651">
        <v>2509.9</v>
      </c>
      <c r="DU42" s="651">
        <v>2748.6</v>
      </c>
      <c r="DV42" s="66">
        <v>2634.5</v>
      </c>
      <c r="DW42" s="66">
        <v>2465</v>
      </c>
      <c r="DX42" s="66">
        <v>2742.4</v>
      </c>
      <c r="DY42" s="66">
        <v>3161.1</v>
      </c>
      <c r="DZ42" s="66">
        <v>3177.5</v>
      </c>
      <c r="EA42" s="66">
        <v>3301.1</v>
      </c>
      <c r="EB42" s="66">
        <v>2939.1</v>
      </c>
      <c r="EC42" s="66">
        <v>2610</v>
      </c>
      <c r="ED42" s="66">
        <v>1944.319</v>
      </c>
      <c r="EE42" s="66">
        <v>1583.1690000000001</v>
      </c>
      <c r="EF42" s="66">
        <v>1554.0250000000001</v>
      </c>
      <c r="EG42" s="66">
        <v>2450.2550000000001</v>
      </c>
      <c r="EH42" s="66">
        <v>1708.817</v>
      </c>
      <c r="EI42" s="66">
        <v>1965.8630000000001</v>
      </c>
      <c r="EJ42" s="66">
        <v>9247.5</v>
      </c>
      <c r="EK42" s="66">
        <v>9267</v>
      </c>
      <c r="EL42" s="66">
        <v>14029.571</v>
      </c>
      <c r="EM42" s="66">
        <v>16898.707999999999</v>
      </c>
      <c r="EN42" s="66">
        <v>20317.296999999999</v>
      </c>
      <c r="EO42" s="66">
        <v>23319.698</v>
      </c>
      <c r="EQ42" s="155" t="s">
        <v>3208</v>
      </c>
      <c r="ER42" s="1021">
        <v>94322.804000000004</v>
      </c>
      <c r="ES42" s="1021">
        <v>97099.028999999995</v>
      </c>
      <c r="ET42" s="651">
        <v>89237.095000000001</v>
      </c>
      <c r="EU42" s="651">
        <v>96094.626000000004</v>
      </c>
      <c r="EV42" s="1076"/>
      <c r="EW42" s="1076"/>
      <c r="EX42" s="1076"/>
      <c r="EY42" s="1078"/>
      <c r="EZ42" s="1078"/>
    </row>
    <row r="43" spans="18:156" s="17" customFormat="1" ht="11.25" customHeight="1" x14ac:dyDescent="0.2">
      <c r="R43" s="297"/>
      <c r="S43" s="144" t="s">
        <v>1843</v>
      </c>
      <c r="T43" s="85">
        <v>0.8</v>
      </c>
      <c r="U43" s="85">
        <v>1.9</v>
      </c>
      <c r="V43" s="85">
        <v>1.7</v>
      </c>
      <c r="W43" s="85">
        <v>1.5</v>
      </c>
      <c r="X43" s="85">
        <v>1.9</v>
      </c>
      <c r="Y43" s="85">
        <v>2.2999999999999998</v>
      </c>
      <c r="Z43" s="85">
        <v>2.7</v>
      </c>
      <c r="AA43" s="85">
        <v>3.2</v>
      </c>
      <c r="AB43" s="85">
        <v>11.5</v>
      </c>
      <c r="AC43" s="85">
        <v>14.3</v>
      </c>
      <c r="AD43" s="85">
        <v>15.1</v>
      </c>
      <c r="AE43" s="85">
        <v>17.5</v>
      </c>
      <c r="AF43" s="85">
        <v>22.6</v>
      </c>
      <c r="AG43" s="85">
        <v>29.1</v>
      </c>
      <c r="AH43" s="85">
        <v>26.9</v>
      </c>
      <c r="AI43" s="85">
        <v>34.9</v>
      </c>
      <c r="AJ43" s="85">
        <v>35.1</v>
      </c>
      <c r="AK43" s="85">
        <v>42.8</v>
      </c>
      <c r="AL43" s="85">
        <v>45.7</v>
      </c>
      <c r="AM43" s="85">
        <v>41.2</v>
      </c>
      <c r="AN43" s="85">
        <v>41.3</v>
      </c>
      <c r="AO43" s="85">
        <v>46.4</v>
      </c>
      <c r="AP43" s="85">
        <v>53.2</v>
      </c>
      <c r="AQ43" s="85">
        <v>51.1</v>
      </c>
      <c r="AR43" s="85">
        <v>55</v>
      </c>
      <c r="AS43" s="85">
        <v>59.2</v>
      </c>
      <c r="AT43" s="85">
        <v>58.5</v>
      </c>
      <c r="AU43" s="85">
        <v>66.5</v>
      </c>
      <c r="AV43" s="85">
        <v>70.900000000000006</v>
      </c>
      <c r="AW43" s="85">
        <v>63.7</v>
      </c>
      <c r="AX43" s="85">
        <v>47.7</v>
      </c>
      <c r="AY43" s="85">
        <v>42.1</v>
      </c>
      <c r="AZ43" s="85">
        <v>72.8</v>
      </c>
      <c r="BA43" s="85">
        <v>39.6</v>
      </c>
      <c r="BB43" s="85">
        <v>47.5</v>
      </c>
      <c r="BC43" s="85">
        <v>115</v>
      </c>
      <c r="BD43" s="85">
        <v>51.9</v>
      </c>
      <c r="BE43" s="85">
        <v>65.8</v>
      </c>
      <c r="BF43" s="85">
        <v>60.2</v>
      </c>
      <c r="BG43" s="85">
        <v>52</v>
      </c>
      <c r="BH43" s="85">
        <v>45.7</v>
      </c>
      <c r="BI43" s="85">
        <v>56.9</v>
      </c>
      <c r="BJ43" s="85">
        <v>64</v>
      </c>
      <c r="BK43" s="85">
        <v>57.8</v>
      </c>
      <c r="BL43" s="85">
        <v>59</v>
      </c>
      <c r="BM43" s="127"/>
      <c r="BN43" s="138"/>
      <c r="BO43" s="994" t="s">
        <v>541</v>
      </c>
      <c r="BP43" s="140">
        <v>455.5</v>
      </c>
      <c r="BQ43" s="140">
        <v>637.1</v>
      </c>
      <c r="BR43" s="85">
        <v>522.20000000000005</v>
      </c>
      <c r="BS43" s="85">
        <v>715.5</v>
      </c>
      <c r="BT43" s="85">
        <v>600.20000000000005</v>
      </c>
      <c r="BU43" s="85">
        <v>743.5</v>
      </c>
      <c r="BV43" s="85">
        <v>785</v>
      </c>
      <c r="BW43" s="85">
        <v>804.3</v>
      </c>
      <c r="BX43" s="85">
        <v>884.3</v>
      </c>
      <c r="BY43" s="85">
        <v>819.3</v>
      </c>
      <c r="BZ43" s="85">
        <v>1621.6</v>
      </c>
      <c r="CA43" s="85">
        <v>1574.5</v>
      </c>
      <c r="CB43" s="85">
        <v>956.6</v>
      </c>
      <c r="CC43" s="85">
        <v>1773.2</v>
      </c>
      <c r="CD43" s="85">
        <v>1037.3</v>
      </c>
      <c r="CE43" s="85">
        <v>1893.3</v>
      </c>
      <c r="CF43" s="85">
        <v>1419.3</v>
      </c>
      <c r="CG43" s="85">
        <v>2071.6</v>
      </c>
      <c r="CH43" s="85">
        <v>989</v>
      </c>
      <c r="CI43" s="85">
        <v>2487.3000000000002</v>
      </c>
      <c r="CJ43" s="85">
        <v>1984.8</v>
      </c>
      <c r="CK43" s="85">
        <v>1962.1</v>
      </c>
      <c r="CL43" s="85">
        <v>1970.6</v>
      </c>
      <c r="CM43" s="85">
        <v>2256.1</v>
      </c>
      <c r="CN43" s="85">
        <v>2942.4</v>
      </c>
      <c r="CO43" s="85">
        <v>2941.8</v>
      </c>
      <c r="CP43" s="85">
        <v>2872.1</v>
      </c>
      <c r="CQ43" s="85">
        <v>4362.8999999999996</v>
      </c>
      <c r="CR43" s="85">
        <v>4118.3999999999996</v>
      </c>
      <c r="CS43" s="85">
        <v>4821.5</v>
      </c>
      <c r="CT43" s="85">
        <v>3366.9</v>
      </c>
      <c r="CU43" s="85">
        <v>3959.1</v>
      </c>
      <c r="CV43" s="85">
        <v>3500.7</v>
      </c>
      <c r="CW43" s="85">
        <v>5618.2</v>
      </c>
      <c r="CX43" s="85">
        <v>4062</v>
      </c>
      <c r="CY43" s="85">
        <v>2449.6999999999998</v>
      </c>
      <c r="CZ43" s="85">
        <v>3456.8</v>
      </c>
      <c r="DA43" s="85">
        <v>3976.9</v>
      </c>
      <c r="DB43" s="85">
        <v>3375.2</v>
      </c>
      <c r="DD43" s="151" t="s">
        <v>603</v>
      </c>
      <c r="DE43" s="103">
        <v>9946.2999999999993</v>
      </c>
      <c r="DF43" s="103">
        <v>7505.4</v>
      </c>
      <c r="DG43" s="103">
        <v>14726</v>
      </c>
      <c r="DH43" s="85">
        <v>11203.7</v>
      </c>
      <c r="DJ43" s="143" t="s">
        <v>658</v>
      </c>
      <c r="DK43" s="141">
        <v>4152.6000000000004</v>
      </c>
      <c r="DL43" s="141">
        <v>9123.5</v>
      </c>
      <c r="DM43" s="66">
        <v>6389.4</v>
      </c>
      <c r="DN43" s="66">
        <v>5921.3</v>
      </c>
      <c r="DO43" s="66">
        <v>5246.8</v>
      </c>
      <c r="DP43" s="651">
        <v>5101.8999999999996</v>
      </c>
      <c r="DQ43" s="651">
        <v>3866.9</v>
      </c>
      <c r="DR43" s="651">
        <v>6583.1</v>
      </c>
      <c r="DS43" s="651">
        <v>8989.1</v>
      </c>
      <c r="DT43" s="651">
        <v>12716.8</v>
      </c>
      <c r="DU43" s="651">
        <v>10684.1</v>
      </c>
      <c r="DV43" s="66">
        <v>12133.8</v>
      </c>
      <c r="DW43" s="66">
        <v>11923.3</v>
      </c>
      <c r="DX43" s="66">
        <v>10460.5</v>
      </c>
      <c r="DY43" s="66">
        <v>9508</v>
      </c>
      <c r="DZ43" s="66">
        <v>11629.1</v>
      </c>
      <c r="EA43" s="66">
        <v>10696.8</v>
      </c>
      <c r="EB43" s="66">
        <v>10447.9</v>
      </c>
      <c r="EC43" s="66">
        <v>10211.5</v>
      </c>
      <c r="ED43" s="66">
        <v>16895.991999999998</v>
      </c>
      <c r="EE43" s="66">
        <v>18161.396000000001</v>
      </c>
      <c r="EF43" s="66">
        <v>15834.075000000001</v>
      </c>
      <c r="EG43" s="66">
        <v>17013.534</v>
      </c>
      <c r="EH43" s="66">
        <v>16747.52</v>
      </c>
      <c r="EI43" s="66">
        <v>18642.491000000002</v>
      </c>
      <c r="EJ43" s="66">
        <v>12177.3</v>
      </c>
      <c r="EK43" s="66">
        <v>18411</v>
      </c>
      <c r="EL43" s="66">
        <v>23256.245999999999</v>
      </c>
      <c r="EM43" s="66">
        <v>22089.731</v>
      </c>
      <c r="EN43" s="66">
        <v>18895.025000000001</v>
      </c>
      <c r="EO43" s="66">
        <v>21743.025000000001</v>
      </c>
      <c r="EQ43" s="155" t="s">
        <v>3209</v>
      </c>
      <c r="ER43" s="1021">
        <v>43320.330999999998</v>
      </c>
      <c r="ES43" s="1021">
        <v>42427.269</v>
      </c>
      <c r="ET43" s="651">
        <v>38004.199999999997</v>
      </c>
      <c r="EU43" s="651">
        <v>33051.377</v>
      </c>
      <c r="EV43" s="1076"/>
      <c r="EW43" s="1076"/>
      <c r="EX43" s="1076"/>
      <c r="EY43" s="1078"/>
      <c r="EZ43" s="1078"/>
    </row>
    <row r="44" spans="18:156" s="17" customFormat="1" ht="11.25" customHeight="1" x14ac:dyDescent="0.2">
      <c r="R44" s="297"/>
      <c r="S44" s="144" t="s">
        <v>1844</v>
      </c>
      <c r="T44" s="85">
        <v>8.6</v>
      </c>
      <c r="U44" s="85">
        <v>8.9</v>
      </c>
      <c r="V44" s="85">
        <v>11.4</v>
      </c>
      <c r="W44" s="85">
        <v>17.100000000000001</v>
      </c>
      <c r="X44" s="85">
        <v>23.3</v>
      </c>
      <c r="Y44" s="85">
        <v>49</v>
      </c>
      <c r="Z44" s="85">
        <v>33.799999999999997</v>
      </c>
      <c r="AA44" s="85">
        <v>65.7</v>
      </c>
      <c r="AB44" s="85">
        <v>43.6</v>
      </c>
      <c r="AC44" s="85">
        <v>62.5</v>
      </c>
      <c r="AD44" s="85">
        <v>69.8</v>
      </c>
      <c r="AE44" s="85">
        <v>92.1</v>
      </c>
      <c r="AF44" s="85">
        <v>84.5</v>
      </c>
      <c r="AG44" s="85">
        <v>84.1</v>
      </c>
      <c r="AH44" s="85">
        <v>104.9</v>
      </c>
      <c r="AI44" s="85">
        <v>132.5</v>
      </c>
      <c r="AJ44" s="85">
        <v>140.4</v>
      </c>
      <c r="AK44" s="85">
        <v>130.30000000000001</v>
      </c>
      <c r="AL44" s="85">
        <v>141.80000000000001</v>
      </c>
      <c r="AM44" s="85">
        <v>137.1</v>
      </c>
      <c r="AN44" s="85">
        <v>161.5</v>
      </c>
      <c r="AO44" s="85">
        <v>192.5</v>
      </c>
      <c r="AP44" s="85">
        <v>236.8</v>
      </c>
      <c r="AQ44" s="85">
        <v>216.9</v>
      </c>
      <c r="AR44" s="85">
        <v>223.8</v>
      </c>
      <c r="AS44" s="85">
        <v>286.7</v>
      </c>
      <c r="AT44" s="85">
        <v>233.9</v>
      </c>
      <c r="AU44" s="85">
        <v>262.5</v>
      </c>
      <c r="AV44" s="85">
        <v>277</v>
      </c>
      <c r="AW44" s="85">
        <v>272.2</v>
      </c>
      <c r="AX44" s="85">
        <v>254.1</v>
      </c>
      <c r="AY44" s="85">
        <v>274.8</v>
      </c>
      <c r="AZ44" s="85">
        <v>275.5</v>
      </c>
      <c r="BA44" s="85">
        <v>352.1</v>
      </c>
      <c r="BB44" s="85">
        <v>385.5</v>
      </c>
      <c r="BC44" s="85">
        <v>411.2</v>
      </c>
      <c r="BD44" s="85">
        <v>450.2</v>
      </c>
      <c r="BE44" s="85">
        <v>471.5</v>
      </c>
      <c r="BF44" s="85">
        <v>511.3</v>
      </c>
      <c r="BG44" s="85">
        <v>510</v>
      </c>
      <c r="BH44" s="85">
        <v>510.4</v>
      </c>
      <c r="BI44" s="85">
        <v>560.79999999999995</v>
      </c>
      <c r="BJ44" s="85">
        <v>712.5</v>
      </c>
      <c r="BK44" s="85">
        <v>711.7</v>
      </c>
      <c r="BL44" s="85">
        <v>733.4</v>
      </c>
      <c r="BM44" s="127"/>
      <c r="BN44" s="138"/>
      <c r="BO44" s="994" t="s">
        <v>1441</v>
      </c>
      <c r="BP44" s="140">
        <v>207.1</v>
      </c>
      <c r="BQ44" s="140">
        <v>353.8</v>
      </c>
      <c r="BR44" s="85">
        <v>316.8</v>
      </c>
      <c r="BS44" s="85">
        <v>347.8</v>
      </c>
      <c r="BT44" s="85">
        <v>415.6</v>
      </c>
      <c r="BU44" s="85">
        <v>422.7</v>
      </c>
      <c r="BV44" s="85">
        <v>757.7</v>
      </c>
      <c r="BW44" s="85">
        <v>606.20000000000005</v>
      </c>
      <c r="BX44" s="85">
        <v>513.4</v>
      </c>
      <c r="BY44" s="85">
        <v>516.9</v>
      </c>
      <c r="BZ44" s="85">
        <v>545.9</v>
      </c>
      <c r="CA44" s="85">
        <v>690.8</v>
      </c>
      <c r="CB44" s="85">
        <v>810.1</v>
      </c>
      <c r="CC44" s="85">
        <v>778</v>
      </c>
      <c r="CD44" s="85">
        <v>716.1</v>
      </c>
      <c r="CE44" s="85">
        <v>830.7</v>
      </c>
      <c r="CF44" s="85">
        <v>663.4</v>
      </c>
      <c r="CG44" s="85">
        <v>908.9</v>
      </c>
      <c r="CH44" s="85">
        <v>538</v>
      </c>
      <c r="CI44" s="85">
        <v>1091.3</v>
      </c>
      <c r="CJ44" s="85">
        <v>927.7</v>
      </c>
      <c r="CK44" s="85">
        <v>1366.8</v>
      </c>
      <c r="CL44" s="85">
        <v>770.5</v>
      </c>
      <c r="CM44" s="85">
        <v>854.1</v>
      </c>
      <c r="CN44" s="85">
        <v>1022.3</v>
      </c>
      <c r="CO44" s="85">
        <v>1418.8</v>
      </c>
      <c r="CP44" s="85">
        <v>1427.1</v>
      </c>
      <c r="CQ44" s="85">
        <v>913.6</v>
      </c>
      <c r="CR44" s="85">
        <v>1189.5</v>
      </c>
      <c r="CS44" s="85">
        <v>1335.8</v>
      </c>
      <c r="CT44" s="85">
        <v>2277</v>
      </c>
      <c r="CU44" s="85">
        <v>2995</v>
      </c>
      <c r="CV44" s="85">
        <v>2686.6</v>
      </c>
      <c r="CW44" s="85">
        <v>4521.6000000000004</v>
      </c>
      <c r="CX44" s="85">
        <v>3259.1</v>
      </c>
      <c r="CY44" s="85">
        <v>3247.9</v>
      </c>
      <c r="CZ44" s="85">
        <v>2555.1</v>
      </c>
      <c r="DA44" s="85">
        <v>3502.8</v>
      </c>
      <c r="DB44" s="85">
        <v>3514.5</v>
      </c>
      <c r="DD44" s="151" t="s">
        <v>604</v>
      </c>
      <c r="DE44" s="103">
        <v>134711.29999999999</v>
      </c>
      <c r="DF44" s="103">
        <v>126718.1</v>
      </c>
      <c r="DG44" s="103">
        <v>166736.29999999999</v>
      </c>
      <c r="DH44" s="85">
        <v>162170.1</v>
      </c>
      <c r="DJ44" s="143" t="s">
        <v>659</v>
      </c>
      <c r="DK44" s="141">
        <v>3012.6</v>
      </c>
      <c r="DL44" s="141">
        <v>2918</v>
      </c>
      <c r="DM44" s="66">
        <v>859.7</v>
      </c>
      <c r="DN44" s="66">
        <v>341.9</v>
      </c>
      <c r="DO44" s="66">
        <v>142.1</v>
      </c>
      <c r="DP44" s="651">
        <v>63.9</v>
      </c>
      <c r="DQ44" s="651">
        <v>367.9</v>
      </c>
      <c r="DR44" s="651">
        <v>411.7</v>
      </c>
      <c r="DS44" s="651">
        <v>689</v>
      </c>
      <c r="DT44" s="651">
        <v>60.1</v>
      </c>
      <c r="DU44" s="651">
        <v>85.1</v>
      </c>
      <c r="DV44" s="66">
        <v>432.3</v>
      </c>
      <c r="DW44" s="66">
        <v>928</v>
      </c>
      <c r="DX44" s="66">
        <v>580.4</v>
      </c>
      <c r="DY44" s="66">
        <v>249.7</v>
      </c>
      <c r="DZ44" s="66">
        <v>488.4</v>
      </c>
      <c r="EA44" s="66">
        <v>589.9</v>
      </c>
      <c r="EB44" s="66">
        <v>259.60000000000002</v>
      </c>
      <c r="EC44" s="66">
        <v>367.4</v>
      </c>
      <c r="ED44" s="66">
        <v>348.10399999999998</v>
      </c>
      <c r="EE44" s="66">
        <v>322.75299999999999</v>
      </c>
      <c r="EF44" s="66">
        <v>216.85499999999999</v>
      </c>
      <c r="EG44" s="66">
        <v>364.69600000000003</v>
      </c>
      <c r="EH44" s="66">
        <v>321.065</v>
      </c>
      <c r="EI44" s="66">
        <v>424.87400000000002</v>
      </c>
      <c r="EJ44" s="66">
        <v>553.6</v>
      </c>
      <c r="EK44" s="66">
        <v>643.4</v>
      </c>
      <c r="EL44" s="66">
        <v>693.98500000000001</v>
      </c>
      <c r="EM44" s="66">
        <v>813.74900000000002</v>
      </c>
      <c r="EN44" s="66">
        <v>752.27</v>
      </c>
      <c r="EO44" s="66">
        <v>798.29899999999998</v>
      </c>
      <c r="EQ44" s="155" t="s">
        <v>3210</v>
      </c>
      <c r="ER44" s="1021">
        <v>4.8810000000000002</v>
      </c>
      <c r="ES44" s="1021">
        <v>3.496</v>
      </c>
      <c r="ET44" s="651">
        <v>3.4809999999999999</v>
      </c>
      <c r="EU44" s="651">
        <v>3.4990000000000001</v>
      </c>
      <c r="EV44" s="1076"/>
      <c r="EW44" s="1076"/>
      <c r="EX44" s="1076"/>
      <c r="EY44" s="1078"/>
      <c r="EZ44" s="1078"/>
    </row>
    <row r="45" spans="18:156" s="17" customFormat="1" ht="11.25" customHeight="1" x14ac:dyDescent="0.2">
      <c r="R45" s="296">
        <v>9</v>
      </c>
      <c r="S45" s="130" t="s">
        <v>1823</v>
      </c>
      <c r="T45" s="86">
        <v>78.900000000000006</v>
      </c>
      <c r="U45" s="86">
        <v>97.3</v>
      </c>
      <c r="V45" s="86">
        <v>72.8</v>
      </c>
      <c r="W45" s="86">
        <v>149.5</v>
      </c>
      <c r="X45" s="86">
        <v>188.4</v>
      </c>
      <c r="Y45" s="86">
        <v>234.1</v>
      </c>
      <c r="Z45" s="86">
        <v>67</v>
      </c>
      <c r="AA45" s="86">
        <v>79.900000000000006</v>
      </c>
      <c r="AB45" s="86">
        <v>163.6</v>
      </c>
      <c r="AC45" s="86">
        <v>231.1</v>
      </c>
      <c r="AD45" s="86">
        <v>229.4</v>
      </c>
      <c r="AE45" s="86">
        <v>264.8</v>
      </c>
      <c r="AF45" s="86">
        <v>282.8</v>
      </c>
      <c r="AG45" s="86">
        <v>364.8</v>
      </c>
      <c r="AH45" s="86">
        <v>347.8</v>
      </c>
      <c r="AI45" s="86">
        <v>372.4</v>
      </c>
      <c r="AJ45" s="86">
        <v>349.4</v>
      </c>
      <c r="AK45" s="86">
        <v>437.5</v>
      </c>
      <c r="AL45" s="86">
        <v>386.7</v>
      </c>
      <c r="AM45" s="86">
        <v>411.2</v>
      </c>
      <c r="AN45" s="86">
        <v>443</v>
      </c>
      <c r="AO45" s="86">
        <v>470</v>
      </c>
      <c r="AP45" s="86">
        <v>492.6</v>
      </c>
      <c r="AQ45" s="86">
        <v>526</v>
      </c>
      <c r="AR45" s="86">
        <v>484.8</v>
      </c>
      <c r="AS45" s="86">
        <v>457.6</v>
      </c>
      <c r="AT45" s="86">
        <v>664.6</v>
      </c>
      <c r="AU45" s="86">
        <v>734.8</v>
      </c>
      <c r="AV45" s="86">
        <v>873</v>
      </c>
      <c r="AW45" s="86">
        <v>986.8</v>
      </c>
      <c r="AX45" s="86">
        <v>932.8</v>
      </c>
      <c r="AY45" s="86">
        <v>1024.5999999999999</v>
      </c>
      <c r="AZ45" s="86">
        <v>1208.5</v>
      </c>
      <c r="BA45" s="86">
        <v>1367.6</v>
      </c>
      <c r="BB45" s="86">
        <v>1851.8</v>
      </c>
      <c r="BC45" s="86">
        <v>1720.3</v>
      </c>
      <c r="BD45" s="86">
        <v>2113.5</v>
      </c>
      <c r="BE45" s="86">
        <v>2203.4</v>
      </c>
      <c r="BF45" s="86">
        <v>2502.5</v>
      </c>
      <c r="BG45" s="86">
        <v>3147</v>
      </c>
      <c r="BH45" s="86">
        <v>3299.2</v>
      </c>
      <c r="BI45" s="86">
        <v>4277.3999999999996</v>
      </c>
      <c r="BJ45" s="86">
        <v>4234.8</v>
      </c>
      <c r="BK45" s="86">
        <v>3770.6</v>
      </c>
      <c r="BL45" s="86">
        <v>4954.8</v>
      </c>
      <c r="BM45" s="142"/>
      <c r="BN45" s="138"/>
      <c r="BO45" s="994" t="s">
        <v>1442</v>
      </c>
      <c r="BP45" s="140">
        <v>8718.6</v>
      </c>
      <c r="BQ45" s="140">
        <v>11027.9</v>
      </c>
      <c r="BR45" s="85">
        <v>9376.9</v>
      </c>
      <c r="BS45" s="85">
        <v>12927.5</v>
      </c>
      <c r="BT45" s="85">
        <v>13006.3</v>
      </c>
      <c r="BU45" s="85">
        <v>14838.2</v>
      </c>
      <c r="BV45" s="85">
        <v>13266.6</v>
      </c>
      <c r="BW45" s="85">
        <v>16972.3</v>
      </c>
      <c r="BX45" s="85">
        <v>14868.7</v>
      </c>
      <c r="BY45" s="85">
        <v>19187.2</v>
      </c>
      <c r="BZ45" s="85">
        <v>17022.099999999999</v>
      </c>
      <c r="CA45" s="85">
        <v>20943.3</v>
      </c>
      <c r="CB45" s="85">
        <v>19465.2</v>
      </c>
      <c r="CC45" s="85">
        <v>23586.6</v>
      </c>
      <c r="CD45" s="85">
        <v>21669.9</v>
      </c>
      <c r="CE45" s="85">
        <v>25184.3</v>
      </c>
      <c r="CF45" s="85">
        <v>25842.9</v>
      </c>
      <c r="CG45" s="85">
        <v>27555.5</v>
      </c>
      <c r="CH45" s="85">
        <v>30195.5</v>
      </c>
      <c r="CI45" s="85">
        <v>33084.6</v>
      </c>
      <c r="CJ45" s="85">
        <v>42453.7</v>
      </c>
      <c r="CK45" s="85">
        <v>46026.5</v>
      </c>
      <c r="CL45" s="85">
        <v>45402.2</v>
      </c>
      <c r="CM45" s="85">
        <v>54045.599999999999</v>
      </c>
      <c r="CN45" s="85">
        <v>52804.4</v>
      </c>
      <c r="CO45" s="85">
        <v>60518.5</v>
      </c>
      <c r="CP45" s="85">
        <v>65420.800000000003</v>
      </c>
      <c r="CQ45" s="85">
        <v>74374.100000000006</v>
      </c>
      <c r="CR45" s="85">
        <v>75987.7</v>
      </c>
      <c r="CS45" s="85">
        <v>83501.5</v>
      </c>
      <c r="CT45" s="85">
        <v>90222.7</v>
      </c>
      <c r="CU45" s="85">
        <v>102002.9</v>
      </c>
      <c r="CV45" s="85">
        <v>107377.5</v>
      </c>
      <c r="CW45" s="85">
        <v>122186.6</v>
      </c>
      <c r="CX45" s="85">
        <v>141866.4</v>
      </c>
      <c r="CY45" s="85">
        <v>151478.39999999999</v>
      </c>
      <c r="CZ45" s="85">
        <v>143266.5</v>
      </c>
      <c r="DA45" s="85">
        <v>172526</v>
      </c>
      <c r="DB45" s="85">
        <v>169496.9</v>
      </c>
      <c r="DD45" s="170" t="s">
        <v>1912</v>
      </c>
      <c r="DE45" s="103">
        <v>117648.6</v>
      </c>
      <c r="DF45" s="103">
        <v>109311</v>
      </c>
      <c r="DG45" s="103">
        <v>149452</v>
      </c>
      <c r="DH45" s="85">
        <v>143047.79999999999</v>
      </c>
      <c r="DJ45" s="143" t="s">
        <v>660</v>
      </c>
      <c r="DK45" s="141">
        <v>262.2</v>
      </c>
      <c r="DL45" s="141">
        <v>338.1</v>
      </c>
      <c r="DM45" s="66">
        <v>192.2</v>
      </c>
      <c r="DN45" s="66">
        <v>152.80000000000001</v>
      </c>
      <c r="DO45" s="66">
        <v>126.1</v>
      </c>
      <c r="DP45" s="651">
        <v>44.8</v>
      </c>
      <c r="DQ45" s="651">
        <v>103</v>
      </c>
      <c r="DR45" s="651">
        <v>102.3</v>
      </c>
      <c r="DS45" s="651">
        <v>162.80000000000001</v>
      </c>
      <c r="DT45" s="651">
        <v>191.1</v>
      </c>
      <c r="DU45" s="651">
        <v>183.4</v>
      </c>
      <c r="DV45" s="66">
        <v>339.9</v>
      </c>
      <c r="DW45" s="66">
        <v>374.9</v>
      </c>
      <c r="DX45" s="66">
        <v>325.8</v>
      </c>
      <c r="DY45" s="66">
        <v>572.9</v>
      </c>
      <c r="DZ45" s="66">
        <v>460.2</v>
      </c>
      <c r="EA45" s="66">
        <v>401.6</v>
      </c>
      <c r="EB45" s="66">
        <v>387.2</v>
      </c>
      <c r="EC45" s="66">
        <v>492.4</v>
      </c>
      <c r="ED45" s="66">
        <v>365.15</v>
      </c>
      <c r="EE45" s="66">
        <v>364.58499999999998</v>
      </c>
      <c r="EF45" s="66">
        <v>170.50399999999999</v>
      </c>
      <c r="EG45" s="66">
        <v>239.73599999999999</v>
      </c>
      <c r="EH45" s="66">
        <v>265.80700000000002</v>
      </c>
      <c r="EI45" s="66">
        <v>391.798</v>
      </c>
      <c r="EJ45" s="66">
        <v>776</v>
      </c>
      <c r="EK45" s="66">
        <v>361.5</v>
      </c>
      <c r="EL45" s="66">
        <v>478.06700000000001</v>
      </c>
      <c r="EM45" s="66">
        <v>1232.2249999999999</v>
      </c>
      <c r="EN45" s="66">
        <v>647.84799999999996</v>
      </c>
      <c r="EO45" s="66">
        <v>678.41899999999998</v>
      </c>
      <c r="EQ45" s="143" t="s">
        <v>3024</v>
      </c>
      <c r="ER45" s="1021">
        <v>134.196</v>
      </c>
      <c r="ES45" s="1021">
        <v>164.31100000000001</v>
      </c>
      <c r="ET45" s="651">
        <v>76.501999999999995</v>
      </c>
      <c r="EU45" s="651">
        <v>91.058000000000007</v>
      </c>
      <c r="EV45" s="1076"/>
      <c r="EW45" s="1076"/>
      <c r="EX45" s="1076"/>
      <c r="EY45" s="1078"/>
      <c r="EZ45" s="1078"/>
    </row>
    <row r="46" spans="18:156" s="17" customFormat="1" ht="11.25" customHeight="1" thickBot="1" x14ac:dyDescent="0.25">
      <c r="R46" s="296"/>
      <c r="S46" s="130"/>
      <c r="T46" s="86"/>
      <c r="U46" s="86"/>
      <c r="V46" s="86"/>
      <c r="W46" s="86"/>
      <c r="X46" s="86"/>
      <c r="Y46" s="86"/>
      <c r="Z46" s="86"/>
      <c r="AA46" s="85"/>
      <c r="AB46" s="85"/>
      <c r="AC46" s="85"/>
      <c r="AD46" s="85"/>
      <c r="AE46" s="85"/>
      <c r="AF46" s="85"/>
      <c r="AG46" s="85"/>
      <c r="AH46" s="85"/>
      <c r="AI46" s="85"/>
      <c r="AJ46" s="85"/>
      <c r="AK46" s="85"/>
      <c r="AL46" s="85"/>
      <c r="AM46" s="85"/>
      <c r="AN46" s="85"/>
      <c r="AO46" s="85"/>
      <c r="AP46" s="85"/>
      <c r="AQ46" s="85"/>
      <c r="AR46" s="85"/>
      <c r="AS46" s="85"/>
      <c r="AT46" s="85"/>
      <c r="AU46" s="85"/>
      <c r="AV46" s="85"/>
      <c r="AW46" s="85"/>
      <c r="AX46" s="85"/>
      <c r="AY46" s="85"/>
      <c r="AZ46" s="85"/>
      <c r="BA46" s="85"/>
      <c r="BB46" s="85"/>
      <c r="BC46" s="85"/>
      <c r="BD46" s="85"/>
      <c r="BE46" s="85"/>
      <c r="BF46" s="85"/>
      <c r="BG46" s="85"/>
      <c r="BH46" s="85"/>
      <c r="BI46" s="85"/>
      <c r="BJ46" s="85"/>
      <c r="BK46" s="85"/>
      <c r="BL46" s="85"/>
      <c r="BM46" s="152"/>
      <c r="BN46" s="138"/>
      <c r="BO46" s="994" t="s">
        <v>1443</v>
      </c>
      <c r="BP46" s="140">
        <v>344.2</v>
      </c>
      <c r="BQ46" s="140">
        <v>348.5</v>
      </c>
      <c r="BR46" s="85">
        <v>417.7</v>
      </c>
      <c r="BS46" s="85">
        <v>352.7</v>
      </c>
      <c r="BT46" s="85">
        <v>480</v>
      </c>
      <c r="BU46" s="85">
        <v>529.20000000000005</v>
      </c>
      <c r="BV46" s="85">
        <v>521.5</v>
      </c>
      <c r="BW46" s="85">
        <v>696.8</v>
      </c>
      <c r="BX46" s="85">
        <v>808</v>
      </c>
      <c r="BY46" s="85">
        <v>998.7</v>
      </c>
      <c r="BZ46" s="85">
        <v>790.8</v>
      </c>
      <c r="CA46" s="85">
        <v>1275.0999999999999</v>
      </c>
      <c r="CB46" s="85">
        <v>1502.4</v>
      </c>
      <c r="CC46" s="85">
        <v>1436</v>
      </c>
      <c r="CD46" s="85">
        <v>1305.4000000000001</v>
      </c>
      <c r="CE46" s="85">
        <v>1533.3</v>
      </c>
      <c r="CF46" s="85">
        <v>1577.7</v>
      </c>
      <c r="CG46" s="85">
        <v>1677.7</v>
      </c>
      <c r="CH46" s="85">
        <v>1713.6</v>
      </c>
      <c r="CI46" s="85">
        <v>2014.3</v>
      </c>
      <c r="CJ46" s="85">
        <v>2206.6</v>
      </c>
      <c r="CK46" s="85">
        <v>3342.2</v>
      </c>
      <c r="CL46" s="85">
        <v>5078.5</v>
      </c>
      <c r="CM46" s="85">
        <v>5306.6</v>
      </c>
      <c r="CN46" s="85">
        <v>5392.9</v>
      </c>
      <c r="CO46" s="85">
        <v>6392.3</v>
      </c>
      <c r="CP46" s="85">
        <v>7131.1</v>
      </c>
      <c r="CQ46" s="85">
        <v>7266.6</v>
      </c>
      <c r="CR46" s="85">
        <v>6941.3</v>
      </c>
      <c r="CS46" s="85">
        <v>7601.6</v>
      </c>
      <c r="CT46" s="85">
        <v>8462.2000000000007</v>
      </c>
      <c r="CU46" s="85">
        <v>14285.4</v>
      </c>
      <c r="CV46" s="85">
        <v>15282.8</v>
      </c>
      <c r="CW46" s="85">
        <v>16555.7</v>
      </c>
      <c r="CX46" s="85">
        <v>16441.8</v>
      </c>
      <c r="CY46" s="85">
        <v>16019</v>
      </c>
      <c r="CZ46" s="85">
        <v>18298.7</v>
      </c>
      <c r="DA46" s="85">
        <v>22071.4</v>
      </c>
      <c r="DB46" s="85">
        <v>17199.3</v>
      </c>
      <c r="DD46" s="170" t="s">
        <v>605</v>
      </c>
      <c r="DE46" s="103">
        <v>17062.7</v>
      </c>
      <c r="DF46" s="103">
        <v>17407.099999999999</v>
      </c>
      <c r="DG46" s="103">
        <v>17284.3</v>
      </c>
      <c r="DH46" s="85">
        <v>19122.3</v>
      </c>
      <c r="DJ46" s="143" t="s">
        <v>661</v>
      </c>
      <c r="DK46" s="141">
        <v>768.7</v>
      </c>
      <c r="DL46" s="141">
        <v>2302.1999999999998</v>
      </c>
      <c r="DM46" s="66">
        <v>839.5</v>
      </c>
      <c r="DN46" s="66">
        <v>1030.4000000000001</v>
      </c>
      <c r="DO46" s="66">
        <v>350.2</v>
      </c>
      <c r="DP46" s="651">
        <v>628.79999999999995</v>
      </c>
      <c r="DQ46" s="651">
        <v>2252</v>
      </c>
      <c r="DR46" s="651">
        <v>1987.5</v>
      </c>
      <c r="DS46" s="651">
        <v>2658.6</v>
      </c>
      <c r="DT46" s="651">
        <v>1346.7</v>
      </c>
      <c r="DU46" s="651">
        <v>3228.5</v>
      </c>
      <c r="DV46" s="66">
        <v>1952</v>
      </c>
      <c r="DW46" s="66">
        <v>1311.4</v>
      </c>
      <c r="DX46" s="66">
        <v>870.1</v>
      </c>
      <c r="DY46" s="66">
        <v>983.2</v>
      </c>
      <c r="DZ46" s="66">
        <v>543.20000000000005</v>
      </c>
      <c r="EA46" s="66">
        <v>851.4</v>
      </c>
      <c r="EB46" s="66">
        <v>1071.4000000000001</v>
      </c>
      <c r="EC46" s="66">
        <v>1953.5</v>
      </c>
      <c r="ED46" s="66">
        <v>681.048</v>
      </c>
      <c r="EE46" s="66">
        <v>596.97199999999998</v>
      </c>
      <c r="EF46" s="66">
        <v>950.56799999999998</v>
      </c>
      <c r="EG46" s="66">
        <v>1005.009</v>
      </c>
      <c r="EH46" s="66">
        <v>1299.1379999999999</v>
      </c>
      <c r="EI46" s="66">
        <v>2137.2669999999998</v>
      </c>
      <c r="EJ46" s="66">
        <v>3703.2</v>
      </c>
      <c r="EK46" s="66">
        <v>6913.5</v>
      </c>
      <c r="EL46" s="66">
        <v>1696.508</v>
      </c>
      <c r="EM46" s="66">
        <v>1935.126</v>
      </c>
      <c r="EN46" s="66">
        <v>1986.6869999999999</v>
      </c>
      <c r="EO46" s="66">
        <v>1832.742</v>
      </c>
      <c r="EQ46" s="143" t="s">
        <v>3025</v>
      </c>
      <c r="ER46" s="1021">
        <v>825.74800000000005</v>
      </c>
      <c r="ES46" s="1021">
        <v>1268.6310000000001</v>
      </c>
      <c r="ET46" s="651">
        <v>1242.627</v>
      </c>
      <c r="EU46" s="651">
        <v>1488.0350000000001</v>
      </c>
      <c r="EV46" s="1076"/>
      <c r="EW46" s="1076"/>
      <c r="EX46" s="1076"/>
      <c r="EY46" s="1078"/>
      <c r="EZ46" s="1078"/>
    </row>
    <row r="47" spans="18:156" s="17" customFormat="1" ht="11.25" customHeight="1" thickBot="1" x14ac:dyDescent="0.25">
      <c r="R47" s="332"/>
      <c r="S47" s="329" t="s">
        <v>434</v>
      </c>
      <c r="T47" s="330">
        <v>1403.1</v>
      </c>
      <c r="U47" s="330">
        <v>1445</v>
      </c>
      <c r="V47" s="330">
        <v>1797.1</v>
      </c>
      <c r="W47" s="330">
        <v>1920.4</v>
      </c>
      <c r="X47" s="330">
        <v>2386.8000000000002</v>
      </c>
      <c r="Y47" s="330">
        <v>2592.6999999999998</v>
      </c>
      <c r="Z47" s="330">
        <v>2989.4</v>
      </c>
      <c r="AA47" s="330">
        <v>3308</v>
      </c>
      <c r="AB47" s="330">
        <v>3865.5</v>
      </c>
      <c r="AC47" s="330">
        <v>4342</v>
      </c>
      <c r="AD47" s="330">
        <v>5479.9</v>
      </c>
      <c r="AE47" s="330">
        <v>5901.7</v>
      </c>
      <c r="AF47" s="330">
        <v>6235.8</v>
      </c>
      <c r="AG47" s="330">
        <v>6316.6</v>
      </c>
      <c r="AH47" s="331">
        <v>7857.2</v>
      </c>
      <c r="AI47" s="331">
        <v>8207.7999999999993</v>
      </c>
      <c r="AJ47" s="331">
        <v>8716.5</v>
      </c>
      <c r="AK47" s="331">
        <v>9412.2000000000007</v>
      </c>
      <c r="AL47" s="331">
        <v>10067</v>
      </c>
      <c r="AM47" s="331">
        <v>9459.6</v>
      </c>
      <c r="AN47" s="331">
        <v>10383.299999999999</v>
      </c>
      <c r="AO47" s="330">
        <v>10654.6</v>
      </c>
      <c r="AP47" s="330">
        <v>11733.6</v>
      </c>
      <c r="AQ47" s="330">
        <v>11579.1</v>
      </c>
      <c r="AR47" s="330">
        <v>11446.8</v>
      </c>
      <c r="AS47" s="330">
        <v>12432.8</v>
      </c>
      <c r="AT47" s="330">
        <v>13994.1</v>
      </c>
      <c r="AU47" s="330">
        <v>14597.5</v>
      </c>
      <c r="AV47" s="330">
        <v>17338.400000000001</v>
      </c>
      <c r="AW47" s="330">
        <v>19179.400000000001</v>
      </c>
      <c r="AX47" s="330">
        <v>18706.2</v>
      </c>
      <c r="AY47" s="330">
        <v>20927.400000000001</v>
      </c>
      <c r="AZ47" s="330">
        <v>23320.5</v>
      </c>
      <c r="BA47" s="330">
        <v>24939</v>
      </c>
      <c r="BB47" s="330">
        <v>29175.200000000001</v>
      </c>
      <c r="BC47" s="330">
        <v>29282.7</v>
      </c>
      <c r="BD47" s="330">
        <v>32292.9</v>
      </c>
      <c r="BE47" s="330">
        <v>32834.800000000003</v>
      </c>
      <c r="BF47" s="330">
        <v>36510.800000000003</v>
      </c>
      <c r="BG47" s="330">
        <v>39757</v>
      </c>
      <c r="BH47" s="330">
        <v>43740.7</v>
      </c>
      <c r="BI47" s="330">
        <v>45918.9</v>
      </c>
      <c r="BJ47" s="330">
        <v>52448.800000000003</v>
      </c>
      <c r="BK47" s="330">
        <v>55888.6</v>
      </c>
      <c r="BL47" s="330">
        <v>61346.8</v>
      </c>
      <c r="BN47" s="138"/>
      <c r="BO47" s="994" t="s">
        <v>1444</v>
      </c>
      <c r="BP47" s="140">
        <v>35.700000000000003</v>
      </c>
      <c r="BQ47" s="140">
        <v>257.2</v>
      </c>
      <c r="BR47" s="85">
        <v>62.1</v>
      </c>
      <c r="BS47" s="85">
        <v>118.2</v>
      </c>
      <c r="BT47" s="85">
        <v>82.2</v>
      </c>
      <c r="BU47" s="85">
        <v>304.89999999999998</v>
      </c>
      <c r="BV47" s="85">
        <v>153.5</v>
      </c>
      <c r="BW47" s="85">
        <v>184.3</v>
      </c>
      <c r="BX47" s="85">
        <v>187.3</v>
      </c>
      <c r="BY47" s="85">
        <v>384.3</v>
      </c>
      <c r="BZ47" s="85">
        <v>185.9</v>
      </c>
      <c r="CA47" s="85">
        <v>145.5</v>
      </c>
      <c r="CB47" s="85">
        <v>168.7</v>
      </c>
      <c r="CC47" s="85">
        <v>163.9</v>
      </c>
      <c r="CD47" s="85">
        <v>110.4</v>
      </c>
      <c r="CE47" s="85">
        <v>175</v>
      </c>
      <c r="CF47" s="85">
        <v>190</v>
      </c>
      <c r="CG47" s="85">
        <v>191.5</v>
      </c>
      <c r="CH47" s="85">
        <v>143.1</v>
      </c>
      <c r="CI47" s="85">
        <v>229.9</v>
      </c>
      <c r="CJ47" s="85">
        <v>265.7</v>
      </c>
      <c r="CK47" s="85">
        <v>471.1</v>
      </c>
      <c r="CL47" s="85">
        <v>290.3</v>
      </c>
      <c r="CM47" s="85">
        <v>150</v>
      </c>
      <c r="CN47" s="85">
        <v>320.10000000000002</v>
      </c>
      <c r="CO47" s="85">
        <v>321.5</v>
      </c>
      <c r="CP47" s="85">
        <v>301.39999999999998</v>
      </c>
      <c r="CQ47" s="85">
        <v>458.3</v>
      </c>
      <c r="CR47" s="85">
        <v>397.3</v>
      </c>
      <c r="CS47" s="85">
        <v>395.7</v>
      </c>
      <c r="CT47" s="85">
        <v>414.1</v>
      </c>
      <c r="CU47" s="85">
        <v>349.5</v>
      </c>
      <c r="CV47" s="85">
        <v>397.7</v>
      </c>
      <c r="CW47" s="85">
        <v>385.7</v>
      </c>
      <c r="CX47" s="85">
        <v>375.6</v>
      </c>
      <c r="CY47" s="85">
        <v>384.4</v>
      </c>
      <c r="CZ47" s="85">
        <v>271.5</v>
      </c>
      <c r="DA47" s="85">
        <v>314.89999999999998</v>
      </c>
      <c r="DB47" s="85">
        <v>287.5</v>
      </c>
      <c r="DD47" s="151" t="s">
        <v>606</v>
      </c>
      <c r="DE47" s="103">
        <v>40087.9</v>
      </c>
      <c r="DF47" s="103">
        <v>41402.9</v>
      </c>
      <c r="DG47" s="103">
        <v>48272.6</v>
      </c>
      <c r="DH47" s="85">
        <v>50574.7</v>
      </c>
      <c r="DJ47" s="991" t="s">
        <v>662</v>
      </c>
      <c r="DK47" s="141">
        <v>515409.1</v>
      </c>
      <c r="DL47" s="141">
        <v>572835.1</v>
      </c>
      <c r="DM47" s="66">
        <v>698301.5</v>
      </c>
      <c r="DN47" s="66">
        <v>735867.6</v>
      </c>
      <c r="DO47" s="66">
        <v>848064.1</v>
      </c>
      <c r="DP47" s="651">
        <v>865087.2</v>
      </c>
      <c r="DQ47" s="651">
        <v>969769.4</v>
      </c>
      <c r="DR47" s="651">
        <v>954641.2</v>
      </c>
      <c r="DS47" s="651">
        <v>1091857.6000000001</v>
      </c>
      <c r="DT47" s="651">
        <v>1177764.1000000001</v>
      </c>
      <c r="DU47" s="651">
        <v>1299410.2</v>
      </c>
      <c r="DV47" s="66">
        <v>1186757.8</v>
      </c>
      <c r="DW47" s="66">
        <v>1282352.6000000001</v>
      </c>
      <c r="DX47" s="66">
        <v>1228536.3999999999</v>
      </c>
      <c r="DY47" s="66">
        <v>1366476</v>
      </c>
      <c r="DZ47" s="66">
        <v>1343695.1</v>
      </c>
      <c r="EA47" s="66">
        <v>1396264.4</v>
      </c>
      <c r="EB47" s="66">
        <v>1349323.1</v>
      </c>
      <c r="EC47" s="66">
        <v>1449442</v>
      </c>
      <c r="ED47" s="66">
        <v>1407762.942</v>
      </c>
      <c r="EE47" s="66">
        <v>1582138.8870000001</v>
      </c>
      <c r="EF47" s="66">
        <v>1595278.8929999999</v>
      </c>
      <c r="EG47" s="66">
        <v>1711165.7169999999</v>
      </c>
      <c r="EH47" s="66">
        <v>1652390.7239999999</v>
      </c>
      <c r="EI47" s="66">
        <v>1830017.61</v>
      </c>
      <c r="EJ47" s="66">
        <v>1865799</v>
      </c>
      <c r="EK47" s="66">
        <v>2050137.7</v>
      </c>
      <c r="EL47" s="66">
        <v>2238364.2540000002</v>
      </c>
      <c r="EM47" s="66">
        <v>2369333.8810000001</v>
      </c>
      <c r="EN47" s="66">
        <v>2632731.2949999999</v>
      </c>
      <c r="EO47" s="66">
        <v>2986166.7050000001</v>
      </c>
      <c r="EQ47" s="991" t="s">
        <v>3071</v>
      </c>
      <c r="ER47" s="1021">
        <v>67814.895000000004</v>
      </c>
      <c r="ES47" s="1021">
        <v>69087.514999999999</v>
      </c>
      <c r="ET47" s="651">
        <v>81455.97</v>
      </c>
      <c r="EU47" s="651">
        <v>78208.600999999995</v>
      </c>
      <c r="EV47" s="1076"/>
      <c r="EW47" s="1076"/>
      <c r="EX47" s="1076"/>
      <c r="EY47" s="1078"/>
      <c r="EZ47" s="1078"/>
    </row>
    <row r="48" spans="18:156" s="17" customFormat="1" ht="11.25" customHeight="1" x14ac:dyDescent="0.2">
      <c r="R48" s="294"/>
      <c r="BN48" s="138"/>
      <c r="BO48" s="994" t="s">
        <v>1445</v>
      </c>
      <c r="BP48" s="140">
        <v>37.4</v>
      </c>
      <c r="BQ48" s="140">
        <v>48.7</v>
      </c>
      <c r="BR48" s="85">
        <v>47.7</v>
      </c>
      <c r="BS48" s="85">
        <v>36.799999999999997</v>
      </c>
      <c r="BT48" s="85">
        <v>77.2</v>
      </c>
      <c r="BU48" s="85">
        <v>249.7</v>
      </c>
      <c r="BV48" s="85">
        <v>112.9</v>
      </c>
      <c r="BW48" s="85">
        <v>1410.7</v>
      </c>
      <c r="BX48" s="85">
        <v>185.2</v>
      </c>
      <c r="BY48" s="85">
        <v>190.3</v>
      </c>
      <c r="BZ48" s="85">
        <v>208.5</v>
      </c>
      <c r="CA48" s="85">
        <v>140.69999999999999</v>
      </c>
      <c r="CB48" s="85">
        <v>124.5</v>
      </c>
      <c r="CC48" s="85">
        <v>158.4</v>
      </c>
      <c r="CD48" s="85">
        <v>171.2</v>
      </c>
      <c r="CE48" s="85">
        <v>169.1</v>
      </c>
      <c r="CF48" s="85">
        <v>111.9</v>
      </c>
      <c r="CG48" s="85">
        <v>185</v>
      </c>
      <c r="CH48" s="85">
        <v>114.2</v>
      </c>
      <c r="CI48" s="85">
        <v>221.2</v>
      </c>
      <c r="CJ48" s="85">
        <v>156.5</v>
      </c>
      <c r="CK48" s="85">
        <v>231.4</v>
      </c>
      <c r="CL48" s="85">
        <v>366.8</v>
      </c>
      <c r="CM48" s="85">
        <v>370.1</v>
      </c>
      <c r="CN48" s="85">
        <v>369.4</v>
      </c>
      <c r="CO48" s="85">
        <v>357.6</v>
      </c>
      <c r="CP48" s="85">
        <v>380.6</v>
      </c>
      <c r="CQ48" s="85">
        <v>351.2</v>
      </c>
      <c r="CR48" s="85">
        <v>367.3</v>
      </c>
      <c r="CS48" s="85">
        <v>266.2</v>
      </c>
      <c r="CT48" s="85">
        <v>202</v>
      </c>
      <c r="CU48" s="85">
        <v>128.80000000000001</v>
      </c>
      <c r="CV48" s="85">
        <v>112.3</v>
      </c>
      <c r="CW48" s="85">
        <v>169.4</v>
      </c>
      <c r="CX48" s="85">
        <v>386.4</v>
      </c>
      <c r="CY48" s="85">
        <v>1313.7</v>
      </c>
      <c r="CZ48" s="85">
        <v>1346.4</v>
      </c>
      <c r="DA48" s="85">
        <v>1497.9</v>
      </c>
      <c r="DB48" s="85">
        <v>540.29999999999995</v>
      </c>
      <c r="DD48" s="151" t="s">
        <v>607</v>
      </c>
      <c r="DE48" s="103">
        <v>7204</v>
      </c>
      <c r="DF48" s="103">
        <v>5526.9</v>
      </c>
      <c r="DG48" s="103">
        <v>2963.8</v>
      </c>
      <c r="DH48" s="85">
        <v>3519.2</v>
      </c>
      <c r="DJ48" s="143" t="s">
        <v>663</v>
      </c>
      <c r="DK48" s="141">
        <v>75690.2</v>
      </c>
      <c r="DL48" s="141">
        <v>101937.3</v>
      </c>
      <c r="DM48" s="66">
        <v>108077.2</v>
      </c>
      <c r="DN48" s="66">
        <v>121339.5</v>
      </c>
      <c r="DO48" s="66">
        <v>129271</v>
      </c>
      <c r="DP48" s="651">
        <v>141615.20000000001</v>
      </c>
      <c r="DQ48" s="651">
        <v>143851.9</v>
      </c>
      <c r="DR48" s="651">
        <v>159129.1</v>
      </c>
      <c r="DS48" s="651">
        <v>173514.2</v>
      </c>
      <c r="DT48" s="651">
        <v>183018.5</v>
      </c>
      <c r="DU48" s="651">
        <v>216289.8</v>
      </c>
      <c r="DV48" s="66">
        <v>197478.2</v>
      </c>
      <c r="DW48" s="66">
        <v>190828.4</v>
      </c>
      <c r="DX48" s="66">
        <v>214265.2</v>
      </c>
      <c r="DY48" s="66">
        <v>222018.1</v>
      </c>
      <c r="DZ48" s="66">
        <v>274994.8</v>
      </c>
      <c r="EA48" s="66">
        <v>258737.4</v>
      </c>
      <c r="EB48" s="66">
        <v>280928.2</v>
      </c>
      <c r="EC48" s="66">
        <v>294238.3</v>
      </c>
      <c r="ED48" s="66">
        <v>312840.14399999997</v>
      </c>
      <c r="EE48" s="66">
        <v>338725.04800000001</v>
      </c>
      <c r="EF48" s="66">
        <v>410762.39</v>
      </c>
      <c r="EG48" s="66">
        <v>424599.69</v>
      </c>
      <c r="EH48" s="66">
        <v>425347.49300000002</v>
      </c>
      <c r="EI48" s="66">
        <v>446443.06599999999</v>
      </c>
      <c r="EJ48" s="66">
        <v>460374.1</v>
      </c>
      <c r="EK48" s="66">
        <v>495040.6</v>
      </c>
      <c r="EL48" s="66">
        <v>607949.723</v>
      </c>
      <c r="EM48" s="66">
        <v>608137.31099999999</v>
      </c>
      <c r="EN48" s="66">
        <v>744055.61699999997</v>
      </c>
      <c r="EO48" s="66">
        <v>752464.11800000002</v>
      </c>
      <c r="EQ48" s="143" t="s">
        <v>3072</v>
      </c>
      <c r="ER48" s="1021">
        <v>29226.451000000001</v>
      </c>
      <c r="ES48" s="1021">
        <v>29157.19</v>
      </c>
      <c r="ET48" s="651">
        <v>36595.955999999998</v>
      </c>
      <c r="EU48" s="651">
        <v>33114.762000000002</v>
      </c>
      <c r="EV48" s="1076"/>
      <c r="EW48" s="1076"/>
      <c r="EX48" s="1076"/>
      <c r="EY48" s="1078"/>
      <c r="EZ48" s="1078"/>
    </row>
    <row r="49" spans="18:156" s="17" customFormat="1" ht="11.25" customHeight="1" x14ac:dyDescent="0.2">
      <c r="R49" s="294"/>
      <c r="BN49" s="138"/>
      <c r="BO49" s="994" t="s">
        <v>1446</v>
      </c>
      <c r="BP49" s="140">
        <v>282.10000000000002</v>
      </c>
      <c r="BQ49" s="140">
        <v>303.60000000000002</v>
      </c>
      <c r="BR49" s="85">
        <v>272.3</v>
      </c>
      <c r="BS49" s="85">
        <v>286.3</v>
      </c>
      <c r="BT49" s="85">
        <v>263.60000000000002</v>
      </c>
      <c r="BU49" s="85">
        <v>308.89999999999998</v>
      </c>
      <c r="BV49" s="85">
        <v>535</v>
      </c>
      <c r="BW49" s="85">
        <v>772.1</v>
      </c>
      <c r="BX49" s="85">
        <v>816.9</v>
      </c>
      <c r="BY49" s="85">
        <v>909.4</v>
      </c>
      <c r="BZ49" s="85">
        <v>949.6</v>
      </c>
      <c r="CA49" s="85">
        <v>719</v>
      </c>
      <c r="CB49" s="85">
        <v>1050.5</v>
      </c>
      <c r="CC49" s="85">
        <v>809.8</v>
      </c>
      <c r="CD49" s="85">
        <v>1232.2</v>
      </c>
      <c r="CE49" s="85">
        <v>864.7</v>
      </c>
      <c r="CF49" s="85">
        <v>1312.4</v>
      </c>
      <c r="CG49" s="85">
        <v>946.1</v>
      </c>
      <c r="CH49" s="85">
        <v>1230.8</v>
      </c>
      <c r="CI49" s="85">
        <v>1135.9000000000001</v>
      </c>
      <c r="CJ49" s="85">
        <v>1835.3</v>
      </c>
      <c r="CK49" s="85">
        <v>1892.9</v>
      </c>
      <c r="CL49" s="85">
        <v>1916.1</v>
      </c>
      <c r="CM49" s="85">
        <v>2086.9</v>
      </c>
      <c r="CN49" s="85">
        <v>2118.1999999999998</v>
      </c>
      <c r="CO49" s="85">
        <v>2123.1</v>
      </c>
      <c r="CP49" s="85">
        <v>2211.6999999999998</v>
      </c>
      <c r="CQ49" s="85">
        <v>2662.9</v>
      </c>
      <c r="CR49" s="85">
        <v>2647.7</v>
      </c>
      <c r="CS49" s="85">
        <v>2316.4</v>
      </c>
      <c r="CT49" s="85">
        <v>2924.3</v>
      </c>
      <c r="CU49" s="85">
        <v>3298.2</v>
      </c>
      <c r="CV49" s="85">
        <v>3890.6</v>
      </c>
      <c r="CW49" s="85">
        <v>3542.9</v>
      </c>
      <c r="CX49" s="85">
        <v>4041</v>
      </c>
      <c r="CY49" s="85">
        <v>4464</v>
      </c>
      <c r="CZ49" s="85">
        <v>3803.9</v>
      </c>
      <c r="DA49" s="85">
        <v>4118.7</v>
      </c>
      <c r="DB49" s="85">
        <v>3589.5</v>
      </c>
      <c r="DD49" s="151" t="s">
        <v>608</v>
      </c>
      <c r="DE49" s="103">
        <v>6824</v>
      </c>
      <c r="DF49" s="103">
        <v>7127.8</v>
      </c>
      <c r="DG49" s="103">
        <v>6467.7</v>
      </c>
      <c r="DH49" s="85">
        <v>6860.9</v>
      </c>
      <c r="DJ49" s="143" t="s">
        <v>664</v>
      </c>
      <c r="DK49" s="141">
        <v>2124.9</v>
      </c>
      <c r="DL49" s="141">
        <v>2280.6</v>
      </c>
      <c r="DM49" s="66">
        <v>1279.0999999999999</v>
      </c>
      <c r="DN49" s="66">
        <v>660.9</v>
      </c>
      <c r="DO49" s="66">
        <v>735</v>
      </c>
      <c r="DP49" s="651">
        <v>715.8</v>
      </c>
      <c r="DQ49" s="651">
        <v>2154</v>
      </c>
      <c r="DR49" s="651">
        <v>1044.4000000000001</v>
      </c>
      <c r="DS49" s="651">
        <v>1718.7</v>
      </c>
      <c r="DT49" s="651">
        <v>586.6</v>
      </c>
      <c r="DU49" s="651">
        <v>893</v>
      </c>
      <c r="DV49" s="66">
        <v>285.2</v>
      </c>
      <c r="DW49" s="66">
        <v>2040.1</v>
      </c>
      <c r="DX49" s="66">
        <v>2278.8000000000002</v>
      </c>
      <c r="DY49" s="66">
        <v>4236.6000000000004</v>
      </c>
      <c r="DZ49" s="66">
        <v>3136.5</v>
      </c>
      <c r="EA49" s="66">
        <v>3301.5</v>
      </c>
      <c r="EB49" s="66">
        <v>3537.7</v>
      </c>
      <c r="EC49" s="66">
        <v>3336.8</v>
      </c>
      <c r="ED49" s="66">
        <v>3355.125</v>
      </c>
      <c r="EE49" s="66">
        <v>4035.6930000000002</v>
      </c>
      <c r="EF49" s="66">
        <v>3093.4140000000002</v>
      </c>
      <c r="EG49" s="66">
        <v>2429.674</v>
      </c>
      <c r="EH49" s="66">
        <v>1721.932</v>
      </c>
      <c r="EI49" s="66">
        <v>6083.5259999999998</v>
      </c>
      <c r="EJ49" s="66">
        <v>3227.6</v>
      </c>
      <c r="EK49" s="66">
        <v>4002.2</v>
      </c>
      <c r="EL49" s="66">
        <v>8577.6129999999994</v>
      </c>
      <c r="EM49" s="66">
        <v>975.24699999999996</v>
      </c>
      <c r="EN49" s="66">
        <v>1161.2560000000001</v>
      </c>
      <c r="EO49" s="66">
        <v>1157.0350000000001</v>
      </c>
      <c r="EQ49" s="143" t="s">
        <v>3073</v>
      </c>
      <c r="ER49" s="1021">
        <v>34210.396000000001</v>
      </c>
      <c r="ES49" s="1021">
        <v>35556.966999999997</v>
      </c>
      <c r="ET49" s="651">
        <v>41509.487999999998</v>
      </c>
      <c r="EU49" s="651">
        <v>41814.065999999999</v>
      </c>
      <c r="EV49" s="1076"/>
      <c r="EW49" s="1076"/>
      <c r="EX49" s="1076"/>
      <c r="EY49" s="1078"/>
      <c r="EZ49" s="1078"/>
    </row>
    <row r="50" spans="18:156" s="17" customFormat="1" ht="11.25" customHeight="1" x14ac:dyDescent="0.2">
      <c r="R50" s="294"/>
      <c r="BN50" s="128"/>
      <c r="BO50" s="994" t="s">
        <v>1457</v>
      </c>
      <c r="BP50" s="140">
        <v>381.4</v>
      </c>
      <c r="BQ50" s="140">
        <v>406.3</v>
      </c>
      <c r="BR50" s="85">
        <v>332</v>
      </c>
      <c r="BS50" s="85">
        <v>496.7</v>
      </c>
      <c r="BT50" s="85">
        <v>470.5</v>
      </c>
      <c r="BU50" s="85">
        <v>507.4</v>
      </c>
      <c r="BV50" s="85">
        <v>616.5</v>
      </c>
      <c r="BW50" s="85">
        <v>560.4</v>
      </c>
      <c r="BX50" s="85">
        <v>774.7</v>
      </c>
      <c r="BY50" s="85">
        <v>957.7</v>
      </c>
      <c r="BZ50" s="85">
        <v>1186.5999999999999</v>
      </c>
      <c r="CA50" s="85">
        <v>855.3</v>
      </c>
      <c r="CB50" s="85">
        <v>1187.9000000000001</v>
      </c>
      <c r="CC50" s="85">
        <v>963.2</v>
      </c>
      <c r="CD50" s="85">
        <v>1056.5</v>
      </c>
      <c r="CE50" s="85">
        <v>1028.4000000000001</v>
      </c>
      <c r="CF50" s="85">
        <v>967.7</v>
      </c>
      <c r="CG50" s="85">
        <v>1125.2</v>
      </c>
      <c r="CH50" s="85">
        <v>1446.2</v>
      </c>
      <c r="CI50" s="85">
        <v>1351.5</v>
      </c>
      <c r="CJ50" s="85">
        <v>1353.3</v>
      </c>
      <c r="CK50" s="85">
        <v>1943.6</v>
      </c>
      <c r="CL50" s="85">
        <v>2746.1</v>
      </c>
      <c r="CM50" s="85">
        <v>1709.8</v>
      </c>
      <c r="CN50" s="85">
        <v>2350.5</v>
      </c>
      <c r="CO50" s="85">
        <v>2292.1</v>
      </c>
      <c r="CP50" s="85">
        <v>2343.6999999999998</v>
      </c>
      <c r="CQ50" s="85">
        <v>2664.4</v>
      </c>
      <c r="CR50" s="85">
        <v>2330</v>
      </c>
      <c r="CS50" s="85">
        <v>2998</v>
      </c>
      <c r="CT50" s="85">
        <v>2437.4</v>
      </c>
      <c r="CU50" s="85">
        <v>2632.1</v>
      </c>
      <c r="CV50" s="85">
        <v>2954.3</v>
      </c>
      <c r="CW50" s="85">
        <v>2944.1</v>
      </c>
      <c r="CX50" s="85">
        <v>4988</v>
      </c>
      <c r="CY50" s="85">
        <v>4490.8999999999996</v>
      </c>
      <c r="CZ50" s="85">
        <v>3801.3</v>
      </c>
      <c r="DA50" s="85">
        <v>1749.7</v>
      </c>
      <c r="DB50" s="85">
        <v>3620.4</v>
      </c>
      <c r="DD50" s="151" t="s">
        <v>1458</v>
      </c>
      <c r="DE50" s="103">
        <v>2850.5</v>
      </c>
      <c r="DF50" s="103">
        <v>3415.3</v>
      </c>
      <c r="DG50" s="103">
        <v>2304.8000000000002</v>
      </c>
      <c r="DH50" s="85">
        <v>2287.5</v>
      </c>
      <c r="DJ50" s="143" t="s">
        <v>665</v>
      </c>
      <c r="DK50" s="141">
        <v>279845.40000000002</v>
      </c>
      <c r="DL50" s="141">
        <v>281387.2</v>
      </c>
      <c r="DM50" s="66">
        <v>367518.9</v>
      </c>
      <c r="DN50" s="66">
        <v>366503.9</v>
      </c>
      <c r="DO50" s="66">
        <v>435599</v>
      </c>
      <c r="DP50" s="651">
        <v>416346.7</v>
      </c>
      <c r="DQ50" s="651">
        <v>466644.9</v>
      </c>
      <c r="DR50" s="651">
        <v>421786.8</v>
      </c>
      <c r="DS50" s="651">
        <v>482864.2</v>
      </c>
      <c r="DT50" s="651">
        <v>515111.5</v>
      </c>
      <c r="DU50" s="651">
        <v>516595</v>
      </c>
      <c r="DV50" s="66">
        <v>464471.9</v>
      </c>
      <c r="DW50" s="66">
        <v>526332.6</v>
      </c>
      <c r="DX50" s="66">
        <v>456139.9</v>
      </c>
      <c r="DY50" s="66">
        <v>554403.80000000005</v>
      </c>
      <c r="DZ50" s="66">
        <v>492062</v>
      </c>
      <c r="EA50" s="66">
        <v>524555.19999999995</v>
      </c>
      <c r="EB50" s="66">
        <v>478094.8</v>
      </c>
      <c r="EC50" s="66">
        <v>545064.6</v>
      </c>
      <c r="ED50" s="66">
        <v>499667.75699999998</v>
      </c>
      <c r="EE50" s="66">
        <v>602165.50399999996</v>
      </c>
      <c r="EF50" s="66">
        <v>535565.71699999995</v>
      </c>
      <c r="EG50" s="66">
        <v>600856.71900000004</v>
      </c>
      <c r="EH50" s="66">
        <v>533052.07499999995</v>
      </c>
      <c r="EI50" s="66">
        <v>606856.40399999998</v>
      </c>
      <c r="EJ50" s="66">
        <v>613275.69999999995</v>
      </c>
      <c r="EK50" s="66">
        <v>709083</v>
      </c>
      <c r="EL50" s="66">
        <v>689065.29799999995</v>
      </c>
      <c r="EM50" s="66">
        <v>801589.45700000005</v>
      </c>
      <c r="EN50" s="66">
        <v>798967.31</v>
      </c>
      <c r="EO50" s="66">
        <v>981289.64300000004</v>
      </c>
      <c r="EQ50" s="143" t="s">
        <v>3074</v>
      </c>
      <c r="ER50" s="1021">
        <v>867.80399999999997</v>
      </c>
      <c r="ES50" s="1021">
        <v>825.798</v>
      </c>
      <c r="ET50" s="651">
        <v>705.36400000000003</v>
      </c>
      <c r="EU50" s="651">
        <v>673.87900000000002</v>
      </c>
      <c r="EV50" s="1076"/>
      <c r="EW50" s="1076"/>
      <c r="EX50" s="1076"/>
      <c r="EY50" s="1078"/>
      <c r="EZ50" s="1078"/>
    </row>
    <row r="51" spans="18:156" s="17" customFormat="1" ht="11.25" customHeight="1" x14ac:dyDescent="0.2">
      <c r="R51" s="294"/>
      <c r="T51" s="153"/>
      <c r="U51" s="153"/>
      <c r="V51" s="153"/>
      <c r="W51" s="153"/>
      <c r="X51" s="153"/>
      <c r="Y51" s="153"/>
      <c r="Z51" s="153"/>
      <c r="AA51" s="153"/>
      <c r="AB51" s="153"/>
      <c r="AC51" s="153"/>
      <c r="AD51" s="153"/>
      <c r="AE51" s="153"/>
      <c r="AF51" s="153"/>
      <c r="AG51" s="153"/>
      <c r="AH51" s="153"/>
      <c r="AI51" s="166"/>
      <c r="AJ51" s="153"/>
      <c r="AK51" s="153"/>
      <c r="AL51" s="153"/>
      <c r="AM51" s="153"/>
      <c r="AN51" s="153"/>
      <c r="AO51" s="153"/>
      <c r="AP51" s="153"/>
      <c r="AQ51" s="153"/>
      <c r="AR51" s="153"/>
      <c r="AS51" s="153"/>
      <c r="AT51" s="153"/>
      <c r="AU51" s="153"/>
      <c r="AV51" s="153"/>
      <c r="AW51" s="153"/>
      <c r="AX51" s="153"/>
      <c r="AY51" s="153"/>
      <c r="AZ51" s="153"/>
      <c r="BA51" s="153"/>
      <c r="BB51" s="153"/>
      <c r="BC51" s="153"/>
      <c r="BD51" s="153"/>
      <c r="BE51" s="153"/>
      <c r="BF51" s="153"/>
      <c r="BG51" s="153"/>
      <c r="BH51" s="153"/>
      <c r="BI51" s="153"/>
      <c r="BJ51" s="153"/>
      <c r="BK51" s="153"/>
      <c r="BL51" s="153"/>
      <c r="BN51" s="128"/>
      <c r="BO51" s="994" t="s">
        <v>1456</v>
      </c>
      <c r="BP51" s="140">
        <v>325.2</v>
      </c>
      <c r="BQ51" s="140">
        <v>351</v>
      </c>
      <c r="BR51" s="85">
        <v>412.9</v>
      </c>
      <c r="BS51" s="85">
        <v>538.6</v>
      </c>
      <c r="BT51" s="85">
        <v>579.70000000000005</v>
      </c>
      <c r="BU51" s="85">
        <v>619.4</v>
      </c>
      <c r="BV51" s="85">
        <v>699.1</v>
      </c>
      <c r="BW51" s="85">
        <v>845.4</v>
      </c>
      <c r="BX51" s="85">
        <v>1035.7</v>
      </c>
      <c r="BY51" s="85">
        <v>984.8</v>
      </c>
      <c r="BZ51" s="85">
        <v>939.4</v>
      </c>
      <c r="CA51" s="85">
        <v>1172.9000000000001</v>
      </c>
      <c r="CB51" s="85">
        <v>1258.9000000000001</v>
      </c>
      <c r="CC51" s="85">
        <v>1320.9</v>
      </c>
      <c r="CD51" s="85">
        <v>1590.6</v>
      </c>
      <c r="CE51" s="85">
        <v>1410.4</v>
      </c>
      <c r="CF51" s="85">
        <v>1441.5</v>
      </c>
      <c r="CG51" s="85">
        <v>1543.2</v>
      </c>
      <c r="CH51" s="85">
        <v>1477.5</v>
      </c>
      <c r="CI51" s="85">
        <v>1852.8</v>
      </c>
      <c r="CJ51" s="85">
        <v>2015.9</v>
      </c>
      <c r="CK51" s="85">
        <v>2737.3</v>
      </c>
      <c r="CL51" s="85">
        <v>3013.3</v>
      </c>
      <c r="CM51" s="85">
        <v>2611.9</v>
      </c>
      <c r="CN51" s="85">
        <v>2799.5</v>
      </c>
      <c r="CO51" s="85">
        <v>2796.5</v>
      </c>
      <c r="CP51" s="85">
        <v>4007.7</v>
      </c>
      <c r="CQ51" s="85">
        <v>3914.8</v>
      </c>
      <c r="CR51" s="85">
        <v>4740.3999999999996</v>
      </c>
      <c r="CS51" s="85">
        <v>4438.6000000000004</v>
      </c>
      <c r="CT51" s="85">
        <v>5266.4</v>
      </c>
      <c r="CU51" s="85">
        <v>5371.9</v>
      </c>
      <c r="CV51" s="85">
        <v>6238.5</v>
      </c>
      <c r="CW51" s="85">
        <v>6762</v>
      </c>
      <c r="CX51" s="85">
        <v>7219.4</v>
      </c>
      <c r="CY51" s="85">
        <v>7682</v>
      </c>
      <c r="CZ51" s="85">
        <v>6138.8</v>
      </c>
      <c r="DA51" s="85">
        <v>7664.2</v>
      </c>
      <c r="DB51" s="85">
        <v>8243.5</v>
      </c>
      <c r="DD51" s="151" t="s">
        <v>1480</v>
      </c>
      <c r="DE51" s="103">
        <v>419.6</v>
      </c>
      <c r="DF51" s="103">
        <v>548.4</v>
      </c>
      <c r="DG51" s="103">
        <v>912.4</v>
      </c>
      <c r="DH51" s="85">
        <v>793</v>
      </c>
      <c r="DJ51" s="154" t="s">
        <v>418</v>
      </c>
      <c r="DK51" s="141">
        <v>250702.8</v>
      </c>
      <c r="DL51" s="141">
        <v>238661.3</v>
      </c>
      <c r="DM51" s="66">
        <v>314647.3</v>
      </c>
      <c r="DN51" s="66">
        <v>302374.59999999998</v>
      </c>
      <c r="DO51" s="66">
        <v>355956.9</v>
      </c>
      <c r="DP51" s="651">
        <v>344821.4</v>
      </c>
      <c r="DQ51" s="651">
        <v>386123</v>
      </c>
      <c r="DR51" s="651">
        <v>337631.6</v>
      </c>
      <c r="DS51" s="651">
        <v>382684.1</v>
      </c>
      <c r="DT51" s="651">
        <v>413325.2</v>
      </c>
      <c r="DU51" s="651">
        <v>410374.1</v>
      </c>
      <c r="DV51" s="66">
        <v>368092.7</v>
      </c>
      <c r="DW51" s="66">
        <v>424046</v>
      </c>
      <c r="DX51" s="66">
        <v>351567.5</v>
      </c>
      <c r="DY51" s="66">
        <v>435407.9</v>
      </c>
      <c r="DZ51" s="66">
        <v>377929.4</v>
      </c>
      <c r="EA51" s="66">
        <v>411858.4</v>
      </c>
      <c r="EB51" s="66">
        <v>369993.7</v>
      </c>
      <c r="EC51" s="66">
        <v>434830.2</v>
      </c>
      <c r="ED51" s="66">
        <v>386103.473</v>
      </c>
      <c r="EE51" s="66">
        <v>475332.04100000003</v>
      </c>
      <c r="EF51" s="66">
        <v>424244.402</v>
      </c>
      <c r="EG51" s="66">
        <v>470957.81699999998</v>
      </c>
      <c r="EH51" s="66">
        <v>412498.50599999999</v>
      </c>
      <c r="EI51" s="66">
        <v>458416.41800000001</v>
      </c>
      <c r="EJ51" s="66">
        <v>462988.6</v>
      </c>
      <c r="EK51" s="66">
        <v>554597.4</v>
      </c>
      <c r="EL51" s="66">
        <v>532401.07400000002</v>
      </c>
      <c r="EM51" s="66">
        <v>605576.17700000003</v>
      </c>
      <c r="EN51" s="66">
        <v>625286.48300000001</v>
      </c>
      <c r="EO51" s="66">
        <v>778887.65700000001</v>
      </c>
      <c r="EQ51" s="143" t="s">
        <v>3075</v>
      </c>
      <c r="ER51" s="1021">
        <v>3494.8090000000002</v>
      </c>
      <c r="ES51" s="1021">
        <v>3509.0250000000001</v>
      </c>
      <c r="ET51" s="651">
        <v>2616.3510000000001</v>
      </c>
      <c r="EU51" s="651">
        <v>2573.3319999999999</v>
      </c>
      <c r="EV51" s="1076"/>
      <c r="EW51" s="1076"/>
      <c r="EX51" s="1076"/>
      <c r="EY51" s="1078"/>
      <c r="EZ51" s="1078"/>
    </row>
    <row r="52" spans="18:156" s="17" customFormat="1" ht="11.25" customHeight="1" x14ac:dyDescent="0.2">
      <c r="R52" s="294"/>
      <c r="T52" s="153"/>
      <c r="U52" s="153"/>
      <c r="V52" s="153"/>
      <c r="W52" s="153"/>
      <c r="X52" s="153"/>
      <c r="Y52" s="153"/>
      <c r="Z52" s="153"/>
      <c r="AA52" s="153"/>
      <c r="AB52" s="153"/>
      <c r="AC52" s="153"/>
      <c r="AD52" s="153"/>
      <c r="AE52" s="153"/>
      <c r="AF52" s="153"/>
      <c r="AG52" s="153"/>
      <c r="AH52" s="153"/>
      <c r="AI52" s="153"/>
      <c r="AJ52" s="153"/>
      <c r="AK52" s="153"/>
      <c r="AL52" s="153"/>
      <c r="AM52" s="153"/>
      <c r="AN52" s="153"/>
      <c r="AO52" s="153"/>
      <c r="AP52" s="153"/>
      <c r="AQ52" s="153"/>
      <c r="AR52" s="153"/>
      <c r="AS52" s="153"/>
      <c r="AT52" s="153"/>
      <c r="AU52" s="153"/>
      <c r="AV52" s="153"/>
      <c r="AW52" s="153"/>
      <c r="AX52" s="153"/>
      <c r="AY52" s="171"/>
      <c r="AZ52" s="153"/>
      <c r="BA52" s="153"/>
      <c r="BB52" s="153"/>
      <c r="BC52" s="153"/>
      <c r="BD52" s="153"/>
      <c r="BE52" s="153"/>
      <c r="BF52" s="153"/>
      <c r="BG52" s="153"/>
      <c r="BH52" s="153"/>
      <c r="BI52" s="153"/>
      <c r="BJ52" s="153"/>
      <c r="BK52" s="153"/>
      <c r="BL52" s="153"/>
      <c r="BN52" s="128"/>
      <c r="BO52" s="994" t="s">
        <v>1447</v>
      </c>
      <c r="BP52" s="140">
        <v>255</v>
      </c>
      <c r="BQ52" s="140">
        <v>308</v>
      </c>
      <c r="BR52" s="85">
        <v>122.8</v>
      </c>
      <c r="BS52" s="85">
        <v>154</v>
      </c>
      <c r="BT52" s="85">
        <v>193.4</v>
      </c>
      <c r="BU52" s="85">
        <v>218.4</v>
      </c>
      <c r="BV52" s="85">
        <v>391</v>
      </c>
      <c r="BW52" s="85">
        <v>296.60000000000002</v>
      </c>
      <c r="BX52" s="85">
        <v>460.7</v>
      </c>
      <c r="BY52" s="85">
        <v>394.5</v>
      </c>
      <c r="BZ52" s="85">
        <v>740.6</v>
      </c>
      <c r="CA52" s="85">
        <v>821.7</v>
      </c>
      <c r="CB52" s="85">
        <v>630.20000000000005</v>
      </c>
      <c r="CC52" s="85">
        <v>925.4</v>
      </c>
      <c r="CD52" s="85">
        <v>611.79999999999995</v>
      </c>
      <c r="CE52" s="85">
        <v>988.1</v>
      </c>
      <c r="CF52" s="85">
        <v>607.20000000000005</v>
      </c>
      <c r="CG52" s="85">
        <v>1081.0999999999999</v>
      </c>
      <c r="CH52" s="85">
        <v>672</v>
      </c>
      <c r="CI52" s="85">
        <v>1298.5</v>
      </c>
      <c r="CJ52" s="85">
        <v>849.1</v>
      </c>
      <c r="CK52" s="85">
        <v>1032.8</v>
      </c>
      <c r="CL52" s="85">
        <v>593.5</v>
      </c>
      <c r="CM52" s="85">
        <v>851.8</v>
      </c>
      <c r="CN52" s="85">
        <v>1108.4000000000001</v>
      </c>
      <c r="CO52" s="85">
        <v>1390.9</v>
      </c>
      <c r="CP52" s="85">
        <v>1405.7</v>
      </c>
      <c r="CQ52" s="85">
        <v>930</v>
      </c>
      <c r="CR52" s="85">
        <v>1128.3</v>
      </c>
      <c r="CS52" s="85">
        <v>1847.9</v>
      </c>
      <c r="CT52" s="85">
        <v>1437</v>
      </c>
      <c r="CU52" s="85">
        <v>1555.9</v>
      </c>
      <c r="CV52" s="85">
        <v>1731.5</v>
      </c>
      <c r="CW52" s="85">
        <v>1822.4</v>
      </c>
      <c r="CX52" s="85">
        <v>2585.3000000000002</v>
      </c>
      <c r="CY52" s="85">
        <v>1947.5</v>
      </c>
      <c r="CZ52" s="85">
        <v>935.1</v>
      </c>
      <c r="DA52" s="85">
        <v>1070.5</v>
      </c>
      <c r="DB52" s="85">
        <v>1270.3</v>
      </c>
      <c r="DD52" s="151" t="s">
        <v>1459</v>
      </c>
      <c r="DE52" s="103">
        <v>343.5</v>
      </c>
      <c r="DF52" s="103">
        <v>412.4</v>
      </c>
      <c r="DG52" s="103">
        <v>1187.4000000000001</v>
      </c>
      <c r="DH52" s="85">
        <v>2009.4</v>
      </c>
      <c r="DJ52" s="155" t="s">
        <v>666</v>
      </c>
      <c r="DK52" s="141">
        <v>158637.9</v>
      </c>
      <c r="DL52" s="141">
        <v>143447.4</v>
      </c>
      <c r="DM52" s="66">
        <v>201206.8</v>
      </c>
      <c r="DN52" s="66">
        <v>199193.7</v>
      </c>
      <c r="DO52" s="66">
        <v>237100.9</v>
      </c>
      <c r="DP52" s="651">
        <v>210736.6</v>
      </c>
      <c r="DQ52" s="651">
        <v>236159.8</v>
      </c>
      <c r="DR52" s="651">
        <v>201418.8</v>
      </c>
      <c r="DS52" s="651">
        <v>220965.1</v>
      </c>
      <c r="DT52" s="651">
        <v>235998.4</v>
      </c>
      <c r="DU52" s="651">
        <v>246284.79999999999</v>
      </c>
      <c r="DV52" s="66">
        <v>211995.7</v>
      </c>
      <c r="DW52" s="66">
        <v>255267.8</v>
      </c>
      <c r="DX52" s="66">
        <v>202128.3</v>
      </c>
      <c r="DY52" s="66">
        <v>248974.4</v>
      </c>
      <c r="DZ52" s="66">
        <v>213381.9</v>
      </c>
      <c r="EA52" s="66">
        <v>239874.6</v>
      </c>
      <c r="EB52" s="66">
        <v>210915.3</v>
      </c>
      <c r="EC52" s="66">
        <v>254135.5</v>
      </c>
      <c r="ED52" s="66">
        <v>211726.39600000001</v>
      </c>
      <c r="EE52" s="66">
        <v>265027.75799999997</v>
      </c>
      <c r="EF52" s="66">
        <v>232145.93299999999</v>
      </c>
      <c r="EG52" s="66">
        <v>258119.56</v>
      </c>
      <c r="EH52" s="66">
        <v>233402.11</v>
      </c>
      <c r="EI52" s="66">
        <v>255248.10200000001</v>
      </c>
      <c r="EJ52" s="66">
        <v>258394.4</v>
      </c>
      <c r="EK52" s="66">
        <v>326614.09999999998</v>
      </c>
      <c r="EL52" s="66">
        <v>297806.48700000002</v>
      </c>
      <c r="EM52" s="66">
        <v>332679.04200000002</v>
      </c>
      <c r="EN52" s="66">
        <v>344011.14199999999</v>
      </c>
      <c r="EO52" s="66">
        <v>432488.64399999997</v>
      </c>
      <c r="EQ52" s="143" t="s">
        <v>3076</v>
      </c>
      <c r="ER52" s="1021">
        <v>15.435</v>
      </c>
      <c r="ES52" s="1021">
        <v>38.534999999999997</v>
      </c>
      <c r="ET52" s="651">
        <v>28.811</v>
      </c>
      <c r="EU52" s="651">
        <v>32.561999999999998</v>
      </c>
      <c r="EV52" s="1076"/>
      <c r="EW52" s="1076"/>
      <c r="EX52" s="1076"/>
      <c r="EY52" s="1078"/>
      <c r="EZ52" s="1078"/>
    </row>
    <row r="53" spans="18:156" s="17" customFormat="1" ht="11.25" customHeight="1" x14ac:dyDescent="0.2">
      <c r="R53" s="294"/>
      <c r="T53" s="153"/>
      <c r="U53" s="153"/>
      <c r="V53" s="153"/>
      <c r="W53" s="153"/>
      <c r="X53" s="153"/>
      <c r="Y53" s="153"/>
      <c r="Z53" s="153"/>
      <c r="AA53" s="153"/>
      <c r="AB53" s="153"/>
      <c r="AC53" s="153"/>
      <c r="AD53" s="153"/>
      <c r="AE53" s="153"/>
      <c r="AF53" s="153"/>
      <c r="AG53" s="153"/>
      <c r="AH53" s="153"/>
      <c r="AI53" s="153"/>
      <c r="AJ53" s="153"/>
      <c r="AK53" s="153"/>
      <c r="AL53" s="153"/>
      <c r="AM53" s="153"/>
      <c r="AN53" s="153"/>
      <c r="AO53" s="153"/>
      <c r="AP53" s="153"/>
      <c r="AQ53" s="153"/>
      <c r="AR53" s="153"/>
      <c r="AS53" s="153"/>
      <c r="AT53" s="153"/>
      <c r="AU53" s="153"/>
      <c r="AV53" s="153"/>
      <c r="AW53" s="153"/>
      <c r="AX53" s="153"/>
      <c r="AY53" s="153"/>
      <c r="AZ53" s="153"/>
      <c r="BA53" s="153"/>
      <c r="BB53" s="153"/>
      <c r="BC53" s="153"/>
      <c r="BD53" s="153"/>
      <c r="BE53" s="153"/>
      <c r="BF53" s="153"/>
      <c r="BG53" s="153"/>
      <c r="BH53" s="153"/>
      <c r="BI53" s="153"/>
      <c r="BJ53" s="153"/>
      <c r="BK53" s="153"/>
      <c r="BL53" s="153"/>
      <c r="BN53" s="128"/>
      <c r="BO53" s="994" t="s">
        <v>1448</v>
      </c>
      <c r="BP53" s="140">
        <v>886.8</v>
      </c>
      <c r="BQ53" s="140">
        <v>951.3</v>
      </c>
      <c r="BR53" s="85">
        <v>1221.2</v>
      </c>
      <c r="BS53" s="85">
        <v>1237.8</v>
      </c>
      <c r="BT53" s="85">
        <v>1286.9000000000001</v>
      </c>
      <c r="BU53" s="85">
        <v>1469.7</v>
      </c>
      <c r="BV53" s="85">
        <v>1772.3</v>
      </c>
      <c r="BW53" s="85">
        <v>1742.5</v>
      </c>
      <c r="BX53" s="85">
        <v>2125.6999999999998</v>
      </c>
      <c r="BY53" s="85">
        <v>1944.4</v>
      </c>
      <c r="BZ53" s="85">
        <v>2081.5</v>
      </c>
      <c r="CA53" s="85">
        <v>2546.1</v>
      </c>
      <c r="CB53" s="85">
        <v>3006</v>
      </c>
      <c r="CC53" s="85">
        <v>2867.4</v>
      </c>
      <c r="CD53" s="85">
        <v>3581.7</v>
      </c>
      <c r="CE53" s="85">
        <v>3061.6</v>
      </c>
      <c r="CF53" s="85">
        <v>3988.7</v>
      </c>
      <c r="CG53" s="85">
        <v>3349.9</v>
      </c>
      <c r="CH53" s="85">
        <v>4351.8999999999996</v>
      </c>
      <c r="CI53" s="85">
        <v>4022.1</v>
      </c>
      <c r="CJ53" s="85">
        <v>5578</v>
      </c>
      <c r="CK53" s="85">
        <v>6040.2</v>
      </c>
      <c r="CL53" s="85">
        <v>6536.8</v>
      </c>
      <c r="CM53" s="85">
        <v>6766.4</v>
      </c>
      <c r="CN53" s="85">
        <v>7707.3</v>
      </c>
      <c r="CO53" s="85">
        <v>7712.9</v>
      </c>
      <c r="CP53" s="85">
        <v>7696.8</v>
      </c>
      <c r="CQ53" s="85">
        <v>8974.2000000000007</v>
      </c>
      <c r="CR53" s="85">
        <v>9823.2000000000007</v>
      </c>
      <c r="CS53" s="85">
        <v>10534.2</v>
      </c>
      <c r="CT53" s="85">
        <v>11309.3</v>
      </c>
      <c r="CU53" s="85">
        <v>13779.6</v>
      </c>
      <c r="CV53" s="85">
        <v>21070</v>
      </c>
      <c r="CW53" s="85">
        <v>25073.7</v>
      </c>
      <c r="CX53" s="85">
        <v>26753.7</v>
      </c>
      <c r="CY53" s="85">
        <v>29093.3</v>
      </c>
      <c r="CZ53" s="85">
        <v>27788</v>
      </c>
      <c r="DA53" s="85">
        <v>34930.800000000003</v>
      </c>
      <c r="DB53" s="85">
        <v>32465.5</v>
      </c>
      <c r="DD53" s="151" t="s">
        <v>1481</v>
      </c>
      <c r="DE53" s="103">
        <v>3468.1</v>
      </c>
      <c r="DF53" s="103">
        <v>4523.8999999999996</v>
      </c>
      <c r="DG53" s="103">
        <v>3968.2</v>
      </c>
      <c r="DH53" s="85">
        <v>5424</v>
      </c>
      <c r="DJ53" s="155" t="s">
        <v>667</v>
      </c>
      <c r="DK53" s="141">
        <v>43466.2</v>
      </c>
      <c r="DL53" s="141">
        <v>43521.3</v>
      </c>
      <c r="DM53" s="66">
        <v>46404.4</v>
      </c>
      <c r="DN53" s="66">
        <v>52745.3</v>
      </c>
      <c r="DO53" s="66">
        <v>60683.199999999997</v>
      </c>
      <c r="DP53" s="651">
        <v>66325.8</v>
      </c>
      <c r="DQ53" s="651">
        <v>75009.7</v>
      </c>
      <c r="DR53" s="651">
        <v>77703.899999999994</v>
      </c>
      <c r="DS53" s="651">
        <v>85116.4</v>
      </c>
      <c r="DT53" s="651">
        <v>97231.5</v>
      </c>
      <c r="DU53" s="651">
        <v>86216.2</v>
      </c>
      <c r="DV53" s="66">
        <v>85543.7</v>
      </c>
      <c r="DW53" s="66">
        <v>89230</v>
      </c>
      <c r="DX53" s="66">
        <v>82154.899999999994</v>
      </c>
      <c r="DY53" s="66">
        <v>99361.9</v>
      </c>
      <c r="DZ53" s="66">
        <v>89351.1</v>
      </c>
      <c r="EA53" s="66">
        <v>87522.6</v>
      </c>
      <c r="EB53" s="66">
        <v>83219.399999999994</v>
      </c>
      <c r="EC53" s="66">
        <v>93652.800000000003</v>
      </c>
      <c r="ED53" s="66">
        <v>89430.308000000005</v>
      </c>
      <c r="EE53" s="66">
        <v>107994.50599999999</v>
      </c>
      <c r="EF53" s="66">
        <v>96619.606</v>
      </c>
      <c r="EG53" s="66">
        <v>106719.72100000001</v>
      </c>
      <c r="EH53" s="66">
        <v>91133.710999999996</v>
      </c>
      <c r="EI53" s="66">
        <v>102913.461</v>
      </c>
      <c r="EJ53" s="66">
        <v>108611.1</v>
      </c>
      <c r="EK53" s="66">
        <v>120791.3</v>
      </c>
      <c r="EL53" s="66">
        <v>128737.973</v>
      </c>
      <c r="EM53" s="66">
        <v>146429.606</v>
      </c>
      <c r="EN53" s="66">
        <v>149985.76500000001</v>
      </c>
      <c r="EO53" s="66">
        <v>176580.49299999999</v>
      </c>
      <c r="EQ53" s="991" t="s">
        <v>3077</v>
      </c>
      <c r="ER53" s="1021">
        <v>3014699.733</v>
      </c>
      <c r="ES53" s="1021">
        <v>3142223.7310000001</v>
      </c>
      <c r="ET53" s="651">
        <v>3186601.9279999998</v>
      </c>
      <c r="EU53" s="651">
        <v>3292231.64</v>
      </c>
      <c r="EV53" s="1076"/>
      <c r="EW53" s="1076"/>
      <c r="EX53" s="1076"/>
      <c r="EY53" s="1078"/>
      <c r="EZ53" s="1078"/>
    </row>
    <row r="54" spans="18:156" s="17" customFormat="1" ht="11.25" customHeight="1" x14ac:dyDescent="0.2">
      <c r="R54" s="294"/>
      <c r="T54" s="153"/>
      <c r="U54" s="153"/>
      <c r="V54" s="153"/>
      <c r="W54" s="153"/>
      <c r="X54" s="153"/>
      <c r="Y54" s="153"/>
      <c r="Z54" s="153"/>
      <c r="AA54" s="153"/>
      <c r="AB54" s="153"/>
      <c r="AC54" s="153"/>
      <c r="AD54" s="153"/>
      <c r="AE54" s="153"/>
      <c r="AF54" s="153"/>
      <c r="AG54" s="153"/>
      <c r="AH54" s="153"/>
      <c r="AI54" s="153"/>
      <c r="AJ54" s="153"/>
      <c r="AK54" s="153"/>
      <c r="AL54" s="153"/>
      <c r="AM54" s="153"/>
      <c r="AN54" s="153"/>
      <c r="AO54" s="153"/>
      <c r="AP54" s="153"/>
      <c r="AQ54" s="153"/>
      <c r="AR54" s="153"/>
      <c r="AS54" s="153"/>
      <c r="AT54" s="153"/>
      <c r="AU54" s="153"/>
      <c r="AV54" s="153"/>
      <c r="AW54" s="153"/>
      <c r="AX54" s="153"/>
      <c r="AY54" s="153"/>
      <c r="AZ54" s="153"/>
      <c r="BA54" s="153"/>
      <c r="BB54" s="153"/>
      <c r="BC54" s="153"/>
      <c r="BD54" s="153"/>
      <c r="BE54" s="153"/>
      <c r="BF54" s="153"/>
      <c r="BG54" s="153"/>
      <c r="BH54" s="153"/>
      <c r="BI54" s="153"/>
      <c r="BJ54" s="153"/>
      <c r="BK54" s="153"/>
      <c r="BL54" s="153"/>
      <c r="BN54" s="128"/>
      <c r="BO54" s="994" t="s">
        <v>1449</v>
      </c>
      <c r="BP54" s="140">
        <v>193.3</v>
      </c>
      <c r="BQ54" s="140">
        <v>286.10000000000002</v>
      </c>
      <c r="BR54" s="85">
        <v>223.5</v>
      </c>
      <c r="BS54" s="85">
        <v>221.9</v>
      </c>
      <c r="BT54" s="85">
        <v>195.2</v>
      </c>
      <c r="BU54" s="85">
        <v>167.2</v>
      </c>
      <c r="BV54" s="85">
        <v>829.5</v>
      </c>
      <c r="BW54" s="85">
        <v>108.8</v>
      </c>
      <c r="BX54" s="85">
        <v>141.30000000000001</v>
      </c>
      <c r="BY54" s="85">
        <v>277</v>
      </c>
      <c r="BZ54" s="85">
        <v>263.60000000000002</v>
      </c>
      <c r="CA54" s="85">
        <v>232.4</v>
      </c>
      <c r="CB54" s="85">
        <v>322.10000000000002</v>
      </c>
      <c r="CC54" s="85">
        <v>261.7</v>
      </c>
      <c r="CD54" s="85">
        <v>215.5</v>
      </c>
      <c r="CE54" s="85">
        <v>279.39999999999998</v>
      </c>
      <c r="CF54" s="85">
        <v>381.3</v>
      </c>
      <c r="CG54" s="85">
        <v>305.7</v>
      </c>
      <c r="CH54" s="85">
        <v>355.1</v>
      </c>
      <c r="CI54" s="85">
        <v>367</v>
      </c>
      <c r="CJ54" s="85">
        <v>533.20000000000005</v>
      </c>
      <c r="CK54" s="85">
        <v>590.70000000000005</v>
      </c>
      <c r="CL54" s="85">
        <v>649.70000000000005</v>
      </c>
      <c r="CM54" s="85">
        <v>767.4</v>
      </c>
      <c r="CN54" s="85">
        <v>890.6</v>
      </c>
      <c r="CO54" s="85">
        <v>1043.8</v>
      </c>
      <c r="CP54" s="85">
        <v>1052.5999999999999</v>
      </c>
      <c r="CQ54" s="85">
        <v>1214.3</v>
      </c>
      <c r="CR54" s="85">
        <v>1641.3</v>
      </c>
      <c r="CS54" s="85">
        <v>2414.4</v>
      </c>
      <c r="CT54" s="85">
        <v>3824.7</v>
      </c>
      <c r="CU54" s="85">
        <v>4473.1000000000004</v>
      </c>
      <c r="CV54" s="85">
        <v>5234.7</v>
      </c>
      <c r="CW54" s="85">
        <v>6114.8</v>
      </c>
      <c r="CX54" s="85">
        <v>6868</v>
      </c>
      <c r="CY54" s="85">
        <v>6947.3</v>
      </c>
      <c r="CZ54" s="85">
        <v>6593.5</v>
      </c>
      <c r="DA54" s="85">
        <v>8791.7999999999993</v>
      </c>
      <c r="DB54" s="85">
        <v>9212.4</v>
      </c>
      <c r="DD54" s="151" t="s">
        <v>1913</v>
      </c>
      <c r="DE54" s="103">
        <v>13856.7</v>
      </c>
      <c r="DF54" s="103">
        <v>12757.8</v>
      </c>
      <c r="DG54" s="103">
        <v>15165.4</v>
      </c>
      <c r="DH54" s="85">
        <v>20363.3</v>
      </c>
      <c r="DJ54" s="155" t="s">
        <v>668</v>
      </c>
      <c r="DK54" s="141">
        <v>48598.8</v>
      </c>
      <c r="DL54" s="141">
        <v>51692.6</v>
      </c>
      <c r="DM54" s="66">
        <v>67036.100000000006</v>
      </c>
      <c r="DN54" s="66">
        <v>50435.7</v>
      </c>
      <c r="DO54" s="66">
        <v>58172.800000000003</v>
      </c>
      <c r="DP54" s="651">
        <v>67759</v>
      </c>
      <c r="DQ54" s="651">
        <v>74953.5</v>
      </c>
      <c r="DR54" s="651">
        <v>58508.800000000003</v>
      </c>
      <c r="DS54" s="651">
        <v>76602.7</v>
      </c>
      <c r="DT54" s="651">
        <v>80095.3</v>
      </c>
      <c r="DU54" s="651">
        <v>77873.100000000006</v>
      </c>
      <c r="DV54" s="66">
        <v>70553.3</v>
      </c>
      <c r="DW54" s="66">
        <v>79548.3</v>
      </c>
      <c r="DX54" s="66">
        <v>67284.3</v>
      </c>
      <c r="DY54" s="66">
        <v>87071.6</v>
      </c>
      <c r="DZ54" s="66">
        <v>75196.5</v>
      </c>
      <c r="EA54" s="66">
        <v>84461.2</v>
      </c>
      <c r="EB54" s="66">
        <v>75859</v>
      </c>
      <c r="EC54" s="66">
        <v>87041.9</v>
      </c>
      <c r="ED54" s="66">
        <v>84946.769</v>
      </c>
      <c r="EE54" s="66">
        <v>102309.777</v>
      </c>
      <c r="EF54" s="66">
        <v>95478.862999999998</v>
      </c>
      <c r="EG54" s="66">
        <v>106118.53599999999</v>
      </c>
      <c r="EH54" s="66">
        <v>87962.684999999998</v>
      </c>
      <c r="EI54" s="66">
        <v>100254.855</v>
      </c>
      <c r="EJ54" s="66">
        <v>95983.1</v>
      </c>
      <c r="EK54" s="66">
        <v>107192.1</v>
      </c>
      <c r="EL54" s="66">
        <v>105856.614</v>
      </c>
      <c r="EM54" s="66">
        <v>126467.52899999999</v>
      </c>
      <c r="EN54" s="66">
        <v>131289.576</v>
      </c>
      <c r="EO54" s="66">
        <v>169818.52</v>
      </c>
      <c r="EQ54" s="143" t="s">
        <v>3078</v>
      </c>
      <c r="ER54" s="1021">
        <v>775827.65500000003</v>
      </c>
      <c r="ES54" s="1021">
        <v>746652.473</v>
      </c>
      <c r="ET54" s="651">
        <v>752935.03700000001</v>
      </c>
      <c r="EU54" s="651">
        <v>778938.76800000004</v>
      </c>
      <c r="EV54" s="1076"/>
      <c r="EW54" s="1076"/>
      <c r="EX54" s="1076"/>
      <c r="EY54" s="1078"/>
      <c r="EZ54" s="1078"/>
    </row>
    <row r="55" spans="18:156" s="17" customFormat="1" ht="11.25" customHeight="1" x14ac:dyDescent="0.2">
      <c r="R55" s="294"/>
      <c r="BN55" s="128"/>
      <c r="BO55" s="994" t="s">
        <v>1450</v>
      </c>
      <c r="BP55" s="140">
        <v>257.7</v>
      </c>
      <c r="BQ55" s="140">
        <v>319.7</v>
      </c>
      <c r="BR55" s="85">
        <v>285.60000000000002</v>
      </c>
      <c r="BS55" s="85">
        <v>376.8</v>
      </c>
      <c r="BT55" s="85">
        <v>613.4</v>
      </c>
      <c r="BU55" s="85">
        <v>1122.5999999999999</v>
      </c>
      <c r="BV55" s="85">
        <v>1073</v>
      </c>
      <c r="BW55" s="85">
        <v>1091.3</v>
      </c>
      <c r="BX55" s="85">
        <v>1191.5</v>
      </c>
      <c r="BY55" s="85">
        <v>1253.2</v>
      </c>
      <c r="BZ55" s="85">
        <v>1135.4000000000001</v>
      </c>
      <c r="CA55" s="85">
        <v>1131.7</v>
      </c>
      <c r="CB55" s="85">
        <v>1267.3</v>
      </c>
      <c r="CC55" s="85">
        <v>1274.5</v>
      </c>
      <c r="CD55" s="85">
        <v>1554.2</v>
      </c>
      <c r="CE55" s="85">
        <v>1360.8</v>
      </c>
      <c r="CF55" s="85">
        <v>1593</v>
      </c>
      <c r="CG55" s="85">
        <v>1488.9</v>
      </c>
      <c r="CH55" s="85">
        <v>1767.4</v>
      </c>
      <c r="CI55" s="85">
        <v>1787.7</v>
      </c>
      <c r="CJ55" s="85">
        <v>2227.6999999999998</v>
      </c>
      <c r="CK55" s="85">
        <v>2589.3000000000002</v>
      </c>
      <c r="CL55" s="85">
        <v>2067</v>
      </c>
      <c r="CM55" s="85">
        <v>2438.5</v>
      </c>
      <c r="CN55" s="85">
        <v>1900.9</v>
      </c>
      <c r="CO55" s="85">
        <v>2570.4</v>
      </c>
      <c r="CP55" s="85">
        <v>2885.9</v>
      </c>
      <c r="CQ55" s="85">
        <v>3792.3</v>
      </c>
      <c r="CR55" s="85">
        <v>5153.2</v>
      </c>
      <c r="CS55" s="85">
        <v>5896.2</v>
      </c>
      <c r="CT55" s="85">
        <v>8064.8</v>
      </c>
      <c r="CU55" s="85">
        <v>8620.1</v>
      </c>
      <c r="CV55" s="85">
        <v>10610.4</v>
      </c>
      <c r="CW55" s="85">
        <v>12593.2</v>
      </c>
      <c r="CX55" s="85">
        <v>12253.8</v>
      </c>
      <c r="CY55" s="85">
        <v>10988.7</v>
      </c>
      <c r="CZ55" s="85">
        <v>9842.2000000000007</v>
      </c>
      <c r="DA55" s="85">
        <v>12442.3</v>
      </c>
      <c r="DB55" s="85">
        <v>15122.2</v>
      </c>
      <c r="DD55" s="170" t="s">
        <v>609</v>
      </c>
      <c r="DE55" s="103">
        <v>11997.4</v>
      </c>
      <c r="DF55" s="103">
        <v>11323.3</v>
      </c>
      <c r="DG55" s="103">
        <v>13694.9</v>
      </c>
      <c r="DH55" s="85">
        <v>18550.5</v>
      </c>
      <c r="DJ55" s="143" t="s">
        <v>669</v>
      </c>
      <c r="DK55" s="141">
        <v>16580.599999999999</v>
      </c>
      <c r="DL55" s="141">
        <v>22566.5</v>
      </c>
      <c r="DM55" s="66">
        <v>25599.1</v>
      </c>
      <c r="DN55" s="66">
        <v>39210.400000000001</v>
      </c>
      <c r="DO55" s="66">
        <v>45062</v>
      </c>
      <c r="DP55" s="651">
        <v>39030.400000000001</v>
      </c>
      <c r="DQ55" s="651">
        <v>44334.3</v>
      </c>
      <c r="DR55" s="651">
        <v>44569.1</v>
      </c>
      <c r="DS55" s="651">
        <v>43344.7</v>
      </c>
      <c r="DT55" s="651">
        <v>46112.7</v>
      </c>
      <c r="DU55" s="651">
        <v>44915</v>
      </c>
      <c r="DV55" s="66">
        <v>43073.9</v>
      </c>
      <c r="DW55" s="66">
        <v>46306.3</v>
      </c>
      <c r="DX55" s="66">
        <v>51329.2</v>
      </c>
      <c r="DY55" s="66">
        <v>53405.8</v>
      </c>
      <c r="DZ55" s="66">
        <v>47131.1</v>
      </c>
      <c r="EA55" s="66">
        <v>46017.5</v>
      </c>
      <c r="EB55" s="66">
        <v>43283.199999999997</v>
      </c>
      <c r="EC55" s="66">
        <v>51053.4</v>
      </c>
      <c r="ED55" s="66">
        <v>48335.413</v>
      </c>
      <c r="EE55" s="66">
        <v>53778.999000000003</v>
      </c>
      <c r="EF55" s="66">
        <v>48485.296999999999</v>
      </c>
      <c r="EG55" s="66">
        <v>54369.404999999999</v>
      </c>
      <c r="EH55" s="66">
        <v>54923.205999999998</v>
      </c>
      <c r="EI55" s="66">
        <v>69995.849000000002</v>
      </c>
      <c r="EJ55" s="66">
        <v>60613</v>
      </c>
      <c r="EK55" s="66">
        <v>61503.4</v>
      </c>
      <c r="EL55" s="66">
        <v>59217.182000000001</v>
      </c>
      <c r="EM55" s="66">
        <v>81219.112999999998</v>
      </c>
      <c r="EN55" s="66">
        <v>79419.596999999994</v>
      </c>
      <c r="EO55" s="66">
        <v>98816.75</v>
      </c>
      <c r="EQ55" s="143" t="s">
        <v>3079</v>
      </c>
      <c r="ER55" s="1021">
        <v>28475.587</v>
      </c>
      <c r="ES55" s="1021">
        <v>28310.933000000001</v>
      </c>
      <c r="ET55" s="651">
        <v>27369.698</v>
      </c>
      <c r="EU55" s="651">
        <v>28244.164000000001</v>
      </c>
      <c r="EV55" s="1076"/>
      <c r="EW55" s="1076"/>
      <c r="EX55" s="1076"/>
      <c r="EY55" s="1078"/>
      <c r="EZ55" s="1078"/>
    </row>
    <row r="56" spans="18:156" s="17" customFormat="1" ht="11.25" customHeight="1" x14ac:dyDescent="0.2">
      <c r="R56" s="294"/>
      <c r="BN56" s="128"/>
      <c r="BO56" s="994" t="s">
        <v>1452</v>
      </c>
      <c r="BP56" s="140">
        <v>277.8</v>
      </c>
      <c r="BQ56" s="140">
        <v>410.7</v>
      </c>
      <c r="BR56" s="85">
        <v>471.7</v>
      </c>
      <c r="BS56" s="85">
        <v>653.5</v>
      </c>
      <c r="BT56" s="85">
        <v>826.8</v>
      </c>
      <c r="BU56" s="85">
        <v>762.4</v>
      </c>
      <c r="BV56" s="85">
        <v>776.8</v>
      </c>
      <c r="BW56" s="85">
        <v>901.5</v>
      </c>
      <c r="BX56" s="85">
        <v>842.9</v>
      </c>
      <c r="BY56" s="85">
        <v>1156.5</v>
      </c>
      <c r="BZ56" s="85">
        <v>1155.7</v>
      </c>
      <c r="CA56" s="85">
        <v>781.1</v>
      </c>
      <c r="CB56" s="85">
        <v>962.3</v>
      </c>
      <c r="CC56" s="85">
        <v>879.7</v>
      </c>
      <c r="CD56" s="85">
        <v>1084.8</v>
      </c>
      <c r="CE56" s="85">
        <v>939.3</v>
      </c>
      <c r="CF56" s="85">
        <v>1628.7</v>
      </c>
      <c r="CG56" s="85">
        <v>1027.7</v>
      </c>
      <c r="CH56" s="85">
        <v>1773.1</v>
      </c>
      <c r="CI56" s="85">
        <v>1233.9000000000001</v>
      </c>
      <c r="CJ56" s="85">
        <v>2277.6999999999998</v>
      </c>
      <c r="CK56" s="85">
        <v>3010.4</v>
      </c>
      <c r="CL56" s="85">
        <v>2928.7</v>
      </c>
      <c r="CM56" s="85">
        <v>2514.1</v>
      </c>
      <c r="CN56" s="85">
        <v>2950.8</v>
      </c>
      <c r="CO56" s="85">
        <v>3501.3</v>
      </c>
      <c r="CP56" s="85">
        <v>3741</v>
      </c>
      <c r="CQ56" s="85">
        <v>4006</v>
      </c>
      <c r="CR56" s="85">
        <v>4326</v>
      </c>
      <c r="CS56" s="85">
        <v>4096.3999999999996</v>
      </c>
      <c r="CT56" s="85">
        <v>4204.3999999999996</v>
      </c>
      <c r="CU56" s="85">
        <v>4126.5</v>
      </c>
      <c r="CV56" s="85">
        <v>4260.6000000000004</v>
      </c>
      <c r="CW56" s="85">
        <v>5718.1</v>
      </c>
      <c r="CX56" s="85">
        <v>6083.3</v>
      </c>
      <c r="CY56" s="85">
        <v>6145.3</v>
      </c>
      <c r="CZ56" s="85">
        <v>5883.9</v>
      </c>
      <c r="DA56" s="85">
        <v>6925.7</v>
      </c>
      <c r="DB56" s="85">
        <v>6291.9</v>
      </c>
      <c r="DD56" s="170" t="s">
        <v>1914</v>
      </c>
      <c r="DE56" s="103">
        <v>1859.3</v>
      </c>
      <c r="DF56" s="103">
        <v>1434.5</v>
      </c>
      <c r="DG56" s="103">
        <v>1470.5</v>
      </c>
      <c r="DH56" s="85">
        <v>1812.9</v>
      </c>
      <c r="DI56" s="156"/>
      <c r="DJ56" s="143" t="s">
        <v>670</v>
      </c>
      <c r="DK56" s="141">
        <v>4351.3999999999996</v>
      </c>
      <c r="DL56" s="141">
        <v>6436.7</v>
      </c>
      <c r="DM56" s="66">
        <v>8821.7999999999993</v>
      </c>
      <c r="DN56" s="66">
        <v>9944.6</v>
      </c>
      <c r="DO56" s="66">
        <v>14804.1</v>
      </c>
      <c r="DP56" s="651">
        <v>15094</v>
      </c>
      <c r="DQ56" s="651">
        <v>16760.2</v>
      </c>
      <c r="DR56" s="651">
        <v>18401.3</v>
      </c>
      <c r="DS56" s="651">
        <v>19984.8</v>
      </c>
      <c r="DT56" s="651">
        <v>21839.7</v>
      </c>
      <c r="DU56" s="651">
        <v>20156.7</v>
      </c>
      <c r="DV56" s="66">
        <v>23370</v>
      </c>
      <c r="DW56" s="66">
        <v>23683.8</v>
      </c>
      <c r="DX56" s="66">
        <v>21245.7</v>
      </c>
      <c r="DY56" s="66">
        <v>24009.8</v>
      </c>
      <c r="DZ56" s="66">
        <v>25598.799999999999</v>
      </c>
      <c r="EA56" s="66">
        <v>26112.799999999999</v>
      </c>
      <c r="EB56" s="66">
        <v>24144.3</v>
      </c>
      <c r="EC56" s="66">
        <v>23431.3</v>
      </c>
      <c r="ED56" s="66">
        <v>24426.686000000002</v>
      </c>
      <c r="EE56" s="66">
        <v>23467.633000000002</v>
      </c>
      <c r="EF56" s="66">
        <v>27796.963</v>
      </c>
      <c r="EG56" s="66">
        <v>30771.946</v>
      </c>
      <c r="EH56" s="66">
        <v>27979.393</v>
      </c>
      <c r="EI56" s="66">
        <v>27279.701000000001</v>
      </c>
      <c r="EJ56" s="66">
        <v>24246</v>
      </c>
      <c r="EK56" s="66">
        <v>31766.799999999999</v>
      </c>
      <c r="EL56" s="66">
        <v>28522.92</v>
      </c>
      <c r="EM56" s="66">
        <v>27624.115000000002</v>
      </c>
      <c r="EN56" s="66">
        <v>37508.665000000001</v>
      </c>
      <c r="EO56" s="66">
        <v>33432.118000000002</v>
      </c>
      <c r="EQ56" s="143" t="s">
        <v>3080</v>
      </c>
      <c r="ER56" s="1021">
        <v>1379.2629999999999</v>
      </c>
      <c r="ES56" s="1021">
        <v>1865.94</v>
      </c>
      <c r="ET56" s="651">
        <v>851.22799999999995</v>
      </c>
      <c r="EU56" s="651">
        <v>1174.4059999999999</v>
      </c>
      <c r="EV56" s="1076"/>
      <c r="EW56" s="1076"/>
      <c r="EX56" s="1076"/>
      <c r="EY56" s="1078"/>
      <c r="EZ56" s="1078"/>
    </row>
    <row r="57" spans="18:156" s="17" customFormat="1" ht="11.25" customHeight="1" x14ac:dyDescent="0.2">
      <c r="R57" s="294"/>
      <c r="BN57" s="128"/>
      <c r="BO57" s="994" t="s">
        <v>1451</v>
      </c>
      <c r="BP57" s="140">
        <v>321.2</v>
      </c>
      <c r="BQ57" s="140">
        <v>267.2</v>
      </c>
      <c r="BR57" s="85">
        <v>335.3</v>
      </c>
      <c r="BS57" s="85">
        <v>374.6</v>
      </c>
      <c r="BT57" s="85">
        <v>423.6</v>
      </c>
      <c r="BU57" s="85">
        <v>452.4</v>
      </c>
      <c r="BV57" s="85">
        <v>456.5</v>
      </c>
      <c r="BW57" s="85">
        <v>579.1</v>
      </c>
      <c r="BX57" s="85">
        <v>701.5</v>
      </c>
      <c r="BY57" s="85">
        <v>545</v>
      </c>
      <c r="BZ57" s="85">
        <v>626.9</v>
      </c>
      <c r="CA57" s="85">
        <v>859.4</v>
      </c>
      <c r="CB57" s="85">
        <v>1235.7</v>
      </c>
      <c r="CC57" s="85">
        <v>967.9</v>
      </c>
      <c r="CD57" s="85">
        <v>1216.9000000000001</v>
      </c>
      <c r="CE57" s="85">
        <v>1033.5</v>
      </c>
      <c r="CF57" s="85">
        <v>1383.4</v>
      </c>
      <c r="CG57" s="85">
        <v>1130.8</v>
      </c>
      <c r="CH57" s="85">
        <v>1571.7</v>
      </c>
      <c r="CI57" s="85">
        <v>1357.7</v>
      </c>
      <c r="CJ57" s="85">
        <v>1934.5</v>
      </c>
      <c r="CK57" s="85">
        <v>1335.1</v>
      </c>
      <c r="CL57" s="85">
        <v>1742.4</v>
      </c>
      <c r="CM57" s="85">
        <v>1878.6</v>
      </c>
      <c r="CN57" s="85">
        <v>1873.5</v>
      </c>
      <c r="CO57" s="85">
        <v>1860.6</v>
      </c>
      <c r="CP57" s="85">
        <v>2488.6</v>
      </c>
      <c r="CQ57" s="85">
        <v>2306.3000000000002</v>
      </c>
      <c r="CR57" s="85">
        <v>3219.6</v>
      </c>
      <c r="CS57" s="85">
        <v>3092.6</v>
      </c>
      <c r="CT57" s="85">
        <v>2796.6</v>
      </c>
      <c r="CU57" s="85">
        <v>2758</v>
      </c>
      <c r="CV57" s="85">
        <v>2442</v>
      </c>
      <c r="CW57" s="85">
        <v>2133.3000000000002</v>
      </c>
      <c r="CX57" s="85">
        <v>2222.9</v>
      </c>
      <c r="CY57" s="85">
        <v>2459.1</v>
      </c>
      <c r="CZ57" s="85">
        <v>2227.9</v>
      </c>
      <c r="DA57" s="85">
        <v>2719.9</v>
      </c>
      <c r="DB57" s="85">
        <v>2355.1999999999998</v>
      </c>
      <c r="DD57" s="151" t="s">
        <v>1460</v>
      </c>
      <c r="DE57" s="103">
        <v>8872.2000000000007</v>
      </c>
      <c r="DF57" s="103">
        <v>7057.2</v>
      </c>
      <c r="DG57" s="103">
        <v>1375.9</v>
      </c>
      <c r="DH57" s="157">
        <v>2790.4</v>
      </c>
      <c r="DI57" s="156"/>
      <c r="DJ57" s="143" t="s">
        <v>671</v>
      </c>
      <c r="DK57" s="141">
        <v>3847.3</v>
      </c>
      <c r="DL57" s="141">
        <v>6277.8</v>
      </c>
      <c r="DM57" s="66">
        <v>4385.2</v>
      </c>
      <c r="DN57" s="66">
        <v>3886.7</v>
      </c>
      <c r="DO57" s="66">
        <v>4904.1000000000004</v>
      </c>
      <c r="DP57" s="651">
        <v>4682.1000000000004</v>
      </c>
      <c r="DQ57" s="651">
        <v>4206.1000000000004</v>
      </c>
      <c r="DR57" s="651">
        <v>4233.3</v>
      </c>
      <c r="DS57" s="651">
        <v>7024.9</v>
      </c>
      <c r="DT57" s="651">
        <v>8905.5</v>
      </c>
      <c r="DU57" s="651">
        <v>5801.8</v>
      </c>
      <c r="DV57" s="66">
        <v>5906.9</v>
      </c>
      <c r="DW57" s="66">
        <v>4617.7</v>
      </c>
      <c r="DX57" s="66">
        <v>6754.9</v>
      </c>
      <c r="DY57" s="66">
        <v>6469.3</v>
      </c>
      <c r="DZ57" s="66">
        <v>6800.5</v>
      </c>
      <c r="EA57" s="66">
        <v>7547.7</v>
      </c>
      <c r="EB57" s="66">
        <v>5460.2</v>
      </c>
      <c r="EC57" s="66">
        <v>4936.8999999999996</v>
      </c>
      <c r="ED57" s="66">
        <v>4625.0349999999999</v>
      </c>
      <c r="EE57" s="66">
        <v>5055.4979999999996</v>
      </c>
      <c r="EF57" s="66">
        <v>3714.0920000000001</v>
      </c>
      <c r="EG57" s="66">
        <v>4174.12</v>
      </c>
      <c r="EH57" s="66">
        <v>3143.5230000000001</v>
      </c>
      <c r="EI57" s="66">
        <v>3157.4029999999998</v>
      </c>
      <c r="EJ57" s="66">
        <v>11241.8</v>
      </c>
      <c r="EK57" s="66">
        <v>8921.2999999999993</v>
      </c>
      <c r="EL57" s="66">
        <v>11515.915000000001</v>
      </c>
      <c r="EM57" s="66">
        <v>9205.0439999999999</v>
      </c>
      <c r="EN57" s="66">
        <v>9089.277</v>
      </c>
      <c r="EO57" s="66">
        <v>8935.482</v>
      </c>
      <c r="EQ57" s="143" t="s">
        <v>3081</v>
      </c>
      <c r="ER57" s="1021">
        <v>877793.01</v>
      </c>
      <c r="ES57" s="1021">
        <v>992241.84699999995</v>
      </c>
      <c r="ET57" s="651">
        <v>1041707.6629999999</v>
      </c>
      <c r="EU57" s="651">
        <v>1087303.8160000001</v>
      </c>
      <c r="EV57" s="1076"/>
      <c r="EW57" s="1076"/>
      <c r="EX57" s="1076"/>
      <c r="EY57" s="1078"/>
      <c r="EZ57" s="1078"/>
    </row>
    <row r="58" spans="18:156" s="17" customFormat="1" ht="11.25" customHeight="1" x14ac:dyDescent="0.2">
      <c r="R58" s="294"/>
      <c r="BN58" s="128"/>
      <c r="BO58" s="994" t="s">
        <v>1453</v>
      </c>
      <c r="BP58" s="158">
        <v>67</v>
      </c>
      <c r="BQ58" s="158">
        <v>104.1</v>
      </c>
      <c r="BR58" s="85">
        <v>75.5</v>
      </c>
      <c r="BS58" s="85">
        <v>106.8</v>
      </c>
      <c r="BT58" s="85">
        <v>145.5</v>
      </c>
      <c r="BU58" s="85">
        <v>192.4</v>
      </c>
      <c r="BV58" s="85">
        <v>338.2</v>
      </c>
      <c r="BW58" s="85">
        <v>358.2</v>
      </c>
      <c r="BX58" s="85">
        <v>335.1</v>
      </c>
      <c r="BY58" s="85">
        <v>351.8</v>
      </c>
      <c r="BZ58" s="85">
        <v>249.1</v>
      </c>
      <c r="CA58" s="85">
        <v>231.3</v>
      </c>
      <c r="CB58" s="85">
        <v>257.2</v>
      </c>
      <c r="CC58" s="85">
        <v>260.5</v>
      </c>
      <c r="CD58" s="85">
        <v>329.9</v>
      </c>
      <c r="CE58" s="85">
        <v>278.5</v>
      </c>
      <c r="CF58" s="85">
        <v>259</v>
      </c>
      <c r="CG58" s="85">
        <v>304.7</v>
      </c>
      <c r="CH58" s="85">
        <v>321.60000000000002</v>
      </c>
      <c r="CI58" s="85">
        <v>365.8</v>
      </c>
      <c r="CJ58" s="85">
        <v>362.2</v>
      </c>
      <c r="CK58" s="85">
        <v>438.1</v>
      </c>
      <c r="CL58" s="85">
        <v>522</v>
      </c>
      <c r="CM58" s="85">
        <v>606.20000000000005</v>
      </c>
      <c r="CN58" s="85">
        <v>615.6</v>
      </c>
      <c r="CO58" s="85">
        <v>623.29999999999995</v>
      </c>
      <c r="CP58" s="85">
        <v>750.5</v>
      </c>
      <c r="CQ58" s="85">
        <v>1048.4000000000001</v>
      </c>
      <c r="CR58" s="85">
        <v>1041.0999999999999</v>
      </c>
      <c r="CS58" s="85">
        <v>856.4</v>
      </c>
      <c r="CT58" s="85">
        <v>1119.5</v>
      </c>
      <c r="CU58" s="85">
        <v>1143.8</v>
      </c>
      <c r="CV58" s="85">
        <v>1047.3</v>
      </c>
      <c r="CW58" s="85">
        <v>1804.7</v>
      </c>
      <c r="CX58" s="85">
        <v>1044.8</v>
      </c>
      <c r="CY58" s="85">
        <v>936.9</v>
      </c>
      <c r="CZ58" s="85">
        <v>1119.9000000000001</v>
      </c>
      <c r="DA58" s="85">
        <v>1031.3</v>
      </c>
      <c r="DB58" s="85">
        <v>883.3</v>
      </c>
      <c r="DD58" s="151" t="s">
        <v>1461</v>
      </c>
      <c r="DE58" s="103">
        <v>2307.1999999999998</v>
      </c>
      <c r="DF58" s="103">
        <v>1890.6</v>
      </c>
      <c r="DG58" s="103">
        <v>3417</v>
      </c>
      <c r="DH58" s="157">
        <v>2035.9</v>
      </c>
      <c r="DI58" s="156"/>
      <c r="DJ58" s="143" t="s">
        <v>672</v>
      </c>
      <c r="DK58" s="141">
        <v>4363.3</v>
      </c>
      <c r="DL58" s="141">
        <v>7444.9</v>
      </c>
      <c r="DM58" s="66">
        <v>14065.5</v>
      </c>
      <c r="DN58" s="66">
        <v>11087.6</v>
      </c>
      <c r="DO58" s="66">
        <v>14871.9</v>
      </c>
      <c r="DP58" s="651">
        <v>12718.7</v>
      </c>
      <c r="DQ58" s="651">
        <v>15221.3</v>
      </c>
      <c r="DR58" s="651">
        <v>16951.599999999999</v>
      </c>
      <c r="DS58" s="651">
        <v>29825.7</v>
      </c>
      <c r="DT58" s="651">
        <v>24928.400000000001</v>
      </c>
      <c r="DU58" s="651">
        <v>35347.4</v>
      </c>
      <c r="DV58" s="66">
        <v>24028.400000000001</v>
      </c>
      <c r="DW58" s="66">
        <v>27678.799999999999</v>
      </c>
      <c r="DX58" s="66">
        <v>25242.7</v>
      </c>
      <c r="DY58" s="66">
        <v>35110.9</v>
      </c>
      <c r="DZ58" s="66">
        <v>34602.199999999997</v>
      </c>
      <c r="EA58" s="66">
        <v>33018.800000000003</v>
      </c>
      <c r="EB58" s="66">
        <v>35213.300000000003</v>
      </c>
      <c r="EC58" s="66">
        <v>30812.799999999999</v>
      </c>
      <c r="ED58" s="66">
        <v>36177.15</v>
      </c>
      <c r="EE58" s="66">
        <v>44531.332999999999</v>
      </c>
      <c r="EF58" s="66">
        <v>31324.963</v>
      </c>
      <c r="EG58" s="66">
        <v>40583.430999999997</v>
      </c>
      <c r="EH58" s="66">
        <v>34507.447</v>
      </c>
      <c r="EI58" s="66">
        <v>48007.033000000003</v>
      </c>
      <c r="EJ58" s="66">
        <v>54186.3</v>
      </c>
      <c r="EK58" s="66">
        <v>52294.1</v>
      </c>
      <c r="EL58" s="66">
        <v>57408.207000000002</v>
      </c>
      <c r="EM58" s="66">
        <v>77965.008000000002</v>
      </c>
      <c r="EN58" s="66">
        <v>47663.288</v>
      </c>
      <c r="EO58" s="66">
        <v>61217.635999999999</v>
      </c>
      <c r="EQ58" s="155" t="s">
        <v>3213</v>
      </c>
      <c r="ER58" s="1021">
        <v>342897.12699999998</v>
      </c>
      <c r="ES58" s="1021">
        <v>388083.02799999999</v>
      </c>
      <c r="ET58" s="651">
        <v>410562.24599999998</v>
      </c>
      <c r="EU58" s="651">
        <v>399432.16800000001</v>
      </c>
      <c r="EV58" s="1076"/>
      <c r="EW58" s="1076"/>
      <c r="EX58" s="1076"/>
      <c r="EY58" s="1078"/>
      <c r="EZ58" s="1078"/>
    </row>
    <row r="59" spans="18:156" s="17" customFormat="1" ht="11.25" customHeight="1" x14ac:dyDescent="0.2">
      <c r="R59" s="294"/>
      <c r="BN59" s="128"/>
      <c r="BO59" s="994" t="s">
        <v>1915</v>
      </c>
      <c r="BP59" s="140">
        <v>459.2</v>
      </c>
      <c r="BQ59" s="140">
        <v>611.79999999999995</v>
      </c>
      <c r="BR59" s="85">
        <v>667.3</v>
      </c>
      <c r="BS59" s="85">
        <v>705.5</v>
      </c>
      <c r="BT59" s="85">
        <v>898.1</v>
      </c>
      <c r="BU59" s="85">
        <v>909.3</v>
      </c>
      <c r="BV59" s="85">
        <v>1106.0999999999999</v>
      </c>
      <c r="BW59" s="85">
        <v>1308.7</v>
      </c>
      <c r="BX59" s="85">
        <v>1210.2</v>
      </c>
      <c r="BY59" s="85">
        <v>1405.2</v>
      </c>
      <c r="BZ59" s="85">
        <v>1477.2</v>
      </c>
      <c r="CA59" s="85">
        <v>1466.4</v>
      </c>
      <c r="CB59" s="85">
        <v>1647.6</v>
      </c>
      <c r="CC59" s="85">
        <v>1651.5</v>
      </c>
      <c r="CD59" s="85">
        <v>1944</v>
      </c>
      <c r="CE59" s="85">
        <v>1763.3</v>
      </c>
      <c r="CF59" s="85">
        <v>2332.6999999999998</v>
      </c>
      <c r="CG59" s="85">
        <v>1929.3</v>
      </c>
      <c r="CH59" s="85">
        <v>2253.4</v>
      </c>
      <c r="CI59" s="85">
        <v>2316.4</v>
      </c>
      <c r="CJ59" s="85">
        <v>3262.2</v>
      </c>
      <c r="CK59" s="85">
        <v>3179.9</v>
      </c>
      <c r="CL59" s="85">
        <v>3109.5</v>
      </c>
      <c r="CM59" s="85">
        <v>3546</v>
      </c>
      <c r="CN59" s="85">
        <v>3286.6</v>
      </c>
      <c r="CO59" s="85">
        <v>4347.2</v>
      </c>
      <c r="CP59" s="85">
        <v>4923.8</v>
      </c>
      <c r="CQ59" s="85">
        <v>5321.7</v>
      </c>
      <c r="CR59" s="85">
        <v>6203.3</v>
      </c>
      <c r="CS59" s="85">
        <v>6726.9</v>
      </c>
      <c r="CT59" s="85">
        <v>7510.9</v>
      </c>
      <c r="CU59" s="85">
        <v>7212</v>
      </c>
      <c r="CV59" s="85">
        <v>8897.5</v>
      </c>
      <c r="CW59" s="85">
        <v>8672.9</v>
      </c>
      <c r="CX59" s="85">
        <v>8624.9</v>
      </c>
      <c r="CY59" s="85">
        <v>9627.6</v>
      </c>
      <c r="CZ59" s="85">
        <v>8798.5</v>
      </c>
      <c r="DA59" s="85">
        <v>10220.700000000001</v>
      </c>
      <c r="DB59" s="85">
        <v>11112.2</v>
      </c>
      <c r="DD59" s="151" t="s">
        <v>1462</v>
      </c>
      <c r="DE59" s="103">
        <v>27074.3</v>
      </c>
      <c r="DF59" s="103">
        <v>26201.9</v>
      </c>
      <c r="DG59" s="103">
        <v>15402.4</v>
      </c>
      <c r="DH59" s="157">
        <v>14747.9</v>
      </c>
      <c r="DI59" s="156"/>
      <c r="DJ59" s="991" t="s">
        <v>1721</v>
      </c>
      <c r="DK59" s="141">
        <v>23678.1</v>
      </c>
      <c r="DL59" s="141">
        <v>33899.4</v>
      </c>
      <c r="DM59" s="66">
        <v>25756.9</v>
      </c>
      <c r="DN59" s="66">
        <v>29709.200000000001</v>
      </c>
      <c r="DO59" s="66">
        <v>28525.9</v>
      </c>
      <c r="DP59" s="651">
        <v>29650.400000000001</v>
      </c>
      <c r="DQ59" s="651">
        <v>32511.8</v>
      </c>
      <c r="DR59" s="651">
        <v>40197.599999999999</v>
      </c>
      <c r="DS59" s="651">
        <v>45221.5</v>
      </c>
      <c r="DT59" s="651">
        <v>46519.199999999997</v>
      </c>
      <c r="DU59" s="651">
        <v>46678.400000000001</v>
      </c>
      <c r="DV59" s="66">
        <v>48250.9</v>
      </c>
      <c r="DW59" s="66">
        <v>49456.7</v>
      </c>
      <c r="DX59" s="66">
        <v>48150.6</v>
      </c>
      <c r="DY59" s="66">
        <v>49888.2</v>
      </c>
      <c r="DZ59" s="66">
        <v>49473.4</v>
      </c>
      <c r="EA59" s="66">
        <v>50874.2</v>
      </c>
      <c r="EB59" s="66">
        <v>47779.3</v>
      </c>
      <c r="EC59" s="66">
        <v>49934.8</v>
      </c>
      <c r="ED59" s="66">
        <v>49749.298999999999</v>
      </c>
      <c r="EE59" s="66">
        <v>53168.057999999997</v>
      </c>
      <c r="EF59" s="66">
        <v>53528.116999999998</v>
      </c>
      <c r="EG59" s="66">
        <v>57098.328000000001</v>
      </c>
      <c r="EH59" s="66">
        <v>50807.01</v>
      </c>
      <c r="EI59" s="66">
        <v>52309.440999999999</v>
      </c>
      <c r="EJ59" s="66">
        <v>59356.9</v>
      </c>
      <c r="EK59" s="66">
        <v>69769.8</v>
      </c>
      <c r="EL59" s="66">
        <v>75085.501999999993</v>
      </c>
      <c r="EM59" s="66">
        <v>84459.619000000006</v>
      </c>
      <c r="EN59" s="66">
        <v>86574.839000000007</v>
      </c>
      <c r="EO59" s="66">
        <v>96242.493000000002</v>
      </c>
      <c r="EQ59" s="155" t="s">
        <v>3211</v>
      </c>
      <c r="ER59" s="1021">
        <v>178972.29699999999</v>
      </c>
      <c r="ES59" s="1021">
        <v>187673.489</v>
      </c>
      <c r="ET59" s="651">
        <v>198401.77299999999</v>
      </c>
      <c r="EU59" s="651">
        <v>202314.764</v>
      </c>
      <c r="EV59" s="1076"/>
      <c r="EW59" s="1076"/>
      <c r="EX59" s="1076"/>
      <c r="EY59" s="1078"/>
      <c r="EZ59" s="1078"/>
    </row>
    <row r="60" spans="18:156" s="17" customFormat="1" ht="11.25" customHeight="1" x14ac:dyDescent="0.2">
      <c r="R60" s="294"/>
      <c r="BN60" s="128"/>
      <c r="BO60" s="994" t="s">
        <v>1454</v>
      </c>
      <c r="BP60" s="140">
        <v>143.4</v>
      </c>
      <c r="BQ60" s="140">
        <v>201</v>
      </c>
      <c r="BR60" s="85">
        <v>171.4</v>
      </c>
      <c r="BS60" s="85">
        <v>239</v>
      </c>
      <c r="BT60" s="85">
        <v>294.7</v>
      </c>
      <c r="BU60" s="85">
        <v>327.5</v>
      </c>
      <c r="BV60" s="85">
        <v>319.5</v>
      </c>
      <c r="BW60" s="85">
        <v>392.5</v>
      </c>
      <c r="BX60" s="85">
        <v>365.1</v>
      </c>
      <c r="BY60" s="85">
        <v>336</v>
      </c>
      <c r="BZ60" s="85">
        <v>421.8</v>
      </c>
      <c r="CA60" s="85">
        <v>463.5</v>
      </c>
      <c r="CB60" s="85">
        <v>489.6</v>
      </c>
      <c r="CC60" s="85">
        <v>522</v>
      </c>
      <c r="CD60" s="85">
        <v>723.8</v>
      </c>
      <c r="CE60" s="85">
        <v>557.4</v>
      </c>
      <c r="CF60" s="85">
        <v>610.79999999999995</v>
      </c>
      <c r="CG60" s="85">
        <v>609.9</v>
      </c>
      <c r="CH60" s="85">
        <v>655.6</v>
      </c>
      <c r="CI60" s="85">
        <v>732.3</v>
      </c>
      <c r="CJ60" s="85">
        <v>854.2</v>
      </c>
      <c r="CK60" s="85">
        <v>1059.4000000000001</v>
      </c>
      <c r="CL60" s="85">
        <v>1400.9</v>
      </c>
      <c r="CM60" s="85">
        <v>1402</v>
      </c>
      <c r="CN60" s="85">
        <v>1668.5</v>
      </c>
      <c r="CO60" s="85">
        <v>1974.8</v>
      </c>
      <c r="CP60" s="85">
        <v>1915.6</v>
      </c>
      <c r="CQ60" s="85">
        <v>1787.5</v>
      </c>
      <c r="CR60" s="85">
        <v>2006</v>
      </c>
      <c r="CS60" s="85">
        <v>2046.6</v>
      </c>
      <c r="CT60" s="85">
        <v>3196</v>
      </c>
      <c r="CU60" s="85">
        <v>3284.4</v>
      </c>
      <c r="CV60" s="85">
        <v>3058.1</v>
      </c>
      <c r="CW60" s="85">
        <v>3777.1</v>
      </c>
      <c r="CX60" s="85">
        <v>5100.8</v>
      </c>
      <c r="CY60" s="85">
        <v>4836.3999999999996</v>
      </c>
      <c r="CZ60" s="85">
        <v>3756.5</v>
      </c>
      <c r="DA60" s="85">
        <v>4547.6000000000004</v>
      </c>
      <c r="DB60" s="85">
        <v>3173.5</v>
      </c>
      <c r="DD60" s="151" t="s">
        <v>1463</v>
      </c>
      <c r="DE60" s="103">
        <v>7998.9</v>
      </c>
      <c r="DF60" s="103">
        <v>7582.7</v>
      </c>
      <c r="DG60" s="103">
        <v>8491.4</v>
      </c>
      <c r="DH60" s="157">
        <v>15474.3</v>
      </c>
      <c r="DI60" s="156"/>
      <c r="DJ60" s="991" t="s">
        <v>673</v>
      </c>
      <c r="DK60" s="66">
        <v>11169.8</v>
      </c>
      <c r="DL60" s="66">
        <v>12634.7</v>
      </c>
      <c r="DM60" s="66">
        <v>15060</v>
      </c>
      <c r="DN60" s="66">
        <v>15417.9</v>
      </c>
      <c r="DO60" s="66">
        <v>17314.2</v>
      </c>
      <c r="DP60" s="66">
        <v>16540.400000000001</v>
      </c>
      <c r="DQ60" s="66">
        <v>16330.5</v>
      </c>
      <c r="DR60" s="66">
        <v>15307.4</v>
      </c>
      <c r="DS60" s="66">
        <v>18160.2</v>
      </c>
      <c r="DT60" s="66">
        <v>18019</v>
      </c>
      <c r="DU60" s="66">
        <v>19876.099999999999</v>
      </c>
      <c r="DV60" s="66">
        <v>18173</v>
      </c>
      <c r="DW60" s="66">
        <v>18026.8</v>
      </c>
      <c r="DX60" s="66">
        <v>17121.599999999999</v>
      </c>
      <c r="DY60" s="66">
        <v>18452.7</v>
      </c>
      <c r="DZ60" s="66">
        <v>22091</v>
      </c>
      <c r="EA60" s="66">
        <v>22542.799999999999</v>
      </c>
      <c r="EB60" s="66">
        <v>20629.599999999999</v>
      </c>
      <c r="EC60" s="66">
        <v>20964.3</v>
      </c>
      <c r="ED60" s="66">
        <v>20075.010999999999</v>
      </c>
      <c r="EE60" s="66">
        <v>23684.929</v>
      </c>
      <c r="EF60" s="66">
        <v>20568.93</v>
      </c>
      <c r="EG60" s="66">
        <v>22474.74</v>
      </c>
      <c r="EH60" s="66">
        <v>21892.172999999999</v>
      </c>
      <c r="EI60" s="66">
        <v>19995.429</v>
      </c>
      <c r="EJ60" s="66">
        <v>21377.7</v>
      </c>
      <c r="EK60" s="66">
        <v>23819.1</v>
      </c>
      <c r="EL60" s="66">
        <v>23885.9</v>
      </c>
      <c r="EM60" s="66">
        <v>22871.306</v>
      </c>
      <c r="EN60" s="66">
        <v>25559.696</v>
      </c>
      <c r="EO60" s="66">
        <v>27683.674999999999</v>
      </c>
      <c r="EQ60" s="155" t="s">
        <v>3212</v>
      </c>
      <c r="ER60" s="1021">
        <v>161803.40900000001</v>
      </c>
      <c r="ES60" s="1021">
        <v>189056.40299999999</v>
      </c>
      <c r="ET60" s="651">
        <v>195418.71900000001</v>
      </c>
      <c r="EU60" s="651">
        <v>180289.897</v>
      </c>
      <c r="EV60" s="1076"/>
      <c r="EW60" s="1076"/>
      <c r="EX60" s="1076"/>
      <c r="EY60" s="1078"/>
      <c r="EZ60" s="1078"/>
    </row>
    <row r="61" spans="18:156" s="17" customFormat="1" ht="11.25" customHeight="1" x14ac:dyDescent="0.2">
      <c r="R61" s="294"/>
      <c r="BN61" s="128"/>
      <c r="BO61" s="994" t="s">
        <v>1455</v>
      </c>
      <c r="BP61" s="140">
        <v>2468.8000000000002</v>
      </c>
      <c r="BQ61" s="140">
        <v>2755.7</v>
      </c>
      <c r="BR61" s="85">
        <v>3255.4</v>
      </c>
      <c r="BS61" s="85">
        <v>4227.8</v>
      </c>
      <c r="BT61" s="85">
        <v>4182.3</v>
      </c>
      <c r="BU61" s="85">
        <v>4396.3999999999996</v>
      </c>
      <c r="BV61" s="85">
        <v>6298.3</v>
      </c>
      <c r="BW61" s="85">
        <v>5421.6</v>
      </c>
      <c r="BX61" s="85">
        <v>5880.5</v>
      </c>
      <c r="BY61" s="85">
        <v>6145.6</v>
      </c>
      <c r="BZ61" s="85">
        <v>6785.7</v>
      </c>
      <c r="CA61" s="85">
        <v>6933.6</v>
      </c>
      <c r="CB61" s="85">
        <v>9138.5</v>
      </c>
      <c r="CC61" s="85">
        <v>7808.6</v>
      </c>
      <c r="CD61" s="85">
        <v>8453.6</v>
      </c>
      <c r="CE61" s="85">
        <v>8337.5</v>
      </c>
      <c r="CF61" s="85">
        <v>10328.799999999999</v>
      </c>
      <c r="CG61" s="85">
        <v>11122.6</v>
      </c>
      <c r="CH61" s="85">
        <v>14784.2</v>
      </c>
      <c r="CI61" s="85">
        <v>13354.4</v>
      </c>
      <c r="CJ61" s="85">
        <v>14443.9</v>
      </c>
      <c r="CK61" s="85">
        <v>16510.3</v>
      </c>
      <c r="CL61" s="85">
        <v>16754.599999999999</v>
      </c>
      <c r="CM61" s="85">
        <v>14263.6</v>
      </c>
      <c r="CN61" s="85">
        <v>16178</v>
      </c>
      <c r="CO61" s="85">
        <v>18426.8</v>
      </c>
      <c r="CP61" s="85">
        <v>22063</v>
      </c>
      <c r="CQ61" s="85">
        <v>29105.599999999999</v>
      </c>
      <c r="CR61" s="85">
        <v>24635.1</v>
      </c>
      <c r="CS61" s="85">
        <v>26578.799999999999</v>
      </c>
      <c r="CT61" s="85">
        <v>27143.9</v>
      </c>
      <c r="CU61" s="85">
        <v>27069.4</v>
      </c>
      <c r="CV61" s="85">
        <v>27527.4</v>
      </c>
      <c r="CW61" s="85">
        <v>30634.3</v>
      </c>
      <c r="CX61" s="85">
        <v>26192</v>
      </c>
      <c r="CY61" s="85">
        <v>23873.7</v>
      </c>
      <c r="CZ61" s="85">
        <v>26703.9</v>
      </c>
      <c r="DA61" s="85">
        <v>28845.8</v>
      </c>
      <c r="DB61" s="85">
        <v>26542</v>
      </c>
      <c r="DD61" s="151" t="s">
        <v>1464</v>
      </c>
      <c r="DE61" s="103">
        <v>1748.5</v>
      </c>
      <c r="DF61" s="103">
        <v>1328.2</v>
      </c>
      <c r="DG61" s="103">
        <v>1193.7</v>
      </c>
      <c r="DH61" s="157">
        <v>1489.3</v>
      </c>
      <c r="DI61" s="156"/>
      <c r="DJ61" s="159" t="s">
        <v>674</v>
      </c>
      <c r="DK61" s="141">
        <v>6512.5</v>
      </c>
      <c r="DL61" s="66">
        <v>6773.2</v>
      </c>
      <c r="DM61" s="66">
        <v>8364</v>
      </c>
      <c r="DN61" s="66">
        <v>7776.7</v>
      </c>
      <c r="DO61" s="66">
        <v>7385.6</v>
      </c>
      <c r="DP61" s="66">
        <v>7956.7</v>
      </c>
      <c r="DQ61" s="66">
        <v>8873.5</v>
      </c>
      <c r="DR61" s="66">
        <v>6872.9</v>
      </c>
      <c r="DS61" s="66">
        <v>9936.2000000000007</v>
      </c>
      <c r="DT61" s="66">
        <v>8794.5</v>
      </c>
      <c r="DU61" s="66">
        <v>10310</v>
      </c>
      <c r="DV61" s="66">
        <v>9978.4</v>
      </c>
      <c r="DW61" s="66">
        <v>9895</v>
      </c>
      <c r="DX61" s="66">
        <v>9288.2999999999993</v>
      </c>
      <c r="DY61" s="66">
        <v>9769</v>
      </c>
      <c r="DZ61" s="66">
        <v>12030.1</v>
      </c>
      <c r="EA61" s="66">
        <v>12672.6</v>
      </c>
      <c r="EB61" s="66">
        <v>10414.299999999999</v>
      </c>
      <c r="EC61" s="66">
        <v>10680.1</v>
      </c>
      <c r="ED61" s="66">
        <v>10305.799000000001</v>
      </c>
      <c r="EE61" s="66">
        <v>12699.192999999999</v>
      </c>
      <c r="EF61" s="66">
        <v>8884.9750000000004</v>
      </c>
      <c r="EG61" s="66">
        <v>10677.136</v>
      </c>
      <c r="EH61" s="66">
        <v>9304.4889999999996</v>
      </c>
      <c r="EI61" s="66">
        <v>9392.6350000000002</v>
      </c>
      <c r="EJ61" s="66">
        <v>9036.2000000000007</v>
      </c>
      <c r="EK61" s="66">
        <v>9375.6</v>
      </c>
      <c r="EL61" s="66">
        <v>9387.6319999999996</v>
      </c>
      <c r="EM61" s="66">
        <v>8293.4269999999997</v>
      </c>
      <c r="EN61" s="66">
        <v>9206.4369999999999</v>
      </c>
      <c r="EO61" s="66">
        <v>11416.942999999999</v>
      </c>
      <c r="EQ61" s="143" t="s">
        <v>3214</v>
      </c>
      <c r="ER61" s="1021">
        <v>22224.623</v>
      </c>
      <c r="ES61" s="1021">
        <v>29908.989000000001</v>
      </c>
      <c r="ET61" s="651">
        <v>30937.543000000001</v>
      </c>
      <c r="EU61" s="651">
        <v>36203.171000000002</v>
      </c>
      <c r="EV61" s="1076"/>
      <c r="EW61" s="1076"/>
      <c r="EX61" s="1076"/>
      <c r="EY61" s="1078"/>
      <c r="EZ61" s="1078"/>
    </row>
    <row r="62" spans="18:156" s="17" customFormat="1" ht="11.25" customHeight="1" x14ac:dyDescent="0.2">
      <c r="R62" s="294"/>
      <c r="BN62" s="128"/>
      <c r="BO62" s="993" t="s">
        <v>559</v>
      </c>
      <c r="BP62" s="140">
        <v>897</v>
      </c>
      <c r="BQ62" s="140">
        <v>793.6</v>
      </c>
      <c r="BR62" s="85">
        <v>779.9</v>
      </c>
      <c r="BS62" s="85">
        <v>934.5</v>
      </c>
      <c r="BT62" s="85">
        <v>1518.1</v>
      </c>
      <c r="BU62" s="85">
        <v>1397.6</v>
      </c>
      <c r="BV62" s="85">
        <v>2155.1</v>
      </c>
      <c r="BW62" s="85">
        <v>2400.1</v>
      </c>
      <c r="BX62" s="85">
        <v>3804.2</v>
      </c>
      <c r="BY62" s="85">
        <v>2722.9</v>
      </c>
      <c r="BZ62" s="85">
        <v>2417.6</v>
      </c>
      <c r="CA62" s="85">
        <v>2435.6</v>
      </c>
      <c r="CB62" s="85">
        <v>2569.1999999999998</v>
      </c>
      <c r="CC62" s="85">
        <v>3243</v>
      </c>
      <c r="CD62" s="85">
        <v>3167.2</v>
      </c>
      <c r="CE62" s="85">
        <v>3462.7</v>
      </c>
      <c r="CF62" s="85">
        <v>4313.8999999999996</v>
      </c>
      <c r="CG62" s="85">
        <v>3788.7</v>
      </c>
      <c r="CH62" s="85">
        <v>3896.6</v>
      </c>
      <c r="CI62" s="85">
        <v>4548.8999999999996</v>
      </c>
      <c r="CJ62" s="85">
        <v>6032.7</v>
      </c>
      <c r="CK62" s="85">
        <v>6309.6</v>
      </c>
      <c r="CL62" s="85">
        <v>5838.4</v>
      </c>
      <c r="CM62" s="85">
        <v>6940.8</v>
      </c>
      <c r="CN62" s="85">
        <v>7637.2</v>
      </c>
      <c r="CO62" s="85">
        <v>7405.5</v>
      </c>
      <c r="CP62" s="85">
        <v>7976.3</v>
      </c>
      <c r="CQ62" s="85">
        <v>5988</v>
      </c>
      <c r="CR62" s="85">
        <v>6856.6</v>
      </c>
      <c r="CS62" s="85">
        <v>8992.4</v>
      </c>
      <c r="CT62" s="85">
        <v>8835.9</v>
      </c>
      <c r="CU62" s="85">
        <v>8060.3</v>
      </c>
      <c r="CV62" s="85">
        <v>9594.9</v>
      </c>
      <c r="CW62" s="85">
        <v>11902.8</v>
      </c>
      <c r="CX62" s="85">
        <v>6905.7</v>
      </c>
      <c r="CY62" s="85">
        <v>6273.6</v>
      </c>
      <c r="CZ62" s="85">
        <v>5934.3</v>
      </c>
      <c r="DA62" s="85">
        <v>7117.4</v>
      </c>
      <c r="DB62" s="85">
        <v>6398.7</v>
      </c>
      <c r="DD62" s="151" t="s">
        <v>1465</v>
      </c>
      <c r="DE62" s="103">
        <v>4811.7</v>
      </c>
      <c r="DF62" s="103">
        <v>6910.3</v>
      </c>
      <c r="DG62" s="103">
        <v>6613.6</v>
      </c>
      <c r="DH62" s="157">
        <v>6288.4</v>
      </c>
      <c r="DI62" s="156"/>
      <c r="DJ62" s="159" t="s">
        <v>675</v>
      </c>
      <c r="DK62" s="141">
        <v>4657.3</v>
      </c>
      <c r="DL62" s="66">
        <v>5861.4</v>
      </c>
      <c r="DM62" s="66">
        <v>6696.6</v>
      </c>
      <c r="DN62" s="66">
        <v>7641.2</v>
      </c>
      <c r="DO62" s="66">
        <v>9928.6</v>
      </c>
      <c r="DP62" s="66">
        <v>8583.7000000000007</v>
      </c>
      <c r="DQ62" s="66">
        <v>7457.1</v>
      </c>
      <c r="DR62" s="66">
        <v>8434.5</v>
      </c>
      <c r="DS62" s="66">
        <v>8224</v>
      </c>
      <c r="DT62" s="66">
        <v>9224.6</v>
      </c>
      <c r="DU62" s="66">
        <v>9566.1</v>
      </c>
      <c r="DV62" s="66">
        <v>8194.7000000000007</v>
      </c>
      <c r="DW62" s="66">
        <v>8131.7</v>
      </c>
      <c r="DX62" s="66">
        <v>7833.3</v>
      </c>
      <c r="DY62" s="66">
        <v>8683.7000000000007</v>
      </c>
      <c r="DZ62" s="66">
        <v>10060.799999999999</v>
      </c>
      <c r="EA62" s="66">
        <v>9870.2000000000007</v>
      </c>
      <c r="EB62" s="66">
        <v>10215.200000000001</v>
      </c>
      <c r="EC62" s="66">
        <v>10284.299999999999</v>
      </c>
      <c r="ED62" s="66">
        <v>9769.2119999999995</v>
      </c>
      <c r="EE62" s="66">
        <v>10985.736000000001</v>
      </c>
      <c r="EF62" s="66">
        <v>11683.955</v>
      </c>
      <c r="EG62" s="66">
        <v>11797.603999999999</v>
      </c>
      <c r="EH62" s="66">
        <v>12587.683999999999</v>
      </c>
      <c r="EI62" s="66">
        <v>10602.794</v>
      </c>
      <c r="EJ62" s="66">
        <v>12341.5</v>
      </c>
      <c r="EK62" s="66">
        <v>14443.5</v>
      </c>
      <c r="EL62" s="66">
        <v>14498.268</v>
      </c>
      <c r="EM62" s="66">
        <v>14577.879000000001</v>
      </c>
      <c r="EN62" s="66">
        <v>16353.259</v>
      </c>
      <c r="EO62" s="66">
        <v>16266.732</v>
      </c>
      <c r="EQ62" s="143" t="s">
        <v>3215</v>
      </c>
      <c r="ER62" s="1021">
        <v>92765.629000000001</v>
      </c>
      <c r="ES62" s="1021">
        <v>108947.314</v>
      </c>
      <c r="ET62" s="651">
        <v>116074.68399999999</v>
      </c>
      <c r="EU62" s="651">
        <v>163757.08499999999</v>
      </c>
      <c r="EV62" s="1076"/>
      <c r="EW62" s="1076"/>
      <c r="EX62" s="1076"/>
      <c r="EY62" s="1078"/>
      <c r="EZ62" s="1078"/>
    </row>
    <row r="63" spans="18:156" s="17" customFormat="1" ht="11.25" customHeight="1" x14ac:dyDescent="0.2">
      <c r="R63" s="294"/>
      <c r="BN63" s="128"/>
      <c r="BO63" s="993" t="s">
        <v>633</v>
      </c>
      <c r="BP63" s="140">
        <v>51.8</v>
      </c>
      <c r="BQ63" s="140">
        <v>91.5</v>
      </c>
      <c r="BR63" s="85">
        <v>43.6</v>
      </c>
      <c r="BS63" s="85">
        <v>41</v>
      </c>
      <c r="BT63" s="85">
        <v>68.5</v>
      </c>
      <c r="BU63" s="85">
        <v>66.900000000000006</v>
      </c>
      <c r="BV63" s="85">
        <v>115.5</v>
      </c>
      <c r="BW63" s="85">
        <v>245.3</v>
      </c>
      <c r="BX63" s="85">
        <v>275.2</v>
      </c>
      <c r="BY63" s="85">
        <v>189.6</v>
      </c>
      <c r="BZ63" s="85">
        <v>207.1</v>
      </c>
      <c r="CA63" s="85">
        <v>268</v>
      </c>
      <c r="CB63" s="85">
        <v>154.30000000000001</v>
      </c>
      <c r="CC63" s="85">
        <v>301.8</v>
      </c>
      <c r="CD63" s="85">
        <v>913.9</v>
      </c>
      <c r="CE63" s="85">
        <v>322.2</v>
      </c>
      <c r="CF63" s="85">
        <v>624.9</v>
      </c>
      <c r="CG63" s="85">
        <v>352.5</v>
      </c>
      <c r="CH63" s="85">
        <v>963.3</v>
      </c>
      <c r="CI63" s="85">
        <v>423.4</v>
      </c>
      <c r="CJ63" s="85">
        <v>873.9</v>
      </c>
      <c r="CK63" s="85">
        <v>1262.3</v>
      </c>
      <c r="CL63" s="85">
        <v>1143.3</v>
      </c>
      <c r="CM63" s="85">
        <v>2876.9</v>
      </c>
      <c r="CN63" s="85">
        <v>2864.4</v>
      </c>
      <c r="CO63" s="85">
        <v>3035.4</v>
      </c>
      <c r="CP63" s="85">
        <v>4346.1000000000004</v>
      </c>
      <c r="CQ63" s="85">
        <v>4457.8999999999996</v>
      </c>
      <c r="CR63" s="85">
        <v>5263.5</v>
      </c>
      <c r="CS63" s="85">
        <v>4932.6000000000004</v>
      </c>
      <c r="CT63" s="85">
        <v>4669.6000000000004</v>
      </c>
      <c r="CU63" s="85">
        <v>4001.9</v>
      </c>
      <c r="CV63" s="85">
        <v>3836.2</v>
      </c>
      <c r="CW63" s="85">
        <v>3818</v>
      </c>
      <c r="CX63" s="85">
        <v>3741</v>
      </c>
      <c r="CY63" s="85">
        <v>3751.7</v>
      </c>
      <c r="CZ63" s="85">
        <v>3749.2</v>
      </c>
      <c r="DA63" s="85">
        <v>3984.4</v>
      </c>
      <c r="DB63" s="85">
        <v>4429.8999999999996</v>
      </c>
      <c r="DD63" s="151" t="s">
        <v>1466</v>
      </c>
      <c r="DE63" s="103">
        <v>801.4</v>
      </c>
      <c r="DF63" s="103">
        <v>781.6</v>
      </c>
      <c r="DG63" s="103">
        <v>862.7</v>
      </c>
      <c r="DH63" s="157">
        <v>1101</v>
      </c>
      <c r="DI63" s="156"/>
      <c r="DJ63" s="160" t="s">
        <v>676</v>
      </c>
      <c r="DK63" s="141">
        <v>434.3</v>
      </c>
      <c r="DL63" s="66">
        <v>973.4</v>
      </c>
      <c r="DM63" s="66">
        <v>839.1</v>
      </c>
      <c r="DN63" s="66">
        <v>1322.6</v>
      </c>
      <c r="DO63" s="66">
        <v>1201.9000000000001</v>
      </c>
      <c r="DP63" s="66">
        <v>1913.6</v>
      </c>
      <c r="DQ63" s="66">
        <v>1306.4000000000001</v>
      </c>
      <c r="DR63" s="66">
        <v>1848.6</v>
      </c>
      <c r="DS63" s="66">
        <v>1580.1</v>
      </c>
      <c r="DT63" s="66">
        <v>2304.5</v>
      </c>
      <c r="DU63" s="66">
        <v>1921.9</v>
      </c>
      <c r="DV63" s="66">
        <v>2023</v>
      </c>
      <c r="DW63" s="66">
        <v>1919.3</v>
      </c>
      <c r="DX63" s="66">
        <v>1890.1</v>
      </c>
      <c r="DY63" s="66">
        <v>2673.2</v>
      </c>
      <c r="DZ63" s="66">
        <v>3307.9</v>
      </c>
      <c r="EA63" s="66">
        <v>2801.3</v>
      </c>
      <c r="EB63" s="66">
        <v>3055.7</v>
      </c>
      <c r="EC63" s="66">
        <v>3997.9</v>
      </c>
      <c r="ED63" s="66">
        <v>3576.7530000000002</v>
      </c>
      <c r="EE63" s="66">
        <v>3212.241</v>
      </c>
      <c r="EF63" s="66">
        <v>2350.2260000000001</v>
      </c>
      <c r="EG63" s="66">
        <v>2308.3429999999998</v>
      </c>
      <c r="EH63" s="66">
        <v>1911.454</v>
      </c>
      <c r="EI63" s="66">
        <v>1382.0229999999999</v>
      </c>
      <c r="EJ63" s="66">
        <v>1906.1</v>
      </c>
      <c r="EK63" s="66">
        <v>1958.7</v>
      </c>
      <c r="EL63" s="66">
        <v>2518.5079999999998</v>
      </c>
      <c r="EM63" s="66">
        <v>2310.9969999999998</v>
      </c>
      <c r="EN63" s="66">
        <v>2890.9140000000002</v>
      </c>
      <c r="EO63" s="66">
        <v>2805.4270000000001</v>
      </c>
      <c r="EQ63" s="143" t="s">
        <v>3086</v>
      </c>
      <c r="ER63" s="1021">
        <v>2842.1190000000001</v>
      </c>
      <c r="ES63" s="1021">
        <v>2711.2449999999999</v>
      </c>
      <c r="ET63" s="651">
        <v>3076.7280000000001</v>
      </c>
      <c r="EU63" s="651">
        <v>2477.5100000000002</v>
      </c>
      <c r="EV63" s="1076"/>
      <c r="EW63" s="1076"/>
      <c r="EX63" s="1076"/>
      <c r="EY63" s="1078"/>
      <c r="EZ63" s="1078"/>
    </row>
    <row r="64" spans="18:156" s="17" customFormat="1" ht="11.25" customHeight="1" x14ac:dyDescent="0.2">
      <c r="R64" s="294"/>
      <c r="BN64" s="128"/>
      <c r="BO64" s="993" t="s">
        <v>560</v>
      </c>
      <c r="BP64" s="140">
        <v>7350.4999999999991</v>
      </c>
      <c r="BQ64" s="140">
        <v>8780.4</v>
      </c>
      <c r="BR64" s="85">
        <v>9661.7000000000007</v>
      </c>
      <c r="BS64" s="85">
        <v>11892.7</v>
      </c>
      <c r="BT64" s="85">
        <v>13163.4</v>
      </c>
      <c r="BU64" s="85">
        <v>12721.1</v>
      </c>
      <c r="BV64" s="85">
        <v>14896.6</v>
      </c>
      <c r="BW64" s="85">
        <v>18475.599999999999</v>
      </c>
      <c r="BX64" s="85">
        <v>21567.1</v>
      </c>
      <c r="BY64" s="85">
        <v>23248.7</v>
      </c>
      <c r="BZ64" s="85">
        <v>24371.4</v>
      </c>
      <c r="CA64" s="85">
        <v>21654.9</v>
      </c>
      <c r="CB64" s="85">
        <v>23903.4</v>
      </c>
      <c r="CC64" s="85">
        <v>25888</v>
      </c>
      <c r="CD64" s="85">
        <v>28431.4</v>
      </c>
      <c r="CE64" s="85">
        <v>31641.599999999999</v>
      </c>
      <c r="CF64" s="85">
        <v>35375.9</v>
      </c>
      <c r="CG64" s="85">
        <v>34620.800000000003</v>
      </c>
      <c r="CH64" s="85">
        <v>33710</v>
      </c>
      <c r="CI64" s="85">
        <v>41567.599999999999</v>
      </c>
      <c r="CJ64" s="85">
        <v>49470.8</v>
      </c>
      <c r="CK64" s="85">
        <v>48196.7</v>
      </c>
      <c r="CL64" s="85">
        <v>51672.800000000003</v>
      </c>
      <c r="CM64" s="85">
        <v>52376.6</v>
      </c>
      <c r="CN64" s="85">
        <v>58813.8</v>
      </c>
      <c r="CO64" s="85">
        <v>61567.8</v>
      </c>
      <c r="CP64" s="85">
        <v>61517.2</v>
      </c>
      <c r="CQ64" s="85">
        <v>67611.7</v>
      </c>
      <c r="CR64" s="85">
        <v>64493.8</v>
      </c>
      <c r="CS64" s="85">
        <v>71929.2</v>
      </c>
      <c r="CT64" s="85">
        <v>69593.8</v>
      </c>
      <c r="CU64" s="85">
        <v>71043.7</v>
      </c>
      <c r="CV64" s="85">
        <v>65186.1</v>
      </c>
      <c r="CW64" s="85">
        <v>64679.7</v>
      </c>
      <c r="CX64" s="85">
        <v>70793.7</v>
      </c>
      <c r="CY64" s="85">
        <v>77916.2</v>
      </c>
      <c r="CZ64" s="85">
        <v>78169.5</v>
      </c>
      <c r="DA64" s="85">
        <v>81871.600000000006</v>
      </c>
      <c r="DB64" s="85">
        <v>76831.8</v>
      </c>
      <c r="DD64" s="151" t="s">
        <v>1467</v>
      </c>
      <c r="DE64" s="103">
        <v>1619.3</v>
      </c>
      <c r="DF64" s="103">
        <v>2060.1</v>
      </c>
      <c r="DG64" s="103">
        <v>2108</v>
      </c>
      <c r="DH64" s="157">
        <v>1820.5</v>
      </c>
      <c r="DI64" s="139"/>
      <c r="DJ64" s="160" t="s">
        <v>677</v>
      </c>
      <c r="DK64" s="141">
        <v>5668.7</v>
      </c>
      <c r="DL64" s="66">
        <v>6551.7</v>
      </c>
      <c r="DM64" s="66">
        <v>5767</v>
      </c>
      <c r="DN64" s="66">
        <v>8888.1</v>
      </c>
      <c r="DO64" s="66">
        <v>9680.4</v>
      </c>
      <c r="DP64" s="66">
        <v>9945.2000000000007</v>
      </c>
      <c r="DQ64" s="66">
        <v>16882.8</v>
      </c>
      <c r="DR64" s="66">
        <v>16349.9</v>
      </c>
      <c r="DS64" s="66">
        <v>19692.7</v>
      </c>
      <c r="DT64" s="66">
        <v>18646.099999999999</v>
      </c>
      <c r="DU64" s="66">
        <v>23763</v>
      </c>
      <c r="DV64" s="66">
        <v>18079.3</v>
      </c>
      <c r="DW64" s="66">
        <v>17528.3</v>
      </c>
      <c r="DX64" s="66">
        <v>18591.400000000001</v>
      </c>
      <c r="DY64" s="66">
        <v>19504.2</v>
      </c>
      <c r="DZ64" s="66">
        <v>23543.5</v>
      </c>
      <c r="EA64" s="66">
        <v>24033.5</v>
      </c>
      <c r="EB64" s="66">
        <v>22463.7</v>
      </c>
      <c r="EC64" s="66">
        <v>28395.1</v>
      </c>
      <c r="ED64" s="66">
        <v>25409.373</v>
      </c>
      <c r="EE64" s="66">
        <v>31029.521000000001</v>
      </c>
      <c r="EF64" s="66">
        <v>33093.307999999997</v>
      </c>
      <c r="EG64" s="66">
        <v>31749.335999999999</v>
      </c>
      <c r="EH64" s="66">
        <v>31058.298999999999</v>
      </c>
      <c r="EI64" s="66">
        <v>32615.792000000001</v>
      </c>
      <c r="EJ64" s="66">
        <v>39817.199999999997</v>
      </c>
      <c r="EK64" s="66">
        <v>39346.800000000003</v>
      </c>
      <c r="EL64" s="66">
        <v>40647.207999999999</v>
      </c>
      <c r="EM64" s="66">
        <v>38366.536</v>
      </c>
      <c r="EN64" s="66">
        <v>48226.355000000003</v>
      </c>
      <c r="EO64" s="66">
        <v>49518.629000000001</v>
      </c>
      <c r="EQ64" s="143" t="s">
        <v>3087</v>
      </c>
      <c r="ER64" s="1021">
        <v>76287.805999999997</v>
      </c>
      <c r="ES64" s="1021">
        <v>85861.379000000001</v>
      </c>
      <c r="ET64" s="651">
        <v>87235.97</v>
      </c>
      <c r="EU64" s="651">
        <v>102829.22100000001</v>
      </c>
      <c r="EV64" s="1076"/>
      <c r="EW64" s="1076"/>
      <c r="EX64" s="1076"/>
      <c r="EY64" s="1078"/>
      <c r="EZ64" s="1078"/>
    </row>
    <row r="65" spans="1:156" s="17" customFormat="1" ht="11.25" customHeight="1" x14ac:dyDescent="0.2">
      <c r="R65" s="294"/>
      <c r="BN65" s="128"/>
      <c r="BO65" s="994" t="s">
        <v>569</v>
      </c>
      <c r="BP65" s="140">
        <v>3466.8</v>
      </c>
      <c r="BQ65" s="140">
        <v>4709.1000000000004</v>
      </c>
      <c r="BR65" s="85">
        <v>4535.7</v>
      </c>
      <c r="BS65" s="85">
        <v>5251.5</v>
      </c>
      <c r="BT65" s="85">
        <v>5453</v>
      </c>
      <c r="BU65" s="85">
        <v>5342.9</v>
      </c>
      <c r="BV65" s="85">
        <v>5269.7</v>
      </c>
      <c r="BW65" s="85">
        <v>8509.5</v>
      </c>
      <c r="BX65" s="85">
        <v>10347.5</v>
      </c>
      <c r="BY65" s="85">
        <v>11177.6</v>
      </c>
      <c r="BZ65" s="85">
        <v>10104.9</v>
      </c>
      <c r="CA65" s="85">
        <v>8904.2999999999993</v>
      </c>
      <c r="CB65" s="85">
        <v>9052.2000000000007</v>
      </c>
      <c r="CC65" s="85">
        <v>10028.1</v>
      </c>
      <c r="CD65" s="85">
        <v>10845.1</v>
      </c>
      <c r="CE65" s="85">
        <v>11707.2</v>
      </c>
      <c r="CF65" s="85">
        <v>17479.400000000001</v>
      </c>
      <c r="CG65" s="85">
        <v>12809.5</v>
      </c>
      <c r="CH65" s="85">
        <v>13251.3</v>
      </c>
      <c r="CI65" s="85">
        <v>15379.8</v>
      </c>
      <c r="CJ65" s="85">
        <v>24443.7</v>
      </c>
      <c r="CK65" s="85">
        <v>23683.4</v>
      </c>
      <c r="CL65" s="85">
        <v>24750.6</v>
      </c>
      <c r="CM65" s="85">
        <v>22977.9</v>
      </c>
      <c r="CN65" s="85">
        <v>24779</v>
      </c>
      <c r="CO65" s="85">
        <v>26307.3</v>
      </c>
      <c r="CP65" s="85">
        <v>27043.5</v>
      </c>
      <c r="CQ65" s="85">
        <v>31083.7</v>
      </c>
      <c r="CR65" s="85">
        <v>27842.7</v>
      </c>
      <c r="CS65" s="85">
        <v>33628.9</v>
      </c>
      <c r="CT65" s="85">
        <v>30604.2</v>
      </c>
      <c r="CU65" s="85">
        <v>30642</v>
      </c>
      <c r="CV65" s="85">
        <v>22594.9</v>
      </c>
      <c r="CW65" s="85">
        <v>23965.1</v>
      </c>
      <c r="CX65" s="85">
        <v>25103.8</v>
      </c>
      <c r="CY65" s="85">
        <v>30414</v>
      </c>
      <c r="CZ65" s="85">
        <v>31380.400000000001</v>
      </c>
      <c r="DA65" s="85">
        <v>35528.300000000003</v>
      </c>
      <c r="DB65" s="85">
        <v>31718.2</v>
      </c>
      <c r="DD65" s="151" t="s">
        <v>1468</v>
      </c>
      <c r="DE65" s="103">
        <v>425.3</v>
      </c>
      <c r="DF65" s="103">
        <v>700.7</v>
      </c>
      <c r="DG65" s="103">
        <v>1013.4</v>
      </c>
      <c r="DH65" s="157">
        <v>586.79999999999995</v>
      </c>
      <c r="DI65" s="156"/>
      <c r="DJ65" s="160" t="s">
        <v>678</v>
      </c>
      <c r="DK65" s="141">
        <v>1213</v>
      </c>
      <c r="DL65" s="66">
        <v>2118.6999999999998</v>
      </c>
      <c r="DM65" s="66">
        <v>2337.8000000000002</v>
      </c>
      <c r="DN65" s="66">
        <v>2515.1999999999998</v>
      </c>
      <c r="DO65" s="66">
        <v>3011.1</v>
      </c>
      <c r="DP65" s="66">
        <v>2708.3</v>
      </c>
      <c r="DQ65" s="66">
        <v>3890.6</v>
      </c>
      <c r="DR65" s="66">
        <v>5213</v>
      </c>
      <c r="DS65" s="66">
        <v>5847.4</v>
      </c>
      <c r="DT65" s="66">
        <v>6688.2</v>
      </c>
      <c r="DU65" s="66">
        <v>8936</v>
      </c>
      <c r="DV65" s="66">
        <v>9197.9</v>
      </c>
      <c r="DW65" s="66">
        <v>8397.5</v>
      </c>
      <c r="DX65" s="66">
        <v>7586.4</v>
      </c>
      <c r="DY65" s="66">
        <v>6969.7</v>
      </c>
      <c r="DZ65" s="66">
        <v>7165.1</v>
      </c>
      <c r="EA65" s="66">
        <v>6941.7</v>
      </c>
      <c r="EB65" s="66">
        <v>6652.1</v>
      </c>
      <c r="EC65" s="66">
        <v>6075.8</v>
      </c>
      <c r="ED65" s="66">
        <v>6498.2489999999998</v>
      </c>
      <c r="EE65" s="66">
        <v>7137.7690000000002</v>
      </c>
      <c r="EF65" s="66">
        <v>6855.2709999999997</v>
      </c>
      <c r="EG65" s="66">
        <v>8371.6620000000003</v>
      </c>
      <c r="EH65" s="66">
        <v>6465.7619999999997</v>
      </c>
      <c r="EI65" s="66">
        <v>7487.7860000000001</v>
      </c>
      <c r="EJ65" s="66">
        <v>7502.2</v>
      </c>
      <c r="EK65" s="66">
        <v>7473</v>
      </c>
      <c r="EL65" s="66">
        <v>7807.0519999999997</v>
      </c>
      <c r="EM65" s="66">
        <v>9788.3220000000001</v>
      </c>
      <c r="EN65" s="66">
        <v>12656.541999999999</v>
      </c>
      <c r="EO65" s="66">
        <v>12975.623</v>
      </c>
      <c r="EQ65" s="143" t="s">
        <v>3088</v>
      </c>
      <c r="ER65" s="1021">
        <v>108538.726</v>
      </c>
      <c r="ES65" s="1021">
        <v>109221.128</v>
      </c>
      <c r="ET65" s="651">
        <v>124598.37699999999</v>
      </c>
      <c r="EU65" s="651">
        <v>136166.71599999999</v>
      </c>
      <c r="EV65" s="1076"/>
      <c r="EW65" s="1076"/>
      <c r="EX65" s="1076"/>
      <c r="EY65" s="1078"/>
      <c r="EZ65" s="1078"/>
    </row>
    <row r="66" spans="1:156" s="17" customFormat="1" ht="11.25" customHeight="1" x14ac:dyDescent="0.2">
      <c r="R66" s="294"/>
      <c r="BN66" s="128"/>
      <c r="BO66" s="994" t="s">
        <v>570</v>
      </c>
      <c r="BP66" s="140">
        <v>3537.2</v>
      </c>
      <c r="BQ66" s="140">
        <v>3596.4</v>
      </c>
      <c r="BR66" s="85">
        <v>4679.3</v>
      </c>
      <c r="BS66" s="85">
        <v>5279</v>
      </c>
      <c r="BT66" s="85">
        <v>6322.6</v>
      </c>
      <c r="BU66" s="85">
        <v>6037.2</v>
      </c>
      <c r="BV66" s="85">
        <v>7941.4</v>
      </c>
      <c r="BW66" s="85">
        <v>8293.9</v>
      </c>
      <c r="BX66" s="85">
        <v>9732.1</v>
      </c>
      <c r="BY66" s="85">
        <v>9487.4</v>
      </c>
      <c r="BZ66" s="85">
        <v>11120.5</v>
      </c>
      <c r="CA66" s="85">
        <v>10001.4</v>
      </c>
      <c r="CB66" s="85">
        <v>13361.7</v>
      </c>
      <c r="CC66" s="85">
        <v>12763.7</v>
      </c>
      <c r="CD66" s="85">
        <v>13335.5</v>
      </c>
      <c r="CE66" s="85">
        <v>16628.099999999999</v>
      </c>
      <c r="CF66" s="85">
        <v>14908.9</v>
      </c>
      <c r="CG66" s="85">
        <v>18193.7</v>
      </c>
      <c r="CH66" s="85">
        <v>15116.6</v>
      </c>
      <c r="CI66" s="85">
        <v>21844.3</v>
      </c>
      <c r="CJ66" s="85">
        <v>20849.099999999999</v>
      </c>
      <c r="CK66" s="85">
        <v>19542.8</v>
      </c>
      <c r="CL66" s="85">
        <v>20998</v>
      </c>
      <c r="CM66" s="85">
        <v>23352.5</v>
      </c>
      <c r="CN66" s="85">
        <v>27168.7</v>
      </c>
      <c r="CO66" s="85">
        <v>27143</v>
      </c>
      <c r="CP66" s="85">
        <v>28071.200000000001</v>
      </c>
      <c r="CQ66" s="85">
        <v>29951</v>
      </c>
      <c r="CR66" s="85">
        <v>29250.9</v>
      </c>
      <c r="CS66" s="85">
        <v>31100.5</v>
      </c>
      <c r="CT66" s="85">
        <v>31602.7</v>
      </c>
      <c r="CU66" s="85">
        <v>32974.6</v>
      </c>
      <c r="CV66" s="85">
        <v>34894</v>
      </c>
      <c r="CW66" s="85">
        <v>34227</v>
      </c>
      <c r="CX66" s="85">
        <v>35990.9</v>
      </c>
      <c r="CY66" s="85">
        <v>34890.400000000001</v>
      </c>
      <c r="CZ66" s="85">
        <v>33418.1</v>
      </c>
      <c r="DA66" s="85">
        <v>32419.200000000001</v>
      </c>
      <c r="DB66" s="85">
        <v>30960.1</v>
      </c>
      <c r="DD66" s="151" t="s">
        <v>1469</v>
      </c>
      <c r="DE66" s="103">
        <v>8274.7000000000007</v>
      </c>
      <c r="DF66" s="103">
        <v>8299.7000000000007</v>
      </c>
      <c r="DG66" s="103">
        <v>9693.7000000000007</v>
      </c>
      <c r="DH66" s="157">
        <v>10754.6</v>
      </c>
      <c r="DJ66" s="172" t="s">
        <v>679</v>
      </c>
      <c r="DK66" s="141">
        <v>5785.4</v>
      </c>
      <c r="DL66" s="66">
        <v>2574.3000000000002</v>
      </c>
      <c r="DM66" s="66">
        <v>10173.9</v>
      </c>
      <c r="DN66" s="66">
        <v>12741</v>
      </c>
      <c r="DO66" s="66">
        <v>11605.2</v>
      </c>
      <c r="DP66" s="66">
        <v>7972.6</v>
      </c>
      <c r="DQ66" s="66">
        <v>17741.7</v>
      </c>
      <c r="DR66" s="66">
        <v>9484.5</v>
      </c>
      <c r="DS66" s="66">
        <v>15158.2</v>
      </c>
      <c r="DT66" s="66">
        <v>19031.099999999999</v>
      </c>
      <c r="DU66" s="66">
        <v>22763.3</v>
      </c>
      <c r="DV66" s="66">
        <v>20522.7</v>
      </c>
      <c r="DW66" s="66">
        <v>21737.1</v>
      </c>
      <c r="DX66" s="66">
        <v>23652.9</v>
      </c>
      <c r="DY66" s="66">
        <v>26761.5</v>
      </c>
      <c r="DZ66" s="66">
        <v>31284.1</v>
      </c>
      <c r="EA66" s="66">
        <v>34219.599999999999</v>
      </c>
      <c r="EB66" s="66">
        <v>30584.5</v>
      </c>
      <c r="EC66" s="66">
        <v>41461.9</v>
      </c>
      <c r="ED66" s="66">
        <v>35700.832999999999</v>
      </c>
      <c r="EE66" s="66">
        <v>41831.214999999997</v>
      </c>
      <c r="EF66" s="66">
        <v>40133.355000000003</v>
      </c>
      <c r="EG66" s="66">
        <v>53343.413</v>
      </c>
      <c r="EH66" s="66">
        <v>57380.550999999999</v>
      </c>
      <c r="EI66" s="66">
        <v>77452.457999999999</v>
      </c>
      <c r="EJ66" s="66">
        <v>58174.1</v>
      </c>
      <c r="EK66" s="66">
        <v>75801.8</v>
      </c>
      <c r="EL66" s="66">
        <v>75600.271999999997</v>
      </c>
      <c r="EM66" s="66">
        <v>60834.875</v>
      </c>
      <c r="EN66" s="66">
        <v>57820.966999999997</v>
      </c>
      <c r="EO66" s="66">
        <v>85151.584000000003</v>
      </c>
      <c r="EQ66" s="143" t="s">
        <v>3089</v>
      </c>
      <c r="ER66" s="141">
        <v>31185.102999999999</v>
      </c>
      <c r="ES66" s="141">
        <v>31613.759999999998</v>
      </c>
      <c r="ET66" s="66">
        <v>30979.609</v>
      </c>
      <c r="EU66" s="66">
        <v>33801.862000000001</v>
      </c>
      <c r="EV66" s="1076"/>
      <c r="EW66" s="1076"/>
      <c r="EX66" s="1076"/>
      <c r="EY66" s="1078"/>
      <c r="EZ66" s="1078"/>
    </row>
    <row r="67" spans="1:156" s="17" customFormat="1" ht="11.25" customHeight="1" x14ac:dyDescent="0.2">
      <c r="R67" s="294"/>
      <c r="BN67" s="128"/>
      <c r="BO67" s="994" t="s">
        <v>634</v>
      </c>
      <c r="BP67" s="140">
        <v>22.4</v>
      </c>
      <c r="BQ67" s="140">
        <v>22.5</v>
      </c>
      <c r="BR67" s="85">
        <v>48.4</v>
      </c>
      <c r="BS67" s="85">
        <v>676.6</v>
      </c>
      <c r="BT67" s="85">
        <v>794</v>
      </c>
      <c r="BU67" s="85">
        <v>707.4</v>
      </c>
      <c r="BV67" s="85">
        <v>1020</v>
      </c>
      <c r="BW67" s="85">
        <v>1011.4</v>
      </c>
      <c r="BX67" s="85">
        <v>795.2</v>
      </c>
      <c r="BY67" s="85">
        <v>1671.2</v>
      </c>
      <c r="BZ67" s="85">
        <v>1875.1</v>
      </c>
      <c r="CA67" s="85">
        <v>1627</v>
      </c>
      <c r="CB67" s="85">
        <v>218.3</v>
      </c>
      <c r="CC67" s="85">
        <v>1832.3</v>
      </c>
      <c r="CD67" s="85">
        <v>2819.6</v>
      </c>
      <c r="CE67" s="85">
        <v>1956.4</v>
      </c>
      <c r="CF67" s="85">
        <v>1654.8</v>
      </c>
      <c r="CG67" s="85">
        <v>2140.6</v>
      </c>
      <c r="CH67" s="85">
        <v>3782</v>
      </c>
      <c r="CI67" s="85">
        <v>2570.1999999999998</v>
      </c>
      <c r="CJ67" s="85">
        <v>2314.1999999999998</v>
      </c>
      <c r="CK67" s="85">
        <v>3177.3</v>
      </c>
      <c r="CL67" s="85">
        <v>3494.6</v>
      </c>
      <c r="CM67" s="85">
        <v>3664.7</v>
      </c>
      <c r="CN67" s="85">
        <v>4005.7</v>
      </c>
      <c r="CO67" s="85">
        <v>4947.8</v>
      </c>
      <c r="CP67" s="85">
        <v>3306.3</v>
      </c>
      <c r="CQ67" s="85">
        <v>3406.8</v>
      </c>
      <c r="CR67" s="85">
        <v>3256.3</v>
      </c>
      <c r="CS67" s="85">
        <v>2333.1</v>
      </c>
      <c r="CT67" s="85">
        <v>2925.1</v>
      </c>
      <c r="CU67" s="85">
        <v>3550.6</v>
      </c>
      <c r="CV67" s="85">
        <v>5009.5</v>
      </c>
      <c r="CW67" s="85">
        <v>3606.5</v>
      </c>
      <c r="CX67" s="85">
        <v>6267.3</v>
      </c>
      <c r="CY67" s="85">
        <v>6529.7</v>
      </c>
      <c r="CZ67" s="85">
        <v>7353.1</v>
      </c>
      <c r="DA67" s="85">
        <v>8049.1</v>
      </c>
      <c r="DB67" s="85">
        <v>8199.7000000000007</v>
      </c>
      <c r="DD67" s="151" t="s">
        <v>1470</v>
      </c>
      <c r="DE67" s="103">
        <v>3320.2</v>
      </c>
      <c r="DF67" s="103">
        <v>3457</v>
      </c>
      <c r="DG67" s="106">
        <v>3726</v>
      </c>
      <c r="DH67" s="85">
        <v>2681.4</v>
      </c>
      <c r="DJ67" s="172" t="s">
        <v>680</v>
      </c>
      <c r="DK67" s="141">
        <v>40144.9</v>
      </c>
      <c r="DL67" s="66">
        <v>41126.400000000001</v>
      </c>
      <c r="DM67" s="66">
        <v>50503.7</v>
      </c>
      <c r="DN67" s="66">
        <v>51617.599999999999</v>
      </c>
      <c r="DO67" s="66">
        <v>56133.4</v>
      </c>
      <c r="DP67" s="66">
        <v>65613.600000000006</v>
      </c>
      <c r="DQ67" s="66">
        <v>68440.100000000006</v>
      </c>
      <c r="DR67" s="66">
        <v>72731.600000000006</v>
      </c>
      <c r="DS67" s="66">
        <v>78174.8</v>
      </c>
      <c r="DT67" s="66">
        <v>106643.7</v>
      </c>
      <c r="DU67" s="66">
        <v>145275.6</v>
      </c>
      <c r="DV67" s="66">
        <v>131890.6</v>
      </c>
      <c r="DW67" s="66">
        <v>154646.70000000001</v>
      </c>
      <c r="DX67" s="66">
        <v>152153.20000000001</v>
      </c>
      <c r="DY67" s="66">
        <v>156047.5</v>
      </c>
      <c r="DZ67" s="66">
        <v>154521</v>
      </c>
      <c r="EA67" s="66">
        <v>161646.20000000001</v>
      </c>
      <c r="EB67" s="66">
        <v>174768.7</v>
      </c>
      <c r="EC67" s="66">
        <v>165771.70000000001</v>
      </c>
      <c r="ED67" s="66">
        <v>170740.427</v>
      </c>
      <c r="EE67" s="66">
        <v>172102.76500000001</v>
      </c>
      <c r="EF67" s="66">
        <v>194931.13200000001</v>
      </c>
      <c r="EG67" s="66">
        <v>192123.99400000001</v>
      </c>
      <c r="EH67" s="66">
        <v>204690.821</v>
      </c>
      <c r="EI67" s="66">
        <v>262235.26799999998</v>
      </c>
      <c r="EJ67" s="66">
        <v>269891.09999999998</v>
      </c>
      <c r="EK67" s="66">
        <v>273378.7</v>
      </c>
      <c r="EL67" s="66">
        <v>294683.28000000003</v>
      </c>
      <c r="EM67" s="66">
        <v>272687.277</v>
      </c>
      <c r="EN67" s="66">
        <v>285947.571</v>
      </c>
      <c r="EO67" s="66">
        <v>301437.59899999999</v>
      </c>
      <c r="EQ67" s="155" t="s">
        <v>3216</v>
      </c>
      <c r="ER67" s="141">
        <v>9613.3209999999999</v>
      </c>
      <c r="ES67" s="141">
        <v>7119.4949999999999</v>
      </c>
      <c r="ET67" s="66">
        <v>6626.9290000000001</v>
      </c>
      <c r="EU67" s="66">
        <v>7670.4260000000004</v>
      </c>
      <c r="EV67" s="1076"/>
      <c r="EW67" s="1076"/>
      <c r="EX67" s="1076"/>
      <c r="EY67" s="1078"/>
      <c r="EZ67" s="1078"/>
    </row>
    <row r="68" spans="1:156" s="17" customFormat="1" ht="11.25" customHeight="1" x14ac:dyDescent="0.2">
      <c r="R68" s="294"/>
      <c r="BN68" s="128"/>
      <c r="BO68" s="994" t="s">
        <v>571</v>
      </c>
      <c r="BP68" s="140">
        <v>236.5</v>
      </c>
      <c r="BQ68" s="140">
        <v>353.4</v>
      </c>
      <c r="BR68" s="85">
        <v>273.89999999999998</v>
      </c>
      <c r="BS68" s="85">
        <v>520.29999999999995</v>
      </c>
      <c r="BT68" s="85">
        <v>465.1</v>
      </c>
      <c r="BU68" s="85">
        <v>472.5</v>
      </c>
      <c r="BV68" s="85">
        <v>452.7</v>
      </c>
      <c r="BW68" s="85">
        <v>502.1</v>
      </c>
      <c r="BX68" s="85">
        <v>510</v>
      </c>
      <c r="BY68" s="85">
        <v>655.20000000000005</v>
      </c>
      <c r="BZ68" s="85">
        <v>735.4</v>
      </c>
      <c r="CA68" s="85">
        <v>798.7</v>
      </c>
      <c r="CB68" s="85">
        <v>885.3</v>
      </c>
      <c r="CC68" s="85">
        <v>899.5</v>
      </c>
      <c r="CD68" s="85">
        <v>1017.6</v>
      </c>
      <c r="CE68" s="85">
        <v>960.4</v>
      </c>
      <c r="CF68" s="85">
        <v>931.1</v>
      </c>
      <c r="CG68" s="85">
        <v>1050.8</v>
      </c>
      <c r="CH68" s="85">
        <v>1142.5</v>
      </c>
      <c r="CI68" s="85">
        <v>1261.5999999999999</v>
      </c>
      <c r="CJ68" s="85">
        <v>1302.3</v>
      </c>
      <c r="CK68" s="85">
        <v>1315.9</v>
      </c>
      <c r="CL68" s="85">
        <v>1328.4</v>
      </c>
      <c r="CM68" s="85">
        <v>1334.9</v>
      </c>
      <c r="CN68" s="85">
        <v>1353.5</v>
      </c>
      <c r="CO68" s="85">
        <v>1612.1</v>
      </c>
      <c r="CP68" s="85">
        <v>1609.1</v>
      </c>
      <c r="CQ68" s="85">
        <v>1718.3</v>
      </c>
      <c r="CR68" s="85">
        <v>2141.5</v>
      </c>
      <c r="CS68" s="85">
        <v>2201.6999999999998</v>
      </c>
      <c r="CT68" s="85">
        <v>2105.6999999999998</v>
      </c>
      <c r="CU68" s="85">
        <v>2183.4</v>
      </c>
      <c r="CV68" s="85">
        <v>2276.3000000000002</v>
      </c>
      <c r="CW68" s="85">
        <v>2358.4</v>
      </c>
      <c r="CX68" s="85">
        <v>2562.6</v>
      </c>
      <c r="CY68" s="85">
        <v>3288.7</v>
      </c>
      <c r="CZ68" s="85">
        <v>3037</v>
      </c>
      <c r="DA68" s="85">
        <v>2958.9</v>
      </c>
      <c r="DB68" s="85">
        <v>3031.9</v>
      </c>
      <c r="DD68" s="151" t="s">
        <v>1471</v>
      </c>
      <c r="DE68" s="103">
        <v>3336.3</v>
      </c>
      <c r="DF68" s="103">
        <v>2217.5</v>
      </c>
      <c r="DG68" s="106">
        <v>2789.5</v>
      </c>
      <c r="DH68" s="85">
        <v>5574.9</v>
      </c>
      <c r="DJ68" s="172" t="s">
        <v>681</v>
      </c>
      <c r="DK68" s="141">
        <v>2802.5</v>
      </c>
      <c r="DL68" s="66">
        <v>4064.5</v>
      </c>
      <c r="DM68" s="66">
        <v>5038.7</v>
      </c>
      <c r="DN68" s="66">
        <v>6275.7</v>
      </c>
      <c r="DO68" s="66">
        <v>7776.2</v>
      </c>
      <c r="DP68" s="66">
        <v>7169.8</v>
      </c>
      <c r="DQ68" s="66">
        <v>7325.6</v>
      </c>
      <c r="DR68" s="66">
        <v>7677.9</v>
      </c>
      <c r="DS68" s="66">
        <v>10532.2</v>
      </c>
      <c r="DT68" s="66">
        <v>9984.7999999999993</v>
      </c>
      <c r="DU68" s="66">
        <v>11644.5</v>
      </c>
      <c r="DV68" s="66">
        <v>12746.4</v>
      </c>
      <c r="DW68" s="66">
        <v>12405.3</v>
      </c>
      <c r="DX68" s="66">
        <v>13584.5</v>
      </c>
      <c r="DY68" s="66">
        <v>13953.4</v>
      </c>
      <c r="DZ68" s="66">
        <v>14126.3</v>
      </c>
      <c r="EA68" s="66">
        <v>16430</v>
      </c>
      <c r="EB68" s="66">
        <v>15777.3</v>
      </c>
      <c r="EC68" s="66">
        <v>22578.1</v>
      </c>
      <c r="ED68" s="66">
        <v>22028.935000000001</v>
      </c>
      <c r="EE68" s="66">
        <v>26450.432000000001</v>
      </c>
      <c r="EF68" s="66">
        <v>25057.223999999998</v>
      </c>
      <c r="EG68" s="66">
        <v>25862.95</v>
      </c>
      <c r="EH68" s="66">
        <v>24845.476999999999</v>
      </c>
      <c r="EI68" s="66">
        <v>25071.37</v>
      </c>
      <c r="EJ68" s="66">
        <v>29936.9</v>
      </c>
      <c r="EK68" s="66">
        <v>27381.1</v>
      </c>
      <c r="EL68" s="66">
        <v>34394.612000000001</v>
      </c>
      <c r="EM68" s="66">
        <v>37068.500999999997</v>
      </c>
      <c r="EN68" s="66">
        <v>42692.957999999999</v>
      </c>
      <c r="EO68" s="66">
        <v>47827.606</v>
      </c>
      <c r="EQ68" s="155" t="s">
        <v>3091</v>
      </c>
      <c r="ER68" s="141">
        <v>1011.841</v>
      </c>
      <c r="ES68" s="141">
        <v>1158.48</v>
      </c>
      <c r="ET68" s="66">
        <v>1340.6369999999999</v>
      </c>
      <c r="EU68" s="66">
        <v>1417.5809999999999</v>
      </c>
      <c r="EV68" s="1076"/>
      <c r="EW68" s="1076"/>
      <c r="EX68" s="1076"/>
      <c r="EY68" s="1078"/>
      <c r="EZ68" s="1078"/>
    </row>
    <row r="69" spans="1:156" s="17" customFormat="1" ht="11.25" customHeight="1" x14ac:dyDescent="0.2">
      <c r="R69" s="294"/>
      <c r="BN69" s="128"/>
      <c r="BO69" s="994" t="s">
        <v>572</v>
      </c>
      <c r="BP69" s="140">
        <v>7.7</v>
      </c>
      <c r="BQ69" s="140">
        <v>7.6</v>
      </c>
      <c r="BR69" s="85">
        <v>15.6</v>
      </c>
      <c r="BS69" s="85">
        <v>6</v>
      </c>
      <c r="BT69" s="85">
        <v>23.5</v>
      </c>
      <c r="BU69" s="85">
        <v>13.8</v>
      </c>
      <c r="BV69" s="85">
        <v>21.5</v>
      </c>
      <c r="BW69" s="85">
        <v>6.5</v>
      </c>
      <c r="BX69" s="85">
        <v>11.2</v>
      </c>
      <c r="BY69" s="85">
        <v>9.8000000000000007</v>
      </c>
      <c r="BZ69" s="85">
        <v>176.1</v>
      </c>
      <c r="CA69" s="85">
        <v>54.3</v>
      </c>
      <c r="CB69" s="85">
        <v>105.5</v>
      </c>
      <c r="CC69" s="85">
        <v>61.1</v>
      </c>
      <c r="CD69" s="85">
        <v>14.7</v>
      </c>
      <c r="CE69" s="85">
        <v>65.7</v>
      </c>
      <c r="CF69" s="85">
        <v>133.30000000000001</v>
      </c>
      <c r="CG69" s="85">
        <v>71.8</v>
      </c>
      <c r="CH69" s="85">
        <v>225</v>
      </c>
      <c r="CI69" s="85">
        <v>86.2</v>
      </c>
      <c r="CJ69" s="85">
        <v>186.4</v>
      </c>
      <c r="CK69" s="85">
        <v>64.099999999999994</v>
      </c>
      <c r="CL69" s="85">
        <v>268.8</v>
      </c>
      <c r="CM69" s="85">
        <v>202.3</v>
      </c>
      <c r="CN69" s="85">
        <v>389.8</v>
      </c>
      <c r="CO69" s="85">
        <v>388.2</v>
      </c>
      <c r="CP69" s="85">
        <v>413.6</v>
      </c>
      <c r="CQ69" s="85">
        <v>301.3</v>
      </c>
      <c r="CR69" s="85">
        <v>413.3</v>
      </c>
      <c r="CS69" s="85">
        <v>848.5</v>
      </c>
      <c r="CT69" s="85">
        <v>745.1</v>
      </c>
      <c r="CU69" s="85">
        <v>298</v>
      </c>
      <c r="CV69" s="85">
        <v>63.6</v>
      </c>
      <c r="CW69" s="85">
        <v>183.5</v>
      </c>
      <c r="CX69" s="85">
        <v>72.099999999999994</v>
      </c>
      <c r="CY69" s="85">
        <v>442.3</v>
      </c>
      <c r="CZ69" s="85">
        <v>435.2</v>
      </c>
      <c r="DA69" s="85">
        <v>473.3</v>
      </c>
      <c r="DB69" s="85">
        <v>547.1</v>
      </c>
      <c r="DD69" s="151" t="s">
        <v>1472</v>
      </c>
      <c r="DE69" s="103">
        <v>16.100000000000001</v>
      </c>
      <c r="DF69" s="103">
        <v>28.8</v>
      </c>
      <c r="DG69" s="106">
        <v>10.8</v>
      </c>
      <c r="DH69" s="85">
        <v>49.9</v>
      </c>
      <c r="DJ69" s="172" t="s">
        <v>682</v>
      </c>
      <c r="DK69" s="141">
        <v>21810.799999999999</v>
      </c>
      <c r="DL69" s="66">
        <v>24005.5</v>
      </c>
      <c r="DM69" s="66">
        <v>32922.800000000003</v>
      </c>
      <c r="DN69" s="66">
        <v>38630.6</v>
      </c>
      <c r="DO69" s="66">
        <v>52949.7</v>
      </c>
      <c r="DP69" s="66">
        <v>70324</v>
      </c>
      <c r="DQ69" s="66">
        <v>78308.800000000003</v>
      </c>
      <c r="DR69" s="66">
        <v>89214</v>
      </c>
      <c r="DS69" s="66">
        <v>93046.399999999994</v>
      </c>
      <c r="DT69" s="66">
        <v>90159.1</v>
      </c>
      <c r="DU69" s="66">
        <v>105576.1</v>
      </c>
      <c r="DV69" s="66">
        <v>100385.8</v>
      </c>
      <c r="DW69" s="66">
        <v>102842.3</v>
      </c>
      <c r="DX69" s="66">
        <v>99994.9</v>
      </c>
      <c r="DY69" s="66">
        <v>107354.1</v>
      </c>
      <c r="DZ69" s="66">
        <v>93440.1</v>
      </c>
      <c r="EA69" s="66">
        <v>95215.2</v>
      </c>
      <c r="EB69" s="66">
        <v>75154</v>
      </c>
      <c r="EC69" s="66">
        <v>68641.3</v>
      </c>
      <c r="ED69" s="66">
        <v>59630.313999999998</v>
      </c>
      <c r="EE69" s="66">
        <v>64796.122000000003</v>
      </c>
      <c r="EF69" s="66">
        <v>51821.680999999997</v>
      </c>
      <c r="EG69" s="66">
        <v>56731.088000000003</v>
      </c>
      <c r="EH69" s="66">
        <v>74575.697</v>
      </c>
      <c r="EI69" s="66">
        <v>75530.731</v>
      </c>
      <c r="EJ69" s="66">
        <v>72205</v>
      </c>
      <c r="EK69" s="66">
        <v>82333.2</v>
      </c>
      <c r="EL69" s="66">
        <v>84636.273000000001</v>
      </c>
      <c r="EM69" s="66">
        <v>107270.16800000001</v>
      </c>
      <c r="EN69" s="66">
        <v>139972.239</v>
      </c>
      <c r="EO69" s="66">
        <v>178329.12899999999</v>
      </c>
      <c r="EQ69" s="114" t="s">
        <v>3092</v>
      </c>
      <c r="ER69" s="141">
        <v>20559.940999999999</v>
      </c>
      <c r="ES69" s="141">
        <v>23335.785</v>
      </c>
      <c r="ET69" s="66">
        <v>23012.043000000001</v>
      </c>
      <c r="EU69" s="66">
        <v>24713.855</v>
      </c>
      <c r="EV69" s="1076"/>
      <c r="EW69" s="1076"/>
      <c r="EX69" s="1076"/>
      <c r="EY69" s="1078"/>
      <c r="EZ69" s="1078"/>
    </row>
    <row r="70" spans="1:156" s="17" customFormat="1" ht="11.25" customHeight="1" x14ac:dyDescent="0.2">
      <c r="R70" s="294"/>
      <c r="BN70" s="128"/>
      <c r="BO70" s="994" t="s">
        <v>632</v>
      </c>
      <c r="BP70" s="140">
        <v>79.900000000000006</v>
      </c>
      <c r="BQ70" s="140">
        <v>91.5</v>
      </c>
      <c r="BR70" s="85">
        <v>108.7</v>
      </c>
      <c r="BS70" s="85">
        <v>159.4</v>
      </c>
      <c r="BT70" s="85">
        <v>105.3</v>
      </c>
      <c r="BU70" s="85">
        <v>147.30000000000001</v>
      </c>
      <c r="BV70" s="85">
        <v>191.4</v>
      </c>
      <c r="BW70" s="85">
        <v>152.30000000000001</v>
      </c>
      <c r="BX70" s="85">
        <v>171.2</v>
      </c>
      <c r="BY70" s="85">
        <v>247.4</v>
      </c>
      <c r="BZ70" s="85">
        <v>359.4</v>
      </c>
      <c r="CA70" s="85">
        <v>269.2</v>
      </c>
      <c r="CB70" s="85">
        <v>280.3</v>
      </c>
      <c r="CC70" s="85">
        <v>303.3</v>
      </c>
      <c r="CD70" s="85">
        <v>399</v>
      </c>
      <c r="CE70" s="85">
        <v>323.8</v>
      </c>
      <c r="CF70" s="85">
        <v>268.2</v>
      </c>
      <c r="CG70" s="85">
        <v>354.4</v>
      </c>
      <c r="CH70" s="85">
        <v>192.7</v>
      </c>
      <c r="CI70" s="85">
        <v>425.5</v>
      </c>
      <c r="CJ70" s="85">
        <v>375.1</v>
      </c>
      <c r="CK70" s="85">
        <v>413.3</v>
      </c>
      <c r="CL70" s="85">
        <v>832.4</v>
      </c>
      <c r="CM70" s="85">
        <v>844.3</v>
      </c>
      <c r="CN70" s="85">
        <v>1117.0999999999999</v>
      </c>
      <c r="CO70" s="85">
        <v>1169.5999999999999</v>
      </c>
      <c r="CP70" s="85">
        <v>1073.4000000000001</v>
      </c>
      <c r="CQ70" s="85">
        <v>1150.5999999999999</v>
      </c>
      <c r="CR70" s="85">
        <v>1589.1</v>
      </c>
      <c r="CS70" s="85">
        <v>1816.4</v>
      </c>
      <c r="CT70" s="85">
        <v>1610.9</v>
      </c>
      <c r="CU70" s="85">
        <v>1395.1</v>
      </c>
      <c r="CV70" s="85">
        <v>347.8</v>
      </c>
      <c r="CW70" s="85">
        <v>339.2</v>
      </c>
      <c r="CX70" s="85">
        <v>797</v>
      </c>
      <c r="CY70" s="85">
        <v>2350.9</v>
      </c>
      <c r="CZ70" s="85">
        <v>2545.6999999999998</v>
      </c>
      <c r="DA70" s="85">
        <v>2442.8000000000002</v>
      </c>
      <c r="DB70" s="85">
        <v>2374.8000000000002</v>
      </c>
      <c r="DD70" s="151" t="s">
        <v>1473</v>
      </c>
      <c r="DE70" s="103">
        <v>640.79999999999995</v>
      </c>
      <c r="DF70" s="103">
        <v>884</v>
      </c>
      <c r="DG70" s="106">
        <v>552.1</v>
      </c>
      <c r="DH70" s="85">
        <v>1590.1</v>
      </c>
      <c r="DI70" s="139"/>
      <c r="DJ70" s="172" t="s">
        <v>683</v>
      </c>
      <c r="DK70" s="141">
        <v>8660.1</v>
      </c>
      <c r="DL70" s="66">
        <v>11621.1</v>
      </c>
      <c r="DM70" s="66">
        <v>9984.7000000000007</v>
      </c>
      <c r="DN70" s="66">
        <v>12024.9</v>
      </c>
      <c r="DO70" s="66">
        <v>15841.5</v>
      </c>
      <c r="DP70" s="66">
        <v>16039.8</v>
      </c>
      <c r="DQ70" s="66">
        <v>20884.900000000001</v>
      </c>
      <c r="DR70" s="66">
        <v>24859.599999999999</v>
      </c>
      <c r="DS70" s="66">
        <v>34072.800000000003</v>
      </c>
      <c r="DT70" s="66">
        <v>37006.300000000003</v>
      </c>
      <c r="DU70" s="66">
        <v>40679.4</v>
      </c>
      <c r="DV70" s="66">
        <v>39393.199999999997</v>
      </c>
      <c r="DW70" s="66">
        <v>39596</v>
      </c>
      <c r="DX70" s="66">
        <v>40885.5</v>
      </c>
      <c r="DY70" s="66">
        <v>45463.4</v>
      </c>
      <c r="DZ70" s="66">
        <v>43158.9</v>
      </c>
      <c r="EA70" s="66">
        <v>52141.599999999999</v>
      </c>
      <c r="EB70" s="66">
        <v>56891.9</v>
      </c>
      <c r="EC70" s="66">
        <v>61824.2</v>
      </c>
      <c r="ED70" s="66">
        <v>62723.821000000004</v>
      </c>
      <c r="EE70" s="66">
        <v>68439.926999999996</v>
      </c>
      <c r="EF70" s="66">
        <v>72508.2</v>
      </c>
      <c r="EG70" s="66">
        <v>81619.159</v>
      </c>
      <c r="EH70" s="66">
        <v>76618.328999999998</v>
      </c>
      <c r="EI70" s="66">
        <v>77415.501000000004</v>
      </c>
      <c r="EJ70" s="66">
        <v>83560.7</v>
      </c>
      <c r="EK70" s="66">
        <v>82343.5</v>
      </c>
      <c r="EL70" s="66">
        <v>100631.215</v>
      </c>
      <c r="EM70" s="66">
        <v>111351.413</v>
      </c>
      <c r="EN70" s="66">
        <v>135120.44399999999</v>
      </c>
      <c r="EO70" s="66">
        <v>149242.12100000001</v>
      </c>
      <c r="EQ70" s="114" t="s">
        <v>3093</v>
      </c>
      <c r="ER70" s="141">
        <v>17065.186000000002</v>
      </c>
      <c r="ES70" s="141">
        <v>20218.786</v>
      </c>
      <c r="ET70" s="66">
        <v>19700.863000000001</v>
      </c>
      <c r="EU70" s="66">
        <v>21727.688999999998</v>
      </c>
      <c r="EV70" s="1076"/>
      <c r="EW70" s="1076"/>
      <c r="EX70" s="1076"/>
      <c r="EY70" s="1078"/>
      <c r="EZ70" s="1078"/>
    </row>
    <row r="71" spans="1:156" s="17" customFormat="1" ht="11.25" customHeight="1" x14ac:dyDescent="0.2">
      <c r="R71" s="294"/>
      <c r="BN71" s="128"/>
      <c r="BO71" s="993" t="s">
        <v>573</v>
      </c>
      <c r="BP71" s="140">
        <v>255.6</v>
      </c>
      <c r="BQ71" s="140">
        <v>312.3</v>
      </c>
      <c r="BR71" s="85">
        <v>497.4</v>
      </c>
      <c r="BS71" s="85">
        <v>438.8</v>
      </c>
      <c r="BT71" s="85">
        <v>517</v>
      </c>
      <c r="BU71" s="85">
        <v>914.6</v>
      </c>
      <c r="BV71" s="85">
        <v>648.29999999999995</v>
      </c>
      <c r="BW71" s="85">
        <v>846</v>
      </c>
      <c r="BX71" s="85">
        <v>928.7</v>
      </c>
      <c r="BY71" s="85">
        <v>816.9</v>
      </c>
      <c r="BZ71" s="85">
        <v>1449</v>
      </c>
      <c r="CA71" s="85">
        <v>1016.6</v>
      </c>
      <c r="CB71" s="85">
        <v>1484.3</v>
      </c>
      <c r="CC71" s="85">
        <v>1144.9000000000001</v>
      </c>
      <c r="CD71" s="85">
        <v>1355.2</v>
      </c>
      <c r="CE71" s="85">
        <v>1222.5</v>
      </c>
      <c r="CF71" s="85">
        <v>1220.3</v>
      </c>
      <c r="CG71" s="85">
        <v>1337.6</v>
      </c>
      <c r="CH71" s="85">
        <v>1239.5</v>
      </c>
      <c r="CI71" s="85">
        <v>1606</v>
      </c>
      <c r="CJ71" s="85">
        <v>1706.5</v>
      </c>
      <c r="CK71" s="85">
        <v>3054.1</v>
      </c>
      <c r="CL71" s="85">
        <v>11318.9</v>
      </c>
      <c r="CM71" s="85">
        <v>12430.1</v>
      </c>
      <c r="CN71" s="85">
        <v>12658.5</v>
      </c>
      <c r="CO71" s="85">
        <v>13723</v>
      </c>
      <c r="CP71" s="85">
        <v>13991.6</v>
      </c>
      <c r="CQ71" s="85">
        <v>13996.6</v>
      </c>
      <c r="CR71" s="85">
        <v>13380.1</v>
      </c>
      <c r="CS71" s="85">
        <v>14711.6</v>
      </c>
      <c r="CT71" s="85">
        <v>14311.3</v>
      </c>
      <c r="CU71" s="85">
        <v>14085.8</v>
      </c>
      <c r="CV71" s="85">
        <v>11917.2</v>
      </c>
      <c r="CW71" s="85">
        <v>12812.1</v>
      </c>
      <c r="CX71" s="85">
        <v>12905.4</v>
      </c>
      <c r="CY71" s="85">
        <v>12675.7</v>
      </c>
      <c r="CZ71" s="85">
        <v>11614.6</v>
      </c>
      <c r="DA71" s="85">
        <v>12283.3</v>
      </c>
      <c r="DB71" s="85">
        <v>10653.7</v>
      </c>
      <c r="DC71" s="139"/>
      <c r="DD71" s="151" t="s">
        <v>1474</v>
      </c>
      <c r="DE71" s="103">
        <v>12350.1</v>
      </c>
      <c r="DF71" s="103">
        <v>10498.5</v>
      </c>
      <c r="DG71" s="106">
        <v>11778.6</v>
      </c>
      <c r="DH71" s="85">
        <v>8194.1</v>
      </c>
      <c r="DJ71" s="172" t="s">
        <v>684</v>
      </c>
      <c r="DK71" s="141">
        <v>2197.9</v>
      </c>
      <c r="DL71" s="66">
        <v>3259.6</v>
      </c>
      <c r="DM71" s="66">
        <v>5706.7</v>
      </c>
      <c r="DN71" s="66">
        <v>5793.3</v>
      </c>
      <c r="DO71" s="66">
        <v>7500.4</v>
      </c>
      <c r="DP71" s="66">
        <v>6398.3</v>
      </c>
      <c r="DQ71" s="66">
        <v>7706.6</v>
      </c>
      <c r="DR71" s="66">
        <v>6931.7</v>
      </c>
      <c r="DS71" s="66">
        <v>9944.2999999999993</v>
      </c>
      <c r="DT71" s="66">
        <v>11295</v>
      </c>
      <c r="DU71" s="66">
        <v>10138.9</v>
      </c>
      <c r="DV71" s="66">
        <v>8730.6</v>
      </c>
      <c r="DW71" s="66">
        <v>9528.5</v>
      </c>
      <c r="DX71" s="66">
        <v>11371.5</v>
      </c>
      <c r="DY71" s="66">
        <v>12961</v>
      </c>
      <c r="DZ71" s="66">
        <v>12382.3</v>
      </c>
      <c r="EA71" s="66">
        <v>13973.4</v>
      </c>
      <c r="EB71" s="66">
        <v>12587.8</v>
      </c>
      <c r="EC71" s="66">
        <v>11640.9</v>
      </c>
      <c r="ED71" s="66">
        <v>12776.955</v>
      </c>
      <c r="EE71" s="66">
        <v>15469.97</v>
      </c>
      <c r="EF71" s="66">
        <v>12493.927</v>
      </c>
      <c r="EG71" s="66">
        <v>12613.766</v>
      </c>
      <c r="EH71" s="66">
        <v>10243.039000000001</v>
      </c>
      <c r="EI71" s="66">
        <v>9847.7540000000008</v>
      </c>
      <c r="EJ71" s="66">
        <v>18775.8</v>
      </c>
      <c r="EK71" s="66">
        <v>15052.1</v>
      </c>
      <c r="EL71" s="66">
        <v>23077.82</v>
      </c>
      <c r="EM71" s="66">
        <v>23074.741000000002</v>
      </c>
      <c r="EN71" s="66">
        <v>29804.6</v>
      </c>
      <c r="EO71" s="66">
        <v>35800.743999999999</v>
      </c>
      <c r="EQ71" s="114" t="s">
        <v>3094</v>
      </c>
      <c r="ER71" s="141">
        <v>3494.7550000000001</v>
      </c>
      <c r="ES71" s="141">
        <v>3116.9989999999998</v>
      </c>
      <c r="ET71" s="66">
        <v>3311.18</v>
      </c>
      <c r="EU71" s="66">
        <v>2986.1660000000002</v>
      </c>
      <c r="EV71" s="1076"/>
      <c r="EW71" s="1076"/>
      <c r="EX71" s="1076"/>
      <c r="EY71" s="1078"/>
      <c r="EZ71" s="1078"/>
    </row>
    <row r="72" spans="1:156" s="17" customFormat="1" ht="11.25" customHeight="1" x14ac:dyDescent="0.2">
      <c r="R72" s="294"/>
      <c r="BN72" s="128"/>
      <c r="BO72" s="993" t="s">
        <v>564</v>
      </c>
      <c r="BP72" s="140">
        <v>502.7</v>
      </c>
      <c r="BQ72" s="140">
        <v>694.6</v>
      </c>
      <c r="BR72" s="85">
        <v>539.70000000000005</v>
      </c>
      <c r="BS72" s="85">
        <v>573.20000000000005</v>
      </c>
      <c r="BT72" s="85">
        <v>919.8</v>
      </c>
      <c r="BU72" s="85">
        <v>816.7</v>
      </c>
      <c r="BV72" s="85">
        <v>709.9</v>
      </c>
      <c r="BW72" s="85">
        <v>1234.4000000000001</v>
      </c>
      <c r="BX72" s="85">
        <v>1335.3</v>
      </c>
      <c r="BY72" s="85">
        <v>1389.6</v>
      </c>
      <c r="BZ72" s="85">
        <v>1722</v>
      </c>
      <c r="CA72" s="85">
        <v>1615.1</v>
      </c>
      <c r="CB72" s="85">
        <v>1415.7</v>
      </c>
      <c r="CC72" s="85">
        <v>1818.9</v>
      </c>
      <c r="CD72" s="85">
        <v>1751.8</v>
      </c>
      <c r="CE72" s="85">
        <v>1942.1</v>
      </c>
      <c r="CF72" s="85">
        <v>2207.9</v>
      </c>
      <c r="CG72" s="85">
        <v>2125</v>
      </c>
      <c r="CH72" s="85">
        <v>2144.1</v>
      </c>
      <c r="CI72" s="85">
        <v>2551.4</v>
      </c>
      <c r="CJ72" s="85">
        <v>3087.5</v>
      </c>
      <c r="CK72" s="85">
        <v>2488.1999999999998</v>
      </c>
      <c r="CL72" s="85">
        <v>2395.6</v>
      </c>
      <c r="CM72" s="85">
        <v>2546.9</v>
      </c>
      <c r="CN72" s="85">
        <v>2569.6</v>
      </c>
      <c r="CO72" s="85">
        <v>2999.3</v>
      </c>
      <c r="CP72" s="85">
        <v>3111.4</v>
      </c>
      <c r="CQ72" s="85">
        <v>4107.2</v>
      </c>
      <c r="CR72" s="85">
        <v>4550.6000000000004</v>
      </c>
      <c r="CS72" s="85">
        <v>4413.6000000000004</v>
      </c>
      <c r="CT72" s="85">
        <v>5578.4</v>
      </c>
      <c r="CU72" s="85">
        <v>5624.1</v>
      </c>
      <c r="CV72" s="85">
        <v>5696.1</v>
      </c>
      <c r="CW72" s="85">
        <v>7601.1</v>
      </c>
      <c r="CX72" s="85">
        <v>6348.4</v>
      </c>
      <c r="CY72" s="85">
        <v>7633.6</v>
      </c>
      <c r="CZ72" s="85">
        <v>6645</v>
      </c>
      <c r="DA72" s="85">
        <v>8014.1</v>
      </c>
      <c r="DB72" s="85">
        <v>6869.4</v>
      </c>
      <c r="DD72" s="994" t="s">
        <v>610</v>
      </c>
      <c r="DE72" s="85">
        <v>7029.8</v>
      </c>
      <c r="DF72" s="85">
        <v>8600.9</v>
      </c>
      <c r="DG72" s="157">
        <v>7669.1</v>
      </c>
      <c r="DH72" s="85">
        <v>4879.8999999999996</v>
      </c>
      <c r="DJ72" s="172" t="s">
        <v>685</v>
      </c>
      <c r="DK72" s="141">
        <v>8201.1</v>
      </c>
      <c r="DL72" s="66">
        <v>6673.3</v>
      </c>
      <c r="DM72" s="66">
        <v>9420.5</v>
      </c>
      <c r="DN72" s="66">
        <v>10505.9</v>
      </c>
      <c r="DO72" s="66">
        <v>12548.2</v>
      </c>
      <c r="DP72" s="66">
        <v>12408.3</v>
      </c>
      <c r="DQ72" s="66">
        <v>14133.5</v>
      </c>
      <c r="DR72" s="66">
        <v>15169.6</v>
      </c>
      <c r="DS72" s="66">
        <v>17427.099999999999</v>
      </c>
      <c r="DT72" s="66">
        <v>17436.2</v>
      </c>
      <c r="DU72" s="66">
        <v>18714.7</v>
      </c>
      <c r="DV72" s="66">
        <v>14598</v>
      </c>
      <c r="DW72" s="66">
        <v>16073.4</v>
      </c>
      <c r="DX72" s="66">
        <v>15729.3</v>
      </c>
      <c r="DY72" s="66">
        <v>20610.2</v>
      </c>
      <c r="DZ72" s="66">
        <v>19175</v>
      </c>
      <c r="EA72" s="66">
        <v>20436.8</v>
      </c>
      <c r="EB72" s="66">
        <v>14213.5</v>
      </c>
      <c r="EC72" s="66">
        <v>18281.599999999999</v>
      </c>
      <c r="ED72" s="66">
        <v>16204.391</v>
      </c>
      <c r="EE72" s="66">
        <v>17748.830000000002</v>
      </c>
      <c r="EF72" s="66">
        <v>18710.493999999999</v>
      </c>
      <c r="EG72" s="66">
        <v>23680.198</v>
      </c>
      <c r="EH72" s="66">
        <v>27749.109</v>
      </c>
      <c r="EI72" s="66">
        <v>20496.55</v>
      </c>
      <c r="EJ72" s="66">
        <v>21947.5</v>
      </c>
      <c r="EK72" s="66">
        <v>23279.9</v>
      </c>
      <c r="EL72" s="66">
        <v>25624.758000000002</v>
      </c>
      <c r="EM72" s="66">
        <v>35097.031999999999</v>
      </c>
      <c r="EN72" s="66">
        <v>40347.288999999997</v>
      </c>
      <c r="EO72" s="66">
        <v>50571.826999999997</v>
      </c>
      <c r="EQ72" s="143" t="s">
        <v>3217</v>
      </c>
      <c r="ER72" s="141">
        <v>6110.0889999999999</v>
      </c>
      <c r="ES72" s="141">
        <v>5070.2669999999998</v>
      </c>
      <c r="ET72" s="66">
        <v>4989.826</v>
      </c>
      <c r="EU72" s="66">
        <v>4632.848</v>
      </c>
      <c r="EV72" s="1076"/>
      <c r="EW72" s="1076"/>
      <c r="EX72" s="1076"/>
      <c r="EY72" s="1078"/>
      <c r="EZ72" s="1078"/>
    </row>
    <row r="73" spans="1:156" s="17" customFormat="1" ht="11.25" customHeight="1" x14ac:dyDescent="0.2">
      <c r="R73" s="294"/>
      <c r="BN73" s="128"/>
      <c r="BO73" s="993" t="s">
        <v>574</v>
      </c>
      <c r="BP73" s="140">
        <v>1423.7</v>
      </c>
      <c r="BQ73" s="140">
        <v>1540.8</v>
      </c>
      <c r="BR73" s="85">
        <v>2193.6999999999998</v>
      </c>
      <c r="BS73" s="85">
        <v>3024.2</v>
      </c>
      <c r="BT73" s="85">
        <v>3164.2</v>
      </c>
      <c r="BU73" s="85">
        <v>2828.7</v>
      </c>
      <c r="BV73" s="85">
        <v>2852.6</v>
      </c>
      <c r="BW73" s="85">
        <v>7687.1</v>
      </c>
      <c r="BX73" s="85">
        <v>8350.2000000000007</v>
      </c>
      <c r="BY73" s="85">
        <v>8322.9</v>
      </c>
      <c r="BZ73" s="85">
        <v>9034</v>
      </c>
      <c r="CA73" s="85">
        <v>5507.1</v>
      </c>
      <c r="CB73" s="85">
        <v>5811.8</v>
      </c>
      <c r="CC73" s="85">
        <v>6202.1</v>
      </c>
      <c r="CD73" s="85">
        <v>5989.7</v>
      </c>
      <c r="CE73" s="85">
        <v>6622.2</v>
      </c>
      <c r="CF73" s="85">
        <v>7306.7</v>
      </c>
      <c r="CG73" s="85">
        <v>7245.7</v>
      </c>
      <c r="CH73" s="85">
        <v>11932.6</v>
      </c>
      <c r="CI73" s="85">
        <v>8699.6</v>
      </c>
      <c r="CJ73" s="85">
        <v>10217.9</v>
      </c>
      <c r="CK73" s="85">
        <v>20047.599999999999</v>
      </c>
      <c r="CL73" s="85">
        <v>20694.099999999999</v>
      </c>
      <c r="CM73" s="85">
        <v>23118.5</v>
      </c>
      <c r="CN73" s="85">
        <v>26704.2</v>
      </c>
      <c r="CO73" s="85">
        <v>27777.4</v>
      </c>
      <c r="CP73" s="85">
        <v>29327.4</v>
      </c>
      <c r="CQ73" s="85">
        <v>34261.300000000003</v>
      </c>
      <c r="CR73" s="85">
        <v>29941.200000000001</v>
      </c>
      <c r="CS73" s="85">
        <v>41248.300000000003</v>
      </c>
      <c r="CT73" s="85">
        <v>34581.599999999999</v>
      </c>
      <c r="CU73" s="85">
        <v>33266.699999999997</v>
      </c>
      <c r="CV73" s="85">
        <v>42812.2</v>
      </c>
      <c r="CW73" s="85">
        <v>41072</v>
      </c>
      <c r="CX73" s="85">
        <v>40652.5</v>
      </c>
      <c r="CY73" s="85">
        <v>44733.4</v>
      </c>
      <c r="CZ73" s="85">
        <v>38717.300000000003</v>
      </c>
      <c r="DA73" s="85">
        <v>47276.800000000003</v>
      </c>
      <c r="DB73" s="85">
        <v>46875.6</v>
      </c>
      <c r="DD73" s="151" t="s">
        <v>1475</v>
      </c>
      <c r="DE73" s="103">
        <v>22305.1</v>
      </c>
      <c r="DF73" s="103">
        <v>13792.5</v>
      </c>
      <c r="DG73" s="106">
        <v>10494.9</v>
      </c>
      <c r="DH73" s="85">
        <v>8373.6</v>
      </c>
      <c r="DJ73" s="172" t="s">
        <v>686</v>
      </c>
      <c r="DK73" s="141">
        <v>272.3</v>
      </c>
      <c r="DL73" s="66">
        <v>484.9</v>
      </c>
      <c r="DM73" s="66">
        <v>395.9</v>
      </c>
      <c r="DN73" s="66">
        <v>649.1</v>
      </c>
      <c r="DO73" s="66">
        <v>362.6</v>
      </c>
      <c r="DP73" s="66">
        <v>193.7</v>
      </c>
      <c r="DQ73" s="66">
        <v>588.4</v>
      </c>
      <c r="DR73" s="66">
        <v>478.8</v>
      </c>
      <c r="DS73" s="66">
        <v>124.1</v>
      </c>
      <c r="DT73" s="66">
        <v>127.7</v>
      </c>
      <c r="DU73" s="66">
        <v>317.2</v>
      </c>
      <c r="DV73" s="66">
        <v>111.2</v>
      </c>
      <c r="DW73" s="66">
        <v>128.1</v>
      </c>
      <c r="DX73" s="66">
        <v>38.200000000000003</v>
      </c>
      <c r="DY73" s="66">
        <v>32.700000000000003</v>
      </c>
      <c r="DZ73" s="66">
        <v>31.1</v>
      </c>
      <c r="EA73" s="66">
        <v>284.39999999999998</v>
      </c>
      <c r="EB73" s="66">
        <v>325.89999999999998</v>
      </c>
      <c r="EC73" s="66">
        <v>290.8</v>
      </c>
      <c r="ED73" s="66">
        <v>257.70699999999999</v>
      </c>
      <c r="EE73" s="66">
        <v>376.822</v>
      </c>
      <c r="EF73" s="66">
        <v>609.65899999999999</v>
      </c>
      <c r="EG73" s="66">
        <v>641.28599999999994</v>
      </c>
      <c r="EH73" s="66">
        <v>966.23299999999995</v>
      </c>
      <c r="EI73" s="66">
        <v>984.17899999999997</v>
      </c>
      <c r="EJ73" s="66">
        <v>768.4</v>
      </c>
      <c r="EK73" s="66">
        <v>316.5</v>
      </c>
      <c r="EL73" s="66">
        <v>346.98700000000002</v>
      </c>
      <c r="EM73" s="66">
        <v>292.512</v>
      </c>
      <c r="EN73" s="66">
        <v>248.447</v>
      </c>
      <c r="EO73" s="66">
        <v>210.25200000000001</v>
      </c>
      <c r="EQ73" s="143" t="s">
        <v>3095</v>
      </c>
      <c r="ER73" s="141">
        <v>51059.277999999998</v>
      </c>
      <c r="ES73" s="141">
        <v>42741.527999999998</v>
      </c>
      <c r="ET73" s="66">
        <v>43197.273999999998</v>
      </c>
      <c r="EU73" s="66">
        <v>42756.641000000003</v>
      </c>
      <c r="EV73" s="1076"/>
      <c r="EW73" s="1076"/>
      <c r="EX73" s="1076"/>
      <c r="EY73" s="1078"/>
      <c r="EZ73" s="1078"/>
    </row>
    <row r="74" spans="1:156" s="17" customFormat="1" ht="11.25" customHeight="1" x14ac:dyDescent="0.2">
      <c r="R74" s="294"/>
      <c r="BN74" s="128"/>
      <c r="BO74" s="161" t="s">
        <v>626</v>
      </c>
      <c r="BP74" s="146">
        <v>62.1</v>
      </c>
      <c r="BQ74" s="146">
        <v>84</v>
      </c>
      <c r="BR74" s="147">
        <v>54.5</v>
      </c>
      <c r="BS74" s="147">
        <v>69</v>
      </c>
      <c r="BT74" s="147">
        <v>151.5</v>
      </c>
      <c r="BU74" s="147">
        <v>125.9</v>
      </c>
      <c r="BV74" s="147">
        <v>100.4</v>
      </c>
      <c r="BW74" s="147">
        <v>135.69999999999999</v>
      </c>
      <c r="BX74" s="147">
        <v>81.099999999999994</v>
      </c>
      <c r="BY74" s="147">
        <v>120.5</v>
      </c>
      <c r="BZ74" s="147">
        <v>143.19999999999999</v>
      </c>
      <c r="CA74" s="147">
        <v>108.4</v>
      </c>
      <c r="CB74" s="147">
        <v>160.5</v>
      </c>
      <c r="CC74" s="147">
        <v>296.89999999999998</v>
      </c>
      <c r="CD74" s="147">
        <v>197.1</v>
      </c>
      <c r="CE74" s="147">
        <v>328.2</v>
      </c>
      <c r="CF74" s="147">
        <v>441.1</v>
      </c>
      <c r="CG74" s="147">
        <v>376.7</v>
      </c>
      <c r="CH74" s="147">
        <v>336.6</v>
      </c>
      <c r="CI74" s="147">
        <v>430.9</v>
      </c>
      <c r="CJ74" s="147">
        <v>291.7</v>
      </c>
      <c r="CK74" s="147">
        <v>275.89999999999998</v>
      </c>
      <c r="CL74" s="147">
        <v>340.2</v>
      </c>
      <c r="CM74" s="147">
        <v>212.1</v>
      </c>
      <c r="CN74" s="147">
        <v>215.6</v>
      </c>
      <c r="CO74" s="147">
        <v>368.4</v>
      </c>
      <c r="CP74" s="147">
        <v>446.1</v>
      </c>
      <c r="CQ74" s="147">
        <v>693.7</v>
      </c>
      <c r="CR74" s="147">
        <v>506.6</v>
      </c>
      <c r="CS74" s="147">
        <v>687.4</v>
      </c>
      <c r="CT74" s="147">
        <v>1603.2</v>
      </c>
      <c r="CU74" s="147">
        <v>3962.5</v>
      </c>
      <c r="CV74" s="147">
        <v>9487.7000000000007</v>
      </c>
      <c r="CW74" s="147">
        <v>9810.6</v>
      </c>
      <c r="CX74" s="147">
        <v>9250.2000000000007</v>
      </c>
      <c r="CY74" s="147">
        <v>7775.8</v>
      </c>
      <c r="CZ74" s="147">
        <v>9370.5</v>
      </c>
      <c r="DA74" s="147">
        <v>9690.9</v>
      </c>
      <c r="DB74" s="147">
        <v>8249.2999999999993</v>
      </c>
      <c r="DD74" s="992" t="s">
        <v>1476</v>
      </c>
      <c r="DE74" s="103">
        <v>1918.7</v>
      </c>
      <c r="DF74" s="103">
        <v>1329.3</v>
      </c>
      <c r="DG74" s="106">
        <v>2094.3000000000002</v>
      </c>
      <c r="DH74" s="157">
        <v>1329</v>
      </c>
      <c r="DJ74" s="172" t="s">
        <v>687</v>
      </c>
      <c r="DK74" s="141">
        <v>7326.8</v>
      </c>
      <c r="DL74" s="66">
        <v>9864.2000000000007</v>
      </c>
      <c r="DM74" s="66">
        <v>12547.4</v>
      </c>
      <c r="DN74" s="66">
        <v>12655.8</v>
      </c>
      <c r="DO74" s="66">
        <v>15284.5</v>
      </c>
      <c r="DP74" s="66">
        <v>13551.3</v>
      </c>
      <c r="DQ74" s="66">
        <v>18705.5</v>
      </c>
      <c r="DR74" s="66">
        <v>18767.400000000001</v>
      </c>
      <c r="DS74" s="66">
        <v>29815.1</v>
      </c>
      <c r="DT74" s="66">
        <v>31480.6</v>
      </c>
      <c r="DU74" s="66">
        <v>43158.2</v>
      </c>
      <c r="DV74" s="66">
        <v>40079</v>
      </c>
      <c r="DW74" s="66">
        <v>48342.3</v>
      </c>
      <c r="DX74" s="66">
        <v>44963.3</v>
      </c>
      <c r="DY74" s="66">
        <v>42194</v>
      </c>
      <c r="DZ74" s="66">
        <v>37980</v>
      </c>
      <c r="EA74" s="66">
        <v>43434.7</v>
      </c>
      <c r="EB74" s="66">
        <v>41071.5</v>
      </c>
      <c r="EC74" s="66">
        <v>43398.6</v>
      </c>
      <c r="ED74" s="66">
        <v>40939.675000000003</v>
      </c>
      <c r="EE74" s="66">
        <v>53809.025999999998</v>
      </c>
      <c r="EF74" s="66">
        <v>54077.226000000002</v>
      </c>
      <c r="EG74" s="66">
        <v>48141.097000000002</v>
      </c>
      <c r="EH74" s="66">
        <v>44861.209000000003</v>
      </c>
      <c r="EI74" s="66">
        <v>51094.618000000002</v>
      </c>
      <c r="EJ74" s="66">
        <v>43319.8</v>
      </c>
      <c r="EK74" s="66">
        <v>52648.4</v>
      </c>
      <c r="EL74" s="66">
        <v>63239.326999999997</v>
      </c>
      <c r="EM74" s="66">
        <v>69594.576000000001</v>
      </c>
      <c r="EN74" s="66">
        <v>92690.872000000003</v>
      </c>
      <c r="EO74" s="66">
        <v>90926.400999999998</v>
      </c>
      <c r="EQ74" s="114" t="s">
        <v>3096</v>
      </c>
      <c r="ER74" s="141">
        <v>13032.696</v>
      </c>
      <c r="ES74" s="141">
        <v>12841.085999999999</v>
      </c>
      <c r="ET74" s="66">
        <v>12683.457</v>
      </c>
      <c r="EU74" s="66">
        <v>14950.192999999999</v>
      </c>
      <c r="EV74" s="1076"/>
      <c r="EW74" s="1076"/>
      <c r="EX74" s="1076"/>
      <c r="EY74" s="1078"/>
      <c r="EZ74" s="1078"/>
    </row>
    <row r="75" spans="1:156" s="128" customFormat="1" ht="11.25" customHeight="1" x14ac:dyDescent="0.2">
      <c r="A75" s="17"/>
      <c r="B75" s="17"/>
      <c r="C75" s="17"/>
      <c r="D75" s="17"/>
      <c r="E75" s="17"/>
      <c r="F75" s="17"/>
      <c r="G75" s="17"/>
      <c r="H75" s="17"/>
      <c r="I75" s="17"/>
      <c r="J75" s="17"/>
      <c r="K75" s="17"/>
      <c r="L75" s="17"/>
      <c r="M75" s="17"/>
      <c r="N75" s="17"/>
      <c r="O75" s="17"/>
      <c r="P75" s="17"/>
      <c r="Q75" s="17"/>
      <c r="R75" s="294"/>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O75" s="161" t="s">
        <v>575</v>
      </c>
      <c r="BP75" s="146">
        <v>4072.4</v>
      </c>
      <c r="BQ75" s="146">
        <v>4424.6000000000004</v>
      </c>
      <c r="BR75" s="147">
        <v>5560.4</v>
      </c>
      <c r="BS75" s="147">
        <v>7128.7</v>
      </c>
      <c r="BT75" s="147">
        <v>7661.6</v>
      </c>
      <c r="BU75" s="147">
        <v>7796.7</v>
      </c>
      <c r="BV75" s="147">
        <v>8806.2000000000007</v>
      </c>
      <c r="BW75" s="147">
        <v>12159.4</v>
      </c>
      <c r="BX75" s="147">
        <v>11458.5</v>
      </c>
      <c r="BY75" s="147">
        <v>12504.7</v>
      </c>
      <c r="BZ75" s="147">
        <v>13478.6</v>
      </c>
      <c r="CA75" s="147">
        <v>12848.6</v>
      </c>
      <c r="CB75" s="147">
        <v>14860.6</v>
      </c>
      <c r="CC75" s="147">
        <v>12181.1</v>
      </c>
      <c r="CD75" s="147">
        <v>16430.900000000001</v>
      </c>
      <c r="CE75" s="147">
        <v>9463.6</v>
      </c>
      <c r="CF75" s="147">
        <v>20545</v>
      </c>
      <c r="CG75" s="147">
        <v>9862.7999999999993</v>
      </c>
      <c r="CH75" s="147">
        <v>20473</v>
      </c>
      <c r="CI75" s="147">
        <v>11283.4</v>
      </c>
      <c r="CJ75" s="147">
        <v>11705.6</v>
      </c>
      <c r="CK75" s="147">
        <v>30893.599999999999</v>
      </c>
      <c r="CL75" s="147">
        <v>32485.3</v>
      </c>
      <c r="CM75" s="147">
        <v>36035.199999999997</v>
      </c>
      <c r="CN75" s="147">
        <v>43287.6</v>
      </c>
      <c r="CO75" s="147">
        <v>41460</v>
      </c>
      <c r="CP75" s="147">
        <v>49323.199999999997</v>
      </c>
      <c r="CQ75" s="147">
        <v>57406.9</v>
      </c>
      <c r="CR75" s="147">
        <v>60489.7</v>
      </c>
      <c r="CS75" s="147">
        <v>74050.399999999994</v>
      </c>
      <c r="CT75" s="147">
        <v>70151.899999999994</v>
      </c>
      <c r="CU75" s="147">
        <v>70411.899999999994</v>
      </c>
      <c r="CV75" s="147">
        <v>54279.9</v>
      </c>
      <c r="CW75" s="147">
        <v>51321.599999999999</v>
      </c>
      <c r="CX75" s="147">
        <v>55573.9</v>
      </c>
      <c r="CY75" s="147">
        <v>62400.800000000003</v>
      </c>
      <c r="CZ75" s="147">
        <v>69215.199999999997</v>
      </c>
      <c r="DA75" s="147">
        <v>70717.899999999994</v>
      </c>
      <c r="DB75" s="147">
        <v>73752.5</v>
      </c>
      <c r="DC75" s="17"/>
      <c r="DD75" s="992" t="s">
        <v>611</v>
      </c>
      <c r="DE75" s="103">
        <v>5545.5</v>
      </c>
      <c r="DF75" s="103">
        <v>4988.8999999999996</v>
      </c>
      <c r="DG75" s="106">
        <v>11015.6</v>
      </c>
      <c r="DH75" s="157">
        <v>7497.1</v>
      </c>
      <c r="DI75" s="17"/>
      <c r="DJ75" s="172" t="s">
        <v>688</v>
      </c>
      <c r="DK75" s="141">
        <v>2307.3000000000002</v>
      </c>
      <c r="DL75" s="66">
        <v>3279.8</v>
      </c>
      <c r="DM75" s="66">
        <v>2698.6</v>
      </c>
      <c r="DN75" s="66">
        <v>3342.5</v>
      </c>
      <c r="DO75" s="66">
        <v>3908.4</v>
      </c>
      <c r="DP75" s="66">
        <v>3713.5</v>
      </c>
      <c r="DQ75" s="66">
        <v>4723</v>
      </c>
      <c r="DR75" s="66">
        <v>3740.5</v>
      </c>
      <c r="DS75" s="66">
        <v>2397.6</v>
      </c>
      <c r="DT75" s="66">
        <v>4489.6000000000004</v>
      </c>
      <c r="DU75" s="66">
        <v>3091.9</v>
      </c>
      <c r="DV75" s="66">
        <v>3108.3</v>
      </c>
      <c r="DW75" s="66">
        <v>3693.3</v>
      </c>
      <c r="DX75" s="66">
        <v>3045.1</v>
      </c>
      <c r="DY75" s="66">
        <v>3394</v>
      </c>
      <c r="DZ75" s="66">
        <v>3207.2</v>
      </c>
      <c r="EA75" s="66">
        <v>3440.7</v>
      </c>
      <c r="EB75" s="66">
        <v>3979.5</v>
      </c>
      <c r="EC75" s="66">
        <v>5188.6000000000004</v>
      </c>
      <c r="ED75" s="66">
        <v>4535.3360000000002</v>
      </c>
      <c r="EE75" s="66">
        <v>4058.3209999999999</v>
      </c>
      <c r="EF75" s="66">
        <v>3542.029</v>
      </c>
      <c r="EG75" s="66">
        <v>3671.4380000000001</v>
      </c>
      <c r="EH75" s="66">
        <v>3209.654</v>
      </c>
      <c r="EI75" s="66">
        <v>3910.7060000000001</v>
      </c>
      <c r="EJ75" s="66">
        <v>5940.4</v>
      </c>
      <c r="EK75" s="66">
        <v>5024</v>
      </c>
      <c r="EL75" s="66">
        <v>5583.0680000000002</v>
      </c>
      <c r="EM75" s="66">
        <v>3587.6379999999999</v>
      </c>
      <c r="EN75" s="66">
        <v>4967.3459999999995</v>
      </c>
      <c r="EO75" s="66">
        <v>5132.8069999999998</v>
      </c>
      <c r="EQ75" s="114" t="s">
        <v>3097</v>
      </c>
      <c r="ER75" s="141">
        <v>94053.910999999993</v>
      </c>
      <c r="ES75" s="141">
        <v>79341.058000000005</v>
      </c>
      <c r="ET75" s="66">
        <v>87118.834000000003</v>
      </c>
      <c r="EU75" s="66">
        <v>112853.08100000001</v>
      </c>
      <c r="EV75" s="1077"/>
      <c r="EW75" s="1076"/>
      <c r="EX75" s="1076"/>
      <c r="EY75" s="1078"/>
      <c r="EZ75" s="1078"/>
    </row>
    <row r="76" spans="1:156" s="17" customFormat="1" ht="11.25" customHeight="1" x14ac:dyDescent="0.2">
      <c r="R76" s="294"/>
      <c r="BN76" s="128"/>
      <c r="BO76" s="161" t="s">
        <v>576</v>
      </c>
      <c r="BP76" s="146">
        <v>2443.6999999999998</v>
      </c>
      <c r="BQ76" s="146">
        <v>2471.1999999999998</v>
      </c>
      <c r="BR76" s="147">
        <v>2625.1</v>
      </c>
      <c r="BS76" s="147">
        <v>2799.5</v>
      </c>
      <c r="BT76" s="147">
        <v>2705.5</v>
      </c>
      <c r="BU76" s="147">
        <v>2766.9</v>
      </c>
      <c r="BV76" s="147">
        <v>1001.8</v>
      </c>
      <c r="BW76" s="147">
        <v>770.3</v>
      </c>
      <c r="BX76" s="147">
        <v>132</v>
      </c>
      <c r="BY76" s="147">
        <v>184</v>
      </c>
      <c r="BZ76" s="134">
        <v>208.9</v>
      </c>
      <c r="CA76" s="134">
        <v>205.7</v>
      </c>
      <c r="CB76" s="134">
        <v>146.9</v>
      </c>
      <c r="CC76" s="134">
        <v>149.9</v>
      </c>
      <c r="CD76" s="134">
        <v>138.69999999999999</v>
      </c>
      <c r="CE76" s="134">
        <v>165.7</v>
      </c>
      <c r="CF76" s="134">
        <v>161.6</v>
      </c>
      <c r="CG76" s="134">
        <v>190.2</v>
      </c>
      <c r="CH76" s="406">
        <f>156.4+100</f>
        <v>256.39999999999998</v>
      </c>
      <c r="CI76" s="134">
        <v>217.2</v>
      </c>
      <c r="CJ76" s="134">
        <v>193.9</v>
      </c>
      <c r="CK76" s="134">
        <v>380.8</v>
      </c>
      <c r="CL76" s="134">
        <v>138.5</v>
      </c>
      <c r="CM76" s="134">
        <v>712</v>
      </c>
      <c r="CN76" s="134">
        <v>1655.5</v>
      </c>
      <c r="CO76" s="134">
        <v>682.2</v>
      </c>
      <c r="CP76" s="134">
        <v>1115.5</v>
      </c>
      <c r="CQ76" s="134">
        <v>1256.4000000000001</v>
      </c>
      <c r="CR76" s="134">
        <v>746.1</v>
      </c>
      <c r="CS76" s="134">
        <v>761.6</v>
      </c>
      <c r="CT76" s="134">
        <v>1402.9</v>
      </c>
      <c r="CU76" s="134">
        <v>1945.6</v>
      </c>
      <c r="CV76" s="134">
        <v>2067.6999999999998</v>
      </c>
      <c r="CW76" s="134">
        <v>1316.9</v>
      </c>
      <c r="CX76" s="134">
        <v>1380.4</v>
      </c>
      <c r="CY76" s="134">
        <v>1591.3</v>
      </c>
      <c r="CZ76" s="134">
        <v>4352.3999999999996</v>
      </c>
      <c r="DA76" s="134">
        <v>4544.7</v>
      </c>
      <c r="DB76" s="134">
        <v>6812.2</v>
      </c>
      <c r="DD76" s="992" t="s">
        <v>612</v>
      </c>
      <c r="DE76" s="103">
        <v>12166</v>
      </c>
      <c r="DF76" s="103">
        <v>15613.2</v>
      </c>
      <c r="DG76" s="106">
        <v>6396.1</v>
      </c>
      <c r="DH76" s="157">
        <v>5492.7</v>
      </c>
      <c r="DJ76" s="172" t="s">
        <v>689</v>
      </c>
      <c r="DK76" s="141">
        <v>2602.3000000000002</v>
      </c>
      <c r="DL76" s="66">
        <v>3190.7</v>
      </c>
      <c r="DM76" s="66">
        <v>4957.5</v>
      </c>
      <c r="DN76" s="66">
        <v>3743.5</v>
      </c>
      <c r="DO76" s="66">
        <v>3989.4</v>
      </c>
      <c r="DP76" s="66">
        <v>5325.6</v>
      </c>
      <c r="DQ76" s="66">
        <v>7196.9</v>
      </c>
      <c r="DR76" s="66">
        <v>5022.8</v>
      </c>
      <c r="DS76" s="66">
        <v>5826</v>
      </c>
      <c r="DT76" s="66">
        <v>9074.7000000000007</v>
      </c>
      <c r="DU76" s="66">
        <v>9122.4</v>
      </c>
      <c r="DV76" s="66">
        <v>5565</v>
      </c>
      <c r="DW76" s="66">
        <v>5555</v>
      </c>
      <c r="DX76" s="66">
        <v>7555.6</v>
      </c>
      <c r="DY76" s="66">
        <v>7836.6</v>
      </c>
      <c r="DZ76" s="66">
        <v>8214.2000000000007</v>
      </c>
      <c r="EA76" s="66">
        <v>7931.9</v>
      </c>
      <c r="EB76" s="66">
        <v>8014.3</v>
      </c>
      <c r="EC76" s="66">
        <v>7090.3</v>
      </c>
      <c r="ED76" s="66">
        <v>6931.5240000000003</v>
      </c>
      <c r="EE76" s="66">
        <v>4102.7709999999997</v>
      </c>
      <c r="EF76" s="66">
        <v>3727.0949999999998</v>
      </c>
      <c r="EG76" s="66">
        <v>5314.8010000000004</v>
      </c>
      <c r="EH76" s="66">
        <v>5013.2870000000003</v>
      </c>
      <c r="EI76" s="66">
        <v>4801.0039999999999</v>
      </c>
      <c r="EJ76" s="66">
        <v>5862.2</v>
      </c>
      <c r="EK76" s="66">
        <v>6427.4</v>
      </c>
      <c r="EL76" s="66">
        <v>4686.9160000000002</v>
      </c>
      <c r="EM76" s="66">
        <v>5523.8590000000004</v>
      </c>
      <c r="EN76" s="66">
        <v>5640.4539999999997</v>
      </c>
      <c r="EO76" s="66">
        <v>5858.2969999999996</v>
      </c>
      <c r="EQ76" s="114" t="s">
        <v>3098</v>
      </c>
      <c r="ER76" s="141">
        <v>278191.913</v>
      </c>
      <c r="ES76" s="141">
        <v>289594.89600000001</v>
      </c>
      <c r="ET76" s="66">
        <v>265094.01699999999</v>
      </c>
      <c r="EU76" s="66">
        <v>264017.82699999999</v>
      </c>
      <c r="EV76" s="1076"/>
      <c r="EW76" s="1076"/>
      <c r="EX76" s="1076"/>
      <c r="EY76" s="1078"/>
      <c r="EZ76" s="1078"/>
    </row>
    <row r="77" spans="1:156" s="17" customFormat="1" ht="11.25" customHeight="1" thickBot="1" x14ac:dyDescent="0.25">
      <c r="R77" s="294"/>
      <c r="BN77" s="128"/>
      <c r="BO77" s="128"/>
      <c r="BP77" s="335"/>
      <c r="BQ77" s="335"/>
      <c r="BR77" s="193"/>
      <c r="BS77" s="193"/>
      <c r="BT77" s="193"/>
      <c r="BU77" s="193"/>
      <c r="BV77" s="193"/>
      <c r="BW77" s="193"/>
      <c r="BX77" s="193"/>
      <c r="BY77" s="193"/>
      <c r="BZ77" s="193"/>
      <c r="CA77" s="193"/>
      <c r="CB77" s="193"/>
      <c r="CC77" s="193"/>
      <c r="CD77" s="193"/>
      <c r="CE77" s="193"/>
      <c r="CF77" s="193"/>
      <c r="CG77" s="193"/>
      <c r="CH77" s="193"/>
      <c r="CI77" s="193"/>
      <c r="CJ77" s="193"/>
      <c r="CK77" s="193"/>
      <c r="CL77" s="193"/>
      <c r="CM77" s="193"/>
      <c r="CN77" s="193"/>
      <c r="CO77" s="193"/>
      <c r="CP77" s="193"/>
      <c r="CQ77" s="193"/>
      <c r="CR77" s="193"/>
      <c r="CS77" s="193"/>
      <c r="CT77" s="193"/>
      <c r="CU77" s="193"/>
      <c r="CV77" s="193"/>
      <c r="CW77" s="193"/>
      <c r="CX77" s="193"/>
      <c r="CY77" s="193"/>
      <c r="CZ77" s="193"/>
      <c r="DA77" s="193"/>
      <c r="DB77" s="193"/>
      <c r="DD77" s="992" t="s">
        <v>613</v>
      </c>
      <c r="DE77" s="106">
        <v>70212.600000000006</v>
      </c>
      <c r="DF77" s="106">
        <v>59336.4</v>
      </c>
      <c r="DG77" s="106">
        <v>63016.2</v>
      </c>
      <c r="DH77" s="157">
        <v>65892.899999999994</v>
      </c>
      <c r="DJ77" s="172" t="s">
        <v>690</v>
      </c>
      <c r="DK77" s="141">
        <v>3504.7</v>
      </c>
      <c r="DL77" s="66">
        <v>6226.6</v>
      </c>
      <c r="DM77" s="66">
        <v>7787.1</v>
      </c>
      <c r="DN77" s="66">
        <v>10383.4</v>
      </c>
      <c r="DO77" s="66">
        <v>12927.3</v>
      </c>
      <c r="DP77" s="66">
        <v>15557.7</v>
      </c>
      <c r="DQ77" s="66">
        <v>16171.2</v>
      </c>
      <c r="DR77" s="66">
        <v>14766.5</v>
      </c>
      <c r="DS77" s="66">
        <v>14860.9</v>
      </c>
      <c r="DT77" s="66">
        <v>14079.7</v>
      </c>
      <c r="DU77" s="66">
        <v>20073.900000000001</v>
      </c>
      <c r="DV77" s="66">
        <v>18413.400000000001</v>
      </c>
      <c r="DW77" s="66">
        <v>18825.099999999999</v>
      </c>
      <c r="DX77" s="66">
        <v>16042.4</v>
      </c>
      <c r="DY77" s="66">
        <v>17971.7</v>
      </c>
      <c r="DZ77" s="66">
        <v>16308.2</v>
      </c>
      <c r="EA77" s="66">
        <v>19978.7</v>
      </c>
      <c r="EB77" s="66">
        <v>18707.099999999999</v>
      </c>
      <c r="EC77" s="66">
        <v>17406.099999999999</v>
      </c>
      <c r="ED77" s="66">
        <v>15357.401</v>
      </c>
      <c r="EE77" s="66">
        <v>16214.55</v>
      </c>
      <c r="EF77" s="66">
        <v>18212.452000000001</v>
      </c>
      <c r="EG77" s="66">
        <v>20540.972000000002</v>
      </c>
      <c r="EH77" s="66">
        <v>17526.25</v>
      </c>
      <c r="EI77" s="66">
        <v>18981.98</v>
      </c>
      <c r="EJ77" s="66">
        <v>17721.2</v>
      </c>
      <c r="EK77" s="66">
        <v>20313.8</v>
      </c>
      <c r="EL77" s="66">
        <v>19442.222000000002</v>
      </c>
      <c r="EM77" s="66">
        <v>24693.827000000001</v>
      </c>
      <c r="EN77" s="66">
        <v>27265.062000000002</v>
      </c>
      <c r="EO77" s="66">
        <v>52662.821000000004</v>
      </c>
      <c r="EQ77" s="114" t="s">
        <v>3218</v>
      </c>
      <c r="ER77" s="141">
        <v>52250.898999999998</v>
      </c>
      <c r="ES77" s="141">
        <v>59954.642999999996</v>
      </c>
      <c r="ET77" s="66">
        <v>60436.123</v>
      </c>
      <c r="EU77" s="66">
        <v>79151.808999999994</v>
      </c>
      <c r="EV77" s="1076"/>
      <c r="EW77" s="1077"/>
      <c r="EX77" s="1077"/>
      <c r="EY77" s="1078"/>
      <c r="EZ77" s="1078"/>
    </row>
    <row r="78" spans="1:156" s="17" customFormat="1" ht="11.25" customHeight="1" thickBot="1" x14ac:dyDescent="0.25">
      <c r="R78" s="294"/>
      <c r="BN78" s="128"/>
      <c r="BO78" s="336" t="s">
        <v>434</v>
      </c>
      <c r="BP78" s="337">
        <v>66479.7</v>
      </c>
      <c r="BQ78" s="337">
        <v>75490.8</v>
      </c>
      <c r="BR78" s="330">
        <v>81145.8</v>
      </c>
      <c r="BS78" s="330">
        <v>91466.5</v>
      </c>
      <c r="BT78" s="330">
        <v>97366.399999999994</v>
      </c>
      <c r="BU78" s="330">
        <v>102479.4</v>
      </c>
      <c r="BV78" s="330">
        <v>111899.5</v>
      </c>
      <c r="BW78" s="330">
        <v>123978.8</v>
      </c>
      <c r="BX78" s="330">
        <v>133676.1</v>
      </c>
      <c r="BY78" s="330">
        <v>147551.4</v>
      </c>
      <c r="BZ78" s="330">
        <v>149158</v>
      </c>
      <c r="CA78" s="330">
        <v>152852.20000000001</v>
      </c>
      <c r="CB78" s="330">
        <v>163051</v>
      </c>
      <c r="CC78" s="330">
        <v>168705.2</v>
      </c>
      <c r="CD78" s="330">
        <v>178471.1</v>
      </c>
      <c r="CE78" s="330">
        <v>186467.20000000001</v>
      </c>
      <c r="CF78" s="330">
        <v>216989.9</v>
      </c>
      <c r="CG78" s="330">
        <v>219068.1</v>
      </c>
      <c r="CH78" s="330">
        <v>235328.1</v>
      </c>
      <c r="CI78" s="330">
        <v>250622.3</v>
      </c>
      <c r="CJ78" s="330">
        <v>280351.09999999998</v>
      </c>
      <c r="CK78" s="330">
        <v>314325.90000000002</v>
      </c>
      <c r="CL78" s="330">
        <v>344041.6</v>
      </c>
      <c r="CM78" s="330">
        <v>364395.2</v>
      </c>
      <c r="CN78" s="330">
        <v>395558.1</v>
      </c>
      <c r="CO78" s="330">
        <v>412377.9</v>
      </c>
      <c r="CP78" s="330">
        <v>453913</v>
      </c>
      <c r="CQ78" s="330">
        <v>495409.9</v>
      </c>
      <c r="CR78" s="330">
        <v>502645.1</v>
      </c>
      <c r="CS78" s="330">
        <v>548257.69999999995</v>
      </c>
      <c r="CT78" s="330">
        <v>577917.6</v>
      </c>
      <c r="CU78" s="330">
        <v>622607.1</v>
      </c>
      <c r="CV78" s="330">
        <v>668994</v>
      </c>
      <c r="CW78" s="330">
        <v>680234.5</v>
      </c>
      <c r="CX78" s="330">
        <v>720924.4</v>
      </c>
      <c r="CY78" s="330">
        <v>742913.3</v>
      </c>
      <c r="CZ78" s="330">
        <v>797474.1</v>
      </c>
      <c r="DA78" s="330">
        <v>862557.5</v>
      </c>
      <c r="DB78" s="330">
        <v>864261.2</v>
      </c>
      <c r="DD78" s="151" t="s">
        <v>614</v>
      </c>
      <c r="DE78" s="103">
        <v>32540.7</v>
      </c>
      <c r="DF78" s="103">
        <v>26221.5</v>
      </c>
      <c r="DG78" s="103">
        <v>28547.5</v>
      </c>
      <c r="DH78" s="85">
        <v>34133.699999999997</v>
      </c>
      <c r="DJ78" s="172" t="s">
        <v>691</v>
      </c>
      <c r="DK78" s="141">
        <v>860.1</v>
      </c>
      <c r="DL78" s="66">
        <v>868.5</v>
      </c>
      <c r="DM78" s="66">
        <v>2207.5</v>
      </c>
      <c r="DN78" s="66">
        <v>3272.3</v>
      </c>
      <c r="DO78" s="66">
        <v>4085</v>
      </c>
      <c r="DP78" s="66">
        <v>6078.2</v>
      </c>
      <c r="DQ78" s="66">
        <v>5229.6000000000004</v>
      </c>
      <c r="DR78" s="66">
        <v>5489.5</v>
      </c>
      <c r="DS78" s="66">
        <v>5029.3999999999996</v>
      </c>
      <c r="DT78" s="66">
        <v>5870.6</v>
      </c>
      <c r="DU78" s="66">
        <v>4862.5</v>
      </c>
      <c r="DV78" s="66">
        <v>3667.4</v>
      </c>
      <c r="DW78" s="66">
        <v>4445.3999999999996</v>
      </c>
      <c r="DX78" s="66">
        <v>3789.5</v>
      </c>
      <c r="DY78" s="66">
        <v>3541.4</v>
      </c>
      <c r="DZ78" s="66">
        <v>3120.5</v>
      </c>
      <c r="EA78" s="66">
        <v>2917.6</v>
      </c>
      <c r="EB78" s="66">
        <v>3424.6</v>
      </c>
      <c r="EC78" s="66">
        <v>3803.6</v>
      </c>
      <c r="ED78" s="66">
        <v>3320.6930000000002</v>
      </c>
      <c r="EE78" s="66">
        <v>3963.5419999999999</v>
      </c>
      <c r="EF78" s="66">
        <v>3541.3789999999999</v>
      </c>
      <c r="EG78" s="66">
        <v>4429.78</v>
      </c>
      <c r="EH78" s="66">
        <v>3972.7829999999999</v>
      </c>
      <c r="EI78" s="66">
        <v>4017.7449999999999</v>
      </c>
      <c r="EJ78" s="66">
        <v>4608.2</v>
      </c>
      <c r="EK78" s="66">
        <v>3317.3</v>
      </c>
      <c r="EL78" s="66">
        <v>6640.277</v>
      </c>
      <c r="EM78" s="66">
        <v>7112.4430000000002</v>
      </c>
      <c r="EN78" s="66">
        <v>9685.7909999999993</v>
      </c>
      <c r="EO78" s="66">
        <v>13470.661</v>
      </c>
      <c r="EQ78" s="114" t="s">
        <v>3099</v>
      </c>
      <c r="ER78" s="141">
        <v>47811.858999999997</v>
      </c>
      <c r="ES78" s="141">
        <v>48232.150999999998</v>
      </c>
      <c r="ET78" s="66">
        <v>45604.938000000002</v>
      </c>
      <c r="EU78" s="66">
        <v>45889.942000000003</v>
      </c>
      <c r="EV78" s="1076"/>
      <c r="EW78" s="1076"/>
      <c r="EX78" s="1076"/>
      <c r="EY78" s="1078"/>
      <c r="EZ78" s="1078"/>
    </row>
    <row r="79" spans="1:156" s="17" customFormat="1" ht="11.25" customHeight="1" x14ac:dyDescent="0.2">
      <c r="R79" s="294"/>
      <c r="BN79" s="128"/>
      <c r="BP79" s="129"/>
      <c r="BQ79" s="129"/>
      <c r="DD79" s="151" t="s">
        <v>615</v>
      </c>
      <c r="DE79" s="103">
        <v>32831.5</v>
      </c>
      <c r="DF79" s="103">
        <v>28110.5</v>
      </c>
      <c r="DG79" s="103">
        <v>29671.9</v>
      </c>
      <c r="DH79" s="85">
        <v>27251.4</v>
      </c>
      <c r="DJ79" s="172" t="s">
        <v>692</v>
      </c>
      <c r="DK79" s="141">
        <v>1909.4</v>
      </c>
      <c r="DL79" s="66">
        <v>1836.1</v>
      </c>
      <c r="DM79" s="66">
        <v>1208</v>
      </c>
      <c r="DN79" s="66">
        <v>1064.5</v>
      </c>
      <c r="DO79" s="66">
        <v>1655.4</v>
      </c>
      <c r="DP79" s="66">
        <v>1549.4</v>
      </c>
      <c r="DQ79" s="66">
        <v>1435.5</v>
      </c>
      <c r="DR79" s="66">
        <v>1848.6</v>
      </c>
      <c r="DS79" s="66">
        <v>2954.4</v>
      </c>
      <c r="DT79" s="66">
        <v>2964.8</v>
      </c>
      <c r="DU79" s="66">
        <v>1951.6</v>
      </c>
      <c r="DV79" s="66">
        <v>1539.4</v>
      </c>
      <c r="DW79" s="66">
        <v>1941.3</v>
      </c>
      <c r="DX79" s="66">
        <v>2206.9</v>
      </c>
      <c r="DY79" s="66">
        <v>1784.5</v>
      </c>
      <c r="DZ79" s="66">
        <v>2203.6999999999998</v>
      </c>
      <c r="EA79" s="66">
        <v>1449.2</v>
      </c>
      <c r="EB79" s="66">
        <v>1748.8</v>
      </c>
      <c r="EC79" s="66">
        <v>1180.3</v>
      </c>
      <c r="ED79" s="66">
        <v>1233.05</v>
      </c>
      <c r="EE79" s="66">
        <v>1317.2940000000001</v>
      </c>
      <c r="EF79" s="66">
        <v>2104.1480000000001</v>
      </c>
      <c r="EG79" s="66">
        <v>1817.088</v>
      </c>
      <c r="EH79" s="66">
        <v>1575.9690000000001</v>
      </c>
      <c r="EI79" s="66">
        <v>1183.0609999999999</v>
      </c>
      <c r="EJ79" s="66">
        <v>2265.3000000000002</v>
      </c>
      <c r="EK79" s="66">
        <v>2311.8000000000002</v>
      </c>
      <c r="EL79" s="66">
        <v>2670.6790000000001</v>
      </c>
      <c r="EM79" s="66">
        <v>3303.2040000000002</v>
      </c>
      <c r="EN79" s="66">
        <v>3021.7269999999999</v>
      </c>
      <c r="EO79" s="66">
        <v>2613.0819999999999</v>
      </c>
      <c r="EQ79" s="114" t="s">
        <v>3100</v>
      </c>
      <c r="ER79" s="141">
        <v>189649.58499999999</v>
      </c>
      <c r="ES79" s="141">
        <v>202478.89499999999</v>
      </c>
      <c r="ET79" s="66">
        <v>220348.99299999999</v>
      </c>
      <c r="EU79" s="66">
        <v>212298.628</v>
      </c>
      <c r="EV79" s="1076"/>
      <c r="EW79" s="1076"/>
      <c r="EX79" s="1076"/>
      <c r="EY79" s="1078"/>
      <c r="EZ79" s="1078"/>
    </row>
    <row r="80" spans="1:156" s="17" customFormat="1" ht="11.25" customHeight="1" x14ac:dyDescent="0.2">
      <c r="R80" s="294"/>
      <c r="BN80" s="128"/>
      <c r="BP80" s="71"/>
      <c r="BQ80" s="71"/>
      <c r="BR80" s="71"/>
      <c r="BS80" s="71"/>
      <c r="BT80" s="71"/>
      <c r="BU80" s="71"/>
      <c r="BV80" s="71"/>
      <c r="BW80" s="71"/>
      <c r="BX80" s="71"/>
      <c r="BY80" s="71"/>
      <c r="BZ80" s="71"/>
      <c r="CA80" s="71"/>
      <c r="CB80" s="71"/>
      <c r="CC80" s="71"/>
      <c r="CD80" s="71"/>
      <c r="CE80" s="71"/>
      <c r="CF80" s="71"/>
      <c r="CG80" s="71"/>
      <c r="CH80" s="71"/>
      <c r="CI80" s="71"/>
      <c r="CJ80" s="71"/>
      <c r="CK80" s="71"/>
      <c r="CL80" s="71"/>
      <c r="CM80" s="71"/>
      <c r="CN80" s="71"/>
      <c r="CO80" s="71"/>
      <c r="CP80" s="71"/>
      <c r="CQ80" s="71"/>
      <c r="CR80" s="71"/>
      <c r="CS80" s="71"/>
      <c r="CT80" s="71"/>
      <c r="CU80" s="71"/>
      <c r="CV80" s="71"/>
      <c r="CW80" s="71"/>
      <c r="CX80" s="71"/>
      <c r="CY80" s="71"/>
      <c r="CZ80" s="71"/>
      <c r="DA80" s="71"/>
      <c r="DB80" s="71"/>
      <c r="DD80" s="151" t="s">
        <v>1722</v>
      </c>
      <c r="DE80" s="103">
        <v>472.1</v>
      </c>
      <c r="DF80" s="103">
        <v>257.89999999999998</v>
      </c>
      <c r="DG80" s="103">
        <v>104.3</v>
      </c>
      <c r="DH80" s="85">
        <v>238.2</v>
      </c>
      <c r="DJ80" s="172" t="s">
        <v>1725</v>
      </c>
      <c r="DK80" s="141">
        <v>128</v>
      </c>
      <c r="DL80" s="66">
        <v>168.4</v>
      </c>
      <c r="DM80" s="66">
        <v>370.5</v>
      </c>
      <c r="DN80" s="66">
        <v>440.4</v>
      </c>
      <c r="DO80" s="66">
        <v>652.9</v>
      </c>
      <c r="DP80" s="66">
        <v>817.6</v>
      </c>
      <c r="DQ80" s="66">
        <v>1389</v>
      </c>
      <c r="DR80" s="66">
        <v>1195.5</v>
      </c>
      <c r="DS80" s="66">
        <v>1435.1</v>
      </c>
      <c r="DT80" s="66">
        <v>1644.2</v>
      </c>
      <c r="DU80" s="66">
        <v>1873.8</v>
      </c>
      <c r="DV80" s="66">
        <v>994.5</v>
      </c>
      <c r="DW80" s="66">
        <v>1277.0999999999999</v>
      </c>
      <c r="DX80" s="66">
        <v>1031.9000000000001</v>
      </c>
      <c r="DY80" s="66">
        <v>923.1</v>
      </c>
      <c r="DZ80" s="66">
        <v>864</v>
      </c>
      <c r="EA80" s="66">
        <v>825.8</v>
      </c>
      <c r="EB80" s="66">
        <v>676.4</v>
      </c>
      <c r="EC80" s="66">
        <v>546.29999999999995</v>
      </c>
      <c r="ED80" s="66">
        <v>777.28800000000001</v>
      </c>
      <c r="EE80" s="66">
        <v>519.78300000000002</v>
      </c>
      <c r="EF80" s="66">
        <v>549.33900000000006</v>
      </c>
      <c r="EG80" s="66">
        <v>615.43899999999996</v>
      </c>
      <c r="EH80" s="66">
        <v>660.03</v>
      </c>
      <c r="EI80" s="66">
        <v>631.00199999999995</v>
      </c>
      <c r="EJ80" s="66">
        <v>566.5</v>
      </c>
      <c r="EK80" s="66">
        <v>645.5</v>
      </c>
      <c r="EL80" s="66">
        <v>660.65599999999995</v>
      </c>
      <c r="EM80" s="66">
        <v>673.96699999999998</v>
      </c>
      <c r="EN80" s="66">
        <v>552.68200000000002</v>
      </c>
      <c r="EO80" s="66">
        <v>563.23199999999997</v>
      </c>
      <c r="EQ80" s="114" t="s">
        <v>3101</v>
      </c>
      <c r="ER80" s="141">
        <v>159114.177</v>
      </c>
      <c r="ES80" s="141">
        <v>163175.6</v>
      </c>
      <c r="ET80" s="66">
        <v>172309.90400000001</v>
      </c>
      <c r="EU80" s="66">
        <v>177294.36499999999</v>
      </c>
      <c r="EV80" s="1076"/>
      <c r="EW80" s="1076"/>
      <c r="EX80" s="1076"/>
      <c r="EY80" s="1078"/>
      <c r="EZ80" s="1078"/>
    </row>
    <row r="81" spans="18:156" s="17" customFormat="1" ht="11.25" customHeight="1" x14ac:dyDescent="0.2">
      <c r="R81" s="294"/>
      <c r="BN81" s="128"/>
      <c r="BP81" s="71"/>
      <c r="BQ81" s="71"/>
      <c r="BR81" s="71"/>
      <c r="BS81" s="71"/>
      <c r="BT81" s="71"/>
      <c r="BU81" s="71"/>
      <c r="BV81" s="71"/>
      <c r="BW81" s="71"/>
      <c r="BX81" s="71"/>
      <c r="BY81" s="71"/>
      <c r="BZ81" s="71"/>
      <c r="CA81" s="71"/>
      <c r="CB81" s="71"/>
      <c r="CC81" s="71"/>
      <c r="CD81" s="71"/>
      <c r="CE81" s="71"/>
      <c r="CF81" s="71"/>
      <c r="CG81" s="71"/>
      <c r="CH81" s="71"/>
      <c r="CI81" s="71"/>
      <c r="CJ81" s="71"/>
      <c r="CK81" s="71"/>
      <c r="CL81" s="71"/>
      <c r="CM81" s="71"/>
      <c r="CN81" s="71"/>
      <c r="CO81" s="71"/>
      <c r="CP81" s="71"/>
      <c r="CQ81" s="71"/>
      <c r="CR81" s="71"/>
      <c r="CS81" s="71"/>
      <c r="CT81" s="71"/>
      <c r="CU81" s="71"/>
      <c r="CV81" s="71"/>
      <c r="CW81" s="71"/>
      <c r="CX81" s="71"/>
      <c r="CY81" s="71"/>
      <c r="CZ81" s="71"/>
      <c r="DA81" s="71"/>
      <c r="DB81" s="71"/>
      <c r="DD81" s="151" t="s">
        <v>1723</v>
      </c>
      <c r="DE81" s="103">
        <v>3364.2</v>
      </c>
      <c r="DF81" s="103">
        <v>4032.4</v>
      </c>
      <c r="DG81" s="103">
        <v>3953.7</v>
      </c>
      <c r="DH81" s="85">
        <v>4030.6</v>
      </c>
      <c r="DJ81" s="172" t="s">
        <v>1726</v>
      </c>
      <c r="DK81" s="141">
        <v>2417.8000000000002</v>
      </c>
      <c r="DL81" s="66">
        <v>4459.1000000000004</v>
      </c>
      <c r="DM81" s="66">
        <v>4255.7</v>
      </c>
      <c r="DN81" s="66">
        <v>4549.5</v>
      </c>
      <c r="DO81" s="66">
        <v>3920.4</v>
      </c>
      <c r="DP81" s="66">
        <v>4195.2</v>
      </c>
      <c r="DQ81" s="66">
        <v>5587.4</v>
      </c>
      <c r="DR81" s="66">
        <v>5590.1</v>
      </c>
      <c r="DS81" s="66">
        <v>3676.8</v>
      </c>
      <c r="DT81" s="66">
        <v>3986.3</v>
      </c>
      <c r="DU81" s="66">
        <v>4422.5</v>
      </c>
      <c r="DV81" s="66">
        <v>5094.8</v>
      </c>
      <c r="DW81" s="66">
        <v>4638.1000000000004</v>
      </c>
      <c r="DX81" s="66">
        <v>4220.3999999999996</v>
      </c>
      <c r="DY81" s="66">
        <v>4410.1000000000004</v>
      </c>
      <c r="DZ81" s="66">
        <v>5178.3</v>
      </c>
      <c r="EA81" s="66">
        <v>5419.3</v>
      </c>
      <c r="EB81" s="66">
        <v>5100.2</v>
      </c>
      <c r="EC81" s="66">
        <v>4761.2</v>
      </c>
      <c r="ED81" s="66">
        <v>4718.4539999999997</v>
      </c>
      <c r="EE81" s="66">
        <v>4805.5159999999996</v>
      </c>
      <c r="EF81" s="66">
        <v>5192.33</v>
      </c>
      <c r="EG81" s="66">
        <v>5428.607</v>
      </c>
      <c r="EH81" s="66">
        <v>4674.7259999999997</v>
      </c>
      <c r="EI81" s="66">
        <v>4443.3280000000004</v>
      </c>
      <c r="EJ81" s="66">
        <v>4502.1000000000004</v>
      </c>
      <c r="EK81" s="66">
        <v>4765.8999999999996</v>
      </c>
      <c r="EL81" s="66">
        <v>4742.6379999999999</v>
      </c>
      <c r="EM81" s="66">
        <v>4986.4369999999999</v>
      </c>
      <c r="EN81" s="66">
        <v>5188.1639999999998</v>
      </c>
      <c r="EO81" s="66">
        <v>4924.0119999999997</v>
      </c>
      <c r="EQ81" s="114" t="s">
        <v>3219</v>
      </c>
      <c r="ER81" s="141">
        <v>35476.894999999997</v>
      </c>
      <c r="ES81" s="141">
        <v>36431.519</v>
      </c>
      <c r="ET81" s="66">
        <v>40358.756999999998</v>
      </c>
      <c r="EU81" s="66">
        <v>33704.326000000001</v>
      </c>
      <c r="EV81" s="1076"/>
      <c r="EW81" s="1076"/>
      <c r="EX81" s="1076"/>
      <c r="EY81" s="1078"/>
      <c r="EZ81" s="1078"/>
    </row>
    <row r="82" spans="18:156" s="17" customFormat="1" ht="11.25" customHeight="1" x14ac:dyDescent="0.2">
      <c r="R82" s="294"/>
      <c r="BN82" s="128"/>
      <c r="BP82" s="71"/>
      <c r="BQ82" s="71"/>
      <c r="BR82" s="71"/>
      <c r="BS82" s="71"/>
      <c r="BT82" s="71"/>
      <c r="BU82" s="71"/>
      <c r="BV82" s="71"/>
      <c r="BW82" s="71"/>
      <c r="BX82" s="71"/>
      <c r="BY82" s="71"/>
      <c r="BZ82" s="71"/>
      <c r="CA82" s="71"/>
      <c r="CB82" s="71"/>
      <c r="CC82" s="71"/>
      <c r="CD82" s="71"/>
      <c r="CE82" s="71"/>
      <c r="CF82" s="71"/>
      <c r="CG82" s="71"/>
      <c r="CH82" s="407"/>
      <c r="CI82" s="71"/>
      <c r="CJ82" s="71"/>
      <c r="CK82" s="71"/>
      <c r="CL82" s="71"/>
      <c r="CM82" s="71"/>
      <c r="CN82" s="71"/>
      <c r="CO82" s="71"/>
      <c r="CP82" s="71"/>
      <c r="CQ82" s="71"/>
      <c r="CR82" s="71"/>
      <c r="CS82" s="71"/>
      <c r="CT82" s="71"/>
      <c r="CU82" s="71"/>
      <c r="CV82" s="129"/>
      <c r="CW82" s="71"/>
      <c r="CX82" s="71"/>
      <c r="CY82" s="71"/>
      <c r="CZ82" s="71"/>
      <c r="DA82" s="71"/>
      <c r="DB82" s="71"/>
      <c r="DD82" s="151" t="s">
        <v>1724</v>
      </c>
      <c r="DE82" s="103">
        <v>1004.1</v>
      </c>
      <c r="DF82" s="103">
        <v>714.1</v>
      </c>
      <c r="DG82" s="103">
        <v>738.9</v>
      </c>
      <c r="DH82" s="85">
        <v>239</v>
      </c>
      <c r="DJ82" s="172" t="s">
        <v>1727</v>
      </c>
      <c r="DK82" s="141">
        <v>147.9</v>
      </c>
      <c r="DL82" s="66">
        <v>89.1</v>
      </c>
      <c r="DM82" s="66">
        <v>84</v>
      </c>
      <c r="DN82" s="66">
        <v>121.7</v>
      </c>
      <c r="DO82" s="66">
        <v>111.3</v>
      </c>
      <c r="DP82" s="66">
        <v>107.6</v>
      </c>
      <c r="DQ82" s="66">
        <v>112.9</v>
      </c>
      <c r="DR82" s="66">
        <v>94.5</v>
      </c>
      <c r="DS82" s="66">
        <v>129.9</v>
      </c>
      <c r="DT82" s="66">
        <v>130</v>
      </c>
      <c r="DU82" s="66">
        <v>201</v>
      </c>
      <c r="DV82" s="66">
        <v>94.9</v>
      </c>
      <c r="DW82" s="66">
        <v>144.80000000000001</v>
      </c>
      <c r="DX82" s="66">
        <v>149.6</v>
      </c>
      <c r="DY82" s="66">
        <v>119</v>
      </c>
      <c r="DZ82" s="66">
        <v>164.1</v>
      </c>
      <c r="EA82" s="66">
        <v>94.6</v>
      </c>
      <c r="EB82" s="66">
        <v>106.1</v>
      </c>
      <c r="EC82" s="66">
        <v>91.5</v>
      </c>
      <c r="ED82" s="66">
        <v>69.313999999999993</v>
      </c>
      <c r="EE82" s="66">
        <v>73.209999999999994</v>
      </c>
      <c r="EF82" s="66">
        <v>88.480999999999995</v>
      </c>
      <c r="EG82" s="66">
        <v>412.8</v>
      </c>
      <c r="EH82" s="66">
        <v>101.193</v>
      </c>
      <c r="EI82" s="66">
        <v>61.67</v>
      </c>
      <c r="EJ82" s="66">
        <v>73.900000000000006</v>
      </c>
      <c r="EK82" s="66">
        <v>64.5</v>
      </c>
      <c r="EL82" s="66">
        <v>268.40699999999998</v>
      </c>
      <c r="EM82" s="66">
        <v>72.209000000000003</v>
      </c>
      <c r="EN82" s="66">
        <v>60.369</v>
      </c>
      <c r="EO82" s="66">
        <v>68.585999999999999</v>
      </c>
      <c r="EQ82" s="114" t="s">
        <v>3102</v>
      </c>
      <c r="ER82" s="141">
        <v>11232.982</v>
      </c>
      <c r="ES82" s="141">
        <v>8539.06</v>
      </c>
      <c r="ET82" s="66">
        <v>6546.683</v>
      </c>
      <c r="EU82" s="66">
        <v>4603.759</v>
      </c>
      <c r="EV82" s="1076"/>
      <c r="EW82" s="1076"/>
      <c r="EX82" s="1076"/>
      <c r="EY82" s="1078"/>
      <c r="EZ82" s="1078"/>
    </row>
    <row r="83" spans="18:156" s="17" customFormat="1" ht="11.25" customHeight="1" x14ac:dyDescent="0.2">
      <c r="R83" s="294"/>
      <c r="BN83" s="128"/>
      <c r="BP83" s="71"/>
      <c r="BQ83" s="129"/>
      <c r="BR83" s="71"/>
      <c r="BS83" s="71"/>
      <c r="BT83" s="71"/>
      <c r="BU83" s="71"/>
      <c r="BV83" s="71"/>
      <c r="BW83" s="71"/>
      <c r="BX83" s="71"/>
      <c r="BY83" s="71"/>
      <c r="BZ83" s="71"/>
      <c r="CA83" s="71"/>
      <c r="CB83" s="71"/>
      <c r="CC83" s="71"/>
      <c r="CD83" s="71"/>
      <c r="CE83" s="71"/>
      <c r="CF83" s="71"/>
      <c r="CG83" s="71"/>
      <c r="CH83" s="71"/>
      <c r="CI83" s="71"/>
      <c r="CJ83" s="71"/>
      <c r="CK83" s="71"/>
      <c r="CL83" s="71"/>
      <c r="CM83" s="71"/>
      <c r="CN83" s="71"/>
      <c r="CO83" s="71"/>
      <c r="CP83" s="71"/>
      <c r="CQ83" s="71"/>
      <c r="CR83" s="71"/>
      <c r="CS83" s="71"/>
      <c r="CT83" s="71"/>
      <c r="CU83" s="71"/>
      <c r="CV83" s="71"/>
      <c r="CW83" s="71"/>
      <c r="CX83" s="71"/>
      <c r="CY83" s="71"/>
      <c r="CZ83" s="71"/>
      <c r="DA83" s="71"/>
      <c r="DB83" s="71"/>
      <c r="DD83" s="992" t="s">
        <v>616</v>
      </c>
      <c r="DE83" s="103">
        <v>14544.5</v>
      </c>
      <c r="DF83" s="103">
        <v>13387.2</v>
      </c>
      <c r="DG83" s="103">
        <v>12086.3</v>
      </c>
      <c r="DH83" s="85">
        <v>14119.7</v>
      </c>
      <c r="DJ83" s="172" t="s">
        <v>693</v>
      </c>
      <c r="DK83" s="141">
        <v>4505.3</v>
      </c>
      <c r="DL83" s="66">
        <v>7260</v>
      </c>
      <c r="DM83" s="66">
        <v>11402.2</v>
      </c>
      <c r="DN83" s="66">
        <v>11698.5</v>
      </c>
      <c r="DO83" s="66">
        <v>11473.6</v>
      </c>
      <c r="DP83" s="66">
        <v>8635.5</v>
      </c>
      <c r="DQ83" s="66">
        <v>10515.9</v>
      </c>
      <c r="DR83" s="66">
        <v>10701.4</v>
      </c>
      <c r="DS83" s="66">
        <v>18653.599999999999</v>
      </c>
      <c r="DT83" s="66">
        <v>21466.3</v>
      </c>
      <c r="DU83" s="66">
        <v>20589.400000000001</v>
      </c>
      <c r="DV83" s="66">
        <v>21863.4</v>
      </c>
      <c r="DW83" s="66">
        <v>22003.200000000001</v>
      </c>
      <c r="DX83" s="66">
        <v>22097.7</v>
      </c>
      <c r="DY83" s="66">
        <v>22971.200000000001</v>
      </c>
      <c r="DZ83" s="66">
        <v>22561.8</v>
      </c>
      <c r="EA83" s="66">
        <v>22637</v>
      </c>
      <c r="EB83" s="66">
        <v>23049.8</v>
      </c>
      <c r="EC83" s="66">
        <v>23477.5</v>
      </c>
      <c r="ED83" s="66">
        <v>28645.113000000001</v>
      </c>
      <c r="EE83" s="66">
        <v>22900.027999999998</v>
      </c>
      <c r="EF83" s="66">
        <v>22161.368999999999</v>
      </c>
      <c r="EG83" s="66">
        <v>24289.348999999998</v>
      </c>
      <c r="EH83" s="66">
        <v>21470.169000000002</v>
      </c>
      <c r="EI83" s="66">
        <v>18685.218000000001</v>
      </c>
      <c r="EJ83" s="66">
        <v>18842.5</v>
      </c>
      <c r="EK83" s="66">
        <v>24239.3</v>
      </c>
      <c r="EL83" s="66">
        <v>35898.042999999998</v>
      </c>
      <c r="EM83" s="66">
        <v>33610.406999999999</v>
      </c>
      <c r="EN83" s="66">
        <v>31611.784</v>
      </c>
      <c r="EO83" s="66">
        <v>37239.300999999999</v>
      </c>
      <c r="EQ83" s="114" t="s">
        <v>3103</v>
      </c>
      <c r="ER83" s="141">
        <v>124026.417</v>
      </c>
      <c r="ES83" s="141">
        <v>117800.048</v>
      </c>
      <c r="ET83" s="66">
        <v>108912.74</v>
      </c>
      <c r="EU83" s="66">
        <v>117296.151</v>
      </c>
      <c r="EV83" s="1076"/>
      <c r="EW83" s="1076"/>
      <c r="EX83" s="1076"/>
      <c r="EY83" s="1078"/>
      <c r="EZ83" s="1078"/>
    </row>
    <row r="84" spans="18:156" s="17" customFormat="1" ht="11.25" customHeight="1" x14ac:dyDescent="0.2">
      <c r="R84" s="294"/>
      <c r="BN84" s="128"/>
      <c r="BP84" s="71"/>
      <c r="BQ84" s="71"/>
      <c r="BR84" s="71"/>
      <c r="BS84" s="71"/>
      <c r="BT84" s="71"/>
      <c r="BU84" s="71"/>
      <c r="BV84" s="71"/>
      <c r="BW84" s="71"/>
      <c r="BX84" s="71"/>
      <c r="BY84" s="71"/>
      <c r="BZ84" s="71"/>
      <c r="CA84" s="71"/>
      <c r="CB84" s="71"/>
      <c r="CC84" s="71"/>
      <c r="CD84" s="71"/>
      <c r="CE84" s="71"/>
      <c r="CF84" s="71"/>
      <c r="CG84" s="71"/>
      <c r="CH84" s="71"/>
      <c r="CI84" s="71"/>
      <c r="CJ84" s="71"/>
      <c r="CK84" s="71"/>
      <c r="CL84" s="71"/>
      <c r="CM84" s="71"/>
      <c r="CN84" s="71"/>
      <c r="CO84" s="71"/>
      <c r="CP84" s="71"/>
      <c r="CQ84" s="71"/>
      <c r="CR84" s="71"/>
      <c r="CS84" s="71"/>
      <c r="CT84" s="71"/>
      <c r="CU84" s="71"/>
      <c r="CV84" s="71"/>
      <c r="CW84" s="71"/>
      <c r="CX84" s="71"/>
      <c r="CY84" s="71"/>
      <c r="CZ84" s="71"/>
      <c r="DA84" s="71"/>
      <c r="DB84" s="71"/>
      <c r="DD84" s="992" t="s">
        <v>617</v>
      </c>
      <c r="DE84" s="103">
        <v>6987.7</v>
      </c>
      <c r="DF84" s="103">
        <v>6474.8</v>
      </c>
      <c r="DG84" s="103">
        <v>9063.1</v>
      </c>
      <c r="DH84" s="85">
        <v>7629.7</v>
      </c>
      <c r="DJ84" s="991" t="s">
        <v>694</v>
      </c>
      <c r="DK84" s="141">
        <v>2291.9</v>
      </c>
      <c r="DL84" s="66">
        <v>1506.6</v>
      </c>
      <c r="DM84" s="66">
        <v>3016.5</v>
      </c>
      <c r="DN84" s="66">
        <v>2517.3000000000002</v>
      </c>
      <c r="DO84" s="66">
        <v>2936.7</v>
      </c>
      <c r="DP84" s="66">
        <v>1350</v>
      </c>
      <c r="DQ84" s="66">
        <v>1195.2</v>
      </c>
      <c r="DR84" s="66">
        <v>1696.2</v>
      </c>
      <c r="DS84" s="66">
        <v>1910.6</v>
      </c>
      <c r="DT84" s="66">
        <v>2135.9</v>
      </c>
      <c r="DU84" s="66">
        <v>2659.4</v>
      </c>
      <c r="DV84" s="66">
        <v>4928</v>
      </c>
      <c r="DW84" s="66">
        <v>3380.2</v>
      </c>
      <c r="DX84" s="66">
        <v>4906.3</v>
      </c>
      <c r="DY84" s="66">
        <v>7111.1</v>
      </c>
      <c r="DZ84" s="66">
        <v>7212.4</v>
      </c>
      <c r="EA84" s="66">
        <v>9392.2999999999993</v>
      </c>
      <c r="EB84" s="66">
        <v>12620.1</v>
      </c>
      <c r="EC84" s="66">
        <v>17715.5</v>
      </c>
      <c r="ED84" s="66">
        <v>14805.953</v>
      </c>
      <c r="EE84" s="66">
        <v>17840.946</v>
      </c>
      <c r="EF84" s="66">
        <v>14765.874</v>
      </c>
      <c r="EG84" s="66">
        <v>22174.608</v>
      </c>
      <c r="EH84" s="66">
        <v>25781.460999999999</v>
      </c>
      <c r="EI84" s="66">
        <v>19810.09</v>
      </c>
      <c r="EJ84" s="66">
        <v>25890</v>
      </c>
      <c r="EK84" s="66">
        <v>27447.599999999999</v>
      </c>
      <c r="EL84" s="66">
        <v>25970.956999999999</v>
      </c>
      <c r="EM84" s="66">
        <v>32258.190999999999</v>
      </c>
      <c r="EN84" s="66">
        <v>51800.987999999998</v>
      </c>
      <c r="EO84" s="66">
        <v>38900.964999999997</v>
      </c>
      <c r="EQ84" s="114" t="s">
        <v>3104</v>
      </c>
      <c r="ER84" s="141">
        <v>20251.267</v>
      </c>
      <c r="ES84" s="141">
        <v>22211.803</v>
      </c>
      <c r="ET84" s="66">
        <v>18659.918000000001</v>
      </c>
      <c r="EU84" s="66">
        <v>13200.168</v>
      </c>
      <c r="EV84" s="1076"/>
      <c r="EW84" s="1076"/>
      <c r="EX84" s="1076"/>
      <c r="EY84" s="1078"/>
      <c r="EZ84" s="1078"/>
    </row>
    <row r="85" spans="18:156" s="17" customFormat="1" ht="11.25" customHeight="1" x14ac:dyDescent="0.2">
      <c r="R85" s="294"/>
      <c r="BN85" s="128"/>
      <c r="BP85" s="71"/>
      <c r="BQ85" s="71"/>
      <c r="BR85" s="71"/>
      <c r="BS85" s="71"/>
      <c r="BT85" s="71"/>
      <c r="BU85" s="71"/>
      <c r="BV85" s="71"/>
      <c r="BW85" s="71"/>
      <c r="BX85" s="71"/>
      <c r="BY85" s="71"/>
      <c r="BZ85" s="71"/>
      <c r="CA85" s="71"/>
      <c r="CB85" s="71"/>
      <c r="CC85" s="71"/>
      <c r="CD85" s="71"/>
      <c r="CE85" s="71"/>
      <c r="CF85" s="71"/>
      <c r="CG85" s="71"/>
      <c r="CH85" s="71"/>
      <c r="CI85" s="71"/>
      <c r="CJ85" s="71"/>
      <c r="CK85" s="71"/>
      <c r="CL85" s="71"/>
      <c r="CM85" s="71"/>
      <c r="CN85" s="71"/>
      <c r="CO85" s="71"/>
      <c r="CP85" s="71"/>
      <c r="CQ85" s="71"/>
      <c r="CR85" s="71"/>
      <c r="CS85" s="71"/>
      <c r="CT85" s="71"/>
      <c r="CU85" s="71"/>
      <c r="CV85" s="71"/>
      <c r="CW85" s="71"/>
      <c r="CX85" s="71"/>
      <c r="CY85" s="71"/>
      <c r="CZ85" s="71"/>
      <c r="DA85" s="71"/>
      <c r="DB85" s="71"/>
      <c r="DD85" s="992" t="s">
        <v>618</v>
      </c>
      <c r="DE85" s="103">
        <v>46342.8</v>
      </c>
      <c r="DF85" s="103">
        <v>47064</v>
      </c>
      <c r="DG85" s="103">
        <v>68820.899999999994</v>
      </c>
      <c r="DH85" s="85">
        <v>75980.399999999994</v>
      </c>
      <c r="DJ85" s="991" t="s">
        <v>695</v>
      </c>
      <c r="DK85" s="141">
        <v>6143.3</v>
      </c>
      <c r="DL85" s="66">
        <v>9068</v>
      </c>
      <c r="DM85" s="66">
        <v>12450.4</v>
      </c>
      <c r="DN85" s="66">
        <v>14176.8</v>
      </c>
      <c r="DO85" s="66">
        <v>17254.2</v>
      </c>
      <c r="DP85" s="66">
        <v>20530.2</v>
      </c>
      <c r="DQ85" s="66">
        <v>26579.7</v>
      </c>
      <c r="DR85" s="66">
        <v>42934.3</v>
      </c>
      <c r="DS85" s="66">
        <v>67671.899999999994</v>
      </c>
      <c r="DT85" s="66">
        <v>107031.1</v>
      </c>
      <c r="DU85" s="66">
        <v>146983.20000000001</v>
      </c>
      <c r="DV85" s="66">
        <v>152197.20000000001</v>
      </c>
      <c r="DW85" s="66">
        <v>179560.4</v>
      </c>
      <c r="DX85" s="66">
        <v>209776.8</v>
      </c>
      <c r="DY85" s="66">
        <v>231997.6</v>
      </c>
      <c r="DZ85" s="66">
        <v>263825.7</v>
      </c>
      <c r="EA85" s="66">
        <v>292414.90000000002</v>
      </c>
      <c r="EB85" s="66">
        <v>271860.40000000002</v>
      </c>
      <c r="EC85" s="66">
        <v>280953.2</v>
      </c>
      <c r="ED85" s="66">
        <v>218792.95499999999</v>
      </c>
      <c r="EE85" s="66">
        <v>253154.467</v>
      </c>
      <c r="EF85" s="66">
        <v>267296.94699999999</v>
      </c>
      <c r="EG85" s="66">
        <v>257949.58799999999</v>
      </c>
      <c r="EH85" s="66">
        <v>256015.326</v>
      </c>
      <c r="EI85" s="66">
        <v>277759.87900000002</v>
      </c>
      <c r="EJ85" s="66">
        <v>304465.59999999998</v>
      </c>
      <c r="EK85" s="66">
        <v>352064.8</v>
      </c>
      <c r="EL85" s="66">
        <v>364046.94400000002</v>
      </c>
      <c r="EM85" s="66">
        <v>379772.33199999999</v>
      </c>
      <c r="EN85" s="66">
        <v>447033.51299999998</v>
      </c>
      <c r="EO85" s="66">
        <v>445387.136</v>
      </c>
      <c r="EQ85" s="114" t="s">
        <v>3105</v>
      </c>
      <c r="ER85" s="141">
        <v>53259.178</v>
      </c>
      <c r="ES85" s="141">
        <v>91203.536999999997</v>
      </c>
      <c r="ET85" s="66">
        <v>64169.017</v>
      </c>
      <c r="EU85" s="66">
        <v>43929.49</v>
      </c>
      <c r="EV85" s="1076"/>
      <c r="EW85" s="1076"/>
      <c r="EX85" s="1076"/>
      <c r="EY85" s="1078"/>
      <c r="EZ85" s="1078"/>
    </row>
    <row r="86" spans="18:156" s="17" customFormat="1" ht="11.25" customHeight="1" x14ac:dyDescent="0.2">
      <c r="R86" s="294"/>
      <c r="BN86" s="128"/>
      <c r="BP86" s="71"/>
      <c r="BQ86" s="71"/>
      <c r="BR86" s="71"/>
      <c r="BS86" s="71"/>
      <c r="BT86" s="71"/>
      <c r="BU86" s="71"/>
      <c r="BV86" s="71"/>
      <c r="BW86" s="71"/>
      <c r="BX86" s="71"/>
      <c r="BY86" s="71"/>
      <c r="BZ86" s="71"/>
      <c r="CA86" s="71"/>
      <c r="CB86" s="71"/>
      <c r="CC86" s="71"/>
      <c r="CD86" s="71"/>
      <c r="CE86" s="71"/>
      <c r="CF86" s="71"/>
      <c r="CG86" s="71"/>
      <c r="CH86" s="71"/>
      <c r="CI86" s="71"/>
      <c r="CJ86" s="71"/>
      <c r="CK86" s="71"/>
      <c r="CL86" s="71"/>
      <c r="CM86" s="71"/>
      <c r="CN86" s="71"/>
      <c r="CO86" s="71"/>
      <c r="CP86" s="71"/>
      <c r="CQ86" s="71"/>
      <c r="CR86" s="71"/>
      <c r="CS86" s="71"/>
      <c r="CT86" s="71"/>
      <c r="CU86" s="71"/>
      <c r="CV86" s="71"/>
      <c r="CW86" s="71"/>
      <c r="CX86" s="71"/>
      <c r="CY86" s="71"/>
      <c r="CZ86" s="71"/>
      <c r="DA86" s="71"/>
      <c r="DB86" s="71"/>
      <c r="DD86" s="148" t="s">
        <v>619</v>
      </c>
      <c r="DE86" s="136">
        <v>9419.7000000000007</v>
      </c>
      <c r="DF86" s="136">
        <v>8499.2999999999993</v>
      </c>
      <c r="DG86" s="136">
        <v>8482.9</v>
      </c>
      <c r="DH86" s="147">
        <v>13334.3</v>
      </c>
      <c r="DJ86" s="991" t="s">
        <v>696</v>
      </c>
      <c r="DK86" s="141">
        <v>15539.4</v>
      </c>
      <c r="DL86" s="66">
        <v>17286.5</v>
      </c>
      <c r="DM86" s="66">
        <v>22543.5</v>
      </c>
      <c r="DN86" s="66">
        <v>29846.3</v>
      </c>
      <c r="DO86" s="66">
        <v>36138.1</v>
      </c>
      <c r="DP86" s="66">
        <v>37164.6</v>
      </c>
      <c r="DQ86" s="66">
        <v>49829.2</v>
      </c>
      <c r="DR86" s="66">
        <v>51628.800000000003</v>
      </c>
      <c r="DS86" s="66">
        <v>64169.599999999999</v>
      </c>
      <c r="DT86" s="66">
        <v>79293.2</v>
      </c>
      <c r="DU86" s="66">
        <v>78450.399999999994</v>
      </c>
      <c r="DV86" s="66">
        <v>68892.100000000006</v>
      </c>
      <c r="DW86" s="66">
        <v>64985.599999999999</v>
      </c>
      <c r="DX86" s="66">
        <v>65825.600000000006</v>
      </c>
      <c r="DY86" s="66">
        <v>69536.2</v>
      </c>
      <c r="DZ86" s="66">
        <v>66211.100000000006</v>
      </c>
      <c r="EA86" s="66">
        <v>66669.3</v>
      </c>
      <c r="EB86" s="66">
        <v>53026.8</v>
      </c>
      <c r="EC86" s="66">
        <v>52959.4</v>
      </c>
      <c r="ED86" s="66">
        <v>52251.482000000004</v>
      </c>
      <c r="EE86" s="66">
        <v>54705.491999999998</v>
      </c>
      <c r="EF86" s="66">
        <v>48292.972999999998</v>
      </c>
      <c r="EG86" s="66">
        <v>60192.453000000001</v>
      </c>
      <c r="EH86" s="66">
        <v>64370.788</v>
      </c>
      <c r="EI86" s="66">
        <v>85328.623999999996</v>
      </c>
      <c r="EJ86" s="66">
        <v>96347.199999999997</v>
      </c>
      <c r="EK86" s="66">
        <v>106781.2</v>
      </c>
      <c r="EL86" s="66">
        <v>131483.09899999999</v>
      </c>
      <c r="EM86" s="66">
        <v>138445.774</v>
      </c>
      <c r="EN86" s="66">
        <v>165346.75599999999</v>
      </c>
      <c r="EO86" s="66">
        <v>157562.59099999999</v>
      </c>
      <c r="EQ86" s="114" t="s">
        <v>3106</v>
      </c>
      <c r="ER86" s="141">
        <v>12798.043</v>
      </c>
      <c r="ES86" s="141">
        <v>10753.028</v>
      </c>
      <c r="ET86" s="66">
        <v>12606.079</v>
      </c>
      <c r="EU86" s="66">
        <v>13778.757</v>
      </c>
      <c r="EV86" s="1076"/>
      <c r="EW86" s="1076"/>
      <c r="EX86" s="1076"/>
      <c r="EY86" s="1078"/>
      <c r="EZ86" s="1078"/>
    </row>
    <row r="87" spans="18:156" s="17" customFormat="1" ht="11.25" customHeight="1" x14ac:dyDescent="0.2">
      <c r="R87" s="294"/>
      <c r="BN87" s="128"/>
      <c r="BP87" s="250"/>
      <c r="BQ87" s="250"/>
      <c r="BR87" s="250"/>
      <c r="BS87" s="250"/>
      <c r="BT87" s="250"/>
      <c r="BU87" s="250"/>
      <c r="BV87" s="250"/>
      <c r="BW87" s="250"/>
      <c r="BX87" s="250"/>
      <c r="BY87" s="250"/>
      <c r="BZ87" s="250"/>
      <c r="CA87" s="250"/>
      <c r="CB87" s="408"/>
      <c r="CC87" s="250"/>
      <c r="CD87" s="250"/>
      <c r="CE87" s="250"/>
      <c r="CF87" s="250"/>
      <c r="CG87" s="250"/>
      <c r="CH87" s="250"/>
      <c r="CI87" s="250"/>
      <c r="CJ87" s="250"/>
      <c r="CK87" s="250"/>
      <c r="CL87" s="292"/>
      <c r="CM87" s="250"/>
      <c r="CN87" s="250"/>
      <c r="CO87" s="250"/>
      <c r="CP87" s="250"/>
      <c r="CQ87" s="250"/>
      <c r="CR87" s="250"/>
      <c r="CS87" s="250"/>
      <c r="CT87" s="250"/>
      <c r="CU87" s="250"/>
      <c r="CV87" s="250"/>
      <c r="CW87" s="250"/>
      <c r="CX87" s="250"/>
      <c r="CY87" s="250"/>
      <c r="CZ87" s="250"/>
      <c r="DA87" s="250"/>
      <c r="DB87" s="250"/>
      <c r="DD87" s="148" t="s">
        <v>620</v>
      </c>
      <c r="DE87" s="136">
        <v>78367.3</v>
      </c>
      <c r="DF87" s="136">
        <v>76017.899999999994</v>
      </c>
      <c r="DG87" s="136">
        <v>77324.2</v>
      </c>
      <c r="DH87" s="147">
        <v>107258.3</v>
      </c>
      <c r="DJ87" s="172" t="s">
        <v>697</v>
      </c>
      <c r="DK87" s="141">
        <v>12138.3</v>
      </c>
      <c r="DL87" s="66">
        <v>12794.5</v>
      </c>
      <c r="DM87" s="66">
        <v>17088.400000000001</v>
      </c>
      <c r="DN87" s="66">
        <v>23544.2</v>
      </c>
      <c r="DO87" s="66">
        <v>27926</v>
      </c>
      <c r="DP87" s="66">
        <v>29310.5</v>
      </c>
      <c r="DQ87" s="66">
        <v>39591.199999999997</v>
      </c>
      <c r="DR87" s="66">
        <v>41062.9</v>
      </c>
      <c r="DS87" s="66">
        <v>49843.3</v>
      </c>
      <c r="DT87" s="66">
        <v>59541.3</v>
      </c>
      <c r="DU87" s="66">
        <v>59870</v>
      </c>
      <c r="DV87" s="66">
        <v>53902.2</v>
      </c>
      <c r="DW87" s="66">
        <v>51799.3</v>
      </c>
      <c r="DX87" s="66">
        <v>51131</v>
      </c>
      <c r="DY87" s="66">
        <v>51943.8</v>
      </c>
      <c r="DZ87" s="66">
        <v>50019.9</v>
      </c>
      <c r="EA87" s="66">
        <v>49408.6</v>
      </c>
      <c r="EB87" s="66">
        <v>40032</v>
      </c>
      <c r="EC87" s="66">
        <v>37754.199999999997</v>
      </c>
      <c r="ED87" s="66">
        <v>36028.678999999996</v>
      </c>
      <c r="EE87" s="66">
        <v>38315.031999999999</v>
      </c>
      <c r="EF87" s="66">
        <v>36701.631000000001</v>
      </c>
      <c r="EG87" s="66">
        <v>38443.726000000002</v>
      </c>
      <c r="EH87" s="66">
        <v>44715.887999999999</v>
      </c>
      <c r="EI87" s="66">
        <v>50747.743999999999</v>
      </c>
      <c r="EJ87" s="66">
        <v>49023.7</v>
      </c>
      <c r="EK87" s="66">
        <v>48342.2</v>
      </c>
      <c r="EL87" s="66">
        <v>66099.381999999998</v>
      </c>
      <c r="EM87" s="66">
        <v>72276.351999999999</v>
      </c>
      <c r="EN87" s="66">
        <v>89822.002999999997</v>
      </c>
      <c r="EO87" s="66">
        <v>80614.725999999995</v>
      </c>
      <c r="EQ87" s="114" t="s">
        <v>3107</v>
      </c>
      <c r="ER87" s="141">
        <v>3434.029</v>
      </c>
      <c r="ES87" s="141">
        <v>3452.7930000000001</v>
      </c>
      <c r="ET87" s="66">
        <v>3456.973</v>
      </c>
      <c r="EU87" s="66">
        <v>3884.625</v>
      </c>
      <c r="EV87" s="1076"/>
      <c r="EW87" s="1076"/>
      <c r="EX87" s="1076"/>
      <c r="EY87" s="1078"/>
      <c r="EZ87" s="1078"/>
    </row>
    <row r="88" spans="18:156" s="17" customFormat="1" ht="11.25" customHeight="1" x14ac:dyDescent="0.2">
      <c r="R88" s="294"/>
      <c r="BN88" s="128"/>
      <c r="BP88" s="129"/>
      <c r="BQ88" s="129"/>
      <c r="BR88" s="129"/>
      <c r="BS88" s="129"/>
      <c r="BT88" s="129"/>
      <c r="BU88" s="129"/>
      <c r="BV88" s="129"/>
      <c r="BW88" s="129"/>
      <c r="BX88" s="129"/>
      <c r="BY88" s="129"/>
      <c r="BZ88" s="129"/>
      <c r="CA88" s="129"/>
      <c r="CB88" s="129"/>
      <c r="CC88" s="129"/>
      <c r="CD88" s="129"/>
      <c r="CE88" s="129"/>
      <c r="CF88" s="129"/>
      <c r="CG88" s="129"/>
      <c r="CH88" s="129"/>
      <c r="CI88" s="129"/>
      <c r="CJ88" s="129"/>
      <c r="CK88" s="129"/>
      <c r="CL88" s="129"/>
      <c r="CM88" s="129"/>
      <c r="CN88" s="129"/>
      <c r="CO88" s="129"/>
      <c r="CP88" s="129"/>
      <c r="CQ88" s="129"/>
      <c r="CR88" s="129"/>
      <c r="CS88" s="129"/>
      <c r="CT88" s="129"/>
      <c r="CU88" s="129"/>
      <c r="CV88" s="129"/>
      <c r="CW88" s="129"/>
      <c r="CX88" s="129"/>
      <c r="CY88" s="129"/>
      <c r="CZ88" s="129"/>
      <c r="DA88" s="129"/>
      <c r="DB88" s="129"/>
      <c r="DD88" s="135" t="s">
        <v>621</v>
      </c>
      <c r="DE88" s="105">
        <v>8278.7000000000007</v>
      </c>
      <c r="DF88" s="105">
        <v>7693.1</v>
      </c>
      <c r="DG88" s="105">
        <v>4216.3999999999996</v>
      </c>
      <c r="DH88" s="134">
        <v>5487.1</v>
      </c>
      <c r="DJ88" s="172" t="s">
        <v>698</v>
      </c>
      <c r="DK88" s="141">
        <v>3401.1</v>
      </c>
      <c r="DL88" s="66">
        <v>4492</v>
      </c>
      <c r="DM88" s="66">
        <v>5455.2</v>
      </c>
      <c r="DN88" s="66">
        <v>6302.1</v>
      </c>
      <c r="DO88" s="66">
        <v>8212.1</v>
      </c>
      <c r="DP88" s="66">
        <v>7854.2</v>
      </c>
      <c r="DQ88" s="66">
        <v>10238</v>
      </c>
      <c r="DR88" s="66">
        <v>10565.9</v>
      </c>
      <c r="DS88" s="66">
        <v>14326.3</v>
      </c>
      <c r="DT88" s="66">
        <v>19751.8</v>
      </c>
      <c r="DU88" s="66">
        <v>18580.3</v>
      </c>
      <c r="DV88" s="66">
        <v>14989.9</v>
      </c>
      <c r="DW88" s="66">
        <v>13186.3</v>
      </c>
      <c r="DX88" s="66">
        <v>14694.6</v>
      </c>
      <c r="DY88" s="66">
        <v>17592.400000000001</v>
      </c>
      <c r="DZ88" s="66">
        <v>16191.2</v>
      </c>
      <c r="EA88" s="66">
        <v>17260.7</v>
      </c>
      <c r="EB88" s="66">
        <v>12994.9</v>
      </c>
      <c r="EC88" s="66">
        <v>15205.2</v>
      </c>
      <c r="ED88" s="66">
        <v>16222.803</v>
      </c>
      <c r="EE88" s="66">
        <v>16390.46</v>
      </c>
      <c r="EF88" s="66">
        <v>11591.342000000001</v>
      </c>
      <c r="EG88" s="66">
        <v>21748.726999999999</v>
      </c>
      <c r="EH88" s="66">
        <v>19654.900000000001</v>
      </c>
      <c r="EI88" s="66">
        <v>34580.879999999997</v>
      </c>
      <c r="EJ88" s="66">
        <v>47323.5</v>
      </c>
      <c r="EK88" s="66">
        <v>58439</v>
      </c>
      <c r="EL88" s="66">
        <v>65383.716999999997</v>
      </c>
      <c r="EM88" s="66">
        <v>66169.422000000006</v>
      </c>
      <c r="EN88" s="66">
        <v>75524.752999999997</v>
      </c>
      <c r="EO88" s="66">
        <v>76947.865000000005</v>
      </c>
      <c r="EQ88" s="114" t="s">
        <v>3108</v>
      </c>
      <c r="ER88" s="141">
        <v>39327.112999999998</v>
      </c>
      <c r="ES88" s="141">
        <v>38099.233</v>
      </c>
      <c r="ET88" s="66">
        <v>41343.451999999997</v>
      </c>
      <c r="EU88" s="66">
        <v>41994.642</v>
      </c>
      <c r="EV88" s="1076"/>
      <c r="EW88" s="1076"/>
      <c r="EX88" s="1076"/>
      <c r="EY88" s="1078"/>
      <c r="EZ88" s="1078"/>
    </row>
    <row r="89" spans="18:156" s="17" customFormat="1" ht="11.25" customHeight="1" thickBot="1" x14ac:dyDescent="0.25">
      <c r="R89" s="294"/>
      <c r="BN89" s="128"/>
      <c r="BP89" s="129"/>
      <c r="BQ89" s="129"/>
      <c r="CI89" s="129"/>
      <c r="CJ89" s="129"/>
      <c r="CK89" s="129"/>
      <c r="CL89" s="129"/>
      <c r="CM89" s="129"/>
      <c r="CN89" s="129"/>
      <c r="CO89" s="129"/>
      <c r="CP89" s="129"/>
      <c r="CQ89" s="129"/>
      <c r="CR89" s="129"/>
      <c r="CS89" s="129"/>
      <c r="CT89" s="129"/>
      <c r="CU89" s="129"/>
      <c r="CV89" s="129"/>
      <c r="CW89" s="129"/>
      <c r="CX89" s="129"/>
      <c r="CY89" s="129"/>
      <c r="CZ89" s="129"/>
      <c r="DA89" s="129"/>
      <c r="DB89" s="129"/>
      <c r="DE89" s="106"/>
      <c r="DF89" s="106"/>
      <c r="DG89" s="106"/>
      <c r="DH89" s="106"/>
      <c r="DJ89" s="991" t="s">
        <v>699</v>
      </c>
      <c r="DK89" s="141">
        <v>89395.3</v>
      </c>
      <c r="DL89" s="66">
        <v>97818</v>
      </c>
      <c r="DM89" s="66">
        <v>128217.5</v>
      </c>
      <c r="DN89" s="66">
        <v>124817.4</v>
      </c>
      <c r="DO89" s="66">
        <v>164437.29999999999</v>
      </c>
      <c r="DP89" s="66">
        <v>179568.4</v>
      </c>
      <c r="DQ89" s="66">
        <v>210886.3</v>
      </c>
      <c r="DR89" s="66">
        <v>209529</v>
      </c>
      <c r="DS89" s="66">
        <v>222036.5</v>
      </c>
      <c r="DT89" s="66">
        <v>245093.6</v>
      </c>
      <c r="DU89" s="66">
        <v>244713.5</v>
      </c>
      <c r="DV89" s="66">
        <v>226381.2</v>
      </c>
      <c r="DW89" s="66">
        <v>231335.7</v>
      </c>
      <c r="DX89" s="66">
        <v>220443.9</v>
      </c>
      <c r="DY89" s="66">
        <v>228189.1</v>
      </c>
      <c r="DZ89" s="66">
        <v>203351.8</v>
      </c>
      <c r="EA89" s="66">
        <v>209246.8</v>
      </c>
      <c r="EB89" s="66">
        <v>200280.3</v>
      </c>
      <c r="EC89" s="66">
        <v>213565.7</v>
      </c>
      <c r="ED89" s="66">
        <v>201630.829</v>
      </c>
      <c r="EE89" s="66">
        <v>234291.976</v>
      </c>
      <c r="EF89" s="66">
        <v>215865.35200000001</v>
      </c>
      <c r="EG89" s="66">
        <v>233198.57800000001</v>
      </c>
      <c r="EH89" s="66">
        <v>228458.36300000001</v>
      </c>
      <c r="EI89" s="66">
        <v>252366.68299999999</v>
      </c>
      <c r="EJ89" s="66">
        <v>259619.5</v>
      </c>
      <c r="EK89" s="66">
        <v>281236.7</v>
      </c>
      <c r="EL89" s="66">
        <v>296578.44699999999</v>
      </c>
      <c r="EM89" s="66">
        <v>335734.06900000002</v>
      </c>
      <c r="EN89" s="66">
        <v>360292.74900000001</v>
      </c>
      <c r="EO89" s="66">
        <v>414569.05900000001</v>
      </c>
      <c r="EQ89" s="114" t="s">
        <v>3109</v>
      </c>
      <c r="ER89" s="141">
        <v>420.05799999999999</v>
      </c>
      <c r="ES89" s="141">
        <v>396.505</v>
      </c>
      <c r="ET89" s="66">
        <v>323.33100000000002</v>
      </c>
      <c r="EU89" s="66">
        <v>364.65600000000001</v>
      </c>
      <c r="EV89" s="1076"/>
      <c r="EW89" s="1076"/>
      <c r="EX89" s="1076"/>
      <c r="EY89" s="1078"/>
      <c r="EZ89" s="1078"/>
    </row>
    <row r="90" spans="18:156" s="17" customFormat="1" ht="11.25" customHeight="1" thickBot="1" x14ac:dyDescent="0.25">
      <c r="R90" s="294"/>
      <c r="BN90" s="128"/>
      <c r="BP90" s="129"/>
      <c r="BQ90" s="129"/>
      <c r="DD90" s="329" t="s">
        <v>622</v>
      </c>
      <c r="DE90" s="58">
        <v>910037.3</v>
      </c>
      <c r="DF90" s="58">
        <v>885007.5</v>
      </c>
      <c r="DG90" s="58">
        <v>936194.7</v>
      </c>
      <c r="DH90" s="330">
        <v>969871.7</v>
      </c>
      <c r="DJ90" s="172" t="s">
        <v>700</v>
      </c>
      <c r="DK90" s="141">
        <v>946.9</v>
      </c>
      <c r="DL90" s="66">
        <v>1343.8</v>
      </c>
      <c r="DM90" s="66">
        <v>3289.7</v>
      </c>
      <c r="DN90" s="66">
        <v>3279.5</v>
      </c>
      <c r="DO90" s="66">
        <v>8725.2000000000007</v>
      </c>
      <c r="DP90" s="66">
        <v>12323.7</v>
      </c>
      <c r="DQ90" s="66">
        <v>16989.599999999999</v>
      </c>
      <c r="DR90" s="66">
        <v>14184.9</v>
      </c>
      <c r="DS90" s="66">
        <v>13213</v>
      </c>
      <c r="DT90" s="66">
        <v>15399.1</v>
      </c>
      <c r="DU90" s="66">
        <v>13080.1</v>
      </c>
      <c r="DV90" s="66">
        <v>16257</v>
      </c>
      <c r="DW90" s="66">
        <v>14475.7</v>
      </c>
      <c r="DX90" s="66">
        <v>12694.9</v>
      </c>
      <c r="DY90" s="66">
        <v>13845.1</v>
      </c>
      <c r="DZ90" s="66">
        <v>10351.1</v>
      </c>
      <c r="EA90" s="66">
        <v>14503.5</v>
      </c>
      <c r="EB90" s="66">
        <v>16738.2</v>
      </c>
      <c r="EC90" s="66">
        <v>13285.7</v>
      </c>
      <c r="ED90" s="66">
        <v>14460.334000000001</v>
      </c>
      <c r="EE90" s="66">
        <v>14399.743</v>
      </c>
      <c r="EF90" s="66">
        <v>13209.222</v>
      </c>
      <c r="EG90" s="66">
        <v>13256.772999999999</v>
      </c>
      <c r="EH90" s="66">
        <v>13315.695</v>
      </c>
      <c r="EI90" s="66">
        <v>6609.8670000000002</v>
      </c>
      <c r="EJ90" s="66">
        <v>15797.7</v>
      </c>
      <c r="EK90" s="66">
        <v>26003.8</v>
      </c>
      <c r="EL90" s="66">
        <v>17526.028999999999</v>
      </c>
      <c r="EM90" s="66">
        <v>17649.624</v>
      </c>
      <c r="EN90" s="66">
        <v>19036.134999999998</v>
      </c>
      <c r="EO90" s="66">
        <v>21295.124</v>
      </c>
      <c r="EQ90" s="991" t="s">
        <v>3110</v>
      </c>
      <c r="ER90" s="141">
        <v>482775.179</v>
      </c>
      <c r="ES90" s="141">
        <v>502389.00799999997</v>
      </c>
      <c r="ET90" s="66">
        <v>490261.87400000001</v>
      </c>
      <c r="EU90" s="66">
        <v>532076.19099999999</v>
      </c>
      <c r="EV90" s="1076"/>
      <c r="EW90" s="1076"/>
      <c r="EX90" s="1076"/>
      <c r="EY90" s="1078"/>
      <c r="EZ90" s="1078"/>
    </row>
    <row r="91" spans="18:156" s="17" customFormat="1" ht="11.25" customHeight="1" x14ac:dyDescent="0.2">
      <c r="R91" s="294"/>
      <c r="BN91" s="128"/>
      <c r="BP91" s="129"/>
      <c r="BQ91" s="129"/>
      <c r="DE91" s="162"/>
      <c r="DF91" s="162"/>
      <c r="DG91" s="162"/>
      <c r="DH91" s="163"/>
      <c r="DJ91" s="172" t="s">
        <v>701</v>
      </c>
      <c r="DK91" s="141">
        <v>72415.7</v>
      </c>
      <c r="DL91" s="66">
        <v>80329.7</v>
      </c>
      <c r="DM91" s="66">
        <v>92525.2</v>
      </c>
      <c r="DN91" s="66">
        <v>94259.7</v>
      </c>
      <c r="DO91" s="66">
        <v>113688.2</v>
      </c>
      <c r="DP91" s="66">
        <v>132427.29999999999</v>
      </c>
      <c r="DQ91" s="66">
        <v>143488.79999999999</v>
      </c>
      <c r="DR91" s="66">
        <v>139563.9</v>
      </c>
      <c r="DS91" s="66">
        <v>146993</v>
      </c>
      <c r="DT91" s="66">
        <v>157276</v>
      </c>
      <c r="DU91" s="66">
        <v>146162.70000000001</v>
      </c>
      <c r="DV91" s="66">
        <v>129310.3</v>
      </c>
      <c r="DW91" s="66">
        <v>129131.3</v>
      </c>
      <c r="DX91" s="66">
        <v>120150.7</v>
      </c>
      <c r="DY91" s="66">
        <v>123438.5</v>
      </c>
      <c r="DZ91" s="66">
        <v>108050.5</v>
      </c>
      <c r="EA91" s="66">
        <v>105951.5</v>
      </c>
      <c r="EB91" s="66">
        <v>100931</v>
      </c>
      <c r="EC91" s="66">
        <v>107221.6</v>
      </c>
      <c r="ED91" s="66">
        <v>99327.167000000001</v>
      </c>
      <c r="EE91" s="66">
        <v>115188.764</v>
      </c>
      <c r="EF91" s="66">
        <v>103295.003</v>
      </c>
      <c r="EG91" s="66">
        <v>117675.573</v>
      </c>
      <c r="EH91" s="66">
        <v>118584.03200000001</v>
      </c>
      <c r="EI91" s="66">
        <v>130468.11199999999</v>
      </c>
      <c r="EJ91" s="66">
        <v>132008.4</v>
      </c>
      <c r="EK91" s="66">
        <v>130766.7</v>
      </c>
      <c r="EL91" s="66">
        <v>141452.69500000001</v>
      </c>
      <c r="EM91" s="66">
        <v>164304.04800000001</v>
      </c>
      <c r="EN91" s="66">
        <v>190506.81400000001</v>
      </c>
      <c r="EO91" s="66">
        <v>228711.15900000001</v>
      </c>
      <c r="EQ91" s="991" t="s">
        <v>3111</v>
      </c>
      <c r="ER91" s="141">
        <v>20221.222000000002</v>
      </c>
      <c r="ES91" s="141">
        <v>14958.482</v>
      </c>
      <c r="ET91" s="66">
        <v>15076.164000000001</v>
      </c>
      <c r="EU91" s="66">
        <v>23204.165000000001</v>
      </c>
      <c r="EV91" s="1076"/>
      <c r="EW91" s="1076"/>
      <c r="EX91" s="1076"/>
      <c r="EY91" s="1078"/>
      <c r="EZ91" s="1078"/>
    </row>
    <row r="92" spans="18:156" s="17" customFormat="1" ht="11.25" customHeight="1" x14ac:dyDescent="0.2">
      <c r="R92" s="294"/>
      <c r="BN92" s="128"/>
      <c r="BO92" s="130"/>
      <c r="BP92" s="164"/>
      <c r="BQ92" s="164"/>
      <c r="BR92" s="165"/>
      <c r="BS92" s="165"/>
      <c r="BT92" s="165"/>
      <c r="BU92" s="165"/>
      <c r="BV92" s="165"/>
      <c r="BW92" s="165"/>
      <c r="BX92" s="165"/>
      <c r="BY92" s="165"/>
      <c r="BZ92" s="128"/>
      <c r="CA92" s="128"/>
      <c r="CB92" s="128"/>
      <c r="CC92" s="128"/>
      <c r="CD92" s="128"/>
      <c r="CE92" s="128"/>
      <c r="CF92" s="128"/>
      <c r="CG92" s="128"/>
      <c r="CH92" s="128"/>
      <c r="CI92" s="128"/>
      <c r="CJ92" s="128"/>
      <c r="CK92" s="128"/>
      <c r="DE92" s="166"/>
      <c r="DF92" s="166"/>
      <c r="DG92" s="166"/>
      <c r="DH92" s="166"/>
      <c r="DJ92" s="173" t="s">
        <v>702</v>
      </c>
      <c r="DK92" s="141">
        <v>31003.599999999999</v>
      </c>
      <c r="DL92" s="66">
        <v>37583.800000000003</v>
      </c>
      <c r="DM92" s="66">
        <v>34334.800000000003</v>
      </c>
      <c r="DN92" s="66">
        <v>29514.1</v>
      </c>
      <c r="DO92" s="66">
        <v>34693.5</v>
      </c>
      <c r="DP92" s="66">
        <v>42825.1</v>
      </c>
      <c r="DQ92" s="66">
        <v>38058.699999999997</v>
      </c>
      <c r="DR92" s="66">
        <v>42205.7</v>
      </c>
      <c r="DS92" s="66">
        <v>41337</v>
      </c>
      <c r="DT92" s="66">
        <v>48123.7</v>
      </c>
      <c r="DU92" s="66">
        <v>41944.9</v>
      </c>
      <c r="DV92" s="66">
        <v>33547.5</v>
      </c>
      <c r="DW92" s="66">
        <v>39468</v>
      </c>
      <c r="DX92" s="66">
        <v>33432.400000000001</v>
      </c>
      <c r="DY92" s="66">
        <v>40330.199999999997</v>
      </c>
      <c r="DZ92" s="66">
        <v>34826.400000000001</v>
      </c>
      <c r="EA92" s="66">
        <v>34044.1</v>
      </c>
      <c r="EB92" s="66">
        <v>27810.9</v>
      </c>
      <c r="EC92" s="66">
        <v>30964</v>
      </c>
      <c r="ED92" s="66">
        <v>27597.276000000002</v>
      </c>
      <c r="EE92" s="66">
        <v>27411.996999999999</v>
      </c>
      <c r="EF92" s="66">
        <v>22999.439999999999</v>
      </c>
      <c r="EG92" s="66">
        <v>29545.042000000001</v>
      </c>
      <c r="EH92" s="66">
        <v>27423.8</v>
      </c>
      <c r="EI92" s="66">
        <v>22160.505000000001</v>
      </c>
      <c r="EJ92" s="66">
        <v>27144.3</v>
      </c>
      <c r="EK92" s="66">
        <v>20302.099999999999</v>
      </c>
      <c r="EL92" s="66">
        <v>19755.786</v>
      </c>
      <c r="EM92" s="66">
        <v>19429.690999999999</v>
      </c>
      <c r="EN92" s="66">
        <v>24502.196</v>
      </c>
      <c r="EO92" s="66">
        <v>30932.888999999999</v>
      </c>
      <c r="EQ92" s="991" t="s">
        <v>3220</v>
      </c>
      <c r="ER92" s="141">
        <v>153170.45300000001</v>
      </c>
      <c r="ES92" s="141">
        <v>127089.738</v>
      </c>
      <c r="ET92" s="66">
        <v>129053.817</v>
      </c>
      <c r="EU92" s="66">
        <v>145073.633</v>
      </c>
      <c r="EV92" s="1076"/>
      <c r="EW92" s="1076"/>
      <c r="EX92" s="1076"/>
      <c r="EY92" s="1078"/>
      <c r="EZ92" s="1078"/>
    </row>
    <row r="93" spans="18:156" s="17" customFormat="1" ht="11.25" customHeight="1" x14ac:dyDescent="0.2">
      <c r="R93" s="294"/>
      <c r="BN93" s="128"/>
      <c r="BP93" s="129"/>
      <c r="BQ93" s="129"/>
      <c r="DE93" s="166"/>
      <c r="DF93" s="166"/>
      <c r="DG93" s="166"/>
      <c r="DH93" s="166"/>
      <c r="DJ93" s="173" t="s">
        <v>703</v>
      </c>
      <c r="DK93" s="141">
        <v>14078.9</v>
      </c>
      <c r="DL93" s="66">
        <v>16251.5</v>
      </c>
      <c r="DM93" s="66">
        <v>19650.5</v>
      </c>
      <c r="DN93" s="66">
        <v>23725.3</v>
      </c>
      <c r="DO93" s="66">
        <v>27912.799999999999</v>
      </c>
      <c r="DP93" s="66">
        <v>32500.2</v>
      </c>
      <c r="DQ93" s="66">
        <v>36164.5</v>
      </c>
      <c r="DR93" s="66">
        <v>29842.7</v>
      </c>
      <c r="DS93" s="66">
        <v>31372.9</v>
      </c>
      <c r="DT93" s="66">
        <v>35954.5</v>
      </c>
      <c r="DU93" s="66">
        <v>37552.699999999997</v>
      </c>
      <c r="DV93" s="66">
        <v>30380.3</v>
      </c>
      <c r="DW93" s="66">
        <v>28876.1</v>
      </c>
      <c r="DX93" s="66">
        <v>29565.7</v>
      </c>
      <c r="DY93" s="66">
        <v>29492.400000000001</v>
      </c>
      <c r="DZ93" s="66">
        <v>24083.7</v>
      </c>
      <c r="EA93" s="66">
        <v>22763.4</v>
      </c>
      <c r="EB93" s="66">
        <v>25522.2</v>
      </c>
      <c r="EC93" s="66">
        <v>24243.5</v>
      </c>
      <c r="ED93" s="66">
        <v>19776.518</v>
      </c>
      <c r="EE93" s="66">
        <v>28212.240000000002</v>
      </c>
      <c r="EF93" s="66">
        <v>21549.169000000002</v>
      </c>
      <c r="EG93" s="66">
        <v>23541.128000000001</v>
      </c>
      <c r="EH93" s="66">
        <v>20404.399000000001</v>
      </c>
      <c r="EI93" s="66">
        <v>26325.601999999999</v>
      </c>
      <c r="EJ93" s="66">
        <v>24347.7</v>
      </c>
      <c r="EK93" s="66">
        <v>28028.400000000001</v>
      </c>
      <c r="EL93" s="66">
        <v>32468.848000000002</v>
      </c>
      <c r="EM93" s="66">
        <v>37753.569000000003</v>
      </c>
      <c r="EN93" s="66">
        <v>42022.614999999998</v>
      </c>
      <c r="EO93" s="66">
        <v>53935.199999999997</v>
      </c>
      <c r="EQ93" s="143" t="s">
        <v>3112</v>
      </c>
      <c r="ER93" s="141">
        <v>73455.264999999999</v>
      </c>
      <c r="ES93" s="141">
        <v>60145.279000000002</v>
      </c>
      <c r="ET93" s="66">
        <v>68031.917000000001</v>
      </c>
      <c r="EU93" s="66">
        <v>87957.87</v>
      </c>
      <c r="EV93" s="1076"/>
      <c r="EW93" s="1076"/>
      <c r="EX93" s="1076"/>
      <c r="EY93" s="1078"/>
      <c r="EZ93" s="1078"/>
    </row>
    <row r="94" spans="18:156" s="17" customFormat="1" ht="11.25" customHeight="1" x14ac:dyDescent="0.2">
      <c r="R94" s="294"/>
      <c r="BN94" s="128"/>
      <c r="BO94" s="128"/>
      <c r="BP94" s="129"/>
      <c r="BQ94" s="129"/>
      <c r="DE94" s="166"/>
      <c r="DF94" s="166"/>
      <c r="DG94" s="166"/>
      <c r="DH94" s="166"/>
      <c r="DJ94" s="173" t="s">
        <v>704</v>
      </c>
      <c r="DK94" s="141">
        <v>27333.1</v>
      </c>
      <c r="DL94" s="66">
        <v>26494.3</v>
      </c>
      <c r="DM94" s="66">
        <v>38539.800000000003</v>
      </c>
      <c r="DN94" s="66">
        <v>41020.300000000003</v>
      </c>
      <c r="DO94" s="66">
        <v>51081.8</v>
      </c>
      <c r="DP94" s="66">
        <v>57102</v>
      </c>
      <c r="DQ94" s="66">
        <v>69265.600000000006</v>
      </c>
      <c r="DR94" s="66">
        <v>67515.5</v>
      </c>
      <c r="DS94" s="66">
        <v>74283.100000000006</v>
      </c>
      <c r="DT94" s="66">
        <v>73197.8</v>
      </c>
      <c r="DU94" s="66">
        <v>66665.2</v>
      </c>
      <c r="DV94" s="66">
        <v>65382.5</v>
      </c>
      <c r="DW94" s="66">
        <v>60787.199999999997</v>
      </c>
      <c r="DX94" s="66">
        <v>57152.6</v>
      </c>
      <c r="DY94" s="66">
        <v>53615.9</v>
      </c>
      <c r="DZ94" s="66">
        <v>49140.4</v>
      </c>
      <c r="EA94" s="66">
        <v>49143.9</v>
      </c>
      <c r="EB94" s="66">
        <v>47597.9</v>
      </c>
      <c r="EC94" s="66">
        <v>52014.1</v>
      </c>
      <c r="ED94" s="66">
        <v>51953.373</v>
      </c>
      <c r="EE94" s="66">
        <v>59564.527000000002</v>
      </c>
      <c r="EF94" s="66">
        <v>58746.394</v>
      </c>
      <c r="EG94" s="66">
        <v>64589.402999999998</v>
      </c>
      <c r="EH94" s="66">
        <v>70755.832999999999</v>
      </c>
      <c r="EI94" s="66">
        <v>81982.005000000005</v>
      </c>
      <c r="EJ94" s="66">
        <v>80516.5</v>
      </c>
      <c r="EK94" s="66">
        <v>82436.3</v>
      </c>
      <c r="EL94" s="66">
        <v>89228.061000000002</v>
      </c>
      <c r="EM94" s="66">
        <v>107120.788</v>
      </c>
      <c r="EN94" s="66">
        <v>123982.003</v>
      </c>
      <c r="EO94" s="66">
        <v>143843.07</v>
      </c>
      <c r="EQ94" s="143" t="s">
        <v>3113</v>
      </c>
      <c r="ER94" s="141">
        <v>76034.285999999993</v>
      </c>
      <c r="ES94" s="141">
        <v>65301.837</v>
      </c>
      <c r="ET94" s="66">
        <v>59660.87</v>
      </c>
      <c r="EU94" s="66">
        <v>55809.597999999998</v>
      </c>
      <c r="EV94" s="1076"/>
      <c r="EW94" s="1076"/>
      <c r="EX94" s="1076"/>
      <c r="EY94" s="1078"/>
      <c r="EZ94" s="1078"/>
    </row>
    <row r="95" spans="18:156" s="17" customFormat="1" ht="11.25" customHeight="1" x14ac:dyDescent="0.2">
      <c r="R95" s="294"/>
      <c r="BN95" s="128"/>
      <c r="BO95" s="128"/>
      <c r="BP95" s="129"/>
      <c r="BQ95" s="129"/>
      <c r="DE95" s="167"/>
      <c r="DF95" s="167"/>
      <c r="DG95" s="167"/>
      <c r="DH95" s="167"/>
      <c r="DJ95" s="172" t="s">
        <v>419</v>
      </c>
      <c r="DK95" s="141">
        <v>16032.8</v>
      </c>
      <c r="DL95" s="66">
        <v>16144.6</v>
      </c>
      <c r="DM95" s="66">
        <v>32402.6</v>
      </c>
      <c r="DN95" s="66">
        <v>27278.2</v>
      </c>
      <c r="DO95" s="66">
        <v>42023.9</v>
      </c>
      <c r="DP95" s="66">
        <v>34817.300000000003</v>
      </c>
      <c r="DQ95" s="66">
        <v>50407.9</v>
      </c>
      <c r="DR95" s="66">
        <v>55780.2</v>
      </c>
      <c r="DS95" s="66">
        <v>61830.6</v>
      </c>
      <c r="DT95" s="66">
        <v>72418.5</v>
      </c>
      <c r="DU95" s="66">
        <v>85470.8</v>
      </c>
      <c r="DV95" s="66">
        <v>80814</v>
      </c>
      <c r="DW95" s="66">
        <v>87728.7</v>
      </c>
      <c r="DX95" s="66">
        <v>87598.3</v>
      </c>
      <c r="DY95" s="66">
        <v>90905.5</v>
      </c>
      <c r="DZ95" s="66">
        <v>84950.2</v>
      </c>
      <c r="EA95" s="66">
        <v>88791.9</v>
      </c>
      <c r="EB95" s="66">
        <v>82611.199999999997</v>
      </c>
      <c r="EC95" s="66">
        <v>93058.3</v>
      </c>
      <c r="ED95" s="66">
        <v>87843.327999999994</v>
      </c>
      <c r="EE95" s="66">
        <v>104703.469</v>
      </c>
      <c r="EF95" s="66">
        <v>99361.126999999993</v>
      </c>
      <c r="EG95" s="66">
        <v>102266.232</v>
      </c>
      <c r="EH95" s="66">
        <v>96558.635999999999</v>
      </c>
      <c r="EI95" s="66">
        <v>115288.704</v>
      </c>
      <c r="EJ95" s="66">
        <v>111813.4</v>
      </c>
      <c r="EK95" s="66">
        <v>124466.2</v>
      </c>
      <c r="EL95" s="66">
        <v>137599.723</v>
      </c>
      <c r="EM95" s="66">
        <v>153780.397</v>
      </c>
      <c r="EN95" s="66">
        <v>150749.79999999999</v>
      </c>
      <c r="EO95" s="66">
        <v>164562.77600000001</v>
      </c>
      <c r="EQ95" s="143" t="s">
        <v>3114</v>
      </c>
      <c r="ER95" s="141">
        <v>3680.902</v>
      </c>
      <c r="ES95" s="141">
        <v>1642.6220000000001</v>
      </c>
      <c r="ET95" s="66">
        <v>1361.03</v>
      </c>
      <c r="EU95" s="66">
        <v>1306.165</v>
      </c>
      <c r="EV95" s="1076"/>
      <c r="EW95" s="1076"/>
      <c r="EX95" s="1076"/>
      <c r="EY95" s="1078"/>
      <c r="EZ95" s="1078"/>
    </row>
    <row r="96" spans="18:156" s="17" customFormat="1" ht="11.25" customHeight="1" x14ac:dyDescent="0.2">
      <c r="R96" s="294"/>
      <c r="BN96" s="128"/>
      <c r="BO96" s="128"/>
      <c r="BP96" s="129"/>
      <c r="BQ96" s="129"/>
      <c r="DE96" s="167"/>
      <c r="DF96" s="167"/>
      <c r="DG96" s="167"/>
      <c r="DH96" s="167"/>
      <c r="DJ96" s="991" t="s">
        <v>705</v>
      </c>
      <c r="DK96" s="141">
        <v>3124.1</v>
      </c>
      <c r="DL96" s="66">
        <v>5207</v>
      </c>
      <c r="DM96" s="66">
        <v>6336.6</v>
      </c>
      <c r="DN96" s="66">
        <v>8448</v>
      </c>
      <c r="DO96" s="66">
        <v>9385.7000000000007</v>
      </c>
      <c r="DP96" s="66">
        <v>6884.7</v>
      </c>
      <c r="DQ96" s="66">
        <v>12136</v>
      </c>
      <c r="DR96" s="66">
        <v>13683.9</v>
      </c>
      <c r="DS96" s="66">
        <v>12506.4</v>
      </c>
      <c r="DT96" s="66">
        <v>13381.9</v>
      </c>
      <c r="DU96" s="66">
        <v>14358.9</v>
      </c>
      <c r="DV96" s="66">
        <v>13476.2</v>
      </c>
      <c r="DW96" s="66">
        <v>14042.1</v>
      </c>
      <c r="DX96" s="66">
        <v>14830.4</v>
      </c>
      <c r="DY96" s="66">
        <v>15311.3</v>
      </c>
      <c r="DZ96" s="66">
        <v>14026</v>
      </c>
      <c r="EA96" s="66">
        <v>14807.7</v>
      </c>
      <c r="EB96" s="66">
        <v>14804.2</v>
      </c>
      <c r="EC96" s="66">
        <v>14779</v>
      </c>
      <c r="ED96" s="66">
        <v>14265.763000000001</v>
      </c>
      <c r="EE96" s="66">
        <v>14938.5</v>
      </c>
      <c r="EF96" s="66">
        <v>15291.651</v>
      </c>
      <c r="EG96" s="66">
        <v>18954.484</v>
      </c>
      <c r="EH96" s="66">
        <v>21254.254000000001</v>
      </c>
      <c r="EI96" s="66">
        <v>24673.403999999999</v>
      </c>
      <c r="EJ96" s="66">
        <v>27961.5</v>
      </c>
      <c r="EK96" s="66">
        <v>35815.199999999997</v>
      </c>
      <c r="EL96" s="66">
        <v>33914.019999999997</v>
      </c>
      <c r="EM96" s="66">
        <v>32906.036999999997</v>
      </c>
      <c r="EN96" s="66">
        <v>37257.158000000003</v>
      </c>
      <c r="EO96" s="66">
        <v>34350.546999999999</v>
      </c>
      <c r="EQ96" s="991" t="s">
        <v>3115</v>
      </c>
      <c r="ER96" s="141">
        <v>461367.07299999997</v>
      </c>
      <c r="ES96" s="141">
        <v>424396.35499999998</v>
      </c>
      <c r="ET96" s="66">
        <v>413485.88900000002</v>
      </c>
      <c r="EU96" s="66">
        <v>437793.82400000002</v>
      </c>
      <c r="EV96" s="1076"/>
      <c r="EW96" s="1076"/>
      <c r="EX96" s="1076"/>
      <c r="EY96" s="1078"/>
      <c r="EZ96" s="1078"/>
    </row>
    <row r="97" spans="18:156" s="17" customFormat="1" ht="11.25" customHeight="1" x14ac:dyDescent="0.2">
      <c r="R97" s="294"/>
      <c r="BN97" s="128"/>
      <c r="BO97" s="128"/>
      <c r="BP97" s="129"/>
      <c r="BQ97" s="129"/>
      <c r="DE97" s="153"/>
      <c r="DF97" s="153"/>
      <c r="DG97" s="153"/>
      <c r="DH97" s="153"/>
      <c r="DJ97" s="991" t="s">
        <v>706</v>
      </c>
      <c r="DK97" s="141">
        <v>17577.5</v>
      </c>
      <c r="DL97" s="66">
        <v>24740.9</v>
      </c>
      <c r="DM97" s="66">
        <v>39458.400000000001</v>
      </c>
      <c r="DN97" s="66">
        <v>52225.599999999999</v>
      </c>
      <c r="DO97" s="66">
        <v>57451.3</v>
      </c>
      <c r="DP97" s="66">
        <v>62983.7</v>
      </c>
      <c r="DQ97" s="66">
        <v>79700.800000000003</v>
      </c>
      <c r="DR97" s="66">
        <v>78982.8</v>
      </c>
      <c r="DS97" s="66">
        <v>82936.2</v>
      </c>
      <c r="DT97" s="66">
        <v>94182.2</v>
      </c>
      <c r="DU97" s="66">
        <v>99544.3</v>
      </c>
      <c r="DV97" s="66">
        <v>98136.5</v>
      </c>
      <c r="DW97" s="66">
        <v>96700.7</v>
      </c>
      <c r="DX97" s="66">
        <v>102505.1</v>
      </c>
      <c r="DY97" s="66">
        <v>108629.4</v>
      </c>
      <c r="DZ97" s="66">
        <v>106391.5</v>
      </c>
      <c r="EA97" s="66">
        <v>98942.9</v>
      </c>
      <c r="EB97" s="66">
        <v>110881.60000000001</v>
      </c>
      <c r="EC97" s="66">
        <v>109077.7</v>
      </c>
      <c r="ED97" s="66">
        <v>88539.755000000005</v>
      </c>
      <c r="EE97" s="66">
        <v>88731.292000000001</v>
      </c>
      <c r="EF97" s="66">
        <v>113862.40300000001</v>
      </c>
      <c r="EG97" s="66">
        <v>121968.25599999999</v>
      </c>
      <c r="EH97" s="66">
        <v>138405.101</v>
      </c>
      <c r="EI97" s="66">
        <v>156077.84</v>
      </c>
      <c r="EJ97" s="66">
        <v>178268.5</v>
      </c>
      <c r="EK97" s="66">
        <v>174544.3</v>
      </c>
      <c r="EL97" s="66">
        <v>202744.94699999999</v>
      </c>
      <c r="EM97" s="66">
        <v>219275.30600000001</v>
      </c>
      <c r="EN97" s="66">
        <v>224659.92300000001</v>
      </c>
      <c r="EO97" s="66">
        <v>229303.38500000001</v>
      </c>
      <c r="EQ97" s="143" t="s">
        <v>3221</v>
      </c>
      <c r="ER97" s="141">
        <v>22698.474999999999</v>
      </c>
      <c r="ES97" s="141">
        <v>26867.567999999999</v>
      </c>
      <c r="ET97" s="66">
        <v>22172.614000000001</v>
      </c>
      <c r="EU97" s="66">
        <v>27192.686000000002</v>
      </c>
      <c r="EV97" s="1076"/>
      <c r="EW97" s="1076"/>
      <c r="EX97" s="1076"/>
      <c r="EY97" s="1078"/>
      <c r="EZ97" s="1078"/>
    </row>
    <row r="98" spans="18:156" s="17" customFormat="1" ht="11.25" customHeight="1" x14ac:dyDescent="0.2">
      <c r="R98" s="294"/>
      <c r="BN98" s="128"/>
      <c r="BO98" s="128"/>
      <c r="BP98" s="129"/>
      <c r="BQ98" s="129"/>
      <c r="DE98" s="153"/>
      <c r="DF98" s="153"/>
      <c r="DG98" s="153"/>
      <c r="DH98" s="153"/>
      <c r="DJ98" s="991" t="s">
        <v>707</v>
      </c>
      <c r="DK98" s="141">
        <v>13639</v>
      </c>
      <c r="DL98" s="66">
        <v>19204.5</v>
      </c>
      <c r="DM98" s="66">
        <v>39772</v>
      </c>
      <c r="DN98" s="66">
        <v>48025.4</v>
      </c>
      <c r="DO98" s="66">
        <v>65019.199999999997</v>
      </c>
      <c r="DP98" s="66">
        <v>74466.2</v>
      </c>
      <c r="DQ98" s="66">
        <v>75004.2</v>
      </c>
      <c r="DR98" s="66">
        <v>92285.8</v>
      </c>
      <c r="DS98" s="66">
        <v>111259.8</v>
      </c>
      <c r="DT98" s="66">
        <v>102763</v>
      </c>
      <c r="DU98" s="66">
        <v>104090.2</v>
      </c>
      <c r="DV98" s="66">
        <v>107453.1</v>
      </c>
      <c r="DW98" s="66">
        <v>108810.1</v>
      </c>
      <c r="DX98" s="66">
        <v>103215.7</v>
      </c>
      <c r="DY98" s="66">
        <v>107312.8</v>
      </c>
      <c r="DZ98" s="66">
        <v>103374.8</v>
      </c>
      <c r="EA98" s="66">
        <v>105458.4</v>
      </c>
      <c r="EB98" s="66">
        <v>103966.7</v>
      </c>
      <c r="EC98" s="66">
        <v>108879.2</v>
      </c>
      <c r="ED98" s="66">
        <v>97418.358999999997</v>
      </c>
      <c r="EE98" s="66">
        <v>104542.761</v>
      </c>
      <c r="EF98" s="66">
        <v>87916.54</v>
      </c>
      <c r="EG98" s="66">
        <v>101132.66</v>
      </c>
      <c r="EH98" s="66">
        <v>96141.402000000002</v>
      </c>
      <c r="EI98" s="66">
        <v>111955.068</v>
      </c>
      <c r="EJ98" s="66">
        <v>111947.1</v>
      </c>
      <c r="EK98" s="66">
        <v>128504</v>
      </c>
      <c r="EL98" s="66">
        <v>129096.193</v>
      </c>
      <c r="EM98" s="66">
        <v>142724.921</v>
      </c>
      <c r="EN98" s="66">
        <v>164062.28599999999</v>
      </c>
      <c r="EO98" s="66">
        <v>186047.587</v>
      </c>
      <c r="EQ98" s="991" t="s">
        <v>3222</v>
      </c>
      <c r="ER98" s="141">
        <v>278712.12900000002</v>
      </c>
      <c r="ES98" s="141">
        <v>236499.99100000001</v>
      </c>
      <c r="ET98" s="66">
        <v>234252.17800000001</v>
      </c>
      <c r="EU98" s="66">
        <v>247996.378</v>
      </c>
      <c r="EV98" s="1076"/>
      <c r="EW98" s="1076"/>
      <c r="EX98" s="1076"/>
      <c r="EY98" s="1078"/>
      <c r="EZ98" s="1078"/>
    </row>
    <row r="99" spans="18:156" s="17" customFormat="1" ht="11.25" customHeight="1" x14ac:dyDescent="0.2">
      <c r="R99" s="294"/>
      <c r="BN99" s="128"/>
      <c r="BO99" s="128"/>
      <c r="BP99" s="129"/>
      <c r="BQ99" s="129"/>
      <c r="DE99" s="153"/>
      <c r="DF99" s="153"/>
      <c r="DG99" s="153"/>
      <c r="DH99" s="153"/>
      <c r="DJ99" s="991" t="s">
        <v>708</v>
      </c>
      <c r="DK99" s="141">
        <v>2907.8</v>
      </c>
      <c r="DL99" s="66">
        <v>2514.1999999999998</v>
      </c>
      <c r="DM99" s="66">
        <v>2588</v>
      </c>
      <c r="DN99" s="66">
        <v>3473.6</v>
      </c>
      <c r="DO99" s="66">
        <v>2879.3</v>
      </c>
      <c r="DP99" s="66">
        <v>3633.9</v>
      </c>
      <c r="DQ99" s="66">
        <v>4075.1</v>
      </c>
      <c r="DR99" s="66">
        <v>4484.3999999999996</v>
      </c>
      <c r="DS99" s="66">
        <v>5447.2</v>
      </c>
      <c r="DT99" s="66">
        <v>5756.1</v>
      </c>
      <c r="DU99" s="66">
        <v>6027.6</v>
      </c>
      <c r="DV99" s="66">
        <v>5389.5</v>
      </c>
      <c r="DW99" s="66">
        <v>5773.5</v>
      </c>
      <c r="DX99" s="66">
        <v>8202.7000000000007</v>
      </c>
      <c r="DY99" s="66">
        <v>7397.2</v>
      </c>
      <c r="DZ99" s="66">
        <v>6308.9</v>
      </c>
      <c r="EA99" s="66">
        <v>5350.6</v>
      </c>
      <c r="EB99" s="66">
        <v>6204.8</v>
      </c>
      <c r="EC99" s="66">
        <v>6160.7</v>
      </c>
      <c r="ED99" s="66">
        <v>6012.2790000000005</v>
      </c>
      <c r="EE99" s="66">
        <v>6025.6689999999999</v>
      </c>
      <c r="EF99" s="66">
        <v>7364.2759999999998</v>
      </c>
      <c r="EG99" s="66">
        <v>8454.4779999999992</v>
      </c>
      <c r="EH99" s="66">
        <v>9540.4130000000005</v>
      </c>
      <c r="EI99" s="66">
        <v>11042.115</v>
      </c>
      <c r="EJ99" s="66">
        <v>17694.2</v>
      </c>
      <c r="EK99" s="66">
        <v>11335.6</v>
      </c>
      <c r="EL99" s="66">
        <v>17429.881000000001</v>
      </c>
      <c r="EM99" s="66">
        <v>19222.704000000002</v>
      </c>
      <c r="EN99" s="66">
        <v>22960.82</v>
      </c>
      <c r="EO99" s="66">
        <v>23076.546999999999</v>
      </c>
      <c r="EQ99" s="991" t="s">
        <v>3223</v>
      </c>
      <c r="ER99" s="141">
        <v>159956.46900000001</v>
      </c>
      <c r="ES99" s="141">
        <v>161028.796</v>
      </c>
      <c r="ET99" s="66">
        <v>157061.09700000001</v>
      </c>
      <c r="EU99" s="66">
        <v>162604.76</v>
      </c>
      <c r="EV99" s="1076"/>
      <c r="EW99" s="1076"/>
      <c r="EX99" s="1076"/>
      <c r="EY99" s="1078"/>
      <c r="EZ99" s="1078"/>
    </row>
    <row r="100" spans="18:156" s="17" customFormat="1" ht="11.25" customHeight="1" x14ac:dyDescent="0.2">
      <c r="R100" s="294"/>
      <c r="BN100" s="128"/>
      <c r="BO100" s="128"/>
      <c r="BP100" s="129"/>
      <c r="BQ100" s="129"/>
      <c r="DE100" s="153"/>
      <c r="DF100" s="153"/>
      <c r="DG100" s="153"/>
      <c r="DH100" s="153"/>
      <c r="DJ100" s="991" t="s">
        <v>709</v>
      </c>
      <c r="DK100" s="141">
        <v>1670.3</v>
      </c>
      <c r="DL100" s="66">
        <v>2228</v>
      </c>
      <c r="DM100" s="66">
        <v>4225.5</v>
      </c>
      <c r="DN100" s="66">
        <v>3755.9</v>
      </c>
      <c r="DO100" s="66">
        <v>3361.9</v>
      </c>
      <c r="DP100" s="66">
        <v>3545.1</v>
      </c>
      <c r="DQ100" s="66">
        <v>5289.3</v>
      </c>
      <c r="DR100" s="66">
        <v>5395</v>
      </c>
      <c r="DS100" s="66">
        <v>5444.8</v>
      </c>
      <c r="DT100" s="66">
        <v>6830.5</v>
      </c>
      <c r="DU100" s="66">
        <v>6340.9</v>
      </c>
      <c r="DV100" s="66">
        <v>6192.9</v>
      </c>
      <c r="DW100" s="66">
        <v>5950.3</v>
      </c>
      <c r="DX100" s="66">
        <v>5516.6</v>
      </c>
      <c r="DY100" s="66">
        <v>5765.1</v>
      </c>
      <c r="DZ100" s="66">
        <v>5529.6</v>
      </c>
      <c r="EA100" s="66">
        <v>5266.4</v>
      </c>
      <c r="EB100" s="66">
        <v>5658.1</v>
      </c>
      <c r="EC100" s="66">
        <v>5987.5</v>
      </c>
      <c r="ED100" s="66">
        <v>5448.6180000000004</v>
      </c>
      <c r="EE100" s="66">
        <v>6253.1639999999998</v>
      </c>
      <c r="EF100" s="66">
        <v>6420.72</v>
      </c>
      <c r="EG100" s="66">
        <v>5822.3220000000001</v>
      </c>
      <c r="EH100" s="66">
        <v>4680.357</v>
      </c>
      <c r="EI100" s="66">
        <v>4271.4849999999997</v>
      </c>
      <c r="EJ100" s="66">
        <v>4975.3999999999996</v>
      </c>
      <c r="EK100" s="66">
        <v>5345.8</v>
      </c>
      <c r="EL100" s="66">
        <v>4891.6620000000003</v>
      </c>
      <c r="EM100" s="66">
        <v>7176.1369999999997</v>
      </c>
      <c r="EN100" s="66">
        <v>8703.67</v>
      </c>
      <c r="EO100" s="66">
        <v>10563.203</v>
      </c>
      <c r="EQ100" s="991" t="s">
        <v>3224</v>
      </c>
      <c r="ER100" s="141">
        <v>106693.61900000001</v>
      </c>
      <c r="ES100" s="141">
        <v>122781.992</v>
      </c>
      <c r="ET100" s="66">
        <v>119388.81</v>
      </c>
      <c r="EU100" s="66">
        <v>119825.02499999999</v>
      </c>
      <c r="EV100" s="1076"/>
      <c r="EW100" s="1076"/>
      <c r="EX100" s="1076"/>
      <c r="EY100" s="1078"/>
      <c r="EZ100" s="1078"/>
    </row>
    <row r="101" spans="18:156" s="17" customFormat="1" ht="11.25" customHeight="1" x14ac:dyDescent="0.2">
      <c r="R101" s="294"/>
      <c r="BN101" s="128"/>
      <c r="BO101" s="128"/>
      <c r="BP101" s="129"/>
      <c r="BQ101" s="129"/>
      <c r="DE101" s="166"/>
      <c r="DF101" s="166"/>
      <c r="DG101" s="166"/>
      <c r="DH101" s="166"/>
      <c r="DJ101" s="991" t="s">
        <v>710</v>
      </c>
      <c r="DK101" s="141">
        <v>7907.7</v>
      </c>
      <c r="DL101" s="66">
        <v>6945.9</v>
      </c>
      <c r="DM101" s="66">
        <v>9316.5</v>
      </c>
      <c r="DN101" s="66">
        <v>9175.4</v>
      </c>
      <c r="DO101" s="66">
        <v>9132.4</v>
      </c>
      <c r="DP101" s="66">
        <v>10656.7</v>
      </c>
      <c r="DQ101" s="66">
        <v>9995</v>
      </c>
      <c r="DR101" s="66">
        <v>15539.6</v>
      </c>
      <c r="DS101" s="66">
        <v>16515.400000000001</v>
      </c>
      <c r="DT101" s="66">
        <v>14569.2</v>
      </c>
      <c r="DU101" s="66">
        <v>14937.8</v>
      </c>
      <c r="DV101" s="66">
        <v>20858.599999999999</v>
      </c>
      <c r="DW101" s="66">
        <v>18342.099999999999</v>
      </c>
      <c r="DX101" s="66">
        <v>21519.3</v>
      </c>
      <c r="DY101" s="66">
        <v>17954.099999999999</v>
      </c>
      <c r="DZ101" s="66">
        <v>16004.3</v>
      </c>
      <c r="EA101" s="66">
        <v>17302.5</v>
      </c>
      <c r="EB101" s="66">
        <v>14473</v>
      </c>
      <c r="EC101" s="66">
        <v>13063.3</v>
      </c>
      <c r="ED101" s="66">
        <v>12748.476000000001</v>
      </c>
      <c r="EE101" s="66">
        <v>15155.442999999999</v>
      </c>
      <c r="EF101" s="66">
        <v>15563.495000000001</v>
      </c>
      <c r="EG101" s="66">
        <v>19319.374</v>
      </c>
      <c r="EH101" s="66">
        <v>18541.184000000001</v>
      </c>
      <c r="EI101" s="66">
        <v>24838.830999999998</v>
      </c>
      <c r="EJ101" s="66">
        <v>23961.200000000001</v>
      </c>
      <c r="EK101" s="66">
        <v>26664.799999999999</v>
      </c>
      <c r="EL101" s="66">
        <v>29519.743999999999</v>
      </c>
      <c r="EM101" s="66">
        <v>32377.165000000001</v>
      </c>
      <c r="EN101" s="66">
        <v>26930.643</v>
      </c>
      <c r="EO101" s="66">
        <v>29079.357</v>
      </c>
      <c r="EQ101" s="991" t="s">
        <v>3226</v>
      </c>
      <c r="ER101" s="141">
        <v>34262.374000000003</v>
      </c>
      <c r="ES101" s="141">
        <v>43512.025000000001</v>
      </c>
      <c r="ET101" s="66">
        <v>37047.989000000001</v>
      </c>
      <c r="EU101" s="66">
        <v>43058.743999999999</v>
      </c>
      <c r="EV101" s="1076"/>
      <c r="EW101" s="1076"/>
      <c r="EX101" s="1076"/>
      <c r="EY101" s="1078"/>
      <c r="EZ101" s="1078"/>
    </row>
    <row r="102" spans="18:156" s="17" customFormat="1" ht="11.25" customHeight="1" x14ac:dyDescent="0.2">
      <c r="R102" s="294"/>
      <c r="BN102" s="128"/>
      <c r="BO102" s="128"/>
      <c r="BP102" s="129"/>
      <c r="BQ102" s="129"/>
      <c r="DE102" s="166"/>
      <c r="DF102" s="166"/>
      <c r="DG102" s="166"/>
      <c r="DH102" s="166"/>
      <c r="DJ102" s="991" t="s">
        <v>711</v>
      </c>
      <c r="DK102" s="141">
        <v>21754.1</v>
      </c>
      <c r="DL102" s="66">
        <v>19846.8</v>
      </c>
      <c r="DM102" s="66">
        <v>39379</v>
      </c>
      <c r="DN102" s="66">
        <v>31462</v>
      </c>
      <c r="DO102" s="66">
        <v>39004.5</v>
      </c>
      <c r="DP102" s="66">
        <v>36350.699999999997</v>
      </c>
      <c r="DQ102" s="66">
        <v>46684.800000000003</v>
      </c>
      <c r="DR102" s="66">
        <v>41515.5</v>
      </c>
      <c r="DS102" s="66">
        <v>31688</v>
      </c>
      <c r="DT102" s="66">
        <v>53664.6</v>
      </c>
      <c r="DU102" s="66">
        <v>34909.599999999999</v>
      </c>
      <c r="DV102" s="66">
        <v>30246.9</v>
      </c>
      <c r="DW102" s="66">
        <v>26809.1</v>
      </c>
      <c r="DX102" s="66">
        <v>27391.8</v>
      </c>
      <c r="DY102" s="66">
        <v>27466.6</v>
      </c>
      <c r="DZ102" s="66">
        <v>31826.9</v>
      </c>
      <c r="EA102" s="66">
        <v>35048.699999999997</v>
      </c>
      <c r="EB102" s="66">
        <v>35398</v>
      </c>
      <c r="EC102" s="66">
        <v>38760.400000000001</v>
      </c>
      <c r="ED102" s="66">
        <v>74841.346000000005</v>
      </c>
      <c r="EE102" s="66">
        <v>125402.75</v>
      </c>
      <c r="EF102" s="66">
        <v>97714.11</v>
      </c>
      <c r="EG102" s="66">
        <v>122266.827</v>
      </c>
      <c r="EH102" s="66">
        <v>108048.70699999999</v>
      </c>
      <c r="EI102" s="66">
        <v>49315.98</v>
      </c>
      <c r="EJ102" s="66">
        <v>32916.400000000001</v>
      </c>
      <c r="EK102" s="66">
        <v>58467.9</v>
      </c>
      <c r="EL102" s="66">
        <v>48703.510999999999</v>
      </c>
      <c r="EM102" s="66">
        <v>38867.150999999998</v>
      </c>
      <c r="EN102" s="66">
        <v>41514.565000000002</v>
      </c>
      <c r="EO102" s="66">
        <v>43831.231</v>
      </c>
      <c r="EQ102" s="991" t="s">
        <v>3225</v>
      </c>
      <c r="ER102" s="141">
        <v>132159.389</v>
      </c>
      <c r="ES102" s="141">
        <v>137846.66500000001</v>
      </c>
      <c r="ET102" s="66">
        <v>150911.82999999999</v>
      </c>
      <c r="EU102" s="66">
        <v>160045.27299999999</v>
      </c>
      <c r="EV102" s="1076"/>
      <c r="EW102" s="1076"/>
      <c r="EX102" s="1076"/>
      <c r="EY102" s="1078"/>
      <c r="EZ102" s="1078"/>
    </row>
    <row r="103" spans="18:156" s="17" customFormat="1" ht="11.25" customHeight="1" x14ac:dyDescent="0.2">
      <c r="R103" s="294"/>
      <c r="BN103" s="128"/>
      <c r="BO103" s="128"/>
      <c r="BP103" s="129"/>
      <c r="BQ103" s="129"/>
      <c r="DE103" s="166"/>
      <c r="DF103" s="166"/>
      <c r="DG103" s="166"/>
      <c r="DH103" s="166"/>
      <c r="DJ103" s="174" t="s">
        <v>712</v>
      </c>
      <c r="DK103" s="137">
        <v>14391</v>
      </c>
      <c r="DL103" s="67">
        <v>11861.6</v>
      </c>
      <c r="DM103" s="67">
        <v>13029.2</v>
      </c>
      <c r="DN103" s="67">
        <v>11998.1</v>
      </c>
      <c r="DO103" s="67">
        <v>15073.6</v>
      </c>
      <c r="DP103" s="67">
        <v>13671.4</v>
      </c>
      <c r="DQ103" s="67">
        <v>14573.9</v>
      </c>
      <c r="DR103" s="67">
        <v>14572.3</v>
      </c>
      <c r="DS103" s="67">
        <v>17180.400000000001</v>
      </c>
      <c r="DT103" s="67">
        <v>15320.2</v>
      </c>
      <c r="DU103" s="67">
        <v>13606.1</v>
      </c>
      <c r="DV103" s="67">
        <v>12258.5</v>
      </c>
      <c r="DW103" s="67">
        <v>13223.6</v>
      </c>
      <c r="DX103" s="67">
        <v>13309.6</v>
      </c>
      <c r="DY103" s="67">
        <v>16363.8</v>
      </c>
      <c r="DZ103" s="67">
        <v>18028.7</v>
      </c>
      <c r="EA103" s="67">
        <v>19782.2</v>
      </c>
      <c r="EB103" s="67">
        <v>18003.599999999999</v>
      </c>
      <c r="EC103" s="67">
        <v>18015.7</v>
      </c>
      <c r="ED103" s="67">
        <v>17024.566999999999</v>
      </c>
      <c r="EE103" s="67">
        <v>14042.392</v>
      </c>
      <c r="EF103" s="67">
        <v>8216.9609999999993</v>
      </c>
      <c r="EG103" s="67">
        <v>11289.072</v>
      </c>
      <c r="EH103" s="67">
        <v>13957.874</v>
      </c>
      <c r="EI103" s="67">
        <v>12695.105</v>
      </c>
      <c r="EJ103" s="67">
        <v>14207.9</v>
      </c>
      <c r="EK103" s="67">
        <v>15545.9</v>
      </c>
      <c r="EL103" s="67">
        <v>16805.849999999999</v>
      </c>
      <c r="EM103" s="67">
        <v>16669.659</v>
      </c>
      <c r="EN103" s="67">
        <v>19304.776000000002</v>
      </c>
      <c r="EO103" s="67">
        <v>20145.862000000001</v>
      </c>
      <c r="EQ103" s="991" t="s">
        <v>3227</v>
      </c>
      <c r="ER103" s="141">
        <v>28314.614000000001</v>
      </c>
      <c r="ES103" s="141">
        <v>33486.074000000001</v>
      </c>
      <c r="ET103" s="66">
        <v>29438.659</v>
      </c>
      <c r="EU103" s="66">
        <v>24868.792000000001</v>
      </c>
      <c r="EV103" s="1076"/>
      <c r="EW103" s="1076"/>
      <c r="EX103" s="1076"/>
      <c r="EY103" s="1078"/>
      <c r="EZ103" s="1078"/>
    </row>
    <row r="104" spans="18:156" s="17" customFormat="1" ht="11.25" customHeight="1" x14ac:dyDescent="0.2">
      <c r="R104" s="294"/>
      <c r="BN104" s="128"/>
      <c r="BO104" s="128"/>
      <c r="BP104" s="129"/>
      <c r="BQ104" s="129"/>
      <c r="DE104" s="166"/>
      <c r="DF104" s="166"/>
      <c r="DG104" s="166"/>
      <c r="DH104" s="166"/>
      <c r="DJ104" s="174" t="s">
        <v>713</v>
      </c>
      <c r="DK104" s="137">
        <v>128449.3</v>
      </c>
      <c r="DL104" s="67">
        <v>158064.70000000001</v>
      </c>
      <c r="DM104" s="67">
        <v>203725.3</v>
      </c>
      <c r="DN104" s="67">
        <v>258004.7</v>
      </c>
      <c r="DO104" s="67">
        <v>302764.5</v>
      </c>
      <c r="DP104" s="67">
        <v>343745.8</v>
      </c>
      <c r="DQ104" s="67">
        <v>377117.5</v>
      </c>
      <c r="DR104" s="67">
        <v>400771.4</v>
      </c>
      <c r="DS104" s="67">
        <v>422807.2</v>
      </c>
      <c r="DT104" s="67">
        <v>421195.8</v>
      </c>
      <c r="DU104" s="67">
        <v>396088</v>
      </c>
      <c r="DV104" s="67">
        <v>364458.2</v>
      </c>
      <c r="DW104" s="67">
        <v>339887.8</v>
      </c>
      <c r="DX104" s="67">
        <v>322138</v>
      </c>
      <c r="DY104" s="67">
        <v>305983.5</v>
      </c>
      <c r="DZ104" s="67">
        <v>294017.59999999998</v>
      </c>
      <c r="EA104" s="67">
        <v>285931.90000000002</v>
      </c>
      <c r="EB104" s="67">
        <v>285133.7</v>
      </c>
      <c r="EC104" s="67">
        <v>295181.09999999998</v>
      </c>
      <c r="ED104" s="67">
        <v>306362.33</v>
      </c>
      <c r="EE104" s="67">
        <v>324325.14600000001</v>
      </c>
      <c r="EF104" s="67">
        <v>338110.69099999999</v>
      </c>
      <c r="EG104" s="67">
        <v>356867.11300000001</v>
      </c>
      <c r="EH104" s="67">
        <v>383106.37199999997</v>
      </c>
      <c r="EI104" s="67">
        <v>392134.92800000001</v>
      </c>
      <c r="EJ104" s="67">
        <v>422962.3</v>
      </c>
      <c r="EK104" s="67">
        <v>451619.7</v>
      </c>
      <c r="EL104" s="67">
        <v>504439.56400000001</v>
      </c>
      <c r="EM104" s="67">
        <v>549363.35199999996</v>
      </c>
      <c r="EN104" s="67">
        <v>606235.15599999996</v>
      </c>
      <c r="EO104" s="67">
        <v>639954.67099999997</v>
      </c>
      <c r="EQ104" s="991" t="s">
        <v>3228</v>
      </c>
      <c r="ER104" s="141">
        <v>51012.66</v>
      </c>
      <c r="ES104" s="141">
        <v>57758.741999999998</v>
      </c>
      <c r="ET104" s="66">
        <v>49077.915999999997</v>
      </c>
      <c r="EU104" s="66">
        <v>51611.22</v>
      </c>
      <c r="EV104" s="1076"/>
      <c r="EW104" s="1076"/>
      <c r="EX104" s="1076"/>
      <c r="EY104" s="1078"/>
      <c r="EZ104" s="1078"/>
    </row>
    <row r="105" spans="18:156" s="17" customFormat="1" ht="11.25" customHeight="1" x14ac:dyDescent="0.2">
      <c r="R105" s="294"/>
      <c r="BN105" s="128"/>
      <c r="BO105" s="128"/>
      <c r="BP105" s="129"/>
      <c r="BQ105" s="129"/>
      <c r="DE105" s="166"/>
      <c r="DF105" s="166"/>
      <c r="DG105" s="166"/>
      <c r="DH105" s="166"/>
      <c r="DJ105" s="991" t="s">
        <v>420</v>
      </c>
      <c r="DK105" s="141">
        <v>32774</v>
      </c>
      <c r="DL105" s="66">
        <v>35700.199999999997</v>
      </c>
      <c r="DM105" s="66">
        <v>42522.1</v>
      </c>
      <c r="DN105" s="66">
        <v>44169.2</v>
      </c>
      <c r="DO105" s="66">
        <v>45735.9</v>
      </c>
      <c r="DP105" s="66">
        <v>46990.1</v>
      </c>
      <c r="DQ105" s="66">
        <v>49469.7</v>
      </c>
      <c r="DR105" s="66">
        <v>52852.6</v>
      </c>
      <c r="DS105" s="66">
        <v>53369.8</v>
      </c>
      <c r="DT105" s="66">
        <v>61004.9</v>
      </c>
      <c r="DU105" s="66">
        <v>65286.400000000001</v>
      </c>
      <c r="DV105" s="66">
        <v>69451.3</v>
      </c>
      <c r="DW105" s="66">
        <v>74017.5</v>
      </c>
      <c r="DX105" s="66">
        <v>76326</v>
      </c>
      <c r="DY105" s="66">
        <v>74572</v>
      </c>
      <c r="DZ105" s="66">
        <v>76409.8</v>
      </c>
      <c r="EA105" s="66">
        <v>75370.2</v>
      </c>
      <c r="EB105" s="66">
        <v>72975.899999999994</v>
      </c>
      <c r="EC105" s="66">
        <v>80518.399999999994</v>
      </c>
      <c r="ED105" s="66">
        <v>83216.271999999997</v>
      </c>
      <c r="EE105" s="66">
        <v>85186.494999999995</v>
      </c>
      <c r="EF105" s="66">
        <v>86426.33</v>
      </c>
      <c r="EG105" s="66">
        <v>92984.168999999994</v>
      </c>
      <c r="EH105" s="66">
        <v>98552.675000000003</v>
      </c>
      <c r="EI105" s="66">
        <v>99187.611000000004</v>
      </c>
      <c r="EJ105" s="66">
        <v>106511.2</v>
      </c>
      <c r="EK105" s="66">
        <v>108583.4</v>
      </c>
      <c r="EL105" s="66">
        <v>110742.83199999999</v>
      </c>
      <c r="EM105" s="66">
        <v>114638.368</v>
      </c>
      <c r="EN105" s="66">
        <v>122744.069</v>
      </c>
      <c r="EO105" s="66">
        <v>125615.38</v>
      </c>
      <c r="EQ105" s="991" t="s">
        <v>3229</v>
      </c>
      <c r="ER105" s="141">
        <v>71777.760999999999</v>
      </c>
      <c r="ES105" s="141">
        <v>61758.923999999999</v>
      </c>
      <c r="ET105" s="66">
        <v>57315.794999999998</v>
      </c>
      <c r="EU105" s="66">
        <v>56148.809000000001</v>
      </c>
      <c r="EV105" s="1076"/>
      <c r="EW105" s="1076"/>
      <c r="EX105" s="1076"/>
      <c r="EY105" s="1078"/>
      <c r="EZ105" s="1078"/>
    </row>
    <row r="106" spans="18:156" s="17" customFormat="1" ht="11.25" customHeight="1" x14ac:dyDescent="0.2">
      <c r="R106" s="294"/>
      <c r="BN106" s="128"/>
      <c r="BO106" s="128"/>
      <c r="BP106" s="129"/>
      <c r="BQ106" s="129"/>
      <c r="DE106" s="166"/>
      <c r="DF106" s="166"/>
      <c r="DG106" s="166"/>
      <c r="DH106" s="166"/>
      <c r="DJ106" s="991" t="s">
        <v>421</v>
      </c>
      <c r="DK106" s="141">
        <v>73832.5</v>
      </c>
      <c r="DL106" s="66">
        <v>103752.9</v>
      </c>
      <c r="DM106" s="66">
        <v>145695.29999999999</v>
      </c>
      <c r="DN106" s="66">
        <v>208911.9</v>
      </c>
      <c r="DO106" s="66">
        <v>255868.5</v>
      </c>
      <c r="DP106" s="66">
        <v>294628.09999999998</v>
      </c>
      <c r="DQ106" s="66">
        <v>324699.90000000002</v>
      </c>
      <c r="DR106" s="66">
        <v>345584.2</v>
      </c>
      <c r="DS106" s="66">
        <v>367119.6</v>
      </c>
      <c r="DT106" s="66">
        <v>356784.3</v>
      </c>
      <c r="DU106" s="66">
        <v>327067.40000000002</v>
      </c>
      <c r="DV106" s="66">
        <v>291924.7</v>
      </c>
      <c r="DW106" s="66">
        <v>262635.40000000002</v>
      </c>
      <c r="DX106" s="66">
        <v>240292.6</v>
      </c>
      <c r="DY106" s="66">
        <v>224828.2</v>
      </c>
      <c r="DZ106" s="66">
        <v>213153.6</v>
      </c>
      <c r="EA106" s="66">
        <v>205025</v>
      </c>
      <c r="EB106" s="66">
        <v>204943.7</v>
      </c>
      <c r="EC106" s="66">
        <v>206358.5</v>
      </c>
      <c r="ED106" s="66">
        <v>213741.99100000001</v>
      </c>
      <c r="EE106" s="66">
        <v>229140.992</v>
      </c>
      <c r="EF106" s="66">
        <v>242245.965</v>
      </c>
      <c r="EG106" s="66">
        <v>249059.14499999999</v>
      </c>
      <c r="EH106" s="66">
        <v>275316.56599999999</v>
      </c>
      <c r="EI106" s="66">
        <v>285064.489</v>
      </c>
      <c r="EJ106" s="66">
        <v>308958.40000000002</v>
      </c>
      <c r="EK106" s="66">
        <v>338244.6</v>
      </c>
      <c r="EL106" s="66">
        <v>389551.84600000002</v>
      </c>
      <c r="EM106" s="66">
        <v>425026.89</v>
      </c>
      <c r="EN106" s="66">
        <v>476011.40399999998</v>
      </c>
      <c r="EO106" s="66">
        <v>505780.24800000002</v>
      </c>
      <c r="EQ106" s="991" t="s">
        <v>3233</v>
      </c>
      <c r="ER106" s="141">
        <v>20675.116999999998</v>
      </c>
      <c r="ES106" s="141">
        <v>20149.344000000001</v>
      </c>
      <c r="ET106" s="66">
        <v>22496.014999999999</v>
      </c>
      <c r="EU106" s="66">
        <v>31436.047999999999</v>
      </c>
      <c r="EV106" s="1076"/>
      <c r="EW106" s="1076"/>
      <c r="EX106" s="1076"/>
      <c r="EY106" s="1078"/>
      <c r="EZ106" s="1078"/>
    </row>
    <row r="107" spans="18:156" s="17" customFormat="1" ht="11.25" customHeight="1" x14ac:dyDescent="0.2">
      <c r="R107" s="294"/>
      <c r="BN107" s="128"/>
      <c r="BO107" s="128"/>
      <c r="BP107" s="129"/>
      <c r="BQ107" s="129"/>
      <c r="DE107" s="166"/>
      <c r="DF107" s="166"/>
      <c r="DG107" s="166"/>
      <c r="DH107" s="166"/>
      <c r="DJ107" s="173" t="s">
        <v>422</v>
      </c>
      <c r="DK107" s="141">
        <v>5902.3</v>
      </c>
      <c r="DL107" s="66">
        <v>9698.5</v>
      </c>
      <c r="DM107" s="66">
        <v>18304</v>
      </c>
      <c r="DN107" s="66">
        <v>28998.400000000001</v>
      </c>
      <c r="DO107" s="66">
        <v>32996.699999999997</v>
      </c>
      <c r="DP107" s="66">
        <v>41791.5</v>
      </c>
      <c r="DQ107" s="66">
        <v>48188.2</v>
      </c>
      <c r="DR107" s="66">
        <v>53832.7</v>
      </c>
      <c r="DS107" s="66">
        <v>63619.5</v>
      </c>
      <c r="DT107" s="66">
        <v>66919.5</v>
      </c>
      <c r="DU107" s="66">
        <v>64191</v>
      </c>
      <c r="DV107" s="66">
        <v>61151.6</v>
      </c>
      <c r="DW107" s="66">
        <v>58713</v>
      </c>
      <c r="DX107" s="66">
        <v>54140.5</v>
      </c>
      <c r="DY107" s="66">
        <v>50812.3</v>
      </c>
      <c r="DZ107" s="66">
        <v>47671</v>
      </c>
      <c r="EA107" s="66">
        <v>44692.9</v>
      </c>
      <c r="EB107" s="66">
        <v>40967.699999999997</v>
      </c>
      <c r="EC107" s="66">
        <v>40197.599999999999</v>
      </c>
      <c r="ED107" s="66">
        <v>39011.659</v>
      </c>
      <c r="EE107" s="66">
        <v>39420.527000000002</v>
      </c>
      <c r="EF107" s="66">
        <v>39511.095999999998</v>
      </c>
      <c r="EG107" s="66">
        <v>39762.146999999997</v>
      </c>
      <c r="EH107" s="66">
        <v>41261.637999999999</v>
      </c>
      <c r="EI107" s="66">
        <v>43246.544999999998</v>
      </c>
      <c r="EJ107" s="66">
        <v>48587.3</v>
      </c>
      <c r="EK107" s="66">
        <v>53187</v>
      </c>
      <c r="EL107" s="66">
        <v>61728.639000000003</v>
      </c>
      <c r="EM107" s="66">
        <v>73121.065000000002</v>
      </c>
      <c r="EN107" s="66">
        <v>82938.903000000006</v>
      </c>
      <c r="EO107" s="66">
        <v>91243.729000000007</v>
      </c>
      <c r="EQ107" s="991" t="s">
        <v>3230</v>
      </c>
      <c r="ER107" s="141">
        <v>11258.295</v>
      </c>
      <c r="ES107" s="141">
        <v>13370.094999999999</v>
      </c>
      <c r="ET107" s="66">
        <v>14564.666999999999</v>
      </c>
      <c r="EU107" s="66">
        <v>18082.285</v>
      </c>
      <c r="EV107" s="1076"/>
      <c r="EW107" s="1076"/>
      <c r="EX107" s="1076"/>
      <c r="EY107" s="1078"/>
      <c r="EZ107" s="1078"/>
    </row>
    <row r="108" spans="18:156" s="17" customFormat="1" ht="11.25" customHeight="1" x14ac:dyDescent="0.2">
      <c r="R108" s="294"/>
      <c r="BN108" s="128"/>
      <c r="BO108" s="128"/>
      <c r="BP108" s="129"/>
      <c r="BQ108" s="129"/>
      <c r="DJ108" s="173" t="s">
        <v>423</v>
      </c>
      <c r="DK108" s="141">
        <v>18646.099999999999</v>
      </c>
      <c r="DL108" s="66">
        <v>31554.1</v>
      </c>
      <c r="DM108" s="66">
        <v>49261.2</v>
      </c>
      <c r="DN108" s="66">
        <v>66142</v>
      </c>
      <c r="DO108" s="66">
        <v>83599</v>
      </c>
      <c r="DP108" s="66">
        <v>97281.5</v>
      </c>
      <c r="DQ108" s="66">
        <v>106168.5</v>
      </c>
      <c r="DR108" s="66">
        <v>105396.4</v>
      </c>
      <c r="DS108" s="66">
        <v>113036.1</v>
      </c>
      <c r="DT108" s="66">
        <v>104464.6</v>
      </c>
      <c r="DU108" s="66">
        <v>93877.4</v>
      </c>
      <c r="DV108" s="66">
        <v>79592.899999999994</v>
      </c>
      <c r="DW108" s="66">
        <v>69634.3</v>
      </c>
      <c r="DX108" s="66">
        <v>64679.8</v>
      </c>
      <c r="DY108" s="66">
        <v>57354.5</v>
      </c>
      <c r="DZ108" s="66">
        <v>50672.7</v>
      </c>
      <c r="EA108" s="66">
        <v>46480.7</v>
      </c>
      <c r="EB108" s="66">
        <v>45352.1</v>
      </c>
      <c r="EC108" s="66">
        <v>45847.4</v>
      </c>
      <c r="ED108" s="66">
        <v>50661.303999999996</v>
      </c>
      <c r="EE108" s="66">
        <v>56389.186999999998</v>
      </c>
      <c r="EF108" s="66">
        <v>63804.822999999997</v>
      </c>
      <c r="EG108" s="66">
        <v>71062.491999999998</v>
      </c>
      <c r="EH108" s="66">
        <v>83442.671000000002</v>
      </c>
      <c r="EI108" s="66">
        <v>97116.998000000007</v>
      </c>
      <c r="EJ108" s="66">
        <v>109703.4</v>
      </c>
      <c r="EK108" s="66">
        <v>126845.6</v>
      </c>
      <c r="EL108" s="66">
        <v>151297.011</v>
      </c>
      <c r="EM108" s="66">
        <v>171021.266</v>
      </c>
      <c r="EN108" s="66">
        <v>193596.60399999999</v>
      </c>
      <c r="EO108" s="66">
        <v>205347.13699999999</v>
      </c>
      <c r="EQ108" s="991" t="s">
        <v>3231</v>
      </c>
      <c r="ER108" s="141">
        <v>804.39300000000003</v>
      </c>
      <c r="ES108" s="141">
        <v>2670.1329999999998</v>
      </c>
      <c r="ET108" s="66">
        <v>2534.9340000000002</v>
      </c>
      <c r="EU108" s="66">
        <v>3307.5770000000002</v>
      </c>
      <c r="EV108" s="1076"/>
      <c r="EW108" s="1076"/>
      <c r="EX108" s="1076"/>
      <c r="EY108" s="1078"/>
      <c r="EZ108" s="1078"/>
    </row>
    <row r="109" spans="18:156" s="17" customFormat="1" ht="11.25" customHeight="1" x14ac:dyDescent="0.2">
      <c r="R109" s="294"/>
      <c r="BN109" s="128"/>
      <c r="BO109" s="128"/>
      <c r="BP109" s="129"/>
      <c r="BQ109" s="129"/>
      <c r="DJ109" s="173" t="s">
        <v>424</v>
      </c>
      <c r="DK109" s="141">
        <v>8766.1</v>
      </c>
      <c r="DL109" s="66">
        <v>12376.1</v>
      </c>
      <c r="DM109" s="66">
        <v>13155.8</v>
      </c>
      <c r="DN109" s="66">
        <v>19544.900000000001</v>
      </c>
      <c r="DO109" s="66">
        <v>27253.1</v>
      </c>
      <c r="DP109" s="66">
        <v>33522.9</v>
      </c>
      <c r="DQ109" s="66">
        <v>39153.5</v>
      </c>
      <c r="DR109" s="66">
        <v>42802.9</v>
      </c>
      <c r="DS109" s="66">
        <v>47237.9</v>
      </c>
      <c r="DT109" s="66">
        <v>44428.4</v>
      </c>
      <c r="DU109" s="66">
        <v>41092.800000000003</v>
      </c>
      <c r="DV109" s="66">
        <v>35535.1</v>
      </c>
      <c r="DW109" s="66">
        <v>31257.4</v>
      </c>
      <c r="DX109" s="66">
        <v>28280.5</v>
      </c>
      <c r="DY109" s="66">
        <v>25797.3</v>
      </c>
      <c r="DZ109" s="66">
        <v>24625.7</v>
      </c>
      <c r="EA109" s="66">
        <v>23142</v>
      </c>
      <c r="EB109" s="66">
        <v>22934.1</v>
      </c>
      <c r="EC109" s="66">
        <v>24372.799999999999</v>
      </c>
      <c r="ED109" s="66">
        <v>21796.68</v>
      </c>
      <c r="EE109" s="66">
        <v>21195.864000000001</v>
      </c>
      <c r="EF109" s="66">
        <v>22782.025000000001</v>
      </c>
      <c r="EG109" s="66">
        <v>22681.577000000001</v>
      </c>
      <c r="EH109" s="66">
        <v>23856.967000000001</v>
      </c>
      <c r="EI109" s="66">
        <v>24705.89</v>
      </c>
      <c r="EJ109" s="66">
        <v>25566.5</v>
      </c>
      <c r="EK109" s="66">
        <v>28331.599999999999</v>
      </c>
      <c r="EL109" s="66">
        <v>29963.212</v>
      </c>
      <c r="EM109" s="66">
        <v>34195.625999999997</v>
      </c>
      <c r="EN109" s="66">
        <v>37447.732000000004</v>
      </c>
      <c r="EO109" s="66">
        <v>41086.254999999997</v>
      </c>
      <c r="EQ109" s="991" t="s">
        <v>3232</v>
      </c>
      <c r="ER109" s="141">
        <v>63115.999000000003</v>
      </c>
      <c r="ES109" s="141">
        <v>51458.703000000001</v>
      </c>
      <c r="ET109" s="66">
        <v>47695.582000000002</v>
      </c>
      <c r="EU109" s="66">
        <v>54140.226999999999</v>
      </c>
      <c r="EV109" s="1076"/>
      <c r="EW109" s="1076"/>
      <c r="EX109" s="1076"/>
      <c r="EY109" s="1078"/>
      <c r="EZ109" s="1078"/>
    </row>
    <row r="110" spans="18:156" s="17" customFormat="1" ht="11.25" customHeight="1" x14ac:dyDescent="0.2">
      <c r="R110" s="294"/>
      <c r="BN110" s="128"/>
      <c r="BO110" s="128"/>
      <c r="BP110" s="129"/>
      <c r="BQ110" s="129"/>
      <c r="DJ110" s="173" t="s">
        <v>425</v>
      </c>
      <c r="DK110" s="141">
        <v>1037.5</v>
      </c>
      <c r="DL110" s="66">
        <v>1997.7</v>
      </c>
      <c r="DM110" s="66">
        <v>3190.5</v>
      </c>
      <c r="DN110" s="66">
        <v>2358.4</v>
      </c>
      <c r="DO110" s="66">
        <v>1697.6</v>
      </c>
      <c r="DP110" s="66">
        <v>1559.9</v>
      </c>
      <c r="DQ110" s="66">
        <v>1632.8</v>
      </c>
      <c r="DR110" s="66">
        <v>1019.1</v>
      </c>
      <c r="DS110" s="66">
        <v>1111.2</v>
      </c>
      <c r="DT110" s="66">
        <v>1656.3</v>
      </c>
      <c r="DU110" s="66">
        <v>5537.8</v>
      </c>
      <c r="DV110" s="66">
        <v>546.6</v>
      </c>
      <c r="DW110" s="66">
        <v>176.7</v>
      </c>
      <c r="DX110" s="66">
        <v>512.79999999999995</v>
      </c>
      <c r="DY110" s="66">
        <v>473.4</v>
      </c>
      <c r="DZ110" s="66">
        <v>309</v>
      </c>
      <c r="EA110" s="66">
        <v>395.3</v>
      </c>
      <c r="EB110" s="66">
        <v>452.2</v>
      </c>
      <c r="EC110" s="66">
        <v>334.8</v>
      </c>
      <c r="ED110" s="66">
        <v>225.36699999999999</v>
      </c>
      <c r="EE110" s="66">
        <v>260.79000000000002</v>
      </c>
      <c r="EF110" s="66">
        <v>280.76900000000001</v>
      </c>
      <c r="EG110" s="66">
        <v>212.066</v>
      </c>
      <c r="EH110" s="66">
        <v>210.893</v>
      </c>
      <c r="EI110" s="66">
        <v>710.39800000000002</v>
      </c>
      <c r="EJ110" s="66">
        <v>594</v>
      </c>
      <c r="EK110" s="66">
        <v>1567.7</v>
      </c>
      <c r="EL110" s="66">
        <v>1513.83</v>
      </c>
      <c r="EM110" s="66">
        <v>3728.029</v>
      </c>
      <c r="EN110" s="66">
        <v>2768.819</v>
      </c>
      <c r="EO110" s="66">
        <v>3224.8270000000002</v>
      </c>
      <c r="EQ110" s="38" t="s">
        <v>3118</v>
      </c>
      <c r="ER110" s="137">
        <v>18450.644</v>
      </c>
      <c r="ES110" s="137">
        <v>19953.795999999998</v>
      </c>
      <c r="ET110" s="67">
        <v>17929.073</v>
      </c>
      <c r="EU110" s="67">
        <v>19281.719000000001</v>
      </c>
      <c r="EV110" s="1076"/>
      <c r="EW110" s="1076"/>
      <c r="EX110" s="1076"/>
      <c r="EY110" s="1078"/>
      <c r="EZ110" s="1078"/>
    </row>
    <row r="111" spans="18:156" s="17" customFormat="1" ht="11.25" customHeight="1" x14ac:dyDescent="0.2">
      <c r="R111" s="294"/>
      <c r="BN111" s="128"/>
      <c r="BO111" s="128"/>
      <c r="BP111" s="129"/>
      <c r="BQ111" s="129"/>
      <c r="DJ111" s="173" t="s">
        <v>426</v>
      </c>
      <c r="DK111" s="141">
        <v>39480.5</v>
      </c>
      <c r="DL111" s="66">
        <v>48126.6</v>
      </c>
      <c r="DM111" s="66">
        <v>61783.9</v>
      </c>
      <c r="DN111" s="66">
        <v>91868.1</v>
      </c>
      <c r="DO111" s="66">
        <v>110322.1</v>
      </c>
      <c r="DP111" s="66">
        <v>120472.3</v>
      </c>
      <c r="DQ111" s="66">
        <v>129556.9</v>
      </c>
      <c r="DR111" s="66">
        <v>142533.1</v>
      </c>
      <c r="DS111" s="66">
        <v>142114.9</v>
      </c>
      <c r="DT111" s="66">
        <v>139315.5</v>
      </c>
      <c r="DU111" s="66">
        <v>122368.4</v>
      </c>
      <c r="DV111" s="66">
        <v>115098.4</v>
      </c>
      <c r="DW111" s="66">
        <v>102853.9</v>
      </c>
      <c r="DX111" s="66">
        <v>92679</v>
      </c>
      <c r="DY111" s="66">
        <v>90390.8</v>
      </c>
      <c r="DZ111" s="66">
        <v>89875.199999999997</v>
      </c>
      <c r="EA111" s="66">
        <v>90314.1</v>
      </c>
      <c r="EB111" s="66">
        <v>95237.6</v>
      </c>
      <c r="EC111" s="66">
        <v>95605.8</v>
      </c>
      <c r="ED111" s="66">
        <v>102046.981</v>
      </c>
      <c r="EE111" s="66">
        <v>111874.624</v>
      </c>
      <c r="EF111" s="66">
        <v>115867.25199999999</v>
      </c>
      <c r="EG111" s="66">
        <v>115340.863</v>
      </c>
      <c r="EH111" s="66">
        <v>126544.397</v>
      </c>
      <c r="EI111" s="66">
        <v>119284.658</v>
      </c>
      <c r="EJ111" s="66">
        <v>124507.2</v>
      </c>
      <c r="EK111" s="66">
        <v>128312.8</v>
      </c>
      <c r="EL111" s="66">
        <v>145049.15400000001</v>
      </c>
      <c r="EM111" s="66">
        <v>142960.90400000001</v>
      </c>
      <c r="EN111" s="66">
        <v>159259.34599999999</v>
      </c>
      <c r="EO111" s="66">
        <v>164878.29999999999</v>
      </c>
      <c r="EQ111" s="38" t="s">
        <v>3027</v>
      </c>
      <c r="ER111" s="137">
        <v>674057.89899999998</v>
      </c>
      <c r="ES111" s="137">
        <v>699844.13500000001</v>
      </c>
      <c r="ET111" s="67">
        <v>675799.76300000004</v>
      </c>
      <c r="EU111" s="67">
        <v>783094.08700000006</v>
      </c>
      <c r="EV111" s="1076"/>
      <c r="EW111" s="1076"/>
      <c r="EX111" s="1076"/>
      <c r="EY111" s="1078"/>
      <c r="EZ111" s="1078"/>
    </row>
    <row r="112" spans="18:156" s="17" customFormat="1" ht="11.25" customHeight="1" x14ac:dyDescent="0.2">
      <c r="R112" s="294"/>
      <c r="BN112" s="128"/>
      <c r="BO112" s="128"/>
      <c r="BP112" s="129"/>
      <c r="BQ112" s="129"/>
      <c r="DJ112" s="160" t="s">
        <v>1482</v>
      </c>
      <c r="DK112" s="141">
        <v>21842.799999999999</v>
      </c>
      <c r="DL112" s="66">
        <v>18611.599999999999</v>
      </c>
      <c r="DM112" s="66">
        <v>15507.9</v>
      </c>
      <c r="DN112" s="66">
        <v>4923.6000000000004</v>
      </c>
      <c r="DO112" s="66">
        <v>1160.0999999999999</v>
      </c>
      <c r="DP112" s="66">
        <v>2127.6</v>
      </c>
      <c r="DQ112" s="66">
        <v>2948</v>
      </c>
      <c r="DR112" s="66">
        <v>2334.6999999999998</v>
      </c>
      <c r="DS112" s="66">
        <v>2317.9</v>
      </c>
      <c r="DT112" s="66">
        <v>3406.6</v>
      </c>
      <c r="DU112" s="66">
        <v>3734.3</v>
      </c>
      <c r="DV112" s="66">
        <v>3082.2</v>
      </c>
      <c r="DW112" s="66">
        <v>3235</v>
      </c>
      <c r="DX112" s="66">
        <v>5519.4</v>
      </c>
      <c r="DY112" s="66">
        <v>6583.3</v>
      </c>
      <c r="DZ112" s="66">
        <v>4454.1000000000004</v>
      </c>
      <c r="EA112" s="66">
        <v>5536.8</v>
      </c>
      <c r="EB112" s="66">
        <v>7214.1</v>
      </c>
      <c r="EC112" s="66">
        <v>8304.2000000000007</v>
      </c>
      <c r="ED112" s="66">
        <v>9404.0669999999991</v>
      </c>
      <c r="EE112" s="66">
        <v>9997.6589999999997</v>
      </c>
      <c r="EF112" s="66">
        <v>9438.3960000000006</v>
      </c>
      <c r="EG112" s="66">
        <v>14823.799000000001</v>
      </c>
      <c r="EH112" s="66">
        <v>9237.1309999999994</v>
      </c>
      <c r="EI112" s="66">
        <v>7882.8280000000004</v>
      </c>
      <c r="EJ112" s="66">
        <v>7492.7</v>
      </c>
      <c r="EK112" s="66">
        <v>4791.7</v>
      </c>
      <c r="EL112" s="66">
        <v>4144.8860000000004</v>
      </c>
      <c r="EM112" s="66">
        <v>9698.0939999999991</v>
      </c>
      <c r="EN112" s="66">
        <v>7479.683</v>
      </c>
      <c r="EO112" s="66">
        <v>8559.0429999999997</v>
      </c>
      <c r="EQ112" s="114" t="s">
        <v>3119</v>
      </c>
      <c r="ER112" s="141">
        <v>131256.356</v>
      </c>
      <c r="ES112" s="141">
        <v>143081.11499999999</v>
      </c>
      <c r="ET112" s="66">
        <v>140841.25700000001</v>
      </c>
      <c r="EU112" s="66">
        <v>163675.65700000001</v>
      </c>
      <c r="EV112" s="1076"/>
      <c r="EW112" s="1076"/>
      <c r="EX112" s="1076"/>
      <c r="EY112" s="1078"/>
      <c r="EZ112" s="1078"/>
    </row>
    <row r="113" spans="18:156" s="17" customFormat="1" ht="11.25" customHeight="1" x14ac:dyDescent="0.2">
      <c r="R113" s="294"/>
      <c r="BN113" s="128"/>
      <c r="BO113" s="128"/>
      <c r="BP113" s="129"/>
      <c r="BQ113" s="129"/>
      <c r="DJ113" s="174" t="s">
        <v>714</v>
      </c>
      <c r="DK113" s="168">
        <v>5117.3999999999996</v>
      </c>
      <c r="DL113" s="88">
        <v>5961.1</v>
      </c>
      <c r="DM113" s="88">
        <v>8709.7999999999993</v>
      </c>
      <c r="DN113" s="88">
        <v>17571.2</v>
      </c>
      <c r="DO113" s="67">
        <v>12599.7</v>
      </c>
      <c r="DP113" s="67">
        <v>12817.3</v>
      </c>
      <c r="DQ113" s="67">
        <v>16350.7</v>
      </c>
      <c r="DR113" s="67">
        <v>27477.7</v>
      </c>
      <c r="DS113" s="67">
        <v>32935.5</v>
      </c>
      <c r="DT113" s="67">
        <v>18568.400000000001</v>
      </c>
      <c r="DU113" s="67">
        <v>22835.1</v>
      </c>
      <c r="DV113" s="67">
        <v>9765.2000000000007</v>
      </c>
      <c r="DW113" s="67">
        <v>9401.2999999999993</v>
      </c>
      <c r="DX113" s="67">
        <v>11084.7</v>
      </c>
      <c r="DY113" s="67">
        <v>17591.599999999999</v>
      </c>
      <c r="DZ113" s="67">
        <v>16382.8</v>
      </c>
      <c r="EA113" s="67">
        <v>16858.3</v>
      </c>
      <c r="EB113" s="67">
        <v>15570.5</v>
      </c>
      <c r="EC113" s="67">
        <v>17066.599999999999</v>
      </c>
      <c r="ED113" s="67">
        <v>14667.208000000001</v>
      </c>
      <c r="EE113" s="67">
        <v>16925.375</v>
      </c>
      <c r="EF113" s="67">
        <v>15168.958000000001</v>
      </c>
      <c r="EG113" s="67">
        <v>11391.721</v>
      </c>
      <c r="EH113" s="67">
        <v>14991.032999999999</v>
      </c>
      <c r="EI113" s="67">
        <v>5767.3239999999996</v>
      </c>
      <c r="EJ113" s="67">
        <v>8229.1</v>
      </c>
      <c r="EK113" s="67">
        <v>4162.1000000000004</v>
      </c>
      <c r="EL113" s="67">
        <v>6213.3040000000001</v>
      </c>
      <c r="EM113" s="67">
        <v>2855.8130000000001</v>
      </c>
      <c r="EN113" s="67">
        <v>4032.0819999999999</v>
      </c>
      <c r="EO113" s="67">
        <v>3348.3209999999999</v>
      </c>
      <c r="EQ113" s="114" t="s">
        <v>3120</v>
      </c>
      <c r="ER113" s="141">
        <v>541308.74899999995</v>
      </c>
      <c r="ES113" s="141">
        <v>555885.37300000002</v>
      </c>
      <c r="ET113" s="66">
        <v>534076.24800000002</v>
      </c>
      <c r="EU113" s="66">
        <v>618612.05200000003</v>
      </c>
      <c r="EV113" s="1076"/>
      <c r="EW113" s="1076"/>
      <c r="EX113" s="1076"/>
      <c r="EY113" s="1078"/>
      <c r="EZ113" s="1078"/>
    </row>
    <row r="114" spans="18:156" s="17" customFormat="1" ht="11.25" customHeight="1" thickBot="1" x14ac:dyDescent="0.25">
      <c r="R114" s="294"/>
      <c r="BN114" s="128"/>
      <c r="BO114" s="128"/>
      <c r="BP114" s="129"/>
      <c r="BQ114" s="129"/>
      <c r="DJ114" s="128"/>
      <c r="DK114" s="141"/>
      <c r="DL114" s="141"/>
      <c r="DM114" s="141"/>
      <c r="DN114" s="141"/>
      <c r="DO114" s="169"/>
      <c r="DP114" s="169"/>
      <c r="DQ114" s="169"/>
      <c r="DR114" s="169"/>
      <c r="DS114" s="169"/>
      <c r="DT114" s="169"/>
      <c r="DU114" s="169"/>
      <c r="DV114" s="169"/>
      <c r="DW114" s="169"/>
      <c r="DX114" s="169"/>
      <c r="DY114" s="169"/>
      <c r="DZ114" s="169"/>
      <c r="EA114" s="169"/>
      <c r="EB114" s="169"/>
      <c r="EC114" s="169"/>
      <c r="ED114" s="169"/>
      <c r="EE114" s="169"/>
      <c r="EF114" s="169"/>
      <c r="EG114" s="169"/>
      <c r="EJ114" s="169"/>
      <c r="EK114" s="169"/>
      <c r="EN114" s="169"/>
      <c r="EO114" s="169"/>
      <c r="EQ114" s="991" t="s">
        <v>3121</v>
      </c>
      <c r="ER114" s="141">
        <v>92413.868000000002</v>
      </c>
      <c r="ES114" s="141">
        <v>89272.822</v>
      </c>
      <c r="ET114" s="66">
        <v>79803.328999999998</v>
      </c>
      <c r="EU114" s="66">
        <v>86184.156000000003</v>
      </c>
      <c r="EV114" s="1076"/>
      <c r="EW114" s="1076"/>
      <c r="EX114" s="1076"/>
      <c r="EY114" s="1078"/>
      <c r="EZ114" s="1078"/>
    </row>
    <row r="115" spans="18:156" s="17" customFormat="1" ht="11.25" customHeight="1" thickBot="1" x14ac:dyDescent="0.25">
      <c r="R115" s="294"/>
      <c r="BN115" s="128"/>
      <c r="BO115" s="128"/>
      <c r="BP115" s="129"/>
      <c r="BQ115" s="129"/>
      <c r="DJ115" s="340" t="s">
        <v>434</v>
      </c>
      <c r="DK115" s="341">
        <v>1095749</v>
      </c>
      <c r="DL115" s="342">
        <v>1242384.1000000001</v>
      </c>
      <c r="DM115" s="342">
        <v>1535891.5</v>
      </c>
      <c r="DN115" s="342">
        <v>1694152.9</v>
      </c>
      <c r="DO115" s="342">
        <v>1935149.1</v>
      </c>
      <c r="DP115" s="342">
        <v>2071191.4</v>
      </c>
      <c r="DQ115" s="342">
        <v>2300533.2000000002</v>
      </c>
      <c r="DR115" s="342">
        <v>2376182.2999999998</v>
      </c>
      <c r="DS115" s="342">
        <v>2613204.9</v>
      </c>
      <c r="DT115" s="342">
        <v>2815638.2</v>
      </c>
      <c r="DU115" s="342">
        <v>3056394</v>
      </c>
      <c r="DV115" s="342">
        <v>3080346.3</v>
      </c>
      <c r="DW115" s="342">
        <v>3191891.3</v>
      </c>
      <c r="DX115" s="342">
        <v>3174463.4</v>
      </c>
      <c r="DY115" s="342">
        <v>3306362.2</v>
      </c>
      <c r="DZ115" s="342">
        <v>3310822</v>
      </c>
      <c r="EA115" s="342">
        <v>3310192.5</v>
      </c>
      <c r="EB115" s="342">
        <v>3530004.4</v>
      </c>
      <c r="EC115" s="342">
        <v>3688536.3</v>
      </c>
      <c r="ED115" s="342">
        <v>3664482.176</v>
      </c>
      <c r="EE115" s="342">
        <v>3995743.912</v>
      </c>
      <c r="EF115" s="342">
        <v>4132975.3679999998</v>
      </c>
      <c r="EG115" s="342">
        <v>4412419.4879999999</v>
      </c>
      <c r="EH115" s="342">
        <v>4503855.84</v>
      </c>
      <c r="EI115" s="342">
        <v>4744050.807</v>
      </c>
      <c r="EJ115" s="342">
        <v>5078192</v>
      </c>
      <c r="EK115" s="342">
        <v>5403230.2000000002</v>
      </c>
      <c r="EL115" s="342">
        <v>5965938.9229999995</v>
      </c>
      <c r="EM115" s="342">
        <v>6306461.6129999999</v>
      </c>
      <c r="EN115" s="342">
        <v>7122815.5959999999</v>
      </c>
      <c r="EO115" s="342">
        <v>7718871.5800000001</v>
      </c>
      <c r="EQ115" s="991" t="s">
        <v>3122</v>
      </c>
      <c r="ER115" s="141">
        <v>215078.755</v>
      </c>
      <c r="ES115" s="141">
        <v>215295.60200000001</v>
      </c>
      <c r="ET115" s="66">
        <v>211112.91</v>
      </c>
      <c r="EU115" s="66">
        <v>256386.22899999999</v>
      </c>
      <c r="EV115" s="1076"/>
      <c r="EW115" s="1076"/>
      <c r="EX115" s="1076"/>
      <c r="EY115" s="1078"/>
      <c r="EZ115" s="1078"/>
    </row>
    <row r="116" spans="18:156" s="17" customFormat="1" ht="11.25" customHeight="1" x14ac:dyDescent="0.2">
      <c r="R116" s="294"/>
      <c r="BN116" s="128"/>
      <c r="BO116" s="128"/>
      <c r="BP116" s="129"/>
      <c r="BQ116" s="129"/>
      <c r="DJ116" s="128"/>
      <c r="DK116" s="175"/>
      <c r="DL116" s="166"/>
      <c r="DM116" s="166"/>
      <c r="DN116" s="166"/>
      <c r="EQ116" s="991" t="s">
        <v>3123</v>
      </c>
      <c r="ER116" s="141">
        <v>44387.152000000002</v>
      </c>
      <c r="ES116" s="141">
        <v>49319.267999999996</v>
      </c>
      <c r="ET116" s="66">
        <v>43047.813000000002</v>
      </c>
      <c r="EU116" s="66">
        <v>51493.678</v>
      </c>
      <c r="EV116" s="1076"/>
      <c r="EW116" s="1076"/>
      <c r="EX116" s="1076"/>
      <c r="EY116" s="1078"/>
      <c r="EZ116" s="1078"/>
    </row>
    <row r="117" spans="18:156" s="17" customFormat="1" ht="11.25" customHeight="1" x14ac:dyDescent="0.2">
      <c r="R117" s="294"/>
      <c r="BN117" s="128"/>
      <c r="BO117" s="128"/>
      <c r="BP117" s="129"/>
      <c r="BQ117" s="129"/>
      <c r="DK117" s="175"/>
      <c r="DL117" s="166"/>
      <c r="DM117" s="166"/>
      <c r="DN117" s="166"/>
      <c r="EQ117" s="991" t="s">
        <v>3124</v>
      </c>
      <c r="ER117" s="141">
        <v>6610.0219999999999</v>
      </c>
      <c r="ES117" s="141">
        <v>7276.3909999999996</v>
      </c>
      <c r="ET117" s="66">
        <v>7925.6090000000004</v>
      </c>
      <c r="EU117" s="66">
        <v>6206.6639999999998</v>
      </c>
      <c r="EV117" s="1076"/>
      <c r="EW117" s="1076"/>
      <c r="EX117" s="1076"/>
      <c r="EY117" s="1078"/>
      <c r="EZ117" s="1078"/>
    </row>
    <row r="118" spans="18:156" s="17" customFormat="1" ht="11.25" customHeight="1" x14ac:dyDescent="0.2">
      <c r="R118" s="294"/>
      <c r="BN118" s="128"/>
      <c r="BO118" s="128"/>
      <c r="BP118" s="129"/>
      <c r="BQ118" s="129"/>
      <c r="DK118" s="175"/>
      <c r="DL118" s="166"/>
      <c r="DM118" s="166"/>
      <c r="DN118" s="166"/>
      <c r="EQ118" s="991" t="s">
        <v>3125</v>
      </c>
      <c r="ER118" s="141">
        <v>182818.95199999999</v>
      </c>
      <c r="ES118" s="141">
        <v>194721.29</v>
      </c>
      <c r="ET118" s="66">
        <v>192186.587</v>
      </c>
      <c r="EU118" s="66">
        <v>218341.32500000001</v>
      </c>
      <c r="EV118" s="1076"/>
      <c r="EW118" s="1076"/>
      <c r="EX118" s="1076"/>
      <c r="EY118" s="1078"/>
      <c r="EZ118" s="1078"/>
    </row>
    <row r="119" spans="18:156" s="17" customFormat="1" ht="11.25" customHeight="1" x14ac:dyDescent="0.2">
      <c r="R119" s="294"/>
      <c r="BN119" s="128"/>
      <c r="BO119" s="128"/>
      <c r="BP119" s="129"/>
      <c r="BQ119" s="129"/>
      <c r="DK119" s="997"/>
      <c r="DL119" s="166"/>
      <c r="DM119" s="166"/>
      <c r="DN119" s="166"/>
      <c r="EQ119" s="114" t="s">
        <v>3126</v>
      </c>
      <c r="ER119" s="141">
        <v>1492.7940000000001</v>
      </c>
      <c r="ES119" s="141">
        <v>877.64700000000005</v>
      </c>
      <c r="ET119" s="66">
        <v>882.25800000000004</v>
      </c>
      <c r="EU119" s="66">
        <v>806.37800000000004</v>
      </c>
      <c r="EV119" s="1076"/>
      <c r="EW119" s="1076"/>
      <c r="EX119" s="1076"/>
      <c r="EY119" s="1078"/>
      <c r="EZ119" s="1078"/>
    </row>
    <row r="120" spans="18:156" s="17" customFormat="1" ht="11.25" customHeight="1" thickBot="1" x14ac:dyDescent="0.2">
      <c r="R120" s="294"/>
      <c r="BN120" s="128"/>
      <c r="BO120" s="128"/>
      <c r="BP120" s="129"/>
      <c r="BQ120" s="129"/>
      <c r="DJ120" s="128"/>
      <c r="DK120" s="998"/>
      <c r="DL120" s="998"/>
      <c r="DM120" s="998"/>
      <c r="DN120" s="998"/>
      <c r="DO120" s="998"/>
      <c r="DP120" s="998"/>
      <c r="DQ120" s="998"/>
      <c r="DR120" s="998"/>
      <c r="DS120" s="998"/>
      <c r="DT120" s="998"/>
      <c r="DU120" s="998"/>
      <c r="DV120" s="998"/>
      <c r="DW120" s="998"/>
      <c r="DX120" s="998"/>
      <c r="DY120" s="998"/>
      <c r="DZ120" s="998"/>
      <c r="EA120" s="998"/>
      <c r="EB120" s="998"/>
      <c r="EC120" s="998"/>
      <c r="ED120" s="998"/>
      <c r="EE120" s="998"/>
      <c r="EF120" s="998"/>
      <c r="EG120" s="998"/>
      <c r="EH120" s="998"/>
      <c r="EI120" s="998"/>
      <c r="EQ120" s="38" t="s">
        <v>3028</v>
      </c>
      <c r="ER120" s="137">
        <v>3221.6190000000001</v>
      </c>
      <c r="ES120" s="137">
        <v>1469.1990000000001</v>
      </c>
      <c r="ET120" s="67">
        <v>1547.8879999999999</v>
      </c>
      <c r="EU120" s="67">
        <v>1887.0530000000001</v>
      </c>
      <c r="EV120" s="1076"/>
      <c r="EW120" s="1076"/>
      <c r="EX120" s="1076"/>
      <c r="EY120" s="1078"/>
      <c r="EZ120" s="1078"/>
    </row>
    <row r="121" spans="18:156" s="17" customFormat="1" ht="15" customHeight="1" thickBot="1" x14ac:dyDescent="0.25">
      <c r="R121" s="294"/>
      <c r="BN121" s="128"/>
      <c r="BO121" s="128"/>
      <c r="BP121" s="129"/>
      <c r="BQ121" s="129"/>
      <c r="DJ121" s="128"/>
      <c r="DK121" s="176"/>
      <c r="DL121" s="176"/>
      <c r="DM121" s="176"/>
      <c r="DN121" s="176"/>
      <c r="DO121" s="176"/>
      <c r="DP121" s="176"/>
      <c r="DQ121" s="176"/>
      <c r="DR121" s="176"/>
      <c r="DS121" s="176"/>
      <c r="DT121" s="176"/>
      <c r="DU121" s="176"/>
      <c r="DV121" s="176"/>
      <c r="DW121" s="176"/>
      <c r="DX121" s="176"/>
      <c r="DY121" s="176"/>
      <c r="DZ121" s="176"/>
      <c r="EA121" s="176"/>
      <c r="EB121" s="176"/>
      <c r="EC121" s="176"/>
      <c r="ED121" s="176"/>
      <c r="EE121" s="176"/>
      <c r="EF121" s="176"/>
      <c r="EG121" s="176"/>
      <c r="EH121" s="176"/>
      <c r="EI121" s="176"/>
      <c r="EQ121" s="340" t="s">
        <v>622</v>
      </c>
      <c r="ER121" s="342">
        <v>7809410.5800000001</v>
      </c>
      <c r="ES121" s="342">
        <v>7990919.1229999997</v>
      </c>
      <c r="ET121" s="342">
        <v>7963462.6799999997</v>
      </c>
      <c r="EU121" s="342">
        <v>8243515.1880000001</v>
      </c>
      <c r="EV121" s="1076"/>
      <c r="EW121" s="1076"/>
      <c r="EX121" s="1076"/>
      <c r="EY121" s="1078"/>
      <c r="EZ121" s="1078"/>
    </row>
    <row r="122" spans="18:156" s="17" customFormat="1" ht="11.25" customHeight="1" x14ac:dyDescent="0.2">
      <c r="R122" s="294"/>
      <c r="BN122" s="128"/>
      <c r="BO122" s="128"/>
      <c r="BP122" s="129"/>
      <c r="BQ122" s="129"/>
      <c r="DJ122" s="128"/>
      <c r="DK122" s="176"/>
      <c r="DL122" s="176"/>
      <c r="DM122" s="176"/>
      <c r="DN122" s="176"/>
      <c r="DO122" s="176"/>
      <c r="DP122" s="176"/>
      <c r="DQ122" s="176"/>
      <c r="DR122" s="176"/>
      <c r="DS122" s="176"/>
      <c r="DT122" s="176"/>
      <c r="DU122" s="176"/>
      <c r="DV122" s="176"/>
      <c r="DW122" s="176"/>
      <c r="DX122" s="176"/>
      <c r="DY122" s="176"/>
      <c r="DZ122" s="176"/>
      <c r="EA122" s="176"/>
      <c r="EB122" s="176"/>
      <c r="EC122" s="176"/>
      <c r="ED122" s="176"/>
      <c r="EE122" s="176"/>
      <c r="EF122" s="176"/>
      <c r="EG122" s="176"/>
      <c r="EH122" s="176"/>
      <c r="EI122" s="176"/>
      <c r="EQ122" s="128" t="s">
        <v>3240</v>
      </c>
      <c r="EV122" s="1076"/>
      <c r="EW122" s="1076"/>
      <c r="EX122" s="1076"/>
      <c r="EY122" s="1076"/>
      <c r="EZ122" s="1076"/>
    </row>
    <row r="123" spans="18:156" s="17" customFormat="1" ht="11.25" customHeight="1" x14ac:dyDescent="0.2">
      <c r="R123" s="294"/>
      <c r="BN123" s="128"/>
      <c r="BO123" s="128"/>
      <c r="BP123" s="129"/>
      <c r="BQ123" s="129"/>
      <c r="DJ123" s="128"/>
      <c r="DK123" s="176"/>
      <c r="DL123" s="176"/>
      <c r="DM123" s="176"/>
      <c r="DN123" s="176"/>
      <c r="DO123" s="176"/>
      <c r="DP123" s="176"/>
      <c r="DQ123" s="176"/>
      <c r="DR123" s="176"/>
      <c r="DS123" s="176"/>
      <c r="DT123" s="176"/>
      <c r="DU123" s="176"/>
      <c r="DV123" s="176"/>
      <c r="DW123" s="176"/>
      <c r="DX123" s="176"/>
      <c r="DY123" s="176"/>
      <c r="DZ123" s="176"/>
      <c r="EA123" s="176"/>
      <c r="EB123" s="176"/>
      <c r="EC123" s="176"/>
      <c r="ED123" s="176"/>
      <c r="EE123" s="176"/>
      <c r="EF123" s="176"/>
      <c r="EG123" s="176"/>
      <c r="EH123" s="176"/>
      <c r="EI123" s="176"/>
      <c r="EQ123" s="128" t="s">
        <v>3241</v>
      </c>
      <c r="EV123" s="1076"/>
      <c r="EW123" s="1076"/>
      <c r="EX123" s="1076"/>
      <c r="EY123" s="1076"/>
      <c r="EZ123" s="1076"/>
    </row>
    <row r="124" spans="18:156" s="17" customFormat="1" ht="11.25" customHeight="1" x14ac:dyDescent="0.2">
      <c r="R124" s="294"/>
      <c r="BN124" s="128"/>
      <c r="BO124" s="128"/>
      <c r="BP124" s="129"/>
      <c r="BQ124" s="129"/>
      <c r="DJ124" s="128"/>
      <c r="DK124" s="176"/>
      <c r="DL124" s="176"/>
      <c r="DM124" s="176"/>
      <c r="DN124" s="176"/>
      <c r="DO124" s="176"/>
      <c r="DP124" s="176"/>
      <c r="DQ124" s="176"/>
      <c r="DR124" s="176"/>
      <c r="DS124" s="176"/>
      <c r="DT124" s="176"/>
      <c r="DU124" s="176"/>
      <c r="DV124" s="176"/>
      <c r="DW124" s="176"/>
      <c r="DX124" s="176"/>
      <c r="DY124" s="176"/>
      <c r="DZ124" s="176"/>
      <c r="EA124" s="176"/>
      <c r="EB124" s="176"/>
      <c r="EC124" s="176"/>
      <c r="ED124" s="176"/>
      <c r="EE124" s="176"/>
      <c r="EF124" s="176"/>
      <c r="EG124" s="176"/>
      <c r="EH124" s="176"/>
      <c r="EI124" s="176"/>
      <c r="EQ124" s="128" t="s">
        <v>3242</v>
      </c>
      <c r="EV124" s="1076"/>
      <c r="EW124" s="1076"/>
      <c r="EX124" s="1076"/>
      <c r="EY124" s="1076"/>
      <c r="EZ124" s="1076"/>
    </row>
    <row r="125" spans="18:156" s="17" customFormat="1" ht="11.25" customHeight="1" x14ac:dyDescent="0.2">
      <c r="R125" s="294"/>
      <c r="BN125" s="128"/>
      <c r="BO125" s="128"/>
      <c r="BP125" s="129"/>
      <c r="BQ125" s="129"/>
      <c r="DJ125" s="128"/>
      <c r="DK125" s="176"/>
      <c r="DL125" s="176"/>
      <c r="DM125" s="176"/>
      <c r="DN125" s="176"/>
      <c r="DO125" s="176"/>
      <c r="DP125" s="176"/>
      <c r="DQ125" s="176"/>
      <c r="DR125" s="176"/>
      <c r="DS125" s="176"/>
      <c r="DT125" s="176"/>
      <c r="DU125" s="176"/>
      <c r="DV125" s="176"/>
      <c r="DW125" s="176"/>
      <c r="DX125" s="176"/>
      <c r="DY125" s="176"/>
      <c r="DZ125" s="176"/>
      <c r="EA125" s="176"/>
      <c r="EB125" s="176"/>
      <c r="EC125" s="176"/>
      <c r="ED125" s="176"/>
      <c r="EE125" s="176"/>
      <c r="EF125" s="176"/>
      <c r="EG125" s="176"/>
      <c r="EH125" s="176"/>
      <c r="EI125" s="176"/>
      <c r="EV125" s="1076"/>
      <c r="EW125" s="1076"/>
      <c r="EX125" s="1076"/>
      <c r="EY125" s="1076"/>
      <c r="EZ125" s="1076"/>
    </row>
    <row r="126" spans="18:156" s="17" customFormat="1" ht="11.25" customHeight="1" x14ac:dyDescent="0.2">
      <c r="R126" s="294"/>
      <c r="BN126" s="128"/>
      <c r="BO126" s="128"/>
      <c r="BP126" s="129"/>
      <c r="BQ126" s="129"/>
      <c r="DJ126" s="128"/>
      <c r="DK126" s="176"/>
      <c r="DL126" s="176"/>
      <c r="DM126" s="176"/>
      <c r="DN126" s="176"/>
      <c r="DO126" s="176"/>
      <c r="DP126" s="176"/>
      <c r="DQ126" s="176"/>
      <c r="DR126" s="176"/>
      <c r="DS126" s="176"/>
      <c r="DT126" s="176"/>
      <c r="DU126" s="176"/>
      <c r="DV126" s="176"/>
      <c r="DW126" s="176"/>
      <c r="DX126" s="176"/>
      <c r="DY126" s="176"/>
      <c r="DZ126" s="176"/>
      <c r="EA126" s="176"/>
      <c r="EB126" s="176"/>
      <c r="EC126" s="176"/>
      <c r="ED126" s="176"/>
      <c r="EE126" s="176"/>
      <c r="EF126" s="176"/>
      <c r="EG126" s="176"/>
      <c r="EH126" s="176"/>
      <c r="EI126" s="176"/>
      <c r="EV126" s="1076"/>
      <c r="EW126" s="1076"/>
      <c r="EX126" s="1076"/>
      <c r="EY126" s="1076"/>
      <c r="EZ126" s="1076"/>
    </row>
    <row r="127" spans="18:156" s="17" customFormat="1" ht="11.25" customHeight="1" x14ac:dyDescent="0.2">
      <c r="R127" s="294"/>
      <c r="BN127" s="128"/>
      <c r="BO127" s="128"/>
      <c r="BP127" s="129"/>
      <c r="BQ127" s="129"/>
      <c r="DJ127" s="128"/>
      <c r="DK127" s="177"/>
      <c r="DL127" s="177"/>
      <c r="DM127" s="177"/>
      <c r="DN127" s="177"/>
      <c r="DO127" s="177"/>
      <c r="DP127" s="177"/>
      <c r="DQ127" s="177"/>
      <c r="DR127" s="177"/>
      <c r="DS127" s="177"/>
      <c r="DT127" s="177"/>
      <c r="DU127" s="177"/>
      <c r="DV127" s="177"/>
      <c r="DW127" s="177"/>
      <c r="DX127" s="177"/>
      <c r="DY127" s="177"/>
      <c r="DZ127" s="177"/>
      <c r="EA127" s="177"/>
      <c r="EB127" s="177"/>
      <c r="EC127" s="177"/>
      <c r="ED127" s="177"/>
      <c r="EE127" s="177"/>
      <c r="EF127" s="177"/>
      <c r="EG127" s="177"/>
      <c r="EH127" s="177"/>
      <c r="EI127" s="177"/>
      <c r="EV127" s="1076"/>
      <c r="EW127" s="1076"/>
      <c r="EX127" s="1076"/>
      <c r="EY127" s="1076"/>
      <c r="EZ127" s="1076"/>
    </row>
    <row r="128" spans="18:156" s="17" customFormat="1" ht="11.25" customHeight="1" x14ac:dyDescent="0.2">
      <c r="R128" s="294"/>
      <c r="BN128" s="128"/>
      <c r="BO128" s="128"/>
      <c r="BP128" s="129"/>
      <c r="BQ128" s="129"/>
      <c r="DJ128" s="128"/>
      <c r="DK128" s="177"/>
      <c r="DL128" s="177"/>
      <c r="DM128" s="177"/>
      <c r="DN128" s="177"/>
      <c r="DO128" s="177"/>
      <c r="DP128" s="177"/>
      <c r="DQ128" s="177"/>
      <c r="DR128" s="177"/>
      <c r="DS128" s="177"/>
      <c r="DT128" s="177"/>
      <c r="DU128" s="177"/>
      <c r="DV128" s="177"/>
      <c r="DW128" s="177"/>
      <c r="DX128" s="177"/>
      <c r="DY128" s="177"/>
      <c r="DZ128" s="177"/>
      <c r="EA128" s="177"/>
      <c r="EB128" s="177"/>
      <c r="EC128" s="177"/>
      <c r="ED128" s="177"/>
      <c r="EE128" s="177"/>
      <c r="EF128" s="177"/>
      <c r="EG128" s="177"/>
      <c r="EH128" s="177"/>
      <c r="EI128" s="177"/>
      <c r="EV128" s="1076"/>
      <c r="EW128" s="1076"/>
      <c r="EX128" s="1076"/>
      <c r="EY128" s="1076"/>
      <c r="EZ128" s="1076"/>
    </row>
    <row r="129" spans="18:156" s="17" customFormat="1" ht="11.25" customHeight="1" x14ac:dyDescent="0.15">
      <c r="R129" s="294"/>
      <c r="BN129" s="128"/>
      <c r="BO129" s="128"/>
      <c r="BP129" s="129"/>
      <c r="BQ129" s="129"/>
      <c r="DJ129" s="128"/>
      <c r="DK129" s="179"/>
      <c r="DL129" s="179"/>
      <c r="DM129" s="179"/>
      <c r="DN129" s="179"/>
      <c r="DO129" s="179"/>
      <c r="DP129" s="179"/>
      <c r="DQ129" s="179"/>
      <c r="DR129" s="179"/>
      <c r="DS129" s="179"/>
      <c r="DT129" s="179"/>
      <c r="DU129" s="179"/>
      <c r="DV129" s="179"/>
      <c r="DW129" s="179"/>
      <c r="DX129" s="179"/>
      <c r="DY129" s="179"/>
      <c r="DZ129" s="179"/>
      <c r="EA129" s="179"/>
      <c r="EB129" s="179"/>
      <c r="EC129" s="179"/>
      <c r="ED129" s="179"/>
      <c r="EE129" s="179"/>
      <c r="EF129" s="179"/>
      <c r="EG129" s="179"/>
      <c r="EH129" s="179"/>
      <c r="EI129" s="179"/>
      <c r="EV129" s="1076"/>
      <c r="EW129" s="1076"/>
      <c r="EX129" s="1076"/>
      <c r="EY129" s="1076"/>
      <c r="EZ129" s="1076"/>
    </row>
    <row r="130" spans="18:156" s="17" customFormat="1" ht="11.25" customHeight="1" x14ac:dyDescent="0.15">
      <c r="R130" s="294"/>
      <c r="BN130" s="128"/>
      <c r="BO130" s="128"/>
      <c r="BP130" s="129"/>
      <c r="BQ130" s="129"/>
      <c r="DJ130" s="128"/>
      <c r="DK130" s="179"/>
      <c r="DL130" s="179"/>
      <c r="DM130" s="179"/>
      <c r="DN130" s="179"/>
      <c r="DO130" s="179"/>
      <c r="DP130" s="179"/>
      <c r="DQ130" s="179"/>
      <c r="DR130" s="179"/>
      <c r="DS130" s="179"/>
      <c r="DT130" s="179"/>
      <c r="DU130" s="179"/>
      <c r="DV130" s="179"/>
      <c r="DW130" s="179"/>
      <c r="DX130" s="179"/>
      <c r="DY130" s="179"/>
      <c r="DZ130" s="179"/>
      <c r="EA130" s="179"/>
      <c r="EB130" s="179"/>
      <c r="EC130" s="179"/>
      <c r="ED130" s="179"/>
      <c r="EE130" s="179"/>
      <c r="EF130" s="179"/>
      <c r="EG130" s="179"/>
      <c r="EH130" s="179"/>
      <c r="EI130" s="179"/>
      <c r="EV130" s="1076"/>
      <c r="EW130" s="1076"/>
      <c r="EX130" s="1076"/>
      <c r="EY130" s="1076"/>
      <c r="EZ130" s="1076"/>
    </row>
    <row r="131" spans="18:156" s="17" customFormat="1" ht="11.25" customHeight="1" x14ac:dyDescent="0.2">
      <c r="R131" s="294"/>
      <c r="BN131" s="128"/>
      <c r="BO131" s="128"/>
      <c r="BP131" s="129"/>
      <c r="BQ131" s="129"/>
      <c r="DJ131" s="128"/>
      <c r="DK131" s="193"/>
      <c r="DL131" s="193"/>
      <c r="DM131" s="193"/>
      <c r="DN131" s="193"/>
      <c r="DO131" s="193"/>
      <c r="DP131" s="193"/>
      <c r="DQ131" s="193"/>
      <c r="DR131" s="193"/>
      <c r="DS131" s="193"/>
      <c r="DT131" s="193"/>
      <c r="DU131" s="193"/>
      <c r="DV131" s="193"/>
      <c r="DW131" s="193"/>
      <c r="DX131" s="193"/>
      <c r="DY131" s="193"/>
      <c r="DZ131" s="193"/>
      <c r="EA131" s="193"/>
      <c r="EB131" s="193"/>
      <c r="EC131" s="193"/>
      <c r="ED131" s="193"/>
      <c r="EE131" s="193"/>
      <c r="EF131" s="193"/>
      <c r="EG131" s="193"/>
      <c r="EH131" s="193"/>
      <c r="EI131" s="193"/>
      <c r="EV131" s="1076"/>
      <c r="EW131" s="1076"/>
      <c r="EX131" s="1076"/>
      <c r="EY131" s="1076"/>
      <c r="EZ131" s="1076"/>
    </row>
    <row r="132" spans="18:156" s="17" customFormat="1" ht="11.25" customHeight="1" x14ac:dyDescent="0.2">
      <c r="R132" s="294"/>
      <c r="BN132" s="128"/>
      <c r="BO132" s="128"/>
      <c r="BP132" s="129"/>
      <c r="BQ132" s="129"/>
      <c r="DJ132" s="128"/>
      <c r="DK132" s="193"/>
      <c r="DL132" s="193"/>
      <c r="DM132" s="193"/>
      <c r="DN132" s="193"/>
      <c r="DO132" s="193"/>
      <c r="DP132" s="193"/>
      <c r="DQ132" s="193"/>
      <c r="DR132" s="193"/>
      <c r="DS132" s="193"/>
      <c r="DT132" s="193"/>
      <c r="DU132" s="193"/>
      <c r="DV132" s="193"/>
      <c r="DW132" s="193"/>
      <c r="DX132" s="193"/>
      <c r="DY132" s="193"/>
      <c r="DZ132" s="193"/>
      <c r="EA132" s="193"/>
      <c r="EB132" s="193"/>
      <c r="EC132" s="193"/>
      <c r="EV132" s="1076"/>
      <c r="EW132" s="1076"/>
      <c r="EX132" s="1076"/>
      <c r="EY132" s="1076"/>
      <c r="EZ132" s="1076"/>
    </row>
    <row r="133" spans="18:156" s="17" customFormat="1" ht="11.25" customHeight="1" x14ac:dyDescent="0.2">
      <c r="R133" s="294"/>
      <c r="BN133" s="128"/>
      <c r="BO133" s="128"/>
      <c r="BP133" s="129"/>
      <c r="BQ133" s="129"/>
      <c r="DJ133" s="128"/>
      <c r="EV133" s="1076"/>
      <c r="EW133" s="1076"/>
      <c r="EX133" s="1076"/>
      <c r="EY133" s="1076"/>
      <c r="EZ133" s="1076"/>
    </row>
    <row r="134" spans="18:156" s="17" customFormat="1" ht="11.25" customHeight="1" x14ac:dyDescent="0.2">
      <c r="R134" s="294"/>
      <c r="BN134" s="128"/>
      <c r="BO134" s="128"/>
      <c r="BP134" s="129"/>
      <c r="BQ134" s="129"/>
      <c r="DJ134" s="128"/>
      <c r="EV134" s="1076"/>
      <c r="EW134" s="1076"/>
      <c r="EX134" s="1076"/>
      <c r="EY134" s="1076"/>
      <c r="EZ134" s="1076"/>
    </row>
    <row r="135" spans="18:156" s="17" customFormat="1" ht="11.25" customHeight="1" x14ac:dyDescent="0.2">
      <c r="R135" s="294"/>
      <c r="BN135" s="128"/>
      <c r="BO135" s="128"/>
      <c r="BP135" s="129"/>
      <c r="BQ135" s="129"/>
      <c r="DJ135" s="128"/>
      <c r="EV135" s="1076"/>
      <c r="EW135" s="1076"/>
      <c r="EX135" s="1076"/>
      <c r="EY135" s="1076"/>
      <c r="EZ135" s="1076"/>
    </row>
    <row r="136" spans="18:156" s="17" customFormat="1" ht="11.25" customHeight="1" x14ac:dyDescent="0.2">
      <c r="R136" s="294"/>
      <c r="BN136" s="128"/>
      <c r="BO136" s="128"/>
      <c r="BP136" s="129"/>
      <c r="BQ136" s="129"/>
      <c r="DJ136" s="128"/>
      <c r="EV136" s="1076"/>
      <c r="EW136" s="1076"/>
      <c r="EX136" s="1076"/>
      <c r="EY136" s="1076"/>
      <c r="EZ136" s="1076"/>
    </row>
    <row r="137" spans="18:156" s="17" customFormat="1" ht="11.25" customHeight="1" x14ac:dyDescent="0.2">
      <c r="R137" s="294"/>
      <c r="BN137" s="128"/>
      <c r="BO137" s="128"/>
      <c r="BP137" s="129"/>
      <c r="BQ137" s="129"/>
      <c r="DJ137" s="128"/>
      <c r="EV137" s="1076"/>
      <c r="EW137" s="1076"/>
      <c r="EX137" s="1076"/>
      <c r="EY137" s="1076"/>
      <c r="EZ137" s="1076"/>
    </row>
    <row r="138" spans="18:156" s="17" customFormat="1" ht="11.25" customHeight="1" x14ac:dyDescent="0.2">
      <c r="R138" s="294"/>
      <c r="BN138" s="128"/>
      <c r="BO138" s="128"/>
      <c r="BP138" s="129"/>
      <c r="BQ138" s="129"/>
      <c r="DJ138" s="128"/>
      <c r="EV138" s="1076"/>
      <c r="EW138" s="1076"/>
      <c r="EX138" s="1076"/>
      <c r="EY138" s="1076"/>
      <c r="EZ138" s="1076"/>
    </row>
    <row r="139" spans="18:156" s="17" customFormat="1" ht="11.25" customHeight="1" x14ac:dyDescent="0.2">
      <c r="R139" s="294"/>
      <c r="BN139" s="128"/>
      <c r="BO139" s="128"/>
      <c r="BP139" s="129"/>
      <c r="BQ139" s="129"/>
      <c r="DJ139" s="128"/>
      <c r="EV139" s="1076"/>
      <c r="EW139" s="1076"/>
      <c r="EX139" s="1076"/>
      <c r="EY139" s="1076"/>
      <c r="EZ139" s="1076"/>
    </row>
    <row r="140" spans="18:156" s="17" customFormat="1" ht="11.25" customHeight="1" x14ac:dyDescent="0.2">
      <c r="R140" s="294"/>
      <c r="BN140" s="128"/>
      <c r="BO140" s="128"/>
      <c r="BP140" s="129"/>
      <c r="BQ140" s="129"/>
      <c r="DJ140" s="128"/>
      <c r="EV140" s="1076"/>
      <c r="EW140" s="1076"/>
      <c r="EX140" s="1076"/>
      <c r="EY140" s="1076"/>
      <c r="EZ140" s="1076"/>
    </row>
    <row r="141" spans="18:156" s="17" customFormat="1" ht="11.25" customHeight="1" x14ac:dyDescent="0.2">
      <c r="R141" s="294"/>
      <c r="BN141" s="128"/>
      <c r="BO141" s="128"/>
      <c r="BP141" s="129"/>
      <c r="BQ141" s="129"/>
      <c r="DJ141" s="128"/>
      <c r="EV141" s="1076"/>
      <c r="EW141" s="1076"/>
      <c r="EX141" s="1076"/>
      <c r="EY141" s="1076"/>
      <c r="EZ141" s="1076"/>
    </row>
    <row r="142" spans="18:156" s="17" customFormat="1" ht="11.25" customHeight="1" x14ac:dyDescent="0.2">
      <c r="R142" s="294"/>
      <c r="BN142" s="128"/>
      <c r="BO142" s="128"/>
      <c r="BP142" s="129"/>
      <c r="BQ142" s="129"/>
      <c r="DJ142" s="128"/>
      <c r="EV142" s="1076"/>
      <c r="EW142" s="1076"/>
      <c r="EX142" s="1076"/>
      <c r="EY142" s="1076"/>
      <c r="EZ142" s="1076"/>
    </row>
    <row r="143" spans="18:156" s="17" customFormat="1" ht="11.25" customHeight="1" x14ac:dyDescent="0.2">
      <c r="R143" s="294"/>
      <c r="BN143" s="128"/>
      <c r="BO143" s="128"/>
      <c r="BP143" s="129"/>
      <c r="BQ143" s="129"/>
      <c r="DJ143" s="128"/>
      <c r="EV143" s="1076"/>
      <c r="EW143" s="1076"/>
      <c r="EX143" s="1076"/>
      <c r="EY143" s="1076"/>
      <c r="EZ143" s="1076"/>
    </row>
    <row r="144" spans="18:156" s="17" customFormat="1" ht="11.25" customHeight="1" x14ac:dyDescent="0.2">
      <c r="R144" s="294"/>
      <c r="BN144" s="128"/>
      <c r="BO144" s="128"/>
      <c r="BP144" s="129"/>
      <c r="BQ144" s="129"/>
      <c r="EV144" s="1076"/>
      <c r="EW144" s="1076"/>
      <c r="EX144" s="1076"/>
      <c r="EY144" s="1076"/>
      <c r="EZ144" s="1076"/>
    </row>
    <row r="145" spans="18:156" s="17" customFormat="1" ht="11.25" customHeight="1" x14ac:dyDescent="0.2">
      <c r="R145" s="294"/>
      <c r="BN145" s="128"/>
      <c r="BO145" s="128"/>
      <c r="BP145" s="129"/>
      <c r="BQ145" s="129"/>
      <c r="EV145" s="1076"/>
      <c r="EW145" s="1076"/>
      <c r="EX145" s="1076"/>
      <c r="EY145" s="1076"/>
      <c r="EZ145" s="1076"/>
    </row>
    <row r="146" spans="18:156" s="17" customFormat="1" ht="11.25" customHeight="1" x14ac:dyDescent="0.2">
      <c r="R146" s="294"/>
      <c r="BN146" s="128"/>
      <c r="BO146" s="128"/>
      <c r="BP146" s="129"/>
      <c r="BQ146" s="129"/>
      <c r="EV146" s="1076"/>
      <c r="EW146" s="1076"/>
      <c r="EX146" s="1076"/>
      <c r="EY146" s="1076"/>
      <c r="EZ146" s="1076"/>
    </row>
    <row r="147" spans="18:156" s="17" customFormat="1" ht="11.25" customHeight="1" x14ac:dyDescent="0.2">
      <c r="R147" s="294"/>
      <c r="BN147" s="128"/>
      <c r="BO147" s="128"/>
      <c r="BP147" s="129"/>
      <c r="BQ147" s="129"/>
      <c r="EV147" s="1076"/>
      <c r="EW147" s="1076"/>
      <c r="EX147" s="1076"/>
      <c r="EY147" s="1076"/>
      <c r="EZ147" s="1076"/>
    </row>
    <row r="148" spans="18:156" s="17" customFormat="1" ht="11.25" customHeight="1" x14ac:dyDescent="0.2">
      <c r="R148" s="294"/>
      <c r="BN148" s="128"/>
      <c r="BO148" s="128"/>
      <c r="BP148" s="129"/>
      <c r="BQ148" s="129"/>
      <c r="EV148" s="1076"/>
      <c r="EW148" s="1076"/>
      <c r="EX148" s="1076"/>
      <c r="EY148" s="1076"/>
      <c r="EZ148" s="1076"/>
    </row>
    <row r="149" spans="18:156" s="17" customFormat="1" ht="11.25" customHeight="1" x14ac:dyDescent="0.2">
      <c r="R149" s="294"/>
      <c r="BN149" s="128"/>
      <c r="BO149" s="128"/>
      <c r="BP149" s="129"/>
      <c r="BQ149" s="129"/>
      <c r="EV149" s="1076"/>
      <c r="EW149" s="1076"/>
      <c r="EX149" s="1076"/>
      <c r="EY149" s="1076"/>
      <c r="EZ149" s="1076"/>
    </row>
    <row r="150" spans="18:156" s="17" customFormat="1" ht="11.25" customHeight="1" x14ac:dyDescent="0.2">
      <c r="R150" s="294"/>
      <c r="BN150" s="128"/>
      <c r="BO150" s="128"/>
      <c r="BP150" s="129"/>
      <c r="BQ150" s="129"/>
      <c r="EV150" s="1076"/>
      <c r="EW150" s="1076"/>
      <c r="EX150" s="1076"/>
      <c r="EY150" s="1076"/>
      <c r="EZ150" s="1076"/>
    </row>
    <row r="151" spans="18:156" s="17" customFormat="1" ht="11.25" customHeight="1" x14ac:dyDescent="0.2">
      <c r="R151" s="294"/>
      <c r="BN151" s="128"/>
      <c r="BO151" s="128"/>
      <c r="BP151" s="129"/>
      <c r="BQ151" s="129"/>
      <c r="DD151" s="128"/>
      <c r="EV151" s="1076"/>
      <c r="EW151" s="1076"/>
      <c r="EX151" s="1076"/>
      <c r="EY151" s="1076"/>
      <c r="EZ151" s="1076"/>
    </row>
    <row r="152" spans="18:156" s="17" customFormat="1" ht="11.25" customHeight="1" x14ac:dyDescent="0.2">
      <c r="R152" s="294"/>
      <c r="BN152" s="128"/>
      <c r="BO152" s="128"/>
      <c r="BP152" s="129"/>
      <c r="BQ152" s="129"/>
      <c r="DD152" s="128"/>
      <c r="EV152" s="1076"/>
      <c r="EW152" s="1076"/>
      <c r="EX152" s="1076"/>
      <c r="EY152" s="1076"/>
      <c r="EZ152" s="1076"/>
    </row>
    <row r="153" spans="18:156" s="17" customFormat="1" ht="11.25" customHeight="1" x14ac:dyDescent="0.2">
      <c r="R153" s="294"/>
      <c r="BN153" s="128"/>
      <c r="BO153" s="128"/>
      <c r="BP153" s="129"/>
      <c r="BQ153" s="129"/>
      <c r="DD153" s="135"/>
      <c r="EV153" s="1076"/>
      <c r="EW153" s="1076"/>
      <c r="EX153" s="1076"/>
      <c r="EY153" s="1076"/>
      <c r="EZ153" s="1076"/>
    </row>
    <row r="154" spans="18:156" s="17" customFormat="1" ht="11.25" customHeight="1" x14ac:dyDescent="0.2">
      <c r="R154" s="294"/>
      <c r="BN154" s="128"/>
      <c r="BO154" s="128"/>
      <c r="BP154" s="129"/>
      <c r="BQ154" s="129"/>
      <c r="DD154" s="135"/>
      <c r="EV154" s="1076"/>
      <c r="EW154" s="1076"/>
      <c r="EX154" s="1076"/>
      <c r="EY154" s="1076"/>
      <c r="EZ154" s="1076"/>
    </row>
    <row r="155" spans="18:156" s="17" customFormat="1" ht="11.25" customHeight="1" x14ac:dyDescent="0.2">
      <c r="R155" s="294"/>
      <c r="BN155" s="128"/>
      <c r="BO155" s="128"/>
      <c r="BP155" s="129"/>
      <c r="BQ155" s="129"/>
      <c r="DD155" s="135"/>
      <c r="EV155" s="1076"/>
      <c r="EW155" s="1076"/>
      <c r="EX155" s="1076"/>
      <c r="EY155" s="1076"/>
      <c r="EZ155" s="1076"/>
    </row>
    <row r="156" spans="18:156" s="17" customFormat="1" ht="11.25" customHeight="1" x14ac:dyDescent="0.2">
      <c r="R156" s="294"/>
      <c r="BN156" s="128"/>
      <c r="BO156" s="128"/>
      <c r="BP156" s="129"/>
      <c r="BQ156" s="129"/>
      <c r="DD156" s="135"/>
      <c r="EV156" s="1076"/>
      <c r="EW156" s="1076"/>
      <c r="EX156" s="1076"/>
      <c r="EY156" s="1076"/>
      <c r="EZ156" s="1076"/>
    </row>
    <row r="157" spans="18:156" s="17" customFormat="1" ht="11.25" customHeight="1" x14ac:dyDescent="0.2">
      <c r="R157" s="294"/>
      <c r="BN157" s="128"/>
      <c r="BO157" s="128"/>
      <c r="BP157" s="129"/>
      <c r="BQ157" s="129"/>
      <c r="DD157" s="135"/>
      <c r="EV157" s="1076"/>
      <c r="EW157" s="1076"/>
      <c r="EX157" s="1076"/>
      <c r="EY157" s="1076"/>
      <c r="EZ157" s="1076"/>
    </row>
    <row r="158" spans="18:156" s="17" customFormat="1" ht="11.25" customHeight="1" x14ac:dyDescent="0.2">
      <c r="R158" s="294"/>
      <c r="BN158" s="128"/>
      <c r="BO158" s="128"/>
      <c r="BP158" s="129"/>
      <c r="BQ158" s="129"/>
      <c r="DD158" s="135"/>
      <c r="EV158" s="1076"/>
      <c r="EW158" s="1076"/>
      <c r="EX158" s="1076"/>
      <c r="EY158" s="1076"/>
      <c r="EZ158" s="1076"/>
    </row>
    <row r="159" spans="18:156" s="17" customFormat="1" ht="11.25" customHeight="1" x14ac:dyDescent="0.2">
      <c r="R159" s="294"/>
      <c r="BN159" s="128"/>
      <c r="BO159" s="128"/>
      <c r="BP159" s="129"/>
      <c r="BQ159" s="129"/>
      <c r="DD159" s="135"/>
      <c r="EV159" s="1076"/>
      <c r="EW159" s="1076"/>
      <c r="EX159" s="1076"/>
      <c r="EY159" s="1076"/>
      <c r="EZ159" s="1076"/>
    </row>
    <row r="160" spans="18:156" s="17" customFormat="1" ht="11.25" customHeight="1" x14ac:dyDescent="0.2">
      <c r="R160" s="294"/>
      <c r="BN160" s="128"/>
      <c r="BO160" s="128"/>
      <c r="BP160" s="129"/>
      <c r="BQ160" s="129"/>
      <c r="DD160" s="135"/>
      <c r="EV160" s="1076"/>
      <c r="EW160" s="1076"/>
      <c r="EX160" s="1076"/>
      <c r="EY160" s="1076"/>
      <c r="EZ160" s="1076"/>
    </row>
    <row r="161" spans="18:156" s="17" customFormat="1" ht="11.25" customHeight="1" x14ac:dyDescent="0.2">
      <c r="R161" s="294"/>
      <c r="BN161" s="128"/>
      <c r="BO161" s="128"/>
      <c r="BP161" s="129"/>
      <c r="BQ161" s="129"/>
      <c r="DD161" s="135"/>
      <c r="EV161" s="1076"/>
      <c r="EW161" s="1076"/>
      <c r="EX161" s="1076"/>
      <c r="EY161" s="1076"/>
      <c r="EZ161" s="1076"/>
    </row>
    <row r="162" spans="18:156" s="17" customFormat="1" ht="11.25" customHeight="1" x14ac:dyDescent="0.2">
      <c r="R162" s="294"/>
      <c r="BN162" s="128"/>
      <c r="BO162" s="128"/>
      <c r="BP162" s="129"/>
      <c r="BQ162" s="129"/>
      <c r="DD162" s="135"/>
      <c r="EV162" s="1076"/>
      <c r="EW162" s="1076"/>
      <c r="EX162" s="1076"/>
      <c r="EY162" s="1076"/>
      <c r="EZ162" s="1076"/>
    </row>
    <row r="163" spans="18:156" s="17" customFormat="1" ht="11.25" customHeight="1" x14ac:dyDescent="0.2">
      <c r="R163" s="294"/>
      <c r="BN163" s="128"/>
      <c r="BO163" s="128"/>
      <c r="BP163" s="129"/>
      <c r="BQ163" s="129"/>
      <c r="DD163" s="135"/>
      <c r="EV163" s="1076"/>
      <c r="EW163" s="1076"/>
      <c r="EX163" s="1076"/>
      <c r="EY163" s="1076"/>
      <c r="EZ163" s="1076"/>
    </row>
    <row r="164" spans="18:156" s="17" customFormat="1" ht="11.25" customHeight="1" x14ac:dyDescent="0.2">
      <c r="R164" s="294"/>
      <c r="BN164" s="128"/>
      <c r="BO164" s="128"/>
      <c r="BP164" s="129"/>
      <c r="BQ164" s="129"/>
      <c r="DD164" s="135"/>
      <c r="EV164" s="1076"/>
      <c r="EW164" s="1076"/>
      <c r="EX164" s="1076"/>
      <c r="EY164" s="1076"/>
      <c r="EZ164" s="1076"/>
    </row>
    <row r="165" spans="18:156" s="17" customFormat="1" ht="11.25" customHeight="1" x14ac:dyDescent="0.2">
      <c r="R165" s="294"/>
      <c r="BN165" s="128"/>
      <c r="BO165" s="128"/>
      <c r="BP165" s="129"/>
      <c r="BQ165" s="129"/>
      <c r="DD165" s="135"/>
      <c r="EV165" s="1076"/>
      <c r="EW165" s="1076"/>
      <c r="EX165" s="1076"/>
      <c r="EY165" s="1076"/>
      <c r="EZ165" s="1076"/>
    </row>
    <row r="166" spans="18:156" s="17" customFormat="1" ht="11.25" customHeight="1" x14ac:dyDescent="0.2">
      <c r="R166" s="294"/>
      <c r="BN166" s="128"/>
      <c r="BO166" s="128"/>
      <c r="BP166" s="129"/>
      <c r="BQ166" s="129"/>
      <c r="DD166" s="135"/>
      <c r="EV166" s="1076"/>
      <c r="EW166" s="1076"/>
      <c r="EX166" s="1076"/>
      <c r="EY166" s="1076"/>
      <c r="EZ166" s="1076"/>
    </row>
    <row r="167" spans="18:156" s="17" customFormat="1" ht="11.25" customHeight="1" x14ac:dyDescent="0.2">
      <c r="R167" s="294"/>
      <c r="BN167" s="128"/>
      <c r="BO167" s="128"/>
      <c r="BP167" s="129"/>
      <c r="BQ167" s="129"/>
      <c r="DD167" s="135"/>
      <c r="EV167" s="1076"/>
      <c r="EW167" s="1076"/>
      <c r="EX167" s="1076"/>
      <c r="EY167" s="1076"/>
      <c r="EZ167" s="1076"/>
    </row>
    <row r="168" spans="18:156" s="17" customFormat="1" ht="11.25" customHeight="1" x14ac:dyDescent="0.2">
      <c r="R168" s="294"/>
      <c r="BN168" s="128"/>
      <c r="BO168" s="128"/>
      <c r="BP168" s="129"/>
      <c r="BQ168" s="129"/>
      <c r="DD168" s="135"/>
      <c r="EV168" s="1076"/>
      <c r="EW168" s="1076"/>
      <c r="EX168" s="1076"/>
      <c r="EY168" s="1076"/>
      <c r="EZ168" s="1076"/>
    </row>
    <row r="169" spans="18:156" s="17" customFormat="1" ht="11.25" customHeight="1" x14ac:dyDescent="0.2">
      <c r="R169" s="294"/>
      <c r="BN169" s="128"/>
      <c r="BO169" s="128"/>
      <c r="BP169" s="129"/>
      <c r="BQ169" s="129"/>
      <c r="DD169" s="135"/>
      <c r="EV169" s="1076"/>
      <c r="EW169" s="1076"/>
      <c r="EX169" s="1076"/>
      <c r="EY169" s="1076"/>
      <c r="EZ169" s="1076"/>
    </row>
    <row r="170" spans="18:156" s="17" customFormat="1" ht="11.25" customHeight="1" x14ac:dyDescent="0.2">
      <c r="R170" s="294"/>
      <c r="BN170" s="128"/>
      <c r="BO170" s="128"/>
      <c r="BP170" s="129"/>
      <c r="BQ170" s="129"/>
      <c r="DD170" s="128"/>
      <c r="EV170" s="1076"/>
      <c r="EW170" s="1076"/>
      <c r="EX170" s="1076"/>
      <c r="EY170" s="1076"/>
      <c r="EZ170" s="1076"/>
    </row>
    <row r="171" spans="18:156" s="17" customFormat="1" ht="11.25" customHeight="1" x14ac:dyDescent="0.2">
      <c r="R171" s="294"/>
      <c r="BN171" s="128"/>
      <c r="BO171" s="128"/>
      <c r="BP171" s="129"/>
      <c r="BQ171" s="129"/>
      <c r="DD171" s="128"/>
      <c r="EV171" s="1076"/>
      <c r="EW171" s="1076"/>
      <c r="EX171" s="1076"/>
      <c r="EY171" s="1076"/>
      <c r="EZ171" s="1076"/>
    </row>
    <row r="172" spans="18:156" s="17" customFormat="1" ht="11.25" customHeight="1" x14ac:dyDescent="0.2">
      <c r="R172" s="294"/>
      <c r="BN172" s="128"/>
      <c r="BO172" s="128"/>
      <c r="BP172" s="129"/>
      <c r="BQ172" s="129"/>
      <c r="DD172" s="128"/>
      <c r="EV172" s="1076"/>
      <c r="EW172" s="1076"/>
      <c r="EX172" s="1076"/>
      <c r="EY172" s="1076"/>
      <c r="EZ172" s="1076"/>
    </row>
    <row r="173" spans="18:156" s="17" customFormat="1" ht="11.25" customHeight="1" x14ac:dyDescent="0.2">
      <c r="R173" s="294"/>
      <c r="BN173" s="128"/>
      <c r="BO173" s="128"/>
      <c r="BP173" s="129"/>
      <c r="BQ173" s="129"/>
      <c r="DD173" s="128"/>
      <c r="EV173" s="1076"/>
      <c r="EW173" s="1076"/>
      <c r="EX173" s="1076"/>
      <c r="EY173" s="1076"/>
      <c r="EZ173" s="1076"/>
    </row>
    <row r="174" spans="18:156" s="17" customFormat="1" ht="11.25" customHeight="1" x14ac:dyDescent="0.2">
      <c r="R174" s="294"/>
      <c r="BN174" s="128"/>
      <c r="BO174" s="128"/>
      <c r="BP174" s="129"/>
      <c r="BQ174" s="129"/>
      <c r="DD174" s="128"/>
      <c r="EV174" s="1076"/>
      <c r="EW174" s="1076"/>
      <c r="EX174" s="1076"/>
      <c r="EY174" s="1076"/>
      <c r="EZ174" s="1076"/>
    </row>
    <row r="175" spans="18:156" s="17" customFormat="1" ht="11.25" customHeight="1" x14ac:dyDescent="0.2">
      <c r="R175" s="294"/>
      <c r="BN175" s="128"/>
      <c r="BO175" s="128"/>
      <c r="BP175" s="129"/>
      <c r="BQ175" s="129"/>
      <c r="DD175" s="128"/>
      <c r="EV175" s="1076"/>
      <c r="EW175" s="1076"/>
      <c r="EX175" s="1076"/>
      <c r="EY175" s="1076"/>
      <c r="EZ175" s="1076"/>
    </row>
    <row r="176" spans="18:156" s="17" customFormat="1" ht="11.25" customHeight="1" x14ac:dyDescent="0.2">
      <c r="R176" s="294"/>
      <c r="BN176" s="128"/>
      <c r="BO176" s="128"/>
      <c r="BP176" s="129"/>
      <c r="BQ176" s="129"/>
      <c r="DD176" s="128"/>
      <c r="EV176" s="1076"/>
      <c r="EW176" s="1076"/>
      <c r="EX176" s="1076"/>
      <c r="EY176" s="1076"/>
      <c r="EZ176" s="1076"/>
    </row>
    <row r="177" spans="18:156" s="17" customFormat="1" ht="11.25" customHeight="1" x14ac:dyDescent="0.2">
      <c r="R177" s="294"/>
      <c r="BN177" s="128"/>
      <c r="BO177" s="128"/>
      <c r="BP177" s="129"/>
      <c r="BQ177" s="129"/>
      <c r="DD177" s="128"/>
      <c r="EV177" s="1076"/>
      <c r="EW177" s="1076"/>
      <c r="EX177" s="1076"/>
      <c r="EY177" s="1076"/>
      <c r="EZ177" s="1076"/>
    </row>
    <row r="178" spans="18:156" s="17" customFormat="1" ht="11.25" customHeight="1" x14ac:dyDescent="0.2">
      <c r="R178" s="294"/>
      <c r="BN178" s="128"/>
      <c r="BO178" s="128"/>
      <c r="BP178" s="129"/>
      <c r="BQ178" s="129"/>
      <c r="DD178" s="128"/>
      <c r="EV178" s="1076"/>
      <c r="EW178" s="1076"/>
      <c r="EX178" s="1076"/>
      <c r="EY178" s="1076"/>
      <c r="EZ178" s="1076"/>
    </row>
    <row r="179" spans="18:156" s="17" customFormat="1" ht="11.25" customHeight="1" x14ac:dyDescent="0.2">
      <c r="R179" s="294"/>
      <c r="BN179" s="128"/>
      <c r="BO179" s="128"/>
      <c r="BP179" s="129"/>
      <c r="BQ179" s="129"/>
      <c r="DD179" s="128"/>
      <c r="EV179" s="1076"/>
      <c r="EW179" s="1076"/>
      <c r="EX179" s="1076"/>
      <c r="EY179" s="1076"/>
      <c r="EZ179" s="1076"/>
    </row>
    <row r="180" spans="18:156" s="17" customFormat="1" ht="11.25" customHeight="1" x14ac:dyDescent="0.2">
      <c r="R180" s="294"/>
      <c r="BN180" s="128"/>
      <c r="BO180" s="128"/>
      <c r="BP180" s="129"/>
      <c r="BQ180" s="129"/>
      <c r="DD180" s="128"/>
      <c r="EV180" s="1076"/>
      <c r="EW180" s="1076"/>
      <c r="EX180" s="1076"/>
      <c r="EY180" s="1076"/>
      <c r="EZ180" s="1076"/>
    </row>
    <row r="181" spans="18:156" s="17" customFormat="1" ht="11.25" customHeight="1" x14ac:dyDescent="0.2">
      <c r="R181" s="294"/>
      <c r="BN181" s="128"/>
      <c r="BO181" s="128"/>
      <c r="BP181" s="129"/>
      <c r="BQ181" s="129"/>
      <c r="DD181" s="128"/>
      <c r="EV181" s="1076"/>
      <c r="EW181" s="1076"/>
      <c r="EX181" s="1076"/>
      <c r="EY181" s="1076"/>
      <c r="EZ181" s="1076"/>
    </row>
    <row r="182" spans="18:156" s="17" customFormat="1" ht="11.25" customHeight="1" x14ac:dyDescent="0.2">
      <c r="R182" s="294"/>
      <c r="BN182" s="128"/>
      <c r="BO182" s="128"/>
      <c r="BP182" s="129"/>
      <c r="BQ182" s="129"/>
      <c r="DD182" s="128"/>
      <c r="EV182" s="1076"/>
      <c r="EW182" s="1076"/>
      <c r="EX182" s="1076"/>
      <c r="EY182" s="1076"/>
      <c r="EZ182" s="1076"/>
    </row>
    <row r="183" spans="18:156" s="17" customFormat="1" ht="11.25" customHeight="1" x14ac:dyDescent="0.2">
      <c r="R183" s="294"/>
      <c r="BN183" s="128"/>
      <c r="BO183" s="128"/>
      <c r="BP183" s="129"/>
      <c r="BQ183" s="129"/>
      <c r="DD183" s="128"/>
      <c r="EV183" s="1076"/>
      <c r="EW183" s="1076"/>
      <c r="EX183" s="1076"/>
      <c r="EY183" s="1076"/>
      <c r="EZ183" s="1076"/>
    </row>
    <row r="184" spans="18:156" s="17" customFormat="1" ht="11.25" customHeight="1" x14ac:dyDescent="0.2">
      <c r="R184" s="294"/>
      <c r="BN184" s="128"/>
      <c r="BO184" s="128"/>
      <c r="BP184" s="129"/>
      <c r="BQ184" s="129"/>
      <c r="DD184" s="128"/>
      <c r="EV184" s="1076"/>
      <c r="EW184" s="1076"/>
      <c r="EX184" s="1076"/>
      <c r="EY184" s="1076"/>
      <c r="EZ184" s="1076"/>
    </row>
    <row r="185" spans="18:156" s="17" customFormat="1" ht="11.25" customHeight="1" x14ac:dyDescent="0.2">
      <c r="R185" s="294"/>
      <c r="BN185" s="128"/>
      <c r="BO185" s="128"/>
      <c r="BP185" s="129"/>
      <c r="BQ185" s="129"/>
      <c r="DD185" s="128"/>
      <c r="EV185" s="1076"/>
      <c r="EW185" s="1076"/>
      <c r="EX185" s="1076"/>
      <c r="EY185" s="1076"/>
      <c r="EZ185" s="1076"/>
    </row>
    <row r="186" spans="18:156" s="17" customFormat="1" ht="11.25" customHeight="1" x14ac:dyDescent="0.2">
      <c r="R186" s="294"/>
      <c r="BN186" s="128"/>
      <c r="BO186" s="128"/>
      <c r="BP186" s="129"/>
      <c r="BQ186" s="129"/>
      <c r="DD186" s="128"/>
      <c r="EV186" s="1076"/>
      <c r="EW186" s="1076"/>
      <c r="EX186" s="1076"/>
      <c r="EY186" s="1076"/>
      <c r="EZ186" s="1076"/>
    </row>
    <row r="187" spans="18:156" s="17" customFormat="1" ht="11.25" customHeight="1" x14ac:dyDescent="0.2">
      <c r="R187" s="294"/>
      <c r="BN187" s="128"/>
      <c r="BO187" s="128"/>
      <c r="BP187" s="129"/>
      <c r="BQ187" s="129"/>
      <c r="DD187" s="128"/>
      <c r="EV187" s="1076"/>
      <c r="EW187" s="1076"/>
      <c r="EX187" s="1076"/>
      <c r="EY187" s="1076"/>
      <c r="EZ187" s="1076"/>
    </row>
    <row r="188" spans="18:156" s="17" customFormat="1" ht="11.25" customHeight="1" x14ac:dyDescent="0.2">
      <c r="R188" s="294"/>
      <c r="BN188" s="128"/>
      <c r="BO188" s="128"/>
      <c r="BP188" s="129"/>
      <c r="BQ188" s="129"/>
      <c r="DD188" s="128"/>
      <c r="EV188" s="1076"/>
      <c r="EW188" s="1076"/>
      <c r="EX188" s="1076"/>
      <c r="EY188" s="1076"/>
      <c r="EZ188" s="1076"/>
    </row>
    <row r="189" spans="18:156" s="17" customFormat="1" ht="11.25" customHeight="1" x14ac:dyDescent="0.2">
      <c r="R189" s="294"/>
      <c r="BN189" s="128"/>
      <c r="BO189" s="128"/>
      <c r="BP189" s="129"/>
      <c r="BQ189" s="129"/>
      <c r="DD189" s="128"/>
      <c r="EV189" s="1076"/>
      <c r="EW189" s="1076"/>
      <c r="EX189" s="1076"/>
      <c r="EY189" s="1076"/>
      <c r="EZ189" s="1076"/>
    </row>
    <row r="190" spans="18:156" s="17" customFormat="1" ht="11.25" customHeight="1" x14ac:dyDescent="0.2">
      <c r="R190" s="294"/>
      <c r="BN190" s="128"/>
      <c r="BO190" s="128"/>
      <c r="BP190" s="129"/>
      <c r="BQ190" s="129"/>
      <c r="DD190" s="128"/>
      <c r="EV190" s="1076"/>
      <c r="EW190" s="1076"/>
      <c r="EX190" s="1076"/>
      <c r="EY190" s="1076"/>
      <c r="EZ190" s="1076"/>
    </row>
    <row r="191" spans="18:156" s="17" customFormat="1" ht="11.25" customHeight="1" x14ac:dyDescent="0.2">
      <c r="R191" s="294"/>
      <c r="BN191" s="128"/>
      <c r="BO191" s="128"/>
      <c r="BP191" s="129"/>
      <c r="BQ191" s="129"/>
      <c r="DD191" s="128"/>
      <c r="EV191" s="1076"/>
      <c r="EW191" s="1076"/>
      <c r="EX191" s="1076"/>
      <c r="EY191" s="1076"/>
      <c r="EZ191" s="1076"/>
    </row>
    <row r="192" spans="18:156" s="17" customFormat="1" ht="11.25" customHeight="1" x14ac:dyDescent="0.2">
      <c r="R192" s="294"/>
      <c r="BN192" s="128"/>
      <c r="BO192" s="128"/>
      <c r="BP192" s="129"/>
      <c r="BQ192" s="129"/>
      <c r="DD192" s="128"/>
      <c r="EV192" s="1076"/>
      <c r="EW192" s="1076"/>
      <c r="EX192" s="1076"/>
      <c r="EY192" s="1076"/>
      <c r="EZ192" s="1076"/>
    </row>
    <row r="193" spans="18:16380" s="17" customFormat="1" ht="11.25" customHeight="1" x14ac:dyDescent="0.2">
      <c r="R193" s="294"/>
      <c r="BN193" s="128"/>
      <c r="BO193" s="128"/>
      <c r="BP193" s="129"/>
      <c r="BQ193" s="129"/>
      <c r="DD193" s="128"/>
      <c r="EV193" s="1076"/>
      <c r="EW193" s="1076"/>
      <c r="EX193" s="1076"/>
      <c r="EY193" s="1076"/>
      <c r="EZ193" s="1076"/>
    </row>
    <row r="194" spans="18:16380" s="17" customFormat="1" ht="11.25" customHeight="1" x14ac:dyDescent="0.2">
      <c r="R194" s="294"/>
      <c r="BN194" s="128"/>
      <c r="BO194" s="128"/>
      <c r="BP194" s="129"/>
      <c r="BQ194" s="129"/>
      <c r="DD194" s="128"/>
      <c r="EV194" s="1076"/>
      <c r="EW194" s="1076"/>
      <c r="EX194" s="1076"/>
      <c r="EY194" s="1076"/>
      <c r="EZ194" s="1076"/>
    </row>
    <row r="195" spans="18:16380" s="17" customFormat="1" ht="11.25" customHeight="1" x14ac:dyDescent="0.2">
      <c r="R195" s="294"/>
      <c r="BN195" s="128"/>
      <c r="BO195" s="128"/>
      <c r="BP195" s="129"/>
      <c r="BQ195" s="129"/>
      <c r="EV195" s="1076"/>
      <c r="EW195" s="1076"/>
      <c r="EX195" s="1076"/>
      <c r="EY195" s="1076"/>
      <c r="EZ195" s="1076"/>
    </row>
    <row r="196" spans="18:16380" s="17" customFormat="1" ht="11.25" customHeight="1" x14ac:dyDescent="0.2">
      <c r="R196" s="294"/>
      <c r="BN196" s="128"/>
      <c r="BO196" s="128"/>
      <c r="BP196" s="129"/>
      <c r="BQ196" s="129"/>
      <c r="EV196" s="1076"/>
      <c r="EW196" s="1076"/>
      <c r="EX196" s="1076"/>
      <c r="EY196" s="1076"/>
      <c r="EZ196" s="1076"/>
    </row>
    <row r="197" spans="18:16380" s="17" customFormat="1" ht="11.25" customHeight="1" x14ac:dyDescent="0.2">
      <c r="R197" s="294"/>
      <c r="BN197" s="128"/>
      <c r="BO197" s="128"/>
      <c r="BP197" s="129"/>
      <c r="BQ197" s="129"/>
      <c r="EV197" s="1076"/>
      <c r="EW197" s="1076"/>
      <c r="EX197" s="1076"/>
      <c r="EY197" s="1076"/>
      <c r="EZ197" s="1076"/>
    </row>
    <row r="198" spans="18:16380" s="17" customFormat="1" ht="11.25" customHeight="1" x14ac:dyDescent="0.2">
      <c r="R198" s="294"/>
      <c r="BN198" s="128"/>
      <c r="BO198" s="128"/>
      <c r="BP198" s="129"/>
      <c r="BQ198" s="129"/>
      <c r="EV198" s="1076"/>
      <c r="EW198" s="1076"/>
      <c r="EX198" s="1076"/>
      <c r="EY198" s="1076"/>
      <c r="EZ198" s="1076"/>
    </row>
    <row r="199" spans="18:16380" s="17" customFormat="1" ht="11.25" customHeight="1" x14ac:dyDescent="0.2">
      <c r="R199" s="294"/>
      <c r="BN199" s="128"/>
      <c r="BO199" s="128"/>
      <c r="BP199" s="129"/>
      <c r="BQ199" s="129"/>
      <c r="EV199" s="1076"/>
      <c r="EW199" s="1076"/>
      <c r="EX199" s="1076"/>
      <c r="EY199" s="1076"/>
      <c r="EZ199" s="1076"/>
    </row>
    <row r="200" spans="18:16380" s="17" customFormat="1" ht="11.25" customHeight="1" x14ac:dyDescent="0.2">
      <c r="R200" s="294"/>
      <c r="BN200" s="128"/>
      <c r="BO200" s="128"/>
      <c r="BP200" s="129"/>
      <c r="BQ200" s="129"/>
      <c r="EV200" s="1076"/>
      <c r="EW200" s="1076"/>
      <c r="EX200" s="1076"/>
      <c r="EY200" s="1076"/>
      <c r="EZ200" s="1076"/>
    </row>
    <row r="201" spans="18:16380" s="17" customFormat="1" ht="11.25" customHeight="1" x14ac:dyDescent="0.2">
      <c r="R201" s="294"/>
      <c r="BN201" s="128"/>
      <c r="BO201" s="128"/>
      <c r="BP201" s="129"/>
      <c r="BQ201" s="129"/>
      <c r="EV201" s="1076"/>
      <c r="EW201" s="1076"/>
      <c r="EX201" s="1076"/>
      <c r="EY201" s="1076"/>
      <c r="EZ201" s="1076"/>
    </row>
    <row r="202" spans="18:16380" s="17" customFormat="1" ht="11.25" customHeight="1" x14ac:dyDescent="0.2">
      <c r="R202" s="294"/>
      <c r="BN202" s="128"/>
      <c r="BO202" s="128"/>
      <c r="BP202" s="129"/>
      <c r="BQ202" s="129"/>
      <c r="EV202" s="1076"/>
      <c r="EW202" s="1076"/>
      <c r="EX202" s="1076"/>
      <c r="EY202" s="1076"/>
      <c r="EZ202" s="1076"/>
    </row>
    <row r="203" spans="18:16380" ht="11.25" customHeight="1" x14ac:dyDescent="0.2">
      <c r="R203" s="294"/>
      <c r="S203" s="17"/>
      <c r="T203" s="17"/>
      <c r="U203" s="17"/>
      <c r="V203" s="17"/>
      <c r="W203" s="17"/>
      <c r="X203" s="17"/>
      <c r="Y203" s="17"/>
      <c r="Z203" s="17"/>
      <c r="AA203" s="17"/>
      <c r="AB203" s="17"/>
      <c r="AC203" s="17"/>
      <c r="AD203" s="17"/>
      <c r="AE203" s="17"/>
      <c r="AF203" s="17"/>
      <c r="AG203" s="17"/>
      <c r="AH203" s="17"/>
      <c r="AI203" s="17"/>
      <c r="AJ203" s="17"/>
      <c r="AK203" s="17"/>
      <c r="AL203" s="17"/>
      <c r="AM203" s="17"/>
      <c r="AN203" s="17"/>
      <c r="AO203" s="17"/>
      <c r="AP203" s="17"/>
      <c r="AQ203" s="17"/>
      <c r="AR203" s="17"/>
      <c r="AS203" s="17"/>
      <c r="AT203" s="17"/>
      <c r="AU203" s="17"/>
      <c r="AV203" s="17"/>
      <c r="AW203" s="17"/>
      <c r="AX203" s="17"/>
      <c r="AY203" s="17"/>
      <c r="AZ203" s="17"/>
      <c r="BA203" s="17"/>
      <c r="BB203" s="17"/>
      <c r="BC203" s="17"/>
      <c r="BD203" s="17"/>
      <c r="BE203" s="17"/>
      <c r="BF203" s="17"/>
      <c r="BG203" s="17"/>
      <c r="BH203" s="17"/>
      <c r="BI203" s="17"/>
      <c r="BJ203" s="17"/>
      <c r="BK203" s="17"/>
      <c r="BL203" s="17"/>
      <c r="DD203" s="17"/>
      <c r="DE203" s="17"/>
      <c r="DF203" s="17"/>
      <c r="DG203" s="17"/>
      <c r="DH203" s="17"/>
      <c r="DI203" s="17"/>
      <c r="DJ203" s="17"/>
      <c r="DK203" s="17"/>
      <c r="DL203" s="17"/>
      <c r="DM203" s="17"/>
      <c r="DN203" s="17"/>
      <c r="DO203" s="17"/>
      <c r="DP203" s="17"/>
      <c r="DQ203" s="17"/>
      <c r="DR203" s="17"/>
      <c r="DS203" s="17"/>
      <c r="DT203" s="17"/>
      <c r="DU203" s="17"/>
      <c r="DV203" s="17"/>
      <c r="DW203" s="17"/>
      <c r="DX203" s="17"/>
      <c r="DY203" s="17"/>
      <c r="DZ203" s="17"/>
      <c r="EA203" s="17"/>
      <c r="EB203" s="17"/>
      <c r="EC203" s="17"/>
      <c r="ED203" s="17"/>
      <c r="EE203" s="17"/>
      <c r="EF203" s="17"/>
      <c r="EG203" s="17"/>
      <c r="EH203" s="17"/>
      <c r="EI203" s="17"/>
      <c r="EJ203" s="17"/>
      <c r="EK203" s="17"/>
      <c r="EL203" s="17"/>
      <c r="EM203" s="17"/>
      <c r="EN203" s="17"/>
      <c r="EO203" s="17"/>
      <c r="EP203" s="17"/>
      <c r="EQ203" s="17"/>
      <c r="ER203" s="17"/>
      <c r="ES203" s="17"/>
      <c r="ET203" s="17"/>
      <c r="EU203" s="17"/>
      <c r="EV203" s="1076"/>
      <c r="EW203" s="1076"/>
      <c r="EX203" s="1076"/>
      <c r="EY203" s="1076"/>
      <c r="EZ203" s="1076"/>
      <c r="FA203" s="17"/>
      <c r="FB203" s="17"/>
      <c r="FC203" s="17"/>
      <c r="FD203" s="17"/>
      <c r="FE203" s="17"/>
      <c r="FF203" s="17"/>
      <c r="FG203" s="17"/>
      <c r="FH203" s="17"/>
      <c r="FI203" s="17"/>
      <c r="FJ203" s="17"/>
      <c r="FK203" s="17"/>
      <c r="FL203" s="17"/>
      <c r="FM203" s="17"/>
      <c r="FN203" s="17"/>
      <c r="FO203" s="17"/>
      <c r="FP203" s="17"/>
      <c r="FQ203" s="17"/>
      <c r="FR203" s="17"/>
      <c r="FS203" s="17"/>
      <c r="FT203" s="17"/>
      <c r="FU203" s="17"/>
      <c r="FV203" s="17"/>
      <c r="FW203" s="17"/>
      <c r="FX203" s="17"/>
      <c r="FY203" s="17"/>
      <c r="FZ203" s="17"/>
      <c r="GA203" s="17"/>
      <c r="GB203" s="17"/>
      <c r="GC203" s="17"/>
      <c r="GD203" s="17"/>
      <c r="GE203" s="17"/>
      <c r="GF203" s="17"/>
      <c r="GG203" s="17"/>
      <c r="GH203" s="17"/>
      <c r="GI203" s="17"/>
      <c r="GJ203" s="17"/>
      <c r="GK203" s="17"/>
      <c r="GL203" s="17"/>
      <c r="GM203" s="17"/>
      <c r="GN203" s="17"/>
      <c r="GO203" s="17"/>
      <c r="GP203" s="17"/>
      <c r="GQ203" s="17"/>
      <c r="GR203" s="17"/>
      <c r="GS203" s="17"/>
      <c r="GT203" s="17"/>
      <c r="GU203" s="17"/>
      <c r="GV203" s="17"/>
      <c r="GW203" s="17"/>
      <c r="GX203" s="17"/>
      <c r="GY203" s="17"/>
      <c r="GZ203" s="17"/>
      <c r="HA203" s="17"/>
      <c r="HB203" s="17"/>
      <c r="HC203" s="17"/>
      <c r="HD203" s="17"/>
      <c r="HE203" s="17"/>
      <c r="HF203" s="17"/>
      <c r="HG203" s="17"/>
      <c r="HH203" s="17"/>
      <c r="HI203" s="17"/>
      <c r="HJ203" s="17"/>
      <c r="HK203" s="17"/>
      <c r="HL203" s="17"/>
      <c r="HM203" s="17"/>
      <c r="HN203" s="17"/>
      <c r="HO203" s="17"/>
      <c r="HP203" s="17"/>
      <c r="HQ203" s="17"/>
      <c r="HR203" s="17"/>
      <c r="HS203" s="17"/>
      <c r="HT203" s="17"/>
      <c r="HU203" s="17"/>
      <c r="HV203" s="17"/>
      <c r="HW203" s="17"/>
      <c r="HX203" s="17"/>
      <c r="HY203" s="17"/>
      <c r="HZ203" s="17"/>
      <c r="IA203" s="17"/>
      <c r="IB203" s="17"/>
      <c r="IC203" s="17"/>
      <c r="ID203" s="17"/>
      <c r="IE203" s="17"/>
      <c r="IF203" s="17"/>
      <c r="IG203" s="17"/>
      <c r="IH203" s="17"/>
      <c r="II203" s="17"/>
      <c r="IJ203" s="17"/>
      <c r="IK203" s="17"/>
      <c r="IL203" s="17"/>
      <c r="IM203" s="17"/>
      <c r="IN203" s="17"/>
      <c r="IO203" s="17"/>
      <c r="IP203" s="17"/>
      <c r="IQ203" s="17"/>
      <c r="IR203" s="17"/>
      <c r="IS203" s="17"/>
      <c r="IT203" s="17"/>
      <c r="IU203" s="17"/>
      <c r="IV203" s="17"/>
      <c r="IW203" s="17"/>
      <c r="IX203" s="17"/>
      <c r="IY203" s="17"/>
      <c r="IZ203" s="17"/>
      <c r="JA203" s="17"/>
      <c r="JB203" s="17"/>
      <c r="JC203" s="17"/>
      <c r="JD203" s="17"/>
      <c r="JE203" s="17"/>
      <c r="JF203" s="17"/>
      <c r="JG203" s="17"/>
      <c r="JH203" s="17"/>
      <c r="JI203" s="17"/>
      <c r="JJ203" s="17"/>
      <c r="JK203" s="17"/>
      <c r="JL203" s="17"/>
      <c r="JM203" s="17"/>
      <c r="JN203" s="17"/>
      <c r="JO203" s="17"/>
      <c r="JP203" s="17"/>
      <c r="JQ203" s="17"/>
      <c r="JR203" s="17"/>
      <c r="JS203" s="17"/>
      <c r="JT203" s="17"/>
      <c r="JU203" s="17"/>
      <c r="JV203" s="17"/>
      <c r="JW203" s="17"/>
      <c r="JX203" s="17"/>
      <c r="JY203" s="17"/>
      <c r="JZ203" s="17"/>
      <c r="KA203" s="17"/>
      <c r="KB203" s="17"/>
      <c r="KC203" s="17"/>
      <c r="KD203" s="17"/>
      <c r="KE203" s="17"/>
      <c r="KF203" s="17"/>
      <c r="KG203" s="17"/>
      <c r="KH203" s="17"/>
      <c r="KI203" s="17"/>
      <c r="KJ203" s="17"/>
      <c r="KK203" s="17"/>
      <c r="KL203" s="17"/>
      <c r="KM203" s="17"/>
      <c r="KN203" s="17"/>
      <c r="KO203" s="17"/>
      <c r="KP203" s="17"/>
      <c r="KQ203" s="17"/>
      <c r="KR203" s="17"/>
      <c r="KS203" s="17"/>
      <c r="KT203" s="17"/>
      <c r="KU203" s="17"/>
      <c r="KV203" s="17"/>
      <c r="KW203" s="17"/>
      <c r="KX203" s="17"/>
      <c r="KY203" s="17"/>
      <c r="KZ203" s="17"/>
      <c r="LA203" s="17"/>
      <c r="LB203" s="17"/>
      <c r="LC203" s="17"/>
      <c r="LD203" s="17"/>
      <c r="LE203" s="17"/>
      <c r="LF203" s="17"/>
      <c r="LG203" s="17"/>
      <c r="LH203" s="17"/>
      <c r="LI203" s="17"/>
      <c r="LJ203" s="17"/>
      <c r="LK203" s="17"/>
      <c r="LL203" s="17"/>
      <c r="LM203" s="17"/>
      <c r="LN203" s="17"/>
      <c r="LO203" s="17"/>
      <c r="LP203" s="17"/>
      <c r="LQ203" s="17"/>
      <c r="LR203" s="17"/>
      <c r="LS203" s="17"/>
      <c r="LT203" s="17"/>
      <c r="LU203" s="17"/>
      <c r="LV203" s="17"/>
      <c r="LW203" s="17"/>
      <c r="LX203" s="17"/>
      <c r="LY203" s="17"/>
      <c r="LZ203" s="17"/>
      <c r="MA203" s="17"/>
      <c r="MB203" s="17"/>
      <c r="MC203" s="17"/>
      <c r="MD203" s="17"/>
      <c r="ME203" s="17"/>
      <c r="MF203" s="17"/>
      <c r="MG203" s="17"/>
      <c r="MH203" s="17"/>
      <c r="MI203" s="17"/>
      <c r="MJ203" s="17"/>
      <c r="MK203" s="17"/>
      <c r="ML203" s="17"/>
      <c r="MM203" s="17"/>
      <c r="MN203" s="17"/>
      <c r="MO203" s="17"/>
      <c r="MP203" s="17"/>
      <c r="MQ203" s="17"/>
      <c r="MR203" s="17"/>
      <c r="MS203" s="17"/>
      <c r="MT203" s="17"/>
      <c r="MU203" s="17"/>
      <c r="MV203" s="17"/>
      <c r="MW203" s="17"/>
      <c r="MX203" s="17"/>
      <c r="MY203" s="17"/>
      <c r="MZ203" s="17"/>
      <c r="NA203" s="17"/>
      <c r="NB203" s="17"/>
      <c r="NC203" s="17"/>
      <c r="ND203" s="17"/>
      <c r="NE203" s="17"/>
      <c r="NF203" s="17"/>
      <c r="NG203" s="17"/>
      <c r="NH203" s="17"/>
      <c r="NI203" s="17"/>
      <c r="NJ203" s="17"/>
      <c r="NK203" s="17"/>
      <c r="NL203" s="17"/>
      <c r="NM203" s="17"/>
      <c r="NN203" s="17"/>
      <c r="NO203" s="17"/>
      <c r="NP203" s="17"/>
      <c r="NQ203" s="17"/>
      <c r="NR203" s="17"/>
      <c r="NS203" s="17"/>
      <c r="NT203" s="17"/>
      <c r="NU203" s="17"/>
      <c r="NV203" s="17"/>
      <c r="NW203" s="17"/>
      <c r="NX203" s="17"/>
      <c r="NY203" s="17"/>
      <c r="NZ203" s="17"/>
      <c r="OA203" s="17"/>
      <c r="OB203" s="17"/>
      <c r="OC203" s="17"/>
      <c r="OD203" s="17"/>
      <c r="OE203" s="17"/>
      <c r="OF203" s="17"/>
      <c r="OG203" s="17"/>
      <c r="OH203" s="17"/>
      <c r="OI203" s="17"/>
      <c r="OJ203" s="17"/>
      <c r="OK203" s="17"/>
      <c r="OL203" s="17"/>
      <c r="OM203" s="17"/>
      <c r="ON203" s="17"/>
      <c r="OO203" s="17"/>
      <c r="OP203" s="17"/>
      <c r="OQ203" s="17"/>
      <c r="OR203" s="17"/>
      <c r="OS203" s="17"/>
      <c r="OT203" s="17"/>
      <c r="OU203" s="17"/>
      <c r="OV203" s="17"/>
      <c r="OW203" s="17"/>
      <c r="OX203" s="17"/>
      <c r="OY203" s="17"/>
      <c r="OZ203" s="17"/>
      <c r="PA203" s="17"/>
      <c r="PB203" s="17"/>
      <c r="PC203" s="17"/>
      <c r="PD203" s="17"/>
      <c r="PE203" s="17"/>
      <c r="PF203" s="17"/>
      <c r="PG203" s="17"/>
      <c r="PH203" s="17"/>
      <c r="PI203" s="17"/>
      <c r="PJ203" s="17"/>
      <c r="PK203" s="17"/>
      <c r="PL203" s="17"/>
      <c r="PM203" s="17"/>
      <c r="PN203" s="17"/>
      <c r="PO203" s="17"/>
      <c r="PP203" s="17"/>
      <c r="PQ203" s="17"/>
      <c r="PR203" s="17"/>
      <c r="PS203" s="17"/>
      <c r="PT203" s="17"/>
      <c r="PU203" s="17"/>
      <c r="PV203" s="17"/>
      <c r="PW203" s="17"/>
      <c r="PX203" s="17"/>
      <c r="PY203" s="17"/>
      <c r="PZ203" s="17"/>
      <c r="QA203" s="17"/>
      <c r="QB203" s="17"/>
      <c r="QC203" s="17"/>
      <c r="QD203" s="17"/>
      <c r="QE203" s="17"/>
      <c r="QF203" s="17"/>
      <c r="QG203" s="17"/>
      <c r="QH203" s="17"/>
      <c r="QI203" s="17"/>
      <c r="QJ203" s="17"/>
      <c r="QK203" s="17"/>
      <c r="QL203" s="17"/>
      <c r="QM203" s="17"/>
      <c r="QN203" s="17"/>
      <c r="QO203" s="17"/>
      <c r="QP203" s="17"/>
      <c r="QQ203" s="17"/>
      <c r="QR203" s="17"/>
      <c r="QS203" s="17"/>
      <c r="QT203" s="17"/>
      <c r="QU203" s="17"/>
      <c r="QV203" s="17"/>
      <c r="QW203" s="17"/>
      <c r="QX203" s="17"/>
      <c r="QY203" s="17"/>
      <c r="QZ203" s="17"/>
      <c r="RA203" s="17"/>
      <c r="RB203" s="17"/>
      <c r="RC203" s="17"/>
      <c r="RD203" s="17"/>
      <c r="RE203" s="17"/>
      <c r="RF203" s="17"/>
      <c r="RG203" s="17"/>
      <c r="RH203" s="17"/>
      <c r="RI203" s="17"/>
      <c r="RJ203" s="17"/>
      <c r="RK203" s="17"/>
      <c r="RL203" s="17"/>
      <c r="RM203" s="17"/>
      <c r="RN203" s="17"/>
      <c r="RO203" s="17"/>
      <c r="RP203" s="17"/>
      <c r="RQ203" s="17"/>
      <c r="RR203" s="17"/>
      <c r="RS203" s="17"/>
      <c r="RT203" s="17"/>
      <c r="RU203" s="17"/>
      <c r="RV203" s="17"/>
      <c r="RW203" s="17"/>
      <c r="RX203" s="17"/>
      <c r="RY203" s="17"/>
      <c r="RZ203" s="17"/>
      <c r="SA203" s="17"/>
      <c r="SB203" s="17"/>
      <c r="SC203" s="17"/>
      <c r="SD203" s="17"/>
      <c r="SE203" s="17"/>
      <c r="SF203" s="17"/>
      <c r="SG203" s="17"/>
      <c r="SH203" s="17"/>
      <c r="SI203" s="17"/>
      <c r="SJ203" s="17"/>
      <c r="SK203" s="17"/>
      <c r="SL203" s="17"/>
      <c r="SM203" s="17"/>
      <c r="SN203" s="17"/>
      <c r="SO203" s="17"/>
      <c r="SP203" s="17"/>
      <c r="SQ203" s="17"/>
      <c r="SR203" s="17"/>
      <c r="SS203" s="17"/>
      <c r="ST203" s="17"/>
      <c r="SU203" s="17"/>
      <c r="SV203" s="17"/>
      <c r="SW203" s="17"/>
      <c r="SX203" s="17"/>
      <c r="SY203" s="17"/>
      <c r="SZ203" s="17"/>
      <c r="TA203" s="17"/>
      <c r="TB203" s="17"/>
      <c r="TC203" s="17"/>
      <c r="TD203" s="17"/>
      <c r="TE203" s="17"/>
      <c r="TF203" s="17"/>
      <c r="TG203" s="17"/>
      <c r="TH203" s="17"/>
      <c r="TI203" s="17"/>
      <c r="TJ203" s="17"/>
      <c r="TK203" s="17"/>
      <c r="TL203" s="17"/>
      <c r="TM203" s="17"/>
      <c r="TN203" s="17"/>
      <c r="TO203" s="17"/>
      <c r="TP203" s="17"/>
      <c r="TQ203" s="17"/>
      <c r="TR203" s="17"/>
      <c r="TS203" s="17"/>
      <c r="TT203" s="17"/>
      <c r="TU203" s="17"/>
      <c r="TV203" s="17"/>
      <c r="TW203" s="17"/>
      <c r="TX203" s="17"/>
      <c r="TY203" s="17"/>
      <c r="TZ203" s="17"/>
      <c r="UA203" s="17"/>
      <c r="UB203" s="17"/>
      <c r="UC203" s="17"/>
      <c r="UD203" s="17"/>
      <c r="UE203" s="17"/>
      <c r="UF203" s="17"/>
      <c r="UG203" s="17"/>
      <c r="UH203" s="17"/>
      <c r="UI203" s="17"/>
      <c r="UJ203" s="17"/>
      <c r="UK203" s="17"/>
      <c r="UL203" s="17"/>
      <c r="UM203" s="17"/>
      <c r="UN203" s="17"/>
      <c r="UO203" s="17"/>
      <c r="UP203" s="17"/>
      <c r="UQ203" s="17"/>
      <c r="UR203" s="17"/>
      <c r="US203" s="17"/>
      <c r="UT203" s="17"/>
      <c r="UU203" s="17"/>
      <c r="UV203" s="17"/>
      <c r="UW203" s="17"/>
      <c r="UX203" s="17"/>
      <c r="UY203" s="17"/>
      <c r="UZ203" s="17"/>
      <c r="VA203" s="17"/>
      <c r="VB203" s="17"/>
      <c r="VC203" s="17"/>
      <c r="VD203" s="17"/>
      <c r="VE203" s="17"/>
      <c r="VF203" s="17"/>
      <c r="VG203" s="17"/>
      <c r="VH203" s="17"/>
      <c r="VI203" s="17"/>
      <c r="VJ203" s="17"/>
      <c r="VK203" s="17"/>
      <c r="VL203" s="17"/>
      <c r="VM203" s="17"/>
      <c r="VN203" s="17"/>
      <c r="VO203" s="17"/>
      <c r="VP203" s="17"/>
      <c r="VQ203" s="17"/>
      <c r="VR203" s="17"/>
      <c r="VS203" s="17"/>
      <c r="VT203" s="17"/>
      <c r="VU203" s="17"/>
      <c r="VV203" s="17"/>
      <c r="VW203" s="17"/>
      <c r="VX203" s="17"/>
      <c r="VY203" s="17"/>
      <c r="VZ203" s="17"/>
      <c r="WA203" s="17"/>
      <c r="WB203" s="17"/>
      <c r="WC203" s="17"/>
      <c r="WD203" s="17"/>
      <c r="WE203" s="17"/>
      <c r="WF203" s="17"/>
      <c r="WG203" s="17"/>
      <c r="WH203" s="17"/>
      <c r="WI203" s="17"/>
      <c r="WJ203" s="17"/>
      <c r="WK203" s="17"/>
      <c r="WL203" s="17"/>
      <c r="WM203" s="17"/>
      <c r="WN203" s="17"/>
      <c r="WO203" s="17"/>
      <c r="WP203" s="17"/>
      <c r="WQ203" s="17"/>
      <c r="WR203" s="17"/>
      <c r="WS203" s="17"/>
      <c r="WT203" s="17"/>
      <c r="WU203" s="17"/>
      <c r="WV203" s="17"/>
      <c r="WW203" s="17"/>
      <c r="WX203" s="17"/>
      <c r="WY203" s="17"/>
      <c r="WZ203" s="17"/>
      <c r="XA203" s="17"/>
      <c r="XB203" s="17"/>
      <c r="XC203" s="17"/>
      <c r="XD203" s="17"/>
      <c r="XE203" s="17"/>
      <c r="XF203" s="17"/>
      <c r="XG203" s="17"/>
      <c r="XH203" s="17"/>
      <c r="XI203" s="17"/>
      <c r="XJ203" s="17"/>
      <c r="XK203" s="17"/>
      <c r="XL203" s="17"/>
      <c r="XM203" s="17"/>
      <c r="XN203" s="17"/>
      <c r="XO203" s="17"/>
      <c r="XP203" s="17"/>
      <c r="XQ203" s="17"/>
      <c r="XR203" s="17"/>
      <c r="XS203" s="17"/>
      <c r="XT203" s="17"/>
      <c r="XU203" s="17"/>
      <c r="XV203" s="17"/>
      <c r="XW203" s="17"/>
      <c r="XX203" s="17"/>
      <c r="XY203" s="17"/>
      <c r="XZ203" s="17"/>
      <c r="YA203" s="17"/>
      <c r="YB203" s="17"/>
      <c r="YC203" s="17"/>
      <c r="YD203" s="17"/>
      <c r="YE203" s="17"/>
      <c r="YF203" s="17"/>
      <c r="YG203" s="17"/>
      <c r="YH203" s="17"/>
      <c r="YI203" s="17"/>
      <c r="YJ203" s="17"/>
      <c r="YK203" s="17"/>
      <c r="YL203" s="17"/>
      <c r="YM203" s="17"/>
      <c r="YN203" s="17"/>
      <c r="YO203" s="17"/>
      <c r="YP203" s="17"/>
      <c r="YQ203" s="17"/>
      <c r="YR203" s="17"/>
      <c r="YS203" s="17"/>
      <c r="YT203" s="17"/>
      <c r="YU203" s="17"/>
      <c r="YV203" s="17"/>
      <c r="YW203" s="17"/>
      <c r="YX203" s="17"/>
      <c r="YY203" s="17"/>
      <c r="YZ203" s="17"/>
      <c r="ZA203" s="17"/>
      <c r="ZB203" s="17"/>
      <c r="ZC203" s="17"/>
      <c r="ZD203" s="17"/>
      <c r="ZE203" s="17"/>
      <c r="ZF203" s="17"/>
      <c r="ZG203" s="17"/>
      <c r="ZH203" s="17"/>
      <c r="ZI203" s="17"/>
      <c r="ZJ203" s="17"/>
      <c r="ZK203" s="17"/>
      <c r="ZL203" s="17"/>
      <c r="ZM203" s="17"/>
      <c r="ZN203" s="17"/>
      <c r="ZO203" s="17"/>
      <c r="ZP203" s="17"/>
      <c r="ZQ203" s="17"/>
      <c r="ZR203" s="17"/>
      <c r="ZS203" s="17"/>
      <c r="ZT203" s="17"/>
      <c r="ZU203" s="17"/>
      <c r="ZV203" s="17"/>
      <c r="ZW203" s="17"/>
      <c r="ZX203" s="17"/>
      <c r="ZY203" s="17"/>
      <c r="ZZ203" s="17"/>
      <c r="AAA203" s="17"/>
      <c r="AAB203" s="17"/>
      <c r="AAC203" s="17"/>
      <c r="AAD203" s="17"/>
      <c r="AAE203" s="17"/>
      <c r="AAF203" s="17"/>
      <c r="AAG203" s="17"/>
      <c r="AAH203" s="17"/>
      <c r="AAI203" s="17"/>
      <c r="AAJ203" s="17"/>
      <c r="AAK203" s="17"/>
      <c r="AAL203" s="17"/>
      <c r="AAM203" s="17"/>
      <c r="AAN203" s="17"/>
      <c r="AAO203" s="17"/>
      <c r="AAP203" s="17"/>
      <c r="AAQ203" s="17"/>
      <c r="AAR203" s="17"/>
      <c r="AAS203" s="17"/>
      <c r="AAT203" s="17"/>
      <c r="AAU203" s="17"/>
      <c r="AAV203" s="17"/>
      <c r="AAW203" s="17"/>
      <c r="AAX203" s="17"/>
      <c r="AAY203" s="17"/>
      <c r="AAZ203" s="17"/>
      <c r="ABA203" s="17"/>
      <c r="ABB203" s="17"/>
      <c r="ABC203" s="17"/>
      <c r="ABD203" s="17"/>
      <c r="ABE203" s="17"/>
      <c r="ABF203" s="17"/>
      <c r="ABG203" s="17"/>
      <c r="ABH203" s="17"/>
      <c r="ABI203" s="17"/>
      <c r="ABJ203" s="17"/>
      <c r="ABK203" s="17"/>
      <c r="ABL203" s="17"/>
      <c r="ABM203" s="17"/>
      <c r="ABN203" s="17"/>
      <c r="ABO203" s="17"/>
      <c r="ABP203" s="17"/>
      <c r="ABQ203" s="17"/>
      <c r="ABR203" s="17"/>
      <c r="ABS203" s="17"/>
      <c r="ABT203" s="17"/>
      <c r="ABU203" s="17"/>
      <c r="ABV203" s="17"/>
      <c r="ABW203" s="17"/>
      <c r="ABX203" s="17"/>
      <c r="ABY203" s="17"/>
      <c r="ABZ203" s="17"/>
      <c r="ACA203" s="17"/>
      <c r="ACB203" s="17"/>
      <c r="ACC203" s="17"/>
      <c r="ACD203" s="17"/>
      <c r="ACE203" s="17"/>
      <c r="ACF203" s="17"/>
      <c r="ACG203" s="17"/>
      <c r="ACH203" s="17"/>
      <c r="ACI203" s="17"/>
      <c r="ACJ203" s="17"/>
      <c r="ACK203" s="17"/>
      <c r="ACL203" s="17"/>
      <c r="ACM203" s="17"/>
      <c r="ACN203" s="17"/>
      <c r="ACO203" s="17"/>
      <c r="ACP203" s="17"/>
      <c r="ACQ203" s="17"/>
      <c r="ACR203" s="17"/>
      <c r="ACS203" s="17"/>
      <c r="ACT203" s="17"/>
      <c r="ACU203" s="17"/>
      <c r="ACV203" s="17"/>
      <c r="ACW203" s="17"/>
      <c r="ACX203" s="17"/>
      <c r="ACY203" s="17"/>
      <c r="ACZ203" s="17"/>
      <c r="ADA203" s="17"/>
      <c r="ADB203" s="17"/>
      <c r="ADC203" s="17"/>
      <c r="ADD203" s="17"/>
      <c r="ADE203" s="17"/>
      <c r="ADF203" s="17"/>
      <c r="ADG203" s="17"/>
      <c r="ADH203" s="17"/>
      <c r="ADI203" s="17"/>
      <c r="ADJ203" s="17"/>
      <c r="ADK203" s="17"/>
      <c r="ADL203" s="17"/>
      <c r="ADM203" s="17"/>
      <c r="ADN203" s="17"/>
      <c r="ADO203" s="17"/>
      <c r="ADP203" s="17"/>
      <c r="ADQ203" s="17"/>
      <c r="ADR203" s="17"/>
      <c r="ADS203" s="17"/>
      <c r="ADT203" s="17"/>
      <c r="ADU203" s="17"/>
      <c r="ADV203" s="17"/>
      <c r="ADW203" s="17"/>
      <c r="ADX203" s="17"/>
      <c r="ADY203" s="17"/>
      <c r="ADZ203" s="17"/>
      <c r="AEA203" s="17"/>
      <c r="AEB203" s="17"/>
      <c r="AEC203" s="17"/>
      <c r="AED203" s="17"/>
      <c r="AEE203" s="17"/>
      <c r="AEF203" s="17"/>
      <c r="AEG203" s="17"/>
      <c r="AEH203" s="17"/>
      <c r="AEI203" s="17"/>
      <c r="AEJ203" s="17"/>
      <c r="AEK203" s="17"/>
      <c r="AEL203" s="17"/>
      <c r="AEM203" s="17"/>
      <c r="AEN203" s="17"/>
      <c r="AEO203" s="17"/>
      <c r="AEP203" s="17"/>
      <c r="AEQ203" s="17"/>
      <c r="AER203" s="17"/>
      <c r="AES203" s="17"/>
      <c r="AET203" s="17"/>
      <c r="AEU203" s="17"/>
      <c r="AEV203" s="17"/>
      <c r="AEW203" s="17"/>
      <c r="AEX203" s="17"/>
      <c r="AEY203" s="17"/>
      <c r="AEZ203" s="17"/>
      <c r="AFA203" s="17"/>
      <c r="AFB203" s="17"/>
      <c r="AFC203" s="17"/>
      <c r="AFD203" s="17"/>
      <c r="AFE203" s="17"/>
      <c r="AFF203" s="17"/>
      <c r="AFG203" s="17"/>
      <c r="AFH203" s="17"/>
      <c r="AFI203" s="17"/>
      <c r="AFJ203" s="17"/>
      <c r="AFK203" s="17"/>
      <c r="AFL203" s="17"/>
      <c r="AFM203" s="17"/>
      <c r="AFN203" s="17"/>
      <c r="AFO203" s="17"/>
      <c r="AFP203" s="17"/>
      <c r="AFQ203" s="17"/>
      <c r="AFR203" s="17"/>
      <c r="AFS203" s="17"/>
      <c r="AFT203" s="17"/>
      <c r="AFU203" s="17"/>
      <c r="AFV203" s="17"/>
      <c r="AFW203" s="17"/>
      <c r="AFX203" s="17"/>
      <c r="AFY203" s="17"/>
      <c r="AFZ203" s="17"/>
      <c r="AGA203" s="17"/>
      <c r="AGB203" s="17"/>
      <c r="AGC203" s="17"/>
      <c r="AGD203" s="17"/>
      <c r="AGE203" s="17"/>
      <c r="AGF203" s="17"/>
      <c r="AGG203" s="17"/>
      <c r="AGH203" s="17"/>
      <c r="AGI203" s="17"/>
      <c r="AGJ203" s="17"/>
      <c r="AGK203" s="17"/>
      <c r="AGL203" s="17"/>
      <c r="AGM203" s="17"/>
      <c r="AGN203" s="17"/>
      <c r="AGO203" s="17"/>
      <c r="AGP203" s="17"/>
      <c r="AGQ203" s="17"/>
      <c r="AGR203" s="17"/>
      <c r="AGS203" s="17"/>
      <c r="AGT203" s="17"/>
      <c r="AGU203" s="17"/>
      <c r="AGV203" s="17"/>
      <c r="AGW203" s="17"/>
      <c r="AGX203" s="17"/>
      <c r="AGY203" s="17"/>
      <c r="AGZ203" s="17"/>
      <c r="AHA203" s="17"/>
      <c r="AHB203" s="17"/>
      <c r="AHC203" s="17"/>
      <c r="AHD203" s="17"/>
      <c r="AHE203" s="17"/>
      <c r="AHF203" s="17"/>
      <c r="AHG203" s="17"/>
      <c r="AHH203" s="17"/>
      <c r="AHI203" s="17"/>
      <c r="AHJ203" s="17"/>
      <c r="AHK203" s="17"/>
      <c r="AHL203" s="17"/>
      <c r="AHM203" s="17"/>
      <c r="AHN203" s="17"/>
      <c r="AHO203" s="17"/>
      <c r="AHP203" s="17"/>
      <c r="AHQ203" s="17"/>
      <c r="AHR203" s="17"/>
      <c r="AHS203" s="17"/>
      <c r="AHT203" s="17"/>
      <c r="AHU203" s="17"/>
      <c r="AHV203" s="17"/>
      <c r="AHW203" s="17"/>
      <c r="AHX203" s="17"/>
      <c r="AHY203" s="17"/>
      <c r="AHZ203" s="17"/>
      <c r="AIA203" s="17"/>
      <c r="AIB203" s="17"/>
      <c r="AIC203" s="17"/>
      <c r="AID203" s="17"/>
      <c r="AIE203" s="17"/>
      <c r="AIF203" s="17"/>
      <c r="AIG203" s="17"/>
      <c r="AIH203" s="17"/>
      <c r="AII203" s="17"/>
      <c r="AIJ203" s="17"/>
      <c r="AIK203" s="17"/>
      <c r="AIL203" s="17"/>
      <c r="AIM203" s="17"/>
      <c r="AIN203" s="17"/>
      <c r="AIO203" s="17"/>
      <c r="AIP203" s="17"/>
      <c r="AIQ203" s="17"/>
      <c r="AIR203" s="17"/>
      <c r="AIS203" s="17"/>
      <c r="AIT203" s="17"/>
      <c r="AIU203" s="17"/>
      <c r="AIV203" s="17"/>
      <c r="AIW203" s="17"/>
      <c r="AIX203" s="17"/>
      <c r="AIY203" s="17"/>
      <c r="AIZ203" s="17"/>
      <c r="AJA203" s="17"/>
      <c r="AJB203" s="17"/>
      <c r="AJC203" s="17"/>
      <c r="AJD203" s="17"/>
      <c r="AJE203" s="17"/>
      <c r="AJF203" s="17"/>
      <c r="AJG203" s="17"/>
      <c r="AJH203" s="17"/>
      <c r="AJI203" s="17"/>
      <c r="AJJ203" s="17"/>
      <c r="AJK203" s="17"/>
      <c r="AJL203" s="17"/>
      <c r="AJM203" s="17"/>
      <c r="AJN203" s="17"/>
      <c r="AJO203" s="17"/>
      <c r="AJP203" s="17"/>
      <c r="AJQ203" s="17"/>
      <c r="AJR203" s="17"/>
      <c r="AJS203" s="17"/>
      <c r="AJT203" s="17"/>
      <c r="AJU203" s="17"/>
      <c r="AJV203" s="17"/>
      <c r="AJW203" s="17"/>
      <c r="AJX203" s="17"/>
      <c r="AJY203" s="17"/>
      <c r="AJZ203" s="17"/>
      <c r="AKA203" s="17"/>
      <c r="AKB203" s="17"/>
      <c r="AKC203" s="17"/>
      <c r="AKD203" s="17"/>
      <c r="AKE203" s="17"/>
      <c r="AKF203" s="17"/>
      <c r="AKG203" s="17"/>
      <c r="AKH203" s="17"/>
      <c r="AKI203" s="17"/>
      <c r="AKJ203" s="17"/>
      <c r="AKK203" s="17"/>
      <c r="AKL203" s="17"/>
      <c r="AKM203" s="17"/>
      <c r="AKN203" s="17"/>
      <c r="AKO203" s="17"/>
      <c r="AKP203" s="17"/>
      <c r="AKQ203" s="17"/>
      <c r="AKR203" s="17"/>
      <c r="AKS203" s="17"/>
      <c r="AKT203" s="17"/>
      <c r="AKU203" s="17"/>
      <c r="AKV203" s="17"/>
      <c r="AKW203" s="17"/>
      <c r="AKX203" s="17"/>
      <c r="AKY203" s="17"/>
      <c r="AKZ203" s="17"/>
      <c r="ALA203" s="17"/>
      <c r="ALB203" s="17"/>
      <c r="ALC203" s="17"/>
      <c r="ALD203" s="17"/>
      <c r="ALE203" s="17"/>
      <c r="ALF203" s="17"/>
      <c r="ALG203" s="17"/>
      <c r="ALH203" s="17"/>
      <c r="ALI203" s="17"/>
      <c r="ALJ203" s="17"/>
      <c r="ALK203" s="17"/>
      <c r="ALL203" s="17"/>
      <c r="ALM203" s="17"/>
      <c r="ALN203" s="17"/>
      <c r="ALO203" s="17"/>
      <c r="ALP203" s="17"/>
      <c r="ALQ203" s="17"/>
      <c r="ALR203" s="17"/>
      <c r="ALS203" s="17"/>
      <c r="ALT203" s="17"/>
      <c r="ALU203" s="17"/>
      <c r="ALV203" s="17"/>
      <c r="ALW203" s="17"/>
      <c r="ALX203" s="17"/>
      <c r="ALY203" s="17"/>
      <c r="ALZ203" s="17"/>
      <c r="AMA203" s="17"/>
      <c r="AMB203" s="17"/>
      <c r="AMC203" s="17"/>
      <c r="AMD203" s="17"/>
      <c r="AME203" s="17"/>
      <c r="AMF203" s="17"/>
      <c r="AMG203" s="17"/>
      <c r="AMH203" s="17"/>
      <c r="AMI203" s="17"/>
      <c r="AMJ203" s="17"/>
      <c r="AMK203" s="17"/>
      <c r="AML203" s="17"/>
      <c r="AMM203" s="17"/>
      <c r="AMN203" s="17"/>
      <c r="AMO203" s="17"/>
      <c r="AMP203" s="17"/>
      <c r="AMQ203" s="17"/>
      <c r="AMR203" s="17"/>
      <c r="AMS203" s="17"/>
      <c r="AMT203" s="17"/>
      <c r="AMU203" s="17"/>
      <c r="AMV203" s="17"/>
      <c r="AMW203" s="17"/>
      <c r="AMX203" s="17"/>
      <c r="AMY203" s="17"/>
      <c r="AMZ203" s="17"/>
      <c r="ANA203" s="17"/>
      <c r="ANB203" s="17"/>
      <c r="ANC203" s="17"/>
      <c r="AND203" s="17"/>
      <c r="ANE203" s="17"/>
      <c r="ANF203" s="17"/>
      <c r="ANG203" s="17"/>
      <c r="ANH203" s="17"/>
      <c r="ANI203" s="17"/>
      <c r="ANJ203" s="17"/>
      <c r="ANK203" s="17"/>
      <c r="ANL203" s="17"/>
      <c r="ANM203" s="17"/>
      <c r="ANN203" s="17"/>
      <c r="ANO203" s="17"/>
      <c r="ANP203" s="17"/>
      <c r="ANQ203" s="17"/>
      <c r="ANR203" s="17"/>
      <c r="ANS203" s="17"/>
      <c r="ANT203" s="17"/>
      <c r="ANU203" s="17"/>
      <c r="ANV203" s="17"/>
      <c r="ANW203" s="17"/>
      <c r="ANX203" s="17"/>
      <c r="ANY203" s="17"/>
      <c r="ANZ203" s="17"/>
      <c r="AOA203" s="17"/>
      <c r="AOB203" s="17"/>
      <c r="AOC203" s="17"/>
      <c r="AOD203" s="17"/>
      <c r="AOE203" s="17"/>
      <c r="AOF203" s="17"/>
      <c r="AOG203" s="17"/>
      <c r="AOH203" s="17"/>
      <c r="AOI203" s="17"/>
      <c r="AOJ203" s="17"/>
      <c r="AOK203" s="17"/>
      <c r="AOL203" s="17"/>
      <c r="AOM203" s="17"/>
      <c r="AON203" s="17"/>
      <c r="AOO203" s="17"/>
      <c r="AOP203" s="17"/>
      <c r="AOQ203" s="17"/>
      <c r="AOR203" s="17"/>
      <c r="AOS203" s="17"/>
      <c r="AOT203" s="17"/>
      <c r="AOU203" s="17"/>
      <c r="AOV203" s="17"/>
      <c r="AOW203" s="17"/>
      <c r="AOX203" s="17"/>
      <c r="AOY203" s="17"/>
      <c r="AOZ203" s="17"/>
      <c r="APA203" s="17"/>
      <c r="APB203" s="17"/>
      <c r="APC203" s="17"/>
      <c r="APD203" s="17"/>
      <c r="APE203" s="17"/>
      <c r="APF203" s="17"/>
      <c r="APG203" s="17"/>
      <c r="APH203" s="17"/>
      <c r="API203" s="17"/>
      <c r="APJ203" s="17"/>
      <c r="APK203" s="17"/>
      <c r="APL203" s="17"/>
      <c r="APM203" s="17"/>
      <c r="APN203" s="17"/>
      <c r="APO203" s="17"/>
      <c r="APP203" s="17"/>
      <c r="APQ203" s="17"/>
      <c r="APR203" s="17"/>
      <c r="APS203" s="17"/>
      <c r="APT203" s="17"/>
      <c r="APU203" s="17"/>
      <c r="APV203" s="17"/>
      <c r="APW203" s="17"/>
      <c r="APX203" s="17"/>
      <c r="APY203" s="17"/>
      <c r="APZ203" s="17"/>
      <c r="AQA203" s="17"/>
      <c r="AQB203" s="17"/>
      <c r="AQC203" s="17"/>
      <c r="AQD203" s="17"/>
      <c r="AQE203" s="17"/>
      <c r="AQF203" s="17"/>
      <c r="AQG203" s="17"/>
      <c r="AQH203" s="17"/>
      <c r="AQI203" s="17"/>
      <c r="AQJ203" s="17"/>
      <c r="AQK203" s="17"/>
      <c r="AQL203" s="17"/>
      <c r="AQM203" s="17"/>
      <c r="AQN203" s="17"/>
      <c r="AQO203" s="17"/>
      <c r="AQP203" s="17"/>
      <c r="AQQ203" s="17"/>
      <c r="AQR203" s="17"/>
      <c r="AQS203" s="17"/>
      <c r="AQT203" s="17"/>
      <c r="AQU203" s="17"/>
      <c r="AQV203" s="17"/>
      <c r="AQW203" s="17"/>
      <c r="AQX203" s="17"/>
      <c r="AQY203" s="17"/>
      <c r="AQZ203" s="17"/>
      <c r="ARA203" s="17"/>
      <c r="ARB203" s="17"/>
      <c r="ARC203" s="17"/>
      <c r="ARD203" s="17"/>
      <c r="ARE203" s="17"/>
      <c r="ARF203" s="17"/>
      <c r="ARG203" s="17"/>
      <c r="ARH203" s="17"/>
      <c r="ARI203" s="17"/>
      <c r="ARJ203" s="17"/>
      <c r="ARK203" s="17"/>
      <c r="ARL203" s="17"/>
      <c r="ARM203" s="17"/>
      <c r="ARN203" s="17"/>
      <c r="ARO203" s="17"/>
      <c r="ARP203" s="17"/>
      <c r="ARQ203" s="17"/>
      <c r="ARR203" s="17"/>
      <c r="ARS203" s="17"/>
      <c r="ART203" s="17"/>
      <c r="ARU203" s="17"/>
      <c r="ARV203" s="17"/>
      <c r="ARW203" s="17"/>
      <c r="ARX203" s="17"/>
      <c r="ARY203" s="17"/>
      <c r="ARZ203" s="17"/>
      <c r="ASA203" s="17"/>
      <c r="ASB203" s="17"/>
      <c r="ASC203" s="17"/>
      <c r="ASD203" s="17"/>
      <c r="ASE203" s="17"/>
      <c r="ASF203" s="17"/>
      <c r="ASG203" s="17"/>
      <c r="ASH203" s="17"/>
      <c r="ASI203" s="17"/>
      <c r="ASJ203" s="17"/>
      <c r="ASK203" s="17"/>
      <c r="ASL203" s="17"/>
      <c r="ASM203" s="17"/>
      <c r="ASN203" s="17"/>
      <c r="ASO203" s="17"/>
      <c r="ASP203" s="17"/>
      <c r="ASQ203" s="17"/>
      <c r="ASR203" s="17"/>
      <c r="ASS203" s="17"/>
      <c r="AST203" s="17"/>
      <c r="ASU203" s="17"/>
      <c r="ASV203" s="17"/>
      <c r="ASW203" s="17"/>
      <c r="ASX203" s="17"/>
      <c r="ASY203" s="17"/>
      <c r="ASZ203" s="17"/>
      <c r="ATA203" s="17"/>
      <c r="ATB203" s="17"/>
      <c r="ATC203" s="17"/>
      <c r="ATD203" s="17"/>
      <c r="ATE203" s="17"/>
      <c r="ATF203" s="17"/>
      <c r="ATG203" s="17"/>
      <c r="ATH203" s="17"/>
      <c r="ATI203" s="17"/>
      <c r="ATJ203" s="17"/>
      <c r="ATK203" s="17"/>
      <c r="ATL203" s="17"/>
      <c r="ATM203" s="17"/>
      <c r="ATN203" s="17"/>
      <c r="ATO203" s="17"/>
      <c r="ATP203" s="17"/>
      <c r="ATQ203" s="17"/>
      <c r="ATR203" s="17"/>
      <c r="ATS203" s="17"/>
      <c r="ATT203" s="17"/>
      <c r="ATU203" s="17"/>
      <c r="ATV203" s="17"/>
      <c r="ATW203" s="17"/>
      <c r="ATX203" s="17"/>
      <c r="ATY203" s="17"/>
      <c r="ATZ203" s="17"/>
      <c r="AUA203" s="17"/>
      <c r="AUB203" s="17"/>
      <c r="AUC203" s="17"/>
      <c r="AUD203" s="17"/>
      <c r="AUE203" s="17"/>
      <c r="AUF203" s="17"/>
      <c r="AUG203" s="17"/>
      <c r="AUH203" s="17"/>
      <c r="AUI203" s="17"/>
      <c r="AUJ203" s="17"/>
      <c r="AUK203" s="17"/>
      <c r="AUL203" s="17"/>
      <c r="AUM203" s="17"/>
      <c r="AUN203" s="17"/>
      <c r="AUO203" s="17"/>
      <c r="AUP203" s="17"/>
      <c r="AUQ203" s="17"/>
      <c r="AUR203" s="17"/>
      <c r="AUS203" s="17"/>
      <c r="AUT203" s="17"/>
      <c r="AUU203" s="17"/>
      <c r="AUV203" s="17"/>
      <c r="AUW203" s="17"/>
      <c r="AUX203" s="17"/>
      <c r="AUY203" s="17"/>
      <c r="AUZ203" s="17"/>
      <c r="AVA203" s="17"/>
      <c r="AVB203" s="17"/>
      <c r="AVC203" s="17"/>
      <c r="AVD203" s="17"/>
      <c r="AVE203" s="17"/>
      <c r="AVF203" s="17"/>
      <c r="AVG203" s="17"/>
      <c r="AVH203" s="17"/>
      <c r="AVI203" s="17"/>
      <c r="AVJ203" s="17"/>
      <c r="AVK203" s="17"/>
      <c r="AVL203" s="17"/>
      <c r="AVM203" s="17"/>
      <c r="AVN203" s="17"/>
      <c r="AVO203" s="17"/>
      <c r="AVP203" s="17"/>
      <c r="AVQ203" s="17"/>
      <c r="AVR203" s="17"/>
      <c r="AVS203" s="17"/>
      <c r="AVT203" s="17"/>
      <c r="AVU203" s="17"/>
      <c r="AVV203" s="17"/>
      <c r="AVW203" s="17"/>
      <c r="AVX203" s="17"/>
      <c r="AVY203" s="17"/>
      <c r="AVZ203" s="17"/>
      <c r="AWA203" s="17"/>
      <c r="AWB203" s="17"/>
      <c r="AWC203" s="17"/>
      <c r="AWD203" s="17"/>
      <c r="AWE203" s="17"/>
      <c r="AWF203" s="17"/>
      <c r="AWG203" s="17"/>
      <c r="AWH203" s="17"/>
      <c r="AWI203" s="17"/>
      <c r="AWJ203" s="17"/>
      <c r="AWK203" s="17"/>
      <c r="AWL203" s="17"/>
      <c r="AWM203" s="17"/>
      <c r="AWN203" s="17"/>
      <c r="AWO203" s="17"/>
      <c r="AWP203" s="17"/>
      <c r="AWQ203" s="17"/>
      <c r="AWR203" s="17"/>
      <c r="AWS203" s="17"/>
      <c r="AWT203" s="17"/>
      <c r="AWU203" s="17"/>
      <c r="AWV203" s="17"/>
      <c r="AWW203" s="17"/>
      <c r="AWX203" s="17"/>
      <c r="AWY203" s="17"/>
      <c r="AWZ203" s="17"/>
      <c r="AXA203" s="17"/>
      <c r="AXB203" s="17"/>
      <c r="AXC203" s="17"/>
      <c r="AXD203" s="17"/>
      <c r="AXE203" s="17"/>
      <c r="AXF203" s="17"/>
      <c r="AXG203" s="17"/>
      <c r="AXH203" s="17"/>
      <c r="AXI203" s="17"/>
      <c r="AXJ203" s="17"/>
      <c r="AXK203" s="17"/>
      <c r="AXL203" s="17"/>
      <c r="AXM203" s="17"/>
      <c r="AXN203" s="17"/>
      <c r="AXO203" s="17"/>
      <c r="AXP203" s="17"/>
      <c r="AXQ203" s="17"/>
      <c r="AXR203" s="17"/>
      <c r="AXS203" s="17"/>
      <c r="AXT203" s="17"/>
      <c r="AXU203" s="17"/>
      <c r="AXV203" s="17"/>
      <c r="AXW203" s="17"/>
      <c r="AXX203" s="17"/>
      <c r="AXY203" s="17"/>
      <c r="AXZ203" s="17"/>
      <c r="AYA203" s="17"/>
      <c r="AYB203" s="17"/>
      <c r="AYC203" s="17"/>
      <c r="AYD203" s="17"/>
      <c r="AYE203" s="17"/>
      <c r="AYF203" s="17"/>
      <c r="AYG203" s="17"/>
      <c r="AYH203" s="17"/>
      <c r="AYI203" s="17"/>
      <c r="AYJ203" s="17"/>
      <c r="AYK203" s="17"/>
      <c r="AYL203" s="17"/>
      <c r="AYM203" s="17"/>
      <c r="AYN203" s="17"/>
      <c r="AYO203" s="17"/>
      <c r="AYP203" s="17"/>
      <c r="AYQ203" s="17"/>
      <c r="AYR203" s="17"/>
      <c r="AYS203" s="17"/>
      <c r="AYT203" s="17"/>
      <c r="AYU203" s="17"/>
      <c r="AYV203" s="17"/>
      <c r="AYW203" s="17"/>
      <c r="AYX203" s="17"/>
      <c r="AYY203" s="17"/>
      <c r="AYZ203" s="17"/>
      <c r="AZA203" s="17"/>
      <c r="AZB203" s="17"/>
      <c r="AZC203" s="17"/>
      <c r="AZD203" s="17"/>
      <c r="AZE203" s="17"/>
      <c r="AZF203" s="17"/>
      <c r="AZG203" s="17"/>
      <c r="AZH203" s="17"/>
      <c r="AZI203" s="17"/>
      <c r="AZJ203" s="17"/>
      <c r="AZK203" s="17"/>
      <c r="AZL203" s="17"/>
      <c r="AZM203" s="17"/>
      <c r="AZN203" s="17"/>
      <c r="AZO203" s="17"/>
      <c r="AZP203" s="17"/>
      <c r="AZQ203" s="17"/>
      <c r="AZR203" s="17"/>
      <c r="AZS203" s="17"/>
      <c r="AZT203" s="17"/>
      <c r="AZU203" s="17"/>
      <c r="AZV203" s="17"/>
      <c r="AZW203" s="17"/>
      <c r="AZX203" s="17"/>
      <c r="AZY203" s="17"/>
      <c r="AZZ203" s="17"/>
      <c r="BAA203" s="17"/>
      <c r="BAB203" s="17"/>
      <c r="BAC203" s="17"/>
      <c r="BAD203" s="17"/>
      <c r="BAE203" s="17"/>
      <c r="BAF203" s="17"/>
      <c r="BAG203" s="17"/>
      <c r="BAH203" s="17"/>
      <c r="BAI203" s="17"/>
      <c r="BAJ203" s="17"/>
      <c r="BAK203" s="17"/>
      <c r="BAL203" s="17"/>
      <c r="BAM203" s="17"/>
      <c r="BAN203" s="17"/>
      <c r="BAO203" s="17"/>
      <c r="BAP203" s="17"/>
      <c r="BAQ203" s="17"/>
      <c r="BAR203" s="17"/>
      <c r="BAS203" s="17"/>
      <c r="BAT203" s="17"/>
      <c r="BAU203" s="17"/>
      <c r="BAV203" s="17"/>
      <c r="BAW203" s="17"/>
      <c r="BAX203" s="17"/>
      <c r="BAY203" s="17"/>
      <c r="BAZ203" s="17"/>
      <c r="BBA203" s="17"/>
      <c r="BBB203" s="17"/>
      <c r="BBC203" s="17"/>
      <c r="BBD203" s="17"/>
      <c r="BBE203" s="17"/>
      <c r="BBF203" s="17"/>
      <c r="BBG203" s="17"/>
      <c r="BBH203" s="17"/>
      <c r="BBI203" s="17"/>
      <c r="BBJ203" s="17"/>
      <c r="BBK203" s="17"/>
      <c r="BBL203" s="17"/>
      <c r="BBM203" s="17"/>
      <c r="BBN203" s="17"/>
      <c r="BBO203" s="17"/>
      <c r="BBP203" s="17"/>
      <c r="BBQ203" s="17"/>
      <c r="BBR203" s="17"/>
      <c r="BBS203" s="17"/>
      <c r="BBT203" s="17"/>
      <c r="BBU203" s="17"/>
      <c r="BBV203" s="17"/>
      <c r="BBW203" s="17"/>
      <c r="BBX203" s="17"/>
      <c r="BBY203" s="17"/>
      <c r="BBZ203" s="17"/>
      <c r="BCA203" s="17"/>
      <c r="BCB203" s="17"/>
      <c r="BCC203" s="17"/>
      <c r="BCD203" s="17"/>
      <c r="BCE203" s="17"/>
      <c r="BCF203" s="17"/>
      <c r="BCG203" s="17"/>
      <c r="BCH203" s="17"/>
      <c r="BCI203" s="17"/>
      <c r="BCJ203" s="17"/>
      <c r="BCK203" s="17"/>
      <c r="BCL203" s="17"/>
      <c r="BCM203" s="17"/>
      <c r="BCN203" s="17"/>
      <c r="BCO203" s="17"/>
      <c r="BCP203" s="17"/>
      <c r="BCQ203" s="17"/>
      <c r="BCR203" s="17"/>
      <c r="BCS203" s="17"/>
      <c r="BCT203" s="17"/>
      <c r="BCU203" s="17"/>
      <c r="BCV203" s="17"/>
      <c r="BCW203" s="17"/>
      <c r="BCX203" s="17"/>
      <c r="BCY203" s="17"/>
      <c r="BCZ203" s="17"/>
      <c r="BDA203" s="17"/>
      <c r="BDB203" s="17"/>
      <c r="BDC203" s="17"/>
      <c r="BDD203" s="17"/>
      <c r="BDE203" s="17"/>
      <c r="BDF203" s="17"/>
      <c r="BDG203" s="17"/>
      <c r="BDH203" s="17"/>
      <c r="BDI203" s="17"/>
      <c r="BDJ203" s="17"/>
      <c r="BDK203" s="17"/>
      <c r="BDL203" s="17"/>
      <c r="BDM203" s="17"/>
      <c r="BDN203" s="17"/>
      <c r="BDO203" s="17"/>
      <c r="BDP203" s="17"/>
      <c r="BDQ203" s="17"/>
      <c r="BDR203" s="17"/>
      <c r="BDS203" s="17"/>
      <c r="BDT203" s="17"/>
      <c r="BDU203" s="17"/>
      <c r="BDV203" s="17"/>
      <c r="BDW203" s="17"/>
      <c r="BDX203" s="17"/>
      <c r="BDY203" s="17"/>
      <c r="BDZ203" s="17"/>
      <c r="BEA203" s="17"/>
      <c r="BEB203" s="17"/>
      <c r="BEC203" s="17"/>
      <c r="BED203" s="17"/>
      <c r="BEE203" s="17"/>
      <c r="BEF203" s="17"/>
      <c r="BEG203" s="17"/>
      <c r="BEH203" s="17"/>
      <c r="BEI203" s="17"/>
      <c r="BEJ203" s="17"/>
      <c r="BEK203" s="17"/>
      <c r="BEL203" s="17"/>
      <c r="BEM203" s="17"/>
      <c r="BEN203" s="17"/>
      <c r="BEO203" s="17"/>
      <c r="BEP203" s="17"/>
      <c r="BEQ203" s="17"/>
      <c r="BER203" s="17"/>
      <c r="BES203" s="17"/>
      <c r="BET203" s="17"/>
      <c r="BEU203" s="17"/>
      <c r="BEV203" s="17"/>
      <c r="BEW203" s="17"/>
      <c r="BEX203" s="17"/>
      <c r="BEY203" s="17"/>
      <c r="BEZ203" s="17"/>
      <c r="BFA203" s="17"/>
      <c r="BFB203" s="17"/>
      <c r="BFC203" s="17"/>
      <c r="BFD203" s="17"/>
      <c r="BFE203" s="17"/>
      <c r="BFF203" s="17"/>
      <c r="BFG203" s="17"/>
      <c r="BFH203" s="17"/>
      <c r="BFI203" s="17"/>
      <c r="BFJ203" s="17"/>
      <c r="BFK203" s="17"/>
      <c r="BFL203" s="17"/>
      <c r="BFM203" s="17"/>
      <c r="BFN203" s="17"/>
      <c r="BFO203" s="17"/>
      <c r="BFP203" s="17"/>
      <c r="BFQ203" s="17"/>
      <c r="BFR203" s="17"/>
      <c r="BFS203" s="17"/>
      <c r="BFT203" s="17"/>
      <c r="BFU203" s="17"/>
      <c r="BFV203" s="17"/>
      <c r="BFW203" s="17"/>
      <c r="BFX203" s="17"/>
      <c r="BFY203" s="17"/>
      <c r="BFZ203" s="17"/>
      <c r="BGA203" s="17"/>
      <c r="BGB203" s="17"/>
      <c r="BGC203" s="17"/>
      <c r="BGD203" s="17"/>
      <c r="BGE203" s="17"/>
      <c r="BGF203" s="17"/>
      <c r="BGG203" s="17"/>
      <c r="BGH203" s="17"/>
      <c r="BGI203" s="17"/>
      <c r="BGJ203" s="17"/>
      <c r="BGK203" s="17"/>
      <c r="BGL203" s="17"/>
      <c r="BGM203" s="17"/>
      <c r="BGN203" s="17"/>
      <c r="BGO203" s="17"/>
      <c r="BGP203" s="17"/>
      <c r="BGQ203" s="17"/>
      <c r="BGR203" s="17"/>
      <c r="BGS203" s="17"/>
      <c r="BGT203" s="17"/>
      <c r="BGU203" s="17"/>
      <c r="BGV203" s="17"/>
      <c r="BGW203" s="17"/>
      <c r="BGX203" s="17"/>
      <c r="BGY203" s="17"/>
      <c r="BGZ203" s="17"/>
      <c r="BHA203" s="17"/>
      <c r="BHB203" s="17"/>
      <c r="BHC203" s="17"/>
      <c r="BHD203" s="17"/>
      <c r="BHE203" s="17"/>
      <c r="BHF203" s="17"/>
      <c r="BHG203" s="17"/>
      <c r="BHH203" s="17"/>
      <c r="BHI203" s="17"/>
      <c r="BHJ203" s="17"/>
      <c r="BHK203" s="17"/>
      <c r="BHL203" s="17"/>
      <c r="BHM203" s="17"/>
      <c r="BHN203" s="17"/>
      <c r="BHO203" s="17"/>
      <c r="BHP203" s="17"/>
      <c r="BHQ203" s="17"/>
      <c r="BHR203" s="17"/>
      <c r="BHS203" s="17"/>
      <c r="BHT203" s="17"/>
      <c r="BHU203" s="17"/>
      <c r="BHV203" s="17"/>
      <c r="BHW203" s="17"/>
      <c r="BHX203" s="17"/>
      <c r="BHY203" s="17"/>
      <c r="BHZ203" s="17"/>
      <c r="BIA203" s="17"/>
      <c r="BIB203" s="17"/>
      <c r="BIC203" s="17"/>
      <c r="BID203" s="17"/>
      <c r="BIE203" s="17"/>
      <c r="BIF203" s="17"/>
      <c r="BIG203" s="17"/>
      <c r="BIH203" s="17"/>
      <c r="BII203" s="17"/>
      <c r="BIJ203" s="17"/>
      <c r="BIK203" s="17"/>
      <c r="BIL203" s="17"/>
      <c r="BIM203" s="17"/>
      <c r="BIN203" s="17"/>
      <c r="BIO203" s="17"/>
      <c r="BIP203" s="17"/>
      <c r="BIQ203" s="17"/>
      <c r="BIR203" s="17"/>
      <c r="BIS203" s="17"/>
      <c r="BIT203" s="17"/>
      <c r="BIU203" s="17"/>
      <c r="BIV203" s="17"/>
      <c r="BIW203" s="17"/>
      <c r="BIX203" s="17"/>
      <c r="BIY203" s="17"/>
      <c r="BIZ203" s="17"/>
      <c r="BJA203" s="17"/>
      <c r="BJB203" s="17"/>
      <c r="BJC203" s="17"/>
      <c r="BJD203" s="17"/>
      <c r="BJE203" s="17"/>
      <c r="BJF203" s="17"/>
      <c r="BJG203" s="17"/>
      <c r="BJH203" s="17"/>
      <c r="BJI203" s="17"/>
      <c r="BJJ203" s="17"/>
      <c r="BJK203" s="17"/>
      <c r="BJL203" s="17"/>
      <c r="BJM203" s="17"/>
      <c r="BJN203" s="17"/>
      <c r="BJO203" s="17"/>
      <c r="BJP203" s="17"/>
      <c r="BJQ203" s="17"/>
      <c r="BJR203" s="17"/>
      <c r="BJS203" s="17"/>
      <c r="BJT203" s="17"/>
      <c r="BJU203" s="17"/>
      <c r="BJV203" s="17"/>
      <c r="BJW203" s="17"/>
      <c r="BJX203" s="17"/>
      <c r="BJY203" s="17"/>
      <c r="BJZ203" s="17"/>
      <c r="BKA203" s="17"/>
      <c r="BKB203" s="17"/>
      <c r="BKC203" s="17"/>
      <c r="BKD203" s="17"/>
      <c r="BKE203" s="17"/>
      <c r="BKF203" s="17"/>
      <c r="BKG203" s="17"/>
      <c r="BKH203" s="17"/>
      <c r="BKI203" s="17"/>
      <c r="BKJ203" s="17"/>
      <c r="BKK203" s="17"/>
      <c r="BKL203" s="17"/>
      <c r="BKM203" s="17"/>
      <c r="BKN203" s="17"/>
      <c r="BKO203" s="17"/>
      <c r="BKP203" s="17"/>
      <c r="BKQ203" s="17"/>
      <c r="BKR203" s="17"/>
      <c r="BKS203" s="17"/>
      <c r="BKT203" s="17"/>
      <c r="BKU203" s="17"/>
      <c r="BKV203" s="17"/>
      <c r="BKW203" s="17"/>
      <c r="BKX203" s="17"/>
      <c r="BKY203" s="17"/>
      <c r="BKZ203" s="17"/>
      <c r="BLA203" s="17"/>
      <c r="BLB203" s="17"/>
      <c r="BLC203" s="17"/>
      <c r="BLD203" s="17"/>
      <c r="BLE203" s="17"/>
      <c r="BLF203" s="17"/>
      <c r="BLG203" s="17"/>
      <c r="BLH203" s="17"/>
      <c r="BLI203" s="17"/>
      <c r="BLJ203" s="17"/>
      <c r="BLK203" s="17"/>
      <c r="BLL203" s="17"/>
      <c r="BLM203" s="17"/>
      <c r="BLN203" s="17"/>
      <c r="BLO203" s="17"/>
      <c r="BLP203" s="17"/>
      <c r="BLQ203" s="17"/>
      <c r="BLR203" s="17"/>
      <c r="BLS203" s="17"/>
      <c r="BLT203" s="17"/>
      <c r="BLU203" s="17"/>
      <c r="BLV203" s="17"/>
      <c r="BLW203" s="17"/>
      <c r="BLX203" s="17"/>
      <c r="BLY203" s="17"/>
      <c r="BLZ203" s="17"/>
      <c r="BMA203" s="17"/>
      <c r="BMB203" s="17"/>
      <c r="BMC203" s="17"/>
      <c r="BMD203" s="17"/>
      <c r="BME203" s="17"/>
      <c r="BMF203" s="17"/>
      <c r="BMG203" s="17"/>
      <c r="BMH203" s="17"/>
      <c r="BMI203" s="17"/>
      <c r="BMJ203" s="17"/>
      <c r="BMK203" s="17"/>
      <c r="BML203" s="17"/>
      <c r="BMM203" s="17"/>
      <c r="BMN203" s="17"/>
      <c r="BMO203" s="17"/>
      <c r="BMP203" s="17"/>
      <c r="BMQ203" s="17"/>
      <c r="BMR203" s="17"/>
      <c r="BMS203" s="17"/>
      <c r="BMT203" s="17"/>
      <c r="BMU203" s="17"/>
      <c r="BMV203" s="17"/>
      <c r="BMW203" s="17"/>
      <c r="BMX203" s="17"/>
      <c r="BMY203" s="17"/>
      <c r="BMZ203" s="17"/>
      <c r="BNA203" s="17"/>
      <c r="BNB203" s="17"/>
      <c r="BNC203" s="17"/>
      <c r="BND203" s="17"/>
      <c r="BNE203" s="17"/>
      <c r="BNF203" s="17"/>
      <c r="BNG203" s="17"/>
      <c r="BNH203" s="17"/>
      <c r="BNI203" s="17"/>
      <c r="BNJ203" s="17"/>
      <c r="BNK203" s="17"/>
      <c r="BNL203" s="17"/>
      <c r="BNM203" s="17"/>
      <c r="BNN203" s="17"/>
      <c r="BNO203" s="17"/>
      <c r="BNP203" s="17"/>
      <c r="BNQ203" s="17"/>
      <c r="BNR203" s="17"/>
      <c r="BNS203" s="17"/>
      <c r="BNT203" s="17"/>
      <c r="BNU203" s="17"/>
      <c r="BNV203" s="17"/>
      <c r="BNW203" s="17"/>
      <c r="BNX203" s="17"/>
      <c r="BNY203" s="17"/>
      <c r="BNZ203" s="17"/>
      <c r="BOA203" s="17"/>
      <c r="BOB203" s="17"/>
      <c r="BOC203" s="17"/>
      <c r="BOD203" s="17"/>
      <c r="BOE203" s="17"/>
      <c r="BOF203" s="17"/>
      <c r="BOG203" s="17"/>
      <c r="BOH203" s="17"/>
      <c r="BOI203" s="17"/>
      <c r="BOJ203" s="17"/>
      <c r="BOK203" s="17"/>
      <c r="BOL203" s="17"/>
      <c r="BOM203" s="17"/>
      <c r="BON203" s="17"/>
      <c r="BOO203" s="17"/>
      <c r="BOP203" s="17"/>
      <c r="BOQ203" s="17"/>
      <c r="BOR203" s="17"/>
      <c r="BOS203" s="17"/>
      <c r="BOT203" s="17"/>
      <c r="BOU203" s="17"/>
      <c r="BOV203" s="17"/>
      <c r="BOW203" s="17"/>
      <c r="BOX203" s="17"/>
      <c r="BOY203" s="17"/>
      <c r="BOZ203" s="17"/>
      <c r="BPA203" s="17"/>
      <c r="BPB203" s="17"/>
      <c r="BPC203" s="17"/>
      <c r="BPD203" s="17"/>
      <c r="BPE203" s="17"/>
      <c r="BPF203" s="17"/>
      <c r="BPG203" s="17"/>
      <c r="BPH203" s="17"/>
      <c r="BPI203" s="17"/>
      <c r="BPJ203" s="17"/>
      <c r="BPK203" s="17"/>
      <c r="BPL203" s="17"/>
      <c r="BPM203" s="17"/>
      <c r="BPN203" s="17"/>
      <c r="BPO203" s="17"/>
      <c r="BPP203" s="17"/>
      <c r="BPQ203" s="17"/>
      <c r="BPR203" s="17"/>
      <c r="BPS203" s="17"/>
      <c r="BPT203" s="17"/>
      <c r="BPU203" s="17"/>
      <c r="BPV203" s="17"/>
      <c r="BPW203" s="17"/>
      <c r="BPX203" s="17"/>
      <c r="BPY203" s="17"/>
      <c r="BPZ203" s="17"/>
      <c r="BQA203" s="17"/>
      <c r="BQB203" s="17"/>
      <c r="BQC203" s="17"/>
      <c r="BQD203" s="17"/>
      <c r="BQE203" s="17"/>
      <c r="BQF203" s="17"/>
      <c r="BQG203" s="17"/>
      <c r="BQH203" s="17"/>
      <c r="BQI203" s="17"/>
      <c r="BQJ203" s="17"/>
      <c r="BQK203" s="17"/>
      <c r="BQL203" s="17"/>
      <c r="BQM203" s="17"/>
      <c r="BQN203" s="17"/>
      <c r="BQO203" s="17"/>
      <c r="BQP203" s="17"/>
      <c r="BQQ203" s="17"/>
      <c r="BQR203" s="17"/>
      <c r="BQS203" s="17"/>
      <c r="BQT203" s="17"/>
      <c r="BQU203" s="17"/>
      <c r="BQV203" s="17"/>
      <c r="BQW203" s="17"/>
      <c r="BQX203" s="17"/>
      <c r="BQY203" s="17"/>
      <c r="BQZ203" s="17"/>
      <c r="BRA203" s="17"/>
      <c r="BRB203" s="17"/>
      <c r="BRC203" s="17"/>
      <c r="BRD203" s="17"/>
      <c r="BRE203" s="17"/>
      <c r="BRF203" s="17"/>
      <c r="BRG203" s="17"/>
      <c r="BRH203" s="17"/>
      <c r="BRI203" s="17"/>
      <c r="BRJ203" s="17"/>
      <c r="BRK203" s="17"/>
      <c r="BRL203" s="17"/>
      <c r="BRM203" s="17"/>
      <c r="BRN203" s="17"/>
      <c r="BRO203" s="17"/>
      <c r="BRP203" s="17"/>
      <c r="BRQ203" s="17"/>
      <c r="BRR203" s="17"/>
      <c r="BRS203" s="17"/>
      <c r="BRT203" s="17"/>
      <c r="BRU203" s="17"/>
      <c r="BRV203" s="17"/>
      <c r="BRW203" s="17"/>
      <c r="BRX203" s="17"/>
      <c r="BRY203" s="17"/>
      <c r="BRZ203" s="17"/>
      <c r="BSA203" s="17"/>
      <c r="BSB203" s="17"/>
      <c r="BSC203" s="17"/>
      <c r="BSD203" s="17"/>
      <c r="BSE203" s="17"/>
      <c r="BSF203" s="17"/>
      <c r="BSG203" s="17"/>
      <c r="BSH203" s="17"/>
      <c r="BSI203" s="17"/>
      <c r="BSJ203" s="17"/>
      <c r="BSK203" s="17"/>
      <c r="BSL203" s="17"/>
      <c r="BSM203" s="17"/>
      <c r="BSN203" s="17"/>
      <c r="BSO203" s="17"/>
      <c r="BSP203" s="17"/>
      <c r="BSQ203" s="17"/>
      <c r="BSR203" s="17"/>
      <c r="BSS203" s="17"/>
      <c r="BST203" s="17"/>
      <c r="BSU203" s="17"/>
      <c r="BSV203" s="17"/>
      <c r="BSW203" s="17"/>
      <c r="BSX203" s="17"/>
      <c r="BSY203" s="17"/>
      <c r="BSZ203" s="17"/>
      <c r="BTA203" s="17"/>
      <c r="BTB203" s="17"/>
      <c r="BTC203" s="17"/>
      <c r="BTD203" s="17"/>
      <c r="BTE203" s="17"/>
      <c r="BTF203" s="17"/>
      <c r="BTG203" s="17"/>
      <c r="BTH203" s="17"/>
      <c r="BTI203" s="17"/>
      <c r="BTJ203" s="17"/>
      <c r="BTK203" s="17"/>
      <c r="BTL203" s="17"/>
      <c r="BTM203" s="17"/>
      <c r="BTN203" s="17"/>
      <c r="BTO203" s="17"/>
      <c r="BTP203" s="17"/>
      <c r="BTQ203" s="17"/>
      <c r="BTR203" s="17"/>
      <c r="BTS203" s="17"/>
      <c r="BTT203" s="17"/>
      <c r="BTU203" s="17"/>
      <c r="BTV203" s="17"/>
      <c r="BTW203" s="17"/>
      <c r="BTX203" s="17"/>
      <c r="BTY203" s="17"/>
      <c r="BTZ203" s="17"/>
      <c r="BUA203" s="17"/>
      <c r="BUB203" s="17"/>
      <c r="BUC203" s="17"/>
      <c r="BUD203" s="17"/>
      <c r="BUE203" s="17"/>
      <c r="BUF203" s="17"/>
      <c r="BUG203" s="17"/>
      <c r="BUH203" s="17"/>
      <c r="BUI203" s="17"/>
      <c r="BUJ203" s="17"/>
      <c r="BUK203" s="17"/>
      <c r="BUL203" s="17"/>
      <c r="BUM203" s="17"/>
      <c r="BUN203" s="17"/>
      <c r="BUO203" s="17"/>
      <c r="BUP203" s="17"/>
      <c r="BUQ203" s="17"/>
      <c r="BUR203" s="17"/>
      <c r="BUS203" s="17"/>
      <c r="BUT203" s="17"/>
      <c r="BUU203" s="17"/>
      <c r="BUV203" s="17"/>
      <c r="BUW203" s="17"/>
      <c r="BUX203" s="17"/>
      <c r="BUY203" s="17"/>
      <c r="BUZ203" s="17"/>
      <c r="BVA203" s="17"/>
      <c r="BVB203" s="17"/>
      <c r="BVC203" s="17"/>
      <c r="BVD203" s="17"/>
      <c r="BVE203" s="17"/>
      <c r="BVF203" s="17"/>
      <c r="BVG203" s="17"/>
      <c r="BVH203" s="17"/>
      <c r="BVI203" s="17"/>
      <c r="BVJ203" s="17"/>
      <c r="BVK203" s="17"/>
      <c r="BVL203" s="17"/>
      <c r="BVM203" s="17"/>
      <c r="BVN203" s="17"/>
      <c r="BVO203" s="17"/>
      <c r="BVP203" s="17"/>
      <c r="BVQ203" s="17"/>
      <c r="BVR203" s="17"/>
      <c r="BVS203" s="17"/>
      <c r="BVT203" s="17"/>
      <c r="BVU203" s="17"/>
      <c r="BVV203" s="17"/>
      <c r="BVW203" s="17"/>
      <c r="BVX203" s="17"/>
      <c r="BVY203" s="17"/>
      <c r="BVZ203" s="17"/>
      <c r="BWA203" s="17"/>
      <c r="BWB203" s="17"/>
      <c r="BWC203" s="17"/>
      <c r="BWD203" s="17"/>
      <c r="BWE203" s="17"/>
      <c r="BWF203" s="17"/>
      <c r="BWG203" s="17"/>
      <c r="BWH203" s="17"/>
      <c r="BWI203" s="17"/>
      <c r="BWJ203" s="17"/>
      <c r="BWK203" s="17"/>
      <c r="BWL203" s="17"/>
      <c r="BWM203" s="17"/>
      <c r="BWN203" s="17"/>
      <c r="BWO203" s="17"/>
      <c r="BWP203" s="17"/>
      <c r="BWQ203" s="17"/>
      <c r="BWR203" s="17"/>
      <c r="BWS203" s="17"/>
      <c r="BWT203" s="17"/>
      <c r="BWU203" s="17"/>
      <c r="BWV203" s="17"/>
      <c r="BWW203" s="17"/>
      <c r="BWX203" s="17"/>
      <c r="BWY203" s="17"/>
      <c r="BWZ203" s="17"/>
      <c r="BXA203" s="17"/>
      <c r="BXB203" s="17"/>
      <c r="BXC203" s="17"/>
      <c r="BXD203" s="17"/>
      <c r="BXE203" s="17"/>
      <c r="BXF203" s="17"/>
      <c r="BXG203" s="17"/>
      <c r="BXH203" s="17"/>
      <c r="BXI203" s="17"/>
      <c r="BXJ203" s="17"/>
      <c r="BXK203" s="17"/>
      <c r="BXL203" s="17"/>
      <c r="BXM203" s="17"/>
      <c r="BXN203" s="17"/>
      <c r="BXO203" s="17"/>
      <c r="BXP203" s="17"/>
      <c r="BXQ203" s="17"/>
      <c r="BXR203" s="17"/>
      <c r="BXS203" s="17"/>
      <c r="BXT203" s="17"/>
      <c r="BXU203" s="17"/>
      <c r="BXV203" s="17"/>
      <c r="BXW203" s="17"/>
      <c r="BXX203" s="17"/>
      <c r="BXY203" s="17"/>
      <c r="BXZ203" s="17"/>
      <c r="BYA203" s="17"/>
      <c r="BYB203" s="17"/>
      <c r="BYC203" s="17"/>
      <c r="BYD203" s="17"/>
      <c r="BYE203" s="17"/>
      <c r="BYF203" s="17"/>
      <c r="BYG203" s="17"/>
      <c r="BYH203" s="17"/>
      <c r="BYI203" s="17"/>
      <c r="BYJ203" s="17"/>
      <c r="BYK203" s="17"/>
      <c r="BYL203" s="17"/>
      <c r="BYM203" s="17"/>
      <c r="BYN203" s="17"/>
      <c r="BYO203" s="17"/>
      <c r="BYP203" s="17"/>
      <c r="BYQ203" s="17"/>
      <c r="BYR203" s="17"/>
      <c r="BYS203" s="17"/>
      <c r="BYT203" s="17"/>
      <c r="BYU203" s="17"/>
      <c r="BYV203" s="17"/>
      <c r="BYW203" s="17"/>
      <c r="BYX203" s="17"/>
      <c r="BYY203" s="17"/>
      <c r="BYZ203" s="17"/>
      <c r="BZA203" s="17"/>
      <c r="BZB203" s="17"/>
      <c r="BZC203" s="17"/>
      <c r="BZD203" s="17"/>
      <c r="BZE203" s="17"/>
      <c r="BZF203" s="17"/>
      <c r="BZG203" s="17"/>
      <c r="BZH203" s="17"/>
      <c r="BZI203" s="17"/>
      <c r="BZJ203" s="17"/>
      <c r="BZK203" s="17"/>
      <c r="BZL203" s="17"/>
      <c r="BZM203" s="17"/>
      <c r="BZN203" s="17"/>
      <c r="BZO203" s="17"/>
      <c r="BZP203" s="17"/>
      <c r="BZQ203" s="17"/>
      <c r="BZR203" s="17"/>
      <c r="BZS203" s="17"/>
      <c r="BZT203" s="17"/>
      <c r="BZU203" s="17"/>
      <c r="BZV203" s="17"/>
      <c r="BZW203" s="17"/>
      <c r="BZX203" s="17"/>
      <c r="BZY203" s="17"/>
      <c r="BZZ203" s="17"/>
      <c r="CAA203" s="17"/>
      <c r="CAB203" s="17"/>
      <c r="CAC203" s="17"/>
      <c r="CAD203" s="17"/>
      <c r="CAE203" s="17"/>
      <c r="CAF203" s="17"/>
      <c r="CAG203" s="17"/>
      <c r="CAH203" s="17"/>
      <c r="CAI203" s="17"/>
      <c r="CAJ203" s="17"/>
      <c r="CAK203" s="17"/>
      <c r="CAL203" s="17"/>
      <c r="CAM203" s="17"/>
      <c r="CAN203" s="17"/>
      <c r="CAO203" s="17"/>
      <c r="CAP203" s="17"/>
      <c r="CAQ203" s="17"/>
      <c r="CAR203" s="17"/>
      <c r="CAS203" s="17"/>
      <c r="CAT203" s="17"/>
      <c r="CAU203" s="17"/>
      <c r="CAV203" s="17"/>
      <c r="CAW203" s="17"/>
      <c r="CAX203" s="17"/>
      <c r="CAY203" s="17"/>
      <c r="CAZ203" s="17"/>
      <c r="CBA203" s="17"/>
      <c r="CBB203" s="17"/>
      <c r="CBC203" s="17"/>
      <c r="CBD203" s="17"/>
      <c r="CBE203" s="17"/>
      <c r="CBF203" s="17"/>
      <c r="CBG203" s="17"/>
      <c r="CBH203" s="17"/>
      <c r="CBI203" s="17"/>
      <c r="CBJ203" s="17"/>
      <c r="CBK203" s="17"/>
      <c r="CBL203" s="17"/>
      <c r="CBM203" s="17"/>
      <c r="CBN203" s="17"/>
      <c r="CBO203" s="17"/>
      <c r="CBP203" s="17"/>
      <c r="CBQ203" s="17"/>
      <c r="CBR203" s="17"/>
      <c r="CBS203" s="17"/>
      <c r="CBT203" s="17"/>
      <c r="CBU203" s="17"/>
      <c r="CBV203" s="17"/>
      <c r="CBW203" s="17"/>
      <c r="CBX203" s="17"/>
      <c r="CBY203" s="17"/>
      <c r="CBZ203" s="17"/>
      <c r="CCA203" s="17"/>
      <c r="CCB203" s="17"/>
      <c r="CCC203" s="17"/>
      <c r="CCD203" s="17"/>
      <c r="CCE203" s="17"/>
      <c r="CCF203" s="17"/>
      <c r="CCG203" s="17"/>
      <c r="CCH203" s="17"/>
      <c r="CCI203" s="17"/>
      <c r="CCJ203" s="17"/>
      <c r="CCK203" s="17"/>
      <c r="CCL203" s="17"/>
      <c r="CCM203" s="17"/>
      <c r="CCN203" s="17"/>
      <c r="CCO203" s="17"/>
      <c r="CCP203" s="17"/>
      <c r="CCQ203" s="17"/>
      <c r="CCR203" s="17"/>
      <c r="CCS203" s="17"/>
      <c r="CCT203" s="17"/>
      <c r="CCU203" s="17"/>
      <c r="CCV203" s="17"/>
      <c r="CCW203" s="17"/>
      <c r="CCX203" s="17"/>
      <c r="CCY203" s="17"/>
      <c r="CCZ203" s="17"/>
      <c r="CDA203" s="17"/>
      <c r="CDB203" s="17"/>
      <c r="CDC203" s="17"/>
      <c r="CDD203" s="17"/>
      <c r="CDE203" s="17"/>
      <c r="CDF203" s="17"/>
      <c r="CDG203" s="17"/>
      <c r="CDH203" s="17"/>
      <c r="CDI203" s="17"/>
      <c r="CDJ203" s="17"/>
      <c r="CDK203" s="17"/>
      <c r="CDL203" s="17"/>
      <c r="CDM203" s="17"/>
      <c r="CDN203" s="17"/>
      <c r="CDO203" s="17"/>
      <c r="CDP203" s="17"/>
      <c r="CDQ203" s="17"/>
      <c r="CDR203" s="17"/>
      <c r="CDS203" s="17"/>
      <c r="CDT203" s="17"/>
      <c r="CDU203" s="17"/>
      <c r="CDV203" s="17"/>
      <c r="CDW203" s="17"/>
      <c r="CDX203" s="17"/>
      <c r="CDY203" s="17"/>
      <c r="CDZ203" s="17"/>
      <c r="CEA203" s="17"/>
      <c r="CEB203" s="17"/>
      <c r="CEC203" s="17"/>
      <c r="CED203" s="17"/>
      <c r="CEE203" s="17"/>
      <c r="CEF203" s="17"/>
      <c r="CEG203" s="17"/>
      <c r="CEH203" s="17"/>
      <c r="CEI203" s="17"/>
      <c r="CEJ203" s="17"/>
      <c r="CEK203" s="17"/>
      <c r="CEL203" s="17"/>
      <c r="CEM203" s="17"/>
      <c r="CEN203" s="17"/>
      <c r="CEO203" s="17"/>
      <c r="CEP203" s="17"/>
      <c r="CEQ203" s="17"/>
      <c r="CER203" s="17"/>
      <c r="CES203" s="17"/>
      <c r="CET203" s="17"/>
      <c r="CEU203" s="17"/>
      <c r="CEV203" s="17"/>
      <c r="CEW203" s="17"/>
      <c r="CEX203" s="17"/>
      <c r="CEY203" s="17"/>
      <c r="CEZ203" s="17"/>
      <c r="CFA203" s="17"/>
      <c r="CFB203" s="17"/>
      <c r="CFC203" s="17"/>
      <c r="CFD203" s="17"/>
      <c r="CFE203" s="17"/>
      <c r="CFF203" s="17"/>
      <c r="CFG203" s="17"/>
      <c r="CFH203" s="17"/>
      <c r="CFI203" s="17"/>
      <c r="CFJ203" s="17"/>
      <c r="CFK203" s="17"/>
      <c r="CFL203" s="17"/>
      <c r="CFM203" s="17"/>
      <c r="CFN203" s="17"/>
      <c r="CFO203" s="17"/>
      <c r="CFP203" s="17"/>
      <c r="CFQ203" s="17"/>
      <c r="CFR203" s="17"/>
      <c r="CFS203" s="17"/>
      <c r="CFT203" s="17"/>
      <c r="CFU203" s="17"/>
      <c r="CFV203" s="17"/>
      <c r="CFW203" s="17"/>
      <c r="CFX203" s="17"/>
      <c r="CFY203" s="17"/>
      <c r="CFZ203" s="17"/>
      <c r="CGA203" s="17"/>
      <c r="CGB203" s="17"/>
      <c r="CGC203" s="17"/>
      <c r="CGD203" s="17"/>
      <c r="CGE203" s="17"/>
      <c r="CGF203" s="17"/>
      <c r="CGG203" s="17"/>
      <c r="CGH203" s="17"/>
      <c r="CGI203" s="17"/>
      <c r="CGJ203" s="17"/>
      <c r="CGK203" s="17"/>
      <c r="CGL203" s="17"/>
      <c r="CGM203" s="17"/>
      <c r="CGN203" s="17"/>
      <c r="CGO203" s="17"/>
      <c r="CGP203" s="17"/>
      <c r="CGQ203" s="17"/>
      <c r="CGR203" s="17"/>
      <c r="CGS203" s="17"/>
      <c r="CGT203" s="17"/>
      <c r="CGU203" s="17"/>
      <c r="CGV203" s="17"/>
      <c r="CGW203" s="17"/>
      <c r="CGX203" s="17"/>
      <c r="CGY203" s="17"/>
      <c r="CGZ203" s="17"/>
      <c r="CHA203" s="17"/>
      <c r="CHB203" s="17"/>
      <c r="CHC203" s="17"/>
      <c r="CHD203" s="17"/>
      <c r="CHE203" s="17"/>
      <c r="CHF203" s="17"/>
      <c r="CHG203" s="17"/>
      <c r="CHH203" s="17"/>
      <c r="CHI203" s="17"/>
      <c r="CHJ203" s="17"/>
      <c r="CHK203" s="17"/>
      <c r="CHL203" s="17"/>
      <c r="CHM203" s="17"/>
      <c r="CHN203" s="17"/>
      <c r="CHO203" s="17"/>
      <c r="CHP203" s="17"/>
      <c r="CHQ203" s="17"/>
      <c r="CHR203" s="17"/>
      <c r="CHS203" s="17"/>
      <c r="CHT203" s="17"/>
      <c r="CHU203" s="17"/>
      <c r="CHV203" s="17"/>
      <c r="CHW203" s="17"/>
      <c r="CHX203" s="17"/>
      <c r="CHY203" s="17"/>
      <c r="CHZ203" s="17"/>
      <c r="CIA203" s="17"/>
      <c r="CIB203" s="17"/>
      <c r="CIC203" s="17"/>
      <c r="CID203" s="17"/>
      <c r="CIE203" s="17"/>
      <c r="CIF203" s="17"/>
      <c r="CIG203" s="17"/>
      <c r="CIH203" s="17"/>
      <c r="CII203" s="17"/>
      <c r="CIJ203" s="17"/>
      <c r="CIK203" s="17"/>
      <c r="CIL203" s="17"/>
      <c r="CIM203" s="17"/>
      <c r="CIN203" s="17"/>
      <c r="CIO203" s="17"/>
      <c r="CIP203" s="17"/>
      <c r="CIQ203" s="17"/>
      <c r="CIR203" s="17"/>
      <c r="CIS203" s="17"/>
      <c r="CIT203" s="17"/>
      <c r="CIU203" s="17"/>
      <c r="CIV203" s="17"/>
      <c r="CIW203" s="17"/>
      <c r="CIX203" s="17"/>
      <c r="CIY203" s="17"/>
      <c r="CIZ203" s="17"/>
      <c r="CJA203" s="17"/>
      <c r="CJB203" s="17"/>
      <c r="CJC203" s="17"/>
      <c r="CJD203" s="17"/>
      <c r="CJE203" s="17"/>
      <c r="CJF203" s="17"/>
      <c r="CJG203" s="17"/>
      <c r="CJH203" s="17"/>
      <c r="CJI203" s="17"/>
      <c r="CJJ203" s="17"/>
      <c r="CJK203" s="17"/>
      <c r="CJL203" s="17"/>
      <c r="CJM203" s="17"/>
      <c r="CJN203" s="17"/>
      <c r="CJO203" s="17"/>
      <c r="CJP203" s="17"/>
      <c r="CJQ203" s="17"/>
      <c r="CJR203" s="17"/>
      <c r="CJS203" s="17"/>
      <c r="CJT203" s="17"/>
      <c r="CJU203" s="17"/>
      <c r="CJV203" s="17"/>
      <c r="CJW203" s="17"/>
      <c r="CJX203" s="17"/>
      <c r="CJY203" s="17"/>
      <c r="CJZ203" s="17"/>
      <c r="CKA203" s="17"/>
      <c r="CKB203" s="17"/>
      <c r="CKC203" s="17"/>
      <c r="CKD203" s="17"/>
      <c r="CKE203" s="17"/>
      <c r="CKF203" s="17"/>
      <c r="CKG203" s="17"/>
      <c r="CKH203" s="17"/>
      <c r="CKI203" s="17"/>
      <c r="CKJ203" s="17"/>
      <c r="CKK203" s="17"/>
      <c r="CKL203" s="17"/>
      <c r="CKM203" s="17"/>
      <c r="CKN203" s="17"/>
      <c r="CKO203" s="17"/>
      <c r="CKP203" s="17"/>
      <c r="CKQ203" s="17"/>
      <c r="CKR203" s="17"/>
      <c r="CKS203" s="17"/>
      <c r="CKT203" s="17"/>
      <c r="CKU203" s="17"/>
      <c r="CKV203" s="17"/>
      <c r="CKW203" s="17"/>
      <c r="CKX203" s="17"/>
      <c r="CKY203" s="17"/>
      <c r="CKZ203" s="17"/>
      <c r="CLA203" s="17"/>
      <c r="CLB203" s="17"/>
      <c r="CLC203" s="17"/>
      <c r="CLD203" s="17"/>
      <c r="CLE203" s="17"/>
      <c r="CLF203" s="17"/>
      <c r="CLG203" s="17"/>
      <c r="CLH203" s="17"/>
      <c r="CLI203" s="17"/>
      <c r="CLJ203" s="17"/>
      <c r="CLK203" s="17"/>
      <c r="CLL203" s="17"/>
      <c r="CLM203" s="17"/>
      <c r="CLN203" s="17"/>
      <c r="CLO203" s="17"/>
      <c r="CLP203" s="17"/>
      <c r="CLQ203" s="17"/>
      <c r="CLR203" s="17"/>
      <c r="CLS203" s="17"/>
      <c r="CLT203" s="17"/>
      <c r="CLU203" s="17"/>
      <c r="CLV203" s="17"/>
      <c r="CLW203" s="17"/>
      <c r="CLX203" s="17"/>
      <c r="CLY203" s="17"/>
      <c r="CLZ203" s="17"/>
      <c r="CMA203" s="17"/>
      <c r="CMB203" s="17"/>
      <c r="CMC203" s="17"/>
      <c r="CMD203" s="17"/>
      <c r="CME203" s="17"/>
      <c r="CMF203" s="17"/>
      <c r="CMG203" s="17"/>
      <c r="CMH203" s="17"/>
      <c r="CMI203" s="17"/>
      <c r="CMJ203" s="17"/>
      <c r="CMK203" s="17"/>
      <c r="CML203" s="17"/>
      <c r="CMM203" s="17"/>
      <c r="CMN203" s="17"/>
      <c r="CMO203" s="17"/>
      <c r="CMP203" s="17"/>
      <c r="CMQ203" s="17"/>
      <c r="CMR203" s="17"/>
      <c r="CMS203" s="17"/>
      <c r="CMT203" s="17"/>
      <c r="CMU203" s="17"/>
      <c r="CMV203" s="17"/>
      <c r="CMW203" s="17"/>
      <c r="CMX203" s="17"/>
      <c r="CMY203" s="17"/>
      <c r="CMZ203" s="17"/>
      <c r="CNA203" s="17"/>
      <c r="CNB203" s="17"/>
      <c r="CNC203" s="17"/>
      <c r="CND203" s="17"/>
      <c r="CNE203" s="17"/>
      <c r="CNF203" s="17"/>
      <c r="CNG203" s="17"/>
      <c r="CNH203" s="17"/>
      <c r="CNI203" s="17"/>
      <c r="CNJ203" s="17"/>
      <c r="CNK203" s="17"/>
      <c r="CNL203" s="17"/>
      <c r="CNM203" s="17"/>
      <c r="CNN203" s="17"/>
      <c r="CNO203" s="17"/>
      <c r="CNP203" s="17"/>
      <c r="CNQ203" s="17"/>
      <c r="CNR203" s="17"/>
      <c r="CNS203" s="17"/>
      <c r="CNT203" s="17"/>
      <c r="CNU203" s="17"/>
      <c r="CNV203" s="17"/>
      <c r="CNW203" s="17"/>
      <c r="CNX203" s="17"/>
      <c r="CNY203" s="17"/>
      <c r="CNZ203" s="17"/>
      <c r="COA203" s="17"/>
      <c r="COB203" s="17"/>
      <c r="COC203" s="17"/>
      <c r="COD203" s="17"/>
      <c r="COE203" s="17"/>
      <c r="COF203" s="17"/>
      <c r="COG203" s="17"/>
      <c r="COH203" s="17"/>
      <c r="COI203" s="17"/>
      <c r="COJ203" s="17"/>
      <c r="COK203" s="17"/>
      <c r="COL203" s="17"/>
      <c r="COM203" s="17"/>
      <c r="CON203" s="17"/>
      <c r="COO203" s="17"/>
      <c r="COP203" s="17"/>
      <c r="COQ203" s="17"/>
      <c r="COR203" s="17"/>
      <c r="COS203" s="17"/>
      <c r="COT203" s="17"/>
      <c r="COU203" s="17"/>
      <c r="COV203" s="17"/>
      <c r="COW203" s="17"/>
      <c r="COX203" s="17"/>
      <c r="COY203" s="17"/>
      <c r="COZ203" s="17"/>
      <c r="CPA203" s="17"/>
      <c r="CPB203" s="17"/>
      <c r="CPC203" s="17"/>
      <c r="CPD203" s="17"/>
      <c r="CPE203" s="17"/>
      <c r="CPF203" s="17"/>
      <c r="CPG203" s="17"/>
      <c r="CPH203" s="17"/>
      <c r="CPI203" s="17"/>
      <c r="CPJ203" s="17"/>
      <c r="CPK203" s="17"/>
      <c r="CPL203" s="17"/>
      <c r="CPM203" s="17"/>
      <c r="CPN203" s="17"/>
      <c r="CPO203" s="17"/>
      <c r="CPP203" s="17"/>
      <c r="CPQ203" s="17"/>
      <c r="CPR203" s="17"/>
      <c r="CPS203" s="17"/>
      <c r="CPT203" s="17"/>
      <c r="CPU203" s="17"/>
      <c r="CPV203" s="17"/>
      <c r="CPW203" s="17"/>
      <c r="CPX203" s="17"/>
      <c r="CPY203" s="17"/>
      <c r="CPZ203" s="17"/>
      <c r="CQA203" s="17"/>
      <c r="CQB203" s="17"/>
      <c r="CQC203" s="17"/>
      <c r="CQD203" s="17"/>
      <c r="CQE203" s="17"/>
      <c r="CQF203" s="17"/>
      <c r="CQG203" s="17"/>
      <c r="CQH203" s="17"/>
      <c r="CQI203" s="17"/>
      <c r="CQJ203" s="17"/>
      <c r="CQK203" s="17"/>
      <c r="CQL203" s="17"/>
      <c r="CQM203" s="17"/>
      <c r="CQN203" s="17"/>
      <c r="CQO203" s="17"/>
      <c r="CQP203" s="17"/>
      <c r="CQQ203" s="17"/>
      <c r="CQR203" s="17"/>
      <c r="CQS203" s="17"/>
      <c r="CQT203" s="17"/>
      <c r="CQU203" s="17"/>
      <c r="CQV203" s="17"/>
      <c r="CQW203" s="17"/>
      <c r="CQX203" s="17"/>
      <c r="CQY203" s="17"/>
      <c r="CQZ203" s="17"/>
      <c r="CRA203" s="17"/>
      <c r="CRB203" s="17"/>
      <c r="CRC203" s="17"/>
      <c r="CRD203" s="17"/>
      <c r="CRE203" s="17"/>
      <c r="CRF203" s="17"/>
      <c r="CRG203" s="17"/>
      <c r="CRH203" s="17"/>
      <c r="CRI203" s="17"/>
      <c r="CRJ203" s="17"/>
      <c r="CRK203" s="17"/>
      <c r="CRL203" s="17"/>
      <c r="CRM203" s="17"/>
      <c r="CRN203" s="17"/>
      <c r="CRO203" s="17"/>
      <c r="CRP203" s="17"/>
      <c r="CRQ203" s="17"/>
      <c r="CRR203" s="17"/>
      <c r="CRS203" s="17"/>
      <c r="CRT203" s="17"/>
      <c r="CRU203" s="17"/>
      <c r="CRV203" s="17"/>
      <c r="CRW203" s="17"/>
      <c r="CRX203" s="17"/>
      <c r="CRY203" s="17"/>
      <c r="CRZ203" s="17"/>
      <c r="CSA203" s="17"/>
      <c r="CSB203" s="17"/>
      <c r="CSC203" s="17"/>
      <c r="CSD203" s="17"/>
      <c r="CSE203" s="17"/>
      <c r="CSF203" s="17"/>
      <c r="CSG203" s="17"/>
      <c r="CSH203" s="17"/>
      <c r="CSI203" s="17"/>
      <c r="CSJ203" s="17"/>
      <c r="CSK203" s="17"/>
      <c r="CSL203" s="17"/>
      <c r="CSM203" s="17"/>
      <c r="CSN203" s="17"/>
      <c r="CSO203" s="17"/>
      <c r="CSP203" s="17"/>
      <c r="CSQ203" s="17"/>
      <c r="CSR203" s="17"/>
      <c r="CSS203" s="17"/>
      <c r="CST203" s="17"/>
      <c r="CSU203" s="17"/>
      <c r="CSV203" s="17"/>
      <c r="CSW203" s="17"/>
      <c r="CSX203" s="17"/>
      <c r="CSY203" s="17"/>
      <c r="CSZ203" s="17"/>
      <c r="CTA203" s="17"/>
      <c r="CTB203" s="17"/>
      <c r="CTC203" s="17"/>
      <c r="CTD203" s="17"/>
      <c r="CTE203" s="17"/>
      <c r="CTF203" s="17"/>
      <c r="CTG203" s="17"/>
      <c r="CTH203" s="17"/>
      <c r="CTI203" s="17"/>
      <c r="CTJ203" s="17"/>
      <c r="CTK203" s="17"/>
      <c r="CTL203" s="17"/>
      <c r="CTM203" s="17"/>
      <c r="CTN203" s="17"/>
      <c r="CTO203" s="17"/>
      <c r="CTP203" s="17"/>
      <c r="CTQ203" s="17"/>
      <c r="CTR203" s="17"/>
      <c r="CTS203" s="17"/>
      <c r="CTT203" s="17"/>
      <c r="CTU203" s="17"/>
      <c r="CTV203" s="17"/>
      <c r="CTW203" s="17"/>
      <c r="CTX203" s="17"/>
      <c r="CTY203" s="17"/>
      <c r="CTZ203" s="17"/>
      <c r="CUA203" s="17"/>
      <c r="CUB203" s="17"/>
      <c r="CUC203" s="17"/>
      <c r="CUD203" s="17"/>
      <c r="CUE203" s="17"/>
      <c r="CUF203" s="17"/>
      <c r="CUG203" s="17"/>
      <c r="CUH203" s="17"/>
      <c r="CUI203" s="17"/>
      <c r="CUJ203" s="17"/>
      <c r="CUK203" s="17"/>
      <c r="CUL203" s="17"/>
      <c r="CUM203" s="17"/>
      <c r="CUN203" s="17"/>
      <c r="CUO203" s="17"/>
      <c r="CUP203" s="17"/>
      <c r="CUQ203" s="17"/>
      <c r="CUR203" s="17"/>
      <c r="CUS203" s="17"/>
      <c r="CUT203" s="17"/>
      <c r="CUU203" s="17"/>
      <c r="CUV203" s="17"/>
      <c r="CUW203" s="17"/>
      <c r="CUX203" s="17"/>
      <c r="CUY203" s="17"/>
      <c r="CUZ203" s="17"/>
      <c r="CVA203" s="17"/>
      <c r="CVB203" s="17"/>
      <c r="CVC203" s="17"/>
      <c r="CVD203" s="17"/>
      <c r="CVE203" s="17"/>
      <c r="CVF203" s="17"/>
      <c r="CVG203" s="17"/>
      <c r="CVH203" s="17"/>
      <c r="CVI203" s="17"/>
      <c r="CVJ203" s="17"/>
      <c r="CVK203" s="17"/>
      <c r="CVL203" s="17"/>
      <c r="CVM203" s="17"/>
      <c r="CVN203" s="17"/>
      <c r="CVO203" s="17"/>
      <c r="CVP203" s="17"/>
      <c r="CVQ203" s="17"/>
      <c r="CVR203" s="17"/>
      <c r="CVS203" s="17"/>
      <c r="CVT203" s="17"/>
      <c r="CVU203" s="17"/>
      <c r="CVV203" s="17"/>
      <c r="CVW203" s="17"/>
      <c r="CVX203" s="17"/>
      <c r="CVY203" s="17"/>
      <c r="CVZ203" s="17"/>
      <c r="CWA203" s="17"/>
      <c r="CWB203" s="17"/>
      <c r="CWC203" s="17"/>
      <c r="CWD203" s="17"/>
      <c r="CWE203" s="17"/>
      <c r="CWF203" s="17"/>
      <c r="CWG203" s="17"/>
      <c r="CWH203" s="17"/>
      <c r="CWI203" s="17"/>
      <c r="CWJ203" s="17"/>
      <c r="CWK203" s="17"/>
      <c r="CWL203" s="17"/>
      <c r="CWM203" s="17"/>
      <c r="CWN203" s="17"/>
      <c r="CWO203" s="17"/>
      <c r="CWP203" s="17"/>
      <c r="CWQ203" s="17"/>
      <c r="CWR203" s="17"/>
      <c r="CWS203" s="17"/>
      <c r="CWT203" s="17"/>
      <c r="CWU203" s="17"/>
      <c r="CWV203" s="17"/>
      <c r="CWW203" s="17"/>
      <c r="CWX203" s="17"/>
      <c r="CWY203" s="17"/>
      <c r="CWZ203" s="17"/>
      <c r="CXA203" s="17"/>
      <c r="CXB203" s="17"/>
      <c r="CXC203" s="17"/>
      <c r="CXD203" s="17"/>
      <c r="CXE203" s="17"/>
      <c r="CXF203" s="17"/>
      <c r="CXG203" s="17"/>
      <c r="CXH203" s="17"/>
      <c r="CXI203" s="17"/>
      <c r="CXJ203" s="17"/>
      <c r="CXK203" s="17"/>
      <c r="CXL203" s="17"/>
      <c r="CXM203" s="17"/>
      <c r="CXN203" s="17"/>
      <c r="CXO203" s="17"/>
      <c r="CXP203" s="17"/>
      <c r="CXQ203" s="17"/>
      <c r="CXR203" s="17"/>
      <c r="CXS203" s="17"/>
      <c r="CXT203" s="17"/>
      <c r="CXU203" s="17"/>
      <c r="CXV203" s="17"/>
      <c r="CXW203" s="17"/>
      <c r="CXX203" s="17"/>
      <c r="CXY203" s="17"/>
      <c r="CXZ203" s="17"/>
      <c r="CYA203" s="17"/>
      <c r="CYB203" s="17"/>
      <c r="CYC203" s="17"/>
      <c r="CYD203" s="17"/>
      <c r="CYE203" s="17"/>
      <c r="CYF203" s="17"/>
      <c r="CYG203" s="17"/>
      <c r="CYH203" s="17"/>
      <c r="CYI203" s="17"/>
      <c r="CYJ203" s="17"/>
      <c r="CYK203" s="17"/>
      <c r="CYL203" s="17"/>
      <c r="CYM203" s="17"/>
      <c r="CYN203" s="17"/>
      <c r="CYO203" s="17"/>
      <c r="CYP203" s="17"/>
      <c r="CYQ203" s="17"/>
      <c r="CYR203" s="17"/>
      <c r="CYS203" s="17"/>
      <c r="CYT203" s="17"/>
      <c r="CYU203" s="17"/>
      <c r="CYV203" s="17"/>
      <c r="CYW203" s="17"/>
      <c r="CYX203" s="17"/>
      <c r="CYY203" s="17"/>
      <c r="CYZ203" s="17"/>
      <c r="CZA203" s="17"/>
      <c r="CZB203" s="17"/>
      <c r="CZC203" s="17"/>
      <c r="CZD203" s="17"/>
      <c r="CZE203" s="17"/>
      <c r="CZF203" s="17"/>
      <c r="CZG203" s="17"/>
      <c r="CZH203" s="17"/>
      <c r="CZI203" s="17"/>
      <c r="CZJ203" s="17"/>
      <c r="CZK203" s="17"/>
      <c r="CZL203" s="17"/>
      <c r="CZM203" s="17"/>
      <c r="CZN203" s="17"/>
      <c r="CZO203" s="17"/>
      <c r="CZP203" s="17"/>
      <c r="CZQ203" s="17"/>
      <c r="CZR203" s="17"/>
      <c r="CZS203" s="17"/>
      <c r="CZT203" s="17"/>
      <c r="CZU203" s="17"/>
      <c r="CZV203" s="17"/>
      <c r="CZW203" s="17"/>
      <c r="CZX203" s="17"/>
      <c r="CZY203" s="17"/>
      <c r="CZZ203" s="17"/>
      <c r="DAA203" s="17"/>
      <c r="DAB203" s="17"/>
      <c r="DAC203" s="17"/>
      <c r="DAD203" s="17"/>
      <c r="DAE203" s="17"/>
      <c r="DAF203" s="17"/>
      <c r="DAG203" s="17"/>
      <c r="DAH203" s="17"/>
      <c r="DAI203" s="17"/>
      <c r="DAJ203" s="17"/>
      <c r="DAK203" s="17"/>
      <c r="DAL203" s="17"/>
      <c r="DAM203" s="17"/>
      <c r="DAN203" s="17"/>
      <c r="DAO203" s="17"/>
      <c r="DAP203" s="17"/>
      <c r="DAQ203" s="17"/>
      <c r="DAR203" s="17"/>
      <c r="DAS203" s="17"/>
      <c r="DAT203" s="17"/>
      <c r="DAU203" s="17"/>
      <c r="DAV203" s="17"/>
      <c r="DAW203" s="17"/>
      <c r="DAX203" s="17"/>
      <c r="DAY203" s="17"/>
      <c r="DAZ203" s="17"/>
      <c r="DBA203" s="17"/>
      <c r="DBB203" s="17"/>
      <c r="DBC203" s="17"/>
      <c r="DBD203" s="17"/>
      <c r="DBE203" s="17"/>
      <c r="DBF203" s="17"/>
      <c r="DBG203" s="17"/>
      <c r="DBH203" s="17"/>
      <c r="DBI203" s="17"/>
      <c r="DBJ203" s="17"/>
      <c r="DBK203" s="17"/>
      <c r="DBL203" s="17"/>
      <c r="DBM203" s="17"/>
      <c r="DBN203" s="17"/>
      <c r="DBO203" s="17"/>
      <c r="DBP203" s="17"/>
      <c r="DBQ203" s="17"/>
      <c r="DBR203" s="17"/>
      <c r="DBS203" s="17"/>
      <c r="DBT203" s="17"/>
      <c r="DBU203" s="17"/>
      <c r="DBV203" s="17"/>
      <c r="DBW203" s="17"/>
      <c r="DBX203" s="17"/>
      <c r="DBY203" s="17"/>
      <c r="DBZ203" s="17"/>
      <c r="DCA203" s="17"/>
      <c r="DCB203" s="17"/>
      <c r="DCC203" s="17"/>
      <c r="DCD203" s="17"/>
      <c r="DCE203" s="17"/>
      <c r="DCF203" s="17"/>
      <c r="DCG203" s="17"/>
      <c r="DCH203" s="17"/>
      <c r="DCI203" s="17"/>
      <c r="DCJ203" s="17"/>
      <c r="DCK203" s="17"/>
      <c r="DCL203" s="17"/>
      <c r="DCM203" s="17"/>
      <c r="DCN203" s="17"/>
      <c r="DCO203" s="17"/>
      <c r="DCP203" s="17"/>
      <c r="DCQ203" s="17"/>
      <c r="DCR203" s="17"/>
      <c r="DCS203" s="17"/>
      <c r="DCT203" s="17"/>
      <c r="DCU203" s="17"/>
      <c r="DCV203" s="17"/>
      <c r="DCW203" s="17"/>
      <c r="DCX203" s="17"/>
      <c r="DCY203" s="17"/>
      <c r="DCZ203" s="17"/>
      <c r="DDA203" s="17"/>
      <c r="DDB203" s="17"/>
      <c r="DDC203" s="17"/>
      <c r="DDD203" s="17"/>
      <c r="DDE203" s="17"/>
      <c r="DDF203" s="17"/>
      <c r="DDG203" s="17"/>
      <c r="DDH203" s="17"/>
      <c r="DDI203" s="17"/>
      <c r="DDJ203" s="17"/>
      <c r="DDK203" s="17"/>
      <c r="DDL203" s="17"/>
      <c r="DDM203" s="17"/>
      <c r="DDN203" s="17"/>
      <c r="DDO203" s="17"/>
      <c r="DDP203" s="17"/>
      <c r="DDQ203" s="17"/>
      <c r="DDR203" s="17"/>
      <c r="DDS203" s="17"/>
      <c r="DDT203" s="17"/>
      <c r="DDU203" s="17"/>
      <c r="DDV203" s="17"/>
      <c r="DDW203" s="17"/>
      <c r="DDX203" s="17"/>
      <c r="DDY203" s="17"/>
      <c r="DDZ203" s="17"/>
      <c r="DEA203" s="17"/>
      <c r="DEB203" s="17"/>
      <c r="DEC203" s="17"/>
      <c r="DED203" s="17"/>
      <c r="DEE203" s="17"/>
      <c r="DEF203" s="17"/>
      <c r="DEG203" s="17"/>
      <c r="DEH203" s="17"/>
      <c r="DEI203" s="17"/>
      <c r="DEJ203" s="17"/>
      <c r="DEK203" s="17"/>
      <c r="DEL203" s="17"/>
      <c r="DEM203" s="17"/>
      <c r="DEN203" s="17"/>
      <c r="DEO203" s="17"/>
      <c r="DEP203" s="17"/>
      <c r="DEQ203" s="17"/>
      <c r="DER203" s="17"/>
      <c r="DES203" s="17"/>
      <c r="DET203" s="17"/>
      <c r="DEU203" s="17"/>
      <c r="DEV203" s="17"/>
      <c r="DEW203" s="17"/>
      <c r="DEX203" s="17"/>
      <c r="DEY203" s="17"/>
      <c r="DEZ203" s="17"/>
      <c r="DFA203" s="17"/>
      <c r="DFB203" s="17"/>
      <c r="DFC203" s="17"/>
      <c r="DFD203" s="17"/>
      <c r="DFE203" s="17"/>
      <c r="DFF203" s="17"/>
      <c r="DFG203" s="17"/>
      <c r="DFH203" s="17"/>
      <c r="DFI203" s="17"/>
      <c r="DFJ203" s="17"/>
      <c r="DFK203" s="17"/>
      <c r="DFL203" s="17"/>
      <c r="DFM203" s="17"/>
      <c r="DFN203" s="17"/>
      <c r="DFO203" s="17"/>
      <c r="DFP203" s="17"/>
      <c r="DFQ203" s="17"/>
      <c r="DFR203" s="17"/>
      <c r="DFS203" s="17"/>
      <c r="DFT203" s="17"/>
      <c r="DFU203" s="17"/>
      <c r="DFV203" s="17"/>
      <c r="DFW203" s="17"/>
      <c r="DFX203" s="17"/>
      <c r="DFY203" s="17"/>
      <c r="DFZ203" s="17"/>
      <c r="DGA203" s="17"/>
      <c r="DGB203" s="17"/>
      <c r="DGC203" s="17"/>
      <c r="DGD203" s="17"/>
      <c r="DGE203" s="17"/>
      <c r="DGF203" s="17"/>
      <c r="DGG203" s="17"/>
      <c r="DGH203" s="17"/>
      <c r="DGI203" s="17"/>
      <c r="DGJ203" s="17"/>
      <c r="DGK203" s="17"/>
      <c r="DGL203" s="17"/>
      <c r="DGM203" s="17"/>
      <c r="DGN203" s="17"/>
      <c r="DGO203" s="17"/>
      <c r="DGP203" s="17"/>
      <c r="DGQ203" s="17"/>
      <c r="DGR203" s="17"/>
      <c r="DGS203" s="17"/>
      <c r="DGT203" s="17"/>
      <c r="DGU203" s="17"/>
      <c r="DGV203" s="17"/>
      <c r="DGW203" s="17"/>
      <c r="DGX203" s="17"/>
      <c r="DGY203" s="17"/>
      <c r="DGZ203" s="17"/>
      <c r="DHA203" s="17"/>
      <c r="DHB203" s="17"/>
      <c r="DHC203" s="17"/>
      <c r="DHD203" s="17"/>
      <c r="DHE203" s="17"/>
      <c r="DHF203" s="17"/>
      <c r="DHG203" s="17"/>
      <c r="DHH203" s="17"/>
      <c r="DHI203" s="17"/>
      <c r="DHJ203" s="17"/>
      <c r="DHK203" s="17"/>
      <c r="DHL203" s="17"/>
      <c r="DHM203" s="17"/>
      <c r="DHN203" s="17"/>
      <c r="DHO203" s="17"/>
      <c r="DHP203" s="17"/>
      <c r="DHQ203" s="17"/>
      <c r="DHR203" s="17"/>
      <c r="DHS203" s="17"/>
      <c r="DHT203" s="17"/>
      <c r="DHU203" s="17"/>
      <c r="DHV203" s="17"/>
      <c r="DHW203" s="17"/>
      <c r="DHX203" s="17"/>
      <c r="DHY203" s="17"/>
      <c r="DHZ203" s="17"/>
      <c r="DIA203" s="17"/>
      <c r="DIB203" s="17"/>
      <c r="DIC203" s="17"/>
      <c r="DID203" s="17"/>
      <c r="DIE203" s="17"/>
      <c r="DIF203" s="17"/>
      <c r="DIG203" s="17"/>
      <c r="DIH203" s="17"/>
      <c r="DII203" s="17"/>
      <c r="DIJ203" s="17"/>
      <c r="DIK203" s="17"/>
      <c r="DIL203" s="17"/>
      <c r="DIM203" s="17"/>
      <c r="DIN203" s="17"/>
      <c r="DIO203" s="17"/>
      <c r="DIP203" s="17"/>
      <c r="DIQ203" s="17"/>
      <c r="DIR203" s="17"/>
      <c r="DIS203" s="17"/>
      <c r="DIT203" s="17"/>
      <c r="DIU203" s="17"/>
      <c r="DIV203" s="17"/>
      <c r="DIW203" s="17"/>
      <c r="DIX203" s="17"/>
      <c r="DIY203" s="17"/>
      <c r="DIZ203" s="17"/>
      <c r="DJA203" s="17"/>
      <c r="DJB203" s="17"/>
      <c r="DJC203" s="17"/>
      <c r="DJD203" s="17"/>
      <c r="DJE203" s="17"/>
      <c r="DJF203" s="17"/>
      <c r="DJG203" s="17"/>
      <c r="DJH203" s="17"/>
      <c r="DJI203" s="17"/>
      <c r="DJJ203" s="17"/>
      <c r="DJK203" s="17"/>
      <c r="DJL203" s="17"/>
      <c r="DJM203" s="17"/>
      <c r="DJN203" s="17"/>
      <c r="DJO203" s="17"/>
      <c r="DJP203" s="17"/>
      <c r="DJQ203" s="17"/>
      <c r="DJR203" s="17"/>
      <c r="DJS203" s="17"/>
      <c r="DJT203" s="17"/>
      <c r="DJU203" s="17"/>
      <c r="DJV203" s="17"/>
      <c r="DJW203" s="17"/>
      <c r="DJX203" s="17"/>
      <c r="DJY203" s="17"/>
      <c r="DJZ203" s="17"/>
      <c r="DKA203" s="17"/>
      <c r="DKB203" s="17"/>
      <c r="DKC203" s="17"/>
      <c r="DKD203" s="17"/>
      <c r="DKE203" s="17"/>
      <c r="DKF203" s="17"/>
      <c r="DKG203" s="17"/>
      <c r="DKH203" s="17"/>
      <c r="DKI203" s="17"/>
      <c r="DKJ203" s="17"/>
      <c r="DKK203" s="17"/>
      <c r="DKL203" s="17"/>
      <c r="DKM203" s="17"/>
      <c r="DKN203" s="17"/>
      <c r="DKO203" s="17"/>
      <c r="DKP203" s="17"/>
      <c r="DKQ203" s="17"/>
      <c r="DKR203" s="17"/>
      <c r="DKS203" s="17"/>
      <c r="DKT203" s="17"/>
      <c r="DKU203" s="17"/>
      <c r="DKV203" s="17"/>
      <c r="DKW203" s="17"/>
      <c r="DKX203" s="17"/>
      <c r="DKY203" s="17"/>
      <c r="DKZ203" s="17"/>
      <c r="DLA203" s="17"/>
      <c r="DLB203" s="17"/>
      <c r="DLC203" s="17"/>
      <c r="DLD203" s="17"/>
      <c r="DLE203" s="17"/>
      <c r="DLF203" s="17"/>
      <c r="DLG203" s="17"/>
      <c r="DLH203" s="17"/>
      <c r="DLI203" s="17"/>
      <c r="DLJ203" s="17"/>
      <c r="DLK203" s="17"/>
      <c r="DLL203" s="17"/>
      <c r="DLM203" s="17"/>
      <c r="DLN203" s="17"/>
      <c r="DLO203" s="17"/>
      <c r="DLP203" s="17"/>
      <c r="DLQ203" s="17"/>
      <c r="DLR203" s="17"/>
      <c r="DLS203" s="17"/>
      <c r="DLT203" s="17"/>
      <c r="DLU203" s="17"/>
      <c r="DLV203" s="17"/>
      <c r="DLW203" s="17"/>
      <c r="DLX203" s="17"/>
      <c r="DLY203" s="17"/>
      <c r="DLZ203" s="17"/>
      <c r="DMA203" s="17"/>
      <c r="DMB203" s="17"/>
      <c r="DMC203" s="17"/>
      <c r="DMD203" s="17"/>
      <c r="DME203" s="17"/>
      <c r="DMF203" s="17"/>
      <c r="DMG203" s="17"/>
      <c r="DMH203" s="17"/>
      <c r="DMI203" s="17"/>
      <c r="DMJ203" s="17"/>
      <c r="DMK203" s="17"/>
      <c r="DML203" s="17"/>
      <c r="DMM203" s="17"/>
      <c r="DMN203" s="17"/>
      <c r="DMO203" s="17"/>
      <c r="DMP203" s="17"/>
      <c r="DMQ203" s="17"/>
      <c r="DMR203" s="17"/>
      <c r="DMS203" s="17"/>
      <c r="DMT203" s="17"/>
      <c r="DMU203" s="17"/>
      <c r="DMV203" s="17"/>
      <c r="DMW203" s="17"/>
      <c r="DMX203" s="17"/>
      <c r="DMY203" s="17"/>
      <c r="DMZ203" s="17"/>
      <c r="DNA203" s="17"/>
      <c r="DNB203" s="17"/>
      <c r="DNC203" s="17"/>
      <c r="DND203" s="17"/>
      <c r="DNE203" s="17"/>
      <c r="DNF203" s="17"/>
      <c r="DNG203" s="17"/>
      <c r="DNH203" s="17"/>
      <c r="DNI203" s="17"/>
      <c r="DNJ203" s="17"/>
      <c r="DNK203" s="17"/>
      <c r="DNL203" s="17"/>
      <c r="DNM203" s="17"/>
      <c r="DNN203" s="17"/>
      <c r="DNO203" s="17"/>
      <c r="DNP203" s="17"/>
      <c r="DNQ203" s="17"/>
      <c r="DNR203" s="17"/>
      <c r="DNS203" s="17"/>
      <c r="DNT203" s="17"/>
      <c r="DNU203" s="17"/>
      <c r="DNV203" s="17"/>
      <c r="DNW203" s="17"/>
      <c r="DNX203" s="17"/>
      <c r="DNY203" s="17"/>
      <c r="DNZ203" s="17"/>
      <c r="DOA203" s="17"/>
      <c r="DOB203" s="17"/>
      <c r="DOC203" s="17"/>
      <c r="DOD203" s="17"/>
      <c r="DOE203" s="17"/>
      <c r="DOF203" s="17"/>
      <c r="DOG203" s="17"/>
      <c r="DOH203" s="17"/>
      <c r="DOI203" s="17"/>
      <c r="DOJ203" s="17"/>
      <c r="DOK203" s="17"/>
      <c r="DOL203" s="17"/>
      <c r="DOM203" s="17"/>
      <c r="DON203" s="17"/>
      <c r="DOO203" s="17"/>
      <c r="DOP203" s="17"/>
      <c r="DOQ203" s="17"/>
      <c r="DOR203" s="17"/>
      <c r="DOS203" s="17"/>
      <c r="DOT203" s="17"/>
      <c r="DOU203" s="17"/>
      <c r="DOV203" s="17"/>
      <c r="DOW203" s="17"/>
      <c r="DOX203" s="17"/>
      <c r="DOY203" s="17"/>
      <c r="DOZ203" s="17"/>
      <c r="DPA203" s="17"/>
      <c r="DPB203" s="17"/>
      <c r="DPC203" s="17"/>
      <c r="DPD203" s="17"/>
      <c r="DPE203" s="17"/>
      <c r="DPF203" s="17"/>
      <c r="DPG203" s="17"/>
      <c r="DPH203" s="17"/>
      <c r="DPI203" s="17"/>
      <c r="DPJ203" s="17"/>
      <c r="DPK203" s="17"/>
      <c r="DPL203" s="17"/>
      <c r="DPM203" s="17"/>
      <c r="DPN203" s="17"/>
      <c r="DPO203" s="17"/>
      <c r="DPP203" s="17"/>
      <c r="DPQ203" s="17"/>
      <c r="DPR203" s="17"/>
      <c r="DPS203" s="17"/>
      <c r="DPT203" s="17"/>
      <c r="DPU203" s="17"/>
      <c r="DPV203" s="17"/>
      <c r="DPW203" s="17"/>
      <c r="DPX203" s="17"/>
      <c r="DPY203" s="17"/>
      <c r="DPZ203" s="17"/>
      <c r="DQA203" s="17"/>
      <c r="DQB203" s="17"/>
      <c r="DQC203" s="17"/>
      <c r="DQD203" s="17"/>
      <c r="DQE203" s="17"/>
      <c r="DQF203" s="17"/>
      <c r="DQG203" s="17"/>
      <c r="DQH203" s="17"/>
      <c r="DQI203" s="17"/>
      <c r="DQJ203" s="17"/>
      <c r="DQK203" s="17"/>
      <c r="DQL203" s="17"/>
      <c r="DQM203" s="17"/>
      <c r="DQN203" s="17"/>
      <c r="DQO203" s="17"/>
      <c r="DQP203" s="17"/>
      <c r="DQQ203" s="17"/>
      <c r="DQR203" s="17"/>
      <c r="DQS203" s="17"/>
      <c r="DQT203" s="17"/>
      <c r="DQU203" s="17"/>
      <c r="DQV203" s="17"/>
      <c r="DQW203" s="17"/>
      <c r="DQX203" s="17"/>
      <c r="DQY203" s="17"/>
      <c r="DQZ203" s="17"/>
      <c r="DRA203" s="17"/>
      <c r="DRB203" s="17"/>
      <c r="DRC203" s="17"/>
      <c r="DRD203" s="17"/>
      <c r="DRE203" s="17"/>
      <c r="DRF203" s="17"/>
      <c r="DRG203" s="17"/>
      <c r="DRH203" s="17"/>
      <c r="DRI203" s="17"/>
      <c r="DRJ203" s="17"/>
      <c r="DRK203" s="17"/>
      <c r="DRL203" s="17"/>
      <c r="DRM203" s="17"/>
      <c r="DRN203" s="17"/>
      <c r="DRO203" s="17"/>
      <c r="DRP203" s="17"/>
      <c r="DRQ203" s="17"/>
      <c r="DRR203" s="17"/>
      <c r="DRS203" s="17"/>
      <c r="DRT203" s="17"/>
      <c r="DRU203" s="17"/>
      <c r="DRV203" s="17"/>
      <c r="DRW203" s="17"/>
      <c r="DRX203" s="17"/>
      <c r="DRY203" s="17"/>
      <c r="DRZ203" s="17"/>
      <c r="DSA203" s="17"/>
      <c r="DSB203" s="17"/>
      <c r="DSC203" s="17"/>
      <c r="DSD203" s="17"/>
      <c r="DSE203" s="17"/>
      <c r="DSF203" s="17"/>
      <c r="DSG203" s="17"/>
      <c r="DSH203" s="17"/>
      <c r="DSI203" s="17"/>
      <c r="DSJ203" s="17"/>
      <c r="DSK203" s="17"/>
      <c r="DSL203" s="17"/>
      <c r="DSM203" s="17"/>
      <c r="DSN203" s="17"/>
      <c r="DSO203" s="17"/>
      <c r="DSP203" s="17"/>
      <c r="DSQ203" s="17"/>
      <c r="DSR203" s="17"/>
      <c r="DSS203" s="17"/>
      <c r="DST203" s="17"/>
      <c r="DSU203" s="17"/>
      <c r="DSV203" s="17"/>
      <c r="DSW203" s="17"/>
      <c r="DSX203" s="17"/>
      <c r="DSY203" s="17"/>
      <c r="DSZ203" s="17"/>
      <c r="DTA203" s="17"/>
      <c r="DTB203" s="17"/>
      <c r="DTC203" s="17"/>
      <c r="DTD203" s="17"/>
      <c r="DTE203" s="17"/>
      <c r="DTF203" s="17"/>
      <c r="DTG203" s="17"/>
      <c r="DTH203" s="17"/>
      <c r="DTI203" s="17"/>
      <c r="DTJ203" s="17"/>
      <c r="DTK203" s="17"/>
      <c r="DTL203" s="17"/>
      <c r="DTM203" s="17"/>
      <c r="DTN203" s="17"/>
      <c r="DTO203" s="17"/>
      <c r="DTP203" s="17"/>
      <c r="DTQ203" s="17"/>
      <c r="DTR203" s="17"/>
      <c r="DTS203" s="17"/>
      <c r="DTT203" s="17"/>
      <c r="DTU203" s="17"/>
      <c r="DTV203" s="17"/>
      <c r="DTW203" s="17"/>
      <c r="DTX203" s="17"/>
      <c r="DTY203" s="17"/>
      <c r="DTZ203" s="17"/>
      <c r="DUA203" s="17"/>
      <c r="DUB203" s="17"/>
      <c r="DUC203" s="17"/>
      <c r="DUD203" s="17"/>
      <c r="DUE203" s="17"/>
      <c r="DUF203" s="17"/>
      <c r="DUG203" s="17"/>
      <c r="DUH203" s="17"/>
      <c r="DUI203" s="17"/>
      <c r="DUJ203" s="17"/>
      <c r="DUK203" s="17"/>
      <c r="DUL203" s="17"/>
      <c r="DUM203" s="17"/>
      <c r="DUN203" s="17"/>
      <c r="DUO203" s="17"/>
      <c r="DUP203" s="17"/>
      <c r="DUQ203" s="17"/>
      <c r="DUR203" s="17"/>
      <c r="DUS203" s="17"/>
      <c r="DUT203" s="17"/>
      <c r="DUU203" s="17"/>
      <c r="DUV203" s="17"/>
      <c r="DUW203" s="17"/>
      <c r="DUX203" s="17"/>
      <c r="DUY203" s="17"/>
      <c r="DUZ203" s="17"/>
      <c r="DVA203" s="17"/>
      <c r="DVB203" s="17"/>
      <c r="DVC203" s="17"/>
      <c r="DVD203" s="17"/>
      <c r="DVE203" s="17"/>
      <c r="DVF203" s="17"/>
      <c r="DVG203" s="17"/>
      <c r="DVH203" s="17"/>
      <c r="DVI203" s="17"/>
      <c r="DVJ203" s="17"/>
      <c r="DVK203" s="17"/>
      <c r="DVL203" s="17"/>
      <c r="DVM203" s="17"/>
      <c r="DVN203" s="17"/>
      <c r="DVO203" s="17"/>
      <c r="DVP203" s="17"/>
      <c r="DVQ203" s="17"/>
      <c r="DVR203" s="17"/>
      <c r="DVS203" s="17"/>
      <c r="DVT203" s="17"/>
      <c r="DVU203" s="17"/>
      <c r="DVV203" s="17"/>
      <c r="DVW203" s="17"/>
      <c r="DVX203" s="17"/>
      <c r="DVY203" s="17"/>
      <c r="DVZ203" s="17"/>
      <c r="DWA203" s="17"/>
      <c r="DWB203" s="17"/>
      <c r="DWC203" s="17"/>
      <c r="DWD203" s="17"/>
      <c r="DWE203" s="17"/>
      <c r="DWF203" s="17"/>
      <c r="DWG203" s="17"/>
      <c r="DWH203" s="17"/>
      <c r="DWI203" s="17"/>
      <c r="DWJ203" s="17"/>
      <c r="DWK203" s="17"/>
      <c r="DWL203" s="17"/>
      <c r="DWM203" s="17"/>
      <c r="DWN203" s="17"/>
      <c r="DWO203" s="17"/>
      <c r="DWP203" s="17"/>
      <c r="DWQ203" s="17"/>
      <c r="DWR203" s="17"/>
      <c r="DWS203" s="17"/>
      <c r="DWT203" s="17"/>
      <c r="DWU203" s="17"/>
      <c r="DWV203" s="17"/>
      <c r="DWW203" s="17"/>
      <c r="DWX203" s="17"/>
      <c r="DWY203" s="17"/>
      <c r="DWZ203" s="17"/>
      <c r="DXA203" s="17"/>
      <c r="DXB203" s="17"/>
      <c r="DXC203" s="17"/>
      <c r="DXD203" s="17"/>
      <c r="DXE203" s="17"/>
      <c r="DXF203" s="17"/>
      <c r="DXG203" s="17"/>
      <c r="DXH203" s="17"/>
      <c r="DXI203" s="17"/>
      <c r="DXJ203" s="17"/>
      <c r="DXK203" s="17"/>
      <c r="DXL203" s="17"/>
      <c r="DXM203" s="17"/>
      <c r="DXN203" s="17"/>
      <c r="DXO203" s="17"/>
      <c r="DXP203" s="17"/>
      <c r="DXQ203" s="17"/>
      <c r="DXR203" s="17"/>
      <c r="DXS203" s="17"/>
      <c r="DXT203" s="17"/>
      <c r="DXU203" s="17"/>
      <c r="DXV203" s="17"/>
      <c r="DXW203" s="17"/>
      <c r="DXX203" s="17"/>
      <c r="DXY203" s="17"/>
      <c r="DXZ203" s="17"/>
      <c r="DYA203" s="17"/>
      <c r="DYB203" s="17"/>
      <c r="DYC203" s="17"/>
      <c r="DYD203" s="17"/>
      <c r="DYE203" s="17"/>
      <c r="DYF203" s="17"/>
      <c r="DYG203" s="17"/>
      <c r="DYH203" s="17"/>
      <c r="DYI203" s="17"/>
      <c r="DYJ203" s="17"/>
      <c r="DYK203" s="17"/>
      <c r="DYL203" s="17"/>
      <c r="DYM203" s="17"/>
      <c r="DYN203" s="17"/>
      <c r="DYO203" s="17"/>
      <c r="DYP203" s="17"/>
      <c r="DYQ203" s="17"/>
      <c r="DYR203" s="17"/>
      <c r="DYS203" s="17"/>
      <c r="DYT203" s="17"/>
      <c r="DYU203" s="17"/>
      <c r="DYV203" s="17"/>
      <c r="DYW203" s="17"/>
      <c r="DYX203" s="17"/>
      <c r="DYY203" s="17"/>
      <c r="DYZ203" s="17"/>
      <c r="DZA203" s="17"/>
      <c r="DZB203" s="17"/>
      <c r="DZC203" s="17"/>
      <c r="DZD203" s="17"/>
      <c r="DZE203" s="17"/>
      <c r="DZF203" s="17"/>
      <c r="DZG203" s="17"/>
      <c r="DZH203" s="17"/>
      <c r="DZI203" s="17"/>
      <c r="DZJ203" s="17"/>
      <c r="DZK203" s="17"/>
      <c r="DZL203" s="17"/>
      <c r="DZM203" s="17"/>
      <c r="DZN203" s="17"/>
      <c r="DZO203" s="17"/>
      <c r="DZP203" s="17"/>
      <c r="DZQ203" s="17"/>
      <c r="DZR203" s="17"/>
      <c r="DZS203" s="17"/>
      <c r="DZT203" s="17"/>
      <c r="DZU203" s="17"/>
      <c r="DZV203" s="17"/>
      <c r="DZW203" s="17"/>
      <c r="DZX203" s="17"/>
      <c r="DZY203" s="17"/>
      <c r="DZZ203" s="17"/>
      <c r="EAA203" s="17"/>
      <c r="EAB203" s="17"/>
      <c r="EAC203" s="17"/>
      <c r="EAD203" s="17"/>
      <c r="EAE203" s="17"/>
      <c r="EAF203" s="17"/>
      <c r="EAG203" s="17"/>
      <c r="EAH203" s="17"/>
      <c r="EAI203" s="17"/>
      <c r="EAJ203" s="17"/>
      <c r="EAK203" s="17"/>
      <c r="EAL203" s="17"/>
      <c r="EAM203" s="17"/>
      <c r="EAN203" s="17"/>
      <c r="EAO203" s="17"/>
      <c r="EAP203" s="17"/>
      <c r="EAQ203" s="17"/>
      <c r="EAR203" s="17"/>
      <c r="EAS203" s="17"/>
      <c r="EAT203" s="17"/>
      <c r="EAU203" s="17"/>
      <c r="EAV203" s="17"/>
      <c r="EAW203" s="17"/>
      <c r="EAX203" s="17"/>
      <c r="EAY203" s="17"/>
      <c r="EAZ203" s="17"/>
      <c r="EBA203" s="17"/>
      <c r="EBB203" s="17"/>
      <c r="EBC203" s="17"/>
      <c r="EBD203" s="17"/>
      <c r="EBE203" s="17"/>
      <c r="EBF203" s="17"/>
      <c r="EBG203" s="17"/>
      <c r="EBH203" s="17"/>
      <c r="EBI203" s="17"/>
      <c r="EBJ203" s="17"/>
      <c r="EBK203" s="17"/>
      <c r="EBL203" s="17"/>
      <c r="EBM203" s="17"/>
      <c r="EBN203" s="17"/>
      <c r="EBO203" s="17"/>
      <c r="EBP203" s="17"/>
      <c r="EBQ203" s="17"/>
      <c r="EBR203" s="17"/>
      <c r="EBS203" s="17"/>
      <c r="EBT203" s="17"/>
      <c r="EBU203" s="17"/>
      <c r="EBV203" s="17"/>
      <c r="EBW203" s="17"/>
      <c r="EBX203" s="17"/>
      <c r="EBY203" s="17"/>
      <c r="EBZ203" s="17"/>
      <c r="ECA203" s="17"/>
      <c r="ECB203" s="17"/>
      <c r="ECC203" s="17"/>
      <c r="ECD203" s="17"/>
      <c r="ECE203" s="17"/>
      <c r="ECF203" s="17"/>
      <c r="ECG203" s="17"/>
      <c r="ECH203" s="17"/>
      <c r="ECI203" s="17"/>
      <c r="ECJ203" s="17"/>
      <c r="ECK203" s="17"/>
      <c r="ECL203" s="17"/>
      <c r="ECM203" s="17"/>
      <c r="ECN203" s="17"/>
      <c r="ECO203" s="17"/>
      <c r="ECP203" s="17"/>
      <c r="ECQ203" s="17"/>
      <c r="ECR203" s="17"/>
      <c r="ECS203" s="17"/>
      <c r="ECT203" s="17"/>
      <c r="ECU203" s="17"/>
      <c r="ECV203" s="17"/>
      <c r="ECW203" s="17"/>
      <c r="ECX203" s="17"/>
      <c r="ECY203" s="17"/>
      <c r="ECZ203" s="17"/>
      <c r="EDA203" s="17"/>
      <c r="EDB203" s="17"/>
      <c r="EDC203" s="17"/>
      <c r="EDD203" s="17"/>
      <c r="EDE203" s="17"/>
      <c r="EDF203" s="17"/>
      <c r="EDG203" s="17"/>
      <c r="EDH203" s="17"/>
      <c r="EDI203" s="17"/>
      <c r="EDJ203" s="17"/>
      <c r="EDK203" s="17"/>
      <c r="EDL203" s="17"/>
      <c r="EDM203" s="17"/>
      <c r="EDN203" s="17"/>
      <c r="EDO203" s="17"/>
      <c r="EDP203" s="17"/>
      <c r="EDQ203" s="17"/>
      <c r="EDR203" s="17"/>
      <c r="EDS203" s="17"/>
      <c r="EDT203" s="17"/>
      <c r="EDU203" s="17"/>
      <c r="EDV203" s="17"/>
      <c r="EDW203" s="17"/>
      <c r="EDX203" s="17"/>
      <c r="EDY203" s="17"/>
      <c r="EDZ203" s="17"/>
      <c r="EEA203" s="17"/>
      <c r="EEB203" s="17"/>
      <c r="EEC203" s="17"/>
      <c r="EED203" s="17"/>
      <c r="EEE203" s="17"/>
      <c r="EEF203" s="17"/>
      <c r="EEG203" s="17"/>
      <c r="EEH203" s="17"/>
      <c r="EEI203" s="17"/>
      <c r="EEJ203" s="17"/>
      <c r="EEK203" s="17"/>
      <c r="EEL203" s="17"/>
      <c r="EEM203" s="17"/>
      <c r="EEN203" s="17"/>
      <c r="EEO203" s="17"/>
      <c r="EEP203" s="17"/>
      <c r="EEQ203" s="17"/>
      <c r="EER203" s="17"/>
      <c r="EES203" s="17"/>
      <c r="EET203" s="17"/>
      <c r="EEU203" s="17"/>
      <c r="EEV203" s="17"/>
      <c r="EEW203" s="17"/>
      <c r="EEX203" s="17"/>
      <c r="EEY203" s="17"/>
      <c r="EEZ203" s="17"/>
      <c r="EFA203" s="17"/>
      <c r="EFB203" s="17"/>
      <c r="EFC203" s="17"/>
      <c r="EFD203" s="17"/>
      <c r="EFE203" s="17"/>
      <c r="EFF203" s="17"/>
      <c r="EFG203" s="17"/>
      <c r="EFH203" s="17"/>
      <c r="EFI203" s="17"/>
      <c r="EFJ203" s="17"/>
      <c r="EFK203" s="17"/>
      <c r="EFL203" s="17"/>
      <c r="EFM203" s="17"/>
      <c r="EFN203" s="17"/>
      <c r="EFO203" s="17"/>
      <c r="EFP203" s="17"/>
      <c r="EFQ203" s="17"/>
      <c r="EFR203" s="17"/>
      <c r="EFS203" s="17"/>
      <c r="EFT203" s="17"/>
      <c r="EFU203" s="17"/>
      <c r="EFV203" s="17"/>
      <c r="EFW203" s="17"/>
      <c r="EFX203" s="17"/>
      <c r="EFY203" s="17"/>
      <c r="EFZ203" s="17"/>
      <c r="EGA203" s="17"/>
      <c r="EGB203" s="17"/>
      <c r="EGC203" s="17"/>
      <c r="EGD203" s="17"/>
      <c r="EGE203" s="17"/>
      <c r="EGF203" s="17"/>
      <c r="EGG203" s="17"/>
      <c r="EGH203" s="17"/>
      <c r="EGI203" s="17"/>
      <c r="EGJ203" s="17"/>
      <c r="EGK203" s="17"/>
      <c r="EGL203" s="17"/>
      <c r="EGM203" s="17"/>
      <c r="EGN203" s="17"/>
      <c r="EGO203" s="17"/>
      <c r="EGP203" s="17"/>
      <c r="EGQ203" s="17"/>
      <c r="EGR203" s="17"/>
      <c r="EGS203" s="17"/>
      <c r="EGT203" s="17"/>
      <c r="EGU203" s="17"/>
      <c r="EGV203" s="17"/>
      <c r="EGW203" s="17"/>
      <c r="EGX203" s="17"/>
      <c r="EGY203" s="17"/>
      <c r="EGZ203" s="17"/>
      <c r="EHA203" s="17"/>
      <c r="EHB203" s="17"/>
      <c r="EHC203" s="17"/>
      <c r="EHD203" s="17"/>
      <c r="EHE203" s="17"/>
      <c r="EHF203" s="17"/>
      <c r="EHG203" s="17"/>
      <c r="EHH203" s="17"/>
      <c r="EHI203" s="17"/>
      <c r="EHJ203" s="17"/>
      <c r="EHK203" s="17"/>
      <c r="EHL203" s="17"/>
      <c r="EHM203" s="17"/>
      <c r="EHN203" s="17"/>
      <c r="EHO203" s="17"/>
      <c r="EHP203" s="17"/>
      <c r="EHQ203" s="17"/>
      <c r="EHR203" s="17"/>
      <c r="EHS203" s="17"/>
      <c r="EHT203" s="17"/>
      <c r="EHU203" s="17"/>
      <c r="EHV203" s="17"/>
      <c r="EHW203" s="17"/>
      <c r="EHX203" s="17"/>
      <c r="EHY203" s="17"/>
      <c r="EHZ203" s="17"/>
      <c r="EIA203" s="17"/>
      <c r="EIB203" s="17"/>
      <c r="EIC203" s="17"/>
      <c r="EID203" s="17"/>
      <c r="EIE203" s="17"/>
      <c r="EIF203" s="17"/>
      <c r="EIG203" s="17"/>
      <c r="EIH203" s="17"/>
      <c r="EII203" s="17"/>
      <c r="EIJ203" s="17"/>
      <c r="EIK203" s="17"/>
      <c r="EIL203" s="17"/>
      <c r="EIM203" s="17"/>
      <c r="EIN203" s="17"/>
      <c r="EIO203" s="17"/>
      <c r="EIP203" s="17"/>
      <c r="EIQ203" s="17"/>
      <c r="EIR203" s="17"/>
      <c r="EIS203" s="17"/>
      <c r="EIT203" s="17"/>
      <c r="EIU203" s="17"/>
      <c r="EIV203" s="17"/>
      <c r="EIW203" s="17"/>
      <c r="EIX203" s="17"/>
      <c r="EIY203" s="17"/>
      <c r="EIZ203" s="17"/>
      <c r="EJA203" s="17"/>
      <c r="EJB203" s="17"/>
      <c r="EJC203" s="17"/>
      <c r="EJD203" s="17"/>
      <c r="EJE203" s="17"/>
      <c r="EJF203" s="17"/>
      <c r="EJG203" s="17"/>
      <c r="EJH203" s="17"/>
      <c r="EJI203" s="17"/>
      <c r="EJJ203" s="17"/>
      <c r="EJK203" s="17"/>
      <c r="EJL203" s="17"/>
      <c r="EJM203" s="17"/>
      <c r="EJN203" s="17"/>
      <c r="EJO203" s="17"/>
      <c r="EJP203" s="17"/>
      <c r="EJQ203" s="17"/>
      <c r="EJR203" s="17"/>
      <c r="EJS203" s="17"/>
      <c r="EJT203" s="17"/>
      <c r="EJU203" s="17"/>
      <c r="EJV203" s="17"/>
      <c r="EJW203" s="17"/>
      <c r="EJX203" s="17"/>
      <c r="EJY203" s="17"/>
      <c r="EJZ203" s="17"/>
      <c r="EKA203" s="17"/>
      <c r="EKB203" s="17"/>
      <c r="EKC203" s="17"/>
      <c r="EKD203" s="17"/>
      <c r="EKE203" s="17"/>
      <c r="EKF203" s="17"/>
      <c r="EKG203" s="17"/>
      <c r="EKH203" s="17"/>
      <c r="EKI203" s="17"/>
      <c r="EKJ203" s="17"/>
      <c r="EKK203" s="17"/>
      <c r="EKL203" s="17"/>
      <c r="EKM203" s="17"/>
      <c r="EKN203" s="17"/>
      <c r="EKO203" s="17"/>
      <c r="EKP203" s="17"/>
      <c r="EKQ203" s="17"/>
      <c r="EKR203" s="17"/>
      <c r="EKS203" s="17"/>
      <c r="EKT203" s="17"/>
      <c r="EKU203" s="17"/>
      <c r="EKV203" s="17"/>
      <c r="EKW203" s="17"/>
      <c r="EKX203" s="17"/>
      <c r="EKY203" s="17"/>
      <c r="EKZ203" s="17"/>
      <c r="ELA203" s="17"/>
      <c r="ELB203" s="17"/>
      <c r="ELC203" s="17"/>
      <c r="ELD203" s="17"/>
      <c r="ELE203" s="17"/>
      <c r="ELF203" s="17"/>
      <c r="ELG203" s="17"/>
      <c r="ELH203" s="17"/>
      <c r="ELI203" s="17"/>
      <c r="ELJ203" s="17"/>
      <c r="ELK203" s="17"/>
      <c r="ELL203" s="17"/>
      <c r="ELM203" s="17"/>
      <c r="ELN203" s="17"/>
      <c r="ELO203" s="17"/>
      <c r="ELP203" s="17"/>
      <c r="ELQ203" s="17"/>
      <c r="ELR203" s="17"/>
      <c r="ELS203" s="17"/>
      <c r="ELT203" s="17"/>
      <c r="ELU203" s="17"/>
      <c r="ELV203" s="17"/>
      <c r="ELW203" s="17"/>
      <c r="ELX203" s="17"/>
      <c r="ELY203" s="17"/>
      <c r="ELZ203" s="17"/>
      <c r="EMA203" s="17"/>
      <c r="EMB203" s="17"/>
      <c r="EMC203" s="17"/>
      <c r="EMD203" s="17"/>
      <c r="EME203" s="17"/>
      <c r="EMF203" s="17"/>
      <c r="EMG203" s="17"/>
      <c r="EMH203" s="17"/>
      <c r="EMI203" s="17"/>
      <c r="EMJ203" s="17"/>
      <c r="EMK203" s="17"/>
      <c r="EML203" s="17"/>
      <c r="EMM203" s="17"/>
      <c r="EMN203" s="17"/>
      <c r="EMO203" s="17"/>
      <c r="EMP203" s="17"/>
      <c r="EMQ203" s="17"/>
      <c r="EMR203" s="17"/>
      <c r="EMS203" s="17"/>
      <c r="EMT203" s="17"/>
      <c r="EMU203" s="17"/>
      <c r="EMV203" s="17"/>
      <c r="EMW203" s="17"/>
      <c r="EMX203" s="17"/>
      <c r="EMY203" s="17"/>
      <c r="EMZ203" s="17"/>
      <c r="ENA203" s="17"/>
      <c r="ENB203" s="17"/>
      <c r="ENC203" s="17"/>
      <c r="END203" s="17"/>
      <c r="ENE203" s="17"/>
      <c r="ENF203" s="17"/>
      <c r="ENG203" s="17"/>
      <c r="ENH203" s="17"/>
      <c r="ENI203" s="17"/>
      <c r="ENJ203" s="17"/>
      <c r="ENK203" s="17"/>
      <c r="ENL203" s="17"/>
      <c r="ENM203" s="17"/>
      <c r="ENN203" s="17"/>
      <c r="ENO203" s="17"/>
      <c r="ENP203" s="17"/>
      <c r="ENQ203" s="17"/>
      <c r="ENR203" s="17"/>
      <c r="ENS203" s="17"/>
      <c r="ENT203" s="17"/>
      <c r="ENU203" s="17"/>
      <c r="ENV203" s="17"/>
      <c r="ENW203" s="17"/>
      <c r="ENX203" s="17"/>
      <c r="ENY203" s="17"/>
      <c r="ENZ203" s="17"/>
      <c r="EOA203" s="17"/>
      <c r="EOB203" s="17"/>
      <c r="EOC203" s="17"/>
      <c r="EOD203" s="17"/>
      <c r="EOE203" s="17"/>
      <c r="EOF203" s="17"/>
      <c r="EOG203" s="17"/>
      <c r="EOH203" s="17"/>
      <c r="EOI203" s="17"/>
      <c r="EOJ203" s="17"/>
      <c r="EOK203" s="17"/>
      <c r="EOL203" s="17"/>
      <c r="EOM203" s="17"/>
      <c r="EON203" s="17"/>
      <c r="EOO203" s="17"/>
      <c r="EOP203" s="17"/>
      <c r="EOQ203" s="17"/>
      <c r="EOR203" s="17"/>
      <c r="EOS203" s="17"/>
      <c r="EOT203" s="17"/>
      <c r="EOU203" s="17"/>
      <c r="EOV203" s="17"/>
      <c r="EOW203" s="17"/>
      <c r="EOX203" s="17"/>
      <c r="EOY203" s="17"/>
      <c r="EOZ203" s="17"/>
      <c r="EPA203" s="17"/>
      <c r="EPB203" s="17"/>
      <c r="EPC203" s="17"/>
      <c r="EPD203" s="17"/>
      <c r="EPE203" s="17"/>
      <c r="EPF203" s="17"/>
      <c r="EPG203" s="17"/>
      <c r="EPH203" s="17"/>
      <c r="EPI203" s="17"/>
      <c r="EPJ203" s="17"/>
      <c r="EPK203" s="17"/>
      <c r="EPL203" s="17"/>
      <c r="EPM203" s="17"/>
      <c r="EPN203" s="17"/>
      <c r="EPO203" s="17"/>
      <c r="EPP203" s="17"/>
      <c r="EPQ203" s="17"/>
      <c r="EPR203" s="17"/>
      <c r="EPS203" s="17"/>
      <c r="EPT203" s="17"/>
      <c r="EPU203" s="17"/>
      <c r="EPV203" s="17"/>
      <c r="EPW203" s="17"/>
      <c r="EPX203" s="17"/>
      <c r="EPY203" s="17"/>
      <c r="EPZ203" s="17"/>
      <c r="EQA203" s="17"/>
      <c r="EQB203" s="17"/>
      <c r="EQC203" s="17"/>
      <c r="EQD203" s="17"/>
      <c r="EQE203" s="17"/>
      <c r="EQF203" s="17"/>
      <c r="EQG203" s="17"/>
      <c r="EQH203" s="17"/>
      <c r="EQI203" s="17"/>
      <c r="EQJ203" s="17"/>
      <c r="EQK203" s="17"/>
      <c r="EQL203" s="17"/>
      <c r="EQM203" s="17"/>
      <c r="EQN203" s="17"/>
      <c r="EQO203" s="17"/>
      <c r="EQP203" s="17"/>
      <c r="EQQ203" s="17"/>
      <c r="EQR203" s="17"/>
      <c r="EQS203" s="17"/>
      <c r="EQT203" s="17"/>
      <c r="EQU203" s="17"/>
      <c r="EQV203" s="17"/>
      <c r="EQW203" s="17"/>
      <c r="EQX203" s="17"/>
      <c r="EQY203" s="17"/>
      <c r="EQZ203" s="17"/>
      <c r="ERA203" s="17"/>
      <c r="ERB203" s="17"/>
      <c r="ERC203" s="17"/>
      <c r="ERD203" s="17"/>
      <c r="ERE203" s="17"/>
      <c r="ERF203" s="17"/>
      <c r="ERG203" s="17"/>
      <c r="ERH203" s="17"/>
      <c r="ERI203" s="17"/>
      <c r="ERJ203" s="17"/>
      <c r="ERK203" s="17"/>
      <c r="ERL203" s="17"/>
      <c r="ERM203" s="17"/>
      <c r="ERN203" s="17"/>
      <c r="ERO203" s="17"/>
      <c r="ERP203" s="17"/>
      <c r="ERQ203" s="17"/>
      <c r="ERR203" s="17"/>
      <c r="ERS203" s="17"/>
      <c r="ERT203" s="17"/>
      <c r="ERU203" s="17"/>
      <c r="ERV203" s="17"/>
      <c r="ERW203" s="17"/>
      <c r="ERX203" s="17"/>
      <c r="ERY203" s="17"/>
      <c r="ERZ203" s="17"/>
      <c r="ESA203" s="17"/>
      <c r="ESB203" s="17"/>
      <c r="ESC203" s="17"/>
      <c r="ESD203" s="17"/>
      <c r="ESE203" s="17"/>
      <c r="ESF203" s="17"/>
      <c r="ESG203" s="17"/>
      <c r="ESH203" s="17"/>
      <c r="ESI203" s="17"/>
      <c r="ESJ203" s="17"/>
      <c r="ESK203" s="17"/>
      <c r="ESL203" s="17"/>
      <c r="ESM203" s="17"/>
      <c r="ESN203" s="17"/>
      <c r="ESO203" s="17"/>
      <c r="ESP203" s="17"/>
      <c r="ESQ203" s="17"/>
      <c r="ESR203" s="17"/>
      <c r="ESS203" s="17"/>
      <c r="EST203" s="17"/>
      <c r="ESU203" s="17"/>
      <c r="ESV203" s="17"/>
      <c r="ESW203" s="17"/>
      <c r="ESX203" s="17"/>
      <c r="ESY203" s="17"/>
      <c r="ESZ203" s="17"/>
      <c r="ETA203" s="17"/>
      <c r="ETB203" s="17"/>
      <c r="ETC203" s="17"/>
      <c r="ETD203" s="17"/>
      <c r="ETE203" s="17"/>
      <c r="ETF203" s="17"/>
      <c r="ETG203" s="17"/>
      <c r="ETH203" s="17"/>
      <c r="ETI203" s="17"/>
      <c r="ETJ203" s="17"/>
      <c r="ETK203" s="17"/>
      <c r="ETL203" s="17"/>
      <c r="ETM203" s="17"/>
      <c r="ETN203" s="17"/>
      <c r="ETO203" s="17"/>
      <c r="ETP203" s="17"/>
      <c r="ETQ203" s="17"/>
      <c r="ETR203" s="17"/>
      <c r="ETS203" s="17"/>
      <c r="ETT203" s="17"/>
      <c r="ETU203" s="17"/>
      <c r="ETV203" s="17"/>
      <c r="ETW203" s="17"/>
      <c r="ETX203" s="17"/>
      <c r="ETY203" s="17"/>
      <c r="ETZ203" s="17"/>
      <c r="EUA203" s="17"/>
      <c r="EUB203" s="17"/>
      <c r="EUC203" s="17"/>
      <c r="EUD203" s="17"/>
      <c r="EUE203" s="17"/>
      <c r="EUF203" s="17"/>
      <c r="EUG203" s="17"/>
      <c r="EUH203" s="17"/>
      <c r="EUI203" s="17"/>
      <c r="EUJ203" s="17"/>
      <c r="EUK203" s="17"/>
      <c r="EUL203" s="17"/>
      <c r="EUM203" s="17"/>
      <c r="EUN203" s="17"/>
      <c r="EUO203" s="17"/>
      <c r="EUP203" s="17"/>
      <c r="EUQ203" s="17"/>
      <c r="EUR203" s="17"/>
      <c r="EUS203" s="17"/>
      <c r="EUT203" s="17"/>
      <c r="EUU203" s="17"/>
      <c r="EUV203" s="17"/>
      <c r="EUW203" s="17"/>
      <c r="EUX203" s="17"/>
      <c r="EUY203" s="17"/>
      <c r="EUZ203" s="17"/>
      <c r="EVA203" s="17"/>
      <c r="EVB203" s="17"/>
      <c r="EVC203" s="17"/>
      <c r="EVD203" s="17"/>
      <c r="EVE203" s="17"/>
      <c r="EVF203" s="17"/>
      <c r="EVG203" s="17"/>
      <c r="EVH203" s="17"/>
      <c r="EVI203" s="17"/>
      <c r="EVJ203" s="17"/>
      <c r="EVK203" s="17"/>
      <c r="EVL203" s="17"/>
      <c r="EVM203" s="17"/>
      <c r="EVN203" s="17"/>
      <c r="EVO203" s="17"/>
      <c r="EVP203" s="17"/>
      <c r="EVQ203" s="17"/>
      <c r="EVR203" s="17"/>
      <c r="EVS203" s="17"/>
      <c r="EVT203" s="17"/>
      <c r="EVU203" s="17"/>
      <c r="EVV203" s="17"/>
      <c r="EVW203" s="17"/>
      <c r="EVX203" s="17"/>
      <c r="EVY203" s="17"/>
      <c r="EVZ203" s="17"/>
      <c r="EWA203" s="17"/>
      <c r="EWB203" s="17"/>
      <c r="EWC203" s="17"/>
      <c r="EWD203" s="17"/>
      <c r="EWE203" s="17"/>
      <c r="EWF203" s="17"/>
      <c r="EWG203" s="17"/>
      <c r="EWH203" s="17"/>
      <c r="EWI203" s="17"/>
      <c r="EWJ203" s="17"/>
      <c r="EWK203" s="17"/>
      <c r="EWL203" s="17"/>
      <c r="EWM203" s="17"/>
      <c r="EWN203" s="17"/>
      <c r="EWO203" s="17"/>
      <c r="EWP203" s="17"/>
      <c r="EWQ203" s="17"/>
      <c r="EWR203" s="17"/>
      <c r="EWS203" s="17"/>
      <c r="EWT203" s="17"/>
      <c r="EWU203" s="17"/>
      <c r="EWV203" s="17"/>
      <c r="EWW203" s="17"/>
      <c r="EWX203" s="17"/>
      <c r="EWY203" s="17"/>
      <c r="EWZ203" s="17"/>
      <c r="EXA203" s="17"/>
      <c r="EXB203" s="17"/>
      <c r="EXC203" s="17"/>
      <c r="EXD203" s="17"/>
      <c r="EXE203" s="17"/>
      <c r="EXF203" s="17"/>
      <c r="EXG203" s="17"/>
      <c r="EXH203" s="17"/>
      <c r="EXI203" s="17"/>
      <c r="EXJ203" s="17"/>
      <c r="EXK203" s="17"/>
      <c r="EXL203" s="17"/>
      <c r="EXM203" s="17"/>
      <c r="EXN203" s="17"/>
      <c r="EXO203" s="17"/>
      <c r="EXP203" s="17"/>
      <c r="EXQ203" s="17"/>
      <c r="EXR203" s="17"/>
      <c r="EXS203" s="17"/>
      <c r="EXT203" s="17"/>
      <c r="EXU203" s="17"/>
      <c r="EXV203" s="17"/>
      <c r="EXW203" s="17"/>
      <c r="EXX203" s="17"/>
      <c r="EXY203" s="17"/>
      <c r="EXZ203" s="17"/>
      <c r="EYA203" s="17"/>
      <c r="EYB203" s="17"/>
      <c r="EYC203" s="17"/>
      <c r="EYD203" s="17"/>
      <c r="EYE203" s="17"/>
      <c r="EYF203" s="17"/>
      <c r="EYG203" s="17"/>
      <c r="EYH203" s="17"/>
      <c r="EYI203" s="17"/>
      <c r="EYJ203" s="17"/>
      <c r="EYK203" s="17"/>
      <c r="EYL203" s="17"/>
      <c r="EYM203" s="17"/>
      <c r="EYN203" s="17"/>
      <c r="EYO203" s="17"/>
      <c r="EYP203" s="17"/>
      <c r="EYQ203" s="17"/>
      <c r="EYR203" s="17"/>
      <c r="EYS203" s="17"/>
      <c r="EYT203" s="17"/>
      <c r="EYU203" s="17"/>
      <c r="EYV203" s="17"/>
      <c r="EYW203" s="17"/>
      <c r="EYX203" s="17"/>
      <c r="EYY203" s="17"/>
      <c r="EYZ203" s="17"/>
      <c r="EZA203" s="17"/>
      <c r="EZB203" s="17"/>
      <c r="EZC203" s="17"/>
      <c r="EZD203" s="17"/>
      <c r="EZE203" s="17"/>
      <c r="EZF203" s="17"/>
      <c r="EZG203" s="17"/>
      <c r="EZH203" s="17"/>
      <c r="EZI203" s="17"/>
      <c r="EZJ203" s="17"/>
      <c r="EZK203" s="17"/>
      <c r="EZL203" s="17"/>
      <c r="EZM203" s="17"/>
      <c r="EZN203" s="17"/>
      <c r="EZO203" s="17"/>
      <c r="EZP203" s="17"/>
      <c r="EZQ203" s="17"/>
      <c r="EZR203" s="17"/>
      <c r="EZS203" s="17"/>
      <c r="EZT203" s="17"/>
      <c r="EZU203" s="17"/>
      <c r="EZV203" s="17"/>
      <c r="EZW203" s="17"/>
      <c r="EZX203" s="17"/>
      <c r="EZY203" s="17"/>
      <c r="EZZ203" s="17"/>
      <c r="FAA203" s="17"/>
      <c r="FAB203" s="17"/>
      <c r="FAC203" s="17"/>
      <c r="FAD203" s="17"/>
      <c r="FAE203" s="17"/>
      <c r="FAF203" s="17"/>
      <c r="FAG203" s="17"/>
      <c r="FAH203" s="17"/>
      <c r="FAI203" s="17"/>
      <c r="FAJ203" s="17"/>
      <c r="FAK203" s="17"/>
      <c r="FAL203" s="17"/>
      <c r="FAM203" s="17"/>
      <c r="FAN203" s="17"/>
      <c r="FAO203" s="17"/>
      <c r="FAP203" s="17"/>
      <c r="FAQ203" s="17"/>
      <c r="FAR203" s="17"/>
      <c r="FAS203" s="17"/>
      <c r="FAT203" s="17"/>
      <c r="FAU203" s="17"/>
      <c r="FAV203" s="17"/>
      <c r="FAW203" s="17"/>
      <c r="FAX203" s="17"/>
      <c r="FAY203" s="17"/>
      <c r="FAZ203" s="17"/>
      <c r="FBA203" s="17"/>
      <c r="FBB203" s="17"/>
      <c r="FBC203" s="17"/>
      <c r="FBD203" s="17"/>
      <c r="FBE203" s="17"/>
      <c r="FBF203" s="17"/>
      <c r="FBG203" s="17"/>
      <c r="FBH203" s="17"/>
      <c r="FBI203" s="17"/>
      <c r="FBJ203" s="17"/>
      <c r="FBK203" s="17"/>
      <c r="FBL203" s="17"/>
      <c r="FBM203" s="17"/>
      <c r="FBN203" s="17"/>
      <c r="FBO203" s="17"/>
      <c r="FBP203" s="17"/>
      <c r="FBQ203" s="17"/>
      <c r="FBR203" s="17"/>
      <c r="FBS203" s="17"/>
      <c r="FBT203" s="17"/>
      <c r="FBU203" s="17"/>
      <c r="FBV203" s="17"/>
      <c r="FBW203" s="17"/>
      <c r="FBX203" s="17"/>
      <c r="FBY203" s="17"/>
      <c r="FBZ203" s="17"/>
      <c r="FCA203" s="17"/>
      <c r="FCB203" s="17"/>
      <c r="FCC203" s="17"/>
      <c r="FCD203" s="17"/>
      <c r="FCE203" s="17"/>
      <c r="FCF203" s="17"/>
      <c r="FCG203" s="17"/>
      <c r="FCH203" s="17"/>
      <c r="FCI203" s="17"/>
      <c r="FCJ203" s="17"/>
      <c r="FCK203" s="17"/>
      <c r="FCL203" s="17"/>
      <c r="FCM203" s="17"/>
      <c r="FCN203" s="17"/>
      <c r="FCO203" s="17"/>
      <c r="FCP203" s="17"/>
      <c r="FCQ203" s="17"/>
      <c r="FCR203" s="17"/>
      <c r="FCS203" s="17"/>
      <c r="FCT203" s="17"/>
      <c r="FCU203" s="17"/>
      <c r="FCV203" s="17"/>
      <c r="FCW203" s="17"/>
      <c r="FCX203" s="17"/>
      <c r="FCY203" s="17"/>
      <c r="FCZ203" s="17"/>
      <c r="FDA203" s="17"/>
      <c r="FDB203" s="17"/>
      <c r="FDC203" s="17"/>
      <c r="FDD203" s="17"/>
      <c r="FDE203" s="17"/>
      <c r="FDF203" s="17"/>
      <c r="FDG203" s="17"/>
      <c r="FDH203" s="17"/>
      <c r="FDI203" s="17"/>
      <c r="FDJ203" s="17"/>
      <c r="FDK203" s="17"/>
      <c r="FDL203" s="17"/>
      <c r="FDM203" s="17"/>
      <c r="FDN203" s="17"/>
      <c r="FDO203" s="17"/>
      <c r="FDP203" s="17"/>
      <c r="FDQ203" s="17"/>
      <c r="FDR203" s="17"/>
      <c r="FDS203" s="17"/>
      <c r="FDT203" s="17"/>
      <c r="FDU203" s="17"/>
      <c r="FDV203" s="17"/>
      <c r="FDW203" s="17"/>
      <c r="FDX203" s="17"/>
      <c r="FDY203" s="17"/>
      <c r="FDZ203" s="17"/>
      <c r="FEA203" s="17"/>
      <c r="FEB203" s="17"/>
      <c r="FEC203" s="17"/>
      <c r="FED203" s="17"/>
      <c r="FEE203" s="17"/>
      <c r="FEF203" s="17"/>
      <c r="FEG203" s="17"/>
      <c r="FEH203" s="17"/>
      <c r="FEI203" s="17"/>
      <c r="FEJ203" s="17"/>
      <c r="FEK203" s="17"/>
      <c r="FEL203" s="17"/>
      <c r="FEM203" s="17"/>
      <c r="FEN203" s="17"/>
      <c r="FEO203" s="17"/>
      <c r="FEP203" s="17"/>
      <c r="FEQ203" s="17"/>
      <c r="FER203" s="17"/>
      <c r="FES203" s="17"/>
      <c r="FET203" s="17"/>
      <c r="FEU203" s="17"/>
      <c r="FEV203" s="17"/>
      <c r="FEW203" s="17"/>
      <c r="FEX203" s="17"/>
      <c r="FEY203" s="17"/>
      <c r="FEZ203" s="17"/>
      <c r="FFA203" s="17"/>
      <c r="FFB203" s="17"/>
      <c r="FFC203" s="17"/>
      <c r="FFD203" s="17"/>
      <c r="FFE203" s="17"/>
      <c r="FFF203" s="17"/>
      <c r="FFG203" s="17"/>
      <c r="FFH203" s="17"/>
      <c r="FFI203" s="17"/>
      <c r="FFJ203" s="17"/>
      <c r="FFK203" s="17"/>
      <c r="FFL203" s="17"/>
      <c r="FFM203" s="17"/>
      <c r="FFN203" s="17"/>
      <c r="FFO203" s="17"/>
      <c r="FFP203" s="17"/>
      <c r="FFQ203" s="17"/>
      <c r="FFR203" s="17"/>
      <c r="FFS203" s="17"/>
      <c r="FFT203" s="17"/>
      <c r="FFU203" s="17"/>
      <c r="FFV203" s="17"/>
      <c r="FFW203" s="17"/>
      <c r="FFX203" s="17"/>
      <c r="FFY203" s="17"/>
      <c r="FFZ203" s="17"/>
      <c r="FGA203" s="17"/>
      <c r="FGB203" s="17"/>
      <c r="FGC203" s="17"/>
      <c r="FGD203" s="17"/>
      <c r="FGE203" s="17"/>
      <c r="FGF203" s="17"/>
      <c r="FGG203" s="17"/>
      <c r="FGH203" s="17"/>
      <c r="FGI203" s="17"/>
      <c r="FGJ203" s="17"/>
      <c r="FGK203" s="17"/>
      <c r="FGL203" s="17"/>
      <c r="FGM203" s="17"/>
      <c r="FGN203" s="17"/>
      <c r="FGO203" s="17"/>
      <c r="FGP203" s="17"/>
      <c r="FGQ203" s="17"/>
      <c r="FGR203" s="17"/>
      <c r="FGS203" s="17"/>
      <c r="FGT203" s="17"/>
      <c r="FGU203" s="17"/>
      <c r="FGV203" s="17"/>
      <c r="FGW203" s="17"/>
      <c r="FGX203" s="17"/>
      <c r="FGY203" s="17"/>
      <c r="FGZ203" s="17"/>
      <c r="FHA203" s="17"/>
      <c r="FHB203" s="17"/>
      <c r="FHC203" s="17"/>
      <c r="FHD203" s="17"/>
      <c r="FHE203" s="17"/>
      <c r="FHF203" s="17"/>
      <c r="FHG203" s="17"/>
      <c r="FHH203" s="17"/>
      <c r="FHI203" s="17"/>
      <c r="FHJ203" s="17"/>
      <c r="FHK203" s="17"/>
      <c r="FHL203" s="17"/>
      <c r="FHM203" s="17"/>
      <c r="FHN203" s="17"/>
      <c r="FHO203" s="17"/>
      <c r="FHP203" s="17"/>
      <c r="FHQ203" s="17"/>
      <c r="FHR203" s="17"/>
      <c r="FHS203" s="17"/>
      <c r="FHT203" s="17"/>
      <c r="FHU203" s="17"/>
      <c r="FHV203" s="17"/>
      <c r="FHW203" s="17"/>
      <c r="FHX203" s="17"/>
      <c r="FHY203" s="17"/>
      <c r="FHZ203" s="17"/>
      <c r="FIA203" s="17"/>
      <c r="FIB203" s="17"/>
      <c r="FIC203" s="17"/>
      <c r="FID203" s="17"/>
      <c r="FIE203" s="17"/>
      <c r="FIF203" s="17"/>
      <c r="FIG203" s="17"/>
      <c r="FIH203" s="17"/>
      <c r="FII203" s="17"/>
      <c r="FIJ203" s="17"/>
      <c r="FIK203" s="17"/>
      <c r="FIL203" s="17"/>
      <c r="FIM203" s="17"/>
      <c r="FIN203" s="17"/>
      <c r="FIO203" s="17"/>
      <c r="FIP203" s="17"/>
      <c r="FIQ203" s="17"/>
      <c r="FIR203" s="17"/>
      <c r="FIS203" s="17"/>
      <c r="FIT203" s="17"/>
      <c r="FIU203" s="17"/>
      <c r="FIV203" s="17"/>
      <c r="FIW203" s="17"/>
      <c r="FIX203" s="17"/>
      <c r="FIY203" s="17"/>
      <c r="FIZ203" s="17"/>
      <c r="FJA203" s="17"/>
      <c r="FJB203" s="17"/>
      <c r="FJC203" s="17"/>
      <c r="FJD203" s="17"/>
      <c r="FJE203" s="17"/>
      <c r="FJF203" s="17"/>
      <c r="FJG203" s="17"/>
      <c r="FJH203" s="17"/>
      <c r="FJI203" s="17"/>
      <c r="FJJ203" s="17"/>
      <c r="FJK203" s="17"/>
      <c r="FJL203" s="17"/>
      <c r="FJM203" s="17"/>
      <c r="FJN203" s="17"/>
      <c r="FJO203" s="17"/>
      <c r="FJP203" s="17"/>
      <c r="FJQ203" s="17"/>
      <c r="FJR203" s="17"/>
      <c r="FJS203" s="17"/>
      <c r="FJT203" s="17"/>
      <c r="FJU203" s="17"/>
      <c r="FJV203" s="17"/>
      <c r="FJW203" s="17"/>
      <c r="FJX203" s="17"/>
      <c r="FJY203" s="17"/>
      <c r="FJZ203" s="17"/>
      <c r="FKA203" s="17"/>
      <c r="FKB203" s="17"/>
      <c r="FKC203" s="17"/>
      <c r="FKD203" s="17"/>
      <c r="FKE203" s="17"/>
      <c r="FKF203" s="17"/>
      <c r="FKG203" s="17"/>
      <c r="FKH203" s="17"/>
      <c r="FKI203" s="17"/>
      <c r="FKJ203" s="17"/>
      <c r="FKK203" s="17"/>
      <c r="FKL203" s="17"/>
      <c r="FKM203" s="17"/>
      <c r="FKN203" s="17"/>
      <c r="FKO203" s="17"/>
      <c r="FKP203" s="17"/>
      <c r="FKQ203" s="17"/>
      <c r="FKR203" s="17"/>
      <c r="FKS203" s="17"/>
      <c r="FKT203" s="17"/>
      <c r="FKU203" s="17"/>
      <c r="FKV203" s="17"/>
      <c r="FKW203" s="17"/>
      <c r="FKX203" s="17"/>
      <c r="FKY203" s="17"/>
      <c r="FKZ203" s="17"/>
      <c r="FLA203" s="17"/>
      <c r="FLB203" s="17"/>
      <c r="FLC203" s="17"/>
      <c r="FLD203" s="17"/>
      <c r="FLE203" s="17"/>
      <c r="FLF203" s="17"/>
      <c r="FLG203" s="17"/>
      <c r="FLH203" s="17"/>
      <c r="FLI203" s="17"/>
      <c r="FLJ203" s="17"/>
      <c r="FLK203" s="17"/>
      <c r="FLL203" s="17"/>
      <c r="FLM203" s="17"/>
      <c r="FLN203" s="17"/>
      <c r="FLO203" s="17"/>
      <c r="FLP203" s="17"/>
      <c r="FLQ203" s="17"/>
      <c r="FLR203" s="17"/>
      <c r="FLS203" s="17"/>
      <c r="FLT203" s="17"/>
      <c r="FLU203" s="17"/>
      <c r="FLV203" s="17"/>
      <c r="FLW203" s="17"/>
      <c r="FLX203" s="17"/>
      <c r="FLY203" s="17"/>
      <c r="FLZ203" s="17"/>
      <c r="FMA203" s="17"/>
      <c r="FMB203" s="17"/>
      <c r="FMC203" s="17"/>
      <c r="FMD203" s="17"/>
      <c r="FME203" s="17"/>
      <c r="FMF203" s="17"/>
      <c r="FMG203" s="17"/>
      <c r="FMH203" s="17"/>
      <c r="FMI203" s="17"/>
      <c r="FMJ203" s="17"/>
      <c r="FMK203" s="17"/>
      <c r="FML203" s="17"/>
      <c r="FMM203" s="17"/>
      <c r="FMN203" s="17"/>
      <c r="FMO203" s="17"/>
      <c r="FMP203" s="17"/>
      <c r="FMQ203" s="17"/>
      <c r="FMR203" s="17"/>
      <c r="FMS203" s="17"/>
      <c r="FMT203" s="17"/>
      <c r="FMU203" s="17"/>
      <c r="FMV203" s="17"/>
      <c r="FMW203" s="17"/>
      <c r="FMX203" s="17"/>
      <c r="FMY203" s="17"/>
      <c r="FMZ203" s="17"/>
      <c r="FNA203" s="17"/>
      <c r="FNB203" s="17"/>
      <c r="FNC203" s="17"/>
      <c r="FND203" s="17"/>
      <c r="FNE203" s="17"/>
      <c r="FNF203" s="17"/>
      <c r="FNG203" s="17"/>
      <c r="FNH203" s="17"/>
      <c r="FNI203" s="17"/>
      <c r="FNJ203" s="17"/>
      <c r="FNK203" s="17"/>
      <c r="FNL203" s="17"/>
      <c r="FNM203" s="17"/>
      <c r="FNN203" s="17"/>
      <c r="FNO203" s="17"/>
      <c r="FNP203" s="17"/>
      <c r="FNQ203" s="17"/>
      <c r="FNR203" s="17"/>
      <c r="FNS203" s="17"/>
      <c r="FNT203" s="17"/>
      <c r="FNU203" s="17"/>
      <c r="FNV203" s="17"/>
      <c r="FNW203" s="17"/>
      <c r="FNX203" s="17"/>
      <c r="FNY203" s="17"/>
      <c r="FNZ203" s="17"/>
      <c r="FOA203" s="17"/>
      <c r="FOB203" s="17"/>
      <c r="FOC203" s="17"/>
      <c r="FOD203" s="17"/>
      <c r="FOE203" s="17"/>
      <c r="FOF203" s="17"/>
      <c r="FOG203" s="17"/>
      <c r="FOH203" s="17"/>
      <c r="FOI203" s="17"/>
      <c r="FOJ203" s="17"/>
      <c r="FOK203" s="17"/>
      <c r="FOL203" s="17"/>
      <c r="FOM203" s="17"/>
      <c r="FON203" s="17"/>
      <c r="FOO203" s="17"/>
      <c r="FOP203" s="17"/>
      <c r="FOQ203" s="17"/>
      <c r="FOR203" s="17"/>
      <c r="FOS203" s="17"/>
      <c r="FOT203" s="17"/>
      <c r="FOU203" s="17"/>
      <c r="FOV203" s="17"/>
      <c r="FOW203" s="17"/>
      <c r="FOX203" s="17"/>
      <c r="FOY203" s="17"/>
      <c r="FOZ203" s="17"/>
      <c r="FPA203" s="17"/>
      <c r="FPB203" s="17"/>
      <c r="FPC203" s="17"/>
      <c r="FPD203" s="17"/>
      <c r="FPE203" s="17"/>
      <c r="FPF203" s="17"/>
      <c r="FPG203" s="17"/>
      <c r="FPH203" s="17"/>
      <c r="FPI203" s="17"/>
      <c r="FPJ203" s="17"/>
      <c r="FPK203" s="17"/>
      <c r="FPL203" s="17"/>
      <c r="FPM203" s="17"/>
      <c r="FPN203" s="17"/>
      <c r="FPO203" s="17"/>
      <c r="FPP203" s="17"/>
      <c r="FPQ203" s="17"/>
      <c r="FPR203" s="17"/>
      <c r="FPS203" s="17"/>
      <c r="FPT203" s="17"/>
      <c r="FPU203" s="17"/>
      <c r="FPV203" s="17"/>
      <c r="FPW203" s="17"/>
      <c r="FPX203" s="17"/>
      <c r="FPY203" s="17"/>
      <c r="FPZ203" s="17"/>
      <c r="FQA203" s="17"/>
      <c r="FQB203" s="17"/>
      <c r="FQC203" s="17"/>
      <c r="FQD203" s="17"/>
      <c r="FQE203" s="17"/>
      <c r="FQF203" s="17"/>
      <c r="FQG203" s="17"/>
      <c r="FQH203" s="17"/>
      <c r="FQI203" s="17"/>
      <c r="FQJ203" s="17"/>
      <c r="FQK203" s="17"/>
      <c r="FQL203" s="17"/>
      <c r="FQM203" s="17"/>
      <c r="FQN203" s="17"/>
      <c r="FQO203" s="17"/>
      <c r="FQP203" s="17"/>
      <c r="FQQ203" s="17"/>
      <c r="FQR203" s="17"/>
      <c r="FQS203" s="17"/>
      <c r="FQT203" s="17"/>
      <c r="FQU203" s="17"/>
      <c r="FQV203" s="17"/>
      <c r="FQW203" s="17"/>
      <c r="FQX203" s="17"/>
      <c r="FQY203" s="17"/>
      <c r="FQZ203" s="17"/>
      <c r="FRA203" s="17"/>
      <c r="FRB203" s="17"/>
      <c r="FRC203" s="17"/>
      <c r="FRD203" s="17"/>
      <c r="FRE203" s="17"/>
      <c r="FRF203" s="17"/>
      <c r="FRG203" s="17"/>
      <c r="FRH203" s="17"/>
      <c r="FRI203" s="17"/>
      <c r="FRJ203" s="17"/>
      <c r="FRK203" s="17"/>
      <c r="FRL203" s="17"/>
      <c r="FRM203" s="17"/>
      <c r="FRN203" s="17"/>
      <c r="FRO203" s="17"/>
      <c r="FRP203" s="17"/>
      <c r="FRQ203" s="17"/>
      <c r="FRR203" s="17"/>
      <c r="FRS203" s="17"/>
      <c r="FRT203" s="17"/>
      <c r="FRU203" s="17"/>
      <c r="FRV203" s="17"/>
      <c r="FRW203" s="17"/>
      <c r="FRX203" s="17"/>
      <c r="FRY203" s="17"/>
      <c r="FRZ203" s="17"/>
      <c r="FSA203" s="17"/>
      <c r="FSB203" s="17"/>
      <c r="FSC203" s="17"/>
      <c r="FSD203" s="17"/>
      <c r="FSE203" s="17"/>
      <c r="FSF203" s="17"/>
      <c r="FSG203" s="17"/>
      <c r="FSH203" s="17"/>
      <c r="FSI203" s="17"/>
      <c r="FSJ203" s="17"/>
      <c r="FSK203" s="17"/>
      <c r="FSL203" s="17"/>
      <c r="FSM203" s="17"/>
      <c r="FSN203" s="17"/>
      <c r="FSO203" s="17"/>
      <c r="FSP203" s="17"/>
      <c r="FSQ203" s="17"/>
      <c r="FSR203" s="17"/>
      <c r="FSS203" s="17"/>
      <c r="FST203" s="17"/>
      <c r="FSU203" s="17"/>
      <c r="FSV203" s="17"/>
      <c r="FSW203" s="17"/>
      <c r="FSX203" s="17"/>
      <c r="FSY203" s="17"/>
      <c r="FSZ203" s="17"/>
      <c r="FTA203" s="17"/>
      <c r="FTB203" s="17"/>
      <c r="FTC203" s="17"/>
      <c r="FTD203" s="17"/>
      <c r="FTE203" s="17"/>
      <c r="FTF203" s="17"/>
      <c r="FTG203" s="17"/>
      <c r="FTH203" s="17"/>
      <c r="FTI203" s="17"/>
      <c r="FTJ203" s="17"/>
      <c r="FTK203" s="17"/>
      <c r="FTL203" s="17"/>
      <c r="FTM203" s="17"/>
      <c r="FTN203" s="17"/>
      <c r="FTO203" s="17"/>
      <c r="FTP203" s="17"/>
      <c r="FTQ203" s="17"/>
      <c r="FTR203" s="17"/>
      <c r="FTS203" s="17"/>
      <c r="FTT203" s="17"/>
      <c r="FTU203" s="17"/>
      <c r="FTV203" s="17"/>
      <c r="FTW203" s="17"/>
      <c r="FTX203" s="17"/>
      <c r="FTY203" s="17"/>
      <c r="FTZ203" s="17"/>
      <c r="FUA203" s="17"/>
      <c r="FUB203" s="17"/>
      <c r="FUC203" s="17"/>
      <c r="FUD203" s="17"/>
      <c r="FUE203" s="17"/>
      <c r="FUF203" s="17"/>
      <c r="FUG203" s="17"/>
      <c r="FUH203" s="17"/>
      <c r="FUI203" s="17"/>
      <c r="FUJ203" s="17"/>
      <c r="FUK203" s="17"/>
      <c r="FUL203" s="17"/>
      <c r="FUM203" s="17"/>
      <c r="FUN203" s="17"/>
      <c r="FUO203" s="17"/>
      <c r="FUP203" s="17"/>
      <c r="FUQ203" s="17"/>
      <c r="FUR203" s="17"/>
      <c r="FUS203" s="17"/>
      <c r="FUT203" s="17"/>
      <c r="FUU203" s="17"/>
      <c r="FUV203" s="17"/>
      <c r="FUW203" s="17"/>
      <c r="FUX203" s="17"/>
      <c r="FUY203" s="17"/>
      <c r="FUZ203" s="17"/>
      <c r="FVA203" s="17"/>
      <c r="FVB203" s="17"/>
      <c r="FVC203" s="17"/>
      <c r="FVD203" s="17"/>
      <c r="FVE203" s="17"/>
      <c r="FVF203" s="17"/>
      <c r="FVG203" s="17"/>
      <c r="FVH203" s="17"/>
      <c r="FVI203" s="17"/>
      <c r="FVJ203" s="17"/>
      <c r="FVK203" s="17"/>
      <c r="FVL203" s="17"/>
      <c r="FVM203" s="17"/>
      <c r="FVN203" s="17"/>
      <c r="FVO203" s="17"/>
      <c r="FVP203" s="17"/>
      <c r="FVQ203" s="17"/>
      <c r="FVR203" s="17"/>
      <c r="FVS203" s="17"/>
      <c r="FVT203" s="17"/>
      <c r="FVU203" s="17"/>
      <c r="FVV203" s="17"/>
      <c r="FVW203" s="17"/>
      <c r="FVX203" s="17"/>
      <c r="FVY203" s="17"/>
      <c r="FVZ203" s="17"/>
      <c r="FWA203" s="17"/>
      <c r="FWB203" s="17"/>
      <c r="FWC203" s="17"/>
      <c r="FWD203" s="17"/>
      <c r="FWE203" s="17"/>
      <c r="FWF203" s="17"/>
      <c r="FWG203" s="17"/>
      <c r="FWH203" s="17"/>
      <c r="FWI203" s="17"/>
      <c r="FWJ203" s="17"/>
      <c r="FWK203" s="17"/>
      <c r="FWL203" s="17"/>
      <c r="FWM203" s="17"/>
      <c r="FWN203" s="17"/>
      <c r="FWO203" s="17"/>
      <c r="FWP203" s="17"/>
      <c r="FWQ203" s="17"/>
      <c r="FWR203" s="17"/>
      <c r="FWS203" s="17"/>
      <c r="FWT203" s="17"/>
      <c r="FWU203" s="17"/>
      <c r="FWV203" s="17"/>
      <c r="FWW203" s="17"/>
      <c r="FWX203" s="17"/>
      <c r="FWY203" s="17"/>
      <c r="FWZ203" s="17"/>
      <c r="FXA203" s="17"/>
      <c r="FXB203" s="17"/>
      <c r="FXC203" s="17"/>
      <c r="FXD203" s="17"/>
      <c r="FXE203" s="17"/>
      <c r="FXF203" s="17"/>
      <c r="FXG203" s="17"/>
      <c r="FXH203" s="17"/>
      <c r="FXI203" s="17"/>
      <c r="FXJ203" s="17"/>
      <c r="FXK203" s="17"/>
      <c r="FXL203" s="17"/>
      <c r="FXM203" s="17"/>
      <c r="FXN203" s="17"/>
      <c r="FXO203" s="17"/>
      <c r="FXP203" s="17"/>
      <c r="FXQ203" s="17"/>
      <c r="FXR203" s="17"/>
      <c r="FXS203" s="17"/>
      <c r="FXT203" s="17"/>
      <c r="FXU203" s="17"/>
      <c r="FXV203" s="17"/>
      <c r="FXW203" s="17"/>
      <c r="FXX203" s="17"/>
      <c r="FXY203" s="17"/>
      <c r="FXZ203" s="17"/>
      <c r="FYA203" s="17"/>
      <c r="FYB203" s="17"/>
      <c r="FYC203" s="17"/>
      <c r="FYD203" s="17"/>
      <c r="FYE203" s="17"/>
      <c r="FYF203" s="17"/>
      <c r="FYG203" s="17"/>
      <c r="FYH203" s="17"/>
      <c r="FYI203" s="17"/>
      <c r="FYJ203" s="17"/>
      <c r="FYK203" s="17"/>
      <c r="FYL203" s="17"/>
      <c r="FYM203" s="17"/>
      <c r="FYN203" s="17"/>
      <c r="FYO203" s="17"/>
      <c r="FYP203" s="17"/>
      <c r="FYQ203" s="17"/>
      <c r="FYR203" s="17"/>
      <c r="FYS203" s="17"/>
      <c r="FYT203" s="17"/>
      <c r="FYU203" s="17"/>
      <c r="FYV203" s="17"/>
      <c r="FYW203" s="17"/>
      <c r="FYX203" s="17"/>
      <c r="FYY203" s="17"/>
      <c r="FYZ203" s="17"/>
      <c r="FZA203" s="17"/>
      <c r="FZB203" s="17"/>
      <c r="FZC203" s="17"/>
      <c r="FZD203" s="17"/>
      <c r="FZE203" s="17"/>
      <c r="FZF203" s="17"/>
      <c r="FZG203" s="17"/>
      <c r="FZH203" s="17"/>
      <c r="FZI203" s="17"/>
      <c r="FZJ203" s="17"/>
      <c r="FZK203" s="17"/>
      <c r="FZL203" s="17"/>
      <c r="FZM203" s="17"/>
      <c r="FZN203" s="17"/>
      <c r="FZO203" s="17"/>
      <c r="FZP203" s="17"/>
      <c r="FZQ203" s="17"/>
      <c r="FZR203" s="17"/>
      <c r="FZS203" s="17"/>
      <c r="FZT203" s="17"/>
      <c r="FZU203" s="17"/>
      <c r="FZV203" s="17"/>
      <c r="FZW203" s="17"/>
      <c r="FZX203" s="17"/>
      <c r="FZY203" s="17"/>
      <c r="FZZ203" s="17"/>
      <c r="GAA203" s="17"/>
      <c r="GAB203" s="17"/>
      <c r="GAC203" s="17"/>
      <c r="GAD203" s="17"/>
      <c r="GAE203" s="17"/>
      <c r="GAF203" s="17"/>
      <c r="GAG203" s="17"/>
      <c r="GAH203" s="17"/>
      <c r="GAI203" s="17"/>
      <c r="GAJ203" s="17"/>
      <c r="GAK203" s="17"/>
      <c r="GAL203" s="17"/>
      <c r="GAM203" s="17"/>
      <c r="GAN203" s="17"/>
      <c r="GAO203" s="17"/>
      <c r="GAP203" s="17"/>
      <c r="GAQ203" s="17"/>
      <c r="GAR203" s="17"/>
      <c r="GAS203" s="17"/>
      <c r="GAT203" s="17"/>
      <c r="GAU203" s="17"/>
      <c r="GAV203" s="17"/>
      <c r="GAW203" s="17"/>
      <c r="GAX203" s="17"/>
      <c r="GAY203" s="17"/>
      <c r="GAZ203" s="17"/>
      <c r="GBA203" s="17"/>
      <c r="GBB203" s="17"/>
      <c r="GBC203" s="17"/>
      <c r="GBD203" s="17"/>
      <c r="GBE203" s="17"/>
      <c r="GBF203" s="17"/>
      <c r="GBG203" s="17"/>
      <c r="GBH203" s="17"/>
      <c r="GBI203" s="17"/>
      <c r="GBJ203" s="17"/>
      <c r="GBK203" s="17"/>
      <c r="GBL203" s="17"/>
      <c r="GBM203" s="17"/>
      <c r="GBN203" s="17"/>
      <c r="GBO203" s="17"/>
      <c r="GBP203" s="17"/>
      <c r="GBQ203" s="17"/>
      <c r="GBR203" s="17"/>
      <c r="GBS203" s="17"/>
      <c r="GBT203" s="17"/>
      <c r="GBU203" s="17"/>
      <c r="GBV203" s="17"/>
      <c r="GBW203" s="17"/>
      <c r="GBX203" s="17"/>
      <c r="GBY203" s="17"/>
      <c r="GBZ203" s="17"/>
      <c r="GCA203" s="17"/>
      <c r="GCB203" s="17"/>
      <c r="GCC203" s="17"/>
      <c r="GCD203" s="17"/>
      <c r="GCE203" s="17"/>
      <c r="GCF203" s="17"/>
      <c r="GCG203" s="17"/>
      <c r="GCH203" s="17"/>
      <c r="GCI203" s="17"/>
      <c r="GCJ203" s="17"/>
      <c r="GCK203" s="17"/>
      <c r="GCL203" s="17"/>
      <c r="GCM203" s="17"/>
      <c r="GCN203" s="17"/>
      <c r="GCO203" s="17"/>
      <c r="GCP203" s="17"/>
      <c r="GCQ203" s="17"/>
      <c r="GCR203" s="17"/>
      <c r="GCS203" s="17"/>
      <c r="GCT203" s="17"/>
      <c r="GCU203" s="17"/>
      <c r="GCV203" s="17"/>
      <c r="GCW203" s="17"/>
      <c r="GCX203" s="17"/>
      <c r="GCY203" s="17"/>
      <c r="GCZ203" s="17"/>
      <c r="GDA203" s="17"/>
      <c r="GDB203" s="17"/>
      <c r="GDC203" s="17"/>
      <c r="GDD203" s="17"/>
      <c r="GDE203" s="17"/>
      <c r="GDF203" s="17"/>
      <c r="GDG203" s="17"/>
      <c r="GDH203" s="17"/>
      <c r="GDI203" s="17"/>
      <c r="GDJ203" s="17"/>
      <c r="GDK203" s="17"/>
      <c r="GDL203" s="17"/>
      <c r="GDM203" s="17"/>
      <c r="GDN203" s="17"/>
      <c r="GDO203" s="17"/>
      <c r="GDP203" s="17"/>
      <c r="GDQ203" s="17"/>
      <c r="GDR203" s="17"/>
      <c r="GDS203" s="17"/>
      <c r="GDT203" s="17"/>
      <c r="GDU203" s="17"/>
      <c r="GDV203" s="17"/>
      <c r="GDW203" s="17"/>
      <c r="GDX203" s="17"/>
      <c r="GDY203" s="17"/>
      <c r="GDZ203" s="17"/>
      <c r="GEA203" s="17"/>
      <c r="GEB203" s="17"/>
      <c r="GEC203" s="17"/>
      <c r="GED203" s="17"/>
      <c r="GEE203" s="17"/>
      <c r="GEF203" s="17"/>
      <c r="GEG203" s="17"/>
      <c r="GEH203" s="17"/>
      <c r="GEI203" s="17"/>
      <c r="GEJ203" s="17"/>
      <c r="GEK203" s="17"/>
      <c r="GEL203" s="17"/>
      <c r="GEM203" s="17"/>
      <c r="GEN203" s="17"/>
      <c r="GEO203" s="17"/>
      <c r="GEP203" s="17"/>
      <c r="GEQ203" s="17"/>
      <c r="GER203" s="17"/>
      <c r="GES203" s="17"/>
      <c r="GET203" s="17"/>
      <c r="GEU203" s="17"/>
      <c r="GEV203" s="17"/>
      <c r="GEW203" s="17"/>
      <c r="GEX203" s="17"/>
      <c r="GEY203" s="17"/>
      <c r="GEZ203" s="17"/>
      <c r="GFA203" s="17"/>
      <c r="GFB203" s="17"/>
      <c r="GFC203" s="17"/>
      <c r="GFD203" s="17"/>
      <c r="GFE203" s="17"/>
      <c r="GFF203" s="17"/>
      <c r="GFG203" s="17"/>
      <c r="GFH203" s="17"/>
      <c r="GFI203" s="17"/>
      <c r="GFJ203" s="17"/>
      <c r="GFK203" s="17"/>
      <c r="GFL203" s="17"/>
      <c r="GFM203" s="17"/>
      <c r="GFN203" s="17"/>
      <c r="GFO203" s="17"/>
      <c r="GFP203" s="17"/>
      <c r="GFQ203" s="17"/>
      <c r="GFR203" s="17"/>
      <c r="GFS203" s="17"/>
      <c r="GFT203" s="17"/>
      <c r="GFU203" s="17"/>
      <c r="GFV203" s="17"/>
      <c r="GFW203" s="17"/>
      <c r="GFX203" s="17"/>
      <c r="GFY203" s="17"/>
      <c r="GFZ203" s="17"/>
      <c r="GGA203" s="17"/>
      <c r="GGB203" s="17"/>
      <c r="GGC203" s="17"/>
      <c r="GGD203" s="17"/>
      <c r="GGE203" s="17"/>
      <c r="GGF203" s="17"/>
      <c r="GGG203" s="17"/>
      <c r="GGH203" s="17"/>
      <c r="GGI203" s="17"/>
      <c r="GGJ203" s="17"/>
      <c r="GGK203" s="17"/>
      <c r="GGL203" s="17"/>
      <c r="GGM203" s="17"/>
      <c r="GGN203" s="17"/>
      <c r="GGO203" s="17"/>
      <c r="GGP203" s="17"/>
      <c r="GGQ203" s="17"/>
      <c r="GGR203" s="17"/>
      <c r="GGS203" s="17"/>
      <c r="GGT203" s="17"/>
      <c r="GGU203" s="17"/>
      <c r="GGV203" s="17"/>
      <c r="GGW203" s="17"/>
      <c r="GGX203" s="17"/>
      <c r="GGY203" s="17"/>
      <c r="GGZ203" s="17"/>
      <c r="GHA203" s="17"/>
      <c r="GHB203" s="17"/>
      <c r="GHC203" s="17"/>
      <c r="GHD203" s="17"/>
      <c r="GHE203" s="17"/>
      <c r="GHF203" s="17"/>
      <c r="GHG203" s="17"/>
      <c r="GHH203" s="17"/>
      <c r="GHI203" s="17"/>
      <c r="GHJ203" s="17"/>
      <c r="GHK203" s="17"/>
      <c r="GHL203" s="17"/>
      <c r="GHM203" s="17"/>
      <c r="GHN203" s="17"/>
      <c r="GHO203" s="17"/>
      <c r="GHP203" s="17"/>
      <c r="GHQ203" s="17"/>
      <c r="GHR203" s="17"/>
      <c r="GHS203" s="17"/>
      <c r="GHT203" s="17"/>
      <c r="GHU203" s="17"/>
      <c r="GHV203" s="17"/>
      <c r="GHW203" s="17"/>
      <c r="GHX203" s="17"/>
      <c r="GHY203" s="17"/>
      <c r="GHZ203" s="17"/>
      <c r="GIA203" s="17"/>
      <c r="GIB203" s="17"/>
      <c r="GIC203" s="17"/>
      <c r="GID203" s="17"/>
      <c r="GIE203" s="17"/>
      <c r="GIF203" s="17"/>
      <c r="GIG203" s="17"/>
      <c r="GIH203" s="17"/>
      <c r="GII203" s="17"/>
      <c r="GIJ203" s="17"/>
      <c r="GIK203" s="17"/>
      <c r="GIL203" s="17"/>
      <c r="GIM203" s="17"/>
      <c r="GIN203" s="17"/>
      <c r="GIO203" s="17"/>
      <c r="GIP203" s="17"/>
      <c r="GIQ203" s="17"/>
      <c r="GIR203" s="17"/>
      <c r="GIS203" s="17"/>
      <c r="GIT203" s="17"/>
      <c r="GIU203" s="17"/>
      <c r="GIV203" s="17"/>
      <c r="GIW203" s="17"/>
      <c r="GIX203" s="17"/>
      <c r="GIY203" s="17"/>
      <c r="GIZ203" s="17"/>
      <c r="GJA203" s="17"/>
      <c r="GJB203" s="17"/>
      <c r="GJC203" s="17"/>
      <c r="GJD203" s="17"/>
      <c r="GJE203" s="17"/>
      <c r="GJF203" s="17"/>
      <c r="GJG203" s="17"/>
      <c r="GJH203" s="17"/>
      <c r="GJI203" s="17"/>
      <c r="GJJ203" s="17"/>
      <c r="GJK203" s="17"/>
      <c r="GJL203" s="17"/>
      <c r="GJM203" s="17"/>
      <c r="GJN203" s="17"/>
      <c r="GJO203" s="17"/>
      <c r="GJP203" s="17"/>
      <c r="GJQ203" s="17"/>
      <c r="GJR203" s="17"/>
      <c r="GJS203" s="17"/>
      <c r="GJT203" s="17"/>
      <c r="GJU203" s="17"/>
      <c r="GJV203" s="17"/>
      <c r="GJW203" s="17"/>
      <c r="GJX203" s="17"/>
      <c r="GJY203" s="17"/>
      <c r="GJZ203" s="17"/>
      <c r="GKA203" s="17"/>
      <c r="GKB203" s="17"/>
      <c r="GKC203" s="17"/>
      <c r="GKD203" s="17"/>
      <c r="GKE203" s="17"/>
      <c r="GKF203" s="17"/>
      <c r="GKG203" s="17"/>
      <c r="GKH203" s="17"/>
      <c r="GKI203" s="17"/>
      <c r="GKJ203" s="17"/>
      <c r="GKK203" s="17"/>
      <c r="GKL203" s="17"/>
      <c r="GKM203" s="17"/>
      <c r="GKN203" s="17"/>
      <c r="GKO203" s="17"/>
      <c r="GKP203" s="17"/>
      <c r="GKQ203" s="17"/>
      <c r="GKR203" s="17"/>
      <c r="GKS203" s="17"/>
      <c r="GKT203" s="17"/>
      <c r="GKU203" s="17"/>
      <c r="GKV203" s="17"/>
      <c r="GKW203" s="17"/>
      <c r="GKX203" s="17"/>
      <c r="GKY203" s="17"/>
      <c r="GKZ203" s="17"/>
      <c r="GLA203" s="17"/>
      <c r="GLB203" s="17"/>
      <c r="GLC203" s="17"/>
      <c r="GLD203" s="17"/>
      <c r="GLE203" s="17"/>
      <c r="GLF203" s="17"/>
      <c r="GLG203" s="17"/>
      <c r="GLH203" s="17"/>
      <c r="GLI203" s="17"/>
      <c r="GLJ203" s="17"/>
      <c r="GLK203" s="17"/>
      <c r="GLL203" s="17"/>
      <c r="GLM203" s="17"/>
      <c r="GLN203" s="17"/>
      <c r="GLO203" s="17"/>
      <c r="GLP203" s="17"/>
      <c r="GLQ203" s="17"/>
      <c r="GLR203" s="17"/>
      <c r="GLS203" s="17"/>
      <c r="GLT203" s="17"/>
      <c r="GLU203" s="17"/>
      <c r="GLV203" s="17"/>
      <c r="GLW203" s="17"/>
      <c r="GLX203" s="17"/>
      <c r="GLY203" s="17"/>
      <c r="GLZ203" s="17"/>
      <c r="GMA203" s="17"/>
      <c r="GMB203" s="17"/>
      <c r="GMC203" s="17"/>
      <c r="GMD203" s="17"/>
      <c r="GME203" s="17"/>
      <c r="GMF203" s="17"/>
      <c r="GMG203" s="17"/>
      <c r="GMH203" s="17"/>
      <c r="GMI203" s="17"/>
      <c r="GMJ203" s="17"/>
      <c r="GMK203" s="17"/>
      <c r="GML203" s="17"/>
      <c r="GMM203" s="17"/>
      <c r="GMN203" s="17"/>
      <c r="GMO203" s="17"/>
      <c r="GMP203" s="17"/>
      <c r="GMQ203" s="17"/>
      <c r="GMR203" s="17"/>
      <c r="GMS203" s="17"/>
      <c r="GMT203" s="17"/>
      <c r="GMU203" s="17"/>
      <c r="GMV203" s="17"/>
      <c r="GMW203" s="17"/>
      <c r="GMX203" s="17"/>
      <c r="GMY203" s="17"/>
      <c r="GMZ203" s="17"/>
      <c r="GNA203" s="17"/>
      <c r="GNB203" s="17"/>
      <c r="GNC203" s="17"/>
      <c r="GND203" s="17"/>
      <c r="GNE203" s="17"/>
      <c r="GNF203" s="17"/>
      <c r="GNG203" s="17"/>
      <c r="GNH203" s="17"/>
      <c r="GNI203" s="17"/>
      <c r="GNJ203" s="17"/>
      <c r="GNK203" s="17"/>
      <c r="GNL203" s="17"/>
      <c r="GNM203" s="17"/>
      <c r="GNN203" s="17"/>
      <c r="GNO203" s="17"/>
      <c r="GNP203" s="17"/>
      <c r="GNQ203" s="17"/>
      <c r="GNR203" s="17"/>
      <c r="GNS203" s="17"/>
      <c r="GNT203" s="17"/>
      <c r="GNU203" s="17"/>
      <c r="GNV203" s="17"/>
      <c r="GNW203" s="17"/>
      <c r="GNX203" s="17"/>
      <c r="GNY203" s="17"/>
      <c r="GNZ203" s="17"/>
      <c r="GOA203" s="17"/>
      <c r="GOB203" s="17"/>
      <c r="GOC203" s="17"/>
      <c r="GOD203" s="17"/>
      <c r="GOE203" s="17"/>
      <c r="GOF203" s="17"/>
      <c r="GOG203" s="17"/>
      <c r="GOH203" s="17"/>
      <c r="GOI203" s="17"/>
      <c r="GOJ203" s="17"/>
      <c r="GOK203" s="17"/>
      <c r="GOL203" s="17"/>
      <c r="GOM203" s="17"/>
      <c r="GON203" s="17"/>
      <c r="GOO203" s="17"/>
      <c r="GOP203" s="17"/>
      <c r="GOQ203" s="17"/>
      <c r="GOR203" s="17"/>
      <c r="GOS203" s="17"/>
      <c r="GOT203" s="17"/>
      <c r="GOU203" s="17"/>
      <c r="GOV203" s="17"/>
      <c r="GOW203" s="17"/>
      <c r="GOX203" s="17"/>
      <c r="GOY203" s="17"/>
      <c r="GOZ203" s="17"/>
      <c r="GPA203" s="17"/>
      <c r="GPB203" s="17"/>
      <c r="GPC203" s="17"/>
      <c r="GPD203" s="17"/>
      <c r="GPE203" s="17"/>
      <c r="GPF203" s="17"/>
      <c r="GPG203" s="17"/>
      <c r="GPH203" s="17"/>
      <c r="GPI203" s="17"/>
      <c r="GPJ203" s="17"/>
      <c r="GPK203" s="17"/>
      <c r="GPL203" s="17"/>
      <c r="GPM203" s="17"/>
      <c r="GPN203" s="17"/>
      <c r="GPO203" s="17"/>
      <c r="GPP203" s="17"/>
      <c r="GPQ203" s="17"/>
      <c r="GPR203" s="17"/>
      <c r="GPS203" s="17"/>
      <c r="GPT203" s="17"/>
      <c r="GPU203" s="17"/>
      <c r="GPV203" s="17"/>
      <c r="GPW203" s="17"/>
      <c r="GPX203" s="17"/>
      <c r="GPY203" s="17"/>
      <c r="GPZ203" s="17"/>
      <c r="GQA203" s="17"/>
      <c r="GQB203" s="17"/>
      <c r="GQC203" s="17"/>
      <c r="GQD203" s="17"/>
      <c r="GQE203" s="17"/>
      <c r="GQF203" s="17"/>
      <c r="GQG203" s="17"/>
      <c r="GQH203" s="17"/>
      <c r="GQI203" s="17"/>
      <c r="GQJ203" s="17"/>
      <c r="GQK203" s="17"/>
      <c r="GQL203" s="17"/>
      <c r="GQM203" s="17"/>
      <c r="GQN203" s="17"/>
      <c r="GQO203" s="17"/>
      <c r="GQP203" s="17"/>
      <c r="GQQ203" s="17"/>
      <c r="GQR203" s="17"/>
      <c r="GQS203" s="17"/>
      <c r="GQT203" s="17"/>
      <c r="GQU203" s="17"/>
      <c r="GQV203" s="17"/>
      <c r="GQW203" s="17"/>
      <c r="GQX203" s="17"/>
      <c r="GQY203" s="17"/>
      <c r="GQZ203" s="17"/>
      <c r="GRA203" s="17"/>
      <c r="GRB203" s="17"/>
      <c r="GRC203" s="17"/>
      <c r="GRD203" s="17"/>
      <c r="GRE203" s="17"/>
      <c r="GRF203" s="17"/>
      <c r="GRG203" s="17"/>
      <c r="GRH203" s="17"/>
      <c r="GRI203" s="17"/>
      <c r="GRJ203" s="17"/>
      <c r="GRK203" s="17"/>
      <c r="GRL203" s="17"/>
      <c r="GRM203" s="17"/>
      <c r="GRN203" s="17"/>
      <c r="GRO203" s="17"/>
      <c r="GRP203" s="17"/>
      <c r="GRQ203" s="17"/>
      <c r="GRR203" s="17"/>
      <c r="GRS203" s="17"/>
      <c r="GRT203" s="17"/>
      <c r="GRU203" s="17"/>
      <c r="GRV203" s="17"/>
      <c r="GRW203" s="17"/>
      <c r="GRX203" s="17"/>
      <c r="GRY203" s="17"/>
      <c r="GRZ203" s="17"/>
      <c r="GSA203" s="17"/>
      <c r="GSB203" s="17"/>
      <c r="GSC203" s="17"/>
      <c r="GSD203" s="17"/>
      <c r="GSE203" s="17"/>
      <c r="GSF203" s="17"/>
      <c r="GSG203" s="17"/>
      <c r="GSH203" s="17"/>
      <c r="GSI203" s="17"/>
      <c r="GSJ203" s="17"/>
      <c r="GSK203" s="17"/>
      <c r="GSL203" s="17"/>
      <c r="GSM203" s="17"/>
      <c r="GSN203" s="17"/>
      <c r="GSO203" s="17"/>
      <c r="GSP203" s="17"/>
      <c r="GSQ203" s="17"/>
      <c r="GSR203" s="17"/>
      <c r="GSS203" s="17"/>
      <c r="GST203" s="17"/>
      <c r="GSU203" s="17"/>
      <c r="GSV203" s="17"/>
      <c r="GSW203" s="17"/>
      <c r="GSX203" s="17"/>
      <c r="GSY203" s="17"/>
      <c r="GSZ203" s="17"/>
      <c r="GTA203" s="17"/>
      <c r="GTB203" s="17"/>
      <c r="GTC203" s="17"/>
      <c r="GTD203" s="17"/>
      <c r="GTE203" s="17"/>
      <c r="GTF203" s="17"/>
      <c r="GTG203" s="17"/>
      <c r="GTH203" s="17"/>
      <c r="GTI203" s="17"/>
      <c r="GTJ203" s="17"/>
      <c r="GTK203" s="17"/>
      <c r="GTL203" s="17"/>
      <c r="GTM203" s="17"/>
      <c r="GTN203" s="17"/>
      <c r="GTO203" s="17"/>
      <c r="GTP203" s="17"/>
      <c r="GTQ203" s="17"/>
      <c r="GTR203" s="17"/>
      <c r="GTS203" s="17"/>
      <c r="GTT203" s="17"/>
      <c r="GTU203" s="17"/>
      <c r="GTV203" s="17"/>
      <c r="GTW203" s="17"/>
      <c r="GTX203" s="17"/>
      <c r="GTY203" s="17"/>
      <c r="GTZ203" s="17"/>
      <c r="GUA203" s="17"/>
      <c r="GUB203" s="17"/>
      <c r="GUC203" s="17"/>
      <c r="GUD203" s="17"/>
      <c r="GUE203" s="17"/>
      <c r="GUF203" s="17"/>
      <c r="GUG203" s="17"/>
      <c r="GUH203" s="17"/>
      <c r="GUI203" s="17"/>
      <c r="GUJ203" s="17"/>
      <c r="GUK203" s="17"/>
      <c r="GUL203" s="17"/>
      <c r="GUM203" s="17"/>
      <c r="GUN203" s="17"/>
      <c r="GUO203" s="17"/>
      <c r="GUP203" s="17"/>
      <c r="GUQ203" s="17"/>
      <c r="GUR203" s="17"/>
      <c r="GUS203" s="17"/>
      <c r="GUT203" s="17"/>
      <c r="GUU203" s="17"/>
      <c r="GUV203" s="17"/>
      <c r="GUW203" s="17"/>
      <c r="GUX203" s="17"/>
      <c r="GUY203" s="17"/>
      <c r="GUZ203" s="17"/>
      <c r="GVA203" s="17"/>
      <c r="GVB203" s="17"/>
      <c r="GVC203" s="17"/>
      <c r="GVD203" s="17"/>
      <c r="GVE203" s="17"/>
      <c r="GVF203" s="17"/>
      <c r="GVG203" s="17"/>
      <c r="GVH203" s="17"/>
      <c r="GVI203" s="17"/>
      <c r="GVJ203" s="17"/>
      <c r="GVK203" s="17"/>
      <c r="GVL203" s="17"/>
      <c r="GVM203" s="17"/>
      <c r="GVN203" s="17"/>
      <c r="GVO203" s="17"/>
      <c r="GVP203" s="17"/>
      <c r="GVQ203" s="17"/>
      <c r="GVR203" s="17"/>
      <c r="GVS203" s="17"/>
      <c r="GVT203" s="17"/>
      <c r="GVU203" s="17"/>
      <c r="GVV203" s="17"/>
      <c r="GVW203" s="17"/>
      <c r="GVX203" s="17"/>
      <c r="GVY203" s="17"/>
      <c r="GVZ203" s="17"/>
      <c r="GWA203" s="17"/>
      <c r="GWB203" s="17"/>
      <c r="GWC203" s="17"/>
      <c r="GWD203" s="17"/>
      <c r="GWE203" s="17"/>
      <c r="GWF203" s="17"/>
      <c r="GWG203" s="17"/>
      <c r="GWH203" s="17"/>
      <c r="GWI203" s="17"/>
      <c r="GWJ203" s="17"/>
      <c r="GWK203" s="17"/>
      <c r="GWL203" s="17"/>
      <c r="GWM203" s="17"/>
      <c r="GWN203" s="17"/>
      <c r="GWO203" s="17"/>
      <c r="GWP203" s="17"/>
      <c r="GWQ203" s="17"/>
      <c r="GWR203" s="17"/>
      <c r="GWS203" s="17"/>
      <c r="GWT203" s="17"/>
      <c r="GWU203" s="17"/>
      <c r="GWV203" s="17"/>
      <c r="GWW203" s="17"/>
      <c r="GWX203" s="17"/>
      <c r="GWY203" s="17"/>
      <c r="GWZ203" s="17"/>
      <c r="GXA203" s="17"/>
      <c r="GXB203" s="17"/>
      <c r="GXC203" s="17"/>
      <c r="GXD203" s="17"/>
      <c r="GXE203" s="17"/>
      <c r="GXF203" s="17"/>
      <c r="GXG203" s="17"/>
      <c r="GXH203" s="17"/>
      <c r="GXI203" s="17"/>
      <c r="GXJ203" s="17"/>
      <c r="GXK203" s="17"/>
      <c r="GXL203" s="17"/>
      <c r="GXM203" s="17"/>
      <c r="GXN203" s="17"/>
      <c r="GXO203" s="17"/>
      <c r="GXP203" s="17"/>
      <c r="GXQ203" s="17"/>
      <c r="GXR203" s="17"/>
      <c r="GXS203" s="17"/>
      <c r="GXT203" s="17"/>
      <c r="GXU203" s="17"/>
      <c r="GXV203" s="17"/>
      <c r="GXW203" s="17"/>
      <c r="GXX203" s="17"/>
      <c r="GXY203" s="17"/>
      <c r="GXZ203" s="17"/>
      <c r="GYA203" s="17"/>
      <c r="GYB203" s="17"/>
      <c r="GYC203" s="17"/>
      <c r="GYD203" s="17"/>
      <c r="GYE203" s="17"/>
      <c r="GYF203" s="17"/>
      <c r="GYG203" s="17"/>
      <c r="GYH203" s="17"/>
      <c r="GYI203" s="17"/>
      <c r="GYJ203" s="17"/>
      <c r="GYK203" s="17"/>
      <c r="GYL203" s="17"/>
      <c r="GYM203" s="17"/>
      <c r="GYN203" s="17"/>
      <c r="GYO203" s="17"/>
      <c r="GYP203" s="17"/>
      <c r="GYQ203" s="17"/>
      <c r="GYR203" s="17"/>
      <c r="GYS203" s="17"/>
      <c r="GYT203" s="17"/>
      <c r="GYU203" s="17"/>
      <c r="GYV203" s="17"/>
      <c r="GYW203" s="17"/>
      <c r="GYX203" s="17"/>
      <c r="GYY203" s="17"/>
      <c r="GYZ203" s="17"/>
      <c r="GZA203" s="17"/>
      <c r="GZB203" s="17"/>
      <c r="GZC203" s="17"/>
      <c r="GZD203" s="17"/>
      <c r="GZE203" s="17"/>
      <c r="GZF203" s="17"/>
      <c r="GZG203" s="17"/>
      <c r="GZH203" s="17"/>
      <c r="GZI203" s="17"/>
      <c r="GZJ203" s="17"/>
      <c r="GZK203" s="17"/>
      <c r="GZL203" s="17"/>
      <c r="GZM203" s="17"/>
      <c r="GZN203" s="17"/>
      <c r="GZO203" s="17"/>
      <c r="GZP203" s="17"/>
      <c r="GZQ203" s="17"/>
      <c r="GZR203" s="17"/>
      <c r="GZS203" s="17"/>
      <c r="GZT203" s="17"/>
      <c r="GZU203" s="17"/>
      <c r="GZV203" s="17"/>
      <c r="GZW203" s="17"/>
      <c r="GZX203" s="17"/>
      <c r="GZY203" s="17"/>
      <c r="GZZ203" s="17"/>
      <c r="HAA203" s="17"/>
      <c r="HAB203" s="17"/>
      <c r="HAC203" s="17"/>
      <c r="HAD203" s="17"/>
      <c r="HAE203" s="17"/>
      <c r="HAF203" s="17"/>
      <c r="HAG203" s="17"/>
      <c r="HAH203" s="17"/>
      <c r="HAI203" s="17"/>
      <c r="HAJ203" s="17"/>
      <c r="HAK203" s="17"/>
      <c r="HAL203" s="17"/>
      <c r="HAM203" s="17"/>
      <c r="HAN203" s="17"/>
      <c r="HAO203" s="17"/>
      <c r="HAP203" s="17"/>
      <c r="HAQ203" s="17"/>
      <c r="HAR203" s="17"/>
      <c r="HAS203" s="17"/>
      <c r="HAT203" s="17"/>
      <c r="HAU203" s="17"/>
      <c r="HAV203" s="17"/>
      <c r="HAW203" s="17"/>
      <c r="HAX203" s="17"/>
      <c r="HAY203" s="17"/>
      <c r="HAZ203" s="17"/>
      <c r="HBA203" s="17"/>
      <c r="HBB203" s="17"/>
      <c r="HBC203" s="17"/>
      <c r="HBD203" s="17"/>
      <c r="HBE203" s="17"/>
      <c r="HBF203" s="17"/>
      <c r="HBG203" s="17"/>
      <c r="HBH203" s="17"/>
      <c r="HBI203" s="17"/>
      <c r="HBJ203" s="17"/>
      <c r="HBK203" s="17"/>
      <c r="HBL203" s="17"/>
      <c r="HBM203" s="17"/>
      <c r="HBN203" s="17"/>
      <c r="HBO203" s="17"/>
      <c r="HBP203" s="17"/>
      <c r="HBQ203" s="17"/>
      <c r="HBR203" s="17"/>
      <c r="HBS203" s="17"/>
      <c r="HBT203" s="17"/>
      <c r="HBU203" s="17"/>
      <c r="HBV203" s="17"/>
      <c r="HBW203" s="17"/>
      <c r="HBX203" s="17"/>
      <c r="HBY203" s="17"/>
      <c r="HBZ203" s="17"/>
      <c r="HCA203" s="17"/>
      <c r="HCB203" s="17"/>
      <c r="HCC203" s="17"/>
      <c r="HCD203" s="17"/>
      <c r="HCE203" s="17"/>
      <c r="HCF203" s="17"/>
      <c r="HCG203" s="17"/>
      <c r="HCH203" s="17"/>
      <c r="HCI203" s="17"/>
      <c r="HCJ203" s="17"/>
      <c r="HCK203" s="17"/>
      <c r="HCL203" s="17"/>
      <c r="HCM203" s="17"/>
      <c r="HCN203" s="17"/>
      <c r="HCO203" s="17"/>
      <c r="HCP203" s="17"/>
      <c r="HCQ203" s="17"/>
      <c r="HCR203" s="17"/>
      <c r="HCS203" s="17"/>
      <c r="HCT203" s="17"/>
      <c r="HCU203" s="17"/>
      <c r="HCV203" s="17"/>
      <c r="HCW203" s="17"/>
      <c r="HCX203" s="17"/>
      <c r="HCY203" s="17"/>
      <c r="HCZ203" s="17"/>
      <c r="HDA203" s="17"/>
      <c r="HDB203" s="17"/>
      <c r="HDC203" s="17"/>
      <c r="HDD203" s="17"/>
      <c r="HDE203" s="17"/>
      <c r="HDF203" s="17"/>
      <c r="HDG203" s="17"/>
      <c r="HDH203" s="17"/>
      <c r="HDI203" s="17"/>
      <c r="HDJ203" s="17"/>
      <c r="HDK203" s="17"/>
      <c r="HDL203" s="17"/>
      <c r="HDM203" s="17"/>
      <c r="HDN203" s="17"/>
      <c r="HDO203" s="17"/>
      <c r="HDP203" s="17"/>
      <c r="HDQ203" s="17"/>
      <c r="HDR203" s="17"/>
      <c r="HDS203" s="17"/>
      <c r="HDT203" s="17"/>
      <c r="HDU203" s="17"/>
      <c r="HDV203" s="17"/>
      <c r="HDW203" s="17"/>
      <c r="HDX203" s="17"/>
      <c r="HDY203" s="17"/>
      <c r="HDZ203" s="17"/>
      <c r="HEA203" s="17"/>
      <c r="HEB203" s="17"/>
      <c r="HEC203" s="17"/>
      <c r="HED203" s="17"/>
      <c r="HEE203" s="17"/>
      <c r="HEF203" s="17"/>
      <c r="HEG203" s="17"/>
      <c r="HEH203" s="17"/>
      <c r="HEI203" s="17"/>
      <c r="HEJ203" s="17"/>
      <c r="HEK203" s="17"/>
      <c r="HEL203" s="17"/>
      <c r="HEM203" s="17"/>
      <c r="HEN203" s="17"/>
      <c r="HEO203" s="17"/>
      <c r="HEP203" s="17"/>
      <c r="HEQ203" s="17"/>
      <c r="HER203" s="17"/>
      <c r="HES203" s="17"/>
      <c r="HET203" s="17"/>
      <c r="HEU203" s="17"/>
      <c r="HEV203" s="17"/>
      <c r="HEW203" s="17"/>
      <c r="HEX203" s="17"/>
      <c r="HEY203" s="17"/>
      <c r="HEZ203" s="17"/>
      <c r="HFA203" s="17"/>
      <c r="HFB203" s="17"/>
      <c r="HFC203" s="17"/>
      <c r="HFD203" s="17"/>
      <c r="HFE203" s="17"/>
      <c r="HFF203" s="17"/>
      <c r="HFG203" s="17"/>
      <c r="HFH203" s="17"/>
      <c r="HFI203" s="17"/>
      <c r="HFJ203" s="17"/>
      <c r="HFK203" s="17"/>
      <c r="HFL203" s="17"/>
      <c r="HFM203" s="17"/>
      <c r="HFN203" s="17"/>
      <c r="HFO203" s="17"/>
      <c r="HFP203" s="17"/>
      <c r="HFQ203" s="17"/>
      <c r="HFR203" s="17"/>
      <c r="HFS203" s="17"/>
      <c r="HFT203" s="17"/>
      <c r="HFU203" s="17"/>
      <c r="HFV203" s="17"/>
      <c r="HFW203" s="17"/>
      <c r="HFX203" s="17"/>
      <c r="HFY203" s="17"/>
      <c r="HFZ203" s="17"/>
      <c r="HGA203" s="17"/>
      <c r="HGB203" s="17"/>
      <c r="HGC203" s="17"/>
      <c r="HGD203" s="17"/>
      <c r="HGE203" s="17"/>
      <c r="HGF203" s="17"/>
      <c r="HGG203" s="17"/>
      <c r="HGH203" s="17"/>
      <c r="HGI203" s="17"/>
      <c r="HGJ203" s="17"/>
      <c r="HGK203" s="17"/>
      <c r="HGL203" s="17"/>
      <c r="HGM203" s="17"/>
      <c r="HGN203" s="17"/>
      <c r="HGO203" s="17"/>
      <c r="HGP203" s="17"/>
      <c r="HGQ203" s="17"/>
      <c r="HGR203" s="17"/>
      <c r="HGS203" s="17"/>
      <c r="HGT203" s="17"/>
      <c r="HGU203" s="17"/>
      <c r="HGV203" s="17"/>
      <c r="HGW203" s="17"/>
      <c r="HGX203" s="17"/>
      <c r="HGY203" s="17"/>
      <c r="HGZ203" s="17"/>
      <c r="HHA203" s="17"/>
      <c r="HHB203" s="17"/>
      <c r="HHC203" s="17"/>
      <c r="HHD203" s="17"/>
      <c r="HHE203" s="17"/>
      <c r="HHF203" s="17"/>
      <c r="HHG203" s="17"/>
      <c r="HHH203" s="17"/>
      <c r="HHI203" s="17"/>
      <c r="HHJ203" s="17"/>
      <c r="HHK203" s="17"/>
      <c r="HHL203" s="17"/>
      <c r="HHM203" s="17"/>
      <c r="HHN203" s="17"/>
      <c r="HHO203" s="17"/>
      <c r="HHP203" s="17"/>
      <c r="HHQ203" s="17"/>
      <c r="HHR203" s="17"/>
      <c r="HHS203" s="17"/>
      <c r="HHT203" s="17"/>
      <c r="HHU203" s="17"/>
      <c r="HHV203" s="17"/>
      <c r="HHW203" s="17"/>
      <c r="HHX203" s="17"/>
      <c r="HHY203" s="17"/>
      <c r="HHZ203" s="17"/>
      <c r="HIA203" s="17"/>
      <c r="HIB203" s="17"/>
      <c r="HIC203" s="17"/>
      <c r="HID203" s="17"/>
      <c r="HIE203" s="17"/>
      <c r="HIF203" s="17"/>
      <c r="HIG203" s="17"/>
      <c r="HIH203" s="17"/>
      <c r="HII203" s="17"/>
      <c r="HIJ203" s="17"/>
      <c r="HIK203" s="17"/>
      <c r="HIL203" s="17"/>
      <c r="HIM203" s="17"/>
      <c r="HIN203" s="17"/>
      <c r="HIO203" s="17"/>
      <c r="HIP203" s="17"/>
      <c r="HIQ203" s="17"/>
      <c r="HIR203" s="17"/>
      <c r="HIS203" s="17"/>
      <c r="HIT203" s="17"/>
      <c r="HIU203" s="17"/>
      <c r="HIV203" s="17"/>
      <c r="HIW203" s="17"/>
      <c r="HIX203" s="17"/>
      <c r="HIY203" s="17"/>
      <c r="HIZ203" s="17"/>
      <c r="HJA203" s="17"/>
      <c r="HJB203" s="17"/>
      <c r="HJC203" s="17"/>
      <c r="HJD203" s="17"/>
      <c r="HJE203" s="17"/>
      <c r="HJF203" s="17"/>
      <c r="HJG203" s="17"/>
      <c r="HJH203" s="17"/>
      <c r="HJI203" s="17"/>
      <c r="HJJ203" s="17"/>
      <c r="HJK203" s="17"/>
      <c r="HJL203" s="17"/>
      <c r="HJM203" s="17"/>
      <c r="HJN203" s="17"/>
      <c r="HJO203" s="17"/>
      <c r="HJP203" s="17"/>
      <c r="HJQ203" s="17"/>
      <c r="HJR203" s="17"/>
      <c r="HJS203" s="17"/>
      <c r="HJT203" s="17"/>
      <c r="HJU203" s="17"/>
      <c r="HJV203" s="17"/>
      <c r="HJW203" s="17"/>
      <c r="HJX203" s="17"/>
      <c r="HJY203" s="17"/>
      <c r="HJZ203" s="17"/>
      <c r="HKA203" s="17"/>
      <c r="HKB203" s="17"/>
      <c r="HKC203" s="17"/>
      <c r="HKD203" s="17"/>
      <c r="HKE203" s="17"/>
      <c r="HKF203" s="17"/>
      <c r="HKG203" s="17"/>
      <c r="HKH203" s="17"/>
      <c r="HKI203" s="17"/>
      <c r="HKJ203" s="17"/>
      <c r="HKK203" s="17"/>
      <c r="HKL203" s="17"/>
      <c r="HKM203" s="17"/>
      <c r="HKN203" s="17"/>
      <c r="HKO203" s="17"/>
      <c r="HKP203" s="17"/>
      <c r="HKQ203" s="17"/>
      <c r="HKR203" s="17"/>
      <c r="HKS203" s="17"/>
      <c r="HKT203" s="17"/>
      <c r="HKU203" s="17"/>
      <c r="HKV203" s="17"/>
      <c r="HKW203" s="17"/>
      <c r="HKX203" s="17"/>
      <c r="HKY203" s="17"/>
      <c r="HKZ203" s="17"/>
      <c r="HLA203" s="17"/>
      <c r="HLB203" s="17"/>
      <c r="HLC203" s="17"/>
      <c r="HLD203" s="17"/>
      <c r="HLE203" s="17"/>
      <c r="HLF203" s="17"/>
      <c r="HLG203" s="17"/>
      <c r="HLH203" s="17"/>
      <c r="HLI203" s="17"/>
      <c r="HLJ203" s="17"/>
      <c r="HLK203" s="17"/>
      <c r="HLL203" s="17"/>
      <c r="HLM203" s="17"/>
      <c r="HLN203" s="17"/>
      <c r="HLO203" s="17"/>
      <c r="HLP203" s="17"/>
      <c r="HLQ203" s="17"/>
      <c r="HLR203" s="17"/>
      <c r="HLS203" s="17"/>
      <c r="HLT203" s="17"/>
      <c r="HLU203" s="17"/>
      <c r="HLV203" s="17"/>
      <c r="HLW203" s="17"/>
      <c r="HLX203" s="17"/>
      <c r="HLY203" s="17"/>
      <c r="HLZ203" s="17"/>
      <c r="HMA203" s="17"/>
      <c r="HMB203" s="17"/>
      <c r="HMC203" s="17"/>
      <c r="HMD203" s="17"/>
      <c r="HME203" s="17"/>
      <c r="HMF203" s="17"/>
      <c r="HMG203" s="17"/>
      <c r="HMH203" s="17"/>
      <c r="HMI203" s="17"/>
      <c r="HMJ203" s="17"/>
      <c r="HMK203" s="17"/>
      <c r="HML203" s="17"/>
      <c r="HMM203" s="17"/>
      <c r="HMN203" s="17"/>
      <c r="HMO203" s="17"/>
      <c r="HMP203" s="17"/>
      <c r="HMQ203" s="17"/>
      <c r="HMR203" s="17"/>
      <c r="HMS203" s="17"/>
      <c r="HMT203" s="17"/>
      <c r="HMU203" s="17"/>
      <c r="HMV203" s="17"/>
      <c r="HMW203" s="17"/>
      <c r="HMX203" s="17"/>
      <c r="HMY203" s="17"/>
      <c r="HMZ203" s="17"/>
      <c r="HNA203" s="17"/>
      <c r="HNB203" s="17"/>
      <c r="HNC203" s="17"/>
      <c r="HND203" s="17"/>
      <c r="HNE203" s="17"/>
      <c r="HNF203" s="17"/>
      <c r="HNG203" s="17"/>
      <c r="HNH203" s="17"/>
      <c r="HNI203" s="17"/>
      <c r="HNJ203" s="17"/>
      <c r="HNK203" s="17"/>
      <c r="HNL203" s="17"/>
      <c r="HNM203" s="17"/>
      <c r="HNN203" s="17"/>
      <c r="HNO203" s="17"/>
      <c r="HNP203" s="17"/>
      <c r="HNQ203" s="17"/>
      <c r="HNR203" s="17"/>
      <c r="HNS203" s="17"/>
      <c r="HNT203" s="17"/>
      <c r="HNU203" s="17"/>
      <c r="HNV203" s="17"/>
      <c r="HNW203" s="17"/>
      <c r="HNX203" s="17"/>
      <c r="HNY203" s="17"/>
      <c r="HNZ203" s="17"/>
      <c r="HOA203" s="17"/>
      <c r="HOB203" s="17"/>
      <c r="HOC203" s="17"/>
      <c r="HOD203" s="17"/>
      <c r="HOE203" s="17"/>
      <c r="HOF203" s="17"/>
      <c r="HOG203" s="17"/>
      <c r="HOH203" s="17"/>
      <c r="HOI203" s="17"/>
      <c r="HOJ203" s="17"/>
      <c r="HOK203" s="17"/>
      <c r="HOL203" s="17"/>
      <c r="HOM203" s="17"/>
      <c r="HON203" s="17"/>
      <c r="HOO203" s="17"/>
      <c r="HOP203" s="17"/>
      <c r="HOQ203" s="17"/>
      <c r="HOR203" s="17"/>
      <c r="HOS203" s="17"/>
      <c r="HOT203" s="17"/>
      <c r="HOU203" s="17"/>
      <c r="HOV203" s="17"/>
      <c r="HOW203" s="17"/>
      <c r="HOX203" s="17"/>
      <c r="HOY203" s="17"/>
      <c r="HOZ203" s="17"/>
      <c r="HPA203" s="17"/>
      <c r="HPB203" s="17"/>
      <c r="HPC203" s="17"/>
      <c r="HPD203" s="17"/>
      <c r="HPE203" s="17"/>
      <c r="HPF203" s="17"/>
      <c r="HPG203" s="17"/>
      <c r="HPH203" s="17"/>
      <c r="HPI203" s="17"/>
      <c r="HPJ203" s="17"/>
      <c r="HPK203" s="17"/>
      <c r="HPL203" s="17"/>
      <c r="HPM203" s="17"/>
      <c r="HPN203" s="17"/>
      <c r="HPO203" s="17"/>
      <c r="HPP203" s="17"/>
      <c r="HPQ203" s="17"/>
      <c r="HPR203" s="17"/>
      <c r="HPS203" s="17"/>
      <c r="HPT203" s="17"/>
      <c r="HPU203" s="17"/>
      <c r="HPV203" s="17"/>
      <c r="HPW203" s="17"/>
      <c r="HPX203" s="17"/>
      <c r="HPY203" s="17"/>
      <c r="HPZ203" s="17"/>
      <c r="HQA203" s="17"/>
      <c r="HQB203" s="17"/>
      <c r="HQC203" s="17"/>
      <c r="HQD203" s="17"/>
      <c r="HQE203" s="17"/>
      <c r="HQF203" s="17"/>
      <c r="HQG203" s="17"/>
      <c r="HQH203" s="17"/>
      <c r="HQI203" s="17"/>
      <c r="HQJ203" s="17"/>
      <c r="HQK203" s="17"/>
      <c r="HQL203" s="17"/>
      <c r="HQM203" s="17"/>
      <c r="HQN203" s="17"/>
      <c r="HQO203" s="17"/>
      <c r="HQP203" s="17"/>
      <c r="HQQ203" s="17"/>
      <c r="HQR203" s="17"/>
      <c r="HQS203" s="17"/>
      <c r="HQT203" s="17"/>
      <c r="HQU203" s="17"/>
      <c r="HQV203" s="17"/>
      <c r="HQW203" s="17"/>
      <c r="HQX203" s="17"/>
      <c r="HQY203" s="17"/>
      <c r="HQZ203" s="17"/>
      <c r="HRA203" s="17"/>
      <c r="HRB203" s="17"/>
      <c r="HRC203" s="17"/>
      <c r="HRD203" s="17"/>
      <c r="HRE203" s="17"/>
      <c r="HRF203" s="17"/>
      <c r="HRG203" s="17"/>
      <c r="HRH203" s="17"/>
      <c r="HRI203" s="17"/>
      <c r="HRJ203" s="17"/>
      <c r="HRK203" s="17"/>
      <c r="HRL203" s="17"/>
      <c r="HRM203" s="17"/>
      <c r="HRN203" s="17"/>
      <c r="HRO203" s="17"/>
      <c r="HRP203" s="17"/>
      <c r="HRQ203" s="17"/>
      <c r="HRR203" s="17"/>
      <c r="HRS203" s="17"/>
      <c r="HRT203" s="17"/>
      <c r="HRU203" s="17"/>
      <c r="HRV203" s="17"/>
      <c r="HRW203" s="17"/>
      <c r="HRX203" s="17"/>
      <c r="HRY203" s="17"/>
      <c r="HRZ203" s="17"/>
      <c r="HSA203" s="17"/>
      <c r="HSB203" s="17"/>
      <c r="HSC203" s="17"/>
      <c r="HSD203" s="17"/>
      <c r="HSE203" s="17"/>
      <c r="HSF203" s="17"/>
      <c r="HSG203" s="17"/>
      <c r="HSH203" s="17"/>
      <c r="HSI203" s="17"/>
      <c r="HSJ203" s="17"/>
      <c r="HSK203" s="17"/>
      <c r="HSL203" s="17"/>
      <c r="HSM203" s="17"/>
      <c r="HSN203" s="17"/>
      <c r="HSO203" s="17"/>
      <c r="HSP203" s="17"/>
      <c r="HSQ203" s="17"/>
      <c r="HSR203" s="17"/>
      <c r="HSS203" s="17"/>
      <c r="HST203" s="17"/>
      <c r="HSU203" s="17"/>
      <c r="HSV203" s="17"/>
      <c r="HSW203" s="17"/>
      <c r="HSX203" s="17"/>
      <c r="HSY203" s="17"/>
      <c r="HSZ203" s="17"/>
      <c r="HTA203" s="17"/>
      <c r="HTB203" s="17"/>
      <c r="HTC203" s="17"/>
      <c r="HTD203" s="17"/>
      <c r="HTE203" s="17"/>
      <c r="HTF203" s="17"/>
      <c r="HTG203" s="17"/>
      <c r="HTH203" s="17"/>
      <c r="HTI203" s="17"/>
      <c r="HTJ203" s="17"/>
      <c r="HTK203" s="17"/>
      <c r="HTL203" s="17"/>
      <c r="HTM203" s="17"/>
      <c r="HTN203" s="17"/>
      <c r="HTO203" s="17"/>
      <c r="HTP203" s="17"/>
      <c r="HTQ203" s="17"/>
      <c r="HTR203" s="17"/>
      <c r="HTS203" s="17"/>
      <c r="HTT203" s="17"/>
      <c r="HTU203" s="17"/>
      <c r="HTV203" s="17"/>
      <c r="HTW203" s="17"/>
      <c r="HTX203" s="17"/>
      <c r="HTY203" s="17"/>
      <c r="HTZ203" s="17"/>
      <c r="HUA203" s="17"/>
      <c r="HUB203" s="17"/>
      <c r="HUC203" s="17"/>
      <c r="HUD203" s="17"/>
      <c r="HUE203" s="17"/>
      <c r="HUF203" s="17"/>
      <c r="HUG203" s="17"/>
      <c r="HUH203" s="17"/>
      <c r="HUI203" s="17"/>
      <c r="HUJ203" s="17"/>
      <c r="HUK203" s="17"/>
      <c r="HUL203" s="17"/>
      <c r="HUM203" s="17"/>
      <c r="HUN203" s="17"/>
      <c r="HUO203" s="17"/>
      <c r="HUP203" s="17"/>
      <c r="HUQ203" s="17"/>
      <c r="HUR203" s="17"/>
      <c r="HUS203" s="17"/>
      <c r="HUT203" s="17"/>
      <c r="HUU203" s="17"/>
      <c r="HUV203" s="17"/>
      <c r="HUW203" s="17"/>
      <c r="HUX203" s="17"/>
      <c r="HUY203" s="17"/>
      <c r="HUZ203" s="17"/>
      <c r="HVA203" s="17"/>
      <c r="HVB203" s="17"/>
      <c r="HVC203" s="17"/>
      <c r="HVD203" s="17"/>
      <c r="HVE203" s="17"/>
      <c r="HVF203" s="17"/>
      <c r="HVG203" s="17"/>
      <c r="HVH203" s="17"/>
      <c r="HVI203" s="17"/>
      <c r="HVJ203" s="17"/>
      <c r="HVK203" s="17"/>
      <c r="HVL203" s="17"/>
      <c r="HVM203" s="17"/>
      <c r="HVN203" s="17"/>
      <c r="HVO203" s="17"/>
      <c r="HVP203" s="17"/>
      <c r="HVQ203" s="17"/>
      <c r="HVR203" s="17"/>
      <c r="HVS203" s="17"/>
      <c r="HVT203" s="17"/>
      <c r="HVU203" s="17"/>
      <c r="HVV203" s="17"/>
      <c r="HVW203" s="17"/>
      <c r="HVX203" s="17"/>
      <c r="HVY203" s="17"/>
      <c r="HVZ203" s="17"/>
      <c r="HWA203" s="17"/>
      <c r="HWB203" s="17"/>
      <c r="HWC203" s="17"/>
      <c r="HWD203" s="17"/>
      <c r="HWE203" s="17"/>
      <c r="HWF203" s="17"/>
      <c r="HWG203" s="17"/>
      <c r="HWH203" s="17"/>
      <c r="HWI203" s="17"/>
      <c r="HWJ203" s="17"/>
      <c r="HWK203" s="17"/>
      <c r="HWL203" s="17"/>
      <c r="HWM203" s="17"/>
      <c r="HWN203" s="17"/>
      <c r="HWO203" s="17"/>
      <c r="HWP203" s="17"/>
      <c r="HWQ203" s="17"/>
      <c r="HWR203" s="17"/>
      <c r="HWS203" s="17"/>
      <c r="HWT203" s="17"/>
      <c r="HWU203" s="17"/>
      <c r="HWV203" s="17"/>
      <c r="HWW203" s="17"/>
      <c r="HWX203" s="17"/>
      <c r="HWY203" s="17"/>
      <c r="HWZ203" s="17"/>
      <c r="HXA203" s="17"/>
      <c r="HXB203" s="17"/>
      <c r="HXC203" s="17"/>
      <c r="HXD203" s="17"/>
      <c r="HXE203" s="17"/>
      <c r="HXF203" s="17"/>
      <c r="HXG203" s="17"/>
      <c r="HXH203" s="17"/>
      <c r="HXI203" s="17"/>
      <c r="HXJ203" s="17"/>
      <c r="HXK203" s="17"/>
      <c r="HXL203" s="17"/>
      <c r="HXM203" s="17"/>
      <c r="HXN203" s="17"/>
      <c r="HXO203" s="17"/>
      <c r="HXP203" s="17"/>
      <c r="HXQ203" s="17"/>
      <c r="HXR203" s="17"/>
      <c r="HXS203" s="17"/>
      <c r="HXT203" s="17"/>
      <c r="HXU203" s="17"/>
      <c r="HXV203" s="17"/>
      <c r="HXW203" s="17"/>
      <c r="HXX203" s="17"/>
      <c r="HXY203" s="17"/>
      <c r="HXZ203" s="17"/>
      <c r="HYA203" s="17"/>
      <c r="HYB203" s="17"/>
      <c r="HYC203" s="17"/>
      <c r="HYD203" s="17"/>
      <c r="HYE203" s="17"/>
      <c r="HYF203" s="17"/>
      <c r="HYG203" s="17"/>
      <c r="HYH203" s="17"/>
      <c r="HYI203" s="17"/>
      <c r="HYJ203" s="17"/>
      <c r="HYK203" s="17"/>
      <c r="HYL203" s="17"/>
      <c r="HYM203" s="17"/>
      <c r="HYN203" s="17"/>
      <c r="HYO203" s="17"/>
      <c r="HYP203" s="17"/>
      <c r="HYQ203" s="17"/>
      <c r="HYR203" s="17"/>
      <c r="HYS203" s="17"/>
      <c r="HYT203" s="17"/>
      <c r="HYU203" s="17"/>
      <c r="HYV203" s="17"/>
      <c r="HYW203" s="17"/>
      <c r="HYX203" s="17"/>
      <c r="HYY203" s="17"/>
      <c r="HYZ203" s="17"/>
      <c r="HZA203" s="17"/>
      <c r="HZB203" s="17"/>
      <c r="HZC203" s="17"/>
      <c r="HZD203" s="17"/>
      <c r="HZE203" s="17"/>
      <c r="HZF203" s="17"/>
      <c r="HZG203" s="17"/>
      <c r="HZH203" s="17"/>
      <c r="HZI203" s="17"/>
      <c r="HZJ203" s="17"/>
      <c r="HZK203" s="17"/>
      <c r="HZL203" s="17"/>
      <c r="HZM203" s="17"/>
      <c r="HZN203" s="17"/>
      <c r="HZO203" s="17"/>
      <c r="HZP203" s="17"/>
      <c r="HZQ203" s="17"/>
      <c r="HZR203" s="17"/>
      <c r="HZS203" s="17"/>
      <c r="HZT203" s="17"/>
      <c r="HZU203" s="17"/>
      <c r="HZV203" s="17"/>
      <c r="HZW203" s="17"/>
      <c r="HZX203" s="17"/>
      <c r="HZY203" s="17"/>
      <c r="HZZ203" s="17"/>
      <c r="IAA203" s="17"/>
      <c r="IAB203" s="17"/>
      <c r="IAC203" s="17"/>
      <c r="IAD203" s="17"/>
      <c r="IAE203" s="17"/>
      <c r="IAF203" s="17"/>
      <c r="IAG203" s="17"/>
      <c r="IAH203" s="17"/>
      <c r="IAI203" s="17"/>
      <c r="IAJ203" s="17"/>
      <c r="IAK203" s="17"/>
      <c r="IAL203" s="17"/>
      <c r="IAM203" s="17"/>
      <c r="IAN203" s="17"/>
      <c r="IAO203" s="17"/>
      <c r="IAP203" s="17"/>
      <c r="IAQ203" s="17"/>
      <c r="IAR203" s="17"/>
      <c r="IAS203" s="17"/>
      <c r="IAT203" s="17"/>
      <c r="IAU203" s="17"/>
      <c r="IAV203" s="17"/>
      <c r="IAW203" s="17"/>
      <c r="IAX203" s="17"/>
      <c r="IAY203" s="17"/>
      <c r="IAZ203" s="17"/>
      <c r="IBA203" s="17"/>
      <c r="IBB203" s="17"/>
      <c r="IBC203" s="17"/>
      <c r="IBD203" s="17"/>
      <c r="IBE203" s="17"/>
      <c r="IBF203" s="17"/>
      <c r="IBG203" s="17"/>
      <c r="IBH203" s="17"/>
      <c r="IBI203" s="17"/>
      <c r="IBJ203" s="17"/>
      <c r="IBK203" s="17"/>
      <c r="IBL203" s="17"/>
      <c r="IBM203" s="17"/>
      <c r="IBN203" s="17"/>
      <c r="IBO203" s="17"/>
      <c r="IBP203" s="17"/>
      <c r="IBQ203" s="17"/>
      <c r="IBR203" s="17"/>
      <c r="IBS203" s="17"/>
      <c r="IBT203" s="17"/>
      <c r="IBU203" s="17"/>
      <c r="IBV203" s="17"/>
      <c r="IBW203" s="17"/>
      <c r="IBX203" s="17"/>
      <c r="IBY203" s="17"/>
      <c r="IBZ203" s="17"/>
      <c r="ICA203" s="17"/>
      <c r="ICB203" s="17"/>
      <c r="ICC203" s="17"/>
      <c r="ICD203" s="17"/>
      <c r="ICE203" s="17"/>
      <c r="ICF203" s="17"/>
      <c r="ICG203" s="17"/>
      <c r="ICH203" s="17"/>
      <c r="ICI203" s="17"/>
      <c r="ICJ203" s="17"/>
      <c r="ICK203" s="17"/>
      <c r="ICL203" s="17"/>
      <c r="ICM203" s="17"/>
      <c r="ICN203" s="17"/>
      <c r="ICO203" s="17"/>
      <c r="ICP203" s="17"/>
      <c r="ICQ203" s="17"/>
      <c r="ICR203" s="17"/>
      <c r="ICS203" s="17"/>
      <c r="ICT203" s="17"/>
      <c r="ICU203" s="17"/>
      <c r="ICV203" s="17"/>
      <c r="ICW203" s="17"/>
      <c r="ICX203" s="17"/>
      <c r="ICY203" s="17"/>
      <c r="ICZ203" s="17"/>
      <c r="IDA203" s="17"/>
      <c r="IDB203" s="17"/>
      <c r="IDC203" s="17"/>
      <c r="IDD203" s="17"/>
      <c r="IDE203" s="17"/>
      <c r="IDF203" s="17"/>
      <c r="IDG203" s="17"/>
      <c r="IDH203" s="17"/>
      <c r="IDI203" s="17"/>
      <c r="IDJ203" s="17"/>
      <c r="IDK203" s="17"/>
      <c r="IDL203" s="17"/>
      <c r="IDM203" s="17"/>
      <c r="IDN203" s="17"/>
      <c r="IDO203" s="17"/>
      <c r="IDP203" s="17"/>
      <c r="IDQ203" s="17"/>
      <c r="IDR203" s="17"/>
      <c r="IDS203" s="17"/>
      <c r="IDT203" s="17"/>
      <c r="IDU203" s="17"/>
      <c r="IDV203" s="17"/>
      <c r="IDW203" s="17"/>
      <c r="IDX203" s="17"/>
      <c r="IDY203" s="17"/>
      <c r="IDZ203" s="17"/>
      <c r="IEA203" s="17"/>
      <c r="IEB203" s="17"/>
      <c r="IEC203" s="17"/>
      <c r="IED203" s="17"/>
      <c r="IEE203" s="17"/>
      <c r="IEF203" s="17"/>
      <c r="IEG203" s="17"/>
      <c r="IEH203" s="17"/>
      <c r="IEI203" s="17"/>
      <c r="IEJ203" s="17"/>
      <c r="IEK203" s="17"/>
      <c r="IEL203" s="17"/>
      <c r="IEM203" s="17"/>
      <c r="IEN203" s="17"/>
      <c r="IEO203" s="17"/>
      <c r="IEP203" s="17"/>
      <c r="IEQ203" s="17"/>
      <c r="IER203" s="17"/>
      <c r="IES203" s="17"/>
      <c r="IET203" s="17"/>
      <c r="IEU203" s="17"/>
      <c r="IEV203" s="17"/>
      <c r="IEW203" s="17"/>
      <c r="IEX203" s="17"/>
      <c r="IEY203" s="17"/>
      <c r="IEZ203" s="17"/>
      <c r="IFA203" s="17"/>
      <c r="IFB203" s="17"/>
      <c r="IFC203" s="17"/>
      <c r="IFD203" s="17"/>
      <c r="IFE203" s="17"/>
      <c r="IFF203" s="17"/>
      <c r="IFG203" s="17"/>
      <c r="IFH203" s="17"/>
      <c r="IFI203" s="17"/>
      <c r="IFJ203" s="17"/>
      <c r="IFK203" s="17"/>
      <c r="IFL203" s="17"/>
      <c r="IFM203" s="17"/>
      <c r="IFN203" s="17"/>
      <c r="IFO203" s="17"/>
      <c r="IFP203" s="17"/>
      <c r="IFQ203" s="17"/>
      <c r="IFR203" s="17"/>
      <c r="IFS203" s="17"/>
      <c r="IFT203" s="17"/>
      <c r="IFU203" s="17"/>
      <c r="IFV203" s="17"/>
      <c r="IFW203" s="17"/>
      <c r="IFX203" s="17"/>
      <c r="IFY203" s="17"/>
      <c r="IFZ203" s="17"/>
      <c r="IGA203" s="17"/>
      <c r="IGB203" s="17"/>
      <c r="IGC203" s="17"/>
      <c r="IGD203" s="17"/>
      <c r="IGE203" s="17"/>
      <c r="IGF203" s="17"/>
      <c r="IGG203" s="17"/>
      <c r="IGH203" s="17"/>
      <c r="IGI203" s="17"/>
      <c r="IGJ203" s="17"/>
      <c r="IGK203" s="17"/>
      <c r="IGL203" s="17"/>
      <c r="IGM203" s="17"/>
      <c r="IGN203" s="17"/>
      <c r="IGO203" s="17"/>
      <c r="IGP203" s="17"/>
      <c r="IGQ203" s="17"/>
      <c r="IGR203" s="17"/>
      <c r="IGS203" s="17"/>
      <c r="IGT203" s="17"/>
      <c r="IGU203" s="17"/>
      <c r="IGV203" s="17"/>
      <c r="IGW203" s="17"/>
      <c r="IGX203" s="17"/>
      <c r="IGY203" s="17"/>
      <c r="IGZ203" s="17"/>
      <c r="IHA203" s="17"/>
      <c r="IHB203" s="17"/>
      <c r="IHC203" s="17"/>
      <c r="IHD203" s="17"/>
      <c r="IHE203" s="17"/>
      <c r="IHF203" s="17"/>
      <c r="IHG203" s="17"/>
      <c r="IHH203" s="17"/>
      <c r="IHI203" s="17"/>
      <c r="IHJ203" s="17"/>
      <c r="IHK203" s="17"/>
      <c r="IHL203" s="17"/>
      <c r="IHM203" s="17"/>
      <c r="IHN203" s="17"/>
      <c r="IHO203" s="17"/>
      <c r="IHP203" s="17"/>
      <c r="IHQ203" s="17"/>
      <c r="IHR203" s="17"/>
      <c r="IHS203" s="17"/>
      <c r="IHT203" s="17"/>
      <c r="IHU203" s="17"/>
      <c r="IHV203" s="17"/>
      <c r="IHW203" s="17"/>
      <c r="IHX203" s="17"/>
      <c r="IHY203" s="17"/>
      <c r="IHZ203" s="17"/>
      <c r="IIA203" s="17"/>
      <c r="IIB203" s="17"/>
      <c r="IIC203" s="17"/>
      <c r="IID203" s="17"/>
      <c r="IIE203" s="17"/>
      <c r="IIF203" s="17"/>
      <c r="IIG203" s="17"/>
      <c r="IIH203" s="17"/>
      <c r="III203" s="17"/>
      <c r="IIJ203" s="17"/>
      <c r="IIK203" s="17"/>
      <c r="IIL203" s="17"/>
      <c r="IIM203" s="17"/>
      <c r="IIN203" s="17"/>
      <c r="IIO203" s="17"/>
      <c r="IIP203" s="17"/>
      <c r="IIQ203" s="17"/>
      <c r="IIR203" s="17"/>
      <c r="IIS203" s="17"/>
      <c r="IIT203" s="17"/>
      <c r="IIU203" s="17"/>
      <c r="IIV203" s="17"/>
      <c r="IIW203" s="17"/>
      <c r="IIX203" s="17"/>
      <c r="IIY203" s="17"/>
      <c r="IIZ203" s="17"/>
      <c r="IJA203" s="17"/>
      <c r="IJB203" s="17"/>
      <c r="IJC203" s="17"/>
      <c r="IJD203" s="17"/>
      <c r="IJE203" s="17"/>
      <c r="IJF203" s="17"/>
      <c r="IJG203" s="17"/>
      <c r="IJH203" s="17"/>
      <c r="IJI203" s="17"/>
      <c r="IJJ203" s="17"/>
      <c r="IJK203" s="17"/>
      <c r="IJL203" s="17"/>
      <c r="IJM203" s="17"/>
      <c r="IJN203" s="17"/>
      <c r="IJO203" s="17"/>
      <c r="IJP203" s="17"/>
      <c r="IJQ203" s="17"/>
      <c r="IJR203" s="17"/>
      <c r="IJS203" s="17"/>
      <c r="IJT203" s="17"/>
      <c r="IJU203" s="17"/>
      <c r="IJV203" s="17"/>
      <c r="IJW203" s="17"/>
      <c r="IJX203" s="17"/>
      <c r="IJY203" s="17"/>
      <c r="IJZ203" s="17"/>
      <c r="IKA203" s="17"/>
      <c r="IKB203" s="17"/>
      <c r="IKC203" s="17"/>
      <c r="IKD203" s="17"/>
      <c r="IKE203" s="17"/>
      <c r="IKF203" s="17"/>
      <c r="IKG203" s="17"/>
      <c r="IKH203" s="17"/>
      <c r="IKI203" s="17"/>
      <c r="IKJ203" s="17"/>
      <c r="IKK203" s="17"/>
      <c r="IKL203" s="17"/>
      <c r="IKM203" s="17"/>
      <c r="IKN203" s="17"/>
      <c r="IKO203" s="17"/>
      <c r="IKP203" s="17"/>
      <c r="IKQ203" s="17"/>
      <c r="IKR203" s="17"/>
      <c r="IKS203" s="17"/>
      <c r="IKT203" s="17"/>
      <c r="IKU203" s="17"/>
      <c r="IKV203" s="17"/>
      <c r="IKW203" s="17"/>
      <c r="IKX203" s="17"/>
      <c r="IKY203" s="17"/>
      <c r="IKZ203" s="17"/>
      <c r="ILA203" s="17"/>
      <c r="ILB203" s="17"/>
      <c r="ILC203" s="17"/>
      <c r="ILD203" s="17"/>
      <c r="ILE203" s="17"/>
      <c r="ILF203" s="17"/>
      <c r="ILG203" s="17"/>
      <c r="ILH203" s="17"/>
      <c r="ILI203" s="17"/>
      <c r="ILJ203" s="17"/>
      <c r="ILK203" s="17"/>
      <c r="ILL203" s="17"/>
      <c r="ILM203" s="17"/>
      <c r="ILN203" s="17"/>
      <c r="ILO203" s="17"/>
      <c r="ILP203" s="17"/>
      <c r="ILQ203" s="17"/>
      <c r="ILR203" s="17"/>
      <c r="ILS203" s="17"/>
      <c r="ILT203" s="17"/>
      <c r="ILU203" s="17"/>
      <c r="ILV203" s="17"/>
      <c r="ILW203" s="17"/>
      <c r="ILX203" s="17"/>
      <c r="ILY203" s="17"/>
      <c r="ILZ203" s="17"/>
      <c r="IMA203" s="17"/>
      <c r="IMB203" s="17"/>
      <c r="IMC203" s="17"/>
      <c r="IMD203" s="17"/>
      <c r="IME203" s="17"/>
      <c r="IMF203" s="17"/>
      <c r="IMG203" s="17"/>
      <c r="IMH203" s="17"/>
      <c r="IMI203" s="17"/>
      <c r="IMJ203" s="17"/>
      <c r="IMK203" s="17"/>
      <c r="IML203" s="17"/>
      <c r="IMM203" s="17"/>
      <c r="IMN203" s="17"/>
      <c r="IMO203" s="17"/>
      <c r="IMP203" s="17"/>
      <c r="IMQ203" s="17"/>
      <c r="IMR203" s="17"/>
      <c r="IMS203" s="17"/>
      <c r="IMT203" s="17"/>
      <c r="IMU203" s="17"/>
      <c r="IMV203" s="17"/>
      <c r="IMW203" s="17"/>
      <c r="IMX203" s="17"/>
      <c r="IMY203" s="17"/>
      <c r="IMZ203" s="17"/>
      <c r="INA203" s="17"/>
      <c r="INB203" s="17"/>
      <c r="INC203" s="17"/>
      <c r="IND203" s="17"/>
      <c r="INE203" s="17"/>
      <c r="INF203" s="17"/>
      <c r="ING203" s="17"/>
      <c r="INH203" s="17"/>
      <c r="INI203" s="17"/>
      <c r="INJ203" s="17"/>
      <c r="INK203" s="17"/>
      <c r="INL203" s="17"/>
      <c r="INM203" s="17"/>
      <c r="INN203" s="17"/>
      <c r="INO203" s="17"/>
      <c r="INP203" s="17"/>
      <c r="INQ203" s="17"/>
      <c r="INR203" s="17"/>
      <c r="INS203" s="17"/>
      <c r="INT203" s="17"/>
      <c r="INU203" s="17"/>
      <c r="INV203" s="17"/>
      <c r="INW203" s="17"/>
      <c r="INX203" s="17"/>
      <c r="INY203" s="17"/>
      <c r="INZ203" s="17"/>
      <c r="IOA203" s="17"/>
      <c r="IOB203" s="17"/>
      <c r="IOC203" s="17"/>
      <c r="IOD203" s="17"/>
      <c r="IOE203" s="17"/>
      <c r="IOF203" s="17"/>
      <c r="IOG203" s="17"/>
      <c r="IOH203" s="17"/>
      <c r="IOI203" s="17"/>
      <c r="IOJ203" s="17"/>
      <c r="IOK203" s="17"/>
      <c r="IOL203" s="17"/>
      <c r="IOM203" s="17"/>
      <c r="ION203" s="17"/>
      <c r="IOO203" s="17"/>
      <c r="IOP203" s="17"/>
      <c r="IOQ203" s="17"/>
      <c r="IOR203" s="17"/>
      <c r="IOS203" s="17"/>
      <c r="IOT203" s="17"/>
      <c r="IOU203" s="17"/>
      <c r="IOV203" s="17"/>
      <c r="IOW203" s="17"/>
      <c r="IOX203" s="17"/>
      <c r="IOY203" s="17"/>
      <c r="IOZ203" s="17"/>
      <c r="IPA203" s="17"/>
      <c r="IPB203" s="17"/>
      <c r="IPC203" s="17"/>
      <c r="IPD203" s="17"/>
      <c r="IPE203" s="17"/>
      <c r="IPF203" s="17"/>
      <c r="IPG203" s="17"/>
      <c r="IPH203" s="17"/>
      <c r="IPI203" s="17"/>
      <c r="IPJ203" s="17"/>
      <c r="IPK203" s="17"/>
      <c r="IPL203" s="17"/>
      <c r="IPM203" s="17"/>
      <c r="IPN203" s="17"/>
      <c r="IPO203" s="17"/>
      <c r="IPP203" s="17"/>
      <c r="IPQ203" s="17"/>
      <c r="IPR203" s="17"/>
      <c r="IPS203" s="17"/>
      <c r="IPT203" s="17"/>
      <c r="IPU203" s="17"/>
      <c r="IPV203" s="17"/>
      <c r="IPW203" s="17"/>
      <c r="IPX203" s="17"/>
      <c r="IPY203" s="17"/>
      <c r="IPZ203" s="17"/>
      <c r="IQA203" s="17"/>
      <c r="IQB203" s="17"/>
      <c r="IQC203" s="17"/>
      <c r="IQD203" s="17"/>
      <c r="IQE203" s="17"/>
      <c r="IQF203" s="17"/>
      <c r="IQG203" s="17"/>
      <c r="IQH203" s="17"/>
      <c r="IQI203" s="17"/>
      <c r="IQJ203" s="17"/>
      <c r="IQK203" s="17"/>
      <c r="IQL203" s="17"/>
      <c r="IQM203" s="17"/>
      <c r="IQN203" s="17"/>
      <c r="IQO203" s="17"/>
      <c r="IQP203" s="17"/>
      <c r="IQQ203" s="17"/>
      <c r="IQR203" s="17"/>
      <c r="IQS203" s="17"/>
      <c r="IQT203" s="17"/>
      <c r="IQU203" s="17"/>
      <c r="IQV203" s="17"/>
      <c r="IQW203" s="17"/>
      <c r="IQX203" s="17"/>
      <c r="IQY203" s="17"/>
      <c r="IQZ203" s="17"/>
      <c r="IRA203" s="17"/>
      <c r="IRB203" s="17"/>
      <c r="IRC203" s="17"/>
      <c r="IRD203" s="17"/>
      <c r="IRE203" s="17"/>
      <c r="IRF203" s="17"/>
      <c r="IRG203" s="17"/>
      <c r="IRH203" s="17"/>
      <c r="IRI203" s="17"/>
      <c r="IRJ203" s="17"/>
      <c r="IRK203" s="17"/>
      <c r="IRL203" s="17"/>
      <c r="IRM203" s="17"/>
      <c r="IRN203" s="17"/>
      <c r="IRO203" s="17"/>
      <c r="IRP203" s="17"/>
      <c r="IRQ203" s="17"/>
      <c r="IRR203" s="17"/>
      <c r="IRS203" s="17"/>
      <c r="IRT203" s="17"/>
      <c r="IRU203" s="17"/>
      <c r="IRV203" s="17"/>
      <c r="IRW203" s="17"/>
      <c r="IRX203" s="17"/>
      <c r="IRY203" s="17"/>
      <c r="IRZ203" s="17"/>
      <c r="ISA203" s="17"/>
      <c r="ISB203" s="17"/>
      <c r="ISC203" s="17"/>
      <c r="ISD203" s="17"/>
      <c r="ISE203" s="17"/>
      <c r="ISF203" s="17"/>
      <c r="ISG203" s="17"/>
      <c r="ISH203" s="17"/>
      <c r="ISI203" s="17"/>
      <c r="ISJ203" s="17"/>
      <c r="ISK203" s="17"/>
      <c r="ISL203" s="17"/>
      <c r="ISM203" s="17"/>
      <c r="ISN203" s="17"/>
      <c r="ISO203" s="17"/>
      <c r="ISP203" s="17"/>
      <c r="ISQ203" s="17"/>
      <c r="ISR203" s="17"/>
      <c r="ISS203" s="17"/>
      <c r="IST203" s="17"/>
      <c r="ISU203" s="17"/>
      <c r="ISV203" s="17"/>
      <c r="ISW203" s="17"/>
      <c r="ISX203" s="17"/>
      <c r="ISY203" s="17"/>
      <c r="ISZ203" s="17"/>
      <c r="ITA203" s="17"/>
      <c r="ITB203" s="17"/>
      <c r="ITC203" s="17"/>
      <c r="ITD203" s="17"/>
      <c r="ITE203" s="17"/>
      <c r="ITF203" s="17"/>
      <c r="ITG203" s="17"/>
      <c r="ITH203" s="17"/>
      <c r="ITI203" s="17"/>
      <c r="ITJ203" s="17"/>
      <c r="ITK203" s="17"/>
      <c r="ITL203" s="17"/>
      <c r="ITM203" s="17"/>
      <c r="ITN203" s="17"/>
      <c r="ITO203" s="17"/>
      <c r="ITP203" s="17"/>
      <c r="ITQ203" s="17"/>
      <c r="ITR203" s="17"/>
      <c r="ITS203" s="17"/>
      <c r="ITT203" s="17"/>
      <c r="ITU203" s="17"/>
      <c r="ITV203" s="17"/>
      <c r="ITW203" s="17"/>
      <c r="ITX203" s="17"/>
      <c r="ITY203" s="17"/>
      <c r="ITZ203" s="17"/>
      <c r="IUA203" s="17"/>
      <c r="IUB203" s="17"/>
      <c r="IUC203" s="17"/>
      <c r="IUD203" s="17"/>
      <c r="IUE203" s="17"/>
      <c r="IUF203" s="17"/>
      <c r="IUG203" s="17"/>
      <c r="IUH203" s="17"/>
      <c r="IUI203" s="17"/>
      <c r="IUJ203" s="17"/>
      <c r="IUK203" s="17"/>
      <c r="IUL203" s="17"/>
      <c r="IUM203" s="17"/>
      <c r="IUN203" s="17"/>
      <c r="IUO203" s="17"/>
      <c r="IUP203" s="17"/>
      <c r="IUQ203" s="17"/>
      <c r="IUR203" s="17"/>
      <c r="IUS203" s="17"/>
      <c r="IUT203" s="17"/>
      <c r="IUU203" s="17"/>
      <c r="IUV203" s="17"/>
      <c r="IUW203" s="17"/>
      <c r="IUX203" s="17"/>
      <c r="IUY203" s="17"/>
      <c r="IUZ203" s="17"/>
      <c r="IVA203" s="17"/>
      <c r="IVB203" s="17"/>
      <c r="IVC203" s="17"/>
      <c r="IVD203" s="17"/>
      <c r="IVE203" s="17"/>
      <c r="IVF203" s="17"/>
      <c r="IVG203" s="17"/>
      <c r="IVH203" s="17"/>
      <c r="IVI203" s="17"/>
      <c r="IVJ203" s="17"/>
      <c r="IVK203" s="17"/>
      <c r="IVL203" s="17"/>
      <c r="IVM203" s="17"/>
      <c r="IVN203" s="17"/>
      <c r="IVO203" s="17"/>
      <c r="IVP203" s="17"/>
      <c r="IVQ203" s="17"/>
      <c r="IVR203" s="17"/>
      <c r="IVS203" s="17"/>
      <c r="IVT203" s="17"/>
      <c r="IVU203" s="17"/>
      <c r="IVV203" s="17"/>
      <c r="IVW203" s="17"/>
      <c r="IVX203" s="17"/>
      <c r="IVY203" s="17"/>
      <c r="IVZ203" s="17"/>
      <c r="IWA203" s="17"/>
      <c r="IWB203" s="17"/>
      <c r="IWC203" s="17"/>
      <c r="IWD203" s="17"/>
      <c r="IWE203" s="17"/>
      <c r="IWF203" s="17"/>
      <c r="IWG203" s="17"/>
      <c r="IWH203" s="17"/>
      <c r="IWI203" s="17"/>
      <c r="IWJ203" s="17"/>
      <c r="IWK203" s="17"/>
      <c r="IWL203" s="17"/>
      <c r="IWM203" s="17"/>
      <c r="IWN203" s="17"/>
      <c r="IWO203" s="17"/>
      <c r="IWP203" s="17"/>
      <c r="IWQ203" s="17"/>
      <c r="IWR203" s="17"/>
      <c r="IWS203" s="17"/>
      <c r="IWT203" s="17"/>
      <c r="IWU203" s="17"/>
      <c r="IWV203" s="17"/>
      <c r="IWW203" s="17"/>
      <c r="IWX203" s="17"/>
      <c r="IWY203" s="17"/>
      <c r="IWZ203" s="17"/>
      <c r="IXA203" s="17"/>
      <c r="IXB203" s="17"/>
      <c r="IXC203" s="17"/>
      <c r="IXD203" s="17"/>
      <c r="IXE203" s="17"/>
      <c r="IXF203" s="17"/>
      <c r="IXG203" s="17"/>
      <c r="IXH203" s="17"/>
      <c r="IXI203" s="17"/>
      <c r="IXJ203" s="17"/>
      <c r="IXK203" s="17"/>
      <c r="IXL203" s="17"/>
      <c r="IXM203" s="17"/>
      <c r="IXN203" s="17"/>
      <c r="IXO203" s="17"/>
      <c r="IXP203" s="17"/>
      <c r="IXQ203" s="17"/>
      <c r="IXR203" s="17"/>
      <c r="IXS203" s="17"/>
      <c r="IXT203" s="17"/>
      <c r="IXU203" s="17"/>
      <c r="IXV203" s="17"/>
      <c r="IXW203" s="17"/>
      <c r="IXX203" s="17"/>
      <c r="IXY203" s="17"/>
      <c r="IXZ203" s="17"/>
      <c r="IYA203" s="17"/>
      <c r="IYB203" s="17"/>
      <c r="IYC203" s="17"/>
      <c r="IYD203" s="17"/>
      <c r="IYE203" s="17"/>
      <c r="IYF203" s="17"/>
      <c r="IYG203" s="17"/>
      <c r="IYH203" s="17"/>
      <c r="IYI203" s="17"/>
      <c r="IYJ203" s="17"/>
      <c r="IYK203" s="17"/>
      <c r="IYL203" s="17"/>
      <c r="IYM203" s="17"/>
      <c r="IYN203" s="17"/>
      <c r="IYO203" s="17"/>
      <c r="IYP203" s="17"/>
      <c r="IYQ203" s="17"/>
      <c r="IYR203" s="17"/>
      <c r="IYS203" s="17"/>
      <c r="IYT203" s="17"/>
      <c r="IYU203" s="17"/>
      <c r="IYV203" s="17"/>
      <c r="IYW203" s="17"/>
      <c r="IYX203" s="17"/>
      <c r="IYY203" s="17"/>
      <c r="IYZ203" s="17"/>
      <c r="IZA203" s="17"/>
      <c r="IZB203" s="17"/>
      <c r="IZC203" s="17"/>
      <c r="IZD203" s="17"/>
      <c r="IZE203" s="17"/>
      <c r="IZF203" s="17"/>
      <c r="IZG203" s="17"/>
      <c r="IZH203" s="17"/>
      <c r="IZI203" s="17"/>
      <c r="IZJ203" s="17"/>
      <c r="IZK203" s="17"/>
      <c r="IZL203" s="17"/>
      <c r="IZM203" s="17"/>
      <c r="IZN203" s="17"/>
      <c r="IZO203" s="17"/>
      <c r="IZP203" s="17"/>
      <c r="IZQ203" s="17"/>
      <c r="IZR203" s="17"/>
      <c r="IZS203" s="17"/>
      <c r="IZT203" s="17"/>
      <c r="IZU203" s="17"/>
      <c r="IZV203" s="17"/>
      <c r="IZW203" s="17"/>
      <c r="IZX203" s="17"/>
      <c r="IZY203" s="17"/>
      <c r="IZZ203" s="17"/>
      <c r="JAA203" s="17"/>
      <c r="JAB203" s="17"/>
      <c r="JAC203" s="17"/>
      <c r="JAD203" s="17"/>
      <c r="JAE203" s="17"/>
      <c r="JAF203" s="17"/>
      <c r="JAG203" s="17"/>
      <c r="JAH203" s="17"/>
      <c r="JAI203" s="17"/>
      <c r="JAJ203" s="17"/>
      <c r="JAK203" s="17"/>
      <c r="JAL203" s="17"/>
      <c r="JAM203" s="17"/>
      <c r="JAN203" s="17"/>
      <c r="JAO203" s="17"/>
      <c r="JAP203" s="17"/>
      <c r="JAQ203" s="17"/>
      <c r="JAR203" s="17"/>
      <c r="JAS203" s="17"/>
      <c r="JAT203" s="17"/>
      <c r="JAU203" s="17"/>
      <c r="JAV203" s="17"/>
      <c r="JAW203" s="17"/>
      <c r="JAX203" s="17"/>
      <c r="JAY203" s="17"/>
      <c r="JAZ203" s="17"/>
      <c r="JBA203" s="17"/>
      <c r="JBB203" s="17"/>
      <c r="JBC203" s="17"/>
      <c r="JBD203" s="17"/>
      <c r="JBE203" s="17"/>
      <c r="JBF203" s="17"/>
      <c r="JBG203" s="17"/>
      <c r="JBH203" s="17"/>
      <c r="JBI203" s="17"/>
      <c r="JBJ203" s="17"/>
      <c r="JBK203" s="17"/>
      <c r="JBL203" s="17"/>
      <c r="JBM203" s="17"/>
      <c r="JBN203" s="17"/>
      <c r="JBO203" s="17"/>
      <c r="JBP203" s="17"/>
      <c r="JBQ203" s="17"/>
      <c r="JBR203" s="17"/>
      <c r="JBS203" s="17"/>
      <c r="JBT203" s="17"/>
      <c r="JBU203" s="17"/>
      <c r="JBV203" s="17"/>
      <c r="JBW203" s="17"/>
      <c r="JBX203" s="17"/>
      <c r="JBY203" s="17"/>
      <c r="JBZ203" s="17"/>
      <c r="JCA203" s="17"/>
      <c r="JCB203" s="17"/>
      <c r="JCC203" s="17"/>
      <c r="JCD203" s="17"/>
      <c r="JCE203" s="17"/>
      <c r="JCF203" s="17"/>
      <c r="JCG203" s="17"/>
      <c r="JCH203" s="17"/>
      <c r="JCI203" s="17"/>
      <c r="JCJ203" s="17"/>
      <c r="JCK203" s="17"/>
      <c r="JCL203" s="17"/>
      <c r="JCM203" s="17"/>
      <c r="JCN203" s="17"/>
      <c r="JCO203" s="17"/>
      <c r="JCP203" s="17"/>
      <c r="JCQ203" s="17"/>
      <c r="JCR203" s="17"/>
      <c r="JCS203" s="17"/>
      <c r="JCT203" s="17"/>
      <c r="JCU203" s="17"/>
      <c r="JCV203" s="17"/>
      <c r="JCW203" s="17"/>
      <c r="JCX203" s="17"/>
      <c r="JCY203" s="17"/>
      <c r="JCZ203" s="17"/>
      <c r="JDA203" s="17"/>
      <c r="JDB203" s="17"/>
      <c r="JDC203" s="17"/>
      <c r="JDD203" s="17"/>
      <c r="JDE203" s="17"/>
      <c r="JDF203" s="17"/>
      <c r="JDG203" s="17"/>
      <c r="JDH203" s="17"/>
      <c r="JDI203" s="17"/>
      <c r="JDJ203" s="17"/>
      <c r="JDK203" s="17"/>
      <c r="JDL203" s="17"/>
      <c r="JDM203" s="17"/>
      <c r="JDN203" s="17"/>
      <c r="JDO203" s="17"/>
      <c r="JDP203" s="17"/>
      <c r="JDQ203" s="17"/>
      <c r="JDR203" s="17"/>
      <c r="JDS203" s="17"/>
      <c r="JDT203" s="17"/>
      <c r="JDU203" s="17"/>
      <c r="JDV203" s="17"/>
      <c r="JDW203" s="17"/>
      <c r="JDX203" s="17"/>
      <c r="JDY203" s="17"/>
      <c r="JDZ203" s="17"/>
      <c r="JEA203" s="17"/>
      <c r="JEB203" s="17"/>
      <c r="JEC203" s="17"/>
      <c r="JED203" s="17"/>
      <c r="JEE203" s="17"/>
      <c r="JEF203" s="17"/>
      <c r="JEG203" s="17"/>
      <c r="JEH203" s="17"/>
      <c r="JEI203" s="17"/>
      <c r="JEJ203" s="17"/>
      <c r="JEK203" s="17"/>
      <c r="JEL203" s="17"/>
      <c r="JEM203" s="17"/>
      <c r="JEN203" s="17"/>
      <c r="JEO203" s="17"/>
      <c r="JEP203" s="17"/>
      <c r="JEQ203" s="17"/>
      <c r="JER203" s="17"/>
      <c r="JES203" s="17"/>
      <c r="JET203" s="17"/>
      <c r="JEU203" s="17"/>
      <c r="JEV203" s="17"/>
      <c r="JEW203" s="17"/>
      <c r="JEX203" s="17"/>
      <c r="JEY203" s="17"/>
      <c r="JEZ203" s="17"/>
      <c r="JFA203" s="17"/>
      <c r="JFB203" s="17"/>
      <c r="JFC203" s="17"/>
      <c r="JFD203" s="17"/>
      <c r="JFE203" s="17"/>
      <c r="JFF203" s="17"/>
      <c r="JFG203" s="17"/>
      <c r="JFH203" s="17"/>
      <c r="JFI203" s="17"/>
      <c r="JFJ203" s="17"/>
      <c r="JFK203" s="17"/>
      <c r="JFL203" s="17"/>
      <c r="JFM203" s="17"/>
      <c r="JFN203" s="17"/>
      <c r="JFO203" s="17"/>
      <c r="JFP203" s="17"/>
      <c r="JFQ203" s="17"/>
      <c r="JFR203" s="17"/>
      <c r="JFS203" s="17"/>
      <c r="JFT203" s="17"/>
      <c r="JFU203" s="17"/>
      <c r="JFV203" s="17"/>
      <c r="JFW203" s="17"/>
      <c r="JFX203" s="17"/>
      <c r="JFY203" s="17"/>
      <c r="JFZ203" s="17"/>
      <c r="JGA203" s="17"/>
      <c r="JGB203" s="17"/>
      <c r="JGC203" s="17"/>
      <c r="JGD203" s="17"/>
      <c r="JGE203" s="17"/>
      <c r="JGF203" s="17"/>
      <c r="JGG203" s="17"/>
      <c r="JGH203" s="17"/>
      <c r="JGI203" s="17"/>
      <c r="JGJ203" s="17"/>
      <c r="JGK203" s="17"/>
      <c r="JGL203" s="17"/>
      <c r="JGM203" s="17"/>
      <c r="JGN203" s="17"/>
      <c r="JGO203" s="17"/>
      <c r="JGP203" s="17"/>
      <c r="JGQ203" s="17"/>
      <c r="JGR203" s="17"/>
      <c r="JGS203" s="17"/>
      <c r="JGT203" s="17"/>
      <c r="JGU203" s="17"/>
      <c r="JGV203" s="17"/>
      <c r="JGW203" s="17"/>
      <c r="JGX203" s="17"/>
      <c r="JGY203" s="17"/>
      <c r="JGZ203" s="17"/>
      <c r="JHA203" s="17"/>
      <c r="JHB203" s="17"/>
      <c r="JHC203" s="17"/>
      <c r="JHD203" s="17"/>
      <c r="JHE203" s="17"/>
      <c r="JHF203" s="17"/>
      <c r="JHG203" s="17"/>
      <c r="JHH203" s="17"/>
      <c r="JHI203" s="17"/>
      <c r="JHJ203" s="17"/>
      <c r="JHK203" s="17"/>
      <c r="JHL203" s="17"/>
      <c r="JHM203" s="17"/>
      <c r="JHN203" s="17"/>
      <c r="JHO203" s="17"/>
      <c r="JHP203" s="17"/>
      <c r="JHQ203" s="17"/>
      <c r="JHR203" s="17"/>
      <c r="JHS203" s="17"/>
      <c r="JHT203" s="17"/>
      <c r="JHU203" s="17"/>
      <c r="JHV203" s="17"/>
      <c r="JHW203" s="17"/>
      <c r="JHX203" s="17"/>
      <c r="JHY203" s="17"/>
      <c r="JHZ203" s="17"/>
      <c r="JIA203" s="17"/>
      <c r="JIB203" s="17"/>
      <c r="JIC203" s="17"/>
      <c r="JID203" s="17"/>
      <c r="JIE203" s="17"/>
      <c r="JIF203" s="17"/>
      <c r="JIG203" s="17"/>
      <c r="JIH203" s="17"/>
      <c r="JII203" s="17"/>
      <c r="JIJ203" s="17"/>
      <c r="JIK203" s="17"/>
      <c r="JIL203" s="17"/>
      <c r="JIM203" s="17"/>
      <c r="JIN203" s="17"/>
      <c r="JIO203" s="17"/>
      <c r="JIP203" s="17"/>
      <c r="JIQ203" s="17"/>
      <c r="JIR203" s="17"/>
      <c r="JIS203" s="17"/>
      <c r="JIT203" s="17"/>
      <c r="JIU203" s="17"/>
      <c r="JIV203" s="17"/>
      <c r="JIW203" s="17"/>
      <c r="JIX203" s="17"/>
      <c r="JIY203" s="17"/>
      <c r="JIZ203" s="17"/>
      <c r="JJA203" s="17"/>
      <c r="JJB203" s="17"/>
      <c r="JJC203" s="17"/>
      <c r="JJD203" s="17"/>
      <c r="JJE203" s="17"/>
      <c r="JJF203" s="17"/>
      <c r="JJG203" s="17"/>
      <c r="JJH203" s="17"/>
      <c r="JJI203" s="17"/>
      <c r="JJJ203" s="17"/>
      <c r="JJK203" s="17"/>
      <c r="JJL203" s="17"/>
      <c r="JJM203" s="17"/>
      <c r="JJN203" s="17"/>
      <c r="JJO203" s="17"/>
      <c r="JJP203" s="17"/>
      <c r="JJQ203" s="17"/>
      <c r="JJR203" s="17"/>
      <c r="JJS203" s="17"/>
      <c r="JJT203" s="17"/>
      <c r="JJU203" s="17"/>
      <c r="JJV203" s="17"/>
      <c r="JJW203" s="17"/>
      <c r="JJX203" s="17"/>
      <c r="JJY203" s="17"/>
      <c r="JJZ203" s="17"/>
      <c r="JKA203" s="17"/>
      <c r="JKB203" s="17"/>
      <c r="JKC203" s="17"/>
      <c r="JKD203" s="17"/>
      <c r="JKE203" s="17"/>
      <c r="JKF203" s="17"/>
      <c r="JKG203" s="17"/>
      <c r="JKH203" s="17"/>
      <c r="JKI203" s="17"/>
      <c r="JKJ203" s="17"/>
      <c r="JKK203" s="17"/>
      <c r="JKL203" s="17"/>
      <c r="JKM203" s="17"/>
      <c r="JKN203" s="17"/>
      <c r="JKO203" s="17"/>
      <c r="JKP203" s="17"/>
      <c r="JKQ203" s="17"/>
      <c r="JKR203" s="17"/>
      <c r="JKS203" s="17"/>
      <c r="JKT203" s="17"/>
      <c r="JKU203" s="17"/>
      <c r="JKV203" s="17"/>
      <c r="JKW203" s="17"/>
      <c r="JKX203" s="17"/>
      <c r="JKY203" s="17"/>
      <c r="JKZ203" s="17"/>
      <c r="JLA203" s="17"/>
      <c r="JLB203" s="17"/>
      <c r="JLC203" s="17"/>
      <c r="JLD203" s="17"/>
      <c r="JLE203" s="17"/>
      <c r="JLF203" s="17"/>
      <c r="JLG203" s="17"/>
      <c r="JLH203" s="17"/>
      <c r="JLI203" s="17"/>
      <c r="JLJ203" s="17"/>
      <c r="JLK203" s="17"/>
      <c r="JLL203" s="17"/>
      <c r="JLM203" s="17"/>
      <c r="JLN203" s="17"/>
      <c r="JLO203" s="17"/>
      <c r="JLP203" s="17"/>
      <c r="JLQ203" s="17"/>
      <c r="JLR203" s="17"/>
      <c r="JLS203" s="17"/>
      <c r="JLT203" s="17"/>
      <c r="JLU203" s="17"/>
      <c r="JLV203" s="17"/>
      <c r="JLW203" s="17"/>
      <c r="JLX203" s="17"/>
      <c r="JLY203" s="17"/>
      <c r="JLZ203" s="17"/>
      <c r="JMA203" s="17"/>
      <c r="JMB203" s="17"/>
      <c r="JMC203" s="17"/>
      <c r="JMD203" s="17"/>
      <c r="JME203" s="17"/>
      <c r="JMF203" s="17"/>
      <c r="JMG203" s="17"/>
      <c r="JMH203" s="17"/>
      <c r="JMI203" s="17"/>
      <c r="JMJ203" s="17"/>
      <c r="JMK203" s="17"/>
      <c r="JML203" s="17"/>
      <c r="JMM203" s="17"/>
      <c r="JMN203" s="17"/>
      <c r="JMO203" s="17"/>
      <c r="JMP203" s="17"/>
      <c r="JMQ203" s="17"/>
      <c r="JMR203" s="17"/>
      <c r="JMS203" s="17"/>
      <c r="JMT203" s="17"/>
      <c r="JMU203" s="17"/>
      <c r="JMV203" s="17"/>
      <c r="JMW203" s="17"/>
      <c r="JMX203" s="17"/>
      <c r="JMY203" s="17"/>
      <c r="JMZ203" s="17"/>
      <c r="JNA203" s="17"/>
      <c r="JNB203" s="17"/>
      <c r="JNC203" s="17"/>
      <c r="JND203" s="17"/>
      <c r="JNE203" s="17"/>
      <c r="JNF203" s="17"/>
      <c r="JNG203" s="17"/>
      <c r="JNH203" s="17"/>
      <c r="JNI203" s="17"/>
      <c r="JNJ203" s="17"/>
      <c r="JNK203" s="17"/>
      <c r="JNL203" s="17"/>
      <c r="JNM203" s="17"/>
      <c r="JNN203" s="17"/>
      <c r="JNO203" s="17"/>
      <c r="JNP203" s="17"/>
      <c r="JNQ203" s="17"/>
      <c r="JNR203" s="17"/>
      <c r="JNS203" s="17"/>
      <c r="JNT203" s="17"/>
      <c r="JNU203" s="17"/>
      <c r="JNV203" s="17"/>
      <c r="JNW203" s="17"/>
      <c r="JNX203" s="17"/>
      <c r="JNY203" s="17"/>
      <c r="JNZ203" s="17"/>
      <c r="JOA203" s="17"/>
      <c r="JOB203" s="17"/>
      <c r="JOC203" s="17"/>
      <c r="JOD203" s="17"/>
      <c r="JOE203" s="17"/>
      <c r="JOF203" s="17"/>
      <c r="JOG203" s="17"/>
      <c r="JOH203" s="17"/>
      <c r="JOI203" s="17"/>
      <c r="JOJ203" s="17"/>
      <c r="JOK203" s="17"/>
      <c r="JOL203" s="17"/>
      <c r="JOM203" s="17"/>
      <c r="JON203" s="17"/>
      <c r="JOO203" s="17"/>
      <c r="JOP203" s="17"/>
      <c r="JOQ203" s="17"/>
      <c r="JOR203" s="17"/>
      <c r="JOS203" s="17"/>
      <c r="JOT203" s="17"/>
      <c r="JOU203" s="17"/>
      <c r="JOV203" s="17"/>
      <c r="JOW203" s="17"/>
      <c r="JOX203" s="17"/>
      <c r="JOY203" s="17"/>
      <c r="JOZ203" s="17"/>
      <c r="JPA203" s="17"/>
      <c r="JPB203" s="17"/>
      <c r="JPC203" s="17"/>
      <c r="JPD203" s="17"/>
      <c r="JPE203" s="17"/>
      <c r="JPF203" s="17"/>
      <c r="JPG203" s="17"/>
      <c r="JPH203" s="17"/>
      <c r="JPI203" s="17"/>
      <c r="JPJ203" s="17"/>
      <c r="JPK203" s="17"/>
      <c r="JPL203" s="17"/>
      <c r="JPM203" s="17"/>
      <c r="JPN203" s="17"/>
      <c r="JPO203" s="17"/>
      <c r="JPP203" s="17"/>
      <c r="JPQ203" s="17"/>
      <c r="JPR203" s="17"/>
      <c r="JPS203" s="17"/>
      <c r="JPT203" s="17"/>
      <c r="JPU203" s="17"/>
      <c r="JPV203" s="17"/>
      <c r="JPW203" s="17"/>
      <c r="JPX203" s="17"/>
      <c r="JPY203" s="17"/>
      <c r="JPZ203" s="17"/>
      <c r="JQA203" s="17"/>
      <c r="JQB203" s="17"/>
      <c r="JQC203" s="17"/>
      <c r="JQD203" s="17"/>
      <c r="JQE203" s="17"/>
      <c r="JQF203" s="17"/>
      <c r="JQG203" s="17"/>
      <c r="JQH203" s="17"/>
      <c r="JQI203" s="17"/>
      <c r="JQJ203" s="17"/>
      <c r="JQK203" s="17"/>
      <c r="JQL203" s="17"/>
      <c r="JQM203" s="17"/>
      <c r="JQN203" s="17"/>
      <c r="JQO203" s="17"/>
      <c r="JQP203" s="17"/>
      <c r="JQQ203" s="17"/>
      <c r="JQR203" s="17"/>
      <c r="JQS203" s="17"/>
      <c r="JQT203" s="17"/>
      <c r="JQU203" s="17"/>
      <c r="JQV203" s="17"/>
      <c r="JQW203" s="17"/>
      <c r="JQX203" s="17"/>
      <c r="JQY203" s="17"/>
      <c r="JQZ203" s="17"/>
      <c r="JRA203" s="17"/>
      <c r="JRB203" s="17"/>
      <c r="JRC203" s="17"/>
      <c r="JRD203" s="17"/>
      <c r="JRE203" s="17"/>
      <c r="JRF203" s="17"/>
      <c r="JRG203" s="17"/>
      <c r="JRH203" s="17"/>
      <c r="JRI203" s="17"/>
      <c r="JRJ203" s="17"/>
      <c r="JRK203" s="17"/>
      <c r="JRL203" s="17"/>
      <c r="JRM203" s="17"/>
      <c r="JRN203" s="17"/>
      <c r="JRO203" s="17"/>
      <c r="JRP203" s="17"/>
      <c r="JRQ203" s="17"/>
      <c r="JRR203" s="17"/>
      <c r="JRS203" s="17"/>
      <c r="JRT203" s="17"/>
      <c r="JRU203" s="17"/>
      <c r="JRV203" s="17"/>
      <c r="JRW203" s="17"/>
      <c r="JRX203" s="17"/>
      <c r="JRY203" s="17"/>
      <c r="JRZ203" s="17"/>
      <c r="JSA203" s="17"/>
      <c r="JSB203" s="17"/>
      <c r="JSC203" s="17"/>
      <c r="JSD203" s="17"/>
      <c r="JSE203" s="17"/>
      <c r="JSF203" s="17"/>
      <c r="JSG203" s="17"/>
      <c r="JSH203" s="17"/>
      <c r="JSI203" s="17"/>
      <c r="JSJ203" s="17"/>
      <c r="JSK203" s="17"/>
      <c r="JSL203" s="17"/>
      <c r="JSM203" s="17"/>
      <c r="JSN203" s="17"/>
      <c r="JSO203" s="17"/>
      <c r="JSP203" s="17"/>
      <c r="JSQ203" s="17"/>
      <c r="JSR203" s="17"/>
      <c r="JSS203" s="17"/>
      <c r="JST203" s="17"/>
      <c r="JSU203" s="17"/>
      <c r="JSV203" s="17"/>
      <c r="JSW203" s="17"/>
      <c r="JSX203" s="17"/>
      <c r="JSY203" s="17"/>
      <c r="JSZ203" s="17"/>
      <c r="JTA203" s="17"/>
      <c r="JTB203" s="17"/>
      <c r="JTC203" s="17"/>
      <c r="JTD203" s="17"/>
      <c r="JTE203" s="17"/>
      <c r="JTF203" s="17"/>
      <c r="JTG203" s="17"/>
      <c r="JTH203" s="17"/>
      <c r="JTI203" s="17"/>
      <c r="JTJ203" s="17"/>
      <c r="JTK203" s="17"/>
      <c r="JTL203" s="17"/>
      <c r="JTM203" s="17"/>
      <c r="JTN203" s="17"/>
      <c r="JTO203" s="17"/>
      <c r="JTP203" s="17"/>
      <c r="JTQ203" s="17"/>
      <c r="JTR203" s="17"/>
      <c r="JTS203" s="17"/>
      <c r="JTT203" s="17"/>
      <c r="JTU203" s="17"/>
      <c r="JTV203" s="17"/>
      <c r="JTW203" s="17"/>
      <c r="JTX203" s="17"/>
      <c r="JTY203" s="17"/>
      <c r="JTZ203" s="17"/>
      <c r="JUA203" s="17"/>
      <c r="JUB203" s="17"/>
      <c r="JUC203" s="17"/>
      <c r="JUD203" s="17"/>
      <c r="JUE203" s="17"/>
      <c r="JUF203" s="17"/>
      <c r="JUG203" s="17"/>
      <c r="JUH203" s="17"/>
      <c r="JUI203" s="17"/>
      <c r="JUJ203" s="17"/>
      <c r="JUK203" s="17"/>
      <c r="JUL203" s="17"/>
      <c r="JUM203" s="17"/>
      <c r="JUN203" s="17"/>
      <c r="JUO203" s="17"/>
      <c r="JUP203" s="17"/>
      <c r="JUQ203" s="17"/>
      <c r="JUR203" s="17"/>
      <c r="JUS203" s="17"/>
      <c r="JUT203" s="17"/>
      <c r="JUU203" s="17"/>
      <c r="JUV203" s="17"/>
      <c r="JUW203" s="17"/>
      <c r="JUX203" s="17"/>
      <c r="JUY203" s="17"/>
      <c r="JUZ203" s="17"/>
      <c r="JVA203" s="17"/>
      <c r="JVB203" s="17"/>
      <c r="JVC203" s="17"/>
      <c r="JVD203" s="17"/>
      <c r="JVE203" s="17"/>
      <c r="JVF203" s="17"/>
      <c r="JVG203" s="17"/>
      <c r="JVH203" s="17"/>
      <c r="JVI203" s="17"/>
      <c r="JVJ203" s="17"/>
      <c r="JVK203" s="17"/>
      <c r="JVL203" s="17"/>
      <c r="JVM203" s="17"/>
      <c r="JVN203" s="17"/>
      <c r="JVO203" s="17"/>
      <c r="JVP203" s="17"/>
      <c r="JVQ203" s="17"/>
      <c r="JVR203" s="17"/>
      <c r="JVS203" s="17"/>
      <c r="JVT203" s="17"/>
      <c r="JVU203" s="17"/>
      <c r="JVV203" s="17"/>
      <c r="JVW203" s="17"/>
      <c r="JVX203" s="17"/>
      <c r="JVY203" s="17"/>
      <c r="JVZ203" s="17"/>
      <c r="JWA203" s="17"/>
      <c r="JWB203" s="17"/>
      <c r="JWC203" s="17"/>
      <c r="JWD203" s="17"/>
      <c r="JWE203" s="17"/>
      <c r="JWF203" s="17"/>
      <c r="JWG203" s="17"/>
      <c r="JWH203" s="17"/>
      <c r="JWI203" s="17"/>
      <c r="JWJ203" s="17"/>
      <c r="JWK203" s="17"/>
      <c r="JWL203" s="17"/>
      <c r="JWM203" s="17"/>
      <c r="JWN203" s="17"/>
      <c r="JWO203" s="17"/>
      <c r="JWP203" s="17"/>
      <c r="JWQ203" s="17"/>
      <c r="JWR203" s="17"/>
      <c r="JWS203" s="17"/>
      <c r="JWT203" s="17"/>
      <c r="JWU203" s="17"/>
      <c r="JWV203" s="17"/>
      <c r="JWW203" s="17"/>
      <c r="JWX203" s="17"/>
      <c r="JWY203" s="17"/>
      <c r="JWZ203" s="17"/>
      <c r="JXA203" s="17"/>
      <c r="JXB203" s="17"/>
      <c r="JXC203" s="17"/>
      <c r="JXD203" s="17"/>
      <c r="JXE203" s="17"/>
      <c r="JXF203" s="17"/>
      <c r="JXG203" s="17"/>
      <c r="JXH203" s="17"/>
      <c r="JXI203" s="17"/>
      <c r="JXJ203" s="17"/>
      <c r="JXK203" s="17"/>
      <c r="JXL203" s="17"/>
      <c r="JXM203" s="17"/>
      <c r="JXN203" s="17"/>
      <c r="JXO203" s="17"/>
      <c r="JXP203" s="17"/>
      <c r="JXQ203" s="17"/>
      <c r="JXR203" s="17"/>
      <c r="JXS203" s="17"/>
      <c r="JXT203" s="17"/>
      <c r="JXU203" s="17"/>
      <c r="JXV203" s="17"/>
      <c r="JXW203" s="17"/>
      <c r="JXX203" s="17"/>
      <c r="JXY203" s="17"/>
      <c r="JXZ203" s="17"/>
      <c r="JYA203" s="17"/>
      <c r="JYB203" s="17"/>
      <c r="JYC203" s="17"/>
      <c r="JYD203" s="17"/>
      <c r="JYE203" s="17"/>
      <c r="JYF203" s="17"/>
      <c r="JYG203" s="17"/>
      <c r="JYH203" s="17"/>
      <c r="JYI203" s="17"/>
      <c r="JYJ203" s="17"/>
      <c r="JYK203" s="17"/>
      <c r="JYL203" s="17"/>
      <c r="JYM203" s="17"/>
      <c r="JYN203" s="17"/>
      <c r="JYO203" s="17"/>
      <c r="JYP203" s="17"/>
      <c r="JYQ203" s="17"/>
      <c r="JYR203" s="17"/>
      <c r="JYS203" s="17"/>
      <c r="JYT203" s="17"/>
      <c r="JYU203" s="17"/>
      <c r="JYV203" s="17"/>
      <c r="JYW203" s="17"/>
      <c r="JYX203" s="17"/>
      <c r="JYY203" s="17"/>
      <c r="JYZ203" s="17"/>
      <c r="JZA203" s="17"/>
      <c r="JZB203" s="17"/>
      <c r="JZC203" s="17"/>
      <c r="JZD203" s="17"/>
      <c r="JZE203" s="17"/>
      <c r="JZF203" s="17"/>
      <c r="JZG203" s="17"/>
      <c r="JZH203" s="17"/>
      <c r="JZI203" s="17"/>
      <c r="JZJ203" s="17"/>
      <c r="JZK203" s="17"/>
      <c r="JZL203" s="17"/>
      <c r="JZM203" s="17"/>
      <c r="JZN203" s="17"/>
      <c r="JZO203" s="17"/>
      <c r="JZP203" s="17"/>
      <c r="JZQ203" s="17"/>
      <c r="JZR203" s="17"/>
      <c r="JZS203" s="17"/>
      <c r="JZT203" s="17"/>
      <c r="JZU203" s="17"/>
      <c r="JZV203" s="17"/>
      <c r="JZW203" s="17"/>
      <c r="JZX203" s="17"/>
      <c r="JZY203" s="17"/>
      <c r="JZZ203" s="17"/>
      <c r="KAA203" s="17"/>
      <c r="KAB203" s="17"/>
      <c r="KAC203" s="17"/>
      <c r="KAD203" s="17"/>
      <c r="KAE203" s="17"/>
      <c r="KAF203" s="17"/>
      <c r="KAG203" s="17"/>
      <c r="KAH203" s="17"/>
      <c r="KAI203" s="17"/>
      <c r="KAJ203" s="17"/>
      <c r="KAK203" s="17"/>
      <c r="KAL203" s="17"/>
      <c r="KAM203" s="17"/>
      <c r="KAN203" s="17"/>
      <c r="KAO203" s="17"/>
      <c r="KAP203" s="17"/>
      <c r="KAQ203" s="17"/>
      <c r="KAR203" s="17"/>
      <c r="KAS203" s="17"/>
      <c r="KAT203" s="17"/>
      <c r="KAU203" s="17"/>
      <c r="KAV203" s="17"/>
      <c r="KAW203" s="17"/>
      <c r="KAX203" s="17"/>
      <c r="KAY203" s="17"/>
      <c r="KAZ203" s="17"/>
      <c r="KBA203" s="17"/>
      <c r="KBB203" s="17"/>
      <c r="KBC203" s="17"/>
      <c r="KBD203" s="17"/>
      <c r="KBE203" s="17"/>
      <c r="KBF203" s="17"/>
      <c r="KBG203" s="17"/>
      <c r="KBH203" s="17"/>
      <c r="KBI203" s="17"/>
      <c r="KBJ203" s="17"/>
      <c r="KBK203" s="17"/>
      <c r="KBL203" s="17"/>
      <c r="KBM203" s="17"/>
      <c r="KBN203" s="17"/>
      <c r="KBO203" s="17"/>
      <c r="KBP203" s="17"/>
      <c r="KBQ203" s="17"/>
      <c r="KBR203" s="17"/>
      <c r="KBS203" s="17"/>
      <c r="KBT203" s="17"/>
      <c r="KBU203" s="17"/>
      <c r="KBV203" s="17"/>
      <c r="KBW203" s="17"/>
      <c r="KBX203" s="17"/>
      <c r="KBY203" s="17"/>
      <c r="KBZ203" s="17"/>
      <c r="KCA203" s="17"/>
      <c r="KCB203" s="17"/>
      <c r="KCC203" s="17"/>
      <c r="KCD203" s="17"/>
      <c r="KCE203" s="17"/>
      <c r="KCF203" s="17"/>
      <c r="KCG203" s="17"/>
      <c r="KCH203" s="17"/>
      <c r="KCI203" s="17"/>
      <c r="KCJ203" s="17"/>
      <c r="KCK203" s="17"/>
      <c r="KCL203" s="17"/>
      <c r="KCM203" s="17"/>
      <c r="KCN203" s="17"/>
      <c r="KCO203" s="17"/>
      <c r="KCP203" s="17"/>
      <c r="KCQ203" s="17"/>
      <c r="KCR203" s="17"/>
      <c r="KCS203" s="17"/>
      <c r="KCT203" s="17"/>
      <c r="KCU203" s="17"/>
      <c r="KCV203" s="17"/>
      <c r="KCW203" s="17"/>
      <c r="KCX203" s="17"/>
      <c r="KCY203" s="17"/>
      <c r="KCZ203" s="17"/>
      <c r="KDA203" s="17"/>
      <c r="KDB203" s="17"/>
      <c r="KDC203" s="17"/>
      <c r="KDD203" s="17"/>
      <c r="KDE203" s="17"/>
      <c r="KDF203" s="17"/>
      <c r="KDG203" s="17"/>
      <c r="KDH203" s="17"/>
      <c r="KDI203" s="17"/>
      <c r="KDJ203" s="17"/>
      <c r="KDK203" s="17"/>
      <c r="KDL203" s="17"/>
      <c r="KDM203" s="17"/>
      <c r="KDN203" s="17"/>
      <c r="KDO203" s="17"/>
      <c r="KDP203" s="17"/>
      <c r="KDQ203" s="17"/>
      <c r="KDR203" s="17"/>
      <c r="KDS203" s="17"/>
      <c r="KDT203" s="17"/>
      <c r="KDU203" s="17"/>
      <c r="KDV203" s="17"/>
      <c r="KDW203" s="17"/>
      <c r="KDX203" s="17"/>
      <c r="KDY203" s="17"/>
      <c r="KDZ203" s="17"/>
      <c r="KEA203" s="17"/>
      <c r="KEB203" s="17"/>
      <c r="KEC203" s="17"/>
      <c r="KED203" s="17"/>
      <c r="KEE203" s="17"/>
      <c r="KEF203" s="17"/>
      <c r="KEG203" s="17"/>
      <c r="KEH203" s="17"/>
      <c r="KEI203" s="17"/>
      <c r="KEJ203" s="17"/>
      <c r="KEK203" s="17"/>
      <c r="KEL203" s="17"/>
      <c r="KEM203" s="17"/>
      <c r="KEN203" s="17"/>
      <c r="KEO203" s="17"/>
      <c r="KEP203" s="17"/>
      <c r="KEQ203" s="17"/>
      <c r="KER203" s="17"/>
      <c r="KES203" s="17"/>
      <c r="KET203" s="17"/>
      <c r="KEU203" s="17"/>
      <c r="KEV203" s="17"/>
      <c r="KEW203" s="17"/>
      <c r="KEX203" s="17"/>
      <c r="KEY203" s="17"/>
      <c r="KEZ203" s="17"/>
      <c r="KFA203" s="17"/>
      <c r="KFB203" s="17"/>
      <c r="KFC203" s="17"/>
      <c r="KFD203" s="17"/>
      <c r="KFE203" s="17"/>
      <c r="KFF203" s="17"/>
      <c r="KFG203" s="17"/>
      <c r="KFH203" s="17"/>
      <c r="KFI203" s="17"/>
      <c r="KFJ203" s="17"/>
      <c r="KFK203" s="17"/>
      <c r="KFL203" s="17"/>
      <c r="KFM203" s="17"/>
      <c r="KFN203" s="17"/>
      <c r="KFO203" s="17"/>
      <c r="KFP203" s="17"/>
      <c r="KFQ203" s="17"/>
      <c r="KFR203" s="17"/>
      <c r="KFS203" s="17"/>
      <c r="KFT203" s="17"/>
      <c r="KFU203" s="17"/>
      <c r="KFV203" s="17"/>
      <c r="KFW203" s="17"/>
      <c r="KFX203" s="17"/>
      <c r="KFY203" s="17"/>
      <c r="KFZ203" s="17"/>
      <c r="KGA203" s="17"/>
      <c r="KGB203" s="17"/>
      <c r="KGC203" s="17"/>
      <c r="KGD203" s="17"/>
      <c r="KGE203" s="17"/>
      <c r="KGF203" s="17"/>
      <c r="KGG203" s="17"/>
      <c r="KGH203" s="17"/>
      <c r="KGI203" s="17"/>
      <c r="KGJ203" s="17"/>
      <c r="KGK203" s="17"/>
      <c r="KGL203" s="17"/>
      <c r="KGM203" s="17"/>
      <c r="KGN203" s="17"/>
      <c r="KGO203" s="17"/>
      <c r="KGP203" s="17"/>
      <c r="KGQ203" s="17"/>
      <c r="KGR203" s="17"/>
      <c r="KGS203" s="17"/>
      <c r="KGT203" s="17"/>
      <c r="KGU203" s="17"/>
      <c r="KGV203" s="17"/>
      <c r="KGW203" s="17"/>
      <c r="KGX203" s="17"/>
      <c r="KGY203" s="17"/>
      <c r="KGZ203" s="17"/>
      <c r="KHA203" s="17"/>
      <c r="KHB203" s="17"/>
      <c r="KHC203" s="17"/>
      <c r="KHD203" s="17"/>
      <c r="KHE203" s="17"/>
      <c r="KHF203" s="17"/>
      <c r="KHG203" s="17"/>
      <c r="KHH203" s="17"/>
      <c r="KHI203" s="17"/>
      <c r="KHJ203" s="17"/>
      <c r="KHK203" s="17"/>
      <c r="KHL203" s="17"/>
      <c r="KHM203" s="17"/>
      <c r="KHN203" s="17"/>
      <c r="KHO203" s="17"/>
      <c r="KHP203" s="17"/>
      <c r="KHQ203" s="17"/>
      <c r="KHR203" s="17"/>
      <c r="KHS203" s="17"/>
      <c r="KHT203" s="17"/>
      <c r="KHU203" s="17"/>
      <c r="KHV203" s="17"/>
      <c r="KHW203" s="17"/>
      <c r="KHX203" s="17"/>
      <c r="KHY203" s="17"/>
      <c r="KHZ203" s="17"/>
      <c r="KIA203" s="17"/>
      <c r="KIB203" s="17"/>
      <c r="KIC203" s="17"/>
      <c r="KID203" s="17"/>
      <c r="KIE203" s="17"/>
      <c r="KIF203" s="17"/>
      <c r="KIG203" s="17"/>
      <c r="KIH203" s="17"/>
      <c r="KII203" s="17"/>
      <c r="KIJ203" s="17"/>
      <c r="KIK203" s="17"/>
      <c r="KIL203" s="17"/>
      <c r="KIM203" s="17"/>
      <c r="KIN203" s="17"/>
      <c r="KIO203" s="17"/>
      <c r="KIP203" s="17"/>
      <c r="KIQ203" s="17"/>
      <c r="KIR203" s="17"/>
      <c r="KIS203" s="17"/>
      <c r="KIT203" s="17"/>
      <c r="KIU203" s="17"/>
      <c r="KIV203" s="17"/>
      <c r="KIW203" s="17"/>
      <c r="KIX203" s="17"/>
      <c r="KIY203" s="17"/>
      <c r="KIZ203" s="17"/>
      <c r="KJA203" s="17"/>
      <c r="KJB203" s="17"/>
      <c r="KJC203" s="17"/>
      <c r="KJD203" s="17"/>
      <c r="KJE203" s="17"/>
      <c r="KJF203" s="17"/>
      <c r="KJG203" s="17"/>
      <c r="KJH203" s="17"/>
      <c r="KJI203" s="17"/>
      <c r="KJJ203" s="17"/>
      <c r="KJK203" s="17"/>
      <c r="KJL203" s="17"/>
      <c r="KJM203" s="17"/>
      <c r="KJN203" s="17"/>
      <c r="KJO203" s="17"/>
      <c r="KJP203" s="17"/>
      <c r="KJQ203" s="17"/>
      <c r="KJR203" s="17"/>
      <c r="KJS203" s="17"/>
      <c r="KJT203" s="17"/>
      <c r="KJU203" s="17"/>
      <c r="KJV203" s="17"/>
      <c r="KJW203" s="17"/>
      <c r="KJX203" s="17"/>
      <c r="KJY203" s="17"/>
      <c r="KJZ203" s="17"/>
      <c r="KKA203" s="17"/>
      <c r="KKB203" s="17"/>
      <c r="KKC203" s="17"/>
      <c r="KKD203" s="17"/>
      <c r="KKE203" s="17"/>
      <c r="KKF203" s="17"/>
      <c r="KKG203" s="17"/>
      <c r="KKH203" s="17"/>
      <c r="KKI203" s="17"/>
      <c r="KKJ203" s="17"/>
      <c r="KKK203" s="17"/>
      <c r="KKL203" s="17"/>
      <c r="KKM203" s="17"/>
      <c r="KKN203" s="17"/>
      <c r="KKO203" s="17"/>
      <c r="KKP203" s="17"/>
      <c r="KKQ203" s="17"/>
      <c r="KKR203" s="17"/>
      <c r="KKS203" s="17"/>
      <c r="KKT203" s="17"/>
      <c r="KKU203" s="17"/>
      <c r="KKV203" s="17"/>
      <c r="KKW203" s="17"/>
      <c r="KKX203" s="17"/>
      <c r="KKY203" s="17"/>
      <c r="KKZ203" s="17"/>
      <c r="KLA203" s="17"/>
      <c r="KLB203" s="17"/>
      <c r="KLC203" s="17"/>
      <c r="KLD203" s="17"/>
      <c r="KLE203" s="17"/>
      <c r="KLF203" s="17"/>
      <c r="KLG203" s="17"/>
      <c r="KLH203" s="17"/>
      <c r="KLI203" s="17"/>
      <c r="KLJ203" s="17"/>
      <c r="KLK203" s="17"/>
      <c r="KLL203" s="17"/>
      <c r="KLM203" s="17"/>
      <c r="KLN203" s="17"/>
      <c r="KLO203" s="17"/>
      <c r="KLP203" s="17"/>
      <c r="KLQ203" s="17"/>
      <c r="KLR203" s="17"/>
      <c r="KLS203" s="17"/>
      <c r="KLT203" s="17"/>
      <c r="KLU203" s="17"/>
      <c r="KLV203" s="17"/>
      <c r="KLW203" s="17"/>
      <c r="KLX203" s="17"/>
      <c r="KLY203" s="17"/>
      <c r="KLZ203" s="17"/>
      <c r="KMA203" s="17"/>
      <c r="KMB203" s="17"/>
      <c r="KMC203" s="17"/>
      <c r="KMD203" s="17"/>
      <c r="KME203" s="17"/>
      <c r="KMF203" s="17"/>
      <c r="KMG203" s="17"/>
      <c r="KMH203" s="17"/>
      <c r="KMI203" s="17"/>
      <c r="KMJ203" s="17"/>
      <c r="KMK203" s="17"/>
      <c r="KML203" s="17"/>
      <c r="KMM203" s="17"/>
      <c r="KMN203" s="17"/>
      <c r="KMO203" s="17"/>
      <c r="KMP203" s="17"/>
      <c r="KMQ203" s="17"/>
      <c r="KMR203" s="17"/>
      <c r="KMS203" s="17"/>
      <c r="KMT203" s="17"/>
      <c r="KMU203" s="17"/>
      <c r="KMV203" s="17"/>
      <c r="KMW203" s="17"/>
      <c r="KMX203" s="17"/>
      <c r="KMY203" s="17"/>
      <c r="KMZ203" s="17"/>
      <c r="KNA203" s="17"/>
      <c r="KNB203" s="17"/>
      <c r="KNC203" s="17"/>
      <c r="KND203" s="17"/>
      <c r="KNE203" s="17"/>
      <c r="KNF203" s="17"/>
      <c r="KNG203" s="17"/>
      <c r="KNH203" s="17"/>
      <c r="KNI203" s="17"/>
      <c r="KNJ203" s="17"/>
      <c r="KNK203" s="17"/>
      <c r="KNL203" s="17"/>
      <c r="KNM203" s="17"/>
      <c r="KNN203" s="17"/>
      <c r="KNO203" s="17"/>
      <c r="KNP203" s="17"/>
      <c r="KNQ203" s="17"/>
      <c r="KNR203" s="17"/>
      <c r="KNS203" s="17"/>
      <c r="KNT203" s="17"/>
      <c r="KNU203" s="17"/>
      <c r="KNV203" s="17"/>
      <c r="KNW203" s="17"/>
      <c r="KNX203" s="17"/>
      <c r="KNY203" s="17"/>
      <c r="KNZ203" s="17"/>
      <c r="KOA203" s="17"/>
      <c r="KOB203" s="17"/>
      <c r="KOC203" s="17"/>
      <c r="KOD203" s="17"/>
      <c r="KOE203" s="17"/>
      <c r="KOF203" s="17"/>
      <c r="KOG203" s="17"/>
      <c r="KOH203" s="17"/>
      <c r="KOI203" s="17"/>
      <c r="KOJ203" s="17"/>
      <c r="KOK203" s="17"/>
      <c r="KOL203" s="17"/>
      <c r="KOM203" s="17"/>
      <c r="KON203" s="17"/>
      <c r="KOO203" s="17"/>
      <c r="KOP203" s="17"/>
      <c r="KOQ203" s="17"/>
      <c r="KOR203" s="17"/>
      <c r="KOS203" s="17"/>
      <c r="KOT203" s="17"/>
      <c r="KOU203" s="17"/>
      <c r="KOV203" s="17"/>
      <c r="KOW203" s="17"/>
      <c r="KOX203" s="17"/>
      <c r="KOY203" s="17"/>
      <c r="KOZ203" s="17"/>
      <c r="KPA203" s="17"/>
      <c r="KPB203" s="17"/>
      <c r="KPC203" s="17"/>
      <c r="KPD203" s="17"/>
      <c r="KPE203" s="17"/>
      <c r="KPF203" s="17"/>
      <c r="KPG203" s="17"/>
      <c r="KPH203" s="17"/>
      <c r="KPI203" s="17"/>
      <c r="KPJ203" s="17"/>
      <c r="KPK203" s="17"/>
      <c r="KPL203" s="17"/>
      <c r="KPM203" s="17"/>
      <c r="KPN203" s="17"/>
      <c r="KPO203" s="17"/>
      <c r="KPP203" s="17"/>
      <c r="KPQ203" s="17"/>
      <c r="KPR203" s="17"/>
      <c r="KPS203" s="17"/>
      <c r="KPT203" s="17"/>
      <c r="KPU203" s="17"/>
      <c r="KPV203" s="17"/>
      <c r="KPW203" s="17"/>
      <c r="KPX203" s="17"/>
      <c r="KPY203" s="17"/>
      <c r="KPZ203" s="17"/>
      <c r="KQA203" s="17"/>
      <c r="KQB203" s="17"/>
      <c r="KQC203" s="17"/>
      <c r="KQD203" s="17"/>
      <c r="KQE203" s="17"/>
      <c r="KQF203" s="17"/>
      <c r="KQG203" s="17"/>
      <c r="KQH203" s="17"/>
      <c r="KQI203" s="17"/>
      <c r="KQJ203" s="17"/>
      <c r="KQK203" s="17"/>
      <c r="KQL203" s="17"/>
      <c r="KQM203" s="17"/>
      <c r="KQN203" s="17"/>
      <c r="KQO203" s="17"/>
      <c r="KQP203" s="17"/>
      <c r="KQQ203" s="17"/>
      <c r="KQR203" s="17"/>
      <c r="KQS203" s="17"/>
      <c r="KQT203" s="17"/>
      <c r="KQU203" s="17"/>
      <c r="KQV203" s="17"/>
      <c r="KQW203" s="17"/>
      <c r="KQX203" s="17"/>
      <c r="KQY203" s="17"/>
      <c r="KQZ203" s="17"/>
      <c r="KRA203" s="17"/>
      <c r="KRB203" s="17"/>
      <c r="KRC203" s="17"/>
      <c r="KRD203" s="17"/>
      <c r="KRE203" s="17"/>
      <c r="KRF203" s="17"/>
      <c r="KRG203" s="17"/>
      <c r="KRH203" s="17"/>
      <c r="KRI203" s="17"/>
      <c r="KRJ203" s="17"/>
      <c r="KRK203" s="17"/>
      <c r="KRL203" s="17"/>
      <c r="KRM203" s="17"/>
      <c r="KRN203" s="17"/>
      <c r="KRO203" s="17"/>
      <c r="KRP203" s="17"/>
      <c r="KRQ203" s="17"/>
      <c r="KRR203" s="17"/>
      <c r="KRS203" s="17"/>
      <c r="KRT203" s="17"/>
      <c r="KRU203" s="17"/>
      <c r="KRV203" s="17"/>
      <c r="KRW203" s="17"/>
      <c r="KRX203" s="17"/>
      <c r="KRY203" s="17"/>
      <c r="KRZ203" s="17"/>
      <c r="KSA203" s="17"/>
      <c r="KSB203" s="17"/>
      <c r="KSC203" s="17"/>
      <c r="KSD203" s="17"/>
      <c r="KSE203" s="17"/>
      <c r="KSF203" s="17"/>
      <c r="KSG203" s="17"/>
      <c r="KSH203" s="17"/>
      <c r="KSI203" s="17"/>
      <c r="KSJ203" s="17"/>
      <c r="KSK203" s="17"/>
      <c r="KSL203" s="17"/>
      <c r="KSM203" s="17"/>
      <c r="KSN203" s="17"/>
      <c r="KSO203" s="17"/>
      <c r="KSP203" s="17"/>
      <c r="KSQ203" s="17"/>
      <c r="KSR203" s="17"/>
      <c r="KSS203" s="17"/>
      <c r="KST203" s="17"/>
      <c r="KSU203" s="17"/>
      <c r="KSV203" s="17"/>
      <c r="KSW203" s="17"/>
      <c r="KSX203" s="17"/>
      <c r="KSY203" s="17"/>
      <c r="KSZ203" s="17"/>
      <c r="KTA203" s="17"/>
      <c r="KTB203" s="17"/>
      <c r="KTC203" s="17"/>
      <c r="KTD203" s="17"/>
      <c r="KTE203" s="17"/>
      <c r="KTF203" s="17"/>
      <c r="KTG203" s="17"/>
      <c r="KTH203" s="17"/>
      <c r="KTI203" s="17"/>
      <c r="KTJ203" s="17"/>
      <c r="KTK203" s="17"/>
      <c r="KTL203" s="17"/>
      <c r="KTM203" s="17"/>
      <c r="KTN203" s="17"/>
      <c r="KTO203" s="17"/>
      <c r="KTP203" s="17"/>
      <c r="KTQ203" s="17"/>
      <c r="KTR203" s="17"/>
      <c r="KTS203" s="17"/>
      <c r="KTT203" s="17"/>
      <c r="KTU203" s="17"/>
      <c r="KTV203" s="17"/>
      <c r="KTW203" s="17"/>
      <c r="KTX203" s="17"/>
      <c r="KTY203" s="17"/>
      <c r="KTZ203" s="17"/>
      <c r="KUA203" s="17"/>
      <c r="KUB203" s="17"/>
      <c r="KUC203" s="17"/>
      <c r="KUD203" s="17"/>
      <c r="KUE203" s="17"/>
      <c r="KUF203" s="17"/>
      <c r="KUG203" s="17"/>
      <c r="KUH203" s="17"/>
      <c r="KUI203" s="17"/>
      <c r="KUJ203" s="17"/>
      <c r="KUK203" s="17"/>
      <c r="KUL203" s="17"/>
      <c r="KUM203" s="17"/>
      <c r="KUN203" s="17"/>
      <c r="KUO203" s="17"/>
      <c r="KUP203" s="17"/>
      <c r="KUQ203" s="17"/>
      <c r="KUR203" s="17"/>
      <c r="KUS203" s="17"/>
      <c r="KUT203" s="17"/>
      <c r="KUU203" s="17"/>
      <c r="KUV203" s="17"/>
      <c r="KUW203" s="17"/>
      <c r="KUX203" s="17"/>
      <c r="KUY203" s="17"/>
      <c r="KUZ203" s="17"/>
      <c r="KVA203" s="17"/>
      <c r="KVB203" s="17"/>
      <c r="KVC203" s="17"/>
      <c r="KVD203" s="17"/>
      <c r="KVE203" s="17"/>
      <c r="KVF203" s="17"/>
      <c r="KVG203" s="17"/>
      <c r="KVH203" s="17"/>
      <c r="KVI203" s="17"/>
      <c r="KVJ203" s="17"/>
      <c r="KVK203" s="17"/>
      <c r="KVL203" s="17"/>
      <c r="KVM203" s="17"/>
      <c r="KVN203" s="17"/>
      <c r="KVO203" s="17"/>
      <c r="KVP203" s="17"/>
      <c r="KVQ203" s="17"/>
      <c r="KVR203" s="17"/>
      <c r="KVS203" s="17"/>
      <c r="KVT203" s="17"/>
      <c r="KVU203" s="17"/>
      <c r="KVV203" s="17"/>
      <c r="KVW203" s="17"/>
      <c r="KVX203" s="17"/>
      <c r="KVY203" s="17"/>
      <c r="KVZ203" s="17"/>
      <c r="KWA203" s="17"/>
      <c r="KWB203" s="17"/>
      <c r="KWC203" s="17"/>
      <c r="KWD203" s="17"/>
      <c r="KWE203" s="17"/>
      <c r="KWF203" s="17"/>
      <c r="KWG203" s="17"/>
      <c r="KWH203" s="17"/>
      <c r="KWI203" s="17"/>
      <c r="KWJ203" s="17"/>
      <c r="KWK203" s="17"/>
      <c r="KWL203" s="17"/>
      <c r="KWM203" s="17"/>
      <c r="KWN203" s="17"/>
      <c r="KWO203" s="17"/>
      <c r="KWP203" s="17"/>
      <c r="KWQ203" s="17"/>
      <c r="KWR203" s="17"/>
      <c r="KWS203" s="17"/>
      <c r="KWT203" s="17"/>
      <c r="KWU203" s="17"/>
      <c r="KWV203" s="17"/>
      <c r="KWW203" s="17"/>
      <c r="KWX203" s="17"/>
      <c r="KWY203" s="17"/>
      <c r="KWZ203" s="17"/>
      <c r="KXA203" s="17"/>
      <c r="KXB203" s="17"/>
      <c r="KXC203" s="17"/>
      <c r="KXD203" s="17"/>
      <c r="KXE203" s="17"/>
      <c r="KXF203" s="17"/>
      <c r="KXG203" s="17"/>
      <c r="KXH203" s="17"/>
      <c r="KXI203" s="17"/>
      <c r="KXJ203" s="17"/>
      <c r="KXK203" s="17"/>
      <c r="KXL203" s="17"/>
      <c r="KXM203" s="17"/>
      <c r="KXN203" s="17"/>
      <c r="KXO203" s="17"/>
      <c r="KXP203" s="17"/>
      <c r="KXQ203" s="17"/>
      <c r="KXR203" s="17"/>
      <c r="KXS203" s="17"/>
      <c r="KXT203" s="17"/>
      <c r="KXU203" s="17"/>
      <c r="KXV203" s="17"/>
      <c r="KXW203" s="17"/>
      <c r="KXX203" s="17"/>
      <c r="KXY203" s="17"/>
      <c r="KXZ203" s="17"/>
      <c r="KYA203" s="17"/>
      <c r="KYB203" s="17"/>
      <c r="KYC203" s="17"/>
      <c r="KYD203" s="17"/>
      <c r="KYE203" s="17"/>
      <c r="KYF203" s="17"/>
      <c r="KYG203" s="17"/>
      <c r="KYH203" s="17"/>
      <c r="KYI203" s="17"/>
      <c r="KYJ203" s="17"/>
      <c r="KYK203" s="17"/>
      <c r="KYL203" s="17"/>
      <c r="KYM203" s="17"/>
      <c r="KYN203" s="17"/>
      <c r="KYO203" s="17"/>
      <c r="KYP203" s="17"/>
      <c r="KYQ203" s="17"/>
      <c r="KYR203" s="17"/>
      <c r="KYS203" s="17"/>
      <c r="KYT203" s="17"/>
      <c r="KYU203" s="17"/>
      <c r="KYV203" s="17"/>
      <c r="KYW203" s="17"/>
      <c r="KYX203" s="17"/>
      <c r="KYY203" s="17"/>
      <c r="KYZ203" s="17"/>
      <c r="KZA203" s="17"/>
      <c r="KZB203" s="17"/>
      <c r="KZC203" s="17"/>
      <c r="KZD203" s="17"/>
      <c r="KZE203" s="17"/>
      <c r="KZF203" s="17"/>
      <c r="KZG203" s="17"/>
      <c r="KZH203" s="17"/>
      <c r="KZI203" s="17"/>
      <c r="KZJ203" s="17"/>
      <c r="KZK203" s="17"/>
      <c r="KZL203" s="17"/>
      <c r="KZM203" s="17"/>
      <c r="KZN203" s="17"/>
      <c r="KZO203" s="17"/>
      <c r="KZP203" s="17"/>
      <c r="KZQ203" s="17"/>
      <c r="KZR203" s="17"/>
      <c r="KZS203" s="17"/>
      <c r="KZT203" s="17"/>
      <c r="KZU203" s="17"/>
      <c r="KZV203" s="17"/>
      <c r="KZW203" s="17"/>
      <c r="KZX203" s="17"/>
      <c r="KZY203" s="17"/>
      <c r="KZZ203" s="17"/>
      <c r="LAA203" s="17"/>
      <c r="LAB203" s="17"/>
      <c r="LAC203" s="17"/>
      <c r="LAD203" s="17"/>
      <c r="LAE203" s="17"/>
      <c r="LAF203" s="17"/>
      <c r="LAG203" s="17"/>
      <c r="LAH203" s="17"/>
      <c r="LAI203" s="17"/>
      <c r="LAJ203" s="17"/>
      <c r="LAK203" s="17"/>
      <c r="LAL203" s="17"/>
      <c r="LAM203" s="17"/>
      <c r="LAN203" s="17"/>
      <c r="LAO203" s="17"/>
      <c r="LAP203" s="17"/>
      <c r="LAQ203" s="17"/>
      <c r="LAR203" s="17"/>
      <c r="LAS203" s="17"/>
      <c r="LAT203" s="17"/>
      <c r="LAU203" s="17"/>
      <c r="LAV203" s="17"/>
      <c r="LAW203" s="17"/>
      <c r="LAX203" s="17"/>
      <c r="LAY203" s="17"/>
      <c r="LAZ203" s="17"/>
      <c r="LBA203" s="17"/>
      <c r="LBB203" s="17"/>
      <c r="LBC203" s="17"/>
      <c r="LBD203" s="17"/>
      <c r="LBE203" s="17"/>
      <c r="LBF203" s="17"/>
      <c r="LBG203" s="17"/>
      <c r="LBH203" s="17"/>
      <c r="LBI203" s="17"/>
      <c r="LBJ203" s="17"/>
      <c r="LBK203" s="17"/>
      <c r="LBL203" s="17"/>
      <c r="LBM203" s="17"/>
      <c r="LBN203" s="17"/>
      <c r="LBO203" s="17"/>
      <c r="LBP203" s="17"/>
      <c r="LBQ203" s="17"/>
      <c r="LBR203" s="17"/>
      <c r="LBS203" s="17"/>
      <c r="LBT203" s="17"/>
      <c r="LBU203" s="17"/>
      <c r="LBV203" s="17"/>
      <c r="LBW203" s="17"/>
      <c r="LBX203" s="17"/>
      <c r="LBY203" s="17"/>
      <c r="LBZ203" s="17"/>
      <c r="LCA203" s="17"/>
      <c r="LCB203" s="17"/>
      <c r="LCC203" s="17"/>
      <c r="LCD203" s="17"/>
      <c r="LCE203" s="17"/>
      <c r="LCF203" s="17"/>
      <c r="LCG203" s="17"/>
      <c r="LCH203" s="17"/>
      <c r="LCI203" s="17"/>
      <c r="LCJ203" s="17"/>
      <c r="LCK203" s="17"/>
      <c r="LCL203" s="17"/>
      <c r="LCM203" s="17"/>
      <c r="LCN203" s="17"/>
      <c r="LCO203" s="17"/>
      <c r="LCP203" s="17"/>
      <c r="LCQ203" s="17"/>
      <c r="LCR203" s="17"/>
      <c r="LCS203" s="17"/>
      <c r="LCT203" s="17"/>
      <c r="LCU203" s="17"/>
      <c r="LCV203" s="17"/>
      <c r="LCW203" s="17"/>
      <c r="LCX203" s="17"/>
      <c r="LCY203" s="17"/>
      <c r="LCZ203" s="17"/>
      <c r="LDA203" s="17"/>
      <c r="LDB203" s="17"/>
      <c r="LDC203" s="17"/>
      <c r="LDD203" s="17"/>
      <c r="LDE203" s="17"/>
      <c r="LDF203" s="17"/>
      <c r="LDG203" s="17"/>
      <c r="LDH203" s="17"/>
      <c r="LDI203" s="17"/>
      <c r="LDJ203" s="17"/>
      <c r="LDK203" s="17"/>
      <c r="LDL203" s="17"/>
      <c r="LDM203" s="17"/>
      <c r="LDN203" s="17"/>
      <c r="LDO203" s="17"/>
      <c r="LDP203" s="17"/>
      <c r="LDQ203" s="17"/>
      <c r="LDR203" s="17"/>
      <c r="LDS203" s="17"/>
      <c r="LDT203" s="17"/>
      <c r="LDU203" s="17"/>
      <c r="LDV203" s="17"/>
      <c r="LDW203" s="17"/>
      <c r="LDX203" s="17"/>
      <c r="LDY203" s="17"/>
      <c r="LDZ203" s="17"/>
      <c r="LEA203" s="17"/>
      <c r="LEB203" s="17"/>
      <c r="LEC203" s="17"/>
      <c r="LED203" s="17"/>
      <c r="LEE203" s="17"/>
      <c r="LEF203" s="17"/>
      <c r="LEG203" s="17"/>
      <c r="LEH203" s="17"/>
      <c r="LEI203" s="17"/>
      <c r="LEJ203" s="17"/>
      <c r="LEK203" s="17"/>
      <c r="LEL203" s="17"/>
      <c r="LEM203" s="17"/>
      <c r="LEN203" s="17"/>
      <c r="LEO203" s="17"/>
      <c r="LEP203" s="17"/>
      <c r="LEQ203" s="17"/>
      <c r="LER203" s="17"/>
      <c r="LES203" s="17"/>
      <c r="LET203" s="17"/>
      <c r="LEU203" s="17"/>
      <c r="LEV203" s="17"/>
      <c r="LEW203" s="17"/>
      <c r="LEX203" s="17"/>
      <c r="LEY203" s="17"/>
      <c r="LEZ203" s="17"/>
      <c r="LFA203" s="17"/>
      <c r="LFB203" s="17"/>
      <c r="LFC203" s="17"/>
      <c r="LFD203" s="17"/>
      <c r="LFE203" s="17"/>
      <c r="LFF203" s="17"/>
      <c r="LFG203" s="17"/>
      <c r="LFH203" s="17"/>
      <c r="LFI203" s="17"/>
      <c r="LFJ203" s="17"/>
      <c r="LFK203" s="17"/>
      <c r="LFL203" s="17"/>
      <c r="LFM203" s="17"/>
      <c r="LFN203" s="17"/>
      <c r="LFO203" s="17"/>
      <c r="LFP203" s="17"/>
      <c r="LFQ203" s="17"/>
      <c r="LFR203" s="17"/>
      <c r="LFS203" s="17"/>
      <c r="LFT203" s="17"/>
      <c r="LFU203" s="17"/>
      <c r="LFV203" s="17"/>
      <c r="LFW203" s="17"/>
      <c r="LFX203" s="17"/>
      <c r="LFY203" s="17"/>
      <c r="LFZ203" s="17"/>
      <c r="LGA203" s="17"/>
      <c r="LGB203" s="17"/>
      <c r="LGC203" s="17"/>
      <c r="LGD203" s="17"/>
      <c r="LGE203" s="17"/>
      <c r="LGF203" s="17"/>
      <c r="LGG203" s="17"/>
      <c r="LGH203" s="17"/>
      <c r="LGI203" s="17"/>
      <c r="LGJ203" s="17"/>
      <c r="LGK203" s="17"/>
      <c r="LGL203" s="17"/>
      <c r="LGM203" s="17"/>
      <c r="LGN203" s="17"/>
      <c r="LGO203" s="17"/>
      <c r="LGP203" s="17"/>
      <c r="LGQ203" s="17"/>
      <c r="LGR203" s="17"/>
      <c r="LGS203" s="17"/>
      <c r="LGT203" s="17"/>
      <c r="LGU203" s="17"/>
      <c r="LGV203" s="17"/>
      <c r="LGW203" s="17"/>
      <c r="LGX203" s="17"/>
      <c r="LGY203" s="17"/>
      <c r="LGZ203" s="17"/>
      <c r="LHA203" s="17"/>
      <c r="LHB203" s="17"/>
      <c r="LHC203" s="17"/>
      <c r="LHD203" s="17"/>
      <c r="LHE203" s="17"/>
      <c r="LHF203" s="17"/>
      <c r="LHG203" s="17"/>
      <c r="LHH203" s="17"/>
      <c r="LHI203" s="17"/>
      <c r="LHJ203" s="17"/>
      <c r="LHK203" s="17"/>
      <c r="LHL203" s="17"/>
      <c r="LHM203" s="17"/>
      <c r="LHN203" s="17"/>
      <c r="LHO203" s="17"/>
      <c r="LHP203" s="17"/>
      <c r="LHQ203" s="17"/>
      <c r="LHR203" s="17"/>
      <c r="LHS203" s="17"/>
      <c r="LHT203" s="17"/>
      <c r="LHU203" s="17"/>
      <c r="LHV203" s="17"/>
      <c r="LHW203" s="17"/>
      <c r="LHX203" s="17"/>
      <c r="LHY203" s="17"/>
      <c r="LHZ203" s="17"/>
      <c r="LIA203" s="17"/>
      <c r="LIB203" s="17"/>
      <c r="LIC203" s="17"/>
      <c r="LID203" s="17"/>
      <c r="LIE203" s="17"/>
      <c r="LIF203" s="17"/>
      <c r="LIG203" s="17"/>
      <c r="LIH203" s="17"/>
      <c r="LII203" s="17"/>
      <c r="LIJ203" s="17"/>
      <c r="LIK203" s="17"/>
      <c r="LIL203" s="17"/>
      <c r="LIM203" s="17"/>
      <c r="LIN203" s="17"/>
      <c r="LIO203" s="17"/>
      <c r="LIP203" s="17"/>
      <c r="LIQ203" s="17"/>
      <c r="LIR203" s="17"/>
      <c r="LIS203" s="17"/>
      <c r="LIT203" s="17"/>
      <c r="LIU203" s="17"/>
      <c r="LIV203" s="17"/>
      <c r="LIW203" s="17"/>
      <c r="LIX203" s="17"/>
      <c r="LIY203" s="17"/>
      <c r="LIZ203" s="17"/>
      <c r="LJA203" s="17"/>
      <c r="LJB203" s="17"/>
      <c r="LJC203" s="17"/>
      <c r="LJD203" s="17"/>
      <c r="LJE203" s="17"/>
      <c r="LJF203" s="17"/>
      <c r="LJG203" s="17"/>
      <c r="LJH203" s="17"/>
      <c r="LJI203" s="17"/>
      <c r="LJJ203" s="17"/>
      <c r="LJK203" s="17"/>
      <c r="LJL203" s="17"/>
      <c r="LJM203" s="17"/>
      <c r="LJN203" s="17"/>
      <c r="LJO203" s="17"/>
      <c r="LJP203" s="17"/>
      <c r="LJQ203" s="17"/>
      <c r="LJR203" s="17"/>
      <c r="LJS203" s="17"/>
      <c r="LJT203" s="17"/>
      <c r="LJU203" s="17"/>
      <c r="LJV203" s="17"/>
      <c r="LJW203" s="17"/>
      <c r="LJX203" s="17"/>
      <c r="LJY203" s="17"/>
      <c r="LJZ203" s="17"/>
      <c r="LKA203" s="17"/>
      <c r="LKB203" s="17"/>
      <c r="LKC203" s="17"/>
      <c r="LKD203" s="17"/>
      <c r="LKE203" s="17"/>
      <c r="LKF203" s="17"/>
      <c r="LKG203" s="17"/>
      <c r="LKH203" s="17"/>
      <c r="LKI203" s="17"/>
      <c r="LKJ203" s="17"/>
      <c r="LKK203" s="17"/>
      <c r="LKL203" s="17"/>
      <c r="LKM203" s="17"/>
      <c r="LKN203" s="17"/>
      <c r="LKO203" s="17"/>
      <c r="LKP203" s="17"/>
      <c r="LKQ203" s="17"/>
      <c r="LKR203" s="17"/>
      <c r="LKS203" s="17"/>
      <c r="LKT203" s="17"/>
      <c r="LKU203" s="17"/>
      <c r="LKV203" s="17"/>
      <c r="LKW203" s="17"/>
      <c r="LKX203" s="17"/>
      <c r="LKY203" s="17"/>
      <c r="LKZ203" s="17"/>
      <c r="LLA203" s="17"/>
      <c r="LLB203" s="17"/>
      <c r="LLC203" s="17"/>
      <c r="LLD203" s="17"/>
      <c r="LLE203" s="17"/>
      <c r="LLF203" s="17"/>
      <c r="LLG203" s="17"/>
      <c r="LLH203" s="17"/>
      <c r="LLI203" s="17"/>
      <c r="LLJ203" s="17"/>
      <c r="LLK203" s="17"/>
      <c r="LLL203" s="17"/>
      <c r="LLM203" s="17"/>
      <c r="LLN203" s="17"/>
      <c r="LLO203" s="17"/>
      <c r="LLP203" s="17"/>
      <c r="LLQ203" s="17"/>
      <c r="LLR203" s="17"/>
      <c r="LLS203" s="17"/>
      <c r="LLT203" s="17"/>
      <c r="LLU203" s="17"/>
      <c r="LLV203" s="17"/>
      <c r="LLW203" s="17"/>
      <c r="LLX203" s="17"/>
      <c r="LLY203" s="17"/>
      <c r="LLZ203" s="17"/>
      <c r="LMA203" s="17"/>
      <c r="LMB203" s="17"/>
      <c r="LMC203" s="17"/>
      <c r="LMD203" s="17"/>
      <c r="LME203" s="17"/>
      <c r="LMF203" s="17"/>
      <c r="LMG203" s="17"/>
      <c r="LMH203" s="17"/>
      <c r="LMI203" s="17"/>
      <c r="LMJ203" s="17"/>
      <c r="LMK203" s="17"/>
      <c r="LML203" s="17"/>
      <c r="LMM203" s="17"/>
      <c r="LMN203" s="17"/>
      <c r="LMO203" s="17"/>
      <c r="LMP203" s="17"/>
      <c r="LMQ203" s="17"/>
      <c r="LMR203" s="17"/>
      <c r="LMS203" s="17"/>
      <c r="LMT203" s="17"/>
      <c r="LMU203" s="17"/>
      <c r="LMV203" s="17"/>
      <c r="LMW203" s="17"/>
      <c r="LMX203" s="17"/>
      <c r="LMY203" s="17"/>
      <c r="LMZ203" s="17"/>
      <c r="LNA203" s="17"/>
      <c r="LNB203" s="17"/>
      <c r="LNC203" s="17"/>
      <c r="LND203" s="17"/>
      <c r="LNE203" s="17"/>
      <c r="LNF203" s="17"/>
      <c r="LNG203" s="17"/>
      <c r="LNH203" s="17"/>
      <c r="LNI203" s="17"/>
      <c r="LNJ203" s="17"/>
      <c r="LNK203" s="17"/>
      <c r="LNL203" s="17"/>
      <c r="LNM203" s="17"/>
      <c r="LNN203" s="17"/>
      <c r="LNO203" s="17"/>
      <c r="LNP203" s="17"/>
      <c r="LNQ203" s="17"/>
      <c r="LNR203" s="17"/>
      <c r="LNS203" s="17"/>
      <c r="LNT203" s="17"/>
      <c r="LNU203" s="17"/>
      <c r="LNV203" s="17"/>
      <c r="LNW203" s="17"/>
      <c r="LNX203" s="17"/>
      <c r="LNY203" s="17"/>
      <c r="LNZ203" s="17"/>
      <c r="LOA203" s="17"/>
      <c r="LOB203" s="17"/>
      <c r="LOC203" s="17"/>
      <c r="LOD203" s="17"/>
      <c r="LOE203" s="17"/>
      <c r="LOF203" s="17"/>
      <c r="LOG203" s="17"/>
      <c r="LOH203" s="17"/>
      <c r="LOI203" s="17"/>
      <c r="LOJ203" s="17"/>
      <c r="LOK203" s="17"/>
      <c r="LOL203" s="17"/>
      <c r="LOM203" s="17"/>
      <c r="LON203" s="17"/>
      <c r="LOO203" s="17"/>
      <c r="LOP203" s="17"/>
      <c r="LOQ203" s="17"/>
      <c r="LOR203" s="17"/>
      <c r="LOS203" s="17"/>
      <c r="LOT203" s="17"/>
      <c r="LOU203" s="17"/>
      <c r="LOV203" s="17"/>
      <c r="LOW203" s="17"/>
      <c r="LOX203" s="17"/>
      <c r="LOY203" s="17"/>
      <c r="LOZ203" s="17"/>
      <c r="LPA203" s="17"/>
      <c r="LPB203" s="17"/>
      <c r="LPC203" s="17"/>
      <c r="LPD203" s="17"/>
      <c r="LPE203" s="17"/>
      <c r="LPF203" s="17"/>
      <c r="LPG203" s="17"/>
      <c r="LPH203" s="17"/>
      <c r="LPI203" s="17"/>
      <c r="LPJ203" s="17"/>
      <c r="LPK203" s="17"/>
      <c r="LPL203" s="17"/>
      <c r="LPM203" s="17"/>
      <c r="LPN203" s="17"/>
      <c r="LPO203" s="17"/>
      <c r="LPP203" s="17"/>
      <c r="LPQ203" s="17"/>
      <c r="LPR203" s="17"/>
      <c r="LPS203" s="17"/>
      <c r="LPT203" s="17"/>
      <c r="LPU203" s="17"/>
      <c r="LPV203" s="17"/>
      <c r="LPW203" s="17"/>
      <c r="LPX203" s="17"/>
      <c r="LPY203" s="17"/>
      <c r="LPZ203" s="17"/>
      <c r="LQA203" s="17"/>
      <c r="LQB203" s="17"/>
      <c r="LQC203" s="17"/>
      <c r="LQD203" s="17"/>
      <c r="LQE203" s="17"/>
      <c r="LQF203" s="17"/>
      <c r="LQG203" s="17"/>
      <c r="LQH203" s="17"/>
      <c r="LQI203" s="17"/>
      <c r="LQJ203" s="17"/>
      <c r="LQK203" s="17"/>
      <c r="LQL203" s="17"/>
      <c r="LQM203" s="17"/>
      <c r="LQN203" s="17"/>
      <c r="LQO203" s="17"/>
      <c r="LQP203" s="17"/>
      <c r="LQQ203" s="17"/>
      <c r="LQR203" s="17"/>
      <c r="LQS203" s="17"/>
      <c r="LQT203" s="17"/>
      <c r="LQU203" s="17"/>
      <c r="LQV203" s="17"/>
      <c r="LQW203" s="17"/>
      <c r="LQX203" s="17"/>
      <c r="LQY203" s="17"/>
      <c r="LQZ203" s="17"/>
      <c r="LRA203" s="17"/>
      <c r="LRB203" s="17"/>
      <c r="LRC203" s="17"/>
      <c r="LRD203" s="17"/>
      <c r="LRE203" s="17"/>
      <c r="LRF203" s="17"/>
      <c r="LRG203" s="17"/>
      <c r="LRH203" s="17"/>
      <c r="LRI203" s="17"/>
      <c r="LRJ203" s="17"/>
      <c r="LRK203" s="17"/>
      <c r="LRL203" s="17"/>
      <c r="LRM203" s="17"/>
      <c r="LRN203" s="17"/>
      <c r="LRO203" s="17"/>
      <c r="LRP203" s="17"/>
      <c r="LRQ203" s="17"/>
      <c r="LRR203" s="17"/>
      <c r="LRS203" s="17"/>
      <c r="LRT203" s="17"/>
      <c r="LRU203" s="17"/>
      <c r="LRV203" s="17"/>
      <c r="LRW203" s="17"/>
      <c r="LRX203" s="17"/>
      <c r="LRY203" s="17"/>
      <c r="LRZ203" s="17"/>
      <c r="LSA203" s="17"/>
      <c r="LSB203" s="17"/>
      <c r="LSC203" s="17"/>
      <c r="LSD203" s="17"/>
      <c r="LSE203" s="17"/>
      <c r="LSF203" s="17"/>
      <c r="LSG203" s="17"/>
      <c r="LSH203" s="17"/>
      <c r="LSI203" s="17"/>
      <c r="LSJ203" s="17"/>
      <c r="LSK203" s="17"/>
      <c r="LSL203" s="17"/>
      <c r="LSM203" s="17"/>
      <c r="LSN203" s="17"/>
      <c r="LSO203" s="17"/>
      <c r="LSP203" s="17"/>
      <c r="LSQ203" s="17"/>
      <c r="LSR203" s="17"/>
      <c r="LSS203" s="17"/>
      <c r="LST203" s="17"/>
      <c r="LSU203" s="17"/>
      <c r="LSV203" s="17"/>
      <c r="LSW203" s="17"/>
      <c r="LSX203" s="17"/>
      <c r="LSY203" s="17"/>
      <c r="LSZ203" s="17"/>
      <c r="LTA203" s="17"/>
      <c r="LTB203" s="17"/>
      <c r="LTC203" s="17"/>
      <c r="LTD203" s="17"/>
      <c r="LTE203" s="17"/>
      <c r="LTF203" s="17"/>
      <c r="LTG203" s="17"/>
      <c r="LTH203" s="17"/>
      <c r="LTI203" s="17"/>
      <c r="LTJ203" s="17"/>
      <c r="LTK203" s="17"/>
      <c r="LTL203" s="17"/>
      <c r="LTM203" s="17"/>
      <c r="LTN203" s="17"/>
      <c r="LTO203" s="17"/>
      <c r="LTP203" s="17"/>
      <c r="LTQ203" s="17"/>
      <c r="LTR203" s="17"/>
      <c r="LTS203" s="17"/>
      <c r="LTT203" s="17"/>
      <c r="LTU203" s="17"/>
      <c r="LTV203" s="17"/>
      <c r="LTW203" s="17"/>
      <c r="LTX203" s="17"/>
      <c r="LTY203" s="17"/>
      <c r="LTZ203" s="17"/>
      <c r="LUA203" s="17"/>
      <c r="LUB203" s="17"/>
      <c r="LUC203" s="17"/>
      <c r="LUD203" s="17"/>
      <c r="LUE203" s="17"/>
      <c r="LUF203" s="17"/>
      <c r="LUG203" s="17"/>
      <c r="LUH203" s="17"/>
      <c r="LUI203" s="17"/>
      <c r="LUJ203" s="17"/>
      <c r="LUK203" s="17"/>
      <c r="LUL203" s="17"/>
      <c r="LUM203" s="17"/>
      <c r="LUN203" s="17"/>
      <c r="LUO203" s="17"/>
      <c r="LUP203" s="17"/>
      <c r="LUQ203" s="17"/>
      <c r="LUR203" s="17"/>
      <c r="LUS203" s="17"/>
      <c r="LUT203" s="17"/>
      <c r="LUU203" s="17"/>
      <c r="LUV203" s="17"/>
      <c r="LUW203" s="17"/>
      <c r="LUX203" s="17"/>
      <c r="LUY203" s="17"/>
      <c r="LUZ203" s="17"/>
      <c r="LVA203" s="17"/>
      <c r="LVB203" s="17"/>
      <c r="LVC203" s="17"/>
      <c r="LVD203" s="17"/>
      <c r="LVE203" s="17"/>
      <c r="LVF203" s="17"/>
      <c r="LVG203" s="17"/>
      <c r="LVH203" s="17"/>
      <c r="LVI203" s="17"/>
      <c r="LVJ203" s="17"/>
      <c r="LVK203" s="17"/>
      <c r="LVL203" s="17"/>
      <c r="LVM203" s="17"/>
      <c r="LVN203" s="17"/>
      <c r="LVO203" s="17"/>
      <c r="LVP203" s="17"/>
      <c r="LVQ203" s="17"/>
      <c r="LVR203" s="17"/>
      <c r="LVS203" s="17"/>
      <c r="LVT203" s="17"/>
      <c r="LVU203" s="17"/>
      <c r="LVV203" s="17"/>
      <c r="LVW203" s="17"/>
      <c r="LVX203" s="17"/>
      <c r="LVY203" s="17"/>
      <c r="LVZ203" s="17"/>
      <c r="LWA203" s="17"/>
      <c r="LWB203" s="17"/>
      <c r="LWC203" s="17"/>
      <c r="LWD203" s="17"/>
      <c r="LWE203" s="17"/>
      <c r="LWF203" s="17"/>
      <c r="LWG203" s="17"/>
      <c r="LWH203" s="17"/>
      <c r="LWI203" s="17"/>
      <c r="LWJ203" s="17"/>
      <c r="LWK203" s="17"/>
      <c r="LWL203" s="17"/>
      <c r="LWM203" s="17"/>
      <c r="LWN203" s="17"/>
      <c r="LWO203" s="17"/>
      <c r="LWP203" s="17"/>
      <c r="LWQ203" s="17"/>
      <c r="LWR203" s="17"/>
      <c r="LWS203" s="17"/>
      <c r="LWT203" s="17"/>
      <c r="LWU203" s="17"/>
      <c r="LWV203" s="17"/>
      <c r="LWW203" s="17"/>
      <c r="LWX203" s="17"/>
      <c r="LWY203" s="17"/>
      <c r="LWZ203" s="17"/>
      <c r="LXA203" s="17"/>
      <c r="LXB203" s="17"/>
      <c r="LXC203" s="17"/>
      <c r="LXD203" s="17"/>
      <c r="LXE203" s="17"/>
      <c r="LXF203" s="17"/>
      <c r="LXG203" s="17"/>
      <c r="LXH203" s="17"/>
      <c r="LXI203" s="17"/>
      <c r="LXJ203" s="17"/>
      <c r="LXK203" s="17"/>
      <c r="LXL203" s="17"/>
      <c r="LXM203" s="17"/>
      <c r="LXN203" s="17"/>
      <c r="LXO203" s="17"/>
      <c r="LXP203" s="17"/>
      <c r="LXQ203" s="17"/>
      <c r="LXR203" s="17"/>
      <c r="LXS203" s="17"/>
      <c r="LXT203" s="17"/>
      <c r="LXU203" s="17"/>
      <c r="LXV203" s="17"/>
      <c r="LXW203" s="17"/>
      <c r="LXX203" s="17"/>
      <c r="LXY203" s="17"/>
      <c r="LXZ203" s="17"/>
      <c r="LYA203" s="17"/>
      <c r="LYB203" s="17"/>
      <c r="LYC203" s="17"/>
      <c r="LYD203" s="17"/>
      <c r="LYE203" s="17"/>
      <c r="LYF203" s="17"/>
      <c r="LYG203" s="17"/>
      <c r="LYH203" s="17"/>
      <c r="LYI203" s="17"/>
      <c r="LYJ203" s="17"/>
      <c r="LYK203" s="17"/>
      <c r="LYL203" s="17"/>
      <c r="LYM203" s="17"/>
      <c r="LYN203" s="17"/>
      <c r="LYO203" s="17"/>
      <c r="LYP203" s="17"/>
      <c r="LYQ203" s="17"/>
      <c r="LYR203" s="17"/>
      <c r="LYS203" s="17"/>
      <c r="LYT203" s="17"/>
      <c r="LYU203" s="17"/>
      <c r="LYV203" s="17"/>
      <c r="LYW203" s="17"/>
      <c r="LYX203" s="17"/>
      <c r="LYY203" s="17"/>
      <c r="LYZ203" s="17"/>
      <c r="LZA203" s="17"/>
      <c r="LZB203" s="17"/>
      <c r="LZC203" s="17"/>
      <c r="LZD203" s="17"/>
      <c r="LZE203" s="17"/>
      <c r="LZF203" s="17"/>
      <c r="LZG203" s="17"/>
      <c r="LZH203" s="17"/>
      <c r="LZI203" s="17"/>
      <c r="LZJ203" s="17"/>
      <c r="LZK203" s="17"/>
      <c r="LZL203" s="17"/>
      <c r="LZM203" s="17"/>
      <c r="LZN203" s="17"/>
      <c r="LZO203" s="17"/>
      <c r="LZP203" s="17"/>
      <c r="LZQ203" s="17"/>
      <c r="LZR203" s="17"/>
      <c r="LZS203" s="17"/>
      <c r="LZT203" s="17"/>
      <c r="LZU203" s="17"/>
      <c r="LZV203" s="17"/>
      <c r="LZW203" s="17"/>
      <c r="LZX203" s="17"/>
      <c r="LZY203" s="17"/>
      <c r="LZZ203" s="17"/>
      <c r="MAA203" s="17"/>
      <c r="MAB203" s="17"/>
      <c r="MAC203" s="17"/>
      <c r="MAD203" s="17"/>
      <c r="MAE203" s="17"/>
      <c r="MAF203" s="17"/>
      <c r="MAG203" s="17"/>
      <c r="MAH203" s="17"/>
      <c r="MAI203" s="17"/>
      <c r="MAJ203" s="17"/>
      <c r="MAK203" s="17"/>
      <c r="MAL203" s="17"/>
      <c r="MAM203" s="17"/>
      <c r="MAN203" s="17"/>
      <c r="MAO203" s="17"/>
      <c r="MAP203" s="17"/>
      <c r="MAQ203" s="17"/>
      <c r="MAR203" s="17"/>
      <c r="MAS203" s="17"/>
      <c r="MAT203" s="17"/>
      <c r="MAU203" s="17"/>
      <c r="MAV203" s="17"/>
      <c r="MAW203" s="17"/>
      <c r="MAX203" s="17"/>
      <c r="MAY203" s="17"/>
      <c r="MAZ203" s="17"/>
      <c r="MBA203" s="17"/>
      <c r="MBB203" s="17"/>
      <c r="MBC203" s="17"/>
      <c r="MBD203" s="17"/>
      <c r="MBE203" s="17"/>
      <c r="MBF203" s="17"/>
      <c r="MBG203" s="17"/>
      <c r="MBH203" s="17"/>
      <c r="MBI203" s="17"/>
      <c r="MBJ203" s="17"/>
      <c r="MBK203" s="17"/>
      <c r="MBL203" s="17"/>
      <c r="MBM203" s="17"/>
      <c r="MBN203" s="17"/>
      <c r="MBO203" s="17"/>
      <c r="MBP203" s="17"/>
      <c r="MBQ203" s="17"/>
      <c r="MBR203" s="17"/>
      <c r="MBS203" s="17"/>
      <c r="MBT203" s="17"/>
      <c r="MBU203" s="17"/>
      <c r="MBV203" s="17"/>
      <c r="MBW203" s="17"/>
      <c r="MBX203" s="17"/>
      <c r="MBY203" s="17"/>
      <c r="MBZ203" s="17"/>
      <c r="MCA203" s="17"/>
      <c r="MCB203" s="17"/>
      <c r="MCC203" s="17"/>
      <c r="MCD203" s="17"/>
      <c r="MCE203" s="17"/>
      <c r="MCF203" s="17"/>
      <c r="MCG203" s="17"/>
      <c r="MCH203" s="17"/>
      <c r="MCI203" s="17"/>
      <c r="MCJ203" s="17"/>
      <c r="MCK203" s="17"/>
      <c r="MCL203" s="17"/>
      <c r="MCM203" s="17"/>
      <c r="MCN203" s="17"/>
      <c r="MCO203" s="17"/>
      <c r="MCP203" s="17"/>
      <c r="MCQ203" s="17"/>
      <c r="MCR203" s="17"/>
      <c r="MCS203" s="17"/>
      <c r="MCT203" s="17"/>
      <c r="MCU203" s="17"/>
      <c r="MCV203" s="17"/>
      <c r="MCW203" s="17"/>
      <c r="MCX203" s="17"/>
      <c r="MCY203" s="17"/>
      <c r="MCZ203" s="17"/>
      <c r="MDA203" s="17"/>
      <c r="MDB203" s="17"/>
      <c r="MDC203" s="17"/>
      <c r="MDD203" s="17"/>
      <c r="MDE203" s="17"/>
      <c r="MDF203" s="17"/>
      <c r="MDG203" s="17"/>
      <c r="MDH203" s="17"/>
      <c r="MDI203" s="17"/>
      <c r="MDJ203" s="17"/>
      <c r="MDK203" s="17"/>
      <c r="MDL203" s="17"/>
      <c r="MDM203" s="17"/>
      <c r="MDN203" s="17"/>
      <c r="MDO203" s="17"/>
      <c r="MDP203" s="17"/>
      <c r="MDQ203" s="17"/>
      <c r="MDR203" s="17"/>
      <c r="MDS203" s="17"/>
      <c r="MDT203" s="17"/>
      <c r="MDU203" s="17"/>
      <c r="MDV203" s="17"/>
      <c r="MDW203" s="17"/>
      <c r="MDX203" s="17"/>
      <c r="MDY203" s="17"/>
      <c r="MDZ203" s="17"/>
      <c r="MEA203" s="17"/>
      <c r="MEB203" s="17"/>
      <c r="MEC203" s="17"/>
      <c r="MED203" s="17"/>
      <c r="MEE203" s="17"/>
      <c r="MEF203" s="17"/>
      <c r="MEG203" s="17"/>
      <c r="MEH203" s="17"/>
      <c r="MEI203" s="17"/>
      <c r="MEJ203" s="17"/>
      <c r="MEK203" s="17"/>
      <c r="MEL203" s="17"/>
      <c r="MEM203" s="17"/>
      <c r="MEN203" s="17"/>
      <c r="MEO203" s="17"/>
      <c r="MEP203" s="17"/>
      <c r="MEQ203" s="17"/>
      <c r="MER203" s="17"/>
      <c r="MES203" s="17"/>
      <c r="MET203" s="17"/>
      <c r="MEU203" s="17"/>
      <c r="MEV203" s="17"/>
      <c r="MEW203" s="17"/>
      <c r="MEX203" s="17"/>
      <c r="MEY203" s="17"/>
      <c r="MEZ203" s="17"/>
      <c r="MFA203" s="17"/>
      <c r="MFB203" s="17"/>
      <c r="MFC203" s="17"/>
      <c r="MFD203" s="17"/>
      <c r="MFE203" s="17"/>
      <c r="MFF203" s="17"/>
      <c r="MFG203" s="17"/>
      <c r="MFH203" s="17"/>
      <c r="MFI203" s="17"/>
      <c r="MFJ203" s="17"/>
      <c r="MFK203" s="17"/>
      <c r="MFL203" s="17"/>
      <c r="MFM203" s="17"/>
      <c r="MFN203" s="17"/>
      <c r="MFO203" s="17"/>
      <c r="MFP203" s="17"/>
      <c r="MFQ203" s="17"/>
      <c r="MFR203" s="17"/>
      <c r="MFS203" s="17"/>
      <c r="MFT203" s="17"/>
      <c r="MFU203" s="17"/>
      <c r="MFV203" s="17"/>
      <c r="MFW203" s="17"/>
      <c r="MFX203" s="17"/>
      <c r="MFY203" s="17"/>
      <c r="MFZ203" s="17"/>
      <c r="MGA203" s="17"/>
      <c r="MGB203" s="17"/>
      <c r="MGC203" s="17"/>
      <c r="MGD203" s="17"/>
      <c r="MGE203" s="17"/>
      <c r="MGF203" s="17"/>
      <c r="MGG203" s="17"/>
      <c r="MGH203" s="17"/>
      <c r="MGI203" s="17"/>
      <c r="MGJ203" s="17"/>
      <c r="MGK203" s="17"/>
      <c r="MGL203" s="17"/>
      <c r="MGM203" s="17"/>
      <c r="MGN203" s="17"/>
      <c r="MGO203" s="17"/>
      <c r="MGP203" s="17"/>
      <c r="MGQ203" s="17"/>
      <c r="MGR203" s="17"/>
      <c r="MGS203" s="17"/>
      <c r="MGT203" s="17"/>
      <c r="MGU203" s="17"/>
      <c r="MGV203" s="17"/>
      <c r="MGW203" s="17"/>
      <c r="MGX203" s="17"/>
      <c r="MGY203" s="17"/>
      <c r="MGZ203" s="17"/>
      <c r="MHA203" s="17"/>
      <c r="MHB203" s="17"/>
      <c r="MHC203" s="17"/>
      <c r="MHD203" s="17"/>
      <c r="MHE203" s="17"/>
      <c r="MHF203" s="17"/>
      <c r="MHG203" s="17"/>
      <c r="MHH203" s="17"/>
      <c r="MHI203" s="17"/>
      <c r="MHJ203" s="17"/>
      <c r="MHK203" s="17"/>
      <c r="MHL203" s="17"/>
      <c r="MHM203" s="17"/>
      <c r="MHN203" s="17"/>
      <c r="MHO203" s="17"/>
      <c r="MHP203" s="17"/>
      <c r="MHQ203" s="17"/>
      <c r="MHR203" s="17"/>
      <c r="MHS203" s="17"/>
      <c r="MHT203" s="17"/>
      <c r="MHU203" s="17"/>
      <c r="MHV203" s="17"/>
      <c r="MHW203" s="17"/>
      <c r="MHX203" s="17"/>
      <c r="MHY203" s="17"/>
      <c r="MHZ203" s="17"/>
      <c r="MIA203" s="17"/>
      <c r="MIB203" s="17"/>
      <c r="MIC203" s="17"/>
      <c r="MID203" s="17"/>
      <c r="MIE203" s="17"/>
      <c r="MIF203" s="17"/>
      <c r="MIG203" s="17"/>
      <c r="MIH203" s="17"/>
      <c r="MII203" s="17"/>
      <c r="MIJ203" s="17"/>
      <c r="MIK203" s="17"/>
      <c r="MIL203" s="17"/>
      <c r="MIM203" s="17"/>
      <c r="MIN203" s="17"/>
      <c r="MIO203" s="17"/>
      <c r="MIP203" s="17"/>
      <c r="MIQ203" s="17"/>
      <c r="MIR203" s="17"/>
      <c r="MIS203" s="17"/>
      <c r="MIT203" s="17"/>
      <c r="MIU203" s="17"/>
      <c r="MIV203" s="17"/>
      <c r="MIW203" s="17"/>
      <c r="MIX203" s="17"/>
      <c r="MIY203" s="17"/>
      <c r="MIZ203" s="17"/>
      <c r="MJA203" s="17"/>
      <c r="MJB203" s="17"/>
      <c r="MJC203" s="17"/>
      <c r="MJD203" s="17"/>
      <c r="MJE203" s="17"/>
      <c r="MJF203" s="17"/>
      <c r="MJG203" s="17"/>
      <c r="MJH203" s="17"/>
      <c r="MJI203" s="17"/>
      <c r="MJJ203" s="17"/>
      <c r="MJK203" s="17"/>
      <c r="MJL203" s="17"/>
      <c r="MJM203" s="17"/>
      <c r="MJN203" s="17"/>
      <c r="MJO203" s="17"/>
      <c r="MJP203" s="17"/>
      <c r="MJQ203" s="17"/>
      <c r="MJR203" s="17"/>
      <c r="MJS203" s="17"/>
      <c r="MJT203" s="17"/>
      <c r="MJU203" s="17"/>
      <c r="MJV203" s="17"/>
      <c r="MJW203" s="17"/>
      <c r="MJX203" s="17"/>
      <c r="MJY203" s="17"/>
      <c r="MJZ203" s="17"/>
      <c r="MKA203" s="17"/>
      <c r="MKB203" s="17"/>
      <c r="MKC203" s="17"/>
      <c r="MKD203" s="17"/>
      <c r="MKE203" s="17"/>
      <c r="MKF203" s="17"/>
      <c r="MKG203" s="17"/>
      <c r="MKH203" s="17"/>
      <c r="MKI203" s="17"/>
      <c r="MKJ203" s="17"/>
      <c r="MKK203" s="17"/>
      <c r="MKL203" s="17"/>
      <c r="MKM203" s="17"/>
      <c r="MKN203" s="17"/>
      <c r="MKO203" s="17"/>
      <c r="MKP203" s="17"/>
      <c r="MKQ203" s="17"/>
      <c r="MKR203" s="17"/>
      <c r="MKS203" s="17"/>
      <c r="MKT203" s="17"/>
      <c r="MKU203" s="17"/>
      <c r="MKV203" s="17"/>
      <c r="MKW203" s="17"/>
      <c r="MKX203" s="17"/>
      <c r="MKY203" s="17"/>
      <c r="MKZ203" s="17"/>
      <c r="MLA203" s="17"/>
      <c r="MLB203" s="17"/>
      <c r="MLC203" s="17"/>
      <c r="MLD203" s="17"/>
      <c r="MLE203" s="17"/>
      <c r="MLF203" s="17"/>
      <c r="MLG203" s="17"/>
      <c r="MLH203" s="17"/>
      <c r="MLI203" s="17"/>
      <c r="MLJ203" s="17"/>
      <c r="MLK203" s="17"/>
      <c r="MLL203" s="17"/>
      <c r="MLM203" s="17"/>
      <c r="MLN203" s="17"/>
      <c r="MLO203" s="17"/>
      <c r="MLP203" s="17"/>
      <c r="MLQ203" s="17"/>
      <c r="MLR203" s="17"/>
      <c r="MLS203" s="17"/>
      <c r="MLT203" s="17"/>
      <c r="MLU203" s="17"/>
      <c r="MLV203" s="17"/>
      <c r="MLW203" s="17"/>
      <c r="MLX203" s="17"/>
      <c r="MLY203" s="17"/>
      <c r="MLZ203" s="17"/>
      <c r="MMA203" s="17"/>
      <c r="MMB203" s="17"/>
      <c r="MMC203" s="17"/>
      <c r="MMD203" s="17"/>
      <c r="MME203" s="17"/>
      <c r="MMF203" s="17"/>
      <c r="MMG203" s="17"/>
      <c r="MMH203" s="17"/>
      <c r="MMI203" s="17"/>
      <c r="MMJ203" s="17"/>
      <c r="MMK203" s="17"/>
      <c r="MML203" s="17"/>
      <c r="MMM203" s="17"/>
      <c r="MMN203" s="17"/>
      <c r="MMO203" s="17"/>
      <c r="MMP203" s="17"/>
      <c r="MMQ203" s="17"/>
      <c r="MMR203" s="17"/>
      <c r="MMS203" s="17"/>
      <c r="MMT203" s="17"/>
      <c r="MMU203" s="17"/>
      <c r="MMV203" s="17"/>
      <c r="MMW203" s="17"/>
      <c r="MMX203" s="17"/>
      <c r="MMY203" s="17"/>
      <c r="MMZ203" s="17"/>
      <c r="MNA203" s="17"/>
      <c r="MNB203" s="17"/>
      <c r="MNC203" s="17"/>
      <c r="MND203" s="17"/>
      <c r="MNE203" s="17"/>
      <c r="MNF203" s="17"/>
      <c r="MNG203" s="17"/>
      <c r="MNH203" s="17"/>
      <c r="MNI203" s="17"/>
      <c r="MNJ203" s="17"/>
      <c r="MNK203" s="17"/>
      <c r="MNL203" s="17"/>
      <c r="MNM203" s="17"/>
      <c r="MNN203" s="17"/>
      <c r="MNO203" s="17"/>
      <c r="MNP203" s="17"/>
      <c r="MNQ203" s="17"/>
      <c r="MNR203" s="17"/>
      <c r="MNS203" s="17"/>
      <c r="MNT203" s="17"/>
      <c r="MNU203" s="17"/>
      <c r="MNV203" s="17"/>
      <c r="MNW203" s="17"/>
      <c r="MNX203" s="17"/>
      <c r="MNY203" s="17"/>
      <c r="MNZ203" s="17"/>
      <c r="MOA203" s="17"/>
      <c r="MOB203" s="17"/>
      <c r="MOC203" s="17"/>
      <c r="MOD203" s="17"/>
      <c r="MOE203" s="17"/>
      <c r="MOF203" s="17"/>
      <c r="MOG203" s="17"/>
      <c r="MOH203" s="17"/>
      <c r="MOI203" s="17"/>
      <c r="MOJ203" s="17"/>
      <c r="MOK203" s="17"/>
      <c r="MOL203" s="17"/>
      <c r="MOM203" s="17"/>
      <c r="MON203" s="17"/>
      <c r="MOO203" s="17"/>
      <c r="MOP203" s="17"/>
      <c r="MOQ203" s="17"/>
      <c r="MOR203" s="17"/>
      <c r="MOS203" s="17"/>
      <c r="MOT203" s="17"/>
      <c r="MOU203" s="17"/>
      <c r="MOV203" s="17"/>
      <c r="MOW203" s="17"/>
      <c r="MOX203" s="17"/>
      <c r="MOY203" s="17"/>
      <c r="MOZ203" s="17"/>
      <c r="MPA203" s="17"/>
      <c r="MPB203" s="17"/>
      <c r="MPC203" s="17"/>
      <c r="MPD203" s="17"/>
      <c r="MPE203" s="17"/>
      <c r="MPF203" s="17"/>
      <c r="MPG203" s="17"/>
      <c r="MPH203" s="17"/>
      <c r="MPI203" s="17"/>
      <c r="MPJ203" s="17"/>
      <c r="MPK203" s="17"/>
      <c r="MPL203" s="17"/>
      <c r="MPM203" s="17"/>
      <c r="MPN203" s="17"/>
      <c r="MPO203" s="17"/>
      <c r="MPP203" s="17"/>
      <c r="MPQ203" s="17"/>
      <c r="MPR203" s="17"/>
      <c r="MPS203" s="17"/>
      <c r="MPT203" s="17"/>
      <c r="MPU203" s="17"/>
      <c r="MPV203" s="17"/>
      <c r="MPW203" s="17"/>
      <c r="MPX203" s="17"/>
      <c r="MPY203" s="17"/>
      <c r="MPZ203" s="17"/>
      <c r="MQA203" s="17"/>
      <c r="MQB203" s="17"/>
      <c r="MQC203" s="17"/>
      <c r="MQD203" s="17"/>
      <c r="MQE203" s="17"/>
      <c r="MQF203" s="17"/>
      <c r="MQG203" s="17"/>
      <c r="MQH203" s="17"/>
      <c r="MQI203" s="17"/>
      <c r="MQJ203" s="17"/>
      <c r="MQK203" s="17"/>
      <c r="MQL203" s="17"/>
      <c r="MQM203" s="17"/>
      <c r="MQN203" s="17"/>
      <c r="MQO203" s="17"/>
      <c r="MQP203" s="17"/>
      <c r="MQQ203" s="17"/>
      <c r="MQR203" s="17"/>
      <c r="MQS203" s="17"/>
      <c r="MQT203" s="17"/>
      <c r="MQU203" s="17"/>
      <c r="MQV203" s="17"/>
      <c r="MQW203" s="17"/>
      <c r="MQX203" s="17"/>
      <c r="MQY203" s="17"/>
      <c r="MQZ203" s="17"/>
      <c r="MRA203" s="17"/>
      <c r="MRB203" s="17"/>
      <c r="MRC203" s="17"/>
      <c r="MRD203" s="17"/>
      <c r="MRE203" s="17"/>
      <c r="MRF203" s="17"/>
      <c r="MRG203" s="17"/>
      <c r="MRH203" s="17"/>
      <c r="MRI203" s="17"/>
      <c r="MRJ203" s="17"/>
      <c r="MRK203" s="17"/>
      <c r="MRL203" s="17"/>
      <c r="MRM203" s="17"/>
      <c r="MRN203" s="17"/>
      <c r="MRO203" s="17"/>
      <c r="MRP203" s="17"/>
      <c r="MRQ203" s="17"/>
      <c r="MRR203" s="17"/>
      <c r="MRS203" s="17"/>
      <c r="MRT203" s="17"/>
      <c r="MRU203" s="17"/>
      <c r="MRV203" s="17"/>
      <c r="MRW203" s="17"/>
      <c r="MRX203" s="17"/>
      <c r="MRY203" s="17"/>
      <c r="MRZ203" s="17"/>
      <c r="MSA203" s="17"/>
      <c r="MSB203" s="17"/>
      <c r="MSC203" s="17"/>
      <c r="MSD203" s="17"/>
      <c r="MSE203" s="17"/>
      <c r="MSF203" s="17"/>
      <c r="MSG203" s="17"/>
      <c r="MSH203" s="17"/>
      <c r="MSI203" s="17"/>
      <c r="MSJ203" s="17"/>
      <c r="MSK203" s="17"/>
      <c r="MSL203" s="17"/>
      <c r="MSM203" s="17"/>
      <c r="MSN203" s="17"/>
      <c r="MSO203" s="17"/>
      <c r="MSP203" s="17"/>
      <c r="MSQ203" s="17"/>
      <c r="MSR203" s="17"/>
      <c r="MSS203" s="17"/>
      <c r="MST203" s="17"/>
      <c r="MSU203" s="17"/>
      <c r="MSV203" s="17"/>
      <c r="MSW203" s="17"/>
      <c r="MSX203" s="17"/>
      <c r="MSY203" s="17"/>
      <c r="MSZ203" s="17"/>
      <c r="MTA203" s="17"/>
      <c r="MTB203" s="17"/>
      <c r="MTC203" s="17"/>
      <c r="MTD203" s="17"/>
      <c r="MTE203" s="17"/>
      <c r="MTF203" s="17"/>
      <c r="MTG203" s="17"/>
      <c r="MTH203" s="17"/>
      <c r="MTI203" s="17"/>
      <c r="MTJ203" s="17"/>
      <c r="MTK203" s="17"/>
      <c r="MTL203" s="17"/>
      <c r="MTM203" s="17"/>
      <c r="MTN203" s="17"/>
      <c r="MTO203" s="17"/>
      <c r="MTP203" s="17"/>
      <c r="MTQ203" s="17"/>
      <c r="MTR203" s="17"/>
      <c r="MTS203" s="17"/>
      <c r="MTT203" s="17"/>
      <c r="MTU203" s="17"/>
      <c r="MTV203" s="17"/>
      <c r="MTW203" s="17"/>
      <c r="MTX203" s="17"/>
      <c r="MTY203" s="17"/>
      <c r="MTZ203" s="17"/>
      <c r="MUA203" s="17"/>
      <c r="MUB203" s="17"/>
      <c r="MUC203" s="17"/>
      <c r="MUD203" s="17"/>
      <c r="MUE203" s="17"/>
      <c r="MUF203" s="17"/>
      <c r="MUG203" s="17"/>
      <c r="MUH203" s="17"/>
      <c r="MUI203" s="17"/>
      <c r="MUJ203" s="17"/>
      <c r="MUK203" s="17"/>
      <c r="MUL203" s="17"/>
      <c r="MUM203" s="17"/>
      <c r="MUN203" s="17"/>
      <c r="MUO203" s="17"/>
      <c r="MUP203" s="17"/>
      <c r="MUQ203" s="17"/>
      <c r="MUR203" s="17"/>
      <c r="MUS203" s="17"/>
      <c r="MUT203" s="17"/>
      <c r="MUU203" s="17"/>
      <c r="MUV203" s="17"/>
      <c r="MUW203" s="17"/>
      <c r="MUX203" s="17"/>
      <c r="MUY203" s="17"/>
      <c r="MUZ203" s="17"/>
      <c r="MVA203" s="17"/>
      <c r="MVB203" s="17"/>
      <c r="MVC203" s="17"/>
      <c r="MVD203" s="17"/>
      <c r="MVE203" s="17"/>
      <c r="MVF203" s="17"/>
      <c r="MVG203" s="17"/>
      <c r="MVH203" s="17"/>
      <c r="MVI203" s="17"/>
      <c r="MVJ203" s="17"/>
      <c r="MVK203" s="17"/>
      <c r="MVL203" s="17"/>
      <c r="MVM203" s="17"/>
      <c r="MVN203" s="17"/>
      <c r="MVO203" s="17"/>
      <c r="MVP203" s="17"/>
      <c r="MVQ203" s="17"/>
      <c r="MVR203" s="17"/>
      <c r="MVS203" s="17"/>
      <c r="MVT203" s="17"/>
      <c r="MVU203" s="17"/>
      <c r="MVV203" s="17"/>
      <c r="MVW203" s="17"/>
      <c r="MVX203" s="17"/>
      <c r="MVY203" s="17"/>
      <c r="MVZ203" s="17"/>
      <c r="MWA203" s="17"/>
      <c r="MWB203" s="17"/>
      <c r="MWC203" s="17"/>
      <c r="MWD203" s="17"/>
      <c r="MWE203" s="17"/>
      <c r="MWF203" s="17"/>
      <c r="MWG203" s="17"/>
      <c r="MWH203" s="17"/>
      <c r="MWI203" s="17"/>
      <c r="MWJ203" s="17"/>
      <c r="MWK203" s="17"/>
      <c r="MWL203" s="17"/>
      <c r="MWM203" s="17"/>
      <c r="MWN203" s="17"/>
      <c r="MWO203" s="17"/>
      <c r="MWP203" s="17"/>
      <c r="MWQ203" s="17"/>
      <c r="MWR203" s="17"/>
      <c r="MWS203" s="17"/>
      <c r="MWT203" s="17"/>
      <c r="MWU203" s="17"/>
      <c r="MWV203" s="17"/>
      <c r="MWW203" s="17"/>
      <c r="MWX203" s="17"/>
      <c r="MWY203" s="17"/>
      <c r="MWZ203" s="17"/>
      <c r="MXA203" s="17"/>
      <c r="MXB203" s="17"/>
      <c r="MXC203" s="17"/>
      <c r="MXD203" s="17"/>
      <c r="MXE203" s="17"/>
      <c r="MXF203" s="17"/>
      <c r="MXG203" s="17"/>
      <c r="MXH203" s="17"/>
      <c r="MXI203" s="17"/>
      <c r="MXJ203" s="17"/>
      <c r="MXK203" s="17"/>
      <c r="MXL203" s="17"/>
      <c r="MXM203" s="17"/>
      <c r="MXN203" s="17"/>
      <c r="MXO203" s="17"/>
      <c r="MXP203" s="17"/>
      <c r="MXQ203" s="17"/>
      <c r="MXR203" s="17"/>
      <c r="MXS203" s="17"/>
      <c r="MXT203" s="17"/>
      <c r="MXU203" s="17"/>
      <c r="MXV203" s="17"/>
      <c r="MXW203" s="17"/>
      <c r="MXX203" s="17"/>
      <c r="MXY203" s="17"/>
      <c r="MXZ203" s="17"/>
      <c r="MYA203" s="17"/>
      <c r="MYB203" s="17"/>
      <c r="MYC203" s="17"/>
      <c r="MYD203" s="17"/>
      <c r="MYE203" s="17"/>
      <c r="MYF203" s="17"/>
      <c r="MYG203" s="17"/>
      <c r="MYH203" s="17"/>
      <c r="MYI203" s="17"/>
      <c r="MYJ203" s="17"/>
      <c r="MYK203" s="17"/>
      <c r="MYL203" s="17"/>
      <c r="MYM203" s="17"/>
      <c r="MYN203" s="17"/>
      <c r="MYO203" s="17"/>
      <c r="MYP203" s="17"/>
      <c r="MYQ203" s="17"/>
      <c r="MYR203" s="17"/>
      <c r="MYS203" s="17"/>
      <c r="MYT203" s="17"/>
      <c r="MYU203" s="17"/>
      <c r="MYV203" s="17"/>
      <c r="MYW203" s="17"/>
      <c r="MYX203" s="17"/>
      <c r="MYY203" s="17"/>
      <c r="MYZ203" s="17"/>
      <c r="MZA203" s="17"/>
      <c r="MZB203" s="17"/>
      <c r="MZC203" s="17"/>
      <c r="MZD203" s="17"/>
      <c r="MZE203" s="17"/>
      <c r="MZF203" s="17"/>
      <c r="MZG203" s="17"/>
      <c r="MZH203" s="17"/>
      <c r="MZI203" s="17"/>
      <c r="MZJ203" s="17"/>
      <c r="MZK203" s="17"/>
      <c r="MZL203" s="17"/>
      <c r="MZM203" s="17"/>
      <c r="MZN203" s="17"/>
      <c r="MZO203" s="17"/>
      <c r="MZP203" s="17"/>
      <c r="MZQ203" s="17"/>
      <c r="MZR203" s="17"/>
      <c r="MZS203" s="17"/>
      <c r="MZT203" s="17"/>
      <c r="MZU203" s="17"/>
      <c r="MZV203" s="17"/>
      <c r="MZW203" s="17"/>
      <c r="MZX203" s="17"/>
      <c r="MZY203" s="17"/>
      <c r="MZZ203" s="17"/>
      <c r="NAA203" s="17"/>
      <c r="NAB203" s="17"/>
      <c r="NAC203" s="17"/>
      <c r="NAD203" s="17"/>
      <c r="NAE203" s="17"/>
      <c r="NAF203" s="17"/>
      <c r="NAG203" s="17"/>
      <c r="NAH203" s="17"/>
      <c r="NAI203" s="17"/>
      <c r="NAJ203" s="17"/>
      <c r="NAK203" s="17"/>
      <c r="NAL203" s="17"/>
      <c r="NAM203" s="17"/>
      <c r="NAN203" s="17"/>
      <c r="NAO203" s="17"/>
      <c r="NAP203" s="17"/>
      <c r="NAQ203" s="17"/>
      <c r="NAR203" s="17"/>
      <c r="NAS203" s="17"/>
      <c r="NAT203" s="17"/>
      <c r="NAU203" s="17"/>
      <c r="NAV203" s="17"/>
      <c r="NAW203" s="17"/>
      <c r="NAX203" s="17"/>
      <c r="NAY203" s="17"/>
      <c r="NAZ203" s="17"/>
      <c r="NBA203" s="17"/>
      <c r="NBB203" s="17"/>
      <c r="NBC203" s="17"/>
      <c r="NBD203" s="17"/>
      <c r="NBE203" s="17"/>
      <c r="NBF203" s="17"/>
      <c r="NBG203" s="17"/>
      <c r="NBH203" s="17"/>
      <c r="NBI203" s="17"/>
      <c r="NBJ203" s="17"/>
      <c r="NBK203" s="17"/>
      <c r="NBL203" s="17"/>
      <c r="NBM203" s="17"/>
      <c r="NBN203" s="17"/>
      <c r="NBO203" s="17"/>
      <c r="NBP203" s="17"/>
      <c r="NBQ203" s="17"/>
      <c r="NBR203" s="17"/>
      <c r="NBS203" s="17"/>
      <c r="NBT203" s="17"/>
      <c r="NBU203" s="17"/>
      <c r="NBV203" s="17"/>
      <c r="NBW203" s="17"/>
      <c r="NBX203" s="17"/>
      <c r="NBY203" s="17"/>
      <c r="NBZ203" s="17"/>
      <c r="NCA203" s="17"/>
      <c r="NCB203" s="17"/>
      <c r="NCC203" s="17"/>
      <c r="NCD203" s="17"/>
      <c r="NCE203" s="17"/>
      <c r="NCF203" s="17"/>
      <c r="NCG203" s="17"/>
      <c r="NCH203" s="17"/>
      <c r="NCI203" s="17"/>
      <c r="NCJ203" s="17"/>
      <c r="NCK203" s="17"/>
      <c r="NCL203" s="17"/>
      <c r="NCM203" s="17"/>
      <c r="NCN203" s="17"/>
      <c r="NCO203" s="17"/>
      <c r="NCP203" s="17"/>
      <c r="NCQ203" s="17"/>
      <c r="NCR203" s="17"/>
      <c r="NCS203" s="17"/>
      <c r="NCT203" s="17"/>
      <c r="NCU203" s="17"/>
      <c r="NCV203" s="17"/>
      <c r="NCW203" s="17"/>
      <c r="NCX203" s="17"/>
      <c r="NCY203" s="17"/>
      <c r="NCZ203" s="17"/>
      <c r="NDA203" s="17"/>
      <c r="NDB203" s="17"/>
      <c r="NDC203" s="17"/>
      <c r="NDD203" s="17"/>
      <c r="NDE203" s="17"/>
      <c r="NDF203" s="17"/>
      <c r="NDG203" s="17"/>
      <c r="NDH203" s="17"/>
      <c r="NDI203" s="17"/>
      <c r="NDJ203" s="17"/>
      <c r="NDK203" s="17"/>
      <c r="NDL203" s="17"/>
      <c r="NDM203" s="17"/>
      <c r="NDN203" s="17"/>
      <c r="NDO203" s="17"/>
      <c r="NDP203" s="17"/>
      <c r="NDQ203" s="17"/>
      <c r="NDR203" s="17"/>
      <c r="NDS203" s="17"/>
      <c r="NDT203" s="17"/>
      <c r="NDU203" s="17"/>
      <c r="NDV203" s="17"/>
      <c r="NDW203" s="17"/>
      <c r="NDX203" s="17"/>
      <c r="NDY203" s="17"/>
      <c r="NDZ203" s="17"/>
      <c r="NEA203" s="17"/>
      <c r="NEB203" s="17"/>
      <c r="NEC203" s="17"/>
      <c r="NED203" s="17"/>
      <c r="NEE203" s="17"/>
      <c r="NEF203" s="17"/>
      <c r="NEG203" s="17"/>
      <c r="NEH203" s="17"/>
      <c r="NEI203" s="17"/>
      <c r="NEJ203" s="17"/>
      <c r="NEK203" s="17"/>
      <c r="NEL203" s="17"/>
      <c r="NEM203" s="17"/>
      <c r="NEN203" s="17"/>
      <c r="NEO203" s="17"/>
      <c r="NEP203" s="17"/>
      <c r="NEQ203" s="17"/>
      <c r="NER203" s="17"/>
      <c r="NES203" s="17"/>
      <c r="NET203" s="17"/>
      <c r="NEU203" s="17"/>
      <c r="NEV203" s="17"/>
      <c r="NEW203" s="17"/>
      <c r="NEX203" s="17"/>
      <c r="NEY203" s="17"/>
      <c r="NEZ203" s="17"/>
      <c r="NFA203" s="17"/>
      <c r="NFB203" s="17"/>
      <c r="NFC203" s="17"/>
      <c r="NFD203" s="17"/>
      <c r="NFE203" s="17"/>
      <c r="NFF203" s="17"/>
      <c r="NFG203" s="17"/>
      <c r="NFH203" s="17"/>
      <c r="NFI203" s="17"/>
      <c r="NFJ203" s="17"/>
      <c r="NFK203" s="17"/>
      <c r="NFL203" s="17"/>
      <c r="NFM203" s="17"/>
      <c r="NFN203" s="17"/>
      <c r="NFO203" s="17"/>
      <c r="NFP203" s="17"/>
      <c r="NFQ203" s="17"/>
      <c r="NFR203" s="17"/>
      <c r="NFS203" s="17"/>
      <c r="NFT203" s="17"/>
      <c r="NFU203" s="17"/>
      <c r="NFV203" s="17"/>
      <c r="NFW203" s="17"/>
      <c r="NFX203" s="17"/>
      <c r="NFY203" s="17"/>
      <c r="NFZ203" s="17"/>
      <c r="NGA203" s="17"/>
      <c r="NGB203" s="17"/>
      <c r="NGC203" s="17"/>
      <c r="NGD203" s="17"/>
      <c r="NGE203" s="17"/>
      <c r="NGF203" s="17"/>
      <c r="NGG203" s="17"/>
      <c r="NGH203" s="17"/>
      <c r="NGI203" s="17"/>
      <c r="NGJ203" s="17"/>
      <c r="NGK203" s="17"/>
      <c r="NGL203" s="17"/>
      <c r="NGM203" s="17"/>
      <c r="NGN203" s="17"/>
      <c r="NGO203" s="17"/>
      <c r="NGP203" s="17"/>
      <c r="NGQ203" s="17"/>
      <c r="NGR203" s="17"/>
      <c r="NGS203" s="17"/>
      <c r="NGT203" s="17"/>
      <c r="NGU203" s="17"/>
      <c r="NGV203" s="17"/>
      <c r="NGW203" s="17"/>
      <c r="NGX203" s="17"/>
      <c r="NGY203" s="17"/>
      <c r="NGZ203" s="17"/>
      <c r="NHA203" s="17"/>
      <c r="NHB203" s="17"/>
      <c r="NHC203" s="17"/>
      <c r="NHD203" s="17"/>
      <c r="NHE203" s="17"/>
      <c r="NHF203" s="17"/>
      <c r="NHG203" s="17"/>
      <c r="NHH203" s="17"/>
      <c r="NHI203" s="17"/>
      <c r="NHJ203" s="17"/>
      <c r="NHK203" s="17"/>
      <c r="NHL203" s="17"/>
      <c r="NHM203" s="17"/>
      <c r="NHN203" s="17"/>
      <c r="NHO203" s="17"/>
      <c r="NHP203" s="17"/>
      <c r="NHQ203" s="17"/>
      <c r="NHR203" s="17"/>
      <c r="NHS203" s="17"/>
      <c r="NHT203" s="17"/>
      <c r="NHU203" s="17"/>
      <c r="NHV203" s="17"/>
      <c r="NHW203" s="17"/>
      <c r="NHX203" s="17"/>
      <c r="NHY203" s="17"/>
      <c r="NHZ203" s="17"/>
      <c r="NIA203" s="17"/>
      <c r="NIB203" s="17"/>
      <c r="NIC203" s="17"/>
      <c r="NID203" s="17"/>
      <c r="NIE203" s="17"/>
      <c r="NIF203" s="17"/>
      <c r="NIG203" s="17"/>
      <c r="NIH203" s="17"/>
      <c r="NII203" s="17"/>
      <c r="NIJ203" s="17"/>
      <c r="NIK203" s="17"/>
      <c r="NIL203" s="17"/>
      <c r="NIM203" s="17"/>
      <c r="NIN203" s="17"/>
      <c r="NIO203" s="17"/>
      <c r="NIP203" s="17"/>
      <c r="NIQ203" s="17"/>
      <c r="NIR203" s="17"/>
      <c r="NIS203" s="17"/>
      <c r="NIT203" s="17"/>
      <c r="NIU203" s="17"/>
      <c r="NIV203" s="17"/>
      <c r="NIW203" s="17"/>
      <c r="NIX203" s="17"/>
      <c r="NIY203" s="17"/>
      <c r="NIZ203" s="17"/>
      <c r="NJA203" s="17"/>
      <c r="NJB203" s="17"/>
      <c r="NJC203" s="17"/>
      <c r="NJD203" s="17"/>
      <c r="NJE203" s="17"/>
      <c r="NJF203" s="17"/>
      <c r="NJG203" s="17"/>
      <c r="NJH203" s="17"/>
      <c r="NJI203" s="17"/>
      <c r="NJJ203" s="17"/>
      <c r="NJK203" s="17"/>
      <c r="NJL203" s="17"/>
      <c r="NJM203" s="17"/>
      <c r="NJN203" s="17"/>
      <c r="NJO203" s="17"/>
      <c r="NJP203" s="17"/>
      <c r="NJQ203" s="17"/>
      <c r="NJR203" s="17"/>
      <c r="NJS203" s="17"/>
      <c r="NJT203" s="17"/>
      <c r="NJU203" s="17"/>
      <c r="NJV203" s="17"/>
      <c r="NJW203" s="17"/>
      <c r="NJX203" s="17"/>
      <c r="NJY203" s="17"/>
      <c r="NJZ203" s="17"/>
      <c r="NKA203" s="17"/>
      <c r="NKB203" s="17"/>
      <c r="NKC203" s="17"/>
      <c r="NKD203" s="17"/>
      <c r="NKE203" s="17"/>
      <c r="NKF203" s="17"/>
      <c r="NKG203" s="17"/>
      <c r="NKH203" s="17"/>
      <c r="NKI203" s="17"/>
      <c r="NKJ203" s="17"/>
      <c r="NKK203" s="17"/>
      <c r="NKL203" s="17"/>
      <c r="NKM203" s="17"/>
      <c r="NKN203" s="17"/>
      <c r="NKO203" s="17"/>
      <c r="NKP203" s="17"/>
      <c r="NKQ203" s="17"/>
      <c r="NKR203" s="17"/>
      <c r="NKS203" s="17"/>
      <c r="NKT203" s="17"/>
      <c r="NKU203" s="17"/>
      <c r="NKV203" s="17"/>
      <c r="NKW203" s="17"/>
      <c r="NKX203" s="17"/>
      <c r="NKY203" s="17"/>
      <c r="NKZ203" s="17"/>
      <c r="NLA203" s="17"/>
      <c r="NLB203" s="17"/>
      <c r="NLC203" s="17"/>
      <c r="NLD203" s="17"/>
      <c r="NLE203" s="17"/>
      <c r="NLF203" s="17"/>
      <c r="NLG203" s="17"/>
      <c r="NLH203" s="17"/>
      <c r="NLI203" s="17"/>
      <c r="NLJ203" s="17"/>
      <c r="NLK203" s="17"/>
      <c r="NLL203" s="17"/>
      <c r="NLM203" s="17"/>
      <c r="NLN203" s="17"/>
      <c r="NLO203" s="17"/>
      <c r="NLP203" s="17"/>
      <c r="NLQ203" s="17"/>
      <c r="NLR203" s="17"/>
      <c r="NLS203" s="17"/>
      <c r="NLT203" s="17"/>
      <c r="NLU203" s="17"/>
      <c r="NLV203" s="17"/>
      <c r="NLW203" s="17"/>
      <c r="NLX203" s="17"/>
      <c r="NLY203" s="17"/>
      <c r="NLZ203" s="17"/>
      <c r="NMA203" s="17"/>
      <c r="NMB203" s="17"/>
      <c r="NMC203" s="17"/>
      <c r="NMD203" s="17"/>
      <c r="NME203" s="17"/>
      <c r="NMF203" s="17"/>
      <c r="NMG203" s="17"/>
      <c r="NMH203" s="17"/>
      <c r="NMI203" s="17"/>
      <c r="NMJ203" s="17"/>
      <c r="NMK203" s="17"/>
      <c r="NML203" s="17"/>
      <c r="NMM203" s="17"/>
      <c r="NMN203" s="17"/>
      <c r="NMO203" s="17"/>
      <c r="NMP203" s="17"/>
      <c r="NMQ203" s="17"/>
      <c r="NMR203" s="17"/>
      <c r="NMS203" s="17"/>
      <c r="NMT203" s="17"/>
      <c r="NMU203" s="17"/>
      <c r="NMV203" s="17"/>
      <c r="NMW203" s="17"/>
      <c r="NMX203" s="17"/>
      <c r="NMY203" s="17"/>
      <c r="NMZ203" s="17"/>
      <c r="NNA203" s="17"/>
      <c r="NNB203" s="17"/>
      <c r="NNC203" s="17"/>
      <c r="NND203" s="17"/>
      <c r="NNE203" s="17"/>
      <c r="NNF203" s="17"/>
      <c r="NNG203" s="17"/>
      <c r="NNH203" s="17"/>
      <c r="NNI203" s="17"/>
      <c r="NNJ203" s="17"/>
      <c r="NNK203" s="17"/>
      <c r="NNL203" s="17"/>
      <c r="NNM203" s="17"/>
      <c r="NNN203" s="17"/>
      <c r="NNO203" s="17"/>
      <c r="NNP203" s="17"/>
      <c r="NNQ203" s="17"/>
      <c r="NNR203" s="17"/>
      <c r="NNS203" s="17"/>
      <c r="NNT203" s="17"/>
      <c r="NNU203" s="17"/>
      <c r="NNV203" s="17"/>
      <c r="NNW203" s="17"/>
      <c r="NNX203" s="17"/>
      <c r="NNY203" s="17"/>
      <c r="NNZ203" s="17"/>
      <c r="NOA203" s="17"/>
      <c r="NOB203" s="17"/>
      <c r="NOC203" s="17"/>
      <c r="NOD203" s="17"/>
      <c r="NOE203" s="17"/>
      <c r="NOF203" s="17"/>
      <c r="NOG203" s="17"/>
      <c r="NOH203" s="17"/>
      <c r="NOI203" s="17"/>
      <c r="NOJ203" s="17"/>
      <c r="NOK203" s="17"/>
      <c r="NOL203" s="17"/>
      <c r="NOM203" s="17"/>
      <c r="NON203" s="17"/>
      <c r="NOO203" s="17"/>
      <c r="NOP203" s="17"/>
      <c r="NOQ203" s="17"/>
      <c r="NOR203" s="17"/>
      <c r="NOS203" s="17"/>
      <c r="NOT203" s="17"/>
      <c r="NOU203" s="17"/>
      <c r="NOV203" s="17"/>
      <c r="NOW203" s="17"/>
      <c r="NOX203" s="17"/>
      <c r="NOY203" s="17"/>
      <c r="NOZ203" s="17"/>
      <c r="NPA203" s="17"/>
      <c r="NPB203" s="17"/>
      <c r="NPC203" s="17"/>
      <c r="NPD203" s="17"/>
      <c r="NPE203" s="17"/>
      <c r="NPF203" s="17"/>
      <c r="NPG203" s="17"/>
      <c r="NPH203" s="17"/>
      <c r="NPI203" s="17"/>
      <c r="NPJ203" s="17"/>
      <c r="NPK203" s="17"/>
      <c r="NPL203" s="17"/>
      <c r="NPM203" s="17"/>
      <c r="NPN203" s="17"/>
      <c r="NPO203" s="17"/>
      <c r="NPP203" s="17"/>
      <c r="NPQ203" s="17"/>
      <c r="NPR203" s="17"/>
      <c r="NPS203" s="17"/>
      <c r="NPT203" s="17"/>
      <c r="NPU203" s="17"/>
      <c r="NPV203" s="17"/>
      <c r="NPW203" s="17"/>
      <c r="NPX203" s="17"/>
      <c r="NPY203" s="17"/>
      <c r="NPZ203" s="17"/>
      <c r="NQA203" s="17"/>
      <c r="NQB203" s="17"/>
      <c r="NQC203" s="17"/>
      <c r="NQD203" s="17"/>
      <c r="NQE203" s="17"/>
      <c r="NQF203" s="17"/>
      <c r="NQG203" s="17"/>
      <c r="NQH203" s="17"/>
      <c r="NQI203" s="17"/>
      <c r="NQJ203" s="17"/>
      <c r="NQK203" s="17"/>
      <c r="NQL203" s="17"/>
      <c r="NQM203" s="17"/>
      <c r="NQN203" s="17"/>
      <c r="NQO203" s="17"/>
      <c r="NQP203" s="17"/>
      <c r="NQQ203" s="17"/>
      <c r="NQR203" s="17"/>
      <c r="NQS203" s="17"/>
      <c r="NQT203" s="17"/>
      <c r="NQU203" s="17"/>
      <c r="NQV203" s="17"/>
      <c r="NQW203" s="17"/>
      <c r="NQX203" s="17"/>
      <c r="NQY203" s="17"/>
      <c r="NQZ203" s="17"/>
      <c r="NRA203" s="17"/>
      <c r="NRB203" s="17"/>
      <c r="NRC203" s="17"/>
      <c r="NRD203" s="17"/>
      <c r="NRE203" s="17"/>
      <c r="NRF203" s="17"/>
      <c r="NRG203" s="17"/>
      <c r="NRH203" s="17"/>
      <c r="NRI203" s="17"/>
      <c r="NRJ203" s="17"/>
      <c r="NRK203" s="17"/>
      <c r="NRL203" s="17"/>
      <c r="NRM203" s="17"/>
      <c r="NRN203" s="17"/>
      <c r="NRO203" s="17"/>
      <c r="NRP203" s="17"/>
      <c r="NRQ203" s="17"/>
      <c r="NRR203" s="17"/>
      <c r="NRS203" s="17"/>
      <c r="NRT203" s="17"/>
      <c r="NRU203" s="17"/>
      <c r="NRV203" s="17"/>
      <c r="NRW203" s="17"/>
      <c r="NRX203" s="17"/>
      <c r="NRY203" s="17"/>
      <c r="NRZ203" s="17"/>
      <c r="NSA203" s="17"/>
      <c r="NSB203" s="17"/>
      <c r="NSC203" s="17"/>
      <c r="NSD203" s="17"/>
      <c r="NSE203" s="17"/>
      <c r="NSF203" s="17"/>
      <c r="NSG203" s="17"/>
      <c r="NSH203" s="17"/>
      <c r="NSI203" s="17"/>
      <c r="NSJ203" s="17"/>
      <c r="NSK203" s="17"/>
      <c r="NSL203" s="17"/>
      <c r="NSM203" s="17"/>
      <c r="NSN203" s="17"/>
      <c r="NSO203" s="17"/>
      <c r="NSP203" s="17"/>
      <c r="NSQ203" s="17"/>
      <c r="NSR203" s="17"/>
      <c r="NSS203" s="17"/>
      <c r="NST203" s="17"/>
      <c r="NSU203" s="17"/>
      <c r="NSV203" s="17"/>
      <c r="NSW203" s="17"/>
      <c r="NSX203" s="17"/>
      <c r="NSY203" s="17"/>
      <c r="NSZ203" s="17"/>
      <c r="NTA203" s="17"/>
      <c r="NTB203" s="17"/>
      <c r="NTC203" s="17"/>
      <c r="NTD203" s="17"/>
      <c r="NTE203" s="17"/>
      <c r="NTF203" s="17"/>
      <c r="NTG203" s="17"/>
      <c r="NTH203" s="17"/>
      <c r="NTI203" s="17"/>
      <c r="NTJ203" s="17"/>
      <c r="NTK203" s="17"/>
      <c r="NTL203" s="17"/>
      <c r="NTM203" s="17"/>
      <c r="NTN203" s="17"/>
      <c r="NTO203" s="17"/>
      <c r="NTP203" s="17"/>
      <c r="NTQ203" s="17"/>
      <c r="NTR203" s="17"/>
      <c r="NTS203" s="17"/>
      <c r="NTT203" s="17"/>
      <c r="NTU203" s="17"/>
      <c r="NTV203" s="17"/>
      <c r="NTW203" s="17"/>
      <c r="NTX203" s="17"/>
      <c r="NTY203" s="17"/>
      <c r="NTZ203" s="17"/>
      <c r="NUA203" s="17"/>
      <c r="NUB203" s="17"/>
      <c r="NUC203" s="17"/>
      <c r="NUD203" s="17"/>
      <c r="NUE203" s="17"/>
      <c r="NUF203" s="17"/>
      <c r="NUG203" s="17"/>
      <c r="NUH203" s="17"/>
      <c r="NUI203" s="17"/>
      <c r="NUJ203" s="17"/>
      <c r="NUK203" s="17"/>
      <c r="NUL203" s="17"/>
      <c r="NUM203" s="17"/>
      <c r="NUN203" s="17"/>
      <c r="NUO203" s="17"/>
      <c r="NUP203" s="17"/>
      <c r="NUQ203" s="17"/>
      <c r="NUR203" s="17"/>
      <c r="NUS203" s="17"/>
      <c r="NUT203" s="17"/>
      <c r="NUU203" s="17"/>
      <c r="NUV203" s="17"/>
      <c r="NUW203" s="17"/>
      <c r="NUX203" s="17"/>
      <c r="NUY203" s="17"/>
      <c r="NUZ203" s="17"/>
      <c r="NVA203" s="17"/>
      <c r="NVB203" s="17"/>
      <c r="NVC203" s="17"/>
      <c r="NVD203" s="17"/>
      <c r="NVE203" s="17"/>
      <c r="NVF203" s="17"/>
      <c r="NVG203" s="17"/>
      <c r="NVH203" s="17"/>
      <c r="NVI203" s="17"/>
      <c r="NVJ203" s="17"/>
      <c r="NVK203" s="17"/>
      <c r="NVL203" s="17"/>
      <c r="NVM203" s="17"/>
      <c r="NVN203" s="17"/>
      <c r="NVO203" s="17"/>
      <c r="NVP203" s="17"/>
      <c r="NVQ203" s="17"/>
      <c r="NVR203" s="17"/>
      <c r="NVS203" s="17"/>
      <c r="NVT203" s="17"/>
      <c r="NVU203" s="17"/>
      <c r="NVV203" s="17"/>
      <c r="NVW203" s="17"/>
      <c r="NVX203" s="17"/>
      <c r="NVY203" s="17"/>
      <c r="NVZ203" s="17"/>
      <c r="NWA203" s="17"/>
      <c r="NWB203" s="17"/>
      <c r="NWC203" s="17"/>
      <c r="NWD203" s="17"/>
      <c r="NWE203" s="17"/>
      <c r="NWF203" s="17"/>
      <c r="NWG203" s="17"/>
      <c r="NWH203" s="17"/>
      <c r="NWI203" s="17"/>
      <c r="NWJ203" s="17"/>
      <c r="NWK203" s="17"/>
      <c r="NWL203" s="17"/>
      <c r="NWM203" s="17"/>
      <c r="NWN203" s="17"/>
      <c r="NWO203" s="17"/>
      <c r="NWP203" s="17"/>
      <c r="NWQ203" s="17"/>
      <c r="NWR203" s="17"/>
      <c r="NWS203" s="17"/>
      <c r="NWT203" s="17"/>
      <c r="NWU203" s="17"/>
      <c r="NWV203" s="17"/>
      <c r="NWW203" s="17"/>
      <c r="NWX203" s="17"/>
      <c r="NWY203" s="17"/>
      <c r="NWZ203" s="17"/>
      <c r="NXA203" s="17"/>
      <c r="NXB203" s="17"/>
      <c r="NXC203" s="17"/>
      <c r="NXD203" s="17"/>
      <c r="NXE203" s="17"/>
      <c r="NXF203" s="17"/>
      <c r="NXG203" s="17"/>
      <c r="NXH203" s="17"/>
      <c r="NXI203" s="17"/>
      <c r="NXJ203" s="17"/>
      <c r="NXK203" s="17"/>
      <c r="NXL203" s="17"/>
      <c r="NXM203" s="17"/>
      <c r="NXN203" s="17"/>
      <c r="NXO203" s="17"/>
      <c r="NXP203" s="17"/>
      <c r="NXQ203" s="17"/>
      <c r="NXR203" s="17"/>
      <c r="NXS203" s="17"/>
      <c r="NXT203" s="17"/>
      <c r="NXU203" s="17"/>
      <c r="NXV203" s="17"/>
      <c r="NXW203" s="17"/>
      <c r="NXX203" s="17"/>
      <c r="NXY203" s="17"/>
      <c r="NXZ203" s="17"/>
      <c r="NYA203" s="17"/>
      <c r="NYB203" s="17"/>
      <c r="NYC203" s="17"/>
      <c r="NYD203" s="17"/>
      <c r="NYE203" s="17"/>
      <c r="NYF203" s="17"/>
      <c r="NYG203" s="17"/>
      <c r="NYH203" s="17"/>
      <c r="NYI203" s="17"/>
      <c r="NYJ203" s="17"/>
      <c r="NYK203" s="17"/>
      <c r="NYL203" s="17"/>
      <c r="NYM203" s="17"/>
      <c r="NYN203" s="17"/>
      <c r="NYO203" s="17"/>
      <c r="NYP203" s="17"/>
      <c r="NYQ203" s="17"/>
      <c r="NYR203" s="17"/>
      <c r="NYS203" s="17"/>
      <c r="NYT203" s="17"/>
      <c r="NYU203" s="17"/>
      <c r="NYV203" s="17"/>
      <c r="NYW203" s="17"/>
      <c r="NYX203" s="17"/>
      <c r="NYY203" s="17"/>
      <c r="NYZ203" s="17"/>
      <c r="NZA203" s="17"/>
      <c r="NZB203" s="17"/>
      <c r="NZC203" s="17"/>
      <c r="NZD203" s="17"/>
      <c r="NZE203" s="17"/>
      <c r="NZF203" s="17"/>
      <c r="NZG203" s="17"/>
      <c r="NZH203" s="17"/>
      <c r="NZI203" s="17"/>
      <c r="NZJ203" s="17"/>
      <c r="NZK203" s="17"/>
      <c r="NZL203" s="17"/>
      <c r="NZM203" s="17"/>
      <c r="NZN203" s="17"/>
      <c r="NZO203" s="17"/>
      <c r="NZP203" s="17"/>
      <c r="NZQ203" s="17"/>
      <c r="NZR203" s="17"/>
      <c r="NZS203" s="17"/>
      <c r="NZT203" s="17"/>
      <c r="NZU203" s="17"/>
      <c r="NZV203" s="17"/>
      <c r="NZW203" s="17"/>
      <c r="NZX203" s="17"/>
      <c r="NZY203" s="17"/>
      <c r="NZZ203" s="17"/>
      <c r="OAA203" s="17"/>
      <c r="OAB203" s="17"/>
      <c r="OAC203" s="17"/>
      <c r="OAD203" s="17"/>
      <c r="OAE203" s="17"/>
      <c r="OAF203" s="17"/>
      <c r="OAG203" s="17"/>
      <c r="OAH203" s="17"/>
      <c r="OAI203" s="17"/>
      <c r="OAJ203" s="17"/>
      <c r="OAK203" s="17"/>
      <c r="OAL203" s="17"/>
      <c r="OAM203" s="17"/>
      <c r="OAN203" s="17"/>
      <c r="OAO203" s="17"/>
      <c r="OAP203" s="17"/>
      <c r="OAQ203" s="17"/>
      <c r="OAR203" s="17"/>
      <c r="OAS203" s="17"/>
      <c r="OAT203" s="17"/>
      <c r="OAU203" s="17"/>
      <c r="OAV203" s="17"/>
      <c r="OAW203" s="17"/>
      <c r="OAX203" s="17"/>
      <c r="OAY203" s="17"/>
      <c r="OAZ203" s="17"/>
      <c r="OBA203" s="17"/>
      <c r="OBB203" s="17"/>
      <c r="OBC203" s="17"/>
      <c r="OBD203" s="17"/>
      <c r="OBE203" s="17"/>
      <c r="OBF203" s="17"/>
      <c r="OBG203" s="17"/>
      <c r="OBH203" s="17"/>
      <c r="OBI203" s="17"/>
      <c r="OBJ203" s="17"/>
      <c r="OBK203" s="17"/>
      <c r="OBL203" s="17"/>
      <c r="OBM203" s="17"/>
      <c r="OBN203" s="17"/>
      <c r="OBO203" s="17"/>
      <c r="OBP203" s="17"/>
      <c r="OBQ203" s="17"/>
      <c r="OBR203" s="17"/>
      <c r="OBS203" s="17"/>
      <c r="OBT203" s="17"/>
      <c r="OBU203" s="17"/>
      <c r="OBV203" s="17"/>
      <c r="OBW203" s="17"/>
      <c r="OBX203" s="17"/>
      <c r="OBY203" s="17"/>
      <c r="OBZ203" s="17"/>
      <c r="OCA203" s="17"/>
      <c r="OCB203" s="17"/>
      <c r="OCC203" s="17"/>
      <c r="OCD203" s="17"/>
      <c r="OCE203" s="17"/>
      <c r="OCF203" s="17"/>
      <c r="OCG203" s="17"/>
      <c r="OCH203" s="17"/>
      <c r="OCI203" s="17"/>
      <c r="OCJ203" s="17"/>
      <c r="OCK203" s="17"/>
      <c r="OCL203" s="17"/>
      <c r="OCM203" s="17"/>
      <c r="OCN203" s="17"/>
      <c r="OCO203" s="17"/>
      <c r="OCP203" s="17"/>
      <c r="OCQ203" s="17"/>
      <c r="OCR203" s="17"/>
      <c r="OCS203" s="17"/>
      <c r="OCT203" s="17"/>
      <c r="OCU203" s="17"/>
      <c r="OCV203" s="17"/>
      <c r="OCW203" s="17"/>
      <c r="OCX203" s="17"/>
      <c r="OCY203" s="17"/>
      <c r="OCZ203" s="17"/>
      <c r="ODA203" s="17"/>
      <c r="ODB203" s="17"/>
      <c r="ODC203" s="17"/>
      <c r="ODD203" s="17"/>
      <c r="ODE203" s="17"/>
      <c r="ODF203" s="17"/>
      <c r="ODG203" s="17"/>
      <c r="ODH203" s="17"/>
      <c r="ODI203" s="17"/>
      <c r="ODJ203" s="17"/>
      <c r="ODK203" s="17"/>
      <c r="ODL203" s="17"/>
      <c r="ODM203" s="17"/>
      <c r="ODN203" s="17"/>
      <c r="ODO203" s="17"/>
      <c r="ODP203" s="17"/>
      <c r="ODQ203" s="17"/>
      <c r="ODR203" s="17"/>
      <c r="ODS203" s="17"/>
      <c r="ODT203" s="17"/>
      <c r="ODU203" s="17"/>
      <c r="ODV203" s="17"/>
      <c r="ODW203" s="17"/>
      <c r="ODX203" s="17"/>
      <c r="ODY203" s="17"/>
      <c r="ODZ203" s="17"/>
      <c r="OEA203" s="17"/>
      <c r="OEB203" s="17"/>
      <c r="OEC203" s="17"/>
      <c r="OED203" s="17"/>
      <c r="OEE203" s="17"/>
      <c r="OEF203" s="17"/>
      <c r="OEG203" s="17"/>
      <c r="OEH203" s="17"/>
      <c r="OEI203" s="17"/>
      <c r="OEJ203" s="17"/>
      <c r="OEK203" s="17"/>
      <c r="OEL203" s="17"/>
      <c r="OEM203" s="17"/>
      <c r="OEN203" s="17"/>
      <c r="OEO203" s="17"/>
      <c r="OEP203" s="17"/>
      <c r="OEQ203" s="17"/>
      <c r="OER203" s="17"/>
      <c r="OES203" s="17"/>
      <c r="OET203" s="17"/>
      <c r="OEU203" s="17"/>
      <c r="OEV203" s="17"/>
      <c r="OEW203" s="17"/>
      <c r="OEX203" s="17"/>
      <c r="OEY203" s="17"/>
      <c r="OEZ203" s="17"/>
      <c r="OFA203" s="17"/>
      <c r="OFB203" s="17"/>
      <c r="OFC203" s="17"/>
      <c r="OFD203" s="17"/>
      <c r="OFE203" s="17"/>
      <c r="OFF203" s="17"/>
      <c r="OFG203" s="17"/>
      <c r="OFH203" s="17"/>
      <c r="OFI203" s="17"/>
      <c r="OFJ203" s="17"/>
      <c r="OFK203" s="17"/>
      <c r="OFL203" s="17"/>
      <c r="OFM203" s="17"/>
      <c r="OFN203" s="17"/>
      <c r="OFO203" s="17"/>
      <c r="OFP203" s="17"/>
      <c r="OFQ203" s="17"/>
      <c r="OFR203" s="17"/>
      <c r="OFS203" s="17"/>
      <c r="OFT203" s="17"/>
      <c r="OFU203" s="17"/>
      <c r="OFV203" s="17"/>
      <c r="OFW203" s="17"/>
      <c r="OFX203" s="17"/>
      <c r="OFY203" s="17"/>
      <c r="OFZ203" s="17"/>
      <c r="OGA203" s="17"/>
      <c r="OGB203" s="17"/>
      <c r="OGC203" s="17"/>
      <c r="OGD203" s="17"/>
      <c r="OGE203" s="17"/>
      <c r="OGF203" s="17"/>
      <c r="OGG203" s="17"/>
      <c r="OGH203" s="17"/>
      <c r="OGI203" s="17"/>
      <c r="OGJ203" s="17"/>
      <c r="OGK203" s="17"/>
      <c r="OGL203" s="17"/>
      <c r="OGM203" s="17"/>
      <c r="OGN203" s="17"/>
      <c r="OGO203" s="17"/>
      <c r="OGP203" s="17"/>
      <c r="OGQ203" s="17"/>
      <c r="OGR203" s="17"/>
      <c r="OGS203" s="17"/>
      <c r="OGT203" s="17"/>
      <c r="OGU203" s="17"/>
      <c r="OGV203" s="17"/>
      <c r="OGW203" s="17"/>
      <c r="OGX203" s="17"/>
      <c r="OGY203" s="17"/>
      <c r="OGZ203" s="17"/>
      <c r="OHA203" s="17"/>
      <c r="OHB203" s="17"/>
      <c r="OHC203" s="17"/>
      <c r="OHD203" s="17"/>
      <c r="OHE203" s="17"/>
      <c r="OHF203" s="17"/>
      <c r="OHG203" s="17"/>
      <c r="OHH203" s="17"/>
      <c r="OHI203" s="17"/>
      <c r="OHJ203" s="17"/>
      <c r="OHK203" s="17"/>
      <c r="OHL203" s="17"/>
      <c r="OHM203" s="17"/>
      <c r="OHN203" s="17"/>
      <c r="OHO203" s="17"/>
      <c r="OHP203" s="17"/>
      <c r="OHQ203" s="17"/>
      <c r="OHR203" s="17"/>
      <c r="OHS203" s="17"/>
      <c r="OHT203" s="17"/>
      <c r="OHU203" s="17"/>
      <c r="OHV203" s="17"/>
      <c r="OHW203" s="17"/>
      <c r="OHX203" s="17"/>
      <c r="OHY203" s="17"/>
      <c r="OHZ203" s="17"/>
      <c r="OIA203" s="17"/>
      <c r="OIB203" s="17"/>
      <c r="OIC203" s="17"/>
      <c r="OID203" s="17"/>
      <c r="OIE203" s="17"/>
      <c r="OIF203" s="17"/>
      <c r="OIG203" s="17"/>
      <c r="OIH203" s="17"/>
      <c r="OII203" s="17"/>
      <c r="OIJ203" s="17"/>
      <c r="OIK203" s="17"/>
      <c r="OIL203" s="17"/>
      <c r="OIM203" s="17"/>
      <c r="OIN203" s="17"/>
      <c r="OIO203" s="17"/>
      <c r="OIP203" s="17"/>
      <c r="OIQ203" s="17"/>
      <c r="OIR203" s="17"/>
      <c r="OIS203" s="17"/>
      <c r="OIT203" s="17"/>
      <c r="OIU203" s="17"/>
      <c r="OIV203" s="17"/>
      <c r="OIW203" s="17"/>
      <c r="OIX203" s="17"/>
      <c r="OIY203" s="17"/>
      <c r="OIZ203" s="17"/>
      <c r="OJA203" s="17"/>
      <c r="OJB203" s="17"/>
      <c r="OJC203" s="17"/>
      <c r="OJD203" s="17"/>
      <c r="OJE203" s="17"/>
      <c r="OJF203" s="17"/>
      <c r="OJG203" s="17"/>
      <c r="OJH203" s="17"/>
      <c r="OJI203" s="17"/>
      <c r="OJJ203" s="17"/>
      <c r="OJK203" s="17"/>
      <c r="OJL203" s="17"/>
      <c r="OJM203" s="17"/>
      <c r="OJN203" s="17"/>
      <c r="OJO203" s="17"/>
      <c r="OJP203" s="17"/>
      <c r="OJQ203" s="17"/>
      <c r="OJR203" s="17"/>
      <c r="OJS203" s="17"/>
      <c r="OJT203" s="17"/>
      <c r="OJU203" s="17"/>
      <c r="OJV203" s="17"/>
      <c r="OJW203" s="17"/>
      <c r="OJX203" s="17"/>
      <c r="OJY203" s="17"/>
      <c r="OJZ203" s="17"/>
      <c r="OKA203" s="17"/>
      <c r="OKB203" s="17"/>
      <c r="OKC203" s="17"/>
      <c r="OKD203" s="17"/>
      <c r="OKE203" s="17"/>
      <c r="OKF203" s="17"/>
      <c r="OKG203" s="17"/>
      <c r="OKH203" s="17"/>
      <c r="OKI203" s="17"/>
      <c r="OKJ203" s="17"/>
      <c r="OKK203" s="17"/>
      <c r="OKL203" s="17"/>
      <c r="OKM203" s="17"/>
      <c r="OKN203" s="17"/>
      <c r="OKO203" s="17"/>
      <c r="OKP203" s="17"/>
      <c r="OKQ203" s="17"/>
      <c r="OKR203" s="17"/>
      <c r="OKS203" s="17"/>
      <c r="OKT203" s="17"/>
      <c r="OKU203" s="17"/>
      <c r="OKV203" s="17"/>
      <c r="OKW203" s="17"/>
      <c r="OKX203" s="17"/>
      <c r="OKY203" s="17"/>
      <c r="OKZ203" s="17"/>
      <c r="OLA203" s="17"/>
      <c r="OLB203" s="17"/>
      <c r="OLC203" s="17"/>
      <c r="OLD203" s="17"/>
      <c r="OLE203" s="17"/>
      <c r="OLF203" s="17"/>
      <c r="OLG203" s="17"/>
      <c r="OLH203" s="17"/>
      <c r="OLI203" s="17"/>
      <c r="OLJ203" s="17"/>
      <c r="OLK203" s="17"/>
      <c r="OLL203" s="17"/>
      <c r="OLM203" s="17"/>
      <c r="OLN203" s="17"/>
      <c r="OLO203" s="17"/>
      <c r="OLP203" s="17"/>
      <c r="OLQ203" s="17"/>
      <c r="OLR203" s="17"/>
      <c r="OLS203" s="17"/>
      <c r="OLT203" s="17"/>
      <c r="OLU203" s="17"/>
      <c r="OLV203" s="17"/>
      <c r="OLW203" s="17"/>
      <c r="OLX203" s="17"/>
      <c r="OLY203" s="17"/>
      <c r="OLZ203" s="17"/>
      <c r="OMA203" s="17"/>
      <c r="OMB203" s="17"/>
      <c r="OMC203" s="17"/>
      <c r="OMD203" s="17"/>
      <c r="OME203" s="17"/>
      <c r="OMF203" s="17"/>
      <c r="OMG203" s="17"/>
      <c r="OMH203" s="17"/>
      <c r="OMI203" s="17"/>
      <c r="OMJ203" s="17"/>
      <c r="OMK203" s="17"/>
      <c r="OML203" s="17"/>
      <c r="OMM203" s="17"/>
      <c r="OMN203" s="17"/>
      <c r="OMO203" s="17"/>
      <c r="OMP203" s="17"/>
      <c r="OMQ203" s="17"/>
      <c r="OMR203" s="17"/>
      <c r="OMS203" s="17"/>
      <c r="OMT203" s="17"/>
      <c r="OMU203" s="17"/>
      <c r="OMV203" s="17"/>
      <c r="OMW203" s="17"/>
      <c r="OMX203" s="17"/>
      <c r="OMY203" s="17"/>
      <c r="OMZ203" s="17"/>
      <c r="ONA203" s="17"/>
      <c r="ONB203" s="17"/>
      <c r="ONC203" s="17"/>
      <c r="OND203" s="17"/>
      <c r="ONE203" s="17"/>
      <c r="ONF203" s="17"/>
      <c r="ONG203" s="17"/>
      <c r="ONH203" s="17"/>
      <c r="ONI203" s="17"/>
      <c r="ONJ203" s="17"/>
      <c r="ONK203" s="17"/>
      <c r="ONL203" s="17"/>
      <c r="ONM203" s="17"/>
      <c r="ONN203" s="17"/>
      <c r="ONO203" s="17"/>
      <c r="ONP203" s="17"/>
      <c r="ONQ203" s="17"/>
      <c r="ONR203" s="17"/>
      <c r="ONS203" s="17"/>
      <c r="ONT203" s="17"/>
      <c r="ONU203" s="17"/>
      <c r="ONV203" s="17"/>
      <c r="ONW203" s="17"/>
      <c r="ONX203" s="17"/>
      <c r="ONY203" s="17"/>
      <c r="ONZ203" s="17"/>
      <c r="OOA203" s="17"/>
      <c r="OOB203" s="17"/>
      <c r="OOC203" s="17"/>
      <c r="OOD203" s="17"/>
      <c r="OOE203" s="17"/>
      <c r="OOF203" s="17"/>
      <c r="OOG203" s="17"/>
      <c r="OOH203" s="17"/>
      <c r="OOI203" s="17"/>
      <c r="OOJ203" s="17"/>
      <c r="OOK203" s="17"/>
      <c r="OOL203" s="17"/>
      <c r="OOM203" s="17"/>
      <c r="OON203" s="17"/>
      <c r="OOO203" s="17"/>
      <c r="OOP203" s="17"/>
      <c r="OOQ203" s="17"/>
      <c r="OOR203" s="17"/>
      <c r="OOS203" s="17"/>
      <c r="OOT203" s="17"/>
      <c r="OOU203" s="17"/>
      <c r="OOV203" s="17"/>
      <c r="OOW203" s="17"/>
      <c r="OOX203" s="17"/>
      <c r="OOY203" s="17"/>
      <c r="OOZ203" s="17"/>
      <c r="OPA203" s="17"/>
      <c r="OPB203" s="17"/>
      <c r="OPC203" s="17"/>
      <c r="OPD203" s="17"/>
      <c r="OPE203" s="17"/>
      <c r="OPF203" s="17"/>
      <c r="OPG203" s="17"/>
      <c r="OPH203" s="17"/>
      <c r="OPI203" s="17"/>
      <c r="OPJ203" s="17"/>
      <c r="OPK203" s="17"/>
      <c r="OPL203" s="17"/>
      <c r="OPM203" s="17"/>
      <c r="OPN203" s="17"/>
      <c r="OPO203" s="17"/>
      <c r="OPP203" s="17"/>
      <c r="OPQ203" s="17"/>
      <c r="OPR203" s="17"/>
      <c r="OPS203" s="17"/>
      <c r="OPT203" s="17"/>
      <c r="OPU203" s="17"/>
      <c r="OPV203" s="17"/>
      <c r="OPW203" s="17"/>
      <c r="OPX203" s="17"/>
      <c r="OPY203" s="17"/>
      <c r="OPZ203" s="17"/>
      <c r="OQA203" s="17"/>
      <c r="OQB203" s="17"/>
      <c r="OQC203" s="17"/>
      <c r="OQD203" s="17"/>
      <c r="OQE203" s="17"/>
      <c r="OQF203" s="17"/>
      <c r="OQG203" s="17"/>
      <c r="OQH203" s="17"/>
      <c r="OQI203" s="17"/>
      <c r="OQJ203" s="17"/>
      <c r="OQK203" s="17"/>
      <c r="OQL203" s="17"/>
      <c r="OQM203" s="17"/>
      <c r="OQN203" s="17"/>
      <c r="OQO203" s="17"/>
      <c r="OQP203" s="17"/>
      <c r="OQQ203" s="17"/>
      <c r="OQR203" s="17"/>
      <c r="OQS203" s="17"/>
      <c r="OQT203" s="17"/>
      <c r="OQU203" s="17"/>
      <c r="OQV203" s="17"/>
      <c r="OQW203" s="17"/>
      <c r="OQX203" s="17"/>
      <c r="OQY203" s="17"/>
      <c r="OQZ203" s="17"/>
      <c r="ORA203" s="17"/>
      <c r="ORB203" s="17"/>
      <c r="ORC203" s="17"/>
      <c r="ORD203" s="17"/>
      <c r="ORE203" s="17"/>
      <c r="ORF203" s="17"/>
      <c r="ORG203" s="17"/>
      <c r="ORH203" s="17"/>
      <c r="ORI203" s="17"/>
      <c r="ORJ203" s="17"/>
      <c r="ORK203" s="17"/>
      <c r="ORL203" s="17"/>
      <c r="ORM203" s="17"/>
      <c r="ORN203" s="17"/>
      <c r="ORO203" s="17"/>
      <c r="ORP203" s="17"/>
      <c r="ORQ203" s="17"/>
      <c r="ORR203" s="17"/>
      <c r="ORS203" s="17"/>
      <c r="ORT203" s="17"/>
      <c r="ORU203" s="17"/>
      <c r="ORV203" s="17"/>
      <c r="ORW203" s="17"/>
      <c r="ORX203" s="17"/>
      <c r="ORY203" s="17"/>
      <c r="ORZ203" s="17"/>
      <c r="OSA203" s="17"/>
      <c r="OSB203" s="17"/>
      <c r="OSC203" s="17"/>
      <c r="OSD203" s="17"/>
      <c r="OSE203" s="17"/>
      <c r="OSF203" s="17"/>
      <c r="OSG203" s="17"/>
      <c r="OSH203" s="17"/>
      <c r="OSI203" s="17"/>
      <c r="OSJ203" s="17"/>
      <c r="OSK203" s="17"/>
      <c r="OSL203" s="17"/>
      <c r="OSM203" s="17"/>
      <c r="OSN203" s="17"/>
      <c r="OSO203" s="17"/>
      <c r="OSP203" s="17"/>
      <c r="OSQ203" s="17"/>
      <c r="OSR203" s="17"/>
      <c r="OSS203" s="17"/>
      <c r="OST203" s="17"/>
      <c r="OSU203" s="17"/>
      <c r="OSV203" s="17"/>
      <c r="OSW203" s="17"/>
      <c r="OSX203" s="17"/>
      <c r="OSY203" s="17"/>
      <c r="OSZ203" s="17"/>
      <c r="OTA203" s="17"/>
      <c r="OTB203" s="17"/>
      <c r="OTC203" s="17"/>
      <c r="OTD203" s="17"/>
      <c r="OTE203" s="17"/>
      <c r="OTF203" s="17"/>
      <c r="OTG203" s="17"/>
      <c r="OTH203" s="17"/>
      <c r="OTI203" s="17"/>
      <c r="OTJ203" s="17"/>
      <c r="OTK203" s="17"/>
      <c r="OTL203" s="17"/>
      <c r="OTM203" s="17"/>
      <c r="OTN203" s="17"/>
      <c r="OTO203" s="17"/>
      <c r="OTP203" s="17"/>
      <c r="OTQ203" s="17"/>
      <c r="OTR203" s="17"/>
      <c r="OTS203" s="17"/>
      <c r="OTT203" s="17"/>
      <c r="OTU203" s="17"/>
      <c r="OTV203" s="17"/>
      <c r="OTW203" s="17"/>
      <c r="OTX203" s="17"/>
      <c r="OTY203" s="17"/>
      <c r="OTZ203" s="17"/>
      <c r="OUA203" s="17"/>
      <c r="OUB203" s="17"/>
      <c r="OUC203" s="17"/>
      <c r="OUD203" s="17"/>
      <c r="OUE203" s="17"/>
      <c r="OUF203" s="17"/>
      <c r="OUG203" s="17"/>
      <c r="OUH203" s="17"/>
      <c r="OUI203" s="17"/>
      <c r="OUJ203" s="17"/>
      <c r="OUK203" s="17"/>
      <c r="OUL203" s="17"/>
      <c r="OUM203" s="17"/>
      <c r="OUN203" s="17"/>
      <c r="OUO203" s="17"/>
      <c r="OUP203" s="17"/>
      <c r="OUQ203" s="17"/>
      <c r="OUR203" s="17"/>
      <c r="OUS203" s="17"/>
      <c r="OUT203" s="17"/>
      <c r="OUU203" s="17"/>
      <c r="OUV203" s="17"/>
      <c r="OUW203" s="17"/>
      <c r="OUX203" s="17"/>
      <c r="OUY203" s="17"/>
      <c r="OUZ203" s="17"/>
      <c r="OVA203" s="17"/>
      <c r="OVB203" s="17"/>
      <c r="OVC203" s="17"/>
      <c r="OVD203" s="17"/>
      <c r="OVE203" s="17"/>
      <c r="OVF203" s="17"/>
      <c r="OVG203" s="17"/>
      <c r="OVH203" s="17"/>
      <c r="OVI203" s="17"/>
      <c r="OVJ203" s="17"/>
      <c r="OVK203" s="17"/>
      <c r="OVL203" s="17"/>
      <c r="OVM203" s="17"/>
      <c r="OVN203" s="17"/>
      <c r="OVO203" s="17"/>
      <c r="OVP203" s="17"/>
      <c r="OVQ203" s="17"/>
      <c r="OVR203" s="17"/>
      <c r="OVS203" s="17"/>
      <c r="OVT203" s="17"/>
      <c r="OVU203" s="17"/>
      <c r="OVV203" s="17"/>
      <c r="OVW203" s="17"/>
      <c r="OVX203" s="17"/>
      <c r="OVY203" s="17"/>
      <c r="OVZ203" s="17"/>
      <c r="OWA203" s="17"/>
      <c r="OWB203" s="17"/>
      <c r="OWC203" s="17"/>
      <c r="OWD203" s="17"/>
      <c r="OWE203" s="17"/>
      <c r="OWF203" s="17"/>
      <c r="OWG203" s="17"/>
      <c r="OWH203" s="17"/>
      <c r="OWI203" s="17"/>
      <c r="OWJ203" s="17"/>
      <c r="OWK203" s="17"/>
      <c r="OWL203" s="17"/>
      <c r="OWM203" s="17"/>
      <c r="OWN203" s="17"/>
      <c r="OWO203" s="17"/>
      <c r="OWP203" s="17"/>
      <c r="OWQ203" s="17"/>
      <c r="OWR203" s="17"/>
      <c r="OWS203" s="17"/>
      <c r="OWT203" s="17"/>
      <c r="OWU203" s="17"/>
      <c r="OWV203" s="17"/>
      <c r="OWW203" s="17"/>
      <c r="OWX203" s="17"/>
      <c r="OWY203" s="17"/>
      <c r="OWZ203" s="17"/>
      <c r="OXA203" s="17"/>
      <c r="OXB203" s="17"/>
      <c r="OXC203" s="17"/>
      <c r="OXD203" s="17"/>
      <c r="OXE203" s="17"/>
      <c r="OXF203" s="17"/>
      <c r="OXG203" s="17"/>
      <c r="OXH203" s="17"/>
      <c r="OXI203" s="17"/>
      <c r="OXJ203" s="17"/>
      <c r="OXK203" s="17"/>
      <c r="OXL203" s="17"/>
      <c r="OXM203" s="17"/>
      <c r="OXN203" s="17"/>
      <c r="OXO203" s="17"/>
      <c r="OXP203" s="17"/>
      <c r="OXQ203" s="17"/>
      <c r="OXR203" s="17"/>
      <c r="OXS203" s="17"/>
      <c r="OXT203" s="17"/>
      <c r="OXU203" s="17"/>
      <c r="OXV203" s="17"/>
      <c r="OXW203" s="17"/>
      <c r="OXX203" s="17"/>
      <c r="OXY203" s="17"/>
      <c r="OXZ203" s="17"/>
      <c r="OYA203" s="17"/>
      <c r="OYB203" s="17"/>
      <c r="OYC203" s="17"/>
      <c r="OYD203" s="17"/>
      <c r="OYE203" s="17"/>
      <c r="OYF203" s="17"/>
      <c r="OYG203" s="17"/>
      <c r="OYH203" s="17"/>
      <c r="OYI203" s="17"/>
      <c r="OYJ203" s="17"/>
      <c r="OYK203" s="17"/>
      <c r="OYL203" s="17"/>
      <c r="OYM203" s="17"/>
      <c r="OYN203" s="17"/>
      <c r="OYO203" s="17"/>
      <c r="OYP203" s="17"/>
      <c r="OYQ203" s="17"/>
      <c r="OYR203" s="17"/>
      <c r="OYS203" s="17"/>
      <c r="OYT203" s="17"/>
      <c r="OYU203" s="17"/>
      <c r="OYV203" s="17"/>
      <c r="OYW203" s="17"/>
      <c r="OYX203" s="17"/>
      <c r="OYY203" s="17"/>
      <c r="OYZ203" s="17"/>
      <c r="OZA203" s="17"/>
      <c r="OZB203" s="17"/>
      <c r="OZC203" s="17"/>
      <c r="OZD203" s="17"/>
      <c r="OZE203" s="17"/>
      <c r="OZF203" s="17"/>
      <c r="OZG203" s="17"/>
      <c r="OZH203" s="17"/>
      <c r="OZI203" s="17"/>
      <c r="OZJ203" s="17"/>
      <c r="OZK203" s="17"/>
      <c r="OZL203" s="17"/>
      <c r="OZM203" s="17"/>
      <c r="OZN203" s="17"/>
      <c r="OZO203" s="17"/>
      <c r="OZP203" s="17"/>
      <c r="OZQ203" s="17"/>
      <c r="OZR203" s="17"/>
      <c r="OZS203" s="17"/>
      <c r="OZT203" s="17"/>
      <c r="OZU203" s="17"/>
      <c r="OZV203" s="17"/>
      <c r="OZW203" s="17"/>
      <c r="OZX203" s="17"/>
      <c r="OZY203" s="17"/>
      <c r="OZZ203" s="17"/>
      <c r="PAA203" s="17"/>
      <c r="PAB203" s="17"/>
      <c r="PAC203" s="17"/>
      <c r="PAD203" s="17"/>
      <c r="PAE203" s="17"/>
      <c r="PAF203" s="17"/>
      <c r="PAG203" s="17"/>
      <c r="PAH203" s="17"/>
      <c r="PAI203" s="17"/>
      <c r="PAJ203" s="17"/>
      <c r="PAK203" s="17"/>
      <c r="PAL203" s="17"/>
      <c r="PAM203" s="17"/>
      <c r="PAN203" s="17"/>
      <c r="PAO203" s="17"/>
      <c r="PAP203" s="17"/>
      <c r="PAQ203" s="17"/>
      <c r="PAR203" s="17"/>
      <c r="PAS203" s="17"/>
      <c r="PAT203" s="17"/>
      <c r="PAU203" s="17"/>
      <c r="PAV203" s="17"/>
      <c r="PAW203" s="17"/>
      <c r="PAX203" s="17"/>
      <c r="PAY203" s="17"/>
      <c r="PAZ203" s="17"/>
      <c r="PBA203" s="17"/>
      <c r="PBB203" s="17"/>
      <c r="PBC203" s="17"/>
      <c r="PBD203" s="17"/>
      <c r="PBE203" s="17"/>
      <c r="PBF203" s="17"/>
      <c r="PBG203" s="17"/>
      <c r="PBH203" s="17"/>
      <c r="PBI203" s="17"/>
      <c r="PBJ203" s="17"/>
      <c r="PBK203" s="17"/>
      <c r="PBL203" s="17"/>
      <c r="PBM203" s="17"/>
      <c r="PBN203" s="17"/>
      <c r="PBO203" s="17"/>
      <c r="PBP203" s="17"/>
      <c r="PBQ203" s="17"/>
      <c r="PBR203" s="17"/>
      <c r="PBS203" s="17"/>
      <c r="PBT203" s="17"/>
      <c r="PBU203" s="17"/>
      <c r="PBV203" s="17"/>
      <c r="PBW203" s="17"/>
      <c r="PBX203" s="17"/>
      <c r="PBY203" s="17"/>
      <c r="PBZ203" s="17"/>
      <c r="PCA203" s="17"/>
      <c r="PCB203" s="17"/>
      <c r="PCC203" s="17"/>
      <c r="PCD203" s="17"/>
      <c r="PCE203" s="17"/>
      <c r="PCF203" s="17"/>
      <c r="PCG203" s="17"/>
      <c r="PCH203" s="17"/>
      <c r="PCI203" s="17"/>
      <c r="PCJ203" s="17"/>
      <c r="PCK203" s="17"/>
      <c r="PCL203" s="17"/>
      <c r="PCM203" s="17"/>
      <c r="PCN203" s="17"/>
      <c r="PCO203" s="17"/>
      <c r="PCP203" s="17"/>
      <c r="PCQ203" s="17"/>
      <c r="PCR203" s="17"/>
      <c r="PCS203" s="17"/>
      <c r="PCT203" s="17"/>
      <c r="PCU203" s="17"/>
      <c r="PCV203" s="17"/>
      <c r="PCW203" s="17"/>
      <c r="PCX203" s="17"/>
      <c r="PCY203" s="17"/>
      <c r="PCZ203" s="17"/>
      <c r="PDA203" s="17"/>
      <c r="PDB203" s="17"/>
      <c r="PDC203" s="17"/>
      <c r="PDD203" s="17"/>
      <c r="PDE203" s="17"/>
      <c r="PDF203" s="17"/>
      <c r="PDG203" s="17"/>
      <c r="PDH203" s="17"/>
      <c r="PDI203" s="17"/>
      <c r="PDJ203" s="17"/>
      <c r="PDK203" s="17"/>
      <c r="PDL203" s="17"/>
      <c r="PDM203" s="17"/>
      <c r="PDN203" s="17"/>
      <c r="PDO203" s="17"/>
      <c r="PDP203" s="17"/>
      <c r="PDQ203" s="17"/>
      <c r="PDR203" s="17"/>
      <c r="PDS203" s="17"/>
      <c r="PDT203" s="17"/>
      <c r="PDU203" s="17"/>
      <c r="PDV203" s="17"/>
      <c r="PDW203" s="17"/>
      <c r="PDX203" s="17"/>
      <c r="PDY203" s="17"/>
      <c r="PDZ203" s="17"/>
      <c r="PEA203" s="17"/>
      <c r="PEB203" s="17"/>
      <c r="PEC203" s="17"/>
      <c r="PED203" s="17"/>
      <c r="PEE203" s="17"/>
      <c r="PEF203" s="17"/>
      <c r="PEG203" s="17"/>
      <c r="PEH203" s="17"/>
      <c r="PEI203" s="17"/>
      <c r="PEJ203" s="17"/>
      <c r="PEK203" s="17"/>
      <c r="PEL203" s="17"/>
      <c r="PEM203" s="17"/>
      <c r="PEN203" s="17"/>
      <c r="PEO203" s="17"/>
      <c r="PEP203" s="17"/>
      <c r="PEQ203" s="17"/>
      <c r="PER203" s="17"/>
      <c r="PES203" s="17"/>
      <c r="PET203" s="17"/>
      <c r="PEU203" s="17"/>
      <c r="PEV203" s="17"/>
      <c r="PEW203" s="17"/>
      <c r="PEX203" s="17"/>
      <c r="PEY203" s="17"/>
      <c r="PEZ203" s="17"/>
      <c r="PFA203" s="17"/>
      <c r="PFB203" s="17"/>
      <c r="PFC203" s="17"/>
      <c r="PFD203" s="17"/>
      <c r="PFE203" s="17"/>
      <c r="PFF203" s="17"/>
      <c r="PFG203" s="17"/>
      <c r="PFH203" s="17"/>
      <c r="PFI203" s="17"/>
      <c r="PFJ203" s="17"/>
      <c r="PFK203" s="17"/>
      <c r="PFL203" s="17"/>
      <c r="PFM203" s="17"/>
      <c r="PFN203" s="17"/>
      <c r="PFO203" s="17"/>
      <c r="PFP203" s="17"/>
      <c r="PFQ203" s="17"/>
      <c r="PFR203" s="17"/>
      <c r="PFS203" s="17"/>
      <c r="PFT203" s="17"/>
      <c r="PFU203" s="17"/>
      <c r="PFV203" s="17"/>
      <c r="PFW203" s="17"/>
      <c r="PFX203" s="17"/>
      <c r="PFY203" s="17"/>
      <c r="PFZ203" s="17"/>
      <c r="PGA203" s="17"/>
      <c r="PGB203" s="17"/>
      <c r="PGC203" s="17"/>
      <c r="PGD203" s="17"/>
      <c r="PGE203" s="17"/>
      <c r="PGF203" s="17"/>
      <c r="PGG203" s="17"/>
      <c r="PGH203" s="17"/>
      <c r="PGI203" s="17"/>
      <c r="PGJ203" s="17"/>
      <c r="PGK203" s="17"/>
      <c r="PGL203" s="17"/>
      <c r="PGM203" s="17"/>
      <c r="PGN203" s="17"/>
      <c r="PGO203" s="17"/>
      <c r="PGP203" s="17"/>
      <c r="PGQ203" s="17"/>
      <c r="PGR203" s="17"/>
      <c r="PGS203" s="17"/>
      <c r="PGT203" s="17"/>
      <c r="PGU203" s="17"/>
      <c r="PGV203" s="17"/>
      <c r="PGW203" s="17"/>
      <c r="PGX203" s="17"/>
      <c r="PGY203" s="17"/>
      <c r="PGZ203" s="17"/>
      <c r="PHA203" s="17"/>
      <c r="PHB203" s="17"/>
      <c r="PHC203" s="17"/>
      <c r="PHD203" s="17"/>
      <c r="PHE203" s="17"/>
      <c r="PHF203" s="17"/>
      <c r="PHG203" s="17"/>
      <c r="PHH203" s="17"/>
      <c r="PHI203" s="17"/>
      <c r="PHJ203" s="17"/>
      <c r="PHK203" s="17"/>
      <c r="PHL203" s="17"/>
      <c r="PHM203" s="17"/>
      <c r="PHN203" s="17"/>
      <c r="PHO203" s="17"/>
      <c r="PHP203" s="17"/>
      <c r="PHQ203" s="17"/>
      <c r="PHR203" s="17"/>
      <c r="PHS203" s="17"/>
      <c r="PHT203" s="17"/>
      <c r="PHU203" s="17"/>
      <c r="PHV203" s="17"/>
      <c r="PHW203" s="17"/>
      <c r="PHX203" s="17"/>
      <c r="PHY203" s="17"/>
      <c r="PHZ203" s="17"/>
      <c r="PIA203" s="17"/>
      <c r="PIB203" s="17"/>
      <c r="PIC203" s="17"/>
      <c r="PID203" s="17"/>
      <c r="PIE203" s="17"/>
      <c r="PIF203" s="17"/>
      <c r="PIG203" s="17"/>
      <c r="PIH203" s="17"/>
      <c r="PII203" s="17"/>
      <c r="PIJ203" s="17"/>
      <c r="PIK203" s="17"/>
      <c r="PIL203" s="17"/>
      <c r="PIM203" s="17"/>
      <c r="PIN203" s="17"/>
      <c r="PIO203" s="17"/>
      <c r="PIP203" s="17"/>
      <c r="PIQ203" s="17"/>
      <c r="PIR203" s="17"/>
      <c r="PIS203" s="17"/>
      <c r="PIT203" s="17"/>
      <c r="PIU203" s="17"/>
      <c r="PIV203" s="17"/>
      <c r="PIW203" s="17"/>
      <c r="PIX203" s="17"/>
      <c r="PIY203" s="17"/>
      <c r="PIZ203" s="17"/>
      <c r="PJA203" s="17"/>
      <c r="PJB203" s="17"/>
      <c r="PJC203" s="17"/>
      <c r="PJD203" s="17"/>
      <c r="PJE203" s="17"/>
      <c r="PJF203" s="17"/>
      <c r="PJG203" s="17"/>
      <c r="PJH203" s="17"/>
      <c r="PJI203" s="17"/>
      <c r="PJJ203" s="17"/>
      <c r="PJK203" s="17"/>
      <c r="PJL203" s="17"/>
      <c r="PJM203" s="17"/>
      <c r="PJN203" s="17"/>
      <c r="PJO203" s="17"/>
      <c r="PJP203" s="17"/>
      <c r="PJQ203" s="17"/>
      <c r="PJR203" s="17"/>
      <c r="PJS203" s="17"/>
      <c r="PJT203" s="17"/>
      <c r="PJU203" s="17"/>
      <c r="PJV203" s="17"/>
      <c r="PJW203" s="17"/>
      <c r="PJX203" s="17"/>
      <c r="PJY203" s="17"/>
      <c r="PJZ203" s="17"/>
      <c r="PKA203" s="17"/>
      <c r="PKB203" s="17"/>
      <c r="PKC203" s="17"/>
      <c r="PKD203" s="17"/>
      <c r="PKE203" s="17"/>
      <c r="PKF203" s="17"/>
      <c r="PKG203" s="17"/>
      <c r="PKH203" s="17"/>
      <c r="PKI203" s="17"/>
      <c r="PKJ203" s="17"/>
      <c r="PKK203" s="17"/>
      <c r="PKL203" s="17"/>
      <c r="PKM203" s="17"/>
      <c r="PKN203" s="17"/>
      <c r="PKO203" s="17"/>
      <c r="PKP203" s="17"/>
      <c r="PKQ203" s="17"/>
      <c r="PKR203" s="17"/>
      <c r="PKS203" s="17"/>
      <c r="PKT203" s="17"/>
      <c r="PKU203" s="17"/>
      <c r="PKV203" s="17"/>
      <c r="PKW203" s="17"/>
      <c r="PKX203" s="17"/>
      <c r="PKY203" s="17"/>
      <c r="PKZ203" s="17"/>
      <c r="PLA203" s="17"/>
      <c r="PLB203" s="17"/>
      <c r="PLC203" s="17"/>
      <c r="PLD203" s="17"/>
      <c r="PLE203" s="17"/>
      <c r="PLF203" s="17"/>
      <c r="PLG203" s="17"/>
      <c r="PLH203" s="17"/>
      <c r="PLI203" s="17"/>
      <c r="PLJ203" s="17"/>
      <c r="PLK203" s="17"/>
      <c r="PLL203" s="17"/>
      <c r="PLM203" s="17"/>
      <c r="PLN203" s="17"/>
      <c r="PLO203" s="17"/>
      <c r="PLP203" s="17"/>
      <c r="PLQ203" s="17"/>
      <c r="PLR203" s="17"/>
      <c r="PLS203" s="17"/>
      <c r="PLT203" s="17"/>
      <c r="PLU203" s="17"/>
      <c r="PLV203" s="17"/>
      <c r="PLW203" s="17"/>
      <c r="PLX203" s="17"/>
      <c r="PLY203" s="17"/>
      <c r="PLZ203" s="17"/>
      <c r="PMA203" s="17"/>
      <c r="PMB203" s="17"/>
      <c r="PMC203" s="17"/>
      <c r="PMD203" s="17"/>
      <c r="PME203" s="17"/>
      <c r="PMF203" s="17"/>
      <c r="PMG203" s="17"/>
      <c r="PMH203" s="17"/>
      <c r="PMI203" s="17"/>
      <c r="PMJ203" s="17"/>
      <c r="PMK203" s="17"/>
      <c r="PML203" s="17"/>
      <c r="PMM203" s="17"/>
      <c r="PMN203" s="17"/>
      <c r="PMO203" s="17"/>
      <c r="PMP203" s="17"/>
      <c r="PMQ203" s="17"/>
      <c r="PMR203" s="17"/>
      <c r="PMS203" s="17"/>
      <c r="PMT203" s="17"/>
      <c r="PMU203" s="17"/>
      <c r="PMV203" s="17"/>
      <c r="PMW203" s="17"/>
      <c r="PMX203" s="17"/>
      <c r="PMY203" s="17"/>
      <c r="PMZ203" s="17"/>
      <c r="PNA203" s="17"/>
      <c r="PNB203" s="17"/>
      <c r="PNC203" s="17"/>
      <c r="PND203" s="17"/>
      <c r="PNE203" s="17"/>
      <c r="PNF203" s="17"/>
      <c r="PNG203" s="17"/>
      <c r="PNH203" s="17"/>
      <c r="PNI203" s="17"/>
      <c r="PNJ203" s="17"/>
      <c r="PNK203" s="17"/>
      <c r="PNL203" s="17"/>
      <c r="PNM203" s="17"/>
      <c r="PNN203" s="17"/>
      <c r="PNO203" s="17"/>
      <c r="PNP203" s="17"/>
      <c r="PNQ203" s="17"/>
      <c r="PNR203" s="17"/>
      <c r="PNS203" s="17"/>
      <c r="PNT203" s="17"/>
      <c r="PNU203" s="17"/>
      <c r="PNV203" s="17"/>
      <c r="PNW203" s="17"/>
      <c r="PNX203" s="17"/>
      <c r="PNY203" s="17"/>
      <c r="PNZ203" s="17"/>
      <c r="POA203" s="17"/>
      <c r="POB203" s="17"/>
      <c r="POC203" s="17"/>
      <c r="POD203" s="17"/>
      <c r="POE203" s="17"/>
      <c r="POF203" s="17"/>
      <c r="POG203" s="17"/>
      <c r="POH203" s="17"/>
      <c r="POI203" s="17"/>
      <c r="POJ203" s="17"/>
      <c r="POK203" s="17"/>
      <c r="POL203" s="17"/>
      <c r="POM203" s="17"/>
      <c r="PON203" s="17"/>
      <c r="POO203" s="17"/>
      <c r="POP203" s="17"/>
      <c r="POQ203" s="17"/>
      <c r="POR203" s="17"/>
      <c r="POS203" s="17"/>
      <c r="POT203" s="17"/>
      <c r="POU203" s="17"/>
      <c r="POV203" s="17"/>
      <c r="POW203" s="17"/>
      <c r="POX203" s="17"/>
      <c r="POY203" s="17"/>
      <c r="POZ203" s="17"/>
      <c r="PPA203" s="17"/>
      <c r="PPB203" s="17"/>
      <c r="PPC203" s="17"/>
      <c r="PPD203" s="17"/>
      <c r="PPE203" s="17"/>
      <c r="PPF203" s="17"/>
      <c r="PPG203" s="17"/>
      <c r="PPH203" s="17"/>
      <c r="PPI203" s="17"/>
      <c r="PPJ203" s="17"/>
      <c r="PPK203" s="17"/>
      <c r="PPL203" s="17"/>
      <c r="PPM203" s="17"/>
      <c r="PPN203" s="17"/>
      <c r="PPO203" s="17"/>
      <c r="PPP203" s="17"/>
      <c r="PPQ203" s="17"/>
      <c r="PPR203" s="17"/>
      <c r="PPS203" s="17"/>
      <c r="PPT203" s="17"/>
      <c r="PPU203" s="17"/>
      <c r="PPV203" s="17"/>
      <c r="PPW203" s="17"/>
      <c r="PPX203" s="17"/>
      <c r="PPY203" s="17"/>
      <c r="PPZ203" s="17"/>
      <c r="PQA203" s="17"/>
      <c r="PQB203" s="17"/>
      <c r="PQC203" s="17"/>
      <c r="PQD203" s="17"/>
      <c r="PQE203" s="17"/>
      <c r="PQF203" s="17"/>
      <c r="PQG203" s="17"/>
      <c r="PQH203" s="17"/>
      <c r="PQI203" s="17"/>
      <c r="PQJ203" s="17"/>
      <c r="PQK203" s="17"/>
      <c r="PQL203" s="17"/>
      <c r="PQM203" s="17"/>
      <c r="PQN203" s="17"/>
      <c r="PQO203" s="17"/>
      <c r="PQP203" s="17"/>
      <c r="PQQ203" s="17"/>
      <c r="PQR203" s="17"/>
      <c r="PQS203" s="17"/>
      <c r="PQT203" s="17"/>
      <c r="PQU203" s="17"/>
      <c r="PQV203" s="17"/>
      <c r="PQW203" s="17"/>
      <c r="PQX203" s="17"/>
      <c r="PQY203" s="17"/>
      <c r="PQZ203" s="17"/>
      <c r="PRA203" s="17"/>
      <c r="PRB203" s="17"/>
      <c r="PRC203" s="17"/>
      <c r="PRD203" s="17"/>
      <c r="PRE203" s="17"/>
      <c r="PRF203" s="17"/>
      <c r="PRG203" s="17"/>
      <c r="PRH203" s="17"/>
      <c r="PRI203" s="17"/>
      <c r="PRJ203" s="17"/>
      <c r="PRK203" s="17"/>
      <c r="PRL203" s="17"/>
      <c r="PRM203" s="17"/>
      <c r="PRN203" s="17"/>
      <c r="PRO203" s="17"/>
      <c r="PRP203" s="17"/>
      <c r="PRQ203" s="17"/>
      <c r="PRR203" s="17"/>
      <c r="PRS203" s="17"/>
      <c r="PRT203" s="17"/>
      <c r="PRU203" s="17"/>
      <c r="PRV203" s="17"/>
      <c r="PRW203" s="17"/>
      <c r="PRX203" s="17"/>
      <c r="PRY203" s="17"/>
      <c r="PRZ203" s="17"/>
      <c r="PSA203" s="17"/>
      <c r="PSB203" s="17"/>
      <c r="PSC203" s="17"/>
      <c r="PSD203" s="17"/>
      <c r="PSE203" s="17"/>
      <c r="PSF203" s="17"/>
      <c r="PSG203" s="17"/>
      <c r="PSH203" s="17"/>
      <c r="PSI203" s="17"/>
      <c r="PSJ203" s="17"/>
      <c r="PSK203" s="17"/>
      <c r="PSL203" s="17"/>
      <c r="PSM203" s="17"/>
      <c r="PSN203" s="17"/>
      <c r="PSO203" s="17"/>
      <c r="PSP203" s="17"/>
      <c r="PSQ203" s="17"/>
      <c r="PSR203" s="17"/>
      <c r="PSS203" s="17"/>
      <c r="PST203" s="17"/>
      <c r="PSU203" s="17"/>
      <c r="PSV203" s="17"/>
      <c r="PSW203" s="17"/>
      <c r="PSX203" s="17"/>
      <c r="PSY203" s="17"/>
      <c r="PSZ203" s="17"/>
      <c r="PTA203" s="17"/>
      <c r="PTB203" s="17"/>
      <c r="PTC203" s="17"/>
      <c r="PTD203" s="17"/>
      <c r="PTE203" s="17"/>
      <c r="PTF203" s="17"/>
      <c r="PTG203" s="17"/>
      <c r="PTH203" s="17"/>
      <c r="PTI203" s="17"/>
      <c r="PTJ203" s="17"/>
      <c r="PTK203" s="17"/>
      <c r="PTL203" s="17"/>
      <c r="PTM203" s="17"/>
      <c r="PTN203" s="17"/>
      <c r="PTO203" s="17"/>
      <c r="PTP203" s="17"/>
      <c r="PTQ203" s="17"/>
      <c r="PTR203" s="17"/>
      <c r="PTS203" s="17"/>
      <c r="PTT203" s="17"/>
      <c r="PTU203" s="17"/>
      <c r="PTV203" s="17"/>
      <c r="PTW203" s="17"/>
      <c r="PTX203" s="17"/>
      <c r="PTY203" s="17"/>
      <c r="PTZ203" s="17"/>
      <c r="PUA203" s="17"/>
      <c r="PUB203" s="17"/>
      <c r="PUC203" s="17"/>
      <c r="PUD203" s="17"/>
      <c r="PUE203" s="17"/>
      <c r="PUF203" s="17"/>
      <c r="PUG203" s="17"/>
      <c r="PUH203" s="17"/>
      <c r="PUI203" s="17"/>
      <c r="PUJ203" s="17"/>
      <c r="PUK203" s="17"/>
      <c r="PUL203" s="17"/>
      <c r="PUM203" s="17"/>
      <c r="PUN203" s="17"/>
      <c r="PUO203" s="17"/>
      <c r="PUP203" s="17"/>
      <c r="PUQ203" s="17"/>
      <c r="PUR203" s="17"/>
      <c r="PUS203" s="17"/>
      <c r="PUT203" s="17"/>
      <c r="PUU203" s="17"/>
      <c r="PUV203" s="17"/>
      <c r="PUW203" s="17"/>
      <c r="PUX203" s="17"/>
      <c r="PUY203" s="17"/>
      <c r="PUZ203" s="17"/>
      <c r="PVA203" s="17"/>
      <c r="PVB203" s="17"/>
      <c r="PVC203" s="17"/>
      <c r="PVD203" s="17"/>
      <c r="PVE203" s="17"/>
      <c r="PVF203" s="17"/>
      <c r="PVG203" s="17"/>
      <c r="PVH203" s="17"/>
      <c r="PVI203" s="17"/>
      <c r="PVJ203" s="17"/>
      <c r="PVK203" s="17"/>
      <c r="PVL203" s="17"/>
      <c r="PVM203" s="17"/>
      <c r="PVN203" s="17"/>
      <c r="PVO203" s="17"/>
      <c r="PVP203" s="17"/>
      <c r="PVQ203" s="17"/>
      <c r="PVR203" s="17"/>
      <c r="PVS203" s="17"/>
      <c r="PVT203" s="17"/>
      <c r="PVU203" s="17"/>
      <c r="PVV203" s="17"/>
      <c r="PVW203" s="17"/>
      <c r="PVX203" s="17"/>
      <c r="PVY203" s="17"/>
      <c r="PVZ203" s="17"/>
      <c r="PWA203" s="17"/>
      <c r="PWB203" s="17"/>
      <c r="PWC203" s="17"/>
      <c r="PWD203" s="17"/>
      <c r="PWE203" s="17"/>
      <c r="PWF203" s="17"/>
      <c r="PWG203" s="17"/>
      <c r="PWH203" s="17"/>
      <c r="PWI203" s="17"/>
      <c r="PWJ203" s="17"/>
      <c r="PWK203" s="17"/>
      <c r="PWL203" s="17"/>
      <c r="PWM203" s="17"/>
      <c r="PWN203" s="17"/>
      <c r="PWO203" s="17"/>
      <c r="PWP203" s="17"/>
      <c r="PWQ203" s="17"/>
      <c r="PWR203" s="17"/>
      <c r="PWS203" s="17"/>
      <c r="PWT203" s="17"/>
      <c r="PWU203" s="17"/>
      <c r="PWV203" s="17"/>
      <c r="PWW203" s="17"/>
      <c r="PWX203" s="17"/>
      <c r="PWY203" s="17"/>
      <c r="PWZ203" s="17"/>
      <c r="PXA203" s="17"/>
      <c r="PXB203" s="17"/>
      <c r="PXC203" s="17"/>
      <c r="PXD203" s="17"/>
      <c r="PXE203" s="17"/>
      <c r="PXF203" s="17"/>
      <c r="PXG203" s="17"/>
      <c r="PXH203" s="17"/>
      <c r="PXI203" s="17"/>
      <c r="PXJ203" s="17"/>
      <c r="PXK203" s="17"/>
      <c r="PXL203" s="17"/>
      <c r="PXM203" s="17"/>
      <c r="PXN203" s="17"/>
      <c r="PXO203" s="17"/>
      <c r="PXP203" s="17"/>
      <c r="PXQ203" s="17"/>
      <c r="PXR203" s="17"/>
      <c r="PXS203" s="17"/>
      <c r="PXT203" s="17"/>
      <c r="PXU203" s="17"/>
      <c r="PXV203" s="17"/>
      <c r="PXW203" s="17"/>
      <c r="PXX203" s="17"/>
      <c r="PXY203" s="17"/>
      <c r="PXZ203" s="17"/>
      <c r="PYA203" s="17"/>
      <c r="PYB203" s="17"/>
      <c r="PYC203" s="17"/>
      <c r="PYD203" s="17"/>
      <c r="PYE203" s="17"/>
      <c r="PYF203" s="17"/>
      <c r="PYG203" s="17"/>
      <c r="PYH203" s="17"/>
      <c r="PYI203" s="17"/>
      <c r="PYJ203" s="17"/>
      <c r="PYK203" s="17"/>
      <c r="PYL203" s="17"/>
      <c r="PYM203" s="17"/>
      <c r="PYN203" s="17"/>
      <c r="PYO203" s="17"/>
      <c r="PYP203" s="17"/>
      <c r="PYQ203" s="17"/>
      <c r="PYR203" s="17"/>
      <c r="PYS203" s="17"/>
      <c r="PYT203" s="17"/>
      <c r="PYU203" s="17"/>
      <c r="PYV203" s="17"/>
      <c r="PYW203" s="17"/>
      <c r="PYX203" s="17"/>
      <c r="PYY203" s="17"/>
      <c r="PYZ203" s="17"/>
      <c r="PZA203" s="17"/>
      <c r="PZB203" s="17"/>
      <c r="PZC203" s="17"/>
      <c r="PZD203" s="17"/>
      <c r="PZE203" s="17"/>
      <c r="PZF203" s="17"/>
      <c r="PZG203" s="17"/>
      <c r="PZH203" s="17"/>
      <c r="PZI203" s="17"/>
      <c r="PZJ203" s="17"/>
      <c r="PZK203" s="17"/>
      <c r="PZL203" s="17"/>
      <c r="PZM203" s="17"/>
      <c r="PZN203" s="17"/>
      <c r="PZO203" s="17"/>
      <c r="PZP203" s="17"/>
      <c r="PZQ203" s="17"/>
      <c r="PZR203" s="17"/>
      <c r="PZS203" s="17"/>
      <c r="PZT203" s="17"/>
      <c r="PZU203" s="17"/>
      <c r="PZV203" s="17"/>
      <c r="PZW203" s="17"/>
      <c r="PZX203" s="17"/>
      <c r="PZY203" s="17"/>
      <c r="PZZ203" s="17"/>
      <c r="QAA203" s="17"/>
      <c r="QAB203" s="17"/>
      <c r="QAC203" s="17"/>
      <c r="QAD203" s="17"/>
      <c r="QAE203" s="17"/>
      <c r="QAF203" s="17"/>
      <c r="QAG203" s="17"/>
      <c r="QAH203" s="17"/>
      <c r="QAI203" s="17"/>
      <c r="QAJ203" s="17"/>
      <c r="QAK203" s="17"/>
      <c r="QAL203" s="17"/>
      <c r="QAM203" s="17"/>
      <c r="QAN203" s="17"/>
      <c r="QAO203" s="17"/>
      <c r="QAP203" s="17"/>
      <c r="QAQ203" s="17"/>
      <c r="QAR203" s="17"/>
      <c r="QAS203" s="17"/>
      <c r="QAT203" s="17"/>
      <c r="QAU203" s="17"/>
      <c r="QAV203" s="17"/>
      <c r="QAW203" s="17"/>
      <c r="QAX203" s="17"/>
      <c r="QAY203" s="17"/>
      <c r="QAZ203" s="17"/>
      <c r="QBA203" s="17"/>
      <c r="QBB203" s="17"/>
      <c r="QBC203" s="17"/>
      <c r="QBD203" s="17"/>
      <c r="QBE203" s="17"/>
      <c r="QBF203" s="17"/>
      <c r="QBG203" s="17"/>
      <c r="QBH203" s="17"/>
      <c r="QBI203" s="17"/>
      <c r="QBJ203" s="17"/>
      <c r="QBK203" s="17"/>
      <c r="QBL203" s="17"/>
      <c r="QBM203" s="17"/>
      <c r="QBN203" s="17"/>
      <c r="QBO203" s="17"/>
      <c r="QBP203" s="17"/>
      <c r="QBQ203" s="17"/>
      <c r="QBR203" s="17"/>
      <c r="QBS203" s="17"/>
      <c r="QBT203" s="17"/>
      <c r="QBU203" s="17"/>
      <c r="QBV203" s="17"/>
      <c r="QBW203" s="17"/>
      <c r="QBX203" s="17"/>
      <c r="QBY203" s="17"/>
      <c r="QBZ203" s="17"/>
      <c r="QCA203" s="17"/>
      <c r="QCB203" s="17"/>
      <c r="QCC203" s="17"/>
      <c r="QCD203" s="17"/>
      <c r="QCE203" s="17"/>
      <c r="QCF203" s="17"/>
      <c r="QCG203" s="17"/>
      <c r="QCH203" s="17"/>
      <c r="QCI203" s="17"/>
      <c r="QCJ203" s="17"/>
      <c r="QCK203" s="17"/>
      <c r="QCL203" s="17"/>
      <c r="QCM203" s="17"/>
      <c r="QCN203" s="17"/>
      <c r="QCO203" s="17"/>
      <c r="QCP203" s="17"/>
      <c r="QCQ203" s="17"/>
      <c r="QCR203" s="17"/>
      <c r="QCS203" s="17"/>
      <c r="QCT203" s="17"/>
      <c r="QCU203" s="17"/>
      <c r="QCV203" s="17"/>
      <c r="QCW203" s="17"/>
      <c r="QCX203" s="17"/>
      <c r="QCY203" s="17"/>
      <c r="QCZ203" s="17"/>
      <c r="QDA203" s="17"/>
      <c r="QDB203" s="17"/>
      <c r="QDC203" s="17"/>
      <c r="QDD203" s="17"/>
      <c r="QDE203" s="17"/>
      <c r="QDF203" s="17"/>
      <c r="QDG203" s="17"/>
      <c r="QDH203" s="17"/>
      <c r="QDI203" s="17"/>
      <c r="QDJ203" s="17"/>
      <c r="QDK203" s="17"/>
      <c r="QDL203" s="17"/>
      <c r="QDM203" s="17"/>
      <c r="QDN203" s="17"/>
      <c r="QDO203" s="17"/>
      <c r="QDP203" s="17"/>
      <c r="QDQ203" s="17"/>
      <c r="QDR203" s="17"/>
      <c r="QDS203" s="17"/>
      <c r="QDT203" s="17"/>
      <c r="QDU203" s="17"/>
      <c r="QDV203" s="17"/>
      <c r="QDW203" s="17"/>
      <c r="QDX203" s="17"/>
      <c r="QDY203" s="17"/>
      <c r="QDZ203" s="17"/>
      <c r="QEA203" s="17"/>
      <c r="QEB203" s="17"/>
      <c r="QEC203" s="17"/>
      <c r="QED203" s="17"/>
      <c r="QEE203" s="17"/>
      <c r="QEF203" s="17"/>
      <c r="QEG203" s="17"/>
      <c r="QEH203" s="17"/>
      <c r="QEI203" s="17"/>
      <c r="QEJ203" s="17"/>
      <c r="QEK203" s="17"/>
      <c r="QEL203" s="17"/>
      <c r="QEM203" s="17"/>
      <c r="QEN203" s="17"/>
      <c r="QEO203" s="17"/>
      <c r="QEP203" s="17"/>
      <c r="QEQ203" s="17"/>
      <c r="QER203" s="17"/>
      <c r="QES203" s="17"/>
      <c r="QET203" s="17"/>
      <c r="QEU203" s="17"/>
      <c r="QEV203" s="17"/>
      <c r="QEW203" s="17"/>
      <c r="QEX203" s="17"/>
      <c r="QEY203" s="17"/>
      <c r="QEZ203" s="17"/>
      <c r="QFA203" s="17"/>
      <c r="QFB203" s="17"/>
      <c r="QFC203" s="17"/>
      <c r="QFD203" s="17"/>
      <c r="QFE203" s="17"/>
      <c r="QFF203" s="17"/>
      <c r="QFG203" s="17"/>
      <c r="QFH203" s="17"/>
      <c r="QFI203" s="17"/>
      <c r="QFJ203" s="17"/>
      <c r="QFK203" s="17"/>
      <c r="QFL203" s="17"/>
      <c r="QFM203" s="17"/>
      <c r="QFN203" s="17"/>
      <c r="QFO203" s="17"/>
      <c r="QFP203" s="17"/>
      <c r="QFQ203" s="17"/>
      <c r="QFR203" s="17"/>
      <c r="QFS203" s="17"/>
      <c r="QFT203" s="17"/>
      <c r="QFU203" s="17"/>
      <c r="QFV203" s="17"/>
      <c r="QFW203" s="17"/>
      <c r="QFX203" s="17"/>
      <c r="QFY203" s="17"/>
      <c r="QFZ203" s="17"/>
      <c r="QGA203" s="17"/>
      <c r="QGB203" s="17"/>
      <c r="QGC203" s="17"/>
      <c r="QGD203" s="17"/>
      <c r="QGE203" s="17"/>
      <c r="QGF203" s="17"/>
      <c r="QGG203" s="17"/>
      <c r="QGH203" s="17"/>
      <c r="QGI203" s="17"/>
      <c r="QGJ203" s="17"/>
      <c r="QGK203" s="17"/>
      <c r="QGL203" s="17"/>
      <c r="QGM203" s="17"/>
      <c r="QGN203" s="17"/>
      <c r="QGO203" s="17"/>
      <c r="QGP203" s="17"/>
      <c r="QGQ203" s="17"/>
      <c r="QGR203" s="17"/>
      <c r="QGS203" s="17"/>
      <c r="QGT203" s="17"/>
      <c r="QGU203" s="17"/>
      <c r="QGV203" s="17"/>
      <c r="QGW203" s="17"/>
      <c r="QGX203" s="17"/>
      <c r="QGY203" s="17"/>
      <c r="QGZ203" s="17"/>
      <c r="QHA203" s="17"/>
      <c r="QHB203" s="17"/>
      <c r="QHC203" s="17"/>
      <c r="QHD203" s="17"/>
      <c r="QHE203" s="17"/>
      <c r="QHF203" s="17"/>
      <c r="QHG203" s="17"/>
      <c r="QHH203" s="17"/>
      <c r="QHI203" s="17"/>
      <c r="QHJ203" s="17"/>
      <c r="QHK203" s="17"/>
      <c r="QHL203" s="17"/>
      <c r="QHM203" s="17"/>
      <c r="QHN203" s="17"/>
      <c r="QHO203" s="17"/>
      <c r="QHP203" s="17"/>
      <c r="QHQ203" s="17"/>
      <c r="QHR203" s="17"/>
      <c r="QHS203" s="17"/>
      <c r="QHT203" s="17"/>
      <c r="QHU203" s="17"/>
      <c r="QHV203" s="17"/>
      <c r="QHW203" s="17"/>
      <c r="QHX203" s="17"/>
      <c r="QHY203" s="17"/>
      <c r="QHZ203" s="17"/>
      <c r="QIA203" s="17"/>
      <c r="QIB203" s="17"/>
      <c r="QIC203" s="17"/>
      <c r="QID203" s="17"/>
      <c r="QIE203" s="17"/>
      <c r="QIF203" s="17"/>
      <c r="QIG203" s="17"/>
      <c r="QIH203" s="17"/>
      <c r="QII203" s="17"/>
      <c r="QIJ203" s="17"/>
      <c r="QIK203" s="17"/>
      <c r="QIL203" s="17"/>
      <c r="QIM203" s="17"/>
      <c r="QIN203" s="17"/>
      <c r="QIO203" s="17"/>
      <c r="QIP203" s="17"/>
      <c r="QIQ203" s="17"/>
      <c r="QIR203" s="17"/>
      <c r="QIS203" s="17"/>
      <c r="QIT203" s="17"/>
      <c r="QIU203" s="17"/>
      <c r="QIV203" s="17"/>
      <c r="QIW203" s="17"/>
      <c r="QIX203" s="17"/>
      <c r="QIY203" s="17"/>
      <c r="QIZ203" s="17"/>
      <c r="QJA203" s="17"/>
      <c r="QJB203" s="17"/>
      <c r="QJC203" s="17"/>
      <c r="QJD203" s="17"/>
      <c r="QJE203" s="17"/>
      <c r="QJF203" s="17"/>
      <c r="QJG203" s="17"/>
      <c r="QJH203" s="17"/>
      <c r="QJI203" s="17"/>
      <c r="QJJ203" s="17"/>
      <c r="QJK203" s="17"/>
      <c r="QJL203" s="17"/>
      <c r="QJM203" s="17"/>
      <c r="QJN203" s="17"/>
      <c r="QJO203" s="17"/>
      <c r="QJP203" s="17"/>
      <c r="QJQ203" s="17"/>
      <c r="QJR203" s="17"/>
      <c r="QJS203" s="17"/>
      <c r="QJT203" s="17"/>
      <c r="QJU203" s="17"/>
      <c r="QJV203" s="17"/>
      <c r="QJW203" s="17"/>
      <c r="QJX203" s="17"/>
      <c r="QJY203" s="17"/>
      <c r="QJZ203" s="17"/>
      <c r="QKA203" s="17"/>
      <c r="QKB203" s="17"/>
      <c r="QKC203" s="17"/>
      <c r="QKD203" s="17"/>
      <c r="QKE203" s="17"/>
      <c r="QKF203" s="17"/>
      <c r="QKG203" s="17"/>
      <c r="QKH203" s="17"/>
      <c r="QKI203" s="17"/>
      <c r="QKJ203" s="17"/>
      <c r="QKK203" s="17"/>
      <c r="QKL203" s="17"/>
      <c r="QKM203" s="17"/>
      <c r="QKN203" s="17"/>
      <c r="QKO203" s="17"/>
      <c r="QKP203" s="17"/>
      <c r="QKQ203" s="17"/>
      <c r="QKR203" s="17"/>
      <c r="QKS203" s="17"/>
      <c r="QKT203" s="17"/>
      <c r="QKU203" s="17"/>
      <c r="QKV203" s="17"/>
      <c r="QKW203" s="17"/>
      <c r="QKX203" s="17"/>
      <c r="QKY203" s="17"/>
      <c r="QKZ203" s="17"/>
      <c r="QLA203" s="17"/>
      <c r="QLB203" s="17"/>
      <c r="QLC203" s="17"/>
      <c r="QLD203" s="17"/>
      <c r="QLE203" s="17"/>
      <c r="QLF203" s="17"/>
      <c r="QLG203" s="17"/>
      <c r="QLH203" s="17"/>
      <c r="QLI203" s="17"/>
      <c r="QLJ203" s="17"/>
      <c r="QLK203" s="17"/>
      <c r="QLL203" s="17"/>
      <c r="QLM203" s="17"/>
      <c r="QLN203" s="17"/>
      <c r="QLO203" s="17"/>
      <c r="QLP203" s="17"/>
      <c r="QLQ203" s="17"/>
      <c r="QLR203" s="17"/>
      <c r="QLS203" s="17"/>
      <c r="QLT203" s="17"/>
      <c r="QLU203" s="17"/>
      <c r="QLV203" s="17"/>
      <c r="QLW203" s="17"/>
      <c r="QLX203" s="17"/>
      <c r="QLY203" s="17"/>
      <c r="QLZ203" s="17"/>
      <c r="QMA203" s="17"/>
      <c r="QMB203" s="17"/>
      <c r="QMC203" s="17"/>
      <c r="QMD203" s="17"/>
      <c r="QME203" s="17"/>
      <c r="QMF203" s="17"/>
      <c r="QMG203" s="17"/>
      <c r="QMH203" s="17"/>
      <c r="QMI203" s="17"/>
      <c r="QMJ203" s="17"/>
      <c r="QMK203" s="17"/>
      <c r="QML203" s="17"/>
      <c r="QMM203" s="17"/>
      <c r="QMN203" s="17"/>
      <c r="QMO203" s="17"/>
      <c r="QMP203" s="17"/>
      <c r="QMQ203" s="17"/>
      <c r="QMR203" s="17"/>
      <c r="QMS203" s="17"/>
      <c r="QMT203" s="17"/>
      <c r="QMU203" s="17"/>
      <c r="QMV203" s="17"/>
      <c r="QMW203" s="17"/>
      <c r="QMX203" s="17"/>
      <c r="QMY203" s="17"/>
      <c r="QMZ203" s="17"/>
      <c r="QNA203" s="17"/>
      <c r="QNB203" s="17"/>
      <c r="QNC203" s="17"/>
      <c r="QND203" s="17"/>
      <c r="QNE203" s="17"/>
      <c r="QNF203" s="17"/>
      <c r="QNG203" s="17"/>
      <c r="QNH203" s="17"/>
      <c r="QNI203" s="17"/>
      <c r="QNJ203" s="17"/>
      <c r="QNK203" s="17"/>
      <c r="QNL203" s="17"/>
      <c r="QNM203" s="17"/>
      <c r="QNN203" s="17"/>
      <c r="QNO203" s="17"/>
      <c r="QNP203" s="17"/>
      <c r="QNQ203" s="17"/>
      <c r="QNR203" s="17"/>
      <c r="QNS203" s="17"/>
      <c r="QNT203" s="17"/>
      <c r="QNU203" s="17"/>
      <c r="QNV203" s="17"/>
      <c r="QNW203" s="17"/>
      <c r="QNX203" s="17"/>
      <c r="QNY203" s="17"/>
      <c r="QNZ203" s="17"/>
      <c r="QOA203" s="17"/>
      <c r="QOB203" s="17"/>
      <c r="QOC203" s="17"/>
      <c r="QOD203" s="17"/>
      <c r="QOE203" s="17"/>
      <c r="QOF203" s="17"/>
      <c r="QOG203" s="17"/>
      <c r="QOH203" s="17"/>
      <c r="QOI203" s="17"/>
      <c r="QOJ203" s="17"/>
      <c r="QOK203" s="17"/>
      <c r="QOL203" s="17"/>
      <c r="QOM203" s="17"/>
      <c r="QON203" s="17"/>
      <c r="QOO203" s="17"/>
      <c r="QOP203" s="17"/>
      <c r="QOQ203" s="17"/>
      <c r="QOR203" s="17"/>
      <c r="QOS203" s="17"/>
      <c r="QOT203" s="17"/>
      <c r="QOU203" s="17"/>
      <c r="QOV203" s="17"/>
      <c r="QOW203" s="17"/>
      <c r="QOX203" s="17"/>
      <c r="QOY203" s="17"/>
      <c r="QOZ203" s="17"/>
      <c r="QPA203" s="17"/>
      <c r="QPB203" s="17"/>
      <c r="QPC203" s="17"/>
      <c r="QPD203" s="17"/>
      <c r="QPE203" s="17"/>
      <c r="QPF203" s="17"/>
      <c r="QPG203" s="17"/>
      <c r="QPH203" s="17"/>
      <c r="QPI203" s="17"/>
      <c r="QPJ203" s="17"/>
      <c r="QPK203" s="17"/>
      <c r="QPL203" s="17"/>
      <c r="QPM203" s="17"/>
      <c r="QPN203" s="17"/>
      <c r="QPO203" s="17"/>
      <c r="QPP203" s="17"/>
      <c r="QPQ203" s="17"/>
      <c r="QPR203" s="17"/>
      <c r="QPS203" s="17"/>
      <c r="QPT203" s="17"/>
      <c r="QPU203" s="17"/>
      <c r="QPV203" s="17"/>
      <c r="QPW203" s="17"/>
      <c r="QPX203" s="17"/>
      <c r="QPY203" s="17"/>
      <c r="QPZ203" s="17"/>
      <c r="QQA203" s="17"/>
      <c r="QQB203" s="17"/>
      <c r="QQC203" s="17"/>
      <c r="QQD203" s="17"/>
      <c r="QQE203" s="17"/>
      <c r="QQF203" s="17"/>
      <c r="QQG203" s="17"/>
      <c r="QQH203" s="17"/>
      <c r="QQI203" s="17"/>
      <c r="QQJ203" s="17"/>
      <c r="QQK203" s="17"/>
      <c r="QQL203" s="17"/>
      <c r="QQM203" s="17"/>
      <c r="QQN203" s="17"/>
      <c r="QQO203" s="17"/>
      <c r="QQP203" s="17"/>
      <c r="QQQ203" s="17"/>
      <c r="QQR203" s="17"/>
      <c r="QQS203" s="17"/>
      <c r="QQT203" s="17"/>
      <c r="QQU203" s="17"/>
      <c r="QQV203" s="17"/>
      <c r="QQW203" s="17"/>
      <c r="QQX203" s="17"/>
      <c r="QQY203" s="17"/>
      <c r="QQZ203" s="17"/>
      <c r="QRA203" s="17"/>
      <c r="QRB203" s="17"/>
      <c r="QRC203" s="17"/>
      <c r="QRD203" s="17"/>
      <c r="QRE203" s="17"/>
      <c r="QRF203" s="17"/>
      <c r="QRG203" s="17"/>
      <c r="QRH203" s="17"/>
      <c r="QRI203" s="17"/>
      <c r="QRJ203" s="17"/>
      <c r="QRK203" s="17"/>
      <c r="QRL203" s="17"/>
      <c r="QRM203" s="17"/>
      <c r="QRN203" s="17"/>
      <c r="QRO203" s="17"/>
      <c r="QRP203" s="17"/>
      <c r="QRQ203" s="17"/>
      <c r="QRR203" s="17"/>
      <c r="QRS203" s="17"/>
      <c r="QRT203" s="17"/>
      <c r="QRU203" s="17"/>
      <c r="QRV203" s="17"/>
      <c r="QRW203" s="17"/>
      <c r="QRX203" s="17"/>
      <c r="QRY203" s="17"/>
      <c r="QRZ203" s="17"/>
      <c r="QSA203" s="17"/>
      <c r="QSB203" s="17"/>
      <c r="QSC203" s="17"/>
      <c r="QSD203" s="17"/>
      <c r="QSE203" s="17"/>
      <c r="QSF203" s="17"/>
      <c r="QSG203" s="17"/>
      <c r="QSH203" s="17"/>
      <c r="QSI203" s="17"/>
      <c r="QSJ203" s="17"/>
      <c r="QSK203" s="17"/>
      <c r="QSL203" s="17"/>
      <c r="QSM203" s="17"/>
      <c r="QSN203" s="17"/>
      <c r="QSO203" s="17"/>
      <c r="QSP203" s="17"/>
      <c r="QSQ203" s="17"/>
      <c r="QSR203" s="17"/>
      <c r="QSS203" s="17"/>
      <c r="QST203" s="17"/>
      <c r="QSU203" s="17"/>
      <c r="QSV203" s="17"/>
      <c r="QSW203" s="17"/>
      <c r="QSX203" s="17"/>
      <c r="QSY203" s="17"/>
      <c r="QSZ203" s="17"/>
      <c r="QTA203" s="17"/>
      <c r="QTB203" s="17"/>
      <c r="QTC203" s="17"/>
      <c r="QTD203" s="17"/>
      <c r="QTE203" s="17"/>
      <c r="QTF203" s="17"/>
      <c r="QTG203" s="17"/>
      <c r="QTH203" s="17"/>
      <c r="QTI203" s="17"/>
      <c r="QTJ203" s="17"/>
      <c r="QTK203" s="17"/>
      <c r="QTL203" s="17"/>
      <c r="QTM203" s="17"/>
      <c r="QTN203" s="17"/>
      <c r="QTO203" s="17"/>
      <c r="QTP203" s="17"/>
      <c r="QTQ203" s="17"/>
      <c r="QTR203" s="17"/>
      <c r="QTS203" s="17"/>
      <c r="QTT203" s="17"/>
      <c r="QTU203" s="17"/>
      <c r="QTV203" s="17"/>
      <c r="QTW203" s="17"/>
      <c r="QTX203" s="17"/>
      <c r="QTY203" s="17"/>
      <c r="QTZ203" s="17"/>
      <c r="QUA203" s="17"/>
      <c r="QUB203" s="17"/>
      <c r="QUC203" s="17"/>
      <c r="QUD203" s="17"/>
      <c r="QUE203" s="17"/>
      <c r="QUF203" s="17"/>
      <c r="QUG203" s="17"/>
      <c r="QUH203" s="17"/>
      <c r="QUI203" s="17"/>
      <c r="QUJ203" s="17"/>
      <c r="QUK203" s="17"/>
      <c r="QUL203" s="17"/>
      <c r="QUM203" s="17"/>
      <c r="QUN203" s="17"/>
      <c r="QUO203" s="17"/>
      <c r="QUP203" s="17"/>
      <c r="QUQ203" s="17"/>
      <c r="QUR203" s="17"/>
      <c r="QUS203" s="17"/>
      <c r="QUT203" s="17"/>
      <c r="QUU203" s="17"/>
      <c r="QUV203" s="17"/>
      <c r="QUW203" s="17"/>
      <c r="QUX203" s="17"/>
      <c r="QUY203" s="17"/>
      <c r="QUZ203" s="17"/>
      <c r="QVA203" s="17"/>
      <c r="QVB203" s="17"/>
      <c r="QVC203" s="17"/>
      <c r="QVD203" s="17"/>
      <c r="QVE203" s="17"/>
      <c r="QVF203" s="17"/>
      <c r="QVG203" s="17"/>
      <c r="QVH203" s="17"/>
      <c r="QVI203" s="17"/>
      <c r="QVJ203" s="17"/>
      <c r="QVK203" s="17"/>
      <c r="QVL203" s="17"/>
      <c r="QVM203" s="17"/>
      <c r="QVN203" s="17"/>
      <c r="QVO203" s="17"/>
      <c r="QVP203" s="17"/>
      <c r="QVQ203" s="17"/>
      <c r="QVR203" s="17"/>
      <c r="QVS203" s="17"/>
      <c r="QVT203" s="17"/>
      <c r="QVU203" s="17"/>
      <c r="QVV203" s="17"/>
      <c r="QVW203" s="17"/>
      <c r="QVX203" s="17"/>
      <c r="QVY203" s="17"/>
      <c r="QVZ203" s="17"/>
      <c r="QWA203" s="17"/>
      <c r="QWB203" s="17"/>
      <c r="QWC203" s="17"/>
      <c r="QWD203" s="17"/>
      <c r="QWE203" s="17"/>
      <c r="QWF203" s="17"/>
      <c r="QWG203" s="17"/>
      <c r="QWH203" s="17"/>
      <c r="QWI203" s="17"/>
      <c r="QWJ203" s="17"/>
      <c r="QWK203" s="17"/>
      <c r="QWL203" s="17"/>
      <c r="QWM203" s="17"/>
      <c r="QWN203" s="17"/>
      <c r="QWO203" s="17"/>
      <c r="QWP203" s="17"/>
      <c r="QWQ203" s="17"/>
      <c r="QWR203" s="17"/>
      <c r="QWS203" s="17"/>
      <c r="QWT203" s="17"/>
      <c r="QWU203" s="17"/>
      <c r="QWV203" s="17"/>
      <c r="QWW203" s="17"/>
      <c r="QWX203" s="17"/>
      <c r="QWY203" s="17"/>
      <c r="QWZ203" s="17"/>
      <c r="QXA203" s="17"/>
      <c r="QXB203" s="17"/>
      <c r="QXC203" s="17"/>
      <c r="QXD203" s="17"/>
      <c r="QXE203" s="17"/>
      <c r="QXF203" s="17"/>
      <c r="QXG203" s="17"/>
      <c r="QXH203" s="17"/>
      <c r="QXI203" s="17"/>
      <c r="QXJ203" s="17"/>
      <c r="QXK203" s="17"/>
      <c r="QXL203" s="17"/>
      <c r="QXM203" s="17"/>
      <c r="QXN203" s="17"/>
      <c r="QXO203" s="17"/>
      <c r="QXP203" s="17"/>
      <c r="QXQ203" s="17"/>
      <c r="QXR203" s="17"/>
      <c r="QXS203" s="17"/>
      <c r="QXT203" s="17"/>
      <c r="QXU203" s="17"/>
      <c r="QXV203" s="17"/>
      <c r="QXW203" s="17"/>
      <c r="QXX203" s="17"/>
      <c r="QXY203" s="17"/>
      <c r="QXZ203" s="17"/>
      <c r="QYA203" s="17"/>
      <c r="QYB203" s="17"/>
      <c r="QYC203" s="17"/>
      <c r="QYD203" s="17"/>
      <c r="QYE203" s="17"/>
      <c r="QYF203" s="17"/>
      <c r="QYG203" s="17"/>
      <c r="QYH203" s="17"/>
      <c r="QYI203" s="17"/>
      <c r="QYJ203" s="17"/>
      <c r="QYK203" s="17"/>
      <c r="QYL203" s="17"/>
      <c r="QYM203" s="17"/>
      <c r="QYN203" s="17"/>
      <c r="QYO203" s="17"/>
      <c r="QYP203" s="17"/>
      <c r="QYQ203" s="17"/>
      <c r="QYR203" s="17"/>
      <c r="QYS203" s="17"/>
      <c r="QYT203" s="17"/>
      <c r="QYU203" s="17"/>
      <c r="QYV203" s="17"/>
      <c r="QYW203" s="17"/>
      <c r="QYX203" s="17"/>
      <c r="QYY203" s="17"/>
      <c r="QYZ203" s="17"/>
      <c r="QZA203" s="17"/>
      <c r="QZB203" s="17"/>
      <c r="QZC203" s="17"/>
      <c r="QZD203" s="17"/>
      <c r="QZE203" s="17"/>
      <c r="QZF203" s="17"/>
      <c r="QZG203" s="17"/>
      <c r="QZH203" s="17"/>
      <c r="QZI203" s="17"/>
      <c r="QZJ203" s="17"/>
      <c r="QZK203" s="17"/>
      <c r="QZL203" s="17"/>
      <c r="QZM203" s="17"/>
      <c r="QZN203" s="17"/>
      <c r="QZO203" s="17"/>
      <c r="QZP203" s="17"/>
      <c r="QZQ203" s="17"/>
      <c r="QZR203" s="17"/>
      <c r="QZS203" s="17"/>
      <c r="QZT203" s="17"/>
      <c r="QZU203" s="17"/>
      <c r="QZV203" s="17"/>
      <c r="QZW203" s="17"/>
      <c r="QZX203" s="17"/>
      <c r="QZY203" s="17"/>
      <c r="QZZ203" s="17"/>
      <c r="RAA203" s="17"/>
      <c r="RAB203" s="17"/>
      <c r="RAC203" s="17"/>
      <c r="RAD203" s="17"/>
      <c r="RAE203" s="17"/>
      <c r="RAF203" s="17"/>
      <c r="RAG203" s="17"/>
      <c r="RAH203" s="17"/>
      <c r="RAI203" s="17"/>
      <c r="RAJ203" s="17"/>
      <c r="RAK203" s="17"/>
      <c r="RAL203" s="17"/>
      <c r="RAM203" s="17"/>
      <c r="RAN203" s="17"/>
      <c r="RAO203" s="17"/>
      <c r="RAP203" s="17"/>
      <c r="RAQ203" s="17"/>
      <c r="RAR203" s="17"/>
      <c r="RAS203" s="17"/>
      <c r="RAT203" s="17"/>
      <c r="RAU203" s="17"/>
      <c r="RAV203" s="17"/>
      <c r="RAW203" s="17"/>
      <c r="RAX203" s="17"/>
      <c r="RAY203" s="17"/>
      <c r="RAZ203" s="17"/>
      <c r="RBA203" s="17"/>
      <c r="RBB203" s="17"/>
      <c r="RBC203" s="17"/>
      <c r="RBD203" s="17"/>
      <c r="RBE203" s="17"/>
      <c r="RBF203" s="17"/>
      <c r="RBG203" s="17"/>
      <c r="RBH203" s="17"/>
      <c r="RBI203" s="17"/>
      <c r="RBJ203" s="17"/>
      <c r="RBK203" s="17"/>
      <c r="RBL203" s="17"/>
      <c r="RBM203" s="17"/>
      <c r="RBN203" s="17"/>
      <c r="RBO203" s="17"/>
      <c r="RBP203" s="17"/>
      <c r="RBQ203" s="17"/>
      <c r="RBR203" s="17"/>
      <c r="RBS203" s="17"/>
      <c r="RBT203" s="17"/>
      <c r="RBU203" s="17"/>
      <c r="RBV203" s="17"/>
      <c r="RBW203" s="17"/>
      <c r="RBX203" s="17"/>
      <c r="RBY203" s="17"/>
      <c r="RBZ203" s="17"/>
      <c r="RCA203" s="17"/>
      <c r="RCB203" s="17"/>
      <c r="RCC203" s="17"/>
      <c r="RCD203" s="17"/>
      <c r="RCE203" s="17"/>
      <c r="RCF203" s="17"/>
      <c r="RCG203" s="17"/>
      <c r="RCH203" s="17"/>
      <c r="RCI203" s="17"/>
      <c r="RCJ203" s="17"/>
      <c r="RCK203" s="17"/>
      <c r="RCL203" s="17"/>
      <c r="RCM203" s="17"/>
      <c r="RCN203" s="17"/>
      <c r="RCO203" s="17"/>
      <c r="RCP203" s="17"/>
      <c r="RCQ203" s="17"/>
      <c r="RCR203" s="17"/>
      <c r="RCS203" s="17"/>
      <c r="RCT203" s="17"/>
      <c r="RCU203" s="17"/>
      <c r="RCV203" s="17"/>
      <c r="RCW203" s="17"/>
      <c r="RCX203" s="17"/>
      <c r="RCY203" s="17"/>
      <c r="RCZ203" s="17"/>
      <c r="RDA203" s="17"/>
      <c r="RDB203" s="17"/>
      <c r="RDC203" s="17"/>
      <c r="RDD203" s="17"/>
      <c r="RDE203" s="17"/>
      <c r="RDF203" s="17"/>
      <c r="RDG203" s="17"/>
      <c r="RDH203" s="17"/>
      <c r="RDI203" s="17"/>
      <c r="RDJ203" s="17"/>
      <c r="RDK203" s="17"/>
      <c r="RDL203" s="17"/>
      <c r="RDM203" s="17"/>
      <c r="RDN203" s="17"/>
      <c r="RDO203" s="17"/>
      <c r="RDP203" s="17"/>
      <c r="RDQ203" s="17"/>
      <c r="RDR203" s="17"/>
      <c r="RDS203" s="17"/>
      <c r="RDT203" s="17"/>
      <c r="RDU203" s="17"/>
      <c r="RDV203" s="17"/>
      <c r="RDW203" s="17"/>
      <c r="RDX203" s="17"/>
      <c r="RDY203" s="17"/>
      <c r="RDZ203" s="17"/>
      <c r="REA203" s="17"/>
      <c r="REB203" s="17"/>
      <c r="REC203" s="17"/>
      <c r="RED203" s="17"/>
      <c r="REE203" s="17"/>
      <c r="REF203" s="17"/>
      <c r="REG203" s="17"/>
      <c r="REH203" s="17"/>
      <c r="REI203" s="17"/>
      <c r="REJ203" s="17"/>
      <c r="REK203" s="17"/>
      <c r="REL203" s="17"/>
      <c r="REM203" s="17"/>
      <c r="REN203" s="17"/>
      <c r="REO203" s="17"/>
      <c r="REP203" s="17"/>
      <c r="REQ203" s="17"/>
      <c r="RER203" s="17"/>
      <c r="RES203" s="17"/>
      <c r="RET203" s="17"/>
      <c r="REU203" s="17"/>
      <c r="REV203" s="17"/>
      <c r="REW203" s="17"/>
      <c r="REX203" s="17"/>
      <c r="REY203" s="17"/>
      <c r="REZ203" s="17"/>
      <c r="RFA203" s="17"/>
      <c r="RFB203" s="17"/>
      <c r="RFC203" s="17"/>
      <c r="RFD203" s="17"/>
      <c r="RFE203" s="17"/>
      <c r="RFF203" s="17"/>
      <c r="RFG203" s="17"/>
      <c r="RFH203" s="17"/>
      <c r="RFI203" s="17"/>
      <c r="RFJ203" s="17"/>
      <c r="RFK203" s="17"/>
      <c r="RFL203" s="17"/>
      <c r="RFM203" s="17"/>
      <c r="RFN203" s="17"/>
      <c r="RFO203" s="17"/>
      <c r="RFP203" s="17"/>
      <c r="RFQ203" s="17"/>
      <c r="RFR203" s="17"/>
      <c r="RFS203" s="17"/>
      <c r="RFT203" s="17"/>
      <c r="RFU203" s="17"/>
      <c r="RFV203" s="17"/>
      <c r="RFW203" s="17"/>
      <c r="RFX203" s="17"/>
      <c r="RFY203" s="17"/>
      <c r="RFZ203" s="17"/>
      <c r="RGA203" s="17"/>
      <c r="RGB203" s="17"/>
      <c r="RGC203" s="17"/>
      <c r="RGD203" s="17"/>
      <c r="RGE203" s="17"/>
      <c r="RGF203" s="17"/>
      <c r="RGG203" s="17"/>
      <c r="RGH203" s="17"/>
      <c r="RGI203" s="17"/>
      <c r="RGJ203" s="17"/>
      <c r="RGK203" s="17"/>
      <c r="RGL203" s="17"/>
      <c r="RGM203" s="17"/>
      <c r="RGN203" s="17"/>
      <c r="RGO203" s="17"/>
      <c r="RGP203" s="17"/>
      <c r="RGQ203" s="17"/>
      <c r="RGR203" s="17"/>
      <c r="RGS203" s="17"/>
      <c r="RGT203" s="17"/>
      <c r="RGU203" s="17"/>
      <c r="RGV203" s="17"/>
      <c r="RGW203" s="17"/>
      <c r="RGX203" s="17"/>
      <c r="RGY203" s="17"/>
      <c r="RGZ203" s="17"/>
      <c r="RHA203" s="17"/>
      <c r="RHB203" s="17"/>
      <c r="RHC203" s="17"/>
      <c r="RHD203" s="17"/>
      <c r="RHE203" s="17"/>
      <c r="RHF203" s="17"/>
      <c r="RHG203" s="17"/>
      <c r="RHH203" s="17"/>
      <c r="RHI203" s="17"/>
      <c r="RHJ203" s="17"/>
      <c r="RHK203" s="17"/>
      <c r="RHL203" s="17"/>
      <c r="RHM203" s="17"/>
      <c r="RHN203" s="17"/>
      <c r="RHO203" s="17"/>
      <c r="RHP203" s="17"/>
      <c r="RHQ203" s="17"/>
      <c r="RHR203" s="17"/>
      <c r="RHS203" s="17"/>
      <c r="RHT203" s="17"/>
      <c r="RHU203" s="17"/>
      <c r="RHV203" s="17"/>
      <c r="RHW203" s="17"/>
      <c r="RHX203" s="17"/>
      <c r="RHY203" s="17"/>
      <c r="RHZ203" s="17"/>
      <c r="RIA203" s="17"/>
      <c r="RIB203" s="17"/>
      <c r="RIC203" s="17"/>
      <c r="RID203" s="17"/>
      <c r="RIE203" s="17"/>
      <c r="RIF203" s="17"/>
      <c r="RIG203" s="17"/>
      <c r="RIH203" s="17"/>
      <c r="RII203" s="17"/>
      <c r="RIJ203" s="17"/>
      <c r="RIK203" s="17"/>
      <c r="RIL203" s="17"/>
      <c r="RIM203" s="17"/>
      <c r="RIN203" s="17"/>
      <c r="RIO203" s="17"/>
      <c r="RIP203" s="17"/>
      <c r="RIQ203" s="17"/>
      <c r="RIR203" s="17"/>
      <c r="RIS203" s="17"/>
      <c r="RIT203" s="17"/>
      <c r="RIU203" s="17"/>
      <c r="RIV203" s="17"/>
      <c r="RIW203" s="17"/>
      <c r="RIX203" s="17"/>
      <c r="RIY203" s="17"/>
      <c r="RIZ203" s="17"/>
      <c r="RJA203" s="17"/>
      <c r="RJB203" s="17"/>
      <c r="RJC203" s="17"/>
      <c r="RJD203" s="17"/>
      <c r="RJE203" s="17"/>
      <c r="RJF203" s="17"/>
      <c r="RJG203" s="17"/>
      <c r="RJH203" s="17"/>
      <c r="RJI203" s="17"/>
      <c r="RJJ203" s="17"/>
      <c r="RJK203" s="17"/>
      <c r="RJL203" s="17"/>
      <c r="RJM203" s="17"/>
      <c r="RJN203" s="17"/>
      <c r="RJO203" s="17"/>
      <c r="RJP203" s="17"/>
      <c r="RJQ203" s="17"/>
      <c r="RJR203" s="17"/>
      <c r="RJS203" s="17"/>
      <c r="RJT203" s="17"/>
      <c r="RJU203" s="17"/>
      <c r="RJV203" s="17"/>
      <c r="RJW203" s="17"/>
      <c r="RJX203" s="17"/>
      <c r="RJY203" s="17"/>
      <c r="RJZ203" s="17"/>
      <c r="RKA203" s="17"/>
      <c r="RKB203" s="17"/>
      <c r="RKC203" s="17"/>
      <c r="RKD203" s="17"/>
      <c r="RKE203" s="17"/>
      <c r="RKF203" s="17"/>
      <c r="RKG203" s="17"/>
      <c r="RKH203" s="17"/>
      <c r="RKI203" s="17"/>
      <c r="RKJ203" s="17"/>
      <c r="RKK203" s="17"/>
      <c r="RKL203" s="17"/>
      <c r="RKM203" s="17"/>
      <c r="RKN203" s="17"/>
      <c r="RKO203" s="17"/>
      <c r="RKP203" s="17"/>
      <c r="RKQ203" s="17"/>
      <c r="RKR203" s="17"/>
      <c r="RKS203" s="17"/>
      <c r="RKT203" s="17"/>
      <c r="RKU203" s="17"/>
      <c r="RKV203" s="17"/>
      <c r="RKW203" s="17"/>
      <c r="RKX203" s="17"/>
      <c r="RKY203" s="17"/>
      <c r="RKZ203" s="17"/>
      <c r="RLA203" s="17"/>
      <c r="RLB203" s="17"/>
      <c r="RLC203" s="17"/>
      <c r="RLD203" s="17"/>
      <c r="RLE203" s="17"/>
      <c r="RLF203" s="17"/>
      <c r="RLG203" s="17"/>
      <c r="RLH203" s="17"/>
      <c r="RLI203" s="17"/>
      <c r="RLJ203" s="17"/>
      <c r="RLK203" s="17"/>
      <c r="RLL203" s="17"/>
      <c r="RLM203" s="17"/>
      <c r="RLN203" s="17"/>
      <c r="RLO203" s="17"/>
      <c r="RLP203" s="17"/>
      <c r="RLQ203" s="17"/>
      <c r="RLR203" s="17"/>
      <c r="RLS203" s="17"/>
      <c r="RLT203" s="17"/>
      <c r="RLU203" s="17"/>
      <c r="RLV203" s="17"/>
      <c r="RLW203" s="17"/>
      <c r="RLX203" s="17"/>
      <c r="RLY203" s="17"/>
      <c r="RLZ203" s="17"/>
      <c r="RMA203" s="17"/>
      <c r="RMB203" s="17"/>
      <c r="RMC203" s="17"/>
      <c r="RMD203" s="17"/>
      <c r="RME203" s="17"/>
      <c r="RMF203" s="17"/>
      <c r="RMG203" s="17"/>
      <c r="RMH203" s="17"/>
      <c r="RMI203" s="17"/>
      <c r="RMJ203" s="17"/>
      <c r="RMK203" s="17"/>
      <c r="RML203" s="17"/>
      <c r="RMM203" s="17"/>
      <c r="RMN203" s="17"/>
      <c r="RMO203" s="17"/>
      <c r="RMP203" s="17"/>
      <c r="RMQ203" s="17"/>
      <c r="RMR203" s="17"/>
      <c r="RMS203" s="17"/>
      <c r="RMT203" s="17"/>
      <c r="RMU203" s="17"/>
      <c r="RMV203" s="17"/>
      <c r="RMW203" s="17"/>
      <c r="RMX203" s="17"/>
      <c r="RMY203" s="17"/>
      <c r="RMZ203" s="17"/>
      <c r="RNA203" s="17"/>
      <c r="RNB203" s="17"/>
      <c r="RNC203" s="17"/>
      <c r="RND203" s="17"/>
      <c r="RNE203" s="17"/>
      <c r="RNF203" s="17"/>
      <c r="RNG203" s="17"/>
      <c r="RNH203" s="17"/>
      <c r="RNI203" s="17"/>
      <c r="RNJ203" s="17"/>
      <c r="RNK203" s="17"/>
      <c r="RNL203" s="17"/>
      <c r="RNM203" s="17"/>
      <c r="RNN203" s="17"/>
      <c r="RNO203" s="17"/>
      <c r="RNP203" s="17"/>
      <c r="RNQ203" s="17"/>
      <c r="RNR203" s="17"/>
      <c r="RNS203" s="17"/>
      <c r="RNT203" s="17"/>
      <c r="RNU203" s="17"/>
      <c r="RNV203" s="17"/>
      <c r="RNW203" s="17"/>
      <c r="RNX203" s="17"/>
      <c r="RNY203" s="17"/>
      <c r="RNZ203" s="17"/>
      <c r="ROA203" s="17"/>
      <c r="ROB203" s="17"/>
      <c r="ROC203" s="17"/>
      <c r="ROD203" s="17"/>
      <c r="ROE203" s="17"/>
      <c r="ROF203" s="17"/>
      <c r="ROG203" s="17"/>
      <c r="ROH203" s="17"/>
      <c r="ROI203" s="17"/>
      <c r="ROJ203" s="17"/>
      <c r="ROK203" s="17"/>
      <c r="ROL203" s="17"/>
      <c r="ROM203" s="17"/>
      <c r="RON203" s="17"/>
      <c r="ROO203" s="17"/>
      <c r="ROP203" s="17"/>
      <c r="ROQ203" s="17"/>
      <c r="ROR203" s="17"/>
      <c r="ROS203" s="17"/>
      <c r="ROT203" s="17"/>
      <c r="ROU203" s="17"/>
      <c r="ROV203" s="17"/>
      <c r="ROW203" s="17"/>
      <c r="ROX203" s="17"/>
      <c r="ROY203" s="17"/>
      <c r="ROZ203" s="17"/>
      <c r="RPA203" s="17"/>
      <c r="RPB203" s="17"/>
      <c r="RPC203" s="17"/>
      <c r="RPD203" s="17"/>
      <c r="RPE203" s="17"/>
      <c r="RPF203" s="17"/>
      <c r="RPG203" s="17"/>
      <c r="RPH203" s="17"/>
      <c r="RPI203" s="17"/>
      <c r="RPJ203" s="17"/>
      <c r="RPK203" s="17"/>
      <c r="RPL203" s="17"/>
      <c r="RPM203" s="17"/>
      <c r="RPN203" s="17"/>
      <c r="RPO203" s="17"/>
      <c r="RPP203" s="17"/>
      <c r="RPQ203" s="17"/>
      <c r="RPR203" s="17"/>
      <c r="RPS203" s="17"/>
      <c r="RPT203" s="17"/>
      <c r="RPU203" s="17"/>
      <c r="RPV203" s="17"/>
      <c r="RPW203" s="17"/>
      <c r="RPX203" s="17"/>
      <c r="RPY203" s="17"/>
      <c r="RPZ203" s="17"/>
      <c r="RQA203" s="17"/>
      <c r="RQB203" s="17"/>
      <c r="RQC203" s="17"/>
      <c r="RQD203" s="17"/>
      <c r="RQE203" s="17"/>
      <c r="RQF203" s="17"/>
      <c r="RQG203" s="17"/>
      <c r="RQH203" s="17"/>
      <c r="RQI203" s="17"/>
      <c r="RQJ203" s="17"/>
      <c r="RQK203" s="17"/>
      <c r="RQL203" s="17"/>
      <c r="RQM203" s="17"/>
      <c r="RQN203" s="17"/>
      <c r="RQO203" s="17"/>
      <c r="RQP203" s="17"/>
      <c r="RQQ203" s="17"/>
      <c r="RQR203" s="17"/>
      <c r="RQS203" s="17"/>
      <c r="RQT203" s="17"/>
      <c r="RQU203" s="17"/>
      <c r="RQV203" s="17"/>
      <c r="RQW203" s="17"/>
      <c r="RQX203" s="17"/>
      <c r="RQY203" s="17"/>
      <c r="RQZ203" s="17"/>
      <c r="RRA203" s="17"/>
      <c r="RRB203" s="17"/>
      <c r="RRC203" s="17"/>
      <c r="RRD203" s="17"/>
      <c r="RRE203" s="17"/>
      <c r="RRF203" s="17"/>
      <c r="RRG203" s="17"/>
      <c r="RRH203" s="17"/>
      <c r="RRI203" s="17"/>
      <c r="RRJ203" s="17"/>
      <c r="RRK203" s="17"/>
      <c r="RRL203" s="17"/>
      <c r="RRM203" s="17"/>
      <c r="RRN203" s="17"/>
      <c r="RRO203" s="17"/>
      <c r="RRP203" s="17"/>
      <c r="RRQ203" s="17"/>
      <c r="RRR203" s="17"/>
      <c r="RRS203" s="17"/>
      <c r="RRT203" s="17"/>
      <c r="RRU203" s="17"/>
      <c r="RRV203" s="17"/>
      <c r="RRW203" s="17"/>
      <c r="RRX203" s="17"/>
      <c r="RRY203" s="17"/>
      <c r="RRZ203" s="17"/>
      <c r="RSA203" s="17"/>
      <c r="RSB203" s="17"/>
      <c r="RSC203" s="17"/>
      <c r="RSD203" s="17"/>
      <c r="RSE203" s="17"/>
      <c r="RSF203" s="17"/>
      <c r="RSG203" s="17"/>
      <c r="RSH203" s="17"/>
      <c r="RSI203" s="17"/>
      <c r="RSJ203" s="17"/>
      <c r="RSK203" s="17"/>
      <c r="RSL203" s="17"/>
      <c r="RSM203" s="17"/>
      <c r="RSN203" s="17"/>
      <c r="RSO203" s="17"/>
      <c r="RSP203" s="17"/>
      <c r="RSQ203" s="17"/>
      <c r="RSR203" s="17"/>
      <c r="RSS203" s="17"/>
      <c r="RST203" s="17"/>
      <c r="RSU203" s="17"/>
      <c r="RSV203" s="17"/>
      <c r="RSW203" s="17"/>
      <c r="RSX203" s="17"/>
      <c r="RSY203" s="17"/>
      <c r="RSZ203" s="17"/>
      <c r="RTA203" s="17"/>
      <c r="RTB203" s="17"/>
      <c r="RTC203" s="17"/>
      <c r="RTD203" s="17"/>
      <c r="RTE203" s="17"/>
      <c r="RTF203" s="17"/>
      <c r="RTG203" s="17"/>
      <c r="RTH203" s="17"/>
      <c r="RTI203" s="17"/>
      <c r="RTJ203" s="17"/>
      <c r="RTK203" s="17"/>
      <c r="RTL203" s="17"/>
      <c r="RTM203" s="17"/>
      <c r="RTN203" s="17"/>
      <c r="RTO203" s="17"/>
      <c r="RTP203" s="17"/>
      <c r="RTQ203" s="17"/>
      <c r="RTR203" s="17"/>
      <c r="RTS203" s="17"/>
      <c r="RTT203" s="17"/>
      <c r="RTU203" s="17"/>
      <c r="RTV203" s="17"/>
      <c r="RTW203" s="17"/>
      <c r="RTX203" s="17"/>
      <c r="RTY203" s="17"/>
      <c r="RTZ203" s="17"/>
      <c r="RUA203" s="17"/>
      <c r="RUB203" s="17"/>
      <c r="RUC203" s="17"/>
      <c r="RUD203" s="17"/>
      <c r="RUE203" s="17"/>
      <c r="RUF203" s="17"/>
      <c r="RUG203" s="17"/>
      <c r="RUH203" s="17"/>
      <c r="RUI203" s="17"/>
      <c r="RUJ203" s="17"/>
      <c r="RUK203" s="17"/>
      <c r="RUL203" s="17"/>
      <c r="RUM203" s="17"/>
      <c r="RUN203" s="17"/>
      <c r="RUO203" s="17"/>
      <c r="RUP203" s="17"/>
      <c r="RUQ203" s="17"/>
      <c r="RUR203" s="17"/>
      <c r="RUS203" s="17"/>
      <c r="RUT203" s="17"/>
      <c r="RUU203" s="17"/>
      <c r="RUV203" s="17"/>
      <c r="RUW203" s="17"/>
      <c r="RUX203" s="17"/>
      <c r="RUY203" s="17"/>
      <c r="RUZ203" s="17"/>
      <c r="RVA203" s="17"/>
      <c r="RVB203" s="17"/>
      <c r="RVC203" s="17"/>
      <c r="RVD203" s="17"/>
      <c r="RVE203" s="17"/>
      <c r="RVF203" s="17"/>
      <c r="RVG203" s="17"/>
      <c r="RVH203" s="17"/>
      <c r="RVI203" s="17"/>
      <c r="RVJ203" s="17"/>
      <c r="RVK203" s="17"/>
      <c r="RVL203" s="17"/>
      <c r="RVM203" s="17"/>
      <c r="RVN203" s="17"/>
      <c r="RVO203" s="17"/>
      <c r="RVP203" s="17"/>
      <c r="RVQ203" s="17"/>
      <c r="RVR203" s="17"/>
      <c r="RVS203" s="17"/>
      <c r="RVT203" s="17"/>
      <c r="RVU203" s="17"/>
      <c r="RVV203" s="17"/>
      <c r="RVW203" s="17"/>
      <c r="RVX203" s="17"/>
      <c r="RVY203" s="17"/>
      <c r="RVZ203" s="17"/>
      <c r="RWA203" s="17"/>
      <c r="RWB203" s="17"/>
      <c r="RWC203" s="17"/>
      <c r="RWD203" s="17"/>
      <c r="RWE203" s="17"/>
      <c r="RWF203" s="17"/>
      <c r="RWG203" s="17"/>
      <c r="RWH203" s="17"/>
      <c r="RWI203" s="17"/>
      <c r="RWJ203" s="17"/>
      <c r="RWK203" s="17"/>
      <c r="RWL203" s="17"/>
      <c r="RWM203" s="17"/>
      <c r="RWN203" s="17"/>
      <c r="RWO203" s="17"/>
      <c r="RWP203" s="17"/>
      <c r="RWQ203" s="17"/>
      <c r="RWR203" s="17"/>
      <c r="RWS203" s="17"/>
      <c r="RWT203" s="17"/>
      <c r="RWU203" s="17"/>
      <c r="RWV203" s="17"/>
      <c r="RWW203" s="17"/>
      <c r="RWX203" s="17"/>
      <c r="RWY203" s="17"/>
      <c r="RWZ203" s="17"/>
      <c r="RXA203" s="17"/>
      <c r="RXB203" s="17"/>
      <c r="RXC203" s="17"/>
      <c r="RXD203" s="17"/>
      <c r="RXE203" s="17"/>
      <c r="RXF203" s="17"/>
      <c r="RXG203" s="17"/>
      <c r="RXH203" s="17"/>
      <c r="RXI203" s="17"/>
      <c r="RXJ203" s="17"/>
      <c r="RXK203" s="17"/>
      <c r="RXL203" s="17"/>
      <c r="RXM203" s="17"/>
      <c r="RXN203" s="17"/>
      <c r="RXO203" s="17"/>
      <c r="RXP203" s="17"/>
      <c r="RXQ203" s="17"/>
      <c r="RXR203" s="17"/>
      <c r="RXS203" s="17"/>
      <c r="RXT203" s="17"/>
      <c r="RXU203" s="17"/>
      <c r="RXV203" s="17"/>
      <c r="RXW203" s="17"/>
      <c r="RXX203" s="17"/>
      <c r="RXY203" s="17"/>
      <c r="RXZ203" s="17"/>
      <c r="RYA203" s="17"/>
      <c r="RYB203" s="17"/>
      <c r="RYC203" s="17"/>
      <c r="RYD203" s="17"/>
      <c r="RYE203" s="17"/>
      <c r="RYF203" s="17"/>
      <c r="RYG203" s="17"/>
      <c r="RYH203" s="17"/>
      <c r="RYI203" s="17"/>
      <c r="RYJ203" s="17"/>
      <c r="RYK203" s="17"/>
      <c r="RYL203" s="17"/>
      <c r="RYM203" s="17"/>
      <c r="RYN203" s="17"/>
      <c r="RYO203" s="17"/>
      <c r="RYP203" s="17"/>
      <c r="RYQ203" s="17"/>
      <c r="RYR203" s="17"/>
      <c r="RYS203" s="17"/>
      <c r="RYT203" s="17"/>
      <c r="RYU203" s="17"/>
      <c r="RYV203" s="17"/>
      <c r="RYW203" s="17"/>
      <c r="RYX203" s="17"/>
      <c r="RYY203" s="17"/>
      <c r="RYZ203" s="17"/>
      <c r="RZA203" s="17"/>
      <c r="RZB203" s="17"/>
      <c r="RZC203" s="17"/>
      <c r="RZD203" s="17"/>
      <c r="RZE203" s="17"/>
      <c r="RZF203" s="17"/>
      <c r="RZG203" s="17"/>
      <c r="RZH203" s="17"/>
      <c r="RZI203" s="17"/>
      <c r="RZJ203" s="17"/>
      <c r="RZK203" s="17"/>
      <c r="RZL203" s="17"/>
      <c r="RZM203" s="17"/>
      <c r="RZN203" s="17"/>
      <c r="RZO203" s="17"/>
      <c r="RZP203" s="17"/>
      <c r="RZQ203" s="17"/>
      <c r="RZR203" s="17"/>
      <c r="RZS203" s="17"/>
      <c r="RZT203" s="17"/>
      <c r="RZU203" s="17"/>
      <c r="RZV203" s="17"/>
      <c r="RZW203" s="17"/>
      <c r="RZX203" s="17"/>
      <c r="RZY203" s="17"/>
      <c r="RZZ203" s="17"/>
      <c r="SAA203" s="17"/>
      <c r="SAB203" s="17"/>
      <c r="SAC203" s="17"/>
      <c r="SAD203" s="17"/>
      <c r="SAE203" s="17"/>
      <c r="SAF203" s="17"/>
      <c r="SAG203" s="17"/>
      <c r="SAH203" s="17"/>
      <c r="SAI203" s="17"/>
      <c r="SAJ203" s="17"/>
      <c r="SAK203" s="17"/>
      <c r="SAL203" s="17"/>
      <c r="SAM203" s="17"/>
      <c r="SAN203" s="17"/>
      <c r="SAO203" s="17"/>
      <c r="SAP203" s="17"/>
      <c r="SAQ203" s="17"/>
      <c r="SAR203" s="17"/>
      <c r="SAS203" s="17"/>
      <c r="SAT203" s="17"/>
      <c r="SAU203" s="17"/>
      <c r="SAV203" s="17"/>
      <c r="SAW203" s="17"/>
      <c r="SAX203" s="17"/>
      <c r="SAY203" s="17"/>
      <c r="SAZ203" s="17"/>
      <c r="SBA203" s="17"/>
      <c r="SBB203" s="17"/>
      <c r="SBC203" s="17"/>
      <c r="SBD203" s="17"/>
      <c r="SBE203" s="17"/>
      <c r="SBF203" s="17"/>
      <c r="SBG203" s="17"/>
      <c r="SBH203" s="17"/>
      <c r="SBI203" s="17"/>
      <c r="SBJ203" s="17"/>
      <c r="SBK203" s="17"/>
      <c r="SBL203" s="17"/>
      <c r="SBM203" s="17"/>
      <c r="SBN203" s="17"/>
      <c r="SBO203" s="17"/>
      <c r="SBP203" s="17"/>
      <c r="SBQ203" s="17"/>
      <c r="SBR203" s="17"/>
      <c r="SBS203" s="17"/>
      <c r="SBT203" s="17"/>
      <c r="SBU203" s="17"/>
      <c r="SBV203" s="17"/>
      <c r="SBW203" s="17"/>
      <c r="SBX203" s="17"/>
      <c r="SBY203" s="17"/>
      <c r="SBZ203" s="17"/>
      <c r="SCA203" s="17"/>
      <c r="SCB203" s="17"/>
      <c r="SCC203" s="17"/>
      <c r="SCD203" s="17"/>
      <c r="SCE203" s="17"/>
      <c r="SCF203" s="17"/>
      <c r="SCG203" s="17"/>
      <c r="SCH203" s="17"/>
      <c r="SCI203" s="17"/>
      <c r="SCJ203" s="17"/>
      <c r="SCK203" s="17"/>
      <c r="SCL203" s="17"/>
      <c r="SCM203" s="17"/>
      <c r="SCN203" s="17"/>
      <c r="SCO203" s="17"/>
      <c r="SCP203" s="17"/>
      <c r="SCQ203" s="17"/>
      <c r="SCR203" s="17"/>
      <c r="SCS203" s="17"/>
      <c r="SCT203" s="17"/>
      <c r="SCU203" s="17"/>
      <c r="SCV203" s="17"/>
      <c r="SCW203" s="17"/>
      <c r="SCX203" s="17"/>
      <c r="SCY203" s="17"/>
      <c r="SCZ203" s="17"/>
      <c r="SDA203" s="17"/>
      <c r="SDB203" s="17"/>
      <c r="SDC203" s="17"/>
      <c r="SDD203" s="17"/>
      <c r="SDE203" s="17"/>
      <c r="SDF203" s="17"/>
      <c r="SDG203" s="17"/>
      <c r="SDH203" s="17"/>
      <c r="SDI203" s="17"/>
      <c r="SDJ203" s="17"/>
      <c r="SDK203" s="17"/>
      <c r="SDL203" s="17"/>
      <c r="SDM203" s="17"/>
      <c r="SDN203" s="17"/>
      <c r="SDO203" s="17"/>
      <c r="SDP203" s="17"/>
      <c r="SDQ203" s="17"/>
      <c r="SDR203" s="17"/>
      <c r="SDS203" s="17"/>
      <c r="SDT203" s="17"/>
      <c r="SDU203" s="17"/>
      <c r="SDV203" s="17"/>
      <c r="SDW203" s="17"/>
      <c r="SDX203" s="17"/>
      <c r="SDY203" s="17"/>
      <c r="SDZ203" s="17"/>
      <c r="SEA203" s="17"/>
      <c r="SEB203" s="17"/>
      <c r="SEC203" s="17"/>
      <c r="SED203" s="17"/>
      <c r="SEE203" s="17"/>
      <c r="SEF203" s="17"/>
      <c r="SEG203" s="17"/>
      <c r="SEH203" s="17"/>
      <c r="SEI203" s="17"/>
      <c r="SEJ203" s="17"/>
      <c r="SEK203" s="17"/>
      <c r="SEL203" s="17"/>
      <c r="SEM203" s="17"/>
      <c r="SEN203" s="17"/>
      <c r="SEO203" s="17"/>
      <c r="SEP203" s="17"/>
      <c r="SEQ203" s="17"/>
      <c r="SER203" s="17"/>
      <c r="SES203" s="17"/>
      <c r="SET203" s="17"/>
      <c r="SEU203" s="17"/>
      <c r="SEV203" s="17"/>
      <c r="SEW203" s="17"/>
      <c r="SEX203" s="17"/>
      <c r="SEY203" s="17"/>
      <c r="SEZ203" s="17"/>
      <c r="SFA203" s="17"/>
      <c r="SFB203" s="17"/>
      <c r="SFC203" s="17"/>
      <c r="SFD203" s="17"/>
      <c r="SFE203" s="17"/>
      <c r="SFF203" s="17"/>
      <c r="SFG203" s="17"/>
      <c r="SFH203" s="17"/>
      <c r="SFI203" s="17"/>
      <c r="SFJ203" s="17"/>
      <c r="SFK203" s="17"/>
      <c r="SFL203" s="17"/>
      <c r="SFM203" s="17"/>
      <c r="SFN203" s="17"/>
      <c r="SFO203" s="17"/>
      <c r="SFP203" s="17"/>
      <c r="SFQ203" s="17"/>
      <c r="SFR203" s="17"/>
      <c r="SFS203" s="17"/>
      <c r="SFT203" s="17"/>
      <c r="SFU203" s="17"/>
      <c r="SFV203" s="17"/>
      <c r="SFW203" s="17"/>
      <c r="SFX203" s="17"/>
      <c r="SFY203" s="17"/>
      <c r="SFZ203" s="17"/>
      <c r="SGA203" s="17"/>
      <c r="SGB203" s="17"/>
      <c r="SGC203" s="17"/>
      <c r="SGD203" s="17"/>
      <c r="SGE203" s="17"/>
      <c r="SGF203" s="17"/>
      <c r="SGG203" s="17"/>
      <c r="SGH203" s="17"/>
      <c r="SGI203" s="17"/>
      <c r="SGJ203" s="17"/>
      <c r="SGK203" s="17"/>
      <c r="SGL203" s="17"/>
      <c r="SGM203" s="17"/>
      <c r="SGN203" s="17"/>
      <c r="SGO203" s="17"/>
      <c r="SGP203" s="17"/>
      <c r="SGQ203" s="17"/>
      <c r="SGR203" s="17"/>
      <c r="SGS203" s="17"/>
      <c r="SGT203" s="17"/>
      <c r="SGU203" s="17"/>
      <c r="SGV203" s="17"/>
      <c r="SGW203" s="17"/>
      <c r="SGX203" s="17"/>
      <c r="SGY203" s="17"/>
      <c r="SGZ203" s="17"/>
      <c r="SHA203" s="17"/>
      <c r="SHB203" s="17"/>
      <c r="SHC203" s="17"/>
      <c r="SHD203" s="17"/>
      <c r="SHE203" s="17"/>
      <c r="SHF203" s="17"/>
      <c r="SHG203" s="17"/>
      <c r="SHH203" s="17"/>
      <c r="SHI203" s="17"/>
      <c r="SHJ203" s="17"/>
      <c r="SHK203" s="17"/>
      <c r="SHL203" s="17"/>
      <c r="SHM203" s="17"/>
      <c r="SHN203" s="17"/>
      <c r="SHO203" s="17"/>
      <c r="SHP203" s="17"/>
      <c r="SHQ203" s="17"/>
      <c r="SHR203" s="17"/>
      <c r="SHS203" s="17"/>
      <c r="SHT203" s="17"/>
      <c r="SHU203" s="17"/>
      <c r="SHV203" s="17"/>
      <c r="SHW203" s="17"/>
      <c r="SHX203" s="17"/>
      <c r="SHY203" s="17"/>
      <c r="SHZ203" s="17"/>
      <c r="SIA203" s="17"/>
      <c r="SIB203" s="17"/>
      <c r="SIC203" s="17"/>
      <c r="SID203" s="17"/>
      <c r="SIE203" s="17"/>
      <c r="SIF203" s="17"/>
      <c r="SIG203" s="17"/>
      <c r="SIH203" s="17"/>
      <c r="SII203" s="17"/>
      <c r="SIJ203" s="17"/>
      <c r="SIK203" s="17"/>
      <c r="SIL203" s="17"/>
      <c r="SIM203" s="17"/>
      <c r="SIN203" s="17"/>
      <c r="SIO203" s="17"/>
      <c r="SIP203" s="17"/>
      <c r="SIQ203" s="17"/>
      <c r="SIR203" s="17"/>
      <c r="SIS203" s="17"/>
      <c r="SIT203" s="17"/>
      <c r="SIU203" s="17"/>
      <c r="SIV203" s="17"/>
      <c r="SIW203" s="17"/>
      <c r="SIX203" s="17"/>
      <c r="SIY203" s="17"/>
      <c r="SIZ203" s="17"/>
      <c r="SJA203" s="17"/>
      <c r="SJB203" s="17"/>
      <c r="SJC203" s="17"/>
      <c r="SJD203" s="17"/>
      <c r="SJE203" s="17"/>
      <c r="SJF203" s="17"/>
      <c r="SJG203" s="17"/>
      <c r="SJH203" s="17"/>
      <c r="SJI203" s="17"/>
      <c r="SJJ203" s="17"/>
      <c r="SJK203" s="17"/>
      <c r="SJL203" s="17"/>
      <c r="SJM203" s="17"/>
      <c r="SJN203" s="17"/>
      <c r="SJO203" s="17"/>
      <c r="SJP203" s="17"/>
      <c r="SJQ203" s="17"/>
      <c r="SJR203" s="17"/>
      <c r="SJS203" s="17"/>
      <c r="SJT203" s="17"/>
      <c r="SJU203" s="17"/>
      <c r="SJV203" s="17"/>
      <c r="SJW203" s="17"/>
      <c r="SJX203" s="17"/>
      <c r="SJY203" s="17"/>
      <c r="SJZ203" s="17"/>
      <c r="SKA203" s="17"/>
      <c r="SKB203" s="17"/>
      <c r="SKC203" s="17"/>
      <c r="SKD203" s="17"/>
      <c r="SKE203" s="17"/>
      <c r="SKF203" s="17"/>
      <c r="SKG203" s="17"/>
      <c r="SKH203" s="17"/>
      <c r="SKI203" s="17"/>
      <c r="SKJ203" s="17"/>
      <c r="SKK203" s="17"/>
      <c r="SKL203" s="17"/>
      <c r="SKM203" s="17"/>
      <c r="SKN203" s="17"/>
      <c r="SKO203" s="17"/>
      <c r="SKP203" s="17"/>
      <c r="SKQ203" s="17"/>
      <c r="SKR203" s="17"/>
      <c r="SKS203" s="17"/>
      <c r="SKT203" s="17"/>
      <c r="SKU203" s="17"/>
      <c r="SKV203" s="17"/>
      <c r="SKW203" s="17"/>
      <c r="SKX203" s="17"/>
      <c r="SKY203" s="17"/>
      <c r="SKZ203" s="17"/>
      <c r="SLA203" s="17"/>
      <c r="SLB203" s="17"/>
      <c r="SLC203" s="17"/>
      <c r="SLD203" s="17"/>
      <c r="SLE203" s="17"/>
      <c r="SLF203" s="17"/>
      <c r="SLG203" s="17"/>
      <c r="SLH203" s="17"/>
      <c r="SLI203" s="17"/>
      <c r="SLJ203" s="17"/>
      <c r="SLK203" s="17"/>
      <c r="SLL203" s="17"/>
      <c r="SLM203" s="17"/>
      <c r="SLN203" s="17"/>
      <c r="SLO203" s="17"/>
      <c r="SLP203" s="17"/>
      <c r="SLQ203" s="17"/>
      <c r="SLR203" s="17"/>
      <c r="SLS203" s="17"/>
      <c r="SLT203" s="17"/>
      <c r="SLU203" s="17"/>
      <c r="SLV203" s="17"/>
      <c r="SLW203" s="17"/>
      <c r="SLX203" s="17"/>
      <c r="SLY203" s="17"/>
      <c r="SLZ203" s="17"/>
      <c r="SMA203" s="17"/>
      <c r="SMB203" s="17"/>
      <c r="SMC203" s="17"/>
      <c r="SMD203" s="17"/>
      <c r="SME203" s="17"/>
      <c r="SMF203" s="17"/>
      <c r="SMG203" s="17"/>
      <c r="SMH203" s="17"/>
      <c r="SMI203" s="17"/>
      <c r="SMJ203" s="17"/>
      <c r="SMK203" s="17"/>
      <c r="SML203" s="17"/>
      <c r="SMM203" s="17"/>
      <c r="SMN203" s="17"/>
      <c r="SMO203" s="17"/>
      <c r="SMP203" s="17"/>
      <c r="SMQ203" s="17"/>
      <c r="SMR203" s="17"/>
      <c r="SMS203" s="17"/>
      <c r="SMT203" s="17"/>
      <c r="SMU203" s="17"/>
      <c r="SMV203" s="17"/>
      <c r="SMW203" s="17"/>
      <c r="SMX203" s="17"/>
      <c r="SMY203" s="17"/>
      <c r="SMZ203" s="17"/>
      <c r="SNA203" s="17"/>
      <c r="SNB203" s="17"/>
      <c r="SNC203" s="17"/>
      <c r="SND203" s="17"/>
      <c r="SNE203" s="17"/>
      <c r="SNF203" s="17"/>
      <c r="SNG203" s="17"/>
      <c r="SNH203" s="17"/>
      <c r="SNI203" s="17"/>
      <c r="SNJ203" s="17"/>
      <c r="SNK203" s="17"/>
      <c r="SNL203" s="17"/>
      <c r="SNM203" s="17"/>
      <c r="SNN203" s="17"/>
      <c r="SNO203" s="17"/>
      <c r="SNP203" s="17"/>
      <c r="SNQ203" s="17"/>
      <c r="SNR203" s="17"/>
      <c r="SNS203" s="17"/>
      <c r="SNT203" s="17"/>
      <c r="SNU203" s="17"/>
      <c r="SNV203" s="17"/>
      <c r="SNW203" s="17"/>
      <c r="SNX203" s="17"/>
      <c r="SNY203" s="17"/>
      <c r="SNZ203" s="17"/>
      <c r="SOA203" s="17"/>
      <c r="SOB203" s="17"/>
      <c r="SOC203" s="17"/>
      <c r="SOD203" s="17"/>
      <c r="SOE203" s="17"/>
      <c r="SOF203" s="17"/>
      <c r="SOG203" s="17"/>
      <c r="SOH203" s="17"/>
      <c r="SOI203" s="17"/>
      <c r="SOJ203" s="17"/>
      <c r="SOK203" s="17"/>
      <c r="SOL203" s="17"/>
      <c r="SOM203" s="17"/>
      <c r="SON203" s="17"/>
      <c r="SOO203" s="17"/>
      <c r="SOP203" s="17"/>
      <c r="SOQ203" s="17"/>
      <c r="SOR203" s="17"/>
      <c r="SOS203" s="17"/>
      <c r="SOT203" s="17"/>
      <c r="SOU203" s="17"/>
      <c r="SOV203" s="17"/>
      <c r="SOW203" s="17"/>
      <c r="SOX203" s="17"/>
      <c r="SOY203" s="17"/>
      <c r="SOZ203" s="17"/>
      <c r="SPA203" s="17"/>
      <c r="SPB203" s="17"/>
      <c r="SPC203" s="17"/>
      <c r="SPD203" s="17"/>
      <c r="SPE203" s="17"/>
      <c r="SPF203" s="17"/>
      <c r="SPG203" s="17"/>
      <c r="SPH203" s="17"/>
      <c r="SPI203" s="17"/>
      <c r="SPJ203" s="17"/>
      <c r="SPK203" s="17"/>
      <c r="SPL203" s="17"/>
      <c r="SPM203" s="17"/>
      <c r="SPN203" s="17"/>
      <c r="SPO203" s="17"/>
      <c r="SPP203" s="17"/>
      <c r="SPQ203" s="17"/>
      <c r="SPR203" s="17"/>
      <c r="SPS203" s="17"/>
      <c r="SPT203" s="17"/>
      <c r="SPU203" s="17"/>
      <c r="SPV203" s="17"/>
      <c r="SPW203" s="17"/>
      <c r="SPX203" s="17"/>
      <c r="SPY203" s="17"/>
      <c r="SPZ203" s="17"/>
      <c r="SQA203" s="17"/>
      <c r="SQB203" s="17"/>
      <c r="SQC203" s="17"/>
      <c r="SQD203" s="17"/>
      <c r="SQE203" s="17"/>
      <c r="SQF203" s="17"/>
      <c r="SQG203" s="17"/>
      <c r="SQH203" s="17"/>
      <c r="SQI203" s="17"/>
      <c r="SQJ203" s="17"/>
      <c r="SQK203" s="17"/>
      <c r="SQL203" s="17"/>
      <c r="SQM203" s="17"/>
      <c r="SQN203" s="17"/>
      <c r="SQO203" s="17"/>
      <c r="SQP203" s="17"/>
      <c r="SQQ203" s="17"/>
      <c r="SQR203" s="17"/>
      <c r="SQS203" s="17"/>
      <c r="SQT203" s="17"/>
      <c r="SQU203" s="17"/>
      <c r="SQV203" s="17"/>
      <c r="SQW203" s="17"/>
      <c r="SQX203" s="17"/>
      <c r="SQY203" s="17"/>
      <c r="SQZ203" s="17"/>
      <c r="SRA203" s="17"/>
      <c r="SRB203" s="17"/>
      <c r="SRC203" s="17"/>
      <c r="SRD203" s="17"/>
      <c r="SRE203" s="17"/>
      <c r="SRF203" s="17"/>
      <c r="SRG203" s="17"/>
      <c r="SRH203" s="17"/>
      <c r="SRI203" s="17"/>
      <c r="SRJ203" s="17"/>
      <c r="SRK203" s="17"/>
      <c r="SRL203" s="17"/>
      <c r="SRM203" s="17"/>
      <c r="SRN203" s="17"/>
      <c r="SRO203" s="17"/>
      <c r="SRP203" s="17"/>
      <c r="SRQ203" s="17"/>
      <c r="SRR203" s="17"/>
      <c r="SRS203" s="17"/>
      <c r="SRT203" s="17"/>
      <c r="SRU203" s="17"/>
      <c r="SRV203" s="17"/>
      <c r="SRW203" s="17"/>
      <c r="SRX203" s="17"/>
      <c r="SRY203" s="17"/>
      <c r="SRZ203" s="17"/>
      <c r="SSA203" s="17"/>
      <c r="SSB203" s="17"/>
      <c r="SSC203" s="17"/>
      <c r="SSD203" s="17"/>
      <c r="SSE203" s="17"/>
      <c r="SSF203" s="17"/>
      <c r="SSG203" s="17"/>
      <c r="SSH203" s="17"/>
      <c r="SSI203" s="17"/>
      <c r="SSJ203" s="17"/>
      <c r="SSK203" s="17"/>
      <c r="SSL203" s="17"/>
      <c r="SSM203" s="17"/>
      <c r="SSN203" s="17"/>
      <c r="SSO203" s="17"/>
      <c r="SSP203" s="17"/>
      <c r="SSQ203" s="17"/>
      <c r="SSR203" s="17"/>
      <c r="SSS203" s="17"/>
      <c r="SST203" s="17"/>
      <c r="SSU203" s="17"/>
      <c r="SSV203" s="17"/>
      <c r="SSW203" s="17"/>
      <c r="SSX203" s="17"/>
      <c r="SSY203" s="17"/>
      <c r="SSZ203" s="17"/>
      <c r="STA203" s="17"/>
      <c r="STB203" s="17"/>
      <c r="STC203" s="17"/>
      <c r="STD203" s="17"/>
      <c r="STE203" s="17"/>
      <c r="STF203" s="17"/>
      <c r="STG203" s="17"/>
      <c r="STH203" s="17"/>
      <c r="STI203" s="17"/>
      <c r="STJ203" s="17"/>
      <c r="STK203" s="17"/>
      <c r="STL203" s="17"/>
      <c r="STM203" s="17"/>
      <c r="STN203" s="17"/>
      <c r="STO203" s="17"/>
      <c r="STP203" s="17"/>
      <c r="STQ203" s="17"/>
      <c r="STR203" s="17"/>
      <c r="STS203" s="17"/>
      <c r="STT203" s="17"/>
      <c r="STU203" s="17"/>
      <c r="STV203" s="17"/>
      <c r="STW203" s="17"/>
      <c r="STX203" s="17"/>
      <c r="STY203" s="17"/>
      <c r="STZ203" s="17"/>
      <c r="SUA203" s="17"/>
      <c r="SUB203" s="17"/>
      <c r="SUC203" s="17"/>
      <c r="SUD203" s="17"/>
      <c r="SUE203" s="17"/>
      <c r="SUF203" s="17"/>
      <c r="SUG203" s="17"/>
      <c r="SUH203" s="17"/>
      <c r="SUI203" s="17"/>
      <c r="SUJ203" s="17"/>
      <c r="SUK203" s="17"/>
      <c r="SUL203" s="17"/>
      <c r="SUM203" s="17"/>
      <c r="SUN203" s="17"/>
      <c r="SUO203" s="17"/>
      <c r="SUP203" s="17"/>
      <c r="SUQ203" s="17"/>
      <c r="SUR203" s="17"/>
      <c r="SUS203" s="17"/>
      <c r="SUT203" s="17"/>
      <c r="SUU203" s="17"/>
      <c r="SUV203" s="17"/>
      <c r="SUW203" s="17"/>
      <c r="SUX203" s="17"/>
      <c r="SUY203" s="17"/>
      <c r="SUZ203" s="17"/>
      <c r="SVA203" s="17"/>
      <c r="SVB203" s="17"/>
      <c r="SVC203" s="17"/>
      <c r="SVD203" s="17"/>
      <c r="SVE203" s="17"/>
      <c r="SVF203" s="17"/>
      <c r="SVG203" s="17"/>
      <c r="SVH203" s="17"/>
      <c r="SVI203" s="17"/>
      <c r="SVJ203" s="17"/>
      <c r="SVK203" s="17"/>
      <c r="SVL203" s="17"/>
      <c r="SVM203" s="17"/>
      <c r="SVN203" s="17"/>
      <c r="SVO203" s="17"/>
      <c r="SVP203" s="17"/>
      <c r="SVQ203" s="17"/>
      <c r="SVR203" s="17"/>
      <c r="SVS203" s="17"/>
      <c r="SVT203" s="17"/>
      <c r="SVU203" s="17"/>
      <c r="SVV203" s="17"/>
      <c r="SVW203" s="17"/>
      <c r="SVX203" s="17"/>
      <c r="SVY203" s="17"/>
      <c r="SVZ203" s="17"/>
      <c r="SWA203" s="17"/>
      <c r="SWB203" s="17"/>
      <c r="SWC203" s="17"/>
      <c r="SWD203" s="17"/>
      <c r="SWE203" s="17"/>
      <c r="SWF203" s="17"/>
      <c r="SWG203" s="17"/>
      <c r="SWH203" s="17"/>
      <c r="SWI203" s="17"/>
      <c r="SWJ203" s="17"/>
      <c r="SWK203" s="17"/>
      <c r="SWL203" s="17"/>
      <c r="SWM203" s="17"/>
      <c r="SWN203" s="17"/>
      <c r="SWO203" s="17"/>
      <c r="SWP203" s="17"/>
      <c r="SWQ203" s="17"/>
      <c r="SWR203" s="17"/>
      <c r="SWS203" s="17"/>
      <c r="SWT203" s="17"/>
      <c r="SWU203" s="17"/>
      <c r="SWV203" s="17"/>
      <c r="SWW203" s="17"/>
      <c r="SWX203" s="17"/>
      <c r="SWY203" s="17"/>
      <c r="SWZ203" s="17"/>
      <c r="SXA203" s="17"/>
      <c r="SXB203" s="17"/>
      <c r="SXC203" s="17"/>
      <c r="SXD203" s="17"/>
      <c r="SXE203" s="17"/>
      <c r="SXF203" s="17"/>
      <c r="SXG203" s="17"/>
      <c r="SXH203" s="17"/>
      <c r="SXI203" s="17"/>
      <c r="SXJ203" s="17"/>
      <c r="SXK203" s="17"/>
      <c r="SXL203" s="17"/>
      <c r="SXM203" s="17"/>
      <c r="SXN203" s="17"/>
      <c r="SXO203" s="17"/>
      <c r="SXP203" s="17"/>
      <c r="SXQ203" s="17"/>
      <c r="SXR203" s="17"/>
      <c r="SXS203" s="17"/>
      <c r="SXT203" s="17"/>
      <c r="SXU203" s="17"/>
      <c r="SXV203" s="17"/>
      <c r="SXW203" s="17"/>
      <c r="SXX203" s="17"/>
      <c r="SXY203" s="17"/>
      <c r="SXZ203" s="17"/>
      <c r="SYA203" s="17"/>
      <c r="SYB203" s="17"/>
      <c r="SYC203" s="17"/>
      <c r="SYD203" s="17"/>
      <c r="SYE203" s="17"/>
      <c r="SYF203" s="17"/>
      <c r="SYG203" s="17"/>
      <c r="SYH203" s="17"/>
      <c r="SYI203" s="17"/>
      <c r="SYJ203" s="17"/>
      <c r="SYK203" s="17"/>
      <c r="SYL203" s="17"/>
      <c r="SYM203" s="17"/>
      <c r="SYN203" s="17"/>
      <c r="SYO203" s="17"/>
      <c r="SYP203" s="17"/>
      <c r="SYQ203" s="17"/>
      <c r="SYR203" s="17"/>
      <c r="SYS203" s="17"/>
      <c r="SYT203" s="17"/>
      <c r="SYU203" s="17"/>
      <c r="SYV203" s="17"/>
      <c r="SYW203" s="17"/>
      <c r="SYX203" s="17"/>
      <c r="SYY203" s="17"/>
      <c r="SYZ203" s="17"/>
      <c r="SZA203" s="17"/>
      <c r="SZB203" s="17"/>
      <c r="SZC203" s="17"/>
      <c r="SZD203" s="17"/>
      <c r="SZE203" s="17"/>
      <c r="SZF203" s="17"/>
      <c r="SZG203" s="17"/>
      <c r="SZH203" s="17"/>
      <c r="SZI203" s="17"/>
      <c r="SZJ203" s="17"/>
      <c r="SZK203" s="17"/>
      <c r="SZL203" s="17"/>
      <c r="SZM203" s="17"/>
      <c r="SZN203" s="17"/>
      <c r="SZO203" s="17"/>
      <c r="SZP203" s="17"/>
      <c r="SZQ203" s="17"/>
      <c r="SZR203" s="17"/>
      <c r="SZS203" s="17"/>
      <c r="SZT203" s="17"/>
      <c r="SZU203" s="17"/>
      <c r="SZV203" s="17"/>
      <c r="SZW203" s="17"/>
      <c r="SZX203" s="17"/>
      <c r="SZY203" s="17"/>
      <c r="SZZ203" s="17"/>
      <c r="TAA203" s="17"/>
      <c r="TAB203" s="17"/>
      <c r="TAC203" s="17"/>
      <c r="TAD203" s="17"/>
      <c r="TAE203" s="17"/>
      <c r="TAF203" s="17"/>
      <c r="TAG203" s="17"/>
      <c r="TAH203" s="17"/>
      <c r="TAI203" s="17"/>
      <c r="TAJ203" s="17"/>
      <c r="TAK203" s="17"/>
      <c r="TAL203" s="17"/>
      <c r="TAM203" s="17"/>
      <c r="TAN203" s="17"/>
      <c r="TAO203" s="17"/>
      <c r="TAP203" s="17"/>
      <c r="TAQ203" s="17"/>
      <c r="TAR203" s="17"/>
      <c r="TAS203" s="17"/>
      <c r="TAT203" s="17"/>
      <c r="TAU203" s="17"/>
      <c r="TAV203" s="17"/>
      <c r="TAW203" s="17"/>
      <c r="TAX203" s="17"/>
      <c r="TAY203" s="17"/>
      <c r="TAZ203" s="17"/>
      <c r="TBA203" s="17"/>
      <c r="TBB203" s="17"/>
      <c r="TBC203" s="17"/>
      <c r="TBD203" s="17"/>
      <c r="TBE203" s="17"/>
      <c r="TBF203" s="17"/>
      <c r="TBG203" s="17"/>
      <c r="TBH203" s="17"/>
      <c r="TBI203" s="17"/>
      <c r="TBJ203" s="17"/>
      <c r="TBK203" s="17"/>
      <c r="TBL203" s="17"/>
      <c r="TBM203" s="17"/>
      <c r="TBN203" s="17"/>
      <c r="TBO203" s="17"/>
      <c r="TBP203" s="17"/>
      <c r="TBQ203" s="17"/>
      <c r="TBR203" s="17"/>
      <c r="TBS203" s="17"/>
      <c r="TBT203" s="17"/>
      <c r="TBU203" s="17"/>
      <c r="TBV203" s="17"/>
      <c r="TBW203" s="17"/>
      <c r="TBX203" s="17"/>
      <c r="TBY203" s="17"/>
      <c r="TBZ203" s="17"/>
      <c r="TCA203" s="17"/>
      <c r="TCB203" s="17"/>
      <c r="TCC203" s="17"/>
      <c r="TCD203" s="17"/>
      <c r="TCE203" s="17"/>
      <c r="TCF203" s="17"/>
      <c r="TCG203" s="17"/>
      <c r="TCH203" s="17"/>
      <c r="TCI203" s="17"/>
      <c r="TCJ203" s="17"/>
      <c r="TCK203" s="17"/>
      <c r="TCL203" s="17"/>
      <c r="TCM203" s="17"/>
      <c r="TCN203" s="17"/>
      <c r="TCO203" s="17"/>
      <c r="TCP203" s="17"/>
      <c r="TCQ203" s="17"/>
      <c r="TCR203" s="17"/>
      <c r="TCS203" s="17"/>
      <c r="TCT203" s="17"/>
      <c r="TCU203" s="17"/>
      <c r="TCV203" s="17"/>
      <c r="TCW203" s="17"/>
      <c r="TCX203" s="17"/>
      <c r="TCY203" s="17"/>
      <c r="TCZ203" s="17"/>
      <c r="TDA203" s="17"/>
      <c r="TDB203" s="17"/>
      <c r="TDC203" s="17"/>
      <c r="TDD203" s="17"/>
      <c r="TDE203" s="17"/>
      <c r="TDF203" s="17"/>
      <c r="TDG203" s="17"/>
      <c r="TDH203" s="17"/>
      <c r="TDI203" s="17"/>
      <c r="TDJ203" s="17"/>
      <c r="TDK203" s="17"/>
      <c r="TDL203" s="17"/>
      <c r="TDM203" s="17"/>
      <c r="TDN203" s="17"/>
      <c r="TDO203" s="17"/>
      <c r="TDP203" s="17"/>
      <c r="TDQ203" s="17"/>
      <c r="TDR203" s="17"/>
      <c r="TDS203" s="17"/>
      <c r="TDT203" s="17"/>
      <c r="TDU203" s="17"/>
      <c r="TDV203" s="17"/>
      <c r="TDW203" s="17"/>
      <c r="TDX203" s="17"/>
      <c r="TDY203" s="17"/>
      <c r="TDZ203" s="17"/>
      <c r="TEA203" s="17"/>
      <c r="TEB203" s="17"/>
      <c r="TEC203" s="17"/>
      <c r="TED203" s="17"/>
      <c r="TEE203" s="17"/>
      <c r="TEF203" s="17"/>
      <c r="TEG203" s="17"/>
      <c r="TEH203" s="17"/>
      <c r="TEI203" s="17"/>
      <c r="TEJ203" s="17"/>
      <c r="TEK203" s="17"/>
      <c r="TEL203" s="17"/>
      <c r="TEM203" s="17"/>
      <c r="TEN203" s="17"/>
      <c r="TEO203" s="17"/>
      <c r="TEP203" s="17"/>
      <c r="TEQ203" s="17"/>
      <c r="TER203" s="17"/>
      <c r="TES203" s="17"/>
      <c r="TET203" s="17"/>
      <c r="TEU203" s="17"/>
      <c r="TEV203" s="17"/>
      <c r="TEW203" s="17"/>
      <c r="TEX203" s="17"/>
      <c r="TEY203" s="17"/>
      <c r="TEZ203" s="17"/>
      <c r="TFA203" s="17"/>
      <c r="TFB203" s="17"/>
      <c r="TFC203" s="17"/>
      <c r="TFD203" s="17"/>
      <c r="TFE203" s="17"/>
      <c r="TFF203" s="17"/>
      <c r="TFG203" s="17"/>
      <c r="TFH203" s="17"/>
      <c r="TFI203" s="17"/>
      <c r="TFJ203" s="17"/>
      <c r="TFK203" s="17"/>
      <c r="TFL203" s="17"/>
      <c r="TFM203" s="17"/>
      <c r="TFN203" s="17"/>
      <c r="TFO203" s="17"/>
      <c r="TFP203" s="17"/>
      <c r="TFQ203" s="17"/>
      <c r="TFR203" s="17"/>
      <c r="TFS203" s="17"/>
      <c r="TFT203" s="17"/>
      <c r="TFU203" s="17"/>
      <c r="TFV203" s="17"/>
      <c r="TFW203" s="17"/>
      <c r="TFX203" s="17"/>
      <c r="TFY203" s="17"/>
      <c r="TFZ203" s="17"/>
      <c r="TGA203" s="17"/>
      <c r="TGB203" s="17"/>
      <c r="TGC203" s="17"/>
      <c r="TGD203" s="17"/>
      <c r="TGE203" s="17"/>
      <c r="TGF203" s="17"/>
      <c r="TGG203" s="17"/>
      <c r="TGH203" s="17"/>
      <c r="TGI203" s="17"/>
      <c r="TGJ203" s="17"/>
      <c r="TGK203" s="17"/>
      <c r="TGL203" s="17"/>
      <c r="TGM203" s="17"/>
      <c r="TGN203" s="17"/>
      <c r="TGO203" s="17"/>
      <c r="TGP203" s="17"/>
      <c r="TGQ203" s="17"/>
      <c r="TGR203" s="17"/>
      <c r="TGS203" s="17"/>
      <c r="TGT203" s="17"/>
      <c r="TGU203" s="17"/>
      <c r="TGV203" s="17"/>
      <c r="TGW203" s="17"/>
      <c r="TGX203" s="17"/>
      <c r="TGY203" s="17"/>
      <c r="TGZ203" s="17"/>
      <c r="THA203" s="17"/>
      <c r="THB203" s="17"/>
      <c r="THC203" s="17"/>
      <c r="THD203" s="17"/>
      <c r="THE203" s="17"/>
      <c r="THF203" s="17"/>
      <c r="THG203" s="17"/>
      <c r="THH203" s="17"/>
      <c r="THI203" s="17"/>
      <c r="THJ203" s="17"/>
      <c r="THK203" s="17"/>
      <c r="THL203" s="17"/>
      <c r="THM203" s="17"/>
      <c r="THN203" s="17"/>
      <c r="THO203" s="17"/>
      <c r="THP203" s="17"/>
      <c r="THQ203" s="17"/>
      <c r="THR203" s="17"/>
      <c r="THS203" s="17"/>
      <c r="THT203" s="17"/>
      <c r="THU203" s="17"/>
      <c r="THV203" s="17"/>
      <c r="THW203" s="17"/>
      <c r="THX203" s="17"/>
      <c r="THY203" s="17"/>
      <c r="THZ203" s="17"/>
      <c r="TIA203" s="17"/>
      <c r="TIB203" s="17"/>
      <c r="TIC203" s="17"/>
      <c r="TID203" s="17"/>
      <c r="TIE203" s="17"/>
      <c r="TIF203" s="17"/>
      <c r="TIG203" s="17"/>
      <c r="TIH203" s="17"/>
      <c r="TII203" s="17"/>
      <c r="TIJ203" s="17"/>
      <c r="TIK203" s="17"/>
      <c r="TIL203" s="17"/>
      <c r="TIM203" s="17"/>
      <c r="TIN203" s="17"/>
      <c r="TIO203" s="17"/>
      <c r="TIP203" s="17"/>
      <c r="TIQ203" s="17"/>
      <c r="TIR203" s="17"/>
      <c r="TIS203" s="17"/>
      <c r="TIT203" s="17"/>
      <c r="TIU203" s="17"/>
      <c r="TIV203" s="17"/>
      <c r="TIW203" s="17"/>
      <c r="TIX203" s="17"/>
      <c r="TIY203" s="17"/>
      <c r="TIZ203" s="17"/>
      <c r="TJA203" s="17"/>
      <c r="TJB203" s="17"/>
      <c r="TJC203" s="17"/>
      <c r="TJD203" s="17"/>
      <c r="TJE203" s="17"/>
      <c r="TJF203" s="17"/>
      <c r="TJG203" s="17"/>
      <c r="TJH203" s="17"/>
      <c r="TJI203" s="17"/>
      <c r="TJJ203" s="17"/>
      <c r="TJK203" s="17"/>
      <c r="TJL203" s="17"/>
      <c r="TJM203" s="17"/>
      <c r="TJN203" s="17"/>
      <c r="TJO203" s="17"/>
      <c r="TJP203" s="17"/>
      <c r="TJQ203" s="17"/>
      <c r="TJR203" s="17"/>
      <c r="TJS203" s="17"/>
      <c r="TJT203" s="17"/>
      <c r="TJU203" s="17"/>
      <c r="TJV203" s="17"/>
      <c r="TJW203" s="17"/>
      <c r="TJX203" s="17"/>
      <c r="TJY203" s="17"/>
      <c r="TJZ203" s="17"/>
      <c r="TKA203" s="17"/>
      <c r="TKB203" s="17"/>
      <c r="TKC203" s="17"/>
      <c r="TKD203" s="17"/>
      <c r="TKE203" s="17"/>
      <c r="TKF203" s="17"/>
      <c r="TKG203" s="17"/>
      <c r="TKH203" s="17"/>
      <c r="TKI203" s="17"/>
      <c r="TKJ203" s="17"/>
      <c r="TKK203" s="17"/>
      <c r="TKL203" s="17"/>
      <c r="TKM203" s="17"/>
      <c r="TKN203" s="17"/>
      <c r="TKO203" s="17"/>
      <c r="TKP203" s="17"/>
      <c r="TKQ203" s="17"/>
      <c r="TKR203" s="17"/>
      <c r="TKS203" s="17"/>
      <c r="TKT203" s="17"/>
      <c r="TKU203" s="17"/>
      <c r="TKV203" s="17"/>
      <c r="TKW203" s="17"/>
      <c r="TKX203" s="17"/>
      <c r="TKY203" s="17"/>
      <c r="TKZ203" s="17"/>
      <c r="TLA203" s="17"/>
      <c r="TLB203" s="17"/>
      <c r="TLC203" s="17"/>
      <c r="TLD203" s="17"/>
      <c r="TLE203" s="17"/>
      <c r="TLF203" s="17"/>
      <c r="TLG203" s="17"/>
      <c r="TLH203" s="17"/>
      <c r="TLI203" s="17"/>
      <c r="TLJ203" s="17"/>
      <c r="TLK203" s="17"/>
      <c r="TLL203" s="17"/>
      <c r="TLM203" s="17"/>
      <c r="TLN203" s="17"/>
      <c r="TLO203" s="17"/>
      <c r="TLP203" s="17"/>
      <c r="TLQ203" s="17"/>
      <c r="TLR203" s="17"/>
      <c r="TLS203" s="17"/>
      <c r="TLT203" s="17"/>
      <c r="TLU203" s="17"/>
      <c r="TLV203" s="17"/>
      <c r="TLW203" s="17"/>
      <c r="TLX203" s="17"/>
      <c r="TLY203" s="17"/>
      <c r="TLZ203" s="17"/>
      <c r="TMA203" s="17"/>
      <c r="TMB203" s="17"/>
      <c r="TMC203" s="17"/>
      <c r="TMD203" s="17"/>
      <c r="TME203" s="17"/>
      <c r="TMF203" s="17"/>
      <c r="TMG203" s="17"/>
      <c r="TMH203" s="17"/>
      <c r="TMI203" s="17"/>
      <c r="TMJ203" s="17"/>
      <c r="TMK203" s="17"/>
      <c r="TML203" s="17"/>
      <c r="TMM203" s="17"/>
      <c r="TMN203" s="17"/>
      <c r="TMO203" s="17"/>
      <c r="TMP203" s="17"/>
      <c r="TMQ203" s="17"/>
      <c r="TMR203" s="17"/>
      <c r="TMS203" s="17"/>
      <c r="TMT203" s="17"/>
      <c r="TMU203" s="17"/>
      <c r="TMV203" s="17"/>
      <c r="TMW203" s="17"/>
      <c r="TMX203" s="17"/>
      <c r="TMY203" s="17"/>
      <c r="TMZ203" s="17"/>
      <c r="TNA203" s="17"/>
      <c r="TNB203" s="17"/>
      <c r="TNC203" s="17"/>
      <c r="TND203" s="17"/>
      <c r="TNE203" s="17"/>
      <c r="TNF203" s="17"/>
      <c r="TNG203" s="17"/>
      <c r="TNH203" s="17"/>
      <c r="TNI203" s="17"/>
      <c r="TNJ203" s="17"/>
      <c r="TNK203" s="17"/>
      <c r="TNL203" s="17"/>
      <c r="TNM203" s="17"/>
      <c r="TNN203" s="17"/>
      <c r="TNO203" s="17"/>
      <c r="TNP203" s="17"/>
      <c r="TNQ203" s="17"/>
      <c r="TNR203" s="17"/>
      <c r="TNS203" s="17"/>
      <c r="TNT203" s="17"/>
      <c r="TNU203" s="17"/>
      <c r="TNV203" s="17"/>
      <c r="TNW203" s="17"/>
      <c r="TNX203" s="17"/>
      <c r="TNY203" s="17"/>
      <c r="TNZ203" s="17"/>
      <c r="TOA203" s="17"/>
      <c r="TOB203" s="17"/>
      <c r="TOC203" s="17"/>
      <c r="TOD203" s="17"/>
      <c r="TOE203" s="17"/>
      <c r="TOF203" s="17"/>
      <c r="TOG203" s="17"/>
      <c r="TOH203" s="17"/>
      <c r="TOI203" s="17"/>
      <c r="TOJ203" s="17"/>
      <c r="TOK203" s="17"/>
      <c r="TOL203" s="17"/>
      <c r="TOM203" s="17"/>
      <c r="TON203" s="17"/>
      <c r="TOO203" s="17"/>
      <c r="TOP203" s="17"/>
      <c r="TOQ203" s="17"/>
      <c r="TOR203" s="17"/>
      <c r="TOS203" s="17"/>
      <c r="TOT203" s="17"/>
      <c r="TOU203" s="17"/>
      <c r="TOV203" s="17"/>
      <c r="TOW203" s="17"/>
      <c r="TOX203" s="17"/>
      <c r="TOY203" s="17"/>
      <c r="TOZ203" s="17"/>
      <c r="TPA203" s="17"/>
      <c r="TPB203" s="17"/>
      <c r="TPC203" s="17"/>
      <c r="TPD203" s="17"/>
      <c r="TPE203" s="17"/>
      <c r="TPF203" s="17"/>
      <c r="TPG203" s="17"/>
      <c r="TPH203" s="17"/>
      <c r="TPI203" s="17"/>
      <c r="TPJ203" s="17"/>
      <c r="TPK203" s="17"/>
      <c r="TPL203" s="17"/>
      <c r="TPM203" s="17"/>
      <c r="TPN203" s="17"/>
      <c r="TPO203" s="17"/>
      <c r="TPP203" s="17"/>
      <c r="TPQ203" s="17"/>
      <c r="TPR203" s="17"/>
      <c r="TPS203" s="17"/>
      <c r="TPT203" s="17"/>
      <c r="TPU203" s="17"/>
      <c r="TPV203" s="17"/>
      <c r="TPW203" s="17"/>
      <c r="TPX203" s="17"/>
      <c r="TPY203" s="17"/>
      <c r="TPZ203" s="17"/>
      <c r="TQA203" s="17"/>
      <c r="TQB203" s="17"/>
      <c r="TQC203" s="17"/>
      <c r="TQD203" s="17"/>
      <c r="TQE203" s="17"/>
      <c r="TQF203" s="17"/>
      <c r="TQG203" s="17"/>
      <c r="TQH203" s="17"/>
      <c r="TQI203" s="17"/>
      <c r="TQJ203" s="17"/>
      <c r="TQK203" s="17"/>
      <c r="TQL203" s="17"/>
      <c r="TQM203" s="17"/>
      <c r="TQN203" s="17"/>
      <c r="TQO203" s="17"/>
      <c r="TQP203" s="17"/>
      <c r="TQQ203" s="17"/>
      <c r="TQR203" s="17"/>
      <c r="TQS203" s="17"/>
      <c r="TQT203" s="17"/>
      <c r="TQU203" s="17"/>
      <c r="TQV203" s="17"/>
      <c r="TQW203" s="17"/>
      <c r="TQX203" s="17"/>
      <c r="TQY203" s="17"/>
      <c r="TQZ203" s="17"/>
      <c r="TRA203" s="17"/>
      <c r="TRB203" s="17"/>
      <c r="TRC203" s="17"/>
      <c r="TRD203" s="17"/>
      <c r="TRE203" s="17"/>
      <c r="TRF203" s="17"/>
      <c r="TRG203" s="17"/>
      <c r="TRH203" s="17"/>
      <c r="TRI203" s="17"/>
      <c r="TRJ203" s="17"/>
      <c r="TRK203" s="17"/>
      <c r="TRL203" s="17"/>
      <c r="TRM203" s="17"/>
      <c r="TRN203" s="17"/>
      <c r="TRO203" s="17"/>
      <c r="TRP203" s="17"/>
      <c r="TRQ203" s="17"/>
      <c r="TRR203" s="17"/>
      <c r="TRS203" s="17"/>
      <c r="TRT203" s="17"/>
      <c r="TRU203" s="17"/>
      <c r="TRV203" s="17"/>
      <c r="TRW203" s="17"/>
      <c r="TRX203" s="17"/>
      <c r="TRY203" s="17"/>
      <c r="TRZ203" s="17"/>
      <c r="TSA203" s="17"/>
      <c r="TSB203" s="17"/>
      <c r="TSC203" s="17"/>
      <c r="TSD203" s="17"/>
      <c r="TSE203" s="17"/>
      <c r="TSF203" s="17"/>
      <c r="TSG203" s="17"/>
      <c r="TSH203" s="17"/>
      <c r="TSI203" s="17"/>
      <c r="TSJ203" s="17"/>
      <c r="TSK203" s="17"/>
      <c r="TSL203" s="17"/>
      <c r="TSM203" s="17"/>
      <c r="TSN203" s="17"/>
      <c r="TSO203" s="17"/>
      <c r="TSP203" s="17"/>
      <c r="TSQ203" s="17"/>
      <c r="TSR203" s="17"/>
      <c r="TSS203" s="17"/>
      <c r="TST203" s="17"/>
      <c r="TSU203" s="17"/>
      <c r="TSV203" s="17"/>
      <c r="TSW203" s="17"/>
      <c r="TSX203" s="17"/>
      <c r="TSY203" s="17"/>
      <c r="TSZ203" s="17"/>
      <c r="TTA203" s="17"/>
      <c r="TTB203" s="17"/>
      <c r="TTC203" s="17"/>
      <c r="TTD203" s="17"/>
      <c r="TTE203" s="17"/>
      <c r="TTF203" s="17"/>
      <c r="TTG203" s="17"/>
      <c r="TTH203" s="17"/>
      <c r="TTI203" s="17"/>
      <c r="TTJ203" s="17"/>
      <c r="TTK203" s="17"/>
      <c r="TTL203" s="17"/>
      <c r="TTM203" s="17"/>
      <c r="TTN203" s="17"/>
      <c r="TTO203" s="17"/>
      <c r="TTP203" s="17"/>
      <c r="TTQ203" s="17"/>
      <c r="TTR203" s="17"/>
      <c r="TTS203" s="17"/>
      <c r="TTT203" s="17"/>
      <c r="TTU203" s="17"/>
      <c r="TTV203" s="17"/>
      <c r="TTW203" s="17"/>
      <c r="TTX203" s="17"/>
      <c r="TTY203" s="17"/>
      <c r="TTZ203" s="17"/>
      <c r="TUA203" s="17"/>
      <c r="TUB203" s="17"/>
      <c r="TUC203" s="17"/>
      <c r="TUD203" s="17"/>
      <c r="TUE203" s="17"/>
      <c r="TUF203" s="17"/>
      <c r="TUG203" s="17"/>
      <c r="TUH203" s="17"/>
      <c r="TUI203" s="17"/>
      <c r="TUJ203" s="17"/>
      <c r="TUK203" s="17"/>
      <c r="TUL203" s="17"/>
      <c r="TUM203" s="17"/>
      <c r="TUN203" s="17"/>
      <c r="TUO203" s="17"/>
      <c r="TUP203" s="17"/>
      <c r="TUQ203" s="17"/>
      <c r="TUR203" s="17"/>
      <c r="TUS203" s="17"/>
      <c r="TUT203" s="17"/>
      <c r="TUU203" s="17"/>
      <c r="TUV203" s="17"/>
      <c r="TUW203" s="17"/>
      <c r="TUX203" s="17"/>
      <c r="TUY203" s="17"/>
      <c r="TUZ203" s="17"/>
      <c r="TVA203" s="17"/>
      <c r="TVB203" s="17"/>
      <c r="TVC203" s="17"/>
      <c r="TVD203" s="17"/>
      <c r="TVE203" s="17"/>
      <c r="TVF203" s="17"/>
      <c r="TVG203" s="17"/>
      <c r="TVH203" s="17"/>
      <c r="TVI203" s="17"/>
      <c r="TVJ203" s="17"/>
      <c r="TVK203" s="17"/>
      <c r="TVL203" s="17"/>
      <c r="TVM203" s="17"/>
      <c r="TVN203" s="17"/>
      <c r="TVO203" s="17"/>
      <c r="TVP203" s="17"/>
      <c r="TVQ203" s="17"/>
      <c r="TVR203" s="17"/>
      <c r="TVS203" s="17"/>
      <c r="TVT203" s="17"/>
      <c r="TVU203" s="17"/>
      <c r="TVV203" s="17"/>
      <c r="TVW203" s="17"/>
      <c r="TVX203" s="17"/>
      <c r="TVY203" s="17"/>
      <c r="TVZ203" s="17"/>
      <c r="TWA203" s="17"/>
      <c r="TWB203" s="17"/>
      <c r="TWC203" s="17"/>
      <c r="TWD203" s="17"/>
      <c r="TWE203" s="17"/>
      <c r="TWF203" s="17"/>
      <c r="TWG203" s="17"/>
      <c r="TWH203" s="17"/>
      <c r="TWI203" s="17"/>
      <c r="TWJ203" s="17"/>
      <c r="TWK203" s="17"/>
      <c r="TWL203" s="17"/>
      <c r="TWM203" s="17"/>
      <c r="TWN203" s="17"/>
      <c r="TWO203" s="17"/>
      <c r="TWP203" s="17"/>
      <c r="TWQ203" s="17"/>
      <c r="TWR203" s="17"/>
      <c r="TWS203" s="17"/>
      <c r="TWT203" s="17"/>
      <c r="TWU203" s="17"/>
      <c r="TWV203" s="17"/>
      <c r="TWW203" s="17"/>
      <c r="TWX203" s="17"/>
      <c r="TWY203" s="17"/>
      <c r="TWZ203" s="17"/>
      <c r="TXA203" s="17"/>
      <c r="TXB203" s="17"/>
      <c r="TXC203" s="17"/>
      <c r="TXD203" s="17"/>
      <c r="TXE203" s="17"/>
      <c r="TXF203" s="17"/>
      <c r="TXG203" s="17"/>
      <c r="TXH203" s="17"/>
      <c r="TXI203" s="17"/>
      <c r="TXJ203" s="17"/>
      <c r="TXK203" s="17"/>
      <c r="TXL203" s="17"/>
      <c r="TXM203" s="17"/>
      <c r="TXN203" s="17"/>
      <c r="TXO203" s="17"/>
      <c r="TXP203" s="17"/>
      <c r="TXQ203" s="17"/>
      <c r="TXR203" s="17"/>
      <c r="TXS203" s="17"/>
      <c r="TXT203" s="17"/>
      <c r="TXU203" s="17"/>
      <c r="TXV203" s="17"/>
      <c r="TXW203" s="17"/>
      <c r="TXX203" s="17"/>
      <c r="TXY203" s="17"/>
      <c r="TXZ203" s="17"/>
      <c r="TYA203" s="17"/>
      <c r="TYB203" s="17"/>
      <c r="TYC203" s="17"/>
      <c r="TYD203" s="17"/>
      <c r="TYE203" s="17"/>
      <c r="TYF203" s="17"/>
      <c r="TYG203" s="17"/>
      <c r="TYH203" s="17"/>
      <c r="TYI203" s="17"/>
      <c r="TYJ203" s="17"/>
      <c r="TYK203" s="17"/>
      <c r="TYL203" s="17"/>
      <c r="TYM203" s="17"/>
      <c r="TYN203" s="17"/>
      <c r="TYO203" s="17"/>
      <c r="TYP203" s="17"/>
      <c r="TYQ203" s="17"/>
      <c r="TYR203" s="17"/>
      <c r="TYS203" s="17"/>
      <c r="TYT203" s="17"/>
      <c r="TYU203" s="17"/>
      <c r="TYV203" s="17"/>
      <c r="TYW203" s="17"/>
      <c r="TYX203" s="17"/>
      <c r="TYY203" s="17"/>
      <c r="TYZ203" s="17"/>
      <c r="TZA203" s="17"/>
      <c r="TZB203" s="17"/>
      <c r="TZC203" s="17"/>
      <c r="TZD203" s="17"/>
      <c r="TZE203" s="17"/>
      <c r="TZF203" s="17"/>
      <c r="TZG203" s="17"/>
      <c r="TZH203" s="17"/>
      <c r="TZI203" s="17"/>
      <c r="TZJ203" s="17"/>
      <c r="TZK203" s="17"/>
      <c r="TZL203" s="17"/>
      <c r="TZM203" s="17"/>
      <c r="TZN203" s="17"/>
      <c r="TZO203" s="17"/>
      <c r="TZP203" s="17"/>
      <c r="TZQ203" s="17"/>
      <c r="TZR203" s="17"/>
      <c r="TZS203" s="17"/>
      <c r="TZT203" s="17"/>
      <c r="TZU203" s="17"/>
      <c r="TZV203" s="17"/>
      <c r="TZW203" s="17"/>
      <c r="TZX203" s="17"/>
      <c r="TZY203" s="17"/>
      <c r="TZZ203" s="17"/>
      <c r="UAA203" s="17"/>
      <c r="UAB203" s="17"/>
      <c r="UAC203" s="17"/>
      <c r="UAD203" s="17"/>
      <c r="UAE203" s="17"/>
      <c r="UAF203" s="17"/>
      <c r="UAG203" s="17"/>
      <c r="UAH203" s="17"/>
      <c r="UAI203" s="17"/>
      <c r="UAJ203" s="17"/>
      <c r="UAK203" s="17"/>
      <c r="UAL203" s="17"/>
      <c r="UAM203" s="17"/>
      <c r="UAN203" s="17"/>
      <c r="UAO203" s="17"/>
      <c r="UAP203" s="17"/>
      <c r="UAQ203" s="17"/>
      <c r="UAR203" s="17"/>
      <c r="UAS203" s="17"/>
      <c r="UAT203" s="17"/>
      <c r="UAU203" s="17"/>
      <c r="UAV203" s="17"/>
      <c r="UAW203" s="17"/>
      <c r="UAX203" s="17"/>
      <c r="UAY203" s="17"/>
      <c r="UAZ203" s="17"/>
      <c r="UBA203" s="17"/>
      <c r="UBB203" s="17"/>
      <c r="UBC203" s="17"/>
      <c r="UBD203" s="17"/>
      <c r="UBE203" s="17"/>
      <c r="UBF203" s="17"/>
      <c r="UBG203" s="17"/>
      <c r="UBH203" s="17"/>
      <c r="UBI203" s="17"/>
      <c r="UBJ203" s="17"/>
      <c r="UBK203" s="17"/>
      <c r="UBL203" s="17"/>
      <c r="UBM203" s="17"/>
      <c r="UBN203" s="17"/>
      <c r="UBO203" s="17"/>
      <c r="UBP203" s="17"/>
      <c r="UBQ203" s="17"/>
      <c r="UBR203" s="17"/>
      <c r="UBS203" s="17"/>
      <c r="UBT203" s="17"/>
      <c r="UBU203" s="17"/>
      <c r="UBV203" s="17"/>
      <c r="UBW203" s="17"/>
      <c r="UBX203" s="17"/>
      <c r="UBY203" s="17"/>
      <c r="UBZ203" s="17"/>
      <c r="UCA203" s="17"/>
      <c r="UCB203" s="17"/>
      <c r="UCC203" s="17"/>
      <c r="UCD203" s="17"/>
      <c r="UCE203" s="17"/>
      <c r="UCF203" s="17"/>
      <c r="UCG203" s="17"/>
      <c r="UCH203" s="17"/>
      <c r="UCI203" s="17"/>
      <c r="UCJ203" s="17"/>
      <c r="UCK203" s="17"/>
      <c r="UCL203" s="17"/>
      <c r="UCM203" s="17"/>
      <c r="UCN203" s="17"/>
      <c r="UCO203" s="17"/>
      <c r="UCP203" s="17"/>
      <c r="UCQ203" s="17"/>
      <c r="UCR203" s="17"/>
      <c r="UCS203" s="17"/>
      <c r="UCT203" s="17"/>
      <c r="UCU203" s="17"/>
      <c r="UCV203" s="17"/>
      <c r="UCW203" s="17"/>
      <c r="UCX203" s="17"/>
      <c r="UCY203" s="17"/>
      <c r="UCZ203" s="17"/>
      <c r="UDA203" s="17"/>
      <c r="UDB203" s="17"/>
      <c r="UDC203" s="17"/>
      <c r="UDD203" s="17"/>
      <c r="UDE203" s="17"/>
      <c r="UDF203" s="17"/>
      <c r="UDG203" s="17"/>
      <c r="UDH203" s="17"/>
      <c r="UDI203" s="17"/>
      <c r="UDJ203" s="17"/>
      <c r="UDK203" s="17"/>
      <c r="UDL203" s="17"/>
      <c r="UDM203" s="17"/>
      <c r="UDN203" s="17"/>
      <c r="UDO203" s="17"/>
      <c r="UDP203" s="17"/>
      <c r="UDQ203" s="17"/>
      <c r="UDR203" s="17"/>
      <c r="UDS203" s="17"/>
      <c r="UDT203" s="17"/>
      <c r="UDU203" s="17"/>
      <c r="UDV203" s="17"/>
      <c r="UDW203" s="17"/>
      <c r="UDX203" s="17"/>
      <c r="UDY203" s="17"/>
      <c r="UDZ203" s="17"/>
      <c r="UEA203" s="17"/>
      <c r="UEB203" s="17"/>
      <c r="UEC203" s="17"/>
      <c r="UED203" s="17"/>
      <c r="UEE203" s="17"/>
      <c r="UEF203" s="17"/>
      <c r="UEG203" s="17"/>
      <c r="UEH203" s="17"/>
      <c r="UEI203" s="17"/>
      <c r="UEJ203" s="17"/>
      <c r="UEK203" s="17"/>
      <c r="UEL203" s="17"/>
      <c r="UEM203" s="17"/>
      <c r="UEN203" s="17"/>
      <c r="UEO203" s="17"/>
      <c r="UEP203" s="17"/>
      <c r="UEQ203" s="17"/>
      <c r="UER203" s="17"/>
      <c r="UES203" s="17"/>
      <c r="UET203" s="17"/>
      <c r="UEU203" s="17"/>
      <c r="UEV203" s="17"/>
      <c r="UEW203" s="17"/>
      <c r="UEX203" s="17"/>
      <c r="UEY203" s="17"/>
      <c r="UEZ203" s="17"/>
      <c r="UFA203" s="17"/>
      <c r="UFB203" s="17"/>
      <c r="UFC203" s="17"/>
      <c r="UFD203" s="17"/>
      <c r="UFE203" s="17"/>
      <c r="UFF203" s="17"/>
      <c r="UFG203" s="17"/>
      <c r="UFH203" s="17"/>
      <c r="UFI203" s="17"/>
      <c r="UFJ203" s="17"/>
      <c r="UFK203" s="17"/>
      <c r="UFL203" s="17"/>
      <c r="UFM203" s="17"/>
      <c r="UFN203" s="17"/>
      <c r="UFO203" s="17"/>
      <c r="UFP203" s="17"/>
      <c r="UFQ203" s="17"/>
      <c r="UFR203" s="17"/>
      <c r="UFS203" s="17"/>
      <c r="UFT203" s="17"/>
      <c r="UFU203" s="17"/>
      <c r="UFV203" s="17"/>
      <c r="UFW203" s="17"/>
      <c r="UFX203" s="17"/>
      <c r="UFY203" s="17"/>
      <c r="UFZ203" s="17"/>
      <c r="UGA203" s="17"/>
      <c r="UGB203" s="17"/>
      <c r="UGC203" s="17"/>
      <c r="UGD203" s="17"/>
      <c r="UGE203" s="17"/>
      <c r="UGF203" s="17"/>
      <c r="UGG203" s="17"/>
      <c r="UGH203" s="17"/>
      <c r="UGI203" s="17"/>
      <c r="UGJ203" s="17"/>
      <c r="UGK203" s="17"/>
      <c r="UGL203" s="17"/>
      <c r="UGM203" s="17"/>
      <c r="UGN203" s="17"/>
      <c r="UGO203" s="17"/>
      <c r="UGP203" s="17"/>
      <c r="UGQ203" s="17"/>
      <c r="UGR203" s="17"/>
      <c r="UGS203" s="17"/>
      <c r="UGT203" s="17"/>
      <c r="UGU203" s="17"/>
      <c r="UGV203" s="17"/>
      <c r="UGW203" s="17"/>
      <c r="UGX203" s="17"/>
      <c r="UGY203" s="17"/>
      <c r="UGZ203" s="17"/>
      <c r="UHA203" s="17"/>
      <c r="UHB203" s="17"/>
      <c r="UHC203" s="17"/>
      <c r="UHD203" s="17"/>
      <c r="UHE203" s="17"/>
      <c r="UHF203" s="17"/>
      <c r="UHG203" s="17"/>
      <c r="UHH203" s="17"/>
      <c r="UHI203" s="17"/>
      <c r="UHJ203" s="17"/>
      <c r="UHK203" s="17"/>
      <c r="UHL203" s="17"/>
      <c r="UHM203" s="17"/>
      <c r="UHN203" s="17"/>
      <c r="UHO203" s="17"/>
      <c r="UHP203" s="17"/>
      <c r="UHQ203" s="17"/>
      <c r="UHR203" s="17"/>
      <c r="UHS203" s="17"/>
      <c r="UHT203" s="17"/>
      <c r="UHU203" s="17"/>
      <c r="UHV203" s="17"/>
      <c r="UHW203" s="17"/>
      <c r="UHX203" s="17"/>
      <c r="UHY203" s="17"/>
      <c r="UHZ203" s="17"/>
      <c r="UIA203" s="17"/>
      <c r="UIB203" s="17"/>
      <c r="UIC203" s="17"/>
      <c r="UID203" s="17"/>
      <c r="UIE203" s="17"/>
      <c r="UIF203" s="17"/>
      <c r="UIG203" s="17"/>
      <c r="UIH203" s="17"/>
      <c r="UII203" s="17"/>
      <c r="UIJ203" s="17"/>
      <c r="UIK203" s="17"/>
      <c r="UIL203" s="17"/>
      <c r="UIM203" s="17"/>
      <c r="UIN203" s="17"/>
      <c r="UIO203" s="17"/>
      <c r="UIP203" s="17"/>
      <c r="UIQ203" s="17"/>
      <c r="UIR203" s="17"/>
      <c r="UIS203" s="17"/>
      <c r="UIT203" s="17"/>
      <c r="UIU203" s="17"/>
      <c r="UIV203" s="17"/>
      <c r="UIW203" s="17"/>
      <c r="UIX203" s="17"/>
      <c r="UIY203" s="17"/>
      <c r="UIZ203" s="17"/>
      <c r="UJA203" s="17"/>
      <c r="UJB203" s="17"/>
      <c r="UJC203" s="17"/>
      <c r="UJD203" s="17"/>
      <c r="UJE203" s="17"/>
      <c r="UJF203" s="17"/>
      <c r="UJG203" s="17"/>
      <c r="UJH203" s="17"/>
      <c r="UJI203" s="17"/>
      <c r="UJJ203" s="17"/>
      <c r="UJK203" s="17"/>
      <c r="UJL203" s="17"/>
      <c r="UJM203" s="17"/>
      <c r="UJN203" s="17"/>
      <c r="UJO203" s="17"/>
      <c r="UJP203" s="17"/>
      <c r="UJQ203" s="17"/>
      <c r="UJR203" s="17"/>
      <c r="UJS203" s="17"/>
      <c r="UJT203" s="17"/>
      <c r="UJU203" s="17"/>
      <c r="UJV203" s="17"/>
      <c r="UJW203" s="17"/>
      <c r="UJX203" s="17"/>
      <c r="UJY203" s="17"/>
      <c r="UJZ203" s="17"/>
      <c r="UKA203" s="17"/>
      <c r="UKB203" s="17"/>
      <c r="UKC203" s="17"/>
      <c r="UKD203" s="17"/>
      <c r="UKE203" s="17"/>
      <c r="UKF203" s="17"/>
      <c r="UKG203" s="17"/>
      <c r="UKH203" s="17"/>
      <c r="UKI203" s="17"/>
      <c r="UKJ203" s="17"/>
      <c r="UKK203" s="17"/>
      <c r="UKL203" s="17"/>
      <c r="UKM203" s="17"/>
      <c r="UKN203" s="17"/>
      <c r="UKO203" s="17"/>
      <c r="UKP203" s="17"/>
      <c r="UKQ203" s="17"/>
      <c r="UKR203" s="17"/>
      <c r="UKS203" s="17"/>
      <c r="UKT203" s="17"/>
      <c r="UKU203" s="17"/>
      <c r="UKV203" s="17"/>
      <c r="UKW203" s="17"/>
      <c r="UKX203" s="17"/>
      <c r="UKY203" s="17"/>
      <c r="UKZ203" s="17"/>
      <c r="ULA203" s="17"/>
      <c r="ULB203" s="17"/>
      <c r="ULC203" s="17"/>
      <c r="ULD203" s="17"/>
      <c r="ULE203" s="17"/>
      <c r="ULF203" s="17"/>
      <c r="ULG203" s="17"/>
      <c r="ULH203" s="17"/>
      <c r="ULI203" s="17"/>
      <c r="ULJ203" s="17"/>
      <c r="ULK203" s="17"/>
      <c r="ULL203" s="17"/>
      <c r="ULM203" s="17"/>
      <c r="ULN203" s="17"/>
      <c r="ULO203" s="17"/>
      <c r="ULP203" s="17"/>
      <c r="ULQ203" s="17"/>
      <c r="ULR203" s="17"/>
      <c r="ULS203" s="17"/>
      <c r="ULT203" s="17"/>
      <c r="ULU203" s="17"/>
      <c r="ULV203" s="17"/>
      <c r="ULW203" s="17"/>
      <c r="ULX203" s="17"/>
      <c r="ULY203" s="17"/>
      <c r="ULZ203" s="17"/>
      <c r="UMA203" s="17"/>
      <c r="UMB203" s="17"/>
      <c r="UMC203" s="17"/>
      <c r="UMD203" s="17"/>
      <c r="UME203" s="17"/>
      <c r="UMF203" s="17"/>
      <c r="UMG203" s="17"/>
      <c r="UMH203" s="17"/>
      <c r="UMI203" s="17"/>
      <c r="UMJ203" s="17"/>
      <c r="UMK203" s="17"/>
      <c r="UML203" s="17"/>
      <c r="UMM203" s="17"/>
      <c r="UMN203" s="17"/>
      <c r="UMO203" s="17"/>
      <c r="UMP203" s="17"/>
      <c r="UMQ203" s="17"/>
      <c r="UMR203" s="17"/>
      <c r="UMS203" s="17"/>
      <c r="UMT203" s="17"/>
      <c r="UMU203" s="17"/>
      <c r="UMV203" s="17"/>
      <c r="UMW203" s="17"/>
      <c r="UMX203" s="17"/>
      <c r="UMY203" s="17"/>
      <c r="UMZ203" s="17"/>
      <c r="UNA203" s="17"/>
      <c r="UNB203" s="17"/>
      <c r="UNC203" s="17"/>
      <c r="UND203" s="17"/>
      <c r="UNE203" s="17"/>
      <c r="UNF203" s="17"/>
      <c r="UNG203" s="17"/>
      <c r="UNH203" s="17"/>
      <c r="UNI203" s="17"/>
      <c r="UNJ203" s="17"/>
      <c r="UNK203" s="17"/>
      <c r="UNL203" s="17"/>
      <c r="UNM203" s="17"/>
      <c r="UNN203" s="17"/>
      <c r="UNO203" s="17"/>
      <c r="UNP203" s="17"/>
      <c r="UNQ203" s="17"/>
      <c r="UNR203" s="17"/>
      <c r="UNS203" s="17"/>
      <c r="UNT203" s="17"/>
      <c r="UNU203" s="17"/>
      <c r="UNV203" s="17"/>
      <c r="UNW203" s="17"/>
      <c r="UNX203" s="17"/>
      <c r="UNY203" s="17"/>
      <c r="UNZ203" s="17"/>
      <c r="UOA203" s="17"/>
      <c r="UOB203" s="17"/>
      <c r="UOC203" s="17"/>
      <c r="UOD203" s="17"/>
      <c r="UOE203" s="17"/>
      <c r="UOF203" s="17"/>
      <c r="UOG203" s="17"/>
      <c r="UOH203" s="17"/>
      <c r="UOI203" s="17"/>
      <c r="UOJ203" s="17"/>
      <c r="UOK203" s="17"/>
      <c r="UOL203" s="17"/>
      <c r="UOM203" s="17"/>
      <c r="UON203" s="17"/>
      <c r="UOO203" s="17"/>
      <c r="UOP203" s="17"/>
      <c r="UOQ203" s="17"/>
      <c r="UOR203" s="17"/>
      <c r="UOS203" s="17"/>
      <c r="UOT203" s="17"/>
      <c r="UOU203" s="17"/>
      <c r="UOV203" s="17"/>
      <c r="UOW203" s="17"/>
      <c r="UOX203" s="17"/>
      <c r="UOY203" s="17"/>
      <c r="UOZ203" s="17"/>
      <c r="UPA203" s="17"/>
      <c r="UPB203" s="17"/>
      <c r="UPC203" s="17"/>
      <c r="UPD203" s="17"/>
      <c r="UPE203" s="17"/>
      <c r="UPF203" s="17"/>
      <c r="UPG203" s="17"/>
      <c r="UPH203" s="17"/>
      <c r="UPI203" s="17"/>
      <c r="UPJ203" s="17"/>
      <c r="UPK203" s="17"/>
      <c r="UPL203" s="17"/>
      <c r="UPM203" s="17"/>
      <c r="UPN203" s="17"/>
      <c r="UPO203" s="17"/>
      <c r="UPP203" s="17"/>
      <c r="UPQ203" s="17"/>
      <c r="UPR203" s="17"/>
      <c r="UPS203" s="17"/>
      <c r="UPT203" s="17"/>
      <c r="UPU203" s="17"/>
      <c r="UPV203" s="17"/>
      <c r="UPW203" s="17"/>
      <c r="UPX203" s="17"/>
      <c r="UPY203" s="17"/>
      <c r="UPZ203" s="17"/>
      <c r="UQA203" s="17"/>
      <c r="UQB203" s="17"/>
      <c r="UQC203" s="17"/>
      <c r="UQD203" s="17"/>
      <c r="UQE203" s="17"/>
      <c r="UQF203" s="17"/>
      <c r="UQG203" s="17"/>
      <c r="UQH203" s="17"/>
      <c r="UQI203" s="17"/>
      <c r="UQJ203" s="17"/>
      <c r="UQK203" s="17"/>
      <c r="UQL203" s="17"/>
      <c r="UQM203" s="17"/>
      <c r="UQN203" s="17"/>
      <c r="UQO203" s="17"/>
      <c r="UQP203" s="17"/>
      <c r="UQQ203" s="17"/>
      <c r="UQR203" s="17"/>
      <c r="UQS203" s="17"/>
      <c r="UQT203" s="17"/>
      <c r="UQU203" s="17"/>
      <c r="UQV203" s="17"/>
      <c r="UQW203" s="17"/>
      <c r="UQX203" s="17"/>
      <c r="UQY203" s="17"/>
      <c r="UQZ203" s="17"/>
      <c r="URA203" s="17"/>
      <c r="URB203" s="17"/>
      <c r="URC203" s="17"/>
      <c r="URD203" s="17"/>
      <c r="URE203" s="17"/>
      <c r="URF203" s="17"/>
      <c r="URG203" s="17"/>
      <c r="URH203" s="17"/>
      <c r="URI203" s="17"/>
      <c r="URJ203" s="17"/>
      <c r="URK203" s="17"/>
      <c r="URL203" s="17"/>
      <c r="URM203" s="17"/>
      <c r="URN203" s="17"/>
      <c r="URO203" s="17"/>
      <c r="URP203" s="17"/>
      <c r="URQ203" s="17"/>
      <c r="URR203" s="17"/>
      <c r="URS203" s="17"/>
      <c r="URT203" s="17"/>
      <c r="URU203" s="17"/>
      <c r="URV203" s="17"/>
      <c r="URW203" s="17"/>
      <c r="URX203" s="17"/>
      <c r="URY203" s="17"/>
      <c r="URZ203" s="17"/>
      <c r="USA203" s="17"/>
      <c r="USB203" s="17"/>
      <c r="USC203" s="17"/>
      <c r="USD203" s="17"/>
      <c r="USE203" s="17"/>
      <c r="USF203" s="17"/>
      <c r="USG203" s="17"/>
      <c r="USH203" s="17"/>
      <c r="USI203" s="17"/>
      <c r="USJ203" s="17"/>
      <c r="USK203" s="17"/>
      <c r="USL203" s="17"/>
      <c r="USM203" s="17"/>
      <c r="USN203" s="17"/>
      <c r="USO203" s="17"/>
      <c r="USP203" s="17"/>
      <c r="USQ203" s="17"/>
      <c r="USR203" s="17"/>
      <c r="USS203" s="17"/>
      <c r="UST203" s="17"/>
      <c r="USU203" s="17"/>
      <c r="USV203" s="17"/>
      <c r="USW203" s="17"/>
      <c r="USX203" s="17"/>
      <c r="USY203" s="17"/>
      <c r="USZ203" s="17"/>
      <c r="UTA203" s="17"/>
      <c r="UTB203" s="17"/>
      <c r="UTC203" s="17"/>
      <c r="UTD203" s="17"/>
      <c r="UTE203" s="17"/>
      <c r="UTF203" s="17"/>
      <c r="UTG203" s="17"/>
      <c r="UTH203" s="17"/>
      <c r="UTI203" s="17"/>
      <c r="UTJ203" s="17"/>
      <c r="UTK203" s="17"/>
      <c r="UTL203" s="17"/>
      <c r="UTM203" s="17"/>
      <c r="UTN203" s="17"/>
      <c r="UTO203" s="17"/>
      <c r="UTP203" s="17"/>
      <c r="UTQ203" s="17"/>
      <c r="UTR203" s="17"/>
      <c r="UTS203" s="17"/>
      <c r="UTT203" s="17"/>
      <c r="UTU203" s="17"/>
      <c r="UTV203" s="17"/>
      <c r="UTW203" s="17"/>
      <c r="UTX203" s="17"/>
      <c r="UTY203" s="17"/>
      <c r="UTZ203" s="17"/>
      <c r="UUA203" s="17"/>
      <c r="UUB203" s="17"/>
      <c r="UUC203" s="17"/>
      <c r="UUD203" s="17"/>
      <c r="UUE203" s="17"/>
      <c r="UUF203" s="17"/>
      <c r="UUG203" s="17"/>
      <c r="UUH203" s="17"/>
      <c r="UUI203" s="17"/>
      <c r="UUJ203" s="17"/>
      <c r="UUK203" s="17"/>
      <c r="UUL203" s="17"/>
      <c r="UUM203" s="17"/>
      <c r="UUN203" s="17"/>
      <c r="UUO203" s="17"/>
      <c r="UUP203" s="17"/>
      <c r="UUQ203" s="17"/>
      <c r="UUR203" s="17"/>
      <c r="UUS203" s="17"/>
      <c r="UUT203" s="17"/>
      <c r="UUU203" s="17"/>
      <c r="UUV203" s="17"/>
      <c r="UUW203" s="17"/>
      <c r="UUX203" s="17"/>
      <c r="UUY203" s="17"/>
      <c r="UUZ203" s="17"/>
      <c r="UVA203" s="17"/>
      <c r="UVB203" s="17"/>
      <c r="UVC203" s="17"/>
      <c r="UVD203" s="17"/>
      <c r="UVE203" s="17"/>
      <c r="UVF203" s="17"/>
      <c r="UVG203" s="17"/>
      <c r="UVH203" s="17"/>
      <c r="UVI203" s="17"/>
      <c r="UVJ203" s="17"/>
      <c r="UVK203" s="17"/>
      <c r="UVL203" s="17"/>
      <c r="UVM203" s="17"/>
      <c r="UVN203" s="17"/>
      <c r="UVO203" s="17"/>
      <c r="UVP203" s="17"/>
      <c r="UVQ203" s="17"/>
      <c r="UVR203" s="17"/>
      <c r="UVS203" s="17"/>
      <c r="UVT203" s="17"/>
      <c r="UVU203" s="17"/>
      <c r="UVV203" s="17"/>
      <c r="UVW203" s="17"/>
      <c r="UVX203" s="17"/>
      <c r="UVY203" s="17"/>
      <c r="UVZ203" s="17"/>
      <c r="UWA203" s="17"/>
      <c r="UWB203" s="17"/>
      <c r="UWC203" s="17"/>
      <c r="UWD203" s="17"/>
      <c r="UWE203" s="17"/>
      <c r="UWF203" s="17"/>
      <c r="UWG203" s="17"/>
      <c r="UWH203" s="17"/>
      <c r="UWI203" s="17"/>
      <c r="UWJ203" s="17"/>
      <c r="UWK203" s="17"/>
      <c r="UWL203" s="17"/>
      <c r="UWM203" s="17"/>
      <c r="UWN203" s="17"/>
      <c r="UWO203" s="17"/>
      <c r="UWP203" s="17"/>
      <c r="UWQ203" s="17"/>
      <c r="UWR203" s="17"/>
      <c r="UWS203" s="17"/>
      <c r="UWT203" s="17"/>
      <c r="UWU203" s="17"/>
      <c r="UWV203" s="17"/>
      <c r="UWW203" s="17"/>
      <c r="UWX203" s="17"/>
      <c r="UWY203" s="17"/>
      <c r="UWZ203" s="17"/>
      <c r="UXA203" s="17"/>
      <c r="UXB203" s="17"/>
      <c r="UXC203" s="17"/>
      <c r="UXD203" s="17"/>
      <c r="UXE203" s="17"/>
      <c r="UXF203" s="17"/>
      <c r="UXG203" s="17"/>
      <c r="UXH203" s="17"/>
      <c r="UXI203" s="17"/>
      <c r="UXJ203" s="17"/>
      <c r="UXK203" s="17"/>
      <c r="UXL203" s="17"/>
      <c r="UXM203" s="17"/>
      <c r="UXN203" s="17"/>
      <c r="UXO203" s="17"/>
      <c r="UXP203" s="17"/>
      <c r="UXQ203" s="17"/>
      <c r="UXR203" s="17"/>
      <c r="UXS203" s="17"/>
      <c r="UXT203" s="17"/>
      <c r="UXU203" s="17"/>
      <c r="UXV203" s="17"/>
      <c r="UXW203" s="17"/>
      <c r="UXX203" s="17"/>
      <c r="UXY203" s="17"/>
      <c r="UXZ203" s="17"/>
      <c r="UYA203" s="17"/>
      <c r="UYB203" s="17"/>
      <c r="UYC203" s="17"/>
      <c r="UYD203" s="17"/>
      <c r="UYE203" s="17"/>
      <c r="UYF203" s="17"/>
      <c r="UYG203" s="17"/>
      <c r="UYH203" s="17"/>
      <c r="UYI203" s="17"/>
      <c r="UYJ203" s="17"/>
      <c r="UYK203" s="17"/>
      <c r="UYL203" s="17"/>
      <c r="UYM203" s="17"/>
      <c r="UYN203" s="17"/>
      <c r="UYO203" s="17"/>
      <c r="UYP203" s="17"/>
      <c r="UYQ203" s="17"/>
      <c r="UYR203" s="17"/>
      <c r="UYS203" s="17"/>
      <c r="UYT203" s="17"/>
      <c r="UYU203" s="17"/>
      <c r="UYV203" s="17"/>
      <c r="UYW203" s="17"/>
      <c r="UYX203" s="17"/>
      <c r="UYY203" s="17"/>
      <c r="UYZ203" s="17"/>
      <c r="UZA203" s="17"/>
      <c r="UZB203" s="17"/>
      <c r="UZC203" s="17"/>
      <c r="UZD203" s="17"/>
      <c r="UZE203" s="17"/>
      <c r="UZF203" s="17"/>
      <c r="UZG203" s="17"/>
      <c r="UZH203" s="17"/>
      <c r="UZI203" s="17"/>
      <c r="UZJ203" s="17"/>
      <c r="UZK203" s="17"/>
      <c r="UZL203" s="17"/>
      <c r="UZM203" s="17"/>
      <c r="UZN203" s="17"/>
      <c r="UZO203" s="17"/>
      <c r="UZP203" s="17"/>
      <c r="UZQ203" s="17"/>
      <c r="UZR203" s="17"/>
      <c r="UZS203" s="17"/>
      <c r="UZT203" s="17"/>
      <c r="UZU203" s="17"/>
      <c r="UZV203" s="17"/>
      <c r="UZW203" s="17"/>
      <c r="UZX203" s="17"/>
      <c r="UZY203" s="17"/>
      <c r="UZZ203" s="17"/>
      <c r="VAA203" s="17"/>
      <c r="VAB203" s="17"/>
      <c r="VAC203" s="17"/>
      <c r="VAD203" s="17"/>
      <c r="VAE203" s="17"/>
      <c r="VAF203" s="17"/>
      <c r="VAG203" s="17"/>
      <c r="VAH203" s="17"/>
      <c r="VAI203" s="17"/>
      <c r="VAJ203" s="17"/>
      <c r="VAK203" s="17"/>
      <c r="VAL203" s="17"/>
      <c r="VAM203" s="17"/>
      <c r="VAN203" s="17"/>
      <c r="VAO203" s="17"/>
      <c r="VAP203" s="17"/>
      <c r="VAQ203" s="17"/>
      <c r="VAR203" s="17"/>
      <c r="VAS203" s="17"/>
      <c r="VAT203" s="17"/>
      <c r="VAU203" s="17"/>
      <c r="VAV203" s="17"/>
      <c r="VAW203" s="17"/>
      <c r="VAX203" s="17"/>
      <c r="VAY203" s="17"/>
      <c r="VAZ203" s="17"/>
      <c r="VBA203" s="17"/>
      <c r="VBB203" s="17"/>
      <c r="VBC203" s="17"/>
      <c r="VBD203" s="17"/>
      <c r="VBE203" s="17"/>
      <c r="VBF203" s="17"/>
      <c r="VBG203" s="17"/>
      <c r="VBH203" s="17"/>
      <c r="VBI203" s="17"/>
      <c r="VBJ203" s="17"/>
      <c r="VBK203" s="17"/>
      <c r="VBL203" s="17"/>
      <c r="VBM203" s="17"/>
      <c r="VBN203" s="17"/>
      <c r="VBO203" s="17"/>
      <c r="VBP203" s="17"/>
      <c r="VBQ203" s="17"/>
      <c r="VBR203" s="17"/>
      <c r="VBS203" s="17"/>
      <c r="VBT203" s="17"/>
      <c r="VBU203" s="17"/>
      <c r="VBV203" s="17"/>
      <c r="VBW203" s="17"/>
      <c r="VBX203" s="17"/>
      <c r="VBY203" s="17"/>
      <c r="VBZ203" s="17"/>
      <c r="VCA203" s="17"/>
      <c r="VCB203" s="17"/>
      <c r="VCC203" s="17"/>
      <c r="VCD203" s="17"/>
      <c r="VCE203" s="17"/>
      <c r="VCF203" s="17"/>
      <c r="VCG203" s="17"/>
      <c r="VCH203" s="17"/>
      <c r="VCI203" s="17"/>
      <c r="VCJ203" s="17"/>
      <c r="VCK203" s="17"/>
      <c r="VCL203" s="17"/>
      <c r="VCM203" s="17"/>
      <c r="VCN203" s="17"/>
      <c r="VCO203" s="17"/>
      <c r="VCP203" s="17"/>
      <c r="VCQ203" s="17"/>
      <c r="VCR203" s="17"/>
      <c r="VCS203" s="17"/>
      <c r="VCT203" s="17"/>
      <c r="VCU203" s="17"/>
      <c r="VCV203" s="17"/>
      <c r="VCW203" s="17"/>
      <c r="VCX203" s="17"/>
      <c r="VCY203" s="17"/>
      <c r="VCZ203" s="17"/>
      <c r="VDA203" s="17"/>
      <c r="VDB203" s="17"/>
      <c r="VDC203" s="17"/>
      <c r="VDD203" s="17"/>
      <c r="VDE203" s="17"/>
      <c r="VDF203" s="17"/>
      <c r="VDG203" s="17"/>
      <c r="VDH203" s="17"/>
      <c r="VDI203" s="17"/>
      <c r="VDJ203" s="17"/>
      <c r="VDK203" s="17"/>
      <c r="VDL203" s="17"/>
      <c r="VDM203" s="17"/>
      <c r="VDN203" s="17"/>
      <c r="VDO203" s="17"/>
      <c r="VDP203" s="17"/>
      <c r="VDQ203" s="17"/>
      <c r="VDR203" s="17"/>
      <c r="VDS203" s="17"/>
      <c r="VDT203" s="17"/>
      <c r="VDU203" s="17"/>
      <c r="VDV203" s="17"/>
      <c r="VDW203" s="17"/>
      <c r="VDX203" s="17"/>
      <c r="VDY203" s="17"/>
      <c r="VDZ203" s="17"/>
      <c r="VEA203" s="17"/>
      <c r="VEB203" s="17"/>
      <c r="VEC203" s="17"/>
      <c r="VED203" s="17"/>
      <c r="VEE203" s="17"/>
      <c r="VEF203" s="17"/>
      <c r="VEG203" s="17"/>
      <c r="VEH203" s="17"/>
      <c r="VEI203" s="17"/>
      <c r="VEJ203" s="17"/>
      <c r="VEK203" s="17"/>
      <c r="VEL203" s="17"/>
      <c r="VEM203" s="17"/>
      <c r="VEN203" s="17"/>
      <c r="VEO203" s="17"/>
      <c r="VEP203" s="17"/>
      <c r="VEQ203" s="17"/>
      <c r="VER203" s="17"/>
      <c r="VES203" s="17"/>
      <c r="VET203" s="17"/>
      <c r="VEU203" s="17"/>
      <c r="VEV203" s="17"/>
      <c r="VEW203" s="17"/>
      <c r="VEX203" s="17"/>
      <c r="VEY203" s="17"/>
      <c r="VEZ203" s="17"/>
      <c r="VFA203" s="17"/>
      <c r="VFB203" s="17"/>
      <c r="VFC203" s="17"/>
      <c r="VFD203" s="17"/>
      <c r="VFE203" s="17"/>
      <c r="VFF203" s="17"/>
      <c r="VFG203" s="17"/>
      <c r="VFH203" s="17"/>
      <c r="VFI203" s="17"/>
      <c r="VFJ203" s="17"/>
      <c r="VFK203" s="17"/>
      <c r="VFL203" s="17"/>
      <c r="VFM203" s="17"/>
      <c r="VFN203" s="17"/>
      <c r="VFO203" s="17"/>
      <c r="VFP203" s="17"/>
      <c r="VFQ203" s="17"/>
      <c r="VFR203" s="17"/>
      <c r="VFS203" s="17"/>
      <c r="VFT203" s="17"/>
      <c r="VFU203" s="17"/>
      <c r="VFV203" s="17"/>
      <c r="VFW203" s="17"/>
      <c r="VFX203" s="17"/>
      <c r="VFY203" s="17"/>
      <c r="VFZ203" s="17"/>
      <c r="VGA203" s="17"/>
      <c r="VGB203" s="17"/>
      <c r="VGC203" s="17"/>
      <c r="VGD203" s="17"/>
      <c r="VGE203" s="17"/>
      <c r="VGF203" s="17"/>
      <c r="VGG203" s="17"/>
      <c r="VGH203" s="17"/>
      <c r="VGI203" s="17"/>
      <c r="VGJ203" s="17"/>
      <c r="VGK203" s="17"/>
      <c r="VGL203" s="17"/>
      <c r="VGM203" s="17"/>
      <c r="VGN203" s="17"/>
      <c r="VGO203" s="17"/>
      <c r="VGP203" s="17"/>
      <c r="VGQ203" s="17"/>
      <c r="VGR203" s="17"/>
      <c r="VGS203" s="17"/>
      <c r="VGT203" s="17"/>
      <c r="VGU203" s="17"/>
      <c r="VGV203" s="17"/>
      <c r="VGW203" s="17"/>
      <c r="VGX203" s="17"/>
      <c r="VGY203" s="17"/>
      <c r="VGZ203" s="17"/>
      <c r="VHA203" s="17"/>
      <c r="VHB203" s="17"/>
      <c r="VHC203" s="17"/>
      <c r="VHD203" s="17"/>
      <c r="VHE203" s="17"/>
      <c r="VHF203" s="17"/>
      <c r="VHG203" s="17"/>
      <c r="VHH203" s="17"/>
      <c r="VHI203" s="17"/>
      <c r="VHJ203" s="17"/>
      <c r="VHK203" s="17"/>
      <c r="VHL203" s="17"/>
      <c r="VHM203" s="17"/>
      <c r="VHN203" s="17"/>
      <c r="VHO203" s="17"/>
      <c r="VHP203" s="17"/>
      <c r="VHQ203" s="17"/>
      <c r="VHR203" s="17"/>
      <c r="VHS203" s="17"/>
      <c r="VHT203" s="17"/>
      <c r="VHU203" s="17"/>
      <c r="VHV203" s="17"/>
      <c r="VHW203" s="17"/>
      <c r="VHX203" s="17"/>
      <c r="VHY203" s="17"/>
      <c r="VHZ203" s="17"/>
      <c r="VIA203" s="17"/>
      <c r="VIB203" s="17"/>
      <c r="VIC203" s="17"/>
      <c r="VID203" s="17"/>
      <c r="VIE203" s="17"/>
      <c r="VIF203" s="17"/>
      <c r="VIG203" s="17"/>
      <c r="VIH203" s="17"/>
      <c r="VII203" s="17"/>
      <c r="VIJ203" s="17"/>
      <c r="VIK203" s="17"/>
      <c r="VIL203" s="17"/>
      <c r="VIM203" s="17"/>
      <c r="VIN203" s="17"/>
      <c r="VIO203" s="17"/>
      <c r="VIP203" s="17"/>
      <c r="VIQ203" s="17"/>
      <c r="VIR203" s="17"/>
      <c r="VIS203" s="17"/>
      <c r="VIT203" s="17"/>
      <c r="VIU203" s="17"/>
      <c r="VIV203" s="17"/>
      <c r="VIW203" s="17"/>
      <c r="VIX203" s="17"/>
      <c r="VIY203" s="17"/>
      <c r="VIZ203" s="17"/>
      <c r="VJA203" s="17"/>
      <c r="VJB203" s="17"/>
      <c r="VJC203" s="17"/>
      <c r="VJD203" s="17"/>
      <c r="VJE203" s="17"/>
      <c r="VJF203" s="17"/>
      <c r="VJG203" s="17"/>
      <c r="VJH203" s="17"/>
      <c r="VJI203" s="17"/>
      <c r="VJJ203" s="17"/>
      <c r="VJK203" s="17"/>
      <c r="VJL203" s="17"/>
      <c r="VJM203" s="17"/>
      <c r="VJN203" s="17"/>
      <c r="VJO203" s="17"/>
      <c r="VJP203" s="17"/>
      <c r="VJQ203" s="17"/>
      <c r="VJR203" s="17"/>
      <c r="VJS203" s="17"/>
      <c r="VJT203" s="17"/>
      <c r="VJU203" s="17"/>
      <c r="VJV203" s="17"/>
      <c r="VJW203" s="17"/>
      <c r="VJX203" s="17"/>
      <c r="VJY203" s="17"/>
      <c r="VJZ203" s="17"/>
      <c r="VKA203" s="17"/>
      <c r="VKB203" s="17"/>
      <c r="VKC203" s="17"/>
      <c r="VKD203" s="17"/>
      <c r="VKE203" s="17"/>
      <c r="VKF203" s="17"/>
      <c r="VKG203" s="17"/>
      <c r="VKH203" s="17"/>
      <c r="VKI203" s="17"/>
      <c r="VKJ203" s="17"/>
      <c r="VKK203" s="17"/>
      <c r="VKL203" s="17"/>
      <c r="VKM203" s="17"/>
      <c r="VKN203" s="17"/>
      <c r="VKO203" s="17"/>
      <c r="VKP203" s="17"/>
      <c r="VKQ203" s="17"/>
      <c r="VKR203" s="17"/>
      <c r="VKS203" s="17"/>
      <c r="VKT203" s="17"/>
      <c r="VKU203" s="17"/>
      <c r="VKV203" s="17"/>
      <c r="VKW203" s="17"/>
      <c r="VKX203" s="17"/>
      <c r="VKY203" s="17"/>
      <c r="VKZ203" s="17"/>
      <c r="VLA203" s="17"/>
      <c r="VLB203" s="17"/>
      <c r="VLC203" s="17"/>
      <c r="VLD203" s="17"/>
      <c r="VLE203" s="17"/>
      <c r="VLF203" s="17"/>
      <c r="VLG203" s="17"/>
      <c r="VLH203" s="17"/>
      <c r="VLI203" s="17"/>
      <c r="VLJ203" s="17"/>
      <c r="VLK203" s="17"/>
      <c r="VLL203" s="17"/>
      <c r="VLM203" s="17"/>
      <c r="VLN203" s="17"/>
      <c r="VLO203" s="17"/>
      <c r="VLP203" s="17"/>
      <c r="VLQ203" s="17"/>
      <c r="VLR203" s="17"/>
      <c r="VLS203" s="17"/>
      <c r="VLT203" s="17"/>
      <c r="VLU203" s="17"/>
      <c r="VLV203" s="17"/>
      <c r="VLW203" s="17"/>
      <c r="VLX203" s="17"/>
      <c r="VLY203" s="17"/>
      <c r="VLZ203" s="17"/>
      <c r="VMA203" s="17"/>
      <c r="VMB203" s="17"/>
      <c r="VMC203" s="17"/>
      <c r="VMD203" s="17"/>
      <c r="VME203" s="17"/>
      <c r="VMF203" s="17"/>
      <c r="VMG203" s="17"/>
      <c r="VMH203" s="17"/>
      <c r="VMI203" s="17"/>
      <c r="VMJ203" s="17"/>
      <c r="VMK203" s="17"/>
      <c r="VML203" s="17"/>
      <c r="VMM203" s="17"/>
      <c r="VMN203" s="17"/>
      <c r="VMO203" s="17"/>
      <c r="VMP203" s="17"/>
      <c r="VMQ203" s="17"/>
      <c r="VMR203" s="17"/>
      <c r="VMS203" s="17"/>
      <c r="VMT203" s="17"/>
      <c r="VMU203" s="17"/>
      <c r="VMV203" s="17"/>
      <c r="VMW203" s="17"/>
      <c r="VMX203" s="17"/>
      <c r="VMY203" s="17"/>
      <c r="VMZ203" s="17"/>
      <c r="VNA203" s="17"/>
      <c r="VNB203" s="17"/>
      <c r="VNC203" s="17"/>
      <c r="VND203" s="17"/>
      <c r="VNE203" s="17"/>
      <c r="VNF203" s="17"/>
      <c r="VNG203" s="17"/>
      <c r="VNH203" s="17"/>
      <c r="VNI203" s="17"/>
      <c r="VNJ203" s="17"/>
      <c r="VNK203" s="17"/>
      <c r="VNL203" s="17"/>
      <c r="VNM203" s="17"/>
      <c r="VNN203" s="17"/>
      <c r="VNO203" s="17"/>
      <c r="VNP203" s="17"/>
      <c r="VNQ203" s="17"/>
      <c r="VNR203" s="17"/>
      <c r="VNS203" s="17"/>
      <c r="VNT203" s="17"/>
      <c r="VNU203" s="17"/>
      <c r="VNV203" s="17"/>
      <c r="VNW203" s="17"/>
      <c r="VNX203" s="17"/>
      <c r="VNY203" s="17"/>
      <c r="VNZ203" s="17"/>
      <c r="VOA203" s="17"/>
      <c r="VOB203" s="17"/>
      <c r="VOC203" s="17"/>
      <c r="VOD203" s="17"/>
      <c r="VOE203" s="17"/>
      <c r="VOF203" s="17"/>
      <c r="VOG203" s="17"/>
      <c r="VOH203" s="17"/>
      <c r="VOI203" s="17"/>
      <c r="VOJ203" s="17"/>
      <c r="VOK203" s="17"/>
      <c r="VOL203" s="17"/>
      <c r="VOM203" s="17"/>
      <c r="VON203" s="17"/>
      <c r="VOO203" s="17"/>
      <c r="VOP203" s="17"/>
      <c r="VOQ203" s="17"/>
      <c r="VOR203" s="17"/>
      <c r="VOS203" s="17"/>
      <c r="VOT203" s="17"/>
      <c r="VOU203" s="17"/>
      <c r="VOV203" s="17"/>
      <c r="VOW203" s="17"/>
      <c r="VOX203" s="17"/>
      <c r="VOY203" s="17"/>
      <c r="VOZ203" s="17"/>
      <c r="VPA203" s="17"/>
      <c r="VPB203" s="17"/>
      <c r="VPC203" s="17"/>
      <c r="VPD203" s="17"/>
      <c r="VPE203" s="17"/>
      <c r="VPF203" s="17"/>
      <c r="VPG203" s="17"/>
      <c r="VPH203" s="17"/>
      <c r="VPI203" s="17"/>
      <c r="VPJ203" s="17"/>
      <c r="VPK203" s="17"/>
      <c r="VPL203" s="17"/>
      <c r="VPM203" s="17"/>
      <c r="VPN203" s="17"/>
      <c r="VPO203" s="17"/>
      <c r="VPP203" s="17"/>
      <c r="VPQ203" s="17"/>
      <c r="VPR203" s="17"/>
      <c r="VPS203" s="17"/>
      <c r="VPT203" s="17"/>
      <c r="VPU203" s="17"/>
      <c r="VPV203" s="17"/>
      <c r="VPW203" s="17"/>
      <c r="VPX203" s="17"/>
      <c r="VPY203" s="17"/>
      <c r="VPZ203" s="17"/>
      <c r="VQA203" s="17"/>
      <c r="VQB203" s="17"/>
      <c r="VQC203" s="17"/>
      <c r="VQD203" s="17"/>
      <c r="VQE203" s="17"/>
      <c r="VQF203" s="17"/>
      <c r="VQG203" s="17"/>
      <c r="VQH203" s="17"/>
      <c r="VQI203" s="17"/>
      <c r="VQJ203" s="17"/>
      <c r="VQK203" s="17"/>
      <c r="VQL203" s="17"/>
      <c r="VQM203" s="17"/>
      <c r="VQN203" s="17"/>
      <c r="VQO203" s="17"/>
      <c r="VQP203" s="17"/>
      <c r="VQQ203" s="17"/>
      <c r="VQR203" s="17"/>
      <c r="VQS203" s="17"/>
      <c r="VQT203" s="17"/>
      <c r="VQU203" s="17"/>
      <c r="VQV203" s="17"/>
      <c r="VQW203" s="17"/>
      <c r="VQX203" s="17"/>
      <c r="VQY203" s="17"/>
      <c r="VQZ203" s="17"/>
      <c r="VRA203" s="17"/>
      <c r="VRB203" s="17"/>
      <c r="VRC203" s="17"/>
      <c r="VRD203" s="17"/>
      <c r="VRE203" s="17"/>
      <c r="VRF203" s="17"/>
      <c r="VRG203" s="17"/>
      <c r="VRH203" s="17"/>
      <c r="VRI203" s="17"/>
      <c r="VRJ203" s="17"/>
      <c r="VRK203" s="17"/>
      <c r="VRL203" s="17"/>
      <c r="VRM203" s="17"/>
      <c r="VRN203" s="17"/>
      <c r="VRO203" s="17"/>
      <c r="VRP203" s="17"/>
      <c r="VRQ203" s="17"/>
      <c r="VRR203" s="17"/>
      <c r="VRS203" s="17"/>
      <c r="VRT203" s="17"/>
      <c r="VRU203" s="17"/>
      <c r="VRV203" s="17"/>
      <c r="VRW203" s="17"/>
      <c r="VRX203" s="17"/>
      <c r="VRY203" s="17"/>
      <c r="VRZ203" s="17"/>
      <c r="VSA203" s="17"/>
      <c r="VSB203" s="17"/>
      <c r="VSC203" s="17"/>
      <c r="VSD203" s="17"/>
      <c r="VSE203" s="17"/>
      <c r="VSF203" s="17"/>
      <c r="VSG203" s="17"/>
      <c r="VSH203" s="17"/>
      <c r="VSI203" s="17"/>
      <c r="VSJ203" s="17"/>
      <c r="VSK203" s="17"/>
      <c r="VSL203" s="17"/>
      <c r="VSM203" s="17"/>
      <c r="VSN203" s="17"/>
      <c r="VSO203" s="17"/>
      <c r="VSP203" s="17"/>
      <c r="VSQ203" s="17"/>
      <c r="VSR203" s="17"/>
      <c r="VSS203" s="17"/>
      <c r="VST203" s="17"/>
      <c r="VSU203" s="17"/>
      <c r="VSV203" s="17"/>
      <c r="VSW203" s="17"/>
      <c r="VSX203" s="17"/>
      <c r="VSY203" s="17"/>
      <c r="VSZ203" s="17"/>
      <c r="VTA203" s="17"/>
      <c r="VTB203" s="17"/>
      <c r="VTC203" s="17"/>
      <c r="VTD203" s="17"/>
      <c r="VTE203" s="17"/>
      <c r="VTF203" s="17"/>
      <c r="VTG203" s="17"/>
      <c r="VTH203" s="17"/>
      <c r="VTI203" s="17"/>
      <c r="VTJ203" s="17"/>
      <c r="VTK203" s="17"/>
      <c r="VTL203" s="17"/>
      <c r="VTM203" s="17"/>
      <c r="VTN203" s="17"/>
      <c r="VTO203" s="17"/>
      <c r="VTP203" s="17"/>
      <c r="VTQ203" s="17"/>
      <c r="VTR203" s="17"/>
      <c r="VTS203" s="17"/>
      <c r="VTT203" s="17"/>
      <c r="VTU203" s="17"/>
      <c r="VTV203" s="17"/>
      <c r="VTW203" s="17"/>
      <c r="VTX203" s="17"/>
      <c r="VTY203" s="17"/>
      <c r="VTZ203" s="17"/>
      <c r="VUA203" s="17"/>
      <c r="VUB203" s="17"/>
      <c r="VUC203" s="17"/>
      <c r="VUD203" s="17"/>
      <c r="VUE203" s="17"/>
      <c r="VUF203" s="17"/>
      <c r="VUG203" s="17"/>
      <c r="VUH203" s="17"/>
      <c r="VUI203" s="17"/>
      <c r="VUJ203" s="17"/>
      <c r="VUK203" s="17"/>
      <c r="VUL203" s="17"/>
      <c r="VUM203" s="17"/>
      <c r="VUN203" s="17"/>
      <c r="VUO203" s="17"/>
      <c r="VUP203" s="17"/>
      <c r="VUQ203" s="17"/>
      <c r="VUR203" s="17"/>
      <c r="VUS203" s="17"/>
      <c r="VUT203" s="17"/>
      <c r="VUU203" s="17"/>
      <c r="VUV203" s="17"/>
      <c r="VUW203" s="17"/>
      <c r="VUX203" s="17"/>
      <c r="VUY203" s="17"/>
      <c r="VUZ203" s="17"/>
      <c r="VVA203" s="17"/>
      <c r="VVB203" s="17"/>
      <c r="VVC203" s="17"/>
      <c r="VVD203" s="17"/>
      <c r="VVE203" s="17"/>
      <c r="VVF203" s="17"/>
      <c r="VVG203" s="17"/>
      <c r="VVH203" s="17"/>
      <c r="VVI203" s="17"/>
      <c r="VVJ203" s="17"/>
      <c r="VVK203" s="17"/>
      <c r="VVL203" s="17"/>
      <c r="VVM203" s="17"/>
      <c r="VVN203" s="17"/>
      <c r="VVO203" s="17"/>
      <c r="VVP203" s="17"/>
      <c r="VVQ203" s="17"/>
      <c r="VVR203" s="17"/>
      <c r="VVS203" s="17"/>
      <c r="VVT203" s="17"/>
      <c r="VVU203" s="17"/>
      <c r="VVV203" s="17"/>
      <c r="VVW203" s="17"/>
      <c r="VVX203" s="17"/>
      <c r="VVY203" s="17"/>
      <c r="VVZ203" s="17"/>
      <c r="VWA203" s="17"/>
      <c r="VWB203" s="17"/>
      <c r="VWC203" s="17"/>
      <c r="VWD203" s="17"/>
      <c r="VWE203" s="17"/>
      <c r="VWF203" s="17"/>
      <c r="VWG203" s="17"/>
      <c r="VWH203" s="17"/>
      <c r="VWI203" s="17"/>
      <c r="VWJ203" s="17"/>
      <c r="VWK203" s="17"/>
      <c r="VWL203" s="17"/>
      <c r="VWM203" s="17"/>
      <c r="VWN203" s="17"/>
      <c r="VWO203" s="17"/>
      <c r="VWP203" s="17"/>
      <c r="VWQ203" s="17"/>
      <c r="VWR203" s="17"/>
      <c r="VWS203" s="17"/>
      <c r="VWT203" s="17"/>
      <c r="VWU203" s="17"/>
      <c r="VWV203" s="17"/>
      <c r="VWW203" s="17"/>
      <c r="VWX203" s="17"/>
      <c r="VWY203" s="17"/>
      <c r="VWZ203" s="17"/>
      <c r="VXA203" s="17"/>
      <c r="VXB203" s="17"/>
      <c r="VXC203" s="17"/>
      <c r="VXD203" s="17"/>
      <c r="VXE203" s="17"/>
      <c r="VXF203" s="17"/>
      <c r="VXG203" s="17"/>
      <c r="VXH203" s="17"/>
      <c r="VXI203" s="17"/>
      <c r="VXJ203" s="17"/>
      <c r="VXK203" s="17"/>
      <c r="VXL203" s="17"/>
      <c r="VXM203" s="17"/>
      <c r="VXN203" s="17"/>
      <c r="VXO203" s="17"/>
      <c r="VXP203" s="17"/>
      <c r="VXQ203" s="17"/>
      <c r="VXR203" s="17"/>
      <c r="VXS203" s="17"/>
      <c r="VXT203" s="17"/>
      <c r="VXU203" s="17"/>
      <c r="VXV203" s="17"/>
      <c r="VXW203" s="17"/>
      <c r="VXX203" s="17"/>
      <c r="VXY203" s="17"/>
      <c r="VXZ203" s="17"/>
      <c r="VYA203" s="17"/>
      <c r="VYB203" s="17"/>
      <c r="VYC203" s="17"/>
      <c r="VYD203" s="17"/>
      <c r="VYE203" s="17"/>
      <c r="VYF203" s="17"/>
      <c r="VYG203" s="17"/>
      <c r="VYH203" s="17"/>
      <c r="VYI203" s="17"/>
      <c r="VYJ203" s="17"/>
      <c r="VYK203" s="17"/>
      <c r="VYL203" s="17"/>
      <c r="VYM203" s="17"/>
      <c r="VYN203" s="17"/>
      <c r="VYO203" s="17"/>
      <c r="VYP203" s="17"/>
      <c r="VYQ203" s="17"/>
      <c r="VYR203" s="17"/>
      <c r="VYS203" s="17"/>
      <c r="VYT203" s="17"/>
      <c r="VYU203" s="17"/>
      <c r="VYV203" s="17"/>
      <c r="VYW203" s="17"/>
      <c r="VYX203" s="17"/>
      <c r="VYY203" s="17"/>
      <c r="VYZ203" s="17"/>
      <c r="VZA203" s="17"/>
      <c r="VZB203" s="17"/>
      <c r="VZC203" s="17"/>
      <c r="VZD203" s="17"/>
      <c r="VZE203" s="17"/>
      <c r="VZF203" s="17"/>
      <c r="VZG203" s="17"/>
      <c r="VZH203" s="17"/>
      <c r="VZI203" s="17"/>
      <c r="VZJ203" s="17"/>
      <c r="VZK203" s="17"/>
      <c r="VZL203" s="17"/>
      <c r="VZM203" s="17"/>
      <c r="VZN203" s="17"/>
      <c r="VZO203" s="17"/>
      <c r="VZP203" s="17"/>
      <c r="VZQ203" s="17"/>
      <c r="VZR203" s="17"/>
      <c r="VZS203" s="17"/>
      <c r="VZT203" s="17"/>
      <c r="VZU203" s="17"/>
      <c r="VZV203" s="17"/>
      <c r="VZW203" s="17"/>
      <c r="VZX203" s="17"/>
      <c r="VZY203" s="17"/>
      <c r="VZZ203" s="17"/>
      <c r="WAA203" s="17"/>
      <c r="WAB203" s="17"/>
      <c r="WAC203" s="17"/>
      <c r="WAD203" s="17"/>
      <c r="WAE203" s="17"/>
      <c r="WAF203" s="17"/>
      <c r="WAG203" s="17"/>
      <c r="WAH203" s="17"/>
      <c r="WAI203" s="17"/>
      <c r="WAJ203" s="17"/>
      <c r="WAK203" s="17"/>
      <c r="WAL203" s="17"/>
      <c r="WAM203" s="17"/>
      <c r="WAN203" s="17"/>
      <c r="WAO203" s="17"/>
      <c r="WAP203" s="17"/>
      <c r="WAQ203" s="17"/>
      <c r="WAR203" s="17"/>
      <c r="WAS203" s="17"/>
      <c r="WAT203" s="17"/>
      <c r="WAU203" s="17"/>
      <c r="WAV203" s="17"/>
      <c r="WAW203" s="17"/>
      <c r="WAX203" s="17"/>
      <c r="WAY203" s="17"/>
      <c r="WAZ203" s="17"/>
      <c r="WBA203" s="17"/>
      <c r="WBB203" s="17"/>
      <c r="WBC203" s="17"/>
      <c r="WBD203" s="17"/>
      <c r="WBE203" s="17"/>
      <c r="WBF203" s="17"/>
      <c r="WBG203" s="17"/>
      <c r="WBH203" s="17"/>
      <c r="WBI203" s="17"/>
      <c r="WBJ203" s="17"/>
      <c r="WBK203" s="17"/>
      <c r="WBL203" s="17"/>
      <c r="WBM203" s="17"/>
      <c r="WBN203" s="17"/>
      <c r="WBO203" s="17"/>
      <c r="WBP203" s="17"/>
      <c r="WBQ203" s="17"/>
      <c r="WBR203" s="17"/>
      <c r="WBS203" s="17"/>
      <c r="WBT203" s="17"/>
      <c r="WBU203" s="17"/>
      <c r="WBV203" s="17"/>
      <c r="WBW203" s="17"/>
      <c r="WBX203" s="17"/>
      <c r="WBY203" s="17"/>
      <c r="WBZ203" s="17"/>
      <c r="WCA203" s="17"/>
      <c r="WCB203" s="17"/>
      <c r="WCC203" s="17"/>
      <c r="WCD203" s="17"/>
      <c r="WCE203" s="17"/>
      <c r="WCF203" s="17"/>
      <c r="WCG203" s="17"/>
      <c r="WCH203" s="17"/>
      <c r="WCI203" s="17"/>
      <c r="WCJ203" s="17"/>
      <c r="WCK203" s="17"/>
      <c r="WCL203" s="17"/>
      <c r="WCM203" s="17"/>
      <c r="WCN203" s="17"/>
      <c r="WCO203" s="17"/>
      <c r="WCP203" s="17"/>
      <c r="WCQ203" s="17"/>
      <c r="WCR203" s="17"/>
      <c r="WCS203" s="17"/>
      <c r="WCT203" s="17"/>
      <c r="WCU203" s="17"/>
      <c r="WCV203" s="17"/>
      <c r="WCW203" s="17"/>
      <c r="WCX203" s="17"/>
      <c r="WCY203" s="17"/>
      <c r="WCZ203" s="17"/>
      <c r="WDA203" s="17"/>
      <c r="WDB203" s="17"/>
      <c r="WDC203" s="17"/>
      <c r="WDD203" s="17"/>
      <c r="WDE203" s="17"/>
      <c r="WDF203" s="17"/>
      <c r="WDG203" s="17"/>
      <c r="WDH203" s="17"/>
      <c r="WDI203" s="17"/>
      <c r="WDJ203" s="17"/>
      <c r="WDK203" s="17"/>
      <c r="WDL203" s="17"/>
      <c r="WDM203" s="17"/>
      <c r="WDN203" s="17"/>
      <c r="WDO203" s="17"/>
      <c r="WDP203" s="17"/>
      <c r="WDQ203" s="17"/>
      <c r="WDR203" s="17"/>
      <c r="WDS203" s="17"/>
      <c r="WDT203" s="17"/>
      <c r="WDU203" s="17"/>
      <c r="WDV203" s="17"/>
      <c r="WDW203" s="17"/>
      <c r="WDX203" s="17"/>
      <c r="WDY203" s="17"/>
      <c r="WDZ203" s="17"/>
      <c r="WEA203" s="17"/>
      <c r="WEB203" s="17"/>
      <c r="WEC203" s="17"/>
      <c r="WED203" s="17"/>
      <c r="WEE203" s="17"/>
      <c r="WEF203" s="17"/>
      <c r="WEG203" s="17"/>
      <c r="WEH203" s="17"/>
      <c r="WEI203" s="17"/>
      <c r="WEJ203" s="17"/>
      <c r="WEK203" s="17"/>
      <c r="WEL203" s="17"/>
      <c r="WEM203" s="17"/>
      <c r="WEN203" s="17"/>
      <c r="WEO203" s="17"/>
      <c r="WEP203" s="17"/>
      <c r="WEQ203" s="17"/>
      <c r="WER203" s="17"/>
      <c r="WES203" s="17"/>
      <c r="WET203" s="17"/>
      <c r="WEU203" s="17"/>
      <c r="WEV203" s="17"/>
      <c r="WEW203" s="17"/>
      <c r="WEX203" s="17"/>
      <c r="WEY203" s="17"/>
      <c r="WEZ203" s="17"/>
      <c r="WFA203" s="17"/>
      <c r="WFB203" s="17"/>
      <c r="WFC203" s="17"/>
      <c r="WFD203" s="17"/>
      <c r="WFE203" s="17"/>
      <c r="WFF203" s="17"/>
      <c r="WFG203" s="17"/>
      <c r="WFH203" s="17"/>
      <c r="WFI203" s="17"/>
      <c r="WFJ203" s="17"/>
      <c r="WFK203" s="17"/>
      <c r="WFL203" s="17"/>
      <c r="WFM203" s="17"/>
      <c r="WFN203" s="17"/>
      <c r="WFO203" s="17"/>
      <c r="WFP203" s="17"/>
      <c r="WFQ203" s="17"/>
      <c r="WFR203" s="17"/>
      <c r="WFS203" s="17"/>
      <c r="WFT203" s="17"/>
      <c r="WFU203" s="17"/>
      <c r="WFV203" s="17"/>
      <c r="WFW203" s="17"/>
      <c r="WFX203" s="17"/>
      <c r="WFY203" s="17"/>
      <c r="WFZ203" s="17"/>
      <c r="WGA203" s="17"/>
      <c r="WGB203" s="17"/>
      <c r="WGC203" s="17"/>
      <c r="WGD203" s="17"/>
      <c r="WGE203" s="17"/>
      <c r="WGF203" s="17"/>
      <c r="WGG203" s="17"/>
      <c r="WGH203" s="17"/>
      <c r="WGI203" s="17"/>
      <c r="WGJ203" s="17"/>
      <c r="WGK203" s="17"/>
      <c r="WGL203" s="17"/>
      <c r="WGM203" s="17"/>
      <c r="WGN203" s="17"/>
      <c r="WGO203" s="17"/>
      <c r="WGP203" s="17"/>
      <c r="WGQ203" s="17"/>
      <c r="WGR203" s="17"/>
      <c r="WGS203" s="17"/>
      <c r="WGT203" s="17"/>
      <c r="WGU203" s="17"/>
      <c r="WGV203" s="17"/>
      <c r="WGW203" s="17"/>
      <c r="WGX203" s="17"/>
      <c r="WGY203" s="17"/>
      <c r="WGZ203" s="17"/>
      <c r="WHA203" s="17"/>
      <c r="WHB203" s="17"/>
      <c r="WHC203" s="17"/>
      <c r="WHD203" s="17"/>
      <c r="WHE203" s="17"/>
      <c r="WHF203" s="17"/>
      <c r="WHG203" s="17"/>
      <c r="WHH203" s="17"/>
      <c r="WHI203" s="17"/>
      <c r="WHJ203" s="17"/>
      <c r="WHK203" s="17"/>
      <c r="WHL203" s="17"/>
      <c r="WHM203" s="17"/>
      <c r="WHN203" s="17"/>
      <c r="WHO203" s="17"/>
      <c r="WHP203" s="17"/>
      <c r="WHQ203" s="17"/>
      <c r="WHR203" s="17"/>
      <c r="WHS203" s="17"/>
      <c r="WHT203" s="17"/>
      <c r="WHU203" s="17"/>
      <c r="WHV203" s="17"/>
      <c r="WHW203" s="17"/>
      <c r="WHX203" s="17"/>
      <c r="WHY203" s="17"/>
      <c r="WHZ203" s="17"/>
      <c r="WIA203" s="17"/>
      <c r="WIB203" s="17"/>
      <c r="WIC203" s="17"/>
      <c r="WID203" s="17"/>
      <c r="WIE203" s="17"/>
      <c r="WIF203" s="17"/>
      <c r="WIG203" s="17"/>
      <c r="WIH203" s="17"/>
      <c r="WII203" s="17"/>
      <c r="WIJ203" s="17"/>
      <c r="WIK203" s="17"/>
      <c r="WIL203" s="17"/>
      <c r="WIM203" s="17"/>
      <c r="WIN203" s="17"/>
      <c r="WIO203" s="17"/>
      <c r="WIP203" s="17"/>
      <c r="WIQ203" s="17"/>
      <c r="WIR203" s="17"/>
      <c r="WIS203" s="17"/>
      <c r="WIT203" s="17"/>
      <c r="WIU203" s="17"/>
      <c r="WIV203" s="17"/>
      <c r="WIW203" s="17"/>
      <c r="WIX203" s="17"/>
      <c r="WIY203" s="17"/>
      <c r="WIZ203" s="17"/>
      <c r="WJA203" s="17"/>
      <c r="WJB203" s="17"/>
      <c r="WJC203" s="17"/>
      <c r="WJD203" s="17"/>
      <c r="WJE203" s="17"/>
      <c r="WJF203" s="17"/>
      <c r="WJG203" s="17"/>
      <c r="WJH203" s="17"/>
      <c r="WJI203" s="17"/>
      <c r="WJJ203" s="17"/>
      <c r="WJK203" s="17"/>
      <c r="WJL203" s="17"/>
      <c r="WJM203" s="17"/>
      <c r="WJN203" s="17"/>
      <c r="WJO203" s="17"/>
      <c r="WJP203" s="17"/>
      <c r="WJQ203" s="17"/>
      <c r="WJR203" s="17"/>
      <c r="WJS203" s="17"/>
      <c r="WJT203" s="17"/>
      <c r="WJU203" s="17"/>
      <c r="WJV203" s="17"/>
      <c r="WJW203" s="17"/>
      <c r="WJX203" s="17"/>
      <c r="WJY203" s="17"/>
      <c r="WJZ203" s="17"/>
      <c r="WKA203" s="17"/>
      <c r="WKB203" s="17"/>
      <c r="WKC203" s="17"/>
      <c r="WKD203" s="17"/>
      <c r="WKE203" s="17"/>
      <c r="WKF203" s="17"/>
      <c r="WKG203" s="17"/>
      <c r="WKH203" s="17"/>
      <c r="WKI203" s="17"/>
      <c r="WKJ203" s="17"/>
      <c r="WKK203" s="17"/>
      <c r="WKL203" s="17"/>
      <c r="WKM203" s="17"/>
      <c r="WKN203" s="17"/>
      <c r="WKO203" s="17"/>
      <c r="WKP203" s="17"/>
      <c r="WKQ203" s="17"/>
      <c r="WKR203" s="17"/>
      <c r="WKS203" s="17"/>
      <c r="WKT203" s="17"/>
      <c r="WKU203" s="17"/>
      <c r="WKV203" s="17"/>
      <c r="WKW203" s="17"/>
      <c r="WKX203" s="17"/>
      <c r="WKY203" s="17"/>
      <c r="WKZ203" s="17"/>
      <c r="WLA203" s="17"/>
      <c r="WLB203" s="17"/>
      <c r="WLC203" s="17"/>
      <c r="WLD203" s="17"/>
      <c r="WLE203" s="17"/>
      <c r="WLF203" s="17"/>
      <c r="WLG203" s="17"/>
      <c r="WLH203" s="17"/>
      <c r="WLI203" s="17"/>
      <c r="WLJ203" s="17"/>
      <c r="WLK203" s="17"/>
      <c r="WLL203" s="17"/>
      <c r="WLM203" s="17"/>
      <c r="WLN203" s="17"/>
      <c r="WLO203" s="17"/>
      <c r="WLP203" s="17"/>
      <c r="WLQ203" s="17"/>
      <c r="WLR203" s="17"/>
      <c r="WLS203" s="17"/>
      <c r="WLT203" s="17"/>
      <c r="WLU203" s="17"/>
      <c r="WLV203" s="17"/>
      <c r="WLW203" s="17"/>
      <c r="WLX203" s="17"/>
      <c r="WLY203" s="17"/>
      <c r="WLZ203" s="17"/>
      <c r="WMA203" s="17"/>
      <c r="WMB203" s="17"/>
      <c r="WMC203" s="17"/>
      <c r="WMD203" s="17"/>
      <c r="WME203" s="17"/>
      <c r="WMF203" s="17"/>
      <c r="WMG203" s="17"/>
      <c r="WMH203" s="17"/>
      <c r="WMI203" s="17"/>
      <c r="WMJ203" s="17"/>
      <c r="WMK203" s="17"/>
      <c r="WML203" s="17"/>
      <c r="WMM203" s="17"/>
      <c r="WMN203" s="17"/>
      <c r="WMO203" s="17"/>
      <c r="WMP203" s="17"/>
      <c r="WMQ203" s="17"/>
      <c r="WMR203" s="17"/>
      <c r="WMS203" s="17"/>
      <c r="WMT203" s="17"/>
      <c r="WMU203" s="17"/>
      <c r="WMV203" s="17"/>
      <c r="WMW203" s="17"/>
      <c r="WMX203" s="17"/>
      <c r="WMY203" s="17"/>
      <c r="WMZ203" s="17"/>
      <c r="WNA203" s="17"/>
      <c r="WNB203" s="17"/>
      <c r="WNC203" s="17"/>
      <c r="WND203" s="17"/>
      <c r="WNE203" s="17"/>
      <c r="WNF203" s="17"/>
      <c r="WNG203" s="17"/>
      <c r="WNH203" s="17"/>
      <c r="WNI203" s="17"/>
      <c r="WNJ203" s="17"/>
      <c r="WNK203" s="17"/>
      <c r="WNL203" s="17"/>
      <c r="WNM203" s="17"/>
      <c r="WNN203" s="17"/>
      <c r="WNO203" s="17"/>
      <c r="WNP203" s="17"/>
      <c r="WNQ203" s="17"/>
      <c r="WNR203" s="17"/>
      <c r="WNS203" s="17"/>
      <c r="WNT203" s="17"/>
      <c r="WNU203" s="17"/>
      <c r="WNV203" s="17"/>
      <c r="WNW203" s="17"/>
      <c r="WNX203" s="17"/>
      <c r="WNY203" s="17"/>
      <c r="WNZ203" s="17"/>
      <c r="WOA203" s="17"/>
      <c r="WOB203" s="17"/>
      <c r="WOC203" s="17"/>
      <c r="WOD203" s="17"/>
      <c r="WOE203" s="17"/>
      <c r="WOF203" s="17"/>
      <c r="WOG203" s="17"/>
      <c r="WOH203" s="17"/>
      <c r="WOI203" s="17"/>
      <c r="WOJ203" s="17"/>
      <c r="WOK203" s="17"/>
      <c r="WOL203" s="17"/>
      <c r="WOM203" s="17"/>
      <c r="WON203" s="17"/>
      <c r="WOO203" s="17"/>
      <c r="WOP203" s="17"/>
      <c r="WOQ203" s="17"/>
      <c r="WOR203" s="17"/>
      <c r="WOS203" s="17"/>
      <c r="WOT203" s="17"/>
      <c r="WOU203" s="17"/>
      <c r="WOV203" s="17"/>
      <c r="WOW203" s="17"/>
      <c r="WOX203" s="17"/>
      <c r="WOY203" s="17"/>
      <c r="WOZ203" s="17"/>
      <c r="WPA203" s="17"/>
      <c r="WPB203" s="17"/>
      <c r="WPC203" s="17"/>
      <c r="WPD203" s="17"/>
      <c r="WPE203" s="17"/>
      <c r="WPF203" s="17"/>
      <c r="WPG203" s="17"/>
      <c r="WPH203" s="17"/>
      <c r="WPI203" s="17"/>
      <c r="WPJ203" s="17"/>
      <c r="WPK203" s="17"/>
      <c r="WPL203" s="17"/>
      <c r="WPM203" s="17"/>
      <c r="WPN203" s="17"/>
      <c r="WPO203" s="17"/>
      <c r="WPP203" s="17"/>
      <c r="WPQ203" s="17"/>
      <c r="WPR203" s="17"/>
      <c r="WPS203" s="17"/>
      <c r="WPT203" s="17"/>
      <c r="WPU203" s="17"/>
      <c r="WPV203" s="17"/>
      <c r="WPW203" s="17"/>
      <c r="WPX203" s="17"/>
      <c r="WPY203" s="17"/>
      <c r="WPZ203" s="17"/>
      <c r="WQA203" s="17"/>
      <c r="WQB203" s="17"/>
      <c r="WQC203" s="17"/>
      <c r="WQD203" s="17"/>
      <c r="WQE203" s="17"/>
      <c r="WQF203" s="17"/>
      <c r="WQG203" s="17"/>
      <c r="WQH203" s="17"/>
      <c r="WQI203" s="17"/>
      <c r="WQJ203" s="17"/>
      <c r="WQK203" s="17"/>
      <c r="WQL203" s="17"/>
      <c r="WQM203" s="17"/>
      <c r="WQN203" s="17"/>
      <c r="WQO203" s="17"/>
      <c r="WQP203" s="17"/>
      <c r="WQQ203" s="17"/>
      <c r="WQR203" s="17"/>
      <c r="WQS203" s="17"/>
      <c r="WQT203" s="17"/>
      <c r="WQU203" s="17"/>
      <c r="WQV203" s="17"/>
      <c r="WQW203" s="17"/>
      <c r="WQX203" s="17"/>
      <c r="WQY203" s="17"/>
      <c r="WQZ203" s="17"/>
      <c r="WRA203" s="17"/>
      <c r="WRB203" s="17"/>
      <c r="WRC203" s="17"/>
      <c r="WRD203" s="17"/>
      <c r="WRE203" s="17"/>
      <c r="WRF203" s="17"/>
      <c r="WRG203" s="17"/>
      <c r="WRH203" s="17"/>
      <c r="WRI203" s="17"/>
      <c r="WRJ203" s="17"/>
      <c r="WRK203" s="17"/>
      <c r="WRL203" s="17"/>
      <c r="WRM203" s="17"/>
      <c r="WRN203" s="17"/>
      <c r="WRO203" s="17"/>
      <c r="WRP203" s="17"/>
      <c r="WRQ203" s="17"/>
      <c r="WRR203" s="17"/>
      <c r="WRS203" s="17"/>
      <c r="WRT203" s="17"/>
      <c r="WRU203" s="17"/>
      <c r="WRV203" s="17"/>
      <c r="WRW203" s="17"/>
      <c r="WRX203" s="17"/>
      <c r="WRY203" s="17"/>
      <c r="WRZ203" s="17"/>
      <c r="WSA203" s="17"/>
      <c r="WSB203" s="17"/>
      <c r="WSC203" s="17"/>
      <c r="WSD203" s="17"/>
      <c r="WSE203" s="17"/>
      <c r="WSF203" s="17"/>
      <c r="WSG203" s="17"/>
      <c r="WSH203" s="17"/>
      <c r="WSI203" s="17"/>
      <c r="WSJ203" s="17"/>
      <c r="WSK203" s="17"/>
      <c r="WSL203" s="17"/>
      <c r="WSM203" s="17"/>
      <c r="WSN203" s="17"/>
      <c r="WSO203" s="17"/>
      <c r="WSP203" s="17"/>
      <c r="WSQ203" s="17"/>
      <c r="WSR203" s="17"/>
      <c r="WSS203" s="17"/>
      <c r="WST203" s="17"/>
      <c r="WSU203" s="17"/>
      <c r="WSV203" s="17"/>
      <c r="WSW203" s="17"/>
      <c r="WSX203" s="17"/>
      <c r="WSY203" s="17"/>
      <c r="WSZ203" s="17"/>
      <c r="WTA203" s="17"/>
      <c r="WTB203" s="17"/>
      <c r="WTC203" s="17"/>
      <c r="WTD203" s="17"/>
      <c r="WTE203" s="17"/>
      <c r="WTF203" s="17"/>
      <c r="WTG203" s="17"/>
      <c r="WTH203" s="17"/>
      <c r="WTI203" s="17"/>
      <c r="WTJ203" s="17"/>
      <c r="WTK203" s="17"/>
      <c r="WTL203" s="17"/>
      <c r="WTM203" s="17"/>
      <c r="WTN203" s="17"/>
      <c r="WTO203" s="17"/>
      <c r="WTP203" s="17"/>
      <c r="WTQ203" s="17"/>
      <c r="WTR203" s="17"/>
      <c r="WTS203" s="17"/>
      <c r="WTT203" s="17"/>
      <c r="WTU203" s="17"/>
      <c r="WTV203" s="17"/>
      <c r="WTW203" s="17"/>
      <c r="WTX203" s="17"/>
      <c r="WTY203" s="17"/>
      <c r="WTZ203" s="17"/>
      <c r="WUA203" s="17"/>
      <c r="WUB203" s="17"/>
      <c r="WUC203" s="17"/>
      <c r="WUD203" s="17"/>
      <c r="WUE203" s="17"/>
      <c r="WUF203" s="17"/>
      <c r="WUG203" s="17"/>
      <c r="WUH203" s="17"/>
      <c r="WUI203" s="17"/>
      <c r="WUJ203" s="17"/>
      <c r="WUK203" s="17"/>
      <c r="WUL203" s="17"/>
      <c r="WUM203" s="17"/>
      <c r="WUN203" s="17"/>
      <c r="WUO203" s="17"/>
      <c r="WUP203" s="17"/>
      <c r="WUQ203" s="17"/>
      <c r="WUR203" s="17"/>
      <c r="WUS203" s="17"/>
      <c r="WUT203" s="17"/>
      <c r="WUU203" s="17"/>
      <c r="WUV203" s="17"/>
      <c r="WUW203" s="17"/>
      <c r="WUX203" s="17"/>
      <c r="WUY203" s="17"/>
      <c r="WUZ203" s="17"/>
      <c r="WVA203" s="17"/>
      <c r="WVB203" s="17"/>
      <c r="WVC203" s="17"/>
      <c r="WVD203" s="17"/>
      <c r="WVE203" s="17"/>
      <c r="WVF203" s="17"/>
      <c r="WVG203" s="17"/>
      <c r="WVH203" s="17"/>
      <c r="WVI203" s="17"/>
      <c r="WVJ203" s="17"/>
      <c r="WVK203" s="17"/>
      <c r="WVL203" s="17"/>
      <c r="WVM203" s="17"/>
      <c r="WVN203" s="17"/>
      <c r="WVO203" s="17"/>
      <c r="WVP203" s="17"/>
      <c r="WVQ203" s="17"/>
      <c r="WVR203" s="17"/>
      <c r="WVS203" s="17"/>
      <c r="WVT203" s="17"/>
      <c r="WVU203" s="17"/>
      <c r="WVV203" s="17"/>
      <c r="WVW203" s="17"/>
      <c r="WVX203" s="17"/>
      <c r="WVY203" s="17"/>
      <c r="WVZ203" s="17"/>
      <c r="WWA203" s="17"/>
      <c r="WWB203" s="17"/>
      <c r="WWC203" s="17"/>
      <c r="WWD203" s="17"/>
      <c r="WWE203" s="17"/>
      <c r="WWF203" s="17"/>
      <c r="WWG203" s="17"/>
      <c r="WWH203" s="17"/>
      <c r="WWI203" s="17"/>
      <c r="WWJ203" s="17"/>
      <c r="WWK203" s="17"/>
      <c r="WWL203" s="17"/>
      <c r="WWM203" s="17"/>
      <c r="WWN203" s="17"/>
      <c r="WWO203" s="17"/>
      <c r="WWP203" s="17"/>
      <c r="WWQ203" s="17"/>
      <c r="WWR203" s="17"/>
      <c r="WWS203" s="17"/>
      <c r="WWT203" s="17"/>
      <c r="WWU203" s="17"/>
      <c r="WWV203" s="17"/>
      <c r="WWW203" s="17"/>
      <c r="WWX203" s="17"/>
      <c r="WWY203" s="17"/>
      <c r="WWZ203" s="17"/>
      <c r="WXA203" s="17"/>
      <c r="WXB203" s="17"/>
      <c r="WXC203" s="17"/>
      <c r="WXD203" s="17"/>
      <c r="WXE203" s="17"/>
      <c r="WXF203" s="17"/>
      <c r="WXG203" s="17"/>
      <c r="WXH203" s="17"/>
      <c r="WXI203" s="17"/>
      <c r="WXJ203" s="17"/>
      <c r="WXK203" s="17"/>
      <c r="WXL203" s="17"/>
      <c r="WXM203" s="17"/>
      <c r="WXN203" s="17"/>
      <c r="WXO203" s="17"/>
      <c r="WXP203" s="17"/>
      <c r="WXQ203" s="17"/>
      <c r="WXR203" s="17"/>
      <c r="WXS203" s="17"/>
      <c r="WXT203" s="17"/>
      <c r="WXU203" s="17"/>
      <c r="WXV203" s="17"/>
      <c r="WXW203" s="17"/>
      <c r="WXX203" s="17"/>
      <c r="WXY203" s="17"/>
      <c r="WXZ203" s="17"/>
      <c r="WYA203" s="17"/>
      <c r="WYB203" s="17"/>
      <c r="WYC203" s="17"/>
      <c r="WYD203" s="17"/>
      <c r="WYE203" s="17"/>
      <c r="WYF203" s="17"/>
      <c r="WYG203" s="17"/>
      <c r="WYH203" s="17"/>
      <c r="WYI203" s="17"/>
      <c r="WYJ203" s="17"/>
      <c r="WYK203" s="17"/>
      <c r="WYL203" s="17"/>
      <c r="WYM203" s="17"/>
      <c r="WYN203" s="17"/>
      <c r="WYO203" s="17"/>
      <c r="WYP203" s="17"/>
      <c r="WYQ203" s="17"/>
      <c r="WYR203" s="17"/>
      <c r="WYS203" s="17"/>
      <c r="WYT203" s="17"/>
      <c r="WYU203" s="17"/>
      <c r="WYV203" s="17"/>
      <c r="WYW203" s="17"/>
      <c r="WYX203" s="17"/>
      <c r="WYY203" s="17"/>
      <c r="WYZ203" s="17"/>
      <c r="WZA203" s="17"/>
      <c r="WZB203" s="17"/>
      <c r="WZC203" s="17"/>
      <c r="WZD203" s="17"/>
      <c r="WZE203" s="17"/>
      <c r="WZF203" s="17"/>
      <c r="WZG203" s="17"/>
      <c r="WZH203" s="17"/>
      <c r="WZI203" s="17"/>
      <c r="WZJ203" s="17"/>
      <c r="WZK203" s="17"/>
      <c r="WZL203" s="17"/>
      <c r="WZM203" s="17"/>
      <c r="WZN203" s="17"/>
      <c r="WZO203" s="17"/>
      <c r="WZP203" s="17"/>
      <c r="WZQ203" s="17"/>
      <c r="WZR203" s="17"/>
      <c r="WZS203" s="17"/>
      <c r="WZT203" s="17"/>
      <c r="WZU203" s="17"/>
      <c r="WZV203" s="17"/>
      <c r="WZW203" s="17"/>
      <c r="WZX203" s="17"/>
      <c r="WZY203" s="17"/>
      <c r="WZZ203" s="17"/>
      <c r="XAA203" s="17"/>
      <c r="XAB203" s="17"/>
      <c r="XAC203" s="17"/>
      <c r="XAD203" s="17"/>
      <c r="XAE203" s="17"/>
      <c r="XAF203" s="17"/>
      <c r="XAG203" s="17"/>
      <c r="XAH203" s="17"/>
      <c r="XAI203" s="17"/>
      <c r="XAJ203" s="17"/>
      <c r="XAK203" s="17"/>
      <c r="XAL203" s="17"/>
      <c r="XAM203" s="17"/>
      <c r="XAN203" s="17"/>
      <c r="XAO203" s="17"/>
      <c r="XAP203" s="17"/>
      <c r="XAQ203" s="17"/>
      <c r="XAR203" s="17"/>
      <c r="XAS203" s="17"/>
      <c r="XAT203" s="17"/>
      <c r="XAU203" s="17"/>
      <c r="XAV203" s="17"/>
      <c r="XAW203" s="17"/>
      <c r="XAX203" s="17"/>
      <c r="XAY203" s="17"/>
      <c r="XAZ203" s="17"/>
      <c r="XBA203" s="17"/>
      <c r="XBB203" s="17"/>
      <c r="XBC203" s="17"/>
      <c r="XBD203" s="17"/>
      <c r="XBE203" s="17"/>
      <c r="XBF203" s="17"/>
      <c r="XBG203" s="17"/>
      <c r="XBH203" s="17"/>
      <c r="XBI203" s="17"/>
      <c r="XBJ203" s="17"/>
      <c r="XBK203" s="17"/>
      <c r="XBL203" s="17"/>
      <c r="XBM203" s="17"/>
      <c r="XBN203" s="17"/>
      <c r="XBO203" s="17"/>
      <c r="XBP203" s="17"/>
      <c r="XBQ203" s="17"/>
      <c r="XBR203" s="17"/>
      <c r="XBS203" s="17"/>
      <c r="XBT203" s="17"/>
      <c r="XBU203" s="17"/>
      <c r="XBV203" s="17"/>
      <c r="XBW203" s="17"/>
      <c r="XBX203" s="17"/>
      <c r="XBY203" s="17"/>
      <c r="XBZ203" s="17"/>
      <c r="XCA203" s="17"/>
      <c r="XCB203" s="17"/>
      <c r="XCC203" s="17"/>
      <c r="XCD203" s="17"/>
      <c r="XCE203" s="17"/>
      <c r="XCF203" s="17"/>
      <c r="XCG203" s="17"/>
      <c r="XCH203" s="17"/>
      <c r="XCI203" s="17"/>
      <c r="XCJ203" s="17"/>
      <c r="XCK203" s="17"/>
      <c r="XCL203" s="17"/>
      <c r="XCM203" s="17"/>
      <c r="XCN203" s="17"/>
      <c r="XCO203" s="17"/>
      <c r="XCP203" s="17"/>
      <c r="XCQ203" s="17"/>
      <c r="XCR203" s="17"/>
      <c r="XCS203" s="17"/>
      <c r="XCT203" s="17"/>
      <c r="XCU203" s="17"/>
      <c r="XCV203" s="17"/>
      <c r="XCW203" s="17"/>
      <c r="XCX203" s="17"/>
      <c r="XCY203" s="17"/>
      <c r="XCZ203" s="17"/>
      <c r="XDA203" s="17"/>
      <c r="XDB203" s="17"/>
      <c r="XDC203" s="17"/>
      <c r="XDD203" s="17"/>
      <c r="XDE203" s="17"/>
      <c r="XDF203" s="17"/>
      <c r="XDG203" s="17"/>
      <c r="XDH203" s="17"/>
      <c r="XDI203" s="17"/>
      <c r="XDJ203" s="17"/>
      <c r="XDK203" s="17"/>
      <c r="XDL203" s="17"/>
      <c r="XDM203" s="17"/>
      <c r="XDN203" s="17"/>
      <c r="XDO203" s="17"/>
      <c r="XDP203" s="17"/>
      <c r="XDQ203" s="17"/>
      <c r="XDR203" s="17"/>
      <c r="XDS203" s="17"/>
      <c r="XDT203" s="17"/>
      <c r="XDU203" s="17"/>
      <c r="XDV203" s="17"/>
      <c r="XDW203" s="17"/>
      <c r="XDX203" s="17"/>
      <c r="XDY203" s="17"/>
      <c r="XDZ203" s="17"/>
      <c r="XEA203" s="17"/>
      <c r="XEB203" s="17"/>
      <c r="XEC203" s="17"/>
      <c r="XED203" s="17"/>
      <c r="XEE203" s="17"/>
      <c r="XEF203" s="17"/>
      <c r="XEG203" s="17"/>
      <c r="XEH203" s="17"/>
      <c r="XEI203" s="17"/>
      <c r="XEJ203" s="17"/>
      <c r="XEK203" s="17"/>
      <c r="XEL203" s="17"/>
      <c r="XEM203" s="17"/>
      <c r="XEN203" s="17"/>
      <c r="XEO203" s="17"/>
      <c r="XEP203" s="17"/>
      <c r="XEQ203" s="17"/>
      <c r="XER203" s="17"/>
      <c r="XES203" s="17"/>
      <c r="XET203" s="17"/>
      <c r="XEU203" s="17"/>
      <c r="XEV203" s="17"/>
      <c r="XEW203" s="17"/>
      <c r="XEX203" s="17"/>
      <c r="XEY203" s="17"/>
      <c r="XEZ203" s="17"/>
    </row>
    <row r="204" spans="18:16380" ht="11.25" customHeight="1" x14ac:dyDescent="0.2">
      <c r="DD204" s="17"/>
      <c r="DE204" s="17"/>
      <c r="DF204" s="17"/>
      <c r="DG204" s="17"/>
      <c r="DH204" s="17"/>
      <c r="DI204" s="17"/>
      <c r="DJ204" s="17"/>
      <c r="DK204" s="17"/>
      <c r="DL204" s="17"/>
      <c r="DM204" s="17"/>
      <c r="DN204" s="17"/>
      <c r="DO204" s="17"/>
      <c r="DP204" s="17"/>
      <c r="DQ204" s="17"/>
      <c r="DR204" s="17"/>
      <c r="DS204" s="17"/>
      <c r="DT204" s="17"/>
      <c r="DU204" s="17"/>
      <c r="DV204" s="17"/>
      <c r="DW204" s="17"/>
      <c r="DX204" s="17"/>
      <c r="DY204" s="17"/>
      <c r="DZ204" s="17"/>
      <c r="EA204" s="17"/>
      <c r="EB204" s="17"/>
      <c r="EC204" s="17"/>
      <c r="ED204" s="17"/>
      <c r="EE204" s="17"/>
      <c r="EF204" s="17"/>
      <c r="EG204" s="17"/>
      <c r="EH204" s="17"/>
      <c r="EI204" s="17"/>
      <c r="EJ204" s="17"/>
      <c r="EK204" s="17"/>
      <c r="EL204" s="17"/>
      <c r="EM204" s="17"/>
      <c r="EN204" s="17"/>
      <c r="EO204" s="17"/>
      <c r="EP204" s="17"/>
      <c r="EQ204" s="17"/>
      <c r="ER204" s="17"/>
      <c r="ES204" s="17"/>
      <c r="ET204" s="17"/>
      <c r="EU204" s="17"/>
      <c r="EV204" s="1076"/>
      <c r="EW204" s="1076"/>
      <c r="EX204" s="1076"/>
      <c r="EY204" s="1076"/>
      <c r="EZ204" s="1076"/>
      <c r="FA204" s="17"/>
      <c r="FB204" s="17"/>
      <c r="FC204" s="17"/>
      <c r="FD204" s="17"/>
      <c r="FE204" s="17"/>
      <c r="FF204" s="17"/>
      <c r="FG204" s="17"/>
      <c r="FH204" s="17"/>
      <c r="FI204" s="17"/>
      <c r="FJ204" s="17"/>
      <c r="FK204" s="17"/>
      <c r="FL204" s="17"/>
      <c r="FM204" s="17"/>
      <c r="FN204" s="17"/>
      <c r="FO204" s="17"/>
      <c r="FP204" s="17"/>
      <c r="FQ204" s="17"/>
      <c r="FR204" s="17"/>
      <c r="FS204" s="17"/>
      <c r="FT204" s="17"/>
      <c r="FU204" s="17"/>
      <c r="FV204" s="17"/>
      <c r="FW204" s="17"/>
      <c r="FX204" s="17"/>
      <c r="FY204" s="17"/>
      <c r="FZ204" s="17"/>
      <c r="GA204" s="17"/>
      <c r="GB204" s="17"/>
      <c r="GC204" s="17"/>
      <c r="GD204" s="17"/>
      <c r="GE204" s="17"/>
      <c r="GF204" s="17"/>
      <c r="GG204" s="17"/>
      <c r="GH204" s="17"/>
      <c r="GI204" s="17"/>
      <c r="GJ204" s="17"/>
      <c r="GK204" s="17"/>
      <c r="GL204" s="17"/>
      <c r="GM204" s="17"/>
      <c r="GN204" s="17"/>
      <c r="GO204" s="17"/>
      <c r="GP204" s="17"/>
      <c r="GQ204" s="17"/>
      <c r="GR204" s="17"/>
      <c r="GS204" s="17"/>
      <c r="GT204" s="17"/>
      <c r="GU204" s="17"/>
      <c r="GV204" s="17"/>
      <c r="GW204" s="17"/>
      <c r="GX204" s="17"/>
      <c r="GY204" s="17"/>
      <c r="GZ204" s="17"/>
      <c r="HA204" s="17"/>
      <c r="HB204" s="17"/>
      <c r="HC204" s="17"/>
      <c r="HD204" s="17"/>
      <c r="HE204" s="17"/>
      <c r="HF204" s="17"/>
      <c r="HG204" s="17"/>
      <c r="HH204" s="17"/>
      <c r="HI204" s="17"/>
      <c r="HJ204" s="17"/>
      <c r="HK204" s="17"/>
      <c r="HL204" s="17"/>
      <c r="HM204" s="17"/>
      <c r="HN204" s="17"/>
      <c r="HO204" s="17"/>
      <c r="HP204" s="17"/>
      <c r="HQ204" s="17"/>
      <c r="HR204" s="17"/>
      <c r="HS204" s="17"/>
      <c r="HT204" s="17"/>
      <c r="HU204" s="17"/>
      <c r="HV204" s="17"/>
      <c r="HW204" s="17"/>
      <c r="HX204" s="17"/>
      <c r="HY204" s="17"/>
      <c r="HZ204" s="17"/>
      <c r="IA204" s="17"/>
      <c r="IB204" s="17"/>
      <c r="IC204" s="17"/>
      <c r="ID204" s="17"/>
      <c r="IE204" s="17"/>
      <c r="IF204" s="17"/>
      <c r="IG204" s="17"/>
      <c r="IH204" s="17"/>
      <c r="II204" s="17"/>
      <c r="IJ204" s="17"/>
      <c r="IK204" s="17"/>
      <c r="IL204" s="17"/>
      <c r="IM204" s="17"/>
      <c r="IN204" s="17"/>
      <c r="IO204" s="17"/>
      <c r="IP204" s="17"/>
      <c r="IQ204" s="17"/>
      <c r="IR204" s="17"/>
      <c r="IS204" s="17"/>
      <c r="IT204" s="17"/>
      <c r="IU204" s="17"/>
      <c r="IV204" s="17"/>
      <c r="IW204" s="17"/>
      <c r="IX204" s="17"/>
      <c r="IY204" s="17"/>
      <c r="IZ204" s="17"/>
      <c r="JA204" s="17"/>
      <c r="JB204" s="17"/>
      <c r="JC204" s="17"/>
      <c r="JD204" s="17"/>
      <c r="JE204" s="17"/>
      <c r="JF204" s="17"/>
      <c r="JG204" s="17"/>
      <c r="JH204" s="17"/>
      <c r="JI204" s="17"/>
      <c r="JJ204" s="17"/>
      <c r="JK204" s="17"/>
      <c r="JL204" s="17"/>
      <c r="JM204" s="17"/>
      <c r="JN204" s="17"/>
      <c r="JO204" s="17"/>
      <c r="JP204" s="17"/>
      <c r="JQ204" s="17"/>
      <c r="JR204" s="17"/>
      <c r="JS204" s="17"/>
      <c r="JT204" s="17"/>
      <c r="JU204" s="17"/>
      <c r="JV204" s="17"/>
      <c r="JW204" s="17"/>
      <c r="JX204" s="17"/>
      <c r="JY204" s="17"/>
      <c r="JZ204" s="17"/>
      <c r="KA204" s="17"/>
      <c r="KB204" s="17"/>
      <c r="KC204" s="17"/>
      <c r="KD204" s="17"/>
      <c r="KE204" s="17"/>
      <c r="KF204" s="17"/>
      <c r="KG204" s="17"/>
      <c r="KH204" s="17"/>
      <c r="KI204" s="17"/>
      <c r="KJ204" s="17"/>
      <c r="KK204" s="17"/>
      <c r="KL204" s="17"/>
      <c r="KM204" s="17"/>
      <c r="KN204" s="17"/>
      <c r="KO204" s="17"/>
      <c r="KP204" s="17"/>
      <c r="KQ204" s="17"/>
      <c r="KR204" s="17"/>
      <c r="KS204" s="17"/>
      <c r="KT204" s="17"/>
      <c r="KU204" s="17"/>
      <c r="KV204" s="17"/>
      <c r="KW204" s="17"/>
      <c r="KX204" s="17"/>
      <c r="KY204" s="17"/>
      <c r="KZ204" s="17"/>
      <c r="LA204" s="17"/>
      <c r="LB204" s="17"/>
      <c r="LC204" s="17"/>
      <c r="LD204" s="17"/>
      <c r="LE204" s="17"/>
      <c r="LF204" s="17"/>
      <c r="LG204" s="17"/>
      <c r="LH204" s="17"/>
      <c r="LI204" s="17"/>
      <c r="LJ204" s="17"/>
      <c r="LK204" s="17"/>
      <c r="LL204" s="17"/>
      <c r="LM204" s="17"/>
      <c r="LN204" s="17"/>
      <c r="LO204" s="17"/>
      <c r="LP204" s="17"/>
      <c r="LQ204" s="17"/>
      <c r="LR204" s="17"/>
      <c r="LS204" s="17"/>
      <c r="LT204" s="17"/>
      <c r="LU204" s="17"/>
      <c r="LV204" s="17"/>
      <c r="LW204" s="17"/>
      <c r="LX204" s="17"/>
      <c r="LY204" s="17"/>
      <c r="LZ204" s="17"/>
      <c r="MA204" s="17"/>
      <c r="MB204" s="17"/>
      <c r="MC204" s="17"/>
      <c r="MD204" s="17"/>
      <c r="ME204" s="17"/>
      <c r="MF204" s="17"/>
      <c r="MG204" s="17"/>
      <c r="MH204" s="17"/>
      <c r="MI204" s="17"/>
      <c r="MJ204" s="17"/>
      <c r="MK204" s="17"/>
      <c r="ML204" s="17"/>
      <c r="MM204" s="17"/>
      <c r="MN204" s="17"/>
      <c r="MO204" s="17"/>
      <c r="MP204" s="17"/>
      <c r="MQ204" s="17"/>
      <c r="MR204" s="17"/>
      <c r="MS204" s="17"/>
      <c r="MT204" s="17"/>
      <c r="MU204" s="17"/>
      <c r="MV204" s="17"/>
      <c r="MW204" s="17"/>
      <c r="MX204" s="17"/>
      <c r="MY204" s="17"/>
      <c r="MZ204" s="17"/>
      <c r="NA204" s="17"/>
      <c r="NB204" s="17"/>
      <c r="NC204" s="17"/>
      <c r="ND204" s="17"/>
      <c r="NE204" s="17"/>
      <c r="NF204" s="17"/>
      <c r="NG204" s="17"/>
      <c r="NH204" s="17"/>
      <c r="NI204" s="17"/>
      <c r="NJ204" s="17"/>
      <c r="NK204" s="17"/>
      <c r="NL204" s="17"/>
      <c r="NM204" s="17"/>
      <c r="NN204" s="17"/>
      <c r="NO204" s="17"/>
      <c r="NP204" s="17"/>
      <c r="NQ204" s="17"/>
      <c r="NR204" s="17"/>
      <c r="NS204" s="17"/>
      <c r="NT204" s="17"/>
      <c r="NU204" s="17"/>
      <c r="NV204" s="17"/>
      <c r="NW204" s="17"/>
      <c r="NX204" s="17"/>
      <c r="NY204" s="17"/>
      <c r="NZ204" s="17"/>
      <c r="OA204" s="17"/>
      <c r="OB204" s="17"/>
      <c r="OC204" s="17"/>
      <c r="OD204" s="17"/>
      <c r="OE204" s="17"/>
      <c r="OF204" s="17"/>
      <c r="OG204" s="17"/>
      <c r="OH204" s="17"/>
      <c r="OI204" s="17"/>
      <c r="OJ204" s="17"/>
      <c r="OK204" s="17"/>
      <c r="OL204" s="17"/>
      <c r="OM204" s="17"/>
      <c r="ON204" s="17"/>
      <c r="OO204" s="17"/>
      <c r="OP204" s="17"/>
      <c r="OQ204" s="17"/>
      <c r="OR204" s="17"/>
      <c r="OS204" s="17"/>
      <c r="OT204" s="17"/>
      <c r="OU204" s="17"/>
      <c r="OV204" s="17"/>
      <c r="OW204" s="17"/>
      <c r="OX204" s="17"/>
      <c r="OY204" s="17"/>
      <c r="OZ204" s="17"/>
      <c r="PA204" s="17"/>
      <c r="PB204" s="17"/>
      <c r="PC204" s="17"/>
      <c r="PD204" s="17"/>
      <c r="PE204" s="17"/>
      <c r="PF204" s="17"/>
      <c r="PG204" s="17"/>
      <c r="PH204" s="17"/>
      <c r="PI204" s="17"/>
      <c r="PJ204" s="17"/>
      <c r="PK204" s="17"/>
      <c r="PL204" s="17"/>
      <c r="PM204" s="17"/>
      <c r="PN204" s="17"/>
      <c r="PO204" s="17"/>
      <c r="PP204" s="17"/>
      <c r="PQ204" s="17"/>
      <c r="PR204" s="17"/>
      <c r="PS204" s="17"/>
      <c r="PT204" s="17"/>
      <c r="PU204" s="17"/>
      <c r="PV204" s="17"/>
      <c r="PW204" s="17"/>
      <c r="PX204" s="17"/>
      <c r="PY204" s="17"/>
      <c r="PZ204" s="17"/>
      <c r="QA204" s="17"/>
      <c r="QB204" s="17"/>
      <c r="QC204" s="17"/>
      <c r="QD204" s="17"/>
      <c r="QE204" s="17"/>
      <c r="QF204" s="17"/>
      <c r="QG204" s="17"/>
      <c r="QH204" s="17"/>
      <c r="QI204" s="17"/>
      <c r="QJ204" s="17"/>
      <c r="QK204" s="17"/>
      <c r="QL204" s="17"/>
      <c r="QM204" s="17"/>
      <c r="QN204" s="17"/>
      <c r="QO204" s="17"/>
      <c r="QP204" s="17"/>
      <c r="QQ204" s="17"/>
      <c r="QR204" s="17"/>
      <c r="QS204" s="17"/>
      <c r="QT204" s="17"/>
      <c r="QU204" s="17"/>
      <c r="QV204" s="17"/>
      <c r="QW204" s="17"/>
      <c r="QX204" s="17"/>
      <c r="QY204" s="17"/>
      <c r="QZ204" s="17"/>
      <c r="RA204" s="17"/>
      <c r="RB204" s="17"/>
      <c r="RC204" s="17"/>
      <c r="RD204" s="17"/>
      <c r="RE204" s="17"/>
      <c r="RF204" s="17"/>
      <c r="RG204" s="17"/>
      <c r="RH204" s="17"/>
      <c r="RI204" s="17"/>
      <c r="RJ204" s="17"/>
      <c r="RK204" s="17"/>
      <c r="RL204" s="17"/>
      <c r="RM204" s="17"/>
      <c r="RN204" s="17"/>
      <c r="RO204" s="17"/>
      <c r="RP204" s="17"/>
      <c r="RQ204" s="17"/>
      <c r="RR204" s="17"/>
      <c r="RS204" s="17"/>
      <c r="RT204" s="17"/>
      <c r="RU204" s="17"/>
      <c r="RV204" s="17"/>
      <c r="RW204" s="17"/>
      <c r="RX204" s="17"/>
      <c r="RY204" s="17"/>
      <c r="RZ204" s="17"/>
      <c r="SA204" s="17"/>
      <c r="SB204" s="17"/>
      <c r="SC204" s="17"/>
      <c r="SD204" s="17"/>
      <c r="SE204" s="17"/>
      <c r="SF204" s="17"/>
      <c r="SG204" s="17"/>
      <c r="SH204" s="17"/>
      <c r="SI204" s="17"/>
      <c r="SJ204" s="17"/>
      <c r="SK204" s="17"/>
      <c r="SL204" s="17"/>
      <c r="SM204" s="17"/>
      <c r="SN204" s="17"/>
      <c r="SO204" s="17"/>
      <c r="SP204" s="17"/>
      <c r="SQ204" s="17"/>
      <c r="SR204" s="17"/>
      <c r="SS204" s="17"/>
      <c r="ST204" s="17"/>
      <c r="SU204" s="17"/>
      <c r="SV204" s="17"/>
      <c r="SW204" s="17"/>
      <c r="SX204" s="17"/>
      <c r="SY204" s="17"/>
      <c r="SZ204" s="17"/>
      <c r="TA204" s="17"/>
      <c r="TB204" s="17"/>
      <c r="TC204" s="17"/>
      <c r="TD204" s="17"/>
      <c r="TE204" s="17"/>
      <c r="TF204" s="17"/>
      <c r="TG204" s="17"/>
      <c r="TH204" s="17"/>
      <c r="TI204" s="17"/>
      <c r="TJ204" s="17"/>
      <c r="TK204" s="17"/>
      <c r="TL204" s="17"/>
      <c r="TM204" s="17"/>
      <c r="TN204" s="17"/>
      <c r="TO204" s="17"/>
      <c r="TP204" s="17"/>
      <c r="TQ204" s="17"/>
      <c r="TR204" s="17"/>
      <c r="TS204" s="17"/>
      <c r="TT204" s="17"/>
      <c r="TU204" s="17"/>
      <c r="TV204" s="17"/>
      <c r="TW204" s="17"/>
      <c r="TX204" s="17"/>
      <c r="TY204" s="17"/>
      <c r="TZ204" s="17"/>
      <c r="UA204" s="17"/>
      <c r="UB204" s="17"/>
      <c r="UC204" s="17"/>
      <c r="UD204" s="17"/>
      <c r="UE204" s="17"/>
      <c r="UF204" s="17"/>
      <c r="UG204" s="17"/>
      <c r="UH204" s="17"/>
      <c r="UI204" s="17"/>
      <c r="UJ204" s="17"/>
      <c r="UK204" s="17"/>
      <c r="UL204" s="17"/>
      <c r="UM204" s="17"/>
      <c r="UN204" s="17"/>
      <c r="UO204" s="17"/>
      <c r="UP204" s="17"/>
      <c r="UQ204" s="17"/>
      <c r="UR204" s="17"/>
      <c r="US204" s="17"/>
      <c r="UT204" s="17"/>
      <c r="UU204" s="17"/>
      <c r="UV204" s="17"/>
      <c r="UW204" s="17"/>
      <c r="UX204" s="17"/>
      <c r="UY204" s="17"/>
      <c r="UZ204" s="17"/>
      <c r="VA204" s="17"/>
      <c r="VB204" s="17"/>
      <c r="VC204" s="17"/>
      <c r="VD204" s="17"/>
      <c r="VE204" s="17"/>
      <c r="VF204" s="17"/>
      <c r="VG204" s="17"/>
      <c r="VH204" s="17"/>
      <c r="VI204" s="17"/>
      <c r="VJ204" s="17"/>
      <c r="VK204" s="17"/>
      <c r="VL204" s="17"/>
      <c r="VM204" s="17"/>
      <c r="VN204" s="17"/>
      <c r="VO204" s="17"/>
      <c r="VP204" s="17"/>
      <c r="VQ204" s="17"/>
      <c r="VR204" s="17"/>
      <c r="VS204" s="17"/>
      <c r="VT204" s="17"/>
      <c r="VU204" s="17"/>
      <c r="VV204" s="17"/>
      <c r="VW204" s="17"/>
      <c r="VX204" s="17"/>
      <c r="VY204" s="17"/>
      <c r="VZ204" s="17"/>
      <c r="WA204" s="17"/>
      <c r="WB204" s="17"/>
      <c r="WC204" s="17"/>
      <c r="WD204" s="17"/>
      <c r="WE204" s="17"/>
      <c r="WF204" s="17"/>
      <c r="WG204" s="17"/>
      <c r="WH204" s="17"/>
      <c r="WI204" s="17"/>
      <c r="WJ204" s="17"/>
      <c r="WK204" s="17"/>
      <c r="WL204" s="17"/>
      <c r="WM204" s="17"/>
      <c r="WN204" s="17"/>
      <c r="WO204" s="17"/>
      <c r="WP204" s="17"/>
      <c r="WQ204" s="17"/>
      <c r="WR204" s="17"/>
      <c r="WS204" s="17"/>
      <c r="WT204" s="17"/>
      <c r="WU204" s="17"/>
      <c r="WV204" s="17"/>
      <c r="WW204" s="17"/>
      <c r="WX204" s="17"/>
      <c r="WY204" s="17"/>
      <c r="WZ204" s="17"/>
      <c r="XA204" s="17"/>
      <c r="XB204" s="17"/>
      <c r="XC204" s="17"/>
      <c r="XD204" s="17"/>
      <c r="XE204" s="17"/>
      <c r="XF204" s="17"/>
      <c r="XG204" s="17"/>
      <c r="XH204" s="17"/>
      <c r="XI204" s="17"/>
      <c r="XJ204" s="17"/>
      <c r="XK204" s="17"/>
      <c r="XL204" s="17"/>
      <c r="XM204" s="17"/>
      <c r="XN204" s="17"/>
      <c r="XO204" s="17"/>
      <c r="XP204" s="17"/>
      <c r="XQ204" s="17"/>
      <c r="XR204" s="17"/>
      <c r="XS204" s="17"/>
      <c r="XT204" s="17"/>
      <c r="XU204" s="17"/>
      <c r="XV204" s="17"/>
      <c r="XW204" s="17"/>
      <c r="XX204" s="17"/>
      <c r="XY204" s="17"/>
      <c r="XZ204" s="17"/>
      <c r="YA204" s="17"/>
      <c r="YB204" s="17"/>
      <c r="YC204" s="17"/>
      <c r="YD204" s="17"/>
      <c r="YE204" s="17"/>
      <c r="YF204" s="17"/>
      <c r="YG204" s="17"/>
      <c r="YH204" s="17"/>
      <c r="YI204" s="17"/>
      <c r="YJ204" s="17"/>
      <c r="YK204" s="17"/>
      <c r="YL204" s="17"/>
      <c r="YM204" s="17"/>
      <c r="YN204" s="17"/>
      <c r="YO204" s="17"/>
      <c r="YP204" s="17"/>
      <c r="YQ204" s="17"/>
      <c r="YR204" s="17"/>
      <c r="YS204" s="17"/>
      <c r="YT204" s="17"/>
      <c r="YU204" s="17"/>
      <c r="YV204" s="17"/>
      <c r="YW204" s="17"/>
      <c r="YX204" s="17"/>
      <c r="YY204" s="17"/>
      <c r="YZ204" s="17"/>
      <c r="ZA204" s="17"/>
      <c r="ZB204" s="17"/>
      <c r="ZC204" s="17"/>
      <c r="ZD204" s="17"/>
      <c r="ZE204" s="17"/>
      <c r="ZF204" s="17"/>
      <c r="ZG204" s="17"/>
      <c r="ZH204" s="17"/>
      <c r="ZI204" s="17"/>
      <c r="ZJ204" s="17"/>
      <c r="ZK204" s="17"/>
      <c r="ZL204" s="17"/>
      <c r="ZM204" s="17"/>
      <c r="ZN204" s="17"/>
      <c r="ZO204" s="17"/>
      <c r="ZP204" s="17"/>
      <c r="ZQ204" s="17"/>
      <c r="ZR204" s="17"/>
      <c r="ZS204" s="17"/>
      <c r="ZT204" s="17"/>
      <c r="ZU204" s="17"/>
      <c r="ZV204" s="17"/>
      <c r="ZW204" s="17"/>
      <c r="ZX204" s="17"/>
      <c r="ZY204" s="17"/>
      <c r="ZZ204" s="17"/>
      <c r="AAA204" s="17"/>
      <c r="AAB204" s="17"/>
      <c r="AAC204" s="17"/>
      <c r="AAD204" s="17"/>
      <c r="AAE204" s="17"/>
      <c r="AAF204" s="17"/>
      <c r="AAG204" s="17"/>
      <c r="AAH204" s="17"/>
      <c r="AAI204" s="17"/>
      <c r="AAJ204" s="17"/>
      <c r="AAK204" s="17"/>
      <c r="AAL204" s="17"/>
      <c r="AAM204" s="17"/>
      <c r="AAN204" s="17"/>
      <c r="AAO204" s="17"/>
      <c r="AAP204" s="17"/>
      <c r="AAQ204" s="17"/>
      <c r="AAR204" s="17"/>
      <c r="AAS204" s="17"/>
      <c r="AAT204" s="17"/>
      <c r="AAU204" s="17"/>
      <c r="AAV204" s="17"/>
      <c r="AAW204" s="17"/>
      <c r="AAX204" s="17"/>
      <c r="AAY204" s="17"/>
      <c r="AAZ204" s="17"/>
      <c r="ABA204" s="17"/>
      <c r="ABB204" s="17"/>
      <c r="ABC204" s="17"/>
      <c r="ABD204" s="17"/>
      <c r="ABE204" s="17"/>
      <c r="ABF204" s="17"/>
      <c r="ABG204" s="17"/>
      <c r="ABH204" s="17"/>
      <c r="ABI204" s="17"/>
      <c r="ABJ204" s="17"/>
      <c r="ABK204" s="17"/>
      <c r="ABL204" s="17"/>
      <c r="ABM204" s="17"/>
      <c r="ABN204" s="17"/>
      <c r="ABO204" s="17"/>
      <c r="ABP204" s="17"/>
      <c r="ABQ204" s="17"/>
      <c r="ABR204" s="17"/>
      <c r="ABS204" s="17"/>
      <c r="ABT204" s="17"/>
      <c r="ABU204" s="17"/>
      <c r="ABV204" s="17"/>
      <c r="ABW204" s="17"/>
      <c r="ABX204" s="17"/>
      <c r="ABY204" s="17"/>
      <c r="ABZ204" s="17"/>
      <c r="ACA204" s="17"/>
      <c r="ACB204" s="17"/>
      <c r="ACC204" s="17"/>
      <c r="ACD204" s="17"/>
      <c r="ACE204" s="17"/>
      <c r="ACF204" s="17"/>
      <c r="ACG204" s="17"/>
      <c r="ACH204" s="17"/>
      <c r="ACI204" s="17"/>
      <c r="ACJ204" s="17"/>
      <c r="ACK204" s="17"/>
      <c r="ACL204" s="17"/>
      <c r="ACM204" s="17"/>
      <c r="ACN204" s="17"/>
      <c r="ACO204" s="17"/>
      <c r="ACP204" s="17"/>
      <c r="ACQ204" s="17"/>
      <c r="ACR204" s="17"/>
      <c r="ACS204" s="17"/>
      <c r="ACT204" s="17"/>
      <c r="ACU204" s="17"/>
      <c r="ACV204" s="17"/>
      <c r="ACW204" s="17"/>
      <c r="ACX204" s="17"/>
      <c r="ACY204" s="17"/>
      <c r="ACZ204" s="17"/>
      <c r="ADA204" s="17"/>
      <c r="ADB204" s="17"/>
      <c r="ADC204" s="17"/>
      <c r="ADD204" s="17"/>
      <c r="ADE204" s="17"/>
      <c r="ADF204" s="17"/>
      <c r="ADG204" s="17"/>
      <c r="ADH204" s="17"/>
      <c r="ADI204" s="17"/>
      <c r="ADJ204" s="17"/>
      <c r="ADK204" s="17"/>
      <c r="ADL204" s="17"/>
      <c r="ADM204" s="17"/>
      <c r="ADN204" s="17"/>
      <c r="ADO204" s="17"/>
      <c r="ADP204" s="17"/>
      <c r="ADQ204" s="17"/>
      <c r="ADR204" s="17"/>
      <c r="ADS204" s="17"/>
      <c r="ADT204" s="17"/>
      <c r="ADU204" s="17"/>
      <c r="ADV204" s="17"/>
      <c r="ADW204" s="17"/>
      <c r="ADX204" s="17"/>
      <c r="ADY204" s="17"/>
      <c r="ADZ204" s="17"/>
      <c r="AEA204" s="17"/>
      <c r="AEB204" s="17"/>
      <c r="AEC204" s="17"/>
      <c r="AED204" s="17"/>
      <c r="AEE204" s="17"/>
      <c r="AEF204" s="17"/>
      <c r="AEG204" s="17"/>
      <c r="AEH204" s="17"/>
      <c r="AEI204" s="17"/>
      <c r="AEJ204" s="17"/>
      <c r="AEK204" s="17"/>
      <c r="AEL204" s="17"/>
      <c r="AEM204" s="17"/>
      <c r="AEN204" s="17"/>
      <c r="AEO204" s="17"/>
      <c r="AEP204" s="17"/>
      <c r="AEQ204" s="17"/>
      <c r="AER204" s="17"/>
      <c r="AES204" s="17"/>
      <c r="AET204" s="17"/>
      <c r="AEU204" s="17"/>
      <c r="AEV204" s="17"/>
      <c r="AEW204" s="17"/>
      <c r="AEX204" s="17"/>
      <c r="AEY204" s="17"/>
      <c r="AEZ204" s="17"/>
      <c r="AFA204" s="17"/>
      <c r="AFB204" s="17"/>
      <c r="AFC204" s="17"/>
      <c r="AFD204" s="17"/>
      <c r="AFE204" s="17"/>
      <c r="AFF204" s="17"/>
      <c r="AFG204" s="17"/>
      <c r="AFH204" s="17"/>
      <c r="AFI204" s="17"/>
      <c r="AFJ204" s="17"/>
      <c r="AFK204" s="17"/>
      <c r="AFL204" s="17"/>
      <c r="AFM204" s="17"/>
      <c r="AFN204" s="17"/>
      <c r="AFO204" s="17"/>
      <c r="AFP204" s="17"/>
      <c r="AFQ204" s="17"/>
      <c r="AFR204" s="17"/>
      <c r="AFS204" s="17"/>
      <c r="AFT204" s="17"/>
      <c r="AFU204" s="17"/>
      <c r="AFV204" s="17"/>
      <c r="AFW204" s="17"/>
      <c r="AFX204" s="17"/>
      <c r="AFY204" s="17"/>
      <c r="AFZ204" s="17"/>
      <c r="AGA204" s="17"/>
      <c r="AGB204" s="17"/>
      <c r="AGC204" s="17"/>
      <c r="AGD204" s="17"/>
      <c r="AGE204" s="17"/>
      <c r="AGF204" s="17"/>
      <c r="AGG204" s="17"/>
      <c r="AGH204" s="17"/>
      <c r="AGI204" s="17"/>
      <c r="AGJ204" s="17"/>
      <c r="AGK204" s="17"/>
      <c r="AGL204" s="17"/>
      <c r="AGM204" s="17"/>
      <c r="AGN204" s="17"/>
      <c r="AGO204" s="17"/>
      <c r="AGP204" s="17"/>
      <c r="AGQ204" s="17"/>
      <c r="AGR204" s="17"/>
      <c r="AGS204" s="17"/>
      <c r="AGT204" s="17"/>
      <c r="AGU204" s="17"/>
      <c r="AGV204" s="17"/>
      <c r="AGW204" s="17"/>
      <c r="AGX204" s="17"/>
      <c r="AGY204" s="17"/>
      <c r="AGZ204" s="17"/>
      <c r="AHA204" s="17"/>
      <c r="AHB204" s="17"/>
      <c r="AHC204" s="17"/>
      <c r="AHD204" s="17"/>
      <c r="AHE204" s="17"/>
      <c r="AHF204" s="17"/>
      <c r="AHG204" s="17"/>
      <c r="AHH204" s="17"/>
      <c r="AHI204" s="17"/>
      <c r="AHJ204" s="17"/>
      <c r="AHK204" s="17"/>
      <c r="AHL204" s="17"/>
      <c r="AHM204" s="17"/>
      <c r="AHN204" s="17"/>
      <c r="AHO204" s="17"/>
      <c r="AHP204" s="17"/>
      <c r="AHQ204" s="17"/>
      <c r="AHR204" s="17"/>
      <c r="AHS204" s="17"/>
      <c r="AHT204" s="17"/>
      <c r="AHU204" s="17"/>
      <c r="AHV204" s="17"/>
      <c r="AHW204" s="17"/>
      <c r="AHX204" s="17"/>
      <c r="AHY204" s="17"/>
      <c r="AHZ204" s="17"/>
      <c r="AIA204" s="17"/>
      <c r="AIB204" s="17"/>
      <c r="AIC204" s="17"/>
      <c r="AID204" s="17"/>
      <c r="AIE204" s="17"/>
      <c r="AIF204" s="17"/>
      <c r="AIG204" s="17"/>
      <c r="AIH204" s="17"/>
      <c r="AII204" s="17"/>
      <c r="AIJ204" s="17"/>
      <c r="AIK204" s="17"/>
      <c r="AIL204" s="17"/>
      <c r="AIM204" s="17"/>
      <c r="AIN204" s="17"/>
      <c r="AIO204" s="17"/>
      <c r="AIP204" s="17"/>
      <c r="AIQ204" s="17"/>
      <c r="AIR204" s="17"/>
      <c r="AIS204" s="17"/>
      <c r="AIT204" s="17"/>
      <c r="AIU204" s="17"/>
      <c r="AIV204" s="17"/>
      <c r="AIW204" s="17"/>
      <c r="AIX204" s="17"/>
      <c r="AIY204" s="17"/>
      <c r="AIZ204" s="17"/>
      <c r="AJA204" s="17"/>
      <c r="AJB204" s="17"/>
      <c r="AJC204" s="17"/>
      <c r="AJD204" s="17"/>
      <c r="AJE204" s="17"/>
      <c r="AJF204" s="17"/>
      <c r="AJG204" s="17"/>
      <c r="AJH204" s="17"/>
      <c r="AJI204" s="17"/>
      <c r="AJJ204" s="17"/>
      <c r="AJK204" s="17"/>
      <c r="AJL204" s="17"/>
      <c r="AJM204" s="17"/>
      <c r="AJN204" s="17"/>
      <c r="AJO204" s="17"/>
      <c r="AJP204" s="17"/>
      <c r="AJQ204" s="17"/>
      <c r="AJR204" s="17"/>
      <c r="AJS204" s="17"/>
      <c r="AJT204" s="17"/>
      <c r="AJU204" s="17"/>
      <c r="AJV204" s="17"/>
      <c r="AJW204" s="17"/>
      <c r="AJX204" s="17"/>
      <c r="AJY204" s="17"/>
      <c r="AJZ204" s="17"/>
      <c r="AKA204" s="17"/>
      <c r="AKB204" s="17"/>
      <c r="AKC204" s="17"/>
      <c r="AKD204" s="17"/>
      <c r="AKE204" s="17"/>
      <c r="AKF204" s="17"/>
      <c r="AKG204" s="17"/>
      <c r="AKH204" s="17"/>
      <c r="AKI204" s="17"/>
      <c r="AKJ204" s="17"/>
      <c r="AKK204" s="17"/>
      <c r="AKL204" s="17"/>
      <c r="AKM204" s="17"/>
      <c r="AKN204" s="17"/>
      <c r="AKO204" s="17"/>
      <c r="AKP204" s="17"/>
      <c r="AKQ204" s="17"/>
      <c r="AKR204" s="17"/>
      <c r="AKS204" s="17"/>
      <c r="AKT204" s="17"/>
      <c r="AKU204" s="17"/>
      <c r="AKV204" s="17"/>
      <c r="AKW204" s="17"/>
      <c r="AKX204" s="17"/>
      <c r="AKY204" s="17"/>
      <c r="AKZ204" s="17"/>
      <c r="ALA204" s="17"/>
      <c r="ALB204" s="17"/>
      <c r="ALC204" s="17"/>
      <c r="ALD204" s="17"/>
      <c r="ALE204" s="17"/>
      <c r="ALF204" s="17"/>
      <c r="ALG204" s="17"/>
      <c r="ALH204" s="17"/>
      <c r="ALI204" s="17"/>
      <c r="ALJ204" s="17"/>
      <c r="ALK204" s="17"/>
      <c r="ALL204" s="17"/>
      <c r="ALM204" s="17"/>
      <c r="ALN204" s="17"/>
      <c r="ALO204" s="17"/>
      <c r="ALP204" s="17"/>
      <c r="ALQ204" s="17"/>
      <c r="ALR204" s="17"/>
      <c r="ALS204" s="17"/>
      <c r="ALT204" s="17"/>
      <c r="ALU204" s="17"/>
      <c r="ALV204" s="17"/>
      <c r="ALW204" s="17"/>
      <c r="ALX204" s="17"/>
      <c r="ALY204" s="17"/>
      <c r="ALZ204" s="17"/>
      <c r="AMA204" s="17"/>
      <c r="AMB204" s="17"/>
      <c r="AMC204" s="17"/>
      <c r="AMD204" s="17"/>
      <c r="AME204" s="17"/>
      <c r="AMF204" s="17"/>
      <c r="AMG204" s="17"/>
      <c r="AMH204" s="17"/>
      <c r="AMI204" s="17"/>
      <c r="AMJ204" s="17"/>
      <c r="AMK204" s="17"/>
      <c r="AML204" s="17"/>
      <c r="AMM204" s="17"/>
      <c r="AMN204" s="17"/>
      <c r="AMO204" s="17"/>
      <c r="AMP204" s="17"/>
      <c r="AMQ204" s="17"/>
      <c r="AMR204" s="17"/>
      <c r="AMS204" s="17"/>
      <c r="AMT204" s="17"/>
      <c r="AMU204" s="17"/>
      <c r="AMV204" s="17"/>
      <c r="AMW204" s="17"/>
      <c r="AMX204" s="17"/>
      <c r="AMY204" s="17"/>
      <c r="AMZ204" s="17"/>
      <c r="ANA204" s="17"/>
      <c r="ANB204" s="17"/>
      <c r="ANC204" s="17"/>
      <c r="AND204" s="17"/>
      <c r="ANE204" s="17"/>
      <c r="ANF204" s="17"/>
      <c r="ANG204" s="17"/>
      <c r="ANH204" s="17"/>
      <c r="ANI204" s="17"/>
      <c r="ANJ204" s="17"/>
      <c r="ANK204" s="17"/>
      <c r="ANL204" s="17"/>
      <c r="ANM204" s="17"/>
      <c r="ANN204" s="17"/>
      <c r="ANO204" s="17"/>
      <c r="ANP204" s="17"/>
      <c r="ANQ204" s="17"/>
      <c r="ANR204" s="17"/>
      <c r="ANS204" s="17"/>
      <c r="ANT204" s="17"/>
      <c r="ANU204" s="17"/>
      <c r="ANV204" s="17"/>
      <c r="ANW204" s="17"/>
      <c r="ANX204" s="17"/>
      <c r="ANY204" s="17"/>
      <c r="ANZ204" s="17"/>
      <c r="AOA204" s="17"/>
      <c r="AOB204" s="17"/>
      <c r="AOC204" s="17"/>
      <c r="AOD204" s="17"/>
      <c r="AOE204" s="17"/>
      <c r="AOF204" s="17"/>
      <c r="AOG204" s="17"/>
      <c r="AOH204" s="17"/>
      <c r="AOI204" s="17"/>
      <c r="AOJ204" s="17"/>
      <c r="AOK204" s="17"/>
      <c r="AOL204" s="17"/>
      <c r="AOM204" s="17"/>
      <c r="AON204" s="17"/>
      <c r="AOO204" s="17"/>
      <c r="AOP204" s="17"/>
      <c r="AOQ204" s="17"/>
      <c r="AOR204" s="17"/>
      <c r="AOS204" s="17"/>
      <c r="AOT204" s="17"/>
      <c r="AOU204" s="17"/>
      <c r="AOV204" s="17"/>
      <c r="AOW204" s="17"/>
      <c r="AOX204" s="17"/>
      <c r="AOY204" s="17"/>
      <c r="AOZ204" s="17"/>
      <c r="APA204" s="17"/>
      <c r="APB204" s="17"/>
      <c r="APC204" s="17"/>
      <c r="APD204" s="17"/>
      <c r="APE204" s="17"/>
      <c r="APF204" s="17"/>
      <c r="APG204" s="17"/>
      <c r="APH204" s="17"/>
      <c r="API204" s="17"/>
      <c r="APJ204" s="17"/>
      <c r="APK204" s="17"/>
      <c r="APL204" s="17"/>
      <c r="APM204" s="17"/>
      <c r="APN204" s="17"/>
      <c r="APO204" s="17"/>
      <c r="APP204" s="17"/>
      <c r="APQ204" s="17"/>
      <c r="APR204" s="17"/>
      <c r="APS204" s="17"/>
      <c r="APT204" s="17"/>
      <c r="APU204" s="17"/>
      <c r="APV204" s="17"/>
      <c r="APW204" s="17"/>
      <c r="APX204" s="17"/>
      <c r="APY204" s="17"/>
      <c r="APZ204" s="17"/>
      <c r="AQA204" s="17"/>
      <c r="AQB204" s="17"/>
      <c r="AQC204" s="17"/>
      <c r="AQD204" s="17"/>
      <c r="AQE204" s="17"/>
      <c r="AQF204" s="17"/>
      <c r="AQG204" s="17"/>
      <c r="AQH204" s="17"/>
      <c r="AQI204" s="17"/>
      <c r="AQJ204" s="17"/>
      <c r="AQK204" s="17"/>
      <c r="AQL204" s="17"/>
      <c r="AQM204" s="17"/>
      <c r="AQN204" s="17"/>
      <c r="AQO204" s="17"/>
      <c r="AQP204" s="17"/>
      <c r="AQQ204" s="17"/>
      <c r="AQR204" s="17"/>
      <c r="AQS204" s="17"/>
      <c r="AQT204" s="17"/>
      <c r="AQU204" s="17"/>
      <c r="AQV204" s="17"/>
      <c r="AQW204" s="17"/>
      <c r="AQX204" s="17"/>
      <c r="AQY204" s="17"/>
      <c r="AQZ204" s="17"/>
      <c r="ARA204" s="17"/>
      <c r="ARB204" s="17"/>
      <c r="ARC204" s="17"/>
      <c r="ARD204" s="17"/>
      <c r="ARE204" s="17"/>
      <c r="ARF204" s="17"/>
      <c r="ARG204" s="17"/>
      <c r="ARH204" s="17"/>
      <c r="ARI204" s="17"/>
      <c r="ARJ204" s="17"/>
      <c r="ARK204" s="17"/>
      <c r="ARL204" s="17"/>
      <c r="ARM204" s="17"/>
      <c r="ARN204" s="17"/>
      <c r="ARO204" s="17"/>
      <c r="ARP204" s="17"/>
      <c r="ARQ204" s="17"/>
      <c r="ARR204" s="17"/>
      <c r="ARS204" s="17"/>
      <c r="ART204" s="17"/>
      <c r="ARU204" s="17"/>
      <c r="ARV204" s="17"/>
      <c r="ARW204" s="17"/>
      <c r="ARX204" s="17"/>
      <c r="ARY204" s="17"/>
      <c r="ARZ204" s="17"/>
      <c r="ASA204" s="17"/>
      <c r="ASB204" s="17"/>
      <c r="ASC204" s="17"/>
      <c r="ASD204" s="17"/>
      <c r="ASE204" s="17"/>
      <c r="ASF204" s="17"/>
      <c r="ASG204" s="17"/>
      <c r="ASH204" s="17"/>
      <c r="ASI204" s="17"/>
      <c r="ASJ204" s="17"/>
      <c r="ASK204" s="17"/>
      <c r="ASL204" s="17"/>
      <c r="ASM204" s="17"/>
      <c r="ASN204" s="17"/>
      <c r="ASO204" s="17"/>
      <c r="ASP204" s="17"/>
      <c r="ASQ204" s="17"/>
      <c r="ASR204" s="17"/>
      <c r="ASS204" s="17"/>
      <c r="AST204" s="17"/>
      <c r="ASU204" s="17"/>
      <c r="ASV204" s="17"/>
      <c r="ASW204" s="17"/>
      <c r="ASX204" s="17"/>
      <c r="ASY204" s="17"/>
      <c r="ASZ204" s="17"/>
      <c r="ATA204" s="17"/>
      <c r="ATB204" s="17"/>
      <c r="ATC204" s="17"/>
      <c r="ATD204" s="17"/>
      <c r="ATE204" s="17"/>
      <c r="ATF204" s="17"/>
      <c r="ATG204" s="17"/>
      <c r="ATH204" s="17"/>
      <c r="ATI204" s="17"/>
      <c r="ATJ204" s="17"/>
      <c r="ATK204" s="17"/>
      <c r="ATL204" s="17"/>
      <c r="ATM204" s="17"/>
      <c r="ATN204" s="17"/>
      <c r="ATO204" s="17"/>
      <c r="ATP204" s="17"/>
      <c r="ATQ204" s="17"/>
      <c r="ATR204" s="17"/>
      <c r="ATS204" s="17"/>
      <c r="ATT204" s="17"/>
      <c r="ATU204" s="17"/>
      <c r="ATV204" s="17"/>
      <c r="ATW204" s="17"/>
      <c r="ATX204" s="17"/>
      <c r="ATY204" s="17"/>
      <c r="ATZ204" s="17"/>
      <c r="AUA204" s="17"/>
      <c r="AUB204" s="17"/>
      <c r="AUC204" s="17"/>
      <c r="AUD204" s="17"/>
      <c r="AUE204" s="17"/>
      <c r="AUF204" s="17"/>
      <c r="AUG204" s="17"/>
      <c r="AUH204" s="17"/>
      <c r="AUI204" s="17"/>
      <c r="AUJ204" s="17"/>
      <c r="AUK204" s="17"/>
      <c r="AUL204" s="17"/>
      <c r="AUM204" s="17"/>
      <c r="AUN204" s="17"/>
      <c r="AUO204" s="17"/>
      <c r="AUP204" s="17"/>
      <c r="AUQ204" s="17"/>
      <c r="AUR204" s="17"/>
      <c r="AUS204" s="17"/>
      <c r="AUT204" s="17"/>
      <c r="AUU204" s="17"/>
      <c r="AUV204" s="17"/>
      <c r="AUW204" s="17"/>
      <c r="AUX204" s="17"/>
      <c r="AUY204" s="17"/>
      <c r="AUZ204" s="17"/>
      <c r="AVA204" s="17"/>
      <c r="AVB204" s="17"/>
      <c r="AVC204" s="17"/>
      <c r="AVD204" s="17"/>
      <c r="AVE204" s="17"/>
      <c r="AVF204" s="17"/>
      <c r="AVG204" s="17"/>
      <c r="AVH204" s="17"/>
      <c r="AVI204" s="17"/>
      <c r="AVJ204" s="17"/>
      <c r="AVK204" s="17"/>
      <c r="AVL204" s="17"/>
      <c r="AVM204" s="17"/>
      <c r="AVN204" s="17"/>
      <c r="AVO204" s="17"/>
      <c r="AVP204" s="17"/>
      <c r="AVQ204" s="17"/>
      <c r="AVR204" s="17"/>
      <c r="AVS204" s="17"/>
      <c r="AVT204" s="17"/>
      <c r="AVU204" s="17"/>
      <c r="AVV204" s="17"/>
      <c r="AVW204" s="17"/>
      <c r="AVX204" s="17"/>
      <c r="AVY204" s="17"/>
      <c r="AVZ204" s="17"/>
      <c r="AWA204" s="17"/>
      <c r="AWB204" s="17"/>
      <c r="AWC204" s="17"/>
      <c r="AWD204" s="17"/>
      <c r="AWE204" s="17"/>
      <c r="AWF204" s="17"/>
      <c r="AWG204" s="17"/>
      <c r="AWH204" s="17"/>
      <c r="AWI204" s="17"/>
      <c r="AWJ204" s="17"/>
      <c r="AWK204" s="17"/>
      <c r="AWL204" s="17"/>
      <c r="AWM204" s="17"/>
      <c r="AWN204" s="17"/>
      <c r="AWO204" s="17"/>
      <c r="AWP204" s="17"/>
      <c r="AWQ204" s="17"/>
      <c r="AWR204" s="17"/>
      <c r="AWS204" s="17"/>
      <c r="AWT204" s="17"/>
      <c r="AWU204" s="17"/>
      <c r="AWV204" s="17"/>
      <c r="AWW204" s="17"/>
      <c r="AWX204" s="17"/>
      <c r="AWY204" s="17"/>
      <c r="AWZ204" s="17"/>
      <c r="AXA204" s="17"/>
      <c r="AXB204" s="17"/>
      <c r="AXC204" s="17"/>
      <c r="AXD204" s="17"/>
      <c r="AXE204" s="17"/>
      <c r="AXF204" s="17"/>
      <c r="AXG204" s="17"/>
      <c r="AXH204" s="17"/>
      <c r="AXI204" s="17"/>
      <c r="AXJ204" s="17"/>
      <c r="AXK204" s="17"/>
      <c r="AXL204" s="17"/>
      <c r="AXM204" s="17"/>
      <c r="AXN204" s="17"/>
      <c r="AXO204" s="17"/>
      <c r="AXP204" s="17"/>
      <c r="AXQ204" s="17"/>
      <c r="AXR204" s="17"/>
      <c r="AXS204" s="17"/>
      <c r="AXT204" s="17"/>
      <c r="AXU204" s="17"/>
      <c r="AXV204" s="17"/>
      <c r="AXW204" s="17"/>
      <c r="AXX204" s="17"/>
      <c r="AXY204" s="17"/>
      <c r="AXZ204" s="17"/>
      <c r="AYA204" s="17"/>
      <c r="AYB204" s="17"/>
      <c r="AYC204" s="17"/>
      <c r="AYD204" s="17"/>
      <c r="AYE204" s="17"/>
      <c r="AYF204" s="17"/>
      <c r="AYG204" s="17"/>
      <c r="AYH204" s="17"/>
      <c r="AYI204" s="17"/>
      <c r="AYJ204" s="17"/>
      <c r="AYK204" s="17"/>
      <c r="AYL204" s="17"/>
      <c r="AYM204" s="17"/>
      <c r="AYN204" s="17"/>
      <c r="AYO204" s="17"/>
      <c r="AYP204" s="17"/>
      <c r="AYQ204" s="17"/>
      <c r="AYR204" s="17"/>
      <c r="AYS204" s="17"/>
      <c r="AYT204" s="17"/>
      <c r="AYU204" s="17"/>
      <c r="AYV204" s="17"/>
      <c r="AYW204" s="17"/>
      <c r="AYX204" s="17"/>
      <c r="AYY204" s="17"/>
      <c r="AYZ204" s="17"/>
      <c r="AZA204" s="17"/>
      <c r="AZB204" s="17"/>
      <c r="AZC204" s="17"/>
      <c r="AZD204" s="17"/>
      <c r="AZE204" s="17"/>
      <c r="AZF204" s="17"/>
      <c r="AZG204" s="17"/>
      <c r="AZH204" s="17"/>
      <c r="AZI204" s="17"/>
      <c r="AZJ204" s="17"/>
      <c r="AZK204" s="17"/>
      <c r="AZL204" s="17"/>
      <c r="AZM204" s="17"/>
      <c r="AZN204" s="17"/>
      <c r="AZO204" s="17"/>
      <c r="AZP204" s="17"/>
      <c r="AZQ204" s="17"/>
      <c r="AZR204" s="17"/>
      <c r="AZS204" s="17"/>
      <c r="AZT204" s="17"/>
      <c r="AZU204" s="17"/>
      <c r="AZV204" s="17"/>
      <c r="AZW204" s="17"/>
      <c r="AZX204" s="17"/>
      <c r="AZY204" s="17"/>
      <c r="AZZ204" s="17"/>
      <c r="BAA204" s="17"/>
      <c r="BAB204" s="17"/>
      <c r="BAC204" s="17"/>
      <c r="BAD204" s="17"/>
      <c r="BAE204" s="17"/>
      <c r="BAF204" s="17"/>
      <c r="BAG204" s="17"/>
      <c r="BAH204" s="17"/>
      <c r="BAI204" s="17"/>
      <c r="BAJ204" s="17"/>
      <c r="BAK204" s="17"/>
      <c r="BAL204" s="17"/>
      <c r="BAM204" s="17"/>
      <c r="BAN204" s="17"/>
      <c r="BAO204" s="17"/>
      <c r="BAP204" s="17"/>
      <c r="BAQ204" s="17"/>
      <c r="BAR204" s="17"/>
      <c r="BAS204" s="17"/>
      <c r="BAT204" s="17"/>
      <c r="BAU204" s="17"/>
      <c r="BAV204" s="17"/>
      <c r="BAW204" s="17"/>
      <c r="BAX204" s="17"/>
      <c r="BAY204" s="17"/>
      <c r="BAZ204" s="17"/>
      <c r="BBA204" s="17"/>
      <c r="BBB204" s="17"/>
      <c r="BBC204" s="17"/>
      <c r="BBD204" s="17"/>
      <c r="BBE204" s="17"/>
      <c r="BBF204" s="17"/>
      <c r="BBG204" s="17"/>
      <c r="BBH204" s="17"/>
      <c r="BBI204" s="17"/>
      <c r="BBJ204" s="17"/>
      <c r="BBK204" s="17"/>
      <c r="BBL204" s="17"/>
      <c r="BBM204" s="17"/>
      <c r="BBN204" s="17"/>
      <c r="BBO204" s="17"/>
      <c r="BBP204" s="17"/>
      <c r="BBQ204" s="17"/>
      <c r="BBR204" s="17"/>
      <c r="BBS204" s="17"/>
      <c r="BBT204" s="17"/>
      <c r="BBU204" s="17"/>
      <c r="BBV204" s="17"/>
      <c r="BBW204" s="17"/>
      <c r="BBX204" s="17"/>
      <c r="BBY204" s="17"/>
      <c r="BBZ204" s="17"/>
      <c r="BCA204" s="17"/>
      <c r="BCB204" s="17"/>
      <c r="BCC204" s="17"/>
      <c r="BCD204" s="17"/>
      <c r="BCE204" s="17"/>
      <c r="BCF204" s="17"/>
      <c r="BCG204" s="17"/>
      <c r="BCH204" s="17"/>
      <c r="BCI204" s="17"/>
      <c r="BCJ204" s="17"/>
      <c r="BCK204" s="17"/>
      <c r="BCL204" s="17"/>
      <c r="BCM204" s="17"/>
      <c r="BCN204" s="17"/>
      <c r="BCO204" s="17"/>
      <c r="BCP204" s="17"/>
      <c r="BCQ204" s="17"/>
      <c r="BCR204" s="17"/>
      <c r="BCS204" s="17"/>
      <c r="BCT204" s="17"/>
      <c r="BCU204" s="17"/>
      <c r="BCV204" s="17"/>
      <c r="BCW204" s="17"/>
      <c r="BCX204" s="17"/>
      <c r="BCY204" s="17"/>
      <c r="BCZ204" s="17"/>
      <c r="BDA204" s="17"/>
      <c r="BDB204" s="17"/>
      <c r="BDC204" s="17"/>
      <c r="BDD204" s="17"/>
      <c r="BDE204" s="17"/>
      <c r="BDF204" s="17"/>
      <c r="BDG204" s="17"/>
      <c r="BDH204" s="17"/>
      <c r="BDI204" s="17"/>
      <c r="BDJ204" s="17"/>
      <c r="BDK204" s="17"/>
      <c r="BDL204" s="17"/>
      <c r="BDM204" s="17"/>
      <c r="BDN204" s="17"/>
      <c r="BDO204" s="17"/>
      <c r="BDP204" s="17"/>
      <c r="BDQ204" s="17"/>
      <c r="BDR204" s="17"/>
      <c r="BDS204" s="17"/>
      <c r="BDT204" s="17"/>
      <c r="BDU204" s="17"/>
      <c r="BDV204" s="17"/>
      <c r="BDW204" s="17"/>
      <c r="BDX204" s="17"/>
      <c r="BDY204" s="17"/>
      <c r="BDZ204" s="17"/>
      <c r="BEA204" s="17"/>
      <c r="BEB204" s="17"/>
      <c r="BEC204" s="17"/>
      <c r="BED204" s="17"/>
      <c r="BEE204" s="17"/>
      <c r="BEF204" s="17"/>
      <c r="BEG204" s="17"/>
      <c r="BEH204" s="17"/>
      <c r="BEI204" s="17"/>
      <c r="BEJ204" s="17"/>
      <c r="BEK204" s="17"/>
      <c r="BEL204" s="17"/>
      <c r="BEM204" s="17"/>
      <c r="BEN204" s="17"/>
      <c r="BEO204" s="17"/>
      <c r="BEP204" s="17"/>
      <c r="BEQ204" s="17"/>
      <c r="BER204" s="17"/>
      <c r="BES204" s="17"/>
      <c r="BET204" s="17"/>
      <c r="BEU204" s="17"/>
      <c r="BEV204" s="17"/>
      <c r="BEW204" s="17"/>
      <c r="BEX204" s="17"/>
      <c r="BEY204" s="17"/>
      <c r="BEZ204" s="17"/>
      <c r="BFA204" s="17"/>
      <c r="BFB204" s="17"/>
      <c r="BFC204" s="17"/>
      <c r="BFD204" s="17"/>
      <c r="BFE204" s="17"/>
      <c r="BFF204" s="17"/>
      <c r="BFG204" s="17"/>
      <c r="BFH204" s="17"/>
      <c r="BFI204" s="17"/>
      <c r="BFJ204" s="17"/>
      <c r="BFK204" s="17"/>
      <c r="BFL204" s="17"/>
      <c r="BFM204" s="17"/>
      <c r="BFN204" s="17"/>
      <c r="BFO204" s="17"/>
      <c r="BFP204" s="17"/>
      <c r="BFQ204" s="17"/>
      <c r="BFR204" s="17"/>
      <c r="BFS204" s="17"/>
      <c r="BFT204" s="17"/>
      <c r="BFU204" s="17"/>
      <c r="BFV204" s="17"/>
      <c r="BFW204" s="17"/>
      <c r="BFX204" s="17"/>
      <c r="BFY204" s="17"/>
      <c r="BFZ204" s="17"/>
      <c r="BGA204" s="17"/>
      <c r="BGB204" s="17"/>
      <c r="BGC204" s="17"/>
      <c r="BGD204" s="17"/>
      <c r="BGE204" s="17"/>
      <c r="BGF204" s="17"/>
      <c r="BGG204" s="17"/>
      <c r="BGH204" s="17"/>
      <c r="BGI204" s="17"/>
      <c r="BGJ204" s="17"/>
      <c r="BGK204" s="17"/>
      <c r="BGL204" s="17"/>
      <c r="BGM204" s="17"/>
      <c r="BGN204" s="17"/>
      <c r="BGO204" s="17"/>
      <c r="BGP204" s="17"/>
      <c r="BGQ204" s="17"/>
      <c r="BGR204" s="17"/>
      <c r="BGS204" s="17"/>
      <c r="BGT204" s="17"/>
      <c r="BGU204" s="17"/>
      <c r="BGV204" s="17"/>
      <c r="BGW204" s="17"/>
      <c r="BGX204" s="17"/>
      <c r="BGY204" s="17"/>
      <c r="BGZ204" s="17"/>
      <c r="BHA204" s="17"/>
      <c r="BHB204" s="17"/>
      <c r="BHC204" s="17"/>
      <c r="BHD204" s="17"/>
      <c r="BHE204" s="17"/>
      <c r="BHF204" s="17"/>
      <c r="BHG204" s="17"/>
      <c r="BHH204" s="17"/>
      <c r="BHI204" s="17"/>
      <c r="BHJ204" s="17"/>
      <c r="BHK204" s="17"/>
      <c r="BHL204" s="17"/>
      <c r="BHM204" s="17"/>
      <c r="BHN204" s="17"/>
      <c r="BHO204" s="17"/>
      <c r="BHP204" s="17"/>
      <c r="BHQ204" s="17"/>
      <c r="BHR204" s="17"/>
      <c r="BHS204" s="17"/>
      <c r="BHT204" s="17"/>
      <c r="BHU204" s="17"/>
      <c r="BHV204" s="17"/>
      <c r="BHW204" s="17"/>
      <c r="BHX204" s="17"/>
      <c r="BHY204" s="17"/>
      <c r="BHZ204" s="17"/>
      <c r="BIA204" s="17"/>
      <c r="BIB204" s="17"/>
      <c r="BIC204" s="17"/>
      <c r="BID204" s="17"/>
      <c r="BIE204" s="17"/>
      <c r="BIF204" s="17"/>
      <c r="BIG204" s="17"/>
      <c r="BIH204" s="17"/>
      <c r="BII204" s="17"/>
      <c r="BIJ204" s="17"/>
      <c r="BIK204" s="17"/>
      <c r="BIL204" s="17"/>
      <c r="BIM204" s="17"/>
      <c r="BIN204" s="17"/>
      <c r="BIO204" s="17"/>
      <c r="BIP204" s="17"/>
      <c r="BIQ204" s="17"/>
      <c r="BIR204" s="17"/>
      <c r="BIS204" s="17"/>
      <c r="BIT204" s="17"/>
      <c r="BIU204" s="17"/>
      <c r="BIV204" s="17"/>
      <c r="BIW204" s="17"/>
      <c r="BIX204" s="17"/>
      <c r="BIY204" s="17"/>
      <c r="BIZ204" s="17"/>
      <c r="BJA204" s="17"/>
      <c r="BJB204" s="17"/>
      <c r="BJC204" s="17"/>
      <c r="BJD204" s="17"/>
      <c r="BJE204" s="17"/>
      <c r="BJF204" s="17"/>
      <c r="BJG204" s="17"/>
      <c r="BJH204" s="17"/>
      <c r="BJI204" s="17"/>
      <c r="BJJ204" s="17"/>
      <c r="BJK204" s="17"/>
      <c r="BJL204" s="17"/>
      <c r="BJM204" s="17"/>
      <c r="BJN204" s="17"/>
      <c r="BJO204" s="17"/>
      <c r="BJP204" s="17"/>
      <c r="BJQ204" s="17"/>
      <c r="BJR204" s="17"/>
      <c r="BJS204" s="17"/>
      <c r="BJT204" s="17"/>
      <c r="BJU204" s="17"/>
      <c r="BJV204" s="17"/>
      <c r="BJW204" s="17"/>
      <c r="BJX204" s="17"/>
      <c r="BJY204" s="17"/>
      <c r="BJZ204" s="17"/>
      <c r="BKA204" s="17"/>
      <c r="BKB204" s="17"/>
      <c r="BKC204" s="17"/>
      <c r="BKD204" s="17"/>
      <c r="BKE204" s="17"/>
      <c r="BKF204" s="17"/>
      <c r="BKG204" s="17"/>
      <c r="BKH204" s="17"/>
      <c r="BKI204" s="17"/>
      <c r="BKJ204" s="17"/>
      <c r="BKK204" s="17"/>
      <c r="BKL204" s="17"/>
      <c r="BKM204" s="17"/>
      <c r="BKN204" s="17"/>
      <c r="BKO204" s="17"/>
      <c r="BKP204" s="17"/>
      <c r="BKQ204" s="17"/>
      <c r="BKR204" s="17"/>
      <c r="BKS204" s="17"/>
      <c r="BKT204" s="17"/>
      <c r="BKU204" s="17"/>
      <c r="BKV204" s="17"/>
      <c r="BKW204" s="17"/>
      <c r="BKX204" s="17"/>
      <c r="BKY204" s="17"/>
      <c r="BKZ204" s="17"/>
      <c r="BLA204" s="17"/>
      <c r="BLB204" s="17"/>
      <c r="BLC204" s="17"/>
      <c r="BLD204" s="17"/>
      <c r="BLE204" s="17"/>
      <c r="BLF204" s="17"/>
      <c r="BLG204" s="17"/>
      <c r="BLH204" s="17"/>
      <c r="BLI204" s="17"/>
      <c r="BLJ204" s="17"/>
      <c r="BLK204" s="17"/>
      <c r="BLL204" s="17"/>
      <c r="BLM204" s="17"/>
      <c r="BLN204" s="17"/>
      <c r="BLO204" s="17"/>
      <c r="BLP204" s="17"/>
      <c r="BLQ204" s="17"/>
      <c r="BLR204" s="17"/>
      <c r="BLS204" s="17"/>
      <c r="BLT204" s="17"/>
      <c r="BLU204" s="17"/>
      <c r="BLV204" s="17"/>
      <c r="BLW204" s="17"/>
      <c r="BLX204" s="17"/>
      <c r="BLY204" s="17"/>
      <c r="BLZ204" s="17"/>
      <c r="BMA204" s="17"/>
      <c r="BMB204" s="17"/>
      <c r="BMC204" s="17"/>
      <c r="BMD204" s="17"/>
      <c r="BME204" s="17"/>
      <c r="BMF204" s="17"/>
      <c r="BMG204" s="17"/>
      <c r="BMH204" s="17"/>
      <c r="BMI204" s="17"/>
      <c r="BMJ204" s="17"/>
      <c r="BMK204" s="17"/>
      <c r="BML204" s="17"/>
      <c r="BMM204" s="17"/>
      <c r="BMN204" s="17"/>
      <c r="BMO204" s="17"/>
      <c r="BMP204" s="17"/>
      <c r="BMQ204" s="17"/>
      <c r="BMR204" s="17"/>
      <c r="BMS204" s="17"/>
      <c r="BMT204" s="17"/>
      <c r="BMU204" s="17"/>
      <c r="BMV204" s="17"/>
      <c r="BMW204" s="17"/>
      <c r="BMX204" s="17"/>
      <c r="BMY204" s="17"/>
      <c r="BMZ204" s="17"/>
      <c r="BNA204" s="17"/>
      <c r="BNB204" s="17"/>
      <c r="BNC204" s="17"/>
      <c r="BND204" s="17"/>
      <c r="BNE204" s="17"/>
      <c r="BNF204" s="17"/>
      <c r="BNG204" s="17"/>
      <c r="BNH204" s="17"/>
      <c r="BNI204" s="17"/>
      <c r="BNJ204" s="17"/>
      <c r="BNK204" s="17"/>
      <c r="BNL204" s="17"/>
      <c r="BNM204" s="17"/>
      <c r="BNN204" s="17"/>
      <c r="BNO204" s="17"/>
      <c r="BNP204" s="17"/>
      <c r="BNQ204" s="17"/>
      <c r="BNR204" s="17"/>
      <c r="BNS204" s="17"/>
      <c r="BNT204" s="17"/>
      <c r="BNU204" s="17"/>
      <c r="BNV204" s="17"/>
      <c r="BNW204" s="17"/>
      <c r="BNX204" s="17"/>
      <c r="BNY204" s="17"/>
      <c r="BNZ204" s="17"/>
      <c r="BOA204" s="17"/>
      <c r="BOB204" s="17"/>
      <c r="BOC204" s="17"/>
      <c r="BOD204" s="17"/>
      <c r="BOE204" s="17"/>
      <c r="BOF204" s="17"/>
      <c r="BOG204" s="17"/>
      <c r="BOH204" s="17"/>
      <c r="BOI204" s="17"/>
      <c r="BOJ204" s="17"/>
      <c r="BOK204" s="17"/>
      <c r="BOL204" s="17"/>
      <c r="BOM204" s="17"/>
      <c r="BON204" s="17"/>
      <c r="BOO204" s="17"/>
      <c r="BOP204" s="17"/>
      <c r="BOQ204" s="17"/>
      <c r="BOR204" s="17"/>
      <c r="BOS204" s="17"/>
      <c r="BOT204" s="17"/>
      <c r="BOU204" s="17"/>
      <c r="BOV204" s="17"/>
      <c r="BOW204" s="17"/>
      <c r="BOX204" s="17"/>
      <c r="BOY204" s="17"/>
      <c r="BOZ204" s="17"/>
      <c r="BPA204" s="17"/>
      <c r="BPB204" s="17"/>
      <c r="BPC204" s="17"/>
      <c r="BPD204" s="17"/>
      <c r="BPE204" s="17"/>
      <c r="BPF204" s="17"/>
      <c r="BPG204" s="17"/>
      <c r="BPH204" s="17"/>
      <c r="BPI204" s="17"/>
      <c r="BPJ204" s="17"/>
      <c r="BPK204" s="17"/>
      <c r="BPL204" s="17"/>
      <c r="BPM204" s="17"/>
      <c r="BPN204" s="17"/>
      <c r="BPO204" s="17"/>
      <c r="BPP204" s="17"/>
      <c r="BPQ204" s="17"/>
      <c r="BPR204" s="17"/>
      <c r="BPS204" s="17"/>
      <c r="BPT204" s="17"/>
      <c r="BPU204" s="17"/>
      <c r="BPV204" s="17"/>
      <c r="BPW204" s="17"/>
      <c r="BPX204" s="17"/>
      <c r="BPY204" s="17"/>
      <c r="BPZ204" s="17"/>
      <c r="BQA204" s="17"/>
      <c r="BQB204" s="17"/>
      <c r="BQC204" s="17"/>
      <c r="BQD204" s="17"/>
      <c r="BQE204" s="17"/>
      <c r="BQF204" s="17"/>
      <c r="BQG204" s="17"/>
      <c r="BQH204" s="17"/>
      <c r="BQI204" s="17"/>
      <c r="BQJ204" s="17"/>
      <c r="BQK204" s="17"/>
      <c r="BQL204" s="17"/>
      <c r="BQM204" s="17"/>
      <c r="BQN204" s="17"/>
      <c r="BQO204" s="17"/>
      <c r="BQP204" s="17"/>
      <c r="BQQ204" s="17"/>
      <c r="BQR204" s="17"/>
      <c r="BQS204" s="17"/>
      <c r="BQT204" s="17"/>
      <c r="BQU204" s="17"/>
      <c r="BQV204" s="17"/>
      <c r="BQW204" s="17"/>
      <c r="BQX204" s="17"/>
      <c r="BQY204" s="17"/>
      <c r="BQZ204" s="17"/>
      <c r="BRA204" s="17"/>
      <c r="BRB204" s="17"/>
      <c r="BRC204" s="17"/>
      <c r="BRD204" s="17"/>
      <c r="BRE204" s="17"/>
      <c r="BRF204" s="17"/>
      <c r="BRG204" s="17"/>
      <c r="BRH204" s="17"/>
      <c r="BRI204" s="17"/>
      <c r="BRJ204" s="17"/>
      <c r="BRK204" s="17"/>
      <c r="BRL204" s="17"/>
      <c r="BRM204" s="17"/>
      <c r="BRN204" s="17"/>
      <c r="BRO204" s="17"/>
      <c r="BRP204" s="17"/>
      <c r="BRQ204" s="17"/>
      <c r="BRR204" s="17"/>
      <c r="BRS204" s="17"/>
      <c r="BRT204" s="17"/>
      <c r="BRU204" s="17"/>
      <c r="BRV204" s="17"/>
      <c r="BRW204" s="17"/>
      <c r="BRX204" s="17"/>
      <c r="BRY204" s="17"/>
      <c r="BRZ204" s="17"/>
      <c r="BSA204" s="17"/>
      <c r="BSB204" s="17"/>
      <c r="BSC204" s="17"/>
      <c r="BSD204" s="17"/>
      <c r="BSE204" s="17"/>
      <c r="BSF204" s="17"/>
      <c r="BSG204" s="17"/>
      <c r="BSH204" s="17"/>
      <c r="BSI204" s="17"/>
      <c r="BSJ204" s="17"/>
      <c r="BSK204" s="17"/>
      <c r="BSL204" s="17"/>
      <c r="BSM204" s="17"/>
      <c r="BSN204" s="17"/>
      <c r="BSO204" s="17"/>
      <c r="BSP204" s="17"/>
      <c r="BSQ204" s="17"/>
      <c r="BSR204" s="17"/>
      <c r="BSS204" s="17"/>
      <c r="BST204" s="17"/>
      <c r="BSU204" s="17"/>
      <c r="BSV204" s="17"/>
      <c r="BSW204" s="17"/>
      <c r="BSX204" s="17"/>
      <c r="BSY204" s="17"/>
      <c r="BSZ204" s="17"/>
      <c r="BTA204" s="17"/>
      <c r="BTB204" s="17"/>
      <c r="BTC204" s="17"/>
      <c r="BTD204" s="17"/>
      <c r="BTE204" s="17"/>
      <c r="BTF204" s="17"/>
      <c r="BTG204" s="17"/>
      <c r="BTH204" s="17"/>
      <c r="BTI204" s="17"/>
      <c r="BTJ204" s="17"/>
      <c r="BTK204" s="17"/>
      <c r="BTL204" s="17"/>
      <c r="BTM204" s="17"/>
      <c r="BTN204" s="17"/>
      <c r="BTO204" s="17"/>
      <c r="BTP204" s="17"/>
      <c r="BTQ204" s="17"/>
      <c r="BTR204" s="17"/>
      <c r="BTS204" s="17"/>
      <c r="BTT204" s="17"/>
      <c r="BTU204" s="17"/>
      <c r="BTV204" s="17"/>
      <c r="BTW204" s="17"/>
      <c r="BTX204" s="17"/>
      <c r="BTY204" s="17"/>
      <c r="BTZ204" s="17"/>
      <c r="BUA204" s="17"/>
      <c r="BUB204" s="17"/>
      <c r="BUC204" s="17"/>
      <c r="BUD204" s="17"/>
      <c r="BUE204" s="17"/>
      <c r="BUF204" s="17"/>
      <c r="BUG204" s="17"/>
      <c r="BUH204" s="17"/>
      <c r="BUI204" s="17"/>
      <c r="BUJ204" s="17"/>
      <c r="BUK204" s="17"/>
      <c r="BUL204" s="17"/>
      <c r="BUM204" s="17"/>
      <c r="BUN204" s="17"/>
      <c r="BUO204" s="17"/>
      <c r="BUP204" s="17"/>
      <c r="BUQ204" s="17"/>
      <c r="BUR204" s="17"/>
      <c r="BUS204" s="17"/>
      <c r="BUT204" s="17"/>
      <c r="BUU204" s="17"/>
      <c r="BUV204" s="17"/>
      <c r="BUW204" s="17"/>
      <c r="BUX204" s="17"/>
      <c r="BUY204" s="17"/>
      <c r="BUZ204" s="17"/>
      <c r="BVA204" s="17"/>
      <c r="BVB204" s="17"/>
      <c r="BVC204" s="17"/>
      <c r="BVD204" s="17"/>
      <c r="BVE204" s="17"/>
      <c r="BVF204" s="17"/>
      <c r="BVG204" s="17"/>
      <c r="BVH204" s="17"/>
      <c r="BVI204" s="17"/>
      <c r="BVJ204" s="17"/>
      <c r="BVK204" s="17"/>
      <c r="BVL204" s="17"/>
      <c r="BVM204" s="17"/>
      <c r="BVN204" s="17"/>
      <c r="BVO204" s="17"/>
      <c r="BVP204" s="17"/>
      <c r="BVQ204" s="17"/>
      <c r="BVR204" s="17"/>
      <c r="BVS204" s="17"/>
      <c r="BVT204" s="17"/>
      <c r="BVU204" s="17"/>
      <c r="BVV204" s="17"/>
      <c r="BVW204" s="17"/>
      <c r="BVX204" s="17"/>
      <c r="BVY204" s="17"/>
      <c r="BVZ204" s="17"/>
      <c r="BWA204" s="17"/>
      <c r="BWB204" s="17"/>
      <c r="BWC204" s="17"/>
      <c r="BWD204" s="17"/>
      <c r="BWE204" s="17"/>
      <c r="BWF204" s="17"/>
      <c r="BWG204" s="17"/>
      <c r="BWH204" s="17"/>
      <c r="BWI204" s="17"/>
      <c r="BWJ204" s="17"/>
      <c r="BWK204" s="17"/>
      <c r="BWL204" s="17"/>
      <c r="BWM204" s="17"/>
      <c r="BWN204" s="17"/>
      <c r="BWO204" s="17"/>
      <c r="BWP204" s="17"/>
      <c r="BWQ204" s="17"/>
      <c r="BWR204" s="17"/>
      <c r="BWS204" s="17"/>
      <c r="BWT204" s="17"/>
      <c r="BWU204" s="17"/>
      <c r="BWV204" s="17"/>
      <c r="BWW204" s="17"/>
      <c r="BWX204" s="17"/>
      <c r="BWY204" s="17"/>
      <c r="BWZ204" s="17"/>
      <c r="BXA204" s="17"/>
      <c r="BXB204" s="17"/>
      <c r="BXC204" s="17"/>
      <c r="BXD204" s="17"/>
      <c r="BXE204" s="17"/>
      <c r="BXF204" s="17"/>
      <c r="BXG204" s="17"/>
      <c r="BXH204" s="17"/>
      <c r="BXI204" s="17"/>
      <c r="BXJ204" s="17"/>
      <c r="BXK204" s="17"/>
      <c r="BXL204" s="17"/>
      <c r="BXM204" s="17"/>
      <c r="BXN204" s="17"/>
      <c r="BXO204" s="17"/>
      <c r="BXP204" s="17"/>
      <c r="BXQ204" s="17"/>
      <c r="BXR204" s="17"/>
      <c r="BXS204" s="17"/>
      <c r="BXT204" s="17"/>
      <c r="BXU204" s="17"/>
      <c r="BXV204" s="17"/>
      <c r="BXW204" s="17"/>
      <c r="BXX204" s="17"/>
      <c r="BXY204" s="17"/>
      <c r="BXZ204" s="17"/>
      <c r="BYA204" s="17"/>
      <c r="BYB204" s="17"/>
      <c r="BYC204" s="17"/>
      <c r="BYD204" s="17"/>
      <c r="BYE204" s="17"/>
      <c r="BYF204" s="17"/>
      <c r="BYG204" s="17"/>
      <c r="BYH204" s="17"/>
      <c r="BYI204" s="17"/>
      <c r="BYJ204" s="17"/>
      <c r="BYK204" s="17"/>
      <c r="BYL204" s="17"/>
      <c r="BYM204" s="17"/>
      <c r="BYN204" s="17"/>
      <c r="BYO204" s="17"/>
      <c r="BYP204" s="17"/>
      <c r="BYQ204" s="17"/>
      <c r="BYR204" s="17"/>
      <c r="BYS204" s="17"/>
      <c r="BYT204" s="17"/>
      <c r="BYU204" s="17"/>
      <c r="BYV204" s="17"/>
      <c r="BYW204" s="17"/>
      <c r="BYX204" s="17"/>
      <c r="BYY204" s="17"/>
      <c r="BYZ204" s="17"/>
      <c r="BZA204" s="17"/>
      <c r="BZB204" s="17"/>
      <c r="BZC204" s="17"/>
      <c r="BZD204" s="17"/>
      <c r="BZE204" s="17"/>
      <c r="BZF204" s="17"/>
      <c r="BZG204" s="17"/>
      <c r="BZH204" s="17"/>
      <c r="BZI204" s="17"/>
      <c r="BZJ204" s="17"/>
      <c r="BZK204" s="17"/>
      <c r="BZL204" s="17"/>
      <c r="BZM204" s="17"/>
      <c r="BZN204" s="17"/>
      <c r="BZO204" s="17"/>
      <c r="BZP204" s="17"/>
      <c r="BZQ204" s="17"/>
      <c r="BZR204" s="17"/>
      <c r="BZS204" s="17"/>
      <c r="BZT204" s="17"/>
      <c r="BZU204" s="17"/>
      <c r="BZV204" s="17"/>
      <c r="BZW204" s="17"/>
      <c r="BZX204" s="17"/>
      <c r="BZY204" s="17"/>
      <c r="BZZ204" s="17"/>
      <c r="CAA204" s="17"/>
      <c r="CAB204" s="17"/>
      <c r="CAC204" s="17"/>
      <c r="CAD204" s="17"/>
      <c r="CAE204" s="17"/>
      <c r="CAF204" s="17"/>
      <c r="CAG204" s="17"/>
      <c r="CAH204" s="17"/>
      <c r="CAI204" s="17"/>
      <c r="CAJ204" s="17"/>
      <c r="CAK204" s="17"/>
      <c r="CAL204" s="17"/>
      <c r="CAM204" s="17"/>
      <c r="CAN204" s="17"/>
      <c r="CAO204" s="17"/>
      <c r="CAP204" s="17"/>
      <c r="CAQ204" s="17"/>
      <c r="CAR204" s="17"/>
      <c r="CAS204" s="17"/>
      <c r="CAT204" s="17"/>
      <c r="CAU204" s="17"/>
      <c r="CAV204" s="17"/>
      <c r="CAW204" s="17"/>
      <c r="CAX204" s="17"/>
      <c r="CAY204" s="17"/>
      <c r="CAZ204" s="17"/>
      <c r="CBA204" s="17"/>
      <c r="CBB204" s="17"/>
      <c r="CBC204" s="17"/>
      <c r="CBD204" s="17"/>
      <c r="CBE204" s="17"/>
      <c r="CBF204" s="17"/>
      <c r="CBG204" s="17"/>
      <c r="CBH204" s="17"/>
      <c r="CBI204" s="17"/>
      <c r="CBJ204" s="17"/>
      <c r="CBK204" s="17"/>
      <c r="CBL204" s="17"/>
      <c r="CBM204" s="17"/>
      <c r="CBN204" s="17"/>
      <c r="CBO204" s="17"/>
      <c r="CBP204" s="17"/>
      <c r="CBQ204" s="17"/>
      <c r="CBR204" s="17"/>
      <c r="CBS204" s="17"/>
      <c r="CBT204" s="17"/>
      <c r="CBU204" s="17"/>
      <c r="CBV204" s="17"/>
      <c r="CBW204" s="17"/>
      <c r="CBX204" s="17"/>
      <c r="CBY204" s="17"/>
      <c r="CBZ204" s="17"/>
      <c r="CCA204" s="17"/>
      <c r="CCB204" s="17"/>
      <c r="CCC204" s="17"/>
      <c r="CCD204" s="17"/>
      <c r="CCE204" s="17"/>
      <c r="CCF204" s="17"/>
      <c r="CCG204" s="17"/>
      <c r="CCH204" s="17"/>
      <c r="CCI204" s="17"/>
      <c r="CCJ204" s="17"/>
      <c r="CCK204" s="17"/>
      <c r="CCL204" s="17"/>
      <c r="CCM204" s="17"/>
      <c r="CCN204" s="17"/>
      <c r="CCO204" s="17"/>
      <c r="CCP204" s="17"/>
      <c r="CCQ204" s="17"/>
      <c r="CCR204" s="17"/>
      <c r="CCS204" s="17"/>
      <c r="CCT204" s="17"/>
      <c r="CCU204" s="17"/>
      <c r="CCV204" s="17"/>
      <c r="CCW204" s="17"/>
      <c r="CCX204" s="17"/>
      <c r="CCY204" s="17"/>
      <c r="CCZ204" s="17"/>
      <c r="CDA204" s="17"/>
      <c r="CDB204" s="17"/>
      <c r="CDC204" s="17"/>
      <c r="CDD204" s="17"/>
      <c r="CDE204" s="17"/>
      <c r="CDF204" s="17"/>
      <c r="CDG204" s="17"/>
      <c r="CDH204" s="17"/>
      <c r="CDI204" s="17"/>
      <c r="CDJ204" s="17"/>
      <c r="CDK204" s="17"/>
      <c r="CDL204" s="17"/>
      <c r="CDM204" s="17"/>
      <c r="CDN204" s="17"/>
      <c r="CDO204" s="17"/>
      <c r="CDP204" s="17"/>
      <c r="CDQ204" s="17"/>
      <c r="CDR204" s="17"/>
      <c r="CDS204" s="17"/>
      <c r="CDT204" s="17"/>
      <c r="CDU204" s="17"/>
      <c r="CDV204" s="17"/>
      <c r="CDW204" s="17"/>
      <c r="CDX204" s="17"/>
      <c r="CDY204" s="17"/>
      <c r="CDZ204" s="17"/>
      <c r="CEA204" s="17"/>
      <c r="CEB204" s="17"/>
      <c r="CEC204" s="17"/>
      <c r="CED204" s="17"/>
      <c r="CEE204" s="17"/>
      <c r="CEF204" s="17"/>
      <c r="CEG204" s="17"/>
      <c r="CEH204" s="17"/>
      <c r="CEI204" s="17"/>
      <c r="CEJ204" s="17"/>
      <c r="CEK204" s="17"/>
      <c r="CEL204" s="17"/>
      <c r="CEM204" s="17"/>
      <c r="CEN204" s="17"/>
      <c r="CEO204" s="17"/>
      <c r="CEP204" s="17"/>
      <c r="CEQ204" s="17"/>
      <c r="CER204" s="17"/>
      <c r="CES204" s="17"/>
      <c r="CET204" s="17"/>
      <c r="CEU204" s="17"/>
      <c r="CEV204" s="17"/>
      <c r="CEW204" s="17"/>
      <c r="CEX204" s="17"/>
      <c r="CEY204" s="17"/>
      <c r="CEZ204" s="17"/>
      <c r="CFA204" s="17"/>
      <c r="CFB204" s="17"/>
      <c r="CFC204" s="17"/>
      <c r="CFD204" s="17"/>
      <c r="CFE204" s="17"/>
      <c r="CFF204" s="17"/>
      <c r="CFG204" s="17"/>
      <c r="CFH204" s="17"/>
      <c r="CFI204" s="17"/>
      <c r="CFJ204" s="17"/>
      <c r="CFK204" s="17"/>
      <c r="CFL204" s="17"/>
      <c r="CFM204" s="17"/>
      <c r="CFN204" s="17"/>
      <c r="CFO204" s="17"/>
      <c r="CFP204" s="17"/>
      <c r="CFQ204" s="17"/>
      <c r="CFR204" s="17"/>
      <c r="CFS204" s="17"/>
      <c r="CFT204" s="17"/>
      <c r="CFU204" s="17"/>
      <c r="CFV204" s="17"/>
      <c r="CFW204" s="17"/>
      <c r="CFX204" s="17"/>
      <c r="CFY204" s="17"/>
      <c r="CFZ204" s="17"/>
      <c r="CGA204" s="17"/>
      <c r="CGB204" s="17"/>
      <c r="CGC204" s="17"/>
      <c r="CGD204" s="17"/>
      <c r="CGE204" s="17"/>
      <c r="CGF204" s="17"/>
      <c r="CGG204" s="17"/>
      <c r="CGH204" s="17"/>
      <c r="CGI204" s="17"/>
      <c r="CGJ204" s="17"/>
      <c r="CGK204" s="17"/>
      <c r="CGL204" s="17"/>
      <c r="CGM204" s="17"/>
      <c r="CGN204" s="17"/>
      <c r="CGO204" s="17"/>
      <c r="CGP204" s="17"/>
      <c r="CGQ204" s="17"/>
      <c r="CGR204" s="17"/>
      <c r="CGS204" s="17"/>
      <c r="CGT204" s="17"/>
      <c r="CGU204" s="17"/>
      <c r="CGV204" s="17"/>
      <c r="CGW204" s="17"/>
      <c r="CGX204" s="17"/>
      <c r="CGY204" s="17"/>
      <c r="CGZ204" s="17"/>
      <c r="CHA204" s="17"/>
      <c r="CHB204" s="17"/>
      <c r="CHC204" s="17"/>
      <c r="CHD204" s="17"/>
      <c r="CHE204" s="17"/>
      <c r="CHF204" s="17"/>
      <c r="CHG204" s="17"/>
      <c r="CHH204" s="17"/>
      <c r="CHI204" s="17"/>
      <c r="CHJ204" s="17"/>
      <c r="CHK204" s="17"/>
      <c r="CHL204" s="17"/>
      <c r="CHM204" s="17"/>
      <c r="CHN204" s="17"/>
      <c r="CHO204" s="17"/>
      <c r="CHP204" s="17"/>
      <c r="CHQ204" s="17"/>
      <c r="CHR204" s="17"/>
      <c r="CHS204" s="17"/>
      <c r="CHT204" s="17"/>
      <c r="CHU204" s="17"/>
      <c r="CHV204" s="17"/>
      <c r="CHW204" s="17"/>
      <c r="CHX204" s="17"/>
      <c r="CHY204" s="17"/>
      <c r="CHZ204" s="17"/>
      <c r="CIA204" s="17"/>
      <c r="CIB204" s="17"/>
      <c r="CIC204" s="17"/>
      <c r="CID204" s="17"/>
      <c r="CIE204" s="17"/>
      <c r="CIF204" s="17"/>
      <c r="CIG204" s="17"/>
      <c r="CIH204" s="17"/>
      <c r="CII204" s="17"/>
      <c r="CIJ204" s="17"/>
      <c r="CIK204" s="17"/>
      <c r="CIL204" s="17"/>
      <c r="CIM204" s="17"/>
      <c r="CIN204" s="17"/>
      <c r="CIO204" s="17"/>
      <c r="CIP204" s="17"/>
      <c r="CIQ204" s="17"/>
      <c r="CIR204" s="17"/>
      <c r="CIS204" s="17"/>
      <c r="CIT204" s="17"/>
      <c r="CIU204" s="17"/>
      <c r="CIV204" s="17"/>
      <c r="CIW204" s="17"/>
      <c r="CIX204" s="17"/>
      <c r="CIY204" s="17"/>
      <c r="CIZ204" s="17"/>
      <c r="CJA204" s="17"/>
      <c r="CJB204" s="17"/>
      <c r="CJC204" s="17"/>
      <c r="CJD204" s="17"/>
      <c r="CJE204" s="17"/>
      <c r="CJF204" s="17"/>
      <c r="CJG204" s="17"/>
      <c r="CJH204" s="17"/>
      <c r="CJI204" s="17"/>
      <c r="CJJ204" s="17"/>
      <c r="CJK204" s="17"/>
      <c r="CJL204" s="17"/>
      <c r="CJM204" s="17"/>
      <c r="CJN204" s="17"/>
      <c r="CJO204" s="17"/>
      <c r="CJP204" s="17"/>
      <c r="CJQ204" s="17"/>
      <c r="CJR204" s="17"/>
      <c r="CJS204" s="17"/>
      <c r="CJT204" s="17"/>
      <c r="CJU204" s="17"/>
      <c r="CJV204" s="17"/>
      <c r="CJW204" s="17"/>
      <c r="CJX204" s="17"/>
      <c r="CJY204" s="17"/>
      <c r="CJZ204" s="17"/>
      <c r="CKA204" s="17"/>
      <c r="CKB204" s="17"/>
      <c r="CKC204" s="17"/>
      <c r="CKD204" s="17"/>
      <c r="CKE204" s="17"/>
      <c r="CKF204" s="17"/>
      <c r="CKG204" s="17"/>
      <c r="CKH204" s="17"/>
      <c r="CKI204" s="17"/>
      <c r="CKJ204" s="17"/>
      <c r="CKK204" s="17"/>
      <c r="CKL204" s="17"/>
      <c r="CKM204" s="17"/>
      <c r="CKN204" s="17"/>
      <c r="CKO204" s="17"/>
      <c r="CKP204" s="17"/>
      <c r="CKQ204" s="17"/>
      <c r="CKR204" s="17"/>
      <c r="CKS204" s="17"/>
      <c r="CKT204" s="17"/>
      <c r="CKU204" s="17"/>
      <c r="CKV204" s="17"/>
      <c r="CKW204" s="17"/>
      <c r="CKX204" s="17"/>
      <c r="CKY204" s="17"/>
      <c r="CKZ204" s="17"/>
      <c r="CLA204" s="17"/>
      <c r="CLB204" s="17"/>
      <c r="CLC204" s="17"/>
      <c r="CLD204" s="17"/>
      <c r="CLE204" s="17"/>
      <c r="CLF204" s="17"/>
      <c r="CLG204" s="17"/>
      <c r="CLH204" s="17"/>
      <c r="CLI204" s="17"/>
      <c r="CLJ204" s="17"/>
      <c r="CLK204" s="17"/>
      <c r="CLL204" s="17"/>
      <c r="CLM204" s="17"/>
      <c r="CLN204" s="17"/>
      <c r="CLO204" s="17"/>
      <c r="CLP204" s="17"/>
      <c r="CLQ204" s="17"/>
      <c r="CLR204" s="17"/>
      <c r="CLS204" s="17"/>
      <c r="CLT204" s="17"/>
      <c r="CLU204" s="17"/>
      <c r="CLV204" s="17"/>
      <c r="CLW204" s="17"/>
      <c r="CLX204" s="17"/>
      <c r="CLY204" s="17"/>
      <c r="CLZ204" s="17"/>
      <c r="CMA204" s="17"/>
      <c r="CMB204" s="17"/>
      <c r="CMC204" s="17"/>
      <c r="CMD204" s="17"/>
      <c r="CME204" s="17"/>
      <c r="CMF204" s="17"/>
      <c r="CMG204" s="17"/>
      <c r="CMH204" s="17"/>
      <c r="CMI204" s="17"/>
      <c r="CMJ204" s="17"/>
      <c r="CMK204" s="17"/>
      <c r="CML204" s="17"/>
      <c r="CMM204" s="17"/>
      <c r="CMN204" s="17"/>
      <c r="CMO204" s="17"/>
      <c r="CMP204" s="17"/>
      <c r="CMQ204" s="17"/>
      <c r="CMR204" s="17"/>
      <c r="CMS204" s="17"/>
      <c r="CMT204" s="17"/>
      <c r="CMU204" s="17"/>
      <c r="CMV204" s="17"/>
      <c r="CMW204" s="17"/>
      <c r="CMX204" s="17"/>
      <c r="CMY204" s="17"/>
      <c r="CMZ204" s="17"/>
      <c r="CNA204" s="17"/>
      <c r="CNB204" s="17"/>
      <c r="CNC204" s="17"/>
      <c r="CND204" s="17"/>
      <c r="CNE204" s="17"/>
      <c r="CNF204" s="17"/>
      <c r="CNG204" s="17"/>
      <c r="CNH204" s="17"/>
      <c r="CNI204" s="17"/>
      <c r="CNJ204" s="17"/>
      <c r="CNK204" s="17"/>
      <c r="CNL204" s="17"/>
      <c r="CNM204" s="17"/>
      <c r="CNN204" s="17"/>
      <c r="CNO204" s="17"/>
      <c r="CNP204" s="17"/>
      <c r="CNQ204" s="17"/>
      <c r="CNR204" s="17"/>
      <c r="CNS204" s="17"/>
      <c r="CNT204" s="17"/>
      <c r="CNU204" s="17"/>
      <c r="CNV204" s="17"/>
      <c r="CNW204" s="17"/>
      <c r="CNX204" s="17"/>
      <c r="CNY204" s="17"/>
      <c r="CNZ204" s="17"/>
      <c r="COA204" s="17"/>
      <c r="COB204" s="17"/>
      <c r="COC204" s="17"/>
      <c r="COD204" s="17"/>
      <c r="COE204" s="17"/>
      <c r="COF204" s="17"/>
      <c r="COG204" s="17"/>
      <c r="COH204" s="17"/>
      <c r="COI204" s="17"/>
      <c r="COJ204" s="17"/>
      <c r="COK204" s="17"/>
      <c r="COL204" s="17"/>
      <c r="COM204" s="17"/>
      <c r="CON204" s="17"/>
      <c r="COO204" s="17"/>
      <c r="COP204" s="17"/>
      <c r="COQ204" s="17"/>
      <c r="COR204" s="17"/>
      <c r="COS204" s="17"/>
      <c r="COT204" s="17"/>
      <c r="COU204" s="17"/>
      <c r="COV204" s="17"/>
      <c r="COW204" s="17"/>
      <c r="COX204" s="17"/>
      <c r="COY204" s="17"/>
      <c r="COZ204" s="17"/>
      <c r="CPA204" s="17"/>
      <c r="CPB204" s="17"/>
      <c r="CPC204" s="17"/>
      <c r="CPD204" s="17"/>
      <c r="CPE204" s="17"/>
      <c r="CPF204" s="17"/>
      <c r="CPG204" s="17"/>
      <c r="CPH204" s="17"/>
      <c r="CPI204" s="17"/>
      <c r="CPJ204" s="17"/>
      <c r="CPK204" s="17"/>
      <c r="CPL204" s="17"/>
      <c r="CPM204" s="17"/>
      <c r="CPN204" s="17"/>
      <c r="CPO204" s="17"/>
      <c r="CPP204" s="17"/>
      <c r="CPQ204" s="17"/>
      <c r="CPR204" s="17"/>
      <c r="CPS204" s="17"/>
      <c r="CPT204" s="17"/>
      <c r="CPU204" s="17"/>
      <c r="CPV204" s="17"/>
      <c r="CPW204" s="17"/>
      <c r="CPX204" s="17"/>
      <c r="CPY204" s="17"/>
      <c r="CPZ204" s="17"/>
      <c r="CQA204" s="17"/>
      <c r="CQB204" s="17"/>
      <c r="CQC204" s="17"/>
      <c r="CQD204" s="17"/>
      <c r="CQE204" s="17"/>
      <c r="CQF204" s="17"/>
      <c r="CQG204" s="17"/>
      <c r="CQH204" s="17"/>
      <c r="CQI204" s="17"/>
      <c r="CQJ204" s="17"/>
      <c r="CQK204" s="17"/>
      <c r="CQL204" s="17"/>
      <c r="CQM204" s="17"/>
      <c r="CQN204" s="17"/>
      <c r="CQO204" s="17"/>
      <c r="CQP204" s="17"/>
      <c r="CQQ204" s="17"/>
      <c r="CQR204" s="17"/>
      <c r="CQS204" s="17"/>
      <c r="CQT204" s="17"/>
      <c r="CQU204" s="17"/>
      <c r="CQV204" s="17"/>
      <c r="CQW204" s="17"/>
      <c r="CQX204" s="17"/>
      <c r="CQY204" s="17"/>
      <c r="CQZ204" s="17"/>
      <c r="CRA204" s="17"/>
      <c r="CRB204" s="17"/>
      <c r="CRC204" s="17"/>
      <c r="CRD204" s="17"/>
      <c r="CRE204" s="17"/>
      <c r="CRF204" s="17"/>
      <c r="CRG204" s="17"/>
      <c r="CRH204" s="17"/>
      <c r="CRI204" s="17"/>
      <c r="CRJ204" s="17"/>
      <c r="CRK204" s="17"/>
      <c r="CRL204" s="17"/>
      <c r="CRM204" s="17"/>
      <c r="CRN204" s="17"/>
      <c r="CRO204" s="17"/>
      <c r="CRP204" s="17"/>
      <c r="CRQ204" s="17"/>
      <c r="CRR204" s="17"/>
      <c r="CRS204" s="17"/>
      <c r="CRT204" s="17"/>
      <c r="CRU204" s="17"/>
      <c r="CRV204" s="17"/>
      <c r="CRW204" s="17"/>
      <c r="CRX204" s="17"/>
      <c r="CRY204" s="17"/>
      <c r="CRZ204" s="17"/>
      <c r="CSA204" s="17"/>
      <c r="CSB204" s="17"/>
      <c r="CSC204" s="17"/>
      <c r="CSD204" s="17"/>
      <c r="CSE204" s="17"/>
      <c r="CSF204" s="17"/>
      <c r="CSG204" s="17"/>
      <c r="CSH204" s="17"/>
      <c r="CSI204" s="17"/>
      <c r="CSJ204" s="17"/>
      <c r="CSK204" s="17"/>
      <c r="CSL204" s="17"/>
      <c r="CSM204" s="17"/>
      <c r="CSN204" s="17"/>
      <c r="CSO204" s="17"/>
      <c r="CSP204" s="17"/>
      <c r="CSQ204" s="17"/>
      <c r="CSR204" s="17"/>
      <c r="CSS204" s="17"/>
      <c r="CST204" s="17"/>
      <c r="CSU204" s="17"/>
      <c r="CSV204" s="17"/>
      <c r="CSW204" s="17"/>
      <c r="CSX204" s="17"/>
      <c r="CSY204" s="17"/>
      <c r="CSZ204" s="17"/>
      <c r="CTA204" s="17"/>
      <c r="CTB204" s="17"/>
      <c r="CTC204" s="17"/>
      <c r="CTD204" s="17"/>
      <c r="CTE204" s="17"/>
      <c r="CTF204" s="17"/>
      <c r="CTG204" s="17"/>
      <c r="CTH204" s="17"/>
      <c r="CTI204" s="17"/>
      <c r="CTJ204" s="17"/>
      <c r="CTK204" s="17"/>
      <c r="CTL204" s="17"/>
      <c r="CTM204" s="17"/>
      <c r="CTN204" s="17"/>
      <c r="CTO204" s="17"/>
      <c r="CTP204" s="17"/>
      <c r="CTQ204" s="17"/>
      <c r="CTR204" s="17"/>
      <c r="CTS204" s="17"/>
      <c r="CTT204" s="17"/>
      <c r="CTU204" s="17"/>
      <c r="CTV204" s="17"/>
      <c r="CTW204" s="17"/>
      <c r="CTX204" s="17"/>
      <c r="CTY204" s="17"/>
      <c r="CTZ204" s="17"/>
      <c r="CUA204" s="17"/>
      <c r="CUB204" s="17"/>
      <c r="CUC204" s="17"/>
      <c r="CUD204" s="17"/>
      <c r="CUE204" s="17"/>
      <c r="CUF204" s="17"/>
      <c r="CUG204" s="17"/>
      <c r="CUH204" s="17"/>
      <c r="CUI204" s="17"/>
      <c r="CUJ204" s="17"/>
      <c r="CUK204" s="17"/>
      <c r="CUL204" s="17"/>
      <c r="CUM204" s="17"/>
      <c r="CUN204" s="17"/>
      <c r="CUO204" s="17"/>
      <c r="CUP204" s="17"/>
      <c r="CUQ204" s="17"/>
      <c r="CUR204" s="17"/>
      <c r="CUS204" s="17"/>
      <c r="CUT204" s="17"/>
      <c r="CUU204" s="17"/>
      <c r="CUV204" s="17"/>
      <c r="CUW204" s="17"/>
      <c r="CUX204" s="17"/>
      <c r="CUY204" s="17"/>
      <c r="CUZ204" s="17"/>
      <c r="CVA204" s="17"/>
      <c r="CVB204" s="17"/>
      <c r="CVC204" s="17"/>
      <c r="CVD204" s="17"/>
      <c r="CVE204" s="17"/>
      <c r="CVF204" s="17"/>
      <c r="CVG204" s="17"/>
      <c r="CVH204" s="17"/>
      <c r="CVI204" s="17"/>
      <c r="CVJ204" s="17"/>
      <c r="CVK204" s="17"/>
      <c r="CVL204" s="17"/>
      <c r="CVM204" s="17"/>
      <c r="CVN204" s="17"/>
      <c r="CVO204" s="17"/>
      <c r="CVP204" s="17"/>
      <c r="CVQ204" s="17"/>
      <c r="CVR204" s="17"/>
      <c r="CVS204" s="17"/>
      <c r="CVT204" s="17"/>
      <c r="CVU204" s="17"/>
      <c r="CVV204" s="17"/>
      <c r="CVW204" s="17"/>
      <c r="CVX204" s="17"/>
      <c r="CVY204" s="17"/>
      <c r="CVZ204" s="17"/>
      <c r="CWA204" s="17"/>
      <c r="CWB204" s="17"/>
      <c r="CWC204" s="17"/>
      <c r="CWD204" s="17"/>
      <c r="CWE204" s="17"/>
      <c r="CWF204" s="17"/>
      <c r="CWG204" s="17"/>
      <c r="CWH204" s="17"/>
      <c r="CWI204" s="17"/>
      <c r="CWJ204" s="17"/>
      <c r="CWK204" s="17"/>
      <c r="CWL204" s="17"/>
      <c r="CWM204" s="17"/>
      <c r="CWN204" s="17"/>
      <c r="CWO204" s="17"/>
      <c r="CWP204" s="17"/>
      <c r="CWQ204" s="17"/>
      <c r="CWR204" s="17"/>
      <c r="CWS204" s="17"/>
      <c r="CWT204" s="17"/>
      <c r="CWU204" s="17"/>
      <c r="CWV204" s="17"/>
      <c r="CWW204" s="17"/>
      <c r="CWX204" s="17"/>
      <c r="CWY204" s="17"/>
      <c r="CWZ204" s="17"/>
      <c r="CXA204" s="17"/>
      <c r="CXB204" s="17"/>
      <c r="CXC204" s="17"/>
      <c r="CXD204" s="17"/>
      <c r="CXE204" s="17"/>
      <c r="CXF204" s="17"/>
      <c r="CXG204" s="17"/>
      <c r="CXH204" s="17"/>
      <c r="CXI204" s="17"/>
      <c r="CXJ204" s="17"/>
      <c r="CXK204" s="17"/>
      <c r="CXL204" s="17"/>
      <c r="CXM204" s="17"/>
      <c r="CXN204" s="17"/>
      <c r="CXO204" s="17"/>
      <c r="CXP204" s="17"/>
      <c r="CXQ204" s="17"/>
      <c r="CXR204" s="17"/>
      <c r="CXS204" s="17"/>
      <c r="CXT204" s="17"/>
      <c r="CXU204" s="17"/>
      <c r="CXV204" s="17"/>
      <c r="CXW204" s="17"/>
      <c r="CXX204" s="17"/>
      <c r="CXY204" s="17"/>
      <c r="CXZ204" s="17"/>
      <c r="CYA204" s="17"/>
      <c r="CYB204" s="17"/>
      <c r="CYC204" s="17"/>
      <c r="CYD204" s="17"/>
      <c r="CYE204" s="17"/>
      <c r="CYF204" s="17"/>
      <c r="CYG204" s="17"/>
      <c r="CYH204" s="17"/>
      <c r="CYI204" s="17"/>
      <c r="CYJ204" s="17"/>
      <c r="CYK204" s="17"/>
      <c r="CYL204" s="17"/>
      <c r="CYM204" s="17"/>
      <c r="CYN204" s="17"/>
      <c r="CYO204" s="17"/>
      <c r="CYP204" s="17"/>
      <c r="CYQ204" s="17"/>
      <c r="CYR204" s="17"/>
      <c r="CYS204" s="17"/>
      <c r="CYT204" s="17"/>
      <c r="CYU204" s="17"/>
      <c r="CYV204" s="17"/>
      <c r="CYW204" s="17"/>
      <c r="CYX204" s="17"/>
      <c r="CYY204" s="17"/>
      <c r="CYZ204" s="17"/>
      <c r="CZA204" s="17"/>
      <c r="CZB204" s="17"/>
      <c r="CZC204" s="17"/>
      <c r="CZD204" s="17"/>
      <c r="CZE204" s="17"/>
      <c r="CZF204" s="17"/>
      <c r="CZG204" s="17"/>
      <c r="CZH204" s="17"/>
      <c r="CZI204" s="17"/>
      <c r="CZJ204" s="17"/>
      <c r="CZK204" s="17"/>
      <c r="CZL204" s="17"/>
      <c r="CZM204" s="17"/>
      <c r="CZN204" s="17"/>
      <c r="CZO204" s="17"/>
      <c r="CZP204" s="17"/>
      <c r="CZQ204" s="17"/>
      <c r="CZR204" s="17"/>
      <c r="CZS204" s="17"/>
      <c r="CZT204" s="17"/>
      <c r="CZU204" s="17"/>
      <c r="CZV204" s="17"/>
      <c r="CZW204" s="17"/>
      <c r="CZX204" s="17"/>
      <c r="CZY204" s="17"/>
      <c r="CZZ204" s="17"/>
      <c r="DAA204" s="17"/>
      <c r="DAB204" s="17"/>
      <c r="DAC204" s="17"/>
      <c r="DAD204" s="17"/>
      <c r="DAE204" s="17"/>
      <c r="DAF204" s="17"/>
      <c r="DAG204" s="17"/>
      <c r="DAH204" s="17"/>
      <c r="DAI204" s="17"/>
      <c r="DAJ204" s="17"/>
      <c r="DAK204" s="17"/>
      <c r="DAL204" s="17"/>
      <c r="DAM204" s="17"/>
      <c r="DAN204" s="17"/>
      <c r="DAO204" s="17"/>
      <c r="DAP204" s="17"/>
      <c r="DAQ204" s="17"/>
      <c r="DAR204" s="17"/>
      <c r="DAS204" s="17"/>
      <c r="DAT204" s="17"/>
      <c r="DAU204" s="17"/>
      <c r="DAV204" s="17"/>
      <c r="DAW204" s="17"/>
      <c r="DAX204" s="17"/>
      <c r="DAY204" s="17"/>
      <c r="DAZ204" s="17"/>
      <c r="DBA204" s="17"/>
      <c r="DBB204" s="17"/>
      <c r="DBC204" s="17"/>
      <c r="DBD204" s="17"/>
      <c r="DBE204" s="17"/>
      <c r="DBF204" s="17"/>
      <c r="DBG204" s="17"/>
      <c r="DBH204" s="17"/>
      <c r="DBI204" s="17"/>
      <c r="DBJ204" s="17"/>
      <c r="DBK204" s="17"/>
      <c r="DBL204" s="17"/>
      <c r="DBM204" s="17"/>
      <c r="DBN204" s="17"/>
      <c r="DBO204" s="17"/>
      <c r="DBP204" s="17"/>
      <c r="DBQ204" s="17"/>
      <c r="DBR204" s="17"/>
      <c r="DBS204" s="17"/>
      <c r="DBT204" s="17"/>
      <c r="DBU204" s="17"/>
      <c r="DBV204" s="17"/>
      <c r="DBW204" s="17"/>
      <c r="DBX204" s="17"/>
      <c r="DBY204" s="17"/>
      <c r="DBZ204" s="17"/>
      <c r="DCA204" s="17"/>
      <c r="DCB204" s="17"/>
      <c r="DCC204" s="17"/>
      <c r="DCD204" s="17"/>
      <c r="DCE204" s="17"/>
      <c r="DCF204" s="17"/>
      <c r="DCG204" s="17"/>
      <c r="DCH204" s="17"/>
      <c r="DCI204" s="17"/>
      <c r="DCJ204" s="17"/>
      <c r="DCK204" s="17"/>
      <c r="DCL204" s="17"/>
      <c r="DCM204" s="17"/>
      <c r="DCN204" s="17"/>
      <c r="DCO204" s="17"/>
      <c r="DCP204" s="17"/>
      <c r="DCQ204" s="17"/>
      <c r="DCR204" s="17"/>
      <c r="DCS204" s="17"/>
      <c r="DCT204" s="17"/>
      <c r="DCU204" s="17"/>
      <c r="DCV204" s="17"/>
      <c r="DCW204" s="17"/>
      <c r="DCX204" s="17"/>
      <c r="DCY204" s="17"/>
      <c r="DCZ204" s="17"/>
      <c r="DDA204" s="17"/>
      <c r="DDB204" s="17"/>
      <c r="DDC204" s="17"/>
      <c r="DDD204" s="17"/>
      <c r="DDE204" s="17"/>
      <c r="DDF204" s="17"/>
      <c r="DDG204" s="17"/>
      <c r="DDH204" s="17"/>
      <c r="DDI204" s="17"/>
      <c r="DDJ204" s="17"/>
      <c r="DDK204" s="17"/>
      <c r="DDL204" s="17"/>
      <c r="DDM204" s="17"/>
      <c r="DDN204" s="17"/>
      <c r="DDO204" s="17"/>
      <c r="DDP204" s="17"/>
      <c r="DDQ204" s="17"/>
      <c r="DDR204" s="17"/>
      <c r="DDS204" s="17"/>
      <c r="DDT204" s="17"/>
      <c r="DDU204" s="17"/>
      <c r="DDV204" s="17"/>
      <c r="DDW204" s="17"/>
      <c r="DDX204" s="17"/>
      <c r="DDY204" s="17"/>
      <c r="DDZ204" s="17"/>
      <c r="DEA204" s="17"/>
      <c r="DEB204" s="17"/>
      <c r="DEC204" s="17"/>
      <c r="DED204" s="17"/>
      <c r="DEE204" s="17"/>
      <c r="DEF204" s="17"/>
      <c r="DEG204" s="17"/>
      <c r="DEH204" s="17"/>
      <c r="DEI204" s="17"/>
      <c r="DEJ204" s="17"/>
      <c r="DEK204" s="17"/>
      <c r="DEL204" s="17"/>
      <c r="DEM204" s="17"/>
      <c r="DEN204" s="17"/>
      <c r="DEO204" s="17"/>
      <c r="DEP204" s="17"/>
      <c r="DEQ204" s="17"/>
      <c r="DER204" s="17"/>
      <c r="DES204" s="17"/>
      <c r="DET204" s="17"/>
      <c r="DEU204" s="17"/>
      <c r="DEV204" s="17"/>
      <c r="DEW204" s="17"/>
      <c r="DEX204" s="17"/>
      <c r="DEY204" s="17"/>
      <c r="DEZ204" s="17"/>
      <c r="DFA204" s="17"/>
      <c r="DFB204" s="17"/>
      <c r="DFC204" s="17"/>
      <c r="DFD204" s="17"/>
      <c r="DFE204" s="17"/>
      <c r="DFF204" s="17"/>
      <c r="DFG204" s="17"/>
      <c r="DFH204" s="17"/>
      <c r="DFI204" s="17"/>
      <c r="DFJ204" s="17"/>
      <c r="DFK204" s="17"/>
      <c r="DFL204" s="17"/>
      <c r="DFM204" s="17"/>
      <c r="DFN204" s="17"/>
      <c r="DFO204" s="17"/>
      <c r="DFP204" s="17"/>
      <c r="DFQ204" s="17"/>
      <c r="DFR204" s="17"/>
      <c r="DFS204" s="17"/>
      <c r="DFT204" s="17"/>
      <c r="DFU204" s="17"/>
      <c r="DFV204" s="17"/>
      <c r="DFW204" s="17"/>
      <c r="DFX204" s="17"/>
      <c r="DFY204" s="17"/>
      <c r="DFZ204" s="17"/>
      <c r="DGA204" s="17"/>
      <c r="DGB204" s="17"/>
      <c r="DGC204" s="17"/>
      <c r="DGD204" s="17"/>
      <c r="DGE204" s="17"/>
      <c r="DGF204" s="17"/>
      <c r="DGG204" s="17"/>
      <c r="DGH204" s="17"/>
      <c r="DGI204" s="17"/>
      <c r="DGJ204" s="17"/>
      <c r="DGK204" s="17"/>
      <c r="DGL204" s="17"/>
      <c r="DGM204" s="17"/>
      <c r="DGN204" s="17"/>
      <c r="DGO204" s="17"/>
      <c r="DGP204" s="17"/>
      <c r="DGQ204" s="17"/>
      <c r="DGR204" s="17"/>
      <c r="DGS204" s="17"/>
      <c r="DGT204" s="17"/>
      <c r="DGU204" s="17"/>
      <c r="DGV204" s="17"/>
      <c r="DGW204" s="17"/>
      <c r="DGX204" s="17"/>
      <c r="DGY204" s="17"/>
      <c r="DGZ204" s="17"/>
      <c r="DHA204" s="17"/>
      <c r="DHB204" s="17"/>
      <c r="DHC204" s="17"/>
      <c r="DHD204" s="17"/>
      <c r="DHE204" s="17"/>
      <c r="DHF204" s="17"/>
      <c r="DHG204" s="17"/>
      <c r="DHH204" s="17"/>
      <c r="DHI204" s="17"/>
      <c r="DHJ204" s="17"/>
      <c r="DHK204" s="17"/>
      <c r="DHL204" s="17"/>
      <c r="DHM204" s="17"/>
      <c r="DHN204" s="17"/>
      <c r="DHO204" s="17"/>
      <c r="DHP204" s="17"/>
      <c r="DHQ204" s="17"/>
      <c r="DHR204" s="17"/>
      <c r="DHS204" s="17"/>
      <c r="DHT204" s="17"/>
      <c r="DHU204" s="17"/>
      <c r="DHV204" s="17"/>
      <c r="DHW204" s="17"/>
      <c r="DHX204" s="17"/>
      <c r="DHY204" s="17"/>
      <c r="DHZ204" s="17"/>
      <c r="DIA204" s="17"/>
      <c r="DIB204" s="17"/>
      <c r="DIC204" s="17"/>
      <c r="DID204" s="17"/>
      <c r="DIE204" s="17"/>
      <c r="DIF204" s="17"/>
      <c r="DIG204" s="17"/>
      <c r="DIH204" s="17"/>
      <c r="DII204" s="17"/>
      <c r="DIJ204" s="17"/>
      <c r="DIK204" s="17"/>
      <c r="DIL204" s="17"/>
      <c r="DIM204" s="17"/>
      <c r="DIN204" s="17"/>
      <c r="DIO204" s="17"/>
      <c r="DIP204" s="17"/>
      <c r="DIQ204" s="17"/>
      <c r="DIR204" s="17"/>
      <c r="DIS204" s="17"/>
      <c r="DIT204" s="17"/>
      <c r="DIU204" s="17"/>
      <c r="DIV204" s="17"/>
      <c r="DIW204" s="17"/>
      <c r="DIX204" s="17"/>
      <c r="DIY204" s="17"/>
      <c r="DIZ204" s="17"/>
      <c r="DJA204" s="17"/>
      <c r="DJB204" s="17"/>
      <c r="DJC204" s="17"/>
      <c r="DJD204" s="17"/>
      <c r="DJE204" s="17"/>
      <c r="DJF204" s="17"/>
      <c r="DJG204" s="17"/>
      <c r="DJH204" s="17"/>
      <c r="DJI204" s="17"/>
      <c r="DJJ204" s="17"/>
      <c r="DJK204" s="17"/>
      <c r="DJL204" s="17"/>
      <c r="DJM204" s="17"/>
      <c r="DJN204" s="17"/>
      <c r="DJO204" s="17"/>
      <c r="DJP204" s="17"/>
      <c r="DJQ204" s="17"/>
      <c r="DJR204" s="17"/>
      <c r="DJS204" s="17"/>
      <c r="DJT204" s="17"/>
      <c r="DJU204" s="17"/>
      <c r="DJV204" s="17"/>
      <c r="DJW204" s="17"/>
      <c r="DJX204" s="17"/>
      <c r="DJY204" s="17"/>
      <c r="DJZ204" s="17"/>
      <c r="DKA204" s="17"/>
      <c r="DKB204" s="17"/>
      <c r="DKC204" s="17"/>
      <c r="DKD204" s="17"/>
      <c r="DKE204" s="17"/>
      <c r="DKF204" s="17"/>
      <c r="DKG204" s="17"/>
      <c r="DKH204" s="17"/>
      <c r="DKI204" s="17"/>
      <c r="DKJ204" s="17"/>
      <c r="DKK204" s="17"/>
      <c r="DKL204" s="17"/>
      <c r="DKM204" s="17"/>
      <c r="DKN204" s="17"/>
      <c r="DKO204" s="17"/>
      <c r="DKP204" s="17"/>
      <c r="DKQ204" s="17"/>
      <c r="DKR204" s="17"/>
      <c r="DKS204" s="17"/>
      <c r="DKT204" s="17"/>
      <c r="DKU204" s="17"/>
      <c r="DKV204" s="17"/>
      <c r="DKW204" s="17"/>
      <c r="DKX204" s="17"/>
      <c r="DKY204" s="17"/>
      <c r="DKZ204" s="17"/>
      <c r="DLA204" s="17"/>
      <c r="DLB204" s="17"/>
      <c r="DLC204" s="17"/>
      <c r="DLD204" s="17"/>
      <c r="DLE204" s="17"/>
      <c r="DLF204" s="17"/>
      <c r="DLG204" s="17"/>
      <c r="DLH204" s="17"/>
      <c r="DLI204" s="17"/>
      <c r="DLJ204" s="17"/>
      <c r="DLK204" s="17"/>
      <c r="DLL204" s="17"/>
      <c r="DLM204" s="17"/>
      <c r="DLN204" s="17"/>
      <c r="DLO204" s="17"/>
      <c r="DLP204" s="17"/>
      <c r="DLQ204" s="17"/>
      <c r="DLR204" s="17"/>
      <c r="DLS204" s="17"/>
      <c r="DLT204" s="17"/>
      <c r="DLU204" s="17"/>
      <c r="DLV204" s="17"/>
      <c r="DLW204" s="17"/>
      <c r="DLX204" s="17"/>
      <c r="DLY204" s="17"/>
      <c r="DLZ204" s="17"/>
      <c r="DMA204" s="17"/>
      <c r="DMB204" s="17"/>
      <c r="DMC204" s="17"/>
      <c r="DMD204" s="17"/>
      <c r="DME204" s="17"/>
      <c r="DMF204" s="17"/>
      <c r="DMG204" s="17"/>
      <c r="DMH204" s="17"/>
      <c r="DMI204" s="17"/>
      <c r="DMJ204" s="17"/>
      <c r="DMK204" s="17"/>
      <c r="DML204" s="17"/>
      <c r="DMM204" s="17"/>
      <c r="DMN204" s="17"/>
      <c r="DMO204" s="17"/>
      <c r="DMP204" s="17"/>
      <c r="DMQ204" s="17"/>
      <c r="DMR204" s="17"/>
      <c r="DMS204" s="17"/>
      <c r="DMT204" s="17"/>
      <c r="DMU204" s="17"/>
      <c r="DMV204" s="17"/>
      <c r="DMW204" s="17"/>
      <c r="DMX204" s="17"/>
      <c r="DMY204" s="17"/>
      <c r="DMZ204" s="17"/>
      <c r="DNA204" s="17"/>
      <c r="DNB204" s="17"/>
      <c r="DNC204" s="17"/>
      <c r="DND204" s="17"/>
      <c r="DNE204" s="17"/>
      <c r="DNF204" s="17"/>
      <c r="DNG204" s="17"/>
      <c r="DNH204" s="17"/>
      <c r="DNI204" s="17"/>
      <c r="DNJ204" s="17"/>
      <c r="DNK204" s="17"/>
      <c r="DNL204" s="17"/>
      <c r="DNM204" s="17"/>
      <c r="DNN204" s="17"/>
      <c r="DNO204" s="17"/>
      <c r="DNP204" s="17"/>
      <c r="DNQ204" s="17"/>
      <c r="DNR204" s="17"/>
      <c r="DNS204" s="17"/>
      <c r="DNT204" s="17"/>
      <c r="DNU204" s="17"/>
      <c r="DNV204" s="17"/>
      <c r="DNW204" s="17"/>
      <c r="DNX204" s="17"/>
      <c r="DNY204" s="17"/>
      <c r="DNZ204" s="17"/>
      <c r="DOA204" s="17"/>
      <c r="DOB204" s="17"/>
      <c r="DOC204" s="17"/>
      <c r="DOD204" s="17"/>
      <c r="DOE204" s="17"/>
      <c r="DOF204" s="17"/>
      <c r="DOG204" s="17"/>
      <c r="DOH204" s="17"/>
      <c r="DOI204" s="17"/>
      <c r="DOJ204" s="17"/>
      <c r="DOK204" s="17"/>
      <c r="DOL204" s="17"/>
      <c r="DOM204" s="17"/>
      <c r="DON204" s="17"/>
      <c r="DOO204" s="17"/>
      <c r="DOP204" s="17"/>
      <c r="DOQ204" s="17"/>
      <c r="DOR204" s="17"/>
      <c r="DOS204" s="17"/>
      <c r="DOT204" s="17"/>
      <c r="DOU204" s="17"/>
      <c r="DOV204" s="17"/>
      <c r="DOW204" s="17"/>
      <c r="DOX204" s="17"/>
      <c r="DOY204" s="17"/>
      <c r="DOZ204" s="17"/>
      <c r="DPA204" s="17"/>
      <c r="DPB204" s="17"/>
      <c r="DPC204" s="17"/>
      <c r="DPD204" s="17"/>
      <c r="DPE204" s="17"/>
      <c r="DPF204" s="17"/>
      <c r="DPG204" s="17"/>
      <c r="DPH204" s="17"/>
      <c r="DPI204" s="17"/>
      <c r="DPJ204" s="17"/>
      <c r="DPK204" s="17"/>
      <c r="DPL204" s="17"/>
      <c r="DPM204" s="17"/>
      <c r="DPN204" s="17"/>
      <c r="DPO204" s="17"/>
      <c r="DPP204" s="17"/>
      <c r="DPQ204" s="17"/>
      <c r="DPR204" s="17"/>
      <c r="DPS204" s="17"/>
      <c r="DPT204" s="17"/>
      <c r="DPU204" s="17"/>
      <c r="DPV204" s="17"/>
      <c r="DPW204" s="17"/>
      <c r="DPX204" s="17"/>
      <c r="DPY204" s="17"/>
      <c r="DPZ204" s="17"/>
      <c r="DQA204" s="17"/>
      <c r="DQB204" s="17"/>
      <c r="DQC204" s="17"/>
      <c r="DQD204" s="17"/>
      <c r="DQE204" s="17"/>
      <c r="DQF204" s="17"/>
      <c r="DQG204" s="17"/>
      <c r="DQH204" s="17"/>
      <c r="DQI204" s="17"/>
      <c r="DQJ204" s="17"/>
      <c r="DQK204" s="17"/>
      <c r="DQL204" s="17"/>
      <c r="DQM204" s="17"/>
      <c r="DQN204" s="17"/>
      <c r="DQO204" s="17"/>
      <c r="DQP204" s="17"/>
      <c r="DQQ204" s="17"/>
      <c r="DQR204" s="17"/>
      <c r="DQS204" s="17"/>
      <c r="DQT204" s="17"/>
      <c r="DQU204" s="17"/>
      <c r="DQV204" s="17"/>
      <c r="DQW204" s="17"/>
      <c r="DQX204" s="17"/>
      <c r="DQY204" s="17"/>
      <c r="DQZ204" s="17"/>
      <c r="DRA204" s="17"/>
      <c r="DRB204" s="17"/>
      <c r="DRC204" s="17"/>
      <c r="DRD204" s="17"/>
      <c r="DRE204" s="17"/>
      <c r="DRF204" s="17"/>
      <c r="DRG204" s="17"/>
      <c r="DRH204" s="17"/>
      <c r="DRI204" s="17"/>
      <c r="DRJ204" s="17"/>
      <c r="DRK204" s="17"/>
      <c r="DRL204" s="17"/>
      <c r="DRM204" s="17"/>
      <c r="DRN204" s="17"/>
      <c r="DRO204" s="17"/>
      <c r="DRP204" s="17"/>
      <c r="DRQ204" s="17"/>
      <c r="DRR204" s="17"/>
      <c r="DRS204" s="17"/>
      <c r="DRT204" s="17"/>
      <c r="DRU204" s="17"/>
      <c r="DRV204" s="17"/>
      <c r="DRW204" s="17"/>
      <c r="DRX204" s="17"/>
      <c r="DRY204" s="17"/>
      <c r="DRZ204" s="17"/>
      <c r="DSA204" s="17"/>
      <c r="DSB204" s="17"/>
      <c r="DSC204" s="17"/>
      <c r="DSD204" s="17"/>
      <c r="DSE204" s="17"/>
      <c r="DSF204" s="17"/>
      <c r="DSG204" s="17"/>
      <c r="DSH204" s="17"/>
      <c r="DSI204" s="17"/>
      <c r="DSJ204" s="17"/>
      <c r="DSK204" s="17"/>
      <c r="DSL204" s="17"/>
      <c r="DSM204" s="17"/>
      <c r="DSN204" s="17"/>
      <c r="DSO204" s="17"/>
      <c r="DSP204" s="17"/>
      <c r="DSQ204" s="17"/>
      <c r="DSR204" s="17"/>
      <c r="DSS204" s="17"/>
      <c r="DST204" s="17"/>
      <c r="DSU204" s="17"/>
      <c r="DSV204" s="17"/>
      <c r="DSW204" s="17"/>
      <c r="DSX204" s="17"/>
      <c r="DSY204" s="17"/>
      <c r="DSZ204" s="17"/>
      <c r="DTA204" s="17"/>
      <c r="DTB204" s="17"/>
      <c r="DTC204" s="17"/>
      <c r="DTD204" s="17"/>
      <c r="DTE204" s="17"/>
      <c r="DTF204" s="17"/>
      <c r="DTG204" s="17"/>
      <c r="DTH204" s="17"/>
      <c r="DTI204" s="17"/>
      <c r="DTJ204" s="17"/>
      <c r="DTK204" s="17"/>
      <c r="DTL204" s="17"/>
      <c r="DTM204" s="17"/>
      <c r="DTN204" s="17"/>
      <c r="DTO204" s="17"/>
      <c r="DTP204" s="17"/>
      <c r="DTQ204" s="17"/>
      <c r="DTR204" s="17"/>
      <c r="DTS204" s="17"/>
      <c r="DTT204" s="17"/>
      <c r="DTU204" s="17"/>
      <c r="DTV204" s="17"/>
      <c r="DTW204" s="17"/>
      <c r="DTX204" s="17"/>
      <c r="DTY204" s="17"/>
      <c r="DTZ204" s="17"/>
      <c r="DUA204" s="17"/>
      <c r="DUB204" s="17"/>
      <c r="DUC204" s="17"/>
      <c r="DUD204" s="17"/>
      <c r="DUE204" s="17"/>
      <c r="DUF204" s="17"/>
      <c r="DUG204" s="17"/>
      <c r="DUH204" s="17"/>
      <c r="DUI204" s="17"/>
      <c r="DUJ204" s="17"/>
      <c r="DUK204" s="17"/>
      <c r="DUL204" s="17"/>
      <c r="DUM204" s="17"/>
      <c r="DUN204" s="17"/>
      <c r="DUO204" s="17"/>
      <c r="DUP204" s="17"/>
      <c r="DUQ204" s="17"/>
      <c r="DUR204" s="17"/>
      <c r="DUS204" s="17"/>
      <c r="DUT204" s="17"/>
      <c r="DUU204" s="17"/>
      <c r="DUV204" s="17"/>
      <c r="DUW204" s="17"/>
      <c r="DUX204" s="17"/>
      <c r="DUY204" s="17"/>
      <c r="DUZ204" s="17"/>
      <c r="DVA204" s="17"/>
      <c r="DVB204" s="17"/>
      <c r="DVC204" s="17"/>
      <c r="DVD204" s="17"/>
      <c r="DVE204" s="17"/>
      <c r="DVF204" s="17"/>
      <c r="DVG204" s="17"/>
      <c r="DVH204" s="17"/>
      <c r="DVI204" s="17"/>
      <c r="DVJ204" s="17"/>
      <c r="DVK204" s="17"/>
      <c r="DVL204" s="17"/>
      <c r="DVM204" s="17"/>
      <c r="DVN204" s="17"/>
      <c r="DVO204" s="17"/>
      <c r="DVP204" s="17"/>
      <c r="DVQ204" s="17"/>
      <c r="DVR204" s="17"/>
      <c r="DVS204" s="17"/>
      <c r="DVT204" s="17"/>
      <c r="DVU204" s="17"/>
      <c r="DVV204" s="17"/>
      <c r="DVW204" s="17"/>
      <c r="DVX204" s="17"/>
      <c r="DVY204" s="17"/>
      <c r="DVZ204" s="17"/>
      <c r="DWA204" s="17"/>
      <c r="DWB204" s="17"/>
      <c r="DWC204" s="17"/>
      <c r="DWD204" s="17"/>
      <c r="DWE204" s="17"/>
      <c r="DWF204" s="17"/>
      <c r="DWG204" s="17"/>
      <c r="DWH204" s="17"/>
      <c r="DWI204" s="17"/>
      <c r="DWJ204" s="17"/>
      <c r="DWK204" s="17"/>
      <c r="DWL204" s="17"/>
      <c r="DWM204" s="17"/>
      <c r="DWN204" s="17"/>
      <c r="DWO204" s="17"/>
      <c r="DWP204" s="17"/>
      <c r="DWQ204" s="17"/>
      <c r="DWR204" s="17"/>
      <c r="DWS204" s="17"/>
      <c r="DWT204" s="17"/>
      <c r="DWU204" s="17"/>
      <c r="DWV204" s="17"/>
      <c r="DWW204" s="17"/>
      <c r="DWX204" s="17"/>
      <c r="DWY204" s="17"/>
      <c r="DWZ204" s="17"/>
      <c r="DXA204" s="17"/>
      <c r="DXB204" s="17"/>
      <c r="DXC204" s="17"/>
      <c r="DXD204" s="17"/>
      <c r="DXE204" s="17"/>
      <c r="DXF204" s="17"/>
      <c r="DXG204" s="17"/>
      <c r="DXH204" s="17"/>
      <c r="DXI204" s="17"/>
      <c r="DXJ204" s="17"/>
      <c r="DXK204" s="17"/>
      <c r="DXL204" s="17"/>
      <c r="DXM204" s="17"/>
      <c r="DXN204" s="17"/>
      <c r="DXO204" s="17"/>
      <c r="DXP204" s="17"/>
      <c r="DXQ204" s="17"/>
      <c r="DXR204" s="17"/>
      <c r="DXS204" s="17"/>
      <c r="DXT204" s="17"/>
      <c r="DXU204" s="17"/>
      <c r="DXV204" s="17"/>
      <c r="DXW204" s="17"/>
      <c r="DXX204" s="17"/>
      <c r="DXY204" s="17"/>
      <c r="DXZ204" s="17"/>
      <c r="DYA204" s="17"/>
      <c r="DYB204" s="17"/>
      <c r="DYC204" s="17"/>
      <c r="DYD204" s="17"/>
      <c r="DYE204" s="17"/>
      <c r="DYF204" s="17"/>
      <c r="DYG204" s="17"/>
      <c r="DYH204" s="17"/>
      <c r="DYI204" s="17"/>
      <c r="DYJ204" s="17"/>
      <c r="DYK204" s="17"/>
      <c r="DYL204" s="17"/>
      <c r="DYM204" s="17"/>
      <c r="DYN204" s="17"/>
      <c r="DYO204" s="17"/>
      <c r="DYP204" s="17"/>
      <c r="DYQ204" s="17"/>
      <c r="DYR204" s="17"/>
      <c r="DYS204" s="17"/>
      <c r="DYT204" s="17"/>
      <c r="DYU204" s="17"/>
      <c r="DYV204" s="17"/>
      <c r="DYW204" s="17"/>
      <c r="DYX204" s="17"/>
      <c r="DYY204" s="17"/>
      <c r="DYZ204" s="17"/>
      <c r="DZA204" s="17"/>
      <c r="DZB204" s="17"/>
      <c r="DZC204" s="17"/>
      <c r="DZD204" s="17"/>
      <c r="DZE204" s="17"/>
      <c r="DZF204" s="17"/>
      <c r="DZG204" s="17"/>
      <c r="DZH204" s="17"/>
      <c r="DZI204" s="17"/>
      <c r="DZJ204" s="17"/>
      <c r="DZK204" s="17"/>
      <c r="DZL204" s="17"/>
      <c r="DZM204" s="17"/>
      <c r="DZN204" s="17"/>
      <c r="DZO204" s="17"/>
      <c r="DZP204" s="17"/>
      <c r="DZQ204" s="17"/>
      <c r="DZR204" s="17"/>
      <c r="DZS204" s="17"/>
      <c r="DZT204" s="17"/>
      <c r="DZU204" s="17"/>
      <c r="DZV204" s="17"/>
      <c r="DZW204" s="17"/>
      <c r="DZX204" s="17"/>
      <c r="DZY204" s="17"/>
      <c r="DZZ204" s="17"/>
      <c r="EAA204" s="17"/>
      <c r="EAB204" s="17"/>
      <c r="EAC204" s="17"/>
      <c r="EAD204" s="17"/>
      <c r="EAE204" s="17"/>
      <c r="EAF204" s="17"/>
      <c r="EAG204" s="17"/>
      <c r="EAH204" s="17"/>
      <c r="EAI204" s="17"/>
      <c r="EAJ204" s="17"/>
      <c r="EAK204" s="17"/>
      <c r="EAL204" s="17"/>
      <c r="EAM204" s="17"/>
      <c r="EAN204" s="17"/>
      <c r="EAO204" s="17"/>
      <c r="EAP204" s="17"/>
      <c r="EAQ204" s="17"/>
      <c r="EAR204" s="17"/>
      <c r="EAS204" s="17"/>
      <c r="EAT204" s="17"/>
      <c r="EAU204" s="17"/>
      <c r="EAV204" s="17"/>
      <c r="EAW204" s="17"/>
      <c r="EAX204" s="17"/>
      <c r="EAY204" s="17"/>
      <c r="EAZ204" s="17"/>
      <c r="EBA204" s="17"/>
      <c r="EBB204" s="17"/>
      <c r="EBC204" s="17"/>
      <c r="EBD204" s="17"/>
      <c r="EBE204" s="17"/>
      <c r="EBF204" s="17"/>
      <c r="EBG204" s="17"/>
      <c r="EBH204" s="17"/>
      <c r="EBI204" s="17"/>
      <c r="EBJ204" s="17"/>
      <c r="EBK204" s="17"/>
      <c r="EBL204" s="17"/>
      <c r="EBM204" s="17"/>
      <c r="EBN204" s="17"/>
      <c r="EBO204" s="17"/>
      <c r="EBP204" s="17"/>
      <c r="EBQ204" s="17"/>
      <c r="EBR204" s="17"/>
      <c r="EBS204" s="17"/>
      <c r="EBT204" s="17"/>
      <c r="EBU204" s="17"/>
      <c r="EBV204" s="17"/>
      <c r="EBW204" s="17"/>
      <c r="EBX204" s="17"/>
      <c r="EBY204" s="17"/>
      <c r="EBZ204" s="17"/>
      <c r="ECA204" s="17"/>
      <c r="ECB204" s="17"/>
      <c r="ECC204" s="17"/>
      <c r="ECD204" s="17"/>
      <c r="ECE204" s="17"/>
      <c r="ECF204" s="17"/>
      <c r="ECG204" s="17"/>
      <c r="ECH204" s="17"/>
      <c r="ECI204" s="17"/>
      <c r="ECJ204" s="17"/>
      <c r="ECK204" s="17"/>
      <c r="ECL204" s="17"/>
      <c r="ECM204" s="17"/>
      <c r="ECN204" s="17"/>
      <c r="ECO204" s="17"/>
      <c r="ECP204" s="17"/>
      <c r="ECQ204" s="17"/>
      <c r="ECR204" s="17"/>
      <c r="ECS204" s="17"/>
      <c r="ECT204" s="17"/>
      <c r="ECU204" s="17"/>
      <c r="ECV204" s="17"/>
      <c r="ECW204" s="17"/>
      <c r="ECX204" s="17"/>
      <c r="ECY204" s="17"/>
      <c r="ECZ204" s="17"/>
      <c r="EDA204" s="17"/>
      <c r="EDB204" s="17"/>
      <c r="EDC204" s="17"/>
      <c r="EDD204" s="17"/>
      <c r="EDE204" s="17"/>
      <c r="EDF204" s="17"/>
      <c r="EDG204" s="17"/>
      <c r="EDH204" s="17"/>
      <c r="EDI204" s="17"/>
      <c r="EDJ204" s="17"/>
      <c r="EDK204" s="17"/>
      <c r="EDL204" s="17"/>
      <c r="EDM204" s="17"/>
      <c r="EDN204" s="17"/>
      <c r="EDO204" s="17"/>
      <c r="EDP204" s="17"/>
      <c r="EDQ204" s="17"/>
      <c r="EDR204" s="17"/>
      <c r="EDS204" s="17"/>
      <c r="EDT204" s="17"/>
      <c r="EDU204" s="17"/>
      <c r="EDV204" s="17"/>
      <c r="EDW204" s="17"/>
      <c r="EDX204" s="17"/>
      <c r="EDY204" s="17"/>
      <c r="EDZ204" s="17"/>
      <c r="EEA204" s="17"/>
      <c r="EEB204" s="17"/>
      <c r="EEC204" s="17"/>
      <c r="EED204" s="17"/>
      <c r="EEE204" s="17"/>
      <c r="EEF204" s="17"/>
      <c r="EEG204" s="17"/>
      <c r="EEH204" s="17"/>
      <c r="EEI204" s="17"/>
      <c r="EEJ204" s="17"/>
      <c r="EEK204" s="17"/>
      <c r="EEL204" s="17"/>
      <c r="EEM204" s="17"/>
      <c r="EEN204" s="17"/>
      <c r="EEO204" s="17"/>
      <c r="EEP204" s="17"/>
      <c r="EEQ204" s="17"/>
      <c r="EER204" s="17"/>
      <c r="EES204" s="17"/>
      <c r="EET204" s="17"/>
      <c r="EEU204" s="17"/>
      <c r="EEV204" s="17"/>
      <c r="EEW204" s="17"/>
      <c r="EEX204" s="17"/>
      <c r="EEY204" s="17"/>
      <c r="EEZ204" s="17"/>
      <c r="EFA204" s="17"/>
      <c r="EFB204" s="17"/>
      <c r="EFC204" s="17"/>
      <c r="EFD204" s="17"/>
      <c r="EFE204" s="17"/>
      <c r="EFF204" s="17"/>
      <c r="EFG204" s="17"/>
      <c r="EFH204" s="17"/>
      <c r="EFI204" s="17"/>
      <c r="EFJ204" s="17"/>
      <c r="EFK204" s="17"/>
      <c r="EFL204" s="17"/>
      <c r="EFM204" s="17"/>
      <c r="EFN204" s="17"/>
      <c r="EFO204" s="17"/>
      <c r="EFP204" s="17"/>
      <c r="EFQ204" s="17"/>
      <c r="EFR204" s="17"/>
      <c r="EFS204" s="17"/>
      <c r="EFT204" s="17"/>
      <c r="EFU204" s="17"/>
      <c r="EFV204" s="17"/>
      <c r="EFW204" s="17"/>
      <c r="EFX204" s="17"/>
      <c r="EFY204" s="17"/>
      <c r="EFZ204" s="17"/>
      <c r="EGA204" s="17"/>
      <c r="EGB204" s="17"/>
      <c r="EGC204" s="17"/>
      <c r="EGD204" s="17"/>
      <c r="EGE204" s="17"/>
      <c r="EGF204" s="17"/>
      <c r="EGG204" s="17"/>
      <c r="EGH204" s="17"/>
      <c r="EGI204" s="17"/>
      <c r="EGJ204" s="17"/>
      <c r="EGK204" s="17"/>
      <c r="EGL204" s="17"/>
      <c r="EGM204" s="17"/>
      <c r="EGN204" s="17"/>
      <c r="EGO204" s="17"/>
      <c r="EGP204" s="17"/>
      <c r="EGQ204" s="17"/>
      <c r="EGR204" s="17"/>
      <c r="EGS204" s="17"/>
      <c r="EGT204" s="17"/>
      <c r="EGU204" s="17"/>
      <c r="EGV204" s="17"/>
      <c r="EGW204" s="17"/>
      <c r="EGX204" s="17"/>
      <c r="EGY204" s="17"/>
      <c r="EGZ204" s="17"/>
      <c r="EHA204" s="17"/>
      <c r="EHB204" s="17"/>
      <c r="EHC204" s="17"/>
      <c r="EHD204" s="17"/>
      <c r="EHE204" s="17"/>
      <c r="EHF204" s="17"/>
      <c r="EHG204" s="17"/>
      <c r="EHH204" s="17"/>
      <c r="EHI204" s="17"/>
      <c r="EHJ204" s="17"/>
      <c r="EHK204" s="17"/>
      <c r="EHL204" s="17"/>
      <c r="EHM204" s="17"/>
      <c r="EHN204" s="17"/>
      <c r="EHO204" s="17"/>
      <c r="EHP204" s="17"/>
      <c r="EHQ204" s="17"/>
      <c r="EHR204" s="17"/>
      <c r="EHS204" s="17"/>
      <c r="EHT204" s="17"/>
      <c r="EHU204" s="17"/>
      <c r="EHV204" s="17"/>
      <c r="EHW204" s="17"/>
      <c r="EHX204" s="17"/>
      <c r="EHY204" s="17"/>
      <c r="EHZ204" s="17"/>
      <c r="EIA204" s="17"/>
      <c r="EIB204" s="17"/>
      <c r="EIC204" s="17"/>
      <c r="EID204" s="17"/>
      <c r="EIE204" s="17"/>
      <c r="EIF204" s="17"/>
      <c r="EIG204" s="17"/>
      <c r="EIH204" s="17"/>
      <c r="EII204" s="17"/>
      <c r="EIJ204" s="17"/>
      <c r="EIK204" s="17"/>
      <c r="EIL204" s="17"/>
      <c r="EIM204" s="17"/>
      <c r="EIN204" s="17"/>
      <c r="EIO204" s="17"/>
      <c r="EIP204" s="17"/>
      <c r="EIQ204" s="17"/>
      <c r="EIR204" s="17"/>
      <c r="EIS204" s="17"/>
      <c r="EIT204" s="17"/>
      <c r="EIU204" s="17"/>
      <c r="EIV204" s="17"/>
      <c r="EIW204" s="17"/>
      <c r="EIX204" s="17"/>
      <c r="EIY204" s="17"/>
      <c r="EIZ204" s="17"/>
      <c r="EJA204" s="17"/>
      <c r="EJB204" s="17"/>
      <c r="EJC204" s="17"/>
      <c r="EJD204" s="17"/>
      <c r="EJE204" s="17"/>
      <c r="EJF204" s="17"/>
      <c r="EJG204" s="17"/>
      <c r="EJH204" s="17"/>
      <c r="EJI204" s="17"/>
      <c r="EJJ204" s="17"/>
      <c r="EJK204" s="17"/>
      <c r="EJL204" s="17"/>
      <c r="EJM204" s="17"/>
      <c r="EJN204" s="17"/>
      <c r="EJO204" s="17"/>
      <c r="EJP204" s="17"/>
      <c r="EJQ204" s="17"/>
      <c r="EJR204" s="17"/>
      <c r="EJS204" s="17"/>
      <c r="EJT204" s="17"/>
      <c r="EJU204" s="17"/>
      <c r="EJV204" s="17"/>
      <c r="EJW204" s="17"/>
      <c r="EJX204" s="17"/>
      <c r="EJY204" s="17"/>
      <c r="EJZ204" s="17"/>
      <c r="EKA204" s="17"/>
      <c r="EKB204" s="17"/>
      <c r="EKC204" s="17"/>
      <c r="EKD204" s="17"/>
      <c r="EKE204" s="17"/>
      <c r="EKF204" s="17"/>
      <c r="EKG204" s="17"/>
      <c r="EKH204" s="17"/>
      <c r="EKI204" s="17"/>
      <c r="EKJ204" s="17"/>
      <c r="EKK204" s="17"/>
      <c r="EKL204" s="17"/>
      <c r="EKM204" s="17"/>
      <c r="EKN204" s="17"/>
      <c r="EKO204" s="17"/>
      <c r="EKP204" s="17"/>
      <c r="EKQ204" s="17"/>
      <c r="EKR204" s="17"/>
      <c r="EKS204" s="17"/>
      <c r="EKT204" s="17"/>
      <c r="EKU204" s="17"/>
      <c r="EKV204" s="17"/>
      <c r="EKW204" s="17"/>
      <c r="EKX204" s="17"/>
      <c r="EKY204" s="17"/>
      <c r="EKZ204" s="17"/>
      <c r="ELA204" s="17"/>
      <c r="ELB204" s="17"/>
      <c r="ELC204" s="17"/>
      <c r="ELD204" s="17"/>
      <c r="ELE204" s="17"/>
      <c r="ELF204" s="17"/>
      <c r="ELG204" s="17"/>
      <c r="ELH204" s="17"/>
      <c r="ELI204" s="17"/>
      <c r="ELJ204" s="17"/>
      <c r="ELK204" s="17"/>
      <c r="ELL204" s="17"/>
      <c r="ELM204" s="17"/>
      <c r="ELN204" s="17"/>
      <c r="ELO204" s="17"/>
      <c r="ELP204" s="17"/>
      <c r="ELQ204" s="17"/>
      <c r="ELR204" s="17"/>
      <c r="ELS204" s="17"/>
      <c r="ELT204" s="17"/>
      <c r="ELU204" s="17"/>
      <c r="ELV204" s="17"/>
      <c r="ELW204" s="17"/>
      <c r="ELX204" s="17"/>
      <c r="ELY204" s="17"/>
      <c r="ELZ204" s="17"/>
      <c r="EMA204" s="17"/>
      <c r="EMB204" s="17"/>
      <c r="EMC204" s="17"/>
      <c r="EMD204" s="17"/>
      <c r="EME204" s="17"/>
      <c r="EMF204" s="17"/>
      <c r="EMG204" s="17"/>
      <c r="EMH204" s="17"/>
      <c r="EMI204" s="17"/>
      <c r="EMJ204" s="17"/>
      <c r="EMK204" s="17"/>
      <c r="EML204" s="17"/>
      <c r="EMM204" s="17"/>
      <c r="EMN204" s="17"/>
      <c r="EMO204" s="17"/>
      <c r="EMP204" s="17"/>
      <c r="EMQ204" s="17"/>
      <c r="EMR204" s="17"/>
      <c r="EMS204" s="17"/>
      <c r="EMT204" s="17"/>
      <c r="EMU204" s="17"/>
      <c r="EMV204" s="17"/>
      <c r="EMW204" s="17"/>
      <c r="EMX204" s="17"/>
      <c r="EMY204" s="17"/>
      <c r="EMZ204" s="17"/>
      <c r="ENA204" s="17"/>
      <c r="ENB204" s="17"/>
      <c r="ENC204" s="17"/>
      <c r="END204" s="17"/>
      <c r="ENE204" s="17"/>
      <c r="ENF204" s="17"/>
      <c r="ENG204" s="17"/>
      <c r="ENH204" s="17"/>
      <c r="ENI204" s="17"/>
      <c r="ENJ204" s="17"/>
      <c r="ENK204" s="17"/>
      <c r="ENL204" s="17"/>
      <c r="ENM204" s="17"/>
      <c r="ENN204" s="17"/>
      <c r="ENO204" s="17"/>
      <c r="ENP204" s="17"/>
      <c r="ENQ204" s="17"/>
      <c r="ENR204" s="17"/>
      <c r="ENS204" s="17"/>
      <c r="ENT204" s="17"/>
      <c r="ENU204" s="17"/>
      <c r="ENV204" s="17"/>
      <c r="ENW204" s="17"/>
      <c r="ENX204" s="17"/>
      <c r="ENY204" s="17"/>
      <c r="ENZ204" s="17"/>
      <c r="EOA204" s="17"/>
      <c r="EOB204" s="17"/>
      <c r="EOC204" s="17"/>
      <c r="EOD204" s="17"/>
      <c r="EOE204" s="17"/>
      <c r="EOF204" s="17"/>
      <c r="EOG204" s="17"/>
      <c r="EOH204" s="17"/>
      <c r="EOI204" s="17"/>
      <c r="EOJ204" s="17"/>
      <c r="EOK204" s="17"/>
      <c r="EOL204" s="17"/>
      <c r="EOM204" s="17"/>
      <c r="EON204" s="17"/>
      <c r="EOO204" s="17"/>
      <c r="EOP204" s="17"/>
      <c r="EOQ204" s="17"/>
      <c r="EOR204" s="17"/>
      <c r="EOS204" s="17"/>
      <c r="EOT204" s="17"/>
      <c r="EOU204" s="17"/>
      <c r="EOV204" s="17"/>
      <c r="EOW204" s="17"/>
      <c r="EOX204" s="17"/>
      <c r="EOY204" s="17"/>
      <c r="EOZ204" s="17"/>
      <c r="EPA204" s="17"/>
      <c r="EPB204" s="17"/>
      <c r="EPC204" s="17"/>
      <c r="EPD204" s="17"/>
      <c r="EPE204" s="17"/>
      <c r="EPF204" s="17"/>
      <c r="EPG204" s="17"/>
      <c r="EPH204" s="17"/>
      <c r="EPI204" s="17"/>
      <c r="EPJ204" s="17"/>
      <c r="EPK204" s="17"/>
      <c r="EPL204" s="17"/>
      <c r="EPM204" s="17"/>
      <c r="EPN204" s="17"/>
      <c r="EPO204" s="17"/>
      <c r="EPP204" s="17"/>
      <c r="EPQ204" s="17"/>
      <c r="EPR204" s="17"/>
      <c r="EPS204" s="17"/>
      <c r="EPT204" s="17"/>
      <c r="EPU204" s="17"/>
      <c r="EPV204" s="17"/>
      <c r="EPW204" s="17"/>
      <c r="EPX204" s="17"/>
      <c r="EPY204" s="17"/>
      <c r="EPZ204" s="17"/>
      <c r="EQA204" s="17"/>
      <c r="EQB204" s="17"/>
      <c r="EQC204" s="17"/>
      <c r="EQD204" s="17"/>
      <c r="EQE204" s="17"/>
      <c r="EQF204" s="17"/>
      <c r="EQG204" s="17"/>
      <c r="EQH204" s="17"/>
      <c r="EQI204" s="17"/>
      <c r="EQJ204" s="17"/>
      <c r="EQK204" s="17"/>
      <c r="EQL204" s="17"/>
      <c r="EQM204" s="17"/>
      <c r="EQN204" s="17"/>
      <c r="EQO204" s="17"/>
      <c r="EQP204" s="17"/>
      <c r="EQQ204" s="17"/>
      <c r="EQR204" s="17"/>
      <c r="EQS204" s="17"/>
      <c r="EQT204" s="17"/>
      <c r="EQU204" s="17"/>
      <c r="EQV204" s="17"/>
      <c r="EQW204" s="17"/>
      <c r="EQX204" s="17"/>
      <c r="EQY204" s="17"/>
      <c r="EQZ204" s="17"/>
      <c r="ERA204" s="17"/>
      <c r="ERB204" s="17"/>
      <c r="ERC204" s="17"/>
      <c r="ERD204" s="17"/>
      <c r="ERE204" s="17"/>
      <c r="ERF204" s="17"/>
      <c r="ERG204" s="17"/>
      <c r="ERH204" s="17"/>
      <c r="ERI204" s="17"/>
      <c r="ERJ204" s="17"/>
      <c r="ERK204" s="17"/>
      <c r="ERL204" s="17"/>
      <c r="ERM204" s="17"/>
      <c r="ERN204" s="17"/>
      <c r="ERO204" s="17"/>
      <c r="ERP204" s="17"/>
      <c r="ERQ204" s="17"/>
      <c r="ERR204" s="17"/>
      <c r="ERS204" s="17"/>
      <c r="ERT204" s="17"/>
      <c r="ERU204" s="17"/>
      <c r="ERV204" s="17"/>
      <c r="ERW204" s="17"/>
      <c r="ERX204" s="17"/>
      <c r="ERY204" s="17"/>
      <c r="ERZ204" s="17"/>
      <c r="ESA204" s="17"/>
      <c r="ESB204" s="17"/>
      <c r="ESC204" s="17"/>
      <c r="ESD204" s="17"/>
      <c r="ESE204" s="17"/>
      <c r="ESF204" s="17"/>
      <c r="ESG204" s="17"/>
      <c r="ESH204" s="17"/>
      <c r="ESI204" s="17"/>
      <c r="ESJ204" s="17"/>
      <c r="ESK204" s="17"/>
      <c r="ESL204" s="17"/>
      <c r="ESM204" s="17"/>
      <c r="ESN204" s="17"/>
      <c r="ESO204" s="17"/>
      <c r="ESP204" s="17"/>
      <c r="ESQ204" s="17"/>
      <c r="ESR204" s="17"/>
      <c r="ESS204" s="17"/>
      <c r="EST204" s="17"/>
      <c r="ESU204" s="17"/>
      <c r="ESV204" s="17"/>
      <c r="ESW204" s="17"/>
      <c r="ESX204" s="17"/>
      <c r="ESY204" s="17"/>
      <c r="ESZ204" s="17"/>
      <c r="ETA204" s="17"/>
      <c r="ETB204" s="17"/>
      <c r="ETC204" s="17"/>
      <c r="ETD204" s="17"/>
      <c r="ETE204" s="17"/>
      <c r="ETF204" s="17"/>
      <c r="ETG204" s="17"/>
      <c r="ETH204" s="17"/>
      <c r="ETI204" s="17"/>
      <c r="ETJ204" s="17"/>
      <c r="ETK204" s="17"/>
      <c r="ETL204" s="17"/>
      <c r="ETM204" s="17"/>
      <c r="ETN204" s="17"/>
      <c r="ETO204" s="17"/>
      <c r="ETP204" s="17"/>
      <c r="ETQ204" s="17"/>
      <c r="ETR204" s="17"/>
      <c r="ETS204" s="17"/>
      <c r="ETT204" s="17"/>
      <c r="ETU204" s="17"/>
      <c r="ETV204" s="17"/>
      <c r="ETW204" s="17"/>
      <c r="ETX204" s="17"/>
      <c r="ETY204" s="17"/>
      <c r="ETZ204" s="17"/>
      <c r="EUA204" s="17"/>
      <c r="EUB204" s="17"/>
      <c r="EUC204" s="17"/>
      <c r="EUD204" s="17"/>
      <c r="EUE204" s="17"/>
      <c r="EUF204" s="17"/>
      <c r="EUG204" s="17"/>
      <c r="EUH204" s="17"/>
      <c r="EUI204" s="17"/>
      <c r="EUJ204" s="17"/>
      <c r="EUK204" s="17"/>
      <c r="EUL204" s="17"/>
      <c r="EUM204" s="17"/>
      <c r="EUN204" s="17"/>
      <c r="EUO204" s="17"/>
      <c r="EUP204" s="17"/>
      <c r="EUQ204" s="17"/>
      <c r="EUR204" s="17"/>
      <c r="EUS204" s="17"/>
      <c r="EUT204" s="17"/>
      <c r="EUU204" s="17"/>
      <c r="EUV204" s="17"/>
      <c r="EUW204" s="17"/>
      <c r="EUX204" s="17"/>
      <c r="EUY204" s="17"/>
      <c r="EUZ204" s="17"/>
      <c r="EVA204" s="17"/>
      <c r="EVB204" s="17"/>
      <c r="EVC204" s="17"/>
      <c r="EVD204" s="17"/>
      <c r="EVE204" s="17"/>
      <c r="EVF204" s="17"/>
      <c r="EVG204" s="17"/>
      <c r="EVH204" s="17"/>
      <c r="EVI204" s="17"/>
      <c r="EVJ204" s="17"/>
      <c r="EVK204" s="17"/>
      <c r="EVL204" s="17"/>
      <c r="EVM204" s="17"/>
      <c r="EVN204" s="17"/>
      <c r="EVO204" s="17"/>
      <c r="EVP204" s="17"/>
      <c r="EVQ204" s="17"/>
      <c r="EVR204" s="17"/>
      <c r="EVS204" s="17"/>
      <c r="EVT204" s="17"/>
      <c r="EVU204" s="17"/>
      <c r="EVV204" s="17"/>
      <c r="EVW204" s="17"/>
      <c r="EVX204" s="17"/>
      <c r="EVY204" s="17"/>
      <c r="EVZ204" s="17"/>
      <c r="EWA204" s="17"/>
      <c r="EWB204" s="17"/>
      <c r="EWC204" s="17"/>
      <c r="EWD204" s="17"/>
      <c r="EWE204" s="17"/>
      <c r="EWF204" s="17"/>
      <c r="EWG204" s="17"/>
      <c r="EWH204" s="17"/>
      <c r="EWI204" s="17"/>
      <c r="EWJ204" s="17"/>
      <c r="EWK204" s="17"/>
      <c r="EWL204" s="17"/>
      <c r="EWM204" s="17"/>
      <c r="EWN204" s="17"/>
      <c r="EWO204" s="17"/>
      <c r="EWP204" s="17"/>
      <c r="EWQ204" s="17"/>
      <c r="EWR204" s="17"/>
      <c r="EWS204" s="17"/>
      <c r="EWT204" s="17"/>
      <c r="EWU204" s="17"/>
      <c r="EWV204" s="17"/>
      <c r="EWW204" s="17"/>
      <c r="EWX204" s="17"/>
      <c r="EWY204" s="17"/>
      <c r="EWZ204" s="17"/>
      <c r="EXA204" s="17"/>
      <c r="EXB204" s="17"/>
      <c r="EXC204" s="17"/>
      <c r="EXD204" s="17"/>
      <c r="EXE204" s="17"/>
      <c r="EXF204" s="17"/>
      <c r="EXG204" s="17"/>
      <c r="EXH204" s="17"/>
      <c r="EXI204" s="17"/>
      <c r="EXJ204" s="17"/>
      <c r="EXK204" s="17"/>
      <c r="EXL204" s="17"/>
      <c r="EXM204" s="17"/>
      <c r="EXN204" s="17"/>
      <c r="EXO204" s="17"/>
      <c r="EXP204" s="17"/>
      <c r="EXQ204" s="17"/>
      <c r="EXR204" s="17"/>
      <c r="EXS204" s="17"/>
      <c r="EXT204" s="17"/>
      <c r="EXU204" s="17"/>
      <c r="EXV204" s="17"/>
      <c r="EXW204" s="17"/>
      <c r="EXX204" s="17"/>
      <c r="EXY204" s="17"/>
      <c r="EXZ204" s="17"/>
      <c r="EYA204" s="17"/>
      <c r="EYB204" s="17"/>
      <c r="EYC204" s="17"/>
      <c r="EYD204" s="17"/>
      <c r="EYE204" s="17"/>
      <c r="EYF204" s="17"/>
      <c r="EYG204" s="17"/>
      <c r="EYH204" s="17"/>
      <c r="EYI204" s="17"/>
      <c r="EYJ204" s="17"/>
      <c r="EYK204" s="17"/>
      <c r="EYL204" s="17"/>
      <c r="EYM204" s="17"/>
      <c r="EYN204" s="17"/>
      <c r="EYO204" s="17"/>
      <c r="EYP204" s="17"/>
      <c r="EYQ204" s="17"/>
      <c r="EYR204" s="17"/>
      <c r="EYS204" s="17"/>
      <c r="EYT204" s="17"/>
      <c r="EYU204" s="17"/>
      <c r="EYV204" s="17"/>
      <c r="EYW204" s="17"/>
      <c r="EYX204" s="17"/>
      <c r="EYY204" s="17"/>
      <c r="EYZ204" s="17"/>
      <c r="EZA204" s="17"/>
      <c r="EZB204" s="17"/>
      <c r="EZC204" s="17"/>
      <c r="EZD204" s="17"/>
      <c r="EZE204" s="17"/>
      <c r="EZF204" s="17"/>
      <c r="EZG204" s="17"/>
      <c r="EZH204" s="17"/>
      <c r="EZI204" s="17"/>
      <c r="EZJ204" s="17"/>
      <c r="EZK204" s="17"/>
      <c r="EZL204" s="17"/>
      <c r="EZM204" s="17"/>
      <c r="EZN204" s="17"/>
      <c r="EZO204" s="17"/>
      <c r="EZP204" s="17"/>
      <c r="EZQ204" s="17"/>
      <c r="EZR204" s="17"/>
      <c r="EZS204" s="17"/>
      <c r="EZT204" s="17"/>
      <c r="EZU204" s="17"/>
      <c r="EZV204" s="17"/>
      <c r="EZW204" s="17"/>
      <c r="EZX204" s="17"/>
      <c r="EZY204" s="17"/>
      <c r="EZZ204" s="17"/>
      <c r="FAA204" s="17"/>
      <c r="FAB204" s="17"/>
      <c r="FAC204" s="17"/>
      <c r="FAD204" s="17"/>
      <c r="FAE204" s="17"/>
      <c r="FAF204" s="17"/>
      <c r="FAG204" s="17"/>
      <c r="FAH204" s="17"/>
      <c r="FAI204" s="17"/>
      <c r="FAJ204" s="17"/>
      <c r="FAK204" s="17"/>
      <c r="FAL204" s="17"/>
      <c r="FAM204" s="17"/>
      <c r="FAN204" s="17"/>
      <c r="FAO204" s="17"/>
      <c r="FAP204" s="17"/>
      <c r="FAQ204" s="17"/>
      <c r="FAR204" s="17"/>
      <c r="FAS204" s="17"/>
      <c r="FAT204" s="17"/>
      <c r="FAU204" s="17"/>
      <c r="FAV204" s="17"/>
      <c r="FAW204" s="17"/>
      <c r="FAX204" s="17"/>
      <c r="FAY204" s="17"/>
      <c r="FAZ204" s="17"/>
      <c r="FBA204" s="17"/>
      <c r="FBB204" s="17"/>
      <c r="FBC204" s="17"/>
      <c r="FBD204" s="17"/>
      <c r="FBE204" s="17"/>
      <c r="FBF204" s="17"/>
      <c r="FBG204" s="17"/>
      <c r="FBH204" s="17"/>
      <c r="FBI204" s="17"/>
      <c r="FBJ204" s="17"/>
      <c r="FBK204" s="17"/>
      <c r="FBL204" s="17"/>
      <c r="FBM204" s="17"/>
      <c r="FBN204" s="17"/>
      <c r="FBO204" s="17"/>
      <c r="FBP204" s="17"/>
      <c r="FBQ204" s="17"/>
      <c r="FBR204" s="17"/>
      <c r="FBS204" s="17"/>
      <c r="FBT204" s="17"/>
      <c r="FBU204" s="17"/>
      <c r="FBV204" s="17"/>
      <c r="FBW204" s="17"/>
      <c r="FBX204" s="17"/>
      <c r="FBY204" s="17"/>
      <c r="FBZ204" s="17"/>
      <c r="FCA204" s="17"/>
      <c r="FCB204" s="17"/>
      <c r="FCC204" s="17"/>
      <c r="FCD204" s="17"/>
      <c r="FCE204" s="17"/>
      <c r="FCF204" s="17"/>
      <c r="FCG204" s="17"/>
      <c r="FCH204" s="17"/>
      <c r="FCI204" s="17"/>
      <c r="FCJ204" s="17"/>
      <c r="FCK204" s="17"/>
      <c r="FCL204" s="17"/>
      <c r="FCM204" s="17"/>
      <c r="FCN204" s="17"/>
      <c r="FCO204" s="17"/>
      <c r="FCP204" s="17"/>
      <c r="FCQ204" s="17"/>
      <c r="FCR204" s="17"/>
      <c r="FCS204" s="17"/>
      <c r="FCT204" s="17"/>
      <c r="FCU204" s="17"/>
      <c r="FCV204" s="17"/>
      <c r="FCW204" s="17"/>
      <c r="FCX204" s="17"/>
      <c r="FCY204" s="17"/>
      <c r="FCZ204" s="17"/>
      <c r="FDA204" s="17"/>
      <c r="FDB204" s="17"/>
      <c r="FDC204" s="17"/>
      <c r="FDD204" s="17"/>
      <c r="FDE204" s="17"/>
      <c r="FDF204" s="17"/>
      <c r="FDG204" s="17"/>
      <c r="FDH204" s="17"/>
      <c r="FDI204" s="17"/>
      <c r="FDJ204" s="17"/>
      <c r="FDK204" s="17"/>
      <c r="FDL204" s="17"/>
      <c r="FDM204" s="17"/>
      <c r="FDN204" s="17"/>
      <c r="FDO204" s="17"/>
      <c r="FDP204" s="17"/>
      <c r="FDQ204" s="17"/>
      <c r="FDR204" s="17"/>
      <c r="FDS204" s="17"/>
      <c r="FDT204" s="17"/>
      <c r="FDU204" s="17"/>
      <c r="FDV204" s="17"/>
      <c r="FDW204" s="17"/>
      <c r="FDX204" s="17"/>
      <c r="FDY204" s="17"/>
      <c r="FDZ204" s="17"/>
      <c r="FEA204" s="17"/>
      <c r="FEB204" s="17"/>
      <c r="FEC204" s="17"/>
      <c r="FED204" s="17"/>
      <c r="FEE204" s="17"/>
      <c r="FEF204" s="17"/>
      <c r="FEG204" s="17"/>
      <c r="FEH204" s="17"/>
      <c r="FEI204" s="17"/>
      <c r="FEJ204" s="17"/>
      <c r="FEK204" s="17"/>
      <c r="FEL204" s="17"/>
      <c r="FEM204" s="17"/>
      <c r="FEN204" s="17"/>
      <c r="FEO204" s="17"/>
      <c r="FEP204" s="17"/>
      <c r="FEQ204" s="17"/>
      <c r="FER204" s="17"/>
      <c r="FES204" s="17"/>
      <c r="FET204" s="17"/>
      <c r="FEU204" s="17"/>
      <c r="FEV204" s="17"/>
      <c r="FEW204" s="17"/>
      <c r="FEX204" s="17"/>
      <c r="FEY204" s="17"/>
      <c r="FEZ204" s="17"/>
      <c r="FFA204" s="17"/>
      <c r="FFB204" s="17"/>
      <c r="FFC204" s="17"/>
      <c r="FFD204" s="17"/>
      <c r="FFE204" s="17"/>
      <c r="FFF204" s="17"/>
      <c r="FFG204" s="17"/>
      <c r="FFH204" s="17"/>
      <c r="FFI204" s="17"/>
      <c r="FFJ204" s="17"/>
      <c r="FFK204" s="17"/>
      <c r="FFL204" s="17"/>
      <c r="FFM204" s="17"/>
      <c r="FFN204" s="17"/>
      <c r="FFO204" s="17"/>
      <c r="FFP204" s="17"/>
      <c r="FFQ204" s="17"/>
      <c r="FFR204" s="17"/>
      <c r="FFS204" s="17"/>
      <c r="FFT204" s="17"/>
      <c r="FFU204" s="17"/>
      <c r="FFV204" s="17"/>
      <c r="FFW204" s="17"/>
      <c r="FFX204" s="17"/>
      <c r="FFY204" s="17"/>
      <c r="FFZ204" s="17"/>
      <c r="FGA204" s="17"/>
      <c r="FGB204" s="17"/>
      <c r="FGC204" s="17"/>
      <c r="FGD204" s="17"/>
      <c r="FGE204" s="17"/>
      <c r="FGF204" s="17"/>
      <c r="FGG204" s="17"/>
      <c r="FGH204" s="17"/>
      <c r="FGI204" s="17"/>
      <c r="FGJ204" s="17"/>
      <c r="FGK204" s="17"/>
      <c r="FGL204" s="17"/>
      <c r="FGM204" s="17"/>
      <c r="FGN204" s="17"/>
      <c r="FGO204" s="17"/>
      <c r="FGP204" s="17"/>
      <c r="FGQ204" s="17"/>
      <c r="FGR204" s="17"/>
      <c r="FGS204" s="17"/>
      <c r="FGT204" s="17"/>
      <c r="FGU204" s="17"/>
      <c r="FGV204" s="17"/>
      <c r="FGW204" s="17"/>
      <c r="FGX204" s="17"/>
      <c r="FGY204" s="17"/>
      <c r="FGZ204" s="17"/>
      <c r="FHA204" s="17"/>
      <c r="FHB204" s="17"/>
      <c r="FHC204" s="17"/>
      <c r="FHD204" s="17"/>
      <c r="FHE204" s="17"/>
      <c r="FHF204" s="17"/>
      <c r="FHG204" s="17"/>
      <c r="FHH204" s="17"/>
      <c r="FHI204" s="17"/>
      <c r="FHJ204" s="17"/>
      <c r="FHK204" s="17"/>
      <c r="FHL204" s="17"/>
      <c r="FHM204" s="17"/>
      <c r="FHN204" s="17"/>
      <c r="FHO204" s="17"/>
      <c r="FHP204" s="17"/>
      <c r="FHQ204" s="17"/>
      <c r="FHR204" s="17"/>
      <c r="FHS204" s="17"/>
      <c r="FHT204" s="17"/>
      <c r="FHU204" s="17"/>
      <c r="FHV204" s="17"/>
      <c r="FHW204" s="17"/>
      <c r="FHX204" s="17"/>
      <c r="FHY204" s="17"/>
      <c r="FHZ204" s="17"/>
      <c r="FIA204" s="17"/>
      <c r="FIB204" s="17"/>
      <c r="FIC204" s="17"/>
      <c r="FID204" s="17"/>
      <c r="FIE204" s="17"/>
      <c r="FIF204" s="17"/>
      <c r="FIG204" s="17"/>
      <c r="FIH204" s="17"/>
      <c r="FII204" s="17"/>
      <c r="FIJ204" s="17"/>
      <c r="FIK204" s="17"/>
      <c r="FIL204" s="17"/>
      <c r="FIM204" s="17"/>
      <c r="FIN204" s="17"/>
      <c r="FIO204" s="17"/>
      <c r="FIP204" s="17"/>
      <c r="FIQ204" s="17"/>
      <c r="FIR204" s="17"/>
      <c r="FIS204" s="17"/>
      <c r="FIT204" s="17"/>
      <c r="FIU204" s="17"/>
      <c r="FIV204" s="17"/>
      <c r="FIW204" s="17"/>
      <c r="FIX204" s="17"/>
      <c r="FIY204" s="17"/>
      <c r="FIZ204" s="17"/>
      <c r="FJA204" s="17"/>
      <c r="FJB204" s="17"/>
      <c r="FJC204" s="17"/>
      <c r="FJD204" s="17"/>
      <c r="FJE204" s="17"/>
      <c r="FJF204" s="17"/>
      <c r="FJG204" s="17"/>
      <c r="FJH204" s="17"/>
      <c r="FJI204" s="17"/>
      <c r="FJJ204" s="17"/>
      <c r="FJK204" s="17"/>
      <c r="FJL204" s="17"/>
      <c r="FJM204" s="17"/>
      <c r="FJN204" s="17"/>
      <c r="FJO204" s="17"/>
      <c r="FJP204" s="17"/>
      <c r="FJQ204" s="17"/>
      <c r="FJR204" s="17"/>
      <c r="FJS204" s="17"/>
      <c r="FJT204" s="17"/>
      <c r="FJU204" s="17"/>
      <c r="FJV204" s="17"/>
      <c r="FJW204" s="17"/>
      <c r="FJX204" s="17"/>
      <c r="FJY204" s="17"/>
      <c r="FJZ204" s="17"/>
      <c r="FKA204" s="17"/>
      <c r="FKB204" s="17"/>
      <c r="FKC204" s="17"/>
      <c r="FKD204" s="17"/>
      <c r="FKE204" s="17"/>
      <c r="FKF204" s="17"/>
      <c r="FKG204" s="17"/>
      <c r="FKH204" s="17"/>
      <c r="FKI204" s="17"/>
      <c r="FKJ204" s="17"/>
      <c r="FKK204" s="17"/>
      <c r="FKL204" s="17"/>
      <c r="FKM204" s="17"/>
      <c r="FKN204" s="17"/>
      <c r="FKO204" s="17"/>
      <c r="FKP204" s="17"/>
      <c r="FKQ204" s="17"/>
      <c r="FKR204" s="17"/>
      <c r="FKS204" s="17"/>
      <c r="FKT204" s="17"/>
      <c r="FKU204" s="17"/>
      <c r="FKV204" s="17"/>
      <c r="FKW204" s="17"/>
      <c r="FKX204" s="17"/>
      <c r="FKY204" s="17"/>
      <c r="FKZ204" s="17"/>
      <c r="FLA204" s="17"/>
      <c r="FLB204" s="17"/>
      <c r="FLC204" s="17"/>
      <c r="FLD204" s="17"/>
      <c r="FLE204" s="17"/>
      <c r="FLF204" s="17"/>
      <c r="FLG204" s="17"/>
      <c r="FLH204" s="17"/>
      <c r="FLI204" s="17"/>
      <c r="FLJ204" s="17"/>
      <c r="FLK204" s="17"/>
      <c r="FLL204" s="17"/>
      <c r="FLM204" s="17"/>
      <c r="FLN204" s="17"/>
      <c r="FLO204" s="17"/>
      <c r="FLP204" s="17"/>
      <c r="FLQ204" s="17"/>
      <c r="FLR204" s="17"/>
      <c r="FLS204" s="17"/>
      <c r="FLT204" s="17"/>
      <c r="FLU204" s="17"/>
      <c r="FLV204" s="17"/>
      <c r="FLW204" s="17"/>
      <c r="FLX204" s="17"/>
      <c r="FLY204" s="17"/>
      <c r="FLZ204" s="17"/>
      <c r="FMA204" s="17"/>
      <c r="FMB204" s="17"/>
      <c r="FMC204" s="17"/>
      <c r="FMD204" s="17"/>
      <c r="FME204" s="17"/>
      <c r="FMF204" s="17"/>
      <c r="FMG204" s="17"/>
      <c r="FMH204" s="17"/>
      <c r="FMI204" s="17"/>
      <c r="FMJ204" s="17"/>
      <c r="FMK204" s="17"/>
      <c r="FML204" s="17"/>
      <c r="FMM204" s="17"/>
      <c r="FMN204" s="17"/>
      <c r="FMO204" s="17"/>
      <c r="FMP204" s="17"/>
      <c r="FMQ204" s="17"/>
      <c r="FMR204" s="17"/>
      <c r="FMS204" s="17"/>
      <c r="FMT204" s="17"/>
      <c r="FMU204" s="17"/>
      <c r="FMV204" s="17"/>
      <c r="FMW204" s="17"/>
      <c r="FMX204" s="17"/>
      <c r="FMY204" s="17"/>
      <c r="FMZ204" s="17"/>
      <c r="FNA204" s="17"/>
      <c r="FNB204" s="17"/>
      <c r="FNC204" s="17"/>
      <c r="FND204" s="17"/>
      <c r="FNE204" s="17"/>
      <c r="FNF204" s="17"/>
      <c r="FNG204" s="17"/>
      <c r="FNH204" s="17"/>
      <c r="FNI204" s="17"/>
      <c r="FNJ204" s="17"/>
      <c r="FNK204" s="17"/>
      <c r="FNL204" s="17"/>
      <c r="FNM204" s="17"/>
      <c r="FNN204" s="17"/>
      <c r="FNO204" s="17"/>
      <c r="FNP204" s="17"/>
      <c r="FNQ204" s="17"/>
      <c r="FNR204" s="17"/>
      <c r="FNS204" s="17"/>
      <c r="FNT204" s="17"/>
      <c r="FNU204" s="17"/>
      <c r="FNV204" s="17"/>
      <c r="FNW204" s="17"/>
      <c r="FNX204" s="17"/>
      <c r="FNY204" s="17"/>
      <c r="FNZ204" s="17"/>
      <c r="FOA204" s="17"/>
      <c r="FOB204" s="17"/>
      <c r="FOC204" s="17"/>
      <c r="FOD204" s="17"/>
      <c r="FOE204" s="17"/>
      <c r="FOF204" s="17"/>
      <c r="FOG204" s="17"/>
      <c r="FOH204" s="17"/>
      <c r="FOI204" s="17"/>
      <c r="FOJ204" s="17"/>
      <c r="FOK204" s="17"/>
      <c r="FOL204" s="17"/>
      <c r="FOM204" s="17"/>
      <c r="FON204" s="17"/>
      <c r="FOO204" s="17"/>
      <c r="FOP204" s="17"/>
      <c r="FOQ204" s="17"/>
      <c r="FOR204" s="17"/>
      <c r="FOS204" s="17"/>
      <c r="FOT204" s="17"/>
      <c r="FOU204" s="17"/>
      <c r="FOV204" s="17"/>
      <c r="FOW204" s="17"/>
      <c r="FOX204" s="17"/>
      <c r="FOY204" s="17"/>
      <c r="FOZ204" s="17"/>
      <c r="FPA204" s="17"/>
      <c r="FPB204" s="17"/>
      <c r="FPC204" s="17"/>
      <c r="FPD204" s="17"/>
      <c r="FPE204" s="17"/>
      <c r="FPF204" s="17"/>
      <c r="FPG204" s="17"/>
      <c r="FPH204" s="17"/>
      <c r="FPI204" s="17"/>
      <c r="FPJ204" s="17"/>
      <c r="FPK204" s="17"/>
      <c r="FPL204" s="17"/>
      <c r="FPM204" s="17"/>
      <c r="FPN204" s="17"/>
      <c r="FPO204" s="17"/>
      <c r="FPP204" s="17"/>
      <c r="FPQ204" s="17"/>
      <c r="FPR204" s="17"/>
      <c r="FPS204" s="17"/>
      <c r="FPT204" s="17"/>
      <c r="FPU204" s="17"/>
      <c r="FPV204" s="17"/>
      <c r="FPW204" s="17"/>
      <c r="FPX204" s="17"/>
      <c r="FPY204" s="17"/>
      <c r="FPZ204" s="17"/>
      <c r="FQA204" s="17"/>
      <c r="FQB204" s="17"/>
      <c r="FQC204" s="17"/>
      <c r="FQD204" s="17"/>
      <c r="FQE204" s="17"/>
      <c r="FQF204" s="17"/>
      <c r="FQG204" s="17"/>
      <c r="FQH204" s="17"/>
      <c r="FQI204" s="17"/>
      <c r="FQJ204" s="17"/>
      <c r="FQK204" s="17"/>
      <c r="FQL204" s="17"/>
      <c r="FQM204" s="17"/>
      <c r="FQN204" s="17"/>
      <c r="FQO204" s="17"/>
      <c r="FQP204" s="17"/>
      <c r="FQQ204" s="17"/>
      <c r="FQR204" s="17"/>
      <c r="FQS204" s="17"/>
      <c r="FQT204" s="17"/>
      <c r="FQU204" s="17"/>
      <c r="FQV204" s="17"/>
      <c r="FQW204" s="17"/>
      <c r="FQX204" s="17"/>
      <c r="FQY204" s="17"/>
      <c r="FQZ204" s="17"/>
      <c r="FRA204" s="17"/>
      <c r="FRB204" s="17"/>
      <c r="FRC204" s="17"/>
      <c r="FRD204" s="17"/>
      <c r="FRE204" s="17"/>
      <c r="FRF204" s="17"/>
      <c r="FRG204" s="17"/>
      <c r="FRH204" s="17"/>
      <c r="FRI204" s="17"/>
      <c r="FRJ204" s="17"/>
      <c r="FRK204" s="17"/>
      <c r="FRL204" s="17"/>
      <c r="FRM204" s="17"/>
      <c r="FRN204" s="17"/>
      <c r="FRO204" s="17"/>
      <c r="FRP204" s="17"/>
      <c r="FRQ204" s="17"/>
      <c r="FRR204" s="17"/>
      <c r="FRS204" s="17"/>
      <c r="FRT204" s="17"/>
      <c r="FRU204" s="17"/>
      <c r="FRV204" s="17"/>
      <c r="FRW204" s="17"/>
      <c r="FRX204" s="17"/>
      <c r="FRY204" s="17"/>
      <c r="FRZ204" s="17"/>
      <c r="FSA204" s="17"/>
      <c r="FSB204" s="17"/>
      <c r="FSC204" s="17"/>
      <c r="FSD204" s="17"/>
      <c r="FSE204" s="17"/>
      <c r="FSF204" s="17"/>
      <c r="FSG204" s="17"/>
      <c r="FSH204" s="17"/>
      <c r="FSI204" s="17"/>
      <c r="FSJ204" s="17"/>
      <c r="FSK204" s="17"/>
      <c r="FSL204" s="17"/>
      <c r="FSM204" s="17"/>
      <c r="FSN204" s="17"/>
      <c r="FSO204" s="17"/>
      <c r="FSP204" s="17"/>
      <c r="FSQ204" s="17"/>
      <c r="FSR204" s="17"/>
      <c r="FSS204" s="17"/>
      <c r="FST204" s="17"/>
      <c r="FSU204" s="17"/>
      <c r="FSV204" s="17"/>
      <c r="FSW204" s="17"/>
      <c r="FSX204" s="17"/>
      <c r="FSY204" s="17"/>
      <c r="FSZ204" s="17"/>
      <c r="FTA204" s="17"/>
      <c r="FTB204" s="17"/>
      <c r="FTC204" s="17"/>
      <c r="FTD204" s="17"/>
      <c r="FTE204" s="17"/>
      <c r="FTF204" s="17"/>
      <c r="FTG204" s="17"/>
      <c r="FTH204" s="17"/>
      <c r="FTI204" s="17"/>
      <c r="FTJ204" s="17"/>
      <c r="FTK204" s="17"/>
      <c r="FTL204" s="17"/>
      <c r="FTM204" s="17"/>
      <c r="FTN204" s="17"/>
      <c r="FTO204" s="17"/>
      <c r="FTP204" s="17"/>
      <c r="FTQ204" s="17"/>
      <c r="FTR204" s="17"/>
      <c r="FTS204" s="17"/>
      <c r="FTT204" s="17"/>
      <c r="FTU204" s="17"/>
      <c r="FTV204" s="17"/>
      <c r="FTW204" s="17"/>
      <c r="FTX204" s="17"/>
      <c r="FTY204" s="17"/>
      <c r="FTZ204" s="17"/>
      <c r="FUA204" s="17"/>
      <c r="FUB204" s="17"/>
      <c r="FUC204" s="17"/>
      <c r="FUD204" s="17"/>
      <c r="FUE204" s="17"/>
      <c r="FUF204" s="17"/>
      <c r="FUG204" s="17"/>
      <c r="FUH204" s="17"/>
      <c r="FUI204" s="17"/>
      <c r="FUJ204" s="17"/>
      <c r="FUK204" s="17"/>
      <c r="FUL204" s="17"/>
      <c r="FUM204" s="17"/>
      <c r="FUN204" s="17"/>
      <c r="FUO204" s="17"/>
      <c r="FUP204" s="17"/>
      <c r="FUQ204" s="17"/>
      <c r="FUR204" s="17"/>
      <c r="FUS204" s="17"/>
      <c r="FUT204" s="17"/>
      <c r="FUU204" s="17"/>
      <c r="FUV204" s="17"/>
      <c r="FUW204" s="17"/>
      <c r="FUX204" s="17"/>
      <c r="FUY204" s="17"/>
      <c r="FUZ204" s="17"/>
      <c r="FVA204" s="17"/>
      <c r="FVB204" s="17"/>
      <c r="FVC204" s="17"/>
      <c r="FVD204" s="17"/>
      <c r="FVE204" s="17"/>
      <c r="FVF204" s="17"/>
      <c r="FVG204" s="17"/>
      <c r="FVH204" s="17"/>
      <c r="FVI204" s="17"/>
      <c r="FVJ204" s="17"/>
      <c r="FVK204" s="17"/>
      <c r="FVL204" s="17"/>
      <c r="FVM204" s="17"/>
      <c r="FVN204" s="17"/>
      <c r="FVO204" s="17"/>
      <c r="FVP204" s="17"/>
      <c r="FVQ204" s="17"/>
      <c r="FVR204" s="17"/>
      <c r="FVS204" s="17"/>
      <c r="FVT204" s="17"/>
      <c r="FVU204" s="17"/>
      <c r="FVV204" s="17"/>
      <c r="FVW204" s="17"/>
      <c r="FVX204" s="17"/>
      <c r="FVY204" s="17"/>
      <c r="FVZ204" s="17"/>
      <c r="FWA204" s="17"/>
      <c r="FWB204" s="17"/>
      <c r="FWC204" s="17"/>
      <c r="FWD204" s="17"/>
      <c r="FWE204" s="17"/>
      <c r="FWF204" s="17"/>
      <c r="FWG204" s="17"/>
      <c r="FWH204" s="17"/>
      <c r="FWI204" s="17"/>
      <c r="FWJ204" s="17"/>
      <c r="FWK204" s="17"/>
      <c r="FWL204" s="17"/>
      <c r="FWM204" s="17"/>
      <c r="FWN204" s="17"/>
      <c r="FWO204" s="17"/>
      <c r="FWP204" s="17"/>
      <c r="FWQ204" s="17"/>
      <c r="FWR204" s="17"/>
      <c r="FWS204" s="17"/>
      <c r="FWT204" s="17"/>
      <c r="FWU204" s="17"/>
      <c r="FWV204" s="17"/>
      <c r="FWW204" s="17"/>
      <c r="FWX204" s="17"/>
      <c r="FWY204" s="17"/>
      <c r="FWZ204" s="17"/>
      <c r="FXA204" s="17"/>
      <c r="FXB204" s="17"/>
      <c r="FXC204" s="17"/>
      <c r="FXD204" s="17"/>
      <c r="FXE204" s="17"/>
      <c r="FXF204" s="17"/>
      <c r="FXG204" s="17"/>
      <c r="FXH204" s="17"/>
      <c r="FXI204" s="17"/>
      <c r="FXJ204" s="17"/>
      <c r="FXK204" s="17"/>
      <c r="FXL204" s="17"/>
      <c r="FXM204" s="17"/>
      <c r="FXN204" s="17"/>
      <c r="FXO204" s="17"/>
      <c r="FXP204" s="17"/>
      <c r="FXQ204" s="17"/>
      <c r="FXR204" s="17"/>
      <c r="FXS204" s="17"/>
      <c r="FXT204" s="17"/>
      <c r="FXU204" s="17"/>
      <c r="FXV204" s="17"/>
      <c r="FXW204" s="17"/>
      <c r="FXX204" s="17"/>
      <c r="FXY204" s="17"/>
      <c r="FXZ204" s="17"/>
      <c r="FYA204" s="17"/>
      <c r="FYB204" s="17"/>
      <c r="FYC204" s="17"/>
      <c r="FYD204" s="17"/>
      <c r="FYE204" s="17"/>
      <c r="FYF204" s="17"/>
      <c r="FYG204" s="17"/>
      <c r="FYH204" s="17"/>
      <c r="FYI204" s="17"/>
      <c r="FYJ204" s="17"/>
      <c r="FYK204" s="17"/>
      <c r="FYL204" s="17"/>
      <c r="FYM204" s="17"/>
      <c r="FYN204" s="17"/>
      <c r="FYO204" s="17"/>
      <c r="FYP204" s="17"/>
      <c r="FYQ204" s="17"/>
      <c r="FYR204" s="17"/>
      <c r="FYS204" s="17"/>
      <c r="FYT204" s="17"/>
      <c r="FYU204" s="17"/>
      <c r="FYV204" s="17"/>
      <c r="FYW204" s="17"/>
      <c r="FYX204" s="17"/>
      <c r="FYY204" s="17"/>
      <c r="FYZ204" s="17"/>
      <c r="FZA204" s="17"/>
      <c r="FZB204" s="17"/>
      <c r="FZC204" s="17"/>
      <c r="FZD204" s="17"/>
      <c r="FZE204" s="17"/>
      <c r="FZF204" s="17"/>
      <c r="FZG204" s="17"/>
      <c r="FZH204" s="17"/>
      <c r="FZI204" s="17"/>
      <c r="FZJ204" s="17"/>
      <c r="FZK204" s="17"/>
      <c r="FZL204" s="17"/>
      <c r="FZM204" s="17"/>
      <c r="FZN204" s="17"/>
      <c r="FZO204" s="17"/>
      <c r="FZP204" s="17"/>
      <c r="FZQ204" s="17"/>
      <c r="FZR204" s="17"/>
      <c r="FZS204" s="17"/>
      <c r="FZT204" s="17"/>
      <c r="FZU204" s="17"/>
      <c r="FZV204" s="17"/>
      <c r="FZW204" s="17"/>
      <c r="FZX204" s="17"/>
      <c r="FZY204" s="17"/>
      <c r="FZZ204" s="17"/>
      <c r="GAA204" s="17"/>
      <c r="GAB204" s="17"/>
      <c r="GAC204" s="17"/>
      <c r="GAD204" s="17"/>
      <c r="GAE204" s="17"/>
      <c r="GAF204" s="17"/>
      <c r="GAG204" s="17"/>
      <c r="GAH204" s="17"/>
      <c r="GAI204" s="17"/>
      <c r="GAJ204" s="17"/>
      <c r="GAK204" s="17"/>
      <c r="GAL204" s="17"/>
      <c r="GAM204" s="17"/>
      <c r="GAN204" s="17"/>
      <c r="GAO204" s="17"/>
      <c r="GAP204" s="17"/>
      <c r="GAQ204" s="17"/>
      <c r="GAR204" s="17"/>
      <c r="GAS204" s="17"/>
      <c r="GAT204" s="17"/>
      <c r="GAU204" s="17"/>
      <c r="GAV204" s="17"/>
      <c r="GAW204" s="17"/>
      <c r="GAX204" s="17"/>
      <c r="GAY204" s="17"/>
      <c r="GAZ204" s="17"/>
      <c r="GBA204" s="17"/>
      <c r="GBB204" s="17"/>
      <c r="GBC204" s="17"/>
      <c r="GBD204" s="17"/>
      <c r="GBE204" s="17"/>
      <c r="GBF204" s="17"/>
      <c r="GBG204" s="17"/>
      <c r="GBH204" s="17"/>
      <c r="GBI204" s="17"/>
      <c r="GBJ204" s="17"/>
      <c r="GBK204" s="17"/>
      <c r="GBL204" s="17"/>
      <c r="GBM204" s="17"/>
      <c r="GBN204" s="17"/>
      <c r="GBO204" s="17"/>
      <c r="GBP204" s="17"/>
      <c r="GBQ204" s="17"/>
      <c r="GBR204" s="17"/>
      <c r="GBS204" s="17"/>
      <c r="GBT204" s="17"/>
      <c r="GBU204" s="17"/>
      <c r="GBV204" s="17"/>
      <c r="GBW204" s="17"/>
      <c r="GBX204" s="17"/>
      <c r="GBY204" s="17"/>
      <c r="GBZ204" s="17"/>
      <c r="GCA204" s="17"/>
      <c r="GCB204" s="17"/>
      <c r="GCC204" s="17"/>
      <c r="GCD204" s="17"/>
      <c r="GCE204" s="17"/>
      <c r="GCF204" s="17"/>
      <c r="GCG204" s="17"/>
      <c r="GCH204" s="17"/>
      <c r="GCI204" s="17"/>
      <c r="GCJ204" s="17"/>
      <c r="GCK204" s="17"/>
      <c r="GCL204" s="17"/>
      <c r="GCM204" s="17"/>
      <c r="GCN204" s="17"/>
      <c r="GCO204" s="17"/>
      <c r="GCP204" s="17"/>
      <c r="GCQ204" s="17"/>
      <c r="GCR204" s="17"/>
      <c r="GCS204" s="17"/>
      <c r="GCT204" s="17"/>
      <c r="GCU204" s="17"/>
      <c r="GCV204" s="17"/>
      <c r="GCW204" s="17"/>
      <c r="GCX204" s="17"/>
      <c r="GCY204" s="17"/>
      <c r="GCZ204" s="17"/>
      <c r="GDA204" s="17"/>
      <c r="GDB204" s="17"/>
      <c r="GDC204" s="17"/>
      <c r="GDD204" s="17"/>
      <c r="GDE204" s="17"/>
      <c r="GDF204" s="17"/>
      <c r="GDG204" s="17"/>
      <c r="GDH204" s="17"/>
      <c r="GDI204" s="17"/>
      <c r="GDJ204" s="17"/>
      <c r="GDK204" s="17"/>
      <c r="GDL204" s="17"/>
      <c r="GDM204" s="17"/>
      <c r="GDN204" s="17"/>
      <c r="GDO204" s="17"/>
      <c r="GDP204" s="17"/>
      <c r="GDQ204" s="17"/>
      <c r="GDR204" s="17"/>
      <c r="GDS204" s="17"/>
      <c r="GDT204" s="17"/>
      <c r="GDU204" s="17"/>
      <c r="GDV204" s="17"/>
      <c r="GDW204" s="17"/>
      <c r="GDX204" s="17"/>
      <c r="GDY204" s="17"/>
      <c r="GDZ204" s="17"/>
      <c r="GEA204" s="17"/>
      <c r="GEB204" s="17"/>
      <c r="GEC204" s="17"/>
      <c r="GED204" s="17"/>
      <c r="GEE204" s="17"/>
      <c r="GEF204" s="17"/>
      <c r="GEG204" s="17"/>
      <c r="GEH204" s="17"/>
      <c r="GEI204" s="17"/>
      <c r="GEJ204" s="17"/>
      <c r="GEK204" s="17"/>
      <c r="GEL204" s="17"/>
      <c r="GEM204" s="17"/>
      <c r="GEN204" s="17"/>
      <c r="GEO204" s="17"/>
      <c r="GEP204" s="17"/>
      <c r="GEQ204" s="17"/>
      <c r="GER204" s="17"/>
      <c r="GES204" s="17"/>
      <c r="GET204" s="17"/>
      <c r="GEU204" s="17"/>
      <c r="GEV204" s="17"/>
      <c r="GEW204" s="17"/>
      <c r="GEX204" s="17"/>
      <c r="GEY204" s="17"/>
      <c r="GEZ204" s="17"/>
      <c r="GFA204" s="17"/>
      <c r="GFB204" s="17"/>
      <c r="GFC204" s="17"/>
      <c r="GFD204" s="17"/>
      <c r="GFE204" s="17"/>
      <c r="GFF204" s="17"/>
      <c r="GFG204" s="17"/>
      <c r="GFH204" s="17"/>
      <c r="GFI204" s="17"/>
      <c r="GFJ204" s="17"/>
      <c r="GFK204" s="17"/>
      <c r="GFL204" s="17"/>
      <c r="GFM204" s="17"/>
      <c r="GFN204" s="17"/>
      <c r="GFO204" s="17"/>
      <c r="GFP204" s="17"/>
      <c r="GFQ204" s="17"/>
      <c r="GFR204" s="17"/>
      <c r="GFS204" s="17"/>
      <c r="GFT204" s="17"/>
      <c r="GFU204" s="17"/>
      <c r="GFV204" s="17"/>
      <c r="GFW204" s="17"/>
      <c r="GFX204" s="17"/>
      <c r="GFY204" s="17"/>
      <c r="GFZ204" s="17"/>
      <c r="GGA204" s="17"/>
      <c r="GGB204" s="17"/>
      <c r="GGC204" s="17"/>
      <c r="GGD204" s="17"/>
      <c r="GGE204" s="17"/>
      <c r="GGF204" s="17"/>
      <c r="GGG204" s="17"/>
      <c r="GGH204" s="17"/>
      <c r="GGI204" s="17"/>
      <c r="GGJ204" s="17"/>
      <c r="GGK204" s="17"/>
      <c r="GGL204" s="17"/>
      <c r="GGM204" s="17"/>
      <c r="GGN204" s="17"/>
      <c r="GGO204" s="17"/>
      <c r="GGP204" s="17"/>
      <c r="GGQ204" s="17"/>
      <c r="GGR204" s="17"/>
      <c r="GGS204" s="17"/>
      <c r="GGT204" s="17"/>
      <c r="GGU204" s="17"/>
      <c r="GGV204" s="17"/>
      <c r="GGW204" s="17"/>
      <c r="GGX204" s="17"/>
      <c r="GGY204" s="17"/>
      <c r="GGZ204" s="17"/>
      <c r="GHA204" s="17"/>
      <c r="GHB204" s="17"/>
      <c r="GHC204" s="17"/>
      <c r="GHD204" s="17"/>
      <c r="GHE204" s="17"/>
      <c r="GHF204" s="17"/>
      <c r="GHG204" s="17"/>
      <c r="GHH204" s="17"/>
      <c r="GHI204" s="17"/>
      <c r="GHJ204" s="17"/>
      <c r="GHK204" s="17"/>
      <c r="GHL204" s="17"/>
      <c r="GHM204" s="17"/>
      <c r="GHN204" s="17"/>
      <c r="GHO204" s="17"/>
      <c r="GHP204" s="17"/>
      <c r="GHQ204" s="17"/>
      <c r="GHR204" s="17"/>
      <c r="GHS204" s="17"/>
      <c r="GHT204" s="17"/>
      <c r="GHU204" s="17"/>
      <c r="GHV204" s="17"/>
      <c r="GHW204" s="17"/>
      <c r="GHX204" s="17"/>
      <c r="GHY204" s="17"/>
      <c r="GHZ204" s="17"/>
      <c r="GIA204" s="17"/>
      <c r="GIB204" s="17"/>
      <c r="GIC204" s="17"/>
      <c r="GID204" s="17"/>
      <c r="GIE204" s="17"/>
      <c r="GIF204" s="17"/>
      <c r="GIG204" s="17"/>
      <c r="GIH204" s="17"/>
      <c r="GII204" s="17"/>
      <c r="GIJ204" s="17"/>
      <c r="GIK204" s="17"/>
      <c r="GIL204" s="17"/>
      <c r="GIM204" s="17"/>
      <c r="GIN204" s="17"/>
      <c r="GIO204" s="17"/>
      <c r="GIP204" s="17"/>
      <c r="GIQ204" s="17"/>
      <c r="GIR204" s="17"/>
      <c r="GIS204" s="17"/>
      <c r="GIT204" s="17"/>
      <c r="GIU204" s="17"/>
      <c r="GIV204" s="17"/>
      <c r="GIW204" s="17"/>
      <c r="GIX204" s="17"/>
      <c r="GIY204" s="17"/>
      <c r="GIZ204" s="17"/>
      <c r="GJA204" s="17"/>
      <c r="GJB204" s="17"/>
      <c r="GJC204" s="17"/>
      <c r="GJD204" s="17"/>
      <c r="GJE204" s="17"/>
      <c r="GJF204" s="17"/>
      <c r="GJG204" s="17"/>
      <c r="GJH204" s="17"/>
      <c r="GJI204" s="17"/>
      <c r="GJJ204" s="17"/>
      <c r="GJK204" s="17"/>
      <c r="GJL204" s="17"/>
      <c r="GJM204" s="17"/>
      <c r="GJN204" s="17"/>
      <c r="GJO204" s="17"/>
      <c r="GJP204" s="17"/>
      <c r="GJQ204" s="17"/>
      <c r="GJR204" s="17"/>
      <c r="GJS204" s="17"/>
      <c r="GJT204" s="17"/>
      <c r="GJU204" s="17"/>
      <c r="GJV204" s="17"/>
      <c r="GJW204" s="17"/>
      <c r="GJX204" s="17"/>
      <c r="GJY204" s="17"/>
      <c r="GJZ204" s="17"/>
      <c r="GKA204" s="17"/>
      <c r="GKB204" s="17"/>
      <c r="GKC204" s="17"/>
      <c r="GKD204" s="17"/>
      <c r="GKE204" s="17"/>
      <c r="GKF204" s="17"/>
      <c r="GKG204" s="17"/>
      <c r="GKH204" s="17"/>
      <c r="GKI204" s="17"/>
      <c r="GKJ204" s="17"/>
      <c r="GKK204" s="17"/>
      <c r="GKL204" s="17"/>
      <c r="GKM204" s="17"/>
      <c r="GKN204" s="17"/>
      <c r="GKO204" s="17"/>
      <c r="GKP204" s="17"/>
      <c r="GKQ204" s="17"/>
      <c r="GKR204" s="17"/>
      <c r="GKS204" s="17"/>
      <c r="GKT204" s="17"/>
      <c r="GKU204" s="17"/>
      <c r="GKV204" s="17"/>
      <c r="GKW204" s="17"/>
      <c r="GKX204" s="17"/>
      <c r="GKY204" s="17"/>
      <c r="GKZ204" s="17"/>
      <c r="GLA204" s="17"/>
      <c r="GLB204" s="17"/>
      <c r="GLC204" s="17"/>
      <c r="GLD204" s="17"/>
      <c r="GLE204" s="17"/>
      <c r="GLF204" s="17"/>
      <c r="GLG204" s="17"/>
      <c r="GLH204" s="17"/>
      <c r="GLI204" s="17"/>
      <c r="GLJ204" s="17"/>
      <c r="GLK204" s="17"/>
      <c r="GLL204" s="17"/>
      <c r="GLM204" s="17"/>
      <c r="GLN204" s="17"/>
      <c r="GLO204" s="17"/>
      <c r="GLP204" s="17"/>
      <c r="GLQ204" s="17"/>
      <c r="GLR204" s="17"/>
      <c r="GLS204" s="17"/>
      <c r="GLT204" s="17"/>
      <c r="GLU204" s="17"/>
      <c r="GLV204" s="17"/>
      <c r="GLW204" s="17"/>
      <c r="GLX204" s="17"/>
      <c r="GLY204" s="17"/>
      <c r="GLZ204" s="17"/>
      <c r="GMA204" s="17"/>
      <c r="GMB204" s="17"/>
      <c r="GMC204" s="17"/>
      <c r="GMD204" s="17"/>
      <c r="GME204" s="17"/>
      <c r="GMF204" s="17"/>
      <c r="GMG204" s="17"/>
      <c r="GMH204" s="17"/>
      <c r="GMI204" s="17"/>
      <c r="GMJ204" s="17"/>
      <c r="GMK204" s="17"/>
      <c r="GML204" s="17"/>
      <c r="GMM204" s="17"/>
      <c r="GMN204" s="17"/>
      <c r="GMO204" s="17"/>
      <c r="GMP204" s="17"/>
      <c r="GMQ204" s="17"/>
      <c r="GMR204" s="17"/>
      <c r="GMS204" s="17"/>
      <c r="GMT204" s="17"/>
      <c r="GMU204" s="17"/>
      <c r="GMV204" s="17"/>
      <c r="GMW204" s="17"/>
      <c r="GMX204" s="17"/>
      <c r="GMY204" s="17"/>
      <c r="GMZ204" s="17"/>
      <c r="GNA204" s="17"/>
      <c r="GNB204" s="17"/>
      <c r="GNC204" s="17"/>
      <c r="GND204" s="17"/>
      <c r="GNE204" s="17"/>
      <c r="GNF204" s="17"/>
      <c r="GNG204" s="17"/>
      <c r="GNH204" s="17"/>
      <c r="GNI204" s="17"/>
      <c r="GNJ204" s="17"/>
      <c r="GNK204" s="17"/>
      <c r="GNL204" s="17"/>
      <c r="GNM204" s="17"/>
      <c r="GNN204" s="17"/>
      <c r="GNO204" s="17"/>
      <c r="GNP204" s="17"/>
      <c r="GNQ204" s="17"/>
      <c r="GNR204" s="17"/>
      <c r="GNS204" s="17"/>
      <c r="GNT204" s="17"/>
      <c r="GNU204" s="17"/>
      <c r="GNV204" s="17"/>
      <c r="GNW204" s="17"/>
      <c r="GNX204" s="17"/>
      <c r="GNY204" s="17"/>
      <c r="GNZ204" s="17"/>
      <c r="GOA204" s="17"/>
      <c r="GOB204" s="17"/>
      <c r="GOC204" s="17"/>
      <c r="GOD204" s="17"/>
      <c r="GOE204" s="17"/>
      <c r="GOF204" s="17"/>
      <c r="GOG204" s="17"/>
      <c r="GOH204" s="17"/>
      <c r="GOI204" s="17"/>
      <c r="GOJ204" s="17"/>
      <c r="GOK204" s="17"/>
      <c r="GOL204" s="17"/>
      <c r="GOM204" s="17"/>
      <c r="GON204" s="17"/>
      <c r="GOO204" s="17"/>
      <c r="GOP204" s="17"/>
      <c r="GOQ204" s="17"/>
      <c r="GOR204" s="17"/>
      <c r="GOS204" s="17"/>
      <c r="GOT204" s="17"/>
      <c r="GOU204" s="17"/>
      <c r="GOV204" s="17"/>
      <c r="GOW204" s="17"/>
      <c r="GOX204" s="17"/>
      <c r="GOY204" s="17"/>
      <c r="GOZ204" s="17"/>
      <c r="GPA204" s="17"/>
      <c r="GPB204" s="17"/>
      <c r="GPC204" s="17"/>
      <c r="GPD204" s="17"/>
      <c r="GPE204" s="17"/>
      <c r="GPF204" s="17"/>
      <c r="GPG204" s="17"/>
      <c r="GPH204" s="17"/>
      <c r="GPI204" s="17"/>
      <c r="GPJ204" s="17"/>
      <c r="GPK204" s="17"/>
      <c r="GPL204" s="17"/>
      <c r="GPM204" s="17"/>
      <c r="GPN204" s="17"/>
      <c r="GPO204" s="17"/>
      <c r="GPP204" s="17"/>
      <c r="GPQ204" s="17"/>
      <c r="GPR204" s="17"/>
      <c r="GPS204" s="17"/>
      <c r="GPT204" s="17"/>
      <c r="GPU204" s="17"/>
      <c r="GPV204" s="17"/>
      <c r="GPW204" s="17"/>
      <c r="GPX204" s="17"/>
      <c r="GPY204" s="17"/>
      <c r="GPZ204" s="17"/>
      <c r="GQA204" s="17"/>
      <c r="GQB204" s="17"/>
      <c r="GQC204" s="17"/>
      <c r="GQD204" s="17"/>
      <c r="GQE204" s="17"/>
      <c r="GQF204" s="17"/>
      <c r="GQG204" s="17"/>
      <c r="GQH204" s="17"/>
      <c r="GQI204" s="17"/>
      <c r="GQJ204" s="17"/>
      <c r="GQK204" s="17"/>
      <c r="GQL204" s="17"/>
      <c r="GQM204" s="17"/>
      <c r="GQN204" s="17"/>
      <c r="GQO204" s="17"/>
      <c r="GQP204" s="17"/>
      <c r="GQQ204" s="17"/>
      <c r="GQR204" s="17"/>
      <c r="GQS204" s="17"/>
      <c r="GQT204" s="17"/>
      <c r="GQU204" s="17"/>
      <c r="GQV204" s="17"/>
      <c r="GQW204" s="17"/>
      <c r="GQX204" s="17"/>
      <c r="GQY204" s="17"/>
      <c r="GQZ204" s="17"/>
      <c r="GRA204" s="17"/>
      <c r="GRB204" s="17"/>
      <c r="GRC204" s="17"/>
      <c r="GRD204" s="17"/>
      <c r="GRE204" s="17"/>
      <c r="GRF204" s="17"/>
      <c r="GRG204" s="17"/>
      <c r="GRH204" s="17"/>
      <c r="GRI204" s="17"/>
      <c r="GRJ204" s="17"/>
      <c r="GRK204" s="17"/>
      <c r="GRL204" s="17"/>
      <c r="GRM204" s="17"/>
      <c r="GRN204" s="17"/>
      <c r="GRO204" s="17"/>
      <c r="GRP204" s="17"/>
      <c r="GRQ204" s="17"/>
      <c r="GRR204" s="17"/>
      <c r="GRS204" s="17"/>
      <c r="GRT204" s="17"/>
      <c r="GRU204" s="17"/>
      <c r="GRV204" s="17"/>
      <c r="GRW204" s="17"/>
      <c r="GRX204" s="17"/>
      <c r="GRY204" s="17"/>
      <c r="GRZ204" s="17"/>
      <c r="GSA204" s="17"/>
      <c r="GSB204" s="17"/>
      <c r="GSC204" s="17"/>
      <c r="GSD204" s="17"/>
      <c r="GSE204" s="17"/>
      <c r="GSF204" s="17"/>
      <c r="GSG204" s="17"/>
      <c r="GSH204" s="17"/>
      <c r="GSI204" s="17"/>
      <c r="GSJ204" s="17"/>
      <c r="GSK204" s="17"/>
      <c r="GSL204" s="17"/>
      <c r="GSM204" s="17"/>
      <c r="GSN204" s="17"/>
      <c r="GSO204" s="17"/>
      <c r="GSP204" s="17"/>
      <c r="GSQ204" s="17"/>
      <c r="GSR204" s="17"/>
      <c r="GSS204" s="17"/>
      <c r="GST204" s="17"/>
      <c r="GSU204" s="17"/>
      <c r="GSV204" s="17"/>
      <c r="GSW204" s="17"/>
      <c r="GSX204" s="17"/>
      <c r="GSY204" s="17"/>
      <c r="GSZ204" s="17"/>
      <c r="GTA204" s="17"/>
      <c r="GTB204" s="17"/>
      <c r="GTC204" s="17"/>
      <c r="GTD204" s="17"/>
      <c r="GTE204" s="17"/>
      <c r="GTF204" s="17"/>
      <c r="GTG204" s="17"/>
      <c r="GTH204" s="17"/>
      <c r="GTI204" s="17"/>
      <c r="GTJ204" s="17"/>
      <c r="GTK204" s="17"/>
      <c r="GTL204" s="17"/>
      <c r="GTM204" s="17"/>
      <c r="GTN204" s="17"/>
      <c r="GTO204" s="17"/>
      <c r="GTP204" s="17"/>
      <c r="GTQ204" s="17"/>
      <c r="GTR204" s="17"/>
      <c r="GTS204" s="17"/>
      <c r="GTT204" s="17"/>
      <c r="GTU204" s="17"/>
      <c r="GTV204" s="17"/>
      <c r="GTW204" s="17"/>
      <c r="GTX204" s="17"/>
      <c r="GTY204" s="17"/>
      <c r="GTZ204" s="17"/>
      <c r="GUA204" s="17"/>
      <c r="GUB204" s="17"/>
      <c r="GUC204" s="17"/>
      <c r="GUD204" s="17"/>
      <c r="GUE204" s="17"/>
      <c r="GUF204" s="17"/>
      <c r="GUG204" s="17"/>
      <c r="GUH204" s="17"/>
      <c r="GUI204" s="17"/>
      <c r="GUJ204" s="17"/>
      <c r="GUK204" s="17"/>
      <c r="GUL204" s="17"/>
      <c r="GUM204" s="17"/>
      <c r="GUN204" s="17"/>
      <c r="GUO204" s="17"/>
      <c r="GUP204" s="17"/>
      <c r="GUQ204" s="17"/>
      <c r="GUR204" s="17"/>
      <c r="GUS204" s="17"/>
      <c r="GUT204" s="17"/>
      <c r="GUU204" s="17"/>
      <c r="GUV204" s="17"/>
      <c r="GUW204" s="17"/>
      <c r="GUX204" s="17"/>
      <c r="GUY204" s="17"/>
      <c r="GUZ204" s="17"/>
      <c r="GVA204" s="17"/>
      <c r="GVB204" s="17"/>
      <c r="GVC204" s="17"/>
      <c r="GVD204" s="17"/>
      <c r="GVE204" s="17"/>
      <c r="GVF204" s="17"/>
      <c r="GVG204" s="17"/>
      <c r="GVH204" s="17"/>
      <c r="GVI204" s="17"/>
      <c r="GVJ204" s="17"/>
      <c r="GVK204" s="17"/>
      <c r="GVL204" s="17"/>
      <c r="GVM204" s="17"/>
      <c r="GVN204" s="17"/>
      <c r="GVO204" s="17"/>
      <c r="GVP204" s="17"/>
      <c r="GVQ204" s="17"/>
      <c r="GVR204" s="17"/>
      <c r="GVS204" s="17"/>
      <c r="GVT204" s="17"/>
      <c r="GVU204" s="17"/>
      <c r="GVV204" s="17"/>
      <c r="GVW204" s="17"/>
      <c r="GVX204" s="17"/>
      <c r="GVY204" s="17"/>
      <c r="GVZ204" s="17"/>
      <c r="GWA204" s="17"/>
      <c r="GWB204" s="17"/>
      <c r="GWC204" s="17"/>
      <c r="GWD204" s="17"/>
      <c r="GWE204" s="17"/>
      <c r="GWF204" s="17"/>
      <c r="GWG204" s="17"/>
      <c r="GWH204" s="17"/>
      <c r="GWI204" s="17"/>
      <c r="GWJ204" s="17"/>
      <c r="GWK204" s="17"/>
      <c r="GWL204" s="17"/>
      <c r="GWM204" s="17"/>
      <c r="GWN204" s="17"/>
      <c r="GWO204" s="17"/>
      <c r="GWP204" s="17"/>
      <c r="GWQ204" s="17"/>
      <c r="GWR204" s="17"/>
      <c r="GWS204" s="17"/>
      <c r="GWT204" s="17"/>
      <c r="GWU204" s="17"/>
      <c r="GWV204" s="17"/>
      <c r="GWW204" s="17"/>
      <c r="GWX204" s="17"/>
      <c r="GWY204" s="17"/>
      <c r="GWZ204" s="17"/>
      <c r="GXA204" s="17"/>
      <c r="GXB204" s="17"/>
      <c r="GXC204" s="17"/>
      <c r="GXD204" s="17"/>
      <c r="GXE204" s="17"/>
      <c r="GXF204" s="17"/>
      <c r="GXG204" s="17"/>
      <c r="GXH204" s="17"/>
      <c r="GXI204" s="17"/>
      <c r="GXJ204" s="17"/>
      <c r="GXK204" s="17"/>
      <c r="GXL204" s="17"/>
      <c r="GXM204" s="17"/>
      <c r="GXN204" s="17"/>
      <c r="GXO204" s="17"/>
      <c r="GXP204" s="17"/>
      <c r="GXQ204" s="17"/>
      <c r="GXR204" s="17"/>
      <c r="GXS204" s="17"/>
      <c r="GXT204" s="17"/>
      <c r="GXU204" s="17"/>
      <c r="GXV204" s="17"/>
      <c r="GXW204" s="17"/>
      <c r="GXX204" s="17"/>
      <c r="GXY204" s="17"/>
      <c r="GXZ204" s="17"/>
      <c r="GYA204" s="17"/>
      <c r="GYB204" s="17"/>
      <c r="GYC204" s="17"/>
      <c r="GYD204" s="17"/>
      <c r="GYE204" s="17"/>
      <c r="GYF204" s="17"/>
      <c r="GYG204" s="17"/>
      <c r="GYH204" s="17"/>
      <c r="GYI204" s="17"/>
      <c r="GYJ204" s="17"/>
      <c r="GYK204" s="17"/>
      <c r="GYL204" s="17"/>
      <c r="GYM204" s="17"/>
      <c r="GYN204" s="17"/>
      <c r="GYO204" s="17"/>
      <c r="GYP204" s="17"/>
      <c r="GYQ204" s="17"/>
      <c r="GYR204" s="17"/>
      <c r="GYS204" s="17"/>
      <c r="GYT204" s="17"/>
      <c r="GYU204" s="17"/>
      <c r="GYV204" s="17"/>
      <c r="GYW204" s="17"/>
      <c r="GYX204" s="17"/>
      <c r="GYY204" s="17"/>
      <c r="GYZ204" s="17"/>
      <c r="GZA204" s="17"/>
      <c r="GZB204" s="17"/>
      <c r="GZC204" s="17"/>
      <c r="GZD204" s="17"/>
      <c r="GZE204" s="17"/>
      <c r="GZF204" s="17"/>
      <c r="GZG204" s="17"/>
      <c r="GZH204" s="17"/>
      <c r="GZI204" s="17"/>
      <c r="GZJ204" s="17"/>
      <c r="GZK204" s="17"/>
      <c r="GZL204" s="17"/>
      <c r="GZM204" s="17"/>
      <c r="GZN204" s="17"/>
      <c r="GZO204" s="17"/>
      <c r="GZP204" s="17"/>
      <c r="GZQ204" s="17"/>
      <c r="GZR204" s="17"/>
      <c r="GZS204" s="17"/>
      <c r="GZT204" s="17"/>
      <c r="GZU204" s="17"/>
      <c r="GZV204" s="17"/>
      <c r="GZW204" s="17"/>
      <c r="GZX204" s="17"/>
      <c r="GZY204" s="17"/>
      <c r="GZZ204" s="17"/>
      <c r="HAA204" s="17"/>
      <c r="HAB204" s="17"/>
      <c r="HAC204" s="17"/>
      <c r="HAD204" s="17"/>
      <c r="HAE204" s="17"/>
      <c r="HAF204" s="17"/>
      <c r="HAG204" s="17"/>
      <c r="HAH204" s="17"/>
      <c r="HAI204" s="17"/>
      <c r="HAJ204" s="17"/>
      <c r="HAK204" s="17"/>
      <c r="HAL204" s="17"/>
      <c r="HAM204" s="17"/>
      <c r="HAN204" s="17"/>
      <c r="HAO204" s="17"/>
      <c r="HAP204" s="17"/>
      <c r="HAQ204" s="17"/>
      <c r="HAR204" s="17"/>
      <c r="HAS204" s="17"/>
      <c r="HAT204" s="17"/>
      <c r="HAU204" s="17"/>
      <c r="HAV204" s="17"/>
      <c r="HAW204" s="17"/>
      <c r="HAX204" s="17"/>
      <c r="HAY204" s="17"/>
      <c r="HAZ204" s="17"/>
      <c r="HBA204" s="17"/>
      <c r="HBB204" s="17"/>
      <c r="HBC204" s="17"/>
      <c r="HBD204" s="17"/>
      <c r="HBE204" s="17"/>
      <c r="HBF204" s="17"/>
      <c r="HBG204" s="17"/>
      <c r="HBH204" s="17"/>
      <c r="HBI204" s="17"/>
      <c r="HBJ204" s="17"/>
      <c r="HBK204" s="17"/>
      <c r="HBL204" s="17"/>
      <c r="HBM204" s="17"/>
      <c r="HBN204" s="17"/>
      <c r="HBO204" s="17"/>
      <c r="HBP204" s="17"/>
      <c r="HBQ204" s="17"/>
      <c r="HBR204" s="17"/>
      <c r="HBS204" s="17"/>
      <c r="HBT204" s="17"/>
      <c r="HBU204" s="17"/>
      <c r="HBV204" s="17"/>
      <c r="HBW204" s="17"/>
      <c r="HBX204" s="17"/>
      <c r="HBY204" s="17"/>
      <c r="HBZ204" s="17"/>
      <c r="HCA204" s="17"/>
      <c r="HCB204" s="17"/>
      <c r="HCC204" s="17"/>
      <c r="HCD204" s="17"/>
      <c r="HCE204" s="17"/>
      <c r="HCF204" s="17"/>
      <c r="HCG204" s="17"/>
      <c r="HCH204" s="17"/>
      <c r="HCI204" s="17"/>
      <c r="HCJ204" s="17"/>
      <c r="HCK204" s="17"/>
      <c r="HCL204" s="17"/>
      <c r="HCM204" s="17"/>
      <c r="HCN204" s="17"/>
      <c r="HCO204" s="17"/>
      <c r="HCP204" s="17"/>
      <c r="HCQ204" s="17"/>
      <c r="HCR204" s="17"/>
      <c r="HCS204" s="17"/>
      <c r="HCT204" s="17"/>
      <c r="HCU204" s="17"/>
      <c r="HCV204" s="17"/>
      <c r="HCW204" s="17"/>
      <c r="HCX204" s="17"/>
      <c r="HCY204" s="17"/>
      <c r="HCZ204" s="17"/>
      <c r="HDA204" s="17"/>
      <c r="HDB204" s="17"/>
      <c r="HDC204" s="17"/>
      <c r="HDD204" s="17"/>
      <c r="HDE204" s="17"/>
      <c r="HDF204" s="17"/>
      <c r="HDG204" s="17"/>
      <c r="HDH204" s="17"/>
      <c r="HDI204" s="17"/>
      <c r="HDJ204" s="17"/>
      <c r="HDK204" s="17"/>
      <c r="HDL204" s="17"/>
      <c r="HDM204" s="17"/>
      <c r="HDN204" s="17"/>
      <c r="HDO204" s="17"/>
      <c r="HDP204" s="17"/>
      <c r="HDQ204" s="17"/>
      <c r="HDR204" s="17"/>
      <c r="HDS204" s="17"/>
      <c r="HDT204" s="17"/>
      <c r="HDU204" s="17"/>
      <c r="HDV204" s="17"/>
      <c r="HDW204" s="17"/>
      <c r="HDX204" s="17"/>
      <c r="HDY204" s="17"/>
      <c r="HDZ204" s="17"/>
      <c r="HEA204" s="17"/>
      <c r="HEB204" s="17"/>
      <c r="HEC204" s="17"/>
      <c r="HED204" s="17"/>
      <c r="HEE204" s="17"/>
      <c r="HEF204" s="17"/>
      <c r="HEG204" s="17"/>
      <c r="HEH204" s="17"/>
      <c r="HEI204" s="17"/>
      <c r="HEJ204" s="17"/>
      <c r="HEK204" s="17"/>
      <c r="HEL204" s="17"/>
      <c r="HEM204" s="17"/>
      <c r="HEN204" s="17"/>
      <c r="HEO204" s="17"/>
      <c r="HEP204" s="17"/>
      <c r="HEQ204" s="17"/>
      <c r="HER204" s="17"/>
      <c r="HES204" s="17"/>
      <c r="HET204" s="17"/>
      <c r="HEU204" s="17"/>
      <c r="HEV204" s="17"/>
      <c r="HEW204" s="17"/>
      <c r="HEX204" s="17"/>
      <c r="HEY204" s="17"/>
      <c r="HEZ204" s="17"/>
      <c r="HFA204" s="17"/>
      <c r="HFB204" s="17"/>
      <c r="HFC204" s="17"/>
      <c r="HFD204" s="17"/>
      <c r="HFE204" s="17"/>
      <c r="HFF204" s="17"/>
      <c r="HFG204" s="17"/>
      <c r="HFH204" s="17"/>
      <c r="HFI204" s="17"/>
      <c r="HFJ204" s="17"/>
      <c r="HFK204" s="17"/>
      <c r="HFL204" s="17"/>
      <c r="HFM204" s="17"/>
      <c r="HFN204" s="17"/>
      <c r="HFO204" s="17"/>
      <c r="HFP204" s="17"/>
      <c r="HFQ204" s="17"/>
      <c r="HFR204" s="17"/>
      <c r="HFS204" s="17"/>
      <c r="HFT204" s="17"/>
      <c r="HFU204" s="17"/>
      <c r="HFV204" s="17"/>
      <c r="HFW204" s="17"/>
      <c r="HFX204" s="17"/>
      <c r="HFY204" s="17"/>
      <c r="HFZ204" s="17"/>
      <c r="HGA204" s="17"/>
      <c r="HGB204" s="17"/>
      <c r="HGC204" s="17"/>
      <c r="HGD204" s="17"/>
      <c r="HGE204" s="17"/>
      <c r="HGF204" s="17"/>
      <c r="HGG204" s="17"/>
      <c r="HGH204" s="17"/>
      <c r="HGI204" s="17"/>
      <c r="HGJ204" s="17"/>
      <c r="HGK204" s="17"/>
      <c r="HGL204" s="17"/>
      <c r="HGM204" s="17"/>
      <c r="HGN204" s="17"/>
      <c r="HGO204" s="17"/>
      <c r="HGP204" s="17"/>
      <c r="HGQ204" s="17"/>
      <c r="HGR204" s="17"/>
      <c r="HGS204" s="17"/>
      <c r="HGT204" s="17"/>
      <c r="HGU204" s="17"/>
      <c r="HGV204" s="17"/>
      <c r="HGW204" s="17"/>
      <c r="HGX204" s="17"/>
      <c r="HGY204" s="17"/>
      <c r="HGZ204" s="17"/>
      <c r="HHA204" s="17"/>
      <c r="HHB204" s="17"/>
      <c r="HHC204" s="17"/>
      <c r="HHD204" s="17"/>
      <c r="HHE204" s="17"/>
      <c r="HHF204" s="17"/>
      <c r="HHG204" s="17"/>
      <c r="HHH204" s="17"/>
      <c r="HHI204" s="17"/>
      <c r="HHJ204" s="17"/>
      <c r="HHK204" s="17"/>
      <c r="HHL204" s="17"/>
      <c r="HHM204" s="17"/>
      <c r="HHN204" s="17"/>
      <c r="HHO204" s="17"/>
      <c r="HHP204" s="17"/>
      <c r="HHQ204" s="17"/>
      <c r="HHR204" s="17"/>
      <c r="HHS204" s="17"/>
      <c r="HHT204" s="17"/>
      <c r="HHU204" s="17"/>
      <c r="HHV204" s="17"/>
      <c r="HHW204" s="17"/>
      <c r="HHX204" s="17"/>
      <c r="HHY204" s="17"/>
      <c r="HHZ204" s="17"/>
      <c r="HIA204" s="17"/>
      <c r="HIB204" s="17"/>
      <c r="HIC204" s="17"/>
      <c r="HID204" s="17"/>
      <c r="HIE204" s="17"/>
      <c r="HIF204" s="17"/>
      <c r="HIG204" s="17"/>
      <c r="HIH204" s="17"/>
      <c r="HII204" s="17"/>
      <c r="HIJ204" s="17"/>
      <c r="HIK204" s="17"/>
      <c r="HIL204" s="17"/>
      <c r="HIM204" s="17"/>
      <c r="HIN204" s="17"/>
      <c r="HIO204" s="17"/>
      <c r="HIP204" s="17"/>
      <c r="HIQ204" s="17"/>
      <c r="HIR204" s="17"/>
      <c r="HIS204" s="17"/>
      <c r="HIT204" s="17"/>
      <c r="HIU204" s="17"/>
      <c r="HIV204" s="17"/>
      <c r="HIW204" s="17"/>
      <c r="HIX204" s="17"/>
      <c r="HIY204" s="17"/>
      <c r="HIZ204" s="17"/>
      <c r="HJA204" s="17"/>
      <c r="HJB204" s="17"/>
      <c r="HJC204" s="17"/>
      <c r="HJD204" s="17"/>
      <c r="HJE204" s="17"/>
      <c r="HJF204" s="17"/>
      <c r="HJG204" s="17"/>
      <c r="HJH204" s="17"/>
      <c r="HJI204" s="17"/>
      <c r="HJJ204" s="17"/>
      <c r="HJK204" s="17"/>
      <c r="HJL204" s="17"/>
      <c r="HJM204" s="17"/>
      <c r="HJN204" s="17"/>
      <c r="HJO204" s="17"/>
      <c r="HJP204" s="17"/>
      <c r="HJQ204" s="17"/>
      <c r="HJR204" s="17"/>
      <c r="HJS204" s="17"/>
      <c r="HJT204" s="17"/>
      <c r="HJU204" s="17"/>
      <c r="HJV204" s="17"/>
      <c r="HJW204" s="17"/>
      <c r="HJX204" s="17"/>
      <c r="HJY204" s="17"/>
      <c r="HJZ204" s="17"/>
      <c r="HKA204" s="17"/>
      <c r="HKB204" s="17"/>
      <c r="HKC204" s="17"/>
      <c r="HKD204" s="17"/>
      <c r="HKE204" s="17"/>
      <c r="HKF204" s="17"/>
      <c r="HKG204" s="17"/>
      <c r="HKH204" s="17"/>
      <c r="HKI204" s="17"/>
      <c r="HKJ204" s="17"/>
      <c r="HKK204" s="17"/>
      <c r="HKL204" s="17"/>
      <c r="HKM204" s="17"/>
      <c r="HKN204" s="17"/>
      <c r="HKO204" s="17"/>
      <c r="HKP204" s="17"/>
      <c r="HKQ204" s="17"/>
      <c r="HKR204" s="17"/>
      <c r="HKS204" s="17"/>
      <c r="HKT204" s="17"/>
      <c r="HKU204" s="17"/>
      <c r="HKV204" s="17"/>
      <c r="HKW204" s="17"/>
      <c r="HKX204" s="17"/>
      <c r="HKY204" s="17"/>
      <c r="HKZ204" s="17"/>
      <c r="HLA204" s="17"/>
      <c r="HLB204" s="17"/>
      <c r="HLC204" s="17"/>
      <c r="HLD204" s="17"/>
      <c r="HLE204" s="17"/>
      <c r="HLF204" s="17"/>
      <c r="HLG204" s="17"/>
      <c r="HLH204" s="17"/>
      <c r="HLI204" s="17"/>
      <c r="HLJ204" s="17"/>
      <c r="HLK204" s="17"/>
      <c r="HLL204" s="17"/>
      <c r="HLM204" s="17"/>
      <c r="HLN204" s="17"/>
      <c r="HLO204" s="17"/>
      <c r="HLP204" s="17"/>
      <c r="HLQ204" s="17"/>
      <c r="HLR204" s="17"/>
      <c r="HLS204" s="17"/>
      <c r="HLT204" s="17"/>
      <c r="HLU204" s="17"/>
      <c r="HLV204" s="17"/>
      <c r="HLW204" s="17"/>
      <c r="HLX204" s="17"/>
      <c r="HLY204" s="17"/>
      <c r="HLZ204" s="17"/>
      <c r="HMA204" s="17"/>
      <c r="HMB204" s="17"/>
      <c r="HMC204" s="17"/>
      <c r="HMD204" s="17"/>
      <c r="HME204" s="17"/>
      <c r="HMF204" s="17"/>
      <c r="HMG204" s="17"/>
      <c r="HMH204" s="17"/>
      <c r="HMI204" s="17"/>
      <c r="HMJ204" s="17"/>
      <c r="HMK204" s="17"/>
      <c r="HML204" s="17"/>
      <c r="HMM204" s="17"/>
      <c r="HMN204" s="17"/>
      <c r="HMO204" s="17"/>
      <c r="HMP204" s="17"/>
      <c r="HMQ204" s="17"/>
      <c r="HMR204" s="17"/>
      <c r="HMS204" s="17"/>
      <c r="HMT204" s="17"/>
      <c r="HMU204" s="17"/>
      <c r="HMV204" s="17"/>
      <c r="HMW204" s="17"/>
      <c r="HMX204" s="17"/>
      <c r="HMY204" s="17"/>
      <c r="HMZ204" s="17"/>
      <c r="HNA204" s="17"/>
      <c r="HNB204" s="17"/>
      <c r="HNC204" s="17"/>
      <c r="HND204" s="17"/>
      <c r="HNE204" s="17"/>
      <c r="HNF204" s="17"/>
      <c r="HNG204" s="17"/>
      <c r="HNH204" s="17"/>
      <c r="HNI204" s="17"/>
      <c r="HNJ204" s="17"/>
      <c r="HNK204" s="17"/>
      <c r="HNL204" s="17"/>
      <c r="HNM204" s="17"/>
      <c r="HNN204" s="17"/>
      <c r="HNO204" s="17"/>
      <c r="HNP204" s="17"/>
      <c r="HNQ204" s="17"/>
      <c r="HNR204" s="17"/>
      <c r="HNS204" s="17"/>
      <c r="HNT204" s="17"/>
      <c r="HNU204" s="17"/>
      <c r="HNV204" s="17"/>
      <c r="HNW204" s="17"/>
      <c r="HNX204" s="17"/>
      <c r="HNY204" s="17"/>
      <c r="HNZ204" s="17"/>
      <c r="HOA204" s="17"/>
      <c r="HOB204" s="17"/>
      <c r="HOC204" s="17"/>
      <c r="HOD204" s="17"/>
      <c r="HOE204" s="17"/>
      <c r="HOF204" s="17"/>
      <c r="HOG204" s="17"/>
      <c r="HOH204" s="17"/>
      <c r="HOI204" s="17"/>
      <c r="HOJ204" s="17"/>
      <c r="HOK204" s="17"/>
      <c r="HOL204" s="17"/>
      <c r="HOM204" s="17"/>
      <c r="HON204" s="17"/>
      <c r="HOO204" s="17"/>
      <c r="HOP204" s="17"/>
      <c r="HOQ204" s="17"/>
      <c r="HOR204" s="17"/>
      <c r="HOS204" s="17"/>
      <c r="HOT204" s="17"/>
      <c r="HOU204" s="17"/>
      <c r="HOV204" s="17"/>
      <c r="HOW204" s="17"/>
      <c r="HOX204" s="17"/>
      <c r="HOY204" s="17"/>
      <c r="HOZ204" s="17"/>
      <c r="HPA204" s="17"/>
      <c r="HPB204" s="17"/>
      <c r="HPC204" s="17"/>
      <c r="HPD204" s="17"/>
      <c r="HPE204" s="17"/>
      <c r="HPF204" s="17"/>
      <c r="HPG204" s="17"/>
      <c r="HPH204" s="17"/>
      <c r="HPI204" s="17"/>
      <c r="HPJ204" s="17"/>
      <c r="HPK204" s="17"/>
      <c r="HPL204" s="17"/>
      <c r="HPM204" s="17"/>
      <c r="HPN204" s="17"/>
      <c r="HPO204" s="17"/>
      <c r="HPP204" s="17"/>
      <c r="HPQ204" s="17"/>
      <c r="HPR204" s="17"/>
      <c r="HPS204" s="17"/>
      <c r="HPT204" s="17"/>
      <c r="HPU204" s="17"/>
      <c r="HPV204" s="17"/>
      <c r="HPW204" s="17"/>
      <c r="HPX204" s="17"/>
      <c r="HPY204" s="17"/>
      <c r="HPZ204" s="17"/>
      <c r="HQA204" s="17"/>
      <c r="HQB204" s="17"/>
      <c r="HQC204" s="17"/>
      <c r="HQD204" s="17"/>
      <c r="HQE204" s="17"/>
      <c r="HQF204" s="17"/>
      <c r="HQG204" s="17"/>
      <c r="HQH204" s="17"/>
      <c r="HQI204" s="17"/>
      <c r="HQJ204" s="17"/>
      <c r="HQK204" s="17"/>
      <c r="HQL204" s="17"/>
      <c r="HQM204" s="17"/>
      <c r="HQN204" s="17"/>
      <c r="HQO204" s="17"/>
      <c r="HQP204" s="17"/>
      <c r="HQQ204" s="17"/>
      <c r="HQR204" s="17"/>
      <c r="HQS204" s="17"/>
      <c r="HQT204" s="17"/>
      <c r="HQU204" s="17"/>
      <c r="HQV204" s="17"/>
      <c r="HQW204" s="17"/>
      <c r="HQX204" s="17"/>
      <c r="HQY204" s="17"/>
      <c r="HQZ204" s="17"/>
      <c r="HRA204" s="17"/>
      <c r="HRB204" s="17"/>
      <c r="HRC204" s="17"/>
      <c r="HRD204" s="17"/>
      <c r="HRE204" s="17"/>
      <c r="HRF204" s="17"/>
      <c r="HRG204" s="17"/>
      <c r="HRH204" s="17"/>
      <c r="HRI204" s="17"/>
      <c r="HRJ204" s="17"/>
      <c r="HRK204" s="17"/>
      <c r="HRL204" s="17"/>
      <c r="HRM204" s="17"/>
      <c r="HRN204" s="17"/>
      <c r="HRO204" s="17"/>
      <c r="HRP204" s="17"/>
      <c r="HRQ204" s="17"/>
      <c r="HRR204" s="17"/>
      <c r="HRS204" s="17"/>
      <c r="HRT204" s="17"/>
      <c r="HRU204" s="17"/>
      <c r="HRV204" s="17"/>
      <c r="HRW204" s="17"/>
      <c r="HRX204" s="17"/>
      <c r="HRY204" s="17"/>
      <c r="HRZ204" s="17"/>
      <c r="HSA204" s="17"/>
      <c r="HSB204" s="17"/>
      <c r="HSC204" s="17"/>
      <c r="HSD204" s="17"/>
      <c r="HSE204" s="17"/>
      <c r="HSF204" s="17"/>
      <c r="HSG204" s="17"/>
      <c r="HSH204" s="17"/>
      <c r="HSI204" s="17"/>
      <c r="HSJ204" s="17"/>
      <c r="HSK204" s="17"/>
      <c r="HSL204" s="17"/>
      <c r="HSM204" s="17"/>
      <c r="HSN204" s="17"/>
      <c r="HSO204" s="17"/>
      <c r="HSP204" s="17"/>
      <c r="HSQ204" s="17"/>
      <c r="HSR204" s="17"/>
      <c r="HSS204" s="17"/>
      <c r="HST204" s="17"/>
      <c r="HSU204" s="17"/>
      <c r="HSV204" s="17"/>
      <c r="HSW204" s="17"/>
      <c r="HSX204" s="17"/>
      <c r="HSY204" s="17"/>
      <c r="HSZ204" s="17"/>
      <c r="HTA204" s="17"/>
      <c r="HTB204" s="17"/>
      <c r="HTC204" s="17"/>
      <c r="HTD204" s="17"/>
      <c r="HTE204" s="17"/>
      <c r="HTF204" s="17"/>
      <c r="HTG204" s="17"/>
      <c r="HTH204" s="17"/>
      <c r="HTI204" s="17"/>
      <c r="HTJ204" s="17"/>
      <c r="HTK204" s="17"/>
      <c r="HTL204" s="17"/>
      <c r="HTM204" s="17"/>
      <c r="HTN204" s="17"/>
      <c r="HTO204" s="17"/>
      <c r="HTP204" s="17"/>
      <c r="HTQ204" s="17"/>
      <c r="HTR204" s="17"/>
      <c r="HTS204" s="17"/>
      <c r="HTT204" s="17"/>
      <c r="HTU204" s="17"/>
      <c r="HTV204" s="17"/>
      <c r="HTW204" s="17"/>
      <c r="HTX204" s="17"/>
      <c r="HTY204" s="17"/>
      <c r="HTZ204" s="17"/>
      <c r="HUA204" s="17"/>
      <c r="HUB204" s="17"/>
      <c r="HUC204" s="17"/>
      <c r="HUD204" s="17"/>
      <c r="HUE204" s="17"/>
      <c r="HUF204" s="17"/>
      <c r="HUG204" s="17"/>
      <c r="HUH204" s="17"/>
      <c r="HUI204" s="17"/>
      <c r="HUJ204" s="17"/>
      <c r="HUK204" s="17"/>
      <c r="HUL204" s="17"/>
      <c r="HUM204" s="17"/>
      <c r="HUN204" s="17"/>
      <c r="HUO204" s="17"/>
      <c r="HUP204" s="17"/>
      <c r="HUQ204" s="17"/>
      <c r="HUR204" s="17"/>
      <c r="HUS204" s="17"/>
      <c r="HUT204" s="17"/>
      <c r="HUU204" s="17"/>
      <c r="HUV204" s="17"/>
      <c r="HUW204" s="17"/>
      <c r="HUX204" s="17"/>
      <c r="HUY204" s="17"/>
      <c r="HUZ204" s="17"/>
      <c r="HVA204" s="17"/>
      <c r="HVB204" s="17"/>
      <c r="HVC204" s="17"/>
      <c r="HVD204" s="17"/>
      <c r="HVE204" s="17"/>
      <c r="HVF204" s="17"/>
      <c r="HVG204" s="17"/>
      <c r="HVH204" s="17"/>
      <c r="HVI204" s="17"/>
      <c r="HVJ204" s="17"/>
      <c r="HVK204" s="17"/>
      <c r="HVL204" s="17"/>
      <c r="HVM204" s="17"/>
      <c r="HVN204" s="17"/>
      <c r="HVO204" s="17"/>
      <c r="HVP204" s="17"/>
      <c r="HVQ204" s="17"/>
      <c r="HVR204" s="17"/>
      <c r="HVS204" s="17"/>
      <c r="HVT204" s="17"/>
      <c r="HVU204" s="17"/>
      <c r="HVV204" s="17"/>
      <c r="HVW204" s="17"/>
      <c r="HVX204" s="17"/>
      <c r="HVY204" s="17"/>
      <c r="HVZ204" s="17"/>
      <c r="HWA204" s="17"/>
      <c r="HWB204" s="17"/>
      <c r="HWC204" s="17"/>
      <c r="HWD204" s="17"/>
      <c r="HWE204" s="17"/>
      <c r="HWF204" s="17"/>
      <c r="HWG204" s="17"/>
      <c r="HWH204" s="17"/>
      <c r="HWI204" s="17"/>
      <c r="HWJ204" s="17"/>
      <c r="HWK204" s="17"/>
      <c r="HWL204" s="17"/>
      <c r="HWM204" s="17"/>
      <c r="HWN204" s="17"/>
      <c r="HWO204" s="17"/>
      <c r="HWP204" s="17"/>
      <c r="HWQ204" s="17"/>
      <c r="HWR204" s="17"/>
      <c r="HWS204" s="17"/>
      <c r="HWT204" s="17"/>
      <c r="HWU204" s="17"/>
      <c r="HWV204" s="17"/>
      <c r="HWW204" s="17"/>
      <c r="HWX204" s="17"/>
      <c r="HWY204" s="17"/>
      <c r="HWZ204" s="17"/>
      <c r="HXA204" s="17"/>
      <c r="HXB204" s="17"/>
      <c r="HXC204" s="17"/>
      <c r="HXD204" s="17"/>
      <c r="HXE204" s="17"/>
      <c r="HXF204" s="17"/>
      <c r="HXG204" s="17"/>
      <c r="HXH204" s="17"/>
      <c r="HXI204" s="17"/>
      <c r="HXJ204" s="17"/>
      <c r="HXK204" s="17"/>
      <c r="HXL204" s="17"/>
      <c r="HXM204" s="17"/>
      <c r="HXN204" s="17"/>
      <c r="HXO204" s="17"/>
      <c r="HXP204" s="17"/>
      <c r="HXQ204" s="17"/>
      <c r="HXR204" s="17"/>
      <c r="HXS204" s="17"/>
      <c r="HXT204" s="17"/>
      <c r="HXU204" s="17"/>
      <c r="HXV204" s="17"/>
      <c r="HXW204" s="17"/>
      <c r="HXX204" s="17"/>
      <c r="HXY204" s="17"/>
      <c r="HXZ204" s="17"/>
      <c r="HYA204" s="17"/>
      <c r="HYB204" s="17"/>
      <c r="HYC204" s="17"/>
      <c r="HYD204" s="17"/>
      <c r="HYE204" s="17"/>
      <c r="HYF204" s="17"/>
      <c r="HYG204" s="17"/>
      <c r="HYH204" s="17"/>
      <c r="HYI204" s="17"/>
      <c r="HYJ204" s="17"/>
      <c r="HYK204" s="17"/>
      <c r="HYL204" s="17"/>
      <c r="HYM204" s="17"/>
      <c r="HYN204" s="17"/>
      <c r="HYO204" s="17"/>
      <c r="HYP204" s="17"/>
      <c r="HYQ204" s="17"/>
      <c r="HYR204" s="17"/>
      <c r="HYS204" s="17"/>
      <c r="HYT204" s="17"/>
      <c r="HYU204" s="17"/>
      <c r="HYV204" s="17"/>
      <c r="HYW204" s="17"/>
      <c r="HYX204" s="17"/>
      <c r="HYY204" s="17"/>
      <c r="HYZ204" s="17"/>
      <c r="HZA204" s="17"/>
      <c r="HZB204" s="17"/>
      <c r="HZC204" s="17"/>
      <c r="HZD204" s="17"/>
      <c r="HZE204" s="17"/>
      <c r="HZF204" s="17"/>
      <c r="HZG204" s="17"/>
      <c r="HZH204" s="17"/>
      <c r="HZI204" s="17"/>
      <c r="HZJ204" s="17"/>
      <c r="HZK204" s="17"/>
      <c r="HZL204" s="17"/>
      <c r="HZM204" s="17"/>
      <c r="HZN204" s="17"/>
      <c r="HZO204" s="17"/>
      <c r="HZP204" s="17"/>
      <c r="HZQ204" s="17"/>
      <c r="HZR204" s="17"/>
      <c r="HZS204" s="17"/>
      <c r="HZT204" s="17"/>
      <c r="HZU204" s="17"/>
      <c r="HZV204" s="17"/>
      <c r="HZW204" s="17"/>
      <c r="HZX204" s="17"/>
      <c r="HZY204" s="17"/>
      <c r="HZZ204" s="17"/>
      <c r="IAA204" s="17"/>
      <c r="IAB204" s="17"/>
      <c r="IAC204" s="17"/>
      <c r="IAD204" s="17"/>
      <c r="IAE204" s="17"/>
      <c r="IAF204" s="17"/>
      <c r="IAG204" s="17"/>
      <c r="IAH204" s="17"/>
      <c r="IAI204" s="17"/>
      <c r="IAJ204" s="17"/>
      <c r="IAK204" s="17"/>
      <c r="IAL204" s="17"/>
      <c r="IAM204" s="17"/>
      <c r="IAN204" s="17"/>
      <c r="IAO204" s="17"/>
      <c r="IAP204" s="17"/>
      <c r="IAQ204" s="17"/>
      <c r="IAR204" s="17"/>
      <c r="IAS204" s="17"/>
      <c r="IAT204" s="17"/>
      <c r="IAU204" s="17"/>
      <c r="IAV204" s="17"/>
      <c r="IAW204" s="17"/>
      <c r="IAX204" s="17"/>
      <c r="IAY204" s="17"/>
      <c r="IAZ204" s="17"/>
      <c r="IBA204" s="17"/>
      <c r="IBB204" s="17"/>
      <c r="IBC204" s="17"/>
      <c r="IBD204" s="17"/>
      <c r="IBE204" s="17"/>
      <c r="IBF204" s="17"/>
      <c r="IBG204" s="17"/>
      <c r="IBH204" s="17"/>
      <c r="IBI204" s="17"/>
      <c r="IBJ204" s="17"/>
      <c r="IBK204" s="17"/>
      <c r="IBL204" s="17"/>
      <c r="IBM204" s="17"/>
      <c r="IBN204" s="17"/>
      <c r="IBO204" s="17"/>
      <c r="IBP204" s="17"/>
      <c r="IBQ204" s="17"/>
      <c r="IBR204" s="17"/>
      <c r="IBS204" s="17"/>
      <c r="IBT204" s="17"/>
      <c r="IBU204" s="17"/>
      <c r="IBV204" s="17"/>
      <c r="IBW204" s="17"/>
      <c r="IBX204" s="17"/>
      <c r="IBY204" s="17"/>
      <c r="IBZ204" s="17"/>
      <c r="ICA204" s="17"/>
      <c r="ICB204" s="17"/>
      <c r="ICC204" s="17"/>
      <c r="ICD204" s="17"/>
      <c r="ICE204" s="17"/>
      <c r="ICF204" s="17"/>
      <c r="ICG204" s="17"/>
      <c r="ICH204" s="17"/>
      <c r="ICI204" s="17"/>
      <c r="ICJ204" s="17"/>
      <c r="ICK204" s="17"/>
      <c r="ICL204" s="17"/>
      <c r="ICM204" s="17"/>
      <c r="ICN204" s="17"/>
      <c r="ICO204" s="17"/>
      <c r="ICP204" s="17"/>
      <c r="ICQ204" s="17"/>
      <c r="ICR204" s="17"/>
      <c r="ICS204" s="17"/>
      <c r="ICT204" s="17"/>
      <c r="ICU204" s="17"/>
      <c r="ICV204" s="17"/>
      <c r="ICW204" s="17"/>
      <c r="ICX204" s="17"/>
      <c r="ICY204" s="17"/>
      <c r="ICZ204" s="17"/>
      <c r="IDA204" s="17"/>
      <c r="IDB204" s="17"/>
      <c r="IDC204" s="17"/>
      <c r="IDD204" s="17"/>
      <c r="IDE204" s="17"/>
      <c r="IDF204" s="17"/>
      <c r="IDG204" s="17"/>
      <c r="IDH204" s="17"/>
      <c r="IDI204" s="17"/>
      <c r="IDJ204" s="17"/>
      <c r="IDK204" s="17"/>
      <c r="IDL204" s="17"/>
      <c r="IDM204" s="17"/>
      <c r="IDN204" s="17"/>
      <c r="IDO204" s="17"/>
      <c r="IDP204" s="17"/>
      <c r="IDQ204" s="17"/>
      <c r="IDR204" s="17"/>
      <c r="IDS204" s="17"/>
      <c r="IDT204" s="17"/>
      <c r="IDU204" s="17"/>
      <c r="IDV204" s="17"/>
      <c r="IDW204" s="17"/>
      <c r="IDX204" s="17"/>
      <c r="IDY204" s="17"/>
      <c r="IDZ204" s="17"/>
      <c r="IEA204" s="17"/>
      <c r="IEB204" s="17"/>
      <c r="IEC204" s="17"/>
      <c r="IED204" s="17"/>
      <c r="IEE204" s="17"/>
      <c r="IEF204" s="17"/>
      <c r="IEG204" s="17"/>
      <c r="IEH204" s="17"/>
      <c r="IEI204" s="17"/>
      <c r="IEJ204" s="17"/>
      <c r="IEK204" s="17"/>
      <c r="IEL204" s="17"/>
      <c r="IEM204" s="17"/>
      <c r="IEN204" s="17"/>
      <c r="IEO204" s="17"/>
      <c r="IEP204" s="17"/>
      <c r="IEQ204" s="17"/>
      <c r="IER204" s="17"/>
      <c r="IES204" s="17"/>
      <c r="IET204" s="17"/>
      <c r="IEU204" s="17"/>
      <c r="IEV204" s="17"/>
      <c r="IEW204" s="17"/>
      <c r="IEX204" s="17"/>
      <c r="IEY204" s="17"/>
      <c r="IEZ204" s="17"/>
      <c r="IFA204" s="17"/>
      <c r="IFB204" s="17"/>
      <c r="IFC204" s="17"/>
      <c r="IFD204" s="17"/>
      <c r="IFE204" s="17"/>
      <c r="IFF204" s="17"/>
      <c r="IFG204" s="17"/>
      <c r="IFH204" s="17"/>
      <c r="IFI204" s="17"/>
      <c r="IFJ204" s="17"/>
      <c r="IFK204" s="17"/>
      <c r="IFL204" s="17"/>
      <c r="IFM204" s="17"/>
      <c r="IFN204" s="17"/>
      <c r="IFO204" s="17"/>
      <c r="IFP204" s="17"/>
      <c r="IFQ204" s="17"/>
      <c r="IFR204" s="17"/>
      <c r="IFS204" s="17"/>
      <c r="IFT204" s="17"/>
      <c r="IFU204" s="17"/>
      <c r="IFV204" s="17"/>
      <c r="IFW204" s="17"/>
      <c r="IFX204" s="17"/>
      <c r="IFY204" s="17"/>
      <c r="IFZ204" s="17"/>
      <c r="IGA204" s="17"/>
      <c r="IGB204" s="17"/>
      <c r="IGC204" s="17"/>
      <c r="IGD204" s="17"/>
      <c r="IGE204" s="17"/>
      <c r="IGF204" s="17"/>
      <c r="IGG204" s="17"/>
      <c r="IGH204" s="17"/>
      <c r="IGI204" s="17"/>
      <c r="IGJ204" s="17"/>
      <c r="IGK204" s="17"/>
      <c r="IGL204" s="17"/>
      <c r="IGM204" s="17"/>
      <c r="IGN204" s="17"/>
      <c r="IGO204" s="17"/>
      <c r="IGP204" s="17"/>
      <c r="IGQ204" s="17"/>
      <c r="IGR204" s="17"/>
      <c r="IGS204" s="17"/>
      <c r="IGT204" s="17"/>
      <c r="IGU204" s="17"/>
      <c r="IGV204" s="17"/>
      <c r="IGW204" s="17"/>
      <c r="IGX204" s="17"/>
      <c r="IGY204" s="17"/>
      <c r="IGZ204" s="17"/>
      <c r="IHA204" s="17"/>
      <c r="IHB204" s="17"/>
      <c r="IHC204" s="17"/>
      <c r="IHD204" s="17"/>
      <c r="IHE204" s="17"/>
      <c r="IHF204" s="17"/>
      <c r="IHG204" s="17"/>
      <c r="IHH204" s="17"/>
      <c r="IHI204" s="17"/>
      <c r="IHJ204" s="17"/>
      <c r="IHK204" s="17"/>
      <c r="IHL204" s="17"/>
      <c r="IHM204" s="17"/>
      <c r="IHN204" s="17"/>
      <c r="IHO204" s="17"/>
      <c r="IHP204" s="17"/>
      <c r="IHQ204" s="17"/>
      <c r="IHR204" s="17"/>
      <c r="IHS204" s="17"/>
      <c r="IHT204" s="17"/>
      <c r="IHU204" s="17"/>
      <c r="IHV204" s="17"/>
      <c r="IHW204" s="17"/>
      <c r="IHX204" s="17"/>
      <c r="IHY204" s="17"/>
      <c r="IHZ204" s="17"/>
      <c r="IIA204" s="17"/>
      <c r="IIB204" s="17"/>
      <c r="IIC204" s="17"/>
      <c r="IID204" s="17"/>
      <c r="IIE204" s="17"/>
      <c r="IIF204" s="17"/>
      <c r="IIG204" s="17"/>
      <c r="IIH204" s="17"/>
      <c r="III204" s="17"/>
      <c r="IIJ204" s="17"/>
      <c r="IIK204" s="17"/>
      <c r="IIL204" s="17"/>
      <c r="IIM204" s="17"/>
      <c r="IIN204" s="17"/>
      <c r="IIO204" s="17"/>
      <c r="IIP204" s="17"/>
      <c r="IIQ204" s="17"/>
      <c r="IIR204" s="17"/>
      <c r="IIS204" s="17"/>
      <c r="IIT204" s="17"/>
      <c r="IIU204" s="17"/>
      <c r="IIV204" s="17"/>
      <c r="IIW204" s="17"/>
      <c r="IIX204" s="17"/>
      <c r="IIY204" s="17"/>
      <c r="IIZ204" s="17"/>
      <c r="IJA204" s="17"/>
      <c r="IJB204" s="17"/>
      <c r="IJC204" s="17"/>
      <c r="IJD204" s="17"/>
      <c r="IJE204" s="17"/>
      <c r="IJF204" s="17"/>
      <c r="IJG204" s="17"/>
      <c r="IJH204" s="17"/>
      <c r="IJI204" s="17"/>
      <c r="IJJ204" s="17"/>
      <c r="IJK204" s="17"/>
      <c r="IJL204" s="17"/>
      <c r="IJM204" s="17"/>
      <c r="IJN204" s="17"/>
      <c r="IJO204" s="17"/>
      <c r="IJP204" s="17"/>
      <c r="IJQ204" s="17"/>
      <c r="IJR204" s="17"/>
      <c r="IJS204" s="17"/>
      <c r="IJT204" s="17"/>
      <c r="IJU204" s="17"/>
      <c r="IJV204" s="17"/>
      <c r="IJW204" s="17"/>
      <c r="IJX204" s="17"/>
      <c r="IJY204" s="17"/>
      <c r="IJZ204" s="17"/>
      <c r="IKA204" s="17"/>
      <c r="IKB204" s="17"/>
      <c r="IKC204" s="17"/>
      <c r="IKD204" s="17"/>
      <c r="IKE204" s="17"/>
      <c r="IKF204" s="17"/>
      <c r="IKG204" s="17"/>
      <c r="IKH204" s="17"/>
      <c r="IKI204" s="17"/>
      <c r="IKJ204" s="17"/>
      <c r="IKK204" s="17"/>
      <c r="IKL204" s="17"/>
      <c r="IKM204" s="17"/>
      <c r="IKN204" s="17"/>
      <c r="IKO204" s="17"/>
      <c r="IKP204" s="17"/>
      <c r="IKQ204" s="17"/>
      <c r="IKR204" s="17"/>
      <c r="IKS204" s="17"/>
      <c r="IKT204" s="17"/>
      <c r="IKU204" s="17"/>
      <c r="IKV204" s="17"/>
      <c r="IKW204" s="17"/>
      <c r="IKX204" s="17"/>
      <c r="IKY204" s="17"/>
      <c r="IKZ204" s="17"/>
      <c r="ILA204" s="17"/>
      <c r="ILB204" s="17"/>
      <c r="ILC204" s="17"/>
      <c r="ILD204" s="17"/>
      <c r="ILE204" s="17"/>
      <c r="ILF204" s="17"/>
      <c r="ILG204" s="17"/>
      <c r="ILH204" s="17"/>
      <c r="ILI204" s="17"/>
      <c r="ILJ204" s="17"/>
      <c r="ILK204" s="17"/>
      <c r="ILL204" s="17"/>
      <c r="ILM204" s="17"/>
      <c r="ILN204" s="17"/>
      <c r="ILO204" s="17"/>
      <c r="ILP204" s="17"/>
      <c r="ILQ204" s="17"/>
      <c r="ILR204" s="17"/>
      <c r="ILS204" s="17"/>
      <c r="ILT204" s="17"/>
      <c r="ILU204" s="17"/>
      <c r="ILV204" s="17"/>
      <c r="ILW204" s="17"/>
      <c r="ILX204" s="17"/>
      <c r="ILY204" s="17"/>
      <c r="ILZ204" s="17"/>
      <c r="IMA204" s="17"/>
      <c r="IMB204" s="17"/>
      <c r="IMC204" s="17"/>
      <c r="IMD204" s="17"/>
      <c r="IME204" s="17"/>
      <c r="IMF204" s="17"/>
      <c r="IMG204" s="17"/>
      <c r="IMH204" s="17"/>
      <c r="IMI204" s="17"/>
      <c r="IMJ204" s="17"/>
      <c r="IMK204" s="17"/>
      <c r="IML204" s="17"/>
      <c r="IMM204" s="17"/>
      <c r="IMN204" s="17"/>
      <c r="IMO204" s="17"/>
      <c r="IMP204" s="17"/>
      <c r="IMQ204" s="17"/>
      <c r="IMR204" s="17"/>
      <c r="IMS204" s="17"/>
      <c r="IMT204" s="17"/>
      <c r="IMU204" s="17"/>
      <c r="IMV204" s="17"/>
      <c r="IMW204" s="17"/>
      <c r="IMX204" s="17"/>
      <c r="IMY204" s="17"/>
      <c r="IMZ204" s="17"/>
      <c r="INA204" s="17"/>
      <c r="INB204" s="17"/>
      <c r="INC204" s="17"/>
      <c r="IND204" s="17"/>
      <c r="INE204" s="17"/>
      <c r="INF204" s="17"/>
      <c r="ING204" s="17"/>
      <c r="INH204" s="17"/>
      <c r="INI204" s="17"/>
      <c r="INJ204" s="17"/>
      <c r="INK204" s="17"/>
      <c r="INL204" s="17"/>
      <c r="INM204" s="17"/>
      <c r="INN204" s="17"/>
      <c r="INO204" s="17"/>
      <c r="INP204" s="17"/>
      <c r="INQ204" s="17"/>
      <c r="INR204" s="17"/>
      <c r="INS204" s="17"/>
      <c r="INT204" s="17"/>
      <c r="INU204" s="17"/>
      <c r="INV204" s="17"/>
      <c r="INW204" s="17"/>
      <c r="INX204" s="17"/>
      <c r="INY204" s="17"/>
      <c r="INZ204" s="17"/>
      <c r="IOA204" s="17"/>
      <c r="IOB204" s="17"/>
      <c r="IOC204" s="17"/>
      <c r="IOD204" s="17"/>
      <c r="IOE204" s="17"/>
      <c r="IOF204" s="17"/>
      <c r="IOG204" s="17"/>
      <c r="IOH204" s="17"/>
      <c r="IOI204" s="17"/>
      <c r="IOJ204" s="17"/>
      <c r="IOK204" s="17"/>
      <c r="IOL204" s="17"/>
      <c r="IOM204" s="17"/>
      <c r="ION204" s="17"/>
      <c r="IOO204" s="17"/>
      <c r="IOP204" s="17"/>
      <c r="IOQ204" s="17"/>
      <c r="IOR204" s="17"/>
      <c r="IOS204" s="17"/>
      <c r="IOT204" s="17"/>
      <c r="IOU204" s="17"/>
      <c r="IOV204" s="17"/>
      <c r="IOW204" s="17"/>
      <c r="IOX204" s="17"/>
      <c r="IOY204" s="17"/>
      <c r="IOZ204" s="17"/>
      <c r="IPA204" s="17"/>
      <c r="IPB204" s="17"/>
      <c r="IPC204" s="17"/>
      <c r="IPD204" s="17"/>
      <c r="IPE204" s="17"/>
      <c r="IPF204" s="17"/>
      <c r="IPG204" s="17"/>
      <c r="IPH204" s="17"/>
      <c r="IPI204" s="17"/>
      <c r="IPJ204" s="17"/>
      <c r="IPK204" s="17"/>
      <c r="IPL204" s="17"/>
      <c r="IPM204" s="17"/>
      <c r="IPN204" s="17"/>
      <c r="IPO204" s="17"/>
      <c r="IPP204" s="17"/>
      <c r="IPQ204" s="17"/>
      <c r="IPR204" s="17"/>
      <c r="IPS204" s="17"/>
      <c r="IPT204" s="17"/>
      <c r="IPU204" s="17"/>
      <c r="IPV204" s="17"/>
      <c r="IPW204" s="17"/>
      <c r="IPX204" s="17"/>
      <c r="IPY204" s="17"/>
      <c r="IPZ204" s="17"/>
      <c r="IQA204" s="17"/>
      <c r="IQB204" s="17"/>
      <c r="IQC204" s="17"/>
      <c r="IQD204" s="17"/>
      <c r="IQE204" s="17"/>
      <c r="IQF204" s="17"/>
      <c r="IQG204" s="17"/>
      <c r="IQH204" s="17"/>
      <c r="IQI204" s="17"/>
      <c r="IQJ204" s="17"/>
      <c r="IQK204" s="17"/>
      <c r="IQL204" s="17"/>
      <c r="IQM204" s="17"/>
      <c r="IQN204" s="17"/>
      <c r="IQO204" s="17"/>
      <c r="IQP204" s="17"/>
      <c r="IQQ204" s="17"/>
      <c r="IQR204" s="17"/>
      <c r="IQS204" s="17"/>
      <c r="IQT204" s="17"/>
      <c r="IQU204" s="17"/>
      <c r="IQV204" s="17"/>
      <c r="IQW204" s="17"/>
      <c r="IQX204" s="17"/>
      <c r="IQY204" s="17"/>
      <c r="IQZ204" s="17"/>
      <c r="IRA204" s="17"/>
      <c r="IRB204" s="17"/>
      <c r="IRC204" s="17"/>
      <c r="IRD204" s="17"/>
      <c r="IRE204" s="17"/>
      <c r="IRF204" s="17"/>
      <c r="IRG204" s="17"/>
      <c r="IRH204" s="17"/>
      <c r="IRI204" s="17"/>
      <c r="IRJ204" s="17"/>
      <c r="IRK204" s="17"/>
      <c r="IRL204" s="17"/>
      <c r="IRM204" s="17"/>
      <c r="IRN204" s="17"/>
      <c r="IRO204" s="17"/>
      <c r="IRP204" s="17"/>
      <c r="IRQ204" s="17"/>
      <c r="IRR204" s="17"/>
      <c r="IRS204" s="17"/>
      <c r="IRT204" s="17"/>
      <c r="IRU204" s="17"/>
      <c r="IRV204" s="17"/>
      <c r="IRW204" s="17"/>
      <c r="IRX204" s="17"/>
      <c r="IRY204" s="17"/>
      <c r="IRZ204" s="17"/>
      <c r="ISA204" s="17"/>
      <c r="ISB204" s="17"/>
      <c r="ISC204" s="17"/>
      <c r="ISD204" s="17"/>
      <c r="ISE204" s="17"/>
      <c r="ISF204" s="17"/>
      <c r="ISG204" s="17"/>
      <c r="ISH204" s="17"/>
      <c r="ISI204" s="17"/>
      <c r="ISJ204" s="17"/>
      <c r="ISK204" s="17"/>
      <c r="ISL204" s="17"/>
      <c r="ISM204" s="17"/>
      <c r="ISN204" s="17"/>
      <c r="ISO204" s="17"/>
      <c r="ISP204" s="17"/>
      <c r="ISQ204" s="17"/>
      <c r="ISR204" s="17"/>
      <c r="ISS204" s="17"/>
      <c r="IST204" s="17"/>
      <c r="ISU204" s="17"/>
      <c r="ISV204" s="17"/>
      <c r="ISW204" s="17"/>
      <c r="ISX204" s="17"/>
      <c r="ISY204" s="17"/>
      <c r="ISZ204" s="17"/>
      <c r="ITA204" s="17"/>
      <c r="ITB204" s="17"/>
      <c r="ITC204" s="17"/>
      <c r="ITD204" s="17"/>
      <c r="ITE204" s="17"/>
      <c r="ITF204" s="17"/>
      <c r="ITG204" s="17"/>
      <c r="ITH204" s="17"/>
      <c r="ITI204" s="17"/>
      <c r="ITJ204" s="17"/>
      <c r="ITK204" s="17"/>
      <c r="ITL204" s="17"/>
      <c r="ITM204" s="17"/>
      <c r="ITN204" s="17"/>
      <c r="ITO204" s="17"/>
      <c r="ITP204" s="17"/>
      <c r="ITQ204" s="17"/>
      <c r="ITR204" s="17"/>
      <c r="ITS204" s="17"/>
      <c r="ITT204" s="17"/>
      <c r="ITU204" s="17"/>
      <c r="ITV204" s="17"/>
      <c r="ITW204" s="17"/>
      <c r="ITX204" s="17"/>
      <c r="ITY204" s="17"/>
      <c r="ITZ204" s="17"/>
      <c r="IUA204" s="17"/>
      <c r="IUB204" s="17"/>
      <c r="IUC204" s="17"/>
      <c r="IUD204" s="17"/>
      <c r="IUE204" s="17"/>
      <c r="IUF204" s="17"/>
      <c r="IUG204" s="17"/>
      <c r="IUH204" s="17"/>
      <c r="IUI204" s="17"/>
      <c r="IUJ204" s="17"/>
      <c r="IUK204" s="17"/>
      <c r="IUL204" s="17"/>
      <c r="IUM204" s="17"/>
      <c r="IUN204" s="17"/>
      <c r="IUO204" s="17"/>
      <c r="IUP204" s="17"/>
      <c r="IUQ204" s="17"/>
      <c r="IUR204" s="17"/>
      <c r="IUS204" s="17"/>
      <c r="IUT204" s="17"/>
      <c r="IUU204" s="17"/>
      <c r="IUV204" s="17"/>
      <c r="IUW204" s="17"/>
      <c r="IUX204" s="17"/>
      <c r="IUY204" s="17"/>
      <c r="IUZ204" s="17"/>
      <c r="IVA204" s="17"/>
      <c r="IVB204" s="17"/>
      <c r="IVC204" s="17"/>
      <c r="IVD204" s="17"/>
      <c r="IVE204" s="17"/>
      <c r="IVF204" s="17"/>
      <c r="IVG204" s="17"/>
      <c r="IVH204" s="17"/>
      <c r="IVI204" s="17"/>
      <c r="IVJ204" s="17"/>
      <c r="IVK204" s="17"/>
      <c r="IVL204" s="17"/>
      <c r="IVM204" s="17"/>
      <c r="IVN204" s="17"/>
      <c r="IVO204" s="17"/>
      <c r="IVP204" s="17"/>
      <c r="IVQ204" s="17"/>
      <c r="IVR204" s="17"/>
      <c r="IVS204" s="17"/>
      <c r="IVT204" s="17"/>
      <c r="IVU204" s="17"/>
      <c r="IVV204" s="17"/>
      <c r="IVW204" s="17"/>
      <c r="IVX204" s="17"/>
      <c r="IVY204" s="17"/>
      <c r="IVZ204" s="17"/>
      <c r="IWA204" s="17"/>
      <c r="IWB204" s="17"/>
      <c r="IWC204" s="17"/>
      <c r="IWD204" s="17"/>
      <c r="IWE204" s="17"/>
      <c r="IWF204" s="17"/>
      <c r="IWG204" s="17"/>
      <c r="IWH204" s="17"/>
      <c r="IWI204" s="17"/>
      <c r="IWJ204" s="17"/>
      <c r="IWK204" s="17"/>
      <c r="IWL204" s="17"/>
      <c r="IWM204" s="17"/>
      <c r="IWN204" s="17"/>
      <c r="IWO204" s="17"/>
      <c r="IWP204" s="17"/>
      <c r="IWQ204" s="17"/>
      <c r="IWR204" s="17"/>
      <c r="IWS204" s="17"/>
      <c r="IWT204" s="17"/>
      <c r="IWU204" s="17"/>
      <c r="IWV204" s="17"/>
      <c r="IWW204" s="17"/>
      <c r="IWX204" s="17"/>
      <c r="IWY204" s="17"/>
      <c r="IWZ204" s="17"/>
      <c r="IXA204" s="17"/>
      <c r="IXB204" s="17"/>
      <c r="IXC204" s="17"/>
      <c r="IXD204" s="17"/>
      <c r="IXE204" s="17"/>
      <c r="IXF204" s="17"/>
      <c r="IXG204" s="17"/>
      <c r="IXH204" s="17"/>
      <c r="IXI204" s="17"/>
      <c r="IXJ204" s="17"/>
      <c r="IXK204" s="17"/>
      <c r="IXL204" s="17"/>
      <c r="IXM204" s="17"/>
      <c r="IXN204" s="17"/>
      <c r="IXO204" s="17"/>
      <c r="IXP204" s="17"/>
      <c r="IXQ204" s="17"/>
      <c r="IXR204" s="17"/>
      <c r="IXS204" s="17"/>
      <c r="IXT204" s="17"/>
      <c r="IXU204" s="17"/>
      <c r="IXV204" s="17"/>
      <c r="IXW204" s="17"/>
      <c r="IXX204" s="17"/>
      <c r="IXY204" s="17"/>
      <c r="IXZ204" s="17"/>
      <c r="IYA204" s="17"/>
      <c r="IYB204" s="17"/>
      <c r="IYC204" s="17"/>
      <c r="IYD204" s="17"/>
      <c r="IYE204" s="17"/>
      <c r="IYF204" s="17"/>
      <c r="IYG204" s="17"/>
      <c r="IYH204" s="17"/>
      <c r="IYI204" s="17"/>
      <c r="IYJ204" s="17"/>
      <c r="IYK204" s="17"/>
      <c r="IYL204" s="17"/>
      <c r="IYM204" s="17"/>
      <c r="IYN204" s="17"/>
      <c r="IYO204" s="17"/>
      <c r="IYP204" s="17"/>
      <c r="IYQ204" s="17"/>
      <c r="IYR204" s="17"/>
      <c r="IYS204" s="17"/>
      <c r="IYT204" s="17"/>
      <c r="IYU204" s="17"/>
      <c r="IYV204" s="17"/>
      <c r="IYW204" s="17"/>
      <c r="IYX204" s="17"/>
      <c r="IYY204" s="17"/>
      <c r="IYZ204" s="17"/>
      <c r="IZA204" s="17"/>
      <c r="IZB204" s="17"/>
      <c r="IZC204" s="17"/>
      <c r="IZD204" s="17"/>
      <c r="IZE204" s="17"/>
      <c r="IZF204" s="17"/>
      <c r="IZG204" s="17"/>
      <c r="IZH204" s="17"/>
      <c r="IZI204" s="17"/>
      <c r="IZJ204" s="17"/>
      <c r="IZK204" s="17"/>
      <c r="IZL204" s="17"/>
      <c r="IZM204" s="17"/>
      <c r="IZN204" s="17"/>
      <c r="IZO204" s="17"/>
      <c r="IZP204" s="17"/>
      <c r="IZQ204" s="17"/>
      <c r="IZR204" s="17"/>
      <c r="IZS204" s="17"/>
      <c r="IZT204" s="17"/>
      <c r="IZU204" s="17"/>
      <c r="IZV204" s="17"/>
      <c r="IZW204" s="17"/>
      <c r="IZX204" s="17"/>
      <c r="IZY204" s="17"/>
      <c r="IZZ204" s="17"/>
      <c r="JAA204" s="17"/>
      <c r="JAB204" s="17"/>
      <c r="JAC204" s="17"/>
      <c r="JAD204" s="17"/>
      <c r="JAE204" s="17"/>
      <c r="JAF204" s="17"/>
      <c r="JAG204" s="17"/>
      <c r="JAH204" s="17"/>
      <c r="JAI204" s="17"/>
      <c r="JAJ204" s="17"/>
      <c r="JAK204" s="17"/>
      <c r="JAL204" s="17"/>
      <c r="JAM204" s="17"/>
      <c r="JAN204" s="17"/>
      <c r="JAO204" s="17"/>
      <c r="JAP204" s="17"/>
      <c r="JAQ204" s="17"/>
      <c r="JAR204" s="17"/>
      <c r="JAS204" s="17"/>
      <c r="JAT204" s="17"/>
      <c r="JAU204" s="17"/>
      <c r="JAV204" s="17"/>
      <c r="JAW204" s="17"/>
      <c r="JAX204" s="17"/>
      <c r="JAY204" s="17"/>
      <c r="JAZ204" s="17"/>
      <c r="JBA204" s="17"/>
      <c r="JBB204" s="17"/>
      <c r="JBC204" s="17"/>
      <c r="JBD204" s="17"/>
      <c r="JBE204" s="17"/>
      <c r="JBF204" s="17"/>
      <c r="JBG204" s="17"/>
      <c r="JBH204" s="17"/>
      <c r="JBI204" s="17"/>
      <c r="JBJ204" s="17"/>
      <c r="JBK204" s="17"/>
      <c r="JBL204" s="17"/>
      <c r="JBM204" s="17"/>
      <c r="JBN204" s="17"/>
      <c r="JBO204" s="17"/>
      <c r="JBP204" s="17"/>
      <c r="JBQ204" s="17"/>
      <c r="JBR204" s="17"/>
      <c r="JBS204" s="17"/>
      <c r="JBT204" s="17"/>
      <c r="JBU204" s="17"/>
      <c r="JBV204" s="17"/>
      <c r="JBW204" s="17"/>
      <c r="JBX204" s="17"/>
      <c r="JBY204" s="17"/>
      <c r="JBZ204" s="17"/>
      <c r="JCA204" s="17"/>
      <c r="JCB204" s="17"/>
      <c r="JCC204" s="17"/>
      <c r="JCD204" s="17"/>
      <c r="JCE204" s="17"/>
      <c r="JCF204" s="17"/>
      <c r="JCG204" s="17"/>
      <c r="JCH204" s="17"/>
      <c r="JCI204" s="17"/>
      <c r="JCJ204" s="17"/>
      <c r="JCK204" s="17"/>
      <c r="JCL204" s="17"/>
      <c r="JCM204" s="17"/>
      <c r="JCN204" s="17"/>
      <c r="JCO204" s="17"/>
      <c r="JCP204" s="17"/>
      <c r="JCQ204" s="17"/>
      <c r="JCR204" s="17"/>
      <c r="JCS204" s="17"/>
      <c r="JCT204" s="17"/>
      <c r="JCU204" s="17"/>
      <c r="JCV204" s="17"/>
      <c r="JCW204" s="17"/>
      <c r="JCX204" s="17"/>
      <c r="JCY204" s="17"/>
      <c r="JCZ204" s="17"/>
      <c r="JDA204" s="17"/>
      <c r="JDB204" s="17"/>
      <c r="JDC204" s="17"/>
      <c r="JDD204" s="17"/>
      <c r="JDE204" s="17"/>
      <c r="JDF204" s="17"/>
      <c r="JDG204" s="17"/>
      <c r="JDH204" s="17"/>
      <c r="JDI204" s="17"/>
      <c r="JDJ204" s="17"/>
      <c r="JDK204" s="17"/>
      <c r="JDL204" s="17"/>
      <c r="JDM204" s="17"/>
      <c r="JDN204" s="17"/>
      <c r="JDO204" s="17"/>
      <c r="JDP204" s="17"/>
      <c r="JDQ204" s="17"/>
      <c r="JDR204" s="17"/>
      <c r="JDS204" s="17"/>
      <c r="JDT204" s="17"/>
      <c r="JDU204" s="17"/>
      <c r="JDV204" s="17"/>
      <c r="JDW204" s="17"/>
      <c r="JDX204" s="17"/>
      <c r="JDY204" s="17"/>
      <c r="JDZ204" s="17"/>
      <c r="JEA204" s="17"/>
      <c r="JEB204" s="17"/>
      <c r="JEC204" s="17"/>
      <c r="JED204" s="17"/>
      <c r="JEE204" s="17"/>
      <c r="JEF204" s="17"/>
      <c r="JEG204" s="17"/>
      <c r="JEH204" s="17"/>
      <c r="JEI204" s="17"/>
      <c r="JEJ204" s="17"/>
      <c r="JEK204" s="17"/>
      <c r="JEL204" s="17"/>
      <c r="JEM204" s="17"/>
      <c r="JEN204" s="17"/>
      <c r="JEO204" s="17"/>
      <c r="JEP204" s="17"/>
      <c r="JEQ204" s="17"/>
      <c r="JER204" s="17"/>
      <c r="JES204" s="17"/>
      <c r="JET204" s="17"/>
      <c r="JEU204" s="17"/>
      <c r="JEV204" s="17"/>
      <c r="JEW204" s="17"/>
      <c r="JEX204" s="17"/>
      <c r="JEY204" s="17"/>
      <c r="JEZ204" s="17"/>
      <c r="JFA204" s="17"/>
      <c r="JFB204" s="17"/>
      <c r="JFC204" s="17"/>
      <c r="JFD204" s="17"/>
      <c r="JFE204" s="17"/>
      <c r="JFF204" s="17"/>
      <c r="JFG204" s="17"/>
      <c r="JFH204" s="17"/>
      <c r="JFI204" s="17"/>
      <c r="JFJ204" s="17"/>
      <c r="JFK204" s="17"/>
      <c r="JFL204" s="17"/>
      <c r="JFM204" s="17"/>
      <c r="JFN204" s="17"/>
      <c r="JFO204" s="17"/>
      <c r="JFP204" s="17"/>
      <c r="JFQ204" s="17"/>
      <c r="JFR204" s="17"/>
      <c r="JFS204" s="17"/>
      <c r="JFT204" s="17"/>
      <c r="JFU204" s="17"/>
      <c r="JFV204" s="17"/>
      <c r="JFW204" s="17"/>
      <c r="JFX204" s="17"/>
      <c r="JFY204" s="17"/>
      <c r="JFZ204" s="17"/>
      <c r="JGA204" s="17"/>
      <c r="JGB204" s="17"/>
      <c r="JGC204" s="17"/>
      <c r="JGD204" s="17"/>
      <c r="JGE204" s="17"/>
      <c r="JGF204" s="17"/>
      <c r="JGG204" s="17"/>
      <c r="JGH204" s="17"/>
      <c r="JGI204" s="17"/>
      <c r="JGJ204" s="17"/>
      <c r="JGK204" s="17"/>
      <c r="JGL204" s="17"/>
      <c r="JGM204" s="17"/>
      <c r="JGN204" s="17"/>
      <c r="JGO204" s="17"/>
      <c r="JGP204" s="17"/>
      <c r="JGQ204" s="17"/>
      <c r="JGR204" s="17"/>
      <c r="JGS204" s="17"/>
      <c r="JGT204" s="17"/>
      <c r="JGU204" s="17"/>
      <c r="JGV204" s="17"/>
      <c r="JGW204" s="17"/>
      <c r="JGX204" s="17"/>
      <c r="JGY204" s="17"/>
      <c r="JGZ204" s="17"/>
      <c r="JHA204" s="17"/>
      <c r="JHB204" s="17"/>
      <c r="JHC204" s="17"/>
      <c r="JHD204" s="17"/>
      <c r="JHE204" s="17"/>
      <c r="JHF204" s="17"/>
      <c r="JHG204" s="17"/>
      <c r="JHH204" s="17"/>
      <c r="JHI204" s="17"/>
      <c r="JHJ204" s="17"/>
      <c r="JHK204" s="17"/>
      <c r="JHL204" s="17"/>
      <c r="JHM204" s="17"/>
      <c r="JHN204" s="17"/>
      <c r="JHO204" s="17"/>
      <c r="JHP204" s="17"/>
      <c r="JHQ204" s="17"/>
      <c r="JHR204" s="17"/>
      <c r="JHS204" s="17"/>
      <c r="JHT204" s="17"/>
      <c r="JHU204" s="17"/>
      <c r="JHV204" s="17"/>
      <c r="JHW204" s="17"/>
      <c r="JHX204" s="17"/>
      <c r="JHY204" s="17"/>
      <c r="JHZ204" s="17"/>
      <c r="JIA204" s="17"/>
      <c r="JIB204" s="17"/>
      <c r="JIC204" s="17"/>
      <c r="JID204" s="17"/>
      <c r="JIE204" s="17"/>
      <c r="JIF204" s="17"/>
      <c r="JIG204" s="17"/>
      <c r="JIH204" s="17"/>
      <c r="JII204" s="17"/>
      <c r="JIJ204" s="17"/>
      <c r="JIK204" s="17"/>
      <c r="JIL204" s="17"/>
      <c r="JIM204" s="17"/>
      <c r="JIN204" s="17"/>
      <c r="JIO204" s="17"/>
      <c r="JIP204" s="17"/>
      <c r="JIQ204" s="17"/>
      <c r="JIR204" s="17"/>
      <c r="JIS204" s="17"/>
      <c r="JIT204" s="17"/>
      <c r="JIU204" s="17"/>
      <c r="JIV204" s="17"/>
      <c r="JIW204" s="17"/>
      <c r="JIX204" s="17"/>
      <c r="JIY204" s="17"/>
      <c r="JIZ204" s="17"/>
      <c r="JJA204" s="17"/>
      <c r="JJB204" s="17"/>
      <c r="JJC204" s="17"/>
      <c r="JJD204" s="17"/>
      <c r="JJE204" s="17"/>
      <c r="JJF204" s="17"/>
      <c r="JJG204" s="17"/>
      <c r="JJH204" s="17"/>
      <c r="JJI204" s="17"/>
      <c r="JJJ204" s="17"/>
      <c r="JJK204" s="17"/>
      <c r="JJL204" s="17"/>
      <c r="JJM204" s="17"/>
      <c r="JJN204" s="17"/>
      <c r="JJO204" s="17"/>
      <c r="JJP204" s="17"/>
      <c r="JJQ204" s="17"/>
      <c r="JJR204" s="17"/>
      <c r="JJS204" s="17"/>
      <c r="JJT204" s="17"/>
      <c r="JJU204" s="17"/>
      <c r="JJV204" s="17"/>
      <c r="JJW204" s="17"/>
      <c r="JJX204" s="17"/>
      <c r="JJY204" s="17"/>
      <c r="JJZ204" s="17"/>
      <c r="JKA204" s="17"/>
      <c r="JKB204" s="17"/>
      <c r="JKC204" s="17"/>
      <c r="JKD204" s="17"/>
      <c r="JKE204" s="17"/>
      <c r="JKF204" s="17"/>
      <c r="JKG204" s="17"/>
      <c r="JKH204" s="17"/>
      <c r="JKI204" s="17"/>
      <c r="JKJ204" s="17"/>
      <c r="JKK204" s="17"/>
      <c r="JKL204" s="17"/>
      <c r="JKM204" s="17"/>
      <c r="JKN204" s="17"/>
      <c r="JKO204" s="17"/>
      <c r="JKP204" s="17"/>
      <c r="JKQ204" s="17"/>
      <c r="JKR204" s="17"/>
      <c r="JKS204" s="17"/>
      <c r="JKT204" s="17"/>
      <c r="JKU204" s="17"/>
      <c r="JKV204" s="17"/>
      <c r="JKW204" s="17"/>
      <c r="JKX204" s="17"/>
      <c r="JKY204" s="17"/>
      <c r="JKZ204" s="17"/>
      <c r="JLA204" s="17"/>
      <c r="JLB204" s="17"/>
      <c r="JLC204" s="17"/>
      <c r="JLD204" s="17"/>
      <c r="JLE204" s="17"/>
      <c r="JLF204" s="17"/>
      <c r="JLG204" s="17"/>
      <c r="JLH204" s="17"/>
      <c r="JLI204" s="17"/>
      <c r="JLJ204" s="17"/>
      <c r="JLK204" s="17"/>
      <c r="JLL204" s="17"/>
      <c r="JLM204" s="17"/>
      <c r="JLN204" s="17"/>
      <c r="JLO204" s="17"/>
      <c r="JLP204" s="17"/>
      <c r="JLQ204" s="17"/>
      <c r="JLR204" s="17"/>
      <c r="JLS204" s="17"/>
      <c r="JLT204" s="17"/>
      <c r="JLU204" s="17"/>
      <c r="JLV204" s="17"/>
      <c r="JLW204" s="17"/>
      <c r="JLX204" s="17"/>
      <c r="JLY204" s="17"/>
      <c r="JLZ204" s="17"/>
      <c r="JMA204" s="17"/>
      <c r="JMB204" s="17"/>
      <c r="JMC204" s="17"/>
      <c r="JMD204" s="17"/>
      <c r="JME204" s="17"/>
      <c r="JMF204" s="17"/>
      <c r="JMG204" s="17"/>
      <c r="JMH204" s="17"/>
      <c r="JMI204" s="17"/>
      <c r="JMJ204" s="17"/>
      <c r="JMK204" s="17"/>
      <c r="JML204" s="17"/>
      <c r="JMM204" s="17"/>
      <c r="JMN204" s="17"/>
      <c r="JMO204" s="17"/>
      <c r="JMP204" s="17"/>
      <c r="JMQ204" s="17"/>
      <c r="JMR204" s="17"/>
      <c r="JMS204" s="17"/>
      <c r="JMT204" s="17"/>
      <c r="JMU204" s="17"/>
      <c r="JMV204" s="17"/>
      <c r="JMW204" s="17"/>
      <c r="JMX204" s="17"/>
      <c r="JMY204" s="17"/>
      <c r="JMZ204" s="17"/>
      <c r="JNA204" s="17"/>
      <c r="JNB204" s="17"/>
      <c r="JNC204" s="17"/>
      <c r="JND204" s="17"/>
      <c r="JNE204" s="17"/>
      <c r="JNF204" s="17"/>
      <c r="JNG204" s="17"/>
      <c r="JNH204" s="17"/>
      <c r="JNI204" s="17"/>
      <c r="JNJ204" s="17"/>
      <c r="JNK204" s="17"/>
      <c r="JNL204" s="17"/>
      <c r="JNM204" s="17"/>
      <c r="JNN204" s="17"/>
      <c r="JNO204" s="17"/>
      <c r="JNP204" s="17"/>
      <c r="JNQ204" s="17"/>
      <c r="JNR204" s="17"/>
      <c r="JNS204" s="17"/>
      <c r="JNT204" s="17"/>
      <c r="JNU204" s="17"/>
      <c r="JNV204" s="17"/>
      <c r="JNW204" s="17"/>
      <c r="JNX204" s="17"/>
      <c r="JNY204" s="17"/>
      <c r="JNZ204" s="17"/>
      <c r="JOA204" s="17"/>
      <c r="JOB204" s="17"/>
      <c r="JOC204" s="17"/>
      <c r="JOD204" s="17"/>
      <c r="JOE204" s="17"/>
      <c r="JOF204" s="17"/>
      <c r="JOG204" s="17"/>
      <c r="JOH204" s="17"/>
      <c r="JOI204" s="17"/>
      <c r="JOJ204" s="17"/>
      <c r="JOK204" s="17"/>
      <c r="JOL204" s="17"/>
      <c r="JOM204" s="17"/>
      <c r="JON204" s="17"/>
      <c r="JOO204" s="17"/>
      <c r="JOP204" s="17"/>
      <c r="JOQ204" s="17"/>
      <c r="JOR204" s="17"/>
      <c r="JOS204" s="17"/>
      <c r="JOT204" s="17"/>
      <c r="JOU204" s="17"/>
      <c r="JOV204" s="17"/>
      <c r="JOW204" s="17"/>
      <c r="JOX204" s="17"/>
      <c r="JOY204" s="17"/>
      <c r="JOZ204" s="17"/>
      <c r="JPA204" s="17"/>
      <c r="JPB204" s="17"/>
      <c r="JPC204" s="17"/>
      <c r="JPD204" s="17"/>
      <c r="JPE204" s="17"/>
      <c r="JPF204" s="17"/>
      <c r="JPG204" s="17"/>
      <c r="JPH204" s="17"/>
      <c r="JPI204" s="17"/>
      <c r="JPJ204" s="17"/>
      <c r="JPK204" s="17"/>
      <c r="JPL204" s="17"/>
      <c r="JPM204" s="17"/>
      <c r="JPN204" s="17"/>
      <c r="JPO204" s="17"/>
      <c r="JPP204" s="17"/>
      <c r="JPQ204" s="17"/>
      <c r="JPR204" s="17"/>
      <c r="JPS204" s="17"/>
      <c r="JPT204" s="17"/>
      <c r="JPU204" s="17"/>
      <c r="JPV204" s="17"/>
      <c r="JPW204" s="17"/>
      <c r="JPX204" s="17"/>
      <c r="JPY204" s="17"/>
      <c r="JPZ204" s="17"/>
      <c r="JQA204" s="17"/>
      <c r="JQB204" s="17"/>
      <c r="JQC204" s="17"/>
      <c r="JQD204" s="17"/>
      <c r="JQE204" s="17"/>
      <c r="JQF204" s="17"/>
      <c r="JQG204" s="17"/>
      <c r="JQH204" s="17"/>
      <c r="JQI204" s="17"/>
      <c r="JQJ204" s="17"/>
      <c r="JQK204" s="17"/>
      <c r="JQL204" s="17"/>
      <c r="JQM204" s="17"/>
      <c r="JQN204" s="17"/>
      <c r="JQO204" s="17"/>
      <c r="JQP204" s="17"/>
      <c r="JQQ204" s="17"/>
      <c r="JQR204" s="17"/>
      <c r="JQS204" s="17"/>
      <c r="JQT204" s="17"/>
      <c r="JQU204" s="17"/>
      <c r="JQV204" s="17"/>
      <c r="JQW204" s="17"/>
      <c r="JQX204" s="17"/>
      <c r="JQY204" s="17"/>
      <c r="JQZ204" s="17"/>
      <c r="JRA204" s="17"/>
      <c r="JRB204" s="17"/>
      <c r="JRC204" s="17"/>
      <c r="JRD204" s="17"/>
      <c r="JRE204" s="17"/>
      <c r="JRF204" s="17"/>
      <c r="JRG204" s="17"/>
      <c r="JRH204" s="17"/>
      <c r="JRI204" s="17"/>
      <c r="JRJ204" s="17"/>
      <c r="JRK204" s="17"/>
      <c r="JRL204" s="17"/>
      <c r="JRM204" s="17"/>
      <c r="JRN204" s="17"/>
      <c r="JRO204" s="17"/>
      <c r="JRP204" s="17"/>
      <c r="JRQ204" s="17"/>
      <c r="JRR204" s="17"/>
      <c r="JRS204" s="17"/>
      <c r="JRT204" s="17"/>
      <c r="JRU204" s="17"/>
      <c r="JRV204" s="17"/>
      <c r="JRW204" s="17"/>
      <c r="JRX204" s="17"/>
      <c r="JRY204" s="17"/>
      <c r="JRZ204" s="17"/>
      <c r="JSA204" s="17"/>
      <c r="JSB204" s="17"/>
      <c r="JSC204" s="17"/>
      <c r="JSD204" s="17"/>
      <c r="JSE204" s="17"/>
      <c r="JSF204" s="17"/>
      <c r="JSG204" s="17"/>
      <c r="JSH204" s="17"/>
      <c r="JSI204" s="17"/>
      <c r="JSJ204" s="17"/>
      <c r="JSK204" s="17"/>
      <c r="JSL204" s="17"/>
      <c r="JSM204" s="17"/>
      <c r="JSN204" s="17"/>
      <c r="JSO204" s="17"/>
      <c r="JSP204" s="17"/>
      <c r="JSQ204" s="17"/>
      <c r="JSR204" s="17"/>
      <c r="JSS204" s="17"/>
      <c r="JST204" s="17"/>
      <c r="JSU204" s="17"/>
      <c r="JSV204" s="17"/>
      <c r="JSW204" s="17"/>
      <c r="JSX204" s="17"/>
      <c r="JSY204" s="17"/>
      <c r="JSZ204" s="17"/>
      <c r="JTA204" s="17"/>
      <c r="JTB204" s="17"/>
      <c r="JTC204" s="17"/>
      <c r="JTD204" s="17"/>
      <c r="JTE204" s="17"/>
      <c r="JTF204" s="17"/>
      <c r="JTG204" s="17"/>
      <c r="JTH204" s="17"/>
      <c r="JTI204" s="17"/>
      <c r="JTJ204" s="17"/>
      <c r="JTK204" s="17"/>
      <c r="JTL204" s="17"/>
      <c r="JTM204" s="17"/>
      <c r="JTN204" s="17"/>
      <c r="JTO204" s="17"/>
      <c r="JTP204" s="17"/>
      <c r="JTQ204" s="17"/>
      <c r="JTR204" s="17"/>
      <c r="JTS204" s="17"/>
      <c r="JTT204" s="17"/>
      <c r="JTU204" s="17"/>
      <c r="JTV204" s="17"/>
      <c r="JTW204" s="17"/>
      <c r="JTX204" s="17"/>
      <c r="JTY204" s="17"/>
      <c r="JTZ204" s="17"/>
      <c r="JUA204" s="17"/>
      <c r="JUB204" s="17"/>
      <c r="JUC204" s="17"/>
      <c r="JUD204" s="17"/>
      <c r="JUE204" s="17"/>
      <c r="JUF204" s="17"/>
      <c r="JUG204" s="17"/>
      <c r="JUH204" s="17"/>
      <c r="JUI204" s="17"/>
      <c r="JUJ204" s="17"/>
      <c r="JUK204" s="17"/>
      <c r="JUL204" s="17"/>
      <c r="JUM204" s="17"/>
      <c r="JUN204" s="17"/>
      <c r="JUO204" s="17"/>
      <c r="JUP204" s="17"/>
      <c r="JUQ204" s="17"/>
      <c r="JUR204" s="17"/>
      <c r="JUS204" s="17"/>
      <c r="JUT204" s="17"/>
      <c r="JUU204" s="17"/>
      <c r="JUV204" s="17"/>
      <c r="JUW204" s="17"/>
      <c r="JUX204" s="17"/>
      <c r="JUY204" s="17"/>
      <c r="JUZ204" s="17"/>
      <c r="JVA204" s="17"/>
      <c r="JVB204" s="17"/>
      <c r="JVC204" s="17"/>
      <c r="JVD204" s="17"/>
      <c r="JVE204" s="17"/>
      <c r="JVF204" s="17"/>
      <c r="JVG204" s="17"/>
      <c r="JVH204" s="17"/>
      <c r="JVI204" s="17"/>
      <c r="JVJ204" s="17"/>
      <c r="JVK204" s="17"/>
      <c r="JVL204" s="17"/>
      <c r="JVM204" s="17"/>
      <c r="JVN204" s="17"/>
      <c r="JVO204" s="17"/>
      <c r="JVP204" s="17"/>
      <c r="JVQ204" s="17"/>
      <c r="JVR204" s="17"/>
      <c r="JVS204" s="17"/>
      <c r="JVT204" s="17"/>
      <c r="JVU204" s="17"/>
      <c r="JVV204" s="17"/>
      <c r="JVW204" s="17"/>
      <c r="JVX204" s="17"/>
      <c r="JVY204" s="17"/>
      <c r="JVZ204" s="17"/>
      <c r="JWA204" s="17"/>
      <c r="JWB204" s="17"/>
      <c r="JWC204" s="17"/>
      <c r="JWD204" s="17"/>
      <c r="JWE204" s="17"/>
      <c r="JWF204" s="17"/>
      <c r="JWG204" s="17"/>
      <c r="JWH204" s="17"/>
      <c r="JWI204" s="17"/>
      <c r="JWJ204" s="17"/>
      <c r="JWK204" s="17"/>
      <c r="JWL204" s="17"/>
      <c r="JWM204" s="17"/>
      <c r="JWN204" s="17"/>
      <c r="JWO204" s="17"/>
      <c r="JWP204" s="17"/>
      <c r="JWQ204" s="17"/>
      <c r="JWR204" s="17"/>
      <c r="JWS204" s="17"/>
      <c r="JWT204" s="17"/>
      <c r="JWU204" s="17"/>
      <c r="JWV204" s="17"/>
      <c r="JWW204" s="17"/>
      <c r="JWX204" s="17"/>
      <c r="JWY204" s="17"/>
      <c r="JWZ204" s="17"/>
      <c r="JXA204" s="17"/>
      <c r="JXB204" s="17"/>
      <c r="JXC204" s="17"/>
      <c r="JXD204" s="17"/>
      <c r="JXE204" s="17"/>
      <c r="JXF204" s="17"/>
      <c r="JXG204" s="17"/>
      <c r="JXH204" s="17"/>
      <c r="JXI204" s="17"/>
      <c r="JXJ204" s="17"/>
      <c r="JXK204" s="17"/>
      <c r="JXL204" s="17"/>
      <c r="JXM204" s="17"/>
      <c r="JXN204" s="17"/>
      <c r="JXO204" s="17"/>
      <c r="JXP204" s="17"/>
      <c r="JXQ204" s="17"/>
      <c r="JXR204" s="17"/>
      <c r="JXS204" s="17"/>
      <c r="JXT204" s="17"/>
      <c r="JXU204" s="17"/>
      <c r="JXV204" s="17"/>
      <c r="JXW204" s="17"/>
      <c r="JXX204" s="17"/>
      <c r="JXY204" s="17"/>
      <c r="JXZ204" s="17"/>
      <c r="JYA204" s="17"/>
      <c r="JYB204" s="17"/>
      <c r="JYC204" s="17"/>
      <c r="JYD204" s="17"/>
      <c r="JYE204" s="17"/>
      <c r="JYF204" s="17"/>
      <c r="JYG204" s="17"/>
      <c r="JYH204" s="17"/>
      <c r="JYI204" s="17"/>
      <c r="JYJ204" s="17"/>
      <c r="JYK204" s="17"/>
      <c r="JYL204" s="17"/>
      <c r="JYM204" s="17"/>
      <c r="JYN204" s="17"/>
      <c r="JYO204" s="17"/>
      <c r="JYP204" s="17"/>
      <c r="JYQ204" s="17"/>
      <c r="JYR204" s="17"/>
      <c r="JYS204" s="17"/>
      <c r="JYT204" s="17"/>
      <c r="JYU204" s="17"/>
      <c r="JYV204" s="17"/>
      <c r="JYW204" s="17"/>
      <c r="JYX204" s="17"/>
      <c r="JYY204" s="17"/>
      <c r="JYZ204" s="17"/>
      <c r="JZA204" s="17"/>
      <c r="JZB204" s="17"/>
      <c r="JZC204" s="17"/>
      <c r="JZD204" s="17"/>
      <c r="JZE204" s="17"/>
      <c r="JZF204" s="17"/>
      <c r="JZG204" s="17"/>
      <c r="JZH204" s="17"/>
      <c r="JZI204" s="17"/>
      <c r="JZJ204" s="17"/>
      <c r="JZK204" s="17"/>
      <c r="JZL204" s="17"/>
      <c r="JZM204" s="17"/>
      <c r="JZN204" s="17"/>
      <c r="JZO204" s="17"/>
      <c r="JZP204" s="17"/>
      <c r="JZQ204" s="17"/>
      <c r="JZR204" s="17"/>
      <c r="JZS204" s="17"/>
      <c r="JZT204" s="17"/>
      <c r="JZU204" s="17"/>
      <c r="JZV204" s="17"/>
      <c r="JZW204" s="17"/>
      <c r="JZX204" s="17"/>
      <c r="JZY204" s="17"/>
      <c r="JZZ204" s="17"/>
      <c r="KAA204" s="17"/>
      <c r="KAB204" s="17"/>
      <c r="KAC204" s="17"/>
      <c r="KAD204" s="17"/>
      <c r="KAE204" s="17"/>
      <c r="KAF204" s="17"/>
      <c r="KAG204" s="17"/>
      <c r="KAH204" s="17"/>
      <c r="KAI204" s="17"/>
      <c r="KAJ204" s="17"/>
      <c r="KAK204" s="17"/>
      <c r="KAL204" s="17"/>
      <c r="KAM204" s="17"/>
      <c r="KAN204" s="17"/>
      <c r="KAO204" s="17"/>
      <c r="KAP204" s="17"/>
      <c r="KAQ204" s="17"/>
      <c r="KAR204" s="17"/>
      <c r="KAS204" s="17"/>
      <c r="KAT204" s="17"/>
      <c r="KAU204" s="17"/>
      <c r="KAV204" s="17"/>
      <c r="KAW204" s="17"/>
      <c r="KAX204" s="17"/>
      <c r="KAY204" s="17"/>
      <c r="KAZ204" s="17"/>
      <c r="KBA204" s="17"/>
      <c r="KBB204" s="17"/>
      <c r="KBC204" s="17"/>
      <c r="KBD204" s="17"/>
      <c r="KBE204" s="17"/>
      <c r="KBF204" s="17"/>
      <c r="KBG204" s="17"/>
      <c r="KBH204" s="17"/>
      <c r="KBI204" s="17"/>
      <c r="KBJ204" s="17"/>
      <c r="KBK204" s="17"/>
      <c r="KBL204" s="17"/>
      <c r="KBM204" s="17"/>
      <c r="KBN204" s="17"/>
      <c r="KBO204" s="17"/>
      <c r="KBP204" s="17"/>
      <c r="KBQ204" s="17"/>
      <c r="KBR204" s="17"/>
      <c r="KBS204" s="17"/>
      <c r="KBT204" s="17"/>
      <c r="KBU204" s="17"/>
      <c r="KBV204" s="17"/>
      <c r="KBW204" s="17"/>
      <c r="KBX204" s="17"/>
      <c r="KBY204" s="17"/>
      <c r="KBZ204" s="17"/>
      <c r="KCA204" s="17"/>
      <c r="KCB204" s="17"/>
      <c r="KCC204" s="17"/>
      <c r="KCD204" s="17"/>
      <c r="KCE204" s="17"/>
      <c r="KCF204" s="17"/>
      <c r="KCG204" s="17"/>
      <c r="KCH204" s="17"/>
      <c r="KCI204" s="17"/>
      <c r="KCJ204" s="17"/>
      <c r="KCK204" s="17"/>
      <c r="KCL204" s="17"/>
      <c r="KCM204" s="17"/>
      <c r="KCN204" s="17"/>
      <c r="KCO204" s="17"/>
      <c r="KCP204" s="17"/>
      <c r="KCQ204" s="17"/>
      <c r="KCR204" s="17"/>
      <c r="KCS204" s="17"/>
      <c r="KCT204" s="17"/>
      <c r="KCU204" s="17"/>
      <c r="KCV204" s="17"/>
      <c r="KCW204" s="17"/>
      <c r="KCX204" s="17"/>
      <c r="KCY204" s="17"/>
      <c r="KCZ204" s="17"/>
      <c r="KDA204" s="17"/>
      <c r="KDB204" s="17"/>
      <c r="KDC204" s="17"/>
      <c r="KDD204" s="17"/>
      <c r="KDE204" s="17"/>
      <c r="KDF204" s="17"/>
      <c r="KDG204" s="17"/>
      <c r="KDH204" s="17"/>
      <c r="KDI204" s="17"/>
      <c r="KDJ204" s="17"/>
      <c r="KDK204" s="17"/>
      <c r="KDL204" s="17"/>
      <c r="KDM204" s="17"/>
      <c r="KDN204" s="17"/>
      <c r="KDO204" s="17"/>
      <c r="KDP204" s="17"/>
      <c r="KDQ204" s="17"/>
      <c r="KDR204" s="17"/>
      <c r="KDS204" s="17"/>
      <c r="KDT204" s="17"/>
      <c r="KDU204" s="17"/>
      <c r="KDV204" s="17"/>
      <c r="KDW204" s="17"/>
      <c r="KDX204" s="17"/>
      <c r="KDY204" s="17"/>
      <c r="KDZ204" s="17"/>
      <c r="KEA204" s="17"/>
      <c r="KEB204" s="17"/>
      <c r="KEC204" s="17"/>
      <c r="KED204" s="17"/>
      <c r="KEE204" s="17"/>
      <c r="KEF204" s="17"/>
      <c r="KEG204" s="17"/>
      <c r="KEH204" s="17"/>
      <c r="KEI204" s="17"/>
      <c r="KEJ204" s="17"/>
      <c r="KEK204" s="17"/>
      <c r="KEL204" s="17"/>
      <c r="KEM204" s="17"/>
      <c r="KEN204" s="17"/>
      <c r="KEO204" s="17"/>
      <c r="KEP204" s="17"/>
      <c r="KEQ204" s="17"/>
      <c r="KER204" s="17"/>
      <c r="KES204" s="17"/>
      <c r="KET204" s="17"/>
      <c r="KEU204" s="17"/>
      <c r="KEV204" s="17"/>
      <c r="KEW204" s="17"/>
      <c r="KEX204" s="17"/>
      <c r="KEY204" s="17"/>
      <c r="KEZ204" s="17"/>
      <c r="KFA204" s="17"/>
      <c r="KFB204" s="17"/>
      <c r="KFC204" s="17"/>
      <c r="KFD204" s="17"/>
      <c r="KFE204" s="17"/>
      <c r="KFF204" s="17"/>
      <c r="KFG204" s="17"/>
      <c r="KFH204" s="17"/>
      <c r="KFI204" s="17"/>
      <c r="KFJ204" s="17"/>
      <c r="KFK204" s="17"/>
      <c r="KFL204" s="17"/>
      <c r="KFM204" s="17"/>
      <c r="KFN204" s="17"/>
      <c r="KFO204" s="17"/>
      <c r="KFP204" s="17"/>
      <c r="KFQ204" s="17"/>
      <c r="KFR204" s="17"/>
      <c r="KFS204" s="17"/>
      <c r="KFT204" s="17"/>
      <c r="KFU204" s="17"/>
      <c r="KFV204" s="17"/>
      <c r="KFW204" s="17"/>
      <c r="KFX204" s="17"/>
      <c r="KFY204" s="17"/>
      <c r="KFZ204" s="17"/>
      <c r="KGA204" s="17"/>
      <c r="KGB204" s="17"/>
      <c r="KGC204" s="17"/>
      <c r="KGD204" s="17"/>
      <c r="KGE204" s="17"/>
      <c r="KGF204" s="17"/>
      <c r="KGG204" s="17"/>
      <c r="KGH204" s="17"/>
      <c r="KGI204" s="17"/>
      <c r="KGJ204" s="17"/>
      <c r="KGK204" s="17"/>
      <c r="KGL204" s="17"/>
      <c r="KGM204" s="17"/>
      <c r="KGN204" s="17"/>
      <c r="KGO204" s="17"/>
      <c r="KGP204" s="17"/>
      <c r="KGQ204" s="17"/>
      <c r="KGR204" s="17"/>
      <c r="KGS204" s="17"/>
      <c r="KGT204" s="17"/>
      <c r="KGU204" s="17"/>
      <c r="KGV204" s="17"/>
      <c r="KGW204" s="17"/>
      <c r="KGX204" s="17"/>
      <c r="KGY204" s="17"/>
      <c r="KGZ204" s="17"/>
      <c r="KHA204" s="17"/>
      <c r="KHB204" s="17"/>
      <c r="KHC204" s="17"/>
      <c r="KHD204" s="17"/>
      <c r="KHE204" s="17"/>
      <c r="KHF204" s="17"/>
      <c r="KHG204" s="17"/>
      <c r="KHH204" s="17"/>
      <c r="KHI204" s="17"/>
      <c r="KHJ204" s="17"/>
      <c r="KHK204" s="17"/>
      <c r="KHL204" s="17"/>
      <c r="KHM204" s="17"/>
      <c r="KHN204" s="17"/>
      <c r="KHO204" s="17"/>
      <c r="KHP204" s="17"/>
      <c r="KHQ204" s="17"/>
      <c r="KHR204" s="17"/>
      <c r="KHS204" s="17"/>
      <c r="KHT204" s="17"/>
      <c r="KHU204" s="17"/>
      <c r="KHV204" s="17"/>
      <c r="KHW204" s="17"/>
      <c r="KHX204" s="17"/>
      <c r="KHY204" s="17"/>
      <c r="KHZ204" s="17"/>
      <c r="KIA204" s="17"/>
      <c r="KIB204" s="17"/>
      <c r="KIC204" s="17"/>
      <c r="KID204" s="17"/>
      <c r="KIE204" s="17"/>
      <c r="KIF204" s="17"/>
      <c r="KIG204" s="17"/>
      <c r="KIH204" s="17"/>
      <c r="KII204" s="17"/>
      <c r="KIJ204" s="17"/>
      <c r="KIK204" s="17"/>
      <c r="KIL204" s="17"/>
      <c r="KIM204" s="17"/>
      <c r="KIN204" s="17"/>
      <c r="KIO204" s="17"/>
      <c r="KIP204" s="17"/>
      <c r="KIQ204" s="17"/>
      <c r="KIR204" s="17"/>
      <c r="KIS204" s="17"/>
      <c r="KIT204" s="17"/>
      <c r="KIU204" s="17"/>
      <c r="KIV204" s="17"/>
      <c r="KIW204" s="17"/>
      <c r="KIX204" s="17"/>
      <c r="KIY204" s="17"/>
      <c r="KIZ204" s="17"/>
      <c r="KJA204" s="17"/>
      <c r="KJB204" s="17"/>
      <c r="KJC204" s="17"/>
      <c r="KJD204" s="17"/>
      <c r="KJE204" s="17"/>
      <c r="KJF204" s="17"/>
      <c r="KJG204" s="17"/>
      <c r="KJH204" s="17"/>
      <c r="KJI204" s="17"/>
      <c r="KJJ204" s="17"/>
      <c r="KJK204" s="17"/>
      <c r="KJL204" s="17"/>
      <c r="KJM204" s="17"/>
      <c r="KJN204" s="17"/>
      <c r="KJO204" s="17"/>
      <c r="KJP204" s="17"/>
      <c r="KJQ204" s="17"/>
      <c r="KJR204" s="17"/>
      <c r="KJS204" s="17"/>
      <c r="KJT204" s="17"/>
      <c r="KJU204" s="17"/>
      <c r="KJV204" s="17"/>
      <c r="KJW204" s="17"/>
      <c r="KJX204" s="17"/>
      <c r="KJY204" s="17"/>
      <c r="KJZ204" s="17"/>
      <c r="KKA204" s="17"/>
      <c r="KKB204" s="17"/>
      <c r="KKC204" s="17"/>
      <c r="KKD204" s="17"/>
      <c r="KKE204" s="17"/>
      <c r="KKF204" s="17"/>
      <c r="KKG204" s="17"/>
      <c r="KKH204" s="17"/>
      <c r="KKI204" s="17"/>
      <c r="KKJ204" s="17"/>
      <c r="KKK204" s="17"/>
      <c r="KKL204" s="17"/>
      <c r="KKM204" s="17"/>
      <c r="KKN204" s="17"/>
      <c r="KKO204" s="17"/>
      <c r="KKP204" s="17"/>
      <c r="KKQ204" s="17"/>
      <c r="KKR204" s="17"/>
      <c r="KKS204" s="17"/>
      <c r="KKT204" s="17"/>
      <c r="KKU204" s="17"/>
      <c r="KKV204" s="17"/>
      <c r="KKW204" s="17"/>
      <c r="KKX204" s="17"/>
      <c r="KKY204" s="17"/>
      <c r="KKZ204" s="17"/>
      <c r="KLA204" s="17"/>
      <c r="KLB204" s="17"/>
      <c r="KLC204" s="17"/>
      <c r="KLD204" s="17"/>
      <c r="KLE204" s="17"/>
      <c r="KLF204" s="17"/>
      <c r="KLG204" s="17"/>
      <c r="KLH204" s="17"/>
      <c r="KLI204" s="17"/>
      <c r="KLJ204" s="17"/>
      <c r="KLK204" s="17"/>
      <c r="KLL204" s="17"/>
      <c r="KLM204" s="17"/>
      <c r="KLN204" s="17"/>
      <c r="KLO204" s="17"/>
      <c r="KLP204" s="17"/>
      <c r="KLQ204" s="17"/>
      <c r="KLR204" s="17"/>
      <c r="KLS204" s="17"/>
      <c r="KLT204" s="17"/>
      <c r="KLU204" s="17"/>
      <c r="KLV204" s="17"/>
      <c r="KLW204" s="17"/>
      <c r="KLX204" s="17"/>
      <c r="KLY204" s="17"/>
      <c r="KLZ204" s="17"/>
      <c r="KMA204" s="17"/>
      <c r="KMB204" s="17"/>
      <c r="KMC204" s="17"/>
      <c r="KMD204" s="17"/>
      <c r="KME204" s="17"/>
      <c r="KMF204" s="17"/>
      <c r="KMG204" s="17"/>
      <c r="KMH204" s="17"/>
      <c r="KMI204" s="17"/>
      <c r="KMJ204" s="17"/>
      <c r="KMK204" s="17"/>
      <c r="KML204" s="17"/>
      <c r="KMM204" s="17"/>
      <c r="KMN204" s="17"/>
      <c r="KMO204" s="17"/>
      <c r="KMP204" s="17"/>
      <c r="KMQ204" s="17"/>
      <c r="KMR204" s="17"/>
      <c r="KMS204" s="17"/>
      <c r="KMT204" s="17"/>
      <c r="KMU204" s="17"/>
      <c r="KMV204" s="17"/>
      <c r="KMW204" s="17"/>
      <c r="KMX204" s="17"/>
      <c r="KMY204" s="17"/>
      <c r="KMZ204" s="17"/>
      <c r="KNA204" s="17"/>
      <c r="KNB204" s="17"/>
      <c r="KNC204" s="17"/>
      <c r="KND204" s="17"/>
      <c r="KNE204" s="17"/>
      <c r="KNF204" s="17"/>
      <c r="KNG204" s="17"/>
      <c r="KNH204" s="17"/>
      <c r="KNI204" s="17"/>
      <c r="KNJ204" s="17"/>
      <c r="KNK204" s="17"/>
      <c r="KNL204" s="17"/>
      <c r="KNM204" s="17"/>
      <c r="KNN204" s="17"/>
      <c r="KNO204" s="17"/>
      <c r="KNP204" s="17"/>
      <c r="KNQ204" s="17"/>
      <c r="KNR204" s="17"/>
      <c r="KNS204" s="17"/>
      <c r="KNT204" s="17"/>
      <c r="KNU204" s="17"/>
      <c r="KNV204" s="17"/>
      <c r="KNW204" s="17"/>
      <c r="KNX204" s="17"/>
      <c r="KNY204" s="17"/>
      <c r="KNZ204" s="17"/>
      <c r="KOA204" s="17"/>
      <c r="KOB204" s="17"/>
      <c r="KOC204" s="17"/>
      <c r="KOD204" s="17"/>
      <c r="KOE204" s="17"/>
      <c r="KOF204" s="17"/>
      <c r="KOG204" s="17"/>
      <c r="KOH204" s="17"/>
      <c r="KOI204" s="17"/>
      <c r="KOJ204" s="17"/>
      <c r="KOK204" s="17"/>
      <c r="KOL204" s="17"/>
      <c r="KOM204" s="17"/>
      <c r="KON204" s="17"/>
      <c r="KOO204" s="17"/>
      <c r="KOP204" s="17"/>
      <c r="KOQ204" s="17"/>
      <c r="KOR204" s="17"/>
      <c r="KOS204" s="17"/>
      <c r="KOT204" s="17"/>
      <c r="KOU204" s="17"/>
      <c r="KOV204" s="17"/>
      <c r="KOW204" s="17"/>
      <c r="KOX204" s="17"/>
      <c r="KOY204" s="17"/>
      <c r="KOZ204" s="17"/>
      <c r="KPA204" s="17"/>
      <c r="KPB204" s="17"/>
      <c r="KPC204" s="17"/>
      <c r="KPD204" s="17"/>
      <c r="KPE204" s="17"/>
      <c r="KPF204" s="17"/>
      <c r="KPG204" s="17"/>
      <c r="KPH204" s="17"/>
      <c r="KPI204" s="17"/>
      <c r="KPJ204" s="17"/>
      <c r="KPK204" s="17"/>
      <c r="KPL204" s="17"/>
      <c r="KPM204" s="17"/>
      <c r="KPN204" s="17"/>
      <c r="KPO204" s="17"/>
      <c r="KPP204" s="17"/>
      <c r="KPQ204" s="17"/>
      <c r="KPR204" s="17"/>
      <c r="KPS204" s="17"/>
      <c r="KPT204" s="17"/>
      <c r="KPU204" s="17"/>
      <c r="KPV204" s="17"/>
      <c r="KPW204" s="17"/>
      <c r="KPX204" s="17"/>
      <c r="KPY204" s="17"/>
      <c r="KPZ204" s="17"/>
      <c r="KQA204" s="17"/>
      <c r="KQB204" s="17"/>
      <c r="KQC204" s="17"/>
      <c r="KQD204" s="17"/>
      <c r="KQE204" s="17"/>
      <c r="KQF204" s="17"/>
      <c r="KQG204" s="17"/>
      <c r="KQH204" s="17"/>
      <c r="KQI204" s="17"/>
      <c r="KQJ204" s="17"/>
      <c r="KQK204" s="17"/>
      <c r="KQL204" s="17"/>
      <c r="KQM204" s="17"/>
      <c r="KQN204" s="17"/>
      <c r="KQO204" s="17"/>
      <c r="KQP204" s="17"/>
      <c r="KQQ204" s="17"/>
      <c r="KQR204" s="17"/>
      <c r="KQS204" s="17"/>
      <c r="KQT204" s="17"/>
      <c r="KQU204" s="17"/>
      <c r="KQV204" s="17"/>
      <c r="KQW204" s="17"/>
      <c r="KQX204" s="17"/>
      <c r="KQY204" s="17"/>
      <c r="KQZ204" s="17"/>
      <c r="KRA204" s="17"/>
      <c r="KRB204" s="17"/>
      <c r="KRC204" s="17"/>
      <c r="KRD204" s="17"/>
      <c r="KRE204" s="17"/>
      <c r="KRF204" s="17"/>
      <c r="KRG204" s="17"/>
      <c r="KRH204" s="17"/>
      <c r="KRI204" s="17"/>
      <c r="KRJ204" s="17"/>
      <c r="KRK204" s="17"/>
      <c r="KRL204" s="17"/>
      <c r="KRM204" s="17"/>
      <c r="KRN204" s="17"/>
      <c r="KRO204" s="17"/>
      <c r="KRP204" s="17"/>
      <c r="KRQ204" s="17"/>
      <c r="KRR204" s="17"/>
      <c r="KRS204" s="17"/>
      <c r="KRT204" s="17"/>
      <c r="KRU204" s="17"/>
      <c r="KRV204" s="17"/>
      <c r="KRW204" s="17"/>
      <c r="KRX204" s="17"/>
      <c r="KRY204" s="17"/>
      <c r="KRZ204" s="17"/>
      <c r="KSA204" s="17"/>
      <c r="KSB204" s="17"/>
      <c r="KSC204" s="17"/>
      <c r="KSD204" s="17"/>
      <c r="KSE204" s="17"/>
      <c r="KSF204" s="17"/>
      <c r="KSG204" s="17"/>
      <c r="KSH204" s="17"/>
      <c r="KSI204" s="17"/>
      <c r="KSJ204" s="17"/>
      <c r="KSK204" s="17"/>
      <c r="KSL204" s="17"/>
      <c r="KSM204" s="17"/>
      <c r="KSN204" s="17"/>
      <c r="KSO204" s="17"/>
      <c r="KSP204" s="17"/>
      <c r="KSQ204" s="17"/>
      <c r="KSR204" s="17"/>
      <c r="KSS204" s="17"/>
      <c r="KST204" s="17"/>
      <c r="KSU204" s="17"/>
      <c r="KSV204" s="17"/>
      <c r="KSW204" s="17"/>
      <c r="KSX204" s="17"/>
      <c r="KSY204" s="17"/>
      <c r="KSZ204" s="17"/>
      <c r="KTA204" s="17"/>
      <c r="KTB204" s="17"/>
      <c r="KTC204" s="17"/>
      <c r="KTD204" s="17"/>
      <c r="KTE204" s="17"/>
      <c r="KTF204" s="17"/>
      <c r="KTG204" s="17"/>
      <c r="KTH204" s="17"/>
      <c r="KTI204" s="17"/>
      <c r="KTJ204" s="17"/>
      <c r="KTK204" s="17"/>
      <c r="KTL204" s="17"/>
      <c r="KTM204" s="17"/>
      <c r="KTN204" s="17"/>
      <c r="KTO204" s="17"/>
      <c r="KTP204" s="17"/>
      <c r="KTQ204" s="17"/>
      <c r="KTR204" s="17"/>
      <c r="KTS204" s="17"/>
      <c r="KTT204" s="17"/>
      <c r="KTU204" s="17"/>
      <c r="KTV204" s="17"/>
      <c r="KTW204" s="17"/>
      <c r="KTX204" s="17"/>
      <c r="KTY204" s="17"/>
      <c r="KTZ204" s="17"/>
      <c r="KUA204" s="17"/>
      <c r="KUB204" s="17"/>
      <c r="KUC204" s="17"/>
      <c r="KUD204" s="17"/>
      <c r="KUE204" s="17"/>
      <c r="KUF204" s="17"/>
      <c r="KUG204" s="17"/>
      <c r="KUH204" s="17"/>
      <c r="KUI204" s="17"/>
      <c r="KUJ204" s="17"/>
      <c r="KUK204" s="17"/>
      <c r="KUL204" s="17"/>
      <c r="KUM204" s="17"/>
      <c r="KUN204" s="17"/>
      <c r="KUO204" s="17"/>
      <c r="KUP204" s="17"/>
      <c r="KUQ204" s="17"/>
      <c r="KUR204" s="17"/>
      <c r="KUS204" s="17"/>
      <c r="KUT204" s="17"/>
      <c r="KUU204" s="17"/>
      <c r="KUV204" s="17"/>
      <c r="KUW204" s="17"/>
      <c r="KUX204" s="17"/>
      <c r="KUY204" s="17"/>
      <c r="KUZ204" s="17"/>
      <c r="KVA204" s="17"/>
      <c r="KVB204" s="17"/>
      <c r="KVC204" s="17"/>
      <c r="KVD204" s="17"/>
      <c r="KVE204" s="17"/>
      <c r="KVF204" s="17"/>
      <c r="KVG204" s="17"/>
      <c r="KVH204" s="17"/>
      <c r="KVI204" s="17"/>
      <c r="KVJ204" s="17"/>
      <c r="KVK204" s="17"/>
      <c r="KVL204" s="17"/>
      <c r="KVM204" s="17"/>
      <c r="KVN204" s="17"/>
      <c r="KVO204" s="17"/>
      <c r="KVP204" s="17"/>
      <c r="KVQ204" s="17"/>
      <c r="KVR204" s="17"/>
      <c r="KVS204" s="17"/>
      <c r="KVT204" s="17"/>
      <c r="KVU204" s="17"/>
      <c r="KVV204" s="17"/>
      <c r="KVW204" s="17"/>
      <c r="KVX204" s="17"/>
      <c r="KVY204" s="17"/>
      <c r="KVZ204" s="17"/>
      <c r="KWA204" s="17"/>
      <c r="KWB204" s="17"/>
      <c r="KWC204" s="17"/>
      <c r="KWD204" s="17"/>
      <c r="KWE204" s="17"/>
      <c r="KWF204" s="17"/>
      <c r="KWG204" s="17"/>
      <c r="KWH204" s="17"/>
      <c r="KWI204" s="17"/>
      <c r="KWJ204" s="17"/>
      <c r="KWK204" s="17"/>
      <c r="KWL204" s="17"/>
      <c r="KWM204" s="17"/>
      <c r="KWN204" s="17"/>
      <c r="KWO204" s="17"/>
      <c r="KWP204" s="17"/>
      <c r="KWQ204" s="17"/>
      <c r="KWR204" s="17"/>
      <c r="KWS204" s="17"/>
      <c r="KWT204" s="17"/>
      <c r="KWU204" s="17"/>
      <c r="KWV204" s="17"/>
      <c r="KWW204" s="17"/>
      <c r="KWX204" s="17"/>
      <c r="KWY204" s="17"/>
      <c r="KWZ204" s="17"/>
      <c r="KXA204" s="17"/>
      <c r="KXB204" s="17"/>
      <c r="KXC204" s="17"/>
      <c r="KXD204" s="17"/>
      <c r="KXE204" s="17"/>
      <c r="KXF204" s="17"/>
      <c r="KXG204" s="17"/>
      <c r="KXH204" s="17"/>
      <c r="KXI204" s="17"/>
      <c r="KXJ204" s="17"/>
      <c r="KXK204" s="17"/>
      <c r="KXL204" s="17"/>
      <c r="KXM204" s="17"/>
      <c r="KXN204" s="17"/>
      <c r="KXO204" s="17"/>
      <c r="KXP204" s="17"/>
      <c r="KXQ204" s="17"/>
      <c r="KXR204" s="17"/>
      <c r="KXS204" s="17"/>
      <c r="KXT204" s="17"/>
      <c r="KXU204" s="17"/>
      <c r="KXV204" s="17"/>
      <c r="KXW204" s="17"/>
      <c r="KXX204" s="17"/>
      <c r="KXY204" s="17"/>
      <c r="KXZ204" s="17"/>
      <c r="KYA204" s="17"/>
      <c r="KYB204" s="17"/>
      <c r="KYC204" s="17"/>
      <c r="KYD204" s="17"/>
      <c r="KYE204" s="17"/>
      <c r="KYF204" s="17"/>
      <c r="KYG204" s="17"/>
      <c r="KYH204" s="17"/>
      <c r="KYI204" s="17"/>
      <c r="KYJ204" s="17"/>
      <c r="KYK204" s="17"/>
      <c r="KYL204" s="17"/>
      <c r="KYM204" s="17"/>
      <c r="KYN204" s="17"/>
      <c r="KYO204" s="17"/>
      <c r="KYP204" s="17"/>
      <c r="KYQ204" s="17"/>
      <c r="KYR204" s="17"/>
      <c r="KYS204" s="17"/>
      <c r="KYT204" s="17"/>
      <c r="KYU204" s="17"/>
      <c r="KYV204" s="17"/>
      <c r="KYW204" s="17"/>
      <c r="KYX204" s="17"/>
      <c r="KYY204" s="17"/>
      <c r="KYZ204" s="17"/>
      <c r="KZA204" s="17"/>
      <c r="KZB204" s="17"/>
      <c r="KZC204" s="17"/>
      <c r="KZD204" s="17"/>
      <c r="KZE204" s="17"/>
      <c r="KZF204" s="17"/>
      <c r="KZG204" s="17"/>
      <c r="KZH204" s="17"/>
      <c r="KZI204" s="17"/>
      <c r="KZJ204" s="17"/>
      <c r="KZK204" s="17"/>
      <c r="KZL204" s="17"/>
      <c r="KZM204" s="17"/>
      <c r="KZN204" s="17"/>
      <c r="KZO204" s="17"/>
      <c r="KZP204" s="17"/>
      <c r="KZQ204" s="17"/>
      <c r="KZR204" s="17"/>
      <c r="KZS204" s="17"/>
      <c r="KZT204" s="17"/>
      <c r="KZU204" s="17"/>
      <c r="KZV204" s="17"/>
      <c r="KZW204" s="17"/>
      <c r="KZX204" s="17"/>
      <c r="KZY204" s="17"/>
      <c r="KZZ204" s="17"/>
      <c r="LAA204" s="17"/>
      <c r="LAB204" s="17"/>
      <c r="LAC204" s="17"/>
      <c r="LAD204" s="17"/>
      <c r="LAE204" s="17"/>
      <c r="LAF204" s="17"/>
      <c r="LAG204" s="17"/>
      <c r="LAH204" s="17"/>
      <c r="LAI204" s="17"/>
      <c r="LAJ204" s="17"/>
      <c r="LAK204" s="17"/>
      <c r="LAL204" s="17"/>
      <c r="LAM204" s="17"/>
      <c r="LAN204" s="17"/>
      <c r="LAO204" s="17"/>
      <c r="LAP204" s="17"/>
      <c r="LAQ204" s="17"/>
      <c r="LAR204" s="17"/>
      <c r="LAS204" s="17"/>
      <c r="LAT204" s="17"/>
      <c r="LAU204" s="17"/>
      <c r="LAV204" s="17"/>
      <c r="LAW204" s="17"/>
      <c r="LAX204" s="17"/>
      <c r="LAY204" s="17"/>
      <c r="LAZ204" s="17"/>
      <c r="LBA204" s="17"/>
      <c r="LBB204" s="17"/>
      <c r="LBC204" s="17"/>
      <c r="LBD204" s="17"/>
      <c r="LBE204" s="17"/>
      <c r="LBF204" s="17"/>
      <c r="LBG204" s="17"/>
      <c r="LBH204" s="17"/>
      <c r="LBI204" s="17"/>
      <c r="LBJ204" s="17"/>
      <c r="LBK204" s="17"/>
      <c r="LBL204" s="17"/>
      <c r="LBM204" s="17"/>
      <c r="LBN204" s="17"/>
      <c r="LBO204" s="17"/>
      <c r="LBP204" s="17"/>
      <c r="LBQ204" s="17"/>
      <c r="LBR204" s="17"/>
      <c r="LBS204" s="17"/>
      <c r="LBT204" s="17"/>
      <c r="LBU204" s="17"/>
      <c r="LBV204" s="17"/>
      <c r="LBW204" s="17"/>
      <c r="LBX204" s="17"/>
      <c r="LBY204" s="17"/>
      <c r="LBZ204" s="17"/>
      <c r="LCA204" s="17"/>
      <c r="LCB204" s="17"/>
      <c r="LCC204" s="17"/>
      <c r="LCD204" s="17"/>
      <c r="LCE204" s="17"/>
      <c r="LCF204" s="17"/>
      <c r="LCG204" s="17"/>
      <c r="LCH204" s="17"/>
      <c r="LCI204" s="17"/>
      <c r="LCJ204" s="17"/>
      <c r="LCK204" s="17"/>
      <c r="LCL204" s="17"/>
      <c r="LCM204" s="17"/>
      <c r="LCN204" s="17"/>
      <c r="LCO204" s="17"/>
      <c r="LCP204" s="17"/>
      <c r="LCQ204" s="17"/>
      <c r="LCR204" s="17"/>
      <c r="LCS204" s="17"/>
      <c r="LCT204" s="17"/>
      <c r="LCU204" s="17"/>
      <c r="LCV204" s="17"/>
      <c r="LCW204" s="17"/>
      <c r="LCX204" s="17"/>
      <c r="LCY204" s="17"/>
      <c r="LCZ204" s="17"/>
      <c r="LDA204" s="17"/>
      <c r="LDB204" s="17"/>
      <c r="LDC204" s="17"/>
      <c r="LDD204" s="17"/>
      <c r="LDE204" s="17"/>
      <c r="LDF204" s="17"/>
      <c r="LDG204" s="17"/>
      <c r="LDH204" s="17"/>
      <c r="LDI204" s="17"/>
      <c r="LDJ204" s="17"/>
      <c r="LDK204" s="17"/>
      <c r="LDL204" s="17"/>
      <c r="LDM204" s="17"/>
      <c r="LDN204" s="17"/>
      <c r="LDO204" s="17"/>
      <c r="LDP204" s="17"/>
      <c r="LDQ204" s="17"/>
      <c r="LDR204" s="17"/>
      <c r="LDS204" s="17"/>
      <c r="LDT204" s="17"/>
      <c r="LDU204" s="17"/>
      <c r="LDV204" s="17"/>
      <c r="LDW204" s="17"/>
      <c r="LDX204" s="17"/>
      <c r="LDY204" s="17"/>
      <c r="LDZ204" s="17"/>
      <c r="LEA204" s="17"/>
      <c r="LEB204" s="17"/>
      <c r="LEC204" s="17"/>
      <c r="LED204" s="17"/>
      <c r="LEE204" s="17"/>
      <c r="LEF204" s="17"/>
      <c r="LEG204" s="17"/>
      <c r="LEH204" s="17"/>
      <c r="LEI204" s="17"/>
      <c r="LEJ204" s="17"/>
      <c r="LEK204" s="17"/>
      <c r="LEL204" s="17"/>
      <c r="LEM204" s="17"/>
      <c r="LEN204" s="17"/>
      <c r="LEO204" s="17"/>
      <c r="LEP204" s="17"/>
      <c r="LEQ204" s="17"/>
      <c r="LER204" s="17"/>
      <c r="LES204" s="17"/>
      <c r="LET204" s="17"/>
      <c r="LEU204" s="17"/>
      <c r="LEV204" s="17"/>
      <c r="LEW204" s="17"/>
      <c r="LEX204" s="17"/>
      <c r="LEY204" s="17"/>
      <c r="LEZ204" s="17"/>
      <c r="LFA204" s="17"/>
      <c r="LFB204" s="17"/>
      <c r="LFC204" s="17"/>
      <c r="LFD204" s="17"/>
      <c r="LFE204" s="17"/>
      <c r="LFF204" s="17"/>
      <c r="LFG204" s="17"/>
      <c r="LFH204" s="17"/>
      <c r="LFI204" s="17"/>
      <c r="LFJ204" s="17"/>
      <c r="LFK204" s="17"/>
      <c r="LFL204" s="17"/>
      <c r="LFM204" s="17"/>
      <c r="LFN204" s="17"/>
      <c r="LFO204" s="17"/>
      <c r="LFP204" s="17"/>
      <c r="LFQ204" s="17"/>
      <c r="LFR204" s="17"/>
      <c r="LFS204" s="17"/>
      <c r="LFT204" s="17"/>
      <c r="LFU204" s="17"/>
      <c r="LFV204" s="17"/>
      <c r="LFW204" s="17"/>
      <c r="LFX204" s="17"/>
      <c r="LFY204" s="17"/>
      <c r="LFZ204" s="17"/>
      <c r="LGA204" s="17"/>
      <c r="LGB204" s="17"/>
      <c r="LGC204" s="17"/>
      <c r="LGD204" s="17"/>
      <c r="LGE204" s="17"/>
      <c r="LGF204" s="17"/>
      <c r="LGG204" s="17"/>
      <c r="LGH204" s="17"/>
      <c r="LGI204" s="17"/>
      <c r="LGJ204" s="17"/>
      <c r="LGK204" s="17"/>
      <c r="LGL204" s="17"/>
      <c r="LGM204" s="17"/>
      <c r="LGN204" s="17"/>
      <c r="LGO204" s="17"/>
      <c r="LGP204" s="17"/>
      <c r="LGQ204" s="17"/>
      <c r="LGR204" s="17"/>
      <c r="LGS204" s="17"/>
      <c r="LGT204" s="17"/>
      <c r="LGU204" s="17"/>
      <c r="LGV204" s="17"/>
      <c r="LGW204" s="17"/>
      <c r="LGX204" s="17"/>
      <c r="LGY204" s="17"/>
      <c r="LGZ204" s="17"/>
      <c r="LHA204" s="17"/>
      <c r="LHB204" s="17"/>
      <c r="LHC204" s="17"/>
      <c r="LHD204" s="17"/>
      <c r="LHE204" s="17"/>
      <c r="LHF204" s="17"/>
      <c r="LHG204" s="17"/>
      <c r="LHH204" s="17"/>
      <c r="LHI204" s="17"/>
      <c r="LHJ204" s="17"/>
      <c r="LHK204" s="17"/>
      <c r="LHL204" s="17"/>
      <c r="LHM204" s="17"/>
      <c r="LHN204" s="17"/>
      <c r="LHO204" s="17"/>
      <c r="LHP204" s="17"/>
      <c r="LHQ204" s="17"/>
      <c r="LHR204" s="17"/>
      <c r="LHS204" s="17"/>
      <c r="LHT204" s="17"/>
      <c r="LHU204" s="17"/>
      <c r="LHV204" s="17"/>
      <c r="LHW204" s="17"/>
      <c r="LHX204" s="17"/>
      <c r="LHY204" s="17"/>
      <c r="LHZ204" s="17"/>
      <c r="LIA204" s="17"/>
      <c r="LIB204" s="17"/>
      <c r="LIC204" s="17"/>
      <c r="LID204" s="17"/>
      <c r="LIE204" s="17"/>
      <c r="LIF204" s="17"/>
      <c r="LIG204" s="17"/>
      <c r="LIH204" s="17"/>
      <c r="LII204" s="17"/>
      <c r="LIJ204" s="17"/>
      <c r="LIK204" s="17"/>
      <c r="LIL204" s="17"/>
      <c r="LIM204" s="17"/>
      <c r="LIN204" s="17"/>
      <c r="LIO204" s="17"/>
      <c r="LIP204" s="17"/>
      <c r="LIQ204" s="17"/>
      <c r="LIR204" s="17"/>
      <c r="LIS204" s="17"/>
      <c r="LIT204" s="17"/>
      <c r="LIU204" s="17"/>
      <c r="LIV204" s="17"/>
      <c r="LIW204" s="17"/>
      <c r="LIX204" s="17"/>
      <c r="LIY204" s="17"/>
      <c r="LIZ204" s="17"/>
      <c r="LJA204" s="17"/>
      <c r="LJB204" s="17"/>
      <c r="LJC204" s="17"/>
      <c r="LJD204" s="17"/>
      <c r="LJE204" s="17"/>
      <c r="LJF204" s="17"/>
      <c r="LJG204" s="17"/>
      <c r="LJH204" s="17"/>
      <c r="LJI204" s="17"/>
      <c r="LJJ204" s="17"/>
      <c r="LJK204" s="17"/>
      <c r="LJL204" s="17"/>
      <c r="LJM204" s="17"/>
      <c r="LJN204" s="17"/>
      <c r="LJO204" s="17"/>
      <c r="LJP204" s="17"/>
      <c r="LJQ204" s="17"/>
      <c r="LJR204" s="17"/>
      <c r="LJS204" s="17"/>
      <c r="LJT204" s="17"/>
      <c r="LJU204" s="17"/>
      <c r="LJV204" s="17"/>
      <c r="LJW204" s="17"/>
      <c r="LJX204" s="17"/>
      <c r="LJY204" s="17"/>
      <c r="LJZ204" s="17"/>
      <c r="LKA204" s="17"/>
      <c r="LKB204" s="17"/>
      <c r="LKC204" s="17"/>
      <c r="LKD204" s="17"/>
      <c r="LKE204" s="17"/>
      <c r="LKF204" s="17"/>
      <c r="LKG204" s="17"/>
      <c r="LKH204" s="17"/>
      <c r="LKI204" s="17"/>
      <c r="LKJ204" s="17"/>
      <c r="LKK204" s="17"/>
      <c r="LKL204" s="17"/>
      <c r="LKM204" s="17"/>
      <c r="LKN204" s="17"/>
      <c r="LKO204" s="17"/>
      <c r="LKP204" s="17"/>
      <c r="LKQ204" s="17"/>
      <c r="LKR204" s="17"/>
      <c r="LKS204" s="17"/>
      <c r="LKT204" s="17"/>
      <c r="LKU204" s="17"/>
      <c r="LKV204" s="17"/>
      <c r="LKW204" s="17"/>
      <c r="LKX204" s="17"/>
      <c r="LKY204" s="17"/>
      <c r="LKZ204" s="17"/>
      <c r="LLA204" s="17"/>
      <c r="LLB204" s="17"/>
      <c r="LLC204" s="17"/>
      <c r="LLD204" s="17"/>
      <c r="LLE204" s="17"/>
      <c r="LLF204" s="17"/>
      <c r="LLG204" s="17"/>
      <c r="LLH204" s="17"/>
      <c r="LLI204" s="17"/>
      <c r="LLJ204" s="17"/>
      <c r="LLK204" s="17"/>
      <c r="LLL204" s="17"/>
      <c r="LLM204" s="17"/>
      <c r="LLN204" s="17"/>
      <c r="LLO204" s="17"/>
      <c r="LLP204" s="17"/>
      <c r="LLQ204" s="17"/>
      <c r="LLR204" s="17"/>
      <c r="LLS204" s="17"/>
      <c r="LLT204" s="17"/>
      <c r="LLU204" s="17"/>
      <c r="LLV204" s="17"/>
      <c r="LLW204" s="17"/>
      <c r="LLX204" s="17"/>
      <c r="LLY204" s="17"/>
      <c r="LLZ204" s="17"/>
      <c r="LMA204" s="17"/>
      <c r="LMB204" s="17"/>
      <c r="LMC204" s="17"/>
      <c r="LMD204" s="17"/>
      <c r="LME204" s="17"/>
      <c r="LMF204" s="17"/>
      <c r="LMG204" s="17"/>
      <c r="LMH204" s="17"/>
      <c r="LMI204" s="17"/>
      <c r="LMJ204" s="17"/>
      <c r="LMK204" s="17"/>
      <c r="LML204" s="17"/>
      <c r="LMM204" s="17"/>
      <c r="LMN204" s="17"/>
      <c r="LMO204" s="17"/>
      <c r="LMP204" s="17"/>
      <c r="LMQ204" s="17"/>
      <c r="LMR204" s="17"/>
      <c r="LMS204" s="17"/>
      <c r="LMT204" s="17"/>
      <c r="LMU204" s="17"/>
      <c r="LMV204" s="17"/>
      <c r="LMW204" s="17"/>
      <c r="LMX204" s="17"/>
      <c r="LMY204" s="17"/>
      <c r="LMZ204" s="17"/>
      <c r="LNA204" s="17"/>
      <c r="LNB204" s="17"/>
      <c r="LNC204" s="17"/>
      <c r="LND204" s="17"/>
      <c r="LNE204" s="17"/>
      <c r="LNF204" s="17"/>
      <c r="LNG204" s="17"/>
      <c r="LNH204" s="17"/>
      <c r="LNI204" s="17"/>
      <c r="LNJ204" s="17"/>
      <c r="LNK204" s="17"/>
      <c r="LNL204" s="17"/>
      <c r="LNM204" s="17"/>
      <c r="LNN204" s="17"/>
      <c r="LNO204" s="17"/>
      <c r="LNP204" s="17"/>
      <c r="LNQ204" s="17"/>
      <c r="LNR204" s="17"/>
      <c r="LNS204" s="17"/>
      <c r="LNT204" s="17"/>
      <c r="LNU204" s="17"/>
      <c r="LNV204" s="17"/>
      <c r="LNW204" s="17"/>
      <c r="LNX204" s="17"/>
      <c r="LNY204" s="17"/>
      <c r="LNZ204" s="17"/>
      <c r="LOA204" s="17"/>
      <c r="LOB204" s="17"/>
      <c r="LOC204" s="17"/>
      <c r="LOD204" s="17"/>
      <c r="LOE204" s="17"/>
      <c r="LOF204" s="17"/>
      <c r="LOG204" s="17"/>
      <c r="LOH204" s="17"/>
      <c r="LOI204" s="17"/>
      <c r="LOJ204" s="17"/>
      <c r="LOK204" s="17"/>
      <c r="LOL204" s="17"/>
      <c r="LOM204" s="17"/>
      <c r="LON204" s="17"/>
      <c r="LOO204" s="17"/>
      <c r="LOP204" s="17"/>
      <c r="LOQ204" s="17"/>
      <c r="LOR204" s="17"/>
      <c r="LOS204" s="17"/>
      <c r="LOT204" s="17"/>
      <c r="LOU204" s="17"/>
      <c r="LOV204" s="17"/>
      <c r="LOW204" s="17"/>
      <c r="LOX204" s="17"/>
      <c r="LOY204" s="17"/>
      <c r="LOZ204" s="17"/>
      <c r="LPA204" s="17"/>
      <c r="LPB204" s="17"/>
      <c r="LPC204" s="17"/>
      <c r="LPD204" s="17"/>
      <c r="LPE204" s="17"/>
      <c r="LPF204" s="17"/>
      <c r="LPG204" s="17"/>
      <c r="LPH204" s="17"/>
      <c r="LPI204" s="17"/>
      <c r="LPJ204" s="17"/>
      <c r="LPK204" s="17"/>
      <c r="LPL204" s="17"/>
      <c r="LPM204" s="17"/>
      <c r="LPN204" s="17"/>
      <c r="LPO204" s="17"/>
      <c r="LPP204" s="17"/>
      <c r="LPQ204" s="17"/>
      <c r="LPR204" s="17"/>
      <c r="LPS204" s="17"/>
      <c r="LPT204" s="17"/>
      <c r="LPU204" s="17"/>
      <c r="LPV204" s="17"/>
      <c r="LPW204" s="17"/>
      <c r="LPX204" s="17"/>
      <c r="LPY204" s="17"/>
      <c r="LPZ204" s="17"/>
      <c r="LQA204" s="17"/>
      <c r="LQB204" s="17"/>
      <c r="LQC204" s="17"/>
      <c r="LQD204" s="17"/>
      <c r="LQE204" s="17"/>
      <c r="LQF204" s="17"/>
      <c r="LQG204" s="17"/>
      <c r="LQH204" s="17"/>
      <c r="LQI204" s="17"/>
      <c r="LQJ204" s="17"/>
      <c r="LQK204" s="17"/>
      <c r="LQL204" s="17"/>
      <c r="LQM204" s="17"/>
      <c r="LQN204" s="17"/>
      <c r="LQO204" s="17"/>
      <c r="LQP204" s="17"/>
      <c r="LQQ204" s="17"/>
      <c r="LQR204" s="17"/>
      <c r="LQS204" s="17"/>
      <c r="LQT204" s="17"/>
      <c r="LQU204" s="17"/>
      <c r="LQV204" s="17"/>
      <c r="LQW204" s="17"/>
      <c r="LQX204" s="17"/>
      <c r="LQY204" s="17"/>
      <c r="LQZ204" s="17"/>
      <c r="LRA204" s="17"/>
      <c r="LRB204" s="17"/>
      <c r="LRC204" s="17"/>
      <c r="LRD204" s="17"/>
      <c r="LRE204" s="17"/>
      <c r="LRF204" s="17"/>
      <c r="LRG204" s="17"/>
      <c r="LRH204" s="17"/>
      <c r="LRI204" s="17"/>
      <c r="LRJ204" s="17"/>
      <c r="LRK204" s="17"/>
      <c r="LRL204" s="17"/>
      <c r="LRM204" s="17"/>
      <c r="LRN204" s="17"/>
      <c r="LRO204" s="17"/>
      <c r="LRP204" s="17"/>
      <c r="LRQ204" s="17"/>
      <c r="LRR204" s="17"/>
      <c r="LRS204" s="17"/>
      <c r="LRT204" s="17"/>
      <c r="LRU204" s="17"/>
      <c r="LRV204" s="17"/>
      <c r="LRW204" s="17"/>
      <c r="LRX204" s="17"/>
      <c r="LRY204" s="17"/>
      <c r="LRZ204" s="17"/>
      <c r="LSA204" s="17"/>
      <c r="LSB204" s="17"/>
      <c r="LSC204" s="17"/>
      <c r="LSD204" s="17"/>
      <c r="LSE204" s="17"/>
      <c r="LSF204" s="17"/>
      <c r="LSG204" s="17"/>
      <c r="LSH204" s="17"/>
      <c r="LSI204" s="17"/>
      <c r="LSJ204" s="17"/>
      <c r="LSK204" s="17"/>
      <c r="LSL204" s="17"/>
      <c r="LSM204" s="17"/>
      <c r="LSN204" s="17"/>
      <c r="LSO204" s="17"/>
      <c r="LSP204" s="17"/>
      <c r="LSQ204" s="17"/>
      <c r="LSR204" s="17"/>
      <c r="LSS204" s="17"/>
      <c r="LST204" s="17"/>
      <c r="LSU204" s="17"/>
      <c r="LSV204" s="17"/>
      <c r="LSW204" s="17"/>
      <c r="LSX204" s="17"/>
      <c r="LSY204" s="17"/>
      <c r="LSZ204" s="17"/>
      <c r="LTA204" s="17"/>
      <c r="LTB204" s="17"/>
      <c r="LTC204" s="17"/>
      <c r="LTD204" s="17"/>
      <c r="LTE204" s="17"/>
      <c r="LTF204" s="17"/>
      <c r="LTG204" s="17"/>
      <c r="LTH204" s="17"/>
      <c r="LTI204" s="17"/>
      <c r="LTJ204" s="17"/>
      <c r="LTK204" s="17"/>
      <c r="LTL204" s="17"/>
      <c r="LTM204" s="17"/>
      <c r="LTN204" s="17"/>
      <c r="LTO204" s="17"/>
      <c r="LTP204" s="17"/>
      <c r="LTQ204" s="17"/>
      <c r="LTR204" s="17"/>
      <c r="LTS204" s="17"/>
      <c r="LTT204" s="17"/>
      <c r="LTU204" s="17"/>
      <c r="LTV204" s="17"/>
      <c r="LTW204" s="17"/>
      <c r="LTX204" s="17"/>
      <c r="LTY204" s="17"/>
      <c r="LTZ204" s="17"/>
      <c r="LUA204" s="17"/>
      <c r="LUB204" s="17"/>
      <c r="LUC204" s="17"/>
      <c r="LUD204" s="17"/>
      <c r="LUE204" s="17"/>
      <c r="LUF204" s="17"/>
      <c r="LUG204" s="17"/>
      <c r="LUH204" s="17"/>
      <c r="LUI204" s="17"/>
      <c r="LUJ204" s="17"/>
      <c r="LUK204" s="17"/>
      <c r="LUL204" s="17"/>
      <c r="LUM204" s="17"/>
      <c r="LUN204" s="17"/>
      <c r="LUO204" s="17"/>
      <c r="LUP204" s="17"/>
      <c r="LUQ204" s="17"/>
      <c r="LUR204" s="17"/>
      <c r="LUS204" s="17"/>
      <c r="LUT204" s="17"/>
      <c r="LUU204" s="17"/>
      <c r="LUV204" s="17"/>
      <c r="LUW204" s="17"/>
      <c r="LUX204" s="17"/>
      <c r="LUY204" s="17"/>
      <c r="LUZ204" s="17"/>
      <c r="LVA204" s="17"/>
      <c r="LVB204" s="17"/>
      <c r="LVC204" s="17"/>
      <c r="LVD204" s="17"/>
      <c r="LVE204" s="17"/>
      <c r="LVF204" s="17"/>
      <c r="LVG204" s="17"/>
      <c r="LVH204" s="17"/>
      <c r="LVI204" s="17"/>
      <c r="LVJ204" s="17"/>
      <c r="LVK204" s="17"/>
      <c r="LVL204" s="17"/>
      <c r="LVM204" s="17"/>
      <c r="LVN204" s="17"/>
      <c r="LVO204" s="17"/>
      <c r="LVP204" s="17"/>
      <c r="LVQ204" s="17"/>
      <c r="LVR204" s="17"/>
      <c r="LVS204" s="17"/>
      <c r="LVT204" s="17"/>
      <c r="LVU204" s="17"/>
      <c r="LVV204" s="17"/>
      <c r="LVW204" s="17"/>
      <c r="LVX204" s="17"/>
      <c r="LVY204" s="17"/>
      <c r="LVZ204" s="17"/>
      <c r="LWA204" s="17"/>
      <c r="LWB204" s="17"/>
      <c r="LWC204" s="17"/>
      <c r="LWD204" s="17"/>
      <c r="LWE204" s="17"/>
      <c r="LWF204" s="17"/>
      <c r="LWG204" s="17"/>
      <c r="LWH204" s="17"/>
      <c r="LWI204" s="17"/>
      <c r="LWJ204" s="17"/>
      <c r="LWK204" s="17"/>
      <c r="LWL204" s="17"/>
      <c r="LWM204" s="17"/>
      <c r="LWN204" s="17"/>
      <c r="LWO204" s="17"/>
      <c r="LWP204" s="17"/>
      <c r="LWQ204" s="17"/>
      <c r="LWR204" s="17"/>
      <c r="LWS204" s="17"/>
      <c r="LWT204" s="17"/>
      <c r="LWU204" s="17"/>
      <c r="LWV204" s="17"/>
      <c r="LWW204" s="17"/>
      <c r="LWX204" s="17"/>
      <c r="LWY204" s="17"/>
      <c r="LWZ204" s="17"/>
      <c r="LXA204" s="17"/>
      <c r="LXB204" s="17"/>
      <c r="LXC204" s="17"/>
      <c r="LXD204" s="17"/>
      <c r="LXE204" s="17"/>
      <c r="LXF204" s="17"/>
      <c r="LXG204" s="17"/>
      <c r="LXH204" s="17"/>
      <c r="LXI204" s="17"/>
      <c r="LXJ204" s="17"/>
      <c r="LXK204" s="17"/>
      <c r="LXL204" s="17"/>
      <c r="LXM204" s="17"/>
      <c r="LXN204" s="17"/>
      <c r="LXO204" s="17"/>
      <c r="LXP204" s="17"/>
      <c r="LXQ204" s="17"/>
      <c r="LXR204" s="17"/>
      <c r="LXS204" s="17"/>
      <c r="LXT204" s="17"/>
      <c r="LXU204" s="17"/>
      <c r="LXV204" s="17"/>
      <c r="LXW204" s="17"/>
      <c r="LXX204" s="17"/>
      <c r="LXY204" s="17"/>
      <c r="LXZ204" s="17"/>
      <c r="LYA204" s="17"/>
      <c r="LYB204" s="17"/>
      <c r="LYC204" s="17"/>
      <c r="LYD204" s="17"/>
      <c r="LYE204" s="17"/>
      <c r="LYF204" s="17"/>
      <c r="LYG204" s="17"/>
      <c r="LYH204" s="17"/>
      <c r="LYI204" s="17"/>
      <c r="LYJ204" s="17"/>
      <c r="LYK204" s="17"/>
      <c r="LYL204" s="17"/>
      <c r="LYM204" s="17"/>
      <c r="LYN204" s="17"/>
      <c r="LYO204" s="17"/>
      <c r="LYP204" s="17"/>
      <c r="LYQ204" s="17"/>
      <c r="LYR204" s="17"/>
      <c r="LYS204" s="17"/>
      <c r="LYT204" s="17"/>
      <c r="LYU204" s="17"/>
      <c r="LYV204" s="17"/>
      <c r="LYW204" s="17"/>
      <c r="LYX204" s="17"/>
      <c r="LYY204" s="17"/>
      <c r="LYZ204" s="17"/>
      <c r="LZA204" s="17"/>
      <c r="LZB204" s="17"/>
      <c r="LZC204" s="17"/>
      <c r="LZD204" s="17"/>
      <c r="LZE204" s="17"/>
      <c r="LZF204" s="17"/>
      <c r="LZG204" s="17"/>
      <c r="LZH204" s="17"/>
      <c r="LZI204" s="17"/>
      <c r="LZJ204" s="17"/>
      <c r="LZK204" s="17"/>
      <c r="LZL204" s="17"/>
      <c r="LZM204" s="17"/>
      <c r="LZN204" s="17"/>
      <c r="LZO204" s="17"/>
      <c r="LZP204" s="17"/>
      <c r="LZQ204" s="17"/>
      <c r="LZR204" s="17"/>
      <c r="LZS204" s="17"/>
      <c r="LZT204" s="17"/>
      <c r="LZU204" s="17"/>
      <c r="LZV204" s="17"/>
      <c r="LZW204" s="17"/>
      <c r="LZX204" s="17"/>
      <c r="LZY204" s="17"/>
      <c r="LZZ204" s="17"/>
      <c r="MAA204" s="17"/>
      <c r="MAB204" s="17"/>
      <c r="MAC204" s="17"/>
      <c r="MAD204" s="17"/>
      <c r="MAE204" s="17"/>
      <c r="MAF204" s="17"/>
      <c r="MAG204" s="17"/>
      <c r="MAH204" s="17"/>
      <c r="MAI204" s="17"/>
      <c r="MAJ204" s="17"/>
      <c r="MAK204" s="17"/>
      <c r="MAL204" s="17"/>
      <c r="MAM204" s="17"/>
      <c r="MAN204" s="17"/>
      <c r="MAO204" s="17"/>
      <c r="MAP204" s="17"/>
      <c r="MAQ204" s="17"/>
      <c r="MAR204" s="17"/>
      <c r="MAS204" s="17"/>
      <c r="MAT204" s="17"/>
      <c r="MAU204" s="17"/>
      <c r="MAV204" s="17"/>
      <c r="MAW204" s="17"/>
      <c r="MAX204" s="17"/>
      <c r="MAY204" s="17"/>
      <c r="MAZ204" s="17"/>
      <c r="MBA204" s="17"/>
      <c r="MBB204" s="17"/>
      <c r="MBC204" s="17"/>
      <c r="MBD204" s="17"/>
      <c r="MBE204" s="17"/>
      <c r="MBF204" s="17"/>
      <c r="MBG204" s="17"/>
      <c r="MBH204" s="17"/>
      <c r="MBI204" s="17"/>
      <c r="MBJ204" s="17"/>
      <c r="MBK204" s="17"/>
      <c r="MBL204" s="17"/>
      <c r="MBM204" s="17"/>
      <c r="MBN204" s="17"/>
      <c r="MBO204" s="17"/>
      <c r="MBP204" s="17"/>
      <c r="MBQ204" s="17"/>
      <c r="MBR204" s="17"/>
      <c r="MBS204" s="17"/>
      <c r="MBT204" s="17"/>
      <c r="MBU204" s="17"/>
      <c r="MBV204" s="17"/>
      <c r="MBW204" s="17"/>
      <c r="MBX204" s="17"/>
      <c r="MBY204" s="17"/>
      <c r="MBZ204" s="17"/>
      <c r="MCA204" s="17"/>
      <c r="MCB204" s="17"/>
      <c r="MCC204" s="17"/>
      <c r="MCD204" s="17"/>
      <c r="MCE204" s="17"/>
      <c r="MCF204" s="17"/>
      <c r="MCG204" s="17"/>
      <c r="MCH204" s="17"/>
      <c r="MCI204" s="17"/>
      <c r="MCJ204" s="17"/>
      <c r="MCK204" s="17"/>
      <c r="MCL204" s="17"/>
      <c r="MCM204" s="17"/>
      <c r="MCN204" s="17"/>
      <c r="MCO204" s="17"/>
      <c r="MCP204" s="17"/>
      <c r="MCQ204" s="17"/>
      <c r="MCR204" s="17"/>
      <c r="MCS204" s="17"/>
      <c r="MCT204" s="17"/>
      <c r="MCU204" s="17"/>
      <c r="MCV204" s="17"/>
      <c r="MCW204" s="17"/>
      <c r="MCX204" s="17"/>
      <c r="MCY204" s="17"/>
      <c r="MCZ204" s="17"/>
      <c r="MDA204" s="17"/>
      <c r="MDB204" s="17"/>
      <c r="MDC204" s="17"/>
      <c r="MDD204" s="17"/>
      <c r="MDE204" s="17"/>
      <c r="MDF204" s="17"/>
      <c r="MDG204" s="17"/>
      <c r="MDH204" s="17"/>
      <c r="MDI204" s="17"/>
      <c r="MDJ204" s="17"/>
      <c r="MDK204" s="17"/>
      <c r="MDL204" s="17"/>
      <c r="MDM204" s="17"/>
      <c r="MDN204" s="17"/>
      <c r="MDO204" s="17"/>
      <c r="MDP204" s="17"/>
      <c r="MDQ204" s="17"/>
      <c r="MDR204" s="17"/>
      <c r="MDS204" s="17"/>
      <c r="MDT204" s="17"/>
      <c r="MDU204" s="17"/>
      <c r="MDV204" s="17"/>
      <c r="MDW204" s="17"/>
      <c r="MDX204" s="17"/>
      <c r="MDY204" s="17"/>
      <c r="MDZ204" s="17"/>
      <c r="MEA204" s="17"/>
      <c r="MEB204" s="17"/>
      <c r="MEC204" s="17"/>
      <c r="MED204" s="17"/>
      <c r="MEE204" s="17"/>
      <c r="MEF204" s="17"/>
      <c r="MEG204" s="17"/>
      <c r="MEH204" s="17"/>
      <c r="MEI204" s="17"/>
      <c r="MEJ204" s="17"/>
      <c r="MEK204" s="17"/>
      <c r="MEL204" s="17"/>
      <c r="MEM204" s="17"/>
      <c r="MEN204" s="17"/>
      <c r="MEO204" s="17"/>
      <c r="MEP204" s="17"/>
      <c r="MEQ204" s="17"/>
      <c r="MER204" s="17"/>
      <c r="MES204" s="17"/>
      <c r="MET204" s="17"/>
      <c r="MEU204" s="17"/>
      <c r="MEV204" s="17"/>
      <c r="MEW204" s="17"/>
      <c r="MEX204" s="17"/>
      <c r="MEY204" s="17"/>
      <c r="MEZ204" s="17"/>
      <c r="MFA204" s="17"/>
      <c r="MFB204" s="17"/>
      <c r="MFC204" s="17"/>
      <c r="MFD204" s="17"/>
      <c r="MFE204" s="17"/>
      <c r="MFF204" s="17"/>
      <c r="MFG204" s="17"/>
      <c r="MFH204" s="17"/>
      <c r="MFI204" s="17"/>
      <c r="MFJ204" s="17"/>
      <c r="MFK204" s="17"/>
      <c r="MFL204" s="17"/>
      <c r="MFM204" s="17"/>
      <c r="MFN204" s="17"/>
      <c r="MFO204" s="17"/>
      <c r="MFP204" s="17"/>
      <c r="MFQ204" s="17"/>
      <c r="MFR204" s="17"/>
      <c r="MFS204" s="17"/>
      <c r="MFT204" s="17"/>
      <c r="MFU204" s="17"/>
      <c r="MFV204" s="17"/>
      <c r="MFW204" s="17"/>
      <c r="MFX204" s="17"/>
      <c r="MFY204" s="17"/>
      <c r="MFZ204" s="17"/>
      <c r="MGA204" s="17"/>
      <c r="MGB204" s="17"/>
      <c r="MGC204" s="17"/>
      <c r="MGD204" s="17"/>
      <c r="MGE204" s="17"/>
      <c r="MGF204" s="17"/>
      <c r="MGG204" s="17"/>
      <c r="MGH204" s="17"/>
      <c r="MGI204" s="17"/>
      <c r="MGJ204" s="17"/>
      <c r="MGK204" s="17"/>
      <c r="MGL204" s="17"/>
      <c r="MGM204" s="17"/>
      <c r="MGN204" s="17"/>
      <c r="MGO204" s="17"/>
      <c r="MGP204" s="17"/>
      <c r="MGQ204" s="17"/>
      <c r="MGR204" s="17"/>
      <c r="MGS204" s="17"/>
      <c r="MGT204" s="17"/>
      <c r="MGU204" s="17"/>
      <c r="MGV204" s="17"/>
      <c r="MGW204" s="17"/>
      <c r="MGX204" s="17"/>
      <c r="MGY204" s="17"/>
      <c r="MGZ204" s="17"/>
      <c r="MHA204" s="17"/>
      <c r="MHB204" s="17"/>
      <c r="MHC204" s="17"/>
      <c r="MHD204" s="17"/>
      <c r="MHE204" s="17"/>
      <c r="MHF204" s="17"/>
      <c r="MHG204" s="17"/>
      <c r="MHH204" s="17"/>
      <c r="MHI204" s="17"/>
      <c r="MHJ204" s="17"/>
      <c r="MHK204" s="17"/>
      <c r="MHL204" s="17"/>
      <c r="MHM204" s="17"/>
      <c r="MHN204" s="17"/>
      <c r="MHO204" s="17"/>
      <c r="MHP204" s="17"/>
      <c r="MHQ204" s="17"/>
      <c r="MHR204" s="17"/>
      <c r="MHS204" s="17"/>
      <c r="MHT204" s="17"/>
      <c r="MHU204" s="17"/>
      <c r="MHV204" s="17"/>
      <c r="MHW204" s="17"/>
      <c r="MHX204" s="17"/>
      <c r="MHY204" s="17"/>
      <c r="MHZ204" s="17"/>
      <c r="MIA204" s="17"/>
      <c r="MIB204" s="17"/>
      <c r="MIC204" s="17"/>
      <c r="MID204" s="17"/>
      <c r="MIE204" s="17"/>
      <c r="MIF204" s="17"/>
      <c r="MIG204" s="17"/>
      <c r="MIH204" s="17"/>
      <c r="MII204" s="17"/>
      <c r="MIJ204" s="17"/>
      <c r="MIK204" s="17"/>
      <c r="MIL204" s="17"/>
      <c r="MIM204" s="17"/>
      <c r="MIN204" s="17"/>
      <c r="MIO204" s="17"/>
      <c r="MIP204" s="17"/>
      <c r="MIQ204" s="17"/>
      <c r="MIR204" s="17"/>
      <c r="MIS204" s="17"/>
      <c r="MIT204" s="17"/>
      <c r="MIU204" s="17"/>
      <c r="MIV204" s="17"/>
      <c r="MIW204" s="17"/>
      <c r="MIX204" s="17"/>
      <c r="MIY204" s="17"/>
      <c r="MIZ204" s="17"/>
      <c r="MJA204" s="17"/>
      <c r="MJB204" s="17"/>
      <c r="MJC204" s="17"/>
      <c r="MJD204" s="17"/>
      <c r="MJE204" s="17"/>
      <c r="MJF204" s="17"/>
      <c r="MJG204" s="17"/>
      <c r="MJH204" s="17"/>
      <c r="MJI204" s="17"/>
      <c r="MJJ204" s="17"/>
      <c r="MJK204" s="17"/>
      <c r="MJL204" s="17"/>
      <c r="MJM204" s="17"/>
      <c r="MJN204" s="17"/>
      <c r="MJO204" s="17"/>
      <c r="MJP204" s="17"/>
      <c r="MJQ204" s="17"/>
      <c r="MJR204" s="17"/>
      <c r="MJS204" s="17"/>
      <c r="MJT204" s="17"/>
      <c r="MJU204" s="17"/>
      <c r="MJV204" s="17"/>
      <c r="MJW204" s="17"/>
      <c r="MJX204" s="17"/>
      <c r="MJY204" s="17"/>
      <c r="MJZ204" s="17"/>
      <c r="MKA204" s="17"/>
      <c r="MKB204" s="17"/>
      <c r="MKC204" s="17"/>
      <c r="MKD204" s="17"/>
      <c r="MKE204" s="17"/>
      <c r="MKF204" s="17"/>
      <c r="MKG204" s="17"/>
      <c r="MKH204" s="17"/>
      <c r="MKI204" s="17"/>
      <c r="MKJ204" s="17"/>
      <c r="MKK204" s="17"/>
      <c r="MKL204" s="17"/>
      <c r="MKM204" s="17"/>
      <c r="MKN204" s="17"/>
      <c r="MKO204" s="17"/>
      <c r="MKP204" s="17"/>
      <c r="MKQ204" s="17"/>
      <c r="MKR204" s="17"/>
      <c r="MKS204" s="17"/>
      <c r="MKT204" s="17"/>
      <c r="MKU204" s="17"/>
      <c r="MKV204" s="17"/>
      <c r="MKW204" s="17"/>
      <c r="MKX204" s="17"/>
      <c r="MKY204" s="17"/>
      <c r="MKZ204" s="17"/>
      <c r="MLA204" s="17"/>
      <c r="MLB204" s="17"/>
      <c r="MLC204" s="17"/>
      <c r="MLD204" s="17"/>
      <c r="MLE204" s="17"/>
      <c r="MLF204" s="17"/>
      <c r="MLG204" s="17"/>
      <c r="MLH204" s="17"/>
      <c r="MLI204" s="17"/>
      <c r="MLJ204" s="17"/>
      <c r="MLK204" s="17"/>
      <c r="MLL204" s="17"/>
      <c r="MLM204" s="17"/>
      <c r="MLN204" s="17"/>
      <c r="MLO204" s="17"/>
      <c r="MLP204" s="17"/>
      <c r="MLQ204" s="17"/>
      <c r="MLR204" s="17"/>
      <c r="MLS204" s="17"/>
      <c r="MLT204" s="17"/>
      <c r="MLU204" s="17"/>
      <c r="MLV204" s="17"/>
      <c r="MLW204" s="17"/>
      <c r="MLX204" s="17"/>
      <c r="MLY204" s="17"/>
      <c r="MLZ204" s="17"/>
      <c r="MMA204" s="17"/>
      <c r="MMB204" s="17"/>
      <c r="MMC204" s="17"/>
      <c r="MMD204" s="17"/>
      <c r="MME204" s="17"/>
      <c r="MMF204" s="17"/>
      <c r="MMG204" s="17"/>
      <c r="MMH204" s="17"/>
      <c r="MMI204" s="17"/>
      <c r="MMJ204" s="17"/>
      <c r="MMK204" s="17"/>
      <c r="MML204" s="17"/>
      <c r="MMM204" s="17"/>
      <c r="MMN204" s="17"/>
      <c r="MMO204" s="17"/>
      <c r="MMP204" s="17"/>
      <c r="MMQ204" s="17"/>
      <c r="MMR204" s="17"/>
      <c r="MMS204" s="17"/>
      <c r="MMT204" s="17"/>
      <c r="MMU204" s="17"/>
      <c r="MMV204" s="17"/>
      <c r="MMW204" s="17"/>
      <c r="MMX204" s="17"/>
      <c r="MMY204" s="17"/>
      <c r="MMZ204" s="17"/>
      <c r="MNA204" s="17"/>
      <c r="MNB204" s="17"/>
      <c r="MNC204" s="17"/>
      <c r="MND204" s="17"/>
      <c r="MNE204" s="17"/>
      <c r="MNF204" s="17"/>
      <c r="MNG204" s="17"/>
      <c r="MNH204" s="17"/>
      <c r="MNI204" s="17"/>
      <c r="MNJ204" s="17"/>
      <c r="MNK204" s="17"/>
      <c r="MNL204" s="17"/>
      <c r="MNM204" s="17"/>
      <c r="MNN204" s="17"/>
      <c r="MNO204" s="17"/>
      <c r="MNP204" s="17"/>
      <c r="MNQ204" s="17"/>
      <c r="MNR204" s="17"/>
      <c r="MNS204" s="17"/>
      <c r="MNT204" s="17"/>
      <c r="MNU204" s="17"/>
      <c r="MNV204" s="17"/>
      <c r="MNW204" s="17"/>
      <c r="MNX204" s="17"/>
      <c r="MNY204" s="17"/>
      <c r="MNZ204" s="17"/>
      <c r="MOA204" s="17"/>
      <c r="MOB204" s="17"/>
      <c r="MOC204" s="17"/>
      <c r="MOD204" s="17"/>
      <c r="MOE204" s="17"/>
      <c r="MOF204" s="17"/>
      <c r="MOG204" s="17"/>
      <c r="MOH204" s="17"/>
      <c r="MOI204" s="17"/>
      <c r="MOJ204" s="17"/>
      <c r="MOK204" s="17"/>
      <c r="MOL204" s="17"/>
      <c r="MOM204" s="17"/>
      <c r="MON204" s="17"/>
      <c r="MOO204" s="17"/>
      <c r="MOP204" s="17"/>
      <c r="MOQ204" s="17"/>
      <c r="MOR204" s="17"/>
      <c r="MOS204" s="17"/>
      <c r="MOT204" s="17"/>
      <c r="MOU204" s="17"/>
      <c r="MOV204" s="17"/>
      <c r="MOW204" s="17"/>
      <c r="MOX204" s="17"/>
      <c r="MOY204" s="17"/>
      <c r="MOZ204" s="17"/>
      <c r="MPA204" s="17"/>
      <c r="MPB204" s="17"/>
      <c r="MPC204" s="17"/>
      <c r="MPD204" s="17"/>
      <c r="MPE204" s="17"/>
      <c r="MPF204" s="17"/>
      <c r="MPG204" s="17"/>
      <c r="MPH204" s="17"/>
      <c r="MPI204" s="17"/>
      <c r="MPJ204" s="17"/>
      <c r="MPK204" s="17"/>
      <c r="MPL204" s="17"/>
      <c r="MPM204" s="17"/>
      <c r="MPN204" s="17"/>
      <c r="MPO204" s="17"/>
      <c r="MPP204" s="17"/>
      <c r="MPQ204" s="17"/>
      <c r="MPR204" s="17"/>
      <c r="MPS204" s="17"/>
      <c r="MPT204" s="17"/>
      <c r="MPU204" s="17"/>
      <c r="MPV204" s="17"/>
      <c r="MPW204" s="17"/>
      <c r="MPX204" s="17"/>
      <c r="MPY204" s="17"/>
      <c r="MPZ204" s="17"/>
      <c r="MQA204" s="17"/>
      <c r="MQB204" s="17"/>
      <c r="MQC204" s="17"/>
      <c r="MQD204" s="17"/>
      <c r="MQE204" s="17"/>
      <c r="MQF204" s="17"/>
      <c r="MQG204" s="17"/>
      <c r="MQH204" s="17"/>
      <c r="MQI204" s="17"/>
      <c r="MQJ204" s="17"/>
      <c r="MQK204" s="17"/>
      <c r="MQL204" s="17"/>
      <c r="MQM204" s="17"/>
      <c r="MQN204" s="17"/>
      <c r="MQO204" s="17"/>
      <c r="MQP204" s="17"/>
      <c r="MQQ204" s="17"/>
      <c r="MQR204" s="17"/>
      <c r="MQS204" s="17"/>
      <c r="MQT204" s="17"/>
      <c r="MQU204" s="17"/>
      <c r="MQV204" s="17"/>
      <c r="MQW204" s="17"/>
      <c r="MQX204" s="17"/>
      <c r="MQY204" s="17"/>
      <c r="MQZ204" s="17"/>
      <c r="MRA204" s="17"/>
      <c r="MRB204" s="17"/>
      <c r="MRC204" s="17"/>
      <c r="MRD204" s="17"/>
      <c r="MRE204" s="17"/>
      <c r="MRF204" s="17"/>
      <c r="MRG204" s="17"/>
      <c r="MRH204" s="17"/>
      <c r="MRI204" s="17"/>
      <c r="MRJ204" s="17"/>
      <c r="MRK204" s="17"/>
      <c r="MRL204" s="17"/>
      <c r="MRM204" s="17"/>
      <c r="MRN204" s="17"/>
      <c r="MRO204" s="17"/>
      <c r="MRP204" s="17"/>
      <c r="MRQ204" s="17"/>
      <c r="MRR204" s="17"/>
      <c r="MRS204" s="17"/>
      <c r="MRT204" s="17"/>
      <c r="MRU204" s="17"/>
      <c r="MRV204" s="17"/>
      <c r="MRW204" s="17"/>
      <c r="MRX204" s="17"/>
      <c r="MRY204" s="17"/>
      <c r="MRZ204" s="17"/>
      <c r="MSA204" s="17"/>
      <c r="MSB204" s="17"/>
      <c r="MSC204" s="17"/>
      <c r="MSD204" s="17"/>
      <c r="MSE204" s="17"/>
      <c r="MSF204" s="17"/>
      <c r="MSG204" s="17"/>
      <c r="MSH204" s="17"/>
      <c r="MSI204" s="17"/>
      <c r="MSJ204" s="17"/>
      <c r="MSK204" s="17"/>
      <c r="MSL204" s="17"/>
      <c r="MSM204" s="17"/>
      <c r="MSN204" s="17"/>
      <c r="MSO204" s="17"/>
      <c r="MSP204" s="17"/>
      <c r="MSQ204" s="17"/>
      <c r="MSR204" s="17"/>
      <c r="MSS204" s="17"/>
      <c r="MST204" s="17"/>
      <c r="MSU204" s="17"/>
      <c r="MSV204" s="17"/>
      <c r="MSW204" s="17"/>
      <c r="MSX204" s="17"/>
      <c r="MSY204" s="17"/>
      <c r="MSZ204" s="17"/>
      <c r="MTA204" s="17"/>
      <c r="MTB204" s="17"/>
      <c r="MTC204" s="17"/>
      <c r="MTD204" s="17"/>
      <c r="MTE204" s="17"/>
      <c r="MTF204" s="17"/>
      <c r="MTG204" s="17"/>
      <c r="MTH204" s="17"/>
      <c r="MTI204" s="17"/>
      <c r="MTJ204" s="17"/>
      <c r="MTK204" s="17"/>
      <c r="MTL204" s="17"/>
      <c r="MTM204" s="17"/>
      <c r="MTN204" s="17"/>
      <c r="MTO204" s="17"/>
      <c r="MTP204" s="17"/>
      <c r="MTQ204" s="17"/>
      <c r="MTR204" s="17"/>
      <c r="MTS204" s="17"/>
      <c r="MTT204" s="17"/>
      <c r="MTU204" s="17"/>
      <c r="MTV204" s="17"/>
      <c r="MTW204" s="17"/>
      <c r="MTX204" s="17"/>
      <c r="MTY204" s="17"/>
      <c r="MTZ204" s="17"/>
      <c r="MUA204" s="17"/>
      <c r="MUB204" s="17"/>
      <c r="MUC204" s="17"/>
      <c r="MUD204" s="17"/>
      <c r="MUE204" s="17"/>
      <c r="MUF204" s="17"/>
      <c r="MUG204" s="17"/>
      <c r="MUH204" s="17"/>
      <c r="MUI204" s="17"/>
      <c r="MUJ204" s="17"/>
      <c r="MUK204" s="17"/>
      <c r="MUL204" s="17"/>
      <c r="MUM204" s="17"/>
      <c r="MUN204" s="17"/>
      <c r="MUO204" s="17"/>
      <c r="MUP204" s="17"/>
      <c r="MUQ204" s="17"/>
      <c r="MUR204" s="17"/>
      <c r="MUS204" s="17"/>
      <c r="MUT204" s="17"/>
      <c r="MUU204" s="17"/>
      <c r="MUV204" s="17"/>
      <c r="MUW204" s="17"/>
      <c r="MUX204" s="17"/>
      <c r="MUY204" s="17"/>
      <c r="MUZ204" s="17"/>
      <c r="MVA204" s="17"/>
      <c r="MVB204" s="17"/>
      <c r="MVC204" s="17"/>
      <c r="MVD204" s="17"/>
      <c r="MVE204" s="17"/>
      <c r="MVF204" s="17"/>
      <c r="MVG204" s="17"/>
      <c r="MVH204" s="17"/>
      <c r="MVI204" s="17"/>
      <c r="MVJ204" s="17"/>
      <c r="MVK204" s="17"/>
      <c r="MVL204" s="17"/>
      <c r="MVM204" s="17"/>
      <c r="MVN204" s="17"/>
      <c r="MVO204" s="17"/>
      <c r="MVP204" s="17"/>
      <c r="MVQ204" s="17"/>
      <c r="MVR204" s="17"/>
      <c r="MVS204" s="17"/>
      <c r="MVT204" s="17"/>
      <c r="MVU204" s="17"/>
      <c r="MVV204" s="17"/>
      <c r="MVW204" s="17"/>
      <c r="MVX204" s="17"/>
      <c r="MVY204" s="17"/>
      <c r="MVZ204" s="17"/>
      <c r="MWA204" s="17"/>
      <c r="MWB204" s="17"/>
      <c r="MWC204" s="17"/>
      <c r="MWD204" s="17"/>
      <c r="MWE204" s="17"/>
      <c r="MWF204" s="17"/>
      <c r="MWG204" s="17"/>
      <c r="MWH204" s="17"/>
      <c r="MWI204" s="17"/>
      <c r="MWJ204" s="17"/>
      <c r="MWK204" s="17"/>
      <c r="MWL204" s="17"/>
      <c r="MWM204" s="17"/>
      <c r="MWN204" s="17"/>
      <c r="MWO204" s="17"/>
      <c r="MWP204" s="17"/>
      <c r="MWQ204" s="17"/>
      <c r="MWR204" s="17"/>
      <c r="MWS204" s="17"/>
      <c r="MWT204" s="17"/>
      <c r="MWU204" s="17"/>
      <c r="MWV204" s="17"/>
      <c r="MWW204" s="17"/>
      <c r="MWX204" s="17"/>
      <c r="MWY204" s="17"/>
      <c r="MWZ204" s="17"/>
      <c r="MXA204" s="17"/>
      <c r="MXB204" s="17"/>
      <c r="MXC204" s="17"/>
      <c r="MXD204" s="17"/>
      <c r="MXE204" s="17"/>
      <c r="MXF204" s="17"/>
      <c r="MXG204" s="17"/>
      <c r="MXH204" s="17"/>
      <c r="MXI204" s="17"/>
      <c r="MXJ204" s="17"/>
      <c r="MXK204" s="17"/>
      <c r="MXL204" s="17"/>
      <c r="MXM204" s="17"/>
      <c r="MXN204" s="17"/>
      <c r="MXO204" s="17"/>
      <c r="MXP204" s="17"/>
      <c r="MXQ204" s="17"/>
      <c r="MXR204" s="17"/>
      <c r="MXS204" s="17"/>
      <c r="MXT204" s="17"/>
      <c r="MXU204" s="17"/>
      <c r="MXV204" s="17"/>
      <c r="MXW204" s="17"/>
      <c r="MXX204" s="17"/>
      <c r="MXY204" s="17"/>
      <c r="MXZ204" s="17"/>
      <c r="MYA204" s="17"/>
      <c r="MYB204" s="17"/>
      <c r="MYC204" s="17"/>
      <c r="MYD204" s="17"/>
      <c r="MYE204" s="17"/>
      <c r="MYF204" s="17"/>
      <c r="MYG204" s="17"/>
      <c r="MYH204" s="17"/>
      <c r="MYI204" s="17"/>
      <c r="MYJ204" s="17"/>
      <c r="MYK204" s="17"/>
      <c r="MYL204" s="17"/>
      <c r="MYM204" s="17"/>
      <c r="MYN204" s="17"/>
      <c r="MYO204" s="17"/>
      <c r="MYP204" s="17"/>
      <c r="MYQ204" s="17"/>
      <c r="MYR204" s="17"/>
      <c r="MYS204" s="17"/>
      <c r="MYT204" s="17"/>
      <c r="MYU204" s="17"/>
      <c r="MYV204" s="17"/>
      <c r="MYW204" s="17"/>
      <c r="MYX204" s="17"/>
      <c r="MYY204" s="17"/>
      <c r="MYZ204" s="17"/>
      <c r="MZA204" s="17"/>
      <c r="MZB204" s="17"/>
      <c r="MZC204" s="17"/>
      <c r="MZD204" s="17"/>
      <c r="MZE204" s="17"/>
      <c r="MZF204" s="17"/>
      <c r="MZG204" s="17"/>
      <c r="MZH204" s="17"/>
      <c r="MZI204" s="17"/>
      <c r="MZJ204" s="17"/>
      <c r="MZK204" s="17"/>
      <c r="MZL204" s="17"/>
      <c r="MZM204" s="17"/>
      <c r="MZN204" s="17"/>
      <c r="MZO204" s="17"/>
      <c r="MZP204" s="17"/>
      <c r="MZQ204" s="17"/>
      <c r="MZR204" s="17"/>
      <c r="MZS204" s="17"/>
      <c r="MZT204" s="17"/>
      <c r="MZU204" s="17"/>
      <c r="MZV204" s="17"/>
      <c r="MZW204" s="17"/>
      <c r="MZX204" s="17"/>
      <c r="MZY204" s="17"/>
      <c r="MZZ204" s="17"/>
      <c r="NAA204" s="17"/>
      <c r="NAB204" s="17"/>
      <c r="NAC204" s="17"/>
      <c r="NAD204" s="17"/>
      <c r="NAE204" s="17"/>
      <c r="NAF204" s="17"/>
      <c r="NAG204" s="17"/>
      <c r="NAH204" s="17"/>
      <c r="NAI204" s="17"/>
      <c r="NAJ204" s="17"/>
      <c r="NAK204" s="17"/>
      <c r="NAL204" s="17"/>
      <c r="NAM204" s="17"/>
      <c r="NAN204" s="17"/>
      <c r="NAO204" s="17"/>
      <c r="NAP204" s="17"/>
      <c r="NAQ204" s="17"/>
      <c r="NAR204" s="17"/>
      <c r="NAS204" s="17"/>
      <c r="NAT204" s="17"/>
      <c r="NAU204" s="17"/>
      <c r="NAV204" s="17"/>
      <c r="NAW204" s="17"/>
      <c r="NAX204" s="17"/>
      <c r="NAY204" s="17"/>
      <c r="NAZ204" s="17"/>
      <c r="NBA204" s="17"/>
      <c r="NBB204" s="17"/>
      <c r="NBC204" s="17"/>
      <c r="NBD204" s="17"/>
      <c r="NBE204" s="17"/>
      <c r="NBF204" s="17"/>
      <c r="NBG204" s="17"/>
      <c r="NBH204" s="17"/>
      <c r="NBI204" s="17"/>
      <c r="NBJ204" s="17"/>
      <c r="NBK204" s="17"/>
      <c r="NBL204" s="17"/>
      <c r="NBM204" s="17"/>
      <c r="NBN204" s="17"/>
      <c r="NBO204" s="17"/>
      <c r="NBP204" s="17"/>
      <c r="NBQ204" s="17"/>
      <c r="NBR204" s="17"/>
      <c r="NBS204" s="17"/>
      <c r="NBT204" s="17"/>
      <c r="NBU204" s="17"/>
      <c r="NBV204" s="17"/>
      <c r="NBW204" s="17"/>
      <c r="NBX204" s="17"/>
      <c r="NBY204" s="17"/>
      <c r="NBZ204" s="17"/>
      <c r="NCA204" s="17"/>
      <c r="NCB204" s="17"/>
      <c r="NCC204" s="17"/>
      <c r="NCD204" s="17"/>
      <c r="NCE204" s="17"/>
      <c r="NCF204" s="17"/>
      <c r="NCG204" s="17"/>
      <c r="NCH204" s="17"/>
      <c r="NCI204" s="17"/>
      <c r="NCJ204" s="17"/>
      <c r="NCK204" s="17"/>
      <c r="NCL204" s="17"/>
      <c r="NCM204" s="17"/>
      <c r="NCN204" s="17"/>
      <c r="NCO204" s="17"/>
      <c r="NCP204" s="17"/>
      <c r="NCQ204" s="17"/>
      <c r="NCR204" s="17"/>
      <c r="NCS204" s="17"/>
      <c r="NCT204" s="17"/>
      <c r="NCU204" s="17"/>
      <c r="NCV204" s="17"/>
      <c r="NCW204" s="17"/>
      <c r="NCX204" s="17"/>
      <c r="NCY204" s="17"/>
      <c r="NCZ204" s="17"/>
      <c r="NDA204" s="17"/>
      <c r="NDB204" s="17"/>
      <c r="NDC204" s="17"/>
      <c r="NDD204" s="17"/>
      <c r="NDE204" s="17"/>
      <c r="NDF204" s="17"/>
      <c r="NDG204" s="17"/>
      <c r="NDH204" s="17"/>
      <c r="NDI204" s="17"/>
      <c r="NDJ204" s="17"/>
      <c r="NDK204" s="17"/>
      <c r="NDL204" s="17"/>
      <c r="NDM204" s="17"/>
      <c r="NDN204" s="17"/>
      <c r="NDO204" s="17"/>
      <c r="NDP204" s="17"/>
      <c r="NDQ204" s="17"/>
      <c r="NDR204" s="17"/>
      <c r="NDS204" s="17"/>
      <c r="NDT204" s="17"/>
      <c r="NDU204" s="17"/>
      <c r="NDV204" s="17"/>
      <c r="NDW204" s="17"/>
      <c r="NDX204" s="17"/>
      <c r="NDY204" s="17"/>
      <c r="NDZ204" s="17"/>
      <c r="NEA204" s="17"/>
      <c r="NEB204" s="17"/>
      <c r="NEC204" s="17"/>
      <c r="NED204" s="17"/>
      <c r="NEE204" s="17"/>
      <c r="NEF204" s="17"/>
      <c r="NEG204" s="17"/>
      <c r="NEH204" s="17"/>
      <c r="NEI204" s="17"/>
      <c r="NEJ204" s="17"/>
      <c r="NEK204" s="17"/>
      <c r="NEL204" s="17"/>
      <c r="NEM204" s="17"/>
      <c r="NEN204" s="17"/>
      <c r="NEO204" s="17"/>
      <c r="NEP204" s="17"/>
      <c r="NEQ204" s="17"/>
      <c r="NER204" s="17"/>
      <c r="NES204" s="17"/>
      <c r="NET204" s="17"/>
      <c r="NEU204" s="17"/>
      <c r="NEV204" s="17"/>
      <c r="NEW204" s="17"/>
      <c r="NEX204" s="17"/>
      <c r="NEY204" s="17"/>
      <c r="NEZ204" s="17"/>
      <c r="NFA204" s="17"/>
      <c r="NFB204" s="17"/>
      <c r="NFC204" s="17"/>
      <c r="NFD204" s="17"/>
      <c r="NFE204" s="17"/>
      <c r="NFF204" s="17"/>
      <c r="NFG204" s="17"/>
      <c r="NFH204" s="17"/>
      <c r="NFI204" s="17"/>
      <c r="NFJ204" s="17"/>
      <c r="NFK204" s="17"/>
      <c r="NFL204" s="17"/>
      <c r="NFM204" s="17"/>
      <c r="NFN204" s="17"/>
      <c r="NFO204" s="17"/>
      <c r="NFP204" s="17"/>
      <c r="NFQ204" s="17"/>
      <c r="NFR204" s="17"/>
      <c r="NFS204" s="17"/>
      <c r="NFT204" s="17"/>
      <c r="NFU204" s="17"/>
      <c r="NFV204" s="17"/>
      <c r="NFW204" s="17"/>
      <c r="NFX204" s="17"/>
      <c r="NFY204" s="17"/>
      <c r="NFZ204" s="17"/>
      <c r="NGA204" s="17"/>
      <c r="NGB204" s="17"/>
      <c r="NGC204" s="17"/>
      <c r="NGD204" s="17"/>
      <c r="NGE204" s="17"/>
      <c r="NGF204" s="17"/>
      <c r="NGG204" s="17"/>
      <c r="NGH204" s="17"/>
      <c r="NGI204" s="17"/>
      <c r="NGJ204" s="17"/>
      <c r="NGK204" s="17"/>
      <c r="NGL204" s="17"/>
      <c r="NGM204" s="17"/>
      <c r="NGN204" s="17"/>
      <c r="NGO204" s="17"/>
      <c r="NGP204" s="17"/>
      <c r="NGQ204" s="17"/>
      <c r="NGR204" s="17"/>
      <c r="NGS204" s="17"/>
      <c r="NGT204" s="17"/>
      <c r="NGU204" s="17"/>
      <c r="NGV204" s="17"/>
      <c r="NGW204" s="17"/>
      <c r="NGX204" s="17"/>
      <c r="NGY204" s="17"/>
      <c r="NGZ204" s="17"/>
      <c r="NHA204" s="17"/>
      <c r="NHB204" s="17"/>
      <c r="NHC204" s="17"/>
      <c r="NHD204" s="17"/>
      <c r="NHE204" s="17"/>
      <c r="NHF204" s="17"/>
      <c r="NHG204" s="17"/>
      <c r="NHH204" s="17"/>
      <c r="NHI204" s="17"/>
      <c r="NHJ204" s="17"/>
      <c r="NHK204" s="17"/>
      <c r="NHL204" s="17"/>
      <c r="NHM204" s="17"/>
      <c r="NHN204" s="17"/>
      <c r="NHO204" s="17"/>
      <c r="NHP204" s="17"/>
      <c r="NHQ204" s="17"/>
      <c r="NHR204" s="17"/>
      <c r="NHS204" s="17"/>
      <c r="NHT204" s="17"/>
      <c r="NHU204" s="17"/>
      <c r="NHV204" s="17"/>
      <c r="NHW204" s="17"/>
      <c r="NHX204" s="17"/>
      <c r="NHY204" s="17"/>
      <c r="NHZ204" s="17"/>
      <c r="NIA204" s="17"/>
      <c r="NIB204" s="17"/>
      <c r="NIC204" s="17"/>
      <c r="NID204" s="17"/>
      <c r="NIE204" s="17"/>
      <c r="NIF204" s="17"/>
      <c r="NIG204" s="17"/>
      <c r="NIH204" s="17"/>
      <c r="NII204" s="17"/>
      <c r="NIJ204" s="17"/>
      <c r="NIK204" s="17"/>
      <c r="NIL204" s="17"/>
      <c r="NIM204" s="17"/>
      <c r="NIN204" s="17"/>
      <c r="NIO204" s="17"/>
      <c r="NIP204" s="17"/>
      <c r="NIQ204" s="17"/>
      <c r="NIR204" s="17"/>
      <c r="NIS204" s="17"/>
      <c r="NIT204" s="17"/>
      <c r="NIU204" s="17"/>
      <c r="NIV204" s="17"/>
      <c r="NIW204" s="17"/>
      <c r="NIX204" s="17"/>
      <c r="NIY204" s="17"/>
      <c r="NIZ204" s="17"/>
      <c r="NJA204" s="17"/>
      <c r="NJB204" s="17"/>
      <c r="NJC204" s="17"/>
      <c r="NJD204" s="17"/>
      <c r="NJE204" s="17"/>
      <c r="NJF204" s="17"/>
      <c r="NJG204" s="17"/>
      <c r="NJH204" s="17"/>
      <c r="NJI204" s="17"/>
      <c r="NJJ204" s="17"/>
      <c r="NJK204" s="17"/>
      <c r="NJL204" s="17"/>
      <c r="NJM204" s="17"/>
      <c r="NJN204" s="17"/>
      <c r="NJO204" s="17"/>
      <c r="NJP204" s="17"/>
      <c r="NJQ204" s="17"/>
      <c r="NJR204" s="17"/>
      <c r="NJS204" s="17"/>
      <c r="NJT204" s="17"/>
      <c r="NJU204" s="17"/>
      <c r="NJV204" s="17"/>
      <c r="NJW204" s="17"/>
      <c r="NJX204" s="17"/>
      <c r="NJY204" s="17"/>
      <c r="NJZ204" s="17"/>
      <c r="NKA204" s="17"/>
      <c r="NKB204" s="17"/>
      <c r="NKC204" s="17"/>
      <c r="NKD204" s="17"/>
      <c r="NKE204" s="17"/>
      <c r="NKF204" s="17"/>
      <c r="NKG204" s="17"/>
      <c r="NKH204" s="17"/>
      <c r="NKI204" s="17"/>
      <c r="NKJ204" s="17"/>
      <c r="NKK204" s="17"/>
      <c r="NKL204" s="17"/>
      <c r="NKM204" s="17"/>
      <c r="NKN204" s="17"/>
      <c r="NKO204" s="17"/>
      <c r="NKP204" s="17"/>
      <c r="NKQ204" s="17"/>
      <c r="NKR204" s="17"/>
      <c r="NKS204" s="17"/>
      <c r="NKT204" s="17"/>
      <c r="NKU204" s="17"/>
      <c r="NKV204" s="17"/>
      <c r="NKW204" s="17"/>
      <c r="NKX204" s="17"/>
      <c r="NKY204" s="17"/>
      <c r="NKZ204" s="17"/>
      <c r="NLA204" s="17"/>
      <c r="NLB204" s="17"/>
      <c r="NLC204" s="17"/>
      <c r="NLD204" s="17"/>
      <c r="NLE204" s="17"/>
      <c r="NLF204" s="17"/>
      <c r="NLG204" s="17"/>
      <c r="NLH204" s="17"/>
      <c r="NLI204" s="17"/>
      <c r="NLJ204" s="17"/>
      <c r="NLK204" s="17"/>
      <c r="NLL204" s="17"/>
      <c r="NLM204" s="17"/>
      <c r="NLN204" s="17"/>
      <c r="NLO204" s="17"/>
      <c r="NLP204" s="17"/>
      <c r="NLQ204" s="17"/>
      <c r="NLR204" s="17"/>
      <c r="NLS204" s="17"/>
      <c r="NLT204" s="17"/>
      <c r="NLU204" s="17"/>
      <c r="NLV204" s="17"/>
      <c r="NLW204" s="17"/>
      <c r="NLX204" s="17"/>
      <c r="NLY204" s="17"/>
      <c r="NLZ204" s="17"/>
      <c r="NMA204" s="17"/>
      <c r="NMB204" s="17"/>
      <c r="NMC204" s="17"/>
      <c r="NMD204" s="17"/>
      <c r="NME204" s="17"/>
      <c r="NMF204" s="17"/>
      <c r="NMG204" s="17"/>
      <c r="NMH204" s="17"/>
      <c r="NMI204" s="17"/>
      <c r="NMJ204" s="17"/>
      <c r="NMK204" s="17"/>
      <c r="NML204" s="17"/>
      <c r="NMM204" s="17"/>
      <c r="NMN204" s="17"/>
      <c r="NMO204" s="17"/>
      <c r="NMP204" s="17"/>
      <c r="NMQ204" s="17"/>
      <c r="NMR204" s="17"/>
      <c r="NMS204" s="17"/>
      <c r="NMT204" s="17"/>
      <c r="NMU204" s="17"/>
      <c r="NMV204" s="17"/>
      <c r="NMW204" s="17"/>
      <c r="NMX204" s="17"/>
      <c r="NMY204" s="17"/>
      <c r="NMZ204" s="17"/>
      <c r="NNA204" s="17"/>
      <c r="NNB204" s="17"/>
      <c r="NNC204" s="17"/>
      <c r="NND204" s="17"/>
      <c r="NNE204" s="17"/>
      <c r="NNF204" s="17"/>
      <c r="NNG204" s="17"/>
      <c r="NNH204" s="17"/>
      <c r="NNI204" s="17"/>
      <c r="NNJ204" s="17"/>
      <c r="NNK204" s="17"/>
      <c r="NNL204" s="17"/>
      <c r="NNM204" s="17"/>
      <c r="NNN204" s="17"/>
      <c r="NNO204" s="17"/>
      <c r="NNP204" s="17"/>
      <c r="NNQ204" s="17"/>
      <c r="NNR204" s="17"/>
      <c r="NNS204" s="17"/>
      <c r="NNT204" s="17"/>
      <c r="NNU204" s="17"/>
      <c r="NNV204" s="17"/>
      <c r="NNW204" s="17"/>
      <c r="NNX204" s="17"/>
      <c r="NNY204" s="17"/>
      <c r="NNZ204" s="17"/>
      <c r="NOA204" s="17"/>
      <c r="NOB204" s="17"/>
      <c r="NOC204" s="17"/>
      <c r="NOD204" s="17"/>
      <c r="NOE204" s="17"/>
      <c r="NOF204" s="17"/>
      <c r="NOG204" s="17"/>
      <c r="NOH204" s="17"/>
      <c r="NOI204" s="17"/>
      <c r="NOJ204" s="17"/>
      <c r="NOK204" s="17"/>
      <c r="NOL204" s="17"/>
      <c r="NOM204" s="17"/>
      <c r="NON204" s="17"/>
      <c r="NOO204" s="17"/>
      <c r="NOP204" s="17"/>
      <c r="NOQ204" s="17"/>
      <c r="NOR204" s="17"/>
      <c r="NOS204" s="17"/>
      <c r="NOT204" s="17"/>
      <c r="NOU204" s="17"/>
      <c r="NOV204" s="17"/>
      <c r="NOW204" s="17"/>
      <c r="NOX204" s="17"/>
      <c r="NOY204" s="17"/>
      <c r="NOZ204" s="17"/>
      <c r="NPA204" s="17"/>
      <c r="NPB204" s="17"/>
      <c r="NPC204" s="17"/>
      <c r="NPD204" s="17"/>
      <c r="NPE204" s="17"/>
      <c r="NPF204" s="17"/>
      <c r="NPG204" s="17"/>
      <c r="NPH204" s="17"/>
      <c r="NPI204" s="17"/>
      <c r="NPJ204" s="17"/>
      <c r="NPK204" s="17"/>
      <c r="NPL204" s="17"/>
      <c r="NPM204" s="17"/>
      <c r="NPN204" s="17"/>
      <c r="NPO204" s="17"/>
      <c r="NPP204" s="17"/>
      <c r="NPQ204" s="17"/>
      <c r="NPR204" s="17"/>
      <c r="NPS204" s="17"/>
      <c r="NPT204" s="17"/>
      <c r="NPU204" s="17"/>
      <c r="NPV204" s="17"/>
      <c r="NPW204" s="17"/>
      <c r="NPX204" s="17"/>
      <c r="NPY204" s="17"/>
      <c r="NPZ204" s="17"/>
      <c r="NQA204" s="17"/>
      <c r="NQB204" s="17"/>
      <c r="NQC204" s="17"/>
      <c r="NQD204" s="17"/>
      <c r="NQE204" s="17"/>
      <c r="NQF204" s="17"/>
      <c r="NQG204" s="17"/>
      <c r="NQH204" s="17"/>
      <c r="NQI204" s="17"/>
      <c r="NQJ204" s="17"/>
      <c r="NQK204" s="17"/>
      <c r="NQL204" s="17"/>
      <c r="NQM204" s="17"/>
      <c r="NQN204" s="17"/>
      <c r="NQO204" s="17"/>
      <c r="NQP204" s="17"/>
      <c r="NQQ204" s="17"/>
      <c r="NQR204" s="17"/>
      <c r="NQS204" s="17"/>
      <c r="NQT204" s="17"/>
      <c r="NQU204" s="17"/>
      <c r="NQV204" s="17"/>
      <c r="NQW204" s="17"/>
      <c r="NQX204" s="17"/>
      <c r="NQY204" s="17"/>
      <c r="NQZ204" s="17"/>
      <c r="NRA204" s="17"/>
      <c r="NRB204" s="17"/>
      <c r="NRC204" s="17"/>
      <c r="NRD204" s="17"/>
      <c r="NRE204" s="17"/>
      <c r="NRF204" s="17"/>
      <c r="NRG204" s="17"/>
      <c r="NRH204" s="17"/>
      <c r="NRI204" s="17"/>
      <c r="NRJ204" s="17"/>
      <c r="NRK204" s="17"/>
      <c r="NRL204" s="17"/>
      <c r="NRM204" s="17"/>
      <c r="NRN204" s="17"/>
      <c r="NRO204" s="17"/>
      <c r="NRP204" s="17"/>
      <c r="NRQ204" s="17"/>
      <c r="NRR204" s="17"/>
      <c r="NRS204" s="17"/>
      <c r="NRT204" s="17"/>
      <c r="NRU204" s="17"/>
      <c r="NRV204" s="17"/>
      <c r="NRW204" s="17"/>
      <c r="NRX204" s="17"/>
      <c r="NRY204" s="17"/>
      <c r="NRZ204" s="17"/>
      <c r="NSA204" s="17"/>
      <c r="NSB204" s="17"/>
      <c r="NSC204" s="17"/>
      <c r="NSD204" s="17"/>
      <c r="NSE204" s="17"/>
      <c r="NSF204" s="17"/>
      <c r="NSG204" s="17"/>
      <c r="NSH204" s="17"/>
      <c r="NSI204" s="17"/>
      <c r="NSJ204" s="17"/>
      <c r="NSK204" s="17"/>
      <c r="NSL204" s="17"/>
      <c r="NSM204" s="17"/>
      <c r="NSN204" s="17"/>
      <c r="NSO204" s="17"/>
      <c r="NSP204" s="17"/>
      <c r="NSQ204" s="17"/>
      <c r="NSR204" s="17"/>
      <c r="NSS204" s="17"/>
      <c r="NST204" s="17"/>
      <c r="NSU204" s="17"/>
      <c r="NSV204" s="17"/>
      <c r="NSW204" s="17"/>
      <c r="NSX204" s="17"/>
      <c r="NSY204" s="17"/>
      <c r="NSZ204" s="17"/>
      <c r="NTA204" s="17"/>
      <c r="NTB204" s="17"/>
      <c r="NTC204" s="17"/>
      <c r="NTD204" s="17"/>
      <c r="NTE204" s="17"/>
      <c r="NTF204" s="17"/>
      <c r="NTG204" s="17"/>
      <c r="NTH204" s="17"/>
      <c r="NTI204" s="17"/>
      <c r="NTJ204" s="17"/>
      <c r="NTK204" s="17"/>
      <c r="NTL204" s="17"/>
      <c r="NTM204" s="17"/>
      <c r="NTN204" s="17"/>
      <c r="NTO204" s="17"/>
      <c r="NTP204" s="17"/>
      <c r="NTQ204" s="17"/>
      <c r="NTR204" s="17"/>
      <c r="NTS204" s="17"/>
      <c r="NTT204" s="17"/>
      <c r="NTU204" s="17"/>
      <c r="NTV204" s="17"/>
      <c r="NTW204" s="17"/>
      <c r="NTX204" s="17"/>
      <c r="NTY204" s="17"/>
      <c r="NTZ204" s="17"/>
      <c r="NUA204" s="17"/>
      <c r="NUB204" s="17"/>
      <c r="NUC204" s="17"/>
      <c r="NUD204" s="17"/>
      <c r="NUE204" s="17"/>
      <c r="NUF204" s="17"/>
      <c r="NUG204" s="17"/>
      <c r="NUH204" s="17"/>
      <c r="NUI204" s="17"/>
      <c r="NUJ204" s="17"/>
      <c r="NUK204" s="17"/>
      <c r="NUL204" s="17"/>
      <c r="NUM204" s="17"/>
      <c r="NUN204" s="17"/>
      <c r="NUO204" s="17"/>
      <c r="NUP204" s="17"/>
      <c r="NUQ204" s="17"/>
      <c r="NUR204" s="17"/>
      <c r="NUS204" s="17"/>
      <c r="NUT204" s="17"/>
      <c r="NUU204" s="17"/>
      <c r="NUV204" s="17"/>
      <c r="NUW204" s="17"/>
      <c r="NUX204" s="17"/>
      <c r="NUY204" s="17"/>
      <c r="NUZ204" s="17"/>
      <c r="NVA204" s="17"/>
      <c r="NVB204" s="17"/>
      <c r="NVC204" s="17"/>
      <c r="NVD204" s="17"/>
      <c r="NVE204" s="17"/>
      <c r="NVF204" s="17"/>
      <c r="NVG204" s="17"/>
      <c r="NVH204" s="17"/>
      <c r="NVI204" s="17"/>
      <c r="NVJ204" s="17"/>
      <c r="NVK204" s="17"/>
      <c r="NVL204" s="17"/>
      <c r="NVM204" s="17"/>
      <c r="NVN204" s="17"/>
      <c r="NVO204" s="17"/>
      <c r="NVP204" s="17"/>
      <c r="NVQ204" s="17"/>
      <c r="NVR204" s="17"/>
      <c r="NVS204" s="17"/>
      <c r="NVT204" s="17"/>
      <c r="NVU204" s="17"/>
      <c r="NVV204" s="17"/>
      <c r="NVW204" s="17"/>
      <c r="NVX204" s="17"/>
      <c r="NVY204" s="17"/>
      <c r="NVZ204" s="17"/>
      <c r="NWA204" s="17"/>
      <c r="NWB204" s="17"/>
      <c r="NWC204" s="17"/>
      <c r="NWD204" s="17"/>
      <c r="NWE204" s="17"/>
      <c r="NWF204" s="17"/>
      <c r="NWG204" s="17"/>
      <c r="NWH204" s="17"/>
      <c r="NWI204" s="17"/>
      <c r="NWJ204" s="17"/>
      <c r="NWK204" s="17"/>
      <c r="NWL204" s="17"/>
      <c r="NWM204" s="17"/>
      <c r="NWN204" s="17"/>
      <c r="NWO204" s="17"/>
      <c r="NWP204" s="17"/>
      <c r="NWQ204" s="17"/>
      <c r="NWR204" s="17"/>
      <c r="NWS204" s="17"/>
      <c r="NWT204" s="17"/>
      <c r="NWU204" s="17"/>
      <c r="NWV204" s="17"/>
      <c r="NWW204" s="17"/>
      <c r="NWX204" s="17"/>
      <c r="NWY204" s="17"/>
      <c r="NWZ204" s="17"/>
      <c r="NXA204" s="17"/>
      <c r="NXB204" s="17"/>
      <c r="NXC204" s="17"/>
      <c r="NXD204" s="17"/>
      <c r="NXE204" s="17"/>
      <c r="NXF204" s="17"/>
      <c r="NXG204" s="17"/>
      <c r="NXH204" s="17"/>
      <c r="NXI204" s="17"/>
      <c r="NXJ204" s="17"/>
      <c r="NXK204" s="17"/>
      <c r="NXL204" s="17"/>
      <c r="NXM204" s="17"/>
      <c r="NXN204" s="17"/>
      <c r="NXO204" s="17"/>
      <c r="NXP204" s="17"/>
      <c r="NXQ204" s="17"/>
      <c r="NXR204" s="17"/>
      <c r="NXS204" s="17"/>
      <c r="NXT204" s="17"/>
      <c r="NXU204" s="17"/>
      <c r="NXV204" s="17"/>
      <c r="NXW204" s="17"/>
      <c r="NXX204" s="17"/>
      <c r="NXY204" s="17"/>
      <c r="NXZ204" s="17"/>
      <c r="NYA204" s="17"/>
      <c r="NYB204" s="17"/>
      <c r="NYC204" s="17"/>
      <c r="NYD204" s="17"/>
      <c r="NYE204" s="17"/>
      <c r="NYF204" s="17"/>
      <c r="NYG204" s="17"/>
      <c r="NYH204" s="17"/>
      <c r="NYI204" s="17"/>
      <c r="NYJ204" s="17"/>
      <c r="NYK204" s="17"/>
      <c r="NYL204" s="17"/>
      <c r="NYM204" s="17"/>
      <c r="NYN204" s="17"/>
      <c r="NYO204" s="17"/>
      <c r="NYP204" s="17"/>
      <c r="NYQ204" s="17"/>
      <c r="NYR204" s="17"/>
      <c r="NYS204" s="17"/>
      <c r="NYT204" s="17"/>
      <c r="NYU204" s="17"/>
      <c r="NYV204" s="17"/>
      <c r="NYW204" s="17"/>
      <c r="NYX204" s="17"/>
      <c r="NYY204" s="17"/>
      <c r="NYZ204" s="17"/>
      <c r="NZA204" s="17"/>
      <c r="NZB204" s="17"/>
      <c r="NZC204" s="17"/>
      <c r="NZD204" s="17"/>
      <c r="NZE204" s="17"/>
      <c r="NZF204" s="17"/>
      <c r="NZG204" s="17"/>
      <c r="NZH204" s="17"/>
      <c r="NZI204" s="17"/>
      <c r="NZJ204" s="17"/>
      <c r="NZK204" s="17"/>
      <c r="NZL204" s="17"/>
      <c r="NZM204" s="17"/>
      <c r="NZN204" s="17"/>
      <c r="NZO204" s="17"/>
      <c r="NZP204" s="17"/>
      <c r="NZQ204" s="17"/>
      <c r="NZR204" s="17"/>
      <c r="NZS204" s="17"/>
      <c r="NZT204" s="17"/>
      <c r="NZU204" s="17"/>
      <c r="NZV204" s="17"/>
      <c r="NZW204" s="17"/>
      <c r="NZX204" s="17"/>
      <c r="NZY204" s="17"/>
      <c r="NZZ204" s="17"/>
      <c r="OAA204" s="17"/>
      <c r="OAB204" s="17"/>
      <c r="OAC204" s="17"/>
      <c r="OAD204" s="17"/>
      <c r="OAE204" s="17"/>
      <c r="OAF204" s="17"/>
      <c r="OAG204" s="17"/>
      <c r="OAH204" s="17"/>
      <c r="OAI204" s="17"/>
      <c r="OAJ204" s="17"/>
      <c r="OAK204" s="17"/>
      <c r="OAL204" s="17"/>
      <c r="OAM204" s="17"/>
      <c r="OAN204" s="17"/>
      <c r="OAO204" s="17"/>
      <c r="OAP204" s="17"/>
      <c r="OAQ204" s="17"/>
      <c r="OAR204" s="17"/>
      <c r="OAS204" s="17"/>
      <c r="OAT204" s="17"/>
      <c r="OAU204" s="17"/>
      <c r="OAV204" s="17"/>
      <c r="OAW204" s="17"/>
      <c r="OAX204" s="17"/>
      <c r="OAY204" s="17"/>
      <c r="OAZ204" s="17"/>
      <c r="OBA204" s="17"/>
      <c r="OBB204" s="17"/>
      <c r="OBC204" s="17"/>
      <c r="OBD204" s="17"/>
      <c r="OBE204" s="17"/>
      <c r="OBF204" s="17"/>
      <c r="OBG204" s="17"/>
      <c r="OBH204" s="17"/>
      <c r="OBI204" s="17"/>
      <c r="OBJ204" s="17"/>
      <c r="OBK204" s="17"/>
      <c r="OBL204" s="17"/>
      <c r="OBM204" s="17"/>
      <c r="OBN204" s="17"/>
      <c r="OBO204" s="17"/>
      <c r="OBP204" s="17"/>
      <c r="OBQ204" s="17"/>
      <c r="OBR204" s="17"/>
      <c r="OBS204" s="17"/>
      <c r="OBT204" s="17"/>
      <c r="OBU204" s="17"/>
      <c r="OBV204" s="17"/>
      <c r="OBW204" s="17"/>
      <c r="OBX204" s="17"/>
      <c r="OBY204" s="17"/>
      <c r="OBZ204" s="17"/>
      <c r="OCA204" s="17"/>
      <c r="OCB204" s="17"/>
      <c r="OCC204" s="17"/>
      <c r="OCD204" s="17"/>
      <c r="OCE204" s="17"/>
      <c r="OCF204" s="17"/>
      <c r="OCG204" s="17"/>
      <c r="OCH204" s="17"/>
      <c r="OCI204" s="17"/>
      <c r="OCJ204" s="17"/>
      <c r="OCK204" s="17"/>
      <c r="OCL204" s="17"/>
      <c r="OCM204" s="17"/>
      <c r="OCN204" s="17"/>
      <c r="OCO204" s="17"/>
      <c r="OCP204" s="17"/>
      <c r="OCQ204" s="17"/>
      <c r="OCR204" s="17"/>
      <c r="OCS204" s="17"/>
      <c r="OCT204" s="17"/>
      <c r="OCU204" s="17"/>
      <c r="OCV204" s="17"/>
      <c r="OCW204" s="17"/>
      <c r="OCX204" s="17"/>
      <c r="OCY204" s="17"/>
      <c r="OCZ204" s="17"/>
      <c r="ODA204" s="17"/>
      <c r="ODB204" s="17"/>
      <c r="ODC204" s="17"/>
      <c r="ODD204" s="17"/>
      <c r="ODE204" s="17"/>
      <c r="ODF204" s="17"/>
      <c r="ODG204" s="17"/>
      <c r="ODH204" s="17"/>
      <c r="ODI204" s="17"/>
      <c r="ODJ204" s="17"/>
      <c r="ODK204" s="17"/>
      <c r="ODL204" s="17"/>
      <c r="ODM204" s="17"/>
      <c r="ODN204" s="17"/>
      <c r="ODO204" s="17"/>
      <c r="ODP204" s="17"/>
      <c r="ODQ204" s="17"/>
      <c r="ODR204" s="17"/>
      <c r="ODS204" s="17"/>
      <c r="ODT204" s="17"/>
      <c r="ODU204" s="17"/>
      <c r="ODV204" s="17"/>
      <c r="ODW204" s="17"/>
      <c r="ODX204" s="17"/>
      <c r="ODY204" s="17"/>
      <c r="ODZ204" s="17"/>
      <c r="OEA204" s="17"/>
      <c r="OEB204" s="17"/>
      <c r="OEC204" s="17"/>
      <c r="OED204" s="17"/>
      <c r="OEE204" s="17"/>
      <c r="OEF204" s="17"/>
      <c r="OEG204" s="17"/>
      <c r="OEH204" s="17"/>
      <c r="OEI204" s="17"/>
      <c r="OEJ204" s="17"/>
      <c r="OEK204" s="17"/>
      <c r="OEL204" s="17"/>
      <c r="OEM204" s="17"/>
      <c r="OEN204" s="17"/>
      <c r="OEO204" s="17"/>
      <c r="OEP204" s="17"/>
      <c r="OEQ204" s="17"/>
      <c r="OER204" s="17"/>
      <c r="OES204" s="17"/>
      <c r="OET204" s="17"/>
      <c r="OEU204" s="17"/>
      <c r="OEV204" s="17"/>
      <c r="OEW204" s="17"/>
      <c r="OEX204" s="17"/>
      <c r="OEY204" s="17"/>
      <c r="OEZ204" s="17"/>
      <c r="OFA204" s="17"/>
      <c r="OFB204" s="17"/>
      <c r="OFC204" s="17"/>
      <c r="OFD204" s="17"/>
      <c r="OFE204" s="17"/>
      <c r="OFF204" s="17"/>
      <c r="OFG204" s="17"/>
      <c r="OFH204" s="17"/>
      <c r="OFI204" s="17"/>
      <c r="OFJ204" s="17"/>
      <c r="OFK204" s="17"/>
      <c r="OFL204" s="17"/>
      <c r="OFM204" s="17"/>
      <c r="OFN204" s="17"/>
      <c r="OFO204" s="17"/>
      <c r="OFP204" s="17"/>
      <c r="OFQ204" s="17"/>
      <c r="OFR204" s="17"/>
      <c r="OFS204" s="17"/>
      <c r="OFT204" s="17"/>
      <c r="OFU204" s="17"/>
      <c r="OFV204" s="17"/>
      <c r="OFW204" s="17"/>
      <c r="OFX204" s="17"/>
      <c r="OFY204" s="17"/>
      <c r="OFZ204" s="17"/>
      <c r="OGA204" s="17"/>
      <c r="OGB204" s="17"/>
      <c r="OGC204" s="17"/>
      <c r="OGD204" s="17"/>
      <c r="OGE204" s="17"/>
      <c r="OGF204" s="17"/>
      <c r="OGG204" s="17"/>
      <c r="OGH204" s="17"/>
      <c r="OGI204" s="17"/>
      <c r="OGJ204" s="17"/>
      <c r="OGK204" s="17"/>
      <c r="OGL204" s="17"/>
      <c r="OGM204" s="17"/>
      <c r="OGN204" s="17"/>
      <c r="OGO204" s="17"/>
      <c r="OGP204" s="17"/>
      <c r="OGQ204" s="17"/>
      <c r="OGR204" s="17"/>
      <c r="OGS204" s="17"/>
      <c r="OGT204" s="17"/>
      <c r="OGU204" s="17"/>
      <c r="OGV204" s="17"/>
      <c r="OGW204" s="17"/>
      <c r="OGX204" s="17"/>
      <c r="OGY204" s="17"/>
      <c r="OGZ204" s="17"/>
      <c r="OHA204" s="17"/>
      <c r="OHB204" s="17"/>
      <c r="OHC204" s="17"/>
      <c r="OHD204" s="17"/>
      <c r="OHE204" s="17"/>
      <c r="OHF204" s="17"/>
      <c r="OHG204" s="17"/>
      <c r="OHH204" s="17"/>
      <c r="OHI204" s="17"/>
      <c r="OHJ204" s="17"/>
      <c r="OHK204" s="17"/>
      <c r="OHL204" s="17"/>
      <c r="OHM204" s="17"/>
      <c r="OHN204" s="17"/>
      <c r="OHO204" s="17"/>
      <c r="OHP204" s="17"/>
      <c r="OHQ204" s="17"/>
      <c r="OHR204" s="17"/>
      <c r="OHS204" s="17"/>
      <c r="OHT204" s="17"/>
      <c r="OHU204" s="17"/>
      <c r="OHV204" s="17"/>
      <c r="OHW204" s="17"/>
      <c r="OHX204" s="17"/>
      <c r="OHY204" s="17"/>
      <c r="OHZ204" s="17"/>
      <c r="OIA204" s="17"/>
      <c r="OIB204" s="17"/>
      <c r="OIC204" s="17"/>
      <c r="OID204" s="17"/>
      <c r="OIE204" s="17"/>
      <c r="OIF204" s="17"/>
      <c r="OIG204" s="17"/>
      <c r="OIH204" s="17"/>
      <c r="OII204" s="17"/>
      <c r="OIJ204" s="17"/>
      <c r="OIK204" s="17"/>
      <c r="OIL204" s="17"/>
      <c r="OIM204" s="17"/>
      <c r="OIN204" s="17"/>
      <c r="OIO204" s="17"/>
      <c r="OIP204" s="17"/>
      <c r="OIQ204" s="17"/>
      <c r="OIR204" s="17"/>
      <c r="OIS204" s="17"/>
      <c r="OIT204" s="17"/>
      <c r="OIU204" s="17"/>
      <c r="OIV204" s="17"/>
      <c r="OIW204" s="17"/>
      <c r="OIX204" s="17"/>
      <c r="OIY204" s="17"/>
      <c r="OIZ204" s="17"/>
      <c r="OJA204" s="17"/>
      <c r="OJB204" s="17"/>
      <c r="OJC204" s="17"/>
      <c r="OJD204" s="17"/>
      <c r="OJE204" s="17"/>
      <c r="OJF204" s="17"/>
      <c r="OJG204" s="17"/>
      <c r="OJH204" s="17"/>
      <c r="OJI204" s="17"/>
      <c r="OJJ204" s="17"/>
      <c r="OJK204" s="17"/>
      <c r="OJL204" s="17"/>
      <c r="OJM204" s="17"/>
      <c r="OJN204" s="17"/>
      <c r="OJO204" s="17"/>
      <c r="OJP204" s="17"/>
      <c r="OJQ204" s="17"/>
      <c r="OJR204" s="17"/>
      <c r="OJS204" s="17"/>
      <c r="OJT204" s="17"/>
      <c r="OJU204" s="17"/>
      <c r="OJV204" s="17"/>
      <c r="OJW204" s="17"/>
      <c r="OJX204" s="17"/>
      <c r="OJY204" s="17"/>
      <c r="OJZ204" s="17"/>
      <c r="OKA204" s="17"/>
      <c r="OKB204" s="17"/>
      <c r="OKC204" s="17"/>
      <c r="OKD204" s="17"/>
      <c r="OKE204" s="17"/>
      <c r="OKF204" s="17"/>
      <c r="OKG204" s="17"/>
      <c r="OKH204" s="17"/>
      <c r="OKI204" s="17"/>
      <c r="OKJ204" s="17"/>
      <c r="OKK204" s="17"/>
      <c r="OKL204" s="17"/>
      <c r="OKM204" s="17"/>
      <c r="OKN204" s="17"/>
      <c r="OKO204" s="17"/>
      <c r="OKP204" s="17"/>
      <c r="OKQ204" s="17"/>
      <c r="OKR204" s="17"/>
      <c r="OKS204" s="17"/>
      <c r="OKT204" s="17"/>
      <c r="OKU204" s="17"/>
      <c r="OKV204" s="17"/>
      <c r="OKW204" s="17"/>
      <c r="OKX204" s="17"/>
      <c r="OKY204" s="17"/>
      <c r="OKZ204" s="17"/>
      <c r="OLA204" s="17"/>
      <c r="OLB204" s="17"/>
      <c r="OLC204" s="17"/>
      <c r="OLD204" s="17"/>
      <c r="OLE204" s="17"/>
      <c r="OLF204" s="17"/>
      <c r="OLG204" s="17"/>
      <c r="OLH204" s="17"/>
      <c r="OLI204" s="17"/>
      <c r="OLJ204" s="17"/>
      <c r="OLK204" s="17"/>
      <c r="OLL204" s="17"/>
      <c r="OLM204" s="17"/>
      <c r="OLN204" s="17"/>
      <c r="OLO204" s="17"/>
      <c r="OLP204" s="17"/>
      <c r="OLQ204" s="17"/>
      <c r="OLR204" s="17"/>
      <c r="OLS204" s="17"/>
      <c r="OLT204" s="17"/>
      <c r="OLU204" s="17"/>
      <c r="OLV204" s="17"/>
      <c r="OLW204" s="17"/>
      <c r="OLX204" s="17"/>
      <c r="OLY204" s="17"/>
      <c r="OLZ204" s="17"/>
      <c r="OMA204" s="17"/>
      <c r="OMB204" s="17"/>
      <c r="OMC204" s="17"/>
      <c r="OMD204" s="17"/>
      <c r="OME204" s="17"/>
      <c r="OMF204" s="17"/>
      <c r="OMG204" s="17"/>
      <c r="OMH204" s="17"/>
      <c r="OMI204" s="17"/>
      <c r="OMJ204" s="17"/>
      <c r="OMK204" s="17"/>
      <c r="OML204" s="17"/>
      <c r="OMM204" s="17"/>
      <c r="OMN204" s="17"/>
      <c r="OMO204" s="17"/>
      <c r="OMP204" s="17"/>
      <c r="OMQ204" s="17"/>
      <c r="OMR204" s="17"/>
      <c r="OMS204" s="17"/>
      <c r="OMT204" s="17"/>
      <c r="OMU204" s="17"/>
      <c r="OMV204" s="17"/>
      <c r="OMW204" s="17"/>
      <c r="OMX204" s="17"/>
      <c r="OMY204" s="17"/>
      <c r="OMZ204" s="17"/>
      <c r="ONA204" s="17"/>
      <c r="ONB204" s="17"/>
      <c r="ONC204" s="17"/>
      <c r="OND204" s="17"/>
      <c r="ONE204" s="17"/>
      <c r="ONF204" s="17"/>
      <c r="ONG204" s="17"/>
      <c r="ONH204" s="17"/>
      <c r="ONI204" s="17"/>
      <c r="ONJ204" s="17"/>
      <c r="ONK204" s="17"/>
      <c r="ONL204" s="17"/>
      <c r="ONM204" s="17"/>
      <c r="ONN204" s="17"/>
      <c r="ONO204" s="17"/>
      <c r="ONP204" s="17"/>
      <c r="ONQ204" s="17"/>
      <c r="ONR204" s="17"/>
      <c r="ONS204" s="17"/>
      <c r="ONT204" s="17"/>
      <c r="ONU204" s="17"/>
      <c r="ONV204" s="17"/>
      <c r="ONW204" s="17"/>
      <c r="ONX204" s="17"/>
      <c r="ONY204" s="17"/>
      <c r="ONZ204" s="17"/>
      <c r="OOA204" s="17"/>
      <c r="OOB204" s="17"/>
      <c r="OOC204" s="17"/>
      <c r="OOD204" s="17"/>
      <c r="OOE204" s="17"/>
      <c r="OOF204" s="17"/>
      <c r="OOG204" s="17"/>
      <c r="OOH204" s="17"/>
      <c r="OOI204" s="17"/>
      <c r="OOJ204" s="17"/>
      <c r="OOK204" s="17"/>
      <c r="OOL204" s="17"/>
      <c r="OOM204" s="17"/>
      <c r="OON204" s="17"/>
      <c r="OOO204" s="17"/>
      <c r="OOP204" s="17"/>
      <c r="OOQ204" s="17"/>
      <c r="OOR204" s="17"/>
      <c r="OOS204" s="17"/>
      <c r="OOT204" s="17"/>
      <c r="OOU204" s="17"/>
      <c r="OOV204" s="17"/>
      <c r="OOW204" s="17"/>
      <c r="OOX204" s="17"/>
      <c r="OOY204" s="17"/>
      <c r="OOZ204" s="17"/>
      <c r="OPA204" s="17"/>
      <c r="OPB204" s="17"/>
      <c r="OPC204" s="17"/>
      <c r="OPD204" s="17"/>
      <c r="OPE204" s="17"/>
      <c r="OPF204" s="17"/>
      <c r="OPG204" s="17"/>
      <c r="OPH204" s="17"/>
      <c r="OPI204" s="17"/>
      <c r="OPJ204" s="17"/>
      <c r="OPK204" s="17"/>
      <c r="OPL204" s="17"/>
      <c r="OPM204" s="17"/>
      <c r="OPN204" s="17"/>
      <c r="OPO204" s="17"/>
      <c r="OPP204" s="17"/>
      <c r="OPQ204" s="17"/>
      <c r="OPR204" s="17"/>
      <c r="OPS204" s="17"/>
      <c r="OPT204" s="17"/>
      <c r="OPU204" s="17"/>
      <c r="OPV204" s="17"/>
      <c r="OPW204" s="17"/>
      <c r="OPX204" s="17"/>
      <c r="OPY204" s="17"/>
      <c r="OPZ204" s="17"/>
      <c r="OQA204" s="17"/>
      <c r="OQB204" s="17"/>
      <c r="OQC204" s="17"/>
      <c r="OQD204" s="17"/>
      <c r="OQE204" s="17"/>
      <c r="OQF204" s="17"/>
      <c r="OQG204" s="17"/>
      <c r="OQH204" s="17"/>
      <c r="OQI204" s="17"/>
      <c r="OQJ204" s="17"/>
      <c r="OQK204" s="17"/>
      <c r="OQL204" s="17"/>
      <c r="OQM204" s="17"/>
      <c r="OQN204" s="17"/>
      <c r="OQO204" s="17"/>
      <c r="OQP204" s="17"/>
      <c r="OQQ204" s="17"/>
      <c r="OQR204" s="17"/>
      <c r="OQS204" s="17"/>
      <c r="OQT204" s="17"/>
      <c r="OQU204" s="17"/>
      <c r="OQV204" s="17"/>
      <c r="OQW204" s="17"/>
      <c r="OQX204" s="17"/>
      <c r="OQY204" s="17"/>
      <c r="OQZ204" s="17"/>
      <c r="ORA204" s="17"/>
      <c r="ORB204" s="17"/>
      <c r="ORC204" s="17"/>
      <c r="ORD204" s="17"/>
      <c r="ORE204" s="17"/>
      <c r="ORF204" s="17"/>
      <c r="ORG204" s="17"/>
      <c r="ORH204" s="17"/>
      <c r="ORI204" s="17"/>
      <c r="ORJ204" s="17"/>
      <c r="ORK204" s="17"/>
      <c r="ORL204" s="17"/>
      <c r="ORM204" s="17"/>
      <c r="ORN204" s="17"/>
      <c r="ORO204" s="17"/>
      <c r="ORP204" s="17"/>
      <c r="ORQ204" s="17"/>
      <c r="ORR204" s="17"/>
      <c r="ORS204" s="17"/>
      <c r="ORT204" s="17"/>
      <c r="ORU204" s="17"/>
      <c r="ORV204" s="17"/>
      <c r="ORW204" s="17"/>
      <c r="ORX204" s="17"/>
      <c r="ORY204" s="17"/>
      <c r="ORZ204" s="17"/>
      <c r="OSA204" s="17"/>
      <c r="OSB204" s="17"/>
      <c r="OSC204" s="17"/>
      <c r="OSD204" s="17"/>
      <c r="OSE204" s="17"/>
      <c r="OSF204" s="17"/>
      <c r="OSG204" s="17"/>
      <c r="OSH204" s="17"/>
      <c r="OSI204" s="17"/>
      <c r="OSJ204" s="17"/>
      <c r="OSK204" s="17"/>
      <c r="OSL204" s="17"/>
      <c r="OSM204" s="17"/>
      <c r="OSN204" s="17"/>
      <c r="OSO204" s="17"/>
      <c r="OSP204" s="17"/>
      <c r="OSQ204" s="17"/>
      <c r="OSR204" s="17"/>
      <c r="OSS204" s="17"/>
      <c r="OST204" s="17"/>
      <c r="OSU204" s="17"/>
      <c r="OSV204" s="17"/>
      <c r="OSW204" s="17"/>
      <c r="OSX204" s="17"/>
      <c r="OSY204" s="17"/>
      <c r="OSZ204" s="17"/>
      <c r="OTA204" s="17"/>
      <c r="OTB204" s="17"/>
      <c r="OTC204" s="17"/>
      <c r="OTD204" s="17"/>
      <c r="OTE204" s="17"/>
      <c r="OTF204" s="17"/>
      <c r="OTG204" s="17"/>
      <c r="OTH204" s="17"/>
      <c r="OTI204" s="17"/>
      <c r="OTJ204" s="17"/>
      <c r="OTK204" s="17"/>
      <c r="OTL204" s="17"/>
      <c r="OTM204" s="17"/>
      <c r="OTN204" s="17"/>
      <c r="OTO204" s="17"/>
      <c r="OTP204" s="17"/>
      <c r="OTQ204" s="17"/>
      <c r="OTR204" s="17"/>
      <c r="OTS204" s="17"/>
      <c r="OTT204" s="17"/>
      <c r="OTU204" s="17"/>
      <c r="OTV204" s="17"/>
      <c r="OTW204" s="17"/>
      <c r="OTX204" s="17"/>
      <c r="OTY204" s="17"/>
      <c r="OTZ204" s="17"/>
      <c r="OUA204" s="17"/>
      <c r="OUB204" s="17"/>
      <c r="OUC204" s="17"/>
      <c r="OUD204" s="17"/>
      <c r="OUE204" s="17"/>
      <c r="OUF204" s="17"/>
      <c r="OUG204" s="17"/>
      <c r="OUH204" s="17"/>
      <c r="OUI204" s="17"/>
      <c r="OUJ204" s="17"/>
      <c r="OUK204" s="17"/>
      <c r="OUL204" s="17"/>
      <c r="OUM204" s="17"/>
      <c r="OUN204" s="17"/>
      <c r="OUO204" s="17"/>
      <c r="OUP204" s="17"/>
      <c r="OUQ204" s="17"/>
      <c r="OUR204" s="17"/>
      <c r="OUS204" s="17"/>
      <c r="OUT204" s="17"/>
      <c r="OUU204" s="17"/>
      <c r="OUV204" s="17"/>
      <c r="OUW204" s="17"/>
      <c r="OUX204" s="17"/>
      <c r="OUY204" s="17"/>
      <c r="OUZ204" s="17"/>
      <c r="OVA204" s="17"/>
      <c r="OVB204" s="17"/>
      <c r="OVC204" s="17"/>
      <c r="OVD204" s="17"/>
      <c r="OVE204" s="17"/>
      <c r="OVF204" s="17"/>
      <c r="OVG204" s="17"/>
      <c r="OVH204" s="17"/>
      <c r="OVI204" s="17"/>
      <c r="OVJ204" s="17"/>
      <c r="OVK204" s="17"/>
      <c r="OVL204" s="17"/>
      <c r="OVM204" s="17"/>
      <c r="OVN204" s="17"/>
      <c r="OVO204" s="17"/>
      <c r="OVP204" s="17"/>
      <c r="OVQ204" s="17"/>
      <c r="OVR204" s="17"/>
      <c r="OVS204" s="17"/>
      <c r="OVT204" s="17"/>
      <c r="OVU204" s="17"/>
      <c r="OVV204" s="17"/>
      <c r="OVW204" s="17"/>
      <c r="OVX204" s="17"/>
      <c r="OVY204" s="17"/>
      <c r="OVZ204" s="17"/>
      <c r="OWA204" s="17"/>
      <c r="OWB204" s="17"/>
      <c r="OWC204" s="17"/>
      <c r="OWD204" s="17"/>
      <c r="OWE204" s="17"/>
      <c r="OWF204" s="17"/>
      <c r="OWG204" s="17"/>
      <c r="OWH204" s="17"/>
      <c r="OWI204" s="17"/>
      <c r="OWJ204" s="17"/>
      <c r="OWK204" s="17"/>
      <c r="OWL204" s="17"/>
      <c r="OWM204" s="17"/>
      <c r="OWN204" s="17"/>
      <c r="OWO204" s="17"/>
      <c r="OWP204" s="17"/>
      <c r="OWQ204" s="17"/>
      <c r="OWR204" s="17"/>
      <c r="OWS204" s="17"/>
      <c r="OWT204" s="17"/>
      <c r="OWU204" s="17"/>
      <c r="OWV204" s="17"/>
      <c r="OWW204" s="17"/>
      <c r="OWX204" s="17"/>
      <c r="OWY204" s="17"/>
      <c r="OWZ204" s="17"/>
      <c r="OXA204" s="17"/>
      <c r="OXB204" s="17"/>
      <c r="OXC204" s="17"/>
      <c r="OXD204" s="17"/>
      <c r="OXE204" s="17"/>
      <c r="OXF204" s="17"/>
      <c r="OXG204" s="17"/>
      <c r="OXH204" s="17"/>
      <c r="OXI204" s="17"/>
      <c r="OXJ204" s="17"/>
      <c r="OXK204" s="17"/>
      <c r="OXL204" s="17"/>
      <c r="OXM204" s="17"/>
      <c r="OXN204" s="17"/>
      <c r="OXO204" s="17"/>
      <c r="OXP204" s="17"/>
      <c r="OXQ204" s="17"/>
      <c r="OXR204" s="17"/>
      <c r="OXS204" s="17"/>
      <c r="OXT204" s="17"/>
      <c r="OXU204" s="17"/>
      <c r="OXV204" s="17"/>
      <c r="OXW204" s="17"/>
      <c r="OXX204" s="17"/>
      <c r="OXY204" s="17"/>
      <c r="OXZ204" s="17"/>
      <c r="OYA204" s="17"/>
      <c r="OYB204" s="17"/>
      <c r="OYC204" s="17"/>
      <c r="OYD204" s="17"/>
      <c r="OYE204" s="17"/>
      <c r="OYF204" s="17"/>
      <c r="OYG204" s="17"/>
      <c r="OYH204" s="17"/>
      <c r="OYI204" s="17"/>
      <c r="OYJ204" s="17"/>
      <c r="OYK204" s="17"/>
      <c r="OYL204" s="17"/>
      <c r="OYM204" s="17"/>
      <c r="OYN204" s="17"/>
      <c r="OYO204" s="17"/>
      <c r="OYP204" s="17"/>
      <c r="OYQ204" s="17"/>
      <c r="OYR204" s="17"/>
      <c r="OYS204" s="17"/>
      <c r="OYT204" s="17"/>
      <c r="OYU204" s="17"/>
      <c r="OYV204" s="17"/>
      <c r="OYW204" s="17"/>
      <c r="OYX204" s="17"/>
      <c r="OYY204" s="17"/>
      <c r="OYZ204" s="17"/>
      <c r="OZA204" s="17"/>
      <c r="OZB204" s="17"/>
      <c r="OZC204" s="17"/>
      <c r="OZD204" s="17"/>
      <c r="OZE204" s="17"/>
      <c r="OZF204" s="17"/>
      <c r="OZG204" s="17"/>
      <c r="OZH204" s="17"/>
      <c r="OZI204" s="17"/>
      <c r="OZJ204" s="17"/>
      <c r="OZK204" s="17"/>
      <c r="OZL204" s="17"/>
      <c r="OZM204" s="17"/>
      <c r="OZN204" s="17"/>
      <c r="OZO204" s="17"/>
      <c r="OZP204" s="17"/>
      <c r="OZQ204" s="17"/>
      <c r="OZR204" s="17"/>
      <c r="OZS204" s="17"/>
      <c r="OZT204" s="17"/>
      <c r="OZU204" s="17"/>
      <c r="OZV204" s="17"/>
      <c r="OZW204" s="17"/>
      <c r="OZX204" s="17"/>
      <c r="OZY204" s="17"/>
      <c r="OZZ204" s="17"/>
      <c r="PAA204" s="17"/>
      <c r="PAB204" s="17"/>
      <c r="PAC204" s="17"/>
      <c r="PAD204" s="17"/>
      <c r="PAE204" s="17"/>
      <c r="PAF204" s="17"/>
      <c r="PAG204" s="17"/>
      <c r="PAH204" s="17"/>
      <c r="PAI204" s="17"/>
      <c r="PAJ204" s="17"/>
      <c r="PAK204" s="17"/>
      <c r="PAL204" s="17"/>
      <c r="PAM204" s="17"/>
      <c r="PAN204" s="17"/>
      <c r="PAO204" s="17"/>
      <c r="PAP204" s="17"/>
      <c r="PAQ204" s="17"/>
      <c r="PAR204" s="17"/>
      <c r="PAS204" s="17"/>
      <c r="PAT204" s="17"/>
      <c r="PAU204" s="17"/>
      <c r="PAV204" s="17"/>
      <c r="PAW204" s="17"/>
      <c r="PAX204" s="17"/>
      <c r="PAY204" s="17"/>
      <c r="PAZ204" s="17"/>
      <c r="PBA204" s="17"/>
      <c r="PBB204" s="17"/>
      <c r="PBC204" s="17"/>
      <c r="PBD204" s="17"/>
      <c r="PBE204" s="17"/>
      <c r="PBF204" s="17"/>
      <c r="PBG204" s="17"/>
      <c r="PBH204" s="17"/>
      <c r="PBI204" s="17"/>
      <c r="PBJ204" s="17"/>
      <c r="PBK204" s="17"/>
      <c r="PBL204" s="17"/>
      <c r="PBM204" s="17"/>
      <c r="PBN204" s="17"/>
      <c r="PBO204" s="17"/>
      <c r="PBP204" s="17"/>
      <c r="PBQ204" s="17"/>
      <c r="PBR204" s="17"/>
      <c r="PBS204" s="17"/>
      <c r="PBT204" s="17"/>
      <c r="PBU204" s="17"/>
      <c r="PBV204" s="17"/>
      <c r="PBW204" s="17"/>
      <c r="PBX204" s="17"/>
      <c r="PBY204" s="17"/>
      <c r="PBZ204" s="17"/>
      <c r="PCA204" s="17"/>
      <c r="PCB204" s="17"/>
      <c r="PCC204" s="17"/>
      <c r="PCD204" s="17"/>
      <c r="PCE204" s="17"/>
      <c r="PCF204" s="17"/>
      <c r="PCG204" s="17"/>
      <c r="PCH204" s="17"/>
      <c r="PCI204" s="17"/>
      <c r="PCJ204" s="17"/>
      <c r="PCK204" s="17"/>
      <c r="PCL204" s="17"/>
      <c r="PCM204" s="17"/>
      <c r="PCN204" s="17"/>
      <c r="PCO204" s="17"/>
      <c r="PCP204" s="17"/>
      <c r="PCQ204" s="17"/>
      <c r="PCR204" s="17"/>
      <c r="PCS204" s="17"/>
      <c r="PCT204" s="17"/>
      <c r="PCU204" s="17"/>
      <c r="PCV204" s="17"/>
      <c r="PCW204" s="17"/>
      <c r="PCX204" s="17"/>
      <c r="PCY204" s="17"/>
      <c r="PCZ204" s="17"/>
      <c r="PDA204" s="17"/>
      <c r="PDB204" s="17"/>
      <c r="PDC204" s="17"/>
      <c r="PDD204" s="17"/>
      <c r="PDE204" s="17"/>
      <c r="PDF204" s="17"/>
      <c r="PDG204" s="17"/>
      <c r="PDH204" s="17"/>
      <c r="PDI204" s="17"/>
      <c r="PDJ204" s="17"/>
      <c r="PDK204" s="17"/>
      <c r="PDL204" s="17"/>
      <c r="PDM204" s="17"/>
      <c r="PDN204" s="17"/>
      <c r="PDO204" s="17"/>
      <c r="PDP204" s="17"/>
      <c r="PDQ204" s="17"/>
      <c r="PDR204" s="17"/>
      <c r="PDS204" s="17"/>
      <c r="PDT204" s="17"/>
      <c r="PDU204" s="17"/>
      <c r="PDV204" s="17"/>
      <c r="PDW204" s="17"/>
      <c r="PDX204" s="17"/>
      <c r="PDY204" s="17"/>
      <c r="PDZ204" s="17"/>
      <c r="PEA204" s="17"/>
      <c r="PEB204" s="17"/>
      <c r="PEC204" s="17"/>
      <c r="PED204" s="17"/>
      <c r="PEE204" s="17"/>
      <c r="PEF204" s="17"/>
      <c r="PEG204" s="17"/>
      <c r="PEH204" s="17"/>
      <c r="PEI204" s="17"/>
      <c r="PEJ204" s="17"/>
      <c r="PEK204" s="17"/>
      <c r="PEL204" s="17"/>
      <c r="PEM204" s="17"/>
      <c r="PEN204" s="17"/>
      <c r="PEO204" s="17"/>
      <c r="PEP204" s="17"/>
      <c r="PEQ204" s="17"/>
      <c r="PER204" s="17"/>
      <c r="PES204" s="17"/>
      <c r="PET204" s="17"/>
      <c r="PEU204" s="17"/>
      <c r="PEV204" s="17"/>
      <c r="PEW204" s="17"/>
      <c r="PEX204" s="17"/>
      <c r="PEY204" s="17"/>
      <c r="PEZ204" s="17"/>
      <c r="PFA204" s="17"/>
      <c r="PFB204" s="17"/>
      <c r="PFC204" s="17"/>
      <c r="PFD204" s="17"/>
      <c r="PFE204" s="17"/>
      <c r="PFF204" s="17"/>
      <c r="PFG204" s="17"/>
      <c r="PFH204" s="17"/>
      <c r="PFI204" s="17"/>
      <c r="PFJ204" s="17"/>
      <c r="PFK204" s="17"/>
      <c r="PFL204" s="17"/>
      <c r="PFM204" s="17"/>
      <c r="PFN204" s="17"/>
      <c r="PFO204" s="17"/>
      <c r="PFP204" s="17"/>
      <c r="PFQ204" s="17"/>
      <c r="PFR204" s="17"/>
      <c r="PFS204" s="17"/>
      <c r="PFT204" s="17"/>
      <c r="PFU204" s="17"/>
      <c r="PFV204" s="17"/>
      <c r="PFW204" s="17"/>
      <c r="PFX204" s="17"/>
      <c r="PFY204" s="17"/>
      <c r="PFZ204" s="17"/>
      <c r="PGA204" s="17"/>
      <c r="PGB204" s="17"/>
      <c r="PGC204" s="17"/>
      <c r="PGD204" s="17"/>
      <c r="PGE204" s="17"/>
      <c r="PGF204" s="17"/>
      <c r="PGG204" s="17"/>
      <c r="PGH204" s="17"/>
      <c r="PGI204" s="17"/>
      <c r="PGJ204" s="17"/>
      <c r="PGK204" s="17"/>
      <c r="PGL204" s="17"/>
      <c r="PGM204" s="17"/>
      <c r="PGN204" s="17"/>
      <c r="PGO204" s="17"/>
      <c r="PGP204" s="17"/>
      <c r="PGQ204" s="17"/>
      <c r="PGR204" s="17"/>
      <c r="PGS204" s="17"/>
      <c r="PGT204" s="17"/>
      <c r="PGU204" s="17"/>
      <c r="PGV204" s="17"/>
      <c r="PGW204" s="17"/>
      <c r="PGX204" s="17"/>
      <c r="PGY204" s="17"/>
      <c r="PGZ204" s="17"/>
      <c r="PHA204" s="17"/>
      <c r="PHB204" s="17"/>
      <c r="PHC204" s="17"/>
      <c r="PHD204" s="17"/>
      <c r="PHE204" s="17"/>
      <c r="PHF204" s="17"/>
      <c r="PHG204" s="17"/>
      <c r="PHH204" s="17"/>
      <c r="PHI204" s="17"/>
      <c r="PHJ204" s="17"/>
      <c r="PHK204" s="17"/>
      <c r="PHL204" s="17"/>
      <c r="PHM204" s="17"/>
      <c r="PHN204" s="17"/>
      <c r="PHO204" s="17"/>
      <c r="PHP204" s="17"/>
      <c r="PHQ204" s="17"/>
      <c r="PHR204" s="17"/>
      <c r="PHS204" s="17"/>
      <c r="PHT204" s="17"/>
      <c r="PHU204" s="17"/>
      <c r="PHV204" s="17"/>
      <c r="PHW204" s="17"/>
      <c r="PHX204" s="17"/>
      <c r="PHY204" s="17"/>
      <c r="PHZ204" s="17"/>
      <c r="PIA204" s="17"/>
      <c r="PIB204" s="17"/>
      <c r="PIC204" s="17"/>
      <c r="PID204" s="17"/>
      <c r="PIE204" s="17"/>
      <c r="PIF204" s="17"/>
      <c r="PIG204" s="17"/>
      <c r="PIH204" s="17"/>
      <c r="PII204" s="17"/>
      <c r="PIJ204" s="17"/>
      <c r="PIK204" s="17"/>
      <c r="PIL204" s="17"/>
      <c r="PIM204" s="17"/>
      <c r="PIN204" s="17"/>
      <c r="PIO204" s="17"/>
      <c r="PIP204" s="17"/>
      <c r="PIQ204" s="17"/>
      <c r="PIR204" s="17"/>
      <c r="PIS204" s="17"/>
      <c r="PIT204" s="17"/>
      <c r="PIU204" s="17"/>
      <c r="PIV204" s="17"/>
      <c r="PIW204" s="17"/>
      <c r="PIX204" s="17"/>
      <c r="PIY204" s="17"/>
      <c r="PIZ204" s="17"/>
      <c r="PJA204" s="17"/>
      <c r="PJB204" s="17"/>
      <c r="PJC204" s="17"/>
      <c r="PJD204" s="17"/>
      <c r="PJE204" s="17"/>
      <c r="PJF204" s="17"/>
      <c r="PJG204" s="17"/>
      <c r="PJH204" s="17"/>
      <c r="PJI204" s="17"/>
      <c r="PJJ204" s="17"/>
      <c r="PJK204" s="17"/>
      <c r="PJL204" s="17"/>
      <c r="PJM204" s="17"/>
      <c r="PJN204" s="17"/>
      <c r="PJO204" s="17"/>
      <c r="PJP204" s="17"/>
      <c r="PJQ204" s="17"/>
      <c r="PJR204" s="17"/>
      <c r="PJS204" s="17"/>
      <c r="PJT204" s="17"/>
      <c r="PJU204" s="17"/>
      <c r="PJV204" s="17"/>
      <c r="PJW204" s="17"/>
      <c r="PJX204" s="17"/>
      <c r="PJY204" s="17"/>
      <c r="PJZ204" s="17"/>
      <c r="PKA204" s="17"/>
      <c r="PKB204" s="17"/>
      <c r="PKC204" s="17"/>
      <c r="PKD204" s="17"/>
      <c r="PKE204" s="17"/>
      <c r="PKF204" s="17"/>
      <c r="PKG204" s="17"/>
      <c r="PKH204" s="17"/>
      <c r="PKI204" s="17"/>
      <c r="PKJ204" s="17"/>
      <c r="PKK204" s="17"/>
      <c r="PKL204" s="17"/>
      <c r="PKM204" s="17"/>
      <c r="PKN204" s="17"/>
      <c r="PKO204" s="17"/>
      <c r="PKP204" s="17"/>
      <c r="PKQ204" s="17"/>
      <c r="PKR204" s="17"/>
      <c r="PKS204" s="17"/>
      <c r="PKT204" s="17"/>
      <c r="PKU204" s="17"/>
      <c r="PKV204" s="17"/>
      <c r="PKW204" s="17"/>
      <c r="PKX204" s="17"/>
      <c r="PKY204" s="17"/>
      <c r="PKZ204" s="17"/>
      <c r="PLA204" s="17"/>
      <c r="PLB204" s="17"/>
      <c r="PLC204" s="17"/>
      <c r="PLD204" s="17"/>
      <c r="PLE204" s="17"/>
      <c r="PLF204" s="17"/>
      <c r="PLG204" s="17"/>
      <c r="PLH204" s="17"/>
      <c r="PLI204" s="17"/>
      <c r="PLJ204" s="17"/>
      <c r="PLK204" s="17"/>
      <c r="PLL204" s="17"/>
      <c r="PLM204" s="17"/>
      <c r="PLN204" s="17"/>
      <c r="PLO204" s="17"/>
      <c r="PLP204" s="17"/>
      <c r="PLQ204" s="17"/>
      <c r="PLR204" s="17"/>
      <c r="PLS204" s="17"/>
      <c r="PLT204" s="17"/>
      <c r="PLU204" s="17"/>
      <c r="PLV204" s="17"/>
      <c r="PLW204" s="17"/>
      <c r="PLX204" s="17"/>
      <c r="PLY204" s="17"/>
      <c r="PLZ204" s="17"/>
      <c r="PMA204" s="17"/>
      <c r="PMB204" s="17"/>
      <c r="PMC204" s="17"/>
      <c r="PMD204" s="17"/>
      <c r="PME204" s="17"/>
      <c r="PMF204" s="17"/>
      <c r="PMG204" s="17"/>
      <c r="PMH204" s="17"/>
      <c r="PMI204" s="17"/>
      <c r="PMJ204" s="17"/>
      <c r="PMK204" s="17"/>
      <c r="PML204" s="17"/>
      <c r="PMM204" s="17"/>
      <c r="PMN204" s="17"/>
      <c r="PMO204" s="17"/>
      <c r="PMP204" s="17"/>
      <c r="PMQ204" s="17"/>
      <c r="PMR204" s="17"/>
      <c r="PMS204" s="17"/>
      <c r="PMT204" s="17"/>
      <c r="PMU204" s="17"/>
      <c r="PMV204" s="17"/>
      <c r="PMW204" s="17"/>
      <c r="PMX204" s="17"/>
      <c r="PMY204" s="17"/>
      <c r="PMZ204" s="17"/>
      <c r="PNA204" s="17"/>
      <c r="PNB204" s="17"/>
      <c r="PNC204" s="17"/>
      <c r="PND204" s="17"/>
      <c r="PNE204" s="17"/>
      <c r="PNF204" s="17"/>
      <c r="PNG204" s="17"/>
      <c r="PNH204" s="17"/>
      <c r="PNI204" s="17"/>
      <c r="PNJ204" s="17"/>
      <c r="PNK204" s="17"/>
      <c r="PNL204" s="17"/>
      <c r="PNM204" s="17"/>
      <c r="PNN204" s="17"/>
      <c r="PNO204" s="17"/>
      <c r="PNP204" s="17"/>
      <c r="PNQ204" s="17"/>
      <c r="PNR204" s="17"/>
      <c r="PNS204" s="17"/>
      <c r="PNT204" s="17"/>
      <c r="PNU204" s="17"/>
      <c r="PNV204" s="17"/>
      <c r="PNW204" s="17"/>
      <c r="PNX204" s="17"/>
      <c r="PNY204" s="17"/>
      <c r="PNZ204" s="17"/>
      <c r="POA204" s="17"/>
      <c r="POB204" s="17"/>
      <c r="POC204" s="17"/>
      <c r="POD204" s="17"/>
      <c r="POE204" s="17"/>
      <c r="POF204" s="17"/>
      <c r="POG204" s="17"/>
      <c r="POH204" s="17"/>
      <c r="POI204" s="17"/>
      <c r="POJ204" s="17"/>
      <c r="POK204" s="17"/>
      <c r="POL204" s="17"/>
      <c r="POM204" s="17"/>
      <c r="PON204" s="17"/>
      <c r="POO204" s="17"/>
      <c r="POP204" s="17"/>
      <c r="POQ204" s="17"/>
      <c r="POR204" s="17"/>
      <c r="POS204" s="17"/>
      <c r="POT204" s="17"/>
      <c r="POU204" s="17"/>
      <c r="POV204" s="17"/>
      <c r="POW204" s="17"/>
      <c r="POX204" s="17"/>
      <c r="POY204" s="17"/>
      <c r="POZ204" s="17"/>
      <c r="PPA204" s="17"/>
      <c r="PPB204" s="17"/>
      <c r="PPC204" s="17"/>
      <c r="PPD204" s="17"/>
      <c r="PPE204" s="17"/>
      <c r="PPF204" s="17"/>
      <c r="PPG204" s="17"/>
      <c r="PPH204" s="17"/>
      <c r="PPI204" s="17"/>
      <c r="PPJ204" s="17"/>
      <c r="PPK204" s="17"/>
      <c r="PPL204" s="17"/>
      <c r="PPM204" s="17"/>
      <c r="PPN204" s="17"/>
      <c r="PPO204" s="17"/>
      <c r="PPP204" s="17"/>
      <c r="PPQ204" s="17"/>
      <c r="PPR204" s="17"/>
      <c r="PPS204" s="17"/>
      <c r="PPT204" s="17"/>
      <c r="PPU204" s="17"/>
      <c r="PPV204" s="17"/>
      <c r="PPW204" s="17"/>
      <c r="PPX204" s="17"/>
      <c r="PPY204" s="17"/>
      <c r="PPZ204" s="17"/>
      <c r="PQA204" s="17"/>
      <c r="PQB204" s="17"/>
      <c r="PQC204" s="17"/>
      <c r="PQD204" s="17"/>
      <c r="PQE204" s="17"/>
      <c r="PQF204" s="17"/>
      <c r="PQG204" s="17"/>
      <c r="PQH204" s="17"/>
      <c r="PQI204" s="17"/>
      <c r="PQJ204" s="17"/>
      <c r="PQK204" s="17"/>
      <c r="PQL204" s="17"/>
      <c r="PQM204" s="17"/>
      <c r="PQN204" s="17"/>
      <c r="PQO204" s="17"/>
      <c r="PQP204" s="17"/>
      <c r="PQQ204" s="17"/>
      <c r="PQR204" s="17"/>
      <c r="PQS204" s="17"/>
      <c r="PQT204" s="17"/>
      <c r="PQU204" s="17"/>
      <c r="PQV204" s="17"/>
      <c r="PQW204" s="17"/>
      <c r="PQX204" s="17"/>
      <c r="PQY204" s="17"/>
      <c r="PQZ204" s="17"/>
      <c r="PRA204" s="17"/>
      <c r="PRB204" s="17"/>
      <c r="PRC204" s="17"/>
      <c r="PRD204" s="17"/>
      <c r="PRE204" s="17"/>
      <c r="PRF204" s="17"/>
      <c r="PRG204" s="17"/>
      <c r="PRH204" s="17"/>
      <c r="PRI204" s="17"/>
      <c r="PRJ204" s="17"/>
      <c r="PRK204" s="17"/>
      <c r="PRL204" s="17"/>
      <c r="PRM204" s="17"/>
      <c r="PRN204" s="17"/>
      <c r="PRO204" s="17"/>
      <c r="PRP204" s="17"/>
      <c r="PRQ204" s="17"/>
      <c r="PRR204" s="17"/>
      <c r="PRS204" s="17"/>
      <c r="PRT204" s="17"/>
      <c r="PRU204" s="17"/>
      <c r="PRV204" s="17"/>
      <c r="PRW204" s="17"/>
      <c r="PRX204" s="17"/>
      <c r="PRY204" s="17"/>
      <c r="PRZ204" s="17"/>
      <c r="PSA204" s="17"/>
      <c r="PSB204" s="17"/>
      <c r="PSC204" s="17"/>
      <c r="PSD204" s="17"/>
      <c r="PSE204" s="17"/>
      <c r="PSF204" s="17"/>
      <c r="PSG204" s="17"/>
      <c r="PSH204" s="17"/>
      <c r="PSI204" s="17"/>
      <c r="PSJ204" s="17"/>
      <c r="PSK204" s="17"/>
      <c r="PSL204" s="17"/>
      <c r="PSM204" s="17"/>
      <c r="PSN204" s="17"/>
      <c r="PSO204" s="17"/>
      <c r="PSP204" s="17"/>
      <c r="PSQ204" s="17"/>
      <c r="PSR204" s="17"/>
      <c r="PSS204" s="17"/>
      <c r="PST204" s="17"/>
      <c r="PSU204" s="17"/>
      <c r="PSV204" s="17"/>
      <c r="PSW204" s="17"/>
      <c r="PSX204" s="17"/>
      <c r="PSY204" s="17"/>
      <c r="PSZ204" s="17"/>
      <c r="PTA204" s="17"/>
      <c r="PTB204" s="17"/>
      <c r="PTC204" s="17"/>
      <c r="PTD204" s="17"/>
      <c r="PTE204" s="17"/>
      <c r="PTF204" s="17"/>
      <c r="PTG204" s="17"/>
      <c r="PTH204" s="17"/>
      <c r="PTI204" s="17"/>
      <c r="PTJ204" s="17"/>
      <c r="PTK204" s="17"/>
      <c r="PTL204" s="17"/>
      <c r="PTM204" s="17"/>
      <c r="PTN204" s="17"/>
      <c r="PTO204" s="17"/>
      <c r="PTP204" s="17"/>
      <c r="PTQ204" s="17"/>
      <c r="PTR204" s="17"/>
      <c r="PTS204" s="17"/>
      <c r="PTT204" s="17"/>
      <c r="PTU204" s="17"/>
      <c r="PTV204" s="17"/>
      <c r="PTW204" s="17"/>
      <c r="PTX204" s="17"/>
      <c r="PTY204" s="17"/>
      <c r="PTZ204" s="17"/>
      <c r="PUA204" s="17"/>
      <c r="PUB204" s="17"/>
      <c r="PUC204" s="17"/>
      <c r="PUD204" s="17"/>
      <c r="PUE204" s="17"/>
      <c r="PUF204" s="17"/>
      <c r="PUG204" s="17"/>
      <c r="PUH204" s="17"/>
      <c r="PUI204" s="17"/>
      <c r="PUJ204" s="17"/>
      <c r="PUK204" s="17"/>
      <c r="PUL204" s="17"/>
      <c r="PUM204" s="17"/>
      <c r="PUN204" s="17"/>
      <c r="PUO204" s="17"/>
      <c r="PUP204" s="17"/>
      <c r="PUQ204" s="17"/>
      <c r="PUR204" s="17"/>
      <c r="PUS204" s="17"/>
      <c r="PUT204" s="17"/>
      <c r="PUU204" s="17"/>
      <c r="PUV204" s="17"/>
      <c r="PUW204" s="17"/>
      <c r="PUX204" s="17"/>
      <c r="PUY204" s="17"/>
      <c r="PUZ204" s="17"/>
      <c r="PVA204" s="17"/>
      <c r="PVB204" s="17"/>
      <c r="PVC204" s="17"/>
      <c r="PVD204" s="17"/>
      <c r="PVE204" s="17"/>
      <c r="PVF204" s="17"/>
      <c r="PVG204" s="17"/>
      <c r="PVH204" s="17"/>
      <c r="PVI204" s="17"/>
      <c r="PVJ204" s="17"/>
      <c r="PVK204" s="17"/>
      <c r="PVL204" s="17"/>
      <c r="PVM204" s="17"/>
      <c r="PVN204" s="17"/>
      <c r="PVO204" s="17"/>
      <c r="PVP204" s="17"/>
      <c r="PVQ204" s="17"/>
      <c r="PVR204" s="17"/>
      <c r="PVS204" s="17"/>
      <c r="PVT204" s="17"/>
      <c r="PVU204" s="17"/>
      <c r="PVV204" s="17"/>
      <c r="PVW204" s="17"/>
      <c r="PVX204" s="17"/>
      <c r="PVY204" s="17"/>
      <c r="PVZ204" s="17"/>
      <c r="PWA204" s="17"/>
      <c r="PWB204" s="17"/>
      <c r="PWC204" s="17"/>
      <c r="PWD204" s="17"/>
      <c r="PWE204" s="17"/>
      <c r="PWF204" s="17"/>
      <c r="PWG204" s="17"/>
      <c r="PWH204" s="17"/>
      <c r="PWI204" s="17"/>
      <c r="PWJ204" s="17"/>
      <c r="PWK204" s="17"/>
      <c r="PWL204" s="17"/>
      <c r="PWM204" s="17"/>
      <c r="PWN204" s="17"/>
      <c r="PWO204" s="17"/>
      <c r="PWP204" s="17"/>
      <c r="PWQ204" s="17"/>
      <c r="PWR204" s="17"/>
      <c r="PWS204" s="17"/>
      <c r="PWT204" s="17"/>
      <c r="PWU204" s="17"/>
      <c r="PWV204" s="17"/>
      <c r="PWW204" s="17"/>
      <c r="PWX204" s="17"/>
      <c r="PWY204" s="17"/>
      <c r="PWZ204" s="17"/>
      <c r="PXA204" s="17"/>
      <c r="PXB204" s="17"/>
      <c r="PXC204" s="17"/>
      <c r="PXD204" s="17"/>
      <c r="PXE204" s="17"/>
      <c r="PXF204" s="17"/>
      <c r="PXG204" s="17"/>
      <c r="PXH204" s="17"/>
      <c r="PXI204" s="17"/>
      <c r="PXJ204" s="17"/>
      <c r="PXK204" s="17"/>
      <c r="PXL204" s="17"/>
      <c r="PXM204" s="17"/>
      <c r="PXN204" s="17"/>
      <c r="PXO204" s="17"/>
      <c r="PXP204" s="17"/>
      <c r="PXQ204" s="17"/>
      <c r="PXR204" s="17"/>
      <c r="PXS204" s="17"/>
      <c r="PXT204" s="17"/>
      <c r="PXU204" s="17"/>
      <c r="PXV204" s="17"/>
      <c r="PXW204" s="17"/>
      <c r="PXX204" s="17"/>
      <c r="PXY204" s="17"/>
      <c r="PXZ204" s="17"/>
      <c r="PYA204" s="17"/>
      <c r="PYB204" s="17"/>
      <c r="PYC204" s="17"/>
      <c r="PYD204" s="17"/>
      <c r="PYE204" s="17"/>
      <c r="PYF204" s="17"/>
      <c r="PYG204" s="17"/>
      <c r="PYH204" s="17"/>
      <c r="PYI204" s="17"/>
      <c r="PYJ204" s="17"/>
      <c r="PYK204" s="17"/>
      <c r="PYL204" s="17"/>
      <c r="PYM204" s="17"/>
      <c r="PYN204" s="17"/>
      <c r="PYO204" s="17"/>
      <c r="PYP204" s="17"/>
      <c r="PYQ204" s="17"/>
      <c r="PYR204" s="17"/>
      <c r="PYS204" s="17"/>
      <c r="PYT204" s="17"/>
      <c r="PYU204" s="17"/>
      <c r="PYV204" s="17"/>
      <c r="PYW204" s="17"/>
      <c r="PYX204" s="17"/>
      <c r="PYY204" s="17"/>
      <c r="PYZ204" s="17"/>
      <c r="PZA204" s="17"/>
      <c r="PZB204" s="17"/>
      <c r="PZC204" s="17"/>
      <c r="PZD204" s="17"/>
      <c r="PZE204" s="17"/>
      <c r="PZF204" s="17"/>
      <c r="PZG204" s="17"/>
      <c r="PZH204" s="17"/>
      <c r="PZI204" s="17"/>
      <c r="PZJ204" s="17"/>
      <c r="PZK204" s="17"/>
      <c r="PZL204" s="17"/>
      <c r="PZM204" s="17"/>
      <c r="PZN204" s="17"/>
      <c r="PZO204" s="17"/>
      <c r="PZP204" s="17"/>
      <c r="PZQ204" s="17"/>
      <c r="PZR204" s="17"/>
      <c r="PZS204" s="17"/>
      <c r="PZT204" s="17"/>
      <c r="PZU204" s="17"/>
      <c r="PZV204" s="17"/>
      <c r="PZW204" s="17"/>
      <c r="PZX204" s="17"/>
      <c r="PZY204" s="17"/>
      <c r="PZZ204" s="17"/>
      <c r="QAA204" s="17"/>
      <c r="QAB204" s="17"/>
      <c r="QAC204" s="17"/>
      <c r="QAD204" s="17"/>
      <c r="QAE204" s="17"/>
      <c r="QAF204" s="17"/>
      <c r="QAG204" s="17"/>
      <c r="QAH204" s="17"/>
      <c r="QAI204" s="17"/>
      <c r="QAJ204" s="17"/>
      <c r="QAK204" s="17"/>
      <c r="QAL204" s="17"/>
      <c r="QAM204" s="17"/>
      <c r="QAN204" s="17"/>
      <c r="QAO204" s="17"/>
      <c r="QAP204" s="17"/>
      <c r="QAQ204" s="17"/>
      <c r="QAR204" s="17"/>
      <c r="QAS204" s="17"/>
      <c r="QAT204" s="17"/>
      <c r="QAU204" s="17"/>
      <c r="QAV204" s="17"/>
      <c r="QAW204" s="17"/>
      <c r="QAX204" s="17"/>
      <c r="QAY204" s="17"/>
      <c r="QAZ204" s="17"/>
      <c r="QBA204" s="17"/>
      <c r="QBB204" s="17"/>
      <c r="QBC204" s="17"/>
      <c r="QBD204" s="17"/>
      <c r="QBE204" s="17"/>
      <c r="QBF204" s="17"/>
      <c r="QBG204" s="17"/>
      <c r="QBH204" s="17"/>
      <c r="QBI204" s="17"/>
      <c r="QBJ204" s="17"/>
      <c r="QBK204" s="17"/>
      <c r="QBL204" s="17"/>
      <c r="QBM204" s="17"/>
      <c r="QBN204" s="17"/>
      <c r="QBO204" s="17"/>
      <c r="QBP204" s="17"/>
      <c r="QBQ204" s="17"/>
      <c r="QBR204" s="17"/>
      <c r="QBS204" s="17"/>
      <c r="QBT204" s="17"/>
      <c r="QBU204" s="17"/>
      <c r="QBV204" s="17"/>
      <c r="QBW204" s="17"/>
      <c r="QBX204" s="17"/>
      <c r="QBY204" s="17"/>
      <c r="QBZ204" s="17"/>
      <c r="QCA204" s="17"/>
      <c r="QCB204" s="17"/>
      <c r="QCC204" s="17"/>
      <c r="QCD204" s="17"/>
      <c r="QCE204" s="17"/>
      <c r="QCF204" s="17"/>
      <c r="QCG204" s="17"/>
      <c r="QCH204" s="17"/>
      <c r="QCI204" s="17"/>
      <c r="QCJ204" s="17"/>
      <c r="QCK204" s="17"/>
      <c r="QCL204" s="17"/>
      <c r="QCM204" s="17"/>
      <c r="QCN204" s="17"/>
      <c r="QCO204" s="17"/>
      <c r="QCP204" s="17"/>
      <c r="QCQ204" s="17"/>
      <c r="QCR204" s="17"/>
      <c r="QCS204" s="17"/>
      <c r="QCT204" s="17"/>
      <c r="QCU204" s="17"/>
      <c r="QCV204" s="17"/>
      <c r="QCW204" s="17"/>
      <c r="QCX204" s="17"/>
      <c r="QCY204" s="17"/>
      <c r="QCZ204" s="17"/>
      <c r="QDA204" s="17"/>
      <c r="QDB204" s="17"/>
      <c r="QDC204" s="17"/>
      <c r="QDD204" s="17"/>
      <c r="QDE204" s="17"/>
      <c r="QDF204" s="17"/>
      <c r="QDG204" s="17"/>
      <c r="QDH204" s="17"/>
      <c r="QDI204" s="17"/>
      <c r="QDJ204" s="17"/>
      <c r="QDK204" s="17"/>
      <c r="QDL204" s="17"/>
      <c r="QDM204" s="17"/>
      <c r="QDN204" s="17"/>
      <c r="QDO204" s="17"/>
      <c r="QDP204" s="17"/>
      <c r="QDQ204" s="17"/>
      <c r="QDR204" s="17"/>
      <c r="QDS204" s="17"/>
      <c r="QDT204" s="17"/>
      <c r="QDU204" s="17"/>
      <c r="QDV204" s="17"/>
      <c r="QDW204" s="17"/>
      <c r="QDX204" s="17"/>
      <c r="QDY204" s="17"/>
      <c r="QDZ204" s="17"/>
      <c r="QEA204" s="17"/>
      <c r="QEB204" s="17"/>
      <c r="QEC204" s="17"/>
      <c r="QED204" s="17"/>
      <c r="QEE204" s="17"/>
      <c r="QEF204" s="17"/>
      <c r="QEG204" s="17"/>
      <c r="QEH204" s="17"/>
      <c r="QEI204" s="17"/>
      <c r="QEJ204" s="17"/>
      <c r="QEK204" s="17"/>
      <c r="QEL204" s="17"/>
      <c r="QEM204" s="17"/>
      <c r="QEN204" s="17"/>
      <c r="QEO204" s="17"/>
      <c r="QEP204" s="17"/>
      <c r="QEQ204" s="17"/>
      <c r="QER204" s="17"/>
      <c r="QES204" s="17"/>
      <c r="QET204" s="17"/>
      <c r="QEU204" s="17"/>
      <c r="QEV204" s="17"/>
      <c r="QEW204" s="17"/>
      <c r="QEX204" s="17"/>
      <c r="QEY204" s="17"/>
      <c r="QEZ204" s="17"/>
      <c r="QFA204" s="17"/>
      <c r="QFB204" s="17"/>
      <c r="QFC204" s="17"/>
      <c r="QFD204" s="17"/>
      <c r="QFE204" s="17"/>
      <c r="QFF204" s="17"/>
      <c r="QFG204" s="17"/>
      <c r="QFH204" s="17"/>
      <c r="QFI204" s="17"/>
      <c r="QFJ204" s="17"/>
      <c r="QFK204" s="17"/>
      <c r="QFL204" s="17"/>
      <c r="QFM204" s="17"/>
      <c r="QFN204" s="17"/>
      <c r="QFO204" s="17"/>
      <c r="QFP204" s="17"/>
      <c r="QFQ204" s="17"/>
      <c r="QFR204" s="17"/>
      <c r="QFS204" s="17"/>
      <c r="QFT204" s="17"/>
      <c r="QFU204" s="17"/>
      <c r="QFV204" s="17"/>
      <c r="QFW204" s="17"/>
      <c r="QFX204" s="17"/>
      <c r="QFY204" s="17"/>
      <c r="QFZ204" s="17"/>
      <c r="QGA204" s="17"/>
      <c r="QGB204" s="17"/>
      <c r="QGC204" s="17"/>
      <c r="QGD204" s="17"/>
      <c r="QGE204" s="17"/>
      <c r="QGF204" s="17"/>
      <c r="QGG204" s="17"/>
      <c r="QGH204" s="17"/>
      <c r="QGI204" s="17"/>
      <c r="QGJ204" s="17"/>
      <c r="QGK204" s="17"/>
      <c r="QGL204" s="17"/>
      <c r="QGM204" s="17"/>
      <c r="QGN204" s="17"/>
      <c r="QGO204" s="17"/>
      <c r="QGP204" s="17"/>
      <c r="QGQ204" s="17"/>
      <c r="QGR204" s="17"/>
      <c r="QGS204" s="17"/>
      <c r="QGT204" s="17"/>
      <c r="QGU204" s="17"/>
      <c r="QGV204" s="17"/>
      <c r="QGW204" s="17"/>
      <c r="QGX204" s="17"/>
      <c r="QGY204" s="17"/>
      <c r="QGZ204" s="17"/>
      <c r="QHA204" s="17"/>
      <c r="QHB204" s="17"/>
      <c r="QHC204" s="17"/>
      <c r="QHD204" s="17"/>
      <c r="QHE204" s="17"/>
      <c r="QHF204" s="17"/>
      <c r="QHG204" s="17"/>
      <c r="QHH204" s="17"/>
      <c r="QHI204" s="17"/>
      <c r="QHJ204" s="17"/>
      <c r="QHK204" s="17"/>
      <c r="QHL204" s="17"/>
      <c r="QHM204" s="17"/>
      <c r="QHN204" s="17"/>
      <c r="QHO204" s="17"/>
      <c r="QHP204" s="17"/>
      <c r="QHQ204" s="17"/>
      <c r="QHR204" s="17"/>
      <c r="QHS204" s="17"/>
      <c r="QHT204" s="17"/>
      <c r="QHU204" s="17"/>
      <c r="QHV204" s="17"/>
      <c r="QHW204" s="17"/>
      <c r="QHX204" s="17"/>
      <c r="QHY204" s="17"/>
      <c r="QHZ204" s="17"/>
      <c r="QIA204" s="17"/>
      <c r="QIB204" s="17"/>
      <c r="QIC204" s="17"/>
      <c r="QID204" s="17"/>
      <c r="QIE204" s="17"/>
      <c r="QIF204" s="17"/>
      <c r="QIG204" s="17"/>
      <c r="QIH204" s="17"/>
      <c r="QII204" s="17"/>
      <c r="QIJ204" s="17"/>
      <c r="QIK204" s="17"/>
      <c r="QIL204" s="17"/>
      <c r="QIM204" s="17"/>
      <c r="QIN204" s="17"/>
      <c r="QIO204" s="17"/>
      <c r="QIP204" s="17"/>
      <c r="QIQ204" s="17"/>
      <c r="QIR204" s="17"/>
      <c r="QIS204" s="17"/>
      <c r="QIT204" s="17"/>
      <c r="QIU204" s="17"/>
      <c r="QIV204" s="17"/>
      <c r="QIW204" s="17"/>
      <c r="QIX204" s="17"/>
      <c r="QIY204" s="17"/>
      <c r="QIZ204" s="17"/>
      <c r="QJA204" s="17"/>
      <c r="QJB204" s="17"/>
      <c r="QJC204" s="17"/>
      <c r="QJD204" s="17"/>
      <c r="QJE204" s="17"/>
      <c r="QJF204" s="17"/>
      <c r="QJG204" s="17"/>
      <c r="QJH204" s="17"/>
      <c r="QJI204" s="17"/>
      <c r="QJJ204" s="17"/>
      <c r="QJK204" s="17"/>
      <c r="QJL204" s="17"/>
      <c r="QJM204" s="17"/>
      <c r="QJN204" s="17"/>
      <c r="QJO204" s="17"/>
      <c r="QJP204" s="17"/>
      <c r="QJQ204" s="17"/>
      <c r="QJR204" s="17"/>
      <c r="QJS204" s="17"/>
      <c r="QJT204" s="17"/>
      <c r="QJU204" s="17"/>
      <c r="QJV204" s="17"/>
      <c r="QJW204" s="17"/>
      <c r="QJX204" s="17"/>
      <c r="QJY204" s="17"/>
      <c r="QJZ204" s="17"/>
      <c r="QKA204" s="17"/>
      <c r="QKB204" s="17"/>
      <c r="QKC204" s="17"/>
      <c r="QKD204" s="17"/>
      <c r="QKE204" s="17"/>
      <c r="QKF204" s="17"/>
      <c r="QKG204" s="17"/>
      <c r="QKH204" s="17"/>
      <c r="QKI204" s="17"/>
      <c r="QKJ204" s="17"/>
      <c r="QKK204" s="17"/>
      <c r="QKL204" s="17"/>
      <c r="QKM204" s="17"/>
      <c r="QKN204" s="17"/>
      <c r="QKO204" s="17"/>
      <c r="QKP204" s="17"/>
      <c r="QKQ204" s="17"/>
      <c r="QKR204" s="17"/>
      <c r="QKS204" s="17"/>
      <c r="QKT204" s="17"/>
      <c r="QKU204" s="17"/>
      <c r="QKV204" s="17"/>
      <c r="QKW204" s="17"/>
      <c r="QKX204" s="17"/>
      <c r="QKY204" s="17"/>
      <c r="QKZ204" s="17"/>
      <c r="QLA204" s="17"/>
      <c r="QLB204" s="17"/>
      <c r="QLC204" s="17"/>
      <c r="QLD204" s="17"/>
      <c r="QLE204" s="17"/>
      <c r="QLF204" s="17"/>
      <c r="QLG204" s="17"/>
      <c r="QLH204" s="17"/>
      <c r="QLI204" s="17"/>
      <c r="QLJ204" s="17"/>
      <c r="QLK204" s="17"/>
      <c r="QLL204" s="17"/>
      <c r="QLM204" s="17"/>
      <c r="QLN204" s="17"/>
      <c r="QLO204" s="17"/>
      <c r="QLP204" s="17"/>
      <c r="QLQ204" s="17"/>
      <c r="QLR204" s="17"/>
      <c r="QLS204" s="17"/>
      <c r="QLT204" s="17"/>
      <c r="QLU204" s="17"/>
      <c r="QLV204" s="17"/>
      <c r="QLW204" s="17"/>
      <c r="QLX204" s="17"/>
      <c r="QLY204" s="17"/>
      <c r="QLZ204" s="17"/>
      <c r="QMA204" s="17"/>
      <c r="QMB204" s="17"/>
      <c r="QMC204" s="17"/>
      <c r="QMD204" s="17"/>
      <c r="QME204" s="17"/>
      <c r="QMF204" s="17"/>
      <c r="QMG204" s="17"/>
      <c r="QMH204" s="17"/>
      <c r="QMI204" s="17"/>
      <c r="QMJ204" s="17"/>
      <c r="QMK204" s="17"/>
      <c r="QML204" s="17"/>
      <c r="QMM204" s="17"/>
      <c r="QMN204" s="17"/>
      <c r="QMO204" s="17"/>
      <c r="QMP204" s="17"/>
      <c r="QMQ204" s="17"/>
      <c r="QMR204" s="17"/>
      <c r="QMS204" s="17"/>
      <c r="QMT204" s="17"/>
      <c r="QMU204" s="17"/>
      <c r="QMV204" s="17"/>
      <c r="QMW204" s="17"/>
      <c r="QMX204" s="17"/>
      <c r="QMY204" s="17"/>
      <c r="QMZ204" s="17"/>
      <c r="QNA204" s="17"/>
      <c r="QNB204" s="17"/>
      <c r="QNC204" s="17"/>
      <c r="QND204" s="17"/>
      <c r="QNE204" s="17"/>
      <c r="QNF204" s="17"/>
      <c r="QNG204" s="17"/>
      <c r="QNH204" s="17"/>
      <c r="QNI204" s="17"/>
      <c r="QNJ204" s="17"/>
      <c r="QNK204" s="17"/>
      <c r="QNL204" s="17"/>
      <c r="QNM204" s="17"/>
      <c r="QNN204" s="17"/>
      <c r="QNO204" s="17"/>
      <c r="QNP204" s="17"/>
      <c r="QNQ204" s="17"/>
      <c r="QNR204" s="17"/>
      <c r="QNS204" s="17"/>
      <c r="QNT204" s="17"/>
      <c r="QNU204" s="17"/>
      <c r="QNV204" s="17"/>
      <c r="QNW204" s="17"/>
      <c r="QNX204" s="17"/>
      <c r="QNY204" s="17"/>
      <c r="QNZ204" s="17"/>
      <c r="QOA204" s="17"/>
      <c r="QOB204" s="17"/>
      <c r="QOC204" s="17"/>
      <c r="QOD204" s="17"/>
      <c r="QOE204" s="17"/>
      <c r="QOF204" s="17"/>
      <c r="QOG204" s="17"/>
      <c r="QOH204" s="17"/>
      <c r="QOI204" s="17"/>
      <c r="QOJ204" s="17"/>
      <c r="QOK204" s="17"/>
      <c r="QOL204" s="17"/>
      <c r="QOM204" s="17"/>
      <c r="QON204" s="17"/>
      <c r="QOO204" s="17"/>
      <c r="QOP204" s="17"/>
      <c r="QOQ204" s="17"/>
      <c r="QOR204" s="17"/>
      <c r="QOS204" s="17"/>
      <c r="QOT204" s="17"/>
      <c r="QOU204" s="17"/>
      <c r="QOV204" s="17"/>
      <c r="QOW204" s="17"/>
      <c r="QOX204" s="17"/>
      <c r="QOY204" s="17"/>
      <c r="QOZ204" s="17"/>
      <c r="QPA204" s="17"/>
      <c r="QPB204" s="17"/>
      <c r="QPC204" s="17"/>
      <c r="QPD204" s="17"/>
      <c r="QPE204" s="17"/>
      <c r="QPF204" s="17"/>
      <c r="QPG204" s="17"/>
      <c r="QPH204" s="17"/>
      <c r="QPI204" s="17"/>
      <c r="QPJ204" s="17"/>
      <c r="QPK204" s="17"/>
      <c r="QPL204" s="17"/>
      <c r="QPM204" s="17"/>
      <c r="QPN204" s="17"/>
      <c r="QPO204" s="17"/>
      <c r="QPP204" s="17"/>
      <c r="QPQ204" s="17"/>
      <c r="QPR204" s="17"/>
      <c r="QPS204" s="17"/>
      <c r="QPT204" s="17"/>
      <c r="QPU204" s="17"/>
      <c r="QPV204" s="17"/>
      <c r="QPW204" s="17"/>
      <c r="QPX204" s="17"/>
      <c r="QPY204" s="17"/>
      <c r="QPZ204" s="17"/>
      <c r="QQA204" s="17"/>
      <c r="QQB204" s="17"/>
      <c r="QQC204" s="17"/>
      <c r="QQD204" s="17"/>
      <c r="QQE204" s="17"/>
      <c r="QQF204" s="17"/>
      <c r="QQG204" s="17"/>
      <c r="QQH204" s="17"/>
      <c r="QQI204" s="17"/>
      <c r="QQJ204" s="17"/>
      <c r="QQK204" s="17"/>
      <c r="QQL204" s="17"/>
      <c r="QQM204" s="17"/>
      <c r="QQN204" s="17"/>
      <c r="QQO204" s="17"/>
      <c r="QQP204" s="17"/>
      <c r="QQQ204" s="17"/>
      <c r="QQR204" s="17"/>
      <c r="QQS204" s="17"/>
      <c r="QQT204" s="17"/>
      <c r="QQU204" s="17"/>
      <c r="QQV204" s="17"/>
      <c r="QQW204" s="17"/>
      <c r="QQX204" s="17"/>
      <c r="QQY204" s="17"/>
      <c r="QQZ204" s="17"/>
      <c r="QRA204" s="17"/>
      <c r="QRB204" s="17"/>
      <c r="QRC204" s="17"/>
      <c r="QRD204" s="17"/>
      <c r="QRE204" s="17"/>
      <c r="QRF204" s="17"/>
      <c r="QRG204" s="17"/>
      <c r="QRH204" s="17"/>
      <c r="QRI204" s="17"/>
      <c r="QRJ204" s="17"/>
      <c r="QRK204" s="17"/>
      <c r="QRL204" s="17"/>
      <c r="QRM204" s="17"/>
      <c r="QRN204" s="17"/>
      <c r="QRO204" s="17"/>
      <c r="QRP204" s="17"/>
      <c r="QRQ204" s="17"/>
      <c r="QRR204" s="17"/>
      <c r="QRS204" s="17"/>
      <c r="QRT204" s="17"/>
      <c r="QRU204" s="17"/>
      <c r="QRV204" s="17"/>
      <c r="QRW204" s="17"/>
      <c r="QRX204" s="17"/>
      <c r="QRY204" s="17"/>
      <c r="QRZ204" s="17"/>
      <c r="QSA204" s="17"/>
      <c r="QSB204" s="17"/>
      <c r="QSC204" s="17"/>
      <c r="QSD204" s="17"/>
      <c r="QSE204" s="17"/>
      <c r="QSF204" s="17"/>
      <c r="QSG204" s="17"/>
      <c r="QSH204" s="17"/>
      <c r="QSI204" s="17"/>
      <c r="QSJ204" s="17"/>
      <c r="QSK204" s="17"/>
      <c r="QSL204" s="17"/>
      <c r="QSM204" s="17"/>
      <c r="QSN204" s="17"/>
      <c r="QSO204" s="17"/>
      <c r="QSP204" s="17"/>
      <c r="QSQ204" s="17"/>
      <c r="QSR204" s="17"/>
      <c r="QSS204" s="17"/>
      <c r="QST204" s="17"/>
      <c r="QSU204" s="17"/>
      <c r="QSV204" s="17"/>
      <c r="QSW204" s="17"/>
      <c r="QSX204" s="17"/>
      <c r="QSY204" s="17"/>
      <c r="QSZ204" s="17"/>
      <c r="QTA204" s="17"/>
      <c r="QTB204" s="17"/>
      <c r="QTC204" s="17"/>
      <c r="QTD204" s="17"/>
      <c r="QTE204" s="17"/>
      <c r="QTF204" s="17"/>
      <c r="QTG204" s="17"/>
      <c r="QTH204" s="17"/>
      <c r="QTI204" s="17"/>
      <c r="QTJ204" s="17"/>
      <c r="QTK204" s="17"/>
      <c r="QTL204" s="17"/>
      <c r="QTM204" s="17"/>
      <c r="QTN204" s="17"/>
      <c r="QTO204" s="17"/>
      <c r="QTP204" s="17"/>
      <c r="QTQ204" s="17"/>
      <c r="QTR204" s="17"/>
      <c r="QTS204" s="17"/>
      <c r="QTT204" s="17"/>
      <c r="QTU204" s="17"/>
      <c r="QTV204" s="17"/>
      <c r="QTW204" s="17"/>
      <c r="QTX204" s="17"/>
      <c r="QTY204" s="17"/>
      <c r="QTZ204" s="17"/>
      <c r="QUA204" s="17"/>
      <c r="QUB204" s="17"/>
      <c r="QUC204" s="17"/>
      <c r="QUD204" s="17"/>
      <c r="QUE204" s="17"/>
      <c r="QUF204" s="17"/>
      <c r="QUG204" s="17"/>
      <c r="QUH204" s="17"/>
      <c r="QUI204" s="17"/>
      <c r="QUJ204" s="17"/>
      <c r="QUK204" s="17"/>
      <c r="QUL204" s="17"/>
      <c r="QUM204" s="17"/>
      <c r="QUN204" s="17"/>
      <c r="QUO204" s="17"/>
      <c r="QUP204" s="17"/>
      <c r="QUQ204" s="17"/>
      <c r="QUR204" s="17"/>
      <c r="QUS204" s="17"/>
      <c r="QUT204" s="17"/>
      <c r="QUU204" s="17"/>
      <c r="QUV204" s="17"/>
      <c r="QUW204" s="17"/>
      <c r="QUX204" s="17"/>
      <c r="QUY204" s="17"/>
      <c r="QUZ204" s="17"/>
      <c r="QVA204" s="17"/>
      <c r="QVB204" s="17"/>
      <c r="QVC204" s="17"/>
      <c r="QVD204" s="17"/>
      <c r="QVE204" s="17"/>
      <c r="QVF204" s="17"/>
      <c r="QVG204" s="17"/>
      <c r="QVH204" s="17"/>
      <c r="QVI204" s="17"/>
      <c r="QVJ204" s="17"/>
      <c r="QVK204" s="17"/>
      <c r="QVL204" s="17"/>
      <c r="QVM204" s="17"/>
      <c r="QVN204" s="17"/>
      <c r="QVO204" s="17"/>
      <c r="QVP204" s="17"/>
      <c r="QVQ204" s="17"/>
      <c r="QVR204" s="17"/>
      <c r="QVS204" s="17"/>
      <c r="QVT204" s="17"/>
      <c r="QVU204" s="17"/>
      <c r="QVV204" s="17"/>
      <c r="QVW204" s="17"/>
      <c r="QVX204" s="17"/>
      <c r="QVY204" s="17"/>
      <c r="QVZ204" s="17"/>
      <c r="QWA204" s="17"/>
      <c r="QWB204" s="17"/>
      <c r="QWC204" s="17"/>
      <c r="QWD204" s="17"/>
      <c r="QWE204" s="17"/>
      <c r="QWF204" s="17"/>
      <c r="QWG204" s="17"/>
      <c r="QWH204" s="17"/>
      <c r="QWI204" s="17"/>
      <c r="QWJ204" s="17"/>
      <c r="QWK204" s="17"/>
      <c r="QWL204" s="17"/>
      <c r="QWM204" s="17"/>
      <c r="QWN204" s="17"/>
      <c r="QWO204" s="17"/>
      <c r="QWP204" s="17"/>
      <c r="QWQ204" s="17"/>
      <c r="QWR204" s="17"/>
      <c r="QWS204" s="17"/>
      <c r="QWT204" s="17"/>
      <c r="QWU204" s="17"/>
      <c r="QWV204" s="17"/>
      <c r="QWW204" s="17"/>
      <c r="QWX204" s="17"/>
      <c r="QWY204" s="17"/>
      <c r="QWZ204" s="17"/>
      <c r="QXA204" s="17"/>
      <c r="QXB204" s="17"/>
      <c r="QXC204" s="17"/>
      <c r="QXD204" s="17"/>
      <c r="QXE204" s="17"/>
      <c r="QXF204" s="17"/>
      <c r="QXG204" s="17"/>
      <c r="QXH204" s="17"/>
      <c r="QXI204" s="17"/>
      <c r="QXJ204" s="17"/>
      <c r="QXK204" s="17"/>
      <c r="QXL204" s="17"/>
      <c r="QXM204" s="17"/>
      <c r="QXN204" s="17"/>
      <c r="QXO204" s="17"/>
      <c r="QXP204" s="17"/>
      <c r="QXQ204" s="17"/>
      <c r="QXR204" s="17"/>
      <c r="QXS204" s="17"/>
      <c r="QXT204" s="17"/>
      <c r="QXU204" s="17"/>
      <c r="QXV204" s="17"/>
      <c r="QXW204" s="17"/>
      <c r="QXX204" s="17"/>
      <c r="QXY204" s="17"/>
      <c r="QXZ204" s="17"/>
      <c r="QYA204" s="17"/>
      <c r="QYB204" s="17"/>
      <c r="QYC204" s="17"/>
      <c r="QYD204" s="17"/>
      <c r="QYE204" s="17"/>
      <c r="QYF204" s="17"/>
      <c r="QYG204" s="17"/>
      <c r="QYH204" s="17"/>
      <c r="QYI204" s="17"/>
      <c r="QYJ204" s="17"/>
      <c r="QYK204" s="17"/>
      <c r="QYL204" s="17"/>
      <c r="QYM204" s="17"/>
      <c r="QYN204" s="17"/>
      <c r="QYO204" s="17"/>
      <c r="QYP204" s="17"/>
      <c r="QYQ204" s="17"/>
      <c r="QYR204" s="17"/>
      <c r="QYS204" s="17"/>
      <c r="QYT204" s="17"/>
      <c r="QYU204" s="17"/>
      <c r="QYV204" s="17"/>
      <c r="QYW204" s="17"/>
      <c r="QYX204" s="17"/>
      <c r="QYY204" s="17"/>
      <c r="QYZ204" s="17"/>
      <c r="QZA204" s="17"/>
      <c r="QZB204" s="17"/>
      <c r="QZC204" s="17"/>
      <c r="QZD204" s="17"/>
      <c r="QZE204" s="17"/>
      <c r="QZF204" s="17"/>
      <c r="QZG204" s="17"/>
      <c r="QZH204" s="17"/>
      <c r="QZI204" s="17"/>
      <c r="QZJ204" s="17"/>
      <c r="QZK204" s="17"/>
      <c r="QZL204" s="17"/>
      <c r="QZM204" s="17"/>
      <c r="QZN204" s="17"/>
      <c r="QZO204" s="17"/>
      <c r="QZP204" s="17"/>
      <c r="QZQ204" s="17"/>
      <c r="QZR204" s="17"/>
      <c r="QZS204" s="17"/>
      <c r="QZT204" s="17"/>
      <c r="QZU204" s="17"/>
      <c r="QZV204" s="17"/>
      <c r="QZW204" s="17"/>
      <c r="QZX204" s="17"/>
      <c r="QZY204" s="17"/>
      <c r="QZZ204" s="17"/>
      <c r="RAA204" s="17"/>
      <c r="RAB204" s="17"/>
      <c r="RAC204" s="17"/>
      <c r="RAD204" s="17"/>
      <c r="RAE204" s="17"/>
      <c r="RAF204" s="17"/>
      <c r="RAG204" s="17"/>
      <c r="RAH204" s="17"/>
      <c r="RAI204" s="17"/>
      <c r="RAJ204" s="17"/>
      <c r="RAK204" s="17"/>
      <c r="RAL204" s="17"/>
      <c r="RAM204" s="17"/>
      <c r="RAN204" s="17"/>
      <c r="RAO204" s="17"/>
      <c r="RAP204" s="17"/>
      <c r="RAQ204" s="17"/>
      <c r="RAR204" s="17"/>
      <c r="RAS204" s="17"/>
      <c r="RAT204" s="17"/>
      <c r="RAU204" s="17"/>
      <c r="RAV204" s="17"/>
      <c r="RAW204" s="17"/>
      <c r="RAX204" s="17"/>
      <c r="RAY204" s="17"/>
      <c r="RAZ204" s="17"/>
      <c r="RBA204" s="17"/>
      <c r="RBB204" s="17"/>
      <c r="RBC204" s="17"/>
      <c r="RBD204" s="17"/>
      <c r="RBE204" s="17"/>
      <c r="RBF204" s="17"/>
      <c r="RBG204" s="17"/>
      <c r="RBH204" s="17"/>
      <c r="RBI204" s="17"/>
      <c r="RBJ204" s="17"/>
      <c r="RBK204" s="17"/>
      <c r="RBL204" s="17"/>
      <c r="RBM204" s="17"/>
      <c r="RBN204" s="17"/>
      <c r="RBO204" s="17"/>
      <c r="RBP204" s="17"/>
      <c r="RBQ204" s="17"/>
      <c r="RBR204" s="17"/>
      <c r="RBS204" s="17"/>
      <c r="RBT204" s="17"/>
      <c r="RBU204" s="17"/>
      <c r="RBV204" s="17"/>
      <c r="RBW204" s="17"/>
      <c r="RBX204" s="17"/>
      <c r="RBY204" s="17"/>
      <c r="RBZ204" s="17"/>
      <c r="RCA204" s="17"/>
      <c r="RCB204" s="17"/>
      <c r="RCC204" s="17"/>
      <c r="RCD204" s="17"/>
      <c r="RCE204" s="17"/>
      <c r="RCF204" s="17"/>
      <c r="RCG204" s="17"/>
      <c r="RCH204" s="17"/>
      <c r="RCI204" s="17"/>
      <c r="RCJ204" s="17"/>
      <c r="RCK204" s="17"/>
      <c r="RCL204" s="17"/>
      <c r="RCM204" s="17"/>
      <c r="RCN204" s="17"/>
      <c r="RCO204" s="17"/>
      <c r="RCP204" s="17"/>
      <c r="RCQ204" s="17"/>
      <c r="RCR204" s="17"/>
      <c r="RCS204" s="17"/>
      <c r="RCT204" s="17"/>
      <c r="RCU204" s="17"/>
      <c r="RCV204" s="17"/>
      <c r="RCW204" s="17"/>
      <c r="RCX204" s="17"/>
      <c r="RCY204" s="17"/>
      <c r="RCZ204" s="17"/>
      <c r="RDA204" s="17"/>
      <c r="RDB204" s="17"/>
      <c r="RDC204" s="17"/>
      <c r="RDD204" s="17"/>
      <c r="RDE204" s="17"/>
      <c r="RDF204" s="17"/>
      <c r="RDG204" s="17"/>
      <c r="RDH204" s="17"/>
      <c r="RDI204" s="17"/>
      <c r="RDJ204" s="17"/>
      <c r="RDK204" s="17"/>
      <c r="RDL204" s="17"/>
      <c r="RDM204" s="17"/>
      <c r="RDN204" s="17"/>
      <c r="RDO204" s="17"/>
      <c r="RDP204" s="17"/>
      <c r="RDQ204" s="17"/>
      <c r="RDR204" s="17"/>
      <c r="RDS204" s="17"/>
      <c r="RDT204" s="17"/>
      <c r="RDU204" s="17"/>
      <c r="RDV204" s="17"/>
      <c r="RDW204" s="17"/>
      <c r="RDX204" s="17"/>
      <c r="RDY204" s="17"/>
      <c r="RDZ204" s="17"/>
      <c r="REA204" s="17"/>
      <c r="REB204" s="17"/>
      <c r="REC204" s="17"/>
      <c r="RED204" s="17"/>
      <c r="REE204" s="17"/>
      <c r="REF204" s="17"/>
      <c r="REG204" s="17"/>
      <c r="REH204" s="17"/>
      <c r="REI204" s="17"/>
      <c r="REJ204" s="17"/>
      <c r="REK204" s="17"/>
      <c r="REL204" s="17"/>
      <c r="REM204" s="17"/>
      <c r="REN204" s="17"/>
      <c r="REO204" s="17"/>
      <c r="REP204" s="17"/>
      <c r="REQ204" s="17"/>
      <c r="RER204" s="17"/>
      <c r="RES204" s="17"/>
      <c r="RET204" s="17"/>
      <c r="REU204" s="17"/>
      <c r="REV204" s="17"/>
      <c r="REW204" s="17"/>
      <c r="REX204" s="17"/>
      <c r="REY204" s="17"/>
      <c r="REZ204" s="17"/>
      <c r="RFA204" s="17"/>
      <c r="RFB204" s="17"/>
      <c r="RFC204" s="17"/>
      <c r="RFD204" s="17"/>
      <c r="RFE204" s="17"/>
      <c r="RFF204" s="17"/>
      <c r="RFG204" s="17"/>
      <c r="RFH204" s="17"/>
      <c r="RFI204" s="17"/>
      <c r="RFJ204" s="17"/>
      <c r="RFK204" s="17"/>
      <c r="RFL204" s="17"/>
      <c r="RFM204" s="17"/>
      <c r="RFN204" s="17"/>
      <c r="RFO204" s="17"/>
      <c r="RFP204" s="17"/>
      <c r="RFQ204" s="17"/>
      <c r="RFR204" s="17"/>
      <c r="RFS204" s="17"/>
      <c r="RFT204" s="17"/>
      <c r="RFU204" s="17"/>
      <c r="RFV204" s="17"/>
      <c r="RFW204" s="17"/>
      <c r="RFX204" s="17"/>
      <c r="RFY204" s="17"/>
      <c r="RFZ204" s="17"/>
      <c r="RGA204" s="17"/>
      <c r="RGB204" s="17"/>
      <c r="RGC204" s="17"/>
      <c r="RGD204" s="17"/>
      <c r="RGE204" s="17"/>
      <c r="RGF204" s="17"/>
      <c r="RGG204" s="17"/>
      <c r="RGH204" s="17"/>
      <c r="RGI204" s="17"/>
      <c r="RGJ204" s="17"/>
      <c r="RGK204" s="17"/>
      <c r="RGL204" s="17"/>
      <c r="RGM204" s="17"/>
      <c r="RGN204" s="17"/>
      <c r="RGO204" s="17"/>
      <c r="RGP204" s="17"/>
      <c r="RGQ204" s="17"/>
      <c r="RGR204" s="17"/>
      <c r="RGS204" s="17"/>
      <c r="RGT204" s="17"/>
      <c r="RGU204" s="17"/>
      <c r="RGV204" s="17"/>
      <c r="RGW204" s="17"/>
      <c r="RGX204" s="17"/>
      <c r="RGY204" s="17"/>
      <c r="RGZ204" s="17"/>
      <c r="RHA204" s="17"/>
      <c r="RHB204" s="17"/>
      <c r="RHC204" s="17"/>
      <c r="RHD204" s="17"/>
      <c r="RHE204" s="17"/>
      <c r="RHF204" s="17"/>
      <c r="RHG204" s="17"/>
      <c r="RHH204" s="17"/>
      <c r="RHI204" s="17"/>
      <c r="RHJ204" s="17"/>
      <c r="RHK204" s="17"/>
      <c r="RHL204" s="17"/>
      <c r="RHM204" s="17"/>
      <c r="RHN204" s="17"/>
      <c r="RHO204" s="17"/>
      <c r="RHP204" s="17"/>
      <c r="RHQ204" s="17"/>
      <c r="RHR204" s="17"/>
      <c r="RHS204" s="17"/>
      <c r="RHT204" s="17"/>
      <c r="RHU204" s="17"/>
      <c r="RHV204" s="17"/>
      <c r="RHW204" s="17"/>
      <c r="RHX204" s="17"/>
      <c r="RHY204" s="17"/>
      <c r="RHZ204" s="17"/>
      <c r="RIA204" s="17"/>
      <c r="RIB204" s="17"/>
      <c r="RIC204" s="17"/>
      <c r="RID204" s="17"/>
      <c r="RIE204" s="17"/>
      <c r="RIF204" s="17"/>
      <c r="RIG204" s="17"/>
      <c r="RIH204" s="17"/>
      <c r="RII204" s="17"/>
      <c r="RIJ204" s="17"/>
      <c r="RIK204" s="17"/>
      <c r="RIL204" s="17"/>
      <c r="RIM204" s="17"/>
      <c r="RIN204" s="17"/>
      <c r="RIO204" s="17"/>
      <c r="RIP204" s="17"/>
      <c r="RIQ204" s="17"/>
      <c r="RIR204" s="17"/>
      <c r="RIS204" s="17"/>
      <c r="RIT204" s="17"/>
      <c r="RIU204" s="17"/>
      <c r="RIV204" s="17"/>
      <c r="RIW204" s="17"/>
      <c r="RIX204" s="17"/>
      <c r="RIY204" s="17"/>
      <c r="RIZ204" s="17"/>
      <c r="RJA204" s="17"/>
      <c r="RJB204" s="17"/>
      <c r="RJC204" s="17"/>
      <c r="RJD204" s="17"/>
      <c r="RJE204" s="17"/>
      <c r="RJF204" s="17"/>
      <c r="RJG204" s="17"/>
      <c r="RJH204" s="17"/>
      <c r="RJI204" s="17"/>
      <c r="RJJ204" s="17"/>
      <c r="RJK204" s="17"/>
      <c r="RJL204" s="17"/>
      <c r="RJM204" s="17"/>
      <c r="RJN204" s="17"/>
      <c r="RJO204" s="17"/>
      <c r="RJP204" s="17"/>
      <c r="RJQ204" s="17"/>
      <c r="RJR204" s="17"/>
      <c r="RJS204" s="17"/>
      <c r="RJT204" s="17"/>
      <c r="RJU204" s="17"/>
      <c r="RJV204" s="17"/>
      <c r="RJW204" s="17"/>
      <c r="RJX204" s="17"/>
      <c r="RJY204" s="17"/>
      <c r="RJZ204" s="17"/>
      <c r="RKA204" s="17"/>
      <c r="RKB204" s="17"/>
      <c r="RKC204" s="17"/>
      <c r="RKD204" s="17"/>
      <c r="RKE204" s="17"/>
      <c r="RKF204" s="17"/>
      <c r="RKG204" s="17"/>
      <c r="RKH204" s="17"/>
      <c r="RKI204" s="17"/>
      <c r="RKJ204" s="17"/>
      <c r="RKK204" s="17"/>
      <c r="RKL204" s="17"/>
      <c r="RKM204" s="17"/>
      <c r="RKN204" s="17"/>
      <c r="RKO204" s="17"/>
      <c r="RKP204" s="17"/>
      <c r="RKQ204" s="17"/>
      <c r="RKR204" s="17"/>
      <c r="RKS204" s="17"/>
      <c r="RKT204" s="17"/>
      <c r="RKU204" s="17"/>
      <c r="RKV204" s="17"/>
      <c r="RKW204" s="17"/>
      <c r="RKX204" s="17"/>
      <c r="RKY204" s="17"/>
      <c r="RKZ204" s="17"/>
      <c r="RLA204" s="17"/>
      <c r="RLB204" s="17"/>
      <c r="RLC204" s="17"/>
      <c r="RLD204" s="17"/>
      <c r="RLE204" s="17"/>
      <c r="RLF204" s="17"/>
      <c r="RLG204" s="17"/>
      <c r="RLH204" s="17"/>
      <c r="RLI204" s="17"/>
      <c r="RLJ204" s="17"/>
      <c r="RLK204" s="17"/>
      <c r="RLL204" s="17"/>
      <c r="RLM204" s="17"/>
      <c r="RLN204" s="17"/>
      <c r="RLO204" s="17"/>
      <c r="RLP204" s="17"/>
      <c r="RLQ204" s="17"/>
      <c r="RLR204" s="17"/>
      <c r="RLS204" s="17"/>
      <c r="RLT204" s="17"/>
      <c r="RLU204" s="17"/>
      <c r="RLV204" s="17"/>
      <c r="RLW204" s="17"/>
      <c r="RLX204" s="17"/>
      <c r="RLY204" s="17"/>
      <c r="RLZ204" s="17"/>
      <c r="RMA204" s="17"/>
      <c r="RMB204" s="17"/>
      <c r="RMC204" s="17"/>
      <c r="RMD204" s="17"/>
      <c r="RME204" s="17"/>
      <c r="RMF204" s="17"/>
      <c r="RMG204" s="17"/>
      <c r="RMH204" s="17"/>
      <c r="RMI204" s="17"/>
      <c r="RMJ204" s="17"/>
      <c r="RMK204" s="17"/>
      <c r="RML204" s="17"/>
      <c r="RMM204" s="17"/>
      <c r="RMN204" s="17"/>
      <c r="RMO204" s="17"/>
      <c r="RMP204" s="17"/>
      <c r="RMQ204" s="17"/>
      <c r="RMR204" s="17"/>
      <c r="RMS204" s="17"/>
      <c r="RMT204" s="17"/>
      <c r="RMU204" s="17"/>
      <c r="RMV204" s="17"/>
      <c r="RMW204" s="17"/>
      <c r="RMX204" s="17"/>
      <c r="RMY204" s="17"/>
      <c r="RMZ204" s="17"/>
      <c r="RNA204" s="17"/>
      <c r="RNB204" s="17"/>
      <c r="RNC204" s="17"/>
      <c r="RND204" s="17"/>
      <c r="RNE204" s="17"/>
      <c r="RNF204" s="17"/>
      <c r="RNG204" s="17"/>
      <c r="RNH204" s="17"/>
      <c r="RNI204" s="17"/>
      <c r="RNJ204" s="17"/>
      <c r="RNK204" s="17"/>
      <c r="RNL204" s="17"/>
      <c r="RNM204" s="17"/>
      <c r="RNN204" s="17"/>
      <c r="RNO204" s="17"/>
      <c r="RNP204" s="17"/>
      <c r="RNQ204" s="17"/>
      <c r="RNR204" s="17"/>
      <c r="RNS204" s="17"/>
      <c r="RNT204" s="17"/>
      <c r="RNU204" s="17"/>
      <c r="RNV204" s="17"/>
      <c r="RNW204" s="17"/>
      <c r="RNX204" s="17"/>
      <c r="RNY204" s="17"/>
      <c r="RNZ204" s="17"/>
      <c r="ROA204" s="17"/>
      <c r="ROB204" s="17"/>
      <c r="ROC204" s="17"/>
      <c r="ROD204" s="17"/>
      <c r="ROE204" s="17"/>
      <c r="ROF204" s="17"/>
      <c r="ROG204" s="17"/>
      <c r="ROH204" s="17"/>
      <c r="ROI204" s="17"/>
      <c r="ROJ204" s="17"/>
      <c r="ROK204" s="17"/>
      <c r="ROL204" s="17"/>
      <c r="ROM204" s="17"/>
      <c r="RON204" s="17"/>
      <c r="ROO204" s="17"/>
      <c r="ROP204" s="17"/>
      <c r="ROQ204" s="17"/>
      <c r="ROR204" s="17"/>
      <c r="ROS204" s="17"/>
      <c r="ROT204" s="17"/>
      <c r="ROU204" s="17"/>
      <c r="ROV204" s="17"/>
      <c r="ROW204" s="17"/>
      <c r="ROX204" s="17"/>
      <c r="ROY204" s="17"/>
      <c r="ROZ204" s="17"/>
      <c r="RPA204" s="17"/>
      <c r="RPB204" s="17"/>
      <c r="RPC204" s="17"/>
      <c r="RPD204" s="17"/>
      <c r="RPE204" s="17"/>
      <c r="RPF204" s="17"/>
      <c r="RPG204" s="17"/>
      <c r="RPH204" s="17"/>
      <c r="RPI204" s="17"/>
      <c r="RPJ204" s="17"/>
      <c r="RPK204" s="17"/>
      <c r="RPL204" s="17"/>
      <c r="RPM204" s="17"/>
      <c r="RPN204" s="17"/>
      <c r="RPO204" s="17"/>
      <c r="RPP204" s="17"/>
      <c r="RPQ204" s="17"/>
      <c r="RPR204" s="17"/>
      <c r="RPS204" s="17"/>
      <c r="RPT204" s="17"/>
      <c r="RPU204" s="17"/>
      <c r="RPV204" s="17"/>
      <c r="RPW204" s="17"/>
      <c r="RPX204" s="17"/>
      <c r="RPY204" s="17"/>
      <c r="RPZ204" s="17"/>
      <c r="RQA204" s="17"/>
      <c r="RQB204" s="17"/>
      <c r="RQC204" s="17"/>
      <c r="RQD204" s="17"/>
      <c r="RQE204" s="17"/>
      <c r="RQF204" s="17"/>
      <c r="RQG204" s="17"/>
      <c r="RQH204" s="17"/>
      <c r="RQI204" s="17"/>
      <c r="RQJ204" s="17"/>
      <c r="RQK204" s="17"/>
      <c r="RQL204" s="17"/>
      <c r="RQM204" s="17"/>
      <c r="RQN204" s="17"/>
      <c r="RQO204" s="17"/>
      <c r="RQP204" s="17"/>
      <c r="RQQ204" s="17"/>
      <c r="RQR204" s="17"/>
      <c r="RQS204" s="17"/>
      <c r="RQT204" s="17"/>
      <c r="RQU204" s="17"/>
      <c r="RQV204" s="17"/>
      <c r="RQW204" s="17"/>
      <c r="RQX204" s="17"/>
      <c r="RQY204" s="17"/>
      <c r="RQZ204" s="17"/>
      <c r="RRA204" s="17"/>
      <c r="RRB204" s="17"/>
      <c r="RRC204" s="17"/>
      <c r="RRD204" s="17"/>
      <c r="RRE204" s="17"/>
      <c r="RRF204" s="17"/>
      <c r="RRG204" s="17"/>
      <c r="RRH204" s="17"/>
      <c r="RRI204" s="17"/>
      <c r="RRJ204" s="17"/>
      <c r="RRK204" s="17"/>
      <c r="RRL204" s="17"/>
      <c r="RRM204" s="17"/>
      <c r="RRN204" s="17"/>
      <c r="RRO204" s="17"/>
      <c r="RRP204" s="17"/>
      <c r="RRQ204" s="17"/>
      <c r="RRR204" s="17"/>
      <c r="RRS204" s="17"/>
      <c r="RRT204" s="17"/>
      <c r="RRU204" s="17"/>
      <c r="RRV204" s="17"/>
      <c r="RRW204" s="17"/>
      <c r="RRX204" s="17"/>
      <c r="RRY204" s="17"/>
      <c r="RRZ204" s="17"/>
      <c r="RSA204" s="17"/>
      <c r="RSB204" s="17"/>
      <c r="RSC204" s="17"/>
      <c r="RSD204" s="17"/>
      <c r="RSE204" s="17"/>
      <c r="RSF204" s="17"/>
      <c r="RSG204" s="17"/>
      <c r="RSH204" s="17"/>
      <c r="RSI204" s="17"/>
      <c r="RSJ204" s="17"/>
      <c r="RSK204" s="17"/>
      <c r="RSL204" s="17"/>
      <c r="RSM204" s="17"/>
      <c r="RSN204" s="17"/>
      <c r="RSO204" s="17"/>
      <c r="RSP204" s="17"/>
      <c r="RSQ204" s="17"/>
      <c r="RSR204" s="17"/>
      <c r="RSS204" s="17"/>
      <c r="RST204" s="17"/>
      <c r="RSU204" s="17"/>
      <c r="RSV204" s="17"/>
      <c r="RSW204" s="17"/>
      <c r="RSX204" s="17"/>
      <c r="RSY204" s="17"/>
      <c r="RSZ204" s="17"/>
      <c r="RTA204" s="17"/>
      <c r="RTB204" s="17"/>
      <c r="RTC204" s="17"/>
      <c r="RTD204" s="17"/>
      <c r="RTE204" s="17"/>
      <c r="RTF204" s="17"/>
      <c r="RTG204" s="17"/>
      <c r="RTH204" s="17"/>
      <c r="RTI204" s="17"/>
      <c r="RTJ204" s="17"/>
      <c r="RTK204" s="17"/>
      <c r="RTL204" s="17"/>
      <c r="RTM204" s="17"/>
      <c r="RTN204" s="17"/>
      <c r="RTO204" s="17"/>
      <c r="RTP204" s="17"/>
      <c r="RTQ204" s="17"/>
      <c r="RTR204" s="17"/>
      <c r="RTS204" s="17"/>
      <c r="RTT204" s="17"/>
      <c r="RTU204" s="17"/>
      <c r="RTV204" s="17"/>
      <c r="RTW204" s="17"/>
      <c r="RTX204" s="17"/>
      <c r="RTY204" s="17"/>
      <c r="RTZ204" s="17"/>
      <c r="RUA204" s="17"/>
      <c r="RUB204" s="17"/>
      <c r="RUC204" s="17"/>
      <c r="RUD204" s="17"/>
      <c r="RUE204" s="17"/>
      <c r="RUF204" s="17"/>
      <c r="RUG204" s="17"/>
      <c r="RUH204" s="17"/>
      <c r="RUI204" s="17"/>
      <c r="RUJ204" s="17"/>
      <c r="RUK204" s="17"/>
      <c r="RUL204" s="17"/>
      <c r="RUM204" s="17"/>
      <c r="RUN204" s="17"/>
      <c r="RUO204" s="17"/>
      <c r="RUP204" s="17"/>
      <c r="RUQ204" s="17"/>
      <c r="RUR204" s="17"/>
      <c r="RUS204" s="17"/>
      <c r="RUT204" s="17"/>
      <c r="RUU204" s="17"/>
      <c r="RUV204" s="17"/>
      <c r="RUW204" s="17"/>
      <c r="RUX204" s="17"/>
      <c r="RUY204" s="17"/>
      <c r="RUZ204" s="17"/>
      <c r="RVA204" s="17"/>
      <c r="RVB204" s="17"/>
      <c r="RVC204" s="17"/>
      <c r="RVD204" s="17"/>
      <c r="RVE204" s="17"/>
      <c r="RVF204" s="17"/>
      <c r="RVG204" s="17"/>
      <c r="RVH204" s="17"/>
      <c r="RVI204" s="17"/>
      <c r="RVJ204" s="17"/>
      <c r="RVK204" s="17"/>
      <c r="RVL204" s="17"/>
      <c r="RVM204" s="17"/>
      <c r="RVN204" s="17"/>
      <c r="RVO204" s="17"/>
      <c r="RVP204" s="17"/>
      <c r="RVQ204" s="17"/>
      <c r="RVR204" s="17"/>
      <c r="RVS204" s="17"/>
      <c r="RVT204" s="17"/>
      <c r="RVU204" s="17"/>
      <c r="RVV204" s="17"/>
      <c r="RVW204" s="17"/>
      <c r="RVX204" s="17"/>
      <c r="RVY204" s="17"/>
      <c r="RVZ204" s="17"/>
      <c r="RWA204" s="17"/>
      <c r="RWB204" s="17"/>
      <c r="RWC204" s="17"/>
      <c r="RWD204" s="17"/>
      <c r="RWE204" s="17"/>
      <c r="RWF204" s="17"/>
      <c r="RWG204" s="17"/>
      <c r="RWH204" s="17"/>
      <c r="RWI204" s="17"/>
      <c r="RWJ204" s="17"/>
      <c r="RWK204" s="17"/>
      <c r="RWL204" s="17"/>
      <c r="RWM204" s="17"/>
      <c r="RWN204" s="17"/>
      <c r="RWO204" s="17"/>
      <c r="RWP204" s="17"/>
      <c r="RWQ204" s="17"/>
      <c r="RWR204" s="17"/>
      <c r="RWS204" s="17"/>
      <c r="RWT204" s="17"/>
      <c r="RWU204" s="17"/>
      <c r="RWV204" s="17"/>
      <c r="RWW204" s="17"/>
      <c r="RWX204" s="17"/>
      <c r="RWY204" s="17"/>
      <c r="RWZ204" s="17"/>
      <c r="RXA204" s="17"/>
      <c r="RXB204" s="17"/>
      <c r="RXC204" s="17"/>
      <c r="RXD204" s="17"/>
      <c r="RXE204" s="17"/>
      <c r="RXF204" s="17"/>
      <c r="RXG204" s="17"/>
      <c r="RXH204" s="17"/>
      <c r="RXI204" s="17"/>
      <c r="RXJ204" s="17"/>
      <c r="RXK204" s="17"/>
      <c r="RXL204" s="17"/>
      <c r="RXM204" s="17"/>
      <c r="RXN204" s="17"/>
      <c r="RXO204" s="17"/>
      <c r="RXP204" s="17"/>
      <c r="RXQ204" s="17"/>
      <c r="RXR204" s="17"/>
      <c r="RXS204" s="17"/>
      <c r="RXT204" s="17"/>
      <c r="RXU204" s="17"/>
      <c r="RXV204" s="17"/>
      <c r="RXW204" s="17"/>
      <c r="RXX204" s="17"/>
      <c r="RXY204" s="17"/>
      <c r="RXZ204" s="17"/>
      <c r="RYA204" s="17"/>
      <c r="RYB204" s="17"/>
      <c r="RYC204" s="17"/>
      <c r="RYD204" s="17"/>
      <c r="RYE204" s="17"/>
      <c r="RYF204" s="17"/>
      <c r="RYG204" s="17"/>
      <c r="RYH204" s="17"/>
      <c r="RYI204" s="17"/>
      <c r="RYJ204" s="17"/>
      <c r="RYK204" s="17"/>
      <c r="RYL204" s="17"/>
      <c r="RYM204" s="17"/>
      <c r="RYN204" s="17"/>
      <c r="RYO204" s="17"/>
      <c r="RYP204" s="17"/>
      <c r="RYQ204" s="17"/>
      <c r="RYR204" s="17"/>
      <c r="RYS204" s="17"/>
      <c r="RYT204" s="17"/>
      <c r="RYU204" s="17"/>
      <c r="RYV204" s="17"/>
      <c r="RYW204" s="17"/>
      <c r="RYX204" s="17"/>
      <c r="RYY204" s="17"/>
      <c r="RYZ204" s="17"/>
      <c r="RZA204" s="17"/>
      <c r="RZB204" s="17"/>
      <c r="RZC204" s="17"/>
      <c r="RZD204" s="17"/>
      <c r="RZE204" s="17"/>
      <c r="RZF204" s="17"/>
      <c r="RZG204" s="17"/>
      <c r="RZH204" s="17"/>
      <c r="RZI204" s="17"/>
      <c r="RZJ204" s="17"/>
      <c r="RZK204" s="17"/>
      <c r="RZL204" s="17"/>
      <c r="RZM204" s="17"/>
      <c r="RZN204" s="17"/>
      <c r="RZO204" s="17"/>
      <c r="RZP204" s="17"/>
      <c r="RZQ204" s="17"/>
      <c r="RZR204" s="17"/>
      <c r="RZS204" s="17"/>
      <c r="RZT204" s="17"/>
      <c r="RZU204" s="17"/>
      <c r="RZV204" s="17"/>
      <c r="RZW204" s="17"/>
      <c r="RZX204" s="17"/>
      <c r="RZY204" s="17"/>
      <c r="RZZ204" s="17"/>
      <c r="SAA204" s="17"/>
      <c r="SAB204" s="17"/>
      <c r="SAC204" s="17"/>
      <c r="SAD204" s="17"/>
      <c r="SAE204" s="17"/>
      <c r="SAF204" s="17"/>
      <c r="SAG204" s="17"/>
      <c r="SAH204" s="17"/>
      <c r="SAI204" s="17"/>
      <c r="SAJ204" s="17"/>
      <c r="SAK204" s="17"/>
      <c r="SAL204" s="17"/>
      <c r="SAM204" s="17"/>
      <c r="SAN204" s="17"/>
      <c r="SAO204" s="17"/>
      <c r="SAP204" s="17"/>
      <c r="SAQ204" s="17"/>
      <c r="SAR204" s="17"/>
      <c r="SAS204" s="17"/>
      <c r="SAT204" s="17"/>
      <c r="SAU204" s="17"/>
      <c r="SAV204" s="17"/>
      <c r="SAW204" s="17"/>
      <c r="SAX204" s="17"/>
      <c r="SAY204" s="17"/>
      <c r="SAZ204" s="17"/>
      <c r="SBA204" s="17"/>
      <c r="SBB204" s="17"/>
      <c r="SBC204" s="17"/>
      <c r="SBD204" s="17"/>
      <c r="SBE204" s="17"/>
      <c r="SBF204" s="17"/>
      <c r="SBG204" s="17"/>
      <c r="SBH204" s="17"/>
      <c r="SBI204" s="17"/>
      <c r="SBJ204" s="17"/>
      <c r="SBK204" s="17"/>
      <c r="SBL204" s="17"/>
      <c r="SBM204" s="17"/>
      <c r="SBN204" s="17"/>
      <c r="SBO204" s="17"/>
      <c r="SBP204" s="17"/>
      <c r="SBQ204" s="17"/>
      <c r="SBR204" s="17"/>
      <c r="SBS204" s="17"/>
      <c r="SBT204" s="17"/>
      <c r="SBU204" s="17"/>
      <c r="SBV204" s="17"/>
      <c r="SBW204" s="17"/>
      <c r="SBX204" s="17"/>
      <c r="SBY204" s="17"/>
      <c r="SBZ204" s="17"/>
      <c r="SCA204" s="17"/>
      <c r="SCB204" s="17"/>
      <c r="SCC204" s="17"/>
      <c r="SCD204" s="17"/>
      <c r="SCE204" s="17"/>
      <c r="SCF204" s="17"/>
      <c r="SCG204" s="17"/>
      <c r="SCH204" s="17"/>
      <c r="SCI204" s="17"/>
      <c r="SCJ204" s="17"/>
      <c r="SCK204" s="17"/>
      <c r="SCL204" s="17"/>
      <c r="SCM204" s="17"/>
      <c r="SCN204" s="17"/>
      <c r="SCO204" s="17"/>
      <c r="SCP204" s="17"/>
      <c r="SCQ204" s="17"/>
      <c r="SCR204" s="17"/>
      <c r="SCS204" s="17"/>
      <c r="SCT204" s="17"/>
      <c r="SCU204" s="17"/>
      <c r="SCV204" s="17"/>
      <c r="SCW204" s="17"/>
      <c r="SCX204" s="17"/>
      <c r="SCY204" s="17"/>
      <c r="SCZ204" s="17"/>
      <c r="SDA204" s="17"/>
      <c r="SDB204" s="17"/>
      <c r="SDC204" s="17"/>
      <c r="SDD204" s="17"/>
      <c r="SDE204" s="17"/>
      <c r="SDF204" s="17"/>
      <c r="SDG204" s="17"/>
      <c r="SDH204" s="17"/>
      <c r="SDI204" s="17"/>
      <c r="SDJ204" s="17"/>
      <c r="SDK204" s="17"/>
      <c r="SDL204" s="17"/>
      <c r="SDM204" s="17"/>
      <c r="SDN204" s="17"/>
      <c r="SDO204" s="17"/>
      <c r="SDP204" s="17"/>
      <c r="SDQ204" s="17"/>
      <c r="SDR204" s="17"/>
      <c r="SDS204" s="17"/>
      <c r="SDT204" s="17"/>
      <c r="SDU204" s="17"/>
      <c r="SDV204" s="17"/>
      <c r="SDW204" s="17"/>
      <c r="SDX204" s="17"/>
      <c r="SDY204" s="17"/>
      <c r="SDZ204" s="17"/>
      <c r="SEA204" s="17"/>
      <c r="SEB204" s="17"/>
      <c r="SEC204" s="17"/>
      <c r="SED204" s="17"/>
      <c r="SEE204" s="17"/>
      <c r="SEF204" s="17"/>
      <c r="SEG204" s="17"/>
      <c r="SEH204" s="17"/>
      <c r="SEI204" s="17"/>
      <c r="SEJ204" s="17"/>
      <c r="SEK204" s="17"/>
      <c r="SEL204" s="17"/>
      <c r="SEM204" s="17"/>
      <c r="SEN204" s="17"/>
      <c r="SEO204" s="17"/>
      <c r="SEP204" s="17"/>
      <c r="SEQ204" s="17"/>
      <c r="SER204" s="17"/>
      <c r="SES204" s="17"/>
      <c r="SET204" s="17"/>
      <c r="SEU204" s="17"/>
      <c r="SEV204" s="17"/>
      <c r="SEW204" s="17"/>
      <c r="SEX204" s="17"/>
      <c r="SEY204" s="17"/>
      <c r="SEZ204" s="17"/>
      <c r="SFA204" s="17"/>
      <c r="SFB204" s="17"/>
      <c r="SFC204" s="17"/>
      <c r="SFD204" s="17"/>
      <c r="SFE204" s="17"/>
      <c r="SFF204" s="17"/>
      <c r="SFG204" s="17"/>
      <c r="SFH204" s="17"/>
      <c r="SFI204" s="17"/>
      <c r="SFJ204" s="17"/>
      <c r="SFK204" s="17"/>
      <c r="SFL204" s="17"/>
      <c r="SFM204" s="17"/>
      <c r="SFN204" s="17"/>
      <c r="SFO204" s="17"/>
      <c r="SFP204" s="17"/>
      <c r="SFQ204" s="17"/>
      <c r="SFR204" s="17"/>
      <c r="SFS204" s="17"/>
      <c r="SFT204" s="17"/>
      <c r="SFU204" s="17"/>
      <c r="SFV204" s="17"/>
      <c r="SFW204" s="17"/>
      <c r="SFX204" s="17"/>
      <c r="SFY204" s="17"/>
      <c r="SFZ204" s="17"/>
      <c r="SGA204" s="17"/>
      <c r="SGB204" s="17"/>
      <c r="SGC204" s="17"/>
      <c r="SGD204" s="17"/>
      <c r="SGE204" s="17"/>
      <c r="SGF204" s="17"/>
      <c r="SGG204" s="17"/>
      <c r="SGH204" s="17"/>
      <c r="SGI204" s="17"/>
      <c r="SGJ204" s="17"/>
      <c r="SGK204" s="17"/>
      <c r="SGL204" s="17"/>
      <c r="SGM204" s="17"/>
      <c r="SGN204" s="17"/>
      <c r="SGO204" s="17"/>
      <c r="SGP204" s="17"/>
      <c r="SGQ204" s="17"/>
      <c r="SGR204" s="17"/>
      <c r="SGS204" s="17"/>
      <c r="SGT204" s="17"/>
      <c r="SGU204" s="17"/>
      <c r="SGV204" s="17"/>
      <c r="SGW204" s="17"/>
      <c r="SGX204" s="17"/>
      <c r="SGY204" s="17"/>
      <c r="SGZ204" s="17"/>
      <c r="SHA204" s="17"/>
      <c r="SHB204" s="17"/>
      <c r="SHC204" s="17"/>
      <c r="SHD204" s="17"/>
      <c r="SHE204" s="17"/>
      <c r="SHF204" s="17"/>
      <c r="SHG204" s="17"/>
      <c r="SHH204" s="17"/>
      <c r="SHI204" s="17"/>
      <c r="SHJ204" s="17"/>
      <c r="SHK204" s="17"/>
      <c r="SHL204" s="17"/>
      <c r="SHM204" s="17"/>
      <c r="SHN204" s="17"/>
      <c r="SHO204" s="17"/>
      <c r="SHP204" s="17"/>
      <c r="SHQ204" s="17"/>
      <c r="SHR204" s="17"/>
      <c r="SHS204" s="17"/>
      <c r="SHT204" s="17"/>
      <c r="SHU204" s="17"/>
      <c r="SHV204" s="17"/>
      <c r="SHW204" s="17"/>
      <c r="SHX204" s="17"/>
      <c r="SHY204" s="17"/>
      <c r="SHZ204" s="17"/>
      <c r="SIA204" s="17"/>
      <c r="SIB204" s="17"/>
      <c r="SIC204" s="17"/>
      <c r="SID204" s="17"/>
      <c r="SIE204" s="17"/>
      <c r="SIF204" s="17"/>
      <c r="SIG204" s="17"/>
      <c r="SIH204" s="17"/>
      <c r="SII204" s="17"/>
      <c r="SIJ204" s="17"/>
      <c r="SIK204" s="17"/>
      <c r="SIL204" s="17"/>
      <c r="SIM204" s="17"/>
      <c r="SIN204" s="17"/>
      <c r="SIO204" s="17"/>
      <c r="SIP204" s="17"/>
      <c r="SIQ204" s="17"/>
      <c r="SIR204" s="17"/>
      <c r="SIS204" s="17"/>
      <c r="SIT204" s="17"/>
      <c r="SIU204" s="17"/>
      <c r="SIV204" s="17"/>
      <c r="SIW204" s="17"/>
      <c r="SIX204" s="17"/>
      <c r="SIY204" s="17"/>
      <c r="SIZ204" s="17"/>
      <c r="SJA204" s="17"/>
      <c r="SJB204" s="17"/>
      <c r="SJC204" s="17"/>
      <c r="SJD204" s="17"/>
      <c r="SJE204" s="17"/>
      <c r="SJF204" s="17"/>
      <c r="SJG204" s="17"/>
      <c r="SJH204" s="17"/>
      <c r="SJI204" s="17"/>
      <c r="SJJ204" s="17"/>
      <c r="SJK204" s="17"/>
      <c r="SJL204" s="17"/>
      <c r="SJM204" s="17"/>
      <c r="SJN204" s="17"/>
      <c r="SJO204" s="17"/>
      <c r="SJP204" s="17"/>
      <c r="SJQ204" s="17"/>
      <c r="SJR204" s="17"/>
      <c r="SJS204" s="17"/>
      <c r="SJT204" s="17"/>
      <c r="SJU204" s="17"/>
      <c r="SJV204" s="17"/>
      <c r="SJW204" s="17"/>
      <c r="SJX204" s="17"/>
      <c r="SJY204" s="17"/>
      <c r="SJZ204" s="17"/>
      <c r="SKA204" s="17"/>
      <c r="SKB204" s="17"/>
      <c r="SKC204" s="17"/>
      <c r="SKD204" s="17"/>
      <c r="SKE204" s="17"/>
      <c r="SKF204" s="17"/>
      <c r="SKG204" s="17"/>
      <c r="SKH204" s="17"/>
      <c r="SKI204" s="17"/>
      <c r="SKJ204" s="17"/>
      <c r="SKK204" s="17"/>
      <c r="SKL204" s="17"/>
      <c r="SKM204" s="17"/>
      <c r="SKN204" s="17"/>
      <c r="SKO204" s="17"/>
      <c r="SKP204" s="17"/>
      <c r="SKQ204" s="17"/>
      <c r="SKR204" s="17"/>
      <c r="SKS204" s="17"/>
      <c r="SKT204" s="17"/>
      <c r="SKU204" s="17"/>
      <c r="SKV204" s="17"/>
      <c r="SKW204" s="17"/>
      <c r="SKX204" s="17"/>
      <c r="SKY204" s="17"/>
      <c r="SKZ204" s="17"/>
      <c r="SLA204" s="17"/>
      <c r="SLB204" s="17"/>
      <c r="SLC204" s="17"/>
      <c r="SLD204" s="17"/>
      <c r="SLE204" s="17"/>
      <c r="SLF204" s="17"/>
      <c r="SLG204" s="17"/>
      <c r="SLH204" s="17"/>
      <c r="SLI204" s="17"/>
      <c r="SLJ204" s="17"/>
      <c r="SLK204" s="17"/>
      <c r="SLL204" s="17"/>
      <c r="SLM204" s="17"/>
      <c r="SLN204" s="17"/>
      <c r="SLO204" s="17"/>
      <c r="SLP204" s="17"/>
      <c r="SLQ204" s="17"/>
      <c r="SLR204" s="17"/>
      <c r="SLS204" s="17"/>
      <c r="SLT204" s="17"/>
      <c r="SLU204" s="17"/>
      <c r="SLV204" s="17"/>
      <c r="SLW204" s="17"/>
      <c r="SLX204" s="17"/>
      <c r="SLY204" s="17"/>
      <c r="SLZ204" s="17"/>
      <c r="SMA204" s="17"/>
      <c r="SMB204" s="17"/>
      <c r="SMC204" s="17"/>
      <c r="SMD204" s="17"/>
      <c r="SME204" s="17"/>
      <c r="SMF204" s="17"/>
      <c r="SMG204" s="17"/>
      <c r="SMH204" s="17"/>
      <c r="SMI204" s="17"/>
      <c r="SMJ204" s="17"/>
      <c r="SMK204" s="17"/>
      <c r="SML204" s="17"/>
      <c r="SMM204" s="17"/>
      <c r="SMN204" s="17"/>
      <c r="SMO204" s="17"/>
      <c r="SMP204" s="17"/>
      <c r="SMQ204" s="17"/>
      <c r="SMR204" s="17"/>
      <c r="SMS204" s="17"/>
      <c r="SMT204" s="17"/>
      <c r="SMU204" s="17"/>
      <c r="SMV204" s="17"/>
      <c r="SMW204" s="17"/>
      <c r="SMX204" s="17"/>
      <c r="SMY204" s="17"/>
      <c r="SMZ204" s="17"/>
      <c r="SNA204" s="17"/>
      <c r="SNB204" s="17"/>
      <c r="SNC204" s="17"/>
      <c r="SND204" s="17"/>
      <c r="SNE204" s="17"/>
      <c r="SNF204" s="17"/>
      <c r="SNG204" s="17"/>
      <c r="SNH204" s="17"/>
      <c r="SNI204" s="17"/>
      <c r="SNJ204" s="17"/>
      <c r="SNK204" s="17"/>
      <c r="SNL204" s="17"/>
      <c r="SNM204" s="17"/>
      <c r="SNN204" s="17"/>
      <c r="SNO204" s="17"/>
      <c r="SNP204" s="17"/>
      <c r="SNQ204" s="17"/>
      <c r="SNR204" s="17"/>
      <c r="SNS204" s="17"/>
      <c r="SNT204" s="17"/>
      <c r="SNU204" s="17"/>
      <c r="SNV204" s="17"/>
      <c r="SNW204" s="17"/>
      <c r="SNX204" s="17"/>
      <c r="SNY204" s="17"/>
      <c r="SNZ204" s="17"/>
      <c r="SOA204" s="17"/>
      <c r="SOB204" s="17"/>
      <c r="SOC204" s="17"/>
      <c r="SOD204" s="17"/>
      <c r="SOE204" s="17"/>
      <c r="SOF204" s="17"/>
      <c r="SOG204" s="17"/>
      <c r="SOH204" s="17"/>
      <c r="SOI204" s="17"/>
      <c r="SOJ204" s="17"/>
      <c r="SOK204" s="17"/>
      <c r="SOL204" s="17"/>
      <c r="SOM204" s="17"/>
      <c r="SON204" s="17"/>
      <c r="SOO204" s="17"/>
      <c r="SOP204" s="17"/>
      <c r="SOQ204" s="17"/>
      <c r="SOR204" s="17"/>
      <c r="SOS204" s="17"/>
      <c r="SOT204" s="17"/>
      <c r="SOU204" s="17"/>
      <c r="SOV204" s="17"/>
      <c r="SOW204" s="17"/>
      <c r="SOX204" s="17"/>
      <c r="SOY204" s="17"/>
      <c r="SOZ204" s="17"/>
      <c r="SPA204" s="17"/>
      <c r="SPB204" s="17"/>
      <c r="SPC204" s="17"/>
      <c r="SPD204" s="17"/>
      <c r="SPE204" s="17"/>
      <c r="SPF204" s="17"/>
      <c r="SPG204" s="17"/>
      <c r="SPH204" s="17"/>
      <c r="SPI204" s="17"/>
      <c r="SPJ204" s="17"/>
      <c r="SPK204" s="17"/>
      <c r="SPL204" s="17"/>
      <c r="SPM204" s="17"/>
      <c r="SPN204" s="17"/>
      <c r="SPO204" s="17"/>
      <c r="SPP204" s="17"/>
      <c r="SPQ204" s="17"/>
      <c r="SPR204" s="17"/>
      <c r="SPS204" s="17"/>
      <c r="SPT204" s="17"/>
      <c r="SPU204" s="17"/>
      <c r="SPV204" s="17"/>
      <c r="SPW204" s="17"/>
      <c r="SPX204" s="17"/>
      <c r="SPY204" s="17"/>
      <c r="SPZ204" s="17"/>
      <c r="SQA204" s="17"/>
      <c r="SQB204" s="17"/>
      <c r="SQC204" s="17"/>
      <c r="SQD204" s="17"/>
      <c r="SQE204" s="17"/>
      <c r="SQF204" s="17"/>
      <c r="SQG204" s="17"/>
      <c r="SQH204" s="17"/>
      <c r="SQI204" s="17"/>
      <c r="SQJ204" s="17"/>
      <c r="SQK204" s="17"/>
      <c r="SQL204" s="17"/>
      <c r="SQM204" s="17"/>
      <c r="SQN204" s="17"/>
      <c r="SQO204" s="17"/>
      <c r="SQP204" s="17"/>
      <c r="SQQ204" s="17"/>
      <c r="SQR204" s="17"/>
      <c r="SQS204" s="17"/>
      <c r="SQT204" s="17"/>
      <c r="SQU204" s="17"/>
      <c r="SQV204" s="17"/>
      <c r="SQW204" s="17"/>
      <c r="SQX204" s="17"/>
      <c r="SQY204" s="17"/>
      <c r="SQZ204" s="17"/>
      <c r="SRA204" s="17"/>
      <c r="SRB204" s="17"/>
      <c r="SRC204" s="17"/>
      <c r="SRD204" s="17"/>
      <c r="SRE204" s="17"/>
      <c r="SRF204" s="17"/>
      <c r="SRG204" s="17"/>
      <c r="SRH204" s="17"/>
      <c r="SRI204" s="17"/>
      <c r="SRJ204" s="17"/>
      <c r="SRK204" s="17"/>
      <c r="SRL204" s="17"/>
      <c r="SRM204" s="17"/>
      <c r="SRN204" s="17"/>
      <c r="SRO204" s="17"/>
      <c r="SRP204" s="17"/>
      <c r="SRQ204" s="17"/>
      <c r="SRR204" s="17"/>
      <c r="SRS204" s="17"/>
      <c r="SRT204" s="17"/>
      <c r="SRU204" s="17"/>
      <c r="SRV204" s="17"/>
      <c r="SRW204" s="17"/>
      <c r="SRX204" s="17"/>
      <c r="SRY204" s="17"/>
      <c r="SRZ204" s="17"/>
      <c r="SSA204" s="17"/>
      <c r="SSB204" s="17"/>
      <c r="SSC204" s="17"/>
      <c r="SSD204" s="17"/>
      <c r="SSE204" s="17"/>
      <c r="SSF204" s="17"/>
      <c r="SSG204" s="17"/>
      <c r="SSH204" s="17"/>
      <c r="SSI204" s="17"/>
      <c r="SSJ204" s="17"/>
      <c r="SSK204" s="17"/>
      <c r="SSL204" s="17"/>
      <c r="SSM204" s="17"/>
      <c r="SSN204" s="17"/>
      <c r="SSO204" s="17"/>
      <c r="SSP204" s="17"/>
      <c r="SSQ204" s="17"/>
      <c r="SSR204" s="17"/>
      <c r="SSS204" s="17"/>
      <c r="SST204" s="17"/>
      <c r="SSU204" s="17"/>
      <c r="SSV204" s="17"/>
      <c r="SSW204" s="17"/>
      <c r="SSX204" s="17"/>
      <c r="SSY204" s="17"/>
      <c r="SSZ204" s="17"/>
      <c r="STA204" s="17"/>
      <c r="STB204" s="17"/>
      <c r="STC204" s="17"/>
      <c r="STD204" s="17"/>
      <c r="STE204" s="17"/>
      <c r="STF204" s="17"/>
      <c r="STG204" s="17"/>
      <c r="STH204" s="17"/>
      <c r="STI204" s="17"/>
      <c r="STJ204" s="17"/>
      <c r="STK204" s="17"/>
      <c r="STL204" s="17"/>
      <c r="STM204" s="17"/>
      <c r="STN204" s="17"/>
      <c r="STO204" s="17"/>
      <c r="STP204" s="17"/>
      <c r="STQ204" s="17"/>
      <c r="STR204" s="17"/>
      <c r="STS204" s="17"/>
      <c r="STT204" s="17"/>
      <c r="STU204" s="17"/>
      <c r="STV204" s="17"/>
      <c r="STW204" s="17"/>
      <c r="STX204" s="17"/>
      <c r="STY204" s="17"/>
      <c r="STZ204" s="17"/>
      <c r="SUA204" s="17"/>
      <c r="SUB204" s="17"/>
      <c r="SUC204" s="17"/>
      <c r="SUD204" s="17"/>
      <c r="SUE204" s="17"/>
      <c r="SUF204" s="17"/>
      <c r="SUG204" s="17"/>
      <c r="SUH204" s="17"/>
      <c r="SUI204" s="17"/>
      <c r="SUJ204" s="17"/>
      <c r="SUK204" s="17"/>
      <c r="SUL204" s="17"/>
      <c r="SUM204" s="17"/>
      <c r="SUN204" s="17"/>
      <c r="SUO204" s="17"/>
      <c r="SUP204" s="17"/>
      <c r="SUQ204" s="17"/>
      <c r="SUR204" s="17"/>
      <c r="SUS204" s="17"/>
      <c r="SUT204" s="17"/>
      <c r="SUU204" s="17"/>
      <c r="SUV204" s="17"/>
      <c r="SUW204" s="17"/>
      <c r="SUX204" s="17"/>
      <c r="SUY204" s="17"/>
      <c r="SUZ204" s="17"/>
      <c r="SVA204" s="17"/>
      <c r="SVB204" s="17"/>
      <c r="SVC204" s="17"/>
      <c r="SVD204" s="17"/>
      <c r="SVE204" s="17"/>
      <c r="SVF204" s="17"/>
      <c r="SVG204" s="17"/>
      <c r="SVH204" s="17"/>
      <c r="SVI204" s="17"/>
      <c r="SVJ204" s="17"/>
      <c r="SVK204" s="17"/>
      <c r="SVL204" s="17"/>
      <c r="SVM204" s="17"/>
      <c r="SVN204" s="17"/>
      <c r="SVO204" s="17"/>
      <c r="SVP204" s="17"/>
      <c r="SVQ204" s="17"/>
      <c r="SVR204" s="17"/>
      <c r="SVS204" s="17"/>
      <c r="SVT204" s="17"/>
      <c r="SVU204" s="17"/>
      <c r="SVV204" s="17"/>
      <c r="SVW204" s="17"/>
      <c r="SVX204" s="17"/>
      <c r="SVY204" s="17"/>
      <c r="SVZ204" s="17"/>
      <c r="SWA204" s="17"/>
      <c r="SWB204" s="17"/>
      <c r="SWC204" s="17"/>
      <c r="SWD204" s="17"/>
      <c r="SWE204" s="17"/>
      <c r="SWF204" s="17"/>
      <c r="SWG204" s="17"/>
      <c r="SWH204" s="17"/>
      <c r="SWI204" s="17"/>
      <c r="SWJ204" s="17"/>
      <c r="SWK204" s="17"/>
      <c r="SWL204" s="17"/>
      <c r="SWM204" s="17"/>
      <c r="SWN204" s="17"/>
      <c r="SWO204" s="17"/>
      <c r="SWP204" s="17"/>
      <c r="SWQ204" s="17"/>
      <c r="SWR204" s="17"/>
      <c r="SWS204" s="17"/>
      <c r="SWT204" s="17"/>
      <c r="SWU204" s="17"/>
      <c r="SWV204" s="17"/>
      <c r="SWW204" s="17"/>
      <c r="SWX204" s="17"/>
      <c r="SWY204" s="17"/>
      <c r="SWZ204" s="17"/>
      <c r="SXA204" s="17"/>
      <c r="SXB204" s="17"/>
      <c r="SXC204" s="17"/>
      <c r="SXD204" s="17"/>
      <c r="SXE204" s="17"/>
      <c r="SXF204" s="17"/>
      <c r="SXG204" s="17"/>
      <c r="SXH204" s="17"/>
      <c r="SXI204" s="17"/>
      <c r="SXJ204" s="17"/>
      <c r="SXK204" s="17"/>
      <c r="SXL204" s="17"/>
      <c r="SXM204" s="17"/>
      <c r="SXN204" s="17"/>
      <c r="SXO204" s="17"/>
      <c r="SXP204" s="17"/>
      <c r="SXQ204" s="17"/>
      <c r="SXR204" s="17"/>
      <c r="SXS204" s="17"/>
      <c r="SXT204" s="17"/>
      <c r="SXU204" s="17"/>
      <c r="SXV204" s="17"/>
      <c r="SXW204" s="17"/>
      <c r="SXX204" s="17"/>
      <c r="SXY204" s="17"/>
      <c r="SXZ204" s="17"/>
      <c r="SYA204" s="17"/>
      <c r="SYB204" s="17"/>
      <c r="SYC204" s="17"/>
      <c r="SYD204" s="17"/>
      <c r="SYE204" s="17"/>
      <c r="SYF204" s="17"/>
      <c r="SYG204" s="17"/>
      <c r="SYH204" s="17"/>
      <c r="SYI204" s="17"/>
      <c r="SYJ204" s="17"/>
      <c r="SYK204" s="17"/>
      <c r="SYL204" s="17"/>
      <c r="SYM204" s="17"/>
      <c r="SYN204" s="17"/>
      <c r="SYO204" s="17"/>
      <c r="SYP204" s="17"/>
      <c r="SYQ204" s="17"/>
      <c r="SYR204" s="17"/>
      <c r="SYS204" s="17"/>
      <c r="SYT204" s="17"/>
      <c r="SYU204" s="17"/>
      <c r="SYV204" s="17"/>
      <c r="SYW204" s="17"/>
      <c r="SYX204" s="17"/>
      <c r="SYY204" s="17"/>
      <c r="SYZ204" s="17"/>
      <c r="SZA204" s="17"/>
      <c r="SZB204" s="17"/>
      <c r="SZC204" s="17"/>
      <c r="SZD204" s="17"/>
      <c r="SZE204" s="17"/>
      <c r="SZF204" s="17"/>
      <c r="SZG204" s="17"/>
      <c r="SZH204" s="17"/>
      <c r="SZI204" s="17"/>
      <c r="SZJ204" s="17"/>
      <c r="SZK204" s="17"/>
      <c r="SZL204" s="17"/>
      <c r="SZM204" s="17"/>
      <c r="SZN204" s="17"/>
      <c r="SZO204" s="17"/>
      <c r="SZP204" s="17"/>
      <c r="SZQ204" s="17"/>
      <c r="SZR204" s="17"/>
      <c r="SZS204" s="17"/>
      <c r="SZT204" s="17"/>
      <c r="SZU204" s="17"/>
      <c r="SZV204" s="17"/>
      <c r="SZW204" s="17"/>
      <c r="SZX204" s="17"/>
      <c r="SZY204" s="17"/>
      <c r="SZZ204" s="17"/>
      <c r="TAA204" s="17"/>
      <c r="TAB204" s="17"/>
      <c r="TAC204" s="17"/>
      <c r="TAD204" s="17"/>
      <c r="TAE204" s="17"/>
      <c r="TAF204" s="17"/>
      <c r="TAG204" s="17"/>
      <c r="TAH204" s="17"/>
      <c r="TAI204" s="17"/>
      <c r="TAJ204" s="17"/>
      <c r="TAK204" s="17"/>
      <c r="TAL204" s="17"/>
      <c r="TAM204" s="17"/>
      <c r="TAN204" s="17"/>
      <c r="TAO204" s="17"/>
      <c r="TAP204" s="17"/>
      <c r="TAQ204" s="17"/>
      <c r="TAR204" s="17"/>
      <c r="TAS204" s="17"/>
      <c r="TAT204" s="17"/>
      <c r="TAU204" s="17"/>
      <c r="TAV204" s="17"/>
      <c r="TAW204" s="17"/>
      <c r="TAX204" s="17"/>
      <c r="TAY204" s="17"/>
      <c r="TAZ204" s="17"/>
      <c r="TBA204" s="17"/>
      <c r="TBB204" s="17"/>
      <c r="TBC204" s="17"/>
      <c r="TBD204" s="17"/>
      <c r="TBE204" s="17"/>
      <c r="TBF204" s="17"/>
      <c r="TBG204" s="17"/>
      <c r="TBH204" s="17"/>
      <c r="TBI204" s="17"/>
      <c r="TBJ204" s="17"/>
      <c r="TBK204" s="17"/>
      <c r="TBL204" s="17"/>
      <c r="TBM204" s="17"/>
      <c r="TBN204" s="17"/>
      <c r="TBO204" s="17"/>
      <c r="TBP204" s="17"/>
      <c r="TBQ204" s="17"/>
      <c r="TBR204" s="17"/>
      <c r="TBS204" s="17"/>
      <c r="TBT204" s="17"/>
      <c r="TBU204" s="17"/>
      <c r="TBV204" s="17"/>
      <c r="TBW204" s="17"/>
      <c r="TBX204" s="17"/>
      <c r="TBY204" s="17"/>
      <c r="TBZ204" s="17"/>
      <c r="TCA204" s="17"/>
      <c r="TCB204" s="17"/>
      <c r="TCC204" s="17"/>
      <c r="TCD204" s="17"/>
      <c r="TCE204" s="17"/>
      <c r="TCF204" s="17"/>
      <c r="TCG204" s="17"/>
      <c r="TCH204" s="17"/>
      <c r="TCI204" s="17"/>
      <c r="TCJ204" s="17"/>
      <c r="TCK204" s="17"/>
      <c r="TCL204" s="17"/>
      <c r="TCM204" s="17"/>
      <c r="TCN204" s="17"/>
      <c r="TCO204" s="17"/>
      <c r="TCP204" s="17"/>
      <c r="TCQ204" s="17"/>
      <c r="TCR204" s="17"/>
      <c r="TCS204" s="17"/>
      <c r="TCT204" s="17"/>
      <c r="TCU204" s="17"/>
      <c r="TCV204" s="17"/>
      <c r="TCW204" s="17"/>
      <c r="TCX204" s="17"/>
      <c r="TCY204" s="17"/>
      <c r="TCZ204" s="17"/>
      <c r="TDA204" s="17"/>
      <c r="TDB204" s="17"/>
      <c r="TDC204" s="17"/>
      <c r="TDD204" s="17"/>
      <c r="TDE204" s="17"/>
      <c r="TDF204" s="17"/>
      <c r="TDG204" s="17"/>
      <c r="TDH204" s="17"/>
      <c r="TDI204" s="17"/>
      <c r="TDJ204" s="17"/>
      <c r="TDK204" s="17"/>
      <c r="TDL204" s="17"/>
      <c r="TDM204" s="17"/>
      <c r="TDN204" s="17"/>
      <c r="TDO204" s="17"/>
      <c r="TDP204" s="17"/>
      <c r="TDQ204" s="17"/>
      <c r="TDR204" s="17"/>
      <c r="TDS204" s="17"/>
      <c r="TDT204" s="17"/>
      <c r="TDU204" s="17"/>
      <c r="TDV204" s="17"/>
      <c r="TDW204" s="17"/>
      <c r="TDX204" s="17"/>
      <c r="TDY204" s="17"/>
      <c r="TDZ204" s="17"/>
      <c r="TEA204" s="17"/>
      <c r="TEB204" s="17"/>
      <c r="TEC204" s="17"/>
      <c r="TED204" s="17"/>
      <c r="TEE204" s="17"/>
      <c r="TEF204" s="17"/>
      <c r="TEG204" s="17"/>
      <c r="TEH204" s="17"/>
      <c r="TEI204" s="17"/>
      <c r="TEJ204" s="17"/>
      <c r="TEK204" s="17"/>
      <c r="TEL204" s="17"/>
      <c r="TEM204" s="17"/>
      <c r="TEN204" s="17"/>
      <c r="TEO204" s="17"/>
      <c r="TEP204" s="17"/>
      <c r="TEQ204" s="17"/>
      <c r="TER204" s="17"/>
      <c r="TES204" s="17"/>
      <c r="TET204" s="17"/>
      <c r="TEU204" s="17"/>
      <c r="TEV204" s="17"/>
      <c r="TEW204" s="17"/>
      <c r="TEX204" s="17"/>
      <c r="TEY204" s="17"/>
      <c r="TEZ204" s="17"/>
      <c r="TFA204" s="17"/>
      <c r="TFB204" s="17"/>
      <c r="TFC204" s="17"/>
      <c r="TFD204" s="17"/>
      <c r="TFE204" s="17"/>
      <c r="TFF204" s="17"/>
      <c r="TFG204" s="17"/>
      <c r="TFH204" s="17"/>
      <c r="TFI204" s="17"/>
      <c r="TFJ204" s="17"/>
      <c r="TFK204" s="17"/>
      <c r="TFL204" s="17"/>
      <c r="TFM204" s="17"/>
      <c r="TFN204" s="17"/>
      <c r="TFO204" s="17"/>
      <c r="TFP204" s="17"/>
      <c r="TFQ204" s="17"/>
      <c r="TFR204" s="17"/>
      <c r="TFS204" s="17"/>
      <c r="TFT204" s="17"/>
      <c r="TFU204" s="17"/>
      <c r="TFV204" s="17"/>
      <c r="TFW204" s="17"/>
      <c r="TFX204" s="17"/>
      <c r="TFY204" s="17"/>
      <c r="TFZ204" s="17"/>
      <c r="TGA204" s="17"/>
      <c r="TGB204" s="17"/>
      <c r="TGC204" s="17"/>
      <c r="TGD204" s="17"/>
      <c r="TGE204" s="17"/>
      <c r="TGF204" s="17"/>
      <c r="TGG204" s="17"/>
      <c r="TGH204" s="17"/>
      <c r="TGI204" s="17"/>
      <c r="TGJ204" s="17"/>
      <c r="TGK204" s="17"/>
      <c r="TGL204" s="17"/>
      <c r="TGM204" s="17"/>
      <c r="TGN204" s="17"/>
      <c r="TGO204" s="17"/>
      <c r="TGP204" s="17"/>
      <c r="TGQ204" s="17"/>
      <c r="TGR204" s="17"/>
      <c r="TGS204" s="17"/>
      <c r="TGT204" s="17"/>
      <c r="TGU204" s="17"/>
      <c r="TGV204" s="17"/>
      <c r="TGW204" s="17"/>
      <c r="TGX204" s="17"/>
      <c r="TGY204" s="17"/>
      <c r="TGZ204" s="17"/>
      <c r="THA204" s="17"/>
      <c r="THB204" s="17"/>
      <c r="THC204" s="17"/>
      <c r="THD204" s="17"/>
      <c r="THE204" s="17"/>
      <c r="THF204" s="17"/>
      <c r="THG204" s="17"/>
      <c r="THH204" s="17"/>
      <c r="THI204" s="17"/>
      <c r="THJ204" s="17"/>
      <c r="THK204" s="17"/>
      <c r="THL204" s="17"/>
      <c r="THM204" s="17"/>
      <c r="THN204" s="17"/>
      <c r="THO204" s="17"/>
      <c r="THP204" s="17"/>
      <c r="THQ204" s="17"/>
      <c r="THR204" s="17"/>
      <c r="THS204" s="17"/>
      <c r="THT204" s="17"/>
      <c r="THU204" s="17"/>
      <c r="THV204" s="17"/>
      <c r="THW204" s="17"/>
      <c r="THX204" s="17"/>
      <c r="THY204" s="17"/>
      <c r="THZ204" s="17"/>
      <c r="TIA204" s="17"/>
      <c r="TIB204" s="17"/>
      <c r="TIC204" s="17"/>
      <c r="TID204" s="17"/>
      <c r="TIE204" s="17"/>
      <c r="TIF204" s="17"/>
      <c r="TIG204" s="17"/>
      <c r="TIH204" s="17"/>
      <c r="TII204" s="17"/>
      <c r="TIJ204" s="17"/>
      <c r="TIK204" s="17"/>
      <c r="TIL204" s="17"/>
      <c r="TIM204" s="17"/>
      <c r="TIN204" s="17"/>
      <c r="TIO204" s="17"/>
      <c r="TIP204" s="17"/>
      <c r="TIQ204" s="17"/>
      <c r="TIR204" s="17"/>
      <c r="TIS204" s="17"/>
      <c r="TIT204" s="17"/>
      <c r="TIU204" s="17"/>
      <c r="TIV204" s="17"/>
      <c r="TIW204" s="17"/>
      <c r="TIX204" s="17"/>
      <c r="TIY204" s="17"/>
      <c r="TIZ204" s="17"/>
      <c r="TJA204" s="17"/>
      <c r="TJB204" s="17"/>
      <c r="TJC204" s="17"/>
      <c r="TJD204" s="17"/>
      <c r="TJE204" s="17"/>
      <c r="TJF204" s="17"/>
      <c r="TJG204" s="17"/>
      <c r="TJH204" s="17"/>
      <c r="TJI204" s="17"/>
      <c r="TJJ204" s="17"/>
      <c r="TJK204" s="17"/>
      <c r="TJL204" s="17"/>
      <c r="TJM204" s="17"/>
      <c r="TJN204" s="17"/>
      <c r="TJO204" s="17"/>
      <c r="TJP204" s="17"/>
      <c r="TJQ204" s="17"/>
      <c r="TJR204" s="17"/>
      <c r="TJS204" s="17"/>
      <c r="TJT204" s="17"/>
      <c r="TJU204" s="17"/>
      <c r="TJV204" s="17"/>
      <c r="TJW204" s="17"/>
      <c r="TJX204" s="17"/>
      <c r="TJY204" s="17"/>
      <c r="TJZ204" s="17"/>
      <c r="TKA204" s="17"/>
      <c r="TKB204" s="17"/>
      <c r="TKC204" s="17"/>
      <c r="TKD204" s="17"/>
      <c r="TKE204" s="17"/>
      <c r="TKF204" s="17"/>
      <c r="TKG204" s="17"/>
      <c r="TKH204" s="17"/>
      <c r="TKI204" s="17"/>
      <c r="TKJ204" s="17"/>
      <c r="TKK204" s="17"/>
      <c r="TKL204" s="17"/>
      <c r="TKM204" s="17"/>
      <c r="TKN204" s="17"/>
      <c r="TKO204" s="17"/>
      <c r="TKP204" s="17"/>
      <c r="TKQ204" s="17"/>
      <c r="TKR204" s="17"/>
      <c r="TKS204" s="17"/>
      <c r="TKT204" s="17"/>
      <c r="TKU204" s="17"/>
      <c r="TKV204" s="17"/>
      <c r="TKW204" s="17"/>
      <c r="TKX204" s="17"/>
      <c r="TKY204" s="17"/>
      <c r="TKZ204" s="17"/>
      <c r="TLA204" s="17"/>
      <c r="TLB204" s="17"/>
      <c r="TLC204" s="17"/>
      <c r="TLD204" s="17"/>
      <c r="TLE204" s="17"/>
      <c r="TLF204" s="17"/>
      <c r="TLG204" s="17"/>
      <c r="TLH204" s="17"/>
      <c r="TLI204" s="17"/>
      <c r="TLJ204" s="17"/>
      <c r="TLK204" s="17"/>
      <c r="TLL204" s="17"/>
      <c r="TLM204" s="17"/>
      <c r="TLN204" s="17"/>
      <c r="TLO204" s="17"/>
      <c r="TLP204" s="17"/>
      <c r="TLQ204" s="17"/>
      <c r="TLR204" s="17"/>
      <c r="TLS204" s="17"/>
      <c r="TLT204" s="17"/>
      <c r="TLU204" s="17"/>
      <c r="TLV204" s="17"/>
      <c r="TLW204" s="17"/>
      <c r="TLX204" s="17"/>
      <c r="TLY204" s="17"/>
      <c r="TLZ204" s="17"/>
      <c r="TMA204" s="17"/>
      <c r="TMB204" s="17"/>
      <c r="TMC204" s="17"/>
      <c r="TMD204" s="17"/>
      <c r="TME204" s="17"/>
      <c r="TMF204" s="17"/>
      <c r="TMG204" s="17"/>
      <c r="TMH204" s="17"/>
      <c r="TMI204" s="17"/>
      <c r="TMJ204" s="17"/>
      <c r="TMK204" s="17"/>
      <c r="TML204" s="17"/>
      <c r="TMM204" s="17"/>
      <c r="TMN204" s="17"/>
      <c r="TMO204" s="17"/>
      <c r="TMP204" s="17"/>
      <c r="TMQ204" s="17"/>
      <c r="TMR204" s="17"/>
      <c r="TMS204" s="17"/>
      <c r="TMT204" s="17"/>
      <c r="TMU204" s="17"/>
      <c r="TMV204" s="17"/>
      <c r="TMW204" s="17"/>
      <c r="TMX204" s="17"/>
      <c r="TMY204" s="17"/>
      <c r="TMZ204" s="17"/>
      <c r="TNA204" s="17"/>
      <c r="TNB204" s="17"/>
      <c r="TNC204" s="17"/>
      <c r="TND204" s="17"/>
      <c r="TNE204" s="17"/>
      <c r="TNF204" s="17"/>
      <c r="TNG204" s="17"/>
      <c r="TNH204" s="17"/>
      <c r="TNI204" s="17"/>
      <c r="TNJ204" s="17"/>
      <c r="TNK204" s="17"/>
      <c r="TNL204" s="17"/>
      <c r="TNM204" s="17"/>
      <c r="TNN204" s="17"/>
      <c r="TNO204" s="17"/>
      <c r="TNP204" s="17"/>
      <c r="TNQ204" s="17"/>
      <c r="TNR204" s="17"/>
      <c r="TNS204" s="17"/>
      <c r="TNT204" s="17"/>
      <c r="TNU204" s="17"/>
      <c r="TNV204" s="17"/>
      <c r="TNW204" s="17"/>
      <c r="TNX204" s="17"/>
      <c r="TNY204" s="17"/>
      <c r="TNZ204" s="17"/>
      <c r="TOA204" s="17"/>
      <c r="TOB204" s="17"/>
      <c r="TOC204" s="17"/>
      <c r="TOD204" s="17"/>
      <c r="TOE204" s="17"/>
      <c r="TOF204" s="17"/>
      <c r="TOG204" s="17"/>
      <c r="TOH204" s="17"/>
      <c r="TOI204" s="17"/>
      <c r="TOJ204" s="17"/>
      <c r="TOK204" s="17"/>
      <c r="TOL204" s="17"/>
      <c r="TOM204" s="17"/>
      <c r="TON204" s="17"/>
      <c r="TOO204" s="17"/>
      <c r="TOP204" s="17"/>
      <c r="TOQ204" s="17"/>
      <c r="TOR204" s="17"/>
      <c r="TOS204" s="17"/>
      <c r="TOT204" s="17"/>
      <c r="TOU204" s="17"/>
      <c r="TOV204" s="17"/>
      <c r="TOW204" s="17"/>
      <c r="TOX204" s="17"/>
      <c r="TOY204" s="17"/>
      <c r="TOZ204" s="17"/>
      <c r="TPA204" s="17"/>
      <c r="TPB204" s="17"/>
      <c r="TPC204" s="17"/>
      <c r="TPD204" s="17"/>
      <c r="TPE204" s="17"/>
      <c r="TPF204" s="17"/>
      <c r="TPG204" s="17"/>
      <c r="TPH204" s="17"/>
      <c r="TPI204" s="17"/>
      <c r="TPJ204" s="17"/>
      <c r="TPK204" s="17"/>
      <c r="TPL204" s="17"/>
      <c r="TPM204" s="17"/>
      <c r="TPN204" s="17"/>
      <c r="TPO204" s="17"/>
      <c r="TPP204" s="17"/>
      <c r="TPQ204" s="17"/>
      <c r="TPR204" s="17"/>
      <c r="TPS204" s="17"/>
      <c r="TPT204" s="17"/>
      <c r="TPU204" s="17"/>
      <c r="TPV204" s="17"/>
      <c r="TPW204" s="17"/>
      <c r="TPX204" s="17"/>
      <c r="TPY204" s="17"/>
      <c r="TPZ204" s="17"/>
      <c r="TQA204" s="17"/>
      <c r="TQB204" s="17"/>
      <c r="TQC204" s="17"/>
      <c r="TQD204" s="17"/>
      <c r="TQE204" s="17"/>
      <c r="TQF204" s="17"/>
      <c r="TQG204" s="17"/>
      <c r="TQH204" s="17"/>
      <c r="TQI204" s="17"/>
      <c r="TQJ204" s="17"/>
      <c r="TQK204" s="17"/>
      <c r="TQL204" s="17"/>
      <c r="TQM204" s="17"/>
      <c r="TQN204" s="17"/>
      <c r="TQO204" s="17"/>
      <c r="TQP204" s="17"/>
      <c r="TQQ204" s="17"/>
      <c r="TQR204" s="17"/>
      <c r="TQS204" s="17"/>
      <c r="TQT204" s="17"/>
      <c r="TQU204" s="17"/>
      <c r="TQV204" s="17"/>
      <c r="TQW204" s="17"/>
      <c r="TQX204" s="17"/>
      <c r="TQY204" s="17"/>
      <c r="TQZ204" s="17"/>
      <c r="TRA204" s="17"/>
      <c r="TRB204" s="17"/>
      <c r="TRC204" s="17"/>
      <c r="TRD204" s="17"/>
      <c r="TRE204" s="17"/>
      <c r="TRF204" s="17"/>
      <c r="TRG204" s="17"/>
      <c r="TRH204" s="17"/>
      <c r="TRI204" s="17"/>
      <c r="TRJ204" s="17"/>
      <c r="TRK204" s="17"/>
      <c r="TRL204" s="17"/>
      <c r="TRM204" s="17"/>
      <c r="TRN204" s="17"/>
      <c r="TRO204" s="17"/>
      <c r="TRP204" s="17"/>
      <c r="TRQ204" s="17"/>
      <c r="TRR204" s="17"/>
      <c r="TRS204" s="17"/>
      <c r="TRT204" s="17"/>
      <c r="TRU204" s="17"/>
      <c r="TRV204" s="17"/>
      <c r="TRW204" s="17"/>
      <c r="TRX204" s="17"/>
      <c r="TRY204" s="17"/>
      <c r="TRZ204" s="17"/>
      <c r="TSA204" s="17"/>
      <c r="TSB204" s="17"/>
      <c r="TSC204" s="17"/>
      <c r="TSD204" s="17"/>
      <c r="TSE204" s="17"/>
      <c r="TSF204" s="17"/>
      <c r="TSG204" s="17"/>
      <c r="TSH204" s="17"/>
      <c r="TSI204" s="17"/>
      <c r="TSJ204" s="17"/>
      <c r="TSK204" s="17"/>
      <c r="TSL204" s="17"/>
      <c r="TSM204" s="17"/>
      <c r="TSN204" s="17"/>
      <c r="TSO204" s="17"/>
      <c r="TSP204" s="17"/>
      <c r="TSQ204" s="17"/>
      <c r="TSR204" s="17"/>
      <c r="TSS204" s="17"/>
      <c r="TST204" s="17"/>
      <c r="TSU204" s="17"/>
      <c r="TSV204" s="17"/>
      <c r="TSW204" s="17"/>
      <c r="TSX204" s="17"/>
      <c r="TSY204" s="17"/>
      <c r="TSZ204" s="17"/>
      <c r="TTA204" s="17"/>
      <c r="TTB204" s="17"/>
      <c r="TTC204" s="17"/>
      <c r="TTD204" s="17"/>
      <c r="TTE204" s="17"/>
      <c r="TTF204" s="17"/>
      <c r="TTG204" s="17"/>
      <c r="TTH204" s="17"/>
      <c r="TTI204" s="17"/>
      <c r="TTJ204" s="17"/>
      <c r="TTK204" s="17"/>
      <c r="TTL204" s="17"/>
      <c r="TTM204" s="17"/>
      <c r="TTN204" s="17"/>
      <c r="TTO204" s="17"/>
      <c r="TTP204" s="17"/>
      <c r="TTQ204" s="17"/>
      <c r="TTR204" s="17"/>
      <c r="TTS204" s="17"/>
      <c r="TTT204" s="17"/>
      <c r="TTU204" s="17"/>
      <c r="TTV204" s="17"/>
      <c r="TTW204" s="17"/>
      <c r="TTX204" s="17"/>
      <c r="TTY204" s="17"/>
      <c r="TTZ204" s="17"/>
      <c r="TUA204" s="17"/>
      <c r="TUB204" s="17"/>
      <c r="TUC204" s="17"/>
      <c r="TUD204" s="17"/>
      <c r="TUE204" s="17"/>
      <c r="TUF204" s="17"/>
      <c r="TUG204" s="17"/>
      <c r="TUH204" s="17"/>
      <c r="TUI204" s="17"/>
      <c r="TUJ204" s="17"/>
      <c r="TUK204" s="17"/>
      <c r="TUL204" s="17"/>
      <c r="TUM204" s="17"/>
      <c r="TUN204" s="17"/>
      <c r="TUO204" s="17"/>
      <c r="TUP204" s="17"/>
      <c r="TUQ204" s="17"/>
      <c r="TUR204" s="17"/>
      <c r="TUS204" s="17"/>
      <c r="TUT204" s="17"/>
      <c r="TUU204" s="17"/>
      <c r="TUV204" s="17"/>
      <c r="TUW204" s="17"/>
      <c r="TUX204" s="17"/>
      <c r="TUY204" s="17"/>
      <c r="TUZ204" s="17"/>
      <c r="TVA204" s="17"/>
      <c r="TVB204" s="17"/>
      <c r="TVC204" s="17"/>
      <c r="TVD204" s="17"/>
      <c r="TVE204" s="17"/>
      <c r="TVF204" s="17"/>
      <c r="TVG204" s="17"/>
      <c r="TVH204" s="17"/>
      <c r="TVI204" s="17"/>
      <c r="TVJ204" s="17"/>
      <c r="TVK204" s="17"/>
      <c r="TVL204" s="17"/>
      <c r="TVM204" s="17"/>
      <c r="TVN204" s="17"/>
      <c r="TVO204" s="17"/>
      <c r="TVP204" s="17"/>
      <c r="TVQ204" s="17"/>
      <c r="TVR204" s="17"/>
      <c r="TVS204" s="17"/>
      <c r="TVT204" s="17"/>
      <c r="TVU204" s="17"/>
      <c r="TVV204" s="17"/>
      <c r="TVW204" s="17"/>
      <c r="TVX204" s="17"/>
      <c r="TVY204" s="17"/>
      <c r="TVZ204" s="17"/>
      <c r="TWA204" s="17"/>
      <c r="TWB204" s="17"/>
      <c r="TWC204" s="17"/>
      <c r="TWD204" s="17"/>
      <c r="TWE204" s="17"/>
      <c r="TWF204" s="17"/>
      <c r="TWG204" s="17"/>
      <c r="TWH204" s="17"/>
      <c r="TWI204" s="17"/>
      <c r="TWJ204" s="17"/>
      <c r="TWK204" s="17"/>
      <c r="TWL204" s="17"/>
      <c r="TWM204" s="17"/>
      <c r="TWN204" s="17"/>
      <c r="TWO204" s="17"/>
      <c r="TWP204" s="17"/>
      <c r="TWQ204" s="17"/>
      <c r="TWR204" s="17"/>
      <c r="TWS204" s="17"/>
      <c r="TWT204" s="17"/>
      <c r="TWU204" s="17"/>
      <c r="TWV204" s="17"/>
      <c r="TWW204" s="17"/>
      <c r="TWX204" s="17"/>
      <c r="TWY204" s="17"/>
      <c r="TWZ204" s="17"/>
      <c r="TXA204" s="17"/>
      <c r="TXB204" s="17"/>
      <c r="TXC204" s="17"/>
      <c r="TXD204" s="17"/>
      <c r="TXE204" s="17"/>
      <c r="TXF204" s="17"/>
      <c r="TXG204" s="17"/>
      <c r="TXH204" s="17"/>
      <c r="TXI204" s="17"/>
      <c r="TXJ204" s="17"/>
      <c r="TXK204" s="17"/>
      <c r="TXL204" s="17"/>
      <c r="TXM204" s="17"/>
      <c r="TXN204" s="17"/>
      <c r="TXO204" s="17"/>
      <c r="TXP204" s="17"/>
      <c r="TXQ204" s="17"/>
      <c r="TXR204" s="17"/>
      <c r="TXS204" s="17"/>
      <c r="TXT204" s="17"/>
      <c r="TXU204" s="17"/>
      <c r="TXV204" s="17"/>
      <c r="TXW204" s="17"/>
      <c r="TXX204" s="17"/>
      <c r="TXY204" s="17"/>
      <c r="TXZ204" s="17"/>
      <c r="TYA204" s="17"/>
      <c r="TYB204" s="17"/>
      <c r="TYC204" s="17"/>
      <c r="TYD204" s="17"/>
      <c r="TYE204" s="17"/>
      <c r="TYF204" s="17"/>
      <c r="TYG204" s="17"/>
      <c r="TYH204" s="17"/>
      <c r="TYI204" s="17"/>
      <c r="TYJ204" s="17"/>
      <c r="TYK204" s="17"/>
      <c r="TYL204" s="17"/>
      <c r="TYM204" s="17"/>
      <c r="TYN204" s="17"/>
      <c r="TYO204" s="17"/>
      <c r="TYP204" s="17"/>
      <c r="TYQ204" s="17"/>
      <c r="TYR204" s="17"/>
      <c r="TYS204" s="17"/>
      <c r="TYT204" s="17"/>
      <c r="TYU204" s="17"/>
      <c r="TYV204" s="17"/>
      <c r="TYW204" s="17"/>
      <c r="TYX204" s="17"/>
      <c r="TYY204" s="17"/>
      <c r="TYZ204" s="17"/>
      <c r="TZA204" s="17"/>
      <c r="TZB204" s="17"/>
      <c r="TZC204" s="17"/>
      <c r="TZD204" s="17"/>
      <c r="TZE204" s="17"/>
      <c r="TZF204" s="17"/>
      <c r="TZG204" s="17"/>
      <c r="TZH204" s="17"/>
      <c r="TZI204" s="17"/>
      <c r="TZJ204" s="17"/>
      <c r="TZK204" s="17"/>
      <c r="TZL204" s="17"/>
      <c r="TZM204" s="17"/>
      <c r="TZN204" s="17"/>
      <c r="TZO204" s="17"/>
      <c r="TZP204" s="17"/>
      <c r="TZQ204" s="17"/>
      <c r="TZR204" s="17"/>
      <c r="TZS204" s="17"/>
      <c r="TZT204" s="17"/>
      <c r="TZU204" s="17"/>
      <c r="TZV204" s="17"/>
      <c r="TZW204" s="17"/>
      <c r="TZX204" s="17"/>
      <c r="TZY204" s="17"/>
      <c r="TZZ204" s="17"/>
      <c r="UAA204" s="17"/>
      <c r="UAB204" s="17"/>
      <c r="UAC204" s="17"/>
      <c r="UAD204" s="17"/>
      <c r="UAE204" s="17"/>
      <c r="UAF204" s="17"/>
      <c r="UAG204" s="17"/>
      <c r="UAH204" s="17"/>
      <c r="UAI204" s="17"/>
      <c r="UAJ204" s="17"/>
      <c r="UAK204" s="17"/>
      <c r="UAL204" s="17"/>
      <c r="UAM204" s="17"/>
      <c r="UAN204" s="17"/>
      <c r="UAO204" s="17"/>
      <c r="UAP204" s="17"/>
      <c r="UAQ204" s="17"/>
      <c r="UAR204" s="17"/>
      <c r="UAS204" s="17"/>
      <c r="UAT204" s="17"/>
      <c r="UAU204" s="17"/>
      <c r="UAV204" s="17"/>
      <c r="UAW204" s="17"/>
      <c r="UAX204" s="17"/>
      <c r="UAY204" s="17"/>
      <c r="UAZ204" s="17"/>
      <c r="UBA204" s="17"/>
      <c r="UBB204" s="17"/>
      <c r="UBC204" s="17"/>
      <c r="UBD204" s="17"/>
      <c r="UBE204" s="17"/>
      <c r="UBF204" s="17"/>
      <c r="UBG204" s="17"/>
      <c r="UBH204" s="17"/>
      <c r="UBI204" s="17"/>
      <c r="UBJ204" s="17"/>
      <c r="UBK204" s="17"/>
      <c r="UBL204" s="17"/>
      <c r="UBM204" s="17"/>
      <c r="UBN204" s="17"/>
      <c r="UBO204" s="17"/>
      <c r="UBP204" s="17"/>
      <c r="UBQ204" s="17"/>
      <c r="UBR204" s="17"/>
      <c r="UBS204" s="17"/>
      <c r="UBT204" s="17"/>
      <c r="UBU204" s="17"/>
      <c r="UBV204" s="17"/>
      <c r="UBW204" s="17"/>
      <c r="UBX204" s="17"/>
      <c r="UBY204" s="17"/>
      <c r="UBZ204" s="17"/>
      <c r="UCA204" s="17"/>
      <c r="UCB204" s="17"/>
      <c r="UCC204" s="17"/>
      <c r="UCD204" s="17"/>
      <c r="UCE204" s="17"/>
      <c r="UCF204" s="17"/>
      <c r="UCG204" s="17"/>
      <c r="UCH204" s="17"/>
      <c r="UCI204" s="17"/>
      <c r="UCJ204" s="17"/>
      <c r="UCK204" s="17"/>
      <c r="UCL204" s="17"/>
      <c r="UCM204" s="17"/>
      <c r="UCN204" s="17"/>
      <c r="UCO204" s="17"/>
      <c r="UCP204" s="17"/>
      <c r="UCQ204" s="17"/>
      <c r="UCR204" s="17"/>
      <c r="UCS204" s="17"/>
      <c r="UCT204" s="17"/>
      <c r="UCU204" s="17"/>
      <c r="UCV204" s="17"/>
      <c r="UCW204" s="17"/>
      <c r="UCX204" s="17"/>
      <c r="UCY204" s="17"/>
      <c r="UCZ204" s="17"/>
      <c r="UDA204" s="17"/>
      <c r="UDB204" s="17"/>
      <c r="UDC204" s="17"/>
      <c r="UDD204" s="17"/>
      <c r="UDE204" s="17"/>
      <c r="UDF204" s="17"/>
      <c r="UDG204" s="17"/>
      <c r="UDH204" s="17"/>
      <c r="UDI204" s="17"/>
      <c r="UDJ204" s="17"/>
      <c r="UDK204" s="17"/>
      <c r="UDL204" s="17"/>
      <c r="UDM204" s="17"/>
      <c r="UDN204" s="17"/>
      <c r="UDO204" s="17"/>
      <c r="UDP204" s="17"/>
      <c r="UDQ204" s="17"/>
      <c r="UDR204" s="17"/>
      <c r="UDS204" s="17"/>
      <c r="UDT204" s="17"/>
      <c r="UDU204" s="17"/>
      <c r="UDV204" s="17"/>
      <c r="UDW204" s="17"/>
      <c r="UDX204" s="17"/>
      <c r="UDY204" s="17"/>
      <c r="UDZ204" s="17"/>
      <c r="UEA204" s="17"/>
      <c r="UEB204" s="17"/>
      <c r="UEC204" s="17"/>
      <c r="UED204" s="17"/>
      <c r="UEE204" s="17"/>
      <c r="UEF204" s="17"/>
      <c r="UEG204" s="17"/>
      <c r="UEH204" s="17"/>
      <c r="UEI204" s="17"/>
      <c r="UEJ204" s="17"/>
      <c r="UEK204" s="17"/>
      <c r="UEL204" s="17"/>
      <c r="UEM204" s="17"/>
      <c r="UEN204" s="17"/>
      <c r="UEO204" s="17"/>
      <c r="UEP204" s="17"/>
      <c r="UEQ204" s="17"/>
      <c r="UER204" s="17"/>
      <c r="UES204" s="17"/>
      <c r="UET204" s="17"/>
      <c r="UEU204" s="17"/>
      <c r="UEV204" s="17"/>
      <c r="UEW204" s="17"/>
      <c r="UEX204" s="17"/>
      <c r="UEY204" s="17"/>
      <c r="UEZ204" s="17"/>
      <c r="UFA204" s="17"/>
      <c r="UFB204" s="17"/>
      <c r="UFC204" s="17"/>
      <c r="UFD204" s="17"/>
      <c r="UFE204" s="17"/>
      <c r="UFF204" s="17"/>
      <c r="UFG204" s="17"/>
      <c r="UFH204" s="17"/>
      <c r="UFI204" s="17"/>
      <c r="UFJ204" s="17"/>
      <c r="UFK204" s="17"/>
      <c r="UFL204" s="17"/>
      <c r="UFM204" s="17"/>
      <c r="UFN204" s="17"/>
      <c r="UFO204" s="17"/>
      <c r="UFP204" s="17"/>
      <c r="UFQ204" s="17"/>
      <c r="UFR204" s="17"/>
      <c r="UFS204" s="17"/>
      <c r="UFT204" s="17"/>
      <c r="UFU204" s="17"/>
      <c r="UFV204" s="17"/>
      <c r="UFW204" s="17"/>
      <c r="UFX204" s="17"/>
      <c r="UFY204" s="17"/>
      <c r="UFZ204" s="17"/>
      <c r="UGA204" s="17"/>
      <c r="UGB204" s="17"/>
      <c r="UGC204" s="17"/>
      <c r="UGD204" s="17"/>
      <c r="UGE204" s="17"/>
      <c r="UGF204" s="17"/>
      <c r="UGG204" s="17"/>
      <c r="UGH204" s="17"/>
      <c r="UGI204" s="17"/>
      <c r="UGJ204" s="17"/>
      <c r="UGK204" s="17"/>
      <c r="UGL204" s="17"/>
      <c r="UGM204" s="17"/>
      <c r="UGN204" s="17"/>
      <c r="UGO204" s="17"/>
      <c r="UGP204" s="17"/>
      <c r="UGQ204" s="17"/>
      <c r="UGR204" s="17"/>
      <c r="UGS204" s="17"/>
      <c r="UGT204" s="17"/>
      <c r="UGU204" s="17"/>
      <c r="UGV204" s="17"/>
      <c r="UGW204" s="17"/>
      <c r="UGX204" s="17"/>
      <c r="UGY204" s="17"/>
      <c r="UGZ204" s="17"/>
      <c r="UHA204" s="17"/>
      <c r="UHB204" s="17"/>
      <c r="UHC204" s="17"/>
      <c r="UHD204" s="17"/>
      <c r="UHE204" s="17"/>
      <c r="UHF204" s="17"/>
      <c r="UHG204" s="17"/>
      <c r="UHH204" s="17"/>
      <c r="UHI204" s="17"/>
      <c r="UHJ204" s="17"/>
      <c r="UHK204" s="17"/>
      <c r="UHL204" s="17"/>
      <c r="UHM204" s="17"/>
      <c r="UHN204" s="17"/>
      <c r="UHO204" s="17"/>
      <c r="UHP204" s="17"/>
      <c r="UHQ204" s="17"/>
      <c r="UHR204" s="17"/>
      <c r="UHS204" s="17"/>
      <c r="UHT204" s="17"/>
      <c r="UHU204" s="17"/>
      <c r="UHV204" s="17"/>
      <c r="UHW204" s="17"/>
      <c r="UHX204" s="17"/>
      <c r="UHY204" s="17"/>
      <c r="UHZ204" s="17"/>
      <c r="UIA204" s="17"/>
      <c r="UIB204" s="17"/>
      <c r="UIC204" s="17"/>
      <c r="UID204" s="17"/>
      <c r="UIE204" s="17"/>
      <c r="UIF204" s="17"/>
      <c r="UIG204" s="17"/>
      <c r="UIH204" s="17"/>
      <c r="UII204" s="17"/>
      <c r="UIJ204" s="17"/>
      <c r="UIK204" s="17"/>
      <c r="UIL204" s="17"/>
      <c r="UIM204" s="17"/>
      <c r="UIN204" s="17"/>
      <c r="UIO204" s="17"/>
      <c r="UIP204" s="17"/>
      <c r="UIQ204" s="17"/>
      <c r="UIR204" s="17"/>
      <c r="UIS204" s="17"/>
      <c r="UIT204" s="17"/>
      <c r="UIU204" s="17"/>
      <c r="UIV204" s="17"/>
      <c r="UIW204" s="17"/>
      <c r="UIX204" s="17"/>
      <c r="UIY204" s="17"/>
      <c r="UIZ204" s="17"/>
      <c r="UJA204" s="17"/>
      <c r="UJB204" s="17"/>
      <c r="UJC204" s="17"/>
      <c r="UJD204" s="17"/>
      <c r="UJE204" s="17"/>
      <c r="UJF204" s="17"/>
      <c r="UJG204" s="17"/>
      <c r="UJH204" s="17"/>
      <c r="UJI204" s="17"/>
      <c r="UJJ204" s="17"/>
      <c r="UJK204" s="17"/>
      <c r="UJL204" s="17"/>
      <c r="UJM204" s="17"/>
      <c r="UJN204" s="17"/>
      <c r="UJO204" s="17"/>
      <c r="UJP204" s="17"/>
      <c r="UJQ204" s="17"/>
      <c r="UJR204" s="17"/>
      <c r="UJS204" s="17"/>
      <c r="UJT204" s="17"/>
      <c r="UJU204" s="17"/>
      <c r="UJV204" s="17"/>
      <c r="UJW204" s="17"/>
      <c r="UJX204" s="17"/>
      <c r="UJY204" s="17"/>
      <c r="UJZ204" s="17"/>
      <c r="UKA204" s="17"/>
      <c r="UKB204" s="17"/>
      <c r="UKC204" s="17"/>
      <c r="UKD204" s="17"/>
      <c r="UKE204" s="17"/>
      <c r="UKF204" s="17"/>
      <c r="UKG204" s="17"/>
      <c r="UKH204" s="17"/>
      <c r="UKI204" s="17"/>
      <c r="UKJ204" s="17"/>
      <c r="UKK204" s="17"/>
      <c r="UKL204" s="17"/>
      <c r="UKM204" s="17"/>
      <c r="UKN204" s="17"/>
      <c r="UKO204" s="17"/>
      <c r="UKP204" s="17"/>
      <c r="UKQ204" s="17"/>
      <c r="UKR204" s="17"/>
      <c r="UKS204" s="17"/>
      <c r="UKT204" s="17"/>
      <c r="UKU204" s="17"/>
      <c r="UKV204" s="17"/>
      <c r="UKW204" s="17"/>
      <c r="UKX204" s="17"/>
      <c r="UKY204" s="17"/>
      <c r="UKZ204" s="17"/>
      <c r="ULA204" s="17"/>
      <c r="ULB204" s="17"/>
      <c r="ULC204" s="17"/>
      <c r="ULD204" s="17"/>
      <c r="ULE204" s="17"/>
      <c r="ULF204" s="17"/>
      <c r="ULG204" s="17"/>
      <c r="ULH204" s="17"/>
      <c r="ULI204" s="17"/>
      <c r="ULJ204" s="17"/>
      <c r="ULK204" s="17"/>
      <c r="ULL204" s="17"/>
      <c r="ULM204" s="17"/>
      <c r="ULN204" s="17"/>
      <c r="ULO204" s="17"/>
      <c r="ULP204" s="17"/>
      <c r="ULQ204" s="17"/>
      <c r="ULR204" s="17"/>
      <c r="ULS204" s="17"/>
      <c r="ULT204" s="17"/>
      <c r="ULU204" s="17"/>
      <c r="ULV204" s="17"/>
      <c r="ULW204" s="17"/>
      <c r="ULX204" s="17"/>
      <c r="ULY204" s="17"/>
      <c r="ULZ204" s="17"/>
      <c r="UMA204" s="17"/>
      <c r="UMB204" s="17"/>
      <c r="UMC204" s="17"/>
      <c r="UMD204" s="17"/>
      <c r="UME204" s="17"/>
      <c r="UMF204" s="17"/>
      <c r="UMG204" s="17"/>
      <c r="UMH204" s="17"/>
      <c r="UMI204" s="17"/>
      <c r="UMJ204" s="17"/>
      <c r="UMK204" s="17"/>
      <c r="UML204" s="17"/>
      <c r="UMM204" s="17"/>
      <c r="UMN204" s="17"/>
      <c r="UMO204" s="17"/>
      <c r="UMP204" s="17"/>
      <c r="UMQ204" s="17"/>
      <c r="UMR204" s="17"/>
      <c r="UMS204" s="17"/>
      <c r="UMT204" s="17"/>
      <c r="UMU204" s="17"/>
      <c r="UMV204" s="17"/>
      <c r="UMW204" s="17"/>
      <c r="UMX204" s="17"/>
      <c r="UMY204" s="17"/>
      <c r="UMZ204" s="17"/>
      <c r="UNA204" s="17"/>
      <c r="UNB204" s="17"/>
      <c r="UNC204" s="17"/>
      <c r="UND204" s="17"/>
      <c r="UNE204" s="17"/>
      <c r="UNF204" s="17"/>
      <c r="UNG204" s="17"/>
      <c r="UNH204" s="17"/>
      <c r="UNI204" s="17"/>
      <c r="UNJ204" s="17"/>
      <c r="UNK204" s="17"/>
      <c r="UNL204" s="17"/>
      <c r="UNM204" s="17"/>
      <c r="UNN204" s="17"/>
      <c r="UNO204" s="17"/>
      <c r="UNP204" s="17"/>
      <c r="UNQ204" s="17"/>
      <c r="UNR204" s="17"/>
      <c r="UNS204" s="17"/>
      <c r="UNT204" s="17"/>
      <c r="UNU204" s="17"/>
      <c r="UNV204" s="17"/>
      <c r="UNW204" s="17"/>
      <c r="UNX204" s="17"/>
      <c r="UNY204" s="17"/>
      <c r="UNZ204" s="17"/>
      <c r="UOA204" s="17"/>
      <c r="UOB204" s="17"/>
      <c r="UOC204" s="17"/>
      <c r="UOD204" s="17"/>
      <c r="UOE204" s="17"/>
      <c r="UOF204" s="17"/>
      <c r="UOG204" s="17"/>
      <c r="UOH204" s="17"/>
      <c r="UOI204" s="17"/>
      <c r="UOJ204" s="17"/>
      <c r="UOK204" s="17"/>
      <c r="UOL204" s="17"/>
      <c r="UOM204" s="17"/>
      <c r="UON204" s="17"/>
      <c r="UOO204" s="17"/>
      <c r="UOP204" s="17"/>
      <c r="UOQ204" s="17"/>
      <c r="UOR204" s="17"/>
      <c r="UOS204" s="17"/>
      <c r="UOT204" s="17"/>
      <c r="UOU204" s="17"/>
      <c r="UOV204" s="17"/>
      <c r="UOW204" s="17"/>
      <c r="UOX204" s="17"/>
      <c r="UOY204" s="17"/>
      <c r="UOZ204" s="17"/>
      <c r="UPA204" s="17"/>
      <c r="UPB204" s="17"/>
      <c r="UPC204" s="17"/>
      <c r="UPD204" s="17"/>
      <c r="UPE204" s="17"/>
      <c r="UPF204" s="17"/>
      <c r="UPG204" s="17"/>
      <c r="UPH204" s="17"/>
      <c r="UPI204" s="17"/>
      <c r="UPJ204" s="17"/>
      <c r="UPK204" s="17"/>
      <c r="UPL204" s="17"/>
      <c r="UPM204" s="17"/>
      <c r="UPN204" s="17"/>
      <c r="UPO204" s="17"/>
      <c r="UPP204" s="17"/>
      <c r="UPQ204" s="17"/>
      <c r="UPR204" s="17"/>
      <c r="UPS204" s="17"/>
      <c r="UPT204" s="17"/>
      <c r="UPU204" s="17"/>
      <c r="UPV204" s="17"/>
      <c r="UPW204" s="17"/>
      <c r="UPX204" s="17"/>
      <c r="UPY204" s="17"/>
      <c r="UPZ204" s="17"/>
      <c r="UQA204" s="17"/>
      <c r="UQB204" s="17"/>
      <c r="UQC204" s="17"/>
      <c r="UQD204" s="17"/>
      <c r="UQE204" s="17"/>
      <c r="UQF204" s="17"/>
      <c r="UQG204" s="17"/>
      <c r="UQH204" s="17"/>
      <c r="UQI204" s="17"/>
      <c r="UQJ204" s="17"/>
      <c r="UQK204" s="17"/>
      <c r="UQL204" s="17"/>
      <c r="UQM204" s="17"/>
      <c r="UQN204" s="17"/>
      <c r="UQO204" s="17"/>
      <c r="UQP204" s="17"/>
      <c r="UQQ204" s="17"/>
      <c r="UQR204" s="17"/>
      <c r="UQS204" s="17"/>
      <c r="UQT204" s="17"/>
      <c r="UQU204" s="17"/>
      <c r="UQV204" s="17"/>
      <c r="UQW204" s="17"/>
      <c r="UQX204" s="17"/>
      <c r="UQY204" s="17"/>
      <c r="UQZ204" s="17"/>
      <c r="URA204" s="17"/>
      <c r="URB204" s="17"/>
      <c r="URC204" s="17"/>
      <c r="URD204" s="17"/>
      <c r="URE204" s="17"/>
      <c r="URF204" s="17"/>
      <c r="URG204" s="17"/>
      <c r="URH204" s="17"/>
      <c r="URI204" s="17"/>
      <c r="URJ204" s="17"/>
      <c r="URK204" s="17"/>
      <c r="URL204" s="17"/>
      <c r="URM204" s="17"/>
      <c r="URN204" s="17"/>
      <c r="URO204" s="17"/>
      <c r="URP204" s="17"/>
      <c r="URQ204" s="17"/>
      <c r="URR204" s="17"/>
      <c r="URS204" s="17"/>
      <c r="URT204" s="17"/>
      <c r="URU204" s="17"/>
      <c r="URV204" s="17"/>
      <c r="URW204" s="17"/>
      <c r="URX204" s="17"/>
      <c r="URY204" s="17"/>
      <c r="URZ204" s="17"/>
      <c r="USA204" s="17"/>
      <c r="USB204" s="17"/>
      <c r="USC204" s="17"/>
      <c r="USD204" s="17"/>
      <c r="USE204" s="17"/>
      <c r="USF204" s="17"/>
      <c r="USG204" s="17"/>
      <c r="USH204" s="17"/>
      <c r="USI204" s="17"/>
      <c r="USJ204" s="17"/>
      <c r="USK204" s="17"/>
      <c r="USL204" s="17"/>
      <c r="USM204" s="17"/>
      <c r="USN204" s="17"/>
      <c r="USO204" s="17"/>
      <c r="USP204" s="17"/>
      <c r="USQ204" s="17"/>
      <c r="USR204" s="17"/>
      <c r="USS204" s="17"/>
      <c r="UST204" s="17"/>
      <c r="USU204" s="17"/>
      <c r="USV204" s="17"/>
      <c r="USW204" s="17"/>
      <c r="USX204" s="17"/>
      <c r="USY204" s="17"/>
      <c r="USZ204" s="17"/>
      <c r="UTA204" s="17"/>
      <c r="UTB204" s="17"/>
      <c r="UTC204" s="17"/>
      <c r="UTD204" s="17"/>
      <c r="UTE204" s="17"/>
      <c r="UTF204" s="17"/>
      <c r="UTG204" s="17"/>
      <c r="UTH204" s="17"/>
      <c r="UTI204" s="17"/>
      <c r="UTJ204" s="17"/>
      <c r="UTK204" s="17"/>
      <c r="UTL204" s="17"/>
      <c r="UTM204" s="17"/>
      <c r="UTN204" s="17"/>
      <c r="UTO204" s="17"/>
      <c r="UTP204" s="17"/>
      <c r="UTQ204" s="17"/>
      <c r="UTR204" s="17"/>
      <c r="UTS204" s="17"/>
      <c r="UTT204" s="17"/>
      <c r="UTU204" s="17"/>
      <c r="UTV204" s="17"/>
      <c r="UTW204" s="17"/>
      <c r="UTX204" s="17"/>
      <c r="UTY204" s="17"/>
      <c r="UTZ204" s="17"/>
      <c r="UUA204" s="17"/>
      <c r="UUB204" s="17"/>
      <c r="UUC204" s="17"/>
      <c r="UUD204" s="17"/>
      <c r="UUE204" s="17"/>
      <c r="UUF204" s="17"/>
      <c r="UUG204" s="17"/>
      <c r="UUH204" s="17"/>
      <c r="UUI204" s="17"/>
      <c r="UUJ204" s="17"/>
      <c r="UUK204" s="17"/>
      <c r="UUL204" s="17"/>
      <c r="UUM204" s="17"/>
      <c r="UUN204" s="17"/>
      <c r="UUO204" s="17"/>
      <c r="UUP204" s="17"/>
      <c r="UUQ204" s="17"/>
      <c r="UUR204" s="17"/>
      <c r="UUS204" s="17"/>
      <c r="UUT204" s="17"/>
      <c r="UUU204" s="17"/>
      <c r="UUV204" s="17"/>
      <c r="UUW204" s="17"/>
      <c r="UUX204" s="17"/>
      <c r="UUY204" s="17"/>
      <c r="UUZ204" s="17"/>
      <c r="UVA204" s="17"/>
      <c r="UVB204" s="17"/>
      <c r="UVC204" s="17"/>
      <c r="UVD204" s="17"/>
      <c r="UVE204" s="17"/>
      <c r="UVF204" s="17"/>
      <c r="UVG204" s="17"/>
      <c r="UVH204" s="17"/>
      <c r="UVI204" s="17"/>
      <c r="UVJ204" s="17"/>
      <c r="UVK204" s="17"/>
      <c r="UVL204" s="17"/>
      <c r="UVM204" s="17"/>
      <c r="UVN204" s="17"/>
      <c r="UVO204" s="17"/>
      <c r="UVP204" s="17"/>
      <c r="UVQ204" s="17"/>
      <c r="UVR204" s="17"/>
      <c r="UVS204" s="17"/>
      <c r="UVT204" s="17"/>
      <c r="UVU204" s="17"/>
      <c r="UVV204" s="17"/>
      <c r="UVW204" s="17"/>
      <c r="UVX204" s="17"/>
      <c r="UVY204" s="17"/>
      <c r="UVZ204" s="17"/>
      <c r="UWA204" s="17"/>
      <c r="UWB204" s="17"/>
      <c r="UWC204" s="17"/>
      <c r="UWD204" s="17"/>
      <c r="UWE204" s="17"/>
      <c r="UWF204" s="17"/>
      <c r="UWG204" s="17"/>
      <c r="UWH204" s="17"/>
      <c r="UWI204" s="17"/>
      <c r="UWJ204" s="17"/>
      <c r="UWK204" s="17"/>
      <c r="UWL204" s="17"/>
      <c r="UWM204" s="17"/>
      <c r="UWN204" s="17"/>
      <c r="UWO204" s="17"/>
      <c r="UWP204" s="17"/>
      <c r="UWQ204" s="17"/>
      <c r="UWR204" s="17"/>
      <c r="UWS204" s="17"/>
      <c r="UWT204" s="17"/>
      <c r="UWU204" s="17"/>
      <c r="UWV204" s="17"/>
      <c r="UWW204" s="17"/>
      <c r="UWX204" s="17"/>
      <c r="UWY204" s="17"/>
      <c r="UWZ204" s="17"/>
      <c r="UXA204" s="17"/>
      <c r="UXB204" s="17"/>
      <c r="UXC204" s="17"/>
      <c r="UXD204" s="17"/>
      <c r="UXE204" s="17"/>
      <c r="UXF204" s="17"/>
      <c r="UXG204" s="17"/>
      <c r="UXH204" s="17"/>
      <c r="UXI204" s="17"/>
      <c r="UXJ204" s="17"/>
      <c r="UXK204" s="17"/>
      <c r="UXL204" s="17"/>
      <c r="UXM204" s="17"/>
      <c r="UXN204" s="17"/>
      <c r="UXO204" s="17"/>
      <c r="UXP204" s="17"/>
      <c r="UXQ204" s="17"/>
      <c r="UXR204" s="17"/>
      <c r="UXS204" s="17"/>
      <c r="UXT204" s="17"/>
      <c r="UXU204" s="17"/>
      <c r="UXV204" s="17"/>
      <c r="UXW204" s="17"/>
      <c r="UXX204" s="17"/>
      <c r="UXY204" s="17"/>
      <c r="UXZ204" s="17"/>
      <c r="UYA204" s="17"/>
      <c r="UYB204" s="17"/>
      <c r="UYC204" s="17"/>
      <c r="UYD204" s="17"/>
      <c r="UYE204" s="17"/>
      <c r="UYF204" s="17"/>
      <c r="UYG204" s="17"/>
      <c r="UYH204" s="17"/>
      <c r="UYI204" s="17"/>
      <c r="UYJ204" s="17"/>
      <c r="UYK204" s="17"/>
      <c r="UYL204" s="17"/>
      <c r="UYM204" s="17"/>
      <c r="UYN204" s="17"/>
      <c r="UYO204" s="17"/>
      <c r="UYP204" s="17"/>
      <c r="UYQ204" s="17"/>
      <c r="UYR204" s="17"/>
      <c r="UYS204" s="17"/>
      <c r="UYT204" s="17"/>
      <c r="UYU204" s="17"/>
      <c r="UYV204" s="17"/>
      <c r="UYW204" s="17"/>
      <c r="UYX204" s="17"/>
      <c r="UYY204" s="17"/>
      <c r="UYZ204" s="17"/>
      <c r="UZA204" s="17"/>
      <c r="UZB204" s="17"/>
      <c r="UZC204" s="17"/>
      <c r="UZD204" s="17"/>
      <c r="UZE204" s="17"/>
      <c r="UZF204" s="17"/>
      <c r="UZG204" s="17"/>
      <c r="UZH204" s="17"/>
      <c r="UZI204" s="17"/>
      <c r="UZJ204" s="17"/>
      <c r="UZK204" s="17"/>
      <c r="UZL204" s="17"/>
      <c r="UZM204" s="17"/>
      <c r="UZN204" s="17"/>
      <c r="UZO204" s="17"/>
      <c r="UZP204" s="17"/>
      <c r="UZQ204" s="17"/>
      <c r="UZR204" s="17"/>
      <c r="UZS204" s="17"/>
      <c r="UZT204" s="17"/>
      <c r="UZU204" s="17"/>
      <c r="UZV204" s="17"/>
      <c r="UZW204" s="17"/>
      <c r="UZX204" s="17"/>
      <c r="UZY204" s="17"/>
      <c r="UZZ204" s="17"/>
      <c r="VAA204" s="17"/>
      <c r="VAB204" s="17"/>
      <c r="VAC204" s="17"/>
      <c r="VAD204" s="17"/>
      <c r="VAE204" s="17"/>
      <c r="VAF204" s="17"/>
      <c r="VAG204" s="17"/>
      <c r="VAH204" s="17"/>
      <c r="VAI204" s="17"/>
      <c r="VAJ204" s="17"/>
      <c r="VAK204" s="17"/>
      <c r="VAL204" s="17"/>
      <c r="VAM204" s="17"/>
      <c r="VAN204" s="17"/>
      <c r="VAO204" s="17"/>
      <c r="VAP204" s="17"/>
      <c r="VAQ204" s="17"/>
      <c r="VAR204" s="17"/>
      <c r="VAS204" s="17"/>
      <c r="VAT204" s="17"/>
      <c r="VAU204" s="17"/>
      <c r="VAV204" s="17"/>
      <c r="VAW204" s="17"/>
      <c r="VAX204" s="17"/>
      <c r="VAY204" s="17"/>
      <c r="VAZ204" s="17"/>
      <c r="VBA204" s="17"/>
      <c r="VBB204" s="17"/>
      <c r="VBC204" s="17"/>
      <c r="VBD204" s="17"/>
      <c r="VBE204" s="17"/>
      <c r="VBF204" s="17"/>
      <c r="VBG204" s="17"/>
      <c r="VBH204" s="17"/>
      <c r="VBI204" s="17"/>
      <c r="VBJ204" s="17"/>
      <c r="VBK204" s="17"/>
      <c r="VBL204" s="17"/>
      <c r="VBM204" s="17"/>
      <c r="VBN204" s="17"/>
      <c r="VBO204" s="17"/>
      <c r="VBP204" s="17"/>
      <c r="VBQ204" s="17"/>
      <c r="VBR204" s="17"/>
      <c r="VBS204" s="17"/>
      <c r="VBT204" s="17"/>
      <c r="VBU204" s="17"/>
      <c r="VBV204" s="17"/>
      <c r="VBW204" s="17"/>
      <c r="VBX204" s="17"/>
      <c r="VBY204" s="17"/>
      <c r="VBZ204" s="17"/>
      <c r="VCA204" s="17"/>
      <c r="VCB204" s="17"/>
      <c r="VCC204" s="17"/>
      <c r="VCD204" s="17"/>
      <c r="VCE204" s="17"/>
      <c r="VCF204" s="17"/>
      <c r="VCG204" s="17"/>
      <c r="VCH204" s="17"/>
      <c r="VCI204" s="17"/>
      <c r="VCJ204" s="17"/>
      <c r="VCK204" s="17"/>
      <c r="VCL204" s="17"/>
      <c r="VCM204" s="17"/>
      <c r="VCN204" s="17"/>
      <c r="VCO204" s="17"/>
      <c r="VCP204" s="17"/>
      <c r="VCQ204" s="17"/>
      <c r="VCR204" s="17"/>
      <c r="VCS204" s="17"/>
      <c r="VCT204" s="17"/>
      <c r="VCU204" s="17"/>
      <c r="VCV204" s="17"/>
      <c r="VCW204" s="17"/>
      <c r="VCX204" s="17"/>
      <c r="VCY204" s="17"/>
      <c r="VCZ204" s="17"/>
      <c r="VDA204" s="17"/>
      <c r="VDB204" s="17"/>
      <c r="VDC204" s="17"/>
      <c r="VDD204" s="17"/>
      <c r="VDE204" s="17"/>
      <c r="VDF204" s="17"/>
      <c r="VDG204" s="17"/>
      <c r="VDH204" s="17"/>
      <c r="VDI204" s="17"/>
      <c r="VDJ204" s="17"/>
      <c r="VDK204" s="17"/>
      <c r="VDL204" s="17"/>
      <c r="VDM204" s="17"/>
      <c r="VDN204" s="17"/>
      <c r="VDO204" s="17"/>
      <c r="VDP204" s="17"/>
      <c r="VDQ204" s="17"/>
      <c r="VDR204" s="17"/>
      <c r="VDS204" s="17"/>
      <c r="VDT204" s="17"/>
      <c r="VDU204" s="17"/>
      <c r="VDV204" s="17"/>
      <c r="VDW204" s="17"/>
      <c r="VDX204" s="17"/>
      <c r="VDY204" s="17"/>
      <c r="VDZ204" s="17"/>
      <c r="VEA204" s="17"/>
      <c r="VEB204" s="17"/>
      <c r="VEC204" s="17"/>
      <c r="VED204" s="17"/>
      <c r="VEE204" s="17"/>
      <c r="VEF204" s="17"/>
      <c r="VEG204" s="17"/>
      <c r="VEH204" s="17"/>
      <c r="VEI204" s="17"/>
      <c r="VEJ204" s="17"/>
      <c r="VEK204" s="17"/>
      <c r="VEL204" s="17"/>
      <c r="VEM204" s="17"/>
      <c r="VEN204" s="17"/>
      <c r="VEO204" s="17"/>
      <c r="VEP204" s="17"/>
      <c r="VEQ204" s="17"/>
      <c r="VER204" s="17"/>
      <c r="VES204" s="17"/>
      <c r="VET204" s="17"/>
      <c r="VEU204" s="17"/>
      <c r="VEV204" s="17"/>
      <c r="VEW204" s="17"/>
      <c r="VEX204" s="17"/>
      <c r="VEY204" s="17"/>
      <c r="VEZ204" s="17"/>
      <c r="VFA204" s="17"/>
      <c r="VFB204" s="17"/>
      <c r="VFC204" s="17"/>
      <c r="VFD204" s="17"/>
      <c r="VFE204" s="17"/>
      <c r="VFF204" s="17"/>
      <c r="VFG204" s="17"/>
      <c r="VFH204" s="17"/>
      <c r="VFI204" s="17"/>
      <c r="VFJ204" s="17"/>
      <c r="VFK204" s="17"/>
      <c r="VFL204" s="17"/>
      <c r="VFM204" s="17"/>
      <c r="VFN204" s="17"/>
      <c r="VFO204" s="17"/>
      <c r="VFP204" s="17"/>
      <c r="VFQ204" s="17"/>
      <c r="VFR204" s="17"/>
      <c r="VFS204" s="17"/>
      <c r="VFT204" s="17"/>
      <c r="VFU204" s="17"/>
      <c r="VFV204" s="17"/>
      <c r="VFW204" s="17"/>
      <c r="VFX204" s="17"/>
      <c r="VFY204" s="17"/>
      <c r="VFZ204" s="17"/>
      <c r="VGA204" s="17"/>
      <c r="VGB204" s="17"/>
      <c r="VGC204" s="17"/>
      <c r="VGD204" s="17"/>
      <c r="VGE204" s="17"/>
      <c r="VGF204" s="17"/>
      <c r="VGG204" s="17"/>
      <c r="VGH204" s="17"/>
      <c r="VGI204" s="17"/>
      <c r="VGJ204" s="17"/>
      <c r="VGK204" s="17"/>
      <c r="VGL204" s="17"/>
      <c r="VGM204" s="17"/>
      <c r="VGN204" s="17"/>
      <c r="VGO204" s="17"/>
      <c r="VGP204" s="17"/>
      <c r="VGQ204" s="17"/>
      <c r="VGR204" s="17"/>
      <c r="VGS204" s="17"/>
      <c r="VGT204" s="17"/>
      <c r="VGU204" s="17"/>
      <c r="VGV204" s="17"/>
      <c r="VGW204" s="17"/>
      <c r="VGX204" s="17"/>
      <c r="VGY204" s="17"/>
      <c r="VGZ204" s="17"/>
      <c r="VHA204" s="17"/>
      <c r="VHB204" s="17"/>
      <c r="VHC204" s="17"/>
      <c r="VHD204" s="17"/>
      <c r="VHE204" s="17"/>
      <c r="VHF204" s="17"/>
      <c r="VHG204" s="17"/>
      <c r="VHH204" s="17"/>
      <c r="VHI204" s="17"/>
      <c r="VHJ204" s="17"/>
      <c r="VHK204" s="17"/>
      <c r="VHL204" s="17"/>
      <c r="VHM204" s="17"/>
      <c r="VHN204" s="17"/>
      <c r="VHO204" s="17"/>
      <c r="VHP204" s="17"/>
      <c r="VHQ204" s="17"/>
      <c r="VHR204" s="17"/>
      <c r="VHS204" s="17"/>
      <c r="VHT204" s="17"/>
      <c r="VHU204" s="17"/>
      <c r="VHV204" s="17"/>
      <c r="VHW204" s="17"/>
      <c r="VHX204" s="17"/>
      <c r="VHY204" s="17"/>
      <c r="VHZ204" s="17"/>
      <c r="VIA204" s="17"/>
      <c r="VIB204" s="17"/>
      <c r="VIC204" s="17"/>
      <c r="VID204" s="17"/>
      <c r="VIE204" s="17"/>
      <c r="VIF204" s="17"/>
      <c r="VIG204" s="17"/>
      <c r="VIH204" s="17"/>
      <c r="VII204" s="17"/>
      <c r="VIJ204" s="17"/>
      <c r="VIK204" s="17"/>
      <c r="VIL204" s="17"/>
      <c r="VIM204" s="17"/>
      <c r="VIN204" s="17"/>
      <c r="VIO204" s="17"/>
      <c r="VIP204" s="17"/>
      <c r="VIQ204" s="17"/>
      <c r="VIR204" s="17"/>
      <c r="VIS204" s="17"/>
      <c r="VIT204" s="17"/>
      <c r="VIU204" s="17"/>
      <c r="VIV204" s="17"/>
      <c r="VIW204" s="17"/>
      <c r="VIX204" s="17"/>
      <c r="VIY204" s="17"/>
      <c r="VIZ204" s="17"/>
      <c r="VJA204" s="17"/>
      <c r="VJB204" s="17"/>
      <c r="VJC204" s="17"/>
      <c r="VJD204" s="17"/>
      <c r="VJE204" s="17"/>
      <c r="VJF204" s="17"/>
      <c r="VJG204" s="17"/>
      <c r="VJH204" s="17"/>
      <c r="VJI204" s="17"/>
      <c r="VJJ204" s="17"/>
      <c r="VJK204" s="17"/>
      <c r="VJL204" s="17"/>
      <c r="VJM204" s="17"/>
      <c r="VJN204" s="17"/>
      <c r="VJO204" s="17"/>
      <c r="VJP204" s="17"/>
      <c r="VJQ204" s="17"/>
      <c r="VJR204" s="17"/>
      <c r="VJS204" s="17"/>
      <c r="VJT204" s="17"/>
      <c r="VJU204" s="17"/>
      <c r="VJV204" s="17"/>
      <c r="VJW204" s="17"/>
      <c r="VJX204" s="17"/>
      <c r="VJY204" s="17"/>
      <c r="VJZ204" s="17"/>
      <c r="VKA204" s="17"/>
      <c r="VKB204" s="17"/>
      <c r="VKC204" s="17"/>
      <c r="VKD204" s="17"/>
      <c r="VKE204" s="17"/>
      <c r="VKF204" s="17"/>
      <c r="VKG204" s="17"/>
      <c r="VKH204" s="17"/>
      <c r="VKI204" s="17"/>
      <c r="VKJ204" s="17"/>
      <c r="VKK204" s="17"/>
      <c r="VKL204" s="17"/>
      <c r="VKM204" s="17"/>
      <c r="VKN204" s="17"/>
      <c r="VKO204" s="17"/>
      <c r="VKP204" s="17"/>
      <c r="VKQ204" s="17"/>
      <c r="VKR204" s="17"/>
      <c r="VKS204" s="17"/>
      <c r="VKT204" s="17"/>
      <c r="VKU204" s="17"/>
      <c r="VKV204" s="17"/>
      <c r="VKW204" s="17"/>
      <c r="VKX204" s="17"/>
      <c r="VKY204" s="17"/>
      <c r="VKZ204" s="17"/>
      <c r="VLA204" s="17"/>
      <c r="VLB204" s="17"/>
      <c r="VLC204" s="17"/>
      <c r="VLD204" s="17"/>
      <c r="VLE204" s="17"/>
      <c r="VLF204" s="17"/>
      <c r="VLG204" s="17"/>
      <c r="VLH204" s="17"/>
      <c r="VLI204" s="17"/>
      <c r="VLJ204" s="17"/>
      <c r="VLK204" s="17"/>
      <c r="VLL204" s="17"/>
      <c r="VLM204" s="17"/>
      <c r="VLN204" s="17"/>
      <c r="VLO204" s="17"/>
      <c r="VLP204" s="17"/>
      <c r="VLQ204" s="17"/>
      <c r="VLR204" s="17"/>
      <c r="VLS204" s="17"/>
      <c r="VLT204" s="17"/>
      <c r="VLU204" s="17"/>
      <c r="VLV204" s="17"/>
      <c r="VLW204" s="17"/>
      <c r="VLX204" s="17"/>
      <c r="VLY204" s="17"/>
      <c r="VLZ204" s="17"/>
      <c r="VMA204" s="17"/>
      <c r="VMB204" s="17"/>
      <c r="VMC204" s="17"/>
      <c r="VMD204" s="17"/>
      <c r="VME204" s="17"/>
      <c r="VMF204" s="17"/>
      <c r="VMG204" s="17"/>
      <c r="VMH204" s="17"/>
      <c r="VMI204" s="17"/>
      <c r="VMJ204" s="17"/>
      <c r="VMK204" s="17"/>
      <c r="VML204" s="17"/>
      <c r="VMM204" s="17"/>
      <c r="VMN204" s="17"/>
      <c r="VMO204" s="17"/>
      <c r="VMP204" s="17"/>
      <c r="VMQ204" s="17"/>
      <c r="VMR204" s="17"/>
      <c r="VMS204" s="17"/>
      <c r="VMT204" s="17"/>
      <c r="VMU204" s="17"/>
      <c r="VMV204" s="17"/>
      <c r="VMW204" s="17"/>
      <c r="VMX204" s="17"/>
      <c r="VMY204" s="17"/>
      <c r="VMZ204" s="17"/>
      <c r="VNA204" s="17"/>
      <c r="VNB204" s="17"/>
      <c r="VNC204" s="17"/>
      <c r="VND204" s="17"/>
      <c r="VNE204" s="17"/>
      <c r="VNF204" s="17"/>
      <c r="VNG204" s="17"/>
      <c r="VNH204" s="17"/>
      <c r="VNI204" s="17"/>
      <c r="VNJ204" s="17"/>
      <c r="VNK204" s="17"/>
      <c r="VNL204" s="17"/>
      <c r="VNM204" s="17"/>
      <c r="VNN204" s="17"/>
      <c r="VNO204" s="17"/>
      <c r="VNP204" s="17"/>
      <c r="VNQ204" s="17"/>
      <c r="VNR204" s="17"/>
      <c r="VNS204" s="17"/>
      <c r="VNT204" s="17"/>
      <c r="VNU204" s="17"/>
      <c r="VNV204" s="17"/>
      <c r="VNW204" s="17"/>
      <c r="VNX204" s="17"/>
      <c r="VNY204" s="17"/>
      <c r="VNZ204" s="17"/>
      <c r="VOA204" s="17"/>
      <c r="VOB204" s="17"/>
      <c r="VOC204" s="17"/>
      <c r="VOD204" s="17"/>
      <c r="VOE204" s="17"/>
      <c r="VOF204" s="17"/>
      <c r="VOG204" s="17"/>
      <c r="VOH204" s="17"/>
      <c r="VOI204" s="17"/>
      <c r="VOJ204" s="17"/>
      <c r="VOK204" s="17"/>
      <c r="VOL204" s="17"/>
      <c r="VOM204" s="17"/>
      <c r="VON204" s="17"/>
      <c r="VOO204" s="17"/>
      <c r="VOP204" s="17"/>
      <c r="VOQ204" s="17"/>
      <c r="VOR204" s="17"/>
      <c r="VOS204" s="17"/>
      <c r="VOT204" s="17"/>
      <c r="VOU204" s="17"/>
      <c r="VOV204" s="17"/>
      <c r="VOW204" s="17"/>
      <c r="VOX204" s="17"/>
      <c r="VOY204" s="17"/>
      <c r="VOZ204" s="17"/>
      <c r="VPA204" s="17"/>
      <c r="VPB204" s="17"/>
      <c r="VPC204" s="17"/>
      <c r="VPD204" s="17"/>
      <c r="VPE204" s="17"/>
      <c r="VPF204" s="17"/>
      <c r="VPG204" s="17"/>
      <c r="VPH204" s="17"/>
      <c r="VPI204" s="17"/>
      <c r="VPJ204" s="17"/>
      <c r="VPK204" s="17"/>
      <c r="VPL204" s="17"/>
      <c r="VPM204" s="17"/>
      <c r="VPN204" s="17"/>
      <c r="VPO204" s="17"/>
      <c r="VPP204" s="17"/>
      <c r="VPQ204" s="17"/>
      <c r="VPR204" s="17"/>
      <c r="VPS204" s="17"/>
      <c r="VPT204" s="17"/>
      <c r="VPU204" s="17"/>
      <c r="VPV204" s="17"/>
      <c r="VPW204" s="17"/>
      <c r="VPX204" s="17"/>
      <c r="VPY204" s="17"/>
      <c r="VPZ204" s="17"/>
      <c r="VQA204" s="17"/>
      <c r="VQB204" s="17"/>
      <c r="VQC204" s="17"/>
      <c r="VQD204" s="17"/>
      <c r="VQE204" s="17"/>
      <c r="VQF204" s="17"/>
      <c r="VQG204" s="17"/>
      <c r="VQH204" s="17"/>
      <c r="VQI204" s="17"/>
      <c r="VQJ204" s="17"/>
      <c r="VQK204" s="17"/>
      <c r="VQL204" s="17"/>
      <c r="VQM204" s="17"/>
      <c r="VQN204" s="17"/>
      <c r="VQO204" s="17"/>
      <c r="VQP204" s="17"/>
      <c r="VQQ204" s="17"/>
      <c r="VQR204" s="17"/>
      <c r="VQS204" s="17"/>
      <c r="VQT204" s="17"/>
      <c r="VQU204" s="17"/>
      <c r="VQV204" s="17"/>
      <c r="VQW204" s="17"/>
      <c r="VQX204" s="17"/>
      <c r="VQY204" s="17"/>
      <c r="VQZ204" s="17"/>
      <c r="VRA204" s="17"/>
      <c r="VRB204" s="17"/>
      <c r="VRC204" s="17"/>
      <c r="VRD204" s="17"/>
      <c r="VRE204" s="17"/>
      <c r="VRF204" s="17"/>
      <c r="VRG204" s="17"/>
      <c r="VRH204" s="17"/>
      <c r="VRI204" s="17"/>
      <c r="VRJ204" s="17"/>
      <c r="VRK204" s="17"/>
      <c r="VRL204" s="17"/>
      <c r="VRM204" s="17"/>
      <c r="VRN204" s="17"/>
      <c r="VRO204" s="17"/>
      <c r="VRP204" s="17"/>
      <c r="VRQ204" s="17"/>
      <c r="VRR204" s="17"/>
      <c r="VRS204" s="17"/>
      <c r="VRT204" s="17"/>
      <c r="VRU204" s="17"/>
      <c r="VRV204" s="17"/>
      <c r="VRW204" s="17"/>
      <c r="VRX204" s="17"/>
      <c r="VRY204" s="17"/>
      <c r="VRZ204" s="17"/>
      <c r="VSA204" s="17"/>
      <c r="VSB204" s="17"/>
      <c r="VSC204" s="17"/>
      <c r="VSD204" s="17"/>
      <c r="VSE204" s="17"/>
      <c r="VSF204" s="17"/>
      <c r="VSG204" s="17"/>
      <c r="VSH204" s="17"/>
      <c r="VSI204" s="17"/>
      <c r="VSJ204" s="17"/>
      <c r="VSK204" s="17"/>
      <c r="VSL204" s="17"/>
      <c r="VSM204" s="17"/>
      <c r="VSN204" s="17"/>
      <c r="VSO204" s="17"/>
      <c r="VSP204" s="17"/>
      <c r="VSQ204" s="17"/>
      <c r="VSR204" s="17"/>
      <c r="VSS204" s="17"/>
      <c r="VST204" s="17"/>
      <c r="VSU204" s="17"/>
      <c r="VSV204" s="17"/>
      <c r="VSW204" s="17"/>
      <c r="VSX204" s="17"/>
      <c r="VSY204" s="17"/>
      <c r="VSZ204" s="17"/>
      <c r="VTA204" s="17"/>
      <c r="VTB204" s="17"/>
      <c r="VTC204" s="17"/>
      <c r="VTD204" s="17"/>
      <c r="VTE204" s="17"/>
      <c r="VTF204" s="17"/>
      <c r="VTG204" s="17"/>
      <c r="VTH204" s="17"/>
      <c r="VTI204" s="17"/>
      <c r="VTJ204" s="17"/>
      <c r="VTK204" s="17"/>
      <c r="VTL204" s="17"/>
      <c r="VTM204" s="17"/>
      <c r="VTN204" s="17"/>
      <c r="VTO204" s="17"/>
      <c r="VTP204" s="17"/>
      <c r="VTQ204" s="17"/>
      <c r="VTR204" s="17"/>
      <c r="VTS204" s="17"/>
      <c r="VTT204" s="17"/>
      <c r="VTU204" s="17"/>
      <c r="VTV204" s="17"/>
      <c r="VTW204" s="17"/>
      <c r="VTX204" s="17"/>
      <c r="VTY204" s="17"/>
      <c r="VTZ204" s="17"/>
      <c r="VUA204" s="17"/>
      <c r="VUB204" s="17"/>
      <c r="VUC204" s="17"/>
      <c r="VUD204" s="17"/>
      <c r="VUE204" s="17"/>
      <c r="VUF204" s="17"/>
      <c r="VUG204" s="17"/>
      <c r="VUH204" s="17"/>
      <c r="VUI204" s="17"/>
      <c r="VUJ204" s="17"/>
      <c r="VUK204" s="17"/>
      <c r="VUL204" s="17"/>
      <c r="VUM204" s="17"/>
      <c r="VUN204" s="17"/>
      <c r="VUO204" s="17"/>
      <c r="VUP204" s="17"/>
      <c r="VUQ204" s="17"/>
      <c r="VUR204" s="17"/>
      <c r="VUS204" s="17"/>
      <c r="VUT204" s="17"/>
      <c r="VUU204" s="17"/>
      <c r="VUV204" s="17"/>
      <c r="VUW204" s="17"/>
      <c r="VUX204" s="17"/>
      <c r="VUY204" s="17"/>
      <c r="VUZ204" s="17"/>
      <c r="VVA204" s="17"/>
      <c r="VVB204" s="17"/>
      <c r="VVC204" s="17"/>
      <c r="VVD204" s="17"/>
      <c r="VVE204" s="17"/>
      <c r="VVF204" s="17"/>
      <c r="VVG204" s="17"/>
      <c r="VVH204" s="17"/>
      <c r="VVI204" s="17"/>
      <c r="VVJ204" s="17"/>
      <c r="VVK204" s="17"/>
      <c r="VVL204" s="17"/>
      <c r="VVM204" s="17"/>
      <c r="VVN204" s="17"/>
      <c r="VVO204" s="17"/>
      <c r="VVP204" s="17"/>
      <c r="VVQ204" s="17"/>
      <c r="VVR204" s="17"/>
      <c r="VVS204" s="17"/>
      <c r="VVT204" s="17"/>
      <c r="VVU204" s="17"/>
      <c r="VVV204" s="17"/>
      <c r="VVW204" s="17"/>
      <c r="VVX204" s="17"/>
      <c r="VVY204" s="17"/>
      <c r="VVZ204" s="17"/>
      <c r="VWA204" s="17"/>
      <c r="VWB204" s="17"/>
      <c r="VWC204" s="17"/>
      <c r="VWD204" s="17"/>
      <c r="VWE204" s="17"/>
      <c r="VWF204" s="17"/>
      <c r="VWG204" s="17"/>
      <c r="VWH204" s="17"/>
      <c r="VWI204" s="17"/>
      <c r="VWJ204" s="17"/>
      <c r="VWK204" s="17"/>
      <c r="VWL204" s="17"/>
      <c r="VWM204" s="17"/>
      <c r="VWN204" s="17"/>
      <c r="VWO204" s="17"/>
      <c r="VWP204" s="17"/>
      <c r="VWQ204" s="17"/>
      <c r="VWR204" s="17"/>
      <c r="VWS204" s="17"/>
      <c r="VWT204" s="17"/>
      <c r="VWU204" s="17"/>
      <c r="VWV204" s="17"/>
      <c r="VWW204" s="17"/>
      <c r="VWX204" s="17"/>
      <c r="VWY204" s="17"/>
      <c r="VWZ204" s="17"/>
      <c r="VXA204" s="17"/>
      <c r="VXB204" s="17"/>
      <c r="VXC204" s="17"/>
      <c r="VXD204" s="17"/>
      <c r="VXE204" s="17"/>
      <c r="VXF204" s="17"/>
      <c r="VXG204" s="17"/>
      <c r="VXH204" s="17"/>
      <c r="VXI204" s="17"/>
      <c r="VXJ204" s="17"/>
      <c r="VXK204" s="17"/>
      <c r="VXL204" s="17"/>
      <c r="VXM204" s="17"/>
      <c r="VXN204" s="17"/>
      <c r="VXO204" s="17"/>
      <c r="VXP204" s="17"/>
      <c r="VXQ204" s="17"/>
      <c r="VXR204" s="17"/>
      <c r="VXS204" s="17"/>
      <c r="VXT204" s="17"/>
      <c r="VXU204" s="17"/>
      <c r="VXV204" s="17"/>
      <c r="VXW204" s="17"/>
      <c r="VXX204" s="17"/>
      <c r="VXY204" s="17"/>
      <c r="VXZ204" s="17"/>
      <c r="VYA204" s="17"/>
      <c r="VYB204" s="17"/>
      <c r="VYC204" s="17"/>
      <c r="VYD204" s="17"/>
      <c r="VYE204" s="17"/>
      <c r="VYF204" s="17"/>
      <c r="VYG204" s="17"/>
      <c r="VYH204" s="17"/>
      <c r="VYI204" s="17"/>
      <c r="VYJ204" s="17"/>
      <c r="VYK204" s="17"/>
      <c r="VYL204" s="17"/>
      <c r="VYM204" s="17"/>
      <c r="VYN204" s="17"/>
      <c r="VYO204" s="17"/>
      <c r="VYP204" s="17"/>
      <c r="VYQ204" s="17"/>
      <c r="VYR204" s="17"/>
      <c r="VYS204" s="17"/>
      <c r="VYT204" s="17"/>
      <c r="VYU204" s="17"/>
      <c r="VYV204" s="17"/>
      <c r="VYW204" s="17"/>
      <c r="VYX204" s="17"/>
      <c r="VYY204" s="17"/>
      <c r="VYZ204" s="17"/>
      <c r="VZA204" s="17"/>
      <c r="VZB204" s="17"/>
      <c r="VZC204" s="17"/>
      <c r="VZD204" s="17"/>
      <c r="VZE204" s="17"/>
      <c r="VZF204" s="17"/>
      <c r="VZG204" s="17"/>
      <c r="VZH204" s="17"/>
      <c r="VZI204" s="17"/>
      <c r="VZJ204" s="17"/>
      <c r="VZK204" s="17"/>
      <c r="VZL204" s="17"/>
      <c r="VZM204" s="17"/>
      <c r="VZN204" s="17"/>
      <c r="VZO204" s="17"/>
      <c r="VZP204" s="17"/>
      <c r="VZQ204" s="17"/>
      <c r="VZR204" s="17"/>
      <c r="VZS204" s="17"/>
      <c r="VZT204" s="17"/>
      <c r="VZU204" s="17"/>
      <c r="VZV204" s="17"/>
      <c r="VZW204" s="17"/>
      <c r="VZX204" s="17"/>
      <c r="VZY204" s="17"/>
      <c r="VZZ204" s="17"/>
      <c r="WAA204" s="17"/>
      <c r="WAB204" s="17"/>
      <c r="WAC204" s="17"/>
      <c r="WAD204" s="17"/>
      <c r="WAE204" s="17"/>
      <c r="WAF204" s="17"/>
      <c r="WAG204" s="17"/>
      <c r="WAH204" s="17"/>
      <c r="WAI204" s="17"/>
      <c r="WAJ204" s="17"/>
      <c r="WAK204" s="17"/>
      <c r="WAL204" s="17"/>
      <c r="WAM204" s="17"/>
      <c r="WAN204" s="17"/>
      <c r="WAO204" s="17"/>
      <c r="WAP204" s="17"/>
      <c r="WAQ204" s="17"/>
      <c r="WAR204" s="17"/>
      <c r="WAS204" s="17"/>
      <c r="WAT204" s="17"/>
      <c r="WAU204" s="17"/>
      <c r="WAV204" s="17"/>
      <c r="WAW204" s="17"/>
      <c r="WAX204" s="17"/>
      <c r="WAY204" s="17"/>
      <c r="WAZ204" s="17"/>
      <c r="WBA204" s="17"/>
      <c r="WBB204" s="17"/>
      <c r="WBC204" s="17"/>
      <c r="WBD204" s="17"/>
      <c r="WBE204" s="17"/>
      <c r="WBF204" s="17"/>
      <c r="WBG204" s="17"/>
      <c r="WBH204" s="17"/>
      <c r="WBI204" s="17"/>
      <c r="WBJ204" s="17"/>
      <c r="WBK204" s="17"/>
      <c r="WBL204" s="17"/>
      <c r="WBM204" s="17"/>
      <c r="WBN204" s="17"/>
      <c r="WBO204" s="17"/>
      <c r="WBP204" s="17"/>
      <c r="WBQ204" s="17"/>
      <c r="WBR204" s="17"/>
      <c r="WBS204" s="17"/>
      <c r="WBT204" s="17"/>
      <c r="WBU204" s="17"/>
      <c r="WBV204" s="17"/>
      <c r="WBW204" s="17"/>
      <c r="WBX204" s="17"/>
      <c r="WBY204" s="17"/>
      <c r="WBZ204" s="17"/>
      <c r="WCA204" s="17"/>
      <c r="WCB204" s="17"/>
      <c r="WCC204" s="17"/>
      <c r="WCD204" s="17"/>
      <c r="WCE204" s="17"/>
      <c r="WCF204" s="17"/>
      <c r="WCG204" s="17"/>
      <c r="WCH204" s="17"/>
      <c r="WCI204" s="17"/>
      <c r="WCJ204" s="17"/>
      <c r="WCK204" s="17"/>
      <c r="WCL204" s="17"/>
      <c r="WCM204" s="17"/>
      <c r="WCN204" s="17"/>
      <c r="WCO204" s="17"/>
      <c r="WCP204" s="17"/>
      <c r="WCQ204" s="17"/>
      <c r="WCR204" s="17"/>
      <c r="WCS204" s="17"/>
      <c r="WCT204" s="17"/>
      <c r="WCU204" s="17"/>
      <c r="WCV204" s="17"/>
      <c r="WCW204" s="17"/>
      <c r="WCX204" s="17"/>
      <c r="WCY204" s="17"/>
      <c r="WCZ204" s="17"/>
      <c r="WDA204" s="17"/>
      <c r="WDB204" s="17"/>
      <c r="WDC204" s="17"/>
      <c r="WDD204" s="17"/>
      <c r="WDE204" s="17"/>
      <c r="WDF204" s="17"/>
      <c r="WDG204" s="17"/>
      <c r="WDH204" s="17"/>
      <c r="WDI204" s="17"/>
      <c r="WDJ204" s="17"/>
      <c r="WDK204" s="17"/>
      <c r="WDL204" s="17"/>
      <c r="WDM204" s="17"/>
      <c r="WDN204" s="17"/>
      <c r="WDO204" s="17"/>
      <c r="WDP204" s="17"/>
      <c r="WDQ204" s="17"/>
      <c r="WDR204" s="17"/>
      <c r="WDS204" s="17"/>
      <c r="WDT204" s="17"/>
      <c r="WDU204" s="17"/>
      <c r="WDV204" s="17"/>
      <c r="WDW204" s="17"/>
      <c r="WDX204" s="17"/>
      <c r="WDY204" s="17"/>
      <c r="WDZ204" s="17"/>
      <c r="WEA204" s="17"/>
      <c r="WEB204" s="17"/>
      <c r="WEC204" s="17"/>
      <c r="WED204" s="17"/>
      <c r="WEE204" s="17"/>
      <c r="WEF204" s="17"/>
      <c r="WEG204" s="17"/>
      <c r="WEH204" s="17"/>
      <c r="WEI204" s="17"/>
      <c r="WEJ204" s="17"/>
      <c r="WEK204" s="17"/>
      <c r="WEL204" s="17"/>
      <c r="WEM204" s="17"/>
      <c r="WEN204" s="17"/>
      <c r="WEO204" s="17"/>
      <c r="WEP204" s="17"/>
      <c r="WEQ204" s="17"/>
      <c r="WER204" s="17"/>
      <c r="WES204" s="17"/>
      <c r="WET204" s="17"/>
      <c r="WEU204" s="17"/>
      <c r="WEV204" s="17"/>
      <c r="WEW204" s="17"/>
      <c r="WEX204" s="17"/>
      <c r="WEY204" s="17"/>
      <c r="WEZ204" s="17"/>
      <c r="WFA204" s="17"/>
      <c r="WFB204" s="17"/>
      <c r="WFC204" s="17"/>
      <c r="WFD204" s="17"/>
      <c r="WFE204" s="17"/>
      <c r="WFF204" s="17"/>
      <c r="WFG204" s="17"/>
      <c r="WFH204" s="17"/>
      <c r="WFI204" s="17"/>
      <c r="WFJ204" s="17"/>
      <c r="WFK204" s="17"/>
      <c r="WFL204" s="17"/>
      <c r="WFM204" s="17"/>
      <c r="WFN204" s="17"/>
      <c r="WFO204" s="17"/>
      <c r="WFP204" s="17"/>
      <c r="WFQ204" s="17"/>
      <c r="WFR204" s="17"/>
      <c r="WFS204" s="17"/>
      <c r="WFT204" s="17"/>
      <c r="WFU204" s="17"/>
      <c r="WFV204" s="17"/>
      <c r="WFW204" s="17"/>
      <c r="WFX204" s="17"/>
      <c r="WFY204" s="17"/>
      <c r="WFZ204" s="17"/>
      <c r="WGA204" s="17"/>
      <c r="WGB204" s="17"/>
      <c r="WGC204" s="17"/>
      <c r="WGD204" s="17"/>
      <c r="WGE204" s="17"/>
      <c r="WGF204" s="17"/>
      <c r="WGG204" s="17"/>
      <c r="WGH204" s="17"/>
      <c r="WGI204" s="17"/>
      <c r="WGJ204" s="17"/>
      <c r="WGK204" s="17"/>
      <c r="WGL204" s="17"/>
      <c r="WGM204" s="17"/>
      <c r="WGN204" s="17"/>
      <c r="WGO204" s="17"/>
      <c r="WGP204" s="17"/>
      <c r="WGQ204" s="17"/>
      <c r="WGR204" s="17"/>
      <c r="WGS204" s="17"/>
      <c r="WGT204" s="17"/>
      <c r="WGU204" s="17"/>
      <c r="WGV204" s="17"/>
      <c r="WGW204" s="17"/>
      <c r="WGX204" s="17"/>
      <c r="WGY204" s="17"/>
      <c r="WGZ204" s="17"/>
      <c r="WHA204" s="17"/>
      <c r="WHB204" s="17"/>
      <c r="WHC204" s="17"/>
      <c r="WHD204" s="17"/>
      <c r="WHE204" s="17"/>
      <c r="WHF204" s="17"/>
      <c r="WHG204" s="17"/>
      <c r="WHH204" s="17"/>
      <c r="WHI204" s="17"/>
      <c r="WHJ204" s="17"/>
      <c r="WHK204" s="17"/>
      <c r="WHL204" s="17"/>
      <c r="WHM204" s="17"/>
      <c r="WHN204" s="17"/>
      <c r="WHO204" s="17"/>
      <c r="WHP204" s="17"/>
      <c r="WHQ204" s="17"/>
      <c r="WHR204" s="17"/>
      <c r="WHS204" s="17"/>
      <c r="WHT204" s="17"/>
      <c r="WHU204" s="17"/>
      <c r="WHV204" s="17"/>
      <c r="WHW204" s="17"/>
      <c r="WHX204" s="17"/>
      <c r="WHY204" s="17"/>
      <c r="WHZ204" s="17"/>
      <c r="WIA204" s="17"/>
      <c r="WIB204" s="17"/>
      <c r="WIC204" s="17"/>
      <c r="WID204" s="17"/>
      <c r="WIE204" s="17"/>
      <c r="WIF204" s="17"/>
      <c r="WIG204" s="17"/>
      <c r="WIH204" s="17"/>
      <c r="WII204" s="17"/>
      <c r="WIJ204" s="17"/>
      <c r="WIK204" s="17"/>
      <c r="WIL204" s="17"/>
      <c r="WIM204" s="17"/>
      <c r="WIN204" s="17"/>
      <c r="WIO204" s="17"/>
      <c r="WIP204" s="17"/>
      <c r="WIQ204" s="17"/>
      <c r="WIR204" s="17"/>
      <c r="WIS204" s="17"/>
      <c r="WIT204" s="17"/>
      <c r="WIU204" s="17"/>
      <c r="WIV204" s="17"/>
      <c r="WIW204" s="17"/>
      <c r="WIX204" s="17"/>
      <c r="WIY204" s="17"/>
      <c r="WIZ204" s="17"/>
      <c r="WJA204" s="17"/>
      <c r="WJB204" s="17"/>
      <c r="WJC204" s="17"/>
      <c r="WJD204" s="17"/>
      <c r="WJE204" s="17"/>
      <c r="WJF204" s="17"/>
      <c r="WJG204" s="17"/>
      <c r="WJH204" s="17"/>
      <c r="WJI204" s="17"/>
      <c r="WJJ204" s="17"/>
      <c r="WJK204" s="17"/>
      <c r="WJL204" s="17"/>
      <c r="WJM204" s="17"/>
      <c r="WJN204" s="17"/>
      <c r="WJO204" s="17"/>
      <c r="WJP204" s="17"/>
      <c r="WJQ204" s="17"/>
      <c r="WJR204" s="17"/>
      <c r="WJS204" s="17"/>
      <c r="WJT204" s="17"/>
      <c r="WJU204" s="17"/>
      <c r="WJV204" s="17"/>
      <c r="WJW204" s="17"/>
      <c r="WJX204" s="17"/>
      <c r="WJY204" s="17"/>
      <c r="WJZ204" s="17"/>
      <c r="WKA204" s="17"/>
      <c r="WKB204" s="17"/>
      <c r="WKC204" s="17"/>
      <c r="WKD204" s="17"/>
      <c r="WKE204" s="17"/>
      <c r="WKF204" s="17"/>
      <c r="WKG204" s="17"/>
      <c r="WKH204" s="17"/>
      <c r="WKI204" s="17"/>
      <c r="WKJ204" s="17"/>
      <c r="WKK204" s="17"/>
      <c r="WKL204" s="17"/>
      <c r="WKM204" s="17"/>
      <c r="WKN204" s="17"/>
      <c r="WKO204" s="17"/>
      <c r="WKP204" s="17"/>
      <c r="WKQ204" s="17"/>
      <c r="WKR204" s="17"/>
      <c r="WKS204" s="17"/>
      <c r="WKT204" s="17"/>
      <c r="WKU204" s="17"/>
      <c r="WKV204" s="17"/>
      <c r="WKW204" s="17"/>
      <c r="WKX204" s="17"/>
      <c r="WKY204" s="17"/>
      <c r="WKZ204" s="17"/>
      <c r="WLA204" s="17"/>
      <c r="WLB204" s="17"/>
      <c r="WLC204" s="17"/>
      <c r="WLD204" s="17"/>
      <c r="WLE204" s="17"/>
      <c r="WLF204" s="17"/>
      <c r="WLG204" s="17"/>
      <c r="WLH204" s="17"/>
      <c r="WLI204" s="17"/>
      <c r="WLJ204" s="17"/>
      <c r="WLK204" s="17"/>
      <c r="WLL204" s="17"/>
      <c r="WLM204" s="17"/>
      <c r="WLN204" s="17"/>
      <c r="WLO204" s="17"/>
      <c r="WLP204" s="17"/>
      <c r="WLQ204" s="17"/>
      <c r="WLR204" s="17"/>
      <c r="WLS204" s="17"/>
      <c r="WLT204" s="17"/>
      <c r="WLU204" s="17"/>
      <c r="WLV204" s="17"/>
      <c r="WLW204" s="17"/>
      <c r="WLX204" s="17"/>
      <c r="WLY204" s="17"/>
      <c r="WLZ204" s="17"/>
      <c r="WMA204" s="17"/>
      <c r="WMB204" s="17"/>
      <c r="WMC204" s="17"/>
      <c r="WMD204" s="17"/>
      <c r="WME204" s="17"/>
      <c r="WMF204" s="17"/>
      <c r="WMG204" s="17"/>
      <c r="WMH204" s="17"/>
      <c r="WMI204" s="17"/>
      <c r="WMJ204" s="17"/>
      <c r="WMK204" s="17"/>
      <c r="WML204" s="17"/>
      <c r="WMM204" s="17"/>
      <c r="WMN204" s="17"/>
      <c r="WMO204" s="17"/>
      <c r="WMP204" s="17"/>
      <c r="WMQ204" s="17"/>
      <c r="WMR204" s="17"/>
      <c r="WMS204" s="17"/>
      <c r="WMT204" s="17"/>
      <c r="WMU204" s="17"/>
      <c r="WMV204" s="17"/>
      <c r="WMW204" s="17"/>
      <c r="WMX204" s="17"/>
      <c r="WMY204" s="17"/>
      <c r="WMZ204" s="17"/>
      <c r="WNA204" s="17"/>
      <c r="WNB204" s="17"/>
      <c r="WNC204" s="17"/>
      <c r="WND204" s="17"/>
      <c r="WNE204" s="17"/>
      <c r="WNF204" s="17"/>
      <c r="WNG204" s="17"/>
      <c r="WNH204" s="17"/>
      <c r="WNI204" s="17"/>
      <c r="WNJ204" s="17"/>
      <c r="WNK204" s="17"/>
      <c r="WNL204" s="17"/>
      <c r="WNM204" s="17"/>
      <c r="WNN204" s="17"/>
      <c r="WNO204" s="17"/>
      <c r="WNP204" s="17"/>
      <c r="WNQ204" s="17"/>
      <c r="WNR204" s="17"/>
      <c r="WNS204" s="17"/>
      <c r="WNT204" s="17"/>
      <c r="WNU204" s="17"/>
      <c r="WNV204" s="17"/>
      <c r="WNW204" s="17"/>
      <c r="WNX204" s="17"/>
      <c r="WNY204" s="17"/>
      <c r="WNZ204" s="17"/>
      <c r="WOA204" s="17"/>
      <c r="WOB204" s="17"/>
      <c r="WOC204" s="17"/>
      <c r="WOD204" s="17"/>
      <c r="WOE204" s="17"/>
      <c r="WOF204" s="17"/>
      <c r="WOG204" s="17"/>
      <c r="WOH204" s="17"/>
      <c r="WOI204" s="17"/>
      <c r="WOJ204" s="17"/>
      <c r="WOK204" s="17"/>
      <c r="WOL204" s="17"/>
      <c r="WOM204" s="17"/>
      <c r="WON204" s="17"/>
      <c r="WOO204" s="17"/>
      <c r="WOP204" s="17"/>
      <c r="WOQ204" s="17"/>
      <c r="WOR204" s="17"/>
      <c r="WOS204" s="17"/>
      <c r="WOT204" s="17"/>
      <c r="WOU204" s="17"/>
      <c r="WOV204" s="17"/>
      <c r="WOW204" s="17"/>
      <c r="WOX204" s="17"/>
      <c r="WOY204" s="17"/>
      <c r="WOZ204" s="17"/>
      <c r="WPA204" s="17"/>
      <c r="WPB204" s="17"/>
      <c r="WPC204" s="17"/>
      <c r="WPD204" s="17"/>
      <c r="WPE204" s="17"/>
      <c r="WPF204" s="17"/>
      <c r="WPG204" s="17"/>
      <c r="WPH204" s="17"/>
      <c r="WPI204" s="17"/>
      <c r="WPJ204" s="17"/>
      <c r="WPK204" s="17"/>
      <c r="WPL204" s="17"/>
      <c r="WPM204" s="17"/>
      <c r="WPN204" s="17"/>
      <c r="WPO204" s="17"/>
      <c r="WPP204" s="17"/>
      <c r="WPQ204" s="17"/>
      <c r="WPR204" s="17"/>
      <c r="WPS204" s="17"/>
      <c r="WPT204" s="17"/>
      <c r="WPU204" s="17"/>
      <c r="WPV204" s="17"/>
      <c r="WPW204" s="17"/>
      <c r="WPX204" s="17"/>
      <c r="WPY204" s="17"/>
      <c r="WPZ204" s="17"/>
      <c r="WQA204" s="17"/>
      <c r="WQB204" s="17"/>
      <c r="WQC204" s="17"/>
      <c r="WQD204" s="17"/>
      <c r="WQE204" s="17"/>
      <c r="WQF204" s="17"/>
      <c r="WQG204" s="17"/>
      <c r="WQH204" s="17"/>
      <c r="WQI204" s="17"/>
      <c r="WQJ204" s="17"/>
      <c r="WQK204" s="17"/>
      <c r="WQL204" s="17"/>
      <c r="WQM204" s="17"/>
      <c r="WQN204" s="17"/>
      <c r="WQO204" s="17"/>
      <c r="WQP204" s="17"/>
      <c r="WQQ204" s="17"/>
      <c r="WQR204" s="17"/>
      <c r="WQS204" s="17"/>
      <c r="WQT204" s="17"/>
      <c r="WQU204" s="17"/>
      <c r="WQV204" s="17"/>
      <c r="WQW204" s="17"/>
      <c r="WQX204" s="17"/>
      <c r="WQY204" s="17"/>
      <c r="WQZ204" s="17"/>
      <c r="WRA204" s="17"/>
      <c r="WRB204" s="17"/>
      <c r="WRC204" s="17"/>
      <c r="WRD204" s="17"/>
      <c r="WRE204" s="17"/>
      <c r="WRF204" s="17"/>
      <c r="WRG204" s="17"/>
      <c r="WRH204" s="17"/>
      <c r="WRI204" s="17"/>
      <c r="WRJ204" s="17"/>
      <c r="WRK204" s="17"/>
      <c r="WRL204" s="17"/>
      <c r="WRM204" s="17"/>
      <c r="WRN204" s="17"/>
      <c r="WRO204" s="17"/>
      <c r="WRP204" s="17"/>
      <c r="WRQ204" s="17"/>
      <c r="WRR204" s="17"/>
      <c r="WRS204" s="17"/>
      <c r="WRT204" s="17"/>
      <c r="WRU204" s="17"/>
      <c r="WRV204" s="17"/>
      <c r="WRW204" s="17"/>
      <c r="WRX204" s="17"/>
      <c r="WRY204" s="17"/>
      <c r="WRZ204" s="17"/>
      <c r="WSA204" s="17"/>
      <c r="WSB204" s="17"/>
      <c r="WSC204" s="17"/>
      <c r="WSD204" s="17"/>
      <c r="WSE204" s="17"/>
      <c r="WSF204" s="17"/>
      <c r="WSG204" s="17"/>
      <c r="WSH204" s="17"/>
      <c r="WSI204" s="17"/>
      <c r="WSJ204" s="17"/>
      <c r="WSK204" s="17"/>
      <c r="WSL204" s="17"/>
      <c r="WSM204" s="17"/>
      <c r="WSN204" s="17"/>
      <c r="WSO204" s="17"/>
      <c r="WSP204" s="17"/>
      <c r="WSQ204" s="17"/>
      <c r="WSR204" s="17"/>
      <c r="WSS204" s="17"/>
      <c r="WST204" s="17"/>
      <c r="WSU204" s="17"/>
      <c r="WSV204" s="17"/>
      <c r="WSW204" s="17"/>
      <c r="WSX204" s="17"/>
      <c r="WSY204" s="17"/>
      <c r="WSZ204" s="17"/>
      <c r="WTA204" s="17"/>
      <c r="WTB204" s="17"/>
      <c r="WTC204" s="17"/>
      <c r="WTD204" s="17"/>
      <c r="WTE204" s="17"/>
      <c r="WTF204" s="17"/>
      <c r="WTG204" s="17"/>
      <c r="WTH204" s="17"/>
      <c r="WTI204" s="17"/>
      <c r="WTJ204" s="17"/>
      <c r="WTK204" s="17"/>
      <c r="WTL204" s="17"/>
      <c r="WTM204" s="17"/>
      <c r="WTN204" s="17"/>
      <c r="WTO204" s="17"/>
      <c r="WTP204" s="17"/>
      <c r="WTQ204" s="17"/>
      <c r="WTR204" s="17"/>
      <c r="WTS204" s="17"/>
      <c r="WTT204" s="17"/>
      <c r="WTU204" s="17"/>
      <c r="WTV204" s="17"/>
      <c r="WTW204" s="17"/>
      <c r="WTX204" s="17"/>
      <c r="WTY204" s="17"/>
      <c r="WTZ204" s="17"/>
      <c r="WUA204" s="17"/>
      <c r="WUB204" s="17"/>
      <c r="WUC204" s="17"/>
      <c r="WUD204" s="17"/>
      <c r="WUE204" s="17"/>
      <c r="WUF204" s="17"/>
      <c r="WUG204" s="17"/>
      <c r="WUH204" s="17"/>
      <c r="WUI204" s="17"/>
      <c r="WUJ204" s="17"/>
      <c r="WUK204" s="17"/>
      <c r="WUL204" s="17"/>
      <c r="WUM204" s="17"/>
      <c r="WUN204" s="17"/>
      <c r="WUO204" s="17"/>
      <c r="WUP204" s="17"/>
      <c r="WUQ204" s="17"/>
      <c r="WUR204" s="17"/>
      <c r="WUS204" s="17"/>
      <c r="WUT204" s="17"/>
      <c r="WUU204" s="17"/>
      <c r="WUV204" s="17"/>
      <c r="WUW204" s="17"/>
      <c r="WUX204" s="17"/>
      <c r="WUY204" s="17"/>
      <c r="WUZ204" s="17"/>
      <c r="WVA204" s="17"/>
      <c r="WVB204" s="17"/>
      <c r="WVC204" s="17"/>
      <c r="WVD204" s="17"/>
      <c r="WVE204" s="17"/>
      <c r="WVF204" s="17"/>
      <c r="WVG204" s="17"/>
      <c r="WVH204" s="17"/>
      <c r="WVI204" s="17"/>
      <c r="WVJ204" s="17"/>
      <c r="WVK204" s="17"/>
      <c r="WVL204" s="17"/>
      <c r="WVM204" s="17"/>
      <c r="WVN204" s="17"/>
      <c r="WVO204" s="17"/>
      <c r="WVP204" s="17"/>
      <c r="WVQ204" s="17"/>
      <c r="WVR204" s="17"/>
      <c r="WVS204" s="17"/>
      <c r="WVT204" s="17"/>
      <c r="WVU204" s="17"/>
      <c r="WVV204" s="17"/>
      <c r="WVW204" s="17"/>
      <c r="WVX204" s="17"/>
      <c r="WVY204" s="17"/>
      <c r="WVZ204" s="17"/>
      <c r="WWA204" s="17"/>
      <c r="WWB204" s="17"/>
      <c r="WWC204" s="17"/>
      <c r="WWD204" s="17"/>
      <c r="WWE204" s="17"/>
      <c r="WWF204" s="17"/>
      <c r="WWG204" s="17"/>
      <c r="WWH204" s="17"/>
      <c r="WWI204" s="17"/>
      <c r="WWJ204" s="17"/>
      <c r="WWK204" s="17"/>
      <c r="WWL204" s="17"/>
      <c r="WWM204" s="17"/>
      <c r="WWN204" s="17"/>
      <c r="WWO204" s="17"/>
      <c r="WWP204" s="17"/>
      <c r="WWQ204" s="17"/>
      <c r="WWR204" s="17"/>
      <c r="WWS204" s="17"/>
      <c r="WWT204" s="17"/>
      <c r="WWU204" s="17"/>
      <c r="WWV204" s="17"/>
      <c r="WWW204" s="17"/>
      <c r="WWX204" s="17"/>
      <c r="WWY204" s="17"/>
      <c r="WWZ204" s="17"/>
      <c r="WXA204" s="17"/>
      <c r="WXB204" s="17"/>
      <c r="WXC204" s="17"/>
      <c r="WXD204" s="17"/>
      <c r="WXE204" s="17"/>
      <c r="WXF204" s="17"/>
      <c r="WXG204" s="17"/>
      <c r="WXH204" s="17"/>
      <c r="WXI204" s="17"/>
      <c r="WXJ204" s="17"/>
      <c r="WXK204" s="17"/>
      <c r="WXL204" s="17"/>
      <c r="WXM204" s="17"/>
      <c r="WXN204" s="17"/>
      <c r="WXO204" s="17"/>
      <c r="WXP204" s="17"/>
      <c r="WXQ204" s="17"/>
      <c r="WXR204" s="17"/>
      <c r="WXS204" s="17"/>
      <c r="WXT204" s="17"/>
      <c r="WXU204" s="17"/>
      <c r="WXV204" s="17"/>
      <c r="WXW204" s="17"/>
      <c r="WXX204" s="17"/>
      <c r="WXY204" s="17"/>
      <c r="WXZ204" s="17"/>
      <c r="WYA204" s="17"/>
      <c r="WYB204" s="17"/>
      <c r="WYC204" s="17"/>
      <c r="WYD204" s="17"/>
      <c r="WYE204" s="17"/>
      <c r="WYF204" s="17"/>
      <c r="WYG204" s="17"/>
      <c r="WYH204" s="17"/>
      <c r="WYI204" s="17"/>
      <c r="WYJ204" s="17"/>
      <c r="WYK204" s="17"/>
      <c r="WYL204" s="17"/>
      <c r="WYM204" s="17"/>
      <c r="WYN204" s="17"/>
      <c r="WYO204" s="17"/>
      <c r="WYP204" s="17"/>
      <c r="WYQ204" s="17"/>
      <c r="WYR204" s="17"/>
      <c r="WYS204" s="17"/>
      <c r="WYT204" s="17"/>
      <c r="WYU204" s="17"/>
      <c r="WYV204" s="17"/>
      <c r="WYW204" s="17"/>
      <c r="WYX204" s="17"/>
      <c r="WYY204" s="17"/>
      <c r="WYZ204" s="17"/>
      <c r="WZA204" s="17"/>
      <c r="WZB204" s="17"/>
      <c r="WZC204" s="17"/>
      <c r="WZD204" s="17"/>
      <c r="WZE204" s="17"/>
      <c r="WZF204" s="17"/>
      <c r="WZG204" s="17"/>
      <c r="WZH204" s="17"/>
      <c r="WZI204" s="17"/>
      <c r="WZJ204" s="17"/>
      <c r="WZK204" s="17"/>
      <c r="WZL204" s="17"/>
      <c r="WZM204" s="17"/>
      <c r="WZN204" s="17"/>
      <c r="WZO204" s="17"/>
      <c r="WZP204" s="17"/>
      <c r="WZQ204" s="17"/>
      <c r="WZR204" s="17"/>
      <c r="WZS204" s="17"/>
      <c r="WZT204" s="17"/>
      <c r="WZU204" s="17"/>
      <c r="WZV204" s="17"/>
      <c r="WZW204" s="17"/>
      <c r="WZX204" s="17"/>
      <c r="WZY204" s="17"/>
      <c r="WZZ204" s="17"/>
      <c r="XAA204" s="17"/>
      <c r="XAB204" s="17"/>
      <c r="XAC204" s="17"/>
      <c r="XAD204" s="17"/>
      <c r="XAE204" s="17"/>
      <c r="XAF204" s="17"/>
      <c r="XAG204" s="17"/>
      <c r="XAH204" s="17"/>
      <c r="XAI204" s="17"/>
      <c r="XAJ204" s="17"/>
      <c r="XAK204" s="17"/>
      <c r="XAL204" s="17"/>
      <c r="XAM204" s="17"/>
      <c r="XAN204" s="17"/>
      <c r="XAO204" s="17"/>
      <c r="XAP204" s="17"/>
      <c r="XAQ204" s="17"/>
      <c r="XAR204" s="17"/>
      <c r="XAS204" s="17"/>
      <c r="XAT204" s="17"/>
      <c r="XAU204" s="17"/>
      <c r="XAV204" s="17"/>
      <c r="XAW204" s="17"/>
      <c r="XAX204" s="17"/>
      <c r="XAY204" s="17"/>
      <c r="XAZ204" s="17"/>
      <c r="XBA204" s="17"/>
      <c r="XBB204" s="17"/>
      <c r="XBC204" s="17"/>
      <c r="XBD204" s="17"/>
      <c r="XBE204" s="17"/>
      <c r="XBF204" s="17"/>
      <c r="XBG204" s="17"/>
      <c r="XBH204" s="17"/>
      <c r="XBI204" s="17"/>
      <c r="XBJ204" s="17"/>
      <c r="XBK204" s="17"/>
      <c r="XBL204" s="17"/>
      <c r="XBM204" s="17"/>
      <c r="XBN204" s="17"/>
      <c r="XBO204" s="17"/>
      <c r="XBP204" s="17"/>
      <c r="XBQ204" s="17"/>
      <c r="XBR204" s="17"/>
      <c r="XBS204" s="17"/>
      <c r="XBT204" s="17"/>
      <c r="XBU204" s="17"/>
      <c r="XBV204" s="17"/>
      <c r="XBW204" s="17"/>
      <c r="XBX204" s="17"/>
      <c r="XBY204" s="17"/>
      <c r="XBZ204" s="17"/>
      <c r="XCA204" s="17"/>
      <c r="XCB204" s="17"/>
      <c r="XCC204" s="17"/>
      <c r="XCD204" s="17"/>
      <c r="XCE204" s="17"/>
      <c r="XCF204" s="17"/>
      <c r="XCG204" s="17"/>
      <c r="XCH204" s="17"/>
      <c r="XCI204" s="17"/>
      <c r="XCJ204" s="17"/>
      <c r="XCK204" s="17"/>
      <c r="XCL204" s="17"/>
      <c r="XCM204" s="17"/>
      <c r="XCN204" s="17"/>
      <c r="XCO204" s="17"/>
      <c r="XCP204" s="17"/>
      <c r="XCQ204" s="17"/>
      <c r="XCR204" s="17"/>
      <c r="XCS204" s="17"/>
      <c r="XCT204" s="17"/>
      <c r="XCU204" s="17"/>
      <c r="XCV204" s="17"/>
      <c r="XCW204" s="17"/>
      <c r="XCX204" s="17"/>
      <c r="XCY204" s="17"/>
      <c r="XCZ204" s="17"/>
      <c r="XDA204" s="17"/>
      <c r="XDB204" s="17"/>
      <c r="XDC204" s="17"/>
      <c r="XDD204" s="17"/>
      <c r="XDE204" s="17"/>
      <c r="XDF204" s="17"/>
      <c r="XDG204" s="17"/>
      <c r="XDH204" s="17"/>
      <c r="XDI204" s="17"/>
      <c r="XDJ204" s="17"/>
      <c r="XDK204" s="17"/>
      <c r="XDL204" s="17"/>
      <c r="XDM204" s="17"/>
      <c r="XDN204" s="17"/>
      <c r="XDO204" s="17"/>
      <c r="XDP204" s="17"/>
      <c r="XDQ204" s="17"/>
      <c r="XDR204" s="17"/>
      <c r="XDS204" s="17"/>
      <c r="XDT204" s="17"/>
      <c r="XDU204" s="17"/>
      <c r="XDV204" s="17"/>
      <c r="XDW204" s="17"/>
      <c r="XDX204" s="17"/>
      <c r="XDY204" s="17"/>
      <c r="XDZ204" s="17"/>
      <c r="XEA204" s="17"/>
      <c r="XEB204" s="17"/>
      <c r="XEC204" s="17"/>
      <c r="XED204" s="17"/>
      <c r="XEE204" s="17"/>
      <c r="XEF204" s="17"/>
      <c r="XEG204" s="17"/>
      <c r="XEH204" s="17"/>
      <c r="XEI204" s="17"/>
      <c r="XEJ204" s="17"/>
      <c r="XEK204" s="17"/>
      <c r="XEL204" s="17"/>
      <c r="XEM204" s="17"/>
      <c r="XEN204" s="17"/>
      <c r="XEO204" s="17"/>
      <c r="XEP204" s="17"/>
      <c r="XEQ204" s="17"/>
      <c r="XER204" s="17"/>
      <c r="XES204" s="17"/>
      <c r="XET204" s="17"/>
      <c r="XEU204" s="17"/>
      <c r="XEV204" s="17"/>
      <c r="XEW204" s="17"/>
      <c r="XEX204" s="17"/>
      <c r="XEY204" s="17"/>
      <c r="XEZ204" s="17"/>
    </row>
    <row r="205" spans="18:16380" ht="11.25" customHeight="1" x14ac:dyDescent="0.2">
      <c r="DD205" s="17"/>
      <c r="DE205" s="17"/>
      <c r="DF205" s="17"/>
      <c r="DG205" s="17"/>
      <c r="DH205" s="17"/>
      <c r="DI205" s="17"/>
      <c r="DJ205" s="17"/>
      <c r="DK205" s="17"/>
      <c r="DL205" s="17"/>
      <c r="DM205" s="17"/>
      <c r="DN205" s="17"/>
      <c r="DO205" s="17"/>
      <c r="DP205" s="17"/>
      <c r="DQ205" s="17"/>
      <c r="DR205" s="17"/>
      <c r="DS205" s="17"/>
      <c r="DT205" s="17"/>
      <c r="DU205" s="17"/>
      <c r="DV205" s="17"/>
      <c r="DW205" s="17"/>
      <c r="DX205" s="17"/>
      <c r="DY205" s="17"/>
      <c r="DZ205" s="17"/>
      <c r="EA205" s="17"/>
      <c r="EB205" s="17"/>
      <c r="EC205" s="17"/>
      <c r="ED205" s="17"/>
      <c r="EE205" s="17"/>
      <c r="EF205" s="17"/>
      <c r="EG205" s="17"/>
      <c r="EH205" s="17"/>
      <c r="EI205" s="17"/>
      <c r="EJ205" s="17"/>
      <c r="EK205" s="17"/>
      <c r="EL205" s="17"/>
      <c r="EM205" s="17"/>
      <c r="EN205" s="17"/>
      <c r="EO205" s="17"/>
      <c r="EP205" s="17"/>
      <c r="EQ205" s="17"/>
      <c r="ER205" s="17"/>
      <c r="ES205" s="17"/>
      <c r="ET205" s="17"/>
      <c r="EU205" s="17"/>
      <c r="EV205" s="1076"/>
      <c r="EW205" s="1076"/>
      <c r="EX205" s="1076"/>
      <c r="EY205" s="1076"/>
      <c r="EZ205" s="1076"/>
      <c r="FA205" s="17"/>
      <c r="FB205" s="17"/>
      <c r="FC205" s="17"/>
      <c r="FD205" s="17"/>
      <c r="FE205" s="17"/>
      <c r="FF205" s="17"/>
      <c r="FG205" s="17"/>
      <c r="FH205" s="17"/>
      <c r="FI205" s="17"/>
      <c r="FJ205" s="17"/>
      <c r="FK205" s="17"/>
      <c r="FL205" s="17"/>
      <c r="FM205" s="17"/>
      <c r="FN205" s="17"/>
      <c r="FO205" s="17"/>
      <c r="FP205" s="17"/>
      <c r="FQ205" s="17"/>
      <c r="FR205" s="17"/>
      <c r="FS205" s="17"/>
      <c r="FT205" s="17"/>
      <c r="FU205" s="17"/>
      <c r="FV205" s="17"/>
      <c r="FW205" s="17"/>
      <c r="FX205" s="17"/>
      <c r="FY205" s="17"/>
      <c r="FZ205" s="17"/>
      <c r="GA205" s="17"/>
      <c r="GB205" s="17"/>
      <c r="GC205" s="17"/>
      <c r="GD205" s="17"/>
      <c r="GE205" s="17"/>
      <c r="GF205" s="17"/>
      <c r="GG205" s="17"/>
      <c r="GH205" s="17"/>
      <c r="GI205" s="17"/>
      <c r="GJ205" s="17"/>
      <c r="GK205" s="17"/>
      <c r="GL205" s="17"/>
      <c r="GM205" s="17"/>
      <c r="GN205" s="17"/>
      <c r="GO205" s="17"/>
      <c r="GP205" s="17"/>
      <c r="GQ205" s="17"/>
      <c r="GR205" s="17"/>
      <c r="GS205" s="17"/>
      <c r="GT205" s="17"/>
      <c r="GU205" s="17"/>
      <c r="GV205" s="17"/>
      <c r="GW205" s="17"/>
      <c r="GX205" s="17"/>
      <c r="GY205" s="17"/>
      <c r="GZ205" s="17"/>
      <c r="HA205" s="17"/>
      <c r="HB205" s="17"/>
      <c r="HC205" s="17"/>
      <c r="HD205" s="17"/>
      <c r="HE205" s="17"/>
      <c r="HF205" s="17"/>
      <c r="HG205" s="17"/>
      <c r="HH205" s="17"/>
      <c r="HI205" s="17"/>
      <c r="HJ205" s="17"/>
      <c r="HK205" s="17"/>
      <c r="HL205" s="17"/>
      <c r="HM205" s="17"/>
      <c r="HN205" s="17"/>
      <c r="HO205" s="17"/>
      <c r="HP205" s="17"/>
      <c r="HQ205" s="17"/>
      <c r="HR205" s="17"/>
      <c r="HS205" s="17"/>
      <c r="HT205" s="17"/>
      <c r="HU205" s="17"/>
      <c r="HV205" s="17"/>
      <c r="HW205" s="17"/>
      <c r="HX205" s="17"/>
      <c r="HY205" s="17"/>
      <c r="HZ205" s="17"/>
      <c r="IA205" s="17"/>
      <c r="IB205" s="17"/>
      <c r="IC205" s="17"/>
      <c r="ID205" s="17"/>
      <c r="IE205" s="17"/>
      <c r="IF205" s="17"/>
      <c r="IG205" s="17"/>
      <c r="IH205" s="17"/>
      <c r="II205" s="17"/>
      <c r="IJ205" s="17"/>
      <c r="IK205" s="17"/>
      <c r="IL205" s="17"/>
      <c r="IM205" s="17"/>
      <c r="IN205" s="17"/>
      <c r="IO205" s="17"/>
      <c r="IP205" s="17"/>
      <c r="IQ205" s="17"/>
      <c r="IR205" s="17"/>
      <c r="IS205" s="17"/>
      <c r="IT205" s="17"/>
      <c r="IU205" s="17"/>
      <c r="IV205" s="17"/>
      <c r="IW205" s="17"/>
      <c r="IX205" s="17"/>
      <c r="IY205" s="17"/>
      <c r="IZ205" s="17"/>
      <c r="JA205" s="17"/>
      <c r="JB205" s="17"/>
      <c r="JC205" s="17"/>
      <c r="JD205" s="17"/>
      <c r="JE205" s="17"/>
      <c r="JF205" s="17"/>
      <c r="JG205" s="17"/>
      <c r="JH205" s="17"/>
      <c r="JI205" s="17"/>
      <c r="JJ205" s="17"/>
      <c r="JK205" s="17"/>
      <c r="JL205" s="17"/>
      <c r="JM205" s="17"/>
      <c r="JN205" s="17"/>
      <c r="JO205" s="17"/>
      <c r="JP205" s="17"/>
      <c r="JQ205" s="17"/>
      <c r="JR205" s="17"/>
      <c r="JS205" s="17"/>
      <c r="JT205" s="17"/>
      <c r="JU205" s="17"/>
      <c r="JV205" s="17"/>
      <c r="JW205" s="17"/>
      <c r="JX205" s="17"/>
      <c r="JY205" s="17"/>
      <c r="JZ205" s="17"/>
      <c r="KA205" s="17"/>
      <c r="KB205" s="17"/>
      <c r="KC205" s="17"/>
      <c r="KD205" s="17"/>
      <c r="KE205" s="17"/>
      <c r="KF205" s="17"/>
      <c r="KG205" s="17"/>
      <c r="KH205" s="17"/>
      <c r="KI205" s="17"/>
      <c r="KJ205" s="17"/>
      <c r="KK205" s="17"/>
      <c r="KL205" s="17"/>
      <c r="KM205" s="17"/>
      <c r="KN205" s="17"/>
      <c r="KO205" s="17"/>
      <c r="KP205" s="17"/>
      <c r="KQ205" s="17"/>
      <c r="KR205" s="17"/>
      <c r="KS205" s="17"/>
      <c r="KT205" s="17"/>
      <c r="KU205" s="17"/>
      <c r="KV205" s="17"/>
      <c r="KW205" s="17"/>
      <c r="KX205" s="17"/>
      <c r="KY205" s="17"/>
      <c r="KZ205" s="17"/>
      <c r="LA205" s="17"/>
      <c r="LB205" s="17"/>
      <c r="LC205" s="17"/>
      <c r="LD205" s="17"/>
      <c r="LE205" s="17"/>
      <c r="LF205" s="17"/>
      <c r="LG205" s="17"/>
      <c r="LH205" s="17"/>
      <c r="LI205" s="17"/>
      <c r="LJ205" s="17"/>
      <c r="LK205" s="17"/>
      <c r="LL205" s="17"/>
      <c r="LM205" s="17"/>
      <c r="LN205" s="17"/>
      <c r="LO205" s="17"/>
      <c r="LP205" s="17"/>
      <c r="LQ205" s="17"/>
      <c r="LR205" s="17"/>
      <c r="LS205" s="17"/>
      <c r="LT205" s="17"/>
      <c r="LU205" s="17"/>
      <c r="LV205" s="17"/>
      <c r="LW205" s="17"/>
      <c r="LX205" s="17"/>
      <c r="LY205" s="17"/>
      <c r="LZ205" s="17"/>
      <c r="MA205" s="17"/>
      <c r="MB205" s="17"/>
      <c r="MC205" s="17"/>
      <c r="MD205" s="17"/>
      <c r="ME205" s="17"/>
      <c r="MF205" s="17"/>
      <c r="MG205" s="17"/>
      <c r="MH205" s="17"/>
      <c r="MI205" s="17"/>
      <c r="MJ205" s="17"/>
      <c r="MK205" s="17"/>
      <c r="ML205" s="17"/>
      <c r="MM205" s="17"/>
      <c r="MN205" s="17"/>
      <c r="MO205" s="17"/>
      <c r="MP205" s="17"/>
      <c r="MQ205" s="17"/>
      <c r="MR205" s="17"/>
      <c r="MS205" s="17"/>
      <c r="MT205" s="17"/>
      <c r="MU205" s="17"/>
      <c r="MV205" s="17"/>
      <c r="MW205" s="17"/>
      <c r="MX205" s="17"/>
      <c r="MY205" s="17"/>
      <c r="MZ205" s="17"/>
      <c r="NA205" s="17"/>
      <c r="NB205" s="17"/>
      <c r="NC205" s="17"/>
      <c r="ND205" s="17"/>
      <c r="NE205" s="17"/>
      <c r="NF205" s="17"/>
      <c r="NG205" s="17"/>
      <c r="NH205" s="17"/>
      <c r="NI205" s="17"/>
      <c r="NJ205" s="17"/>
      <c r="NK205" s="17"/>
      <c r="NL205" s="17"/>
      <c r="NM205" s="17"/>
      <c r="NN205" s="17"/>
      <c r="NO205" s="17"/>
      <c r="NP205" s="17"/>
      <c r="NQ205" s="17"/>
      <c r="NR205" s="17"/>
      <c r="NS205" s="17"/>
      <c r="NT205" s="17"/>
      <c r="NU205" s="17"/>
      <c r="NV205" s="17"/>
      <c r="NW205" s="17"/>
      <c r="NX205" s="17"/>
      <c r="NY205" s="17"/>
      <c r="NZ205" s="17"/>
      <c r="OA205" s="17"/>
      <c r="OB205" s="17"/>
      <c r="OC205" s="17"/>
      <c r="OD205" s="17"/>
      <c r="OE205" s="17"/>
      <c r="OF205" s="17"/>
      <c r="OG205" s="17"/>
      <c r="OH205" s="17"/>
      <c r="OI205" s="17"/>
      <c r="OJ205" s="17"/>
      <c r="OK205" s="17"/>
      <c r="OL205" s="17"/>
      <c r="OM205" s="17"/>
      <c r="ON205" s="17"/>
      <c r="OO205" s="17"/>
      <c r="OP205" s="17"/>
      <c r="OQ205" s="17"/>
      <c r="OR205" s="17"/>
      <c r="OS205" s="17"/>
      <c r="OT205" s="17"/>
      <c r="OU205" s="17"/>
      <c r="OV205" s="17"/>
      <c r="OW205" s="17"/>
      <c r="OX205" s="17"/>
      <c r="OY205" s="17"/>
      <c r="OZ205" s="17"/>
      <c r="PA205" s="17"/>
      <c r="PB205" s="17"/>
      <c r="PC205" s="17"/>
      <c r="PD205" s="17"/>
      <c r="PE205" s="17"/>
      <c r="PF205" s="17"/>
      <c r="PG205" s="17"/>
      <c r="PH205" s="17"/>
      <c r="PI205" s="17"/>
      <c r="PJ205" s="17"/>
      <c r="PK205" s="17"/>
      <c r="PL205" s="17"/>
      <c r="PM205" s="17"/>
      <c r="PN205" s="17"/>
      <c r="PO205" s="17"/>
      <c r="PP205" s="17"/>
      <c r="PQ205" s="17"/>
      <c r="PR205" s="17"/>
      <c r="PS205" s="17"/>
      <c r="PT205" s="17"/>
      <c r="PU205" s="17"/>
      <c r="PV205" s="17"/>
      <c r="PW205" s="17"/>
      <c r="PX205" s="17"/>
      <c r="PY205" s="17"/>
      <c r="PZ205" s="17"/>
      <c r="QA205" s="17"/>
      <c r="QB205" s="17"/>
      <c r="QC205" s="17"/>
      <c r="QD205" s="17"/>
      <c r="QE205" s="17"/>
      <c r="QF205" s="17"/>
      <c r="QG205" s="17"/>
      <c r="QH205" s="17"/>
      <c r="QI205" s="17"/>
      <c r="QJ205" s="17"/>
      <c r="QK205" s="17"/>
      <c r="QL205" s="17"/>
      <c r="QM205" s="17"/>
      <c r="QN205" s="17"/>
      <c r="QO205" s="17"/>
      <c r="QP205" s="17"/>
      <c r="QQ205" s="17"/>
      <c r="QR205" s="17"/>
      <c r="QS205" s="17"/>
      <c r="QT205" s="17"/>
      <c r="QU205" s="17"/>
      <c r="QV205" s="17"/>
      <c r="QW205" s="17"/>
      <c r="QX205" s="17"/>
      <c r="QY205" s="17"/>
      <c r="QZ205" s="17"/>
      <c r="RA205" s="17"/>
      <c r="RB205" s="17"/>
      <c r="RC205" s="17"/>
      <c r="RD205" s="17"/>
      <c r="RE205" s="17"/>
      <c r="RF205" s="17"/>
      <c r="RG205" s="17"/>
      <c r="RH205" s="17"/>
      <c r="RI205" s="17"/>
      <c r="RJ205" s="17"/>
      <c r="RK205" s="17"/>
      <c r="RL205" s="17"/>
      <c r="RM205" s="17"/>
      <c r="RN205" s="17"/>
      <c r="RO205" s="17"/>
      <c r="RP205" s="17"/>
      <c r="RQ205" s="17"/>
      <c r="RR205" s="17"/>
      <c r="RS205" s="17"/>
      <c r="RT205" s="17"/>
      <c r="RU205" s="17"/>
      <c r="RV205" s="17"/>
      <c r="RW205" s="17"/>
      <c r="RX205" s="17"/>
      <c r="RY205" s="17"/>
      <c r="RZ205" s="17"/>
      <c r="SA205" s="17"/>
      <c r="SB205" s="17"/>
      <c r="SC205" s="17"/>
      <c r="SD205" s="17"/>
      <c r="SE205" s="17"/>
      <c r="SF205" s="17"/>
      <c r="SG205" s="17"/>
      <c r="SH205" s="17"/>
      <c r="SI205" s="17"/>
      <c r="SJ205" s="17"/>
      <c r="SK205" s="17"/>
      <c r="SL205" s="17"/>
      <c r="SM205" s="17"/>
      <c r="SN205" s="17"/>
      <c r="SO205" s="17"/>
      <c r="SP205" s="17"/>
      <c r="SQ205" s="17"/>
      <c r="SR205" s="17"/>
      <c r="SS205" s="17"/>
      <c r="ST205" s="17"/>
      <c r="SU205" s="17"/>
      <c r="SV205" s="17"/>
      <c r="SW205" s="17"/>
      <c r="SX205" s="17"/>
      <c r="SY205" s="17"/>
      <c r="SZ205" s="17"/>
      <c r="TA205" s="17"/>
      <c r="TB205" s="17"/>
      <c r="TC205" s="17"/>
      <c r="TD205" s="17"/>
      <c r="TE205" s="17"/>
      <c r="TF205" s="17"/>
      <c r="TG205" s="17"/>
      <c r="TH205" s="17"/>
      <c r="TI205" s="17"/>
      <c r="TJ205" s="17"/>
      <c r="TK205" s="17"/>
      <c r="TL205" s="17"/>
      <c r="TM205" s="17"/>
      <c r="TN205" s="17"/>
      <c r="TO205" s="17"/>
      <c r="TP205" s="17"/>
      <c r="TQ205" s="17"/>
      <c r="TR205" s="17"/>
      <c r="TS205" s="17"/>
      <c r="TT205" s="17"/>
      <c r="TU205" s="17"/>
      <c r="TV205" s="17"/>
      <c r="TW205" s="17"/>
      <c r="TX205" s="17"/>
      <c r="TY205" s="17"/>
      <c r="TZ205" s="17"/>
      <c r="UA205" s="17"/>
      <c r="UB205" s="17"/>
      <c r="UC205" s="17"/>
      <c r="UD205" s="17"/>
      <c r="UE205" s="17"/>
      <c r="UF205" s="17"/>
      <c r="UG205" s="17"/>
      <c r="UH205" s="17"/>
      <c r="UI205" s="17"/>
      <c r="UJ205" s="17"/>
      <c r="UK205" s="17"/>
      <c r="UL205" s="17"/>
      <c r="UM205" s="17"/>
      <c r="UN205" s="17"/>
      <c r="UO205" s="17"/>
      <c r="UP205" s="17"/>
      <c r="UQ205" s="17"/>
      <c r="UR205" s="17"/>
      <c r="US205" s="17"/>
      <c r="UT205" s="17"/>
      <c r="UU205" s="17"/>
      <c r="UV205" s="17"/>
      <c r="UW205" s="17"/>
      <c r="UX205" s="17"/>
      <c r="UY205" s="17"/>
      <c r="UZ205" s="17"/>
      <c r="VA205" s="17"/>
      <c r="VB205" s="17"/>
      <c r="VC205" s="17"/>
      <c r="VD205" s="17"/>
      <c r="VE205" s="17"/>
      <c r="VF205" s="17"/>
      <c r="VG205" s="17"/>
      <c r="VH205" s="17"/>
      <c r="VI205" s="17"/>
      <c r="VJ205" s="17"/>
      <c r="VK205" s="17"/>
      <c r="VL205" s="17"/>
      <c r="VM205" s="17"/>
      <c r="VN205" s="17"/>
      <c r="VO205" s="17"/>
      <c r="VP205" s="17"/>
      <c r="VQ205" s="17"/>
      <c r="VR205" s="17"/>
      <c r="VS205" s="17"/>
      <c r="VT205" s="17"/>
      <c r="VU205" s="17"/>
      <c r="VV205" s="17"/>
      <c r="VW205" s="17"/>
      <c r="VX205" s="17"/>
      <c r="VY205" s="17"/>
      <c r="VZ205" s="17"/>
      <c r="WA205" s="17"/>
      <c r="WB205" s="17"/>
      <c r="WC205" s="17"/>
      <c r="WD205" s="17"/>
      <c r="WE205" s="17"/>
      <c r="WF205" s="17"/>
      <c r="WG205" s="17"/>
      <c r="WH205" s="17"/>
      <c r="WI205" s="17"/>
      <c r="WJ205" s="17"/>
      <c r="WK205" s="17"/>
      <c r="WL205" s="17"/>
      <c r="WM205" s="17"/>
      <c r="WN205" s="17"/>
      <c r="WO205" s="17"/>
      <c r="WP205" s="17"/>
      <c r="WQ205" s="17"/>
      <c r="WR205" s="17"/>
      <c r="WS205" s="17"/>
      <c r="WT205" s="17"/>
      <c r="WU205" s="17"/>
      <c r="WV205" s="17"/>
      <c r="WW205" s="17"/>
      <c r="WX205" s="17"/>
      <c r="WY205" s="17"/>
      <c r="WZ205" s="17"/>
      <c r="XA205" s="17"/>
      <c r="XB205" s="17"/>
      <c r="XC205" s="17"/>
      <c r="XD205" s="17"/>
      <c r="XE205" s="17"/>
      <c r="XF205" s="17"/>
      <c r="XG205" s="17"/>
      <c r="XH205" s="17"/>
      <c r="XI205" s="17"/>
      <c r="XJ205" s="17"/>
      <c r="XK205" s="17"/>
      <c r="XL205" s="17"/>
      <c r="XM205" s="17"/>
      <c r="XN205" s="17"/>
      <c r="XO205" s="17"/>
      <c r="XP205" s="17"/>
      <c r="XQ205" s="17"/>
      <c r="XR205" s="17"/>
      <c r="XS205" s="17"/>
      <c r="XT205" s="17"/>
      <c r="XU205" s="17"/>
      <c r="XV205" s="17"/>
      <c r="XW205" s="17"/>
      <c r="XX205" s="17"/>
      <c r="XY205" s="17"/>
      <c r="XZ205" s="17"/>
      <c r="YA205" s="17"/>
      <c r="YB205" s="17"/>
      <c r="YC205" s="17"/>
      <c r="YD205" s="17"/>
      <c r="YE205" s="17"/>
      <c r="YF205" s="17"/>
      <c r="YG205" s="17"/>
      <c r="YH205" s="17"/>
      <c r="YI205" s="17"/>
      <c r="YJ205" s="17"/>
      <c r="YK205" s="17"/>
      <c r="YL205" s="17"/>
      <c r="YM205" s="17"/>
      <c r="YN205" s="17"/>
      <c r="YO205" s="17"/>
      <c r="YP205" s="17"/>
      <c r="YQ205" s="17"/>
      <c r="YR205" s="17"/>
      <c r="YS205" s="17"/>
      <c r="YT205" s="17"/>
      <c r="YU205" s="17"/>
      <c r="YV205" s="17"/>
      <c r="YW205" s="17"/>
      <c r="YX205" s="17"/>
      <c r="YY205" s="17"/>
      <c r="YZ205" s="17"/>
      <c r="ZA205" s="17"/>
      <c r="ZB205" s="17"/>
      <c r="ZC205" s="17"/>
      <c r="ZD205" s="17"/>
      <c r="ZE205" s="17"/>
      <c r="ZF205" s="17"/>
      <c r="ZG205" s="17"/>
      <c r="ZH205" s="17"/>
      <c r="ZI205" s="17"/>
      <c r="ZJ205" s="17"/>
      <c r="ZK205" s="17"/>
      <c r="ZL205" s="17"/>
      <c r="ZM205" s="17"/>
      <c r="ZN205" s="17"/>
      <c r="ZO205" s="17"/>
      <c r="ZP205" s="17"/>
      <c r="ZQ205" s="17"/>
      <c r="ZR205" s="17"/>
      <c r="ZS205" s="17"/>
      <c r="ZT205" s="17"/>
      <c r="ZU205" s="17"/>
      <c r="ZV205" s="17"/>
      <c r="ZW205" s="17"/>
      <c r="ZX205" s="17"/>
      <c r="ZY205" s="17"/>
      <c r="ZZ205" s="17"/>
      <c r="AAA205" s="17"/>
      <c r="AAB205" s="17"/>
      <c r="AAC205" s="17"/>
      <c r="AAD205" s="17"/>
      <c r="AAE205" s="17"/>
      <c r="AAF205" s="17"/>
      <c r="AAG205" s="17"/>
      <c r="AAH205" s="17"/>
      <c r="AAI205" s="17"/>
      <c r="AAJ205" s="17"/>
      <c r="AAK205" s="17"/>
      <c r="AAL205" s="17"/>
      <c r="AAM205" s="17"/>
      <c r="AAN205" s="17"/>
      <c r="AAO205" s="17"/>
      <c r="AAP205" s="17"/>
      <c r="AAQ205" s="17"/>
      <c r="AAR205" s="17"/>
      <c r="AAS205" s="17"/>
      <c r="AAT205" s="17"/>
      <c r="AAU205" s="17"/>
      <c r="AAV205" s="17"/>
      <c r="AAW205" s="17"/>
      <c r="AAX205" s="17"/>
      <c r="AAY205" s="17"/>
      <c r="AAZ205" s="17"/>
      <c r="ABA205" s="17"/>
      <c r="ABB205" s="17"/>
      <c r="ABC205" s="17"/>
      <c r="ABD205" s="17"/>
      <c r="ABE205" s="17"/>
      <c r="ABF205" s="17"/>
      <c r="ABG205" s="17"/>
      <c r="ABH205" s="17"/>
      <c r="ABI205" s="17"/>
      <c r="ABJ205" s="17"/>
      <c r="ABK205" s="17"/>
      <c r="ABL205" s="17"/>
      <c r="ABM205" s="17"/>
      <c r="ABN205" s="17"/>
      <c r="ABO205" s="17"/>
      <c r="ABP205" s="17"/>
      <c r="ABQ205" s="17"/>
      <c r="ABR205" s="17"/>
      <c r="ABS205" s="17"/>
      <c r="ABT205" s="17"/>
      <c r="ABU205" s="17"/>
      <c r="ABV205" s="17"/>
      <c r="ABW205" s="17"/>
      <c r="ABX205" s="17"/>
      <c r="ABY205" s="17"/>
      <c r="ABZ205" s="17"/>
      <c r="ACA205" s="17"/>
      <c r="ACB205" s="17"/>
      <c r="ACC205" s="17"/>
      <c r="ACD205" s="17"/>
      <c r="ACE205" s="17"/>
      <c r="ACF205" s="17"/>
      <c r="ACG205" s="17"/>
      <c r="ACH205" s="17"/>
      <c r="ACI205" s="17"/>
      <c r="ACJ205" s="17"/>
      <c r="ACK205" s="17"/>
      <c r="ACL205" s="17"/>
      <c r="ACM205" s="17"/>
      <c r="ACN205" s="17"/>
      <c r="ACO205" s="17"/>
      <c r="ACP205" s="17"/>
      <c r="ACQ205" s="17"/>
      <c r="ACR205" s="17"/>
      <c r="ACS205" s="17"/>
      <c r="ACT205" s="17"/>
      <c r="ACU205" s="17"/>
      <c r="ACV205" s="17"/>
      <c r="ACW205" s="17"/>
      <c r="ACX205" s="17"/>
      <c r="ACY205" s="17"/>
      <c r="ACZ205" s="17"/>
      <c r="ADA205" s="17"/>
      <c r="ADB205" s="17"/>
      <c r="ADC205" s="17"/>
      <c r="ADD205" s="17"/>
      <c r="ADE205" s="17"/>
      <c r="ADF205" s="17"/>
      <c r="ADG205" s="17"/>
      <c r="ADH205" s="17"/>
      <c r="ADI205" s="17"/>
      <c r="ADJ205" s="17"/>
      <c r="ADK205" s="17"/>
      <c r="ADL205" s="17"/>
      <c r="ADM205" s="17"/>
      <c r="ADN205" s="17"/>
      <c r="ADO205" s="17"/>
      <c r="ADP205" s="17"/>
      <c r="ADQ205" s="17"/>
      <c r="ADR205" s="17"/>
      <c r="ADS205" s="17"/>
      <c r="ADT205" s="17"/>
      <c r="ADU205" s="17"/>
      <c r="ADV205" s="17"/>
      <c r="ADW205" s="17"/>
      <c r="ADX205" s="17"/>
      <c r="ADY205" s="17"/>
      <c r="ADZ205" s="17"/>
      <c r="AEA205" s="17"/>
      <c r="AEB205" s="17"/>
      <c r="AEC205" s="17"/>
      <c r="AED205" s="17"/>
      <c r="AEE205" s="17"/>
      <c r="AEF205" s="17"/>
      <c r="AEG205" s="17"/>
      <c r="AEH205" s="17"/>
      <c r="AEI205" s="17"/>
      <c r="AEJ205" s="17"/>
      <c r="AEK205" s="17"/>
      <c r="AEL205" s="17"/>
      <c r="AEM205" s="17"/>
      <c r="AEN205" s="17"/>
      <c r="AEO205" s="17"/>
      <c r="AEP205" s="17"/>
      <c r="AEQ205" s="17"/>
      <c r="AER205" s="17"/>
      <c r="AES205" s="17"/>
      <c r="AET205" s="17"/>
      <c r="AEU205" s="17"/>
      <c r="AEV205" s="17"/>
      <c r="AEW205" s="17"/>
      <c r="AEX205" s="17"/>
      <c r="AEY205" s="17"/>
      <c r="AEZ205" s="17"/>
      <c r="AFA205" s="17"/>
      <c r="AFB205" s="17"/>
      <c r="AFC205" s="17"/>
      <c r="AFD205" s="17"/>
      <c r="AFE205" s="17"/>
      <c r="AFF205" s="17"/>
      <c r="AFG205" s="17"/>
      <c r="AFH205" s="17"/>
      <c r="AFI205" s="17"/>
      <c r="AFJ205" s="17"/>
      <c r="AFK205" s="17"/>
      <c r="AFL205" s="17"/>
      <c r="AFM205" s="17"/>
      <c r="AFN205" s="17"/>
      <c r="AFO205" s="17"/>
      <c r="AFP205" s="17"/>
      <c r="AFQ205" s="17"/>
      <c r="AFR205" s="17"/>
      <c r="AFS205" s="17"/>
      <c r="AFT205" s="17"/>
      <c r="AFU205" s="17"/>
      <c r="AFV205" s="17"/>
      <c r="AFW205" s="17"/>
      <c r="AFX205" s="17"/>
      <c r="AFY205" s="17"/>
      <c r="AFZ205" s="17"/>
      <c r="AGA205" s="17"/>
      <c r="AGB205" s="17"/>
      <c r="AGC205" s="17"/>
      <c r="AGD205" s="17"/>
      <c r="AGE205" s="17"/>
      <c r="AGF205" s="17"/>
      <c r="AGG205" s="17"/>
      <c r="AGH205" s="17"/>
      <c r="AGI205" s="17"/>
      <c r="AGJ205" s="17"/>
      <c r="AGK205" s="17"/>
      <c r="AGL205" s="17"/>
      <c r="AGM205" s="17"/>
      <c r="AGN205" s="17"/>
      <c r="AGO205" s="17"/>
      <c r="AGP205" s="17"/>
      <c r="AGQ205" s="17"/>
      <c r="AGR205" s="17"/>
      <c r="AGS205" s="17"/>
      <c r="AGT205" s="17"/>
      <c r="AGU205" s="17"/>
      <c r="AGV205" s="17"/>
      <c r="AGW205" s="17"/>
      <c r="AGX205" s="17"/>
      <c r="AGY205" s="17"/>
      <c r="AGZ205" s="17"/>
      <c r="AHA205" s="17"/>
      <c r="AHB205" s="17"/>
      <c r="AHC205" s="17"/>
      <c r="AHD205" s="17"/>
      <c r="AHE205" s="17"/>
      <c r="AHF205" s="17"/>
      <c r="AHG205" s="17"/>
      <c r="AHH205" s="17"/>
      <c r="AHI205" s="17"/>
      <c r="AHJ205" s="17"/>
      <c r="AHK205" s="17"/>
      <c r="AHL205" s="17"/>
      <c r="AHM205" s="17"/>
      <c r="AHN205" s="17"/>
      <c r="AHO205" s="17"/>
      <c r="AHP205" s="17"/>
      <c r="AHQ205" s="17"/>
      <c r="AHR205" s="17"/>
      <c r="AHS205" s="17"/>
      <c r="AHT205" s="17"/>
      <c r="AHU205" s="17"/>
      <c r="AHV205" s="17"/>
      <c r="AHW205" s="17"/>
      <c r="AHX205" s="17"/>
      <c r="AHY205" s="17"/>
      <c r="AHZ205" s="17"/>
      <c r="AIA205" s="17"/>
      <c r="AIB205" s="17"/>
      <c r="AIC205" s="17"/>
      <c r="AID205" s="17"/>
      <c r="AIE205" s="17"/>
      <c r="AIF205" s="17"/>
      <c r="AIG205" s="17"/>
      <c r="AIH205" s="17"/>
      <c r="AII205" s="17"/>
      <c r="AIJ205" s="17"/>
      <c r="AIK205" s="17"/>
      <c r="AIL205" s="17"/>
      <c r="AIM205" s="17"/>
      <c r="AIN205" s="17"/>
      <c r="AIO205" s="17"/>
      <c r="AIP205" s="17"/>
      <c r="AIQ205" s="17"/>
      <c r="AIR205" s="17"/>
      <c r="AIS205" s="17"/>
      <c r="AIT205" s="17"/>
      <c r="AIU205" s="17"/>
      <c r="AIV205" s="17"/>
      <c r="AIW205" s="17"/>
      <c r="AIX205" s="17"/>
      <c r="AIY205" s="17"/>
      <c r="AIZ205" s="17"/>
      <c r="AJA205" s="17"/>
      <c r="AJB205" s="17"/>
      <c r="AJC205" s="17"/>
      <c r="AJD205" s="17"/>
      <c r="AJE205" s="17"/>
      <c r="AJF205" s="17"/>
      <c r="AJG205" s="17"/>
      <c r="AJH205" s="17"/>
      <c r="AJI205" s="17"/>
      <c r="AJJ205" s="17"/>
      <c r="AJK205" s="17"/>
      <c r="AJL205" s="17"/>
      <c r="AJM205" s="17"/>
      <c r="AJN205" s="17"/>
      <c r="AJO205" s="17"/>
      <c r="AJP205" s="17"/>
      <c r="AJQ205" s="17"/>
      <c r="AJR205" s="17"/>
      <c r="AJS205" s="17"/>
      <c r="AJT205" s="17"/>
      <c r="AJU205" s="17"/>
      <c r="AJV205" s="17"/>
      <c r="AJW205" s="17"/>
      <c r="AJX205" s="17"/>
      <c r="AJY205" s="17"/>
      <c r="AJZ205" s="17"/>
      <c r="AKA205" s="17"/>
      <c r="AKB205" s="17"/>
      <c r="AKC205" s="17"/>
      <c r="AKD205" s="17"/>
      <c r="AKE205" s="17"/>
      <c r="AKF205" s="17"/>
      <c r="AKG205" s="17"/>
      <c r="AKH205" s="17"/>
      <c r="AKI205" s="17"/>
      <c r="AKJ205" s="17"/>
      <c r="AKK205" s="17"/>
      <c r="AKL205" s="17"/>
      <c r="AKM205" s="17"/>
      <c r="AKN205" s="17"/>
      <c r="AKO205" s="17"/>
      <c r="AKP205" s="17"/>
      <c r="AKQ205" s="17"/>
      <c r="AKR205" s="17"/>
      <c r="AKS205" s="17"/>
      <c r="AKT205" s="17"/>
      <c r="AKU205" s="17"/>
      <c r="AKV205" s="17"/>
      <c r="AKW205" s="17"/>
      <c r="AKX205" s="17"/>
      <c r="AKY205" s="17"/>
      <c r="AKZ205" s="17"/>
      <c r="ALA205" s="17"/>
      <c r="ALB205" s="17"/>
      <c r="ALC205" s="17"/>
      <c r="ALD205" s="17"/>
      <c r="ALE205" s="17"/>
      <c r="ALF205" s="17"/>
      <c r="ALG205" s="17"/>
      <c r="ALH205" s="17"/>
      <c r="ALI205" s="17"/>
      <c r="ALJ205" s="17"/>
      <c r="ALK205" s="17"/>
      <c r="ALL205" s="17"/>
      <c r="ALM205" s="17"/>
      <c r="ALN205" s="17"/>
      <c r="ALO205" s="17"/>
      <c r="ALP205" s="17"/>
      <c r="ALQ205" s="17"/>
      <c r="ALR205" s="17"/>
      <c r="ALS205" s="17"/>
      <c r="ALT205" s="17"/>
      <c r="ALU205" s="17"/>
      <c r="ALV205" s="17"/>
      <c r="ALW205" s="17"/>
      <c r="ALX205" s="17"/>
      <c r="ALY205" s="17"/>
      <c r="ALZ205" s="17"/>
      <c r="AMA205" s="17"/>
      <c r="AMB205" s="17"/>
      <c r="AMC205" s="17"/>
      <c r="AMD205" s="17"/>
      <c r="AME205" s="17"/>
      <c r="AMF205" s="17"/>
      <c r="AMG205" s="17"/>
      <c r="AMH205" s="17"/>
      <c r="AMI205" s="17"/>
      <c r="AMJ205" s="17"/>
      <c r="AMK205" s="17"/>
      <c r="AML205" s="17"/>
      <c r="AMM205" s="17"/>
      <c r="AMN205" s="17"/>
      <c r="AMO205" s="17"/>
      <c r="AMP205" s="17"/>
      <c r="AMQ205" s="17"/>
      <c r="AMR205" s="17"/>
      <c r="AMS205" s="17"/>
      <c r="AMT205" s="17"/>
      <c r="AMU205" s="17"/>
      <c r="AMV205" s="17"/>
      <c r="AMW205" s="17"/>
      <c r="AMX205" s="17"/>
      <c r="AMY205" s="17"/>
      <c r="AMZ205" s="17"/>
      <c r="ANA205" s="17"/>
      <c r="ANB205" s="17"/>
      <c r="ANC205" s="17"/>
      <c r="AND205" s="17"/>
      <c r="ANE205" s="17"/>
      <c r="ANF205" s="17"/>
      <c r="ANG205" s="17"/>
      <c r="ANH205" s="17"/>
      <c r="ANI205" s="17"/>
      <c r="ANJ205" s="17"/>
      <c r="ANK205" s="17"/>
      <c r="ANL205" s="17"/>
      <c r="ANM205" s="17"/>
      <c r="ANN205" s="17"/>
      <c r="ANO205" s="17"/>
      <c r="ANP205" s="17"/>
      <c r="ANQ205" s="17"/>
      <c r="ANR205" s="17"/>
      <c r="ANS205" s="17"/>
      <c r="ANT205" s="17"/>
      <c r="ANU205" s="17"/>
      <c r="ANV205" s="17"/>
      <c r="ANW205" s="17"/>
      <c r="ANX205" s="17"/>
      <c r="ANY205" s="17"/>
      <c r="ANZ205" s="17"/>
      <c r="AOA205" s="17"/>
      <c r="AOB205" s="17"/>
      <c r="AOC205" s="17"/>
      <c r="AOD205" s="17"/>
      <c r="AOE205" s="17"/>
      <c r="AOF205" s="17"/>
      <c r="AOG205" s="17"/>
      <c r="AOH205" s="17"/>
      <c r="AOI205" s="17"/>
      <c r="AOJ205" s="17"/>
      <c r="AOK205" s="17"/>
      <c r="AOL205" s="17"/>
      <c r="AOM205" s="17"/>
      <c r="AON205" s="17"/>
      <c r="AOO205" s="17"/>
      <c r="AOP205" s="17"/>
      <c r="AOQ205" s="17"/>
      <c r="AOR205" s="17"/>
      <c r="AOS205" s="17"/>
      <c r="AOT205" s="17"/>
      <c r="AOU205" s="17"/>
      <c r="AOV205" s="17"/>
      <c r="AOW205" s="17"/>
      <c r="AOX205" s="17"/>
      <c r="AOY205" s="17"/>
      <c r="AOZ205" s="17"/>
      <c r="APA205" s="17"/>
      <c r="APB205" s="17"/>
      <c r="APC205" s="17"/>
      <c r="APD205" s="17"/>
      <c r="APE205" s="17"/>
      <c r="APF205" s="17"/>
      <c r="APG205" s="17"/>
      <c r="APH205" s="17"/>
      <c r="API205" s="17"/>
      <c r="APJ205" s="17"/>
      <c r="APK205" s="17"/>
      <c r="APL205" s="17"/>
      <c r="APM205" s="17"/>
      <c r="APN205" s="17"/>
      <c r="APO205" s="17"/>
      <c r="APP205" s="17"/>
      <c r="APQ205" s="17"/>
      <c r="APR205" s="17"/>
      <c r="APS205" s="17"/>
      <c r="APT205" s="17"/>
      <c r="APU205" s="17"/>
      <c r="APV205" s="17"/>
      <c r="APW205" s="17"/>
      <c r="APX205" s="17"/>
      <c r="APY205" s="17"/>
      <c r="APZ205" s="17"/>
      <c r="AQA205" s="17"/>
      <c r="AQB205" s="17"/>
      <c r="AQC205" s="17"/>
      <c r="AQD205" s="17"/>
      <c r="AQE205" s="17"/>
      <c r="AQF205" s="17"/>
      <c r="AQG205" s="17"/>
      <c r="AQH205" s="17"/>
      <c r="AQI205" s="17"/>
      <c r="AQJ205" s="17"/>
      <c r="AQK205" s="17"/>
      <c r="AQL205" s="17"/>
      <c r="AQM205" s="17"/>
      <c r="AQN205" s="17"/>
      <c r="AQO205" s="17"/>
      <c r="AQP205" s="17"/>
      <c r="AQQ205" s="17"/>
      <c r="AQR205" s="17"/>
      <c r="AQS205" s="17"/>
      <c r="AQT205" s="17"/>
      <c r="AQU205" s="17"/>
      <c r="AQV205" s="17"/>
      <c r="AQW205" s="17"/>
      <c r="AQX205" s="17"/>
      <c r="AQY205" s="17"/>
      <c r="AQZ205" s="17"/>
      <c r="ARA205" s="17"/>
      <c r="ARB205" s="17"/>
      <c r="ARC205" s="17"/>
      <c r="ARD205" s="17"/>
      <c r="ARE205" s="17"/>
      <c r="ARF205" s="17"/>
      <c r="ARG205" s="17"/>
      <c r="ARH205" s="17"/>
      <c r="ARI205" s="17"/>
      <c r="ARJ205" s="17"/>
      <c r="ARK205" s="17"/>
      <c r="ARL205" s="17"/>
      <c r="ARM205" s="17"/>
      <c r="ARN205" s="17"/>
      <c r="ARO205" s="17"/>
      <c r="ARP205" s="17"/>
      <c r="ARQ205" s="17"/>
      <c r="ARR205" s="17"/>
      <c r="ARS205" s="17"/>
      <c r="ART205" s="17"/>
      <c r="ARU205" s="17"/>
      <c r="ARV205" s="17"/>
      <c r="ARW205" s="17"/>
      <c r="ARX205" s="17"/>
      <c r="ARY205" s="17"/>
      <c r="ARZ205" s="17"/>
      <c r="ASA205" s="17"/>
      <c r="ASB205" s="17"/>
      <c r="ASC205" s="17"/>
      <c r="ASD205" s="17"/>
      <c r="ASE205" s="17"/>
      <c r="ASF205" s="17"/>
      <c r="ASG205" s="17"/>
      <c r="ASH205" s="17"/>
      <c r="ASI205" s="17"/>
      <c r="ASJ205" s="17"/>
      <c r="ASK205" s="17"/>
      <c r="ASL205" s="17"/>
      <c r="ASM205" s="17"/>
      <c r="ASN205" s="17"/>
      <c r="ASO205" s="17"/>
      <c r="ASP205" s="17"/>
      <c r="ASQ205" s="17"/>
      <c r="ASR205" s="17"/>
      <c r="ASS205" s="17"/>
      <c r="AST205" s="17"/>
      <c r="ASU205" s="17"/>
      <c r="ASV205" s="17"/>
      <c r="ASW205" s="17"/>
      <c r="ASX205" s="17"/>
      <c r="ASY205" s="17"/>
      <c r="ASZ205" s="17"/>
      <c r="ATA205" s="17"/>
      <c r="ATB205" s="17"/>
      <c r="ATC205" s="17"/>
      <c r="ATD205" s="17"/>
      <c r="ATE205" s="17"/>
      <c r="ATF205" s="17"/>
      <c r="ATG205" s="17"/>
      <c r="ATH205" s="17"/>
      <c r="ATI205" s="17"/>
      <c r="ATJ205" s="17"/>
      <c r="ATK205" s="17"/>
      <c r="ATL205" s="17"/>
      <c r="ATM205" s="17"/>
      <c r="ATN205" s="17"/>
      <c r="ATO205" s="17"/>
      <c r="ATP205" s="17"/>
      <c r="ATQ205" s="17"/>
      <c r="ATR205" s="17"/>
      <c r="ATS205" s="17"/>
      <c r="ATT205" s="17"/>
      <c r="ATU205" s="17"/>
      <c r="ATV205" s="17"/>
      <c r="ATW205" s="17"/>
      <c r="ATX205" s="17"/>
      <c r="ATY205" s="17"/>
      <c r="ATZ205" s="17"/>
      <c r="AUA205" s="17"/>
      <c r="AUB205" s="17"/>
      <c r="AUC205" s="17"/>
      <c r="AUD205" s="17"/>
      <c r="AUE205" s="17"/>
      <c r="AUF205" s="17"/>
      <c r="AUG205" s="17"/>
      <c r="AUH205" s="17"/>
      <c r="AUI205" s="17"/>
      <c r="AUJ205" s="17"/>
      <c r="AUK205" s="17"/>
      <c r="AUL205" s="17"/>
      <c r="AUM205" s="17"/>
      <c r="AUN205" s="17"/>
      <c r="AUO205" s="17"/>
      <c r="AUP205" s="17"/>
      <c r="AUQ205" s="17"/>
      <c r="AUR205" s="17"/>
      <c r="AUS205" s="17"/>
      <c r="AUT205" s="17"/>
      <c r="AUU205" s="17"/>
      <c r="AUV205" s="17"/>
      <c r="AUW205" s="17"/>
      <c r="AUX205" s="17"/>
      <c r="AUY205" s="17"/>
      <c r="AUZ205" s="17"/>
      <c r="AVA205" s="17"/>
      <c r="AVB205" s="17"/>
      <c r="AVC205" s="17"/>
      <c r="AVD205" s="17"/>
      <c r="AVE205" s="17"/>
      <c r="AVF205" s="17"/>
      <c r="AVG205" s="17"/>
      <c r="AVH205" s="17"/>
      <c r="AVI205" s="17"/>
      <c r="AVJ205" s="17"/>
      <c r="AVK205" s="17"/>
      <c r="AVL205" s="17"/>
      <c r="AVM205" s="17"/>
      <c r="AVN205" s="17"/>
      <c r="AVO205" s="17"/>
      <c r="AVP205" s="17"/>
      <c r="AVQ205" s="17"/>
      <c r="AVR205" s="17"/>
      <c r="AVS205" s="17"/>
      <c r="AVT205" s="17"/>
      <c r="AVU205" s="17"/>
      <c r="AVV205" s="17"/>
      <c r="AVW205" s="17"/>
      <c r="AVX205" s="17"/>
      <c r="AVY205" s="17"/>
      <c r="AVZ205" s="17"/>
      <c r="AWA205" s="17"/>
      <c r="AWB205" s="17"/>
      <c r="AWC205" s="17"/>
      <c r="AWD205" s="17"/>
      <c r="AWE205" s="17"/>
      <c r="AWF205" s="17"/>
      <c r="AWG205" s="17"/>
      <c r="AWH205" s="17"/>
      <c r="AWI205" s="17"/>
      <c r="AWJ205" s="17"/>
      <c r="AWK205" s="17"/>
      <c r="AWL205" s="17"/>
      <c r="AWM205" s="17"/>
      <c r="AWN205" s="17"/>
      <c r="AWO205" s="17"/>
      <c r="AWP205" s="17"/>
      <c r="AWQ205" s="17"/>
      <c r="AWR205" s="17"/>
      <c r="AWS205" s="17"/>
      <c r="AWT205" s="17"/>
      <c r="AWU205" s="17"/>
      <c r="AWV205" s="17"/>
      <c r="AWW205" s="17"/>
      <c r="AWX205" s="17"/>
      <c r="AWY205" s="17"/>
      <c r="AWZ205" s="17"/>
      <c r="AXA205" s="17"/>
      <c r="AXB205" s="17"/>
      <c r="AXC205" s="17"/>
      <c r="AXD205" s="17"/>
      <c r="AXE205" s="17"/>
      <c r="AXF205" s="17"/>
      <c r="AXG205" s="17"/>
      <c r="AXH205" s="17"/>
      <c r="AXI205" s="17"/>
      <c r="AXJ205" s="17"/>
      <c r="AXK205" s="17"/>
      <c r="AXL205" s="17"/>
      <c r="AXM205" s="17"/>
      <c r="AXN205" s="17"/>
      <c r="AXO205" s="17"/>
      <c r="AXP205" s="17"/>
      <c r="AXQ205" s="17"/>
      <c r="AXR205" s="17"/>
      <c r="AXS205" s="17"/>
      <c r="AXT205" s="17"/>
      <c r="AXU205" s="17"/>
      <c r="AXV205" s="17"/>
      <c r="AXW205" s="17"/>
      <c r="AXX205" s="17"/>
      <c r="AXY205" s="17"/>
      <c r="AXZ205" s="17"/>
      <c r="AYA205" s="17"/>
      <c r="AYB205" s="17"/>
      <c r="AYC205" s="17"/>
      <c r="AYD205" s="17"/>
      <c r="AYE205" s="17"/>
      <c r="AYF205" s="17"/>
      <c r="AYG205" s="17"/>
      <c r="AYH205" s="17"/>
      <c r="AYI205" s="17"/>
      <c r="AYJ205" s="17"/>
      <c r="AYK205" s="17"/>
      <c r="AYL205" s="17"/>
      <c r="AYM205" s="17"/>
      <c r="AYN205" s="17"/>
      <c r="AYO205" s="17"/>
      <c r="AYP205" s="17"/>
      <c r="AYQ205" s="17"/>
      <c r="AYR205" s="17"/>
      <c r="AYS205" s="17"/>
      <c r="AYT205" s="17"/>
      <c r="AYU205" s="17"/>
      <c r="AYV205" s="17"/>
      <c r="AYW205" s="17"/>
      <c r="AYX205" s="17"/>
      <c r="AYY205" s="17"/>
      <c r="AYZ205" s="17"/>
      <c r="AZA205" s="17"/>
      <c r="AZB205" s="17"/>
      <c r="AZC205" s="17"/>
      <c r="AZD205" s="17"/>
      <c r="AZE205" s="17"/>
      <c r="AZF205" s="17"/>
      <c r="AZG205" s="17"/>
      <c r="AZH205" s="17"/>
      <c r="AZI205" s="17"/>
      <c r="AZJ205" s="17"/>
      <c r="AZK205" s="17"/>
      <c r="AZL205" s="17"/>
      <c r="AZM205" s="17"/>
      <c r="AZN205" s="17"/>
      <c r="AZO205" s="17"/>
      <c r="AZP205" s="17"/>
      <c r="AZQ205" s="17"/>
      <c r="AZR205" s="17"/>
      <c r="AZS205" s="17"/>
      <c r="AZT205" s="17"/>
      <c r="AZU205" s="17"/>
      <c r="AZV205" s="17"/>
      <c r="AZW205" s="17"/>
      <c r="AZX205" s="17"/>
      <c r="AZY205" s="17"/>
      <c r="AZZ205" s="17"/>
      <c r="BAA205" s="17"/>
      <c r="BAB205" s="17"/>
      <c r="BAC205" s="17"/>
      <c r="BAD205" s="17"/>
      <c r="BAE205" s="17"/>
      <c r="BAF205" s="17"/>
      <c r="BAG205" s="17"/>
      <c r="BAH205" s="17"/>
      <c r="BAI205" s="17"/>
      <c r="BAJ205" s="17"/>
      <c r="BAK205" s="17"/>
      <c r="BAL205" s="17"/>
      <c r="BAM205" s="17"/>
      <c r="BAN205" s="17"/>
      <c r="BAO205" s="17"/>
      <c r="BAP205" s="17"/>
      <c r="BAQ205" s="17"/>
      <c r="BAR205" s="17"/>
      <c r="BAS205" s="17"/>
      <c r="BAT205" s="17"/>
      <c r="BAU205" s="17"/>
      <c r="BAV205" s="17"/>
      <c r="BAW205" s="17"/>
      <c r="BAX205" s="17"/>
      <c r="BAY205" s="17"/>
      <c r="BAZ205" s="17"/>
      <c r="BBA205" s="17"/>
      <c r="BBB205" s="17"/>
      <c r="BBC205" s="17"/>
      <c r="BBD205" s="17"/>
      <c r="BBE205" s="17"/>
      <c r="BBF205" s="17"/>
      <c r="BBG205" s="17"/>
      <c r="BBH205" s="17"/>
      <c r="BBI205" s="17"/>
      <c r="BBJ205" s="17"/>
      <c r="BBK205" s="17"/>
      <c r="BBL205" s="17"/>
      <c r="BBM205" s="17"/>
      <c r="BBN205" s="17"/>
      <c r="BBO205" s="17"/>
      <c r="BBP205" s="17"/>
      <c r="BBQ205" s="17"/>
      <c r="BBR205" s="17"/>
      <c r="BBS205" s="17"/>
      <c r="BBT205" s="17"/>
      <c r="BBU205" s="17"/>
      <c r="BBV205" s="17"/>
      <c r="BBW205" s="17"/>
      <c r="BBX205" s="17"/>
      <c r="BBY205" s="17"/>
      <c r="BBZ205" s="17"/>
      <c r="BCA205" s="17"/>
      <c r="BCB205" s="17"/>
      <c r="BCC205" s="17"/>
      <c r="BCD205" s="17"/>
      <c r="BCE205" s="17"/>
      <c r="BCF205" s="17"/>
      <c r="BCG205" s="17"/>
      <c r="BCH205" s="17"/>
      <c r="BCI205" s="17"/>
      <c r="BCJ205" s="17"/>
      <c r="BCK205" s="17"/>
      <c r="BCL205" s="17"/>
      <c r="BCM205" s="17"/>
      <c r="BCN205" s="17"/>
      <c r="BCO205" s="17"/>
      <c r="BCP205" s="17"/>
      <c r="BCQ205" s="17"/>
      <c r="BCR205" s="17"/>
      <c r="BCS205" s="17"/>
      <c r="BCT205" s="17"/>
      <c r="BCU205" s="17"/>
      <c r="BCV205" s="17"/>
      <c r="BCW205" s="17"/>
      <c r="BCX205" s="17"/>
      <c r="BCY205" s="17"/>
      <c r="BCZ205" s="17"/>
      <c r="BDA205" s="17"/>
      <c r="BDB205" s="17"/>
      <c r="BDC205" s="17"/>
      <c r="BDD205" s="17"/>
      <c r="BDE205" s="17"/>
      <c r="BDF205" s="17"/>
      <c r="BDG205" s="17"/>
      <c r="BDH205" s="17"/>
      <c r="BDI205" s="17"/>
      <c r="BDJ205" s="17"/>
      <c r="BDK205" s="17"/>
      <c r="BDL205" s="17"/>
      <c r="BDM205" s="17"/>
      <c r="BDN205" s="17"/>
      <c r="BDO205" s="17"/>
      <c r="BDP205" s="17"/>
      <c r="BDQ205" s="17"/>
      <c r="BDR205" s="17"/>
      <c r="BDS205" s="17"/>
      <c r="BDT205" s="17"/>
      <c r="BDU205" s="17"/>
      <c r="BDV205" s="17"/>
      <c r="BDW205" s="17"/>
      <c r="BDX205" s="17"/>
      <c r="BDY205" s="17"/>
      <c r="BDZ205" s="17"/>
      <c r="BEA205" s="17"/>
      <c r="BEB205" s="17"/>
      <c r="BEC205" s="17"/>
      <c r="BED205" s="17"/>
      <c r="BEE205" s="17"/>
      <c r="BEF205" s="17"/>
      <c r="BEG205" s="17"/>
      <c r="BEH205" s="17"/>
      <c r="BEI205" s="17"/>
      <c r="BEJ205" s="17"/>
      <c r="BEK205" s="17"/>
      <c r="BEL205" s="17"/>
      <c r="BEM205" s="17"/>
      <c r="BEN205" s="17"/>
      <c r="BEO205" s="17"/>
      <c r="BEP205" s="17"/>
      <c r="BEQ205" s="17"/>
      <c r="BER205" s="17"/>
      <c r="BES205" s="17"/>
      <c r="BET205" s="17"/>
      <c r="BEU205" s="17"/>
      <c r="BEV205" s="17"/>
      <c r="BEW205" s="17"/>
      <c r="BEX205" s="17"/>
      <c r="BEY205" s="17"/>
      <c r="BEZ205" s="17"/>
      <c r="BFA205" s="17"/>
      <c r="BFB205" s="17"/>
      <c r="BFC205" s="17"/>
      <c r="BFD205" s="17"/>
      <c r="BFE205" s="17"/>
      <c r="BFF205" s="17"/>
      <c r="BFG205" s="17"/>
      <c r="BFH205" s="17"/>
      <c r="BFI205" s="17"/>
      <c r="BFJ205" s="17"/>
      <c r="BFK205" s="17"/>
      <c r="BFL205" s="17"/>
      <c r="BFM205" s="17"/>
      <c r="BFN205" s="17"/>
      <c r="BFO205" s="17"/>
      <c r="BFP205" s="17"/>
      <c r="BFQ205" s="17"/>
      <c r="BFR205" s="17"/>
      <c r="BFS205" s="17"/>
      <c r="BFT205" s="17"/>
      <c r="BFU205" s="17"/>
      <c r="BFV205" s="17"/>
      <c r="BFW205" s="17"/>
      <c r="BFX205" s="17"/>
      <c r="BFY205" s="17"/>
      <c r="BFZ205" s="17"/>
      <c r="BGA205" s="17"/>
      <c r="BGB205" s="17"/>
      <c r="BGC205" s="17"/>
      <c r="BGD205" s="17"/>
      <c r="BGE205" s="17"/>
      <c r="BGF205" s="17"/>
      <c r="BGG205" s="17"/>
      <c r="BGH205" s="17"/>
      <c r="BGI205" s="17"/>
      <c r="BGJ205" s="17"/>
      <c r="BGK205" s="17"/>
      <c r="BGL205" s="17"/>
      <c r="BGM205" s="17"/>
      <c r="BGN205" s="17"/>
      <c r="BGO205" s="17"/>
      <c r="BGP205" s="17"/>
      <c r="BGQ205" s="17"/>
      <c r="BGR205" s="17"/>
      <c r="BGS205" s="17"/>
      <c r="BGT205" s="17"/>
      <c r="BGU205" s="17"/>
      <c r="BGV205" s="17"/>
      <c r="BGW205" s="17"/>
      <c r="BGX205" s="17"/>
      <c r="BGY205" s="17"/>
      <c r="BGZ205" s="17"/>
      <c r="BHA205" s="17"/>
      <c r="BHB205" s="17"/>
      <c r="BHC205" s="17"/>
      <c r="BHD205" s="17"/>
      <c r="BHE205" s="17"/>
      <c r="BHF205" s="17"/>
      <c r="BHG205" s="17"/>
      <c r="BHH205" s="17"/>
      <c r="BHI205" s="17"/>
      <c r="BHJ205" s="17"/>
      <c r="BHK205" s="17"/>
      <c r="BHL205" s="17"/>
      <c r="BHM205" s="17"/>
      <c r="BHN205" s="17"/>
      <c r="BHO205" s="17"/>
      <c r="BHP205" s="17"/>
      <c r="BHQ205" s="17"/>
      <c r="BHR205" s="17"/>
      <c r="BHS205" s="17"/>
      <c r="BHT205" s="17"/>
      <c r="BHU205" s="17"/>
      <c r="BHV205" s="17"/>
      <c r="BHW205" s="17"/>
      <c r="BHX205" s="17"/>
      <c r="BHY205" s="17"/>
      <c r="BHZ205" s="17"/>
      <c r="BIA205" s="17"/>
      <c r="BIB205" s="17"/>
      <c r="BIC205" s="17"/>
      <c r="BID205" s="17"/>
      <c r="BIE205" s="17"/>
      <c r="BIF205" s="17"/>
      <c r="BIG205" s="17"/>
      <c r="BIH205" s="17"/>
      <c r="BII205" s="17"/>
      <c r="BIJ205" s="17"/>
      <c r="BIK205" s="17"/>
      <c r="BIL205" s="17"/>
      <c r="BIM205" s="17"/>
      <c r="BIN205" s="17"/>
      <c r="BIO205" s="17"/>
      <c r="BIP205" s="17"/>
      <c r="BIQ205" s="17"/>
      <c r="BIR205" s="17"/>
      <c r="BIS205" s="17"/>
      <c r="BIT205" s="17"/>
      <c r="BIU205" s="17"/>
      <c r="BIV205" s="17"/>
      <c r="BIW205" s="17"/>
      <c r="BIX205" s="17"/>
      <c r="BIY205" s="17"/>
      <c r="BIZ205" s="17"/>
      <c r="BJA205" s="17"/>
      <c r="BJB205" s="17"/>
      <c r="BJC205" s="17"/>
      <c r="BJD205" s="17"/>
      <c r="BJE205" s="17"/>
      <c r="BJF205" s="17"/>
      <c r="BJG205" s="17"/>
      <c r="BJH205" s="17"/>
      <c r="BJI205" s="17"/>
      <c r="BJJ205" s="17"/>
      <c r="BJK205" s="17"/>
      <c r="BJL205" s="17"/>
      <c r="BJM205" s="17"/>
      <c r="BJN205" s="17"/>
      <c r="BJO205" s="17"/>
      <c r="BJP205" s="17"/>
      <c r="BJQ205" s="17"/>
      <c r="BJR205" s="17"/>
      <c r="BJS205" s="17"/>
      <c r="BJT205" s="17"/>
      <c r="BJU205" s="17"/>
      <c r="BJV205" s="17"/>
      <c r="BJW205" s="17"/>
      <c r="BJX205" s="17"/>
      <c r="BJY205" s="17"/>
      <c r="BJZ205" s="17"/>
      <c r="BKA205" s="17"/>
      <c r="BKB205" s="17"/>
      <c r="BKC205" s="17"/>
      <c r="BKD205" s="17"/>
      <c r="BKE205" s="17"/>
      <c r="BKF205" s="17"/>
      <c r="BKG205" s="17"/>
      <c r="BKH205" s="17"/>
      <c r="BKI205" s="17"/>
      <c r="BKJ205" s="17"/>
      <c r="BKK205" s="17"/>
      <c r="BKL205" s="17"/>
      <c r="BKM205" s="17"/>
      <c r="BKN205" s="17"/>
      <c r="BKO205" s="17"/>
      <c r="BKP205" s="17"/>
      <c r="BKQ205" s="17"/>
      <c r="BKR205" s="17"/>
      <c r="BKS205" s="17"/>
      <c r="BKT205" s="17"/>
      <c r="BKU205" s="17"/>
      <c r="BKV205" s="17"/>
      <c r="BKW205" s="17"/>
      <c r="BKX205" s="17"/>
      <c r="BKY205" s="17"/>
      <c r="BKZ205" s="17"/>
      <c r="BLA205" s="17"/>
      <c r="BLB205" s="17"/>
      <c r="BLC205" s="17"/>
      <c r="BLD205" s="17"/>
      <c r="BLE205" s="17"/>
      <c r="BLF205" s="17"/>
      <c r="BLG205" s="17"/>
      <c r="BLH205" s="17"/>
      <c r="BLI205" s="17"/>
      <c r="BLJ205" s="17"/>
      <c r="BLK205" s="17"/>
      <c r="BLL205" s="17"/>
      <c r="BLM205" s="17"/>
      <c r="BLN205" s="17"/>
      <c r="BLO205" s="17"/>
      <c r="BLP205" s="17"/>
      <c r="BLQ205" s="17"/>
      <c r="BLR205" s="17"/>
      <c r="BLS205" s="17"/>
      <c r="BLT205" s="17"/>
      <c r="BLU205" s="17"/>
      <c r="BLV205" s="17"/>
      <c r="BLW205" s="17"/>
      <c r="BLX205" s="17"/>
      <c r="BLY205" s="17"/>
      <c r="BLZ205" s="17"/>
      <c r="BMA205" s="17"/>
      <c r="BMB205" s="17"/>
      <c r="BMC205" s="17"/>
      <c r="BMD205" s="17"/>
      <c r="BME205" s="17"/>
      <c r="BMF205" s="17"/>
      <c r="BMG205" s="17"/>
      <c r="BMH205" s="17"/>
      <c r="BMI205" s="17"/>
      <c r="BMJ205" s="17"/>
      <c r="BMK205" s="17"/>
      <c r="BML205" s="17"/>
      <c r="BMM205" s="17"/>
      <c r="BMN205" s="17"/>
      <c r="BMO205" s="17"/>
      <c r="BMP205" s="17"/>
      <c r="BMQ205" s="17"/>
      <c r="BMR205" s="17"/>
      <c r="BMS205" s="17"/>
      <c r="BMT205" s="17"/>
      <c r="BMU205" s="17"/>
      <c r="BMV205" s="17"/>
      <c r="BMW205" s="17"/>
      <c r="BMX205" s="17"/>
      <c r="BMY205" s="17"/>
      <c r="BMZ205" s="17"/>
      <c r="BNA205" s="17"/>
      <c r="BNB205" s="17"/>
      <c r="BNC205" s="17"/>
      <c r="BND205" s="17"/>
      <c r="BNE205" s="17"/>
      <c r="BNF205" s="17"/>
      <c r="BNG205" s="17"/>
      <c r="BNH205" s="17"/>
      <c r="BNI205" s="17"/>
      <c r="BNJ205" s="17"/>
      <c r="BNK205" s="17"/>
      <c r="BNL205" s="17"/>
      <c r="BNM205" s="17"/>
      <c r="BNN205" s="17"/>
      <c r="BNO205" s="17"/>
      <c r="BNP205" s="17"/>
      <c r="BNQ205" s="17"/>
      <c r="BNR205" s="17"/>
      <c r="BNS205" s="17"/>
      <c r="BNT205" s="17"/>
      <c r="BNU205" s="17"/>
      <c r="BNV205" s="17"/>
      <c r="BNW205" s="17"/>
      <c r="BNX205" s="17"/>
      <c r="BNY205" s="17"/>
      <c r="BNZ205" s="17"/>
      <c r="BOA205" s="17"/>
      <c r="BOB205" s="17"/>
      <c r="BOC205" s="17"/>
      <c r="BOD205" s="17"/>
      <c r="BOE205" s="17"/>
      <c r="BOF205" s="17"/>
      <c r="BOG205" s="17"/>
      <c r="BOH205" s="17"/>
      <c r="BOI205" s="17"/>
      <c r="BOJ205" s="17"/>
      <c r="BOK205" s="17"/>
      <c r="BOL205" s="17"/>
      <c r="BOM205" s="17"/>
      <c r="BON205" s="17"/>
      <c r="BOO205" s="17"/>
      <c r="BOP205" s="17"/>
      <c r="BOQ205" s="17"/>
      <c r="BOR205" s="17"/>
      <c r="BOS205" s="17"/>
      <c r="BOT205" s="17"/>
      <c r="BOU205" s="17"/>
      <c r="BOV205" s="17"/>
      <c r="BOW205" s="17"/>
      <c r="BOX205" s="17"/>
      <c r="BOY205" s="17"/>
      <c r="BOZ205" s="17"/>
      <c r="BPA205" s="17"/>
      <c r="BPB205" s="17"/>
      <c r="BPC205" s="17"/>
      <c r="BPD205" s="17"/>
      <c r="BPE205" s="17"/>
      <c r="BPF205" s="17"/>
      <c r="BPG205" s="17"/>
      <c r="BPH205" s="17"/>
      <c r="BPI205" s="17"/>
      <c r="BPJ205" s="17"/>
      <c r="BPK205" s="17"/>
      <c r="BPL205" s="17"/>
      <c r="BPM205" s="17"/>
      <c r="BPN205" s="17"/>
      <c r="BPO205" s="17"/>
      <c r="BPP205" s="17"/>
      <c r="BPQ205" s="17"/>
      <c r="BPR205" s="17"/>
      <c r="BPS205" s="17"/>
      <c r="BPT205" s="17"/>
      <c r="BPU205" s="17"/>
      <c r="BPV205" s="17"/>
      <c r="BPW205" s="17"/>
      <c r="BPX205" s="17"/>
      <c r="BPY205" s="17"/>
      <c r="BPZ205" s="17"/>
      <c r="BQA205" s="17"/>
      <c r="BQB205" s="17"/>
      <c r="BQC205" s="17"/>
      <c r="BQD205" s="17"/>
      <c r="BQE205" s="17"/>
      <c r="BQF205" s="17"/>
      <c r="BQG205" s="17"/>
      <c r="BQH205" s="17"/>
      <c r="BQI205" s="17"/>
      <c r="BQJ205" s="17"/>
      <c r="BQK205" s="17"/>
      <c r="BQL205" s="17"/>
      <c r="BQM205" s="17"/>
      <c r="BQN205" s="17"/>
      <c r="BQO205" s="17"/>
      <c r="BQP205" s="17"/>
      <c r="BQQ205" s="17"/>
      <c r="BQR205" s="17"/>
      <c r="BQS205" s="17"/>
      <c r="BQT205" s="17"/>
      <c r="BQU205" s="17"/>
      <c r="BQV205" s="17"/>
      <c r="BQW205" s="17"/>
      <c r="BQX205" s="17"/>
      <c r="BQY205" s="17"/>
      <c r="BQZ205" s="17"/>
      <c r="BRA205" s="17"/>
      <c r="BRB205" s="17"/>
      <c r="BRC205" s="17"/>
      <c r="BRD205" s="17"/>
      <c r="BRE205" s="17"/>
      <c r="BRF205" s="17"/>
      <c r="BRG205" s="17"/>
      <c r="BRH205" s="17"/>
      <c r="BRI205" s="17"/>
      <c r="BRJ205" s="17"/>
      <c r="BRK205" s="17"/>
      <c r="BRL205" s="17"/>
      <c r="BRM205" s="17"/>
      <c r="BRN205" s="17"/>
      <c r="BRO205" s="17"/>
      <c r="BRP205" s="17"/>
      <c r="BRQ205" s="17"/>
      <c r="BRR205" s="17"/>
      <c r="BRS205" s="17"/>
      <c r="BRT205" s="17"/>
      <c r="BRU205" s="17"/>
      <c r="BRV205" s="17"/>
      <c r="BRW205" s="17"/>
      <c r="BRX205" s="17"/>
      <c r="BRY205" s="17"/>
      <c r="BRZ205" s="17"/>
      <c r="BSA205" s="17"/>
      <c r="BSB205" s="17"/>
      <c r="BSC205" s="17"/>
      <c r="BSD205" s="17"/>
      <c r="BSE205" s="17"/>
      <c r="BSF205" s="17"/>
      <c r="BSG205" s="17"/>
      <c r="BSH205" s="17"/>
      <c r="BSI205" s="17"/>
      <c r="BSJ205" s="17"/>
      <c r="BSK205" s="17"/>
      <c r="BSL205" s="17"/>
      <c r="BSM205" s="17"/>
      <c r="BSN205" s="17"/>
      <c r="BSO205" s="17"/>
      <c r="BSP205" s="17"/>
      <c r="BSQ205" s="17"/>
      <c r="BSR205" s="17"/>
      <c r="BSS205" s="17"/>
      <c r="BST205" s="17"/>
      <c r="BSU205" s="17"/>
      <c r="BSV205" s="17"/>
      <c r="BSW205" s="17"/>
      <c r="BSX205" s="17"/>
      <c r="BSY205" s="17"/>
      <c r="BSZ205" s="17"/>
      <c r="BTA205" s="17"/>
      <c r="BTB205" s="17"/>
      <c r="BTC205" s="17"/>
      <c r="BTD205" s="17"/>
      <c r="BTE205" s="17"/>
      <c r="BTF205" s="17"/>
      <c r="BTG205" s="17"/>
      <c r="BTH205" s="17"/>
      <c r="BTI205" s="17"/>
      <c r="BTJ205" s="17"/>
      <c r="BTK205" s="17"/>
      <c r="BTL205" s="17"/>
      <c r="BTM205" s="17"/>
      <c r="BTN205" s="17"/>
      <c r="BTO205" s="17"/>
      <c r="BTP205" s="17"/>
      <c r="BTQ205" s="17"/>
      <c r="BTR205" s="17"/>
      <c r="BTS205" s="17"/>
      <c r="BTT205" s="17"/>
      <c r="BTU205" s="17"/>
      <c r="BTV205" s="17"/>
      <c r="BTW205" s="17"/>
      <c r="BTX205" s="17"/>
      <c r="BTY205" s="17"/>
      <c r="BTZ205" s="17"/>
      <c r="BUA205" s="17"/>
      <c r="BUB205" s="17"/>
      <c r="BUC205" s="17"/>
      <c r="BUD205" s="17"/>
      <c r="BUE205" s="17"/>
      <c r="BUF205" s="17"/>
      <c r="BUG205" s="17"/>
      <c r="BUH205" s="17"/>
      <c r="BUI205" s="17"/>
      <c r="BUJ205" s="17"/>
      <c r="BUK205" s="17"/>
      <c r="BUL205" s="17"/>
      <c r="BUM205" s="17"/>
      <c r="BUN205" s="17"/>
      <c r="BUO205" s="17"/>
      <c r="BUP205" s="17"/>
      <c r="BUQ205" s="17"/>
      <c r="BUR205" s="17"/>
      <c r="BUS205" s="17"/>
      <c r="BUT205" s="17"/>
      <c r="BUU205" s="17"/>
      <c r="BUV205" s="17"/>
      <c r="BUW205" s="17"/>
      <c r="BUX205" s="17"/>
      <c r="BUY205" s="17"/>
      <c r="BUZ205" s="17"/>
      <c r="BVA205" s="17"/>
      <c r="BVB205" s="17"/>
      <c r="BVC205" s="17"/>
      <c r="BVD205" s="17"/>
      <c r="BVE205" s="17"/>
      <c r="BVF205" s="17"/>
      <c r="BVG205" s="17"/>
      <c r="BVH205" s="17"/>
      <c r="BVI205" s="17"/>
      <c r="BVJ205" s="17"/>
      <c r="BVK205" s="17"/>
      <c r="BVL205" s="17"/>
      <c r="BVM205" s="17"/>
      <c r="BVN205" s="17"/>
      <c r="BVO205" s="17"/>
      <c r="BVP205" s="17"/>
      <c r="BVQ205" s="17"/>
      <c r="BVR205" s="17"/>
      <c r="BVS205" s="17"/>
      <c r="BVT205" s="17"/>
      <c r="BVU205" s="17"/>
      <c r="BVV205" s="17"/>
      <c r="BVW205" s="17"/>
      <c r="BVX205" s="17"/>
      <c r="BVY205" s="17"/>
      <c r="BVZ205" s="17"/>
      <c r="BWA205" s="17"/>
      <c r="BWB205" s="17"/>
      <c r="BWC205" s="17"/>
      <c r="BWD205" s="17"/>
      <c r="BWE205" s="17"/>
      <c r="BWF205" s="17"/>
      <c r="BWG205" s="17"/>
      <c r="BWH205" s="17"/>
      <c r="BWI205" s="17"/>
      <c r="BWJ205" s="17"/>
      <c r="BWK205" s="17"/>
      <c r="BWL205" s="17"/>
      <c r="BWM205" s="17"/>
      <c r="BWN205" s="17"/>
      <c r="BWO205" s="17"/>
      <c r="BWP205" s="17"/>
      <c r="BWQ205" s="17"/>
      <c r="BWR205" s="17"/>
      <c r="BWS205" s="17"/>
      <c r="BWT205" s="17"/>
      <c r="BWU205" s="17"/>
      <c r="BWV205" s="17"/>
      <c r="BWW205" s="17"/>
      <c r="BWX205" s="17"/>
      <c r="BWY205" s="17"/>
      <c r="BWZ205" s="17"/>
      <c r="BXA205" s="17"/>
      <c r="BXB205" s="17"/>
      <c r="BXC205" s="17"/>
      <c r="BXD205" s="17"/>
      <c r="BXE205" s="17"/>
      <c r="BXF205" s="17"/>
      <c r="BXG205" s="17"/>
      <c r="BXH205" s="17"/>
      <c r="BXI205" s="17"/>
      <c r="BXJ205" s="17"/>
      <c r="BXK205" s="17"/>
      <c r="BXL205" s="17"/>
      <c r="BXM205" s="17"/>
      <c r="BXN205" s="17"/>
      <c r="BXO205" s="17"/>
      <c r="BXP205" s="17"/>
      <c r="BXQ205" s="17"/>
      <c r="BXR205" s="17"/>
      <c r="BXS205" s="17"/>
      <c r="BXT205" s="17"/>
      <c r="BXU205" s="17"/>
      <c r="BXV205" s="17"/>
      <c r="BXW205" s="17"/>
      <c r="BXX205" s="17"/>
      <c r="BXY205" s="17"/>
      <c r="BXZ205" s="17"/>
      <c r="BYA205" s="17"/>
      <c r="BYB205" s="17"/>
      <c r="BYC205" s="17"/>
      <c r="BYD205" s="17"/>
      <c r="BYE205" s="17"/>
      <c r="BYF205" s="17"/>
      <c r="BYG205" s="17"/>
      <c r="BYH205" s="17"/>
      <c r="BYI205" s="17"/>
      <c r="BYJ205" s="17"/>
      <c r="BYK205" s="17"/>
      <c r="BYL205" s="17"/>
      <c r="BYM205" s="17"/>
      <c r="BYN205" s="17"/>
      <c r="BYO205" s="17"/>
      <c r="BYP205" s="17"/>
      <c r="BYQ205" s="17"/>
      <c r="BYR205" s="17"/>
      <c r="BYS205" s="17"/>
      <c r="BYT205" s="17"/>
      <c r="BYU205" s="17"/>
      <c r="BYV205" s="17"/>
      <c r="BYW205" s="17"/>
      <c r="BYX205" s="17"/>
      <c r="BYY205" s="17"/>
      <c r="BYZ205" s="17"/>
      <c r="BZA205" s="17"/>
      <c r="BZB205" s="17"/>
      <c r="BZC205" s="17"/>
      <c r="BZD205" s="17"/>
      <c r="BZE205" s="17"/>
      <c r="BZF205" s="17"/>
      <c r="BZG205" s="17"/>
      <c r="BZH205" s="17"/>
      <c r="BZI205" s="17"/>
      <c r="BZJ205" s="17"/>
      <c r="BZK205" s="17"/>
      <c r="BZL205" s="17"/>
      <c r="BZM205" s="17"/>
      <c r="BZN205" s="17"/>
      <c r="BZO205" s="17"/>
      <c r="BZP205" s="17"/>
      <c r="BZQ205" s="17"/>
      <c r="BZR205" s="17"/>
      <c r="BZS205" s="17"/>
      <c r="BZT205" s="17"/>
      <c r="BZU205" s="17"/>
      <c r="BZV205" s="17"/>
      <c r="BZW205" s="17"/>
      <c r="BZX205" s="17"/>
      <c r="BZY205" s="17"/>
      <c r="BZZ205" s="17"/>
      <c r="CAA205" s="17"/>
      <c r="CAB205" s="17"/>
      <c r="CAC205" s="17"/>
      <c r="CAD205" s="17"/>
      <c r="CAE205" s="17"/>
      <c r="CAF205" s="17"/>
      <c r="CAG205" s="17"/>
      <c r="CAH205" s="17"/>
      <c r="CAI205" s="17"/>
      <c r="CAJ205" s="17"/>
      <c r="CAK205" s="17"/>
      <c r="CAL205" s="17"/>
      <c r="CAM205" s="17"/>
      <c r="CAN205" s="17"/>
      <c r="CAO205" s="17"/>
      <c r="CAP205" s="17"/>
      <c r="CAQ205" s="17"/>
      <c r="CAR205" s="17"/>
      <c r="CAS205" s="17"/>
      <c r="CAT205" s="17"/>
      <c r="CAU205" s="17"/>
      <c r="CAV205" s="17"/>
      <c r="CAW205" s="17"/>
      <c r="CAX205" s="17"/>
      <c r="CAY205" s="17"/>
      <c r="CAZ205" s="17"/>
      <c r="CBA205" s="17"/>
      <c r="CBB205" s="17"/>
      <c r="CBC205" s="17"/>
      <c r="CBD205" s="17"/>
      <c r="CBE205" s="17"/>
      <c r="CBF205" s="17"/>
      <c r="CBG205" s="17"/>
      <c r="CBH205" s="17"/>
      <c r="CBI205" s="17"/>
      <c r="CBJ205" s="17"/>
      <c r="CBK205" s="17"/>
      <c r="CBL205" s="17"/>
      <c r="CBM205" s="17"/>
      <c r="CBN205" s="17"/>
      <c r="CBO205" s="17"/>
      <c r="CBP205" s="17"/>
      <c r="CBQ205" s="17"/>
      <c r="CBR205" s="17"/>
      <c r="CBS205" s="17"/>
      <c r="CBT205" s="17"/>
      <c r="CBU205" s="17"/>
      <c r="CBV205" s="17"/>
      <c r="CBW205" s="17"/>
      <c r="CBX205" s="17"/>
      <c r="CBY205" s="17"/>
      <c r="CBZ205" s="17"/>
      <c r="CCA205" s="17"/>
      <c r="CCB205" s="17"/>
      <c r="CCC205" s="17"/>
      <c r="CCD205" s="17"/>
      <c r="CCE205" s="17"/>
      <c r="CCF205" s="17"/>
      <c r="CCG205" s="17"/>
      <c r="CCH205" s="17"/>
      <c r="CCI205" s="17"/>
      <c r="CCJ205" s="17"/>
      <c r="CCK205" s="17"/>
      <c r="CCL205" s="17"/>
      <c r="CCM205" s="17"/>
      <c r="CCN205" s="17"/>
      <c r="CCO205" s="17"/>
      <c r="CCP205" s="17"/>
      <c r="CCQ205" s="17"/>
      <c r="CCR205" s="17"/>
      <c r="CCS205" s="17"/>
      <c r="CCT205" s="17"/>
      <c r="CCU205" s="17"/>
      <c r="CCV205" s="17"/>
      <c r="CCW205" s="17"/>
      <c r="CCX205" s="17"/>
      <c r="CCY205" s="17"/>
      <c r="CCZ205" s="17"/>
      <c r="CDA205" s="17"/>
      <c r="CDB205" s="17"/>
      <c r="CDC205" s="17"/>
      <c r="CDD205" s="17"/>
      <c r="CDE205" s="17"/>
      <c r="CDF205" s="17"/>
      <c r="CDG205" s="17"/>
      <c r="CDH205" s="17"/>
      <c r="CDI205" s="17"/>
      <c r="CDJ205" s="17"/>
      <c r="CDK205" s="17"/>
      <c r="CDL205" s="17"/>
      <c r="CDM205" s="17"/>
      <c r="CDN205" s="17"/>
      <c r="CDO205" s="17"/>
      <c r="CDP205" s="17"/>
      <c r="CDQ205" s="17"/>
      <c r="CDR205" s="17"/>
      <c r="CDS205" s="17"/>
      <c r="CDT205" s="17"/>
      <c r="CDU205" s="17"/>
      <c r="CDV205" s="17"/>
      <c r="CDW205" s="17"/>
      <c r="CDX205" s="17"/>
      <c r="CDY205" s="17"/>
      <c r="CDZ205" s="17"/>
      <c r="CEA205" s="17"/>
      <c r="CEB205" s="17"/>
      <c r="CEC205" s="17"/>
      <c r="CED205" s="17"/>
      <c r="CEE205" s="17"/>
      <c r="CEF205" s="17"/>
      <c r="CEG205" s="17"/>
      <c r="CEH205" s="17"/>
      <c r="CEI205" s="17"/>
      <c r="CEJ205" s="17"/>
      <c r="CEK205" s="17"/>
      <c r="CEL205" s="17"/>
      <c r="CEM205" s="17"/>
      <c r="CEN205" s="17"/>
      <c r="CEO205" s="17"/>
      <c r="CEP205" s="17"/>
      <c r="CEQ205" s="17"/>
      <c r="CER205" s="17"/>
      <c r="CES205" s="17"/>
      <c r="CET205" s="17"/>
      <c r="CEU205" s="17"/>
      <c r="CEV205" s="17"/>
      <c r="CEW205" s="17"/>
      <c r="CEX205" s="17"/>
      <c r="CEY205" s="17"/>
      <c r="CEZ205" s="17"/>
      <c r="CFA205" s="17"/>
      <c r="CFB205" s="17"/>
      <c r="CFC205" s="17"/>
      <c r="CFD205" s="17"/>
      <c r="CFE205" s="17"/>
      <c r="CFF205" s="17"/>
      <c r="CFG205" s="17"/>
      <c r="CFH205" s="17"/>
      <c r="CFI205" s="17"/>
      <c r="CFJ205" s="17"/>
      <c r="CFK205" s="17"/>
      <c r="CFL205" s="17"/>
      <c r="CFM205" s="17"/>
      <c r="CFN205" s="17"/>
      <c r="CFO205" s="17"/>
      <c r="CFP205" s="17"/>
      <c r="CFQ205" s="17"/>
      <c r="CFR205" s="17"/>
      <c r="CFS205" s="17"/>
      <c r="CFT205" s="17"/>
      <c r="CFU205" s="17"/>
      <c r="CFV205" s="17"/>
      <c r="CFW205" s="17"/>
      <c r="CFX205" s="17"/>
      <c r="CFY205" s="17"/>
      <c r="CFZ205" s="17"/>
      <c r="CGA205" s="17"/>
      <c r="CGB205" s="17"/>
      <c r="CGC205" s="17"/>
      <c r="CGD205" s="17"/>
      <c r="CGE205" s="17"/>
      <c r="CGF205" s="17"/>
      <c r="CGG205" s="17"/>
      <c r="CGH205" s="17"/>
      <c r="CGI205" s="17"/>
      <c r="CGJ205" s="17"/>
      <c r="CGK205" s="17"/>
      <c r="CGL205" s="17"/>
      <c r="CGM205" s="17"/>
      <c r="CGN205" s="17"/>
      <c r="CGO205" s="17"/>
      <c r="CGP205" s="17"/>
      <c r="CGQ205" s="17"/>
      <c r="CGR205" s="17"/>
      <c r="CGS205" s="17"/>
      <c r="CGT205" s="17"/>
      <c r="CGU205" s="17"/>
      <c r="CGV205" s="17"/>
      <c r="CGW205" s="17"/>
      <c r="CGX205" s="17"/>
      <c r="CGY205" s="17"/>
      <c r="CGZ205" s="17"/>
      <c r="CHA205" s="17"/>
      <c r="CHB205" s="17"/>
      <c r="CHC205" s="17"/>
      <c r="CHD205" s="17"/>
      <c r="CHE205" s="17"/>
      <c r="CHF205" s="17"/>
      <c r="CHG205" s="17"/>
      <c r="CHH205" s="17"/>
      <c r="CHI205" s="17"/>
      <c r="CHJ205" s="17"/>
      <c r="CHK205" s="17"/>
      <c r="CHL205" s="17"/>
      <c r="CHM205" s="17"/>
      <c r="CHN205" s="17"/>
      <c r="CHO205" s="17"/>
      <c r="CHP205" s="17"/>
      <c r="CHQ205" s="17"/>
      <c r="CHR205" s="17"/>
      <c r="CHS205" s="17"/>
      <c r="CHT205" s="17"/>
      <c r="CHU205" s="17"/>
      <c r="CHV205" s="17"/>
      <c r="CHW205" s="17"/>
      <c r="CHX205" s="17"/>
      <c r="CHY205" s="17"/>
      <c r="CHZ205" s="17"/>
      <c r="CIA205" s="17"/>
      <c r="CIB205" s="17"/>
      <c r="CIC205" s="17"/>
      <c r="CID205" s="17"/>
      <c r="CIE205" s="17"/>
      <c r="CIF205" s="17"/>
      <c r="CIG205" s="17"/>
      <c r="CIH205" s="17"/>
      <c r="CII205" s="17"/>
      <c r="CIJ205" s="17"/>
      <c r="CIK205" s="17"/>
      <c r="CIL205" s="17"/>
      <c r="CIM205" s="17"/>
      <c r="CIN205" s="17"/>
      <c r="CIO205" s="17"/>
      <c r="CIP205" s="17"/>
      <c r="CIQ205" s="17"/>
      <c r="CIR205" s="17"/>
      <c r="CIS205" s="17"/>
      <c r="CIT205" s="17"/>
      <c r="CIU205" s="17"/>
      <c r="CIV205" s="17"/>
      <c r="CIW205" s="17"/>
      <c r="CIX205" s="17"/>
      <c r="CIY205" s="17"/>
      <c r="CIZ205" s="17"/>
      <c r="CJA205" s="17"/>
      <c r="CJB205" s="17"/>
      <c r="CJC205" s="17"/>
      <c r="CJD205" s="17"/>
      <c r="CJE205" s="17"/>
      <c r="CJF205" s="17"/>
      <c r="CJG205" s="17"/>
      <c r="CJH205" s="17"/>
      <c r="CJI205" s="17"/>
      <c r="CJJ205" s="17"/>
      <c r="CJK205" s="17"/>
      <c r="CJL205" s="17"/>
      <c r="CJM205" s="17"/>
      <c r="CJN205" s="17"/>
      <c r="CJO205" s="17"/>
      <c r="CJP205" s="17"/>
      <c r="CJQ205" s="17"/>
      <c r="CJR205" s="17"/>
      <c r="CJS205" s="17"/>
      <c r="CJT205" s="17"/>
      <c r="CJU205" s="17"/>
      <c r="CJV205" s="17"/>
      <c r="CJW205" s="17"/>
      <c r="CJX205" s="17"/>
      <c r="CJY205" s="17"/>
      <c r="CJZ205" s="17"/>
      <c r="CKA205" s="17"/>
      <c r="CKB205" s="17"/>
      <c r="CKC205" s="17"/>
      <c r="CKD205" s="17"/>
      <c r="CKE205" s="17"/>
      <c r="CKF205" s="17"/>
      <c r="CKG205" s="17"/>
      <c r="CKH205" s="17"/>
      <c r="CKI205" s="17"/>
      <c r="CKJ205" s="17"/>
      <c r="CKK205" s="17"/>
      <c r="CKL205" s="17"/>
      <c r="CKM205" s="17"/>
      <c r="CKN205" s="17"/>
      <c r="CKO205" s="17"/>
      <c r="CKP205" s="17"/>
      <c r="CKQ205" s="17"/>
      <c r="CKR205" s="17"/>
      <c r="CKS205" s="17"/>
      <c r="CKT205" s="17"/>
      <c r="CKU205" s="17"/>
      <c r="CKV205" s="17"/>
      <c r="CKW205" s="17"/>
      <c r="CKX205" s="17"/>
      <c r="CKY205" s="17"/>
      <c r="CKZ205" s="17"/>
      <c r="CLA205" s="17"/>
      <c r="CLB205" s="17"/>
      <c r="CLC205" s="17"/>
      <c r="CLD205" s="17"/>
      <c r="CLE205" s="17"/>
      <c r="CLF205" s="17"/>
      <c r="CLG205" s="17"/>
      <c r="CLH205" s="17"/>
      <c r="CLI205" s="17"/>
      <c r="CLJ205" s="17"/>
      <c r="CLK205" s="17"/>
      <c r="CLL205" s="17"/>
      <c r="CLM205" s="17"/>
      <c r="CLN205" s="17"/>
      <c r="CLO205" s="17"/>
      <c r="CLP205" s="17"/>
      <c r="CLQ205" s="17"/>
      <c r="CLR205" s="17"/>
      <c r="CLS205" s="17"/>
      <c r="CLT205" s="17"/>
      <c r="CLU205" s="17"/>
      <c r="CLV205" s="17"/>
      <c r="CLW205" s="17"/>
      <c r="CLX205" s="17"/>
      <c r="CLY205" s="17"/>
      <c r="CLZ205" s="17"/>
      <c r="CMA205" s="17"/>
      <c r="CMB205" s="17"/>
      <c r="CMC205" s="17"/>
      <c r="CMD205" s="17"/>
      <c r="CME205" s="17"/>
      <c r="CMF205" s="17"/>
      <c r="CMG205" s="17"/>
      <c r="CMH205" s="17"/>
      <c r="CMI205" s="17"/>
      <c r="CMJ205" s="17"/>
      <c r="CMK205" s="17"/>
      <c r="CML205" s="17"/>
      <c r="CMM205" s="17"/>
      <c r="CMN205" s="17"/>
      <c r="CMO205" s="17"/>
      <c r="CMP205" s="17"/>
      <c r="CMQ205" s="17"/>
      <c r="CMR205" s="17"/>
      <c r="CMS205" s="17"/>
      <c r="CMT205" s="17"/>
      <c r="CMU205" s="17"/>
      <c r="CMV205" s="17"/>
      <c r="CMW205" s="17"/>
      <c r="CMX205" s="17"/>
      <c r="CMY205" s="17"/>
      <c r="CMZ205" s="17"/>
      <c r="CNA205" s="17"/>
      <c r="CNB205" s="17"/>
      <c r="CNC205" s="17"/>
      <c r="CND205" s="17"/>
      <c r="CNE205" s="17"/>
      <c r="CNF205" s="17"/>
      <c r="CNG205" s="17"/>
      <c r="CNH205" s="17"/>
      <c r="CNI205" s="17"/>
      <c r="CNJ205" s="17"/>
      <c r="CNK205" s="17"/>
      <c r="CNL205" s="17"/>
      <c r="CNM205" s="17"/>
      <c r="CNN205" s="17"/>
      <c r="CNO205" s="17"/>
      <c r="CNP205" s="17"/>
      <c r="CNQ205" s="17"/>
      <c r="CNR205" s="17"/>
      <c r="CNS205" s="17"/>
      <c r="CNT205" s="17"/>
      <c r="CNU205" s="17"/>
      <c r="CNV205" s="17"/>
      <c r="CNW205" s="17"/>
      <c r="CNX205" s="17"/>
      <c r="CNY205" s="17"/>
      <c r="CNZ205" s="17"/>
      <c r="COA205" s="17"/>
      <c r="COB205" s="17"/>
      <c r="COC205" s="17"/>
      <c r="COD205" s="17"/>
      <c r="COE205" s="17"/>
      <c r="COF205" s="17"/>
      <c r="COG205" s="17"/>
      <c r="COH205" s="17"/>
      <c r="COI205" s="17"/>
      <c r="COJ205" s="17"/>
      <c r="COK205" s="17"/>
      <c r="COL205" s="17"/>
      <c r="COM205" s="17"/>
      <c r="CON205" s="17"/>
      <c r="COO205" s="17"/>
      <c r="COP205" s="17"/>
      <c r="COQ205" s="17"/>
      <c r="COR205" s="17"/>
      <c r="COS205" s="17"/>
      <c r="COT205" s="17"/>
      <c r="COU205" s="17"/>
      <c r="COV205" s="17"/>
      <c r="COW205" s="17"/>
      <c r="COX205" s="17"/>
      <c r="COY205" s="17"/>
      <c r="COZ205" s="17"/>
      <c r="CPA205" s="17"/>
      <c r="CPB205" s="17"/>
      <c r="CPC205" s="17"/>
      <c r="CPD205" s="17"/>
      <c r="CPE205" s="17"/>
      <c r="CPF205" s="17"/>
      <c r="CPG205" s="17"/>
      <c r="CPH205" s="17"/>
      <c r="CPI205" s="17"/>
      <c r="CPJ205" s="17"/>
      <c r="CPK205" s="17"/>
      <c r="CPL205" s="17"/>
      <c r="CPM205" s="17"/>
      <c r="CPN205" s="17"/>
      <c r="CPO205" s="17"/>
      <c r="CPP205" s="17"/>
      <c r="CPQ205" s="17"/>
      <c r="CPR205" s="17"/>
      <c r="CPS205" s="17"/>
      <c r="CPT205" s="17"/>
      <c r="CPU205" s="17"/>
      <c r="CPV205" s="17"/>
      <c r="CPW205" s="17"/>
      <c r="CPX205" s="17"/>
      <c r="CPY205" s="17"/>
      <c r="CPZ205" s="17"/>
      <c r="CQA205" s="17"/>
      <c r="CQB205" s="17"/>
      <c r="CQC205" s="17"/>
      <c r="CQD205" s="17"/>
      <c r="CQE205" s="17"/>
      <c r="CQF205" s="17"/>
      <c r="CQG205" s="17"/>
      <c r="CQH205" s="17"/>
      <c r="CQI205" s="17"/>
      <c r="CQJ205" s="17"/>
      <c r="CQK205" s="17"/>
      <c r="CQL205" s="17"/>
      <c r="CQM205" s="17"/>
      <c r="CQN205" s="17"/>
      <c r="CQO205" s="17"/>
      <c r="CQP205" s="17"/>
      <c r="CQQ205" s="17"/>
      <c r="CQR205" s="17"/>
      <c r="CQS205" s="17"/>
      <c r="CQT205" s="17"/>
      <c r="CQU205" s="17"/>
      <c r="CQV205" s="17"/>
      <c r="CQW205" s="17"/>
      <c r="CQX205" s="17"/>
      <c r="CQY205" s="17"/>
      <c r="CQZ205" s="17"/>
      <c r="CRA205" s="17"/>
      <c r="CRB205" s="17"/>
      <c r="CRC205" s="17"/>
      <c r="CRD205" s="17"/>
      <c r="CRE205" s="17"/>
      <c r="CRF205" s="17"/>
      <c r="CRG205" s="17"/>
      <c r="CRH205" s="17"/>
      <c r="CRI205" s="17"/>
      <c r="CRJ205" s="17"/>
      <c r="CRK205" s="17"/>
      <c r="CRL205" s="17"/>
      <c r="CRM205" s="17"/>
      <c r="CRN205" s="17"/>
      <c r="CRO205" s="17"/>
      <c r="CRP205" s="17"/>
      <c r="CRQ205" s="17"/>
      <c r="CRR205" s="17"/>
      <c r="CRS205" s="17"/>
      <c r="CRT205" s="17"/>
      <c r="CRU205" s="17"/>
      <c r="CRV205" s="17"/>
      <c r="CRW205" s="17"/>
      <c r="CRX205" s="17"/>
      <c r="CRY205" s="17"/>
      <c r="CRZ205" s="17"/>
      <c r="CSA205" s="17"/>
      <c r="CSB205" s="17"/>
      <c r="CSC205" s="17"/>
      <c r="CSD205" s="17"/>
      <c r="CSE205" s="17"/>
      <c r="CSF205" s="17"/>
      <c r="CSG205" s="17"/>
      <c r="CSH205" s="17"/>
      <c r="CSI205" s="17"/>
      <c r="CSJ205" s="17"/>
      <c r="CSK205" s="17"/>
      <c r="CSL205" s="17"/>
      <c r="CSM205" s="17"/>
      <c r="CSN205" s="17"/>
      <c r="CSO205" s="17"/>
      <c r="CSP205" s="17"/>
      <c r="CSQ205" s="17"/>
      <c r="CSR205" s="17"/>
      <c r="CSS205" s="17"/>
      <c r="CST205" s="17"/>
      <c r="CSU205" s="17"/>
      <c r="CSV205" s="17"/>
      <c r="CSW205" s="17"/>
      <c r="CSX205" s="17"/>
      <c r="CSY205" s="17"/>
      <c r="CSZ205" s="17"/>
      <c r="CTA205" s="17"/>
      <c r="CTB205" s="17"/>
      <c r="CTC205" s="17"/>
      <c r="CTD205" s="17"/>
      <c r="CTE205" s="17"/>
      <c r="CTF205" s="17"/>
      <c r="CTG205" s="17"/>
      <c r="CTH205" s="17"/>
      <c r="CTI205" s="17"/>
      <c r="CTJ205" s="17"/>
      <c r="CTK205" s="17"/>
      <c r="CTL205" s="17"/>
      <c r="CTM205" s="17"/>
      <c r="CTN205" s="17"/>
      <c r="CTO205" s="17"/>
      <c r="CTP205" s="17"/>
      <c r="CTQ205" s="17"/>
      <c r="CTR205" s="17"/>
      <c r="CTS205" s="17"/>
      <c r="CTT205" s="17"/>
      <c r="CTU205" s="17"/>
      <c r="CTV205" s="17"/>
      <c r="CTW205" s="17"/>
      <c r="CTX205" s="17"/>
      <c r="CTY205" s="17"/>
      <c r="CTZ205" s="17"/>
      <c r="CUA205" s="17"/>
      <c r="CUB205" s="17"/>
      <c r="CUC205" s="17"/>
      <c r="CUD205" s="17"/>
      <c r="CUE205" s="17"/>
      <c r="CUF205" s="17"/>
      <c r="CUG205" s="17"/>
      <c r="CUH205" s="17"/>
      <c r="CUI205" s="17"/>
      <c r="CUJ205" s="17"/>
      <c r="CUK205" s="17"/>
      <c r="CUL205" s="17"/>
      <c r="CUM205" s="17"/>
      <c r="CUN205" s="17"/>
      <c r="CUO205" s="17"/>
      <c r="CUP205" s="17"/>
      <c r="CUQ205" s="17"/>
      <c r="CUR205" s="17"/>
      <c r="CUS205" s="17"/>
      <c r="CUT205" s="17"/>
      <c r="CUU205" s="17"/>
      <c r="CUV205" s="17"/>
      <c r="CUW205" s="17"/>
      <c r="CUX205" s="17"/>
      <c r="CUY205" s="17"/>
      <c r="CUZ205" s="17"/>
      <c r="CVA205" s="17"/>
      <c r="CVB205" s="17"/>
      <c r="CVC205" s="17"/>
      <c r="CVD205" s="17"/>
      <c r="CVE205" s="17"/>
      <c r="CVF205" s="17"/>
      <c r="CVG205" s="17"/>
      <c r="CVH205" s="17"/>
      <c r="CVI205" s="17"/>
      <c r="CVJ205" s="17"/>
      <c r="CVK205" s="17"/>
      <c r="CVL205" s="17"/>
      <c r="CVM205" s="17"/>
      <c r="CVN205" s="17"/>
      <c r="CVO205" s="17"/>
      <c r="CVP205" s="17"/>
      <c r="CVQ205" s="17"/>
      <c r="CVR205" s="17"/>
      <c r="CVS205" s="17"/>
      <c r="CVT205" s="17"/>
      <c r="CVU205" s="17"/>
      <c r="CVV205" s="17"/>
      <c r="CVW205" s="17"/>
      <c r="CVX205" s="17"/>
      <c r="CVY205" s="17"/>
      <c r="CVZ205" s="17"/>
      <c r="CWA205" s="17"/>
      <c r="CWB205" s="17"/>
      <c r="CWC205" s="17"/>
      <c r="CWD205" s="17"/>
      <c r="CWE205" s="17"/>
      <c r="CWF205" s="17"/>
      <c r="CWG205" s="17"/>
      <c r="CWH205" s="17"/>
      <c r="CWI205" s="17"/>
      <c r="CWJ205" s="17"/>
      <c r="CWK205" s="17"/>
      <c r="CWL205" s="17"/>
      <c r="CWM205" s="17"/>
      <c r="CWN205" s="17"/>
      <c r="CWO205" s="17"/>
      <c r="CWP205" s="17"/>
      <c r="CWQ205" s="17"/>
      <c r="CWR205" s="17"/>
      <c r="CWS205" s="17"/>
      <c r="CWT205" s="17"/>
      <c r="CWU205" s="17"/>
      <c r="CWV205" s="17"/>
      <c r="CWW205" s="17"/>
      <c r="CWX205" s="17"/>
      <c r="CWY205" s="17"/>
      <c r="CWZ205" s="17"/>
      <c r="CXA205" s="17"/>
      <c r="CXB205" s="17"/>
      <c r="CXC205" s="17"/>
      <c r="CXD205" s="17"/>
      <c r="CXE205" s="17"/>
      <c r="CXF205" s="17"/>
      <c r="CXG205" s="17"/>
      <c r="CXH205" s="17"/>
      <c r="CXI205" s="17"/>
      <c r="CXJ205" s="17"/>
      <c r="CXK205" s="17"/>
      <c r="CXL205" s="17"/>
      <c r="CXM205" s="17"/>
      <c r="CXN205" s="17"/>
      <c r="CXO205" s="17"/>
      <c r="CXP205" s="17"/>
      <c r="CXQ205" s="17"/>
      <c r="CXR205" s="17"/>
      <c r="CXS205" s="17"/>
      <c r="CXT205" s="17"/>
      <c r="CXU205" s="17"/>
      <c r="CXV205" s="17"/>
      <c r="CXW205" s="17"/>
      <c r="CXX205" s="17"/>
      <c r="CXY205" s="17"/>
      <c r="CXZ205" s="17"/>
      <c r="CYA205" s="17"/>
      <c r="CYB205" s="17"/>
      <c r="CYC205" s="17"/>
      <c r="CYD205" s="17"/>
      <c r="CYE205" s="17"/>
      <c r="CYF205" s="17"/>
      <c r="CYG205" s="17"/>
      <c r="CYH205" s="17"/>
      <c r="CYI205" s="17"/>
      <c r="CYJ205" s="17"/>
      <c r="CYK205" s="17"/>
      <c r="CYL205" s="17"/>
      <c r="CYM205" s="17"/>
      <c r="CYN205" s="17"/>
      <c r="CYO205" s="17"/>
      <c r="CYP205" s="17"/>
      <c r="CYQ205" s="17"/>
      <c r="CYR205" s="17"/>
      <c r="CYS205" s="17"/>
      <c r="CYT205" s="17"/>
      <c r="CYU205" s="17"/>
      <c r="CYV205" s="17"/>
      <c r="CYW205" s="17"/>
      <c r="CYX205" s="17"/>
      <c r="CYY205" s="17"/>
      <c r="CYZ205" s="17"/>
      <c r="CZA205" s="17"/>
      <c r="CZB205" s="17"/>
      <c r="CZC205" s="17"/>
      <c r="CZD205" s="17"/>
      <c r="CZE205" s="17"/>
      <c r="CZF205" s="17"/>
      <c r="CZG205" s="17"/>
      <c r="CZH205" s="17"/>
      <c r="CZI205" s="17"/>
      <c r="CZJ205" s="17"/>
      <c r="CZK205" s="17"/>
      <c r="CZL205" s="17"/>
      <c r="CZM205" s="17"/>
      <c r="CZN205" s="17"/>
      <c r="CZO205" s="17"/>
      <c r="CZP205" s="17"/>
      <c r="CZQ205" s="17"/>
      <c r="CZR205" s="17"/>
      <c r="CZS205" s="17"/>
      <c r="CZT205" s="17"/>
      <c r="CZU205" s="17"/>
      <c r="CZV205" s="17"/>
      <c r="CZW205" s="17"/>
      <c r="CZX205" s="17"/>
      <c r="CZY205" s="17"/>
      <c r="CZZ205" s="17"/>
      <c r="DAA205" s="17"/>
      <c r="DAB205" s="17"/>
      <c r="DAC205" s="17"/>
      <c r="DAD205" s="17"/>
      <c r="DAE205" s="17"/>
      <c r="DAF205" s="17"/>
      <c r="DAG205" s="17"/>
      <c r="DAH205" s="17"/>
      <c r="DAI205" s="17"/>
      <c r="DAJ205" s="17"/>
      <c r="DAK205" s="17"/>
      <c r="DAL205" s="17"/>
      <c r="DAM205" s="17"/>
      <c r="DAN205" s="17"/>
      <c r="DAO205" s="17"/>
      <c r="DAP205" s="17"/>
      <c r="DAQ205" s="17"/>
      <c r="DAR205" s="17"/>
      <c r="DAS205" s="17"/>
      <c r="DAT205" s="17"/>
      <c r="DAU205" s="17"/>
      <c r="DAV205" s="17"/>
      <c r="DAW205" s="17"/>
      <c r="DAX205" s="17"/>
      <c r="DAY205" s="17"/>
      <c r="DAZ205" s="17"/>
      <c r="DBA205" s="17"/>
      <c r="DBB205" s="17"/>
      <c r="DBC205" s="17"/>
      <c r="DBD205" s="17"/>
      <c r="DBE205" s="17"/>
      <c r="DBF205" s="17"/>
      <c r="DBG205" s="17"/>
      <c r="DBH205" s="17"/>
      <c r="DBI205" s="17"/>
      <c r="DBJ205" s="17"/>
      <c r="DBK205" s="17"/>
      <c r="DBL205" s="17"/>
      <c r="DBM205" s="17"/>
      <c r="DBN205" s="17"/>
      <c r="DBO205" s="17"/>
      <c r="DBP205" s="17"/>
      <c r="DBQ205" s="17"/>
      <c r="DBR205" s="17"/>
      <c r="DBS205" s="17"/>
      <c r="DBT205" s="17"/>
      <c r="DBU205" s="17"/>
      <c r="DBV205" s="17"/>
      <c r="DBW205" s="17"/>
      <c r="DBX205" s="17"/>
      <c r="DBY205" s="17"/>
      <c r="DBZ205" s="17"/>
      <c r="DCA205" s="17"/>
      <c r="DCB205" s="17"/>
      <c r="DCC205" s="17"/>
      <c r="DCD205" s="17"/>
      <c r="DCE205" s="17"/>
      <c r="DCF205" s="17"/>
      <c r="DCG205" s="17"/>
      <c r="DCH205" s="17"/>
      <c r="DCI205" s="17"/>
      <c r="DCJ205" s="17"/>
      <c r="DCK205" s="17"/>
      <c r="DCL205" s="17"/>
      <c r="DCM205" s="17"/>
      <c r="DCN205" s="17"/>
      <c r="DCO205" s="17"/>
      <c r="DCP205" s="17"/>
      <c r="DCQ205" s="17"/>
      <c r="DCR205" s="17"/>
      <c r="DCS205" s="17"/>
      <c r="DCT205" s="17"/>
      <c r="DCU205" s="17"/>
      <c r="DCV205" s="17"/>
      <c r="DCW205" s="17"/>
      <c r="DCX205" s="17"/>
      <c r="DCY205" s="17"/>
      <c r="DCZ205" s="17"/>
      <c r="DDA205" s="17"/>
      <c r="DDB205" s="17"/>
      <c r="DDC205" s="17"/>
      <c r="DDD205" s="17"/>
      <c r="DDE205" s="17"/>
      <c r="DDF205" s="17"/>
      <c r="DDG205" s="17"/>
      <c r="DDH205" s="17"/>
      <c r="DDI205" s="17"/>
      <c r="DDJ205" s="17"/>
      <c r="DDK205" s="17"/>
      <c r="DDL205" s="17"/>
      <c r="DDM205" s="17"/>
      <c r="DDN205" s="17"/>
      <c r="DDO205" s="17"/>
      <c r="DDP205" s="17"/>
      <c r="DDQ205" s="17"/>
      <c r="DDR205" s="17"/>
      <c r="DDS205" s="17"/>
      <c r="DDT205" s="17"/>
      <c r="DDU205" s="17"/>
      <c r="DDV205" s="17"/>
      <c r="DDW205" s="17"/>
      <c r="DDX205" s="17"/>
      <c r="DDY205" s="17"/>
      <c r="DDZ205" s="17"/>
      <c r="DEA205" s="17"/>
      <c r="DEB205" s="17"/>
      <c r="DEC205" s="17"/>
      <c r="DED205" s="17"/>
      <c r="DEE205" s="17"/>
      <c r="DEF205" s="17"/>
      <c r="DEG205" s="17"/>
      <c r="DEH205" s="17"/>
      <c r="DEI205" s="17"/>
      <c r="DEJ205" s="17"/>
      <c r="DEK205" s="17"/>
      <c r="DEL205" s="17"/>
      <c r="DEM205" s="17"/>
      <c r="DEN205" s="17"/>
      <c r="DEO205" s="17"/>
      <c r="DEP205" s="17"/>
      <c r="DEQ205" s="17"/>
      <c r="DER205" s="17"/>
      <c r="DES205" s="17"/>
      <c r="DET205" s="17"/>
      <c r="DEU205" s="17"/>
      <c r="DEV205" s="17"/>
      <c r="DEW205" s="17"/>
      <c r="DEX205" s="17"/>
      <c r="DEY205" s="17"/>
      <c r="DEZ205" s="17"/>
      <c r="DFA205" s="17"/>
      <c r="DFB205" s="17"/>
      <c r="DFC205" s="17"/>
      <c r="DFD205" s="17"/>
      <c r="DFE205" s="17"/>
      <c r="DFF205" s="17"/>
      <c r="DFG205" s="17"/>
      <c r="DFH205" s="17"/>
      <c r="DFI205" s="17"/>
      <c r="DFJ205" s="17"/>
      <c r="DFK205" s="17"/>
      <c r="DFL205" s="17"/>
      <c r="DFM205" s="17"/>
      <c r="DFN205" s="17"/>
      <c r="DFO205" s="17"/>
      <c r="DFP205" s="17"/>
      <c r="DFQ205" s="17"/>
      <c r="DFR205" s="17"/>
      <c r="DFS205" s="17"/>
      <c r="DFT205" s="17"/>
      <c r="DFU205" s="17"/>
      <c r="DFV205" s="17"/>
      <c r="DFW205" s="17"/>
      <c r="DFX205" s="17"/>
      <c r="DFY205" s="17"/>
      <c r="DFZ205" s="17"/>
      <c r="DGA205" s="17"/>
      <c r="DGB205" s="17"/>
      <c r="DGC205" s="17"/>
      <c r="DGD205" s="17"/>
      <c r="DGE205" s="17"/>
      <c r="DGF205" s="17"/>
      <c r="DGG205" s="17"/>
      <c r="DGH205" s="17"/>
      <c r="DGI205" s="17"/>
      <c r="DGJ205" s="17"/>
      <c r="DGK205" s="17"/>
      <c r="DGL205" s="17"/>
      <c r="DGM205" s="17"/>
      <c r="DGN205" s="17"/>
      <c r="DGO205" s="17"/>
      <c r="DGP205" s="17"/>
      <c r="DGQ205" s="17"/>
      <c r="DGR205" s="17"/>
      <c r="DGS205" s="17"/>
      <c r="DGT205" s="17"/>
      <c r="DGU205" s="17"/>
      <c r="DGV205" s="17"/>
      <c r="DGW205" s="17"/>
      <c r="DGX205" s="17"/>
      <c r="DGY205" s="17"/>
      <c r="DGZ205" s="17"/>
      <c r="DHA205" s="17"/>
      <c r="DHB205" s="17"/>
      <c r="DHC205" s="17"/>
      <c r="DHD205" s="17"/>
      <c r="DHE205" s="17"/>
      <c r="DHF205" s="17"/>
      <c r="DHG205" s="17"/>
      <c r="DHH205" s="17"/>
      <c r="DHI205" s="17"/>
      <c r="DHJ205" s="17"/>
      <c r="DHK205" s="17"/>
      <c r="DHL205" s="17"/>
      <c r="DHM205" s="17"/>
      <c r="DHN205" s="17"/>
      <c r="DHO205" s="17"/>
      <c r="DHP205" s="17"/>
      <c r="DHQ205" s="17"/>
      <c r="DHR205" s="17"/>
      <c r="DHS205" s="17"/>
      <c r="DHT205" s="17"/>
      <c r="DHU205" s="17"/>
      <c r="DHV205" s="17"/>
      <c r="DHW205" s="17"/>
      <c r="DHX205" s="17"/>
      <c r="DHY205" s="17"/>
      <c r="DHZ205" s="17"/>
      <c r="DIA205" s="17"/>
      <c r="DIB205" s="17"/>
      <c r="DIC205" s="17"/>
      <c r="DID205" s="17"/>
      <c r="DIE205" s="17"/>
      <c r="DIF205" s="17"/>
      <c r="DIG205" s="17"/>
      <c r="DIH205" s="17"/>
      <c r="DII205" s="17"/>
      <c r="DIJ205" s="17"/>
      <c r="DIK205" s="17"/>
      <c r="DIL205" s="17"/>
      <c r="DIM205" s="17"/>
      <c r="DIN205" s="17"/>
      <c r="DIO205" s="17"/>
      <c r="DIP205" s="17"/>
      <c r="DIQ205" s="17"/>
      <c r="DIR205" s="17"/>
      <c r="DIS205" s="17"/>
      <c r="DIT205" s="17"/>
      <c r="DIU205" s="17"/>
      <c r="DIV205" s="17"/>
      <c r="DIW205" s="17"/>
      <c r="DIX205" s="17"/>
      <c r="DIY205" s="17"/>
      <c r="DIZ205" s="17"/>
      <c r="DJA205" s="17"/>
      <c r="DJB205" s="17"/>
      <c r="DJC205" s="17"/>
      <c r="DJD205" s="17"/>
      <c r="DJE205" s="17"/>
      <c r="DJF205" s="17"/>
      <c r="DJG205" s="17"/>
      <c r="DJH205" s="17"/>
      <c r="DJI205" s="17"/>
      <c r="DJJ205" s="17"/>
      <c r="DJK205" s="17"/>
      <c r="DJL205" s="17"/>
      <c r="DJM205" s="17"/>
      <c r="DJN205" s="17"/>
      <c r="DJO205" s="17"/>
      <c r="DJP205" s="17"/>
      <c r="DJQ205" s="17"/>
      <c r="DJR205" s="17"/>
      <c r="DJS205" s="17"/>
      <c r="DJT205" s="17"/>
      <c r="DJU205" s="17"/>
      <c r="DJV205" s="17"/>
      <c r="DJW205" s="17"/>
      <c r="DJX205" s="17"/>
      <c r="DJY205" s="17"/>
      <c r="DJZ205" s="17"/>
      <c r="DKA205" s="17"/>
      <c r="DKB205" s="17"/>
      <c r="DKC205" s="17"/>
      <c r="DKD205" s="17"/>
      <c r="DKE205" s="17"/>
      <c r="DKF205" s="17"/>
      <c r="DKG205" s="17"/>
      <c r="DKH205" s="17"/>
      <c r="DKI205" s="17"/>
      <c r="DKJ205" s="17"/>
      <c r="DKK205" s="17"/>
      <c r="DKL205" s="17"/>
      <c r="DKM205" s="17"/>
      <c r="DKN205" s="17"/>
      <c r="DKO205" s="17"/>
      <c r="DKP205" s="17"/>
      <c r="DKQ205" s="17"/>
      <c r="DKR205" s="17"/>
      <c r="DKS205" s="17"/>
      <c r="DKT205" s="17"/>
      <c r="DKU205" s="17"/>
      <c r="DKV205" s="17"/>
      <c r="DKW205" s="17"/>
      <c r="DKX205" s="17"/>
      <c r="DKY205" s="17"/>
      <c r="DKZ205" s="17"/>
      <c r="DLA205" s="17"/>
      <c r="DLB205" s="17"/>
      <c r="DLC205" s="17"/>
      <c r="DLD205" s="17"/>
      <c r="DLE205" s="17"/>
      <c r="DLF205" s="17"/>
      <c r="DLG205" s="17"/>
      <c r="DLH205" s="17"/>
      <c r="DLI205" s="17"/>
      <c r="DLJ205" s="17"/>
      <c r="DLK205" s="17"/>
      <c r="DLL205" s="17"/>
      <c r="DLM205" s="17"/>
      <c r="DLN205" s="17"/>
      <c r="DLO205" s="17"/>
      <c r="DLP205" s="17"/>
      <c r="DLQ205" s="17"/>
      <c r="DLR205" s="17"/>
      <c r="DLS205" s="17"/>
      <c r="DLT205" s="17"/>
      <c r="DLU205" s="17"/>
      <c r="DLV205" s="17"/>
      <c r="DLW205" s="17"/>
      <c r="DLX205" s="17"/>
      <c r="DLY205" s="17"/>
      <c r="DLZ205" s="17"/>
      <c r="DMA205" s="17"/>
      <c r="DMB205" s="17"/>
      <c r="DMC205" s="17"/>
      <c r="DMD205" s="17"/>
      <c r="DME205" s="17"/>
      <c r="DMF205" s="17"/>
      <c r="DMG205" s="17"/>
      <c r="DMH205" s="17"/>
      <c r="DMI205" s="17"/>
      <c r="DMJ205" s="17"/>
      <c r="DMK205" s="17"/>
      <c r="DML205" s="17"/>
      <c r="DMM205" s="17"/>
      <c r="DMN205" s="17"/>
      <c r="DMO205" s="17"/>
      <c r="DMP205" s="17"/>
      <c r="DMQ205" s="17"/>
      <c r="DMR205" s="17"/>
      <c r="DMS205" s="17"/>
      <c r="DMT205" s="17"/>
      <c r="DMU205" s="17"/>
      <c r="DMV205" s="17"/>
      <c r="DMW205" s="17"/>
      <c r="DMX205" s="17"/>
      <c r="DMY205" s="17"/>
      <c r="DMZ205" s="17"/>
      <c r="DNA205" s="17"/>
      <c r="DNB205" s="17"/>
      <c r="DNC205" s="17"/>
      <c r="DND205" s="17"/>
      <c r="DNE205" s="17"/>
      <c r="DNF205" s="17"/>
      <c r="DNG205" s="17"/>
      <c r="DNH205" s="17"/>
      <c r="DNI205" s="17"/>
      <c r="DNJ205" s="17"/>
      <c r="DNK205" s="17"/>
      <c r="DNL205" s="17"/>
      <c r="DNM205" s="17"/>
      <c r="DNN205" s="17"/>
      <c r="DNO205" s="17"/>
      <c r="DNP205" s="17"/>
      <c r="DNQ205" s="17"/>
      <c r="DNR205" s="17"/>
      <c r="DNS205" s="17"/>
      <c r="DNT205" s="17"/>
      <c r="DNU205" s="17"/>
      <c r="DNV205" s="17"/>
      <c r="DNW205" s="17"/>
      <c r="DNX205" s="17"/>
      <c r="DNY205" s="17"/>
      <c r="DNZ205" s="17"/>
      <c r="DOA205" s="17"/>
      <c r="DOB205" s="17"/>
      <c r="DOC205" s="17"/>
      <c r="DOD205" s="17"/>
      <c r="DOE205" s="17"/>
      <c r="DOF205" s="17"/>
      <c r="DOG205" s="17"/>
      <c r="DOH205" s="17"/>
      <c r="DOI205" s="17"/>
      <c r="DOJ205" s="17"/>
      <c r="DOK205" s="17"/>
      <c r="DOL205" s="17"/>
      <c r="DOM205" s="17"/>
      <c r="DON205" s="17"/>
      <c r="DOO205" s="17"/>
      <c r="DOP205" s="17"/>
      <c r="DOQ205" s="17"/>
      <c r="DOR205" s="17"/>
      <c r="DOS205" s="17"/>
      <c r="DOT205" s="17"/>
      <c r="DOU205" s="17"/>
      <c r="DOV205" s="17"/>
      <c r="DOW205" s="17"/>
      <c r="DOX205" s="17"/>
      <c r="DOY205" s="17"/>
      <c r="DOZ205" s="17"/>
      <c r="DPA205" s="17"/>
      <c r="DPB205" s="17"/>
      <c r="DPC205" s="17"/>
      <c r="DPD205" s="17"/>
      <c r="DPE205" s="17"/>
      <c r="DPF205" s="17"/>
      <c r="DPG205" s="17"/>
      <c r="DPH205" s="17"/>
      <c r="DPI205" s="17"/>
      <c r="DPJ205" s="17"/>
      <c r="DPK205" s="17"/>
      <c r="DPL205" s="17"/>
      <c r="DPM205" s="17"/>
      <c r="DPN205" s="17"/>
      <c r="DPO205" s="17"/>
      <c r="DPP205" s="17"/>
      <c r="DPQ205" s="17"/>
      <c r="DPR205" s="17"/>
      <c r="DPS205" s="17"/>
      <c r="DPT205" s="17"/>
      <c r="DPU205" s="17"/>
      <c r="DPV205" s="17"/>
      <c r="DPW205" s="17"/>
      <c r="DPX205" s="17"/>
      <c r="DPY205" s="17"/>
      <c r="DPZ205" s="17"/>
      <c r="DQA205" s="17"/>
      <c r="DQB205" s="17"/>
      <c r="DQC205" s="17"/>
      <c r="DQD205" s="17"/>
      <c r="DQE205" s="17"/>
      <c r="DQF205" s="17"/>
      <c r="DQG205" s="17"/>
      <c r="DQH205" s="17"/>
      <c r="DQI205" s="17"/>
      <c r="DQJ205" s="17"/>
      <c r="DQK205" s="17"/>
      <c r="DQL205" s="17"/>
      <c r="DQM205" s="17"/>
      <c r="DQN205" s="17"/>
      <c r="DQO205" s="17"/>
      <c r="DQP205" s="17"/>
      <c r="DQQ205" s="17"/>
      <c r="DQR205" s="17"/>
      <c r="DQS205" s="17"/>
      <c r="DQT205" s="17"/>
      <c r="DQU205" s="17"/>
      <c r="DQV205" s="17"/>
      <c r="DQW205" s="17"/>
      <c r="DQX205" s="17"/>
      <c r="DQY205" s="17"/>
      <c r="DQZ205" s="17"/>
      <c r="DRA205" s="17"/>
      <c r="DRB205" s="17"/>
      <c r="DRC205" s="17"/>
      <c r="DRD205" s="17"/>
      <c r="DRE205" s="17"/>
      <c r="DRF205" s="17"/>
      <c r="DRG205" s="17"/>
      <c r="DRH205" s="17"/>
      <c r="DRI205" s="17"/>
      <c r="DRJ205" s="17"/>
      <c r="DRK205" s="17"/>
      <c r="DRL205" s="17"/>
      <c r="DRM205" s="17"/>
      <c r="DRN205" s="17"/>
      <c r="DRO205" s="17"/>
      <c r="DRP205" s="17"/>
      <c r="DRQ205" s="17"/>
      <c r="DRR205" s="17"/>
      <c r="DRS205" s="17"/>
      <c r="DRT205" s="17"/>
      <c r="DRU205" s="17"/>
      <c r="DRV205" s="17"/>
      <c r="DRW205" s="17"/>
      <c r="DRX205" s="17"/>
      <c r="DRY205" s="17"/>
      <c r="DRZ205" s="17"/>
      <c r="DSA205" s="17"/>
      <c r="DSB205" s="17"/>
      <c r="DSC205" s="17"/>
      <c r="DSD205" s="17"/>
      <c r="DSE205" s="17"/>
      <c r="DSF205" s="17"/>
      <c r="DSG205" s="17"/>
      <c r="DSH205" s="17"/>
      <c r="DSI205" s="17"/>
      <c r="DSJ205" s="17"/>
      <c r="DSK205" s="17"/>
      <c r="DSL205" s="17"/>
      <c r="DSM205" s="17"/>
      <c r="DSN205" s="17"/>
      <c r="DSO205" s="17"/>
      <c r="DSP205" s="17"/>
      <c r="DSQ205" s="17"/>
      <c r="DSR205" s="17"/>
      <c r="DSS205" s="17"/>
      <c r="DST205" s="17"/>
      <c r="DSU205" s="17"/>
      <c r="DSV205" s="17"/>
      <c r="DSW205" s="17"/>
      <c r="DSX205" s="17"/>
      <c r="DSY205" s="17"/>
      <c r="DSZ205" s="17"/>
      <c r="DTA205" s="17"/>
      <c r="DTB205" s="17"/>
      <c r="DTC205" s="17"/>
      <c r="DTD205" s="17"/>
      <c r="DTE205" s="17"/>
      <c r="DTF205" s="17"/>
      <c r="DTG205" s="17"/>
      <c r="DTH205" s="17"/>
      <c r="DTI205" s="17"/>
      <c r="DTJ205" s="17"/>
      <c r="DTK205" s="17"/>
      <c r="DTL205" s="17"/>
      <c r="DTM205" s="17"/>
      <c r="DTN205" s="17"/>
      <c r="DTO205" s="17"/>
      <c r="DTP205" s="17"/>
      <c r="DTQ205" s="17"/>
      <c r="DTR205" s="17"/>
      <c r="DTS205" s="17"/>
      <c r="DTT205" s="17"/>
      <c r="DTU205" s="17"/>
      <c r="DTV205" s="17"/>
      <c r="DTW205" s="17"/>
      <c r="DTX205" s="17"/>
      <c r="DTY205" s="17"/>
      <c r="DTZ205" s="17"/>
      <c r="DUA205" s="17"/>
      <c r="DUB205" s="17"/>
      <c r="DUC205" s="17"/>
      <c r="DUD205" s="17"/>
      <c r="DUE205" s="17"/>
      <c r="DUF205" s="17"/>
      <c r="DUG205" s="17"/>
      <c r="DUH205" s="17"/>
      <c r="DUI205" s="17"/>
      <c r="DUJ205" s="17"/>
      <c r="DUK205" s="17"/>
      <c r="DUL205" s="17"/>
      <c r="DUM205" s="17"/>
      <c r="DUN205" s="17"/>
      <c r="DUO205" s="17"/>
      <c r="DUP205" s="17"/>
      <c r="DUQ205" s="17"/>
      <c r="DUR205" s="17"/>
      <c r="DUS205" s="17"/>
      <c r="DUT205" s="17"/>
      <c r="DUU205" s="17"/>
      <c r="DUV205" s="17"/>
      <c r="DUW205" s="17"/>
      <c r="DUX205" s="17"/>
      <c r="DUY205" s="17"/>
      <c r="DUZ205" s="17"/>
      <c r="DVA205" s="17"/>
      <c r="DVB205" s="17"/>
      <c r="DVC205" s="17"/>
      <c r="DVD205" s="17"/>
      <c r="DVE205" s="17"/>
      <c r="DVF205" s="17"/>
      <c r="DVG205" s="17"/>
      <c r="DVH205" s="17"/>
      <c r="DVI205" s="17"/>
      <c r="DVJ205" s="17"/>
      <c r="DVK205" s="17"/>
      <c r="DVL205" s="17"/>
      <c r="DVM205" s="17"/>
      <c r="DVN205" s="17"/>
      <c r="DVO205" s="17"/>
      <c r="DVP205" s="17"/>
      <c r="DVQ205" s="17"/>
      <c r="DVR205" s="17"/>
      <c r="DVS205" s="17"/>
      <c r="DVT205" s="17"/>
      <c r="DVU205" s="17"/>
      <c r="DVV205" s="17"/>
      <c r="DVW205" s="17"/>
      <c r="DVX205" s="17"/>
      <c r="DVY205" s="17"/>
      <c r="DVZ205" s="17"/>
      <c r="DWA205" s="17"/>
      <c r="DWB205" s="17"/>
      <c r="DWC205" s="17"/>
      <c r="DWD205" s="17"/>
      <c r="DWE205" s="17"/>
      <c r="DWF205" s="17"/>
      <c r="DWG205" s="17"/>
      <c r="DWH205" s="17"/>
      <c r="DWI205" s="17"/>
      <c r="DWJ205" s="17"/>
      <c r="DWK205" s="17"/>
      <c r="DWL205" s="17"/>
      <c r="DWM205" s="17"/>
      <c r="DWN205" s="17"/>
      <c r="DWO205" s="17"/>
      <c r="DWP205" s="17"/>
      <c r="DWQ205" s="17"/>
      <c r="DWR205" s="17"/>
      <c r="DWS205" s="17"/>
      <c r="DWT205" s="17"/>
      <c r="DWU205" s="17"/>
      <c r="DWV205" s="17"/>
      <c r="DWW205" s="17"/>
      <c r="DWX205" s="17"/>
      <c r="DWY205" s="17"/>
      <c r="DWZ205" s="17"/>
      <c r="DXA205" s="17"/>
      <c r="DXB205" s="17"/>
      <c r="DXC205" s="17"/>
      <c r="DXD205" s="17"/>
      <c r="DXE205" s="17"/>
      <c r="DXF205" s="17"/>
      <c r="DXG205" s="17"/>
      <c r="DXH205" s="17"/>
      <c r="DXI205" s="17"/>
      <c r="DXJ205" s="17"/>
      <c r="DXK205" s="17"/>
      <c r="DXL205" s="17"/>
      <c r="DXM205" s="17"/>
      <c r="DXN205" s="17"/>
      <c r="DXO205" s="17"/>
      <c r="DXP205" s="17"/>
      <c r="DXQ205" s="17"/>
      <c r="DXR205" s="17"/>
      <c r="DXS205" s="17"/>
      <c r="DXT205" s="17"/>
      <c r="DXU205" s="17"/>
      <c r="DXV205" s="17"/>
      <c r="DXW205" s="17"/>
      <c r="DXX205" s="17"/>
      <c r="DXY205" s="17"/>
      <c r="DXZ205" s="17"/>
      <c r="DYA205" s="17"/>
      <c r="DYB205" s="17"/>
      <c r="DYC205" s="17"/>
      <c r="DYD205" s="17"/>
      <c r="DYE205" s="17"/>
      <c r="DYF205" s="17"/>
      <c r="DYG205" s="17"/>
      <c r="DYH205" s="17"/>
      <c r="DYI205" s="17"/>
      <c r="DYJ205" s="17"/>
      <c r="DYK205" s="17"/>
      <c r="DYL205" s="17"/>
      <c r="DYM205" s="17"/>
      <c r="DYN205" s="17"/>
      <c r="DYO205" s="17"/>
      <c r="DYP205" s="17"/>
      <c r="DYQ205" s="17"/>
      <c r="DYR205" s="17"/>
      <c r="DYS205" s="17"/>
      <c r="DYT205" s="17"/>
      <c r="DYU205" s="17"/>
      <c r="DYV205" s="17"/>
      <c r="DYW205" s="17"/>
      <c r="DYX205" s="17"/>
      <c r="DYY205" s="17"/>
      <c r="DYZ205" s="17"/>
      <c r="DZA205" s="17"/>
      <c r="DZB205" s="17"/>
      <c r="DZC205" s="17"/>
      <c r="DZD205" s="17"/>
      <c r="DZE205" s="17"/>
      <c r="DZF205" s="17"/>
      <c r="DZG205" s="17"/>
      <c r="DZH205" s="17"/>
      <c r="DZI205" s="17"/>
      <c r="DZJ205" s="17"/>
      <c r="DZK205" s="17"/>
      <c r="DZL205" s="17"/>
      <c r="DZM205" s="17"/>
      <c r="DZN205" s="17"/>
      <c r="DZO205" s="17"/>
      <c r="DZP205" s="17"/>
      <c r="DZQ205" s="17"/>
      <c r="DZR205" s="17"/>
      <c r="DZS205" s="17"/>
      <c r="DZT205" s="17"/>
      <c r="DZU205" s="17"/>
      <c r="DZV205" s="17"/>
      <c r="DZW205" s="17"/>
      <c r="DZX205" s="17"/>
      <c r="DZY205" s="17"/>
      <c r="DZZ205" s="17"/>
      <c r="EAA205" s="17"/>
      <c r="EAB205" s="17"/>
      <c r="EAC205" s="17"/>
      <c r="EAD205" s="17"/>
      <c r="EAE205" s="17"/>
      <c r="EAF205" s="17"/>
      <c r="EAG205" s="17"/>
      <c r="EAH205" s="17"/>
      <c r="EAI205" s="17"/>
      <c r="EAJ205" s="17"/>
      <c r="EAK205" s="17"/>
      <c r="EAL205" s="17"/>
      <c r="EAM205" s="17"/>
      <c r="EAN205" s="17"/>
      <c r="EAO205" s="17"/>
      <c r="EAP205" s="17"/>
      <c r="EAQ205" s="17"/>
      <c r="EAR205" s="17"/>
      <c r="EAS205" s="17"/>
      <c r="EAT205" s="17"/>
      <c r="EAU205" s="17"/>
      <c r="EAV205" s="17"/>
      <c r="EAW205" s="17"/>
      <c r="EAX205" s="17"/>
      <c r="EAY205" s="17"/>
      <c r="EAZ205" s="17"/>
      <c r="EBA205" s="17"/>
      <c r="EBB205" s="17"/>
      <c r="EBC205" s="17"/>
      <c r="EBD205" s="17"/>
      <c r="EBE205" s="17"/>
      <c r="EBF205" s="17"/>
      <c r="EBG205" s="17"/>
      <c r="EBH205" s="17"/>
      <c r="EBI205" s="17"/>
      <c r="EBJ205" s="17"/>
      <c r="EBK205" s="17"/>
      <c r="EBL205" s="17"/>
      <c r="EBM205" s="17"/>
      <c r="EBN205" s="17"/>
      <c r="EBO205" s="17"/>
      <c r="EBP205" s="17"/>
      <c r="EBQ205" s="17"/>
      <c r="EBR205" s="17"/>
      <c r="EBS205" s="17"/>
      <c r="EBT205" s="17"/>
      <c r="EBU205" s="17"/>
      <c r="EBV205" s="17"/>
      <c r="EBW205" s="17"/>
      <c r="EBX205" s="17"/>
      <c r="EBY205" s="17"/>
      <c r="EBZ205" s="17"/>
      <c r="ECA205" s="17"/>
      <c r="ECB205" s="17"/>
      <c r="ECC205" s="17"/>
      <c r="ECD205" s="17"/>
      <c r="ECE205" s="17"/>
      <c r="ECF205" s="17"/>
      <c r="ECG205" s="17"/>
      <c r="ECH205" s="17"/>
      <c r="ECI205" s="17"/>
      <c r="ECJ205" s="17"/>
      <c r="ECK205" s="17"/>
      <c r="ECL205" s="17"/>
      <c r="ECM205" s="17"/>
      <c r="ECN205" s="17"/>
      <c r="ECO205" s="17"/>
      <c r="ECP205" s="17"/>
      <c r="ECQ205" s="17"/>
      <c r="ECR205" s="17"/>
      <c r="ECS205" s="17"/>
      <c r="ECT205" s="17"/>
      <c r="ECU205" s="17"/>
      <c r="ECV205" s="17"/>
      <c r="ECW205" s="17"/>
      <c r="ECX205" s="17"/>
      <c r="ECY205" s="17"/>
      <c r="ECZ205" s="17"/>
      <c r="EDA205" s="17"/>
      <c r="EDB205" s="17"/>
      <c r="EDC205" s="17"/>
      <c r="EDD205" s="17"/>
      <c r="EDE205" s="17"/>
      <c r="EDF205" s="17"/>
      <c r="EDG205" s="17"/>
      <c r="EDH205" s="17"/>
      <c r="EDI205" s="17"/>
      <c r="EDJ205" s="17"/>
      <c r="EDK205" s="17"/>
      <c r="EDL205" s="17"/>
      <c r="EDM205" s="17"/>
      <c r="EDN205" s="17"/>
      <c r="EDO205" s="17"/>
      <c r="EDP205" s="17"/>
      <c r="EDQ205" s="17"/>
      <c r="EDR205" s="17"/>
      <c r="EDS205" s="17"/>
      <c r="EDT205" s="17"/>
      <c r="EDU205" s="17"/>
      <c r="EDV205" s="17"/>
      <c r="EDW205" s="17"/>
      <c r="EDX205" s="17"/>
      <c r="EDY205" s="17"/>
      <c r="EDZ205" s="17"/>
      <c r="EEA205" s="17"/>
      <c r="EEB205" s="17"/>
      <c r="EEC205" s="17"/>
      <c r="EED205" s="17"/>
      <c r="EEE205" s="17"/>
      <c r="EEF205" s="17"/>
      <c r="EEG205" s="17"/>
      <c r="EEH205" s="17"/>
      <c r="EEI205" s="17"/>
      <c r="EEJ205" s="17"/>
      <c r="EEK205" s="17"/>
      <c r="EEL205" s="17"/>
      <c r="EEM205" s="17"/>
      <c r="EEN205" s="17"/>
      <c r="EEO205" s="17"/>
      <c r="EEP205" s="17"/>
      <c r="EEQ205" s="17"/>
      <c r="EER205" s="17"/>
      <c r="EES205" s="17"/>
      <c r="EET205" s="17"/>
      <c r="EEU205" s="17"/>
      <c r="EEV205" s="17"/>
      <c r="EEW205" s="17"/>
      <c r="EEX205" s="17"/>
      <c r="EEY205" s="17"/>
      <c r="EEZ205" s="17"/>
      <c r="EFA205" s="17"/>
      <c r="EFB205" s="17"/>
      <c r="EFC205" s="17"/>
      <c r="EFD205" s="17"/>
      <c r="EFE205" s="17"/>
      <c r="EFF205" s="17"/>
      <c r="EFG205" s="17"/>
      <c r="EFH205" s="17"/>
      <c r="EFI205" s="17"/>
      <c r="EFJ205" s="17"/>
      <c r="EFK205" s="17"/>
      <c r="EFL205" s="17"/>
      <c r="EFM205" s="17"/>
      <c r="EFN205" s="17"/>
      <c r="EFO205" s="17"/>
      <c r="EFP205" s="17"/>
      <c r="EFQ205" s="17"/>
      <c r="EFR205" s="17"/>
      <c r="EFS205" s="17"/>
      <c r="EFT205" s="17"/>
      <c r="EFU205" s="17"/>
      <c r="EFV205" s="17"/>
      <c r="EFW205" s="17"/>
      <c r="EFX205" s="17"/>
      <c r="EFY205" s="17"/>
      <c r="EFZ205" s="17"/>
      <c r="EGA205" s="17"/>
      <c r="EGB205" s="17"/>
      <c r="EGC205" s="17"/>
      <c r="EGD205" s="17"/>
      <c r="EGE205" s="17"/>
      <c r="EGF205" s="17"/>
      <c r="EGG205" s="17"/>
      <c r="EGH205" s="17"/>
      <c r="EGI205" s="17"/>
      <c r="EGJ205" s="17"/>
      <c r="EGK205" s="17"/>
      <c r="EGL205" s="17"/>
      <c r="EGM205" s="17"/>
      <c r="EGN205" s="17"/>
      <c r="EGO205" s="17"/>
      <c r="EGP205" s="17"/>
      <c r="EGQ205" s="17"/>
      <c r="EGR205" s="17"/>
      <c r="EGS205" s="17"/>
      <c r="EGT205" s="17"/>
      <c r="EGU205" s="17"/>
      <c r="EGV205" s="17"/>
      <c r="EGW205" s="17"/>
      <c r="EGX205" s="17"/>
      <c r="EGY205" s="17"/>
      <c r="EGZ205" s="17"/>
      <c r="EHA205" s="17"/>
      <c r="EHB205" s="17"/>
      <c r="EHC205" s="17"/>
      <c r="EHD205" s="17"/>
      <c r="EHE205" s="17"/>
      <c r="EHF205" s="17"/>
      <c r="EHG205" s="17"/>
      <c r="EHH205" s="17"/>
      <c r="EHI205" s="17"/>
      <c r="EHJ205" s="17"/>
      <c r="EHK205" s="17"/>
      <c r="EHL205" s="17"/>
      <c r="EHM205" s="17"/>
      <c r="EHN205" s="17"/>
      <c r="EHO205" s="17"/>
      <c r="EHP205" s="17"/>
      <c r="EHQ205" s="17"/>
      <c r="EHR205" s="17"/>
      <c r="EHS205" s="17"/>
      <c r="EHT205" s="17"/>
      <c r="EHU205" s="17"/>
      <c r="EHV205" s="17"/>
      <c r="EHW205" s="17"/>
      <c r="EHX205" s="17"/>
      <c r="EHY205" s="17"/>
      <c r="EHZ205" s="17"/>
      <c r="EIA205" s="17"/>
      <c r="EIB205" s="17"/>
      <c r="EIC205" s="17"/>
      <c r="EID205" s="17"/>
      <c r="EIE205" s="17"/>
      <c r="EIF205" s="17"/>
      <c r="EIG205" s="17"/>
      <c r="EIH205" s="17"/>
      <c r="EII205" s="17"/>
      <c r="EIJ205" s="17"/>
      <c r="EIK205" s="17"/>
      <c r="EIL205" s="17"/>
      <c r="EIM205" s="17"/>
      <c r="EIN205" s="17"/>
      <c r="EIO205" s="17"/>
      <c r="EIP205" s="17"/>
      <c r="EIQ205" s="17"/>
      <c r="EIR205" s="17"/>
      <c r="EIS205" s="17"/>
      <c r="EIT205" s="17"/>
      <c r="EIU205" s="17"/>
      <c r="EIV205" s="17"/>
      <c r="EIW205" s="17"/>
      <c r="EIX205" s="17"/>
      <c r="EIY205" s="17"/>
      <c r="EIZ205" s="17"/>
      <c r="EJA205" s="17"/>
      <c r="EJB205" s="17"/>
      <c r="EJC205" s="17"/>
      <c r="EJD205" s="17"/>
      <c r="EJE205" s="17"/>
      <c r="EJF205" s="17"/>
      <c r="EJG205" s="17"/>
      <c r="EJH205" s="17"/>
      <c r="EJI205" s="17"/>
      <c r="EJJ205" s="17"/>
      <c r="EJK205" s="17"/>
      <c r="EJL205" s="17"/>
      <c r="EJM205" s="17"/>
      <c r="EJN205" s="17"/>
      <c r="EJO205" s="17"/>
      <c r="EJP205" s="17"/>
      <c r="EJQ205" s="17"/>
      <c r="EJR205" s="17"/>
      <c r="EJS205" s="17"/>
      <c r="EJT205" s="17"/>
      <c r="EJU205" s="17"/>
      <c r="EJV205" s="17"/>
      <c r="EJW205" s="17"/>
      <c r="EJX205" s="17"/>
      <c r="EJY205" s="17"/>
      <c r="EJZ205" s="17"/>
      <c r="EKA205" s="17"/>
      <c r="EKB205" s="17"/>
      <c r="EKC205" s="17"/>
      <c r="EKD205" s="17"/>
      <c r="EKE205" s="17"/>
      <c r="EKF205" s="17"/>
      <c r="EKG205" s="17"/>
      <c r="EKH205" s="17"/>
      <c r="EKI205" s="17"/>
      <c r="EKJ205" s="17"/>
      <c r="EKK205" s="17"/>
      <c r="EKL205" s="17"/>
      <c r="EKM205" s="17"/>
      <c r="EKN205" s="17"/>
      <c r="EKO205" s="17"/>
      <c r="EKP205" s="17"/>
      <c r="EKQ205" s="17"/>
      <c r="EKR205" s="17"/>
      <c r="EKS205" s="17"/>
      <c r="EKT205" s="17"/>
      <c r="EKU205" s="17"/>
      <c r="EKV205" s="17"/>
      <c r="EKW205" s="17"/>
      <c r="EKX205" s="17"/>
      <c r="EKY205" s="17"/>
      <c r="EKZ205" s="17"/>
      <c r="ELA205" s="17"/>
      <c r="ELB205" s="17"/>
      <c r="ELC205" s="17"/>
      <c r="ELD205" s="17"/>
      <c r="ELE205" s="17"/>
      <c r="ELF205" s="17"/>
      <c r="ELG205" s="17"/>
      <c r="ELH205" s="17"/>
      <c r="ELI205" s="17"/>
      <c r="ELJ205" s="17"/>
      <c r="ELK205" s="17"/>
      <c r="ELL205" s="17"/>
      <c r="ELM205" s="17"/>
      <c r="ELN205" s="17"/>
      <c r="ELO205" s="17"/>
      <c r="ELP205" s="17"/>
      <c r="ELQ205" s="17"/>
      <c r="ELR205" s="17"/>
      <c r="ELS205" s="17"/>
      <c r="ELT205" s="17"/>
      <c r="ELU205" s="17"/>
      <c r="ELV205" s="17"/>
      <c r="ELW205" s="17"/>
      <c r="ELX205" s="17"/>
      <c r="ELY205" s="17"/>
      <c r="ELZ205" s="17"/>
      <c r="EMA205" s="17"/>
      <c r="EMB205" s="17"/>
      <c r="EMC205" s="17"/>
      <c r="EMD205" s="17"/>
      <c r="EME205" s="17"/>
      <c r="EMF205" s="17"/>
      <c r="EMG205" s="17"/>
      <c r="EMH205" s="17"/>
      <c r="EMI205" s="17"/>
      <c r="EMJ205" s="17"/>
      <c r="EMK205" s="17"/>
      <c r="EML205" s="17"/>
      <c r="EMM205" s="17"/>
      <c r="EMN205" s="17"/>
      <c r="EMO205" s="17"/>
      <c r="EMP205" s="17"/>
      <c r="EMQ205" s="17"/>
      <c r="EMR205" s="17"/>
      <c r="EMS205" s="17"/>
      <c r="EMT205" s="17"/>
      <c r="EMU205" s="17"/>
      <c r="EMV205" s="17"/>
      <c r="EMW205" s="17"/>
      <c r="EMX205" s="17"/>
      <c r="EMY205" s="17"/>
      <c r="EMZ205" s="17"/>
      <c r="ENA205" s="17"/>
      <c r="ENB205" s="17"/>
      <c r="ENC205" s="17"/>
      <c r="END205" s="17"/>
      <c r="ENE205" s="17"/>
      <c r="ENF205" s="17"/>
      <c r="ENG205" s="17"/>
      <c r="ENH205" s="17"/>
      <c r="ENI205" s="17"/>
      <c r="ENJ205" s="17"/>
      <c r="ENK205" s="17"/>
      <c r="ENL205" s="17"/>
      <c r="ENM205" s="17"/>
      <c r="ENN205" s="17"/>
      <c r="ENO205" s="17"/>
      <c r="ENP205" s="17"/>
      <c r="ENQ205" s="17"/>
      <c r="ENR205" s="17"/>
      <c r="ENS205" s="17"/>
      <c r="ENT205" s="17"/>
      <c r="ENU205" s="17"/>
      <c r="ENV205" s="17"/>
      <c r="ENW205" s="17"/>
      <c r="ENX205" s="17"/>
      <c r="ENY205" s="17"/>
      <c r="ENZ205" s="17"/>
      <c r="EOA205" s="17"/>
      <c r="EOB205" s="17"/>
      <c r="EOC205" s="17"/>
      <c r="EOD205" s="17"/>
      <c r="EOE205" s="17"/>
      <c r="EOF205" s="17"/>
      <c r="EOG205" s="17"/>
      <c r="EOH205" s="17"/>
      <c r="EOI205" s="17"/>
      <c r="EOJ205" s="17"/>
      <c r="EOK205" s="17"/>
      <c r="EOL205" s="17"/>
      <c r="EOM205" s="17"/>
      <c r="EON205" s="17"/>
      <c r="EOO205" s="17"/>
      <c r="EOP205" s="17"/>
      <c r="EOQ205" s="17"/>
      <c r="EOR205" s="17"/>
      <c r="EOS205" s="17"/>
      <c r="EOT205" s="17"/>
      <c r="EOU205" s="17"/>
      <c r="EOV205" s="17"/>
      <c r="EOW205" s="17"/>
      <c r="EOX205" s="17"/>
      <c r="EOY205" s="17"/>
      <c r="EOZ205" s="17"/>
      <c r="EPA205" s="17"/>
      <c r="EPB205" s="17"/>
      <c r="EPC205" s="17"/>
      <c r="EPD205" s="17"/>
      <c r="EPE205" s="17"/>
      <c r="EPF205" s="17"/>
      <c r="EPG205" s="17"/>
      <c r="EPH205" s="17"/>
      <c r="EPI205" s="17"/>
      <c r="EPJ205" s="17"/>
      <c r="EPK205" s="17"/>
      <c r="EPL205" s="17"/>
      <c r="EPM205" s="17"/>
      <c r="EPN205" s="17"/>
      <c r="EPO205" s="17"/>
      <c r="EPP205" s="17"/>
      <c r="EPQ205" s="17"/>
      <c r="EPR205" s="17"/>
      <c r="EPS205" s="17"/>
      <c r="EPT205" s="17"/>
      <c r="EPU205" s="17"/>
      <c r="EPV205" s="17"/>
      <c r="EPW205" s="17"/>
      <c r="EPX205" s="17"/>
      <c r="EPY205" s="17"/>
      <c r="EPZ205" s="17"/>
      <c r="EQA205" s="17"/>
      <c r="EQB205" s="17"/>
      <c r="EQC205" s="17"/>
      <c r="EQD205" s="17"/>
      <c r="EQE205" s="17"/>
      <c r="EQF205" s="17"/>
      <c r="EQG205" s="17"/>
      <c r="EQH205" s="17"/>
      <c r="EQI205" s="17"/>
      <c r="EQJ205" s="17"/>
      <c r="EQK205" s="17"/>
      <c r="EQL205" s="17"/>
      <c r="EQM205" s="17"/>
      <c r="EQN205" s="17"/>
      <c r="EQO205" s="17"/>
      <c r="EQP205" s="17"/>
      <c r="EQQ205" s="17"/>
      <c r="EQR205" s="17"/>
      <c r="EQS205" s="17"/>
      <c r="EQT205" s="17"/>
      <c r="EQU205" s="17"/>
      <c r="EQV205" s="17"/>
      <c r="EQW205" s="17"/>
      <c r="EQX205" s="17"/>
      <c r="EQY205" s="17"/>
      <c r="EQZ205" s="17"/>
      <c r="ERA205" s="17"/>
      <c r="ERB205" s="17"/>
      <c r="ERC205" s="17"/>
      <c r="ERD205" s="17"/>
      <c r="ERE205" s="17"/>
      <c r="ERF205" s="17"/>
      <c r="ERG205" s="17"/>
      <c r="ERH205" s="17"/>
      <c r="ERI205" s="17"/>
      <c r="ERJ205" s="17"/>
      <c r="ERK205" s="17"/>
      <c r="ERL205" s="17"/>
      <c r="ERM205" s="17"/>
      <c r="ERN205" s="17"/>
      <c r="ERO205" s="17"/>
      <c r="ERP205" s="17"/>
      <c r="ERQ205" s="17"/>
      <c r="ERR205" s="17"/>
      <c r="ERS205" s="17"/>
      <c r="ERT205" s="17"/>
      <c r="ERU205" s="17"/>
      <c r="ERV205" s="17"/>
      <c r="ERW205" s="17"/>
      <c r="ERX205" s="17"/>
      <c r="ERY205" s="17"/>
      <c r="ERZ205" s="17"/>
      <c r="ESA205" s="17"/>
      <c r="ESB205" s="17"/>
      <c r="ESC205" s="17"/>
      <c r="ESD205" s="17"/>
      <c r="ESE205" s="17"/>
      <c r="ESF205" s="17"/>
      <c r="ESG205" s="17"/>
      <c r="ESH205" s="17"/>
      <c r="ESI205" s="17"/>
      <c r="ESJ205" s="17"/>
      <c r="ESK205" s="17"/>
      <c r="ESL205" s="17"/>
      <c r="ESM205" s="17"/>
      <c r="ESN205" s="17"/>
      <c r="ESO205" s="17"/>
      <c r="ESP205" s="17"/>
      <c r="ESQ205" s="17"/>
      <c r="ESR205" s="17"/>
      <c r="ESS205" s="17"/>
      <c r="EST205" s="17"/>
      <c r="ESU205" s="17"/>
      <c r="ESV205" s="17"/>
      <c r="ESW205" s="17"/>
      <c r="ESX205" s="17"/>
      <c r="ESY205" s="17"/>
      <c r="ESZ205" s="17"/>
      <c r="ETA205" s="17"/>
      <c r="ETB205" s="17"/>
      <c r="ETC205" s="17"/>
      <c r="ETD205" s="17"/>
      <c r="ETE205" s="17"/>
      <c r="ETF205" s="17"/>
      <c r="ETG205" s="17"/>
      <c r="ETH205" s="17"/>
      <c r="ETI205" s="17"/>
      <c r="ETJ205" s="17"/>
      <c r="ETK205" s="17"/>
      <c r="ETL205" s="17"/>
      <c r="ETM205" s="17"/>
      <c r="ETN205" s="17"/>
      <c r="ETO205" s="17"/>
      <c r="ETP205" s="17"/>
      <c r="ETQ205" s="17"/>
      <c r="ETR205" s="17"/>
      <c r="ETS205" s="17"/>
      <c r="ETT205" s="17"/>
      <c r="ETU205" s="17"/>
      <c r="ETV205" s="17"/>
      <c r="ETW205" s="17"/>
      <c r="ETX205" s="17"/>
      <c r="ETY205" s="17"/>
      <c r="ETZ205" s="17"/>
      <c r="EUA205" s="17"/>
      <c r="EUB205" s="17"/>
      <c r="EUC205" s="17"/>
      <c r="EUD205" s="17"/>
      <c r="EUE205" s="17"/>
      <c r="EUF205" s="17"/>
      <c r="EUG205" s="17"/>
      <c r="EUH205" s="17"/>
      <c r="EUI205" s="17"/>
      <c r="EUJ205" s="17"/>
      <c r="EUK205" s="17"/>
      <c r="EUL205" s="17"/>
      <c r="EUM205" s="17"/>
      <c r="EUN205" s="17"/>
      <c r="EUO205" s="17"/>
      <c r="EUP205" s="17"/>
      <c r="EUQ205" s="17"/>
      <c r="EUR205" s="17"/>
      <c r="EUS205" s="17"/>
      <c r="EUT205" s="17"/>
      <c r="EUU205" s="17"/>
      <c r="EUV205" s="17"/>
      <c r="EUW205" s="17"/>
      <c r="EUX205" s="17"/>
      <c r="EUY205" s="17"/>
      <c r="EUZ205" s="17"/>
      <c r="EVA205" s="17"/>
      <c r="EVB205" s="17"/>
      <c r="EVC205" s="17"/>
      <c r="EVD205" s="17"/>
      <c r="EVE205" s="17"/>
      <c r="EVF205" s="17"/>
      <c r="EVG205" s="17"/>
      <c r="EVH205" s="17"/>
      <c r="EVI205" s="17"/>
      <c r="EVJ205" s="17"/>
      <c r="EVK205" s="17"/>
      <c r="EVL205" s="17"/>
      <c r="EVM205" s="17"/>
      <c r="EVN205" s="17"/>
      <c r="EVO205" s="17"/>
      <c r="EVP205" s="17"/>
      <c r="EVQ205" s="17"/>
      <c r="EVR205" s="17"/>
      <c r="EVS205" s="17"/>
      <c r="EVT205" s="17"/>
      <c r="EVU205" s="17"/>
      <c r="EVV205" s="17"/>
      <c r="EVW205" s="17"/>
      <c r="EVX205" s="17"/>
      <c r="EVY205" s="17"/>
      <c r="EVZ205" s="17"/>
      <c r="EWA205" s="17"/>
      <c r="EWB205" s="17"/>
      <c r="EWC205" s="17"/>
      <c r="EWD205" s="17"/>
      <c r="EWE205" s="17"/>
      <c r="EWF205" s="17"/>
      <c r="EWG205" s="17"/>
      <c r="EWH205" s="17"/>
      <c r="EWI205" s="17"/>
      <c r="EWJ205" s="17"/>
      <c r="EWK205" s="17"/>
      <c r="EWL205" s="17"/>
      <c r="EWM205" s="17"/>
      <c r="EWN205" s="17"/>
      <c r="EWO205" s="17"/>
      <c r="EWP205" s="17"/>
      <c r="EWQ205" s="17"/>
      <c r="EWR205" s="17"/>
      <c r="EWS205" s="17"/>
      <c r="EWT205" s="17"/>
      <c r="EWU205" s="17"/>
      <c r="EWV205" s="17"/>
      <c r="EWW205" s="17"/>
      <c r="EWX205" s="17"/>
      <c r="EWY205" s="17"/>
      <c r="EWZ205" s="17"/>
      <c r="EXA205" s="17"/>
      <c r="EXB205" s="17"/>
      <c r="EXC205" s="17"/>
      <c r="EXD205" s="17"/>
      <c r="EXE205" s="17"/>
      <c r="EXF205" s="17"/>
      <c r="EXG205" s="17"/>
      <c r="EXH205" s="17"/>
      <c r="EXI205" s="17"/>
      <c r="EXJ205" s="17"/>
      <c r="EXK205" s="17"/>
      <c r="EXL205" s="17"/>
      <c r="EXM205" s="17"/>
      <c r="EXN205" s="17"/>
      <c r="EXO205" s="17"/>
      <c r="EXP205" s="17"/>
      <c r="EXQ205" s="17"/>
      <c r="EXR205" s="17"/>
      <c r="EXS205" s="17"/>
      <c r="EXT205" s="17"/>
      <c r="EXU205" s="17"/>
      <c r="EXV205" s="17"/>
      <c r="EXW205" s="17"/>
      <c r="EXX205" s="17"/>
      <c r="EXY205" s="17"/>
      <c r="EXZ205" s="17"/>
      <c r="EYA205" s="17"/>
      <c r="EYB205" s="17"/>
      <c r="EYC205" s="17"/>
      <c r="EYD205" s="17"/>
      <c r="EYE205" s="17"/>
      <c r="EYF205" s="17"/>
      <c r="EYG205" s="17"/>
      <c r="EYH205" s="17"/>
      <c r="EYI205" s="17"/>
      <c r="EYJ205" s="17"/>
      <c r="EYK205" s="17"/>
      <c r="EYL205" s="17"/>
      <c r="EYM205" s="17"/>
      <c r="EYN205" s="17"/>
      <c r="EYO205" s="17"/>
      <c r="EYP205" s="17"/>
      <c r="EYQ205" s="17"/>
      <c r="EYR205" s="17"/>
      <c r="EYS205" s="17"/>
      <c r="EYT205" s="17"/>
      <c r="EYU205" s="17"/>
      <c r="EYV205" s="17"/>
      <c r="EYW205" s="17"/>
      <c r="EYX205" s="17"/>
      <c r="EYY205" s="17"/>
      <c r="EYZ205" s="17"/>
      <c r="EZA205" s="17"/>
      <c r="EZB205" s="17"/>
      <c r="EZC205" s="17"/>
      <c r="EZD205" s="17"/>
      <c r="EZE205" s="17"/>
      <c r="EZF205" s="17"/>
      <c r="EZG205" s="17"/>
      <c r="EZH205" s="17"/>
      <c r="EZI205" s="17"/>
      <c r="EZJ205" s="17"/>
      <c r="EZK205" s="17"/>
      <c r="EZL205" s="17"/>
      <c r="EZM205" s="17"/>
      <c r="EZN205" s="17"/>
      <c r="EZO205" s="17"/>
      <c r="EZP205" s="17"/>
      <c r="EZQ205" s="17"/>
      <c r="EZR205" s="17"/>
      <c r="EZS205" s="17"/>
      <c r="EZT205" s="17"/>
      <c r="EZU205" s="17"/>
      <c r="EZV205" s="17"/>
      <c r="EZW205" s="17"/>
      <c r="EZX205" s="17"/>
      <c r="EZY205" s="17"/>
      <c r="EZZ205" s="17"/>
      <c r="FAA205" s="17"/>
      <c r="FAB205" s="17"/>
      <c r="FAC205" s="17"/>
      <c r="FAD205" s="17"/>
      <c r="FAE205" s="17"/>
      <c r="FAF205" s="17"/>
      <c r="FAG205" s="17"/>
      <c r="FAH205" s="17"/>
      <c r="FAI205" s="17"/>
      <c r="FAJ205" s="17"/>
      <c r="FAK205" s="17"/>
      <c r="FAL205" s="17"/>
      <c r="FAM205" s="17"/>
      <c r="FAN205" s="17"/>
      <c r="FAO205" s="17"/>
      <c r="FAP205" s="17"/>
      <c r="FAQ205" s="17"/>
      <c r="FAR205" s="17"/>
      <c r="FAS205" s="17"/>
      <c r="FAT205" s="17"/>
      <c r="FAU205" s="17"/>
      <c r="FAV205" s="17"/>
      <c r="FAW205" s="17"/>
      <c r="FAX205" s="17"/>
      <c r="FAY205" s="17"/>
      <c r="FAZ205" s="17"/>
      <c r="FBA205" s="17"/>
      <c r="FBB205" s="17"/>
      <c r="FBC205" s="17"/>
      <c r="FBD205" s="17"/>
      <c r="FBE205" s="17"/>
      <c r="FBF205" s="17"/>
      <c r="FBG205" s="17"/>
      <c r="FBH205" s="17"/>
      <c r="FBI205" s="17"/>
      <c r="FBJ205" s="17"/>
      <c r="FBK205" s="17"/>
      <c r="FBL205" s="17"/>
      <c r="FBM205" s="17"/>
      <c r="FBN205" s="17"/>
      <c r="FBO205" s="17"/>
      <c r="FBP205" s="17"/>
      <c r="FBQ205" s="17"/>
      <c r="FBR205" s="17"/>
      <c r="FBS205" s="17"/>
      <c r="FBT205" s="17"/>
      <c r="FBU205" s="17"/>
      <c r="FBV205" s="17"/>
      <c r="FBW205" s="17"/>
      <c r="FBX205" s="17"/>
      <c r="FBY205" s="17"/>
      <c r="FBZ205" s="17"/>
      <c r="FCA205" s="17"/>
      <c r="FCB205" s="17"/>
      <c r="FCC205" s="17"/>
      <c r="FCD205" s="17"/>
      <c r="FCE205" s="17"/>
      <c r="FCF205" s="17"/>
      <c r="FCG205" s="17"/>
      <c r="FCH205" s="17"/>
      <c r="FCI205" s="17"/>
      <c r="FCJ205" s="17"/>
      <c r="FCK205" s="17"/>
      <c r="FCL205" s="17"/>
      <c r="FCM205" s="17"/>
      <c r="FCN205" s="17"/>
      <c r="FCO205" s="17"/>
      <c r="FCP205" s="17"/>
      <c r="FCQ205" s="17"/>
      <c r="FCR205" s="17"/>
      <c r="FCS205" s="17"/>
      <c r="FCT205" s="17"/>
      <c r="FCU205" s="17"/>
      <c r="FCV205" s="17"/>
      <c r="FCW205" s="17"/>
      <c r="FCX205" s="17"/>
      <c r="FCY205" s="17"/>
      <c r="FCZ205" s="17"/>
      <c r="FDA205" s="17"/>
      <c r="FDB205" s="17"/>
      <c r="FDC205" s="17"/>
      <c r="FDD205" s="17"/>
      <c r="FDE205" s="17"/>
      <c r="FDF205" s="17"/>
      <c r="FDG205" s="17"/>
      <c r="FDH205" s="17"/>
      <c r="FDI205" s="17"/>
      <c r="FDJ205" s="17"/>
      <c r="FDK205" s="17"/>
      <c r="FDL205" s="17"/>
      <c r="FDM205" s="17"/>
      <c r="FDN205" s="17"/>
      <c r="FDO205" s="17"/>
      <c r="FDP205" s="17"/>
      <c r="FDQ205" s="17"/>
      <c r="FDR205" s="17"/>
      <c r="FDS205" s="17"/>
      <c r="FDT205" s="17"/>
      <c r="FDU205" s="17"/>
      <c r="FDV205" s="17"/>
      <c r="FDW205" s="17"/>
      <c r="FDX205" s="17"/>
      <c r="FDY205" s="17"/>
      <c r="FDZ205" s="17"/>
      <c r="FEA205" s="17"/>
      <c r="FEB205" s="17"/>
      <c r="FEC205" s="17"/>
      <c r="FED205" s="17"/>
      <c r="FEE205" s="17"/>
      <c r="FEF205" s="17"/>
      <c r="FEG205" s="17"/>
      <c r="FEH205" s="17"/>
      <c r="FEI205" s="17"/>
      <c r="FEJ205" s="17"/>
      <c r="FEK205" s="17"/>
      <c r="FEL205" s="17"/>
      <c r="FEM205" s="17"/>
      <c r="FEN205" s="17"/>
      <c r="FEO205" s="17"/>
      <c r="FEP205" s="17"/>
      <c r="FEQ205" s="17"/>
      <c r="FER205" s="17"/>
      <c r="FES205" s="17"/>
      <c r="FET205" s="17"/>
      <c r="FEU205" s="17"/>
      <c r="FEV205" s="17"/>
      <c r="FEW205" s="17"/>
      <c r="FEX205" s="17"/>
      <c r="FEY205" s="17"/>
      <c r="FEZ205" s="17"/>
      <c r="FFA205" s="17"/>
      <c r="FFB205" s="17"/>
      <c r="FFC205" s="17"/>
      <c r="FFD205" s="17"/>
      <c r="FFE205" s="17"/>
      <c r="FFF205" s="17"/>
      <c r="FFG205" s="17"/>
      <c r="FFH205" s="17"/>
      <c r="FFI205" s="17"/>
      <c r="FFJ205" s="17"/>
      <c r="FFK205" s="17"/>
      <c r="FFL205" s="17"/>
      <c r="FFM205" s="17"/>
      <c r="FFN205" s="17"/>
      <c r="FFO205" s="17"/>
      <c r="FFP205" s="17"/>
      <c r="FFQ205" s="17"/>
      <c r="FFR205" s="17"/>
      <c r="FFS205" s="17"/>
      <c r="FFT205" s="17"/>
      <c r="FFU205" s="17"/>
      <c r="FFV205" s="17"/>
      <c r="FFW205" s="17"/>
      <c r="FFX205" s="17"/>
      <c r="FFY205" s="17"/>
      <c r="FFZ205" s="17"/>
      <c r="FGA205" s="17"/>
      <c r="FGB205" s="17"/>
      <c r="FGC205" s="17"/>
      <c r="FGD205" s="17"/>
      <c r="FGE205" s="17"/>
      <c r="FGF205" s="17"/>
      <c r="FGG205" s="17"/>
      <c r="FGH205" s="17"/>
      <c r="FGI205" s="17"/>
      <c r="FGJ205" s="17"/>
      <c r="FGK205" s="17"/>
      <c r="FGL205" s="17"/>
      <c r="FGM205" s="17"/>
      <c r="FGN205" s="17"/>
      <c r="FGO205" s="17"/>
      <c r="FGP205" s="17"/>
      <c r="FGQ205" s="17"/>
      <c r="FGR205" s="17"/>
      <c r="FGS205" s="17"/>
      <c r="FGT205" s="17"/>
      <c r="FGU205" s="17"/>
      <c r="FGV205" s="17"/>
      <c r="FGW205" s="17"/>
      <c r="FGX205" s="17"/>
      <c r="FGY205" s="17"/>
      <c r="FGZ205" s="17"/>
      <c r="FHA205" s="17"/>
      <c r="FHB205" s="17"/>
      <c r="FHC205" s="17"/>
      <c r="FHD205" s="17"/>
      <c r="FHE205" s="17"/>
      <c r="FHF205" s="17"/>
      <c r="FHG205" s="17"/>
      <c r="FHH205" s="17"/>
      <c r="FHI205" s="17"/>
      <c r="FHJ205" s="17"/>
      <c r="FHK205" s="17"/>
      <c r="FHL205" s="17"/>
      <c r="FHM205" s="17"/>
      <c r="FHN205" s="17"/>
      <c r="FHO205" s="17"/>
      <c r="FHP205" s="17"/>
      <c r="FHQ205" s="17"/>
      <c r="FHR205" s="17"/>
      <c r="FHS205" s="17"/>
      <c r="FHT205" s="17"/>
      <c r="FHU205" s="17"/>
      <c r="FHV205" s="17"/>
      <c r="FHW205" s="17"/>
      <c r="FHX205" s="17"/>
      <c r="FHY205" s="17"/>
      <c r="FHZ205" s="17"/>
      <c r="FIA205" s="17"/>
      <c r="FIB205" s="17"/>
      <c r="FIC205" s="17"/>
      <c r="FID205" s="17"/>
      <c r="FIE205" s="17"/>
      <c r="FIF205" s="17"/>
      <c r="FIG205" s="17"/>
      <c r="FIH205" s="17"/>
      <c r="FII205" s="17"/>
      <c r="FIJ205" s="17"/>
      <c r="FIK205" s="17"/>
      <c r="FIL205" s="17"/>
      <c r="FIM205" s="17"/>
      <c r="FIN205" s="17"/>
      <c r="FIO205" s="17"/>
      <c r="FIP205" s="17"/>
      <c r="FIQ205" s="17"/>
      <c r="FIR205" s="17"/>
      <c r="FIS205" s="17"/>
      <c r="FIT205" s="17"/>
      <c r="FIU205" s="17"/>
      <c r="FIV205" s="17"/>
      <c r="FIW205" s="17"/>
      <c r="FIX205" s="17"/>
      <c r="FIY205" s="17"/>
      <c r="FIZ205" s="17"/>
      <c r="FJA205" s="17"/>
      <c r="FJB205" s="17"/>
      <c r="FJC205" s="17"/>
      <c r="FJD205" s="17"/>
      <c r="FJE205" s="17"/>
      <c r="FJF205" s="17"/>
      <c r="FJG205" s="17"/>
      <c r="FJH205" s="17"/>
      <c r="FJI205" s="17"/>
      <c r="FJJ205" s="17"/>
      <c r="FJK205" s="17"/>
      <c r="FJL205" s="17"/>
      <c r="FJM205" s="17"/>
      <c r="FJN205" s="17"/>
      <c r="FJO205" s="17"/>
      <c r="FJP205" s="17"/>
      <c r="FJQ205" s="17"/>
      <c r="FJR205" s="17"/>
      <c r="FJS205" s="17"/>
      <c r="FJT205" s="17"/>
      <c r="FJU205" s="17"/>
      <c r="FJV205" s="17"/>
      <c r="FJW205" s="17"/>
      <c r="FJX205" s="17"/>
      <c r="FJY205" s="17"/>
      <c r="FJZ205" s="17"/>
      <c r="FKA205" s="17"/>
      <c r="FKB205" s="17"/>
      <c r="FKC205" s="17"/>
      <c r="FKD205" s="17"/>
      <c r="FKE205" s="17"/>
      <c r="FKF205" s="17"/>
      <c r="FKG205" s="17"/>
      <c r="FKH205" s="17"/>
      <c r="FKI205" s="17"/>
      <c r="FKJ205" s="17"/>
      <c r="FKK205" s="17"/>
      <c r="FKL205" s="17"/>
      <c r="FKM205" s="17"/>
      <c r="FKN205" s="17"/>
      <c r="FKO205" s="17"/>
      <c r="FKP205" s="17"/>
      <c r="FKQ205" s="17"/>
      <c r="FKR205" s="17"/>
      <c r="FKS205" s="17"/>
      <c r="FKT205" s="17"/>
      <c r="FKU205" s="17"/>
      <c r="FKV205" s="17"/>
      <c r="FKW205" s="17"/>
      <c r="FKX205" s="17"/>
      <c r="FKY205" s="17"/>
      <c r="FKZ205" s="17"/>
      <c r="FLA205" s="17"/>
      <c r="FLB205" s="17"/>
      <c r="FLC205" s="17"/>
      <c r="FLD205" s="17"/>
      <c r="FLE205" s="17"/>
      <c r="FLF205" s="17"/>
      <c r="FLG205" s="17"/>
      <c r="FLH205" s="17"/>
      <c r="FLI205" s="17"/>
      <c r="FLJ205" s="17"/>
      <c r="FLK205" s="17"/>
      <c r="FLL205" s="17"/>
      <c r="FLM205" s="17"/>
      <c r="FLN205" s="17"/>
      <c r="FLO205" s="17"/>
      <c r="FLP205" s="17"/>
      <c r="FLQ205" s="17"/>
      <c r="FLR205" s="17"/>
      <c r="FLS205" s="17"/>
      <c r="FLT205" s="17"/>
      <c r="FLU205" s="17"/>
      <c r="FLV205" s="17"/>
      <c r="FLW205" s="17"/>
      <c r="FLX205" s="17"/>
      <c r="FLY205" s="17"/>
      <c r="FLZ205" s="17"/>
      <c r="FMA205" s="17"/>
      <c r="FMB205" s="17"/>
      <c r="FMC205" s="17"/>
      <c r="FMD205" s="17"/>
      <c r="FME205" s="17"/>
      <c r="FMF205" s="17"/>
      <c r="FMG205" s="17"/>
      <c r="FMH205" s="17"/>
      <c r="FMI205" s="17"/>
      <c r="FMJ205" s="17"/>
      <c r="FMK205" s="17"/>
      <c r="FML205" s="17"/>
      <c r="FMM205" s="17"/>
      <c r="FMN205" s="17"/>
      <c r="FMO205" s="17"/>
      <c r="FMP205" s="17"/>
      <c r="FMQ205" s="17"/>
      <c r="FMR205" s="17"/>
      <c r="FMS205" s="17"/>
      <c r="FMT205" s="17"/>
      <c r="FMU205" s="17"/>
      <c r="FMV205" s="17"/>
      <c r="FMW205" s="17"/>
      <c r="FMX205" s="17"/>
      <c r="FMY205" s="17"/>
      <c r="FMZ205" s="17"/>
      <c r="FNA205" s="17"/>
      <c r="FNB205" s="17"/>
      <c r="FNC205" s="17"/>
      <c r="FND205" s="17"/>
      <c r="FNE205" s="17"/>
      <c r="FNF205" s="17"/>
      <c r="FNG205" s="17"/>
      <c r="FNH205" s="17"/>
      <c r="FNI205" s="17"/>
      <c r="FNJ205" s="17"/>
      <c r="FNK205" s="17"/>
      <c r="FNL205" s="17"/>
      <c r="FNM205" s="17"/>
      <c r="FNN205" s="17"/>
      <c r="FNO205" s="17"/>
      <c r="FNP205" s="17"/>
      <c r="FNQ205" s="17"/>
      <c r="FNR205" s="17"/>
      <c r="FNS205" s="17"/>
      <c r="FNT205" s="17"/>
      <c r="FNU205" s="17"/>
      <c r="FNV205" s="17"/>
      <c r="FNW205" s="17"/>
      <c r="FNX205" s="17"/>
      <c r="FNY205" s="17"/>
      <c r="FNZ205" s="17"/>
      <c r="FOA205" s="17"/>
      <c r="FOB205" s="17"/>
      <c r="FOC205" s="17"/>
      <c r="FOD205" s="17"/>
      <c r="FOE205" s="17"/>
      <c r="FOF205" s="17"/>
      <c r="FOG205" s="17"/>
      <c r="FOH205" s="17"/>
      <c r="FOI205" s="17"/>
      <c r="FOJ205" s="17"/>
      <c r="FOK205" s="17"/>
      <c r="FOL205" s="17"/>
      <c r="FOM205" s="17"/>
      <c r="FON205" s="17"/>
      <c r="FOO205" s="17"/>
      <c r="FOP205" s="17"/>
      <c r="FOQ205" s="17"/>
      <c r="FOR205" s="17"/>
      <c r="FOS205" s="17"/>
      <c r="FOT205" s="17"/>
      <c r="FOU205" s="17"/>
      <c r="FOV205" s="17"/>
      <c r="FOW205" s="17"/>
      <c r="FOX205" s="17"/>
      <c r="FOY205" s="17"/>
      <c r="FOZ205" s="17"/>
      <c r="FPA205" s="17"/>
      <c r="FPB205" s="17"/>
      <c r="FPC205" s="17"/>
      <c r="FPD205" s="17"/>
      <c r="FPE205" s="17"/>
      <c r="FPF205" s="17"/>
      <c r="FPG205" s="17"/>
      <c r="FPH205" s="17"/>
      <c r="FPI205" s="17"/>
      <c r="FPJ205" s="17"/>
      <c r="FPK205" s="17"/>
      <c r="FPL205" s="17"/>
      <c r="FPM205" s="17"/>
      <c r="FPN205" s="17"/>
      <c r="FPO205" s="17"/>
      <c r="FPP205" s="17"/>
      <c r="FPQ205" s="17"/>
      <c r="FPR205" s="17"/>
      <c r="FPS205" s="17"/>
      <c r="FPT205" s="17"/>
      <c r="FPU205" s="17"/>
      <c r="FPV205" s="17"/>
      <c r="FPW205" s="17"/>
      <c r="FPX205" s="17"/>
      <c r="FPY205" s="17"/>
      <c r="FPZ205" s="17"/>
      <c r="FQA205" s="17"/>
      <c r="FQB205" s="17"/>
      <c r="FQC205" s="17"/>
      <c r="FQD205" s="17"/>
      <c r="FQE205" s="17"/>
      <c r="FQF205" s="17"/>
      <c r="FQG205" s="17"/>
      <c r="FQH205" s="17"/>
      <c r="FQI205" s="17"/>
      <c r="FQJ205" s="17"/>
      <c r="FQK205" s="17"/>
      <c r="FQL205" s="17"/>
      <c r="FQM205" s="17"/>
      <c r="FQN205" s="17"/>
      <c r="FQO205" s="17"/>
      <c r="FQP205" s="17"/>
      <c r="FQQ205" s="17"/>
      <c r="FQR205" s="17"/>
      <c r="FQS205" s="17"/>
      <c r="FQT205" s="17"/>
      <c r="FQU205" s="17"/>
      <c r="FQV205" s="17"/>
      <c r="FQW205" s="17"/>
      <c r="FQX205" s="17"/>
      <c r="FQY205" s="17"/>
      <c r="FQZ205" s="17"/>
      <c r="FRA205" s="17"/>
      <c r="FRB205" s="17"/>
      <c r="FRC205" s="17"/>
      <c r="FRD205" s="17"/>
      <c r="FRE205" s="17"/>
      <c r="FRF205" s="17"/>
      <c r="FRG205" s="17"/>
      <c r="FRH205" s="17"/>
      <c r="FRI205" s="17"/>
      <c r="FRJ205" s="17"/>
      <c r="FRK205" s="17"/>
      <c r="FRL205" s="17"/>
      <c r="FRM205" s="17"/>
      <c r="FRN205" s="17"/>
      <c r="FRO205" s="17"/>
      <c r="FRP205" s="17"/>
      <c r="FRQ205" s="17"/>
      <c r="FRR205" s="17"/>
      <c r="FRS205" s="17"/>
      <c r="FRT205" s="17"/>
      <c r="FRU205" s="17"/>
      <c r="FRV205" s="17"/>
      <c r="FRW205" s="17"/>
      <c r="FRX205" s="17"/>
      <c r="FRY205" s="17"/>
      <c r="FRZ205" s="17"/>
      <c r="FSA205" s="17"/>
      <c r="FSB205" s="17"/>
      <c r="FSC205" s="17"/>
      <c r="FSD205" s="17"/>
      <c r="FSE205" s="17"/>
      <c r="FSF205" s="17"/>
      <c r="FSG205" s="17"/>
      <c r="FSH205" s="17"/>
      <c r="FSI205" s="17"/>
      <c r="FSJ205" s="17"/>
      <c r="FSK205" s="17"/>
      <c r="FSL205" s="17"/>
      <c r="FSM205" s="17"/>
      <c r="FSN205" s="17"/>
      <c r="FSO205" s="17"/>
      <c r="FSP205" s="17"/>
      <c r="FSQ205" s="17"/>
      <c r="FSR205" s="17"/>
      <c r="FSS205" s="17"/>
      <c r="FST205" s="17"/>
      <c r="FSU205" s="17"/>
      <c r="FSV205" s="17"/>
      <c r="FSW205" s="17"/>
      <c r="FSX205" s="17"/>
      <c r="FSY205" s="17"/>
      <c r="FSZ205" s="17"/>
      <c r="FTA205" s="17"/>
      <c r="FTB205" s="17"/>
      <c r="FTC205" s="17"/>
      <c r="FTD205" s="17"/>
      <c r="FTE205" s="17"/>
      <c r="FTF205" s="17"/>
      <c r="FTG205" s="17"/>
      <c r="FTH205" s="17"/>
      <c r="FTI205" s="17"/>
      <c r="FTJ205" s="17"/>
      <c r="FTK205" s="17"/>
      <c r="FTL205" s="17"/>
      <c r="FTM205" s="17"/>
      <c r="FTN205" s="17"/>
      <c r="FTO205" s="17"/>
      <c r="FTP205" s="17"/>
      <c r="FTQ205" s="17"/>
      <c r="FTR205" s="17"/>
      <c r="FTS205" s="17"/>
      <c r="FTT205" s="17"/>
      <c r="FTU205" s="17"/>
      <c r="FTV205" s="17"/>
      <c r="FTW205" s="17"/>
      <c r="FTX205" s="17"/>
      <c r="FTY205" s="17"/>
      <c r="FTZ205" s="17"/>
      <c r="FUA205" s="17"/>
      <c r="FUB205" s="17"/>
      <c r="FUC205" s="17"/>
      <c r="FUD205" s="17"/>
      <c r="FUE205" s="17"/>
      <c r="FUF205" s="17"/>
      <c r="FUG205" s="17"/>
      <c r="FUH205" s="17"/>
      <c r="FUI205" s="17"/>
      <c r="FUJ205" s="17"/>
      <c r="FUK205" s="17"/>
      <c r="FUL205" s="17"/>
      <c r="FUM205" s="17"/>
      <c r="FUN205" s="17"/>
      <c r="FUO205" s="17"/>
      <c r="FUP205" s="17"/>
      <c r="FUQ205" s="17"/>
      <c r="FUR205" s="17"/>
      <c r="FUS205" s="17"/>
      <c r="FUT205" s="17"/>
      <c r="FUU205" s="17"/>
      <c r="FUV205" s="17"/>
      <c r="FUW205" s="17"/>
      <c r="FUX205" s="17"/>
      <c r="FUY205" s="17"/>
      <c r="FUZ205" s="17"/>
      <c r="FVA205" s="17"/>
      <c r="FVB205" s="17"/>
      <c r="FVC205" s="17"/>
      <c r="FVD205" s="17"/>
      <c r="FVE205" s="17"/>
      <c r="FVF205" s="17"/>
      <c r="FVG205" s="17"/>
      <c r="FVH205" s="17"/>
      <c r="FVI205" s="17"/>
      <c r="FVJ205" s="17"/>
      <c r="FVK205" s="17"/>
      <c r="FVL205" s="17"/>
      <c r="FVM205" s="17"/>
      <c r="FVN205" s="17"/>
      <c r="FVO205" s="17"/>
      <c r="FVP205" s="17"/>
      <c r="FVQ205" s="17"/>
      <c r="FVR205" s="17"/>
      <c r="FVS205" s="17"/>
      <c r="FVT205" s="17"/>
      <c r="FVU205" s="17"/>
      <c r="FVV205" s="17"/>
      <c r="FVW205" s="17"/>
      <c r="FVX205" s="17"/>
      <c r="FVY205" s="17"/>
      <c r="FVZ205" s="17"/>
      <c r="FWA205" s="17"/>
      <c r="FWB205" s="17"/>
      <c r="FWC205" s="17"/>
      <c r="FWD205" s="17"/>
      <c r="FWE205" s="17"/>
      <c r="FWF205" s="17"/>
      <c r="FWG205" s="17"/>
      <c r="FWH205" s="17"/>
      <c r="FWI205" s="17"/>
      <c r="FWJ205" s="17"/>
      <c r="FWK205" s="17"/>
      <c r="FWL205" s="17"/>
      <c r="FWM205" s="17"/>
      <c r="FWN205" s="17"/>
      <c r="FWO205" s="17"/>
      <c r="FWP205" s="17"/>
      <c r="FWQ205" s="17"/>
      <c r="FWR205" s="17"/>
      <c r="FWS205" s="17"/>
      <c r="FWT205" s="17"/>
      <c r="FWU205" s="17"/>
      <c r="FWV205" s="17"/>
      <c r="FWW205" s="17"/>
      <c r="FWX205" s="17"/>
      <c r="FWY205" s="17"/>
      <c r="FWZ205" s="17"/>
      <c r="FXA205" s="17"/>
      <c r="FXB205" s="17"/>
      <c r="FXC205" s="17"/>
      <c r="FXD205" s="17"/>
      <c r="FXE205" s="17"/>
      <c r="FXF205" s="17"/>
      <c r="FXG205" s="17"/>
      <c r="FXH205" s="17"/>
      <c r="FXI205" s="17"/>
      <c r="FXJ205" s="17"/>
      <c r="FXK205" s="17"/>
      <c r="FXL205" s="17"/>
      <c r="FXM205" s="17"/>
      <c r="FXN205" s="17"/>
      <c r="FXO205" s="17"/>
      <c r="FXP205" s="17"/>
      <c r="FXQ205" s="17"/>
      <c r="FXR205" s="17"/>
      <c r="FXS205" s="17"/>
      <c r="FXT205" s="17"/>
      <c r="FXU205" s="17"/>
      <c r="FXV205" s="17"/>
      <c r="FXW205" s="17"/>
      <c r="FXX205" s="17"/>
      <c r="FXY205" s="17"/>
      <c r="FXZ205" s="17"/>
      <c r="FYA205" s="17"/>
      <c r="FYB205" s="17"/>
      <c r="FYC205" s="17"/>
      <c r="FYD205" s="17"/>
      <c r="FYE205" s="17"/>
      <c r="FYF205" s="17"/>
      <c r="FYG205" s="17"/>
      <c r="FYH205" s="17"/>
      <c r="FYI205" s="17"/>
      <c r="FYJ205" s="17"/>
      <c r="FYK205" s="17"/>
      <c r="FYL205" s="17"/>
      <c r="FYM205" s="17"/>
      <c r="FYN205" s="17"/>
      <c r="FYO205" s="17"/>
      <c r="FYP205" s="17"/>
      <c r="FYQ205" s="17"/>
      <c r="FYR205" s="17"/>
      <c r="FYS205" s="17"/>
      <c r="FYT205" s="17"/>
      <c r="FYU205" s="17"/>
      <c r="FYV205" s="17"/>
      <c r="FYW205" s="17"/>
      <c r="FYX205" s="17"/>
      <c r="FYY205" s="17"/>
      <c r="FYZ205" s="17"/>
      <c r="FZA205" s="17"/>
      <c r="FZB205" s="17"/>
      <c r="FZC205" s="17"/>
      <c r="FZD205" s="17"/>
      <c r="FZE205" s="17"/>
      <c r="FZF205" s="17"/>
      <c r="FZG205" s="17"/>
      <c r="FZH205" s="17"/>
      <c r="FZI205" s="17"/>
      <c r="FZJ205" s="17"/>
      <c r="FZK205" s="17"/>
      <c r="FZL205" s="17"/>
      <c r="FZM205" s="17"/>
      <c r="FZN205" s="17"/>
      <c r="FZO205" s="17"/>
      <c r="FZP205" s="17"/>
      <c r="FZQ205" s="17"/>
      <c r="FZR205" s="17"/>
      <c r="FZS205" s="17"/>
      <c r="FZT205" s="17"/>
      <c r="FZU205" s="17"/>
      <c r="FZV205" s="17"/>
      <c r="FZW205" s="17"/>
      <c r="FZX205" s="17"/>
      <c r="FZY205" s="17"/>
      <c r="FZZ205" s="17"/>
      <c r="GAA205" s="17"/>
      <c r="GAB205" s="17"/>
      <c r="GAC205" s="17"/>
      <c r="GAD205" s="17"/>
      <c r="GAE205" s="17"/>
      <c r="GAF205" s="17"/>
      <c r="GAG205" s="17"/>
      <c r="GAH205" s="17"/>
      <c r="GAI205" s="17"/>
      <c r="GAJ205" s="17"/>
      <c r="GAK205" s="17"/>
      <c r="GAL205" s="17"/>
      <c r="GAM205" s="17"/>
      <c r="GAN205" s="17"/>
      <c r="GAO205" s="17"/>
      <c r="GAP205" s="17"/>
      <c r="GAQ205" s="17"/>
      <c r="GAR205" s="17"/>
      <c r="GAS205" s="17"/>
      <c r="GAT205" s="17"/>
      <c r="GAU205" s="17"/>
      <c r="GAV205" s="17"/>
      <c r="GAW205" s="17"/>
      <c r="GAX205" s="17"/>
      <c r="GAY205" s="17"/>
      <c r="GAZ205" s="17"/>
      <c r="GBA205" s="17"/>
      <c r="GBB205" s="17"/>
      <c r="GBC205" s="17"/>
      <c r="GBD205" s="17"/>
      <c r="GBE205" s="17"/>
      <c r="GBF205" s="17"/>
      <c r="GBG205" s="17"/>
      <c r="GBH205" s="17"/>
      <c r="GBI205" s="17"/>
      <c r="GBJ205" s="17"/>
      <c r="GBK205" s="17"/>
      <c r="GBL205" s="17"/>
      <c r="GBM205" s="17"/>
      <c r="GBN205" s="17"/>
      <c r="GBO205" s="17"/>
      <c r="GBP205" s="17"/>
      <c r="GBQ205" s="17"/>
      <c r="GBR205" s="17"/>
      <c r="GBS205" s="17"/>
      <c r="GBT205" s="17"/>
      <c r="GBU205" s="17"/>
      <c r="GBV205" s="17"/>
      <c r="GBW205" s="17"/>
      <c r="GBX205" s="17"/>
      <c r="GBY205" s="17"/>
      <c r="GBZ205" s="17"/>
      <c r="GCA205" s="17"/>
      <c r="GCB205" s="17"/>
      <c r="GCC205" s="17"/>
      <c r="GCD205" s="17"/>
      <c r="GCE205" s="17"/>
      <c r="GCF205" s="17"/>
      <c r="GCG205" s="17"/>
      <c r="GCH205" s="17"/>
      <c r="GCI205" s="17"/>
      <c r="GCJ205" s="17"/>
      <c r="GCK205" s="17"/>
      <c r="GCL205" s="17"/>
      <c r="GCM205" s="17"/>
      <c r="GCN205" s="17"/>
      <c r="GCO205" s="17"/>
      <c r="GCP205" s="17"/>
      <c r="GCQ205" s="17"/>
      <c r="GCR205" s="17"/>
      <c r="GCS205" s="17"/>
      <c r="GCT205" s="17"/>
      <c r="GCU205" s="17"/>
      <c r="GCV205" s="17"/>
      <c r="GCW205" s="17"/>
      <c r="GCX205" s="17"/>
      <c r="GCY205" s="17"/>
      <c r="GCZ205" s="17"/>
      <c r="GDA205" s="17"/>
      <c r="GDB205" s="17"/>
      <c r="GDC205" s="17"/>
      <c r="GDD205" s="17"/>
      <c r="GDE205" s="17"/>
      <c r="GDF205" s="17"/>
      <c r="GDG205" s="17"/>
      <c r="GDH205" s="17"/>
      <c r="GDI205" s="17"/>
      <c r="GDJ205" s="17"/>
      <c r="GDK205" s="17"/>
      <c r="GDL205" s="17"/>
      <c r="GDM205" s="17"/>
      <c r="GDN205" s="17"/>
      <c r="GDO205" s="17"/>
      <c r="GDP205" s="17"/>
      <c r="GDQ205" s="17"/>
      <c r="GDR205" s="17"/>
      <c r="GDS205" s="17"/>
      <c r="GDT205" s="17"/>
      <c r="GDU205" s="17"/>
      <c r="GDV205" s="17"/>
      <c r="GDW205" s="17"/>
      <c r="GDX205" s="17"/>
      <c r="GDY205" s="17"/>
      <c r="GDZ205" s="17"/>
      <c r="GEA205" s="17"/>
      <c r="GEB205" s="17"/>
      <c r="GEC205" s="17"/>
      <c r="GED205" s="17"/>
      <c r="GEE205" s="17"/>
      <c r="GEF205" s="17"/>
      <c r="GEG205" s="17"/>
      <c r="GEH205" s="17"/>
      <c r="GEI205" s="17"/>
      <c r="GEJ205" s="17"/>
      <c r="GEK205" s="17"/>
      <c r="GEL205" s="17"/>
      <c r="GEM205" s="17"/>
      <c r="GEN205" s="17"/>
      <c r="GEO205" s="17"/>
      <c r="GEP205" s="17"/>
      <c r="GEQ205" s="17"/>
      <c r="GER205" s="17"/>
      <c r="GES205" s="17"/>
      <c r="GET205" s="17"/>
      <c r="GEU205" s="17"/>
      <c r="GEV205" s="17"/>
      <c r="GEW205" s="17"/>
      <c r="GEX205" s="17"/>
      <c r="GEY205" s="17"/>
      <c r="GEZ205" s="17"/>
      <c r="GFA205" s="17"/>
      <c r="GFB205" s="17"/>
      <c r="GFC205" s="17"/>
      <c r="GFD205" s="17"/>
      <c r="GFE205" s="17"/>
      <c r="GFF205" s="17"/>
      <c r="GFG205" s="17"/>
      <c r="GFH205" s="17"/>
      <c r="GFI205" s="17"/>
      <c r="GFJ205" s="17"/>
      <c r="GFK205" s="17"/>
      <c r="GFL205" s="17"/>
      <c r="GFM205" s="17"/>
      <c r="GFN205" s="17"/>
      <c r="GFO205" s="17"/>
      <c r="GFP205" s="17"/>
      <c r="GFQ205" s="17"/>
      <c r="GFR205" s="17"/>
      <c r="GFS205" s="17"/>
      <c r="GFT205" s="17"/>
      <c r="GFU205" s="17"/>
      <c r="GFV205" s="17"/>
      <c r="GFW205" s="17"/>
      <c r="GFX205" s="17"/>
      <c r="GFY205" s="17"/>
      <c r="GFZ205" s="17"/>
      <c r="GGA205" s="17"/>
      <c r="GGB205" s="17"/>
      <c r="GGC205" s="17"/>
      <c r="GGD205" s="17"/>
      <c r="GGE205" s="17"/>
      <c r="GGF205" s="17"/>
      <c r="GGG205" s="17"/>
      <c r="GGH205" s="17"/>
      <c r="GGI205" s="17"/>
      <c r="GGJ205" s="17"/>
      <c r="GGK205" s="17"/>
      <c r="GGL205" s="17"/>
      <c r="GGM205" s="17"/>
      <c r="GGN205" s="17"/>
      <c r="GGO205" s="17"/>
      <c r="GGP205" s="17"/>
      <c r="GGQ205" s="17"/>
      <c r="GGR205" s="17"/>
      <c r="GGS205" s="17"/>
      <c r="GGT205" s="17"/>
      <c r="GGU205" s="17"/>
      <c r="GGV205" s="17"/>
      <c r="GGW205" s="17"/>
      <c r="GGX205" s="17"/>
      <c r="GGY205" s="17"/>
      <c r="GGZ205" s="17"/>
      <c r="GHA205" s="17"/>
      <c r="GHB205" s="17"/>
      <c r="GHC205" s="17"/>
      <c r="GHD205" s="17"/>
      <c r="GHE205" s="17"/>
      <c r="GHF205" s="17"/>
      <c r="GHG205" s="17"/>
      <c r="GHH205" s="17"/>
      <c r="GHI205" s="17"/>
      <c r="GHJ205" s="17"/>
      <c r="GHK205" s="17"/>
      <c r="GHL205" s="17"/>
      <c r="GHM205" s="17"/>
      <c r="GHN205" s="17"/>
      <c r="GHO205" s="17"/>
      <c r="GHP205" s="17"/>
      <c r="GHQ205" s="17"/>
      <c r="GHR205" s="17"/>
      <c r="GHS205" s="17"/>
      <c r="GHT205" s="17"/>
      <c r="GHU205" s="17"/>
      <c r="GHV205" s="17"/>
      <c r="GHW205" s="17"/>
      <c r="GHX205" s="17"/>
      <c r="GHY205" s="17"/>
      <c r="GHZ205" s="17"/>
      <c r="GIA205" s="17"/>
      <c r="GIB205" s="17"/>
      <c r="GIC205" s="17"/>
      <c r="GID205" s="17"/>
      <c r="GIE205" s="17"/>
      <c r="GIF205" s="17"/>
      <c r="GIG205" s="17"/>
      <c r="GIH205" s="17"/>
      <c r="GII205" s="17"/>
      <c r="GIJ205" s="17"/>
      <c r="GIK205" s="17"/>
      <c r="GIL205" s="17"/>
      <c r="GIM205" s="17"/>
      <c r="GIN205" s="17"/>
      <c r="GIO205" s="17"/>
      <c r="GIP205" s="17"/>
      <c r="GIQ205" s="17"/>
      <c r="GIR205" s="17"/>
      <c r="GIS205" s="17"/>
      <c r="GIT205" s="17"/>
      <c r="GIU205" s="17"/>
      <c r="GIV205" s="17"/>
      <c r="GIW205" s="17"/>
      <c r="GIX205" s="17"/>
      <c r="GIY205" s="17"/>
      <c r="GIZ205" s="17"/>
      <c r="GJA205" s="17"/>
      <c r="GJB205" s="17"/>
      <c r="GJC205" s="17"/>
      <c r="GJD205" s="17"/>
      <c r="GJE205" s="17"/>
      <c r="GJF205" s="17"/>
      <c r="GJG205" s="17"/>
      <c r="GJH205" s="17"/>
      <c r="GJI205" s="17"/>
      <c r="GJJ205" s="17"/>
      <c r="GJK205" s="17"/>
      <c r="GJL205" s="17"/>
      <c r="GJM205" s="17"/>
      <c r="GJN205" s="17"/>
      <c r="GJO205" s="17"/>
      <c r="GJP205" s="17"/>
      <c r="GJQ205" s="17"/>
      <c r="GJR205" s="17"/>
      <c r="GJS205" s="17"/>
      <c r="GJT205" s="17"/>
      <c r="GJU205" s="17"/>
      <c r="GJV205" s="17"/>
      <c r="GJW205" s="17"/>
      <c r="GJX205" s="17"/>
      <c r="GJY205" s="17"/>
      <c r="GJZ205" s="17"/>
      <c r="GKA205" s="17"/>
      <c r="GKB205" s="17"/>
      <c r="GKC205" s="17"/>
      <c r="GKD205" s="17"/>
      <c r="GKE205" s="17"/>
      <c r="GKF205" s="17"/>
      <c r="GKG205" s="17"/>
      <c r="GKH205" s="17"/>
      <c r="GKI205" s="17"/>
      <c r="GKJ205" s="17"/>
      <c r="GKK205" s="17"/>
      <c r="GKL205" s="17"/>
      <c r="GKM205" s="17"/>
      <c r="GKN205" s="17"/>
      <c r="GKO205" s="17"/>
      <c r="GKP205" s="17"/>
      <c r="GKQ205" s="17"/>
      <c r="GKR205" s="17"/>
      <c r="GKS205" s="17"/>
      <c r="GKT205" s="17"/>
      <c r="GKU205" s="17"/>
      <c r="GKV205" s="17"/>
      <c r="GKW205" s="17"/>
      <c r="GKX205" s="17"/>
      <c r="GKY205" s="17"/>
      <c r="GKZ205" s="17"/>
      <c r="GLA205" s="17"/>
      <c r="GLB205" s="17"/>
      <c r="GLC205" s="17"/>
      <c r="GLD205" s="17"/>
      <c r="GLE205" s="17"/>
      <c r="GLF205" s="17"/>
      <c r="GLG205" s="17"/>
      <c r="GLH205" s="17"/>
      <c r="GLI205" s="17"/>
      <c r="GLJ205" s="17"/>
      <c r="GLK205" s="17"/>
      <c r="GLL205" s="17"/>
      <c r="GLM205" s="17"/>
      <c r="GLN205" s="17"/>
      <c r="GLO205" s="17"/>
      <c r="GLP205" s="17"/>
      <c r="GLQ205" s="17"/>
      <c r="GLR205" s="17"/>
      <c r="GLS205" s="17"/>
      <c r="GLT205" s="17"/>
      <c r="GLU205" s="17"/>
      <c r="GLV205" s="17"/>
      <c r="GLW205" s="17"/>
      <c r="GLX205" s="17"/>
      <c r="GLY205" s="17"/>
      <c r="GLZ205" s="17"/>
      <c r="GMA205" s="17"/>
      <c r="GMB205" s="17"/>
      <c r="GMC205" s="17"/>
      <c r="GMD205" s="17"/>
      <c r="GME205" s="17"/>
      <c r="GMF205" s="17"/>
      <c r="GMG205" s="17"/>
      <c r="GMH205" s="17"/>
      <c r="GMI205" s="17"/>
      <c r="GMJ205" s="17"/>
      <c r="GMK205" s="17"/>
      <c r="GML205" s="17"/>
      <c r="GMM205" s="17"/>
      <c r="GMN205" s="17"/>
      <c r="GMO205" s="17"/>
      <c r="GMP205" s="17"/>
      <c r="GMQ205" s="17"/>
      <c r="GMR205" s="17"/>
      <c r="GMS205" s="17"/>
      <c r="GMT205" s="17"/>
      <c r="GMU205" s="17"/>
      <c r="GMV205" s="17"/>
      <c r="GMW205" s="17"/>
      <c r="GMX205" s="17"/>
      <c r="GMY205" s="17"/>
      <c r="GMZ205" s="17"/>
      <c r="GNA205" s="17"/>
      <c r="GNB205" s="17"/>
      <c r="GNC205" s="17"/>
      <c r="GND205" s="17"/>
      <c r="GNE205" s="17"/>
      <c r="GNF205" s="17"/>
      <c r="GNG205" s="17"/>
      <c r="GNH205" s="17"/>
      <c r="GNI205" s="17"/>
      <c r="GNJ205" s="17"/>
      <c r="GNK205" s="17"/>
      <c r="GNL205" s="17"/>
      <c r="GNM205" s="17"/>
      <c r="GNN205" s="17"/>
      <c r="GNO205" s="17"/>
      <c r="GNP205" s="17"/>
      <c r="GNQ205" s="17"/>
      <c r="GNR205" s="17"/>
      <c r="GNS205" s="17"/>
      <c r="GNT205" s="17"/>
      <c r="GNU205" s="17"/>
      <c r="GNV205" s="17"/>
      <c r="GNW205" s="17"/>
      <c r="GNX205" s="17"/>
      <c r="GNY205" s="17"/>
      <c r="GNZ205" s="17"/>
      <c r="GOA205" s="17"/>
      <c r="GOB205" s="17"/>
      <c r="GOC205" s="17"/>
      <c r="GOD205" s="17"/>
      <c r="GOE205" s="17"/>
      <c r="GOF205" s="17"/>
      <c r="GOG205" s="17"/>
      <c r="GOH205" s="17"/>
      <c r="GOI205" s="17"/>
      <c r="GOJ205" s="17"/>
      <c r="GOK205" s="17"/>
      <c r="GOL205" s="17"/>
      <c r="GOM205" s="17"/>
      <c r="GON205" s="17"/>
      <c r="GOO205" s="17"/>
      <c r="GOP205" s="17"/>
      <c r="GOQ205" s="17"/>
      <c r="GOR205" s="17"/>
      <c r="GOS205" s="17"/>
      <c r="GOT205" s="17"/>
      <c r="GOU205" s="17"/>
      <c r="GOV205" s="17"/>
      <c r="GOW205" s="17"/>
      <c r="GOX205" s="17"/>
      <c r="GOY205" s="17"/>
      <c r="GOZ205" s="17"/>
      <c r="GPA205" s="17"/>
      <c r="GPB205" s="17"/>
      <c r="GPC205" s="17"/>
      <c r="GPD205" s="17"/>
      <c r="GPE205" s="17"/>
      <c r="GPF205" s="17"/>
      <c r="GPG205" s="17"/>
      <c r="GPH205" s="17"/>
      <c r="GPI205" s="17"/>
      <c r="GPJ205" s="17"/>
      <c r="GPK205" s="17"/>
      <c r="GPL205" s="17"/>
      <c r="GPM205" s="17"/>
      <c r="GPN205" s="17"/>
      <c r="GPO205" s="17"/>
      <c r="GPP205" s="17"/>
      <c r="GPQ205" s="17"/>
      <c r="GPR205" s="17"/>
      <c r="GPS205" s="17"/>
      <c r="GPT205" s="17"/>
      <c r="GPU205" s="17"/>
      <c r="GPV205" s="17"/>
      <c r="GPW205" s="17"/>
      <c r="GPX205" s="17"/>
      <c r="GPY205" s="17"/>
      <c r="GPZ205" s="17"/>
      <c r="GQA205" s="17"/>
      <c r="GQB205" s="17"/>
      <c r="GQC205" s="17"/>
      <c r="GQD205" s="17"/>
      <c r="GQE205" s="17"/>
      <c r="GQF205" s="17"/>
      <c r="GQG205" s="17"/>
      <c r="GQH205" s="17"/>
      <c r="GQI205" s="17"/>
      <c r="GQJ205" s="17"/>
      <c r="GQK205" s="17"/>
      <c r="GQL205" s="17"/>
      <c r="GQM205" s="17"/>
      <c r="GQN205" s="17"/>
      <c r="GQO205" s="17"/>
      <c r="GQP205" s="17"/>
      <c r="GQQ205" s="17"/>
      <c r="GQR205" s="17"/>
      <c r="GQS205" s="17"/>
      <c r="GQT205" s="17"/>
      <c r="GQU205" s="17"/>
      <c r="GQV205" s="17"/>
      <c r="GQW205" s="17"/>
      <c r="GQX205" s="17"/>
      <c r="GQY205" s="17"/>
      <c r="GQZ205" s="17"/>
      <c r="GRA205" s="17"/>
      <c r="GRB205" s="17"/>
      <c r="GRC205" s="17"/>
      <c r="GRD205" s="17"/>
      <c r="GRE205" s="17"/>
      <c r="GRF205" s="17"/>
      <c r="GRG205" s="17"/>
      <c r="GRH205" s="17"/>
      <c r="GRI205" s="17"/>
      <c r="GRJ205" s="17"/>
      <c r="GRK205" s="17"/>
      <c r="GRL205" s="17"/>
      <c r="GRM205" s="17"/>
      <c r="GRN205" s="17"/>
      <c r="GRO205" s="17"/>
      <c r="GRP205" s="17"/>
      <c r="GRQ205" s="17"/>
      <c r="GRR205" s="17"/>
      <c r="GRS205" s="17"/>
      <c r="GRT205" s="17"/>
      <c r="GRU205" s="17"/>
      <c r="GRV205" s="17"/>
      <c r="GRW205" s="17"/>
      <c r="GRX205" s="17"/>
      <c r="GRY205" s="17"/>
      <c r="GRZ205" s="17"/>
      <c r="GSA205" s="17"/>
      <c r="GSB205" s="17"/>
      <c r="GSC205" s="17"/>
      <c r="GSD205" s="17"/>
      <c r="GSE205" s="17"/>
      <c r="GSF205" s="17"/>
      <c r="GSG205" s="17"/>
      <c r="GSH205" s="17"/>
      <c r="GSI205" s="17"/>
      <c r="GSJ205" s="17"/>
      <c r="GSK205" s="17"/>
      <c r="GSL205" s="17"/>
      <c r="GSM205" s="17"/>
      <c r="GSN205" s="17"/>
      <c r="GSO205" s="17"/>
      <c r="GSP205" s="17"/>
      <c r="GSQ205" s="17"/>
      <c r="GSR205" s="17"/>
      <c r="GSS205" s="17"/>
      <c r="GST205" s="17"/>
      <c r="GSU205" s="17"/>
      <c r="GSV205" s="17"/>
      <c r="GSW205" s="17"/>
      <c r="GSX205" s="17"/>
      <c r="GSY205" s="17"/>
      <c r="GSZ205" s="17"/>
      <c r="GTA205" s="17"/>
      <c r="GTB205" s="17"/>
      <c r="GTC205" s="17"/>
      <c r="GTD205" s="17"/>
      <c r="GTE205" s="17"/>
      <c r="GTF205" s="17"/>
      <c r="GTG205" s="17"/>
      <c r="GTH205" s="17"/>
      <c r="GTI205" s="17"/>
      <c r="GTJ205" s="17"/>
      <c r="GTK205" s="17"/>
      <c r="GTL205" s="17"/>
      <c r="GTM205" s="17"/>
      <c r="GTN205" s="17"/>
      <c r="GTO205" s="17"/>
      <c r="GTP205" s="17"/>
      <c r="GTQ205" s="17"/>
      <c r="GTR205" s="17"/>
      <c r="GTS205" s="17"/>
      <c r="GTT205" s="17"/>
      <c r="GTU205" s="17"/>
      <c r="GTV205" s="17"/>
      <c r="GTW205" s="17"/>
      <c r="GTX205" s="17"/>
      <c r="GTY205" s="17"/>
      <c r="GTZ205" s="17"/>
      <c r="GUA205" s="17"/>
      <c r="GUB205" s="17"/>
      <c r="GUC205" s="17"/>
      <c r="GUD205" s="17"/>
      <c r="GUE205" s="17"/>
      <c r="GUF205" s="17"/>
      <c r="GUG205" s="17"/>
      <c r="GUH205" s="17"/>
      <c r="GUI205" s="17"/>
      <c r="GUJ205" s="17"/>
      <c r="GUK205" s="17"/>
      <c r="GUL205" s="17"/>
      <c r="GUM205" s="17"/>
      <c r="GUN205" s="17"/>
      <c r="GUO205" s="17"/>
      <c r="GUP205" s="17"/>
      <c r="GUQ205" s="17"/>
      <c r="GUR205" s="17"/>
      <c r="GUS205" s="17"/>
      <c r="GUT205" s="17"/>
      <c r="GUU205" s="17"/>
      <c r="GUV205" s="17"/>
      <c r="GUW205" s="17"/>
      <c r="GUX205" s="17"/>
      <c r="GUY205" s="17"/>
      <c r="GUZ205" s="17"/>
      <c r="GVA205" s="17"/>
      <c r="GVB205" s="17"/>
      <c r="GVC205" s="17"/>
      <c r="GVD205" s="17"/>
      <c r="GVE205" s="17"/>
      <c r="GVF205" s="17"/>
      <c r="GVG205" s="17"/>
      <c r="GVH205" s="17"/>
      <c r="GVI205" s="17"/>
      <c r="GVJ205" s="17"/>
      <c r="GVK205" s="17"/>
      <c r="GVL205" s="17"/>
      <c r="GVM205" s="17"/>
      <c r="GVN205" s="17"/>
      <c r="GVO205" s="17"/>
      <c r="GVP205" s="17"/>
      <c r="GVQ205" s="17"/>
      <c r="GVR205" s="17"/>
      <c r="GVS205" s="17"/>
      <c r="GVT205" s="17"/>
      <c r="GVU205" s="17"/>
      <c r="GVV205" s="17"/>
      <c r="GVW205" s="17"/>
      <c r="GVX205" s="17"/>
      <c r="GVY205" s="17"/>
      <c r="GVZ205" s="17"/>
      <c r="GWA205" s="17"/>
      <c r="GWB205" s="17"/>
      <c r="GWC205" s="17"/>
      <c r="GWD205" s="17"/>
      <c r="GWE205" s="17"/>
      <c r="GWF205" s="17"/>
      <c r="GWG205" s="17"/>
      <c r="GWH205" s="17"/>
      <c r="GWI205" s="17"/>
      <c r="GWJ205" s="17"/>
      <c r="GWK205" s="17"/>
      <c r="GWL205" s="17"/>
      <c r="GWM205" s="17"/>
      <c r="GWN205" s="17"/>
      <c r="GWO205" s="17"/>
      <c r="GWP205" s="17"/>
      <c r="GWQ205" s="17"/>
      <c r="GWR205" s="17"/>
      <c r="GWS205" s="17"/>
      <c r="GWT205" s="17"/>
      <c r="GWU205" s="17"/>
      <c r="GWV205" s="17"/>
      <c r="GWW205" s="17"/>
      <c r="GWX205" s="17"/>
      <c r="GWY205" s="17"/>
      <c r="GWZ205" s="17"/>
      <c r="GXA205" s="17"/>
      <c r="GXB205" s="17"/>
      <c r="GXC205" s="17"/>
      <c r="GXD205" s="17"/>
      <c r="GXE205" s="17"/>
      <c r="GXF205" s="17"/>
      <c r="GXG205" s="17"/>
      <c r="GXH205" s="17"/>
      <c r="GXI205" s="17"/>
      <c r="GXJ205" s="17"/>
      <c r="GXK205" s="17"/>
      <c r="GXL205" s="17"/>
      <c r="GXM205" s="17"/>
      <c r="GXN205" s="17"/>
      <c r="GXO205" s="17"/>
      <c r="GXP205" s="17"/>
      <c r="GXQ205" s="17"/>
      <c r="GXR205" s="17"/>
      <c r="GXS205" s="17"/>
      <c r="GXT205" s="17"/>
      <c r="GXU205" s="17"/>
      <c r="GXV205" s="17"/>
      <c r="GXW205" s="17"/>
      <c r="GXX205" s="17"/>
      <c r="GXY205" s="17"/>
      <c r="GXZ205" s="17"/>
      <c r="GYA205" s="17"/>
      <c r="GYB205" s="17"/>
      <c r="GYC205" s="17"/>
      <c r="GYD205" s="17"/>
      <c r="GYE205" s="17"/>
      <c r="GYF205" s="17"/>
      <c r="GYG205" s="17"/>
      <c r="GYH205" s="17"/>
      <c r="GYI205" s="17"/>
      <c r="GYJ205" s="17"/>
      <c r="GYK205" s="17"/>
      <c r="GYL205" s="17"/>
      <c r="GYM205" s="17"/>
      <c r="GYN205" s="17"/>
      <c r="GYO205" s="17"/>
      <c r="GYP205" s="17"/>
      <c r="GYQ205" s="17"/>
      <c r="GYR205" s="17"/>
      <c r="GYS205" s="17"/>
      <c r="GYT205" s="17"/>
      <c r="GYU205" s="17"/>
      <c r="GYV205" s="17"/>
      <c r="GYW205" s="17"/>
      <c r="GYX205" s="17"/>
      <c r="GYY205" s="17"/>
      <c r="GYZ205" s="17"/>
      <c r="GZA205" s="17"/>
      <c r="GZB205" s="17"/>
      <c r="GZC205" s="17"/>
      <c r="GZD205" s="17"/>
      <c r="GZE205" s="17"/>
      <c r="GZF205" s="17"/>
      <c r="GZG205" s="17"/>
      <c r="GZH205" s="17"/>
      <c r="GZI205" s="17"/>
      <c r="GZJ205" s="17"/>
      <c r="GZK205" s="17"/>
      <c r="GZL205" s="17"/>
      <c r="GZM205" s="17"/>
      <c r="GZN205" s="17"/>
      <c r="GZO205" s="17"/>
      <c r="GZP205" s="17"/>
      <c r="GZQ205" s="17"/>
      <c r="GZR205" s="17"/>
      <c r="GZS205" s="17"/>
      <c r="GZT205" s="17"/>
      <c r="GZU205" s="17"/>
      <c r="GZV205" s="17"/>
      <c r="GZW205" s="17"/>
      <c r="GZX205" s="17"/>
      <c r="GZY205" s="17"/>
      <c r="GZZ205" s="17"/>
      <c r="HAA205" s="17"/>
      <c r="HAB205" s="17"/>
      <c r="HAC205" s="17"/>
      <c r="HAD205" s="17"/>
      <c r="HAE205" s="17"/>
      <c r="HAF205" s="17"/>
      <c r="HAG205" s="17"/>
      <c r="HAH205" s="17"/>
      <c r="HAI205" s="17"/>
      <c r="HAJ205" s="17"/>
      <c r="HAK205" s="17"/>
      <c r="HAL205" s="17"/>
      <c r="HAM205" s="17"/>
      <c r="HAN205" s="17"/>
      <c r="HAO205" s="17"/>
      <c r="HAP205" s="17"/>
      <c r="HAQ205" s="17"/>
      <c r="HAR205" s="17"/>
      <c r="HAS205" s="17"/>
      <c r="HAT205" s="17"/>
      <c r="HAU205" s="17"/>
      <c r="HAV205" s="17"/>
      <c r="HAW205" s="17"/>
      <c r="HAX205" s="17"/>
      <c r="HAY205" s="17"/>
      <c r="HAZ205" s="17"/>
      <c r="HBA205" s="17"/>
      <c r="HBB205" s="17"/>
      <c r="HBC205" s="17"/>
      <c r="HBD205" s="17"/>
      <c r="HBE205" s="17"/>
      <c r="HBF205" s="17"/>
      <c r="HBG205" s="17"/>
      <c r="HBH205" s="17"/>
      <c r="HBI205" s="17"/>
      <c r="HBJ205" s="17"/>
      <c r="HBK205" s="17"/>
      <c r="HBL205" s="17"/>
      <c r="HBM205" s="17"/>
      <c r="HBN205" s="17"/>
      <c r="HBO205" s="17"/>
      <c r="HBP205" s="17"/>
      <c r="HBQ205" s="17"/>
      <c r="HBR205" s="17"/>
      <c r="HBS205" s="17"/>
      <c r="HBT205" s="17"/>
      <c r="HBU205" s="17"/>
      <c r="HBV205" s="17"/>
      <c r="HBW205" s="17"/>
      <c r="HBX205" s="17"/>
      <c r="HBY205" s="17"/>
      <c r="HBZ205" s="17"/>
      <c r="HCA205" s="17"/>
      <c r="HCB205" s="17"/>
      <c r="HCC205" s="17"/>
      <c r="HCD205" s="17"/>
      <c r="HCE205" s="17"/>
      <c r="HCF205" s="17"/>
      <c r="HCG205" s="17"/>
      <c r="HCH205" s="17"/>
      <c r="HCI205" s="17"/>
      <c r="HCJ205" s="17"/>
      <c r="HCK205" s="17"/>
      <c r="HCL205" s="17"/>
      <c r="HCM205" s="17"/>
      <c r="HCN205" s="17"/>
      <c r="HCO205" s="17"/>
      <c r="HCP205" s="17"/>
      <c r="HCQ205" s="17"/>
      <c r="HCR205" s="17"/>
      <c r="HCS205" s="17"/>
      <c r="HCT205" s="17"/>
      <c r="HCU205" s="17"/>
      <c r="HCV205" s="17"/>
      <c r="HCW205" s="17"/>
      <c r="HCX205" s="17"/>
      <c r="HCY205" s="17"/>
      <c r="HCZ205" s="17"/>
      <c r="HDA205" s="17"/>
      <c r="HDB205" s="17"/>
      <c r="HDC205" s="17"/>
      <c r="HDD205" s="17"/>
      <c r="HDE205" s="17"/>
      <c r="HDF205" s="17"/>
      <c r="HDG205" s="17"/>
      <c r="HDH205" s="17"/>
      <c r="HDI205" s="17"/>
      <c r="HDJ205" s="17"/>
      <c r="HDK205" s="17"/>
      <c r="HDL205" s="17"/>
      <c r="HDM205" s="17"/>
      <c r="HDN205" s="17"/>
      <c r="HDO205" s="17"/>
      <c r="HDP205" s="17"/>
      <c r="HDQ205" s="17"/>
      <c r="HDR205" s="17"/>
      <c r="HDS205" s="17"/>
      <c r="HDT205" s="17"/>
      <c r="HDU205" s="17"/>
      <c r="HDV205" s="17"/>
      <c r="HDW205" s="17"/>
      <c r="HDX205" s="17"/>
      <c r="HDY205" s="17"/>
      <c r="HDZ205" s="17"/>
      <c r="HEA205" s="17"/>
      <c r="HEB205" s="17"/>
      <c r="HEC205" s="17"/>
      <c r="HED205" s="17"/>
      <c r="HEE205" s="17"/>
      <c r="HEF205" s="17"/>
      <c r="HEG205" s="17"/>
      <c r="HEH205" s="17"/>
      <c r="HEI205" s="17"/>
      <c r="HEJ205" s="17"/>
      <c r="HEK205" s="17"/>
      <c r="HEL205" s="17"/>
      <c r="HEM205" s="17"/>
      <c r="HEN205" s="17"/>
      <c r="HEO205" s="17"/>
      <c r="HEP205" s="17"/>
      <c r="HEQ205" s="17"/>
      <c r="HER205" s="17"/>
      <c r="HES205" s="17"/>
      <c r="HET205" s="17"/>
      <c r="HEU205" s="17"/>
      <c r="HEV205" s="17"/>
      <c r="HEW205" s="17"/>
      <c r="HEX205" s="17"/>
      <c r="HEY205" s="17"/>
      <c r="HEZ205" s="17"/>
      <c r="HFA205" s="17"/>
      <c r="HFB205" s="17"/>
      <c r="HFC205" s="17"/>
      <c r="HFD205" s="17"/>
      <c r="HFE205" s="17"/>
      <c r="HFF205" s="17"/>
      <c r="HFG205" s="17"/>
      <c r="HFH205" s="17"/>
      <c r="HFI205" s="17"/>
      <c r="HFJ205" s="17"/>
      <c r="HFK205" s="17"/>
      <c r="HFL205" s="17"/>
      <c r="HFM205" s="17"/>
      <c r="HFN205" s="17"/>
      <c r="HFO205" s="17"/>
      <c r="HFP205" s="17"/>
      <c r="HFQ205" s="17"/>
      <c r="HFR205" s="17"/>
      <c r="HFS205" s="17"/>
      <c r="HFT205" s="17"/>
      <c r="HFU205" s="17"/>
      <c r="HFV205" s="17"/>
      <c r="HFW205" s="17"/>
      <c r="HFX205" s="17"/>
      <c r="HFY205" s="17"/>
      <c r="HFZ205" s="17"/>
      <c r="HGA205" s="17"/>
      <c r="HGB205" s="17"/>
      <c r="HGC205" s="17"/>
      <c r="HGD205" s="17"/>
      <c r="HGE205" s="17"/>
      <c r="HGF205" s="17"/>
      <c r="HGG205" s="17"/>
      <c r="HGH205" s="17"/>
      <c r="HGI205" s="17"/>
      <c r="HGJ205" s="17"/>
      <c r="HGK205" s="17"/>
      <c r="HGL205" s="17"/>
      <c r="HGM205" s="17"/>
      <c r="HGN205" s="17"/>
      <c r="HGO205" s="17"/>
      <c r="HGP205" s="17"/>
      <c r="HGQ205" s="17"/>
      <c r="HGR205" s="17"/>
      <c r="HGS205" s="17"/>
      <c r="HGT205" s="17"/>
      <c r="HGU205" s="17"/>
      <c r="HGV205" s="17"/>
      <c r="HGW205" s="17"/>
      <c r="HGX205" s="17"/>
      <c r="HGY205" s="17"/>
      <c r="HGZ205" s="17"/>
      <c r="HHA205" s="17"/>
      <c r="HHB205" s="17"/>
      <c r="HHC205" s="17"/>
      <c r="HHD205" s="17"/>
      <c r="HHE205" s="17"/>
      <c r="HHF205" s="17"/>
      <c r="HHG205" s="17"/>
      <c r="HHH205" s="17"/>
      <c r="HHI205" s="17"/>
      <c r="HHJ205" s="17"/>
      <c r="HHK205" s="17"/>
      <c r="HHL205" s="17"/>
      <c r="HHM205" s="17"/>
      <c r="HHN205" s="17"/>
      <c r="HHO205" s="17"/>
      <c r="HHP205" s="17"/>
      <c r="HHQ205" s="17"/>
      <c r="HHR205" s="17"/>
      <c r="HHS205" s="17"/>
      <c r="HHT205" s="17"/>
      <c r="HHU205" s="17"/>
      <c r="HHV205" s="17"/>
      <c r="HHW205" s="17"/>
      <c r="HHX205" s="17"/>
      <c r="HHY205" s="17"/>
      <c r="HHZ205" s="17"/>
      <c r="HIA205" s="17"/>
      <c r="HIB205" s="17"/>
      <c r="HIC205" s="17"/>
      <c r="HID205" s="17"/>
      <c r="HIE205" s="17"/>
      <c r="HIF205" s="17"/>
      <c r="HIG205" s="17"/>
      <c r="HIH205" s="17"/>
      <c r="HII205" s="17"/>
      <c r="HIJ205" s="17"/>
      <c r="HIK205" s="17"/>
      <c r="HIL205" s="17"/>
      <c r="HIM205" s="17"/>
      <c r="HIN205" s="17"/>
      <c r="HIO205" s="17"/>
      <c r="HIP205" s="17"/>
      <c r="HIQ205" s="17"/>
      <c r="HIR205" s="17"/>
      <c r="HIS205" s="17"/>
      <c r="HIT205" s="17"/>
      <c r="HIU205" s="17"/>
      <c r="HIV205" s="17"/>
      <c r="HIW205" s="17"/>
      <c r="HIX205" s="17"/>
      <c r="HIY205" s="17"/>
      <c r="HIZ205" s="17"/>
      <c r="HJA205" s="17"/>
      <c r="HJB205" s="17"/>
      <c r="HJC205" s="17"/>
      <c r="HJD205" s="17"/>
      <c r="HJE205" s="17"/>
      <c r="HJF205" s="17"/>
      <c r="HJG205" s="17"/>
      <c r="HJH205" s="17"/>
      <c r="HJI205" s="17"/>
      <c r="HJJ205" s="17"/>
      <c r="HJK205" s="17"/>
      <c r="HJL205" s="17"/>
      <c r="HJM205" s="17"/>
      <c r="HJN205" s="17"/>
      <c r="HJO205" s="17"/>
      <c r="HJP205" s="17"/>
      <c r="HJQ205" s="17"/>
      <c r="HJR205" s="17"/>
      <c r="HJS205" s="17"/>
      <c r="HJT205" s="17"/>
      <c r="HJU205" s="17"/>
      <c r="HJV205" s="17"/>
      <c r="HJW205" s="17"/>
      <c r="HJX205" s="17"/>
      <c r="HJY205" s="17"/>
      <c r="HJZ205" s="17"/>
      <c r="HKA205" s="17"/>
      <c r="HKB205" s="17"/>
      <c r="HKC205" s="17"/>
      <c r="HKD205" s="17"/>
      <c r="HKE205" s="17"/>
      <c r="HKF205" s="17"/>
      <c r="HKG205" s="17"/>
      <c r="HKH205" s="17"/>
      <c r="HKI205" s="17"/>
      <c r="HKJ205" s="17"/>
      <c r="HKK205" s="17"/>
      <c r="HKL205" s="17"/>
      <c r="HKM205" s="17"/>
      <c r="HKN205" s="17"/>
      <c r="HKO205" s="17"/>
      <c r="HKP205" s="17"/>
      <c r="HKQ205" s="17"/>
      <c r="HKR205" s="17"/>
      <c r="HKS205" s="17"/>
      <c r="HKT205" s="17"/>
      <c r="HKU205" s="17"/>
      <c r="HKV205" s="17"/>
      <c r="HKW205" s="17"/>
      <c r="HKX205" s="17"/>
      <c r="HKY205" s="17"/>
      <c r="HKZ205" s="17"/>
      <c r="HLA205" s="17"/>
      <c r="HLB205" s="17"/>
      <c r="HLC205" s="17"/>
      <c r="HLD205" s="17"/>
      <c r="HLE205" s="17"/>
      <c r="HLF205" s="17"/>
      <c r="HLG205" s="17"/>
      <c r="HLH205" s="17"/>
      <c r="HLI205" s="17"/>
      <c r="HLJ205" s="17"/>
      <c r="HLK205" s="17"/>
      <c r="HLL205" s="17"/>
      <c r="HLM205" s="17"/>
      <c r="HLN205" s="17"/>
      <c r="HLO205" s="17"/>
      <c r="HLP205" s="17"/>
      <c r="HLQ205" s="17"/>
      <c r="HLR205" s="17"/>
      <c r="HLS205" s="17"/>
      <c r="HLT205" s="17"/>
      <c r="HLU205" s="17"/>
      <c r="HLV205" s="17"/>
      <c r="HLW205" s="17"/>
      <c r="HLX205" s="17"/>
      <c r="HLY205" s="17"/>
      <c r="HLZ205" s="17"/>
      <c r="HMA205" s="17"/>
      <c r="HMB205" s="17"/>
      <c r="HMC205" s="17"/>
      <c r="HMD205" s="17"/>
      <c r="HME205" s="17"/>
      <c r="HMF205" s="17"/>
      <c r="HMG205" s="17"/>
      <c r="HMH205" s="17"/>
      <c r="HMI205" s="17"/>
      <c r="HMJ205" s="17"/>
      <c r="HMK205" s="17"/>
      <c r="HML205" s="17"/>
      <c r="HMM205" s="17"/>
      <c r="HMN205" s="17"/>
      <c r="HMO205" s="17"/>
      <c r="HMP205" s="17"/>
      <c r="HMQ205" s="17"/>
      <c r="HMR205" s="17"/>
      <c r="HMS205" s="17"/>
      <c r="HMT205" s="17"/>
      <c r="HMU205" s="17"/>
      <c r="HMV205" s="17"/>
      <c r="HMW205" s="17"/>
      <c r="HMX205" s="17"/>
      <c r="HMY205" s="17"/>
      <c r="HMZ205" s="17"/>
      <c r="HNA205" s="17"/>
      <c r="HNB205" s="17"/>
      <c r="HNC205" s="17"/>
      <c r="HND205" s="17"/>
      <c r="HNE205" s="17"/>
      <c r="HNF205" s="17"/>
      <c r="HNG205" s="17"/>
      <c r="HNH205" s="17"/>
      <c r="HNI205" s="17"/>
      <c r="HNJ205" s="17"/>
      <c r="HNK205" s="17"/>
      <c r="HNL205" s="17"/>
      <c r="HNM205" s="17"/>
      <c r="HNN205" s="17"/>
      <c r="HNO205" s="17"/>
      <c r="HNP205" s="17"/>
      <c r="HNQ205" s="17"/>
      <c r="HNR205" s="17"/>
      <c r="HNS205" s="17"/>
      <c r="HNT205" s="17"/>
      <c r="HNU205" s="17"/>
      <c r="HNV205" s="17"/>
      <c r="HNW205" s="17"/>
      <c r="HNX205" s="17"/>
      <c r="HNY205" s="17"/>
      <c r="HNZ205" s="17"/>
      <c r="HOA205" s="17"/>
      <c r="HOB205" s="17"/>
      <c r="HOC205" s="17"/>
      <c r="HOD205" s="17"/>
      <c r="HOE205" s="17"/>
      <c r="HOF205" s="17"/>
      <c r="HOG205" s="17"/>
      <c r="HOH205" s="17"/>
      <c r="HOI205" s="17"/>
      <c r="HOJ205" s="17"/>
      <c r="HOK205" s="17"/>
      <c r="HOL205" s="17"/>
      <c r="HOM205" s="17"/>
      <c r="HON205" s="17"/>
      <c r="HOO205" s="17"/>
      <c r="HOP205" s="17"/>
      <c r="HOQ205" s="17"/>
      <c r="HOR205" s="17"/>
      <c r="HOS205" s="17"/>
      <c r="HOT205" s="17"/>
      <c r="HOU205" s="17"/>
      <c r="HOV205" s="17"/>
      <c r="HOW205" s="17"/>
      <c r="HOX205" s="17"/>
      <c r="HOY205" s="17"/>
      <c r="HOZ205" s="17"/>
      <c r="HPA205" s="17"/>
      <c r="HPB205" s="17"/>
      <c r="HPC205" s="17"/>
      <c r="HPD205" s="17"/>
      <c r="HPE205" s="17"/>
      <c r="HPF205" s="17"/>
      <c r="HPG205" s="17"/>
      <c r="HPH205" s="17"/>
      <c r="HPI205" s="17"/>
      <c r="HPJ205" s="17"/>
      <c r="HPK205" s="17"/>
      <c r="HPL205" s="17"/>
      <c r="HPM205" s="17"/>
      <c r="HPN205" s="17"/>
      <c r="HPO205" s="17"/>
      <c r="HPP205" s="17"/>
      <c r="HPQ205" s="17"/>
      <c r="HPR205" s="17"/>
      <c r="HPS205" s="17"/>
      <c r="HPT205" s="17"/>
      <c r="HPU205" s="17"/>
      <c r="HPV205" s="17"/>
      <c r="HPW205" s="17"/>
      <c r="HPX205" s="17"/>
      <c r="HPY205" s="17"/>
      <c r="HPZ205" s="17"/>
      <c r="HQA205" s="17"/>
      <c r="HQB205" s="17"/>
      <c r="HQC205" s="17"/>
      <c r="HQD205" s="17"/>
      <c r="HQE205" s="17"/>
      <c r="HQF205" s="17"/>
      <c r="HQG205" s="17"/>
      <c r="HQH205" s="17"/>
      <c r="HQI205" s="17"/>
      <c r="HQJ205" s="17"/>
      <c r="HQK205" s="17"/>
      <c r="HQL205" s="17"/>
      <c r="HQM205" s="17"/>
      <c r="HQN205" s="17"/>
      <c r="HQO205" s="17"/>
      <c r="HQP205" s="17"/>
      <c r="HQQ205" s="17"/>
      <c r="HQR205" s="17"/>
      <c r="HQS205" s="17"/>
      <c r="HQT205" s="17"/>
      <c r="HQU205" s="17"/>
      <c r="HQV205" s="17"/>
      <c r="HQW205" s="17"/>
      <c r="HQX205" s="17"/>
      <c r="HQY205" s="17"/>
      <c r="HQZ205" s="17"/>
      <c r="HRA205" s="17"/>
      <c r="HRB205" s="17"/>
      <c r="HRC205" s="17"/>
      <c r="HRD205" s="17"/>
      <c r="HRE205" s="17"/>
      <c r="HRF205" s="17"/>
      <c r="HRG205" s="17"/>
      <c r="HRH205" s="17"/>
      <c r="HRI205" s="17"/>
      <c r="HRJ205" s="17"/>
      <c r="HRK205" s="17"/>
      <c r="HRL205" s="17"/>
      <c r="HRM205" s="17"/>
      <c r="HRN205" s="17"/>
      <c r="HRO205" s="17"/>
      <c r="HRP205" s="17"/>
      <c r="HRQ205" s="17"/>
      <c r="HRR205" s="17"/>
      <c r="HRS205" s="17"/>
      <c r="HRT205" s="17"/>
      <c r="HRU205" s="17"/>
      <c r="HRV205" s="17"/>
      <c r="HRW205" s="17"/>
      <c r="HRX205" s="17"/>
      <c r="HRY205" s="17"/>
      <c r="HRZ205" s="17"/>
      <c r="HSA205" s="17"/>
      <c r="HSB205" s="17"/>
      <c r="HSC205" s="17"/>
      <c r="HSD205" s="17"/>
      <c r="HSE205" s="17"/>
      <c r="HSF205" s="17"/>
      <c r="HSG205" s="17"/>
      <c r="HSH205" s="17"/>
      <c r="HSI205" s="17"/>
      <c r="HSJ205" s="17"/>
      <c r="HSK205" s="17"/>
      <c r="HSL205" s="17"/>
      <c r="HSM205" s="17"/>
      <c r="HSN205" s="17"/>
      <c r="HSO205" s="17"/>
      <c r="HSP205" s="17"/>
      <c r="HSQ205" s="17"/>
      <c r="HSR205" s="17"/>
      <c r="HSS205" s="17"/>
      <c r="HST205" s="17"/>
      <c r="HSU205" s="17"/>
      <c r="HSV205" s="17"/>
      <c r="HSW205" s="17"/>
      <c r="HSX205" s="17"/>
      <c r="HSY205" s="17"/>
      <c r="HSZ205" s="17"/>
      <c r="HTA205" s="17"/>
      <c r="HTB205" s="17"/>
      <c r="HTC205" s="17"/>
      <c r="HTD205" s="17"/>
      <c r="HTE205" s="17"/>
      <c r="HTF205" s="17"/>
      <c r="HTG205" s="17"/>
      <c r="HTH205" s="17"/>
      <c r="HTI205" s="17"/>
      <c r="HTJ205" s="17"/>
      <c r="HTK205" s="17"/>
      <c r="HTL205" s="17"/>
      <c r="HTM205" s="17"/>
      <c r="HTN205" s="17"/>
      <c r="HTO205" s="17"/>
      <c r="HTP205" s="17"/>
      <c r="HTQ205" s="17"/>
      <c r="HTR205" s="17"/>
      <c r="HTS205" s="17"/>
      <c r="HTT205" s="17"/>
      <c r="HTU205" s="17"/>
      <c r="HTV205" s="17"/>
      <c r="HTW205" s="17"/>
      <c r="HTX205" s="17"/>
      <c r="HTY205" s="17"/>
      <c r="HTZ205" s="17"/>
      <c r="HUA205" s="17"/>
      <c r="HUB205" s="17"/>
      <c r="HUC205" s="17"/>
      <c r="HUD205" s="17"/>
      <c r="HUE205" s="17"/>
      <c r="HUF205" s="17"/>
      <c r="HUG205" s="17"/>
      <c r="HUH205" s="17"/>
      <c r="HUI205" s="17"/>
      <c r="HUJ205" s="17"/>
      <c r="HUK205" s="17"/>
      <c r="HUL205" s="17"/>
      <c r="HUM205" s="17"/>
      <c r="HUN205" s="17"/>
      <c r="HUO205" s="17"/>
      <c r="HUP205" s="17"/>
      <c r="HUQ205" s="17"/>
      <c r="HUR205" s="17"/>
      <c r="HUS205" s="17"/>
      <c r="HUT205" s="17"/>
      <c r="HUU205" s="17"/>
      <c r="HUV205" s="17"/>
      <c r="HUW205" s="17"/>
      <c r="HUX205" s="17"/>
      <c r="HUY205" s="17"/>
      <c r="HUZ205" s="17"/>
      <c r="HVA205" s="17"/>
      <c r="HVB205" s="17"/>
      <c r="HVC205" s="17"/>
      <c r="HVD205" s="17"/>
      <c r="HVE205" s="17"/>
      <c r="HVF205" s="17"/>
      <c r="HVG205" s="17"/>
      <c r="HVH205" s="17"/>
      <c r="HVI205" s="17"/>
      <c r="HVJ205" s="17"/>
      <c r="HVK205" s="17"/>
      <c r="HVL205" s="17"/>
      <c r="HVM205" s="17"/>
      <c r="HVN205" s="17"/>
      <c r="HVO205" s="17"/>
      <c r="HVP205" s="17"/>
      <c r="HVQ205" s="17"/>
      <c r="HVR205" s="17"/>
      <c r="HVS205" s="17"/>
      <c r="HVT205" s="17"/>
      <c r="HVU205" s="17"/>
      <c r="HVV205" s="17"/>
      <c r="HVW205" s="17"/>
      <c r="HVX205" s="17"/>
      <c r="HVY205" s="17"/>
      <c r="HVZ205" s="17"/>
      <c r="HWA205" s="17"/>
      <c r="HWB205" s="17"/>
      <c r="HWC205" s="17"/>
      <c r="HWD205" s="17"/>
      <c r="HWE205" s="17"/>
      <c r="HWF205" s="17"/>
      <c r="HWG205" s="17"/>
      <c r="HWH205" s="17"/>
      <c r="HWI205" s="17"/>
      <c r="HWJ205" s="17"/>
      <c r="HWK205" s="17"/>
      <c r="HWL205" s="17"/>
      <c r="HWM205" s="17"/>
      <c r="HWN205" s="17"/>
      <c r="HWO205" s="17"/>
      <c r="HWP205" s="17"/>
      <c r="HWQ205" s="17"/>
      <c r="HWR205" s="17"/>
      <c r="HWS205" s="17"/>
      <c r="HWT205" s="17"/>
      <c r="HWU205" s="17"/>
      <c r="HWV205" s="17"/>
      <c r="HWW205" s="17"/>
      <c r="HWX205" s="17"/>
      <c r="HWY205" s="17"/>
      <c r="HWZ205" s="17"/>
      <c r="HXA205" s="17"/>
      <c r="HXB205" s="17"/>
      <c r="HXC205" s="17"/>
      <c r="HXD205" s="17"/>
      <c r="HXE205" s="17"/>
      <c r="HXF205" s="17"/>
      <c r="HXG205" s="17"/>
      <c r="HXH205" s="17"/>
      <c r="HXI205" s="17"/>
      <c r="HXJ205" s="17"/>
      <c r="HXK205" s="17"/>
      <c r="HXL205" s="17"/>
      <c r="HXM205" s="17"/>
      <c r="HXN205" s="17"/>
      <c r="HXO205" s="17"/>
      <c r="HXP205" s="17"/>
      <c r="HXQ205" s="17"/>
      <c r="HXR205" s="17"/>
      <c r="HXS205" s="17"/>
      <c r="HXT205" s="17"/>
      <c r="HXU205" s="17"/>
      <c r="HXV205" s="17"/>
      <c r="HXW205" s="17"/>
      <c r="HXX205" s="17"/>
      <c r="HXY205" s="17"/>
      <c r="HXZ205" s="17"/>
      <c r="HYA205" s="17"/>
      <c r="HYB205" s="17"/>
      <c r="HYC205" s="17"/>
      <c r="HYD205" s="17"/>
      <c r="HYE205" s="17"/>
      <c r="HYF205" s="17"/>
      <c r="HYG205" s="17"/>
      <c r="HYH205" s="17"/>
      <c r="HYI205" s="17"/>
      <c r="HYJ205" s="17"/>
      <c r="HYK205" s="17"/>
      <c r="HYL205" s="17"/>
      <c r="HYM205" s="17"/>
      <c r="HYN205" s="17"/>
      <c r="HYO205" s="17"/>
      <c r="HYP205" s="17"/>
      <c r="HYQ205" s="17"/>
      <c r="HYR205" s="17"/>
      <c r="HYS205" s="17"/>
      <c r="HYT205" s="17"/>
      <c r="HYU205" s="17"/>
      <c r="HYV205" s="17"/>
      <c r="HYW205" s="17"/>
      <c r="HYX205" s="17"/>
      <c r="HYY205" s="17"/>
      <c r="HYZ205" s="17"/>
      <c r="HZA205" s="17"/>
      <c r="HZB205" s="17"/>
      <c r="HZC205" s="17"/>
      <c r="HZD205" s="17"/>
      <c r="HZE205" s="17"/>
      <c r="HZF205" s="17"/>
      <c r="HZG205" s="17"/>
      <c r="HZH205" s="17"/>
      <c r="HZI205" s="17"/>
      <c r="HZJ205" s="17"/>
      <c r="HZK205" s="17"/>
      <c r="HZL205" s="17"/>
      <c r="HZM205" s="17"/>
      <c r="HZN205" s="17"/>
      <c r="HZO205" s="17"/>
      <c r="HZP205" s="17"/>
      <c r="HZQ205" s="17"/>
      <c r="HZR205" s="17"/>
      <c r="HZS205" s="17"/>
      <c r="HZT205" s="17"/>
      <c r="HZU205" s="17"/>
      <c r="HZV205" s="17"/>
      <c r="HZW205" s="17"/>
      <c r="HZX205" s="17"/>
      <c r="HZY205" s="17"/>
      <c r="HZZ205" s="17"/>
      <c r="IAA205" s="17"/>
      <c r="IAB205" s="17"/>
      <c r="IAC205" s="17"/>
      <c r="IAD205" s="17"/>
      <c r="IAE205" s="17"/>
      <c r="IAF205" s="17"/>
      <c r="IAG205" s="17"/>
      <c r="IAH205" s="17"/>
      <c r="IAI205" s="17"/>
      <c r="IAJ205" s="17"/>
      <c r="IAK205" s="17"/>
      <c r="IAL205" s="17"/>
      <c r="IAM205" s="17"/>
      <c r="IAN205" s="17"/>
      <c r="IAO205" s="17"/>
      <c r="IAP205" s="17"/>
      <c r="IAQ205" s="17"/>
      <c r="IAR205" s="17"/>
      <c r="IAS205" s="17"/>
      <c r="IAT205" s="17"/>
      <c r="IAU205" s="17"/>
      <c r="IAV205" s="17"/>
      <c r="IAW205" s="17"/>
      <c r="IAX205" s="17"/>
      <c r="IAY205" s="17"/>
      <c r="IAZ205" s="17"/>
      <c r="IBA205" s="17"/>
      <c r="IBB205" s="17"/>
      <c r="IBC205" s="17"/>
      <c r="IBD205" s="17"/>
      <c r="IBE205" s="17"/>
      <c r="IBF205" s="17"/>
      <c r="IBG205" s="17"/>
      <c r="IBH205" s="17"/>
      <c r="IBI205" s="17"/>
      <c r="IBJ205" s="17"/>
      <c r="IBK205" s="17"/>
      <c r="IBL205" s="17"/>
      <c r="IBM205" s="17"/>
      <c r="IBN205" s="17"/>
      <c r="IBO205" s="17"/>
      <c r="IBP205" s="17"/>
      <c r="IBQ205" s="17"/>
      <c r="IBR205" s="17"/>
      <c r="IBS205" s="17"/>
      <c r="IBT205" s="17"/>
      <c r="IBU205" s="17"/>
      <c r="IBV205" s="17"/>
      <c r="IBW205" s="17"/>
      <c r="IBX205" s="17"/>
      <c r="IBY205" s="17"/>
      <c r="IBZ205" s="17"/>
      <c r="ICA205" s="17"/>
      <c r="ICB205" s="17"/>
      <c r="ICC205" s="17"/>
      <c r="ICD205" s="17"/>
      <c r="ICE205" s="17"/>
      <c r="ICF205" s="17"/>
      <c r="ICG205" s="17"/>
      <c r="ICH205" s="17"/>
      <c r="ICI205" s="17"/>
      <c r="ICJ205" s="17"/>
      <c r="ICK205" s="17"/>
      <c r="ICL205" s="17"/>
      <c r="ICM205" s="17"/>
      <c r="ICN205" s="17"/>
      <c r="ICO205" s="17"/>
      <c r="ICP205" s="17"/>
      <c r="ICQ205" s="17"/>
      <c r="ICR205" s="17"/>
      <c r="ICS205" s="17"/>
      <c r="ICT205" s="17"/>
      <c r="ICU205" s="17"/>
      <c r="ICV205" s="17"/>
      <c r="ICW205" s="17"/>
      <c r="ICX205" s="17"/>
      <c r="ICY205" s="17"/>
      <c r="ICZ205" s="17"/>
      <c r="IDA205" s="17"/>
      <c r="IDB205" s="17"/>
      <c r="IDC205" s="17"/>
      <c r="IDD205" s="17"/>
      <c r="IDE205" s="17"/>
      <c r="IDF205" s="17"/>
      <c r="IDG205" s="17"/>
      <c r="IDH205" s="17"/>
      <c r="IDI205" s="17"/>
      <c r="IDJ205" s="17"/>
      <c r="IDK205" s="17"/>
      <c r="IDL205" s="17"/>
      <c r="IDM205" s="17"/>
      <c r="IDN205" s="17"/>
      <c r="IDO205" s="17"/>
      <c r="IDP205" s="17"/>
      <c r="IDQ205" s="17"/>
      <c r="IDR205" s="17"/>
      <c r="IDS205" s="17"/>
      <c r="IDT205" s="17"/>
      <c r="IDU205" s="17"/>
      <c r="IDV205" s="17"/>
      <c r="IDW205" s="17"/>
      <c r="IDX205" s="17"/>
      <c r="IDY205" s="17"/>
      <c r="IDZ205" s="17"/>
      <c r="IEA205" s="17"/>
      <c r="IEB205" s="17"/>
      <c r="IEC205" s="17"/>
      <c r="IED205" s="17"/>
      <c r="IEE205" s="17"/>
      <c r="IEF205" s="17"/>
      <c r="IEG205" s="17"/>
      <c r="IEH205" s="17"/>
      <c r="IEI205" s="17"/>
      <c r="IEJ205" s="17"/>
      <c r="IEK205" s="17"/>
      <c r="IEL205" s="17"/>
      <c r="IEM205" s="17"/>
      <c r="IEN205" s="17"/>
      <c r="IEO205" s="17"/>
      <c r="IEP205" s="17"/>
      <c r="IEQ205" s="17"/>
      <c r="IER205" s="17"/>
      <c r="IES205" s="17"/>
      <c r="IET205" s="17"/>
      <c r="IEU205" s="17"/>
      <c r="IEV205" s="17"/>
      <c r="IEW205" s="17"/>
      <c r="IEX205" s="17"/>
      <c r="IEY205" s="17"/>
      <c r="IEZ205" s="17"/>
      <c r="IFA205" s="17"/>
      <c r="IFB205" s="17"/>
      <c r="IFC205" s="17"/>
      <c r="IFD205" s="17"/>
      <c r="IFE205" s="17"/>
      <c r="IFF205" s="17"/>
      <c r="IFG205" s="17"/>
      <c r="IFH205" s="17"/>
      <c r="IFI205" s="17"/>
      <c r="IFJ205" s="17"/>
      <c r="IFK205" s="17"/>
      <c r="IFL205" s="17"/>
      <c r="IFM205" s="17"/>
      <c r="IFN205" s="17"/>
      <c r="IFO205" s="17"/>
      <c r="IFP205" s="17"/>
      <c r="IFQ205" s="17"/>
      <c r="IFR205" s="17"/>
      <c r="IFS205" s="17"/>
      <c r="IFT205" s="17"/>
      <c r="IFU205" s="17"/>
      <c r="IFV205" s="17"/>
      <c r="IFW205" s="17"/>
      <c r="IFX205" s="17"/>
      <c r="IFY205" s="17"/>
      <c r="IFZ205" s="17"/>
      <c r="IGA205" s="17"/>
      <c r="IGB205" s="17"/>
      <c r="IGC205" s="17"/>
      <c r="IGD205" s="17"/>
      <c r="IGE205" s="17"/>
      <c r="IGF205" s="17"/>
      <c r="IGG205" s="17"/>
      <c r="IGH205" s="17"/>
      <c r="IGI205" s="17"/>
      <c r="IGJ205" s="17"/>
      <c r="IGK205" s="17"/>
      <c r="IGL205" s="17"/>
      <c r="IGM205" s="17"/>
      <c r="IGN205" s="17"/>
      <c r="IGO205" s="17"/>
      <c r="IGP205" s="17"/>
      <c r="IGQ205" s="17"/>
      <c r="IGR205" s="17"/>
      <c r="IGS205" s="17"/>
      <c r="IGT205" s="17"/>
      <c r="IGU205" s="17"/>
      <c r="IGV205" s="17"/>
      <c r="IGW205" s="17"/>
      <c r="IGX205" s="17"/>
      <c r="IGY205" s="17"/>
      <c r="IGZ205" s="17"/>
      <c r="IHA205" s="17"/>
      <c r="IHB205" s="17"/>
      <c r="IHC205" s="17"/>
      <c r="IHD205" s="17"/>
      <c r="IHE205" s="17"/>
      <c r="IHF205" s="17"/>
      <c r="IHG205" s="17"/>
      <c r="IHH205" s="17"/>
      <c r="IHI205" s="17"/>
      <c r="IHJ205" s="17"/>
      <c r="IHK205" s="17"/>
      <c r="IHL205" s="17"/>
      <c r="IHM205" s="17"/>
      <c r="IHN205" s="17"/>
      <c r="IHO205" s="17"/>
      <c r="IHP205" s="17"/>
      <c r="IHQ205" s="17"/>
      <c r="IHR205" s="17"/>
      <c r="IHS205" s="17"/>
      <c r="IHT205" s="17"/>
      <c r="IHU205" s="17"/>
      <c r="IHV205" s="17"/>
      <c r="IHW205" s="17"/>
      <c r="IHX205" s="17"/>
      <c r="IHY205" s="17"/>
      <c r="IHZ205" s="17"/>
      <c r="IIA205" s="17"/>
      <c r="IIB205" s="17"/>
      <c r="IIC205" s="17"/>
      <c r="IID205" s="17"/>
      <c r="IIE205" s="17"/>
      <c r="IIF205" s="17"/>
      <c r="IIG205" s="17"/>
      <c r="IIH205" s="17"/>
      <c r="III205" s="17"/>
      <c r="IIJ205" s="17"/>
      <c r="IIK205" s="17"/>
      <c r="IIL205" s="17"/>
      <c r="IIM205" s="17"/>
      <c r="IIN205" s="17"/>
      <c r="IIO205" s="17"/>
      <c r="IIP205" s="17"/>
      <c r="IIQ205" s="17"/>
      <c r="IIR205" s="17"/>
      <c r="IIS205" s="17"/>
      <c r="IIT205" s="17"/>
      <c r="IIU205" s="17"/>
      <c r="IIV205" s="17"/>
      <c r="IIW205" s="17"/>
      <c r="IIX205" s="17"/>
      <c r="IIY205" s="17"/>
      <c r="IIZ205" s="17"/>
      <c r="IJA205" s="17"/>
      <c r="IJB205" s="17"/>
      <c r="IJC205" s="17"/>
      <c r="IJD205" s="17"/>
      <c r="IJE205" s="17"/>
      <c r="IJF205" s="17"/>
      <c r="IJG205" s="17"/>
      <c r="IJH205" s="17"/>
      <c r="IJI205" s="17"/>
      <c r="IJJ205" s="17"/>
      <c r="IJK205" s="17"/>
      <c r="IJL205" s="17"/>
      <c r="IJM205" s="17"/>
      <c r="IJN205" s="17"/>
      <c r="IJO205" s="17"/>
      <c r="IJP205" s="17"/>
      <c r="IJQ205" s="17"/>
      <c r="IJR205" s="17"/>
      <c r="IJS205" s="17"/>
      <c r="IJT205" s="17"/>
      <c r="IJU205" s="17"/>
      <c r="IJV205" s="17"/>
      <c r="IJW205" s="17"/>
      <c r="IJX205" s="17"/>
      <c r="IJY205" s="17"/>
      <c r="IJZ205" s="17"/>
      <c r="IKA205" s="17"/>
      <c r="IKB205" s="17"/>
      <c r="IKC205" s="17"/>
      <c r="IKD205" s="17"/>
      <c r="IKE205" s="17"/>
      <c r="IKF205" s="17"/>
      <c r="IKG205" s="17"/>
      <c r="IKH205" s="17"/>
      <c r="IKI205" s="17"/>
      <c r="IKJ205" s="17"/>
      <c r="IKK205" s="17"/>
      <c r="IKL205" s="17"/>
      <c r="IKM205" s="17"/>
      <c r="IKN205" s="17"/>
      <c r="IKO205" s="17"/>
      <c r="IKP205" s="17"/>
      <c r="IKQ205" s="17"/>
      <c r="IKR205" s="17"/>
      <c r="IKS205" s="17"/>
      <c r="IKT205" s="17"/>
      <c r="IKU205" s="17"/>
      <c r="IKV205" s="17"/>
      <c r="IKW205" s="17"/>
      <c r="IKX205" s="17"/>
      <c r="IKY205" s="17"/>
      <c r="IKZ205" s="17"/>
      <c r="ILA205" s="17"/>
      <c r="ILB205" s="17"/>
      <c r="ILC205" s="17"/>
      <c r="ILD205" s="17"/>
      <c r="ILE205" s="17"/>
      <c r="ILF205" s="17"/>
      <c r="ILG205" s="17"/>
      <c r="ILH205" s="17"/>
      <c r="ILI205" s="17"/>
      <c r="ILJ205" s="17"/>
      <c r="ILK205" s="17"/>
      <c r="ILL205" s="17"/>
      <c r="ILM205" s="17"/>
      <c r="ILN205" s="17"/>
      <c r="ILO205" s="17"/>
      <c r="ILP205" s="17"/>
      <c r="ILQ205" s="17"/>
      <c r="ILR205" s="17"/>
      <c r="ILS205" s="17"/>
      <c r="ILT205" s="17"/>
      <c r="ILU205" s="17"/>
      <c r="ILV205" s="17"/>
      <c r="ILW205" s="17"/>
      <c r="ILX205" s="17"/>
      <c r="ILY205" s="17"/>
      <c r="ILZ205" s="17"/>
      <c r="IMA205" s="17"/>
      <c r="IMB205" s="17"/>
      <c r="IMC205" s="17"/>
      <c r="IMD205" s="17"/>
      <c r="IME205" s="17"/>
      <c r="IMF205" s="17"/>
      <c r="IMG205" s="17"/>
      <c r="IMH205" s="17"/>
      <c r="IMI205" s="17"/>
      <c r="IMJ205" s="17"/>
      <c r="IMK205" s="17"/>
      <c r="IML205" s="17"/>
      <c r="IMM205" s="17"/>
      <c r="IMN205" s="17"/>
      <c r="IMO205" s="17"/>
      <c r="IMP205" s="17"/>
      <c r="IMQ205" s="17"/>
      <c r="IMR205" s="17"/>
      <c r="IMS205" s="17"/>
      <c r="IMT205" s="17"/>
      <c r="IMU205" s="17"/>
      <c r="IMV205" s="17"/>
      <c r="IMW205" s="17"/>
      <c r="IMX205" s="17"/>
      <c r="IMY205" s="17"/>
      <c r="IMZ205" s="17"/>
      <c r="INA205" s="17"/>
      <c r="INB205" s="17"/>
      <c r="INC205" s="17"/>
      <c r="IND205" s="17"/>
      <c r="INE205" s="17"/>
      <c r="INF205" s="17"/>
      <c r="ING205" s="17"/>
      <c r="INH205" s="17"/>
      <c r="INI205" s="17"/>
      <c r="INJ205" s="17"/>
      <c r="INK205" s="17"/>
      <c r="INL205" s="17"/>
      <c r="INM205" s="17"/>
      <c r="INN205" s="17"/>
      <c r="INO205" s="17"/>
      <c r="INP205" s="17"/>
      <c r="INQ205" s="17"/>
      <c r="INR205" s="17"/>
      <c r="INS205" s="17"/>
      <c r="INT205" s="17"/>
      <c r="INU205" s="17"/>
      <c r="INV205" s="17"/>
      <c r="INW205" s="17"/>
      <c r="INX205" s="17"/>
      <c r="INY205" s="17"/>
      <c r="INZ205" s="17"/>
      <c r="IOA205" s="17"/>
      <c r="IOB205" s="17"/>
      <c r="IOC205" s="17"/>
      <c r="IOD205" s="17"/>
      <c r="IOE205" s="17"/>
      <c r="IOF205" s="17"/>
      <c r="IOG205" s="17"/>
      <c r="IOH205" s="17"/>
      <c r="IOI205" s="17"/>
      <c r="IOJ205" s="17"/>
      <c r="IOK205" s="17"/>
      <c r="IOL205" s="17"/>
      <c r="IOM205" s="17"/>
      <c r="ION205" s="17"/>
      <c r="IOO205" s="17"/>
      <c r="IOP205" s="17"/>
      <c r="IOQ205" s="17"/>
      <c r="IOR205" s="17"/>
      <c r="IOS205" s="17"/>
      <c r="IOT205" s="17"/>
      <c r="IOU205" s="17"/>
      <c r="IOV205" s="17"/>
      <c r="IOW205" s="17"/>
      <c r="IOX205" s="17"/>
      <c r="IOY205" s="17"/>
      <c r="IOZ205" s="17"/>
      <c r="IPA205" s="17"/>
      <c r="IPB205" s="17"/>
      <c r="IPC205" s="17"/>
      <c r="IPD205" s="17"/>
      <c r="IPE205" s="17"/>
      <c r="IPF205" s="17"/>
      <c r="IPG205" s="17"/>
      <c r="IPH205" s="17"/>
      <c r="IPI205" s="17"/>
      <c r="IPJ205" s="17"/>
      <c r="IPK205" s="17"/>
      <c r="IPL205" s="17"/>
      <c r="IPM205" s="17"/>
      <c r="IPN205" s="17"/>
      <c r="IPO205" s="17"/>
      <c r="IPP205" s="17"/>
      <c r="IPQ205" s="17"/>
      <c r="IPR205" s="17"/>
      <c r="IPS205" s="17"/>
      <c r="IPT205" s="17"/>
      <c r="IPU205" s="17"/>
      <c r="IPV205" s="17"/>
      <c r="IPW205" s="17"/>
      <c r="IPX205" s="17"/>
      <c r="IPY205" s="17"/>
      <c r="IPZ205" s="17"/>
      <c r="IQA205" s="17"/>
      <c r="IQB205" s="17"/>
      <c r="IQC205" s="17"/>
      <c r="IQD205" s="17"/>
      <c r="IQE205" s="17"/>
      <c r="IQF205" s="17"/>
      <c r="IQG205" s="17"/>
      <c r="IQH205" s="17"/>
      <c r="IQI205" s="17"/>
      <c r="IQJ205" s="17"/>
      <c r="IQK205" s="17"/>
      <c r="IQL205" s="17"/>
      <c r="IQM205" s="17"/>
      <c r="IQN205" s="17"/>
      <c r="IQO205" s="17"/>
      <c r="IQP205" s="17"/>
      <c r="IQQ205" s="17"/>
      <c r="IQR205" s="17"/>
      <c r="IQS205" s="17"/>
      <c r="IQT205" s="17"/>
      <c r="IQU205" s="17"/>
      <c r="IQV205" s="17"/>
      <c r="IQW205" s="17"/>
      <c r="IQX205" s="17"/>
      <c r="IQY205" s="17"/>
      <c r="IQZ205" s="17"/>
      <c r="IRA205" s="17"/>
      <c r="IRB205" s="17"/>
      <c r="IRC205" s="17"/>
      <c r="IRD205" s="17"/>
      <c r="IRE205" s="17"/>
      <c r="IRF205" s="17"/>
      <c r="IRG205" s="17"/>
      <c r="IRH205" s="17"/>
      <c r="IRI205" s="17"/>
      <c r="IRJ205" s="17"/>
      <c r="IRK205" s="17"/>
      <c r="IRL205" s="17"/>
      <c r="IRM205" s="17"/>
      <c r="IRN205" s="17"/>
      <c r="IRO205" s="17"/>
      <c r="IRP205" s="17"/>
      <c r="IRQ205" s="17"/>
      <c r="IRR205" s="17"/>
      <c r="IRS205" s="17"/>
      <c r="IRT205" s="17"/>
      <c r="IRU205" s="17"/>
      <c r="IRV205" s="17"/>
      <c r="IRW205" s="17"/>
      <c r="IRX205" s="17"/>
      <c r="IRY205" s="17"/>
      <c r="IRZ205" s="17"/>
      <c r="ISA205" s="17"/>
      <c r="ISB205" s="17"/>
      <c r="ISC205" s="17"/>
      <c r="ISD205" s="17"/>
      <c r="ISE205" s="17"/>
      <c r="ISF205" s="17"/>
      <c r="ISG205" s="17"/>
      <c r="ISH205" s="17"/>
      <c r="ISI205" s="17"/>
      <c r="ISJ205" s="17"/>
      <c r="ISK205" s="17"/>
      <c r="ISL205" s="17"/>
      <c r="ISM205" s="17"/>
      <c r="ISN205" s="17"/>
      <c r="ISO205" s="17"/>
      <c r="ISP205" s="17"/>
      <c r="ISQ205" s="17"/>
      <c r="ISR205" s="17"/>
      <c r="ISS205" s="17"/>
      <c r="IST205" s="17"/>
      <c r="ISU205" s="17"/>
      <c r="ISV205" s="17"/>
      <c r="ISW205" s="17"/>
      <c r="ISX205" s="17"/>
      <c r="ISY205" s="17"/>
      <c r="ISZ205" s="17"/>
      <c r="ITA205" s="17"/>
      <c r="ITB205" s="17"/>
      <c r="ITC205" s="17"/>
      <c r="ITD205" s="17"/>
      <c r="ITE205" s="17"/>
      <c r="ITF205" s="17"/>
      <c r="ITG205" s="17"/>
      <c r="ITH205" s="17"/>
      <c r="ITI205" s="17"/>
      <c r="ITJ205" s="17"/>
      <c r="ITK205" s="17"/>
      <c r="ITL205" s="17"/>
      <c r="ITM205" s="17"/>
      <c r="ITN205" s="17"/>
      <c r="ITO205" s="17"/>
      <c r="ITP205" s="17"/>
      <c r="ITQ205" s="17"/>
      <c r="ITR205" s="17"/>
      <c r="ITS205" s="17"/>
      <c r="ITT205" s="17"/>
      <c r="ITU205" s="17"/>
      <c r="ITV205" s="17"/>
      <c r="ITW205" s="17"/>
      <c r="ITX205" s="17"/>
      <c r="ITY205" s="17"/>
      <c r="ITZ205" s="17"/>
      <c r="IUA205" s="17"/>
      <c r="IUB205" s="17"/>
      <c r="IUC205" s="17"/>
      <c r="IUD205" s="17"/>
      <c r="IUE205" s="17"/>
      <c r="IUF205" s="17"/>
      <c r="IUG205" s="17"/>
      <c r="IUH205" s="17"/>
      <c r="IUI205" s="17"/>
      <c r="IUJ205" s="17"/>
      <c r="IUK205" s="17"/>
      <c r="IUL205" s="17"/>
      <c r="IUM205" s="17"/>
      <c r="IUN205" s="17"/>
      <c r="IUO205" s="17"/>
      <c r="IUP205" s="17"/>
      <c r="IUQ205" s="17"/>
      <c r="IUR205" s="17"/>
      <c r="IUS205" s="17"/>
      <c r="IUT205" s="17"/>
      <c r="IUU205" s="17"/>
      <c r="IUV205" s="17"/>
      <c r="IUW205" s="17"/>
      <c r="IUX205" s="17"/>
      <c r="IUY205" s="17"/>
      <c r="IUZ205" s="17"/>
      <c r="IVA205" s="17"/>
      <c r="IVB205" s="17"/>
      <c r="IVC205" s="17"/>
      <c r="IVD205" s="17"/>
      <c r="IVE205" s="17"/>
      <c r="IVF205" s="17"/>
      <c r="IVG205" s="17"/>
      <c r="IVH205" s="17"/>
      <c r="IVI205" s="17"/>
      <c r="IVJ205" s="17"/>
      <c r="IVK205" s="17"/>
      <c r="IVL205" s="17"/>
      <c r="IVM205" s="17"/>
      <c r="IVN205" s="17"/>
      <c r="IVO205" s="17"/>
      <c r="IVP205" s="17"/>
      <c r="IVQ205" s="17"/>
      <c r="IVR205" s="17"/>
      <c r="IVS205" s="17"/>
      <c r="IVT205" s="17"/>
      <c r="IVU205" s="17"/>
      <c r="IVV205" s="17"/>
      <c r="IVW205" s="17"/>
      <c r="IVX205" s="17"/>
      <c r="IVY205" s="17"/>
      <c r="IVZ205" s="17"/>
      <c r="IWA205" s="17"/>
      <c r="IWB205" s="17"/>
      <c r="IWC205" s="17"/>
      <c r="IWD205" s="17"/>
      <c r="IWE205" s="17"/>
      <c r="IWF205" s="17"/>
      <c r="IWG205" s="17"/>
      <c r="IWH205" s="17"/>
      <c r="IWI205" s="17"/>
      <c r="IWJ205" s="17"/>
      <c r="IWK205" s="17"/>
      <c r="IWL205" s="17"/>
      <c r="IWM205" s="17"/>
      <c r="IWN205" s="17"/>
      <c r="IWO205" s="17"/>
      <c r="IWP205" s="17"/>
      <c r="IWQ205" s="17"/>
      <c r="IWR205" s="17"/>
      <c r="IWS205" s="17"/>
      <c r="IWT205" s="17"/>
      <c r="IWU205" s="17"/>
      <c r="IWV205" s="17"/>
      <c r="IWW205" s="17"/>
      <c r="IWX205" s="17"/>
      <c r="IWY205" s="17"/>
      <c r="IWZ205" s="17"/>
      <c r="IXA205" s="17"/>
      <c r="IXB205" s="17"/>
      <c r="IXC205" s="17"/>
      <c r="IXD205" s="17"/>
      <c r="IXE205" s="17"/>
      <c r="IXF205" s="17"/>
      <c r="IXG205" s="17"/>
      <c r="IXH205" s="17"/>
      <c r="IXI205" s="17"/>
      <c r="IXJ205" s="17"/>
      <c r="IXK205" s="17"/>
      <c r="IXL205" s="17"/>
      <c r="IXM205" s="17"/>
      <c r="IXN205" s="17"/>
      <c r="IXO205" s="17"/>
      <c r="IXP205" s="17"/>
      <c r="IXQ205" s="17"/>
      <c r="IXR205" s="17"/>
      <c r="IXS205" s="17"/>
      <c r="IXT205" s="17"/>
      <c r="IXU205" s="17"/>
      <c r="IXV205" s="17"/>
      <c r="IXW205" s="17"/>
      <c r="IXX205" s="17"/>
      <c r="IXY205" s="17"/>
      <c r="IXZ205" s="17"/>
      <c r="IYA205" s="17"/>
      <c r="IYB205" s="17"/>
      <c r="IYC205" s="17"/>
      <c r="IYD205" s="17"/>
      <c r="IYE205" s="17"/>
      <c r="IYF205" s="17"/>
      <c r="IYG205" s="17"/>
      <c r="IYH205" s="17"/>
      <c r="IYI205" s="17"/>
      <c r="IYJ205" s="17"/>
      <c r="IYK205" s="17"/>
      <c r="IYL205" s="17"/>
      <c r="IYM205" s="17"/>
      <c r="IYN205" s="17"/>
      <c r="IYO205" s="17"/>
      <c r="IYP205" s="17"/>
      <c r="IYQ205" s="17"/>
      <c r="IYR205" s="17"/>
      <c r="IYS205" s="17"/>
      <c r="IYT205" s="17"/>
      <c r="IYU205" s="17"/>
      <c r="IYV205" s="17"/>
      <c r="IYW205" s="17"/>
      <c r="IYX205" s="17"/>
      <c r="IYY205" s="17"/>
      <c r="IYZ205" s="17"/>
      <c r="IZA205" s="17"/>
      <c r="IZB205" s="17"/>
      <c r="IZC205" s="17"/>
      <c r="IZD205" s="17"/>
      <c r="IZE205" s="17"/>
      <c r="IZF205" s="17"/>
      <c r="IZG205" s="17"/>
      <c r="IZH205" s="17"/>
      <c r="IZI205" s="17"/>
      <c r="IZJ205" s="17"/>
      <c r="IZK205" s="17"/>
      <c r="IZL205" s="17"/>
      <c r="IZM205" s="17"/>
      <c r="IZN205" s="17"/>
      <c r="IZO205" s="17"/>
      <c r="IZP205" s="17"/>
      <c r="IZQ205" s="17"/>
      <c r="IZR205" s="17"/>
      <c r="IZS205" s="17"/>
      <c r="IZT205" s="17"/>
      <c r="IZU205" s="17"/>
      <c r="IZV205" s="17"/>
      <c r="IZW205" s="17"/>
      <c r="IZX205" s="17"/>
      <c r="IZY205" s="17"/>
      <c r="IZZ205" s="17"/>
      <c r="JAA205" s="17"/>
      <c r="JAB205" s="17"/>
      <c r="JAC205" s="17"/>
      <c r="JAD205" s="17"/>
      <c r="JAE205" s="17"/>
      <c r="JAF205" s="17"/>
      <c r="JAG205" s="17"/>
      <c r="JAH205" s="17"/>
      <c r="JAI205" s="17"/>
      <c r="JAJ205" s="17"/>
      <c r="JAK205" s="17"/>
      <c r="JAL205" s="17"/>
      <c r="JAM205" s="17"/>
      <c r="JAN205" s="17"/>
      <c r="JAO205" s="17"/>
      <c r="JAP205" s="17"/>
      <c r="JAQ205" s="17"/>
      <c r="JAR205" s="17"/>
      <c r="JAS205" s="17"/>
      <c r="JAT205" s="17"/>
      <c r="JAU205" s="17"/>
      <c r="JAV205" s="17"/>
      <c r="JAW205" s="17"/>
      <c r="JAX205" s="17"/>
      <c r="JAY205" s="17"/>
      <c r="JAZ205" s="17"/>
      <c r="JBA205" s="17"/>
      <c r="JBB205" s="17"/>
      <c r="JBC205" s="17"/>
      <c r="JBD205" s="17"/>
      <c r="JBE205" s="17"/>
      <c r="JBF205" s="17"/>
      <c r="JBG205" s="17"/>
      <c r="JBH205" s="17"/>
      <c r="JBI205" s="17"/>
      <c r="JBJ205" s="17"/>
      <c r="JBK205" s="17"/>
      <c r="JBL205" s="17"/>
      <c r="JBM205" s="17"/>
      <c r="JBN205" s="17"/>
      <c r="JBO205" s="17"/>
      <c r="JBP205" s="17"/>
      <c r="JBQ205" s="17"/>
      <c r="JBR205" s="17"/>
      <c r="JBS205" s="17"/>
      <c r="JBT205" s="17"/>
      <c r="JBU205" s="17"/>
      <c r="JBV205" s="17"/>
      <c r="JBW205" s="17"/>
      <c r="JBX205" s="17"/>
      <c r="JBY205" s="17"/>
      <c r="JBZ205" s="17"/>
      <c r="JCA205" s="17"/>
      <c r="JCB205" s="17"/>
      <c r="JCC205" s="17"/>
      <c r="JCD205" s="17"/>
      <c r="JCE205" s="17"/>
      <c r="JCF205" s="17"/>
      <c r="JCG205" s="17"/>
      <c r="JCH205" s="17"/>
      <c r="JCI205" s="17"/>
      <c r="JCJ205" s="17"/>
      <c r="JCK205" s="17"/>
      <c r="JCL205" s="17"/>
      <c r="JCM205" s="17"/>
      <c r="JCN205" s="17"/>
      <c r="JCO205" s="17"/>
      <c r="JCP205" s="17"/>
      <c r="JCQ205" s="17"/>
      <c r="JCR205" s="17"/>
      <c r="JCS205" s="17"/>
      <c r="JCT205" s="17"/>
      <c r="JCU205" s="17"/>
      <c r="JCV205" s="17"/>
      <c r="JCW205" s="17"/>
      <c r="JCX205" s="17"/>
      <c r="JCY205" s="17"/>
      <c r="JCZ205" s="17"/>
      <c r="JDA205" s="17"/>
      <c r="JDB205" s="17"/>
      <c r="JDC205" s="17"/>
      <c r="JDD205" s="17"/>
      <c r="JDE205" s="17"/>
      <c r="JDF205" s="17"/>
      <c r="JDG205" s="17"/>
      <c r="JDH205" s="17"/>
      <c r="JDI205" s="17"/>
      <c r="JDJ205" s="17"/>
      <c r="JDK205" s="17"/>
      <c r="JDL205" s="17"/>
      <c r="JDM205" s="17"/>
      <c r="JDN205" s="17"/>
      <c r="JDO205" s="17"/>
      <c r="JDP205" s="17"/>
      <c r="JDQ205" s="17"/>
      <c r="JDR205" s="17"/>
      <c r="JDS205" s="17"/>
      <c r="JDT205" s="17"/>
      <c r="JDU205" s="17"/>
      <c r="JDV205" s="17"/>
      <c r="JDW205" s="17"/>
      <c r="JDX205" s="17"/>
      <c r="JDY205" s="17"/>
      <c r="JDZ205" s="17"/>
      <c r="JEA205" s="17"/>
      <c r="JEB205" s="17"/>
      <c r="JEC205" s="17"/>
      <c r="JED205" s="17"/>
      <c r="JEE205" s="17"/>
      <c r="JEF205" s="17"/>
      <c r="JEG205" s="17"/>
      <c r="JEH205" s="17"/>
      <c r="JEI205" s="17"/>
      <c r="JEJ205" s="17"/>
      <c r="JEK205" s="17"/>
      <c r="JEL205" s="17"/>
      <c r="JEM205" s="17"/>
      <c r="JEN205" s="17"/>
      <c r="JEO205" s="17"/>
      <c r="JEP205" s="17"/>
      <c r="JEQ205" s="17"/>
      <c r="JER205" s="17"/>
      <c r="JES205" s="17"/>
      <c r="JET205" s="17"/>
      <c r="JEU205" s="17"/>
      <c r="JEV205" s="17"/>
      <c r="JEW205" s="17"/>
      <c r="JEX205" s="17"/>
      <c r="JEY205" s="17"/>
      <c r="JEZ205" s="17"/>
      <c r="JFA205" s="17"/>
      <c r="JFB205" s="17"/>
      <c r="JFC205" s="17"/>
      <c r="JFD205" s="17"/>
      <c r="JFE205" s="17"/>
      <c r="JFF205" s="17"/>
      <c r="JFG205" s="17"/>
      <c r="JFH205" s="17"/>
      <c r="JFI205" s="17"/>
      <c r="JFJ205" s="17"/>
      <c r="JFK205" s="17"/>
      <c r="JFL205" s="17"/>
      <c r="JFM205" s="17"/>
      <c r="JFN205" s="17"/>
      <c r="JFO205" s="17"/>
      <c r="JFP205" s="17"/>
      <c r="JFQ205" s="17"/>
      <c r="JFR205" s="17"/>
      <c r="JFS205" s="17"/>
      <c r="JFT205" s="17"/>
      <c r="JFU205" s="17"/>
      <c r="JFV205" s="17"/>
      <c r="JFW205" s="17"/>
      <c r="JFX205" s="17"/>
      <c r="JFY205" s="17"/>
      <c r="JFZ205" s="17"/>
      <c r="JGA205" s="17"/>
      <c r="JGB205" s="17"/>
      <c r="JGC205" s="17"/>
      <c r="JGD205" s="17"/>
      <c r="JGE205" s="17"/>
      <c r="JGF205" s="17"/>
      <c r="JGG205" s="17"/>
      <c r="JGH205" s="17"/>
      <c r="JGI205" s="17"/>
      <c r="JGJ205" s="17"/>
      <c r="JGK205" s="17"/>
      <c r="JGL205" s="17"/>
      <c r="JGM205" s="17"/>
      <c r="JGN205" s="17"/>
      <c r="JGO205" s="17"/>
      <c r="JGP205" s="17"/>
      <c r="JGQ205" s="17"/>
      <c r="JGR205" s="17"/>
      <c r="JGS205" s="17"/>
      <c r="JGT205" s="17"/>
      <c r="JGU205" s="17"/>
      <c r="JGV205" s="17"/>
      <c r="JGW205" s="17"/>
      <c r="JGX205" s="17"/>
      <c r="JGY205" s="17"/>
      <c r="JGZ205" s="17"/>
      <c r="JHA205" s="17"/>
      <c r="JHB205" s="17"/>
      <c r="JHC205" s="17"/>
      <c r="JHD205" s="17"/>
      <c r="JHE205" s="17"/>
      <c r="JHF205" s="17"/>
      <c r="JHG205" s="17"/>
      <c r="JHH205" s="17"/>
      <c r="JHI205" s="17"/>
      <c r="JHJ205" s="17"/>
      <c r="JHK205" s="17"/>
      <c r="JHL205" s="17"/>
      <c r="JHM205" s="17"/>
      <c r="JHN205" s="17"/>
      <c r="JHO205" s="17"/>
      <c r="JHP205" s="17"/>
      <c r="JHQ205" s="17"/>
      <c r="JHR205" s="17"/>
      <c r="JHS205" s="17"/>
      <c r="JHT205" s="17"/>
      <c r="JHU205" s="17"/>
      <c r="JHV205" s="17"/>
      <c r="JHW205" s="17"/>
      <c r="JHX205" s="17"/>
      <c r="JHY205" s="17"/>
      <c r="JHZ205" s="17"/>
      <c r="JIA205" s="17"/>
      <c r="JIB205" s="17"/>
      <c r="JIC205" s="17"/>
      <c r="JID205" s="17"/>
      <c r="JIE205" s="17"/>
      <c r="JIF205" s="17"/>
      <c r="JIG205" s="17"/>
      <c r="JIH205" s="17"/>
      <c r="JII205" s="17"/>
      <c r="JIJ205" s="17"/>
      <c r="JIK205" s="17"/>
      <c r="JIL205" s="17"/>
      <c r="JIM205" s="17"/>
      <c r="JIN205" s="17"/>
      <c r="JIO205" s="17"/>
      <c r="JIP205" s="17"/>
      <c r="JIQ205" s="17"/>
      <c r="JIR205" s="17"/>
      <c r="JIS205" s="17"/>
      <c r="JIT205" s="17"/>
      <c r="JIU205" s="17"/>
      <c r="JIV205" s="17"/>
      <c r="JIW205" s="17"/>
      <c r="JIX205" s="17"/>
      <c r="JIY205" s="17"/>
      <c r="JIZ205" s="17"/>
      <c r="JJA205" s="17"/>
      <c r="JJB205" s="17"/>
      <c r="JJC205" s="17"/>
      <c r="JJD205" s="17"/>
      <c r="JJE205" s="17"/>
      <c r="JJF205" s="17"/>
      <c r="JJG205" s="17"/>
      <c r="JJH205" s="17"/>
      <c r="JJI205" s="17"/>
      <c r="JJJ205" s="17"/>
      <c r="JJK205" s="17"/>
      <c r="JJL205" s="17"/>
      <c r="JJM205" s="17"/>
      <c r="JJN205" s="17"/>
      <c r="JJO205" s="17"/>
      <c r="JJP205" s="17"/>
      <c r="JJQ205" s="17"/>
      <c r="JJR205" s="17"/>
      <c r="JJS205" s="17"/>
      <c r="JJT205" s="17"/>
      <c r="JJU205" s="17"/>
      <c r="JJV205" s="17"/>
      <c r="JJW205" s="17"/>
      <c r="JJX205" s="17"/>
      <c r="JJY205" s="17"/>
      <c r="JJZ205" s="17"/>
      <c r="JKA205" s="17"/>
      <c r="JKB205" s="17"/>
      <c r="JKC205" s="17"/>
      <c r="JKD205" s="17"/>
      <c r="JKE205" s="17"/>
      <c r="JKF205" s="17"/>
      <c r="JKG205" s="17"/>
      <c r="JKH205" s="17"/>
      <c r="JKI205" s="17"/>
      <c r="JKJ205" s="17"/>
      <c r="JKK205" s="17"/>
      <c r="JKL205" s="17"/>
      <c r="JKM205" s="17"/>
      <c r="JKN205" s="17"/>
      <c r="JKO205" s="17"/>
      <c r="JKP205" s="17"/>
      <c r="JKQ205" s="17"/>
      <c r="JKR205" s="17"/>
      <c r="JKS205" s="17"/>
      <c r="JKT205" s="17"/>
      <c r="JKU205" s="17"/>
      <c r="JKV205" s="17"/>
      <c r="JKW205" s="17"/>
      <c r="JKX205" s="17"/>
      <c r="JKY205" s="17"/>
      <c r="JKZ205" s="17"/>
      <c r="JLA205" s="17"/>
      <c r="JLB205" s="17"/>
      <c r="JLC205" s="17"/>
      <c r="JLD205" s="17"/>
      <c r="JLE205" s="17"/>
      <c r="JLF205" s="17"/>
      <c r="JLG205" s="17"/>
      <c r="JLH205" s="17"/>
      <c r="JLI205" s="17"/>
      <c r="JLJ205" s="17"/>
      <c r="JLK205" s="17"/>
      <c r="JLL205" s="17"/>
      <c r="JLM205" s="17"/>
      <c r="JLN205" s="17"/>
      <c r="JLO205" s="17"/>
      <c r="JLP205" s="17"/>
      <c r="JLQ205" s="17"/>
      <c r="JLR205" s="17"/>
      <c r="JLS205" s="17"/>
      <c r="JLT205" s="17"/>
      <c r="JLU205" s="17"/>
      <c r="JLV205" s="17"/>
      <c r="JLW205" s="17"/>
      <c r="JLX205" s="17"/>
      <c r="JLY205" s="17"/>
      <c r="JLZ205" s="17"/>
      <c r="JMA205" s="17"/>
      <c r="JMB205" s="17"/>
      <c r="JMC205" s="17"/>
      <c r="JMD205" s="17"/>
      <c r="JME205" s="17"/>
      <c r="JMF205" s="17"/>
      <c r="JMG205" s="17"/>
      <c r="JMH205" s="17"/>
      <c r="JMI205" s="17"/>
      <c r="JMJ205" s="17"/>
      <c r="JMK205" s="17"/>
      <c r="JML205" s="17"/>
      <c r="JMM205" s="17"/>
      <c r="JMN205" s="17"/>
      <c r="JMO205" s="17"/>
      <c r="JMP205" s="17"/>
      <c r="JMQ205" s="17"/>
      <c r="JMR205" s="17"/>
      <c r="JMS205" s="17"/>
      <c r="JMT205" s="17"/>
      <c r="JMU205" s="17"/>
      <c r="JMV205" s="17"/>
      <c r="JMW205" s="17"/>
      <c r="JMX205" s="17"/>
      <c r="JMY205" s="17"/>
      <c r="JMZ205" s="17"/>
      <c r="JNA205" s="17"/>
      <c r="JNB205" s="17"/>
      <c r="JNC205" s="17"/>
      <c r="JND205" s="17"/>
      <c r="JNE205" s="17"/>
      <c r="JNF205" s="17"/>
      <c r="JNG205" s="17"/>
      <c r="JNH205" s="17"/>
      <c r="JNI205" s="17"/>
      <c r="JNJ205" s="17"/>
      <c r="JNK205" s="17"/>
      <c r="JNL205" s="17"/>
      <c r="JNM205" s="17"/>
      <c r="JNN205" s="17"/>
      <c r="JNO205" s="17"/>
      <c r="JNP205" s="17"/>
      <c r="JNQ205" s="17"/>
      <c r="JNR205" s="17"/>
      <c r="JNS205" s="17"/>
      <c r="JNT205" s="17"/>
      <c r="JNU205" s="17"/>
      <c r="JNV205" s="17"/>
      <c r="JNW205" s="17"/>
      <c r="JNX205" s="17"/>
      <c r="JNY205" s="17"/>
      <c r="JNZ205" s="17"/>
      <c r="JOA205" s="17"/>
      <c r="JOB205" s="17"/>
      <c r="JOC205" s="17"/>
      <c r="JOD205" s="17"/>
      <c r="JOE205" s="17"/>
      <c r="JOF205" s="17"/>
      <c r="JOG205" s="17"/>
      <c r="JOH205" s="17"/>
      <c r="JOI205" s="17"/>
      <c r="JOJ205" s="17"/>
      <c r="JOK205" s="17"/>
      <c r="JOL205" s="17"/>
      <c r="JOM205" s="17"/>
      <c r="JON205" s="17"/>
      <c r="JOO205" s="17"/>
      <c r="JOP205" s="17"/>
      <c r="JOQ205" s="17"/>
      <c r="JOR205" s="17"/>
      <c r="JOS205" s="17"/>
      <c r="JOT205" s="17"/>
      <c r="JOU205" s="17"/>
      <c r="JOV205" s="17"/>
      <c r="JOW205" s="17"/>
      <c r="JOX205" s="17"/>
      <c r="JOY205" s="17"/>
      <c r="JOZ205" s="17"/>
      <c r="JPA205" s="17"/>
      <c r="JPB205" s="17"/>
      <c r="JPC205" s="17"/>
      <c r="JPD205" s="17"/>
      <c r="JPE205" s="17"/>
      <c r="JPF205" s="17"/>
      <c r="JPG205" s="17"/>
      <c r="JPH205" s="17"/>
      <c r="JPI205" s="17"/>
      <c r="JPJ205" s="17"/>
      <c r="JPK205" s="17"/>
      <c r="JPL205" s="17"/>
      <c r="JPM205" s="17"/>
      <c r="JPN205" s="17"/>
      <c r="JPO205" s="17"/>
      <c r="JPP205" s="17"/>
      <c r="JPQ205" s="17"/>
      <c r="JPR205" s="17"/>
      <c r="JPS205" s="17"/>
      <c r="JPT205" s="17"/>
      <c r="JPU205" s="17"/>
      <c r="JPV205" s="17"/>
      <c r="JPW205" s="17"/>
      <c r="JPX205" s="17"/>
      <c r="JPY205" s="17"/>
      <c r="JPZ205" s="17"/>
      <c r="JQA205" s="17"/>
      <c r="JQB205" s="17"/>
      <c r="JQC205" s="17"/>
      <c r="JQD205" s="17"/>
      <c r="JQE205" s="17"/>
      <c r="JQF205" s="17"/>
      <c r="JQG205" s="17"/>
      <c r="JQH205" s="17"/>
      <c r="JQI205" s="17"/>
      <c r="JQJ205" s="17"/>
      <c r="JQK205" s="17"/>
      <c r="JQL205" s="17"/>
      <c r="JQM205" s="17"/>
      <c r="JQN205" s="17"/>
      <c r="JQO205" s="17"/>
      <c r="JQP205" s="17"/>
      <c r="JQQ205" s="17"/>
      <c r="JQR205" s="17"/>
      <c r="JQS205" s="17"/>
      <c r="JQT205" s="17"/>
      <c r="JQU205" s="17"/>
      <c r="JQV205" s="17"/>
      <c r="JQW205" s="17"/>
      <c r="JQX205" s="17"/>
      <c r="JQY205" s="17"/>
      <c r="JQZ205" s="17"/>
      <c r="JRA205" s="17"/>
      <c r="JRB205" s="17"/>
      <c r="JRC205" s="17"/>
      <c r="JRD205" s="17"/>
      <c r="JRE205" s="17"/>
      <c r="JRF205" s="17"/>
      <c r="JRG205" s="17"/>
      <c r="JRH205" s="17"/>
      <c r="JRI205" s="17"/>
      <c r="JRJ205" s="17"/>
      <c r="JRK205" s="17"/>
      <c r="JRL205" s="17"/>
      <c r="JRM205" s="17"/>
      <c r="JRN205" s="17"/>
      <c r="JRO205" s="17"/>
      <c r="JRP205" s="17"/>
      <c r="JRQ205" s="17"/>
      <c r="JRR205" s="17"/>
      <c r="JRS205" s="17"/>
      <c r="JRT205" s="17"/>
      <c r="JRU205" s="17"/>
      <c r="JRV205" s="17"/>
      <c r="JRW205" s="17"/>
      <c r="JRX205" s="17"/>
      <c r="JRY205" s="17"/>
      <c r="JRZ205" s="17"/>
      <c r="JSA205" s="17"/>
      <c r="JSB205" s="17"/>
      <c r="JSC205" s="17"/>
      <c r="JSD205" s="17"/>
      <c r="JSE205" s="17"/>
      <c r="JSF205" s="17"/>
      <c r="JSG205" s="17"/>
      <c r="JSH205" s="17"/>
      <c r="JSI205" s="17"/>
      <c r="JSJ205" s="17"/>
      <c r="JSK205" s="17"/>
      <c r="JSL205" s="17"/>
      <c r="JSM205" s="17"/>
      <c r="JSN205" s="17"/>
      <c r="JSO205" s="17"/>
      <c r="JSP205" s="17"/>
      <c r="JSQ205" s="17"/>
      <c r="JSR205" s="17"/>
      <c r="JSS205" s="17"/>
      <c r="JST205" s="17"/>
      <c r="JSU205" s="17"/>
      <c r="JSV205" s="17"/>
      <c r="JSW205" s="17"/>
      <c r="JSX205" s="17"/>
      <c r="JSY205" s="17"/>
      <c r="JSZ205" s="17"/>
      <c r="JTA205" s="17"/>
      <c r="JTB205" s="17"/>
      <c r="JTC205" s="17"/>
      <c r="JTD205" s="17"/>
      <c r="JTE205" s="17"/>
      <c r="JTF205" s="17"/>
      <c r="JTG205" s="17"/>
      <c r="JTH205" s="17"/>
      <c r="JTI205" s="17"/>
      <c r="JTJ205" s="17"/>
      <c r="JTK205" s="17"/>
      <c r="JTL205" s="17"/>
      <c r="JTM205" s="17"/>
      <c r="JTN205" s="17"/>
      <c r="JTO205" s="17"/>
      <c r="JTP205" s="17"/>
      <c r="JTQ205" s="17"/>
      <c r="JTR205" s="17"/>
      <c r="JTS205" s="17"/>
      <c r="JTT205" s="17"/>
      <c r="JTU205" s="17"/>
      <c r="JTV205" s="17"/>
      <c r="JTW205" s="17"/>
      <c r="JTX205" s="17"/>
      <c r="JTY205" s="17"/>
      <c r="JTZ205" s="17"/>
      <c r="JUA205" s="17"/>
      <c r="JUB205" s="17"/>
      <c r="JUC205" s="17"/>
      <c r="JUD205" s="17"/>
      <c r="JUE205" s="17"/>
      <c r="JUF205" s="17"/>
      <c r="JUG205" s="17"/>
      <c r="JUH205" s="17"/>
      <c r="JUI205" s="17"/>
      <c r="JUJ205" s="17"/>
      <c r="JUK205" s="17"/>
      <c r="JUL205" s="17"/>
      <c r="JUM205" s="17"/>
      <c r="JUN205" s="17"/>
      <c r="JUO205" s="17"/>
      <c r="JUP205" s="17"/>
      <c r="JUQ205" s="17"/>
      <c r="JUR205" s="17"/>
      <c r="JUS205" s="17"/>
      <c r="JUT205" s="17"/>
      <c r="JUU205" s="17"/>
      <c r="JUV205" s="17"/>
      <c r="JUW205" s="17"/>
      <c r="JUX205" s="17"/>
      <c r="JUY205" s="17"/>
      <c r="JUZ205" s="17"/>
      <c r="JVA205" s="17"/>
      <c r="JVB205" s="17"/>
      <c r="JVC205" s="17"/>
      <c r="JVD205" s="17"/>
      <c r="JVE205" s="17"/>
      <c r="JVF205" s="17"/>
      <c r="JVG205" s="17"/>
      <c r="JVH205" s="17"/>
      <c r="JVI205" s="17"/>
      <c r="JVJ205" s="17"/>
      <c r="JVK205" s="17"/>
      <c r="JVL205" s="17"/>
      <c r="JVM205" s="17"/>
      <c r="JVN205" s="17"/>
      <c r="JVO205" s="17"/>
      <c r="JVP205" s="17"/>
      <c r="JVQ205" s="17"/>
      <c r="JVR205" s="17"/>
      <c r="JVS205" s="17"/>
      <c r="JVT205" s="17"/>
      <c r="JVU205" s="17"/>
      <c r="JVV205" s="17"/>
      <c r="JVW205" s="17"/>
      <c r="JVX205" s="17"/>
      <c r="JVY205" s="17"/>
      <c r="JVZ205" s="17"/>
      <c r="JWA205" s="17"/>
      <c r="JWB205" s="17"/>
      <c r="JWC205" s="17"/>
      <c r="JWD205" s="17"/>
      <c r="JWE205" s="17"/>
      <c r="JWF205" s="17"/>
      <c r="JWG205" s="17"/>
      <c r="JWH205" s="17"/>
      <c r="JWI205" s="17"/>
      <c r="JWJ205" s="17"/>
      <c r="JWK205" s="17"/>
      <c r="JWL205" s="17"/>
      <c r="JWM205" s="17"/>
      <c r="JWN205" s="17"/>
      <c r="JWO205" s="17"/>
      <c r="JWP205" s="17"/>
      <c r="JWQ205" s="17"/>
      <c r="JWR205" s="17"/>
      <c r="JWS205" s="17"/>
      <c r="JWT205" s="17"/>
      <c r="JWU205" s="17"/>
      <c r="JWV205" s="17"/>
      <c r="JWW205" s="17"/>
      <c r="JWX205" s="17"/>
      <c r="JWY205" s="17"/>
      <c r="JWZ205" s="17"/>
      <c r="JXA205" s="17"/>
      <c r="JXB205" s="17"/>
      <c r="JXC205" s="17"/>
      <c r="JXD205" s="17"/>
      <c r="JXE205" s="17"/>
      <c r="JXF205" s="17"/>
      <c r="JXG205" s="17"/>
      <c r="JXH205" s="17"/>
      <c r="JXI205" s="17"/>
      <c r="JXJ205" s="17"/>
      <c r="JXK205" s="17"/>
      <c r="JXL205" s="17"/>
      <c r="JXM205" s="17"/>
      <c r="JXN205" s="17"/>
      <c r="JXO205" s="17"/>
      <c r="JXP205" s="17"/>
      <c r="JXQ205" s="17"/>
      <c r="JXR205" s="17"/>
      <c r="JXS205" s="17"/>
      <c r="JXT205" s="17"/>
      <c r="JXU205" s="17"/>
      <c r="JXV205" s="17"/>
      <c r="JXW205" s="17"/>
      <c r="JXX205" s="17"/>
      <c r="JXY205" s="17"/>
      <c r="JXZ205" s="17"/>
      <c r="JYA205" s="17"/>
      <c r="JYB205" s="17"/>
      <c r="JYC205" s="17"/>
      <c r="JYD205" s="17"/>
      <c r="JYE205" s="17"/>
      <c r="JYF205" s="17"/>
      <c r="JYG205" s="17"/>
      <c r="JYH205" s="17"/>
      <c r="JYI205" s="17"/>
      <c r="JYJ205" s="17"/>
      <c r="JYK205" s="17"/>
      <c r="JYL205" s="17"/>
      <c r="JYM205" s="17"/>
      <c r="JYN205" s="17"/>
      <c r="JYO205" s="17"/>
      <c r="JYP205" s="17"/>
      <c r="JYQ205" s="17"/>
      <c r="JYR205" s="17"/>
      <c r="JYS205" s="17"/>
      <c r="JYT205" s="17"/>
      <c r="JYU205" s="17"/>
      <c r="JYV205" s="17"/>
      <c r="JYW205" s="17"/>
      <c r="JYX205" s="17"/>
      <c r="JYY205" s="17"/>
      <c r="JYZ205" s="17"/>
      <c r="JZA205" s="17"/>
      <c r="JZB205" s="17"/>
      <c r="JZC205" s="17"/>
      <c r="JZD205" s="17"/>
      <c r="JZE205" s="17"/>
      <c r="JZF205" s="17"/>
      <c r="JZG205" s="17"/>
      <c r="JZH205" s="17"/>
      <c r="JZI205" s="17"/>
      <c r="JZJ205" s="17"/>
      <c r="JZK205" s="17"/>
      <c r="JZL205" s="17"/>
      <c r="JZM205" s="17"/>
      <c r="JZN205" s="17"/>
      <c r="JZO205" s="17"/>
      <c r="JZP205" s="17"/>
      <c r="JZQ205" s="17"/>
      <c r="JZR205" s="17"/>
      <c r="JZS205" s="17"/>
      <c r="JZT205" s="17"/>
      <c r="JZU205" s="17"/>
      <c r="JZV205" s="17"/>
      <c r="JZW205" s="17"/>
      <c r="JZX205" s="17"/>
      <c r="JZY205" s="17"/>
      <c r="JZZ205" s="17"/>
      <c r="KAA205" s="17"/>
      <c r="KAB205" s="17"/>
      <c r="KAC205" s="17"/>
      <c r="KAD205" s="17"/>
      <c r="KAE205" s="17"/>
      <c r="KAF205" s="17"/>
      <c r="KAG205" s="17"/>
      <c r="KAH205" s="17"/>
      <c r="KAI205" s="17"/>
      <c r="KAJ205" s="17"/>
      <c r="KAK205" s="17"/>
      <c r="KAL205" s="17"/>
      <c r="KAM205" s="17"/>
      <c r="KAN205" s="17"/>
      <c r="KAO205" s="17"/>
      <c r="KAP205" s="17"/>
      <c r="KAQ205" s="17"/>
      <c r="KAR205" s="17"/>
      <c r="KAS205" s="17"/>
      <c r="KAT205" s="17"/>
      <c r="KAU205" s="17"/>
      <c r="KAV205" s="17"/>
      <c r="KAW205" s="17"/>
      <c r="KAX205" s="17"/>
      <c r="KAY205" s="17"/>
      <c r="KAZ205" s="17"/>
      <c r="KBA205" s="17"/>
      <c r="KBB205" s="17"/>
      <c r="KBC205" s="17"/>
      <c r="KBD205" s="17"/>
      <c r="KBE205" s="17"/>
      <c r="KBF205" s="17"/>
      <c r="KBG205" s="17"/>
      <c r="KBH205" s="17"/>
      <c r="KBI205" s="17"/>
      <c r="KBJ205" s="17"/>
      <c r="KBK205" s="17"/>
      <c r="KBL205" s="17"/>
      <c r="KBM205" s="17"/>
      <c r="KBN205" s="17"/>
      <c r="KBO205" s="17"/>
      <c r="KBP205" s="17"/>
      <c r="KBQ205" s="17"/>
      <c r="KBR205" s="17"/>
      <c r="KBS205" s="17"/>
      <c r="KBT205" s="17"/>
      <c r="KBU205" s="17"/>
      <c r="KBV205" s="17"/>
      <c r="KBW205" s="17"/>
      <c r="KBX205" s="17"/>
      <c r="KBY205" s="17"/>
      <c r="KBZ205" s="17"/>
      <c r="KCA205" s="17"/>
      <c r="KCB205" s="17"/>
      <c r="KCC205" s="17"/>
      <c r="KCD205" s="17"/>
      <c r="KCE205" s="17"/>
      <c r="KCF205" s="17"/>
      <c r="KCG205" s="17"/>
      <c r="KCH205" s="17"/>
      <c r="KCI205" s="17"/>
      <c r="KCJ205" s="17"/>
      <c r="KCK205" s="17"/>
      <c r="KCL205" s="17"/>
      <c r="KCM205" s="17"/>
      <c r="KCN205" s="17"/>
      <c r="KCO205" s="17"/>
      <c r="KCP205" s="17"/>
      <c r="KCQ205" s="17"/>
      <c r="KCR205" s="17"/>
      <c r="KCS205" s="17"/>
      <c r="KCT205" s="17"/>
      <c r="KCU205" s="17"/>
      <c r="KCV205" s="17"/>
      <c r="KCW205" s="17"/>
      <c r="KCX205" s="17"/>
      <c r="KCY205" s="17"/>
      <c r="KCZ205" s="17"/>
      <c r="KDA205" s="17"/>
      <c r="KDB205" s="17"/>
      <c r="KDC205" s="17"/>
      <c r="KDD205" s="17"/>
      <c r="KDE205" s="17"/>
      <c r="KDF205" s="17"/>
      <c r="KDG205" s="17"/>
      <c r="KDH205" s="17"/>
      <c r="KDI205" s="17"/>
      <c r="KDJ205" s="17"/>
      <c r="KDK205" s="17"/>
      <c r="KDL205" s="17"/>
      <c r="KDM205" s="17"/>
      <c r="KDN205" s="17"/>
      <c r="KDO205" s="17"/>
      <c r="KDP205" s="17"/>
      <c r="KDQ205" s="17"/>
      <c r="KDR205" s="17"/>
      <c r="KDS205" s="17"/>
      <c r="KDT205" s="17"/>
      <c r="KDU205" s="17"/>
      <c r="KDV205" s="17"/>
      <c r="KDW205" s="17"/>
      <c r="KDX205" s="17"/>
      <c r="KDY205" s="17"/>
      <c r="KDZ205" s="17"/>
      <c r="KEA205" s="17"/>
      <c r="KEB205" s="17"/>
      <c r="KEC205" s="17"/>
      <c r="KED205" s="17"/>
      <c r="KEE205" s="17"/>
      <c r="KEF205" s="17"/>
      <c r="KEG205" s="17"/>
      <c r="KEH205" s="17"/>
      <c r="KEI205" s="17"/>
      <c r="KEJ205" s="17"/>
      <c r="KEK205" s="17"/>
      <c r="KEL205" s="17"/>
      <c r="KEM205" s="17"/>
      <c r="KEN205" s="17"/>
      <c r="KEO205" s="17"/>
      <c r="KEP205" s="17"/>
      <c r="KEQ205" s="17"/>
      <c r="KER205" s="17"/>
      <c r="KES205" s="17"/>
      <c r="KET205" s="17"/>
      <c r="KEU205" s="17"/>
      <c r="KEV205" s="17"/>
      <c r="KEW205" s="17"/>
      <c r="KEX205" s="17"/>
      <c r="KEY205" s="17"/>
      <c r="KEZ205" s="17"/>
      <c r="KFA205" s="17"/>
      <c r="KFB205" s="17"/>
      <c r="KFC205" s="17"/>
      <c r="KFD205" s="17"/>
      <c r="KFE205" s="17"/>
      <c r="KFF205" s="17"/>
      <c r="KFG205" s="17"/>
      <c r="KFH205" s="17"/>
      <c r="KFI205" s="17"/>
      <c r="KFJ205" s="17"/>
      <c r="KFK205" s="17"/>
      <c r="KFL205" s="17"/>
      <c r="KFM205" s="17"/>
      <c r="KFN205" s="17"/>
      <c r="KFO205" s="17"/>
      <c r="KFP205" s="17"/>
      <c r="KFQ205" s="17"/>
      <c r="KFR205" s="17"/>
      <c r="KFS205" s="17"/>
      <c r="KFT205" s="17"/>
      <c r="KFU205" s="17"/>
      <c r="KFV205" s="17"/>
      <c r="KFW205" s="17"/>
      <c r="KFX205" s="17"/>
      <c r="KFY205" s="17"/>
      <c r="KFZ205" s="17"/>
      <c r="KGA205" s="17"/>
      <c r="KGB205" s="17"/>
      <c r="KGC205" s="17"/>
      <c r="KGD205" s="17"/>
      <c r="KGE205" s="17"/>
      <c r="KGF205" s="17"/>
      <c r="KGG205" s="17"/>
      <c r="KGH205" s="17"/>
      <c r="KGI205" s="17"/>
      <c r="KGJ205" s="17"/>
      <c r="KGK205" s="17"/>
      <c r="KGL205" s="17"/>
      <c r="KGM205" s="17"/>
      <c r="KGN205" s="17"/>
      <c r="KGO205" s="17"/>
      <c r="KGP205" s="17"/>
      <c r="KGQ205" s="17"/>
      <c r="KGR205" s="17"/>
      <c r="KGS205" s="17"/>
      <c r="KGT205" s="17"/>
      <c r="KGU205" s="17"/>
      <c r="KGV205" s="17"/>
      <c r="KGW205" s="17"/>
      <c r="KGX205" s="17"/>
      <c r="KGY205" s="17"/>
      <c r="KGZ205" s="17"/>
      <c r="KHA205" s="17"/>
      <c r="KHB205" s="17"/>
      <c r="KHC205" s="17"/>
      <c r="KHD205" s="17"/>
      <c r="KHE205" s="17"/>
      <c r="KHF205" s="17"/>
      <c r="KHG205" s="17"/>
      <c r="KHH205" s="17"/>
      <c r="KHI205" s="17"/>
      <c r="KHJ205" s="17"/>
      <c r="KHK205" s="17"/>
      <c r="KHL205" s="17"/>
      <c r="KHM205" s="17"/>
      <c r="KHN205" s="17"/>
      <c r="KHO205" s="17"/>
      <c r="KHP205" s="17"/>
      <c r="KHQ205" s="17"/>
      <c r="KHR205" s="17"/>
      <c r="KHS205" s="17"/>
      <c r="KHT205" s="17"/>
      <c r="KHU205" s="17"/>
      <c r="KHV205" s="17"/>
      <c r="KHW205" s="17"/>
      <c r="KHX205" s="17"/>
      <c r="KHY205" s="17"/>
      <c r="KHZ205" s="17"/>
      <c r="KIA205" s="17"/>
      <c r="KIB205" s="17"/>
      <c r="KIC205" s="17"/>
      <c r="KID205" s="17"/>
      <c r="KIE205" s="17"/>
      <c r="KIF205" s="17"/>
      <c r="KIG205" s="17"/>
      <c r="KIH205" s="17"/>
      <c r="KII205" s="17"/>
      <c r="KIJ205" s="17"/>
      <c r="KIK205" s="17"/>
      <c r="KIL205" s="17"/>
      <c r="KIM205" s="17"/>
      <c r="KIN205" s="17"/>
      <c r="KIO205" s="17"/>
      <c r="KIP205" s="17"/>
      <c r="KIQ205" s="17"/>
      <c r="KIR205" s="17"/>
      <c r="KIS205" s="17"/>
      <c r="KIT205" s="17"/>
      <c r="KIU205" s="17"/>
      <c r="KIV205" s="17"/>
      <c r="KIW205" s="17"/>
      <c r="KIX205" s="17"/>
      <c r="KIY205" s="17"/>
      <c r="KIZ205" s="17"/>
      <c r="KJA205" s="17"/>
      <c r="KJB205" s="17"/>
      <c r="KJC205" s="17"/>
      <c r="KJD205" s="17"/>
      <c r="KJE205" s="17"/>
      <c r="KJF205" s="17"/>
      <c r="KJG205" s="17"/>
      <c r="KJH205" s="17"/>
      <c r="KJI205" s="17"/>
      <c r="KJJ205" s="17"/>
      <c r="KJK205" s="17"/>
      <c r="KJL205" s="17"/>
      <c r="KJM205" s="17"/>
      <c r="KJN205" s="17"/>
      <c r="KJO205" s="17"/>
      <c r="KJP205" s="17"/>
      <c r="KJQ205" s="17"/>
      <c r="KJR205" s="17"/>
      <c r="KJS205" s="17"/>
      <c r="KJT205" s="17"/>
      <c r="KJU205" s="17"/>
      <c r="KJV205" s="17"/>
      <c r="KJW205" s="17"/>
      <c r="KJX205" s="17"/>
      <c r="KJY205" s="17"/>
      <c r="KJZ205" s="17"/>
      <c r="KKA205" s="17"/>
      <c r="KKB205" s="17"/>
      <c r="KKC205" s="17"/>
      <c r="KKD205" s="17"/>
      <c r="KKE205" s="17"/>
      <c r="KKF205" s="17"/>
      <c r="KKG205" s="17"/>
      <c r="KKH205" s="17"/>
      <c r="KKI205" s="17"/>
      <c r="KKJ205" s="17"/>
      <c r="KKK205" s="17"/>
      <c r="KKL205" s="17"/>
      <c r="KKM205" s="17"/>
      <c r="KKN205" s="17"/>
      <c r="KKO205" s="17"/>
      <c r="KKP205" s="17"/>
      <c r="KKQ205" s="17"/>
      <c r="KKR205" s="17"/>
      <c r="KKS205" s="17"/>
      <c r="KKT205" s="17"/>
      <c r="KKU205" s="17"/>
      <c r="KKV205" s="17"/>
      <c r="KKW205" s="17"/>
      <c r="KKX205" s="17"/>
      <c r="KKY205" s="17"/>
      <c r="KKZ205" s="17"/>
      <c r="KLA205" s="17"/>
      <c r="KLB205" s="17"/>
      <c r="KLC205" s="17"/>
      <c r="KLD205" s="17"/>
      <c r="KLE205" s="17"/>
      <c r="KLF205" s="17"/>
      <c r="KLG205" s="17"/>
      <c r="KLH205" s="17"/>
      <c r="KLI205" s="17"/>
      <c r="KLJ205" s="17"/>
      <c r="KLK205" s="17"/>
      <c r="KLL205" s="17"/>
      <c r="KLM205" s="17"/>
      <c r="KLN205" s="17"/>
      <c r="KLO205" s="17"/>
      <c r="KLP205" s="17"/>
      <c r="KLQ205" s="17"/>
      <c r="KLR205" s="17"/>
      <c r="KLS205" s="17"/>
      <c r="KLT205" s="17"/>
      <c r="KLU205" s="17"/>
      <c r="KLV205" s="17"/>
      <c r="KLW205" s="17"/>
      <c r="KLX205" s="17"/>
      <c r="KLY205" s="17"/>
      <c r="KLZ205" s="17"/>
      <c r="KMA205" s="17"/>
      <c r="KMB205" s="17"/>
      <c r="KMC205" s="17"/>
      <c r="KMD205" s="17"/>
      <c r="KME205" s="17"/>
      <c r="KMF205" s="17"/>
      <c r="KMG205" s="17"/>
      <c r="KMH205" s="17"/>
      <c r="KMI205" s="17"/>
      <c r="KMJ205" s="17"/>
      <c r="KMK205" s="17"/>
      <c r="KML205" s="17"/>
      <c r="KMM205" s="17"/>
      <c r="KMN205" s="17"/>
      <c r="KMO205" s="17"/>
      <c r="KMP205" s="17"/>
      <c r="KMQ205" s="17"/>
      <c r="KMR205" s="17"/>
      <c r="KMS205" s="17"/>
      <c r="KMT205" s="17"/>
      <c r="KMU205" s="17"/>
      <c r="KMV205" s="17"/>
      <c r="KMW205" s="17"/>
      <c r="KMX205" s="17"/>
      <c r="KMY205" s="17"/>
      <c r="KMZ205" s="17"/>
      <c r="KNA205" s="17"/>
      <c r="KNB205" s="17"/>
      <c r="KNC205" s="17"/>
      <c r="KND205" s="17"/>
      <c r="KNE205" s="17"/>
      <c r="KNF205" s="17"/>
      <c r="KNG205" s="17"/>
      <c r="KNH205" s="17"/>
      <c r="KNI205" s="17"/>
      <c r="KNJ205" s="17"/>
      <c r="KNK205" s="17"/>
      <c r="KNL205" s="17"/>
      <c r="KNM205" s="17"/>
      <c r="KNN205" s="17"/>
      <c r="KNO205" s="17"/>
      <c r="KNP205" s="17"/>
      <c r="KNQ205" s="17"/>
      <c r="KNR205" s="17"/>
      <c r="KNS205" s="17"/>
      <c r="KNT205" s="17"/>
      <c r="KNU205" s="17"/>
      <c r="KNV205" s="17"/>
      <c r="KNW205" s="17"/>
      <c r="KNX205" s="17"/>
      <c r="KNY205" s="17"/>
      <c r="KNZ205" s="17"/>
      <c r="KOA205" s="17"/>
      <c r="KOB205" s="17"/>
      <c r="KOC205" s="17"/>
      <c r="KOD205" s="17"/>
      <c r="KOE205" s="17"/>
      <c r="KOF205" s="17"/>
      <c r="KOG205" s="17"/>
      <c r="KOH205" s="17"/>
      <c r="KOI205" s="17"/>
      <c r="KOJ205" s="17"/>
      <c r="KOK205" s="17"/>
      <c r="KOL205" s="17"/>
      <c r="KOM205" s="17"/>
      <c r="KON205" s="17"/>
      <c r="KOO205" s="17"/>
      <c r="KOP205" s="17"/>
      <c r="KOQ205" s="17"/>
      <c r="KOR205" s="17"/>
      <c r="KOS205" s="17"/>
      <c r="KOT205" s="17"/>
      <c r="KOU205" s="17"/>
      <c r="KOV205" s="17"/>
      <c r="KOW205" s="17"/>
      <c r="KOX205" s="17"/>
      <c r="KOY205" s="17"/>
      <c r="KOZ205" s="17"/>
      <c r="KPA205" s="17"/>
      <c r="KPB205" s="17"/>
      <c r="KPC205" s="17"/>
      <c r="KPD205" s="17"/>
      <c r="KPE205" s="17"/>
      <c r="KPF205" s="17"/>
      <c r="KPG205" s="17"/>
      <c r="KPH205" s="17"/>
      <c r="KPI205" s="17"/>
      <c r="KPJ205" s="17"/>
      <c r="KPK205" s="17"/>
      <c r="KPL205" s="17"/>
      <c r="KPM205" s="17"/>
      <c r="KPN205" s="17"/>
      <c r="KPO205" s="17"/>
      <c r="KPP205" s="17"/>
      <c r="KPQ205" s="17"/>
      <c r="KPR205" s="17"/>
      <c r="KPS205" s="17"/>
      <c r="KPT205" s="17"/>
      <c r="KPU205" s="17"/>
      <c r="KPV205" s="17"/>
      <c r="KPW205" s="17"/>
      <c r="KPX205" s="17"/>
      <c r="KPY205" s="17"/>
      <c r="KPZ205" s="17"/>
      <c r="KQA205" s="17"/>
      <c r="KQB205" s="17"/>
      <c r="KQC205" s="17"/>
      <c r="KQD205" s="17"/>
      <c r="KQE205" s="17"/>
      <c r="KQF205" s="17"/>
      <c r="KQG205" s="17"/>
      <c r="KQH205" s="17"/>
      <c r="KQI205" s="17"/>
      <c r="KQJ205" s="17"/>
      <c r="KQK205" s="17"/>
      <c r="KQL205" s="17"/>
      <c r="KQM205" s="17"/>
      <c r="KQN205" s="17"/>
      <c r="KQO205" s="17"/>
      <c r="KQP205" s="17"/>
      <c r="KQQ205" s="17"/>
      <c r="KQR205" s="17"/>
      <c r="KQS205" s="17"/>
      <c r="KQT205" s="17"/>
      <c r="KQU205" s="17"/>
      <c r="KQV205" s="17"/>
      <c r="KQW205" s="17"/>
      <c r="KQX205" s="17"/>
      <c r="KQY205" s="17"/>
      <c r="KQZ205" s="17"/>
      <c r="KRA205" s="17"/>
      <c r="KRB205" s="17"/>
      <c r="KRC205" s="17"/>
      <c r="KRD205" s="17"/>
      <c r="KRE205" s="17"/>
      <c r="KRF205" s="17"/>
      <c r="KRG205" s="17"/>
      <c r="KRH205" s="17"/>
      <c r="KRI205" s="17"/>
      <c r="KRJ205" s="17"/>
      <c r="KRK205" s="17"/>
      <c r="KRL205" s="17"/>
      <c r="KRM205" s="17"/>
      <c r="KRN205" s="17"/>
      <c r="KRO205" s="17"/>
      <c r="KRP205" s="17"/>
      <c r="KRQ205" s="17"/>
      <c r="KRR205" s="17"/>
      <c r="KRS205" s="17"/>
      <c r="KRT205" s="17"/>
      <c r="KRU205" s="17"/>
      <c r="KRV205" s="17"/>
      <c r="KRW205" s="17"/>
      <c r="KRX205" s="17"/>
      <c r="KRY205" s="17"/>
      <c r="KRZ205" s="17"/>
      <c r="KSA205" s="17"/>
      <c r="KSB205" s="17"/>
      <c r="KSC205" s="17"/>
      <c r="KSD205" s="17"/>
      <c r="KSE205" s="17"/>
      <c r="KSF205" s="17"/>
      <c r="KSG205" s="17"/>
      <c r="KSH205" s="17"/>
      <c r="KSI205" s="17"/>
      <c r="KSJ205" s="17"/>
      <c r="KSK205" s="17"/>
      <c r="KSL205" s="17"/>
      <c r="KSM205" s="17"/>
      <c r="KSN205" s="17"/>
      <c r="KSO205" s="17"/>
      <c r="KSP205" s="17"/>
      <c r="KSQ205" s="17"/>
      <c r="KSR205" s="17"/>
      <c r="KSS205" s="17"/>
      <c r="KST205" s="17"/>
      <c r="KSU205" s="17"/>
      <c r="KSV205" s="17"/>
      <c r="KSW205" s="17"/>
      <c r="KSX205" s="17"/>
      <c r="KSY205" s="17"/>
      <c r="KSZ205" s="17"/>
      <c r="KTA205" s="17"/>
      <c r="KTB205" s="17"/>
      <c r="KTC205" s="17"/>
      <c r="KTD205" s="17"/>
      <c r="KTE205" s="17"/>
      <c r="KTF205" s="17"/>
      <c r="KTG205" s="17"/>
      <c r="KTH205" s="17"/>
      <c r="KTI205" s="17"/>
      <c r="KTJ205" s="17"/>
      <c r="KTK205" s="17"/>
      <c r="KTL205" s="17"/>
      <c r="KTM205" s="17"/>
      <c r="KTN205" s="17"/>
      <c r="KTO205" s="17"/>
      <c r="KTP205" s="17"/>
      <c r="KTQ205" s="17"/>
      <c r="KTR205" s="17"/>
      <c r="KTS205" s="17"/>
      <c r="KTT205" s="17"/>
      <c r="KTU205" s="17"/>
      <c r="KTV205" s="17"/>
      <c r="KTW205" s="17"/>
      <c r="KTX205" s="17"/>
      <c r="KTY205" s="17"/>
      <c r="KTZ205" s="17"/>
      <c r="KUA205" s="17"/>
      <c r="KUB205" s="17"/>
      <c r="KUC205" s="17"/>
      <c r="KUD205" s="17"/>
      <c r="KUE205" s="17"/>
      <c r="KUF205" s="17"/>
      <c r="KUG205" s="17"/>
      <c r="KUH205" s="17"/>
      <c r="KUI205" s="17"/>
      <c r="KUJ205" s="17"/>
      <c r="KUK205" s="17"/>
      <c r="KUL205" s="17"/>
      <c r="KUM205" s="17"/>
      <c r="KUN205" s="17"/>
      <c r="KUO205" s="17"/>
      <c r="KUP205" s="17"/>
      <c r="KUQ205" s="17"/>
      <c r="KUR205" s="17"/>
      <c r="KUS205" s="17"/>
      <c r="KUT205" s="17"/>
      <c r="KUU205" s="17"/>
      <c r="KUV205" s="17"/>
      <c r="KUW205" s="17"/>
      <c r="KUX205" s="17"/>
      <c r="KUY205" s="17"/>
      <c r="KUZ205" s="17"/>
      <c r="KVA205" s="17"/>
      <c r="KVB205" s="17"/>
      <c r="KVC205" s="17"/>
      <c r="KVD205" s="17"/>
      <c r="KVE205" s="17"/>
      <c r="KVF205" s="17"/>
      <c r="KVG205" s="17"/>
      <c r="KVH205" s="17"/>
      <c r="KVI205" s="17"/>
      <c r="KVJ205" s="17"/>
      <c r="KVK205" s="17"/>
      <c r="KVL205" s="17"/>
      <c r="KVM205" s="17"/>
      <c r="KVN205" s="17"/>
      <c r="KVO205" s="17"/>
      <c r="KVP205" s="17"/>
      <c r="KVQ205" s="17"/>
      <c r="KVR205" s="17"/>
      <c r="KVS205" s="17"/>
      <c r="KVT205" s="17"/>
      <c r="KVU205" s="17"/>
      <c r="KVV205" s="17"/>
      <c r="KVW205" s="17"/>
      <c r="KVX205" s="17"/>
      <c r="KVY205" s="17"/>
      <c r="KVZ205" s="17"/>
      <c r="KWA205" s="17"/>
      <c r="KWB205" s="17"/>
      <c r="KWC205" s="17"/>
      <c r="KWD205" s="17"/>
      <c r="KWE205" s="17"/>
      <c r="KWF205" s="17"/>
      <c r="KWG205" s="17"/>
      <c r="KWH205" s="17"/>
      <c r="KWI205" s="17"/>
      <c r="KWJ205" s="17"/>
      <c r="KWK205" s="17"/>
      <c r="KWL205" s="17"/>
      <c r="KWM205" s="17"/>
      <c r="KWN205" s="17"/>
      <c r="KWO205" s="17"/>
      <c r="KWP205" s="17"/>
      <c r="KWQ205" s="17"/>
      <c r="KWR205" s="17"/>
      <c r="KWS205" s="17"/>
      <c r="KWT205" s="17"/>
      <c r="KWU205" s="17"/>
      <c r="KWV205" s="17"/>
      <c r="KWW205" s="17"/>
      <c r="KWX205" s="17"/>
      <c r="KWY205" s="17"/>
      <c r="KWZ205" s="17"/>
      <c r="KXA205" s="17"/>
      <c r="KXB205" s="17"/>
      <c r="KXC205" s="17"/>
      <c r="KXD205" s="17"/>
      <c r="KXE205" s="17"/>
      <c r="KXF205" s="17"/>
      <c r="KXG205" s="17"/>
      <c r="KXH205" s="17"/>
      <c r="KXI205" s="17"/>
      <c r="KXJ205" s="17"/>
      <c r="KXK205" s="17"/>
      <c r="KXL205" s="17"/>
      <c r="KXM205" s="17"/>
      <c r="KXN205" s="17"/>
      <c r="KXO205" s="17"/>
      <c r="KXP205" s="17"/>
      <c r="KXQ205" s="17"/>
      <c r="KXR205" s="17"/>
      <c r="KXS205" s="17"/>
      <c r="KXT205" s="17"/>
      <c r="KXU205" s="17"/>
      <c r="KXV205" s="17"/>
      <c r="KXW205" s="17"/>
      <c r="KXX205" s="17"/>
      <c r="KXY205" s="17"/>
      <c r="KXZ205" s="17"/>
      <c r="KYA205" s="17"/>
      <c r="KYB205" s="17"/>
      <c r="KYC205" s="17"/>
      <c r="KYD205" s="17"/>
      <c r="KYE205" s="17"/>
      <c r="KYF205" s="17"/>
      <c r="KYG205" s="17"/>
      <c r="KYH205" s="17"/>
      <c r="KYI205" s="17"/>
      <c r="KYJ205" s="17"/>
      <c r="KYK205" s="17"/>
      <c r="KYL205" s="17"/>
      <c r="KYM205" s="17"/>
      <c r="KYN205" s="17"/>
      <c r="KYO205" s="17"/>
      <c r="KYP205" s="17"/>
      <c r="KYQ205" s="17"/>
      <c r="KYR205" s="17"/>
      <c r="KYS205" s="17"/>
      <c r="KYT205" s="17"/>
      <c r="KYU205" s="17"/>
      <c r="KYV205" s="17"/>
      <c r="KYW205" s="17"/>
      <c r="KYX205" s="17"/>
      <c r="KYY205" s="17"/>
      <c r="KYZ205" s="17"/>
      <c r="KZA205" s="17"/>
      <c r="KZB205" s="17"/>
      <c r="KZC205" s="17"/>
      <c r="KZD205" s="17"/>
      <c r="KZE205" s="17"/>
      <c r="KZF205" s="17"/>
      <c r="KZG205" s="17"/>
      <c r="KZH205" s="17"/>
      <c r="KZI205" s="17"/>
      <c r="KZJ205" s="17"/>
      <c r="KZK205" s="17"/>
      <c r="KZL205" s="17"/>
      <c r="KZM205" s="17"/>
      <c r="KZN205" s="17"/>
      <c r="KZO205" s="17"/>
      <c r="KZP205" s="17"/>
      <c r="KZQ205" s="17"/>
      <c r="KZR205" s="17"/>
      <c r="KZS205" s="17"/>
      <c r="KZT205" s="17"/>
      <c r="KZU205" s="17"/>
      <c r="KZV205" s="17"/>
      <c r="KZW205" s="17"/>
      <c r="KZX205" s="17"/>
      <c r="KZY205" s="17"/>
      <c r="KZZ205" s="17"/>
      <c r="LAA205" s="17"/>
      <c r="LAB205" s="17"/>
      <c r="LAC205" s="17"/>
      <c r="LAD205" s="17"/>
      <c r="LAE205" s="17"/>
      <c r="LAF205" s="17"/>
      <c r="LAG205" s="17"/>
      <c r="LAH205" s="17"/>
      <c r="LAI205" s="17"/>
      <c r="LAJ205" s="17"/>
      <c r="LAK205" s="17"/>
      <c r="LAL205" s="17"/>
      <c r="LAM205" s="17"/>
      <c r="LAN205" s="17"/>
      <c r="LAO205" s="17"/>
      <c r="LAP205" s="17"/>
      <c r="LAQ205" s="17"/>
      <c r="LAR205" s="17"/>
      <c r="LAS205" s="17"/>
      <c r="LAT205" s="17"/>
      <c r="LAU205" s="17"/>
      <c r="LAV205" s="17"/>
      <c r="LAW205" s="17"/>
      <c r="LAX205" s="17"/>
      <c r="LAY205" s="17"/>
      <c r="LAZ205" s="17"/>
      <c r="LBA205" s="17"/>
      <c r="LBB205" s="17"/>
      <c r="LBC205" s="17"/>
      <c r="LBD205" s="17"/>
      <c r="LBE205" s="17"/>
      <c r="LBF205" s="17"/>
      <c r="LBG205" s="17"/>
      <c r="LBH205" s="17"/>
      <c r="LBI205" s="17"/>
      <c r="LBJ205" s="17"/>
      <c r="LBK205" s="17"/>
      <c r="LBL205" s="17"/>
      <c r="LBM205" s="17"/>
      <c r="LBN205" s="17"/>
      <c r="LBO205" s="17"/>
      <c r="LBP205" s="17"/>
      <c r="LBQ205" s="17"/>
      <c r="LBR205" s="17"/>
      <c r="LBS205" s="17"/>
      <c r="LBT205" s="17"/>
      <c r="LBU205" s="17"/>
      <c r="LBV205" s="17"/>
      <c r="LBW205" s="17"/>
      <c r="LBX205" s="17"/>
      <c r="LBY205" s="17"/>
      <c r="LBZ205" s="17"/>
      <c r="LCA205" s="17"/>
      <c r="LCB205" s="17"/>
      <c r="LCC205" s="17"/>
      <c r="LCD205" s="17"/>
      <c r="LCE205" s="17"/>
      <c r="LCF205" s="17"/>
      <c r="LCG205" s="17"/>
      <c r="LCH205" s="17"/>
      <c r="LCI205" s="17"/>
      <c r="LCJ205" s="17"/>
      <c r="LCK205" s="17"/>
      <c r="LCL205" s="17"/>
      <c r="LCM205" s="17"/>
      <c r="LCN205" s="17"/>
      <c r="LCO205" s="17"/>
      <c r="LCP205" s="17"/>
      <c r="LCQ205" s="17"/>
      <c r="LCR205" s="17"/>
      <c r="LCS205" s="17"/>
      <c r="LCT205" s="17"/>
      <c r="LCU205" s="17"/>
      <c r="LCV205" s="17"/>
      <c r="LCW205" s="17"/>
      <c r="LCX205" s="17"/>
      <c r="LCY205" s="17"/>
      <c r="LCZ205" s="17"/>
      <c r="LDA205" s="17"/>
      <c r="LDB205" s="17"/>
      <c r="LDC205" s="17"/>
      <c r="LDD205" s="17"/>
      <c r="LDE205" s="17"/>
      <c r="LDF205" s="17"/>
      <c r="LDG205" s="17"/>
      <c r="LDH205" s="17"/>
      <c r="LDI205" s="17"/>
      <c r="LDJ205" s="17"/>
      <c r="LDK205" s="17"/>
      <c r="LDL205" s="17"/>
      <c r="LDM205" s="17"/>
      <c r="LDN205" s="17"/>
      <c r="LDO205" s="17"/>
      <c r="LDP205" s="17"/>
      <c r="LDQ205" s="17"/>
      <c r="LDR205" s="17"/>
      <c r="LDS205" s="17"/>
      <c r="LDT205" s="17"/>
      <c r="LDU205" s="17"/>
      <c r="LDV205" s="17"/>
      <c r="LDW205" s="17"/>
      <c r="LDX205" s="17"/>
      <c r="LDY205" s="17"/>
      <c r="LDZ205" s="17"/>
      <c r="LEA205" s="17"/>
      <c r="LEB205" s="17"/>
      <c r="LEC205" s="17"/>
      <c r="LED205" s="17"/>
      <c r="LEE205" s="17"/>
      <c r="LEF205" s="17"/>
      <c r="LEG205" s="17"/>
      <c r="LEH205" s="17"/>
      <c r="LEI205" s="17"/>
      <c r="LEJ205" s="17"/>
      <c r="LEK205" s="17"/>
      <c r="LEL205" s="17"/>
      <c r="LEM205" s="17"/>
      <c r="LEN205" s="17"/>
      <c r="LEO205" s="17"/>
      <c r="LEP205" s="17"/>
      <c r="LEQ205" s="17"/>
      <c r="LER205" s="17"/>
      <c r="LES205" s="17"/>
      <c r="LET205" s="17"/>
      <c r="LEU205" s="17"/>
      <c r="LEV205" s="17"/>
      <c r="LEW205" s="17"/>
      <c r="LEX205" s="17"/>
      <c r="LEY205" s="17"/>
      <c r="LEZ205" s="17"/>
      <c r="LFA205" s="17"/>
      <c r="LFB205" s="17"/>
      <c r="LFC205" s="17"/>
      <c r="LFD205" s="17"/>
      <c r="LFE205" s="17"/>
      <c r="LFF205" s="17"/>
      <c r="LFG205" s="17"/>
      <c r="LFH205" s="17"/>
      <c r="LFI205" s="17"/>
      <c r="LFJ205" s="17"/>
      <c r="LFK205" s="17"/>
      <c r="LFL205" s="17"/>
      <c r="LFM205" s="17"/>
      <c r="LFN205" s="17"/>
      <c r="LFO205" s="17"/>
      <c r="LFP205" s="17"/>
      <c r="LFQ205" s="17"/>
      <c r="LFR205" s="17"/>
      <c r="LFS205" s="17"/>
      <c r="LFT205" s="17"/>
      <c r="LFU205" s="17"/>
      <c r="LFV205" s="17"/>
      <c r="LFW205" s="17"/>
      <c r="LFX205" s="17"/>
      <c r="LFY205" s="17"/>
      <c r="LFZ205" s="17"/>
      <c r="LGA205" s="17"/>
      <c r="LGB205" s="17"/>
      <c r="LGC205" s="17"/>
      <c r="LGD205" s="17"/>
      <c r="LGE205" s="17"/>
      <c r="LGF205" s="17"/>
      <c r="LGG205" s="17"/>
      <c r="LGH205" s="17"/>
      <c r="LGI205" s="17"/>
      <c r="LGJ205" s="17"/>
      <c r="LGK205" s="17"/>
      <c r="LGL205" s="17"/>
      <c r="LGM205" s="17"/>
      <c r="LGN205" s="17"/>
      <c r="LGO205" s="17"/>
      <c r="LGP205" s="17"/>
      <c r="LGQ205" s="17"/>
      <c r="LGR205" s="17"/>
      <c r="LGS205" s="17"/>
      <c r="LGT205" s="17"/>
      <c r="LGU205" s="17"/>
      <c r="LGV205" s="17"/>
      <c r="LGW205" s="17"/>
      <c r="LGX205" s="17"/>
      <c r="LGY205" s="17"/>
      <c r="LGZ205" s="17"/>
      <c r="LHA205" s="17"/>
      <c r="LHB205" s="17"/>
      <c r="LHC205" s="17"/>
      <c r="LHD205" s="17"/>
      <c r="LHE205" s="17"/>
      <c r="LHF205" s="17"/>
      <c r="LHG205" s="17"/>
      <c r="LHH205" s="17"/>
      <c r="LHI205" s="17"/>
      <c r="LHJ205" s="17"/>
      <c r="LHK205" s="17"/>
      <c r="LHL205" s="17"/>
      <c r="LHM205" s="17"/>
      <c r="LHN205" s="17"/>
      <c r="LHO205" s="17"/>
      <c r="LHP205" s="17"/>
      <c r="LHQ205" s="17"/>
      <c r="LHR205" s="17"/>
      <c r="LHS205" s="17"/>
      <c r="LHT205" s="17"/>
      <c r="LHU205" s="17"/>
      <c r="LHV205" s="17"/>
      <c r="LHW205" s="17"/>
      <c r="LHX205" s="17"/>
      <c r="LHY205" s="17"/>
      <c r="LHZ205" s="17"/>
      <c r="LIA205" s="17"/>
      <c r="LIB205" s="17"/>
      <c r="LIC205" s="17"/>
      <c r="LID205" s="17"/>
      <c r="LIE205" s="17"/>
      <c r="LIF205" s="17"/>
      <c r="LIG205" s="17"/>
      <c r="LIH205" s="17"/>
      <c r="LII205" s="17"/>
      <c r="LIJ205" s="17"/>
      <c r="LIK205" s="17"/>
      <c r="LIL205" s="17"/>
      <c r="LIM205" s="17"/>
      <c r="LIN205" s="17"/>
      <c r="LIO205" s="17"/>
      <c r="LIP205" s="17"/>
      <c r="LIQ205" s="17"/>
      <c r="LIR205" s="17"/>
      <c r="LIS205" s="17"/>
      <c r="LIT205" s="17"/>
      <c r="LIU205" s="17"/>
      <c r="LIV205" s="17"/>
      <c r="LIW205" s="17"/>
      <c r="LIX205" s="17"/>
      <c r="LIY205" s="17"/>
      <c r="LIZ205" s="17"/>
      <c r="LJA205" s="17"/>
      <c r="LJB205" s="17"/>
      <c r="LJC205" s="17"/>
      <c r="LJD205" s="17"/>
      <c r="LJE205" s="17"/>
      <c r="LJF205" s="17"/>
      <c r="LJG205" s="17"/>
      <c r="LJH205" s="17"/>
      <c r="LJI205" s="17"/>
      <c r="LJJ205" s="17"/>
      <c r="LJK205" s="17"/>
      <c r="LJL205" s="17"/>
      <c r="LJM205" s="17"/>
      <c r="LJN205" s="17"/>
      <c r="LJO205" s="17"/>
      <c r="LJP205" s="17"/>
      <c r="LJQ205" s="17"/>
      <c r="LJR205" s="17"/>
      <c r="LJS205" s="17"/>
      <c r="LJT205" s="17"/>
      <c r="LJU205" s="17"/>
      <c r="LJV205" s="17"/>
      <c r="LJW205" s="17"/>
      <c r="LJX205" s="17"/>
      <c r="LJY205" s="17"/>
      <c r="LJZ205" s="17"/>
      <c r="LKA205" s="17"/>
      <c r="LKB205" s="17"/>
      <c r="LKC205" s="17"/>
      <c r="LKD205" s="17"/>
      <c r="LKE205" s="17"/>
      <c r="LKF205" s="17"/>
      <c r="LKG205" s="17"/>
      <c r="LKH205" s="17"/>
      <c r="LKI205" s="17"/>
      <c r="LKJ205" s="17"/>
      <c r="LKK205" s="17"/>
      <c r="LKL205" s="17"/>
      <c r="LKM205" s="17"/>
      <c r="LKN205" s="17"/>
      <c r="LKO205" s="17"/>
      <c r="LKP205" s="17"/>
      <c r="LKQ205" s="17"/>
      <c r="LKR205" s="17"/>
      <c r="LKS205" s="17"/>
      <c r="LKT205" s="17"/>
      <c r="LKU205" s="17"/>
      <c r="LKV205" s="17"/>
      <c r="LKW205" s="17"/>
      <c r="LKX205" s="17"/>
      <c r="LKY205" s="17"/>
      <c r="LKZ205" s="17"/>
      <c r="LLA205" s="17"/>
      <c r="LLB205" s="17"/>
      <c r="LLC205" s="17"/>
      <c r="LLD205" s="17"/>
      <c r="LLE205" s="17"/>
      <c r="LLF205" s="17"/>
      <c r="LLG205" s="17"/>
      <c r="LLH205" s="17"/>
      <c r="LLI205" s="17"/>
      <c r="LLJ205" s="17"/>
      <c r="LLK205" s="17"/>
      <c r="LLL205" s="17"/>
      <c r="LLM205" s="17"/>
      <c r="LLN205" s="17"/>
      <c r="LLO205" s="17"/>
      <c r="LLP205" s="17"/>
      <c r="LLQ205" s="17"/>
      <c r="LLR205" s="17"/>
      <c r="LLS205" s="17"/>
      <c r="LLT205" s="17"/>
      <c r="LLU205" s="17"/>
      <c r="LLV205" s="17"/>
      <c r="LLW205" s="17"/>
      <c r="LLX205" s="17"/>
      <c r="LLY205" s="17"/>
      <c r="LLZ205" s="17"/>
      <c r="LMA205" s="17"/>
      <c r="LMB205" s="17"/>
      <c r="LMC205" s="17"/>
      <c r="LMD205" s="17"/>
      <c r="LME205" s="17"/>
      <c r="LMF205" s="17"/>
      <c r="LMG205" s="17"/>
      <c r="LMH205" s="17"/>
      <c r="LMI205" s="17"/>
      <c r="LMJ205" s="17"/>
      <c r="LMK205" s="17"/>
      <c r="LML205" s="17"/>
      <c r="LMM205" s="17"/>
      <c r="LMN205" s="17"/>
      <c r="LMO205" s="17"/>
      <c r="LMP205" s="17"/>
      <c r="LMQ205" s="17"/>
      <c r="LMR205" s="17"/>
      <c r="LMS205" s="17"/>
      <c r="LMT205" s="17"/>
      <c r="LMU205" s="17"/>
      <c r="LMV205" s="17"/>
      <c r="LMW205" s="17"/>
      <c r="LMX205" s="17"/>
      <c r="LMY205" s="17"/>
      <c r="LMZ205" s="17"/>
      <c r="LNA205" s="17"/>
      <c r="LNB205" s="17"/>
      <c r="LNC205" s="17"/>
      <c r="LND205" s="17"/>
      <c r="LNE205" s="17"/>
      <c r="LNF205" s="17"/>
      <c r="LNG205" s="17"/>
      <c r="LNH205" s="17"/>
      <c r="LNI205" s="17"/>
      <c r="LNJ205" s="17"/>
      <c r="LNK205" s="17"/>
      <c r="LNL205" s="17"/>
      <c r="LNM205" s="17"/>
      <c r="LNN205" s="17"/>
      <c r="LNO205" s="17"/>
      <c r="LNP205" s="17"/>
      <c r="LNQ205" s="17"/>
      <c r="LNR205" s="17"/>
      <c r="LNS205" s="17"/>
      <c r="LNT205" s="17"/>
      <c r="LNU205" s="17"/>
      <c r="LNV205" s="17"/>
      <c r="LNW205" s="17"/>
      <c r="LNX205" s="17"/>
      <c r="LNY205" s="17"/>
      <c r="LNZ205" s="17"/>
      <c r="LOA205" s="17"/>
      <c r="LOB205" s="17"/>
      <c r="LOC205" s="17"/>
      <c r="LOD205" s="17"/>
      <c r="LOE205" s="17"/>
      <c r="LOF205" s="17"/>
      <c r="LOG205" s="17"/>
      <c r="LOH205" s="17"/>
      <c r="LOI205" s="17"/>
      <c r="LOJ205" s="17"/>
      <c r="LOK205" s="17"/>
      <c r="LOL205" s="17"/>
      <c r="LOM205" s="17"/>
      <c r="LON205" s="17"/>
      <c r="LOO205" s="17"/>
      <c r="LOP205" s="17"/>
      <c r="LOQ205" s="17"/>
      <c r="LOR205" s="17"/>
      <c r="LOS205" s="17"/>
      <c r="LOT205" s="17"/>
      <c r="LOU205" s="17"/>
      <c r="LOV205" s="17"/>
      <c r="LOW205" s="17"/>
      <c r="LOX205" s="17"/>
      <c r="LOY205" s="17"/>
      <c r="LOZ205" s="17"/>
      <c r="LPA205" s="17"/>
      <c r="LPB205" s="17"/>
      <c r="LPC205" s="17"/>
      <c r="LPD205" s="17"/>
      <c r="LPE205" s="17"/>
      <c r="LPF205" s="17"/>
      <c r="LPG205" s="17"/>
      <c r="LPH205" s="17"/>
      <c r="LPI205" s="17"/>
      <c r="LPJ205" s="17"/>
      <c r="LPK205" s="17"/>
      <c r="LPL205" s="17"/>
      <c r="LPM205" s="17"/>
      <c r="LPN205" s="17"/>
      <c r="LPO205" s="17"/>
      <c r="LPP205" s="17"/>
      <c r="LPQ205" s="17"/>
      <c r="LPR205" s="17"/>
      <c r="LPS205" s="17"/>
      <c r="LPT205" s="17"/>
      <c r="LPU205" s="17"/>
      <c r="LPV205" s="17"/>
      <c r="LPW205" s="17"/>
      <c r="LPX205" s="17"/>
      <c r="LPY205" s="17"/>
      <c r="LPZ205" s="17"/>
      <c r="LQA205" s="17"/>
      <c r="LQB205" s="17"/>
      <c r="LQC205" s="17"/>
      <c r="LQD205" s="17"/>
      <c r="LQE205" s="17"/>
      <c r="LQF205" s="17"/>
      <c r="LQG205" s="17"/>
      <c r="LQH205" s="17"/>
      <c r="LQI205" s="17"/>
      <c r="LQJ205" s="17"/>
      <c r="LQK205" s="17"/>
      <c r="LQL205" s="17"/>
      <c r="LQM205" s="17"/>
      <c r="LQN205" s="17"/>
      <c r="LQO205" s="17"/>
      <c r="LQP205" s="17"/>
      <c r="LQQ205" s="17"/>
      <c r="LQR205" s="17"/>
      <c r="LQS205" s="17"/>
      <c r="LQT205" s="17"/>
      <c r="LQU205" s="17"/>
      <c r="LQV205" s="17"/>
      <c r="LQW205" s="17"/>
      <c r="LQX205" s="17"/>
      <c r="LQY205" s="17"/>
      <c r="LQZ205" s="17"/>
      <c r="LRA205" s="17"/>
      <c r="LRB205" s="17"/>
      <c r="LRC205" s="17"/>
      <c r="LRD205" s="17"/>
      <c r="LRE205" s="17"/>
      <c r="LRF205" s="17"/>
      <c r="LRG205" s="17"/>
      <c r="LRH205" s="17"/>
      <c r="LRI205" s="17"/>
      <c r="LRJ205" s="17"/>
      <c r="LRK205" s="17"/>
      <c r="LRL205" s="17"/>
      <c r="LRM205" s="17"/>
      <c r="LRN205" s="17"/>
      <c r="LRO205" s="17"/>
      <c r="LRP205" s="17"/>
      <c r="LRQ205" s="17"/>
      <c r="LRR205" s="17"/>
      <c r="LRS205" s="17"/>
      <c r="LRT205" s="17"/>
      <c r="LRU205" s="17"/>
      <c r="LRV205" s="17"/>
      <c r="LRW205" s="17"/>
      <c r="LRX205" s="17"/>
      <c r="LRY205" s="17"/>
      <c r="LRZ205" s="17"/>
      <c r="LSA205" s="17"/>
      <c r="LSB205" s="17"/>
      <c r="LSC205" s="17"/>
      <c r="LSD205" s="17"/>
      <c r="LSE205" s="17"/>
      <c r="LSF205" s="17"/>
      <c r="LSG205" s="17"/>
      <c r="LSH205" s="17"/>
      <c r="LSI205" s="17"/>
      <c r="LSJ205" s="17"/>
      <c r="LSK205" s="17"/>
      <c r="LSL205" s="17"/>
      <c r="LSM205" s="17"/>
      <c r="LSN205" s="17"/>
      <c r="LSO205" s="17"/>
      <c r="LSP205" s="17"/>
      <c r="LSQ205" s="17"/>
      <c r="LSR205" s="17"/>
      <c r="LSS205" s="17"/>
      <c r="LST205" s="17"/>
      <c r="LSU205" s="17"/>
      <c r="LSV205" s="17"/>
      <c r="LSW205" s="17"/>
      <c r="LSX205" s="17"/>
      <c r="LSY205" s="17"/>
      <c r="LSZ205" s="17"/>
      <c r="LTA205" s="17"/>
      <c r="LTB205" s="17"/>
      <c r="LTC205" s="17"/>
      <c r="LTD205" s="17"/>
      <c r="LTE205" s="17"/>
      <c r="LTF205" s="17"/>
      <c r="LTG205" s="17"/>
      <c r="LTH205" s="17"/>
      <c r="LTI205" s="17"/>
      <c r="LTJ205" s="17"/>
      <c r="LTK205" s="17"/>
      <c r="LTL205" s="17"/>
      <c r="LTM205" s="17"/>
      <c r="LTN205" s="17"/>
      <c r="LTO205" s="17"/>
      <c r="LTP205" s="17"/>
      <c r="LTQ205" s="17"/>
      <c r="LTR205" s="17"/>
      <c r="LTS205" s="17"/>
      <c r="LTT205" s="17"/>
      <c r="LTU205" s="17"/>
      <c r="LTV205" s="17"/>
      <c r="LTW205" s="17"/>
      <c r="LTX205" s="17"/>
      <c r="LTY205" s="17"/>
      <c r="LTZ205" s="17"/>
      <c r="LUA205" s="17"/>
      <c r="LUB205" s="17"/>
      <c r="LUC205" s="17"/>
      <c r="LUD205" s="17"/>
      <c r="LUE205" s="17"/>
      <c r="LUF205" s="17"/>
      <c r="LUG205" s="17"/>
      <c r="LUH205" s="17"/>
      <c r="LUI205" s="17"/>
      <c r="LUJ205" s="17"/>
      <c r="LUK205" s="17"/>
      <c r="LUL205" s="17"/>
      <c r="LUM205" s="17"/>
      <c r="LUN205" s="17"/>
      <c r="LUO205" s="17"/>
      <c r="LUP205" s="17"/>
      <c r="LUQ205" s="17"/>
      <c r="LUR205" s="17"/>
      <c r="LUS205" s="17"/>
      <c r="LUT205" s="17"/>
      <c r="LUU205" s="17"/>
      <c r="LUV205" s="17"/>
      <c r="LUW205" s="17"/>
      <c r="LUX205" s="17"/>
      <c r="LUY205" s="17"/>
      <c r="LUZ205" s="17"/>
      <c r="LVA205" s="17"/>
      <c r="LVB205" s="17"/>
      <c r="LVC205" s="17"/>
      <c r="LVD205" s="17"/>
      <c r="LVE205" s="17"/>
      <c r="LVF205" s="17"/>
      <c r="LVG205" s="17"/>
      <c r="LVH205" s="17"/>
      <c r="LVI205" s="17"/>
      <c r="LVJ205" s="17"/>
      <c r="LVK205" s="17"/>
      <c r="LVL205" s="17"/>
      <c r="LVM205" s="17"/>
      <c r="LVN205" s="17"/>
      <c r="LVO205" s="17"/>
      <c r="LVP205" s="17"/>
      <c r="LVQ205" s="17"/>
      <c r="LVR205" s="17"/>
      <c r="LVS205" s="17"/>
      <c r="LVT205" s="17"/>
      <c r="LVU205" s="17"/>
      <c r="LVV205" s="17"/>
      <c r="LVW205" s="17"/>
      <c r="LVX205" s="17"/>
      <c r="LVY205" s="17"/>
      <c r="LVZ205" s="17"/>
      <c r="LWA205" s="17"/>
      <c r="LWB205" s="17"/>
      <c r="LWC205" s="17"/>
      <c r="LWD205" s="17"/>
      <c r="LWE205" s="17"/>
      <c r="LWF205" s="17"/>
      <c r="LWG205" s="17"/>
      <c r="LWH205" s="17"/>
      <c r="LWI205" s="17"/>
      <c r="LWJ205" s="17"/>
      <c r="LWK205" s="17"/>
      <c r="LWL205" s="17"/>
      <c r="LWM205" s="17"/>
      <c r="LWN205" s="17"/>
      <c r="LWO205" s="17"/>
      <c r="LWP205" s="17"/>
      <c r="LWQ205" s="17"/>
      <c r="LWR205" s="17"/>
      <c r="LWS205" s="17"/>
      <c r="LWT205" s="17"/>
      <c r="LWU205" s="17"/>
      <c r="LWV205" s="17"/>
      <c r="LWW205" s="17"/>
      <c r="LWX205" s="17"/>
      <c r="LWY205" s="17"/>
      <c r="LWZ205" s="17"/>
      <c r="LXA205" s="17"/>
      <c r="LXB205" s="17"/>
      <c r="LXC205" s="17"/>
      <c r="LXD205" s="17"/>
      <c r="LXE205" s="17"/>
      <c r="LXF205" s="17"/>
      <c r="LXG205" s="17"/>
      <c r="LXH205" s="17"/>
      <c r="LXI205" s="17"/>
      <c r="LXJ205" s="17"/>
      <c r="LXK205" s="17"/>
      <c r="LXL205" s="17"/>
      <c r="LXM205" s="17"/>
      <c r="LXN205" s="17"/>
      <c r="LXO205" s="17"/>
      <c r="LXP205" s="17"/>
      <c r="LXQ205" s="17"/>
      <c r="LXR205" s="17"/>
      <c r="LXS205" s="17"/>
      <c r="LXT205" s="17"/>
      <c r="LXU205" s="17"/>
      <c r="LXV205" s="17"/>
      <c r="LXW205" s="17"/>
      <c r="LXX205" s="17"/>
      <c r="LXY205" s="17"/>
      <c r="LXZ205" s="17"/>
      <c r="LYA205" s="17"/>
      <c r="LYB205" s="17"/>
      <c r="LYC205" s="17"/>
      <c r="LYD205" s="17"/>
      <c r="LYE205" s="17"/>
      <c r="LYF205" s="17"/>
      <c r="LYG205" s="17"/>
      <c r="LYH205" s="17"/>
      <c r="LYI205" s="17"/>
      <c r="LYJ205" s="17"/>
      <c r="LYK205" s="17"/>
      <c r="LYL205" s="17"/>
      <c r="LYM205" s="17"/>
      <c r="LYN205" s="17"/>
      <c r="LYO205" s="17"/>
      <c r="LYP205" s="17"/>
      <c r="LYQ205" s="17"/>
      <c r="LYR205" s="17"/>
      <c r="LYS205" s="17"/>
      <c r="LYT205" s="17"/>
      <c r="LYU205" s="17"/>
      <c r="LYV205" s="17"/>
      <c r="LYW205" s="17"/>
      <c r="LYX205" s="17"/>
      <c r="LYY205" s="17"/>
      <c r="LYZ205" s="17"/>
      <c r="LZA205" s="17"/>
      <c r="LZB205" s="17"/>
      <c r="LZC205" s="17"/>
      <c r="LZD205" s="17"/>
      <c r="LZE205" s="17"/>
      <c r="LZF205" s="17"/>
      <c r="LZG205" s="17"/>
      <c r="LZH205" s="17"/>
      <c r="LZI205" s="17"/>
      <c r="LZJ205" s="17"/>
      <c r="LZK205" s="17"/>
      <c r="LZL205" s="17"/>
      <c r="LZM205" s="17"/>
      <c r="LZN205" s="17"/>
      <c r="LZO205" s="17"/>
      <c r="LZP205" s="17"/>
      <c r="LZQ205" s="17"/>
      <c r="LZR205" s="17"/>
      <c r="LZS205" s="17"/>
      <c r="LZT205" s="17"/>
      <c r="LZU205" s="17"/>
      <c r="LZV205" s="17"/>
      <c r="LZW205" s="17"/>
      <c r="LZX205" s="17"/>
      <c r="LZY205" s="17"/>
      <c r="LZZ205" s="17"/>
      <c r="MAA205" s="17"/>
      <c r="MAB205" s="17"/>
      <c r="MAC205" s="17"/>
      <c r="MAD205" s="17"/>
      <c r="MAE205" s="17"/>
      <c r="MAF205" s="17"/>
      <c r="MAG205" s="17"/>
      <c r="MAH205" s="17"/>
      <c r="MAI205" s="17"/>
      <c r="MAJ205" s="17"/>
      <c r="MAK205" s="17"/>
      <c r="MAL205" s="17"/>
      <c r="MAM205" s="17"/>
      <c r="MAN205" s="17"/>
      <c r="MAO205" s="17"/>
      <c r="MAP205" s="17"/>
      <c r="MAQ205" s="17"/>
      <c r="MAR205" s="17"/>
      <c r="MAS205" s="17"/>
      <c r="MAT205" s="17"/>
      <c r="MAU205" s="17"/>
      <c r="MAV205" s="17"/>
      <c r="MAW205" s="17"/>
      <c r="MAX205" s="17"/>
      <c r="MAY205" s="17"/>
      <c r="MAZ205" s="17"/>
      <c r="MBA205" s="17"/>
      <c r="MBB205" s="17"/>
      <c r="MBC205" s="17"/>
      <c r="MBD205" s="17"/>
      <c r="MBE205" s="17"/>
      <c r="MBF205" s="17"/>
      <c r="MBG205" s="17"/>
      <c r="MBH205" s="17"/>
      <c r="MBI205" s="17"/>
      <c r="MBJ205" s="17"/>
      <c r="MBK205" s="17"/>
      <c r="MBL205" s="17"/>
      <c r="MBM205" s="17"/>
      <c r="MBN205" s="17"/>
      <c r="MBO205" s="17"/>
      <c r="MBP205" s="17"/>
      <c r="MBQ205" s="17"/>
      <c r="MBR205" s="17"/>
      <c r="MBS205" s="17"/>
      <c r="MBT205" s="17"/>
      <c r="MBU205" s="17"/>
      <c r="MBV205" s="17"/>
      <c r="MBW205" s="17"/>
      <c r="MBX205" s="17"/>
      <c r="MBY205" s="17"/>
      <c r="MBZ205" s="17"/>
      <c r="MCA205" s="17"/>
      <c r="MCB205" s="17"/>
      <c r="MCC205" s="17"/>
      <c r="MCD205" s="17"/>
      <c r="MCE205" s="17"/>
      <c r="MCF205" s="17"/>
      <c r="MCG205" s="17"/>
      <c r="MCH205" s="17"/>
      <c r="MCI205" s="17"/>
      <c r="MCJ205" s="17"/>
      <c r="MCK205" s="17"/>
      <c r="MCL205" s="17"/>
      <c r="MCM205" s="17"/>
      <c r="MCN205" s="17"/>
      <c r="MCO205" s="17"/>
      <c r="MCP205" s="17"/>
      <c r="MCQ205" s="17"/>
      <c r="MCR205" s="17"/>
      <c r="MCS205" s="17"/>
      <c r="MCT205" s="17"/>
      <c r="MCU205" s="17"/>
      <c r="MCV205" s="17"/>
      <c r="MCW205" s="17"/>
      <c r="MCX205" s="17"/>
      <c r="MCY205" s="17"/>
      <c r="MCZ205" s="17"/>
      <c r="MDA205" s="17"/>
      <c r="MDB205" s="17"/>
      <c r="MDC205" s="17"/>
      <c r="MDD205" s="17"/>
      <c r="MDE205" s="17"/>
      <c r="MDF205" s="17"/>
      <c r="MDG205" s="17"/>
      <c r="MDH205" s="17"/>
      <c r="MDI205" s="17"/>
      <c r="MDJ205" s="17"/>
      <c r="MDK205" s="17"/>
      <c r="MDL205" s="17"/>
      <c r="MDM205" s="17"/>
      <c r="MDN205" s="17"/>
      <c r="MDO205" s="17"/>
      <c r="MDP205" s="17"/>
      <c r="MDQ205" s="17"/>
      <c r="MDR205" s="17"/>
      <c r="MDS205" s="17"/>
      <c r="MDT205" s="17"/>
      <c r="MDU205" s="17"/>
      <c r="MDV205" s="17"/>
      <c r="MDW205" s="17"/>
      <c r="MDX205" s="17"/>
      <c r="MDY205" s="17"/>
      <c r="MDZ205" s="17"/>
      <c r="MEA205" s="17"/>
      <c r="MEB205" s="17"/>
      <c r="MEC205" s="17"/>
      <c r="MED205" s="17"/>
      <c r="MEE205" s="17"/>
      <c r="MEF205" s="17"/>
      <c r="MEG205" s="17"/>
      <c r="MEH205" s="17"/>
      <c r="MEI205" s="17"/>
      <c r="MEJ205" s="17"/>
      <c r="MEK205" s="17"/>
      <c r="MEL205" s="17"/>
      <c r="MEM205" s="17"/>
      <c r="MEN205" s="17"/>
      <c r="MEO205" s="17"/>
      <c r="MEP205" s="17"/>
      <c r="MEQ205" s="17"/>
      <c r="MER205" s="17"/>
      <c r="MES205" s="17"/>
      <c r="MET205" s="17"/>
      <c r="MEU205" s="17"/>
      <c r="MEV205" s="17"/>
      <c r="MEW205" s="17"/>
      <c r="MEX205" s="17"/>
      <c r="MEY205" s="17"/>
      <c r="MEZ205" s="17"/>
      <c r="MFA205" s="17"/>
      <c r="MFB205" s="17"/>
      <c r="MFC205" s="17"/>
      <c r="MFD205" s="17"/>
      <c r="MFE205" s="17"/>
      <c r="MFF205" s="17"/>
      <c r="MFG205" s="17"/>
      <c r="MFH205" s="17"/>
      <c r="MFI205" s="17"/>
      <c r="MFJ205" s="17"/>
      <c r="MFK205" s="17"/>
      <c r="MFL205" s="17"/>
      <c r="MFM205" s="17"/>
      <c r="MFN205" s="17"/>
      <c r="MFO205" s="17"/>
      <c r="MFP205" s="17"/>
      <c r="MFQ205" s="17"/>
      <c r="MFR205" s="17"/>
      <c r="MFS205" s="17"/>
      <c r="MFT205" s="17"/>
      <c r="MFU205" s="17"/>
      <c r="MFV205" s="17"/>
      <c r="MFW205" s="17"/>
      <c r="MFX205" s="17"/>
      <c r="MFY205" s="17"/>
      <c r="MFZ205" s="17"/>
      <c r="MGA205" s="17"/>
      <c r="MGB205" s="17"/>
      <c r="MGC205" s="17"/>
      <c r="MGD205" s="17"/>
      <c r="MGE205" s="17"/>
      <c r="MGF205" s="17"/>
      <c r="MGG205" s="17"/>
      <c r="MGH205" s="17"/>
      <c r="MGI205" s="17"/>
      <c r="MGJ205" s="17"/>
      <c r="MGK205" s="17"/>
      <c r="MGL205" s="17"/>
      <c r="MGM205" s="17"/>
      <c r="MGN205" s="17"/>
      <c r="MGO205" s="17"/>
      <c r="MGP205" s="17"/>
      <c r="MGQ205" s="17"/>
      <c r="MGR205" s="17"/>
      <c r="MGS205" s="17"/>
      <c r="MGT205" s="17"/>
      <c r="MGU205" s="17"/>
      <c r="MGV205" s="17"/>
      <c r="MGW205" s="17"/>
      <c r="MGX205" s="17"/>
      <c r="MGY205" s="17"/>
      <c r="MGZ205" s="17"/>
      <c r="MHA205" s="17"/>
      <c r="MHB205" s="17"/>
      <c r="MHC205" s="17"/>
      <c r="MHD205" s="17"/>
      <c r="MHE205" s="17"/>
      <c r="MHF205" s="17"/>
      <c r="MHG205" s="17"/>
      <c r="MHH205" s="17"/>
      <c r="MHI205" s="17"/>
      <c r="MHJ205" s="17"/>
      <c r="MHK205" s="17"/>
      <c r="MHL205" s="17"/>
      <c r="MHM205" s="17"/>
      <c r="MHN205" s="17"/>
      <c r="MHO205" s="17"/>
      <c r="MHP205" s="17"/>
      <c r="MHQ205" s="17"/>
      <c r="MHR205" s="17"/>
      <c r="MHS205" s="17"/>
      <c r="MHT205" s="17"/>
      <c r="MHU205" s="17"/>
      <c r="MHV205" s="17"/>
      <c r="MHW205" s="17"/>
      <c r="MHX205" s="17"/>
      <c r="MHY205" s="17"/>
      <c r="MHZ205" s="17"/>
      <c r="MIA205" s="17"/>
      <c r="MIB205" s="17"/>
      <c r="MIC205" s="17"/>
      <c r="MID205" s="17"/>
      <c r="MIE205" s="17"/>
      <c r="MIF205" s="17"/>
      <c r="MIG205" s="17"/>
      <c r="MIH205" s="17"/>
      <c r="MII205" s="17"/>
      <c r="MIJ205" s="17"/>
      <c r="MIK205" s="17"/>
      <c r="MIL205" s="17"/>
      <c r="MIM205" s="17"/>
      <c r="MIN205" s="17"/>
      <c r="MIO205" s="17"/>
      <c r="MIP205" s="17"/>
      <c r="MIQ205" s="17"/>
      <c r="MIR205" s="17"/>
      <c r="MIS205" s="17"/>
      <c r="MIT205" s="17"/>
      <c r="MIU205" s="17"/>
      <c r="MIV205" s="17"/>
      <c r="MIW205" s="17"/>
      <c r="MIX205" s="17"/>
      <c r="MIY205" s="17"/>
      <c r="MIZ205" s="17"/>
      <c r="MJA205" s="17"/>
      <c r="MJB205" s="17"/>
      <c r="MJC205" s="17"/>
      <c r="MJD205" s="17"/>
      <c r="MJE205" s="17"/>
      <c r="MJF205" s="17"/>
      <c r="MJG205" s="17"/>
      <c r="MJH205" s="17"/>
      <c r="MJI205" s="17"/>
      <c r="MJJ205" s="17"/>
      <c r="MJK205" s="17"/>
      <c r="MJL205" s="17"/>
      <c r="MJM205" s="17"/>
      <c r="MJN205" s="17"/>
      <c r="MJO205" s="17"/>
      <c r="MJP205" s="17"/>
      <c r="MJQ205" s="17"/>
      <c r="MJR205" s="17"/>
      <c r="MJS205" s="17"/>
      <c r="MJT205" s="17"/>
      <c r="MJU205" s="17"/>
      <c r="MJV205" s="17"/>
      <c r="MJW205" s="17"/>
      <c r="MJX205" s="17"/>
      <c r="MJY205" s="17"/>
      <c r="MJZ205" s="17"/>
      <c r="MKA205" s="17"/>
      <c r="MKB205" s="17"/>
      <c r="MKC205" s="17"/>
      <c r="MKD205" s="17"/>
      <c r="MKE205" s="17"/>
      <c r="MKF205" s="17"/>
      <c r="MKG205" s="17"/>
      <c r="MKH205" s="17"/>
      <c r="MKI205" s="17"/>
      <c r="MKJ205" s="17"/>
      <c r="MKK205" s="17"/>
      <c r="MKL205" s="17"/>
      <c r="MKM205" s="17"/>
      <c r="MKN205" s="17"/>
      <c r="MKO205" s="17"/>
      <c r="MKP205" s="17"/>
      <c r="MKQ205" s="17"/>
      <c r="MKR205" s="17"/>
      <c r="MKS205" s="17"/>
      <c r="MKT205" s="17"/>
      <c r="MKU205" s="17"/>
      <c r="MKV205" s="17"/>
      <c r="MKW205" s="17"/>
      <c r="MKX205" s="17"/>
      <c r="MKY205" s="17"/>
      <c r="MKZ205" s="17"/>
      <c r="MLA205" s="17"/>
      <c r="MLB205" s="17"/>
      <c r="MLC205" s="17"/>
      <c r="MLD205" s="17"/>
      <c r="MLE205" s="17"/>
      <c r="MLF205" s="17"/>
      <c r="MLG205" s="17"/>
      <c r="MLH205" s="17"/>
      <c r="MLI205" s="17"/>
      <c r="MLJ205" s="17"/>
      <c r="MLK205" s="17"/>
      <c r="MLL205" s="17"/>
      <c r="MLM205" s="17"/>
      <c r="MLN205" s="17"/>
      <c r="MLO205" s="17"/>
      <c r="MLP205" s="17"/>
      <c r="MLQ205" s="17"/>
      <c r="MLR205" s="17"/>
      <c r="MLS205" s="17"/>
      <c r="MLT205" s="17"/>
      <c r="MLU205" s="17"/>
      <c r="MLV205" s="17"/>
      <c r="MLW205" s="17"/>
      <c r="MLX205" s="17"/>
      <c r="MLY205" s="17"/>
      <c r="MLZ205" s="17"/>
      <c r="MMA205" s="17"/>
      <c r="MMB205" s="17"/>
      <c r="MMC205" s="17"/>
      <c r="MMD205" s="17"/>
      <c r="MME205" s="17"/>
      <c r="MMF205" s="17"/>
      <c r="MMG205" s="17"/>
      <c r="MMH205" s="17"/>
      <c r="MMI205" s="17"/>
      <c r="MMJ205" s="17"/>
      <c r="MMK205" s="17"/>
      <c r="MML205" s="17"/>
      <c r="MMM205" s="17"/>
      <c r="MMN205" s="17"/>
      <c r="MMO205" s="17"/>
      <c r="MMP205" s="17"/>
      <c r="MMQ205" s="17"/>
      <c r="MMR205" s="17"/>
      <c r="MMS205" s="17"/>
      <c r="MMT205" s="17"/>
      <c r="MMU205" s="17"/>
      <c r="MMV205" s="17"/>
      <c r="MMW205" s="17"/>
      <c r="MMX205" s="17"/>
      <c r="MMY205" s="17"/>
      <c r="MMZ205" s="17"/>
      <c r="MNA205" s="17"/>
      <c r="MNB205" s="17"/>
      <c r="MNC205" s="17"/>
      <c r="MND205" s="17"/>
      <c r="MNE205" s="17"/>
      <c r="MNF205" s="17"/>
      <c r="MNG205" s="17"/>
      <c r="MNH205" s="17"/>
      <c r="MNI205" s="17"/>
      <c r="MNJ205" s="17"/>
      <c r="MNK205" s="17"/>
      <c r="MNL205" s="17"/>
      <c r="MNM205" s="17"/>
      <c r="MNN205" s="17"/>
      <c r="MNO205" s="17"/>
      <c r="MNP205" s="17"/>
      <c r="MNQ205" s="17"/>
      <c r="MNR205" s="17"/>
      <c r="MNS205" s="17"/>
      <c r="MNT205" s="17"/>
      <c r="MNU205" s="17"/>
      <c r="MNV205" s="17"/>
      <c r="MNW205" s="17"/>
      <c r="MNX205" s="17"/>
      <c r="MNY205" s="17"/>
      <c r="MNZ205" s="17"/>
      <c r="MOA205" s="17"/>
      <c r="MOB205" s="17"/>
      <c r="MOC205" s="17"/>
      <c r="MOD205" s="17"/>
      <c r="MOE205" s="17"/>
      <c r="MOF205" s="17"/>
      <c r="MOG205" s="17"/>
      <c r="MOH205" s="17"/>
      <c r="MOI205" s="17"/>
      <c r="MOJ205" s="17"/>
      <c r="MOK205" s="17"/>
      <c r="MOL205" s="17"/>
      <c r="MOM205" s="17"/>
      <c r="MON205" s="17"/>
      <c r="MOO205" s="17"/>
      <c r="MOP205" s="17"/>
      <c r="MOQ205" s="17"/>
      <c r="MOR205" s="17"/>
      <c r="MOS205" s="17"/>
      <c r="MOT205" s="17"/>
      <c r="MOU205" s="17"/>
      <c r="MOV205" s="17"/>
      <c r="MOW205" s="17"/>
      <c r="MOX205" s="17"/>
      <c r="MOY205" s="17"/>
      <c r="MOZ205" s="17"/>
      <c r="MPA205" s="17"/>
      <c r="MPB205" s="17"/>
      <c r="MPC205" s="17"/>
      <c r="MPD205" s="17"/>
      <c r="MPE205" s="17"/>
      <c r="MPF205" s="17"/>
      <c r="MPG205" s="17"/>
      <c r="MPH205" s="17"/>
      <c r="MPI205" s="17"/>
      <c r="MPJ205" s="17"/>
      <c r="MPK205" s="17"/>
      <c r="MPL205" s="17"/>
      <c r="MPM205" s="17"/>
      <c r="MPN205" s="17"/>
      <c r="MPO205" s="17"/>
      <c r="MPP205" s="17"/>
      <c r="MPQ205" s="17"/>
      <c r="MPR205" s="17"/>
      <c r="MPS205" s="17"/>
      <c r="MPT205" s="17"/>
      <c r="MPU205" s="17"/>
      <c r="MPV205" s="17"/>
      <c r="MPW205" s="17"/>
      <c r="MPX205" s="17"/>
      <c r="MPY205" s="17"/>
      <c r="MPZ205" s="17"/>
      <c r="MQA205" s="17"/>
      <c r="MQB205" s="17"/>
      <c r="MQC205" s="17"/>
      <c r="MQD205" s="17"/>
      <c r="MQE205" s="17"/>
      <c r="MQF205" s="17"/>
      <c r="MQG205" s="17"/>
      <c r="MQH205" s="17"/>
      <c r="MQI205" s="17"/>
      <c r="MQJ205" s="17"/>
      <c r="MQK205" s="17"/>
      <c r="MQL205" s="17"/>
      <c r="MQM205" s="17"/>
      <c r="MQN205" s="17"/>
      <c r="MQO205" s="17"/>
      <c r="MQP205" s="17"/>
      <c r="MQQ205" s="17"/>
      <c r="MQR205" s="17"/>
      <c r="MQS205" s="17"/>
      <c r="MQT205" s="17"/>
      <c r="MQU205" s="17"/>
      <c r="MQV205" s="17"/>
      <c r="MQW205" s="17"/>
      <c r="MQX205" s="17"/>
      <c r="MQY205" s="17"/>
      <c r="MQZ205" s="17"/>
      <c r="MRA205" s="17"/>
      <c r="MRB205" s="17"/>
      <c r="MRC205" s="17"/>
      <c r="MRD205" s="17"/>
      <c r="MRE205" s="17"/>
      <c r="MRF205" s="17"/>
      <c r="MRG205" s="17"/>
      <c r="MRH205" s="17"/>
      <c r="MRI205" s="17"/>
      <c r="MRJ205" s="17"/>
      <c r="MRK205" s="17"/>
      <c r="MRL205" s="17"/>
      <c r="MRM205" s="17"/>
      <c r="MRN205" s="17"/>
      <c r="MRO205" s="17"/>
      <c r="MRP205" s="17"/>
      <c r="MRQ205" s="17"/>
      <c r="MRR205" s="17"/>
      <c r="MRS205" s="17"/>
      <c r="MRT205" s="17"/>
      <c r="MRU205" s="17"/>
      <c r="MRV205" s="17"/>
      <c r="MRW205" s="17"/>
      <c r="MRX205" s="17"/>
      <c r="MRY205" s="17"/>
      <c r="MRZ205" s="17"/>
      <c r="MSA205" s="17"/>
      <c r="MSB205" s="17"/>
      <c r="MSC205" s="17"/>
      <c r="MSD205" s="17"/>
      <c r="MSE205" s="17"/>
      <c r="MSF205" s="17"/>
      <c r="MSG205" s="17"/>
      <c r="MSH205" s="17"/>
      <c r="MSI205" s="17"/>
      <c r="MSJ205" s="17"/>
      <c r="MSK205" s="17"/>
      <c r="MSL205" s="17"/>
      <c r="MSM205" s="17"/>
      <c r="MSN205" s="17"/>
      <c r="MSO205" s="17"/>
      <c r="MSP205" s="17"/>
      <c r="MSQ205" s="17"/>
      <c r="MSR205" s="17"/>
      <c r="MSS205" s="17"/>
      <c r="MST205" s="17"/>
      <c r="MSU205" s="17"/>
      <c r="MSV205" s="17"/>
      <c r="MSW205" s="17"/>
      <c r="MSX205" s="17"/>
      <c r="MSY205" s="17"/>
      <c r="MSZ205" s="17"/>
      <c r="MTA205" s="17"/>
      <c r="MTB205" s="17"/>
      <c r="MTC205" s="17"/>
      <c r="MTD205" s="17"/>
      <c r="MTE205" s="17"/>
      <c r="MTF205" s="17"/>
      <c r="MTG205" s="17"/>
      <c r="MTH205" s="17"/>
      <c r="MTI205" s="17"/>
      <c r="MTJ205" s="17"/>
      <c r="MTK205" s="17"/>
      <c r="MTL205" s="17"/>
      <c r="MTM205" s="17"/>
      <c r="MTN205" s="17"/>
      <c r="MTO205" s="17"/>
      <c r="MTP205" s="17"/>
      <c r="MTQ205" s="17"/>
      <c r="MTR205" s="17"/>
      <c r="MTS205" s="17"/>
      <c r="MTT205" s="17"/>
      <c r="MTU205" s="17"/>
      <c r="MTV205" s="17"/>
      <c r="MTW205" s="17"/>
      <c r="MTX205" s="17"/>
      <c r="MTY205" s="17"/>
      <c r="MTZ205" s="17"/>
      <c r="MUA205" s="17"/>
      <c r="MUB205" s="17"/>
      <c r="MUC205" s="17"/>
      <c r="MUD205" s="17"/>
      <c r="MUE205" s="17"/>
      <c r="MUF205" s="17"/>
      <c r="MUG205" s="17"/>
      <c r="MUH205" s="17"/>
      <c r="MUI205" s="17"/>
      <c r="MUJ205" s="17"/>
      <c r="MUK205" s="17"/>
      <c r="MUL205" s="17"/>
      <c r="MUM205" s="17"/>
      <c r="MUN205" s="17"/>
      <c r="MUO205" s="17"/>
      <c r="MUP205" s="17"/>
      <c r="MUQ205" s="17"/>
      <c r="MUR205" s="17"/>
      <c r="MUS205" s="17"/>
      <c r="MUT205" s="17"/>
      <c r="MUU205" s="17"/>
      <c r="MUV205" s="17"/>
      <c r="MUW205" s="17"/>
      <c r="MUX205" s="17"/>
      <c r="MUY205" s="17"/>
      <c r="MUZ205" s="17"/>
      <c r="MVA205" s="17"/>
      <c r="MVB205" s="17"/>
      <c r="MVC205" s="17"/>
      <c r="MVD205" s="17"/>
      <c r="MVE205" s="17"/>
      <c r="MVF205" s="17"/>
      <c r="MVG205" s="17"/>
      <c r="MVH205" s="17"/>
      <c r="MVI205" s="17"/>
      <c r="MVJ205" s="17"/>
      <c r="MVK205" s="17"/>
      <c r="MVL205" s="17"/>
      <c r="MVM205" s="17"/>
      <c r="MVN205" s="17"/>
      <c r="MVO205" s="17"/>
      <c r="MVP205" s="17"/>
      <c r="MVQ205" s="17"/>
      <c r="MVR205" s="17"/>
      <c r="MVS205" s="17"/>
      <c r="MVT205" s="17"/>
      <c r="MVU205" s="17"/>
      <c r="MVV205" s="17"/>
      <c r="MVW205" s="17"/>
      <c r="MVX205" s="17"/>
      <c r="MVY205" s="17"/>
      <c r="MVZ205" s="17"/>
      <c r="MWA205" s="17"/>
      <c r="MWB205" s="17"/>
      <c r="MWC205" s="17"/>
      <c r="MWD205" s="17"/>
      <c r="MWE205" s="17"/>
      <c r="MWF205" s="17"/>
      <c r="MWG205" s="17"/>
      <c r="MWH205" s="17"/>
      <c r="MWI205" s="17"/>
      <c r="MWJ205" s="17"/>
      <c r="MWK205" s="17"/>
      <c r="MWL205" s="17"/>
      <c r="MWM205" s="17"/>
      <c r="MWN205" s="17"/>
      <c r="MWO205" s="17"/>
      <c r="MWP205" s="17"/>
      <c r="MWQ205" s="17"/>
      <c r="MWR205" s="17"/>
      <c r="MWS205" s="17"/>
      <c r="MWT205" s="17"/>
      <c r="MWU205" s="17"/>
      <c r="MWV205" s="17"/>
      <c r="MWW205" s="17"/>
      <c r="MWX205" s="17"/>
      <c r="MWY205" s="17"/>
      <c r="MWZ205" s="17"/>
      <c r="MXA205" s="17"/>
      <c r="MXB205" s="17"/>
      <c r="MXC205" s="17"/>
      <c r="MXD205" s="17"/>
      <c r="MXE205" s="17"/>
      <c r="MXF205" s="17"/>
      <c r="MXG205" s="17"/>
      <c r="MXH205" s="17"/>
      <c r="MXI205" s="17"/>
      <c r="MXJ205" s="17"/>
      <c r="MXK205" s="17"/>
      <c r="MXL205" s="17"/>
      <c r="MXM205" s="17"/>
      <c r="MXN205" s="17"/>
      <c r="MXO205" s="17"/>
      <c r="MXP205" s="17"/>
      <c r="MXQ205" s="17"/>
      <c r="MXR205" s="17"/>
      <c r="MXS205" s="17"/>
      <c r="MXT205" s="17"/>
      <c r="MXU205" s="17"/>
      <c r="MXV205" s="17"/>
      <c r="MXW205" s="17"/>
      <c r="MXX205" s="17"/>
      <c r="MXY205" s="17"/>
      <c r="MXZ205" s="17"/>
      <c r="MYA205" s="17"/>
      <c r="MYB205" s="17"/>
      <c r="MYC205" s="17"/>
      <c r="MYD205" s="17"/>
      <c r="MYE205" s="17"/>
      <c r="MYF205" s="17"/>
      <c r="MYG205" s="17"/>
      <c r="MYH205" s="17"/>
      <c r="MYI205" s="17"/>
      <c r="MYJ205" s="17"/>
      <c r="MYK205" s="17"/>
      <c r="MYL205" s="17"/>
      <c r="MYM205" s="17"/>
      <c r="MYN205" s="17"/>
      <c r="MYO205" s="17"/>
      <c r="MYP205" s="17"/>
      <c r="MYQ205" s="17"/>
      <c r="MYR205" s="17"/>
      <c r="MYS205" s="17"/>
      <c r="MYT205" s="17"/>
      <c r="MYU205" s="17"/>
      <c r="MYV205" s="17"/>
      <c r="MYW205" s="17"/>
      <c r="MYX205" s="17"/>
      <c r="MYY205" s="17"/>
      <c r="MYZ205" s="17"/>
      <c r="MZA205" s="17"/>
      <c r="MZB205" s="17"/>
      <c r="MZC205" s="17"/>
      <c r="MZD205" s="17"/>
      <c r="MZE205" s="17"/>
      <c r="MZF205" s="17"/>
      <c r="MZG205" s="17"/>
      <c r="MZH205" s="17"/>
      <c r="MZI205" s="17"/>
      <c r="MZJ205" s="17"/>
      <c r="MZK205" s="17"/>
      <c r="MZL205" s="17"/>
      <c r="MZM205" s="17"/>
      <c r="MZN205" s="17"/>
      <c r="MZO205" s="17"/>
      <c r="MZP205" s="17"/>
      <c r="MZQ205" s="17"/>
      <c r="MZR205" s="17"/>
      <c r="MZS205" s="17"/>
      <c r="MZT205" s="17"/>
      <c r="MZU205" s="17"/>
      <c r="MZV205" s="17"/>
      <c r="MZW205" s="17"/>
      <c r="MZX205" s="17"/>
      <c r="MZY205" s="17"/>
      <c r="MZZ205" s="17"/>
      <c r="NAA205" s="17"/>
      <c r="NAB205" s="17"/>
      <c r="NAC205" s="17"/>
      <c r="NAD205" s="17"/>
      <c r="NAE205" s="17"/>
      <c r="NAF205" s="17"/>
      <c r="NAG205" s="17"/>
      <c r="NAH205" s="17"/>
      <c r="NAI205" s="17"/>
      <c r="NAJ205" s="17"/>
      <c r="NAK205" s="17"/>
      <c r="NAL205" s="17"/>
      <c r="NAM205" s="17"/>
      <c r="NAN205" s="17"/>
      <c r="NAO205" s="17"/>
      <c r="NAP205" s="17"/>
      <c r="NAQ205" s="17"/>
      <c r="NAR205" s="17"/>
      <c r="NAS205" s="17"/>
      <c r="NAT205" s="17"/>
      <c r="NAU205" s="17"/>
      <c r="NAV205" s="17"/>
      <c r="NAW205" s="17"/>
      <c r="NAX205" s="17"/>
      <c r="NAY205" s="17"/>
      <c r="NAZ205" s="17"/>
      <c r="NBA205" s="17"/>
      <c r="NBB205" s="17"/>
      <c r="NBC205" s="17"/>
      <c r="NBD205" s="17"/>
      <c r="NBE205" s="17"/>
      <c r="NBF205" s="17"/>
      <c r="NBG205" s="17"/>
      <c r="NBH205" s="17"/>
      <c r="NBI205" s="17"/>
      <c r="NBJ205" s="17"/>
      <c r="NBK205" s="17"/>
      <c r="NBL205" s="17"/>
      <c r="NBM205" s="17"/>
      <c r="NBN205" s="17"/>
      <c r="NBO205" s="17"/>
      <c r="NBP205" s="17"/>
      <c r="NBQ205" s="17"/>
      <c r="NBR205" s="17"/>
      <c r="NBS205" s="17"/>
      <c r="NBT205" s="17"/>
      <c r="NBU205" s="17"/>
      <c r="NBV205" s="17"/>
      <c r="NBW205" s="17"/>
      <c r="NBX205" s="17"/>
      <c r="NBY205" s="17"/>
      <c r="NBZ205" s="17"/>
      <c r="NCA205" s="17"/>
      <c r="NCB205" s="17"/>
      <c r="NCC205" s="17"/>
      <c r="NCD205" s="17"/>
      <c r="NCE205" s="17"/>
      <c r="NCF205" s="17"/>
      <c r="NCG205" s="17"/>
      <c r="NCH205" s="17"/>
      <c r="NCI205" s="17"/>
      <c r="NCJ205" s="17"/>
      <c r="NCK205" s="17"/>
      <c r="NCL205" s="17"/>
      <c r="NCM205" s="17"/>
      <c r="NCN205" s="17"/>
      <c r="NCO205" s="17"/>
      <c r="NCP205" s="17"/>
      <c r="NCQ205" s="17"/>
      <c r="NCR205" s="17"/>
      <c r="NCS205" s="17"/>
      <c r="NCT205" s="17"/>
      <c r="NCU205" s="17"/>
      <c r="NCV205" s="17"/>
      <c r="NCW205" s="17"/>
      <c r="NCX205" s="17"/>
      <c r="NCY205" s="17"/>
      <c r="NCZ205" s="17"/>
      <c r="NDA205" s="17"/>
      <c r="NDB205" s="17"/>
      <c r="NDC205" s="17"/>
      <c r="NDD205" s="17"/>
      <c r="NDE205" s="17"/>
      <c r="NDF205" s="17"/>
      <c r="NDG205" s="17"/>
      <c r="NDH205" s="17"/>
      <c r="NDI205" s="17"/>
      <c r="NDJ205" s="17"/>
      <c r="NDK205" s="17"/>
      <c r="NDL205" s="17"/>
      <c r="NDM205" s="17"/>
      <c r="NDN205" s="17"/>
      <c r="NDO205" s="17"/>
      <c r="NDP205" s="17"/>
      <c r="NDQ205" s="17"/>
      <c r="NDR205" s="17"/>
      <c r="NDS205" s="17"/>
      <c r="NDT205" s="17"/>
      <c r="NDU205" s="17"/>
      <c r="NDV205" s="17"/>
      <c r="NDW205" s="17"/>
      <c r="NDX205" s="17"/>
      <c r="NDY205" s="17"/>
      <c r="NDZ205" s="17"/>
      <c r="NEA205" s="17"/>
      <c r="NEB205" s="17"/>
      <c r="NEC205" s="17"/>
      <c r="NED205" s="17"/>
      <c r="NEE205" s="17"/>
      <c r="NEF205" s="17"/>
      <c r="NEG205" s="17"/>
      <c r="NEH205" s="17"/>
      <c r="NEI205" s="17"/>
      <c r="NEJ205" s="17"/>
      <c r="NEK205" s="17"/>
      <c r="NEL205" s="17"/>
      <c r="NEM205" s="17"/>
      <c r="NEN205" s="17"/>
      <c r="NEO205" s="17"/>
      <c r="NEP205" s="17"/>
      <c r="NEQ205" s="17"/>
      <c r="NER205" s="17"/>
      <c r="NES205" s="17"/>
      <c r="NET205" s="17"/>
      <c r="NEU205" s="17"/>
      <c r="NEV205" s="17"/>
      <c r="NEW205" s="17"/>
      <c r="NEX205" s="17"/>
      <c r="NEY205" s="17"/>
      <c r="NEZ205" s="17"/>
      <c r="NFA205" s="17"/>
      <c r="NFB205" s="17"/>
      <c r="NFC205" s="17"/>
      <c r="NFD205" s="17"/>
      <c r="NFE205" s="17"/>
      <c r="NFF205" s="17"/>
      <c r="NFG205" s="17"/>
      <c r="NFH205" s="17"/>
      <c r="NFI205" s="17"/>
      <c r="NFJ205" s="17"/>
      <c r="NFK205" s="17"/>
      <c r="NFL205" s="17"/>
      <c r="NFM205" s="17"/>
      <c r="NFN205" s="17"/>
      <c r="NFO205" s="17"/>
      <c r="NFP205" s="17"/>
      <c r="NFQ205" s="17"/>
      <c r="NFR205" s="17"/>
      <c r="NFS205" s="17"/>
      <c r="NFT205" s="17"/>
      <c r="NFU205" s="17"/>
      <c r="NFV205" s="17"/>
      <c r="NFW205" s="17"/>
      <c r="NFX205" s="17"/>
      <c r="NFY205" s="17"/>
      <c r="NFZ205" s="17"/>
      <c r="NGA205" s="17"/>
      <c r="NGB205" s="17"/>
      <c r="NGC205" s="17"/>
      <c r="NGD205" s="17"/>
      <c r="NGE205" s="17"/>
      <c r="NGF205" s="17"/>
      <c r="NGG205" s="17"/>
      <c r="NGH205" s="17"/>
      <c r="NGI205" s="17"/>
      <c r="NGJ205" s="17"/>
      <c r="NGK205" s="17"/>
      <c r="NGL205" s="17"/>
      <c r="NGM205" s="17"/>
      <c r="NGN205" s="17"/>
      <c r="NGO205" s="17"/>
      <c r="NGP205" s="17"/>
      <c r="NGQ205" s="17"/>
      <c r="NGR205" s="17"/>
      <c r="NGS205" s="17"/>
      <c r="NGT205" s="17"/>
      <c r="NGU205" s="17"/>
      <c r="NGV205" s="17"/>
      <c r="NGW205" s="17"/>
      <c r="NGX205" s="17"/>
      <c r="NGY205" s="17"/>
      <c r="NGZ205" s="17"/>
      <c r="NHA205" s="17"/>
      <c r="NHB205" s="17"/>
      <c r="NHC205" s="17"/>
      <c r="NHD205" s="17"/>
      <c r="NHE205" s="17"/>
      <c r="NHF205" s="17"/>
      <c r="NHG205" s="17"/>
      <c r="NHH205" s="17"/>
      <c r="NHI205" s="17"/>
      <c r="NHJ205" s="17"/>
      <c r="NHK205" s="17"/>
      <c r="NHL205" s="17"/>
      <c r="NHM205" s="17"/>
      <c r="NHN205" s="17"/>
      <c r="NHO205" s="17"/>
      <c r="NHP205" s="17"/>
      <c r="NHQ205" s="17"/>
      <c r="NHR205" s="17"/>
      <c r="NHS205" s="17"/>
      <c r="NHT205" s="17"/>
      <c r="NHU205" s="17"/>
      <c r="NHV205" s="17"/>
      <c r="NHW205" s="17"/>
      <c r="NHX205" s="17"/>
      <c r="NHY205" s="17"/>
      <c r="NHZ205" s="17"/>
      <c r="NIA205" s="17"/>
      <c r="NIB205" s="17"/>
      <c r="NIC205" s="17"/>
      <c r="NID205" s="17"/>
      <c r="NIE205" s="17"/>
      <c r="NIF205" s="17"/>
      <c r="NIG205" s="17"/>
      <c r="NIH205" s="17"/>
      <c r="NII205" s="17"/>
      <c r="NIJ205" s="17"/>
      <c r="NIK205" s="17"/>
      <c r="NIL205" s="17"/>
      <c r="NIM205" s="17"/>
      <c r="NIN205" s="17"/>
      <c r="NIO205" s="17"/>
      <c r="NIP205" s="17"/>
      <c r="NIQ205" s="17"/>
      <c r="NIR205" s="17"/>
      <c r="NIS205" s="17"/>
      <c r="NIT205" s="17"/>
      <c r="NIU205" s="17"/>
      <c r="NIV205" s="17"/>
      <c r="NIW205" s="17"/>
      <c r="NIX205" s="17"/>
      <c r="NIY205" s="17"/>
      <c r="NIZ205" s="17"/>
      <c r="NJA205" s="17"/>
      <c r="NJB205" s="17"/>
      <c r="NJC205" s="17"/>
      <c r="NJD205" s="17"/>
      <c r="NJE205" s="17"/>
      <c r="NJF205" s="17"/>
      <c r="NJG205" s="17"/>
      <c r="NJH205" s="17"/>
      <c r="NJI205" s="17"/>
      <c r="NJJ205" s="17"/>
      <c r="NJK205" s="17"/>
      <c r="NJL205" s="17"/>
      <c r="NJM205" s="17"/>
      <c r="NJN205" s="17"/>
      <c r="NJO205" s="17"/>
      <c r="NJP205" s="17"/>
      <c r="NJQ205" s="17"/>
      <c r="NJR205" s="17"/>
      <c r="NJS205" s="17"/>
      <c r="NJT205" s="17"/>
      <c r="NJU205" s="17"/>
      <c r="NJV205" s="17"/>
      <c r="NJW205" s="17"/>
      <c r="NJX205" s="17"/>
      <c r="NJY205" s="17"/>
      <c r="NJZ205" s="17"/>
      <c r="NKA205" s="17"/>
      <c r="NKB205" s="17"/>
      <c r="NKC205" s="17"/>
      <c r="NKD205" s="17"/>
      <c r="NKE205" s="17"/>
      <c r="NKF205" s="17"/>
      <c r="NKG205" s="17"/>
      <c r="NKH205" s="17"/>
      <c r="NKI205" s="17"/>
      <c r="NKJ205" s="17"/>
      <c r="NKK205" s="17"/>
      <c r="NKL205" s="17"/>
      <c r="NKM205" s="17"/>
      <c r="NKN205" s="17"/>
      <c r="NKO205" s="17"/>
      <c r="NKP205" s="17"/>
      <c r="NKQ205" s="17"/>
      <c r="NKR205" s="17"/>
      <c r="NKS205" s="17"/>
      <c r="NKT205" s="17"/>
      <c r="NKU205" s="17"/>
      <c r="NKV205" s="17"/>
      <c r="NKW205" s="17"/>
      <c r="NKX205" s="17"/>
      <c r="NKY205" s="17"/>
      <c r="NKZ205" s="17"/>
      <c r="NLA205" s="17"/>
      <c r="NLB205" s="17"/>
      <c r="NLC205" s="17"/>
      <c r="NLD205" s="17"/>
      <c r="NLE205" s="17"/>
      <c r="NLF205" s="17"/>
      <c r="NLG205" s="17"/>
      <c r="NLH205" s="17"/>
      <c r="NLI205" s="17"/>
      <c r="NLJ205" s="17"/>
      <c r="NLK205" s="17"/>
      <c r="NLL205" s="17"/>
      <c r="NLM205" s="17"/>
      <c r="NLN205" s="17"/>
      <c r="NLO205" s="17"/>
      <c r="NLP205" s="17"/>
      <c r="NLQ205" s="17"/>
      <c r="NLR205" s="17"/>
      <c r="NLS205" s="17"/>
      <c r="NLT205" s="17"/>
      <c r="NLU205" s="17"/>
      <c r="NLV205" s="17"/>
      <c r="NLW205" s="17"/>
      <c r="NLX205" s="17"/>
      <c r="NLY205" s="17"/>
      <c r="NLZ205" s="17"/>
      <c r="NMA205" s="17"/>
      <c r="NMB205" s="17"/>
      <c r="NMC205" s="17"/>
      <c r="NMD205" s="17"/>
      <c r="NME205" s="17"/>
      <c r="NMF205" s="17"/>
      <c r="NMG205" s="17"/>
      <c r="NMH205" s="17"/>
      <c r="NMI205" s="17"/>
      <c r="NMJ205" s="17"/>
      <c r="NMK205" s="17"/>
      <c r="NML205" s="17"/>
      <c r="NMM205" s="17"/>
      <c r="NMN205" s="17"/>
      <c r="NMO205" s="17"/>
      <c r="NMP205" s="17"/>
      <c r="NMQ205" s="17"/>
      <c r="NMR205" s="17"/>
      <c r="NMS205" s="17"/>
      <c r="NMT205" s="17"/>
      <c r="NMU205" s="17"/>
      <c r="NMV205" s="17"/>
      <c r="NMW205" s="17"/>
      <c r="NMX205" s="17"/>
      <c r="NMY205" s="17"/>
      <c r="NMZ205" s="17"/>
      <c r="NNA205" s="17"/>
      <c r="NNB205" s="17"/>
      <c r="NNC205" s="17"/>
      <c r="NND205" s="17"/>
      <c r="NNE205" s="17"/>
      <c r="NNF205" s="17"/>
      <c r="NNG205" s="17"/>
      <c r="NNH205" s="17"/>
      <c r="NNI205" s="17"/>
      <c r="NNJ205" s="17"/>
      <c r="NNK205" s="17"/>
      <c r="NNL205" s="17"/>
      <c r="NNM205" s="17"/>
      <c r="NNN205" s="17"/>
      <c r="NNO205" s="17"/>
      <c r="NNP205" s="17"/>
      <c r="NNQ205" s="17"/>
      <c r="NNR205" s="17"/>
      <c r="NNS205" s="17"/>
      <c r="NNT205" s="17"/>
      <c r="NNU205" s="17"/>
      <c r="NNV205" s="17"/>
      <c r="NNW205" s="17"/>
      <c r="NNX205" s="17"/>
      <c r="NNY205" s="17"/>
      <c r="NNZ205" s="17"/>
      <c r="NOA205" s="17"/>
      <c r="NOB205" s="17"/>
      <c r="NOC205" s="17"/>
      <c r="NOD205" s="17"/>
      <c r="NOE205" s="17"/>
      <c r="NOF205" s="17"/>
      <c r="NOG205" s="17"/>
      <c r="NOH205" s="17"/>
      <c r="NOI205" s="17"/>
      <c r="NOJ205" s="17"/>
      <c r="NOK205" s="17"/>
      <c r="NOL205" s="17"/>
      <c r="NOM205" s="17"/>
      <c r="NON205" s="17"/>
      <c r="NOO205" s="17"/>
      <c r="NOP205" s="17"/>
      <c r="NOQ205" s="17"/>
      <c r="NOR205" s="17"/>
      <c r="NOS205" s="17"/>
      <c r="NOT205" s="17"/>
      <c r="NOU205" s="17"/>
      <c r="NOV205" s="17"/>
      <c r="NOW205" s="17"/>
      <c r="NOX205" s="17"/>
      <c r="NOY205" s="17"/>
      <c r="NOZ205" s="17"/>
      <c r="NPA205" s="17"/>
      <c r="NPB205" s="17"/>
      <c r="NPC205" s="17"/>
      <c r="NPD205" s="17"/>
      <c r="NPE205" s="17"/>
      <c r="NPF205" s="17"/>
      <c r="NPG205" s="17"/>
      <c r="NPH205" s="17"/>
      <c r="NPI205" s="17"/>
      <c r="NPJ205" s="17"/>
      <c r="NPK205" s="17"/>
      <c r="NPL205" s="17"/>
      <c r="NPM205" s="17"/>
      <c r="NPN205" s="17"/>
      <c r="NPO205" s="17"/>
      <c r="NPP205" s="17"/>
      <c r="NPQ205" s="17"/>
      <c r="NPR205" s="17"/>
      <c r="NPS205" s="17"/>
      <c r="NPT205" s="17"/>
      <c r="NPU205" s="17"/>
      <c r="NPV205" s="17"/>
      <c r="NPW205" s="17"/>
      <c r="NPX205" s="17"/>
      <c r="NPY205" s="17"/>
      <c r="NPZ205" s="17"/>
      <c r="NQA205" s="17"/>
      <c r="NQB205" s="17"/>
      <c r="NQC205" s="17"/>
      <c r="NQD205" s="17"/>
      <c r="NQE205" s="17"/>
      <c r="NQF205" s="17"/>
      <c r="NQG205" s="17"/>
      <c r="NQH205" s="17"/>
      <c r="NQI205" s="17"/>
      <c r="NQJ205" s="17"/>
      <c r="NQK205" s="17"/>
      <c r="NQL205" s="17"/>
      <c r="NQM205" s="17"/>
      <c r="NQN205" s="17"/>
      <c r="NQO205" s="17"/>
      <c r="NQP205" s="17"/>
      <c r="NQQ205" s="17"/>
      <c r="NQR205" s="17"/>
      <c r="NQS205" s="17"/>
      <c r="NQT205" s="17"/>
      <c r="NQU205" s="17"/>
      <c r="NQV205" s="17"/>
      <c r="NQW205" s="17"/>
      <c r="NQX205" s="17"/>
      <c r="NQY205" s="17"/>
      <c r="NQZ205" s="17"/>
      <c r="NRA205" s="17"/>
      <c r="NRB205" s="17"/>
      <c r="NRC205" s="17"/>
      <c r="NRD205" s="17"/>
      <c r="NRE205" s="17"/>
      <c r="NRF205" s="17"/>
      <c r="NRG205" s="17"/>
      <c r="NRH205" s="17"/>
      <c r="NRI205" s="17"/>
      <c r="NRJ205" s="17"/>
      <c r="NRK205" s="17"/>
      <c r="NRL205" s="17"/>
      <c r="NRM205" s="17"/>
      <c r="NRN205" s="17"/>
      <c r="NRO205" s="17"/>
      <c r="NRP205" s="17"/>
      <c r="NRQ205" s="17"/>
      <c r="NRR205" s="17"/>
      <c r="NRS205" s="17"/>
      <c r="NRT205" s="17"/>
      <c r="NRU205" s="17"/>
      <c r="NRV205" s="17"/>
      <c r="NRW205" s="17"/>
      <c r="NRX205" s="17"/>
      <c r="NRY205" s="17"/>
      <c r="NRZ205" s="17"/>
      <c r="NSA205" s="17"/>
      <c r="NSB205" s="17"/>
      <c r="NSC205" s="17"/>
      <c r="NSD205" s="17"/>
      <c r="NSE205" s="17"/>
      <c r="NSF205" s="17"/>
      <c r="NSG205" s="17"/>
      <c r="NSH205" s="17"/>
      <c r="NSI205" s="17"/>
      <c r="NSJ205" s="17"/>
      <c r="NSK205" s="17"/>
      <c r="NSL205" s="17"/>
      <c r="NSM205" s="17"/>
      <c r="NSN205" s="17"/>
      <c r="NSO205" s="17"/>
      <c r="NSP205" s="17"/>
      <c r="NSQ205" s="17"/>
      <c r="NSR205" s="17"/>
      <c r="NSS205" s="17"/>
      <c r="NST205" s="17"/>
      <c r="NSU205" s="17"/>
      <c r="NSV205" s="17"/>
      <c r="NSW205" s="17"/>
      <c r="NSX205" s="17"/>
      <c r="NSY205" s="17"/>
      <c r="NSZ205" s="17"/>
      <c r="NTA205" s="17"/>
      <c r="NTB205" s="17"/>
      <c r="NTC205" s="17"/>
      <c r="NTD205" s="17"/>
      <c r="NTE205" s="17"/>
      <c r="NTF205" s="17"/>
      <c r="NTG205" s="17"/>
      <c r="NTH205" s="17"/>
      <c r="NTI205" s="17"/>
      <c r="NTJ205" s="17"/>
      <c r="NTK205" s="17"/>
      <c r="NTL205" s="17"/>
      <c r="NTM205" s="17"/>
      <c r="NTN205" s="17"/>
      <c r="NTO205" s="17"/>
      <c r="NTP205" s="17"/>
      <c r="NTQ205" s="17"/>
      <c r="NTR205" s="17"/>
      <c r="NTS205" s="17"/>
      <c r="NTT205" s="17"/>
      <c r="NTU205" s="17"/>
      <c r="NTV205" s="17"/>
      <c r="NTW205" s="17"/>
      <c r="NTX205" s="17"/>
      <c r="NTY205" s="17"/>
      <c r="NTZ205" s="17"/>
      <c r="NUA205" s="17"/>
      <c r="NUB205" s="17"/>
      <c r="NUC205" s="17"/>
      <c r="NUD205" s="17"/>
      <c r="NUE205" s="17"/>
      <c r="NUF205" s="17"/>
      <c r="NUG205" s="17"/>
      <c r="NUH205" s="17"/>
      <c r="NUI205" s="17"/>
      <c r="NUJ205" s="17"/>
      <c r="NUK205" s="17"/>
      <c r="NUL205" s="17"/>
      <c r="NUM205" s="17"/>
      <c r="NUN205" s="17"/>
      <c r="NUO205" s="17"/>
      <c r="NUP205" s="17"/>
      <c r="NUQ205" s="17"/>
      <c r="NUR205" s="17"/>
      <c r="NUS205" s="17"/>
      <c r="NUT205" s="17"/>
      <c r="NUU205" s="17"/>
      <c r="NUV205" s="17"/>
      <c r="NUW205" s="17"/>
      <c r="NUX205" s="17"/>
      <c r="NUY205" s="17"/>
      <c r="NUZ205" s="17"/>
      <c r="NVA205" s="17"/>
      <c r="NVB205" s="17"/>
      <c r="NVC205" s="17"/>
      <c r="NVD205" s="17"/>
      <c r="NVE205" s="17"/>
      <c r="NVF205" s="17"/>
      <c r="NVG205" s="17"/>
      <c r="NVH205" s="17"/>
      <c r="NVI205" s="17"/>
      <c r="NVJ205" s="17"/>
      <c r="NVK205" s="17"/>
      <c r="NVL205" s="17"/>
      <c r="NVM205" s="17"/>
      <c r="NVN205" s="17"/>
      <c r="NVO205" s="17"/>
      <c r="NVP205" s="17"/>
      <c r="NVQ205" s="17"/>
      <c r="NVR205" s="17"/>
      <c r="NVS205" s="17"/>
      <c r="NVT205" s="17"/>
      <c r="NVU205" s="17"/>
      <c r="NVV205" s="17"/>
      <c r="NVW205" s="17"/>
      <c r="NVX205" s="17"/>
      <c r="NVY205" s="17"/>
      <c r="NVZ205" s="17"/>
      <c r="NWA205" s="17"/>
      <c r="NWB205" s="17"/>
      <c r="NWC205" s="17"/>
      <c r="NWD205" s="17"/>
      <c r="NWE205" s="17"/>
      <c r="NWF205" s="17"/>
      <c r="NWG205" s="17"/>
      <c r="NWH205" s="17"/>
      <c r="NWI205" s="17"/>
      <c r="NWJ205" s="17"/>
      <c r="NWK205" s="17"/>
      <c r="NWL205" s="17"/>
      <c r="NWM205" s="17"/>
      <c r="NWN205" s="17"/>
      <c r="NWO205" s="17"/>
      <c r="NWP205" s="17"/>
      <c r="NWQ205" s="17"/>
      <c r="NWR205" s="17"/>
      <c r="NWS205" s="17"/>
      <c r="NWT205" s="17"/>
      <c r="NWU205" s="17"/>
      <c r="NWV205" s="17"/>
      <c r="NWW205" s="17"/>
      <c r="NWX205" s="17"/>
      <c r="NWY205" s="17"/>
      <c r="NWZ205" s="17"/>
      <c r="NXA205" s="17"/>
      <c r="NXB205" s="17"/>
      <c r="NXC205" s="17"/>
      <c r="NXD205" s="17"/>
      <c r="NXE205" s="17"/>
      <c r="NXF205" s="17"/>
      <c r="NXG205" s="17"/>
      <c r="NXH205" s="17"/>
      <c r="NXI205" s="17"/>
      <c r="NXJ205" s="17"/>
      <c r="NXK205" s="17"/>
      <c r="NXL205" s="17"/>
      <c r="NXM205" s="17"/>
      <c r="NXN205" s="17"/>
      <c r="NXO205" s="17"/>
      <c r="NXP205" s="17"/>
      <c r="NXQ205" s="17"/>
      <c r="NXR205" s="17"/>
      <c r="NXS205" s="17"/>
      <c r="NXT205" s="17"/>
      <c r="NXU205" s="17"/>
      <c r="NXV205" s="17"/>
      <c r="NXW205" s="17"/>
      <c r="NXX205" s="17"/>
      <c r="NXY205" s="17"/>
      <c r="NXZ205" s="17"/>
      <c r="NYA205" s="17"/>
      <c r="NYB205" s="17"/>
      <c r="NYC205" s="17"/>
      <c r="NYD205" s="17"/>
      <c r="NYE205" s="17"/>
      <c r="NYF205" s="17"/>
      <c r="NYG205" s="17"/>
      <c r="NYH205" s="17"/>
      <c r="NYI205" s="17"/>
      <c r="NYJ205" s="17"/>
      <c r="NYK205" s="17"/>
      <c r="NYL205" s="17"/>
      <c r="NYM205" s="17"/>
      <c r="NYN205" s="17"/>
      <c r="NYO205" s="17"/>
      <c r="NYP205" s="17"/>
      <c r="NYQ205" s="17"/>
      <c r="NYR205" s="17"/>
      <c r="NYS205" s="17"/>
      <c r="NYT205" s="17"/>
      <c r="NYU205" s="17"/>
      <c r="NYV205" s="17"/>
      <c r="NYW205" s="17"/>
      <c r="NYX205" s="17"/>
      <c r="NYY205" s="17"/>
      <c r="NYZ205" s="17"/>
      <c r="NZA205" s="17"/>
      <c r="NZB205" s="17"/>
      <c r="NZC205" s="17"/>
      <c r="NZD205" s="17"/>
      <c r="NZE205" s="17"/>
      <c r="NZF205" s="17"/>
      <c r="NZG205" s="17"/>
      <c r="NZH205" s="17"/>
      <c r="NZI205" s="17"/>
      <c r="NZJ205" s="17"/>
      <c r="NZK205" s="17"/>
      <c r="NZL205" s="17"/>
      <c r="NZM205" s="17"/>
      <c r="NZN205" s="17"/>
      <c r="NZO205" s="17"/>
      <c r="NZP205" s="17"/>
      <c r="NZQ205" s="17"/>
      <c r="NZR205" s="17"/>
      <c r="NZS205" s="17"/>
      <c r="NZT205" s="17"/>
      <c r="NZU205" s="17"/>
      <c r="NZV205" s="17"/>
      <c r="NZW205" s="17"/>
      <c r="NZX205" s="17"/>
      <c r="NZY205" s="17"/>
      <c r="NZZ205" s="17"/>
      <c r="OAA205" s="17"/>
      <c r="OAB205" s="17"/>
      <c r="OAC205" s="17"/>
      <c r="OAD205" s="17"/>
      <c r="OAE205" s="17"/>
      <c r="OAF205" s="17"/>
      <c r="OAG205" s="17"/>
      <c r="OAH205" s="17"/>
      <c r="OAI205" s="17"/>
      <c r="OAJ205" s="17"/>
      <c r="OAK205" s="17"/>
      <c r="OAL205" s="17"/>
      <c r="OAM205" s="17"/>
      <c r="OAN205" s="17"/>
      <c r="OAO205" s="17"/>
      <c r="OAP205" s="17"/>
      <c r="OAQ205" s="17"/>
      <c r="OAR205" s="17"/>
      <c r="OAS205" s="17"/>
      <c r="OAT205" s="17"/>
      <c r="OAU205" s="17"/>
      <c r="OAV205" s="17"/>
      <c r="OAW205" s="17"/>
      <c r="OAX205" s="17"/>
      <c r="OAY205" s="17"/>
      <c r="OAZ205" s="17"/>
      <c r="OBA205" s="17"/>
      <c r="OBB205" s="17"/>
      <c r="OBC205" s="17"/>
      <c r="OBD205" s="17"/>
      <c r="OBE205" s="17"/>
      <c r="OBF205" s="17"/>
      <c r="OBG205" s="17"/>
      <c r="OBH205" s="17"/>
      <c r="OBI205" s="17"/>
      <c r="OBJ205" s="17"/>
      <c r="OBK205" s="17"/>
      <c r="OBL205" s="17"/>
      <c r="OBM205" s="17"/>
      <c r="OBN205" s="17"/>
      <c r="OBO205" s="17"/>
      <c r="OBP205" s="17"/>
      <c r="OBQ205" s="17"/>
      <c r="OBR205" s="17"/>
      <c r="OBS205" s="17"/>
      <c r="OBT205" s="17"/>
      <c r="OBU205" s="17"/>
      <c r="OBV205" s="17"/>
      <c r="OBW205" s="17"/>
      <c r="OBX205" s="17"/>
      <c r="OBY205" s="17"/>
      <c r="OBZ205" s="17"/>
      <c r="OCA205" s="17"/>
      <c r="OCB205" s="17"/>
      <c r="OCC205" s="17"/>
      <c r="OCD205" s="17"/>
      <c r="OCE205" s="17"/>
      <c r="OCF205" s="17"/>
      <c r="OCG205" s="17"/>
      <c r="OCH205" s="17"/>
      <c r="OCI205" s="17"/>
      <c r="OCJ205" s="17"/>
      <c r="OCK205" s="17"/>
      <c r="OCL205" s="17"/>
      <c r="OCM205" s="17"/>
      <c r="OCN205" s="17"/>
      <c r="OCO205" s="17"/>
      <c r="OCP205" s="17"/>
      <c r="OCQ205" s="17"/>
      <c r="OCR205" s="17"/>
      <c r="OCS205" s="17"/>
      <c r="OCT205" s="17"/>
      <c r="OCU205" s="17"/>
      <c r="OCV205" s="17"/>
      <c r="OCW205" s="17"/>
      <c r="OCX205" s="17"/>
      <c r="OCY205" s="17"/>
      <c r="OCZ205" s="17"/>
      <c r="ODA205" s="17"/>
      <c r="ODB205" s="17"/>
      <c r="ODC205" s="17"/>
      <c r="ODD205" s="17"/>
      <c r="ODE205" s="17"/>
      <c r="ODF205" s="17"/>
      <c r="ODG205" s="17"/>
      <c r="ODH205" s="17"/>
      <c r="ODI205" s="17"/>
      <c r="ODJ205" s="17"/>
      <c r="ODK205" s="17"/>
      <c r="ODL205" s="17"/>
      <c r="ODM205" s="17"/>
      <c r="ODN205" s="17"/>
      <c r="ODO205" s="17"/>
      <c r="ODP205" s="17"/>
      <c r="ODQ205" s="17"/>
      <c r="ODR205" s="17"/>
      <c r="ODS205" s="17"/>
      <c r="ODT205" s="17"/>
      <c r="ODU205" s="17"/>
      <c r="ODV205" s="17"/>
      <c r="ODW205" s="17"/>
      <c r="ODX205" s="17"/>
      <c r="ODY205" s="17"/>
      <c r="ODZ205" s="17"/>
      <c r="OEA205" s="17"/>
      <c r="OEB205" s="17"/>
      <c r="OEC205" s="17"/>
      <c r="OED205" s="17"/>
      <c r="OEE205" s="17"/>
      <c r="OEF205" s="17"/>
      <c r="OEG205" s="17"/>
      <c r="OEH205" s="17"/>
      <c r="OEI205" s="17"/>
      <c r="OEJ205" s="17"/>
      <c r="OEK205" s="17"/>
      <c r="OEL205" s="17"/>
      <c r="OEM205" s="17"/>
      <c r="OEN205" s="17"/>
      <c r="OEO205" s="17"/>
      <c r="OEP205" s="17"/>
      <c r="OEQ205" s="17"/>
      <c r="OER205" s="17"/>
      <c r="OES205" s="17"/>
      <c r="OET205" s="17"/>
      <c r="OEU205" s="17"/>
      <c r="OEV205" s="17"/>
      <c r="OEW205" s="17"/>
      <c r="OEX205" s="17"/>
      <c r="OEY205" s="17"/>
      <c r="OEZ205" s="17"/>
      <c r="OFA205" s="17"/>
      <c r="OFB205" s="17"/>
      <c r="OFC205" s="17"/>
      <c r="OFD205" s="17"/>
      <c r="OFE205" s="17"/>
      <c r="OFF205" s="17"/>
      <c r="OFG205" s="17"/>
      <c r="OFH205" s="17"/>
      <c r="OFI205" s="17"/>
      <c r="OFJ205" s="17"/>
      <c r="OFK205" s="17"/>
      <c r="OFL205" s="17"/>
      <c r="OFM205" s="17"/>
      <c r="OFN205" s="17"/>
      <c r="OFO205" s="17"/>
      <c r="OFP205" s="17"/>
      <c r="OFQ205" s="17"/>
      <c r="OFR205" s="17"/>
      <c r="OFS205" s="17"/>
      <c r="OFT205" s="17"/>
      <c r="OFU205" s="17"/>
      <c r="OFV205" s="17"/>
      <c r="OFW205" s="17"/>
      <c r="OFX205" s="17"/>
      <c r="OFY205" s="17"/>
      <c r="OFZ205" s="17"/>
      <c r="OGA205" s="17"/>
      <c r="OGB205" s="17"/>
      <c r="OGC205" s="17"/>
      <c r="OGD205" s="17"/>
      <c r="OGE205" s="17"/>
      <c r="OGF205" s="17"/>
      <c r="OGG205" s="17"/>
      <c r="OGH205" s="17"/>
      <c r="OGI205" s="17"/>
      <c r="OGJ205" s="17"/>
      <c r="OGK205" s="17"/>
      <c r="OGL205" s="17"/>
      <c r="OGM205" s="17"/>
      <c r="OGN205" s="17"/>
      <c r="OGO205" s="17"/>
      <c r="OGP205" s="17"/>
      <c r="OGQ205" s="17"/>
      <c r="OGR205" s="17"/>
      <c r="OGS205" s="17"/>
      <c r="OGT205" s="17"/>
      <c r="OGU205" s="17"/>
      <c r="OGV205" s="17"/>
      <c r="OGW205" s="17"/>
      <c r="OGX205" s="17"/>
      <c r="OGY205" s="17"/>
      <c r="OGZ205" s="17"/>
      <c r="OHA205" s="17"/>
      <c r="OHB205" s="17"/>
      <c r="OHC205" s="17"/>
      <c r="OHD205" s="17"/>
      <c r="OHE205" s="17"/>
      <c r="OHF205" s="17"/>
      <c r="OHG205" s="17"/>
      <c r="OHH205" s="17"/>
      <c r="OHI205" s="17"/>
      <c r="OHJ205" s="17"/>
      <c r="OHK205" s="17"/>
      <c r="OHL205" s="17"/>
      <c r="OHM205" s="17"/>
      <c r="OHN205" s="17"/>
      <c r="OHO205" s="17"/>
      <c r="OHP205" s="17"/>
      <c r="OHQ205" s="17"/>
      <c r="OHR205" s="17"/>
      <c r="OHS205" s="17"/>
      <c r="OHT205" s="17"/>
      <c r="OHU205" s="17"/>
      <c r="OHV205" s="17"/>
      <c r="OHW205" s="17"/>
      <c r="OHX205" s="17"/>
      <c r="OHY205" s="17"/>
      <c r="OHZ205" s="17"/>
      <c r="OIA205" s="17"/>
      <c r="OIB205" s="17"/>
      <c r="OIC205" s="17"/>
      <c r="OID205" s="17"/>
      <c r="OIE205" s="17"/>
      <c r="OIF205" s="17"/>
      <c r="OIG205" s="17"/>
      <c r="OIH205" s="17"/>
      <c r="OII205" s="17"/>
      <c r="OIJ205" s="17"/>
      <c r="OIK205" s="17"/>
      <c r="OIL205" s="17"/>
      <c r="OIM205" s="17"/>
      <c r="OIN205" s="17"/>
      <c r="OIO205" s="17"/>
      <c r="OIP205" s="17"/>
      <c r="OIQ205" s="17"/>
      <c r="OIR205" s="17"/>
      <c r="OIS205" s="17"/>
      <c r="OIT205" s="17"/>
      <c r="OIU205" s="17"/>
      <c r="OIV205" s="17"/>
      <c r="OIW205" s="17"/>
      <c r="OIX205" s="17"/>
      <c r="OIY205" s="17"/>
      <c r="OIZ205" s="17"/>
      <c r="OJA205" s="17"/>
      <c r="OJB205" s="17"/>
      <c r="OJC205" s="17"/>
      <c r="OJD205" s="17"/>
      <c r="OJE205" s="17"/>
      <c r="OJF205" s="17"/>
      <c r="OJG205" s="17"/>
      <c r="OJH205" s="17"/>
      <c r="OJI205" s="17"/>
      <c r="OJJ205" s="17"/>
      <c r="OJK205" s="17"/>
      <c r="OJL205" s="17"/>
      <c r="OJM205" s="17"/>
      <c r="OJN205" s="17"/>
      <c r="OJO205" s="17"/>
      <c r="OJP205" s="17"/>
      <c r="OJQ205" s="17"/>
      <c r="OJR205" s="17"/>
      <c r="OJS205" s="17"/>
      <c r="OJT205" s="17"/>
      <c r="OJU205" s="17"/>
      <c r="OJV205" s="17"/>
      <c r="OJW205" s="17"/>
      <c r="OJX205" s="17"/>
      <c r="OJY205" s="17"/>
      <c r="OJZ205" s="17"/>
      <c r="OKA205" s="17"/>
      <c r="OKB205" s="17"/>
      <c r="OKC205" s="17"/>
      <c r="OKD205" s="17"/>
      <c r="OKE205" s="17"/>
      <c r="OKF205" s="17"/>
      <c r="OKG205" s="17"/>
      <c r="OKH205" s="17"/>
      <c r="OKI205" s="17"/>
      <c r="OKJ205" s="17"/>
      <c r="OKK205" s="17"/>
      <c r="OKL205" s="17"/>
      <c r="OKM205" s="17"/>
      <c r="OKN205" s="17"/>
      <c r="OKO205" s="17"/>
      <c r="OKP205" s="17"/>
      <c r="OKQ205" s="17"/>
      <c r="OKR205" s="17"/>
      <c r="OKS205" s="17"/>
      <c r="OKT205" s="17"/>
      <c r="OKU205" s="17"/>
      <c r="OKV205" s="17"/>
      <c r="OKW205" s="17"/>
      <c r="OKX205" s="17"/>
      <c r="OKY205" s="17"/>
      <c r="OKZ205" s="17"/>
      <c r="OLA205" s="17"/>
      <c r="OLB205" s="17"/>
      <c r="OLC205" s="17"/>
      <c r="OLD205" s="17"/>
      <c r="OLE205" s="17"/>
      <c r="OLF205" s="17"/>
      <c r="OLG205" s="17"/>
      <c r="OLH205" s="17"/>
      <c r="OLI205" s="17"/>
      <c r="OLJ205" s="17"/>
      <c r="OLK205" s="17"/>
      <c r="OLL205" s="17"/>
      <c r="OLM205" s="17"/>
      <c r="OLN205" s="17"/>
      <c r="OLO205" s="17"/>
      <c r="OLP205" s="17"/>
      <c r="OLQ205" s="17"/>
      <c r="OLR205" s="17"/>
      <c r="OLS205" s="17"/>
      <c r="OLT205" s="17"/>
      <c r="OLU205" s="17"/>
      <c r="OLV205" s="17"/>
      <c r="OLW205" s="17"/>
      <c r="OLX205" s="17"/>
      <c r="OLY205" s="17"/>
      <c r="OLZ205" s="17"/>
      <c r="OMA205" s="17"/>
      <c r="OMB205" s="17"/>
      <c r="OMC205" s="17"/>
      <c r="OMD205" s="17"/>
      <c r="OME205" s="17"/>
      <c r="OMF205" s="17"/>
      <c r="OMG205" s="17"/>
      <c r="OMH205" s="17"/>
      <c r="OMI205" s="17"/>
      <c r="OMJ205" s="17"/>
      <c r="OMK205" s="17"/>
      <c r="OML205" s="17"/>
      <c r="OMM205" s="17"/>
      <c r="OMN205" s="17"/>
      <c r="OMO205" s="17"/>
      <c r="OMP205" s="17"/>
      <c r="OMQ205" s="17"/>
      <c r="OMR205" s="17"/>
      <c r="OMS205" s="17"/>
      <c r="OMT205" s="17"/>
      <c r="OMU205" s="17"/>
      <c r="OMV205" s="17"/>
      <c r="OMW205" s="17"/>
      <c r="OMX205" s="17"/>
      <c r="OMY205" s="17"/>
      <c r="OMZ205" s="17"/>
      <c r="ONA205" s="17"/>
      <c r="ONB205" s="17"/>
      <c r="ONC205" s="17"/>
      <c r="OND205" s="17"/>
      <c r="ONE205" s="17"/>
      <c r="ONF205" s="17"/>
      <c r="ONG205" s="17"/>
      <c r="ONH205" s="17"/>
      <c r="ONI205" s="17"/>
      <c r="ONJ205" s="17"/>
      <c r="ONK205" s="17"/>
      <c r="ONL205" s="17"/>
      <c r="ONM205" s="17"/>
      <c r="ONN205" s="17"/>
      <c r="ONO205" s="17"/>
      <c r="ONP205" s="17"/>
      <c r="ONQ205" s="17"/>
      <c r="ONR205" s="17"/>
      <c r="ONS205" s="17"/>
      <c r="ONT205" s="17"/>
      <c r="ONU205" s="17"/>
      <c r="ONV205" s="17"/>
      <c r="ONW205" s="17"/>
      <c r="ONX205" s="17"/>
      <c r="ONY205" s="17"/>
      <c r="ONZ205" s="17"/>
      <c r="OOA205" s="17"/>
      <c r="OOB205" s="17"/>
      <c r="OOC205" s="17"/>
      <c r="OOD205" s="17"/>
      <c r="OOE205" s="17"/>
      <c r="OOF205" s="17"/>
      <c r="OOG205" s="17"/>
      <c r="OOH205" s="17"/>
      <c r="OOI205" s="17"/>
      <c r="OOJ205" s="17"/>
      <c r="OOK205" s="17"/>
      <c r="OOL205" s="17"/>
      <c r="OOM205" s="17"/>
      <c r="OON205" s="17"/>
      <c r="OOO205" s="17"/>
      <c r="OOP205" s="17"/>
      <c r="OOQ205" s="17"/>
      <c r="OOR205" s="17"/>
      <c r="OOS205" s="17"/>
      <c r="OOT205" s="17"/>
      <c r="OOU205" s="17"/>
      <c r="OOV205" s="17"/>
      <c r="OOW205" s="17"/>
      <c r="OOX205" s="17"/>
      <c r="OOY205" s="17"/>
      <c r="OOZ205" s="17"/>
      <c r="OPA205" s="17"/>
      <c r="OPB205" s="17"/>
      <c r="OPC205" s="17"/>
      <c r="OPD205" s="17"/>
      <c r="OPE205" s="17"/>
      <c r="OPF205" s="17"/>
      <c r="OPG205" s="17"/>
      <c r="OPH205" s="17"/>
      <c r="OPI205" s="17"/>
      <c r="OPJ205" s="17"/>
      <c r="OPK205" s="17"/>
      <c r="OPL205" s="17"/>
      <c r="OPM205" s="17"/>
      <c r="OPN205" s="17"/>
      <c r="OPO205" s="17"/>
      <c r="OPP205" s="17"/>
      <c r="OPQ205" s="17"/>
      <c r="OPR205" s="17"/>
      <c r="OPS205" s="17"/>
      <c r="OPT205" s="17"/>
      <c r="OPU205" s="17"/>
      <c r="OPV205" s="17"/>
      <c r="OPW205" s="17"/>
      <c r="OPX205" s="17"/>
      <c r="OPY205" s="17"/>
      <c r="OPZ205" s="17"/>
      <c r="OQA205" s="17"/>
      <c r="OQB205" s="17"/>
      <c r="OQC205" s="17"/>
      <c r="OQD205" s="17"/>
      <c r="OQE205" s="17"/>
      <c r="OQF205" s="17"/>
      <c r="OQG205" s="17"/>
      <c r="OQH205" s="17"/>
      <c r="OQI205" s="17"/>
      <c r="OQJ205" s="17"/>
      <c r="OQK205" s="17"/>
      <c r="OQL205" s="17"/>
      <c r="OQM205" s="17"/>
      <c r="OQN205" s="17"/>
      <c r="OQO205" s="17"/>
      <c r="OQP205" s="17"/>
      <c r="OQQ205" s="17"/>
      <c r="OQR205" s="17"/>
      <c r="OQS205" s="17"/>
      <c r="OQT205" s="17"/>
      <c r="OQU205" s="17"/>
      <c r="OQV205" s="17"/>
      <c r="OQW205" s="17"/>
      <c r="OQX205" s="17"/>
      <c r="OQY205" s="17"/>
      <c r="OQZ205" s="17"/>
      <c r="ORA205" s="17"/>
      <c r="ORB205" s="17"/>
      <c r="ORC205" s="17"/>
      <c r="ORD205" s="17"/>
      <c r="ORE205" s="17"/>
      <c r="ORF205" s="17"/>
      <c r="ORG205" s="17"/>
      <c r="ORH205" s="17"/>
      <c r="ORI205" s="17"/>
      <c r="ORJ205" s="17"/>
      <c r="ORK205" s="17"/>
      <c r="ORL205" s="17"/>
      <c r="ORM205" s="17"/>
      <c r="ORN205" s="17"/>
      <c r="ORO205" s="17"/>
      <c r="ORP205" s="17"/>
      <c r="ORQ205" s="17"/>
      <c r="ORR205" s="17"/>
      <c r="ORS205" s="17"/>
      <c r="ORT205" s="17"/>
      <c r="ORU205" s="17"/>
      <c r="ORV205" s="17"/>
      <c r="ORW205" s="17"/>
      <c r="ORX205" s="17"/>
      <c r="ORY205" s="17"/>
      <c r="ORZ205" s="17"/>
      <c r="OSA205" s="17"/>
      <c r="OSB205" s="17"/>
      <c r="OSC205" s="17"/>
      <c r="OSD205" s="17"/>
      <c r="OSE205" s="17"/>
      <c r="OSF205" s="17"/>
      <c r="OSG205" s="17"/>
      <c r="OSH205" s="17"/>
      <c r="OSI205" s="17"/>
      <c r="OSJ205" s="17"/>
      <c r="OSK205" s="17"/>
      <c r="OSL205" s="17"/>
      <c r="OSM205" s="17"/>
      <c r="OSN205" s="17"/>
      <c r="OSO205" s="17"/>
      <c r="OSP205" s="17"/>
      <c r="OSQ205" s="17"/>
      <c r="OSR205" s="17"/>
      <c r="OSS205" s="17"/>
      <c r="OST205" s="17"/>
      <c r="OSU205" s="17"/>
      <c r="OSV205" s="17"/>
      <c r="OSW205" s="17"/>
      <c r="OSX205" s="17"/>
      <c r="OSY205" s="17"/>
      <c r="OSZ205" s="17"/>
      <c r="OTA205" s="17"/>
      <c r="OTB205" s="17"/>
      <c r="OTC205" s="17"/>
      <c r="OTD205" s="17"/>
      <c r="OTE205" s="17"/>
      <c r="OTF205" s="17"/>
      <c r="OTG205" s="17"/>
      <c r="OTH205" s="17"/>
      <c r="OTI205" s="17"/>
      <c r="OTJ205" s="17"/>
      <c r="OTK205" s="17"/>
      <c r="OTL205" s="17"/>
      <c r="OTM205" s="17"/>
      <c r="OTN205" s="17"/>
      <c r="OTO205" s="17"/>
      <c r="OTP205" s="17"/>
      <c r="OTQ205" s="17"/>
      <c r="OTR205" s="17"/>
      <c r="OTS205" s="17"/>
      <c r="OTT205" s="17"/>
      <c r="OTU205" s="17"/>
      <c r="OTV205" s="17"/>
      <c r="OTW205" s="17"/>
      <c r="OTX205" s="17"/>
      <c r="OTY205" s="17"/>
      <c r="OTZ205" s="17"/>
      <c r="OUA205" s="17"/>
      <c r="OUB205" s="17"/>
      <c r="OUC205" s="17"/>
      <c r="OUD205" s="17"/>
      <c r="OUE205" s="17"/>
      <c r="OUF205" s="17"/>
      <c r="OUG205" s="17"/>
      <c r="OUH205" s="17"/>
      <c r="OUI205" s="17"/>
      <c r="OUJ205" s="17"/>
      <c r="OUK205" s="17"/>
      <c r="OUL205" s="17"/>
      <c r="OUM205" s="17"/>
      <c r="OUN205" s="17"/>
      <c r="OUO205" s="17"/>
      <c r="OUP205" s="17"/>
      <c r="OUQ205" s="17"/>
      <c r="OUR205" s="17"/>
      <c r="OUS205" s="17"/>
      <c r="OUT205" s="17"/>
      <c r="OUU205" s="17"/>
      <c r="OUV205" s="17"/>
      <c r="OUW205" s="17"/>
      <c r="OUX205" s="17"/>
      <c r="OUY205" s="17"/>
      <c r="OUZ205" s="17"/>
      <c r="OVA205" s="17"/>
      <c r="OVB205" s="17"/>
      <c r="OVC205" s="17"/>
      <c r="OVD205" s="17"/>
      <c r="OVE205" s="17"/>
      <c r="OVF205" s="17"/>
      <c r="OVG205" s="17"/>
      <c r="OVH205" s="17"/>
      <c r="OVI205" s="17"/>
      <c r="OVJ205" s="17"/>
      <c r="OVK205" s="17"/>
      <c r="OVL205" s="17"/>
      <c r="OVM205" s="17"/>
      <c r="OVN205" s="17"/>
      <c r="OVO205" s="17"/>
      <c r="OVP205" s="17"/>
      <c r="OVQ205" s="17"/>
      <c r="OVR205" s="17"/>
      <c r="OVS205" s="17"/>
      <c r="OVT205" s="17"/>
      <c r="OVU205" s="17"/>
      <c r="OVV205" s="17"/>
      <c r="OVW205" s="17"/>
      <c r="OVX205" s="17"/>
      <c r="OVY205" s="17"/>
      <c r="OVZ205" s="17"/>
      <c r="OWA205" s="17"/>
      <c r="OWB205" s="17"/>
      <c r="OWC205" s="17"/>
      <c r="OWD205" s="17"/>
      <c r="OWE205" s="17"/>
      <c r="OWF205" s="17"/>
      <c r="OWG205" s="17"/>
      <c r="OWH205" s="17"/>
      <c r="OWI205" s="17"/>
      <c r="OWJ205" s="17"/>
      <c r="OWK205" s="17"/>
      <c r="OWL205" s="17"/>
      <c r="OWM205" s="17"/>
      <c r="OWN205" s="17"/>
      <c r="OWO205" s="17"/>
      <c r="OWP205" s="17"/>
      <c r="OWQ205" s="17"/>
      <c r="OWR205" s="17"/>
      <c r="OWS205" s="17"/>
      <c r="OWT205" s="17"/>
      <c r="OWU205" s="17"/>
      <c r="OWV205" s="17"/>
      <c r="OWW205" s="17"/>
      <c r="OWX205" s="17"/>
      <c r="OWY205" s="17"/>
      <c r="OWZ205" s="17"/>
      <c r="OXA205" s="17"/>
      <c r="OXB205" s="17"/>
      <c r="OXC205" s="17"/>
      <c r="OXD205" s="17"/>
      <c r="OXE205" s="17"/>
      <c r="OXF205" s="17"/>
      <c r="OXG205" s="17"/>
      <c r="OXH205" s="17"/>
      <c r="OXI205" s="17"/>
      <c r="OXJ205" s="17"/>
      <c r="OXK205" s="17"/>
      <c r="OXL205" s="17"/>
      <c r="OXM205" s="17"/>
      <c r="OXN205" s="17"/>
      <c r="OXO205" s="17"/>
      <c r="OXP205" s="17"/>
      <c r="OXQ205" s="17"/>
      <c r="OXR205" s="17"/>
      <c r="OXS205" s="17"/>
      <c r="OXT205" s="17"/>
      <c r="OXU205" s="17"/>
      <c r="OXV205" s="17"/>
      <c r="OXW205" s="17"/>
      <c r="OXX205" s="17"/>
      <c r="OXY205" s="17"/>
      <c r="OXZ205" s="17"/>
      <c r="OYA205" s="17"/>
      <c r="OYB205" s="17"/>
      <c r="OYC205" s="17"/>
      <c r="OYD205" s="17"/>
      <c r="OYE205" s="17"/>
      <c r="OYF205" s="17"/>
      <c r="OYG205" s="17"/>
      <c r="OYH205" s="17"/>
      <c r="OYI205" s="17"/>
      <c r="OYJ205" s="17"/>
      <c r="OYK205" s="17"/>
      <c r="OYL205" s="17"/>
      <c r="OYM205" s="17"/>
      <c r="OYN205" s="17"/>
      <c r="OYO205" s="17"/>
      <c r="OYP205" s="17"/>
      <c r="OYQ205" s="17"/>
      <c r="OYR205" s="17"/>
      <c r="OYS205" s="17"/>
      <c r="OYT205" s="17"/>
      <c r="OYU205" s="17"/>
      <c r="OYV205" s="17"/>
      <c r="OYW205" s="17"/>
      <c r="OYX205" s="17"/>
      <c r="OYY205" s="17"/>
      <c r="OYZ205" s="17"/>
      <c r="OZA205" s="17"/>
      <c r="OZB205" s="17"/>
      <c r="OZC205" s="17"/>
      <c r="OZD205" s="17"/>
      <c r="OZE205" s="17"/>
      <c r="OZF205" s="17"/>
      <c r="OZG205" s="17"/>
      <c r="OZH205" s="17"/>
      <c r="OZI205" s="17"/>
      <c r="OZJ205" s="17"/>
      <c r="OZK205" s="17"/>
      <c r="OZL205" s="17"/>
      <c r="OZM205" s="17"/>
      <c r="OZN205" s="17"/>
      <c r="OZO205" s="17"/>
      <c r="OZP205" s="17"/>
      <c r="OZQ205" s="17"/>
      <c r="OZR205" s="17"/>
      <c r="OZS205" s="17"/>
      <c r="OZT205" s="17"/>
      <c r="OZU205" s="17"/>
      <c r="OZV205" s="17"/>
      <c r="OZW205" s="17"/>
      <c r="OZX205" s="17"/>
      <c r="OZY205" s="17"/>
      <c r="OZZ205" s="17"/>
      <c r="PAA205" s="17"/>
      <c r="PAB205" s="17"/>
      <c r="PAC205" s="17"/>
      <c r="PAD205" s="17"/>
      <c r="PAE205" s="17"/>
      <c r="PAF205" s="17"/>
      <c r="PAG205" s="17"/>
      <c r="PAH205" s="17"/>
      <c r="PAI205" s="17"/>
      <c r="PAJ205" s="17"/>
      <c r="PAK205" s="17"/>
      <c r="PAL205" s="17"/>
      <c r="PAM205" s="17"/>
      <c r="PAN205" s="17"/>
      <c r="PAO205" s="17"/>
      <c r="PAP205" s="17"/>
      <c r="PAQ205" s="17"/>
      <c r="PAR205" s="17"/>
      <c r="PAS205" s="17"/>
      <c r="PAT205" s="17"/>
      <c r="PAU205" s="17"/>
      <c r="PAV205" s="17"/>
      <c r="PAW205" s="17"/>
      <c r="PAX205" s="17"/>
      <c r="PAY205" s="17"/>
      <c r="PAZ205" s="17"/>
      <c r="PBA205" s="17"/>
      <c r="PBB205" s="17"/>
      <c r="PBC205" s="17"/>
      <c r="PBD205" s="17"/>
      <c r="PBE205" s="17"/>
      <c r="PBF205" s="17"/>
      <c r="PBG205" s="17"/>
      <c r="PBH205" s="17"/>
      <c r="PBI205" s="17"/>
      <c r="PBJ205" s="17"/>
      <c r="PBK205" s="17"/>
      <c r="PBL205" s="17"/>
      <c r="PBM205" s="17"/>
      <c r="PBN205" s="17"/>
      <c r="PBO205" s="17"/>
      <c r="PBP205" s="17"/>
      <c r="PBQ205" s="17"/>
      <c r="PBR205" s="17"/>
      <c r="PBS205" s="17"/>
      <c r="PBT205" s="17"/>
      <c r="PBU205" s="17"/>
      <c r="PBV205" s="17"/>
      <c r="PBW205" s="17"/>
      <c r="PBX205" s="17"/>
      <c r="PBY205" s="17"/>
      <c r="PBZ205" s="17"/>
      <c r="PCA205" s="17"/>
      <c r="PCB205" s="17"/>
      <c r="PCC205" s="17"/>
      <c r="PCD205" s="17"/>
      <c r="PCE205" s="17"/>
      <c r="PCF205" s="17"/>
      <c r="PCG205" s="17"/>
      <c r="PCH205" s="17"/>
      <c r="PCI205" s="17"/>
      <c r="PCJ205" s="17"/>
      <c r="PCK205" s="17"/>
      <c r="PCL205" s="17"/>
      <c r="PCM205" s="17"/>
      <c r="PCN205" s="17"/>
      <c r="PCO205" s="17"/>
      <c r="PCP205" s="17"/>
      <c r="PCQ205" s="17"/>
      <c r="PCR205" s="17"/>
      <c r="PCS205" s="17"/>
      <c r="PCT205" s="17"/>
      <c r="PCU205" s="17"/>
      <c r="PCV205" s="17"/>
      <c r="PCW205" s="17"/>
      <c r="PCX205" s="17"/>
      <c r="PCY205" s="17"/>
      <c r="PCZ205" s="17"/>
      <c r="PDA205" s="17"/>
      <c r="PDB205" s="17"/>
      <c r="PDC205" s="17"/>
      <c r="PDD205" s="17"/>
      <c r="PDE205" s="17"/>
      <c r="PDF205" s="17"/>
      <c r="PDG205" s="17"/>
      <c r="PDH205" s="17"/>
      <c r="PDI205" s="17"/>
      <c r="PDJ205" s="17"/>
      <c r="PDK205" s="17"/>
      <c r="PDL205" s="17"/>
      <c r="PDM205" s="17"/>
      <c r="PDN205" s="17"/>
      <c r="PDO205" s="17"/>
      <c r="PDP205" s="17"/>
      <c r="PDQ205" s="17"/>
      <c r="PDR205" s="17"/>
      <c r="PDS205" s="17"/>
      <c r="PDT205" s="17"/>
      <c r="PDU205" s="17"/>
      <c r="PDV205" s="17"/>
      <c r="PDW205" s="17"/>
      <c r="PDX205" s="17"/>
      <c r="PDY205" s="17"/>
      <c r="PDZ205" s="17"/>
      <c r="PEA205" s="17"/>
      <c r="PEB205" s="17"/>
      <c r="PEC205" s="17"/>
      <c r="PED205" s="17"/>
      <c r="PEE205" s="17"/>
      <c r="PEF205" s="17"/>
      <c r="PEG205" s="17"/>
      <c r="PEH205" s="17"/>
      <c r="PEI205" s="17"/>
      <c r="PEJ205" s="17"/>
      <c r="PEK205" s="17"/>
      <c r="PEL205" s="17"/>
      <c r="PEM205" s="17"/>
      <c r="PEN205" s="17"/>
      <c r="PEO205" s="17"/>
      <c r="PEP205" s="17"/>
      <c r="PEQ205" s="17"/>
      <c r="PER205" s="17"/>
      <c r="PES205" s="17"/>
      <c r="PET205" s="17"/>
      <c r="PEU205" s="17"/>
      <c r="PEV205" s="17"/>
      <c r="PEW205" s="17"/>
      <c r="PEX205" s="17"/>
      <c r="PEY205" s="17"/>
      <c r="PEZ205" s="17"/>
      <c r="PFA205" s="17"/>
      <c r="PFB205" s="17"/>
      <c r="PFC205" s="17"/>
      <c r="PFD205" s="17"/>
      <c r="PFE205" s="17"/>
      <c r="PFF205" s="17"/>
      <c r="PFG205" s="17"/>
      <c r="PFH205" s="17"/>
      <c r="PFI205" s="17"/>
      <c r="PFJ205" s="17"/>
      <c r="PFK205" s="17"/>
      <c r="PFL205" s="17"/>
      <c r="PFM205" s="17"/>
      <c r="PFN205" s="17"/>
      <c r="PFO205" s="17"/>
      <c r="PFP205" s="17"/>
      <c r="PFQ205" s="17"/>
      <c r="PFR205" s="17"/>
      <c r="PFS205" s="17"/>
      <c r="PFT205" s="17"/>
      <c r="PFU205" s="17"/>
      <c r="PFV205" s="17"/>
      <c r="PFW205" s="17"/>
      <c r="PFX205" s="17"/>
      <c r="PFY205" s="17"/>
      <c r="PFZ205" s="17"/>
      <c r="PGA205" s="17"/>
      <c r="PGB205" s="17"/>
      <c r="PGC205" s="17"/>
      <c r="PGD205" s="17"/>
      <c r="PGE205" s="17"/>
      <c r="PGF205" s="17"/>
      <c r="PGG205" s="17"/>
      <c r="PGH205" s="17"/>
      <c r="PGI205" s="17"/>
      <c r="PGJ205" s="17"/>
      <c r="PGK205" s="17"/>
      <c r="PGL205" s="17"/>
      <c r="PGM205" s="17"/>
      <c r="PGN205" s="17"/>
      <c r="PGO205" s="17"/>
      <c r="PGP205" s="17"/>
      <c r="PGQ205" s="17"/>
      <c r="PGR205" s="17"/>
      <c r="PGS205" s="17"/>
      <c r="PGT205" s="17"/>
      <c r="PGU205" s="17"/>
      <c r="PGV205" s="17"/>
      <c r="PGW205" s="17"/>
      <c r="PGX205" s="17"/>
      <c r="PGY205" s="17"/>
      <c r="PGZ205" s="17"/>
      <c r="PHA205" s="17"/>
      <c r="PHB205" s="17"/>
      <c r="PHC205" s="17"/>
      <c r="PHD205" s="17"/>
      <c r="PHE205" s="17"/>
      <c r="PHF205" s="17"/>
      <c r="PHG205" s="17"/>
      <c r="PHH205" s="17"/>
      <c r="PHI205" s="17"/>
      <c r="PHJ205" s="17"/>
      <c r="PHK205" s="17"/>
      <c r="PHL205" s="17"/>
      <c r="PHM205" s="17"/>
      <c r="PHN205" s="17"/>
      <c r="PHO205" s="17"/>
      <c r="PHP205" s="17"/>
      <c r="PHQ205" s="17"/>
      <c r="PHR205" s="17"/>
      <c r="PHS205" s="17"/>
      <c r="PHT205" s="17"/>
      <c r="PHU205" s="17"/>
      <c r="PHV205" s="17"/>
      <c r="PHW205" s="17"/>
      <c r="PHX205" s="17"/>
      <c r="PHY205" s="17"/>
      <c r="PHZ205" s="17"/>
      <c r="PIA205" s="17"/>
      <c r="PIB205" s="17"/>
      <c r="PIC205" s="17"/>
      <c r="PID205" s="17"/>
      <c r="PIE205" s="17"/>
      <c r="PIF205" s="17"/>
      <c r="PIG205" s="17"/>
      <c r="PIH205" s="17"/>
      <c r="PII205" s="17"/>
      <c r="PIJ205" s="17"/>
      <c r="PIK205" s="17"/>
      <c r="PIL205" s="17"/>
      <c r="PIM205" s="17"/>
      <c r="PIN205" s="17"/>
      <c r="PIO205" s="17"/>
      <c r="PIP205" s="17"/>
      <c r="PIQ205" s="17"/>
      <c r="PIR205" s="17"/>
      <c r="PIS205" s="17"/>
      <c r="PIT205" s="17"/>
      <c r="PIU205" s="17"/>
      <c r="PIV205" s="17"/>
      <c r="PIW205" s="17"/>
      <c r="PIX205" s="17"/>
      <c r="PIY205" s="17"/>
      <c r="PIZ205" s="17"/>
      <c r="PJA205" s="17"/>
      <c r="PJB205" s="17"/>
      <c r="PJC205" s="17"/>
      <c r="PJD205" s="17"/>
      <c r="PJE205" s="17"/>
      <c r="PJF205" s="17"/>
      <c r="PJG205" s="17"/>
      <c r="PJH205" s="17"/>
      <c r="PJI205" s="17"/>
      <c r="PJJ205" s="17"/>
      <c r="PJK205" s="17"/>
      <c r="PJL205" s="17"/>
      <c r="PJM205" s="17"/>
      <c r="PJN205" s="17"/>
      <c r="PJO205" s="17"/>
      <c r="PJP205" s="17"/>
      <c r="PJQ205" s="17"/>
      <c r="PJR205" s="17"/>
      <c r="PJS205" s="17"/>
      <c r="PJT205" s="17"/>
      <c r="PJU205" s="17"/>
      <c r="PJV205" s="17"/>
      <c r="PJW205" s="17"/>
      <c r="PJX205" s="17"/>
      <c r="PJY205" s="17"/>
      <c r="PJZ205" s="17"/>
      <c r="PKA205" s="17"/>
      <c r="PKB205" s="17"/>
      <c r="PKC205" s="17"/>
      <c r="PKD205" s="17"/>
      <c r="PKE205" s="17"/>
      <c r="PKF205" s="17"/>
      <c r="PKG205" s="17"/>
      <c r="PKH205" s="17"/>
      <c r="PKI205" s="17"/>
      <c r="PKJ205" s="17"/>
      <c r="PKK205" s="17"/>
      <c r="PKL205" s="17"/>
      <c r="PKM205" s="17"/>
      <c r="PKN205" s="17"/>
      <c r="PKO205" s="17"/>
      <c r="PKP205" s="17"/>
      <c r="PKQ205" s="17"/>
      <c r="PKR205" s="17"/>
      <c r="PKS205" s="17"/>
      <c r="PKT205" s="17"/>
      <c r="PKU205" s="17"/>
      <c r="PKV205" s="17"/>
      <c r="PKW205" s="17"/>
      <c r="PKX205" s="17"/>
      <c r="PKY205" s="17"/>
      <c r="PKZ205" s="17"/>
      <c r="PLA205" s="17"/>
      <c r="PLB205" s="17"/>
      <c r="PLC205" s="17"/>
      <c r="PLD205" s="17"/>
      <c r="PLE205" s="17"/>
      <c r="PLF205" s="17"/>
      <c r="PLG205" s="17"/>
      <c r="PLH205" s="17"/>
      <c r="PLI205" s="17"/>
      <c r="PLJ205" s="17"/>
      <c r="PLK205" s="17"/>
      <c r="PLL205" s="17"/>
      <c r="PLM205" s="17"/>
      <c r="PLN205" s="17"/>
      <c r="PLO205" s="17"/>
      <c r="PLP205" s="17"/>
      <c r="PLQ205" s="17"/>
      <c r="PLR205" s="17"/>
      <c r="PLS205" s="17"/>
      <c r="PLT205" s="17"/>
      <c r="PLU205" s="17"/>
      <c r="PLV205" s="17"/>
      <c r="PLW205" s="17"/>
      <c r="PLX205" s="17"/>
      <c r="PLY205" s="17"/>
      <c r="PLZ205" s="17"/>
      <c r="PMA205" s="17"/>
      <c r="PMB205" s="17"/>
      <c r="PMC205" s="17"/>
      <c r="PMD205" s="17"/>
      <c r="PME205" s="17"/>
      <c r="PMF205" s="17"/>
      <c r="PMG205" s="17"/>
      <c r="PMH205" s="17"/>
      <c r="PMI205" s="17"/>
      <c r="PMJ205" s="17"/>
      <c r="PMK205" s="17"/>
      <c r="PML205" s="17"/>
      <c r="PMM205" s="17"/>
      <c r="PMN205" s="17"/>
      <c r="PMO205" s="17"/>
      <c r="PMP205" s="17"/>
      <c r="PMQ205" s="17"/>
      <c r="PMR205" s="17"/>
      <c r="PMS205" s="17"/>
      <c r="PMT205" s="17"/>
      <c r="PMU205" s="17"/>
      <c r="PMV205" s="17"/>
      <c r="PMW205" s="17"/>
      <c r="PMX205" s="17"/>
      <c r="PMY205" s="17"/>
      <c r="PMZ205" s="17"/>
      <c r="PNA205" s="17"/>
      <c r="PNB205" s="17"/>
      <c r="PNC205" s="17"/>
      <c r="PND205" s="17"/>
      <c r="PNE205" s="17"/>
      <c r="PNF205" s="17"/>
      <c r="PNG205" s="17"/>
      <c r="PNH205" s="17"/>
      <c r="PNI205" s="17"/>
      <c r="PNJ205" s="17"/>
      <c r="PNK205" s="17"/>
      <c r="PNL205" s="17"/>
      <c r="PNM205" s="17"/>
      <c r="PNN205" s="17"/>
      <c r="PNO205" s="17"/>
      <c r="PNP205" s="17"/>
      <c r="PNQ205" s="17"/>
      <c r="PNR205" s="17"/>
      <c r="PNS205" s="17"/>
      <c r="PNT205" s="17"/>
      <c r="PNU205" s="17"/>
      <c r="PNV205" s="17"/>
      <c r="PNW205" s="17"/>
      <c r="PNX205" s="17"/>
      <c r="PNY205" s="17"/>
      <c r="PNZ205" s="17"/>
      <c r="POA205" s="17"/>
      <c r="POB205" s="17"/>
      <c r="POC205" s="17"/>
      <c r="POD205" s="17"/>
      <c r="POE205" s="17"/>
      <c r="POF205" s="17"/>
      <c r="POG205" s="17"/>
      <c r="POH205" s="17"/>
      <c r="POI205" s="17"/>
      <c r="POJ205" s="17"/>
      <c r="POK205" s="17"/>
      <c r="POL205" s="17"/>
      <c r="POM205" s="17"/>
      <c r="PON205" s="17"/>
      <c r="POO205" s="17"/>
      <c r="POP205" s="17"/>
      <c r="POQ205" s="17"/>
      <c r="POR205" s="17"/>
      <c r="POS205" s="17"/>
      <c r="POT205" s="17"/>
      <c r="POU205" s="17"/>
      <c r="POV205" s="17"/>
      <c r="POW205" s="17"/>
      <c r="POX205" s="17"/>
      <c r="POY205" s="17"/>
      <c r="POZ205" s="17"/>
      <c r="PPA205" s="17"/>
      <c r="PPB205" s="17"/>
      <c r="PPC205" s="17"/>
      <c r="PPD205" s="17"/>
      <c r="PPE205" s="17"/>
      <c r="PPF205" s="17"/>
      <c r="PPG205" s="17"/>
      <c r="PPH205" s="17"/>
      <c r="PPI205" s="17"/>
      <c r="PPJ205" s="17"/>
      <c r="PPK205" s="17"/>
      <c r="PPL205" s="17"/>
      <c r="PPM205" s="17"/>
      <c r="PPN205" s="17"/>
      <c r="PPO205" s="17"/>
      <c r="PPP205" s="17"/>
      <c r="PPQ205" s="17"/>
      <c r="PPR205" s="17"/>
      <c r="PPS205" s="17"/>
      <c r="PPT205" s="17"/>
      <c r="PPU205" s="17"/>
      <c r="PPV205" s="17"/>
      <c r="PPW205" s="17"/>
      <c r="PPX205" s="17"/>
      <c r="PPY205" s="17"/>
      <c r="PPZ205" s="17"/>
      <c r="PQA205" s="17"/>
      <c r="PQB205" s="17"/>
      <c r="PQC205" s="17"/>
      <c r="PQD205" s="17"/>
      <c r="PQE205" s="17"/>
      <c r="PQF205" s="17"/>
      <c r="PQG205" s="17"/>
      <c r="PQH205" s="17"/>
      <c r="PQI205" s="17"/>
      <c r="PQJ205" s="17"/>
      <c r="PQK205" s="17"/>
      <c r="PQL205" s="17"/>
      <c r="PQM205" s="17"/>
      <c r="PQN205" s="17"/>
      <c r="PQO205" s="17"/>
      <c r="PQP205" s="17"/>
      <c r="PQQ205" s="17"/>
      <c r="PQR205" s="17"/>
      <c r="PQS205" s="17"/>
      <c r="PQT205" s="17"/>
      <c r="PQU205" s="17"/>
      <c r="PQV205" s="17"/>
      <c r="PQW205" s="17"/>
      <c r="PQX205" s="17"/>
      <c r="PQY205" s="17"/>
      <c r="PQZ205" s="17"/>
      <c r="PRA205" s="17"/>
      <c r="PRB205" s="17"/>
      <c r="PRC205" s="17"/>
      <c r="PRD205" s="17"/>
      <c r="PRE205" s="17"/>
      <c r="PRF205" s="17"/>
      <c r="PRG205" s="17"/>
      <c r="PRH205" s="17"/>
      <c r="PRI205" s="17"/>
      <c r="PRJ205" s="17"/>
      <c r="PRK205" s="17"/>
      <c r="PRL205" s="17"/>
      <c r="PRM205" s="17"/>
      <c r="PRN205" s="17"/>
      <c r="PRO205" s="17"/>
      <c r="PRP205" s="17"/>
      <c r="PRQ205" s="17"/>
      <c r="PRR205" s="17"/>
      <c r="PRS205" s="17"/>
      <c r="PRT205" s="17"/>
      <c r="PRU205" s="17"/>
      <c r="PRV205" s="17"/>
      <c r="PRW205" s="17"/>
      <c r="PRX205" s="17"/>
      <c r="PRY205" s="17"/>
      <c r="PRZ205" s="17"/>
      <c r="PSA205" s="17"/>
      <c r="PSB205" s="17"/>
      <c r="PSC205" s="17"/>
      <c r="PSD205" s="17"/>
      <c r="PSE205" s="17"/>
      <c r="PSF205" s="17"/>
      <c r="PSG205" s="17"/>
      <c r="PSH205" s="17"/>
      <c r="PSI205" s="17"/>
      <c r="PSJ205" s="17"/>
      <c r="PSK205" s="17"/>
      <c r="PSL205" s="17"/>
      <c r="PSM205" s="17"/>
      <c r="PSN205" s="17"/>
      <c r="PSO205" s="17"/>
      <c r="PSP205" s="17"/>
      <c r="PSQ205" s="17"/>
      <c r="PSR205" s="17"/>
      <c r="PSS205" s="17"/>
      <c r="PST205" s="17"/>
      <c r="PSU205" s="17"/>
      <c r="PSV205" s="17"/>
      <c r="PSW205" s="17"/>
      <c r="PSX205" s="17"/>
      <c r="PSY205" s="17"/>
      <c r="PSZ205" s="17"/>
      <c r="PTA205" s="17"/>
      <c r="PTB205" s="17"/>
      <c r="PTC205" s="17"/>
      <c r="PTD205" s="17"/>
      <c r="PTE205" s="17"/>
      <c r="PTF205" s="17"/>
      <c r="PTG205" s="17"/>
      <c r="PTH205" s="17"/>
      <c r="PTI205" s="17"/>
      <c r="PTJ205" s="17"/>
      <c r="PTK205" s="17"/>
      <c r="PTL205" s="17"/>
      <c r="PTM205" s="17"/>
      <c r="PTN205" s="17"/>
      <c r="PTO205" s="17"/>
      <c r="PTP205" s="17"/>
      <c r="PTQ205" s="17"/>
      <c r="PTR205" s="17"/>
      <c r="PTS205" s="17"/>
      <c r="PTT205" s="17"/>
      <c r="PTU205" s="17"/>
      <c r="PTV205" s="17"/>
      <c r="PTW205" s="17"/>
      <c r="PTX205" s="17"/>
      <c r="PTY205" s="17"/>
      <c r="PTZ205" s="17"/>
      <c r="PUA205" s="17"/>
      <c r="PUB205" s="17"/>
      <c r="PUC205" s="17"/>
      <c r="PUD205" s="17"/>
      <c r="PUE205" s="17"/>
      <c r="PUF205" s="17"/>
      <c r="PUG205" s="17"/>
      <c r="PUH205" s="17"/>
      <c r="PUI205" s="17"/>
      <c r="PUJ205" s="17"/>
      <c r="PUK205" s="17"/>
      <c r="PUL205" s="17"/>
      <c r="PUM205" s="17"/>
      <c r="PUN205" s="17"/>
      <c r="PUO205" s="17"/>
      <c r="PUP205" s="17"/>
      <c r="PUQ205" s="17"/>
      <c r="PUR205" s="17"/>
      <c r="PUS205" s="17"/>
      <c r="PUT205" s="17"/>
      <c r="PUU205" s="17"/>
      <c r="PUV205" s="17"/>
      <c r="PUW205" s="17"/>
      <c r="PUX205" s="17"/>
      <c r="PUY205" s="17"/>
      <c r="PUZ205" s="17"/>
      <c r="PVA205" s="17"/>
      <c r="PVB205" s="17"/>
      <c r="PVC205" s="17"/>
      <c r="PVD205" s="17"/>
      <c r="PVE205" s="17"/>
      <c r="PVF205" s="17"/>
      <c r="PVG205" s="17"/>
      <c r="PVH205" s="17"/>
      <c r="PVI205" s="17"/>
      <c r="PVJ205" s="17"/>
      <c r="PVK205" s="17"/>
      <c r="PVL205" s="17"/>
      <c r="PVM205" s="17"/>
      <c r="PVN205" s="17"/>
      <c r="PVO205" s="17"/>
      <c r="PVP205" s="17"/>
      <c r="PVQ205" s="17"/>
      <c r="PVR205" s="17"/>
      <c r="PVS205" s="17"/>
      <c r="PVT205" s="17"/>
      <c r="PVU205" s="17"/>
      <c r="PVV205" s="17"/>
      <c r="PVW205" s="17"/>
      <c r="PVX205" s="17"/>
      <c r="PVY205" s="17"/>
      <c r="PVZ205" s="17"/>
      <c r="PWA205" s="17"/>
      <c r="PWB205" s="17"/>
      <c r="PWC205" s="17"/>
      <c r="PWD205" s="17"/>
      <c r="PWE205" s="17"/>
      <c r="PWF205" s="17"/>
      <c r="PWG205" s="17"/>
      <c r="PWH205" s="17"/>
      <c r="PWI205" s="17"/>
      <c r="PWJ205" s="17"/>
      <c r="PWK205" s="17"/>
      <c r="PWL205" s="17"/>
      <c r="PWM205" s="17"/>
      <c r="PWN205" s="17"/>
      <c r="PWO205" s="17"/>
      <c r="PWP205" s="17"/>
      <c r="PWQ205" s="17"/>
      <c r="PWR205" s="17"/>
      <c r="PWS205" s="17"/>
      <c r="PWT205" s="17"/>
      <c r="PWU205" s="17"/>
      <c r="PWV205" s="17"/>
      <c r="PWW205" s="17"/>
      <c r="PWX205" s="17"/>
      <c r="PWY205" s="17"/>
      <c r="PWZ205" s="17"/>
      <c r="PXA205" s="17"/>
      <c r="PXB205" s="17"/>
      <c r="PXC205" s="17"/>
      <c r="PXD205" s="17"/>
      <c r="PXE205" s="17"/>
      <c r="PXF205" s="17"/>
      <c r="PXG205" s="17"/>
      <c r="PXH205" s="17"/>
      <c r="PXI205" s="17"/>
      <c r="PXJ205" s="17"/>
      <c r="PXK205" s="17"/>
      <c r="PXL205" s="17"/>
      <c r="PXM205" s="17"/>
      <c r="PXN205" s="17"/>
      <c r="PXO205" s="17"/>
      <c r="PXP205" s="17"/>
      <c r="PXQ205" s="17"/>
      <c r="PXR205" s="17"/>
      <c r="PXS205" s="17"/>
      <c r="PXT205" s="17"/>
      <c r="PXU205" s="17"/>
      <c r="PXV205" s="17"/>
      <c r="PXW205" s="17"/>
      <c r="PXX205" s="17"/>
      <c r="PXY205" s="17"/>
      <c r="PXZ205" s="17"/>
      <c r="PYA205" s="17"/>
      <c r="PYB205" s="17"/>
      <c r="PYC205" s="17"/>
      <c r="PYD205" s="17"/>
      <c r="PYE205" s="17"/>
      <c r="PYF205" s="17"/>
      <c r="PYG205" s="17"/>
      <c r="PYH205" s="17"/>
      <c r="PYI205" s="17"/>
      <c r="PYJ205" s="17"/>
      <c r="PYK205" s="17"/>
      <c r="PYL205" s="17"/>
      <c r="PYM205" s="17"/>
      <c r="PYN205" s="17"/>
      <c r="PYO205" s="17"/>
      <c r="PYP205" s="17"/>
      <c r="PYQ205" s="17"/>
      <c r="PYR205" s="17"/>
      <c r="PYS205" s="17"/>
      <c r="PYT205" s="17"/>
      <c r="PYU205" s="17"/>
      <c r="PYV205" s="17"/>
      <c r="PYW205" s="17"/>
      <c r="PYX205" s="17"/>
      <c r="PYY205" s="17"/>
      <c r="PYZ205" s="17"/>
      <c r="PZA205" s="17"/>
      <c r="PZB205" s="17"/>
      <c r="PZC205" s="17"/>
      <c r="PZD205" s="17"/>
      <c r="PZE205" s="17"/>
      <c r="PZF205" s="17"/>
      <c r="PZG205" s="17"/>
      <c r="PZH205" s="17"/>
      <c r="PZI205" s="17"/>
      <c r="PZJ205" s="17"/>
      <c r="PZK205" s="17"/>
      <c r="PZL205" s="17"/>
      <c r="PZM205" s="17"/>
      <c r="PZN205" s="17"/>
      <c r="PZO205" s="17"/>
      <c r="PZP205" s="17"/>
      <c r="PZQ205" s="17"/>
      <c r="PZR205" s="17"/>
      <c r="PZS205" s="17"/>
      <c r="PZT205" s="17"/>
      <c r="PZU205" s="17"/>
      <c r="PZV205" s="17"/>
      <c r="PZW205" s="17"/>
      <c r="PZX205" s="17"/>
      <c r="PZY205" s="17"/>
      <c r="PZZ205" s="17"/>
      <c r="QAA205" s="17"/>
      <c r="QAB205" s="17"/>
      <c r="QAC205" s="17"/>
      <c r="QAD205" s="17"/>
      <c r="QAE205" s="17"/>
      <c r="QAF205" s="17"/>
      <c r="QAG205" s="17"/>
      <c r="QAH205" s="17"/>
      <c r="QAI205" s="17"/>
      <c r="QAJ205" s="17"/>
      <c r="QAK205" s="17"/>
      <c r="QAL205" s="17"/>
      <c r="QAM205" s="17"/>
      <c r="QAN205" s="17"/>
      <c r="QAO205" s="17"/>
      <c r="QAP205" s="17"/>
      <c r="QAQ205" s="17"/>
      <c r="QAR205" s="17"/>
      <c r="QAS205" s="17"/>
      <c r="QAT205" s="17"/>
      <c r="QAU205" s="17"/>
      <c r="QAV205" s="17"/>
      <c r="QAW205" s="17"/>
      <c r="QAX205" s="17"/>
      <c r="QAY205" s="17"/>
      <c r="QAZ205" s="17"/>
      <c r="QBA205" s="17"/>
      <c r="QBB205" s="17"/>
      <c r="QBC205" s="17"/>
      <c r="QBD205" s="17"/>
      <c r="QBE205" s="17"/>
      <c r="QBF205" s="17"/>
      <c r="QBG205" s="17"/>
      <c r="QBH205" s="17"/>
      <c r="QBI205" s="17"/>
      <c r="QBJ205" s="17"/>
      <c r="QBK205" s="17"/>
      <c r="QBL205" s="17"/>
      <c r="QBM205" s="17"/>
      <c r="QBN205" s="17"/>
      <c r="QBO205" s="17"/>
      <c r="QBP205" s="17"/>
      <c r="QBQ205" s="17"/>
      <c r="QBR205" s="17"/>
      <c r="QBS205" s="17"/>
      <c r="QBT205" s="17"/>
      <c r="QBU205" s="17"/>
      <c r="QBV205" s="17"/>
      <c r="QBW205" s="17"/>
      <c r="QBX205" s="17"/>
      <c r="QBY205" s="17"/>
      <c r="QBZ205" s="17"/>
      <c r="QCA205" s="17"/>
      <c r="QCB205" s="17"/>
      <c r="QCC205" s="17"/>
      <c r="QCD205" s="17"/>
      <c r="QCE205" s="17"/>
      <c r="QCF205" s="17"/>
      <c r="QCG205" s="17"/>
      <c r="QCH205" s="17"/>
      <c r="QCI205" s="17"/>
      <c r="QCJ205" s="17"/>
      <c r="QCK205" s="17"/>
      <c r="QCL205" s="17"/>
      <c r="QCM205" s="17"/>
      <c r="QCN205" s="17"/>
      <c r="QCO205" s="17"/>
      <c r="QCP205" s="17"/>
      <c r="QCQ205" s="17"/>
      <c r="QCR205" s="17"/>
      <c r="QCS205" s="17"/>
      <c r="QCT205" s="17"/>
      <c r="QCU205" s="17"/>
      <c r="QCV205" s="17"/>
      <c r="QCW205" s="17"/>
      <c r="QCX205" s="17"/>
      <c r="QCY205" s="17"/>
      <c r="QCZ205" s="17"/>
      <c r="QDA205" s="17"/>
      <c r="QDB205" s="17"/>
      <c r="QDC205" s="17"/>
      <c r="QDD205" s="17"/>
      <c r="QDE205" s="17"/>
      <c r="QDF205" s="17"/>
      <c r="QDG205" s="17"/>
      <c r="QDH205" s="17"/>
      <c r="QDI205" s="17"/>
      <c r="QDJ205" s="17"/>
      <c r="QDK205" s="17"/>
      <c r="QDL205" s="17"/>
      <c r="QDM205" s="17"/>
      <c r="QDN205" s="17"/>
      <c r="QDO205" s="17"/>
      <c r="QDP205" s="17"/>
      <c r="QDQ205" s="17"/>
      <c r="QDR205" s="17"/>
      <c r="QDS205" s="17"/>
      <c r="QDT205" s="17"/>
      <c r="QDU205" s="17"/>
      <c r="QDV205" s="17"/>
      <c r="QDW205" s="17"/>
      <c r="QDX205" s="17"/>
      <c r="QDY205" s="17"/>
      <c r="QDZ205" s="17"/>
      <c r="QEA205" s="17"/>
      <c r="QEB205" s="17"/>
      <c r="QEC205" s="17"/>
      <c r="QED205" s="17"/>
      <c r="QEE205" s="17"/>
      <c r="QEF205" s="17"/>
      <c r="QEG205" s="17"/>
      <c r="QEH205" s="17"/>
      <c r="QEI205" s="17"/>
      <c r="QEJ205" s="17"/>
      <c r="QEK205" s="17"/>
      <c r="QEL205" s="17"/>
      <c r="QEM205" s="17"/>
      <c r="QEN205" s="17"/>
      <c r="QEO205" s="17"/>
      <c r="QEP205" s="17"/>
      <c r="QEQ205" s="17"/>
      <c r="QER205" s="17"/>
      <c r="QES205" s="17"/>
      <c r="QET205" s="17"/>
      <c r="QEU205" s="17"/>
      <c r="QEV205" s="17"/>
      <c r="QEW205" s="17"/>
      <c r="QEX205" s="17"/>
      <c r="QEY205" s="17"/>
      <c r="QEZ205" s="17"/>
      <c r="QFA205" s="17"/>
      <c r="QFB205" s="17"/>
      <c r="QFC205" s="17"/>
      <c r="QFD205" s="17"/>
      <c r="QFE205" s="17"/>
      <c r="QFF205" s="17"/>
      <c r="QFG205" s="17"/>
      <c r="QFH205" s="17"/>
      <c r="QFI205" s="17"/>
      <c r="QFJ205" s="17"/>
      <c r="QFK205" s="17"/>
      <c r="QFL205" s="17"/>
      <c r="QFM205" s="17"/>
      <c r="QFN205" s="17"/>
      <c r="QFO205" s="17"/>
      <c r="QFP205" s="17"/>
      <c r="QFQ205" s="17"/>
      <c r="QFR205" s="17"/>
      <c r="QFS205" s="17"/>
      <c r="QFT205" s="17"/>
      <c r="QFU205" s="17"/>
      <c r="QFV205" s="17"/>
      <c r="QFW205" s="17"/>
      <c r="QFX205" s="17"/>
      <c r="QFY205" s="17"/>
      <c r="QFZ205" s="17"/>
      <c r="QGA205" s="17"/>
      <c r="QGB205" s="17"/>
      <c r="QGC205" s="17"/>
      <c r="QGD205" s="17"/>
      <c r="QGE205" s="17"/>
      <c r="QGF205" s="17"/>
      <c r="QGG205" s="17"/>
      <c r="QGH205" s="17"/>
      <c r="QGI205" s="17"/>
      <c r="QGJ205" s="17"/>
      <c r="QGK205" s="17"/>
      <c r="QGL205" s="17"/>
      <c r="QGM205" s="17"/>
      <c r="QGN205" s="17"/>
      <c r="QGO205" s="17"/>
      <c r="QGP205" s="17"/>
      <c r="QGQ205" s="17"/>
      <c r="QGR205" s="17"/>
      <c r="QGS205" s="17"/>
      <c r="QGT205" s="17"/>
      <c r="QGU205" s="17"/>
      <c r="QGV205" s="17"/>
      <c r="QGW205" s="17"/>
      <c r="QGX205" s="17"/>
      <c r="QGY205" s="17"/>
      <c r="QGZ205" s="17"/>
      <c r="QHA205" s="17"/>
      <c r="QHB205" s="17"/>
      <c r="QHC205" s="17"/>
      <c r="QHD205" s="17"/>
      <c r="QHE205" s="17"/>
      <c r="QHF205" s="17"/>
      <c r="QHG205" s="17"/>
      <c r="QHH205" s="17"/>
      <c r="QHI205" s="17"/>
      <c r="QHJ205" s="17"/>
      <c r="QHK205" s="17"/>
      <c r="QHL205" s="17"/>
      <c r="QHM205" s="17"/>
      <c r="QHN205" s="17"/>
      <c r="QHO205" s="17"/>
      <c r="QHP205" s="17"/>
      <c r="QHQ205" s="17"/>
      <c r="QHR205" s="17"/>
      <c r="QHS205" s="17"/>
      <c r="QHT205" s="17"/>
      <c r="QHU205" s="17"/>
      <c r="QHV205" s="17"/>
      <c r="QHW205" s="17"/>
      <c r="QHX205" s="17"/>
      <c r="QHY205" s="17"/>
      <c r="QHZ205" s="17"/>
      <c r="QIA205" s="17"/>
      <c r="QIB205" s="17"/>
      <c r="QIC205" s="17"/>
      <c r="QID205" s="17"/>
      <c r="QIE205" s="17"/>
      <c r="QIF205" s="17"/>
      <c r="QIG205" s="17"/>
      <c r="QIH205" s="17"/>
      <c r="QII205" s="17"/>
      <c r="QIJ205" s="17"/>
      <c r="QIK205" s="17"/>
      <c r="QIL205" s="17"/>
      <c r="QIM205" s="17"/>
      <c r="QIN205" s="17"/>
      <c r="QIO205" s="17"/>
      <c r="QIP205" s="17"/>
      <c r="QIQ205" s="17"/>
      <c r="QIR205" s="17"/>
      <c r="QIS205" s="17"/>
      <c r="QIT205" s="17"/>
      <c r="QIU205" s="17"/>
      <c r="QIV205" s="17"/>
      <c r="QIW205" s="17"/>
      <c r="QIX205" s="17"/>
      <c r="QIY205" s="17"/>
      <c r="QIZ205" s="17"/>
      <c r="QJA205" s="17"/>
      <c r="QJB205" s="17"/>
      <c r="QJC205" s="17"/>
      <c r="QJD205" s="17"/>
      <c r="QJE205" s="17"/>
      <c r="QJF205" s="17"/>
      <c r="QJG205" s="17"/>
      <c r="QJH205" s="17"/>
      <c r="QJI205" s="17"/>
      <c r="QJJ205" s="17"/>
      <c r="QJK205" s="17"/>
      <c r="QJL205" s="17"/>
      <c r="QJM205" s="17"/>
      <c r="QJN205" s="17"/>
      <c r="QJO205" s="17"/>
      <c r="QJP205" s="17"/>
      <c r="QJQ205" s="17"/>
      <c r="QJR205" s="17"/>
      <c r="QJS205" s="17"/>
      <c r="QJT205" s="17"/>
      <c r="QJU205" s="17"/>
      <c r="QJV205" s="17"/>
      <c r="QJW205" s="17"/>
      <c r="QJX205" s="17"/>
      <c r="QJY205" s="17"/>
      <c r="QJZ205" s="17"/>
      <c r="QKA205" s="17"/>
      <c r="QKB205" s="17"/>
      <c r="QKC205" s="17"/>
      <c r="QKD205" s="17"/>
      <c r="QKE205" s="17"/>
      <c r="QKF205" s="17"/>
      <c r="QKG205" s="17"/>
      <c r="QKH205" s="17"/>
      <c r="QKI205" s="17"/>
      <c r="QKJ205" s="17"/>
      <c r="QKK205" s="17"/>
      <c r="QKL205" s="17"/>
      <c r="QKM205" s="17"/>
      <c r="QKN205" s="17"/>
      <c r="QKO205" s="17"/>
      <c r="QKP205" s="17"/>
      <c r="QKQ205" s="17"/>
      <c r="QKR205" s="17"/>
      <c r="QKS205" s="17"/>
      <c r="QKT205" s="17"/>
      <c r="QKU205" s="17"/>
      <c r="QKV205" s="17"/>
      <c r="QKW205" s="17"/>
      <c r="QKX205" s="17"/>
      <c r="QKY205" s="17"/>
      <c r="QKZ205" s="17"/>
      <c r="QLA205" s="17"/>
      <c r="QLB205" s="17"/>
      <c r="QLC205" s="17"/>
      <c r="QLD205" s="17"/>
      <c r="QLE205" s="17"/>
      <c r="QLF205" s="17"/>
      <c r="QLG205" s="17"/>
      <c r="QLH205" s="17"/>
      <c r="QLI205" s="17"/>
      <c r="QLJ205" s="17"/>
      <c r="QLK205" s="17"/>
      <c r="QLL205" s="17"/>
      <c r="QLM205" s="17"/>
      <c r="QLN205" s="17"/>
      <c r="QLO205" s="17"/>
      <c r="QLP205" s="17"/>
      <c r="QLQ205" s="17"/>
      <c r="QLR205" s="17"/>
      <c r="QLS205" s="17"/>
      <c r="QLT205" s="17"/>
      <c r="QLU205" s="17"/>
      <c r="QLV205" s="17"/>
      <c r="QLW205" s="17"/>
      <c r="QLX205" s="17"/>
      <c r="QLY205" s="17"/>
      <c r="QLZ205" s="17"/>
      <c r="QMA205" s="17"/>
      <c r="QMB205" s="17"/>
      <c r="QMC205" s="17"/>
      <c r="QMD205" s="17"/>
      <c r="QME205" s="17"/>
      <c r="QMF205" s="17"/>
      <c r="QMG205" s="17"/>
      <c r="QMH205" s="17"/>
      <c r="QMI205" s="17"/>
      <c r="QMJ205" s="17"/>
      <c r="QMK205" s="17"/>
      <c r="QML205" s="17"/>
      <c r="QMM205" s="17"/>
      <c r="QMN205" s="17"/>
      <c r="QMO205" s="17"/>
      <c r="QMP205" s="17"/>
      <c r="QMQ205" s="17"/>
      <c r="QMR205" s="17"/>
      <c r="QMS205" s="17"/>
      <c r="QMT205" s="17"/>
      <c r="QMU205" s="17"/>
      <c r="QMV205" s="17"/>
      <c r="QMW205" s="17"/>
      <c r="QMX205" s="17"/>
      <c r="QMY205" s="17"/>
      <c r="QMZ205" s="17"/>
      <c r="QNA205" s="17"/>
      <c r="QNB205" s="17"/>
      <c r="QNC205" s="17"/>
      <c r="QND205" s="17"/>
      <c r="QNE205" s="17"/>
      <c r="QNF205" s="17"/>
      <c r="QNG205" s="17"/>
      <c r="QNH205" s="17"/>
      <c r="QNI205" s="17"/>
      <c r="QNJ205" s="17"/>
      <c r="QNK205" s="17"/>
      <c r="QNL205" s="17"/>
      <c r="QNM205" s="17"/>
      <c r="QNN205" s="17"/>
      <c r="QNO205" s="17"/>
      <c r="QNP205" s="17"/>
      <c r="QNQ205" s="17"/>
      <c r="QNR205" s="17"/>
      <c r="QNS205" s="17"/>
      <c r="QNT205" s="17"/>
      <c r="QNU205" s="17"/>
      <c r="QNV205" s="17"/>
      <c r="QNW205" s="17"/>
      <c r="QNX205" s="17"/>
      <c r="QNY205" s="17"/>
      <c r="QNZ205" s="17"/>
      <c r="QOA205" s="17"/>
      <c r="QOB205" s="17"/>
      <c r="QOC205" s="17"/>
      <c r="QOD205" s="17"/>
      <c r="QOE205" s="17"/>
      <c r="QOF205" s="17"/>
      <c r="QOG205" s="17"/>
      <c r="QOH205" s="17"/>
      <c r="QOI205" s="17"/>
      <c r="QOJ205" s="17"/>
      <c r="QOK205" s="17"/>
      <c r="QOL205" s="17"/>
      <c r="QOM205" s="17"/>
      <c r="QON205" s="17"/>
      <c r="QOO205" s="17"/>
      <c r="QOP205" s="17"/>
      <c r="QOQ205" s="17"/>
      <c r="QOR205" s="17"/>
      <c r="QOS205" s="17"/>
      <c r="QOT205" s="17"/>
      <c r="QOU205" s="17"/>
      <c r="QOV205" s="17"/>
      <c r="QOW205" s="17"/>
      <c r="QOX205" s="17"/>
      <c r="QOY205" s="17"/>
      <c r="QOZ205" s="17"/>
      <c r="QPA205" s="17"/>
      <c r="QPB205" s="17"/>
      <c r="QPC205" s="17"/>
      <c r="QPD205" s="17"/>
      <c r="QPE205" s="17"/>
      <c r="QPF205" s="17"/>
      <c r="QPG205" s="17"/>
      <c r="QPH205" s="17"/>
      <c r="QPI205" s="17"/>
      <c r="QPJ205" s="17"/>
      <c r="QPK205" s="17"/>
      <c r="QPL205" s="17"/>
      <c r="QPM205" s="17"/>
      <c r="QPN205" s="17"/>
      <c r="QPO205" s="17"/>
      <c r="QPP205" s="17"/>
      <c r="QPQ205" s="17"/>
      <c r="QPR205" s="17"/>
      <c r="QPS205" s="17"/>
      <c r="QPT205" s="17"/>
      <c r="QPU205" s="17"/>
      <c r="QPV205" s="17"/>
      <c r="QPW205" s="17"/>
      <c r="QPX205" s="17"/>
      <c r="QPY205" s="17"/>
      <c r="QPZ205" s="17"/>
      <c r="QQA205" s="17"/>
      <c r="QQB205" s="17"/>
      <c r="QQC205" s="17"/>
      <c r="QQD205" s="17"/>
      <c r="QQE205" s="17"/>
      <c r="QQF205" s="17"/>
      <c r="QQG205" s="17"/>
      <c r="QQH205" s="17"/>
      <c r="QQI205" s="17"/>
      <c r="QQJ205" s="17"/>
      <c r="QQK205" s="17"/>
      <c r="QQL205" s="17"/>
      <c r="QQM205" s="17"/>
      <c r="QQN205" s="17"/>
      <c r="QQO205" s="17"/>
      <c r="QQP205" s="17"/>
      <c r="QQQ205" s="17"/>
      <c r="QQR205" s="17"/>
      <c r="QQS205" s="17"/>
      <c r="QQT205" s="17"/>
      <c r="QQU205" s="17"/>
      <c r="QQV205" s="17"/>
      <c r="QQW205" s="17"/>
      <c r="QQX205" s="17"/>
      <c r="QQY205" s="17"/>
      <c r="QQZ205" s="17"/>
      <c r="QRA205" s="17"/>
      <c r="QRB205" s="17"/>
      <c r="QRC205" s="17"/>
      <c r="QRD205" s="17"/>
      <c r="QRE205" s="17"/>
      <c r="QRF205" s="17"/>
      <c r="QRG205" s="17"/>
      <c r="QRH205" s="17"/>
      <c r="QRI205" s="17"/>
      <c r="QRJ205" s="17"/>
      <c r="QRK205" s="17"/>
      <c r="QRL205" s="17"/>
      <c r="QRM205" s="17"/>
      <c r="QRN205" s="17"/>
      <c r="QRO205" s="17"/>
      <c r="QRP205" s="17"/>
      <c r="QRQ205" s="17"/>
      <c r="QRR205" s="17"/>
      <c r="QRS205" s="17"/>
      <c r="QRT205" s="17"/>
      <c r="QRU205" s="17"/>
      <c r="QRV205" s="17"/>
      <c r="QRW205" s="17"/>
      <c r="QRX205" s="17"/>
      <c r="QRY205" s="17"/>
      <c r="QRZ205" s="17"/>
      <c r="QSA205" s="17"/>
      <c r="QSB205" s="17"/>
      <c r="QSC205" s="17"/>
      <c r="QSD205" s="17"/>
      <c r="QSE205" s="17"/>
      <c r="QSF205" s="17"/>
      <c r="QSG205" s="17"/>
      <c r="QSH205" s="17"/>
      <c r="QSI205" s="17"/>
      <c r="QSJ205" s="17"/>
      <c r="QSK205" s="17"/>
      <c r="QSL205" s="17"/>
      <c r="QSM205" s="17"/>
      <c r="QSN205" s="17"/>
      <c r="QSO205" s="17"/>
      <c r="QSP205" s="17"/>
      <c r="QSQ205" s="17"/>
      <c r="QSR205" s="17"/>
      <c r="QSS205" s="17"/>
      <c r="QST205" s="17"/>
      <c r="QSU205" s="17"/>
      <c r="QSV205" s="17"/>
      <c r="QSW205" s="17"/>
      <c r="QSX205" s="17"/>
      <c r="QSY205" s="17"/>
      <c r="QSZ205" s="17"/>
      <c r="QTA205" s="17"/>
      <c r="QTB205" s="17"/>
      <c r="QTC205" s="17"/>
      <c r="QTD205" s="17"/>
      <c r="QTE205" s="17"/>
      <c r="QTF205" s="17"/>
      <c r="QTG205" s="17"/>
      <c r="QTH205" s="17"/>
      <c r="QTI205" s="17"/>
      <c r="QTJ205" s="17"/>
      <c r="QTK205" s="17"/>
      <c r="QTL205" s="17"/>
      <c r="QTM205" s="17"/>
      <c r="QTN205" s="17"/>
      <c r="QTO205" s="17"/>
      <c r="QTP205" s="17"/>
      <c r="QTQ205" s="17"/>
      <c r="QTR205" s="17"/>
      <c r="QTS205" s="17"/>
      <c r="QTT205" s="17"/>
      <c r="QTU205" s="17"/>
      <c r="QTV205" s="17"/>
      <c r="QTW205" s="17"/>
      <c r="QTX205" s="17"/>
      <c r="QTY205" s="17"/>
      <c r="QTZ205" s="17"/>
      <c r="QUA205" s="17"/>
      <c r="QUB205" s="17"/>
      <c r="QUC205" s="17"/>
      <c r="QUD205" s="17"/>
      <c r="QUE205" s="17"/>
      <c r="QUF205" s="17"/>
      <c r="QUG205" s="17"/>
      <c r="QUH205" s="17"/>
      <c r="QUI205" s="17"/>
      <c r="QUJ205" s="17"/>
      <c r="QUK205" s="17"/>
      <c r="QUL205" s="17"/>
      <c r="QUM205" s="17"/>
      <c r="QUN205" s="17"/>
      <c r="QUO205" s="17"/>
      <c r="QUP205" s="17"/>
      <c r="QUQ205" s="17"/>
      <c r="QUR205" s="17"/>
      <c r="QUS205" s="17"/>
      <c r="QUT205" s="17"/>
      <c r="QUU205" s="17"/>
      <c r="QUV205" s="17"/>
      <c r="QUW205" s="17"/>
      <c r="QUX205" s="17"/>
      <c r="QUY205" s="17"/>
      <c r="QUZ205" s="17"/>
      <c r="QVA205" s="17"/>
      <c r="QVB205" s="17"/>
      <c r="QVC205" s="17"/>
      <c r="QVD205" s="17"/>
      <c r="QVE205" s="17"/>
      <c r="QVF205" s="17"/>
      <c r="QVG205" s="17"/>
      <c r="QVH205" s="17"/>
      <c r="QVI205" s="17"/>
      <c r="QVJ205" s="17"/>
      <c r="QVK205" s="17"/>
      <c r="QVL205" s="17"/>
      <c r="QVM205" s="17"/>
      <c r="QVN205" s="17"/>
      <c r="QVO205" s="17"/>
      <c r="QVP205" s="17"/>
      <c r="QVQ205" s="17"/>
      <c r="QVR205" s="17"/>
      <c r="QVS205" s="17"/>
      <c r="QVT205" s="17"/>
      <c r="QVU205" s="17"/>
      <c r="QVV205" s="17"/>
      <c r="QVW205" s="17"/>
      <c r="QVX205" s="17"/>
      <c r="QVY205" s="17"/>
      <c r="QVZ205" s="17"/>
      <c r="QWA205" s="17"/>
      <c r="QWB205" s="17"/>
      <c r="QWC205" s="17"/>
      <c r="QWD205" s="17"/>
      <c r="QWE205" s="17"/>
      <c r="QWF205" s="17"/>
      <c r="QWG205" s="17"/>
      <c r="QWH205" s="17"/>
      <c r="QWI205" s="17"/>
      <c r="QWJ205" s="17"/>
      <c r="QWK205" s="17"/>
      <c r="QWL205" s="17"/>
      <c r="QWM205" s="17"/>
      <c r="QWN205" s="17"/>
      <c r="QWO205" s="17"/>
      <c r="QWP205" s="17"/>
      <c r="QWQ205" s="17"/>
      <c r="QWR205" s="17"/>
      <c r="QWS205" s="17"/>
      <c r="QWT205" s="17"/>
      <c r="QWU205" s="17"/>
      <c r="QWV205" s="17"/>
      <c r="QWW205" s="17"/>
      <c r="QWX205" s="17"/>
      <c r="QWY205" s="17"/>
      <c r="QWZ205" s="17"/>
      <c r="QXA205" s="17"/>
      <c r="QXB205" s="17"/>
      <c r="QXC205" s="17"/>
      <c r="QXD205" s="17"/>
      <c r="QXE205" s="17"/>
      <c r="QXF205" s="17"/>
      <c r="QXG205" s="17"/>
      <c r="QXH205" s="17"/>
      <c r="QXI205" s="17"/>
      <c r="QXJ205" s="17"/>
      <c r="QXK205" s="17"/>
      <c r="QXL205" s="17"/>
      <c r="QXM205" s="17"/>
      <c r="QXN205" s="17"/>
      <c r="QXO205" s="17"/>
      <c r="QXP205" s="17"/>
      <c r="QXQ205" s="17"/>
      <c r="QXR205" s="17"/>
      <c r="QXS205" s="17"/>
      <c r="QXT205" s="17"/>
      <c r="QXU205" s="17"/>
      <c r="QXV205" s="17"/>
      <c r="QXW205" s="17"/>
      <c r="QXX205" s="17"/>
      <c r="QXY205" s="17"/>
      <c r="QXZ205" s="17"/>
      <c r="QYA205" s="17"/>
      <c r="QYB205" s="17"/>
      <c r="QYC205" s="17"/>
      <c r="QYD205" s="17"/>
      <c r="QYE205" s="17"/>
      <c r="QYF205" s="17"/>
      <c r="QYG205" s="17"/>
      <c r="QYH205" s="17"/>
      <c r="QYI205" s="17"/>
      <c r="QYJ205" s="17"/>
      <c r="QYK205" s="17"/>
      <c r="QYL205" s="17"/>
      <c r="QYM205" s="17"/>
      <c r="QYN205" s="17"/>
      <c r="QYO205" s="17"/>
      <c r="QYP205" s="17"/>
      <c r="QYQ205" s="17"/>
      <c r="QYR205" s="17"/>
      <c r="QYS205" s="17"/>
      <c r="QYT205" s="17"/>
      <c r="QYU205" s="17"/>
      <c r="QYV205" s="17"/>
      <c r="QYW205" s="17"/>
      <c r="QYX205" s="17"/>
      <c r="QYY205" s="17"/>
      <c r="QYZ205" s="17"/>
      <c r="QZA205" s="17"/>
      <c r="QZB205" s="17"/>
      <c r="QZC205" s="17"/>
      <c r="QZD205" s="17"/>
      <c r="QZE205" s="17"/>
      <c r="QZF205" s="17"/>
      <c r="QZG205" s="17"/>
      <c r="QZH205" s="17"/>
      <c r="QZI205" s="17"/>
      <c r="QZJ205" s="17"/>
      <c r="QZK205" s="17"/>
      <c r="QZL205" s="17"/>
      <c r="QZM205" s="17"/>
      <c r="QZN205" s="17"/>
      <c r="QZO205" s="17"/>
      <c r="QZP205" s="17"/>
      <c r="QZQ205" s="17"/>
      <c r="QZR205" s="17"/>
      <c r="QZS205" s="17"/>
      <c r="QZT205" s="17"/>
      <c r="QZU205" s="17"/>
      <c r="QZV205" s="17"/>
      <c r="QZW205" s="17"/>
      <c r="QZX205" s="17"/>
      <c r="QZY205" s="17"/>
      <c r="QZZ205" s="17"/>
      <c r="RAA205" s="17"/>
      <c r="RAB205" s="17"/>
      <c r="RAC205" s="17"/>
      <c r="RAD205" s="17"/>
      <c r="RAE205" s="17"/>
      <c r="RAF205" s="17"/>
      <c r="RAG205" s="17"/>
      <c r="RAH205" s="17"/>
      <c r="RAI205" s="17"/>
      <c r="RAJ205" s="17"/>
      <c r="RAK205" s="17"/>
      <c r="RAL205" s="17"/>
      <c r="RAM205" s="17"/>
      <c r="RAN205" s="17"/>
      <c r="RAO205" s="17"/>
      <c r="RAP205" s="17"/>
      <c r="RAQ205" s="17"/>
      <c r="RAR205" s="17"/>
      <c r="RAS205" s="17"/>
      <c r="RAT205" s="17"/>
      <c r="RAU205" s="17"/>
      <c r="RAV205" s="17"/>
      <c r="RAW205" s="17"/>
      <c r="RAX205" s="17"/>
      <c r="RAY205" s="17"/>
      <c r="RAZ205" s="17"/>
      <c r="RBA205" s="17"/>
      <c r="RBB205" s="17"/>
      <c r="RBC205" s="17"/>
      <c r="RBD205" s="17"/>
      <c r="RBE205" s="17"/>
      <c r="RBF205" s="17"/>
      <c r="RBG205" s="17"/>
      <c r="RBH205" s="17"/>
      <c r="RBI205" s="17"/>
      <c r="RBJ205" s="17"/>
      <c r="RBK205" s="17"/>
      <c r="RBL205" s="17"/>
      <c r="RBM205" s="17"/>
      <c r="RBN205" s="17"/>
      <c r="RBO205" s="17"/>
      <c r="RBP205" s="17"/>
      <c r="RBQ205" s="17"/>
      <c r="RBR205" s="17"/>
      <c r="RBS205" s="17"/>
      <c r="RBT205" s="17"/>
      <c r="RBU205" s="17"/>
      <c r="RBV205" s="17"/>
      <c r="RBW205" s="17"/>
      <c r="RBX205" s="17"/>
      <c r="RBY205" s="17"/>
      <c r="RBZ205" s="17"/>
      <c r="RCA205" s="17"/>
      <c r="RCB205" s="17"/>
      <c r="RCC205" s="17"/>
      <c r="RCD205" s="17"/>
      <c r="RCE205" s="17"/>
      <c r="RCF205" s="17"/>
      <c r="RCG205" s="17"/>
      <c r="RCH205" s="17"/>
      <c r="RCI205" s="17"/>
      <c r="RCJ205" s="17"/>
      <c r="RCK205" s="17"/>
      <c r="RCL205" s="17"/>
      <c r="RCM205" s="17"/>
      <c r="RCN205" s="17"/>
      <c r="RCO205" s="17"/>
      <c r="RCP205" s="17"/>
      <c r="RCQ205" s="17"/>
      <c r="RCR205" s="17"/>
      <c r="RCS205" s="17"/>
      <c r="RCT205" s="17"/>
      <c r="RCU205" s="17"/>
      <c r="RCV205" s="17"/>
      <c r="RCW205" s="17"/>
      <c r="RCX205" s="17"/>
      <c r="RCY205" s="17"/>
      <c r="RCZ205" s="17"/>
      <c r="RDA205" s="17"/>
      <c r="RDB205" s="17"/>
      <c r="RDC205" s="17"/>
      <c r="RDD205" s="17"/>
      <c r="RDE205" s="17"/>
      <c r="RDF205" s="17"/>
      <c r="RDG205" s="17"/>
      <c r="RDH205" s="17"/>
      <c r="RDI205" s="17"/>
      <c r="RDJ205" s="17"/>
      <c r="RDK205" s="17"/>
      <c r="RDL205" s="17"/>
      <c r="RDM205" s="17"/>
      <c r="RDN205" s="17"/>
      <c r="RDO205" s="17"/>
      <c r="RDP205" s="17"/>
      <c r="RDQ205" s="17"/>
      <c r="RDR205" s="17"/>
      <c r="RDS205" s="17"/>
      <c r="RDT205" s="17"/>
      <c r="RDU205" s="17"/>
      <c r="RDV205" s="17"/>
      <c r="RDW205" s="17"/>
      <c r="RDX205" s="17"/>
      <c r="RDY205" s="17"/>
      <c r="RDZ205" s="17"/>
      <c r="REA205" s="17"/>
      <c r="REB205" s="17"/>
      <c r="REC205" s="17"/>
      <c r="RED205" s="17"/>
      <c r="REE205" s="17"/>
      <c r="REF205" s="17"/>
      <c r="REG205" s="17"/>
      <c r="REH205" s="17"/>
      <c r="REI205" s="17"/>
      <c r="REJ205" s="17"/>
      <c r="REK205" s="17"/>
      <c r="REL205" s="17"/>
      <c r="REM205" s="17"/>
      <c r="REN205" s="17"/>
      <c r="REO205" s="17"/>
      <c r="REP205" s="17"/>
      <c r="REQ205" s="17"/>
      <c r="RER205" s="17"/>
      <c r="RES205" s="17"/>
      <c r="RET205" s="17"/>
      <c r="REU205" s="17"/>
      <c r="REV205" s="17"/>
      <c r="REW205" s="17"/>
      <c r="REX205" s="17"/>
      <c r="REY205" s="17"/>
      <c r="REZ205" s="17"/>
      <c r="RFA205" s="17"/>
      <c r="RFB205" s="17"/>
      <c r="RFC205" s="17"/>
      <c r="RFD205" s="17"/>
      <c r="RFE205" s="17"/>
      <c r="RFF205" s="17"/>
      <c r="RFG205" s="17"/>
      <c r="RFH205" s="17"/>
      <c r="RFI205" s="17"/>
      <c r="RFJ205" s="17"/>
      <c r="RFK205" s="17"/>
      <c r="RFL205" s="17"/>
      <c r="RFM205" s="17"/>
      <c r="RFN205" s="17"/>
      <c r="RFO205" s="17"/>
      <c r="RFP205" s="17"/>
      <c r="RFQ205" s="17"/>
      <c r="RFR205" s="17"/>
      <c r="RFS205" s="17"/>
      <c r="RFT205" s="17"/>
      <c r="RFU205" s="17"/>
      <c r="RFV205" s="17"/>
      <c r="RFW205" s="17"/>
      <c r="RFX205" s="17"/>
      <c r="RFY205" s="17"/>
      <c r="RFZ205" s="17"/>
      <c r="RGA205" s="17"/>
      <c r="RGB205" s="17"/>
      <c r="RGC205" s="17"/>
      <c r="RGD205" s="17"/>
      <c r="RGE205" s="17"/>
      <c r="RGF205" s="17"/>
      <c r="RGG205" s="17"/>
      <c r="RGH205" s="17"/>
      <c r="RGI205" s="17"/>
      <c r="RGJ205" s="17"/>
      <c r="RGK205" s="17"/>
      <c r="RGL205" s="17"/>
      <c r="RGM205" s="17"/>
      <c r="RGN205" s="17"/>
      <c r="RGO205" s="17"/>
      <c r="RGP205" s="17"/>
      <c r="RGQ205" s="17"/>
      <c r="RGR205" s="17"/>
      <c r="RGS205" s="17"/>
      <c r="RGT205" s="17"/>
      <c r="RGU205" s="17"/>
      <c r="RGV205" s="17"/>
      <c r="RGW205" s="17"/>
      <c r="RGX205" s="17"/>
      <c r="RGY205" s="17"/>
      <c r="RGZ205" s="17"/>
      <c r="RHA205" s="17"/>
      <c r="RHB205" s="17"/>
      <c r="RHC205" s="17"/>
      <c r="RHD205" s="17"/>
      <c r="RHE205" s="17"/>
      <c r="RHF205" s="17"/>
      <c r="RHG205" s="17"/>
      <c r="RHH205" s="17"/>
      <c r="RHI205" s="17"/>
      <c r="RHJ205" s="17"/>
      <c r="RHK205" s="17"/>
      <c r="RHL205" s="17"/>
      <c r="RHM205" s="17"/>
      <c r="RHN205" s="17"/>
      <c r="RHO205" s="17"/>
      <c r="RHP205" s="17"/>
      <c r="RHQ205" s="17"/>
      <c r="RHR205" s="17"/>
      <c r="RHS205" s="17"/>
      <c r="RHT205" s="17"/>
      <c r="RHU205" s="17"/>
      <c r="RHV205" s="17"/>
      <c r="RHW205" s="17"/>
      <c r="RHX205" s="17"/>
      <c r="RHY205" s="17"/>
      <c r="RHZ205" s="17"/>
      <c r="RIA205" s="17"/>
      <c r="RIB205" s="17"/>
      <c r="RIC205" s="17"/>
      <c r="RID205" s="17"/>
      <c r="RIE205" s="17"/>
      <c r="RIF205" s="17"/>
      <c r="RIG205" s="17"/>
      <c r="RIH205" s="17"/>
      <c r="RII205" s="17"/>
      <c r="RIJ205" s="17"/>
      <c r="RIK205" s="17"/>
      <c r="RIL205" s="17"/>
      <c r="RIM205" s="17"/>
      <c r="RIN205" s="17"/>
      <c r="RIO205" s="17"/>
      <c r="RIP205" s="17"/>
      <c r="RIQ205" s="17"/>
      <c r="RIR205" s="17"/>
      <c r="RIS205" s="17"/>
      <c r="RIT205" s="17"/>
      <c r="RIU205" s="17"/>
      <c r="RIV205" s="17"/>
      <c r="RIW205" s="17"/>
      <c r="RIX205" s="17"/>
      <c r="RIY205" s="17"/>
      <c r="RIZ205" s="17"/>
      <c r="RJA205" s="17"/>
      <c r="RJB205" s="17"/>
      <c r="RJC205" s="17"/>
      <c r="RJD205" s="17"/>
      <c r="RJE205" s="17"/>
      <c r="RJF205" s="17"/>
      <c r="RJG205" s="17"/>
      <c r="RJH205" s="17"/>
      <c r="RJI205" s="17"/>
      <c r="RJJ205" s="17"/>
      <c r="RJK205" s="17"/>
      <c r="RJL205" s="17"/>
      <c r="RJM205" s="17"/>
      <c r="RJN205" s="17"/>
      <c r="RJO205" s="17"/>
      <c r="RJP205" s="17"/>
      <c r="RJQ205" s="17"/>
      <c r="RJR205" s="17"/>
      <c r="RJS205" s="17"/>
      <c r="RJT205" s="17"/>
      <c r="RJU205" s="17"/>
      <c r="RJV205" s="17"/>
      <c r="RJW205" s="17"/>
      <c r="RJX205" s="17"/>
      <c r="RJY205" s="17"/>
      <c r="RJZ205" s="17"/>
      <c r="RKA205" s="17"/>
      <c r="RKB205" s="17"/>
      <c r="RKC205" s="17"/>
      <c r="RKD205" s="17"/>
      <c r="RKE205" s="17"/>
      <c r="RKF205" s="17"/>
      <c r="RKG205" s="17"/>
      <c r="RKH205" s="17"/>
      <c r="RKI205" s="17"/>
      <c r="RKJ205" s="17"/>
      <c r="RKK205" s="17"/>
      <c r="RKL205" s="17"/>
      <c r="RKM205" s="17"/>
      <c r="RKN205" s="17"/>
      <c r="RKO205" s="17"/>
      <c r="RKP205" s="17"/>
      <c r="RKQ205" s="17"/>
      <c r="RKR205" s="17"/>
      <c r="RKS205" s="17"/>
      <c r="RKT205" s="17"/>
      <c r="RKU205" s="17"/>
      <c r="RKV205" s="17"/>
      <c r="RKW205" s="17"/>
      <c r="RKX205" s="17"/>
      <c r="RKY205" s="17"/>
      <c r="RKZ205" s="17"/>
      <c r="RLA205" s="17"/>
      <c r="RLB205" s="17"/>
      <c r="RLC205" s="17"/>
      <c r="RLD205" s="17"/>
      <c r="RLE205" s="17"/>
      <c r="RLF205" s="17"/>
      <c r="RLG205" s="17"/>
      <c r="RLH205" s="17"/>
      <c r="RLI205" s="17"/>
      <c r="RLJ205" s="17"/>
      <c r="RLK205" s="17"/>
      <c r="RLL205" s="17"/>
      <c r="RLM205" s="17"/>
      <c r="RLN205" s="17"/>
      <c r="RLO205" s="17"/>
      <c r="RLP205" s="17"/>
      <c r="RLQ205" s="17"/>
      <c r="RLR205" s="17"/>
      <c r="RLS205" s="17"/>
      <c r="RLT205" s="17"/>
      <c r="RLU205" s="17"/>
      <c r="RLV205" s="17"/>
      <c r="RLW205" s="17"/>
      <c r="RLX205" s="17"/>
      <c r="RLY205" s="17"/>
      <c r="RLZ205" s="17"/>
      <c r="RMA205" s="17"/>
      <c r="RMB205" s="17"/>
      <c r="RMC205" s="17"/>
      <c r="RMD205" s="17"/>
      <c r="RME205" s="17"/>
      <c r="RMF205" s="17"/>
      <c r="RMG205" s="17"/>
      <c r="RMH205" s="17"/>
      <c r="RMI205" s="17"/>
      <c r="RMJ205" s="17"/>
      <c r="RMK205" s="17"/>
      <c r="RML205" s="17"/>
      <c r="RMM205" s="17"/>
      <c r="RMN205" s="17"/>
      <c r="RMO205" s="17"/>
      <c r="RMP205" s="17"/>
      <c r="RMQ205" s="17"/>
      <c r="RMR205" s="17"/>
      <c r="RMS205" s="17"/>
      <c r="RMT205" s="17"/>
      <c r="RMU205" s="17"/>
      <c r="RMV205" s="17"/>
      <c r="RMW205" s="17"/>
      <c r="RMX205" s="17"/>
      <c r="RMY205" s="17"/>
      <c r="RMZ205" s="17"/>
      <c r="RNA205" s="17"/>
      <c r="RNB205" s="17"/>
      <c r="RNC205" s="17"/>
      <c r="RND205" s="17"/>
      <c r="RNE205" s="17"/>
      <c r="RNF205" s="17"/>
      <c r="RNG205" s="17"/>
      <c r="RNH205" s="17"/>
      <c r="RNI205" s="17"/>
      <c r="RNJ205" s="17"/>
      <c r="RNK205" s="17"/>
      <c r="RNL205" s="17"/>
      <c r="RNM205" s="17"/>
      <c r="RNN205" s="17"/>
      <c r="RNO205" s="17"/>
      <c r="RNP205" s="17"/>
      <c r="RNQ205" s="17"/>
      <c r="RNR205" s="17"/>
      <c r="RNS205" s="17"/>
      <c r="RNT205" s="17"/>
      <c r="RNU205" s="17"/>
      <c r="RNV205" s="17"/>
      <c r="RNW205" s="17"/>
      <c r="RNX205" s="17"/>
      <c r="RNY205" s="17"/>
      <c r="RNZ205" s="17"/>
      <c r="ROA205" s="17"/>
      <c r="ROB205" s="17"/>
      <c r="ROC205" s="17"/>
      <c r="ROD205" s="17"/>
      <c r="ROE205" s="17"/>
      <c r="ROF205" s="17"/>
      <c r="ROG205" s="17"/>
      <c r="ROH205" s="17"/>
      <c r="ROI205" s="17"/>
      <c r="ROJ205" s="17"/>
      <c r="ROK205" s="17"/>
      <c r="ROL205" s="17"/>
      <c r="ROM205" s="17"/>
      <c r="RON205" s="17"/>
      <c r="ROO205" s="17"/>
      <c r="ROP205" s="17"/>
      <c r="ROQ205" s="17"/>
      <c r="ROR205" s="17"/>
      <c r="ROS205" s="17"/>
      <c r="ROT205" s="17"/>
      <c r="ROU205" s="17"/>
      <c r="ROV205" s="17"/>
      <c r="ROW205" s="17"/>
      <c r="ROX205" s="17"/>
      <c r="ROY205" s="17"/>
      <c r="ROZ205" s="17"/>
      <c r="RPA205" s="17"/>
      <c r="RPB205" s="17"/>
      <c r="RPC205" s="17"/>
      <c r="RPD205" s="17"/>
      <c r="RPE205" s="17"/>
      <c r="RPF205" s="17"/>
      <c r="RPG205" s="17"/>
      <c r="RPH205" s="17"/>
      <c r="RPI205" s="17"/>
      <c r="RPJ205" s="17"/>
      <c r="RPK205" s="17"/>
      <c r="RPL205" s="17"/>
      <c r="RPM205" s="17"/>
      <c r="RPN205" s="17"/>
      <c r="RPO205" s="17"/>
      <c r="RPP205" s="17"/>
      <c r="RPQ205" s="17"/>
      <c r="RPR205" s="17"/>
      <c r="RPS205" s="17"/>
      <c r="RPT205" s="17"/>
      <c r="RPU205" s="17"/>
      <c r="RPV205" s="17"/>
      <c r="RPW205" s="17"/>
      <c r="RPX205" s="17"/>
      <c r="RPY205" s="17"/>
      <c r="RPZ205" s="17"/>
      <c r="RQA205" s="17"/>
      <c r="RQB205" s="17"/>
      <c r="RQC205" s="17"/>
      <c r="RQD205" s="17"/>
      <c r="RQE205" s="17"/>
      <c r="RQF205" s="17"/>
      <c r="RQG205" s="17"/>
      <c r="RQH205" s="17"/>
      <c r="RQI205" s="17"/>
      <c r="RQJ205" s="17"/>
      <c r="RQK205" s="17"/>
      <c r="RQL205" s="17"/>
      <c r="RQM205" s="17"/>
      <c r="RQN205" s="17"/>
      <c r="RQO205" s="17"/>
      <c r="RQP205" s="17"/>
      <c r="RQQ205" s="17"/>
      <c r="RQR205" s="17"/>
      <c r="RQS205" s="17"/>
      <c r="RQT205" s="17"/>
      <c r="RQU205" s="17"/>
      <c r="RQV205" s="17"/>
      <c r="RQW205" s="17"/>
      <c r="RQX205" s="17"/>
      <c r="RQY205" s="17"/>
      <c r="RQZ205" s="17"/>
      <c r="RRA205" s="17"/>
      <c r="RRB205" s="17"/>
      <c r="RRC205" s="17"/>
      <c r="RRD205" s="17"/>
      <c r="RRE205" s="17"/>
      <c r="RRF205" s="17"/>
      <c r="RRG205" s="17"/>
      <c r="RRH205" s="17"/>
      <c r="RRI205" s="17"/>
      <c r="RRJ205" s="17"/>
      <c r="RRK205" s="17"/>
      <c r="RRL205" s="17"/>
      <c r="RRM205" s="17"/>
      <c r="RRN205" s="17"/>
      <c r="RRO205" s="17"/>
      <c r="RRP205" s="17"/>
      <c r="RRQ205" s="17"/>
      <c r="RRR205" s="17"/>
      <c r="RRS205" s="17"/>
      <c r="RRT205" s="17"/>
      <c r="RRU205" s="17"/>
      <c r="RRV205" s="17"/>
      <c r="RRW205" s="17"/>
      <c r="RRX205" s="17"/>
      <c r="RRY205" s="17"/>
      <c r="RRZ205" s="17"/>
      <c r="RSA205" s="17"/>
      <c r="RSB205" s="17"/>
      <c r="RSC205" s="17"/>
      <c r="RSD205" s="17"/>
      <c r="RSE205" s="17"/>
      <c r="RSF205" s="17"/>
      <c r="RSG205" s="17"/>
      <c r="RSH205" s="17"/>
      <c r="RSI205" s="17"/>
      <c r="RSJ205" s="17"/>
      <c r="RSK205" s="17"/>
      <c r="RSL205" s="17"/>
      <c r="RSM205" s="17"/>
      <c r="RSN205" s="17"/>
      <c r="RSO205" s="17"/>
      <c r="RSP205" s="17"/>
      <c r="RSQ205" s="17"/>
      <c r="RSR205" s="17"/>
      <c r="RSS205" s="17"/>
      <c r="RST205" s="17"/>
      <c r="RSU205" s="17"/>
      <c r="RSV205" s="17"/>
      <c r="RSW205" s="17"/>
      <c r="RSX205" s="17"/>
      <c r="RSY205" s="17"/>
      <c r="RSZ205" s="17"/>
      <c r="RTA205" s="17"/>
      <c r="RTB205" s="17"/>
      <c r="RTC205" s="17"/>
      <c r="RTD205" s="17"/>
      <c r="RTE205" s="17"/>
      <c r="RTF205" s="17"/>
      <c r="RTG205" s="17"/>
      <c r="RTH205" s="17"/>
      <c r="RTI205" s="17"/>
      <c r="RTJ205" s="17"/>
      <c r="RTK205" s="17"/>
      <c r="RTL205" s="17"/>
      <c r="RTM205" s="17"/>
      <c r="RTN205" s="17"/>
      <c r="RTO205" s="17"/>
      <c r="RTP205" s="17"/>
      <c r="RTQ205" s="17"/>
      <c r="RTR205" s="17"/>
      <c r="RTS205" s="17"/>
      <c r="RTT205" s="17"/>
      <c r="RTU205" s="17"/>
      <c r="RTV205" s="17"/>
      <c r="RTW205" s="17"/>
      <c r="RTX205" s="17"/>
      <c r="RTY205" s="17"/>
      <c r="RTZ205" s="17"/>
      <c r="RUA205" s="17"/>
      <c r="RUB205" s="17"/>
      <c r="RUC205" s="17"/>
      <c r="RUD205" s="17"/>
      <c r="RUE205" s="17"/>
      <c r="RUF205" s="17"/>
      <c r="RUG205" s="17"/>
      <c r="RUH205" s="17"/>
      <c r="RUI205" s="17"/>
      <c r="RUJ205" s="17"/>
      <c r="RUK205" s="17"/>
      <c r="RUL205" s="17"/>
      <c r="RUM205" s="17"/>
      <c r="RUN205" s="17"/>
      <c r="RUO205" s="17"/>
      <c r="RUP205" s="17"/>
      <c r="RUQ205" s="17"/>
      <c r="RUR205" s="17"/>
      <c r="RUS205" s="17"/>
      <c r="RUT205" s="17"/>
      <c r="RUU205" s="17"/>
      <c r="RUV205" s="17"/>
      <c r="RUW205" s="17"/>
      <c r="RUX205" s="17"/>
      <c r="RUY205" s="17"/>
      <c r="RUZ205" s="17"/>
      <c r="RVA205" s="17"/>
      <c r="RVB205" s="17"/>
      <c r="RVC205" s="17"/>
      <c r="RVD205" s="17"/>
      <c r="RVE205" s="17"/>
      <c r="RVF205" s="17"/>
      <c r="RVG205" s="17"/>
      <c r="RVH205" s="17"/>
      <c r="RVI205" s="17"/>
      <c r="RVJ205" s="17"/>
      <c r="RVK205" s="17"/>
      <c r="RVL205" s="17"/>
      <c r="RVM205" s="17"/>
      <c r="RVN205" s="17"/>
      <c r="RVO205" s="17"/>
      <c r="RVP205" s="17"/>
      <c r="RVQ205" s="17"/>
      <c r="RVR205" s="17"/>
      <c r="RVS205" s="17"/>
      <c r="RVT205" s="17"/>
      <c r="RVU205" s="17"/>
      <c r="RVV205" s="17"/>
      <c r="RVW205" s="17"/>
      <c r="RVX205" s="17"/>
      <c r="RVY205" s="17"/>
      <c r="RVZ205" s="17"/>
      <c r="RWA205" s="17"/>
      <c r="RWB205" s="17"/>
      <c r="RWC205" s="17"/>
      <c r="RWD205" s="17"/>
      <c r="RWE205" s="17"/>
      <c r="RWF205" s="17"/>
      <c r="RWG205" s="17"/>
      <c r="RWH205" s="17"/>
      <c r="RWI205" s="17"/>
      <c r="RWJ205" s="17"/>
      <c r="RWK205" s="17"/>
      <c r="RWL205" s="17"/>
      <c r="RWM205" s="17"/>
      <c r="RWN205" s="17"/>
      <c r="RWO205" s="17"/>
      <c r="RWP205" s="17"/>
      <c r="RWQ205" s="17"/>
      <c r="RWR205" s="17"/>
      <c r="RWS205" s="17"/>
      <c r="RWT205" s="17"/>
      <c r="RWU205" s="17"/>
      <c r="RWV205" s="17"/>
      <c r="RWW205" s="17"/>
      <c r="RWX205" s="17"/>
      <c r="RWY205" s="17"/>
      <c r="RWZ205" s="17"/>
      <c r="RXA205" s="17"/>
      <c r="RXB205" s="17"/>
      <c r="RXC205" s="17"/>
      <c r="RXD205" s="17"/>
      <c r="RXE205" s="17"/>
      <c r="RXF205" s="17"/>
      <c r="RXG205" s="17"/>
      <c r="RXH205" s="17"/>
      <c r="RXI205" s="17"/>
      <c r="RXJ205" s="17"/>
      <c r="RXK205" s="17"/>
      <c r="RXL205" s="17"/>
      <c r="RXM205" s="17"/>
      <c r="RXN205" s="17"/>
      <c r="RXO205" s="17"/>
      <c r="RXP205" s="17"/>
      <c r="RXQ205" s="17"/>
      <c r="RXR205" s="17"/>
      <c r="RXS205" s="17"/>
      <c r="RXT205" s="17"/>
      <c r="RXU205" s="17"/>
      <c r="RXV205" s="17"/>
      <c r="RXW205" s="17"/>
      <c r="RXX205" s="17"/>
      <c r="RXY205" s="17"/>
      <c r="RXZ205" s="17"/>
      <c r="RYA205" s="17"/>
      <c r="RYB205" s="17"/>
      <c r="RYC205" s="17"/>
      <c r="RYD205" s="17"/>
      <c r="RYE205" s="17"/>
      <c r="RYF205" s="17"/>
      <c r="RYG205" s="17"/>
      <c r="RYH205" s="17"/>
      <c r="RYI205" s="17"/>
      <c r="RYJ205" s="17"/>
      <c r="RYK205" s="17"/>
      <c r="RYL205" s="17"/>
      <c r="RYM205" s="17"/>
      <c r="RYN205" s="17"/>
      <c r="RYO205" s="17"/>
      <c r="RYP205" s="17"/>
      <c r="RYQ205" s="17"/>
      <c r="RYR205" s="17"/>
      <c r="RYS205" s="17"/>
      <c r="RYT205" s="17"/>
      <c r="RYU205" s="17"/>
      <c r="RYV205" s="17"/>
      <c r="RYW205" s="17"/>
      <c r="RYX205" s="17"/>
      <c r="RYY205" s="17"/>
      <c r="RYZ205" s="17"/>
      <c r="RZA205" s="17"/>
      <c r="RZB205" s="17"/>
      <c r="RZC205" s="17"/>
      <c r="RZD205" s="17"/>
      <c r="RZE205" s="17"/>
      <c r="RZF205" s="17"/>
      <c r="RZG205" s="17"/>
      <c r="RZH205" s="17"/>
      <c r="RZI205" s="17"/>
      <c r="RZJ205" s="17"/>
      <c r="RZK205" s="17"/>
      <c r="RZL205" s="17"/>
      <c r="RZM205" s="17"/>
      <c r="RZN205" s="17"/>
      <c r="RZO205" s="17"/>
      <c r="RZP205" s="17"/>
      <c r="RZQ205" s="17"/>
      <c r="RZR205" s="17"/>
      <c r="RZS205" s="17"/>
      <c r="RZT205" s="17"/>
      <c r="RZU205" s="17"/>
      <c r="RZV205" s="17"/>
      <c r="RZW205" s="17"/>
      <c r="RZX205" s="17"/>
      <c r="RZY205" s="17"/>
      <c r="RZZ205" s="17"/>
      <c r="SAA205" s="17"/>
      <c r="SAB205" s="17"/>
      <c r="SAC205" s="17"/>
      <c r="SAD205" s="17"/>
      <c r="SAE205" s="17"/>
      <c r="SAF205" s="17"/>
      <c r="SAG205" s="17"/>
      <c r="SAH205" s="17"/>
      <c r="SAI205" s="17"/>
      <c r="SAJ205" s="17"/>
      <c r="SAK205" s="17"/>
      <c r="SAL205" s="17"/>
      <c r="SAM205" s="17"/>
      <c r="SAN205" s="17"/>
      <c r="SAO205" s="17"/>
      <c r="SAP205" s="17"/>
      <c r="SAQ205" s="17"/>
      <c r="SAR205" s="17"/>
      <c r="SAS205" s="17"/>
      <c r="SAT205" s="17"/>
      <c r="SAU205" s="17"/>
      <c r="SAV205" s="17"/>
      <c r="SAW205" s="17"/>
      <c r="SAX205" s="17"/>
      <c r="SAY205" s="17"/>
      <c r="SAZ205" s="17"/>
      <c r="SBA205" s="17"/>
      <c r="SBB205" s="17"/>
      <c r="SBC205" s="17"/>
      <c r="SBD205" s="17"/>
      <c r="SBE205" s="17"/>
      <c r="SBF205" s="17"/>
      <c r="SBG205" s="17"/>
      <c r="SBH205" s="17"/>
      <c r="SBI205" s="17"/>
      <c r="SBJ205" s="17"/>
      <c r="SBK205" s="17"/>
      <c r="SBL205" s="17"/>
      <c r="SBM205" s="17"/>
      <c r="SBN205" s="17"/>
      <c r="SBO205" s="17"/>
      <c r="SBP205" s="17"/>
      <c r="SBQ205" s="17"/>
      <c r="SBR205" s="17"/>
      <c r="SBS205" s="17"/>
      <c r="SBT205" s="17"/>
      <c r="SBU205" s="17"/>
      <c r="SBV205" s="17"/>
      <c r="SBW205" s="17"/>
      <c r="SBX205" s="17"/>
      <c r="SBY205" s="17"/>
      <c r="SBZ205" s="17"/>
      <c r="SCA205" s="17"/>
      <c r="SCB205" s="17"/>
      <c r="SCC205" s="17"/>
      <c r="SCD205" s="17"/>
      <c r="SCE205" s="17"/>
      <c r="SCF205" s="17"/>
      <c r="SCG205" s="17"/>
      <c r="SCH205" s="17"/>
      <c r="SCI205" s="17"/>
      <c r="SCJ205" s="17"/>
      <c r="SCK205" s="17"/>
      <c r="SCL205" s="17"/>
      <c r="SCM205" s="17"/>
      <c r="SCN205" s="17"/>
      <c r="SCO205" s="17"/>
      <c r="SCP205" s="17"/>
      <c r="SCQ205" s="17"/>
      <c r="SCR205" s="17"/>
      <c r="SCS205" s="17"/>
      <c r="SCT205" s="17"/>
      <c r="SCU205" s="17"/>
      <c r="SCV205" s="17"/>
      <c r="SCW205" s="17"/>
      <c r="SCX205" s="17"/>
      <c r="SCY205" s="17"/>
      <c r="SCZ205" s="17"/>
      <c r="SDA205" s="17"/>
      <c r="SDB205" s="17"/>
      <c r="SDC205" s="17"/>
      <c r="SDD205" s="17"/>
      <c r="SDE205" s="17"/>
      <c r="SDF205" s="17"/>
      <c r="SDG205" s="17"/>
      <c r="SDH205" s="17"/>
      <c r="SDI205" s="17"/>
      <c r="SDJ205" s="17"/>
      <c r="SDK205" s="17"/>
      <c r="SDL205" s="17"/>
      <c r="SDM205" s="17"/>
      <c r="SDN205" s="17"/>
      <c r="SDO205" s="17"/>
      <c r="SDP205" s="17"/>
      <c r="SDQ205" s="17"/>
      <c r="SDR205" s="17"/>
      <c r="SDS205" s="17"/>
      <c r="SDT205" s="17"/>
      <c r="SDU205" s="17"/>
      <c r="SDV205" s="17"/>
      <c r="SDW205" s="17"/>
      <c r="SDX205" s="17"/>
      <c r="SDY205" s="17"/>
      <c r="SDZ205" s="17"/>
      <c r="SEA205" s="17"/>
      <c r="SEB205" s="17"/>
      <c r="SEC205" s="17"/>
      <c r="SED205" s="17"/>
      <c r="SEE205" s="17"/>
      <c r="SEF205" s="17"/>
      <c r="SEG205" s="17"/>
      <c r="SEH205" s="17"/>
      <c r="SEI205" s="17"/>
      <c r="SEJ205" s="17"/>
      <c r="SEK205" s="17"/>
      <c r="SEL205" s="17"/>
      <c r="SEM205" s="17"/>
      <c r="SEN205" s="17"/>
      <c r="SEO205" s="17"/>
      <c r="SEP205" s="17"/>
      <c r="SEQ205" s="17"/>
      <c r="SER205" s="17"/>
      <c r="SES205" s="17"/>
      <c r="SET205" s="17"/>
      <c r="SEU205" s="17"/>
      <c r="SEV205" s="17"/>
      <c r="SEW205" s="17"/>
      <c r="SEX205" s="17"/>
      <c r="SEY205" s="17"/>
      <c r="SEZ205" s="17"/>
      <c r="SFA205" s="17"/>
      <c r="SFB205" s="17"/>
      <c r="SFC205" s="17"/>
      <c r="SFD205" s="17"/>
      <c r="SFE205" s="17"/>
      <c r="SFF205" s="17"/>
      <c r="SFG205" s="17"/>
      <c r="SFH205" s="17"/>
      <c r="SFI205" s="17"/>
      <c r="SFJ205" s="17"/>
      <c r="SFK205" s="17"/>
      <c r="SFL205" s="17"/>
      <c r="SFM205" s="17"/>
      <c r="SFN205" s="17"/>
      <c r="SFO205" s="17"/>
      <c r="SFP205" s="17"/>
      <c r="SFQ205" s="17"/>
      <c r="SFR205" s="17"/>
      <c r="SFS205" s="17"/>
      <c r="SFT205" s="17"/>
      <c r="SFU205" s="17"/>
      <c r="SFV205" s="17"/>
      <c r="SFW205" s="17"/>
      <c r="SFX205" s="17"/>
      <c r="SFY205" s="17"/>
      <c r="SFZ205" s="17"/>
      <c r="SGA205" s="17"/>
      <c r="SGB205" s="17"/>
      <c r="SGC205" s="17"/>
      <c r="SGD205" s="17"/>
      <c r="SGE205" s="17"/>
      <c r="SGF205" s="17"/>
      <c r="SGG205" s="17"/>
      <c r="SGH205" s="17"/>
      <c r="SGI205" s="17"/>
      <c r="SGJ205" s="17"/>
      <c r="SGK205" s="17"/>
      <c r="SGL205" s="17"/>
      <c r="SGM205" s="17"/>
      <c r="SGN205" s="17"/>
      <c r="SGO205" s="17"/>
      <c r="SGP205" s="17"/>
      <c r="SGQ205" s="17"/>
      <c r="SGR205" s="17"/>
      <c r="SGS205" s="17"/>
      <c r="SGT205" s="17"/>
      <c r="SGU205" s="17"/>
      <c r="SGV205" s="17"/>
      <c r="SGW205" s="17"/>
      <c r="SGX205" s="17"/>
      <c r="SGY205" s="17"/>
      <c r="SGZ205" s="17"/>
      <c r="SHA205" s="17"/>
      <c r="SHB205" s="17"/>
      <c r="SHC205" s="17"/>
      <c r="SHD205" s="17"/>
      <c r="SHE205" s="17"/>
      <c r="SHF205" s="17"/>
      <c r="SHG205" s="17"/>
      <c r="SHH205" s="17"/>
      <c r="SHI205" s="17"/>
      <c r="SHJ205" s="17"/>
      <c r="SHK205" s="17"/>
      <c r="SHL205" s="17"/>
      <c r="SHM205" s="17"/>
      <c r="SHN205" s="17"/>
      <c r="SHO205" s="17"/>
      <c r="SHP205" s="17"/>
      <c r="SHQ205" s="17"/>
      <c r="SHR205" s="17"/>
      <c r="SHS205" s="17"/>
      <c r="SHT205" s="17"/>
      <c r="SHU205" s="17"/>
      <c r="SHV205" s="17"/>
      <c r="SHW205" s="17"/>
      <c r="SHX205" s="17"/>
      <c r="SHY205" s="17"/>
      <c r="SHZ205" s="17"/>
      <c r="SIA205" s="17"/>
      <c r="SIB205" s="17"/>
      <c r="SIC205" s="17"/>
      <c r="SID205" s="17"/>
      <c r="SIE205" s="17"/>
      <c r="SIF205" s="17"/>
      <c r="SIG205" s="17"/>
      <c r="SIH205" s="17"/>
      <c r="SII205" s="17"/>
      <c r="SIJ205" s="17"/>
      <c r="SIK205" s="17"/>
      <c r="SIL205" s="17"/>
      <c r="SIM205" s="17"/>
      <c r="SIN205" s="17"/>
      <c r="SIO205" s="17"/>
      <c r="SIP205" s="17"/>
      <c r="SIQ205" s="17"/>
      <c r="SIR205" s="17"/>
      <c r="SIS205" s="17"/>
      <c r="SIT205" s="17"/>
      <c r="SIU205" s="17"/>
      <c r="SIV205" s="17"/>
      <c r="SIW205" s="17"/>
      <c r="SIX205" s="17"/>
      <c r="SIY205" s="17"/>
      <c r="SIZ205" s="17"/>
      <c r="SJA205" s="17"/>
      <c r="SJB205" s="17"/>
      <c r="SJC205" s="17"/>
      <c r="SJD205" s="17"/>
      <c r="SJE205" s="17"/>
      <c r="SJF205" s="17"/>
      <c r="SJG205" s="17"/>
      <c r="SJH205" s="17"/>
      <c r="SJI205" s="17"/>
      <c r="SJJ205" s="17"/>
      <c r="SJK205" s="17"/>
      <c r="SJL205" s="17"/>
      <c r="SJM205" s="17"/>
      <c r="SJN205" s="17"/>
      <c r="SJO205" s="17"/>
      <c r="SJP205" s="17"/>
      <c r="SJQ205" s="17"/>
      <c r="SJR205" s="17"/>
      <c r="SJS205" s="17"/>
      <c r="SJT205" s="17"/>
      <c r="SJU205" s="17"/>
      <c r="SJV205" s="17"/>
      <c r="SJW205" s="17"/>
      <c r="SJX205" s="17"/>
      <c r="SJY205" s="17"/>
      <c r="SJZ205" s="17"/>
      <c r="SKA205" s="17"/>
      <c r="SKB205" s="17"/>
      <c r="SKC205" s="17"/>
      <c r="SKD205" s="17"/>
      <c r="SKE205" s="17"/>
      <c r="SKF205" s="17"/>
      <c r="SKG205" s="17"/>
      <c r="SKH205" s="17"/>
      <c r="SKI205" s="17"/>
      <c r="SKJ205" s="17"/>
      <c r="SKK205" s="17"/>
      <c r="SKL205" s="17"/>
      <c r="SKM205" s="17"/>
      <c r="SKN205" s="17"/>
      <c r="SKO205" s="17"/>
      <c r="SKP205" s="17"/>
      <c r="SKQ205" s="17"/>
      <c r="SKR205" s="17"/>
      <c r="SKS205" s="17"/>
      <c r="SKT205" s="17"/>
      <c r="SKU205" s="17"/>
      <c r="SKV205" s="17"/>
      <c r="SKW205" s="17"/>
      <c r="SKX205" s="17"/>
      <c r="SKY205" s="17"/>
      <c r="SKZ205" s="17"/>
      <c r="SLA205" s="17"/>
      <c r="SLB205" s="17"/>
      <c r="SLC205" s="17"/>
      <c r="SLD205" s="17"/>
      <c r="SLE205" s="17"/>
      <c r="SLF205" s="17"/>
      <c r="SLG205" s="17"/>
      <c r="SLH205" s="17"/>
      <c r="SLI205" s="17"/>
      <c r="SLJ205" s="17"/>
      <c r="SLK205" s="17"/>
      <c r="SLL205" s="17"/>
      <c r="SLM205" s="17"/>
      <c r="SLN205" s="17"/>
      <c r="SLO205" s="17"/>
      <c r="SLP205" s="17"/>
      <c r="SLQ205" s="17"/>
      <c r="SLR205" s="17"/>
      <c r="SLS205" s="17"/>
      <c r="SLT205" s="17"/>
      <c r="SLU205" s="17"/>
      <c r="SLV205" s="17"/>
      <c r="SLW205" s="17"/>
      <c r="SLX205" s="17"/>
      <c r="SLY205" s="17"/>
      <c r="SLZ205" s="17"/>
      <c r="SMA205" s="17"/>
      <c r="SMB205" s="17"/>
      <c r="SMC205" s="17"/>
      <c r="SMD205" s="17"/>
      <c r="SME205" s="17"/>
      <c r="SMF205" s="17"/>
      <c r="SMG205" s="17"/>
      <c r="SMH205" s="17"/>
      <c r="SMI205" s="17"/>
      <c r="SMJ205" s="17"/>
      <c r="SMK205" s="17"/>
      <c r="SML205" s="17"/>
      <c r="SMM205" s="17"/>
      <c r="SMN205" s="17"/>
      <c r="SMO205" s="17"/>
      <c r="SMP205" s="17"/>
      <c r="SMQ205" s="17"/>
      <c r="SMR205" s="17"/>
      <c r="SMS205" s="17"/>
      <c r="SMT205" s="17"/>
      <c r="SMU205" s="17"/>
      <c r="SMV205" s="17"/>
      <c r="SMW205" s="17"/>
      <c r="SMX205" s="17"/>
      <c r="SMY205" s="17"/>
      <c r="SMZ205" s="17"/>
      <c r="SNA205" s="17"/>
      <c r="SNB205" s="17"/>
      <c r="SNC205" s="17"/>
      <c r="SND205" s="17"/>
      <c r="SNE205" s="17"/>
      <c r="SNF205" s="17"/>
      <c r="SNG205" s="17"/>
      <c r="SNH205" s="17"/>
      <c r="SNI205" s="17"/>
      <c r="SNJ205" s="17"/>
      <c r="SNK205" s="17"/>
      <c r="SNL205" s="17"/>
      <c r="SNM205" s="17"/>
      <c r="SNN205" s="17"/>
      <c r="SNO205" s="17"/>
      <c r="SNP205" s="17"/>
      <c r="SNQ205" s="17"/>
      <c r="SNR205" s="17"/>
      <c r="SNS205" s="17"/>
      <c r="SNT205" s="17"/>
      <c r="SNU205" s="17"/>
      <c r="SNV205" s="17"/>
      <c r="SNW205" s="17"/>
      <c r="SNX205" s="17"/>
      <c r="SNY205" s="17"/>
      <c r="SNZ205" s="17"/>
      <c r="SOA205" s="17"/>
      <c r="SOB205" s="17"/>
      <c r="SOC205" s="17"/>
      <c r="SOD205" s="17"/>
      <c r="SOE205" s="17"/>
      <c r="SOF205" s="17"/>
      <c r="SOG205" s="17"/>
      <c r="SOH205" s="17"/>
      <c r="SOI205" s="17"/>
      <c r="SOJ205" s="17"/>
      <c r="SOK205" s="17"/>
      <c r="SOL205" s="17"/>
      <c r="SOM205" s="17"/>
      <c r="SON205" s="17"/>
      <c r="SOO205" s="17"/>
      <c r="SOP205" s="17"/>
      <c r="SOQ205" s="17"/>
      <c r="SOR205" s="17"/>
      <c r="SOS205" s="17"/>
      <c r="SOT205" s="17"/>
      <c r="SOU205" s="17"/>
      <c r="SOV205" s="17"/>
      <c r="SOW205" s="17"/>
      <c r="SOX205" s="17"/>
      <c r="SOY205" s="17"/>
      <c r="SOZ205" s="17"/>
      <c r="SPA205" s="17"/>
      <c r="SPB205" s="17"/>
      <c r="SPC205" s="17"/>
      <c r="SPD205" s="17"/>
      <c r="SPE205" s="17"/>
      <c r="SPF205" s="17"/>
      <c r="SPG205" s="17"/>
      <c r="SPH205" s="17"/>
      <c r="SPI205" s="17"/>
      <c r="SPJ205" s="17"/>
      <c r="SPK205" s="17"/>
      <c r="SPL205" s="17"/>
      <c r="SPM205" s="17"/>
      <c r="SPN205" s="17"/>
      <c r="SPO205" s="17"/>
      <c r="SPP205" s="17"/>
      <c r="SPQ205" s="17"/>
      <c r="SPR205" s="17"/>
      <c r="SPS205" s="17"/>
      <c r="SPT205" s="17"/>
      <c r="SPU205" s="17"/>
      <c r="SPV205" s="17"/>
      <c r="SPW205" s="17"/>
      <c r="SPX205" s="17"/>
      <c r="SPY205" s="17"/>
      <c r="SPZ205" s="17"/>
      <c r="SQA205" s="17"/>
      <c r="SQB205" s="17"/>
      <c r="SQC205" s="17"/>
      <c r="SQD205" s="17"/>
      <c r="SQE205" s="17"/>
      <c r="SQF205" s="17"/>
      <c r="SQG205" s="17"/>
      <c r="SQH205" s="17"/>
      <c r="SQI205" s="17"/>
      <c r="SQJ205" s="17"/>
      <c r="SQK205" s="17"/>
      <c r="SQL205" s="17"/>
      <c r="SQM205" s="17"/>
      <c r="SQN205" s="17"/>
      <c r="SQO205" s="17"/>
      <c r="SQP205" s="17"/>
      <c r="SQQ205" s="17"/>
      <c r="SQR205" s="17"/>
      <c r="SQS205" s="17"/>
      <c r="SQT205" s="17"/>
      <c r="SQU205" s="17"/>
      <c r="SQV205" s="17"/>
      <c r="SQW205" s="17"/>
      <c r="SQX205" s="17"/>
      <c r="SQY205" s="17"/>
      <c r="SQZ205" s="17"/>
      <c r="SRA205" s="17"/>
      <c r="SRB205" s="17"/>
      <c r="SRC205" s="17"/>
      <c r="SRD205" s="17"/>
      <c r="SRE205" s="17"/>
      <c r="SRF205" s="17"/>
      <c r="SRG205" s="17"/>
      <c r="SRH205" s="17"/>
      <c r="SRI205" s="17"/>
      <c r="SRJ205" s="17"/>
      <c r="SRK205" s="17"/>
      <c r="SRL205" s="17"/>
      <c r="SRM205" s="17"/>
      <c r="SRN205" s="17"/>
      <c r="SRO205" s="17"/>
      <c r="SRP205" s="17"/>
      <c r="SRQ205" s="17"/>
      <c r="SRR205" s="17"/>
      <c r="SRS205" s="17"/>
      <c r="SRT205" s="17"/>
      <c r="SRU205" s="17"/>
      <c r="SRV205" s="17"/>
      <c r="SRW205" s="17"/>
      <c r="SRX205" s="17"/>
      <c r="SRY205" s="17"/>
      <c r="SRZ205" s="17"/>
      <c r="SSA205" s="17"/>
      <c r="SSB205" s="17"/>
      <c r="SSC205" s="17"/>
      <c r="SSD205" s="17"/>
      <c r="SSE205" s="17"/>
      <c r="SSF205" s="17"/>
      <c r="SSG205" s="17"/>
      <c r="SSH205" s="17"/>
      <c r="SSI205" s="17"/>
      <c r="SSJ205" s="17"/>
      <c r="SSK205" s="17"/>
      <c r="SSL205" s="17"/>
      <c r="SSM205" s="17"/>
      <c r="SSN205" s="17"/>
      <c r="SSO205" s="17"/>
      <c r="SSP205" s="17"/>
      <c r="SSQ205" s="17"/>
      <c r="SSR205" s="17"/>
      <c r="SSS205" s="17"/>
      <c r="SST205" s="17"/>
      <c r="SSU205" s="17"/>
      <c r="SSV205" s="17"/>
      <c r="SSW205" s="17"/>
      <c r="SSX205" s="17"/>
      <c r="SSY205" s="17"/>
      <c r="SSZ205" s="17"/>
      <c r="STA205" s="17"/>
      <c r="STB205" s="17"/>
      <c r="STC205" s="17"/>
      <c r="STD205" s="17"/>
      <c r="STE205" s="17"/>
      <c r="STF205" s="17"/>
      <c r="STG205" s="17"/>
      <c r="STH205" s="17"/>
      <c r="STI205" s="17"/>
      <c r="STJ205" s="17"/>
      <c r="STK205" s="17"/>
      <c r="STL205" s="17"/>
      <c r="STM205" s="17"/>
      <c r="STN205" s="17"/>
      <c r="STO205" s="17"/>
      <c r="STP205" s="17"/>
      <c r="STQ205" s="17"/>
      <c r="STR205" s="17"/>
      <c r="STS205" s="17"/>
      <c r="STT205" s="17"/>
      <c r="STU205" s="17"/>
      <c r="STV205" s="17"/>
      <c r="STW205" s="17"/>
      <c r="STX205" s="17"/>
      <c r="STY205" s="17"/>
      <c r="STZ205" s="17"/>
      <c r="SUA205" s="17"/>
      <c r="SUB205" s="17"/>
      <c r="SUC205" s="17"/>
      <c r="SUD205" s="17"/>
      <c r="SUE205" s="17"/>
      <c r="SUF205" s="17"/>
      <c r="SUG205" s="17"/>
      <c r="SUH205" s="17"/>
      <c r="SUI205" s="17"/>
      <c r="SUJ205" s="17"/>
      <c r="SUK205" s="17"/>
      <c r="SUL205" s="17"/>
      <c r="SUM205" s="17"/>
      <c r="SUN205" s="17"/>
      <c r="SUO205" s="17"/>
      <c r="SUP205" s="17"/>
      <c r="SUQ205" s="17"/>
      <c r="SUR205" s="17"/>
      <c r="SUS205" s="17"/>
      <c r="SUT205" s="17"/>
      <c r="SUU205" s="17"/>
      <c r="SUV205" s="17"/>
      <c r="SUW205" s="17"/>
      <c r="SUX205" s="17"/>
      <c r="SUY205" s="17"/>
      <c r="SUZ205" s="17"/>
      <c r="SVA205" s="17"/>
      <c r="SVB205" s="17"/>
      <c r="SVC205" s="17"/>
      <c r="SVD205" s="17"/>
      <c r="SVE205" s="17"/>
      <c r="SVF205" s="17"/>
      <c r="SVG205" s="17"/>
      <c r="SVH205" s="17"/>
      <c r="SVI205" s="17"/>
      <c r="SVJ205" s="17"/>
      <c r="SVK205" s="17"/>
      <c r="SVL205" s="17"/>
      <c r="SVM205" s="17"/>
      <c r="SVN205" s="17"/>
      <c r="SVO205" s="17"/>
      <c r="SVP205" s="17"/>
      <c r="SVQ205" s="17"/>
      <c r="SVR205" s="17"/>
      <c r="SVS205" s="17"/>
      <c r="SVT205" s="17"/>
      <c r="SVU205" s="17"/>
      <c r="SVV205" s="17"/>
      <c r="SVW205" s="17"/>
      <c r="SVX205" s="17"/>
      <c r="SVY205" s="17"/>
      <c r="SVZ205" s="17"/>
      <c r="SWA205" s="17"/>
      <c r="SWB205" s="17"/>
      <c r="SWC205" s="17"/>
      <c r="SWD205" s="17"/>
      <c r="SWE205" s="17"/>
      <c r="SWF205" s="17"/>
      <c r="SWG205" s="17"/>
      <c r="SWH205" s="17"/>
      <c r="SWI205" s="17"/>
      <c r="SWJ205" s="17"/>
      <c r="SWK205" s="17"/>
      <c r="SWL205" s="17"/>
      <c r="SWM205" s="17"/>
      <c r="SWN205" s="17"/>
      <c r="SWO205" s="17"/>
      <c r="SWP205" s="17"/>
      <c r="SWQ205" s="17"/>
      <c r="SWR205" s="17"/>
      <c r="SWS205" s="17"/>
      <c r="SWT205" s="17"/>
      <c r="SWU205" s="17"/>
      <c r="SWV205" s="17"/>
      <c r="SWW205" s="17"/>
      <c r="SWX205" s="17"/>
      <c r="SWY205" s="17"/>
      <c r="SWZ205" s="17"/>
      <c r="SXA205" s="17"/>
      <c r="SXB205" s="17"/>
      <c r="SXC205" s="17"/>
      <c r="SXD205" s="17"/>
      <c r="SXE205" s="17"/>
      <c r="SXF205" s="17"/>
      <c r="SXG205" s="17"/>
      <c r="SXH205" s="17"/>
      <c r="SXI205" s="17"/>
      <c r="SXJ205" s="17"/>
      <c r="SXK205" s="17"/>
      <c r="SXL205" s="17"/>
      <c r="SXM205" s="17"/>
      <c r="SXN205" s="17"/>
      <c r="SXO205" s="17"/>
      <c r="SXP205" s="17"/>
      <c r="SXQ205" s="17"/>
      <c r="SXR205" s="17"/>
      <c r="SXS205" s="17"/>
      <c r="SXT205" s="17"/>
      <c r="SXU205" s="17"/>
      <c r="SXV205" s="17"/>
      <c r="SXW205" s="17"/>
      <c r="SXX205" s="17"/>
      <c r="SXY205" s="17"/>
      <c r="SXZ205" s="17"/>
      <c r="SYA205" s="17"/>
      <c r="SYB205" s="17"/>
      <c r="SYC205" s="17"/>
      <c r="SYD205" s="17"/>
      <c r="SYE205" s="17"/>
      <c r="SYF205" s="17"/>
      <c r="SYG205" s="17"/>
      <c r="SYH205" s="17"/>
      <c r="SYI205" s="17"/>
      <c r="SYJ205" s="17"/>
      <c r="SYK205" s="17"/>
      <c r="SYL205" s="17"/>
      <c r="SYM205" s="17"/>
      <c r="SYN205" s="17"/>
      <c r="SYO205" s="17"/>
      <c r="SYP205" s="17"/>
      <c r="SYQ205" s="17"/>
      <c r="SYR205" s="17"/>
      <c r="SYS205" s="17"/>
      <c r="SYT205" s="17"/>
      <c r="SYU205" s="17"/>
      <c r="SYV205" s="17"/>
      <c r="SYW205" s="17"/>
      <c r="SYX205" s="17"/>
      <c r="SYY205" s="17"/>
      <c r="SYZ205" s="17"/>
      <c r="SZA205" s="17"/>
      <c r="SZB205" s="17"/>
      <c r="SZC205" s="17"/>
      <c r="SZD205" s="17"/>
      <c r="SZE205" s="17"/>
      <c r="SZF205" s="17"/>
      <c r="SZG205" s="17"/>
      <c r="SZH205" s="17"/>
      <c r="SZI205" s="17"/>
      <c r="SZJ205" s="17"/>
      <c r="SZK205" s="17"/>
      <c r="SZL205" s="17"/>
      <c r="SZM205" s="17"/>
      <c r="SZN205" s="17"/>
      <c r="SZO205" s="17"/>
      <c r="SZP205" s="17"/>
      <c r="SZQ205" s="17"/>
      <c r="SZR205" s="17"/>
      <c r="SZS205" s="17"/>
      <c r="SZT205" s="17"/>
      <c r="SZU205" s="17"/>
      <c r="SZV205" s="17"/>
      <c r="SZW205" s="17"/>
      <c r="SZX205" s="17"/>
      <c r="SZY205" s="17"/>
      <c r="SZZ205" s="17"/>
      <c r="TAA205" s="17"/>
      <c r="TAB205" s="17"/>
      <c r="TAC205" s="17"/>
      <c r="TAD205" s="17"/>
      <c r="TAE205" s="17"/>
      <c r="TAF205" s="17"/>
      <c r="TAG205" s="17"/>
      <c r="TAH205" s="17"/>
      <c r="TAI205" s="17"/>
      <c r="TAJ205" s="17"/>
      <c r="TAK205" s="17"/>
      <c r="TAL205" s="17"/>
      <c r="TAM205" s="17"/>
      <c r="TAN205" s="17"/>
      <c r="TAO205" s="17"/>
      <c r="TAP205" s="17"/>
      <c r="TAQ205" s="17"/>
      <c r="TAR205" s="17"/>
      <c r="TAS205" s="17"/>
      <c r="TAT205" s="17"/>
      <c r="TAU205" s="17"/>
      <c r="TAV205" s="17"/>
      <c r="TAW205" s="17"/>
      <c r="TAX205" s="17"/>
      <c r="TAY205" s="17"/>
      <c r="TAZ205" s="17"/>
      <c r="TBA205" s="17"/>
      <c r="TBB205" s="17"/>
      <c r="TBC205" s="17"/>
      <c r="TBD205" s="17"/>
      <c r="TBE205" s="17"/>
      <c r="TBF205" s="17"/>
      <c r="TBG205" s="17"/>
      <c r="TBH205" s="17"/>
      <c r="TBI205" s="17"/>
      <c r="TBJ205" s="17"/>
      <c r="TBK205" s="17"/>
      <c r="TBL205" s="17"/>
      <c r="TBM205" s="17"/>
      <c r="TBN205" s="17"/>
      <c r="TBO205" s="17"/>
      <c r="TBP205" s="17"/>
      <c r="TBQ205" s="17"/>
      <c r="TBR205" s="17"/>
      <c r="TBS205" s="17"/>
      <c r="TBT205" s="17"/>
      <c r="TBU205" s="17"/>
      <c r="TBV205" s="17"/>
      <c r="TBW205" s="17"/>
      <c r="TBX205" s="17"/>
      <c r="TBY205" s="17"/>
      <c r="TBZ205" s="17"/>
      <c r="TCA205" s="17"/>
      <c r="TCB205" s="17"/>
      <c r="TCC205" s="17"/>
      <c r="TCD205" s="17"/>
      <c r="TCE205" s="17"/>
      <c r="TCF205" s="17"/>
      <c r="TCG205" s="17"/>
      <c r="TCH205" s="17"/>
      <c r="TCI205" s="17"/>
      <c r="TCJ205" s="17"/>
      <c r="TCK205" s="17"/>
      <c r="TCL205" s="17"/>
      <c r="TCM205" s="17"/>
      <c r="TCN205" s="17"/>
      <c r="TCO205" s="17"/>
      <c r="TCP205" s="17"/>
      <c r="TCQ205" s="17"/>
      <c r="TCR205" s="17"/>
      <c r="TCS205" s="17"/>
      <c r="TCT205" s="17"/>
      <c r="TCU205" s="17"/>
      <c r="TCV205" s="17"/>
      <c r="TCW205" s="17"/>
      <c r="TCX205" s="17"/>
      <c r="TCY205" s="17"/>
      <c r="TCZ205" s="17"/>
      <c r="TDA205" s="17"/>
      <c r="TDB205" s="17"/>
      <c r="TDC205" s="17"/>
      <c r="TDD205" s="17"/>
      <c r="TDE205" s="17"/>
      <c r="TDF205" s="17"/>
      <c r="TDG205" s="17"/>
      <c r="TDH205" s="17"/>
      <c r="TDI205" s="17"/>
      <c r="TDJ205" s="17"/>
      <c r="TDK205" s="17"/>
      <c r="TDL205" s="17"/>
      <c r="TDM205" s="17"/>
      <c r="TDN205" s="17"/>
      <c r="TDO205" s="17"/>
      <c r="TDP205" s="17"/>
      <c r="TDQ205" s="17"/>
      <c r="TDR205" s="17"/>
      <c r="TDS205" s="17"/>
      <c r="TDT205" s="17"/>
      <c r="TDU205" s="17"/>
      <c r="TDV205" s="17"/>
      <c r="TDW205" s="17"/>
      <c r="TDX205" s="17"/>
      <c r="TDY205" s="17"/>
      <c r="TDZ205" s="17"/>
      <c r="TEA205" s="17"/>
      <c r="TEB205" s="17"/>
      <c r="TEC205" s="17"/>
      <c r="TED205" s="17"/>
      <c r="TEE205" s="17"/>
      <c r="TEF205" s="17"/>
      <c r="TEG205" s="17"/>
      <c r="TEH205" s="17"/>
      <c r="TEI205" s="17"/>
      <c r="TEJ205" s="17"/>
      <c r="TEK205" s="17"/>
      <c r="TEL205" s="17"/>
      <c r="TEM205" s="17"/>
      <c r="TEN205" s="17"/>
      <c r="TEO205" s="17"/>
      <c r="TEP205" s="17"/>
      <c r="TEQ205" s="17"/>
      <c r="TER205" s="17"/>
      <c r="TES205" s="17"/>
      <c r="TET205" s="17"/>
      <c r="TEU205" s="17"/>
      <c r="TEV205" s="17"/>
      <c r="TEW205" s="17"/>
      <c r="TEX205" s="17"/>
      <c r="TEY205" s="17"/>
      <c r="TEZ205" s="17"/>
      <c r="TFA205" s="17"/>
      <c r="TFB205" s="17"/>
      <c r="TFC205" s="17"/>
      <c r="TFD205" s="17"/>
      <c r="TFE205" s="17"/>
      <c r="TFF205" s="17"/>
      <c r="TFG205" s="17"/>
      <c r="TFH205" s="17"/>
      <c r="TFI205" s="17"/>
      <c r="TFJ205" s="17"/>
      <c r="TFK205" s="17"/>
      <c r="TFL205" s="17"/>
      <c r="TFM205" s="17"/>
      <c r="TFN205" s="17"/>
      <c r="TFO205" s="17"/>
      <c r="TFP205" s="17"/>
      <c r="TFQ205" s="17"/>
      <c r="TFR205" s="17"/>
      <c r="TFS205" s="17"/>
      <c r="TFT205" s="17"/>
      <c r="TFU205" s="17"/>
      <c r="TFV205" s="17"/>
      <c r="TFW205" s="17"/>
      <c r="TFX205" s="17"/>
      <c r="TFY205" s="17"/>
      <c r="TFZ205" s="17"/>
      <c r="TGA205" s="17"/>
      <c r="TGB205" s="17"/>
      <c r="TGC205" s="17"/>
      <c r="TGD205" s="17"/>
      <c r="TGE205" s="17"/>
      <c r="TGF205" s="17"/>
      <c r="TGG205" s="17"/>
      <c r="TGH205" s="17"/>
      <c r="TGI205" s="17"/>
      <c r="TGJ205" s="17"/>
      <c r="TGK205" s="17"/>
      <c r="TGL205" s="17"/>
      <c r="TGM205" s="17"/>
      <c r="TGN205" s="17"/>
      <c r="TGO205" s="17"/>
      <c r="TGP205" s="17"/>
      <c r="TGQ205" s="17"/>
      <c r="TGR205" s="17"/>
      <c r="TGS205" s="17"/>
      <c r="TGT205" s="17"/>
      <c r="TGU205" s="17"/>
      <c r="TGV205" s="17"/>
      <c r="TGW205" s="17"/>
      <c r="TGX205" s="17"/>
      <c r="TGY205" s="17"/>
      <c r="TGZ205" s="17"/>
      <c r="THA205" s="17"/>
      <c r="THB205" s="17"/>
      <c r="THC205" s="17"/>
      <c r="THD205" s="17"/>
      <c r="THE205" s="17"/>
      <c r="THF205" s="17"/>
      <c r="THG205" s="17"/>
      <c r="THH205" s="17"/>
      <c r="THI205" s="17"/>
      <c r="THJ205" s="17"/>
      <c r="THK205" s="17"/>
      <c r="THL205" s="17"/>
      <c r="THM205" s="17"/>
      <c r="THN205" s="17"/>
      <c r="THO205" s="17"/>
      <c r="THP205" s="17"/>
      <c r="THQ205" s="17"/>
      <c r="THR205" s="17"/>
      <c r="THS205" s="17"/>
      <c r="THT205" s="17"/>
      <c r="THU205" s="17"/>
      <c r="THV205" s="17"/>
      <c r="THW205" s="17"/>
      <c r="THX205" s="17"/>
      <c r="THY205" s="17"/>
      <c r="THZ205" s="17"/>
      <c r="TIA205" s="17"/>
      <c r="TIB205" s="17"/>
      <c r="TIC205" s="17"/>
      <c r="TID205" s="17"/>
      <c r="TIE205" s="17"/>
      <c r="TIF205" s="17"/>
      <c r="TIG205" s="17"/>
      <c r="TIH205" s="17"/>
      <c r="TII205" s="17"/>
      <c r="TIJ205" s="17"/>
      <c r="TIK205" s="17"/>
      <c r="TIL205" s="17"/>
      <c r="TIM205" s="17"/>
      <c r="TIN205" s="17"/>
      <c r="TIO205" s="17"/>
      <c r="TIP205" s="17"/>
      <c r="TIQ205" s="17"/>
      <c r="TIR205" s="17"/>
      <c r="TIS205" s="17"/>
      <c r="TIT205" s="17"/>
      <c r="TIU205" s="17"/>
      <c r="TIV205" s="17"/>
      <c r="TIW205" s="17"/>
      <c r="TIX205" s="17"/>
      <c r="TIY205" s="17"/>
      <c r="TIZ205" s="17"/>
      <c r="TJA205" s="17"/>
      <c r="TJB205" s="17"/>
      <c r="TJC205" s="17"/>
      <c r="TJD205" s="17"/>
      <c r="TJE205" s="17"/>
      <c r="TJF205" s="17"/>
      <c r="TJG205" s="17"/>
      <c r="TJH205" s="17"/>
      <c r="TJI205" s="17"/>
      <c r="TJJ205" s="17"/>
      <c r="TJK205" s="17"/>
      <c r="TJL205" s="17"/>
      <c r="TJM205" s="17"/>
      <c r="TJN205" s="17"/>
      <c r="TJO205" s="17"/>
      <c r="TJP205" s="17"/>
      <c r="TJQ205" s="17"/>
      <c r="TJR205" s="17"/>
      <c r="TJS205" s="17"/>
      <c r="TJT205" s="17"/>
      <c r="TJU205" s="17"/>
      <c r="TJV205" s="17"/>
      <c r="TJW205" s="17"/>
      <c r="TJX205" s="17"/>
      <c r="TJY205" s="17"/>
      <c r="TJZ205" s="17"/>
      <c r="TKA205" s="17"/>
      <c r="TKB205" s="17"/>
      <c r="TKC205" s="17"/>
      <c r="TKD205" s="17"/>
      <c r="TKE205" s="17"/>
      <c r="TKF205" s="17"/>
      <c r="TKG205" s="17"/>
      <c r="TKH205" s="17"/>
      <c r="TKI205" s="17"/>
      <c r="TKJ205" s="17"/>
      <c r="TKK205" s="17"/>
      <c r="TKL205" s="17"/>
      <c r="TKM205" s="17"/>
      <c r="TKN205" s="17"/>
      <c r="TKO205" s="17"/>
      <c r="TKP205" s="17"/>
      <c r="TKQ205" s="17"/>
      <c r="TKR205" s="17"/>
      <c r="TKS205" s="17"/>
      <c r="TKT205" s="17"/>
      <c r="TKU205" s="17"/>
      <c r="TKV205" s="17"/>
      <c r="TKW205" s="17"/>
      <c r="TKX205" s="17"/>
      <c r="TKY205" s="17"/>
      <c r="TKZ205" s="17"/>
      <c r="TLA205" s="17"/>
      <c r="TLB205" s="17"/>
      <c r="TLC205" s="17"/>
      <c r="TLD205" s="17"/>
      <c r="TLE205" s="17"/>
      <c r="TLF205" s="17"/>
      <c r="TLG205" s="17"/>
      <c r="TLH205" s="17"/>
      <c r="TLI205" s="17"/>
      <c r="TLJ205" s="17"/>
      <c r="TLK205" s="17"/>
      <c r="TLL205" s="17"/>
      <c r="TLM205" s="17"/>
      <c r="TLN205" s="17"/>
      <c r="TLO205" s="17"/>
      <c r="TLP205" s="17"/>
      <c r="TLQ205" s="17"/>
      <c r="TLR205" s="17"/>
      <c r="TLS205" s="17"/>
      <c r="TLT205" s="17"/>
      <c r="TLU205" s="17"/>
      <c r="TLV205" s="17"/>
      <c r="TLW205" s="17"/>
      <c r="TLX205" s="17"/>
      <c r="TLY205" s="17"/>
      <c r="TLZ205" s="17"/>
      <c r="TMA205" s="17"/>
      <c r="TMB205" s="17"/>
      <c r="TMC205" s="17"/>
      <c r="TMD205" s="17"/>
      <c r="TME205" s="17"/>
      <c r="TMF205" s="17"/>
      <c r="TMG205" s="17"/>
      <c r="TMH205" s="17"/>
      <c r="TMI205" s="17"/>
      <c r="TMJ205" s="17"/>
      <c r="TMK205" s="17"/>
      <c r="TML205" s="17"/>
      <c r="TMM205" s="17"/>
      <c r="TMN205" s="17"/>
      <c r="TMO205" s="17"/>
      <c r="TMP205" s="17"/>
      <c r="TMQ205" s="17"/>
      <c r="TMR205" s="17"/>
      <c r="TMS205" s="17"/>
      <c r="TMT205" s="17"/>
      <c r="TMU205" s="17"/>
      <c r="TMV205" s="17"/>
      <c r="TMW205" s="17"/>
      <c r="TMX205" s="17"/>
      <c r="TMY205" s="17"/>
      <c r="TMZ205" s="17"/>
      <c r="TNA205" s="17"/>
      <c r="TNB205" s="17"/>
      <c r="TNC205" s="17"/>
      <c r="TND205" s="17"/>
      <c r="TNE205" s="17"/>
      <c r="TNF205" s="17"/>
      <c r="TNG205" s="17"/>
      <c r="TNH205" s="17"/>
      <c r="TNI205" s="17"/>
      <c r="TNJ205" s="17"/>
      <c r="TNK205" s="17"/>
      <c r="TNL205" s="17"/>
      <c r="TNM205" s="17"/>
      <c r="TNN205" s="17"/>
      <c r="TNO205" s="17"/>
      <c r="TNP205" s="17"/>
      <c r="TNQ205" s="17"/>
      <c r="TNR205" s="17"/>
      <c r="TNS205" s="17"/>
      <c r="TNT205" s="17"/>
      <c r="TNU205" s="17"/>
      <c r="TNV205" s="17"/>
      <c r="TNW205" s="17"/>
      <c r="TNX205" s="17"/>
      <c r="TNY205" s="17"/>
      <c r="TNZ205" s="17"/>
      <c r="TOA205" s="17"/>
      <c r="TOB205" s="17"/>
      <c r="TOC205" s="17"/>
      <c r="TOD205" s="17"/>
      <c r="TOE205" s="17"/>
      <c r="TOF205" s="17"/>
      <c r="TOG205" s="17"/>
      <c r="TOH205" s="17"/>
      <c r="TOI205" s="17"/>
      <c r="TOJ205" s="17"/>
      <c r="TOK205" s="17"/>
      <c r="TOL205" s="17"/>
      <c r="TOM205" s="17"/>
      <c r="TON205" s="17"/>
      <c r="TOO205" s="17"/>
      <c r="TOP205" s="17"/>
      <c r="TOQ205" s="17"/>
      <c r="TOR205" s="17"/>
      <c r="TOS205" s="17"/>
      <c r="TOT205" s="17"/>
      <c r="TOU205" s="17"/>
      <c r="TOV205" s="17"/>
      <c r="TOW205" s="17"/>
      <c r="TOX205" s="17"/>
      <c r="TOY205" s="17"/>
      <c r="TOZ205" s="17"/>
      <c r="TPA205" s="17"/>
      <c r="TPB205" s="17"/>
      <c r="TPC205" s="17"/>
      <c r="TPD205" s="17"/>
      <c r="TPE205" s="17"/>
      <c r="TPF205" s="17"/>
      <c r="TPG205" s="17"/>
      <c r="TPH205" s="17"/>
      <c r="TPI205" s="17"/>
      <c r="TPJ205" s="17"/>
      <c r="TPK205" s="17"/>
      <c r="TPL205" s="17"/>
      <c r="TPM205" s="17"/>
      <c r="TPN205" s="17"/>
      <c r="TPO205" s="17"/>
      <c r="TPP205" s="17"/>
      <c r="TPQ205" s="17"/>
      <c r="TPR205" s="17"/>
      <c r="TPS205" s="17"/>
      <c r="TPT205" s="17"/>
      <c r="TPU205" s="17"/>
      <c r="TPV205" s="17"/>
      <c r="TPW205" s="17"/>
      <c r="TPX205" s="17"/>
      <c r="TPY205" s="17"/>
      <c r="TPZ205" s="17"/>
      <c r="TQA205" s="17"/>
      <c r="TQB205" s="17"/>
      <c r="TQC205" s="17"/>
      <c r="TQD205" s="17"/>
      <c r="TQE205" s="17"/>
      <c r="TQF205" s="17"/>
      <c r="TQG205" s="17"/>
      <c r="TQH205" s="17"/>
      <c r="TQI205" s="17"/>
      <c r="TQJ205" s="17"/>
      <c r="TQK205" s="17"/>
      <c r="TQL205" s="17"/>
      <c r="TQM205" s="17"/>
      <c r="TQN205" s="17"/>
      <c r="TQO205" s="17"/>
      <c r="TQP205" s="17"/>
      <c r="TQQ205" s="17"/>
      <c r="TQR205" s="17"/>
      <c r="TQS205" s="17"/>
      <c r="TQT205" s="17"/>
      <c r="TQU205" s="17"/>
      <c r="TQV205" s="17"/>
      <c r="TQW205" s="17"/>
      <c r="TQX205" s="17"/>
      <c r="TQY205" s="17"/>
      <c r="TQZ205" s="17"/>
      <c r="TRA205" s="17"/>
      <c r="TRB205" s="17"/>
      <c r="TRC205" s="17"/>
      <c r="TRD205" s="17"/>
      <c r="TRE205" s="17"/>
      <c r="TRF205" s="17"/>
      <c r="TRG205" s="17"/>
      <c r="TRH205" s="17"/>
      <c r="TRI205" s="17"/>
      <c r="TRJ205" s="17"/>
      <c r="TRK205" s="17"/>
      <c r="TRL205" s="17"/>
      <c r="TRM205" s="17"/>
      <c r="TRN205" s="17"/>
      <c r="TRO205" s="17"/>
      <c r="TRP205" s="17"/>
      <c r="TRQ205" s="17"/>
      <c r="TRR205" s="17"/>
      <c r="TRS205" s="17"/>
      <c r="TRT205" s="17"/>
      <c r="TRU205" s="17"/>
      <c r="TRV205" s="17"/>
      <c r="TRW205" s="17"/>
      <c r="TRX205" s="17"/>
      <c r="TRY205" s="17"/>
      <c r="TRZ205" s="17"/>
      <c r="TSA205" s="17"/>
      <c r="TSB205" s="17"/>
      <c r="TSC205" s="17"/>
      <c r="TSD205" s="17"/>
      <c r="TSE205" s="17"/>
      <c r="TSF205" s="17"/>
      <c r="TSG205" s="17"/>
      <c r="TSH205" s="17"/>
      <c r="TSI205" s="17"/>
      <c r="TSJ205" s="17"/>
      <c r="TSK205" s="17"/>
      <c r="TSL205" s="17"/>
      <c r="TSM205" s="17"/>
      <c r="TSN205" s="17"/>
      <c r="TSO205" s="17"/>
      <c r="TSP205" s="17"/>
      <c r="TSQ205" s="17"/>
      <c r="TSR205" s="17"/>
      <c r="TSS205" s="17"/>
      <c r="TST205" s="17"/>
      <c r="TSU205" s="17"/>
      <c r="TSV205" s="17"/>
      <c r="TSW205" s="17"/>
      <c r="TSX205" s="17"/>
      <c r="TSY205" s="17"/>
      <c r="TSZ205" s="17"/>
      <c r="TTA205" s="17"/>
      <c r="TTB205" s="17"/>
      <c r="TTC205" s="17"/>
      <c r="TTD205" s="17"/>
      <c r="TTE205" s="17"/>
      <c r="TTF205" s="17"/>
      <c r="TTG205" s="17"/>
      <c r="TTH205" s="17"/>
      <c r="TTI205" s="17"/>
      <c r="TTJ205" s="17"/>
      <c r="TTK205" s="17"/>
      <c r="TTL205" s="17"/>
      <c r="TTM205" s="17"/>
      <c r="TTN205" s="17"/>
      <c r="TTO205" s="17"/>
      <c r="TTP205" s="17"/>
      <c r="TTQ205" s="17"/>
      <c r="TTR205" s="17"/>
      <c r="TTS205" s="17"/>
      <c r="TTT205" s="17"/>
      <c r="TTU205" s="17"/>
      <c r="TTV205" s="17"/>
      <c r="TTW205" s="17"/>
      <c r="TTX205" s="17"/>
      <c r="TTY205" s="17"/>
      <c r="TTZ205" s="17"/>
      <c r="TUA205" s="17"/>
      <c r="TUB205" s="17"/>
      <c r="TUC205" s="17"/>
      <c r="TUD205" s="17"/>
      <c r="TUE205" s="17"/>
      <c r="TUF205" s="17"/>
      <c r="TUG205" s="17"/>
      <c r="TUH205" s="17"/>
      <c r="TUI205" s="17"/>
      <c r="TUJ205" s="17"/>
      <c r="TUK205" s="17"/>
      <c r="TUL205" s="17"/>
      <c r="TUM205" s="17"/>
      <c r="TUN205" s="17"/>
      <c r="TUO205" s="17"/>
      <c r="TUP205" s="17"/>
      <c r="TUQ205" s="17"/>
      <c r="TUR205" s="17"/>
      <c r="TUS205" s="17"/>
      <c r="TUT205" s="17"/>
      <c r="TUU205" s="17"/>
      <c r="TUV205" s="17"/>
      <c r="TUW205" s="17"/>
      <c r="TUX205" s="17"/>
      <c r="TUY205" s="17"/>
      <c r="TUZ205" s="17"/>
      <c r="TVA205" s="17"/>
      <c r="TVB205" s="17"/>
      <c r="TVC205" s="17"/>
      <c r="TVD205" s="17"/>
      <c r="TVE205" s="17"/>
      <c r="TVF205" s="17"/>
      <c r="TVG205" s="17"/>
      <c r="TVH205" s="17"/>
      <c r="TVI205" s="17"/>
      <c r="TVJ205" s="17"/>
      <c r="TVK205" s="17"/>
      <c r="TVL205" s="17"/>
      <c r="TVM205" s="17"/>
      <c r="TVN205" s="17"/>
      <c r="TVO205" s="17"/>
      <c r="TVP205" s="17"/>
      <c r="TVQ205" s="17"/>
      <c r="TVR205" s="17"/>
      <c r="TVS205" s="17"/>
      <c r="TVT205" s="17"/>
      <c r="TVU205" s="17"/>
      <c r="TVV205" s="17"/>
      <c r="TVW205" s="17"/>
      <c r="TVX205" s="17"/>
      <c r="TVY205" s="17"/>
      <c r="TVZ205" s="17"/>
      <c r="TWA205" s="17"/>
      <c r="TWB205" s="17"/>
      <c r="TWC205" s="17"/>
      <c r="TWD205" s="17"/>
      <c r="TWE205" s="17"/>
      <c r="TWF205" s="17"/>
      <c r="TWG205" s="17"/>
      <c r="TWH205" s="17"/>
      <c r="TWI205" s="17"/>
      <c r="TWJ205" s="17"/>
      <c r="TWK205" s="17"/>
      <c r="TWL205" s="17"/>
      <c r="TWM205" s="17"/>
      <c r="TWN205" s="17"/>
      <c r="TWO205" s="17"/>
      <c r="TWP205" s="17"/>
      <c r="TWQ205" s="17"/>
      <c r="TWR205" s="17"/>
      <c r="TWS205" s="17"/>
      <c r="TWT205" s="17"/>
      <c r="TWU205" s="17"/>
      <c r="TWV205" s="17"/>
      <c r="TWW205" s="17"/>
      <c r="TWX205" s="17"/>
      <c r="TWY205" s="17"/>
      <c r="TWZ205" s="17"/>
      <c r="TXA205" s="17"/>
      <c r="TXB205" s="17"/>
      <c r="TXC205" s="17"/>
      <c r="TXD205" s="17"/>
      <c r="TXE205" s="17"/>
      <c r="TXF205" s="17"/>
      <c r="TXG205" s="17"/>
      <c r="TXH205" s="17"/>
      <c r="TXI205" s="17"/>
      <c r="TXJ205" s="17"/>
      <c r="TXK205" s="17"/>
      <c r="TXL205" s="17"/>
      <c r="TXM205" s="17"/>
      <c r="TXN205" s="17"/>
      <c r="TXO205" s="17"/>
      <c r="TXP205" s="17"/>
      <c r="TXQ205" s="17"/>
      <c r="TXR205" s="17"/>
      <c r="TXS205" s="17"/>
      <c r="TXT205" s="17"/>
      <c r="TXU205" s="17"/>
      <c r="TXV205" s="17"/>
      <c r="TXW205" s="17"/>
      <c r="TXX205" s="17"/>
      <c r="TXY205" s="17"/>
      <c r="TXZ205" s="17"/>
      <c r="TYA205" s="17"/>
      <c r="TYB205" s="17"/>
      <c r="TYC205" s="17"/>
      <c r="TYD205" s="17"/>
      <c r="TYE205" s="17"/>
      <c r="TYF205" s="17"/>
      <c r="TYG205" s="17"/>
      <c r="TYH205" s="17"/>
      <c r="TYI205" s="17"/>
      <c r="TYJ205" s="17"/>
      <c r="TYK205" s="17"/>
      <c r="TYL205" s="17"/>
      <c r="TYM205" s="17"/>
      <c r="TYN205" s="17"/>
      <c r="TYO205" s="17"/>
      <c r="TYP205" s="17"/>
      <c r="TYQ205" s="17"/>
      <c r="TYR205" s="17"/>
      <c r="TYS205" s="17"/>
      <c r="TYT205" s="17"/>
      <c r="TYU205" s="17"/>
      <c r="TYV205" s="17"/>
      <c r="TYW205" s="17"/>
      <c r="TYX205" s="17"/>
      <c r="TYY205" s="17"/>
      <c r="TYZ205" s="17"/>
      <c r="TZA205" s="17"/>
      <c r="TZB205" s="17"/>
      <c r="TZC205" s="17"/>
      <c r="TZD205" s="17"/>
      <c r="TZE205" s="17"/>
      <c r="TZF205" s="17"/>
      <c r="TZG205" s="17"/>
      <c r="TZH205" s="17"/>
      <c r="TZI205" s="17"/>
      <c r="TZJ205" s="17"/>
      <c r="TZK205" s="17"/>
      <c r="TZL205" s="17"/>
      <c r="TZM205" s="17"/>
      <c r="TZN205" s="17"/>
      <c r="TZO205" s="17"/>
      <c r="TZP205" s="17"/>
      <c r="TZQ205" s="17"/>
      <c r="TZR205" s="17"/>
      <c r="TZS205" s="17"/>
      <c r="TZT205" s="17"/>
      <c r="TZU205" s="17"/>
      <c r="TZV205" s="17"/>
      <c r="TZW205" s="17"/>
      <c r="TZX205" s="17"/>
      <c r="TZY205" s="17"/>
      <c r="TZZ205" s="17"/>
      <c r="UAA205" s="17"/>
      <c r="UAB205" s="17"/>
      <c r="UAC205" s="17"/>
      <c r="UAD205" s="17"/>
      <c r="UAE205" s="17"/>
      <c r="UAF205" s="17"/>
      <c r="UAG205" s="17"/>
      <c r="UAH205" s="17"/>
      <c r="UAI205" s="17"/>
      <c r="UAJ205" s="17"/>
      <c r="UAK205" s="17"/>
      <c r="UAL205" s="17"/>
      <c r="UAM205" s="17"/>
      <c r="UAN205" s="17"/>
      <c r="UAO205" s="17"/>
      <c r="UAP205" s="17"/>
      <c r="UAQ205" s="17"/>
      <c r="UAR205" s="17"/>
      <c r="UAS205" s="17"/>
      <c r="UAT205" s="17"/>
      <c r="UAU205" s="17"/>
      <c r="UAV205" s="17"/>
      <c r="UAW205" s="17"/>
      <c r="UAX205" s="17"/>
      <c r="UAY205" s="17"/>
      <c r="UAZ205" s="17"/>
      <c r="UBA205" s="17"/>
      <c r="UBB205" s="17"/>
      <c r="UBC205" s="17"/>
      <c r="UBD205" s="17"/>
      <c r="UBE205" s="17"/>
      <c r="UBF205" s="17"/>
      <c r="UBG205" s="17"/>
      <c r="UBH205" s="17"/>
      <c r="UBI205" s="17"/>
      <c r="UBJ205" s="17"/>
      <c r="UBK205" s="17"/>
      <c r="UBL205" s="17"/>
      <c r="UBM205" s="17"/>
      <c r="UBN205" s="17"/>
      <c r="UBO205" s="17"/>
      <c r="UBP205" s="17"/>
      <c r="UBQ205" s="17"/>
      <c r="UBR205" s="17"/>
      <c r="UBS205" s="17"/>
      <c r="UBT205" s="17"/>
      <c r="UBU205" s="17"/>
      <c r="UBV205" s="17"/>
      <c r="UBW205" s="17"/>
      <c r="UBX205" s="17"/>
      <c r="UBY205" s="17"/>
      <c r="UBZ205" s="17"/>
      <c r="UCA205" s="17"/>
      <c r="UCB205" s="17"/>
      <c r="UCC205" s="17"/>
      <c r="UCD205" s="17"/>
      <c r="UCE205" s="17"/>
      <c r="UCF205" s="17"/>
      <c r="UCG205" s="17"/>
      <c r="UCH205" s="17"/>
      <c r="UCI205" s="17"/>
      <c r="UCJ205" s="17"/>
      <c r="UCK205" s="17"/>
      <c r="UCL205" s="17"/>
      <c r="UCM205" s="17"/>
      <c r="UCN205" s="17"/>
      <c r="UCO205" s="17"/>
      <c r="UCP205" s="17"/>
      <c r="UCQ205" s="17"/>
      <c r="UCR205" s="17"/>
      <c r="UCS205" s="17"/>
      <c r="UCT205" s="17"/>
      <c r="UCU205" s="17"/>
      <c r="UCV205" s="17"/>
      <c r="UCW205" s="17"/>
      <c r="UCX205" s="17"/>
      <c r="UCY205" s="17"/>
      <c r="UCZ205" s="17"/>
      <c r="UDA205" s="17"/>
      <c r="UDB205" s="17"/>
      <c r="UDC205" s="17"/>
      <c r="UDD205" s="17"/>
      <c r="UDE205" s="17"/>
      <c r="UDF205" s="17"/>
      <c r="UDG205" s="17"/>
      <c r="UDH205" s="17"/>
      <c r="UDI205" s="17"/>
      <c r="UDJ205" s="17"/>
      <c r="UDK205" s="17"/>
      <c r="UDL205" s="17"/>
      <c r="UDM205" s="17"/>
      <c r="UDN205" s="17"/>
      <c r="UDO205" s="17"/>
      <c r="UDP205" s="17"/>
      <c r="UDQ205" s="17"/>
      <c r="UDR205" s="17"/>
      <c r="UDS205" s="17"/>
      <c r="UDT205" s="17"/>
      <c r="UDU205" s="17"/>
      <c r="UDV205" s="17"/>
      <c r="UDW205" s="17"/>
      <c r="UDX205" s="17"/>
      <c r="UDY205" s="17"/>
      <c r="UDZ205" s="17"/>
      <c r="UEA205" s="17"/>
      <c r="UEB205" s="17"/>
      <c r="UEC205" s="17"/>
      <c r="UED205" s="17"/>
      <c r="UEE205" s="17"/>
      <c r="UEF205" s="17"/>
      <c r="UEG205" s="17"/>
      <c r="UEH205" s="17"/>
      <c r="UEI205" s="17"/>
      <c r="UEJ205" s="17"/>
      <c r="UEK205" s="17"/>
      <c r="UEL205" s="17"/>
      <c r="UEM205" s="17"/>
      <c r="UEN205" s="17"/>
      <c r="UEO205" s="17"/>
      <c r="UEP205" s="17"/>
      <c r="UEQ205" s="17"/>
      <c r="UER205" s="17"/>
      <c r="UES205" s="17"/>
      <c r="UET205" s="17"/>
      <c r="UEU205" s="17"/>
      <c r="UEV205" s="17"/>
      <c r="UEW205" s="17"/>
      <c r="UEX205" s="17"/>
      <c r="UEY205" s="17"/>
      <c r="UEZ205" s="17"/>
      <c r="UFA205" s="17"/>
      <c r="UFB205" s="17"/>
      <c r="UFC205" s="17"/>
      <c r="UFD205" s="17"/>
      <c r="UFE205" s="17"/>
      <c r="UFF205" s="17"/>
      <c r="UFG205" s="17"/>
      <c r="UFH205" s="17"/>
      <c r="UFI205" s="17"/>
      <c r="UFJ205" s="17"/>
      <c r="UFK205" s="17"/>
      <c r="UFL205" s="17"/>
      <c r="UFM205" s="17"/>
      <c r="UFN205" s="17"/>
      <c r="UFO205" s="17"/>
      <c r="UFP205" s="17"/>
      <c r="UFQ205" s="17"/>
      <c r="UFR205" s="17"/>
      <c r="UFS205" s="17"/>
      <c r="UFT205" s="17"/>
      <c r="UFU205" s="17"/>
      <c r="UFV205" s="17"/>
      <c r="UFW205" s="17"/>
      <c r="UFX205" s="17"/>
      <c r="UFY205" s="17"/>
      <c r="UFZ205" s="17"/>
      <c r="UGA205" s="17"/>
      <c r="UGB205" s="17"/>
      <c r="UGC205" s="17"/>
      <c r="UGD205" s="17"/>
      <c r="UGE205" s="17"/>
      <c r="UGF205" s="17"/>
      <c r="UGG205" s="17"/>
      <c r="UGH205" s="17"/>
      <c r="UGI205" s="17"/>
      <c r="UGJ205" s="17"/>
      <c r="UGK205" s="17"/>
      <c r="UGL205" s="17"/>
      <c r="UGM205" s="17"/>
      <c r="UGN205" s="17"/>
      <c r="UGO205" s="17"/>
      <c r="UGP205" s="17"/>
      <c r="UGQ205" s="17"/>
      <c r="UGR205" s="17"/>
      <c r="UGS205" s="17"/>
      <c r="UGT205" s="17"/>
      <c r="UGU205" s="17"/>
      <c r="UGV205" s="17"/>
      <c r="UGW205" s="17"/>
      <c r="UGX205" s="17"/>
      <c r="UGY205" s="17"/>
      <c r="UGZ205" s="17"/>
      <c r="UHA205" s="17"/>
      <c r="UHB205" s="17"/>
      <c r="UHC205" s="17"/>
      <c r="UHD205" s="17"/>
      <c r="UHE205" s="17"/>
      <c r="UHF205" s="17"/>
      <c r="UHG205" s="17"/>
      <c r="UHH205" s="17"/>
      <c r="UHI205" s="17"/>
      <c r="UHJ205" s="17"/>
      <c r="UHK205" s="17"/>
      <c r="UHL205" s="17"/>
      <c r="UHM205" s="17"/>
      <c r="UHN205" s="17"/>
      <c r="UHO205" s="17"/>
      <c r="UHP205" s="17"/>
      <c r="UHQ205" s="17"/>
      <c r="UHR205" s="17"/>
      <c r="UHS205" s="17"/>
      <c r="UHT205" s="17"/>
      <c r="UHU205" s="17"/>
      <c r="UHV205" s="17"/>
      <c r="UHW205" s="17"/>
      <c r="UHX205" s="17"/>
      <c r="UHY205" s="17"/>
      <c r="UHZ205" s="17"/>
      <c r="UIA205" s="17"/>
      <c r="UIB205" s="17"/>
      <c r="UIC205" s="17"/>
      <c r="UID205" s="17"/>
      <c r="UIE205" s="17"/>
      <c r="UIF205" s="17"/>
      <c r="UIG205" s="17"/>
      <c r="UIH205" s="17"/>
      <c r="UII205" s="17"/>
      <c r="UIJ205" s="17"/>
      <c r="UIK205" s="17"/>
      <c r="UIL205" s="17"/>
      <c r="UIM205" s="17"/>
      <c r="UIN205" s="17"/>
      <c r="UIO205" s="17"/>
      <c r="UIP205" s="17"/>
      <c r="UIQ205" s="17"/>
      <c r="UIR205" s="17"/>
      <c r="UIS205" s="17"/>
      <c r="UIT205" s="17"/>
      <c r="UIU205" s="17"/>
      <c r="UIV205" s="17"/>
      <c r="UIW205" s="17"/>
      <c r="UIX205" s="17"/>
      <c r="UIY205" s="17"/>
      <c r="UIZ205" s="17"/>
      <c r="UJA205" s="17"/>
      <c r="UJB205" s="17"/>
      <c r="UJC205" s="17"/>
      <c r="UJD205" s="17"/>
      <c r="UJE205" s="17"/>
      <c r="UJF205" s="17"/>
      <c r="UJG205" s="17"/>
      <c r="UJH205" s="17"/>
      <c r="UJI205" s="17"/>
      <c r="UJJ205" s="17"/>
      <c r="UJK205" s="17"/>
      <c r="UJL205" s="17"/>
      <c r="UJM205" s="17"/>
      <c r="UJN205" s="17"/>
      <c r="UJO205" s="17"/>
      <c r="UJP205" s="17"/>
      <c r="UJQ205" s="17"/>
      <c r="UJR205" s="17"/>
      <c r="UJS205" s="17"/>
      <c r="UJT205" s="17"/>
      <c r="UJU205" s="17"/>
      <c r="UJV205" s="17"/>
      <c r="UJW205" s="17"/>
      <c r="UJX205" s="17"/>
      <c r="UJY205" s="17"/>
      <c r="UJZ205" s="17"/>
      <c r="UKA205" s="17"/>
      <c r="UKB205" s="17"/>
      <c r="UKC205" s="17"/>
      <c r="UKD205" s="17"/>
      <c r="UKE205" s="17"/>
      <c r="UKF205" s="17"/>
      <c r="UKG205" s="17"/>
      <c r="UKH205" s="17"/>
      <c r="UKI205" s="17"/>
      <c r="UKJ205" s="17"/>
      <c r="UKK205" s="17"/>
      <c r="UKL205" s="17"/>
      <c r="UKM205" s="17"/>
      <c r="UKN205" s="17"/>
      <c r="UKO205" s="17"/>
      <c r="UKP205" s="17"/>
      <c r="UKQ205" s="17"/>
      <c r="UKR205" s="17"/>
      <c r="UKS205" s="17"/>
      <c r="UKT205" s="17"/>
      <c r="UKU205" s="17"/>
      <c r="UKV205" s="17"/>
      <c r="UKW205" s="17"/>
      <c r="UKX205" s="17"/>
      <c r="UKY205" s="17"/>
      <c r="UKZ205" s="17"/>
      <c r="ULA205" s="17"/>
      <c r="ULB205" s="17"/>
      <c r="ULC205" s="17"/>
      <c r="ULD205" s="17"/>
      <c r="ULE205" s="17"/>
      <c r="ULF205" s="17"/>
      <c r="ULG205" s="17"/>
      <c r="ULH205" s="17"/>
      <c r="ULI205" s="17"/>
      <c r="ULJ205" s="17"/>
      <c r="ULK205" s="17"/>
      <c r="ULL205" s="17"/>
      <c r="ULM205" s="17"/>
      <c r="ULN205" s="17"/>
      <c r="ULO205" s="17"/>
      <c r="ULP205" s="17"/>
      <c r="ULQ205" s="17"/>
      <c r="ULR205" s="17"/>
      <c r="ULS205" s="17"/>
      <c r="ULT205" s="17"/>
      <c r="ULU205" s="17"/>
      <c r="ULV205" s="17"/>
      <c r="ULW205" s="17"/>
      <c r="ULX205" s="17"/>
      <c r="ULY205" s="17"/>
      <c r="ULZ205" s="17"/>
      <c r="UMA205" s="17"/>
      <c r="UMB205" s="17"/>
      <c r="UMC205" s="17"/>
      <c r="UMD205" s="17"/>
      <c r="UME205" s="17"/>
      <c r="UMF205" s="17"/>
      <c r="UMG205" s="17"/>
      <c r="UMH205" s="17"/>
      <c r="UMI205" s="17"/>
      <c r="UMJ205" s="17"/>
      <c r="UMK205" s="17"/>
      <c r="UML205" s="17"/>
      <c r="UMM205" s="17"/>
      <c r="UMN205" s="17"/>
      <c r="UMO205" s="17"/>
      <c r="UMP205" s="17"/>
      <c r="UMQ205" s="17"/>
      <c r="UMR205" s="17"/>
      <c r="UMS205" s="17"/>
      <c r="UMT205" s="17"/>
      <c r="UMU205" s="17"/>
      <c r="UMV205" s="17"/>
      <c r="UMW205" s="17"/>
      <c r="UMX205" s="17"/>
      <c r="UMY205" s="17"/>
      <c r="UMZ205" s="17"/>
      <c r="UNA205" s="17"/>
      <c r="UNB205" s="17"/>
      <c r="UNC205" s="17"/>
      <c r="UND205" s="17"/>
      <c r="UNE205" s="17"/>
      <c r="UNF205" s="17"/>
      <c r="UNG205" s="17"/>
      <c r="UNH205" s="17"/>
      <c r="UNI205" s="17"/>
      <c r="UNJ205" s="17"/>
      <c r="UNK205" s="17"/>
      <c r="UNL205" s="17"/>
      <c r="UNM205" s="17"/>
      <c r="UNN205" s="17"/>
      <c r="UNO205" s="17"/>
      <c r="UNP205" s="17"/>
      <c r="UNQ205" s="17"/>
      <c r="UNR205" s="17"/>
      <c r="UNS205" s="17"/>
      <c r="UNT205" s="17"/>
      <c r="UNU205" s="17"/>
      <c r="UNV205" s="17"/>
      <c r="UNW205" s="17"/>
      <c r="UNX205" s="17"/>
      <c r="UNY205" s="17"/>
      <c r="UNZ205" s="17"/>
      <c r="UOA205" s="17"/>
      <c r="UOB205" s="17"/>
      <c r="UOC205" s="17"/>
      <c r="UOD205" s="17"/>
      <c r="UOE205" s="17"/>
      <c r="UOF205" s="17"/>
      <c r="UOG205" s="17"/>
      <c r="UOH205" s="17"/>
      <c r="UOI205" s="17"/>
      <c r="UOJ205" s="17"/>
      <c r="UOK205" s="17"/>
      <c r="UOL205" s="17"/>
      <c r="UOM205" s="17"/>
      <c r="UON205" s="17"/>
      <c r="UOO205" s="17"/>
      <c r="UOP205" s="17"/>
      <c r="UOQ205" s="17"/>
      <c r="UOR205" s="17"/>
      <c r="UOS205" s="17"/>
      <c r="UOT205" s="17"/>
      <c r="UOU205" s="17"/>
      <c r="UOV205" s="17"/>
      <c r="UOW205" s="17"/>
      <c r="UOX205" s="17"/>
      <c r="UOY205" s="17"/>
      <c r="UOZ205" s="17"/>
      <c r="UPA205" s="17"/>
      <c r="UPB205" s="17"/>
      <c r="UPC205" s="17"/>
      <c r="UPD205" s="17"/>
      <c r="UPE205" s="17"/>
      <c r="UPF205" s="17"/>
      <c r="UPG205" s="17"/>
      <c r="UPH205" s="17"/>
      <c r="UPI205" s="17"/>
      <c r="UPJ205" s="17"/>
      <c r="UPK205" s="17"/>
      <c r="UPL205" s="17"/>
      <c r="UPM205" s="17"/>
      <c r="UPN205" s="17"/>
      <c r="UPO205" s="17"/>
      <c r="UPP205" s="17"/>
      <c r="UPQ205" s="17"/>
      <c r="UPR205" s="17"/>
      <c r="UPS205" s="17"/>
      <c r="UPT205" s="17"/>
      <c r="UPU205" s="17"/>
      <c r="UPV205" s="17"/>
      <c r="UPW205" s="17"/>
      <c r="UPX205" s="17"/>
      <c r="UPY205" s="17"/>
      <c r="UPZ205" s="17"/>
      <c r="UQA205" s="17"/>
      <c r="UQB205" s="17"/>
      <c r="UQC205" s="17"/>
      <c r="UQD205" s="17"/>
      <c r="UQE205" s="17"/>
      <c r="UQF205" s="17"/>
      <c r="UQG205" s="17"/>
      <c r="UQH205" s="17"/>
      <c r="UQI205" s="17"/>
      <c r="UQJ205" s="17"/>
      <c r="UQK205" s="17"/>
      <c r="UQL205" s="17"/>
      <c r="UQM205" s="17"/>
      <c r="UQN205" s="17"/>
      <c r="UQO205" s="17"/>
      <c r="UQP205" s="17"/>
      <c r="UQQ205" s="17"/>
      <c r="UQR205" s="17"/>
      <c r="UQS205" s="17"/>
      <c r="UQT205" s="17"/>
      <c r="UQU205" s="17"/>
      <c r="UQV205" s="17"/>
      <c r="UQW205" s="17"/>
      <c r="UQX205" s="17"/>
      <c r="UQY205" s="17"/>
      <c r="UQZ205" s="17"/>
      <c r="URA205" s="17"/>
      <c r="URB205" s="17"/>
      <c r="URC205" s="17"/>
      <c r="URD205" s="17"/>
      <c r="URE205" s="17"/>
      <c r="URF205" s="17"/>
      <c r="URG205" s="17"/>
      <c r="URH205" s="17"/>
      <c r="URI205" s="17"/>
      <c r="URJ205" s="17"/>
      <c r="URK205" s="17"/>
      <c r="URL205" s="17"/>
      <c r="URM205" s="17"/>
      <c r="URN205" s="17"/>
      <c r="URO205" s="17"/>
      <c r="URP205" s="17"/>
      <c r="URQ205" s="17"/>
      <c r="URR205" s="17"/>
      <c r="URS205" s="17"/>
      <c r="URT205" s="17"/>
      <c r="URU205" s="17"/>
      <c r="URV205" s="17"/>
      <c r="URW205" s="17"/>
      <c r="URX205" s="17"/>
      <c r="URY205" s="17"/>
      <c r="URZ205" s="17"/>
      <c r="USA205" s="17"/>
      <c r="USB205" s="17"/>
      <c r="USC205" s="17"/>
      <c r="USD205" s="17"/>
      <c r="USE205" s="17"/>
      <c r="USF205" s="17"/>
      <c r="USG205" s="17"/>
      <c r="USH205" s="17"/>
      <c r="USI205" s="17"/>
      <c r="USJ205" s="17"/>
      <c r="USK205" s="17"/>
      <c r="USL205" s="17"/>
      <c r="USM205" s="17"/>
      <c r="USN205" s="17"/>
      <c r="USO205" s="17"/>
      <c r="USP205" s="17"/>
      <c r="USQ205" s="17"/>
      <c r="USR205" s="17"/>
      <c r="USS205" s="17"/>
      <c r="UST205" s="17"/>
      <c r="USU205" s="17"/>
      <c r="USV205" s="17"/>
      <c r="USW205" s="17"/>
      <c r="USX205" s="17"/>
      <c r="USY205" s="17"/>
      <c r="USZ205" s="17"/>
      <c r="UTA205" s="17"/>
      <c r="UTB205" s="17"/>
      <c r="UTC205" s="17"/>
      <c r="UTD205" s="17"/>
      <c r="UTE205" s="17"/>
      <c r="UTF205" s="17"/>
      <c r="UTG205" s="17"/>
      <c r="UTH205" s="17"/>
      <c r="UTI205" s="17"/>
      <c r="UTJ205" s="17"/>
      <c r="UTK205" s="17"/>
      <c r="UTL205" s="17"/>
      <c r="UTM205" s="17"/>
      <c r="UTN205" s="17"/>
      <c r="UTO205" s="17"/>
      <c r="UTP205" s="17"/>
      <c r="UTQ205" s="17"/>
      <c r="UTR205" s="17"/>
      <c r="UTS205" s="17"/>
      <c r="UTT205" s="17"/>
      <c r="UTU205" s="17"/>
      <c r="UTV205" s="17"/>
      <c r="UTW205" s="17"/>
      <c r="UTX205" s="17"/>
      <c r="UTY205" s="17"/>
      <c r="UTZ205" s="17"/>
      <c r="UUA205" s="17"/>
      <c r="UUB205" s="17"/>
      <c r="UUC205" s="17"/>
      <c r="UUD205" s="17"/>
      <c r="UUE205" s="17"/>
      <c r="UUF205" s="17"/>
      <c r="UUG205" s="17"/>
      <c r="UUH205" s="17"/>
      <c r="UUI205" s="17"/>
      <c r="UUJ205" s="17"/>
      <c r="UUK205" s="17"/>
      <c r="UUL205" s="17"/>
      <c r="UUM205" s="17"/>
      <c r="UUN205" s="17"/>
      <c r="UUO205" s="17"/>
      <c r="UUP205" s="17"/>
      <c r="UUQ205" s="17"/>
      <c r="UUR205" s="17"/>
      <c r="UUS205" s="17"/>
      <c r="UUT205" s="17"/>
      <c r="UUU205" s="17"/>
      <c r="UUV205" s="17"/>
      <c r="UUW205" s="17"/>
      <c r="UUX205" s="17"/>
      <c r="UUY205" s="17"/>
      <c r="UUZ205" s="17"/>
      <c r="UVA205" s="17"/>
      <c r="UVB205" s="17"/>
      <c r="UVC205" s="17"/>
      <c r="UVD205" s="17"/>
      <c r="UVE205" s="17"/>
      <c r="UVF205" s="17"/>
      <c r="UVG205" s="17"/>
      <c r="UVH205" s="17"/>
      <c r="UVI205" s="17"/>
      <c r="UVJ205" s="17"/>
      <c r="UVK205" s="17"/>
      <c r="UVL205" s="17"/>
      <c r="UVM205" s="17"/>
      <c r="UVN205" s="17"/>
      <c r="UVO205" s="17"/>
      <c r="UVP205" s="17"/>
      <c r="UVQ205" s="17"/>
      <c r="UVR205" s="17"/>
      <c r="UVS205" s="17"/>
      <c r="UVT205" s="17"/>
      <c r="UVU205" s="17"/>
      <c r="UVV205" s="17"/>
      <c r="UVW205" s="17"/>
      <c r="UVX205" s="17"/>
      <c r="UVY205" s="17"/>
      <c r="UVZ205" s="17"/>
      <c r="UWA205" s="17"/>
      <c r="UWB205" s="17"/>
      <c r="UWC205" s="17"/>
      <c r="UWD205" s="17"/>
      <c r="UWE205" s="17"/>
      <c r="UWF205" s="17"/>
      <c r="UWG205" s="17"/>
      <c r="UWH205" s="17"/>
      <c r="UWI205" s="17"/>
      <c r="UWJ205" s="17"/>
      <c r="UWK205" s="17"/>
      <c r="UWL205" s="17"/>
      <c r="UWM205" s="17"/>
      <c r="UWN205" s="17"/>
      <c r="UWO205" s="17"/>
      <c r="UWP205" s="17"/>
      <c r="UWQ205" s="17"/>
      <c r="UWR205" s="17"/>
      <c r="UWS205" s="17"/>
      <c r="UWT205" s="17"/>
      <c r="UWU205" s="17"/>
      <c r="UWV205" s="17"/>
      <c r="UWW205" s="17"/>
      <c r="UWX205" s="17"/>
      <c r="UWY205" s="17"/>
      <c r="UWZ205" s="17"/>
      <c r="UXA205" s="17"/>
      <c r="UXB205" s="17"/>
      <c r="UXC205" s="17"/>
      <c r="UXD205" s="17"/>
      <c r="UXE205" s="17"/>
      <c r="UXF205" s="17"/>
      <c r="UXG205" s="17"/>
      <c r="UXH205" s="17"/>
      <c r="UXI205" s="17"/>
      <c r="UXJ205" s="17"/>
      <c r="UXK205" s="17"/>
      <c r="UXL205" s="17"/>
      <c r="UXM205" s="17"/>
      <c r="UXN205" s="17"/>
      <c r="UXO205" s="17"/>
      <c r="UXP205" s="17"/>
      <c r="UXQ205" s="17"/>
      <c r="UXR205" s="17"/>
      <c r="UXS205" s="17"/>
      <c r="UXT205" s="17"/>
      <c r="UXU205" s="17"/>
      <c r="UXV205" s="17"/>
      <c r="UXW205" s="17"/>
      <c r="UXX205" s="17"/>
      <c r="UXY205" s="17"/>
      <c r="UXZ205" s="17"/>
      <c r="UYA205" s="17"/>
      <c r="UYB205" s="17"/>
      <c r="UYC205" s="17"/>
      <c r="UYD205" s="17"/>
      <c r="UYE205" s="17"/>
      <c r="UYF205" s="17"/>
      <c r="UYG205" s="17"/>
      <c r="UYH205" s="17"/>
      <c r="UYI205" s="17"/>
      <c r="UYJ205" s="17"/>
      <c r="UYK205" s="17"/>
      <c r="UYL205" s="17"/>
      <c r="UYM205" s="17"/>
      <c r="UYN205" s="17"/>
      <c r="UYO205" s="17"/>
      <c r="UYP205" s="17"/>
      <c r="UYQ205" s="17"/>
      <c r="UYR205" s="17"/>
      <c r="UYS205" s="17"/>
      <c r="UYT205" s="17"/>
      <c r="UYU205" s="17"/>
      <c r="UYV205" s="17"/>
      <c r="UYW205" s="17"/>
      <c r="UYX205" s="17"/>
      <c r="UYY205" s="17"/>
      <c r="UYZ205" s="17"/>
      <c r="UZA205" s="17"/>
      <c r="UZB205" s="17"/>
      <c r="UZC205" s="17"/>
      <c r="UZD205" s="17"/>
      <c r="UZE205" s="17"/>
      <c r="UZF205" s="17"/>
      <c r="UZG205" s="17"/>
      <c r="UZH205" s="17"/>
      <c r="UZI205" s="17"/>
      <c r="UZJ205" s="17"/>
      <c r="UZK205" s="17"/>
      <c r="UZL205" s="17"/>
      <c r="UZM205" s="17"/>
      <c r="UZN205" s="17"/>
      <c r="UZO205" s="17"/>
      <c r="UZP205" s="17"/>
      <c r="UZQ205" s="17"/>
      <c r="UZR205" s="17"/>
      <c r="UZS205" s="17"/>
      <c r="UZT205" s="17"/>
      <c r="UZU205" s="17"/>
      <c r="UZV205" s="17"/>
      <c r="UZW205" s="17"/>
      <c r="UZX205" s="17"/>
      <c r="UZY205" s="17"/>
      <c r="UZZ205" s="17"/>
      <c r="VAA205" s="17"/>
      <c r="VAB205" s="17"/>
      <c r="VAC205" s="17"/>
      <c r="VAD205" s="17"/>
      <c r="VAE205" s="17"/>
      <c r="VAF205" s="17"/>
      <c r="VAG205" s="17"/>
      <c r="VAH205" s="17"/>
      <c r="VAI205" s="17"/>
      <c r="VAJ205" s="17"/>
      <c r="VAK205" s="17"/>
      <c r="VAL205" s="17"/>
      <c r="VAM205" s="17"/>
      <c r="VAN205" s="17"/>
      <c r="VAO205" s="17"/>
      <c r="VAP205" s="17"/>
      <c r="VAQ205" s="17"/>
      <c r="VAR205" s="17"/>
      <c r="VAS205" s="17"/>
      <c r="VAT205" s="17"/>
      <c r="VAU205" s="17"/>
      <c r="VAV205" s="17"/>
      <c r="VAW205" s="17"/>
      <c r="VAX205" s="17"/>
      <c r="VAY205" s="17"/>
      <c r="VAZ205" s="17"/>
      <c r="VBA205" s="17"/>
      <c r="VBB205" s="17"/>
      <c r="VBC205" s="17"/>
      <c r="VBD205" s="17"/>
      <c r="VBE205" s="17"/>
      <c r="VBF205" s="17"/>
      <c r="VBG205" s="17"/>
      <c r="VBH205" s="17"/>
      <c r="VBI205" s="17"/>
      <c r="VBJ205" s="17"/>
      <c r="VBK205" s="17"/>
      <c r="VBL205" s="17"/>
      <c r="VBM205" s="17"/>
      <c r="VBN205" s="17"/>
      <c r="VBO205" s="17"/>
      <c r="VBP205" s="17"/>
      <c r="VBQ205" s="17"/>
      <c r="VBR205" s="17"/>
      <c r="VBS205" s="17"/>
      <c r="VBT205" s="17"/>
      <c r="VBU205" s="17"/>
      <c r="VBV205" s="17"/>
      <c r="VBW205" s="17"/>
      <c r="VBX205" s="17"/>
      <c r="VBY205" s="17"/>
      <c r="VBZ205" s="17"/>
      <c r="VCA205" s="17"/>
      <c r="VCB205" s="17"/>
      <c r="VCC205" s="17"/>
      <c r="VCD205" s="17"/>
      <c r="VCE205" s="17"/>
      <c r="VCF205" s="17"/>
      <c r="VCG205" s="17"/>
      <c r="VCH205" s="17"/>
      <c r="VCI205" s="17"/>
      <c r="VCJ205" s="17"/>
      <c r="VCK205" s="17"/>
      <c r="VCL205" s="17"/>
      <c r="VCM205" s="17"/>
      <c r="VCN205" s="17"/>
      <c r="VCO205" s="17"/>
      <c r="VCP205" s="17"/>
      <c r="VCQ205" s="17"/>
      <c r="VCR205" s="17"/>
      <c r="VCS205" s="17"/>
      <c r="VCT205" s="17"/>
      <c r="VCU205" s="17"/>
      <c r="VCV205" s="17"/>
      <c r="VCW205" s="17"/>
      <c r="VCX205" s="17"/>
      <c r="VCY205" s="17"/>
      <c r="VCZ205" s="17"/>
      <c r="VDA205" s="17"/>
      <c r="VDB205" s="17"/>
      <c r="VDC205" s="17"/>
      <c r="VDD205" s="17"/>
      <c r="VDE205" s="17"/>
      <c r="VDF205" s="17"/>
      <c r="VDG205" s="17"/>
      <c r="VDH205" s="17"/>
      <c r="VDI205" s="17"/>
      <c r="VDJ205" s="17"/>
      <c r="VDK205" s="17"/>
      <c r="VDL205" s="17"/>
      <c r="VDM205" s="17"/>
      <c r="VDN205" s="17"/>
      <c r="VDO205" s="17"/>
      <c r="VDP205" s="17"/>
      <c r="VDQ205" s="17"/>
      <c r="VDR205" s="17"/>
      <c r="VDS205" s="17"/>
      <c r="VDT205" s="17"/>
      <c r="VDU205" s="17"/>
      <c r="VDV205" s="17"/>
      <c r="VDW205" s="17"/>
      <c r="VDX205" s="17"/>
      <c r="VDY205" s="17"/>
      <c r="VDZ205" s="17"/>
      <c r="VEA205" s="17"/>
      <c r="VEB205" s="17"/>
      <c r="VEC205" s="17"/>
      <c r="VED205" s="17"/>
      <c r="VEE205" s="17"/>
      <c r="VEF205" s="17"/>
      <c r="VEG205" s="17"/>
      <c r="VEH205" s="17"/>
      <c r="VEI205" s="17"/>
      <c r="VEJ205" s="17"/>
      <c r="VEK205" s="17"/>
      <c r="VEL205" s="17"/>
      <c r="VEM205" s="17"/>
      <c r="VEN205" s="17"/>
      <c r="VEO205" s="17"/>
      <c r="VEP205" s="17"/>
      <c r="VEQ205" s="17"/>
      <c r="VER205" s="17"/>
      <c r="VES205" s="17"/>
      <c r="VET205" s="17"/>
      <c r="VEU205" s="17"/>
      <c r="VEV205" s="17"/>
      <c r="VEW205" s="17"/>
      <c r="VEX205" s="17"/>
      <c r="VEY205" s="17"/>
      <c r="VEZ205" s="17"/>
      <c r="VFA205" s="17"/>
      <c r="VFB205" s="17"/>
      <c r="VFC205" s="17"/>
      <c r="VFD205" s="17"/>
      <c r="VFE205" s="17"/>
      <c r="VFF205" s="17"/>
      <c r="VFG205" s="17"/>
      <c r="VFH205" s="17"/>
      <c r="VFI205" s="17"/>
      <c r="VFJ205" s="17"/>
      <c r="VFK205" s="17"/>
      <c r="VFL205" s="17"/>
      <c r="VFM205" s="17"/>
      <c r="VFN205" s="17"/>
      <c r="VFO205" s="17"/>
      <c r="VFP205" s="17"/>
      <c r="VFQ205" s="17"/>
      <c r="VFR205" s="17"/>
      <c r="VFS205" s="17"/>
      <c r="VFT205" s="17"/>
      <c r="VFU205" s="17"/>
      <c r="VFV205" s="17"/>
      <c r="VFW205" s="17"/>
      <c r="VFX205" s="17"/>
      <c r="VFY205" s="17"/>
      <c r="VFZ205" s="17"/>
      <c r="VGA205" s="17"/>
      <c r="VGB205" s="17"/>
      <c r="VGC205" s="17"/>
      <c r="VGD205" s="17"/>
      <c r="VGE205" s="17"/>
      <c r="VGF205" s="17"/>
      <c r="VGG205" s="17"/>
      <c r="VGH205" s="17"/>
      <c r="VGI205" s="17"/>
      <c r="VGJ205" s="17"/>
      <c r="VGK205" s="17"/>
      <c r="VGL205" s="17"/>
      <c r="VGM205" s="17"/>
      <c r="VGN205" s="17"/>
      <c r="VGO205" s="17"/>
      <c r="VGP205" s="17"/>
      <c r="VGQ205" s="17"/>
      <c r="VGR205" s="17"/>
      <c r="VGS205" s="17"/>
      <c r="VGT205" s="17"/>
      <c r="VGU205" s="17"/>
      <c r="VGV205" s="17"/>
      <c r="VGW205" s="17"/>
      <c r="VGX205" s="17"/>
      <c r="VGY205" s="17"/>
      <c r="VGZ205" s="17"/>
      <c r="VHA205" s="17"/>
      <c r="VHB205" s="17"/>
      <c r="VHC205" s="17"/>
      <c r="VHD205" s="17"/>
      <c r="VHE205" s="17"/>
      <c r="VHF205" s="17"/>
      <c r="VHG205" s="17"/>
      <c r="VHH205" s="17"/>
      <c r="VHI205" s="17"/>
      <c r="VHJ205" s="17"/>
      <c r="VHK205" s="17"/>
      <c r="VHL205" s="17"/>
      <c r="VHM205" s="17"/>
      <c r="VHN205" s="17"/>
      <c r="VHO205" s="17"/>
      <c r="VHP205" s="17"/>
      <c r="VHQ205" s="17"/>
      <c r="VHR205" s="17"/>
      <c r="VHS205" s="17"/>
      <c r="VHT205" s="17"/>
      <c r="VHU205" s="17"/>
      <c r="VHV205" s="17"/>
      <c r="VHW205" s="17"/>
      <c r="VHX205" s="17"/>
      <c r="VHY205" s="17"/>
      <c r="VHZ205" s="17"/>
      <c r="VIA205" s="17"/>
      <c r="VIB205" s="17"/>
      <c r="VIC205" s="17"/>
      <c r="VID205" s="17"/>
      <c r="VIE205" s="17"/>
      <c r="VIF205" s="17"/>
      <c r="VIG205" s="17"/>
      <c r="VIH205" s="17"/>
      <c r="VII205" s="17"/>
      <c r="VIJ205" s="17"/>
      <c r="VIK205" s="17"/>
      <c r="VIL205" s="17"/>
      <c r="VIM205" s="17"/>
      <c r="VIN205" s="17"/>
      <c r="VIO205" s="17"/>
      <c r="VIP205" s="17"/>
      <c r="VIQ205" s="17"/>
      <c r="VIR205" s="17"/>
      <c r="VIS205" s="17"/>
      <c r="VIT205" s="17"/>
      <c r="VIU205" s="17"/>
      <c r="VIV205" s="17"/>
      <c r="VIW205" s="17"/>
      <c r="VIX205" s="17"/>
      <c r="VIY205" s="17"/>
      <c r="VIZ205" s="17"/>
      <c r="VJA205" s="17"/>
      <c r="VJB205" s="17"/>
      <c r="VJC205" s="17"/>
      <c r="VJD205" s="17"/>
      <c r="VJE205" s="17"/>
      <c r="VJF205" s="17"/>
      <c r="VJG205" s="17"/>
      <c r="VJH205" s="17"/>
      <c r="VJI205" s="17"/>
      <c r="VJJ205" s="17"/>
      <c r="VJK205" s="17"/>
      <c r="VJL205" s="17"/>
      <c r="VJM205" s="17"/>
      <c r="VJN205" s="17"/>
      <c r="VJO205" s="17"/>
      <c r="VJP205" s="17"/>
      <c r="VJQ205" s="17"/>
      <c r="VJR205" s="17"/>
      <c r="VJS205" s="17"/>
      <c r="VJT205" s="17"/>
      <c r="VJU205" s="17"/>
      <c r="VJV205" s="17"/>
      <c r="VJW205" s="17"/>
      <c r="VJX205" s="17"/>
      <c r="VJY205" s="17"/>
      <c r="VJZ205" s="17"/>
      <c r="VKA205" s="17"/>
      <c r="VKB205" s="17"/>
      <c r="VKC205" s="17"/>
      <c r="VKD205" s="17"/>
      <c r="VKE205" s="17"/>
      <c r="VKF205" s="17"/>
      <c r="VKG205" s="17"/>
      <c r="VKH205" s="17"/>
      <c r="VKI205" s="17"/>
      <c r="VKJ205" s="17"/>
      <c r="VKK205" s="17"/>
      <c r="VKL205" s="17"/>
      <c r="VKM205" s="17"/>
      <c r="VKN205" s="17"/>
      <c r="VKO205" s="17"/>
      <c r="VKP205" s="17"/>
      <c r="VKQ205" s="17"/>
      <c r="VKR205" s="17"/>
      <c r="VKS205" s="17"/>
      <c r="VKT205" s="17"/>
      <c r="VKU205" s="17"/>
      <c r="VKV205" s="17"/>
      <c r="VKW205" s="17"/>
      <c r="VKX205" s="17"/>
      <c r="VKY205" s="17"/>
      <c r="VKZ205" s="17"/>
      <c r="VLA205" s="17"/>
      <c r="VLB205" s="17"/>
      <c r="VLC205" s="17"/>
      <c r="VLD205" s="17"/>
      <c r="VLE205" s="17"/>
      <c r="VLF205" s="17"/>
      <c r="VLG205" s="17"/>
      <c r="VLH205" s="17"/>
      <c r="VLI205" s="17"/>
      <c r="VLJ205" s="17"/>
      <c r="VLK205" s="17"/>
      <c r="VLL205" s="17"/>
      <c r="VLM205" s="17"/>
      <c r="VLN205" s="17"/>
      <c r="VLO205" s="17"/>
      <c r="VLP205" s="17"/>
      <c r="VLQ205" s="17"/>
      <c r="VLR205" s="17"/>
      <c r="VLS205" s="17"/>
      <c r="VLT205" s="17"/>
      <c r="VLU205" s="17"/>
      <c r="VLV205" s="17"/>
      <c r="VLW205" s="17"/>
      <c r="VLX205" s="17"/>
      <c r="VLY205" s="17"/>
      <c r="VLZ205" s="17"/>
      <c r="VMA205" s="17"/>
      <c r="VMB205" s="17"/>
      <c r="VMC205" s="17"/>
      <c r="VMD205" s="17"/>
      <c r="VME205" s="17"/>
      <c r="VMF205" s="17"/>
      <c r="VMG205" s="17"/>
      <c r="VMH205" s="17"/>
      <c r="VMI205" s="17"/>
      <c r="VMJ205" s="17"/>
      <c r="VMK205" s="17"/>
      <c r="VML205" s="17"/>
      <c r="VMM205" s="17"/>
      <c r="VMN205" s="17"/>
      <c r="VMO205" s="17"/>
      <c r="VMP205" s="17"/>
      <c r="VMQ205" s="17"/>
      <c r="VMR205" s="17"/>
      <c r="VMS205" s="17"/>
      <c r="VMT205" s="17"/>
      <c r="VMU205" s="17"/>
      <c r="VMV205" s="17"/>
      <c r="VMW205" s="17"/>
      <c r="VMX205" s="17"/>
      <c r="VMY205" s="17"/>
      <c r="VMZ205" s="17"/>
      <c r="VNA205" s="17"/>
      <c r="VNB205" s="17"/>
      <c r="VNC205" s="17"/>
      <c r="VND205" s="17"/>
      <c r="VNE205" s="17"/>
      <c r="VNF205" s="17"/>
      <c r="VNG205" s="17"/>
      <c r="VNH205" s="17"/>
      <c r="VNI205" s="17"/>
      <c r="VNJ205" s="17"/>
      <c r="VNK205" s="17"/>
      <c r="VNL205" s="17"/>
      <c r="VNM205" s="17"/>
      <c r="VNN205" s="17"/>
      <c r="VNO205" s="17"/>
      <c r="VNP205" s="17"/>
      <c r="VNQ205" s="17"/>
      <c r="VNR205" s="17"/>
      <c r="VNS205" s="17"/>
      <c r="VNT205" s="17"/>
      <c r="VNU205" s="17"/>
      <c r="VNV205" s="17"/>
      <c r="VNW205" s="17"/>
      <c r="VNX205" s="17"/>
      <c r="VNY205" s="17"/>
      <c r="VNZ205" s="17"/>
      <c r="VOA205" s="17"/>
      <c r="VOB205" s="17"/>
      <c r="VOC205" s="17"/>
      <c r="VOD205" s="17"/>
      <c r="VOE205" s="17"/>
      <c r="VOF205" s="17"/>
      <c r="VOG205" s="17"/>
      <c r="VOH205" s="17"/>
      <c r="VOI205" s="17"/>
      <c r="VOJ205" s="17"/>
      <c r="VOK205" s="17"/>
      <c r="VOL205" s="17"/>
      <c r="VOM205" s="17"/>
      <c r="VON205" s="17"/>
      <c r="VOO205" s="17"/>
      <c r="VOP205" s="17"/>
      <c r="VOQ205" s="17"/>
      <c r="VOR205" s="17"/>
      <c r="VOS205" s="17"/>
      <c r="VOT205" s="17"/>
      <c r="VOU205" s="17"/>
      <c r="VOV205" s="17"/>
      <c r="VOW205" s="17"/>
      <c r="VOX205" s="17"/>
      <c r="VOY205" s="17"/>
      <c r="VOZ205" s="17"/>
      <c r="VPA205" s="17"/>
      <c r="VPB205" s="17"/>
      <c r="VPC205" s="17"/>
      <c r="VPD205" s="17"/>
      <c r="VPE205" s="17"/>
      <c r="VPF205" s="17"/>
      <c r="VPG205" s="17"/>
      <c r="VPH205" s="17"/>
      <c r="VPI205" s="17"/>
      <c r="VPJ205" s="17"/>
      <c r="VPK205" s="17"/>
      <c r="VPL205" s="17"/>
      <c r="VPM205" s="17"/>
      <c r="VPN205" s="17"/>
      <c r="VPO205" s="17"/>
      <c r="VPP205" s="17"/>
      <c r="VPQ205" s="17"/>
      <c r="VPR205" s="17"/>
      <c r="VPS205" s="17"/>
      <c r="VPT205" s="17"/>
      <c r="VPU205" s="17"/>
      <c r="VPV205" s="17"/>
      <c r="VPW205" s="17"/>
      <c r="VPX205" s="17"/>
      <c r="VPY205" s="17"/>
      <c r="VPZ205" s="17"/>
      <c r="VQA205" s="17"/>
      <c r="VQB205" s="17"/>
      <c r="VQC205" s="17"/>
      <c r="VQD205" s="17"/>
      <c r="VQE205" s="17"/>
      <c r="VQF205" s="17"/>
      <c r="VQG205" s="17"/>
      <c r="VQH205" s="17"/>
      <c r="VQI205" s="17"/>
      <c r="VQJ205" s="17"/>
      <c r="VQK205" s="17"/>
      <c r="VQL205" s="17"/>
      <c r="VQM205" s="17"/>
      <c r="VQN205" s="17"/>
      <c r="VQO205" s="17"/>
      <c r="VQP205" s="17"/>
      <c r="VQQ205" s="17"/>
      <c r="VQR205" s="17"/>
      <c r="VQS205" s="17"/>
      <c r="VQT205" s="17"/>
      <c r="VQU205" s="17"/>
      <c r="VQV205" s="17"/>
      <c r="VQW205" s="17"/>
      <c r="VQX205" s="17"/>
      <c r="VQY205" s="17"/>
      <c r="VQZ205" s="17"/>
      <c r="VRA205" s="17"/>
      <c r="VRB205" s="17"/>
      <c r="VRC205" s="17"/>
      <c r="VRD205" s="17"/>
      <c r="VRE205" s="17"/>
      <c r="VRF205" s="17"/>
      <c r="VRG205" s="17"/>
      <c r="VRH205" s="17"/>
      <c r="VRI205" s="17"/>
      <c r="VRJ205" s="17"/>
      <c r="VRK205" s="17"/>
      <c r="VRL205" s="17"/>
      <c r="VRM205" s="17"/>
      <c r="VRN205" s="17"/>
      <c r="VRO205" s="17"/>
      <c r="VRP205" s="17"/>
      <c r="VRQ205" s="17"/>
      <c r="VRR205" s="17"/>
      <c r="VRS205" s="17"/>
      <c r="VRT205" s="17"/>
      <c r="VRU205" s="17"/>
      <c r="VRV205" s="17"/>
      <c r="VRW205" s="17"/>
      <c r="VRX205" s="17"/>
      <c r="VRY205" s="17"/>
      <c r="VRZ205" s="17"/>
      <c r="VSA205" s="17"/>
      <c r="VSB205" s="17"/>
      <c r="VSC205" s="17"/>
      <c r="VSD205" s="17"/>
      <c r="VSE205" s="17"/>
      <c r="VSF205" s="17"/>
      <c r="VSG205" s="17"/>
      <c r="VSH205" s="17"/>
      <c r="VSI205" s="17"/>
      <c r="VSJ205" s="17"/>
      <c r="VSK205" s="17"/>
      <c r="VSL205" s="17"/>
      <c r="VSM205" s="17"/>
      <c r="VSN205" s="17"/>
      <c r="VSO205" s="17"/>
      <c r="VSP205" s="17"/>
      <c r="VSQ205" s="17"/>
      <c r="VSR205" s="17"/>
      <c r="VSS205" s="17"/>
      <c r="VST205" s="17"/>
      <c r="VSU205" s="17"/>
      <c r="VSV205" s="17"/>
      <c r="VSW205" s="17"/>
      <c r="VSX205" s="17"/>
      <c r="VSY205" s="17"/>
      <c r="VSZ205" s="17"/>
      <c r="VTA205" s="17"/>
      <c r="VTB205" s="17"/>
      <c r="VTC205" s="17"/>
      <c r="VTD205" s="17"/>
      <c r="VTE205" s="17"/>
      <c r="VTF205" s="17"/>
      <c r="VTG205" s="17"/>
      <c r="VTH205" s="17"/>
      <c r="VTI205" s="17"/>
      <c r="VTJ205" s="17"/>
      <c r="VTK205" s="17"/>
      <c r="VTL205" s="17"/>
      <c r="VTM205" s="17"/>
      <c r="VTN205" s="17"/>
      <c r="VTO205" s="17"/>
      <c r="VTP205" s="17"/>
      <c r="VTQ205" s="17"/>
      <c r="VTR205" s="17"/>
      <c r="VTS205" s="17"/>
      <c r="VTT205" s="17"/>
      <c r="VTU205" s="17"/>
      <c r="VTV205" s="17"/>
      <c r="VTW205" s="17"/>
      <c r="VTX205" s="17"/>
      <c r="VTY205" s="17"/>
      <c r="VTZ205" s="17"/>
      <c r="VUA205" s="17"/>
      <c r="VUB205" s="17"/>
      <c r="VUC205" s="17"/>
      <c r="VUD205" s="17"/>
      <c r="VUE205" s="17"/>
      <c r="VUF205" s="17"/>
      <c r="VUG205" s="17"/>
      <c r="VUH205" s="17"/>
      <c r="VUI205" s="17"/>
      <c r="VUJ205" s="17"/>
      <c r="VUK205" s="17"/>
      <c r="VUL205" s="17"/>
      <c r="VUM205" s="17"/>
      <c r="VUN205" s="17"/>
      <c r="VUO205" s="17"/>
      <c r="VUP205" s="17"/>
      <c r="VUQ205" s="17"/>
      <c r="VUR205" s="17"/>
      <c r="VUS205" s="17"/>
      <c r="VUT205" s="17"/>
      <c r="VUU205" s="17"/>
      <c r="VUV205" s="17"/>
      <c r="VUW205" s="17"/>
      <c r="VUX205" s="17"/>
      <c r="VUY205" s="17"/>
      <c r="VUZ205" s="17"/>
      <c r="VVA205" s="17"/>
      <c r="VVB205" s="17"/>
      <c r="VVC205" s="17"/>
      <c r="VVD205" s="17"/>
      <c r="VVE205" s="17"/>
      <c r="VVF205" s="17"/>
      <c r="VVG205" s="17"/>
      <c r="VVH205" s="17"/>
      <c r="VVI205" s="17"/>
      <c r="VVJ205" s="17"/>
      <c r="VVK205" s="17"/>
      <c r="VVL205" s="17"/>
      <c r="VVM205" s="17"/>
      <c r="VVN205" s="17"/>
      <c r="VVO205" s="17"/>
      <c r="VVP205" s="17"/>
      <c r="VVQ205" s="17"/>
      <c r="VVR205" s="17"/>
      <c r="VVS205" s="17"/>
      <c r="VVT205" s="17"/>
      <c r="VVU205" s="17"/>
      <c r="VVV205" s="17"/>
      <c r="VVW205" s="17"/>
      <c r="VVX205" s="17"/>
      <c r="VVY205" s="17"/>
      <c r="VVZ205" s="17"/>
      <c r="VWA205" s="17"/>
      <c r="VWB205" s="17"/>
      <c r="VWC205" s="17"/>
      <c r="VWD205" s="17"/>
      <c r="VWE205" s="17"/>
      <c r="VWF205" s="17"/>
      <c r="VWG205" s="17"/>
      <c r="VWH205" s="17"/>
      <c r="VWI205" s="17"/>
      <c r="VWJ205" s="17"/>
      <c r="VWK205" s="17"/>
      <c r="VWL205" s="17"/>
      <c r="VWM205" s="17"/>
      <c r="VWN205" s="17"/>
      <c r="VWO205" s="17"/>
      <c r="VWP205" s="17"/>
      <c r="VWQ205" s="17"/>
      <c r="VWR205" s="17"/>
      <c r="VWS205" s="17"/>
      <c r="VWT205" s="17"/>
      <c r="VWU205" s="17"/>
      <c r="VWV205" s="17"/>
      <c r="VWW205" s="17"/>
      <c r="VWX205" s="17"/>
      <c r="VWY205" s="17"/>
      <c r="VWZ205" s="17"/>
      <c r="VXA205" s="17"/>
      <c r="VXB205" s="17"/>
      <c r="VXC205" s="17"/>
      <c r="VXD205" s="17"/>
      <c r="VXE205" s="17"/>
      <c r="VXF205" s="17"/>
      <c r="VXG205" s="17"/>
      <c r="VXH205" s="17"/>
      <c r="VXI205" s="17"/>
      <c r="VXJ205" s="17"/>
      <c r="VXK205" s="17"/>
      <c r="VXL205" s="17"/>
      <c r="VXM205" s="17"/>
      <c r="VXN205" s="17"/>
      <c r="VXO205" s="17"/>
      <c r="VXP205" s="17"/>
      <c r="VXQ205" s="17"/>
      <c r="VXR205" s="17"/>
      <c r="VXS205" s="17"/>
      <c r="VXT205" s="17"/>
      <c r="VXU205" s="17"/>
      <c r="VXV205" s="17"/>
      <c r="VXW205" s="17"/>
      <c r="VXX205" s="17"/>
      <c r="VXY205" s="17"/>
      <c r="VXZ205" s="17"/>
      <c r="VYA205" s="17"/>
      <c r="VYB205" s="17"/>
      <c r="VYC205" s="17"/>
      <c r="VYD205" s="17"/>
      <c r="VYE205" s="17"/>
      <c r="VYF205" s="17"/>
      <c r="VYG205" s="17"/>
      <c r="VYH205" s="17"/>
      <c r="VYI205" s="17"/>
      <c r="VYJ205" s="17"/>
      <c r="VYK205" s="17"/>
      <c r="VYL205" s="17"/>
      <c r="VYM205" s="17"/>
      <c r="VYN205" s="17"/>
      <c r="VYO205" s="17"/>
      <c r="VYP205" s="17"/>
      <c r="VYQ205" s="17"/>
      <c r="VYR205" s="17"/>
      <c r="VYS205" s="17"/>
      <c r="VYT205" s="17"/>
      <c r="VYU205" s="17"/>
      <c r="VYV205" s="17"/>
      <c r="VYW205" s="17"/>
      <c r="VYX205" s="17"/>
      <c r="VYY205" s="17"/>
      <c r="VYZ205" s="17"/>
      <c r="VZA205" s="17"/>
      <c r="VZB205" s="17"/>
      <c r="VZC205" s="17"/>
      <c r="VZD205" s="17"/>
      <c r="VZE205" s="17"/>
      <c r="VZF205" s="17"/>
      <c r="VZG205" s="17"/>
      <c r="VZH205" s="17"/>
      <c r="VZI205" s="17"/>
      <c r="VZJ205" s="17"/>
      <c r="VZK205" s="17"/>
      <c r="VZL205" s="17"/>
      <c r="VZM205" s="17"/>
      <c r="VZN205" s="17"/>
      <c r="VZO205" s="17"/>
      <c r="VZP205" s="17"/>
      <c r="VZQ205" s="17"/>
      <c r="VZR205" s="17"/>
      <c r="VZS205" s="17"/>
      <c r="VZT205" s="17"/>
      <c r="VZU205" s="17"/>
      <c r="VZV205" s="17"/>
      <c r="VZW205" s="17"/>
      <c r="VZX205" s="17"/>
      <c r="VZY205" s="17"/>
      <c r="VZZ205" s="17"/>
      <c r="WAA205" s="17"/>
      <c r="WAB205" s="17"/>
      <c r="WAC205" s="17"/>
      <c r="WAD205" s="17"/>
      <c r="WAE205" s="17"/>
      <c r="WAF205" s="17"/>
      <c r="WAG205" s="17"/>
      <c r="WAH205" s="17"/>
      <c r="WAI205" s="17"/>
      <c r="WAJ205" s="17"/>
      <c r="WAK205" s="17"/>
      <c r="WAL205" s="17"/>
      <c r="WAM205" s="17"/>
      <c r="WAN205" s="17"/>
      <c r="WAO205" s="17"/>
      <c r="WAP205" s="17"/>
      <c r="WAQ205" s="17"/>
      <c r="WAR205" s="17"/>
      <c r="WAS205" s="17"/>
      <c r="WAT205" s="17"/>
      <c r="WAU205" s="17"/>
      <c r="WAV205" s="17"/>
      <c r="WAW205" s="17"/>
      <c r="WAX205" s="17"/>
      <c r="WAY205" s="17"/>
      <c r="WAZ205" s="17"/>
      <c r="WBA205" s="17"/>
      <c r="WBB205" s="17"/>
      <c r="WBC205" s="17"/>
      <c r="WBD205" s="17"/>
      <c r="WBE205" s="17"/>
      <c r="WBF205" s="17"/>
      <c r="WBG205" s="17"/>
      <c r="WBH205" s="17"/>
      <c r="WBI205" s="17"/>
      <c r="WBJ205" s="17"/>
      <c r="WBK205" s="17"/>
      <c r="WBL205" s="17"/>
      <c r="WBM205" s="17"/>
      <c r="WBN205" s="17"/>
      <c r="WBO205" s="17"/>
      <c r="WBP205" s="17"/>
      <c r="WBQ205" s="17"/>
      <c r="WBR205" s="17"/>
      <c r="WBS205" s="17"/>
      <c r="WBT205" s="17"/>
      <c r="WBU205" s="17"/>
      <c r="WBV205" s="17"/>
      <c r="WBW205" s="17"/>
      <c r="WBX205" s="17"/>
      <c r="WBY205" s="17"/>
      <c r="WBZ205" s="17"/>
      <c r="WCA205" s="17"/>
      <c r="WCB205" s="17"/>
      <c r="WCC205" s="17"/>
      <c r="WCD205" s="17"/>
      <c r="WCE205" s="17"/>
      <c r="WCF205" s="17"/>
      <c r="WCG205" s="17"/>
      <c r="WCH205" s="17"/>
      <c r="WCI205" s="17"/>
      <c r="WCJ205" s="17"/>
      <c r="WCK205" s="17"/>
      <c r="WCL205" s="17"/>
      <c r="WCM205" s="17"/>
      <c r="WCN205" s="17"/>
      <c r="WCO205" s="17"/>
      <c r="WCP205" s="17"/>
      <c r="WCQ205" s="17"/>
      <c r="WCR205" s="17"/>
      <c r="WCS205" s="17"/>
      <c r="WCT205" s="17"/>
      <c r="WCU205" s="17"/>
      <c r="WCV205" s="17"/>
      <c r="WCW205" s="17"/>
      <c r="WCX205" s="17"/>
      <c r="WCY205" s="17"/>
      <c r="WCZ205" s="17"/>
      <c r="WDA205" s="17"/>
      <c r="WDB205" s="17"/>
      <c r="WDC205" s="17"/>
      <c r="WDD205" s="17"/>
      <c r="WDE205" s="17"/>
      <c r="WDF205" s="17"/>
      <c r="WDG205" s="17"/>
      <c r="WDH205" s="17"/>
      <c r="WDI205" s="17"/>
      <c r="WDJ205" s="17"/>
      <c r="WDK205" s="17"/>
      <c r="WDL205" s="17"/>
      <c r="WDM205" s="17"/>
      <c r="WDN205" s="17"/>
      <c r="WDO205" s="17"/>
      <c r="WDP205" s="17"/>
      <c r="WDQ205" s="17"/>
      <c r="WDR205" s="17"/>
      <c r="WDS205" s="17"/>
      <c r="WDT205" s="17"/>
      <c r="WDU205" s="17"/>
      <c r="WDV205" s="17"/>
      <c r="WDW205" s="17"/>
      <c r="WDX205" s="17"/>
      <c r="WDY205" s="17"/>
      <c r="WDZ205" s="17"/>
      <c r="WEA205" s="17"/>
      <c r="WEB205" s="17"/>
      <c r="WEC205" s="17"/>
      <c r="WED205" s="17"/>
      <c r="WEE205" s="17"/>
      <c r="WEF205" s="17"/>
      <c r="WEG205" s="17"/>
      <c r="WEH205" s="17"/>
      <c r="WEI205" s="17"/>
      <c r="WEJ205" s="17"/>
      <c r="WEK205" s="17"/>
      <c r="WEL205" s="17"/>
      <c r="WEM205" s="17"/>
      <c r="WEN205" s="17"/>
      <c r="WEO205" s="17"/>
      <c r="WEP205" s="17"/>
      <c r="WEQ205" s="17"/>
      <c r="WER205" s="17"/>
      <c r="WES205" s="17"/>
      <c r="WET205" s="17"/>
      <c r="WEU205" s="17"/>
      <c r="WEV205" s="17"/>
      <c r="WEW205" s="17"/>
      <c r="WEX205" s="17"/>
      <c r="WEY205" s="17"/>
      <c r="WEZ205" s="17"/>
      <c r="WFA205" s="17"/>
      <c r="WFB205" s="17"/>
      <c r="WFC205" s="17"/>
      <c r="WFD205" s="17"/>
      <c r="WFE205" s="17"/>
      <c r="WFF205" s="17"/>
      <c r="WFG205" s="17"/>
      <c r="WFH205" s="17"/>
      <c r="WFI205" s="17"/>
      <c r="WFJ205" s="17"/>
      <c r="WFK205" s="17"/>
      <c r="WFL205" s="17"/>
      <c r="WFM205" s="17"/>
      <c r="WFN205" s="17"/>
      <c r="WFO205" s="17"/>
      <c r="WFP205" s="17"/>
      <c r="WFQ205" s="17"/>
      <c r="WFR205" s="17"/>
      <c r="WFS205" s="17"/>
      <c r="WFT205" s="17"/>
      <c r="WFU205" s="17"/>
      <c r="WFV205" s="17"/>
      <c r="WFW205" s="17"/>
      <c r="WFX205" s="17"/>
      <c r="WFY205" s="17"/>
      <c r="WFZ205" s="17"/>
      <c r="WGA205" s="17"/>
      <c r="WGB205" s="17"/>
      <c r="WGC205" s="17"/>
      <c r="WGD205" s="17"/>
      <c r="WGE205" s="17"/>
      <c r="WGF205" s="17"/>
      <c r="WGG205" s="17"/>
      <c r="WGH205" s="17"/>
      <c r="WGI205" s="17"/>
      <c r="WGJ205" s="17"/>
      <c r="WGK205" s="17"/>
      <c r="WGL205" s="17"/>
      <c r="WGM205" s="17"/>
      <c r="WGN205" s="17"/>
      <c r="WGO205" s="17"/>
      <c r="WGP205" s="17"/>
      <c r="WGQ205" s="17"/>
      <c r="WGR205" s="17"/>
      <c r="WGS205" s="17"/>
      <c r="WGT205" s="17"/>
      <c r="WGU205" s="17"/>
      <c r="WGV205" s="17"/>
      <c r="WGW205" s="17"/>
      <c r="WGX205" s="17"/>
      <c r="WGY205" s="17"/>
      <c r="WGZ205" s="17"/>
      <c r="WHA205" s="17"/>
      <c r="WHB205" s="17"/>
      <c r="WHC205" s="17"/>
      <c r="WHD205" s="17"/>
      <c r="WHE205" s="17"/>
      <c r="WHF205" s="17"/>
      <c r="WHG205" s="17"/>
      <c r="WHH205" s="17"/>
      <c r="WHI205" s="17"/>
      <c r="WHJ205" s="17"/>
      <c r="WHK205" s="17"/>
      <c r="WHL205" s="17"/>
      <c r="WHM205" s="17"/>
      <c r="WHN205" s="17"/>
      <c r="WHO205" s="17"/>
      <c r="WHP205" s="17"/>
      <c r="WHQ205" s="17"/>
      <c r="WHR205" s="17"/>
      <c r="WHS205" s="17"/>
      <c r="WHT205" s="17"/>
      <c r="WHU205" s="17"/>
      <c r="WHV205" s="17"/>
      <c r="WHW205" s="17"/>
      <c r="WHX205" s="17"/>
      <c r="WHY205" s="17"/>
      <c r="WHZ205" s="17"/>
      <c r="WIA205" s="17"/>
      <c r="WIB205" s="17"/>
      <c r="WIC205" s="17"/>
      <c r="WID205" s="17"/>
      <c r="WIE205" s="17"/>
      <c r="WIF205" s="17"/>
      <c r="WIG205" s="17"/>
      <c r="WIH205" s="17"/>
      <c r="WII205" s="17"/>
      <c r="WIJ205" s="17"/>
      <c r="WIK205" s="17"/>
      <c r="WIL205" s="17"/>
      <c r="WIM205" s="17"/>
      <c r="WIN205" s="17"/>
      <c r="WIO205" s="17"/>
      <c r="WIP205" s="17"/>
      <c r="WIQ205" s="17"/>
      <c r="WIR205" s="17"/>
      <c r="WIS205" s="17"/>
      <c r="WIT205" s="17"/>
      <c r="WIU205" s="17"/>
      <c r="WIV205" s="17"/>
      <c r="WIW205" s="17"/>
      <c r="WIX205" s="17"/>
      <c r="WIY205" s="17"/>
      <c r="WIZ205" s="17"/>
      <c r="WJA205" s="17"/>
      <c r="WJB205" s="17"/>
      <c r="WJC205" s="17"/>
      <c r="WJD205" s="17"/>
      <c r="WJE205" s="17"/>
      <c r="WJF205" s="17"/>
      <c r="WJG205" s="17"/>
      <c r="WJH205" s="17"/>
      <c r="WJI205" s="17"/>
      <c r="WJJ205" s="17"/>
      <c r="WJK205" s="17"/>
      <c r="WJL205" s="17"/>
      <c r="WJM205" s="17"/>
      <c r="WJN205" s="17"/>
      <c r="WJO205" s="17"/>
      <c r="WJP205" s="17"/>
      <c r="WJQ205" s="17"/>
      <c r="WJR205" s="17"/>
      <c r="WJS205" s="17"/>
      <c r="WJT205" s="17"/>
      <c r="WJU205" s="17"/>
      <c r="WJV205" s="17"/>
      <c r="WJW205" s="17"/>
      <c r="WJX205" s="17"/>
      <c r="WJY205" s="17"/>
      <c r="WJZ205" s="17"/>
      <c r="WKA205" s="17"/>
      <c r="WKB205" s="17"/>
      <c r="WKC205" s="17"/>
      <c r="WKD205" s="17"/>
      <c r="WKE205" s="17"/>
      <c r="WKF205" s="17"/>
      <c r="WKG205" s="17"/>
      <c r="WKH205" s="17"/>
      <c r="WKI205" s="17"/>
      <c r="WKJ205" s="17"/>
      <c r="WKK205" s="17"/>
      <c r="WKL205" s="17"/>
      <c r="WKM205" s="17"/>
      <c r="WKN205" s="17"/>
      <c r="WKO205" s="17"/>
      <c r="WKP205" s="17"/>
      <c r="WKQ205" s="17"/>
      <c r="WKR205" s="17"/>
      <c r="WKS205" s="17"/>
      <c r="WKT205" s="17"/>
      <c r="WKU205" s="17"/>
      <c r="WKV205" s="17"/>
      <c r="WKW205" s="17"/>
      <c r="WKX205" s="17"/>
      <c r="WKY205" s="17"/>
      <c r="WKZ205" s="17"/>
      <c r="WLA205" s="17"/>
      <c r="WLB205" s="17"/>
      <c r="WLC205" s="17"/>
      <c r="WLD205" s="17"/>
      <c r="WLE205" s="17"/>
      <c r="WLF205" s="17"/>
      <c r="WLG205" s="17"/>
      <c r="WLH205" s="17"/>
      <c r="WLI205" s="17"/>
      <c r="WLJ205" s="17"/>
      <c r="WLK205" s="17"/>
      <c r="WLL205" s="17"/>
      <c r="WLM205" s="17"/>
      <c r="WLN205" s="17"/>
      <c r="WLO205" s="17"/>
      <c r="WLP205" s="17"/>
      <c r="WLQ205" s="17"/>
      <c r="WLR205" s="17"/>
      <c r="WLS205" s="17"/>
      <c r="WLT205" s="17"/>
      <c r="WLU205" s="17"/>
      <c r="WLV205" s="17"/>
      <c r="WLW205" s="17"/>
      <c r="WLX205" s="17"/>
      <c r="WLY205" s="17"/>
      <c r="WLZ205" s="17"/>
      <c r="WMA205" s="17"/>
      <c r="WMB205" s="17"/>
      <c r="WMC205" s="17"/>
      <c r="WMD205" s="17"/>
      <c r="WME205" s="17"/>
      <c r="WMF205" s="17"/>
      <c r="WMG205" s="17"/>
      <c r="WMH205" s="17"/>
      <c r="WMI205" s="17"/>
      <c r="WMJ205" s="17"/>
      <c r="WMK205" s="17"/>
      <c r="WML205" s="17"/>
      <c r="WMM205" s="17"/>
      <c r="WMN205" s="17"/>
      <c r="WMO205" s="17"/>
      <c r="WMP205" s="17"/>
      <c r="WMQ205" s="17"/>
      <c r="WMR205" s="17"/>
      <c r="WMS205" s="17"/>
      <c r="WMT205" s="17"/>
      <c r="WMU205" s="17"/>
      <c r="WMV205" s="17"/>
      <c r="WMW205" s="17"/>
      <c r="WMX205" s="17"/>
      <c r="WMY205" s="17"/>
      <c r="WMZ205" s="17"/>
      <c r="WNA205" s="17"/>
      <c r="WNB205" s="17"/>
      <c r="WNC205" s="17"/>
      <c r="WND205" s="17"/>
      <c r="WNE205" s="17"/>
      <c r="WNF205" s="17"/>
      <c r="WNG205" s="17"/>
      <c r="WNH205" s="17"/>
      <c r="WNI205" s="17"/>
      <c r="WNJ205" s="17"/>
      <c r="WNK205" s="17"/>
      <c r="WNL205" s="17"/>
      <c r="WNM205" s="17"/>
      <c r="WNN205" s="17"/>
      <c r="WNO205" s="17"/>
      <c r="WNP205" s="17"/>
      <c r="WNQ205" s="17"/>
      <c r="WNR205" s="17"/>
      <c r="WNS205" s="17"/>
      <c r="WNT205" s="17"/>
      <c r="WNU205" s="17"/>
      <c r="WNV205" s="17"/>
      <c r="WNW205" s="17"/>
      <c r="WNX205" s="17"/>
      <c r="WNY205" s="17"/>
      <c r="WNZ205" s="17"/>
      <c r="WOA205" s="17"/>
      <c r="WOB205" s="17"/>
      <c r="WOC205" s="17"/>
      <c r="WOD205" s="17"/>
      <c r="WOE205" s="17"/>
      <c r="WOF205" s="17"/>
      <c r="WOG205" s="17"/>
      <c r="WOH205" s="17"/>
      <c r="WOI205" s="17"/>
      <c r="WOJ205" s="17"/>
      <c r="WOK205" s="17"/>
      <c r="WOL205" s="17"/>
      <c r="WOM205" s="17"/>
      <c r="WON205" s="17"/>
      <c r="WOO205" s="17"/>
      <c r="WOP205" s="17"/>
      <c r="WOQ205" s="17"/>
      <c r="WOR205" s="17"/>
      <c r="WOS205" s="17"/>
      <c r="WOT205" s="17"/>
      <c r="WOU205" s="17"/>
      <c r="WOV205" s="17"/>
      <c r="WOW205" s="17"/>
      <c r="WOX205" s="17"/>
      <c r="WOY205" s="17"/>
      <c r="WOZ205" s="17"/>
      <c r="WPA205" s="17"/>
      <c r="WPB205" s="17"/>
      <c r="WPC205" s="17"/>
      <c r="WPD205" s="17"/>
      <c r="WPE205" s="17"/>
      <c r="WPF205" s="17"/>
      <c r="WPG205" s="17"/>
      <c r="WPH205" s="17"/>
      <c r="WPI205" s="17"/>
      <c r="WPJ205" s="17"/>
      <c r="WPK205" s="17"/>
      <c r="WPL205" s="17"/>
      <c r="WPM205" s="17"/>
      <c r="WPN205" s="17"/>
      <c r="WPO205" s="17"/>
      <c r="WPP205" s="17"/>
      <c r="WPQ205" s="17"/>
      <c r="WPR205" s="17"/>
      <c r="WPS205" s="17"/>
      <c r="WPT205" s="17"/>
      <c r="WPU205" s="17"/>
      <c r="WPV205" s="17"/>
      <c r="WPW205" s="17"/>
      <c r="WPX205" s="17"/>
      <c r="WPY205" s="17"/>
      <c r="WPZ205" s="17"/>
      <c r="WQA205" s="17"/>
      <c r="WQB205" s="17"/>
      <c r="WQC205" s="17"/>
      <c r="WQD205" s="17"/>
      <c r="WQE205" s="17"/>
      <c r="WQF205" s="17"/>
      <c r="WQG205" s="17"/>
      <c r="WQH205" s="17"/>
      <c r="WQI205" s="17"/>
      <c r="WQJ205" s="17"/>
      <c r="WQK205" s="17"/>
      <c r="WQL205" s="17"/>
      <c r="WQM205" s="17"/>
      <c r="WQN205" s="17"/>
      <c r="WQO205" s="17"/>
      <c r="WQP205" s="17"/>
      <c r="WQQ205" s="17"/>
      <c r="WQR205" s="17"/>
      <c r="WQS205" s="17"/>
      <c r="WQT205" s="17"/>
      <c r="WQU205" s="17"/>
      <c r="WQV205" s="17"/>
      <c r="WQW205" s="17"/>
      <c r="WQX205" s="17"/>
      <c r="WQY205" s="17"/>
      <c r="WQZ205" s="17"/>
      <c r="WRA205" s="17"/>
      <c r="WRB205" s="17"/>
      <c r="WRC205" s="17"/>
      <c r="WRD205" s="17"/>
      <c r="WRE205" s="17"/>
      <c r="WRF205" s="17"/>
      <c r="WRG205" s="17"/>
      <c r="WRH205" s="17"/>
      <c r="WRI205" s="17"/>
      <c r="WRJ205" s="17"/>
      <c r="WRK205" s="17"/>
      <c r="WRL205" s="17"/>
      <c r="WRM205" s="17"/>
      <c r="WRN205" s="17"/>
      <c r="WRO205" s="17"/>
      <c r="WRP205" s="17"/>
      <c r="WRQ205" s="17"/>
      <c r="WRR205" s="17"/>
      <c r="WRS205" s="17"/>
      <c r="WRT205" s="17"/>
      <c r="WRU205" s="17"/>
      <c r="WRV205" s="17"/>
      <c r="WRW205" s="17"/>
      <c r="WRX205" s="17"/>
      <c r="WRY205" s="17"/>
      <c r="WRZ205" s="17"/>
      <c r="WSA205" s="17"/>
      <c r="WSB205" s="17"/>
      <c r="WSC205" s="17"/>
      <c r="WSD205" s="17"/>
      <c r="WSE205" s="17"/>
      <c r="WSF205" s="17"/>
      <c r="WSG205" s="17"/>
      <c r="WSH205" s="17"/>
      <c r="WSI205" s="17"/>
      <c r="WSJ205" s="17"/>
      <c r="WSK205" s="17"/>
      <c r="WSL205" s="17"/>
      <c r="WSM205" s="17"/>
      <c r="WSN205" s="17"/>
      <c r="WSO205" s="17"/>
      <c r="WSP205" s="17"/>
      <c r="WSQ205" s="17"/>
      <c r="WSR205" s="17"/>
      <c r="WSS205" s="17"/>
      <c r="WST205" s="17"/>
      <c r="WSU205" s="17"/>
      <c r="WSV205" s="17"/>
      <c r="WSW205" s="17"/>
      <c r="WSX205" s="17"/>
      <c r="WSY205" s="17"/>
      <c r="WSZ205" s="17"/>
      <c r="WTA205" s="17"/>
      <c r="WTB205" s="17"/>
      <c r="WTC205" s="17"/>
      <c r="WTD205" s="17"/>
      <c r="WTE205" s="17"/>
      <c r="WTF205" s="17"/>
      <c r="WTG205" s="17"/>
      <c r="WTH205" s="17"/>
      <c r="WTI205" s="17"/>
      <c r="WTJ205" s="17"/>
      <c r="WTK205" s="17"/>
      <c r="WTL205" s="17"/>
      <c r="WTM205" s="17"/>
      <c r="WTN205" s="17"/>
      <c r="WTO205" s="17"/>
      <c r="WTP205" s="17"/>
      <c r="WTQ205" s="17"/>
      <c r="WTR205" s="17"/>
      <c r="WTS205" s="17"/>
      <c r="WTT205" s="17"/>
      <c r="WTU205" s="17"/>
      <c r="WTV205" s="17"/>
      <c r="WTW205" s="17"/>
      <c r="WTX205" s="17"/>
      <c r="WTY205" s="17"/>
      <c r="WTZ205" s="17"/>
      <c r="WUA205" s="17"/>
      <c r="WUB205" s="17"/>
      <c r="WUC205" s="17"/>
      <c r="WUD205" s="17"/>
      <c r="WUE205" s="17"/>
      <c r="WUF205" s="17"/>
      <c r="WUG205" s="17"/>
      <c r="WUH205" s="17"/>
      <c r="WUI205" s="17"/>
      <c r="WUJ205" s="17"/>
      <c r="WUK205" s="17"/>
      <c r="WUL205" s="17"/>
      <c r="WUM205" s="17"/>
      <c r="WUN205" s="17"/>
      <c r="WUO205" s="17"/>
      <c r="WUP205" s="17"/>
      <c r="WUQ205" s="17"/>
      <c r="WUR205" s="17"/>
      <c r="WUS205" s="17"/>
      <c r="WUT205" s="17"/>
      <c r="WUU205" s="17"/>
      <c r="WUV205" s="17"/>
      <c r="WUW205" s="17"/>
      <c r="WUX205" s="17"/>
      <c r="WUY205" s="17"/>
      <c r="WUZ205" s="17"/>
      <c r="WVA205" s="17"/>
      <c r="WVB205" s="17"/>
      <c r="WVC205" s="17"/>
      <c r="WVD205" s="17"/>
      <c r="WVE205" s="17"/>
      <c r="WVF205" s="17"/>
      <c r="WVG205" s="17"/>
      <c r="WVH205" s="17"/>
      <c r="WVI205" s="17"/>
      <c r="WVJ205" s="17"/>
      <c r="WVK205" s="17"/>
      <c r="WVL205" s="17"/>
      <c r="WVM205" s="17"/>
      <c r="WVN205" s="17"/>
      <c r="WVO205" s="17"/>
      <c r="WVP205" s="17"/>
      <c r="WVQ205" s="17"/>
      <c r="WVR205" s="17"/>
      <c r="WVS205" s="17"/>
      <c r="WVT205" s="17"/>
      <c r="WVU205" s="17"/>
      <c r="WVV205" s="17"/>
      <c r="WVW205" s="17"/>
      <c r="WVX205" s="17"/>
      <c r="WVY205" s="17"/>
      <c r="WVZ205" s="17"/>
      <c r="WWA205" s="17"/>
      <c r="WWB205" s="17"/>
      <c r="WWC205" s="17"/>
      <c r="WWD205" s="17"/>
      <c r="WWE205" s="17"/>
      <c r="WWF205" s="17"/>
      <c r="WWG205" s="17"/>
      <c r="WWH205" s="17"/>
      <c r="WWI205" s="17"/>
      <c r="WWJ205" s="17"/>
      <c r="WWK205" s="17"/>
      <c r="WWL205" s="17"/>
      <c r="WWM205" s="17"/>
      <c r="WWN205" s="17"/>
      <c r="WWO205" s="17"/>
      <c r="WWP205" s="17"/>
      <c r="WWQ205" s="17"/>
      <c r="WWR205" s="17"/>
      <c r="WWS205" s="17"/>
      <c r="WWT205" s="17"/>
      <c r="WWU205" s="17"/>
      <c r="WWV205" s="17"/>
      <c r="WWW205" s="17"/>
      <c r="WWX205" s="17"/>
      <c r="WWY205" s="17"/>
      <c r="WWZ205" s="17"/>
      <c r="WXA205" s="17"/>
      <c r="WXB205" s="17"/>
      <c r="WXC205" s="17"/>
      <c r="WXD205" s="17"/>
      <c r="WXE205" s="17"/>
      <c r="WXF205" s="17"/>
      <c r="WXG205" s="17"/>
      <c r="WXH205" s="17"/>
      <c r="WXI205" s="17"/>
      <c r="WXJ205" s="17"/>
      <c r="WXK205" s="17"/>
      <c r="WXL205" s="17"/>
      <c r="WXM205" s="17"/>
      <c r="WXN205" s="17"/>
      <c r="WXO205" s="17"/>
      <c r="WXP205" s="17"/>
      <c r="WXQ205" s="17"/>
      <c r="WXR205" s="17"/>
      <c r="WXS205" s="17"/>
      <c r="WXT205" s="17"/>
      <c r="WXU205" s="17"/>
      <c r="WXV205" s="17"/>
      <c r="WXW205" s="17"/>
      <c r="WXX205" s="17"/>
      <c r="WXY205" s="17"/>
      <c r="WXZ205" s="17"/>
      <c r="WYA205" s="17"/>
      <c r="WYB205" s="17"/>
      <c r="WYC205" s="17"/>
      <c r="WYD205" s="17"/>
      <c r="WYE205" s="17"/>
      <c r="WYF205" s="17"/>
      <c r="WYG205" s="17"/>
      <c r="WYH205" s="17"/>
      <c r="WYI205" s="17"/>
      <c r="WYJ205" s="17"/>
      <c r="WYK205" s="17"/>
      <c r="WYL205" s="17"/>
      <c r="WYM205" s="17"/>
      <c r="WYN205" s="17"/>
      <c r="WYO205" s="17"/>
      <c r="WYP205" s="17"/>
      <c r="WYQ205" s="17"/>
      <c r="WYR205" s="17"/>
      <c r="WYS205" s="17"/>
      <c r="WYT205" s="17"/>
      <c r="WYU205" s="17"/>
      <c r="WYV205" s="17"/>
      <c r="WYW205" s="17"/>
      <c r="WYX205" s="17"/>
      <c r="WYY205" s="17"/>
      <c r="WYZ205" s="17"/>
      <c r="WZA205" s="17"/>
      <c r="WZB205" s="17"/>
      <c r="WZC205" s="17"/>
      <c r="WZD205" s="17"/>
      <c r="WZE205" s="17"/>
      <c r="WZF205" s="17"/>
      <c r="WZG205" s="17"/>
      <c r="WZH205" s="17"/>
      <c r="WZI205" s="17"/>
      <c r="WZJ205" s="17"/>
      <c r="WZK205" s="17"/>
      <c r="WZL205" s="17"/>
      <c r="WZM205" s="17"/>
      <c r="WZN205" s="17"/>
      <c r="WZO205" s="17"/>
      <c r="WZP205" s="17"/>
      <c r="WZQ205" s="17"/>
      <c r="WZR205" s="17"/>
      <c r="WZS205" s="17"/>
      <c r="WZT205" s="17"/>
      <c r="WZU205" s="17"/>
      <c r="WZV205" s="17"/>
      <c r="WZW205" s="17"/>
      <c r="WZX205" s="17"/>
      <c r="WZY205" s="17"/>
      <c r="WZZ205" s="17"/>
      <c r="XAA205" s="17"/>
      <c r="XAB205" s="17"/>
      <c r="XAC205" s="17"/>
      <c r="XAD205" s="17"/>
      <c r="XAE205" s="17"/>
      <c r="XAF205" s="17"/>
      <c r="XAG205" s="17"/>
      <c r="XAH205" s="17"/>
      <c r="XAI205" s="17"/>
      <c r="XAJ205" s="17"/>
      <c r="XAK205" s="17"/>
      <c r="XAL205" s="17"/>
      <c r="XAM205" s="17"/>
      <c r="XAN205" s="17"/>
      <c r="XAO205" s="17"/>
      <c r="XAP205" s="17"/>
      <c r="XAQ205" s="17"/>
      <c r="XAR205" s="17"/>
      <c r="XAS205" s="17"/>
      <c r="XAT205" s="17"/>
      <c r="XAU205" s="17"/>
      <c r="XAV205" s="17"/>
      <c r="XAW205" s="17"/>
      <c r="XAX205" s="17"/>
      <c r="XAY205" s="17"/>
      <c r="XAZ205" s="17"/>
      <c r="XBA205" s="17"/>
      <c r="XBB205" s="17"/>
      <c r="XBC205" s="17"/>
      <c r="XBD205" s="17"/>
      <c r="XBE205" s="17"/>
      <c r="XBF205" s="17"/>
      <c r="XBG205" s="17"/>
      <c r="XBH205" s="17"/>
      <c r="XBI205" s="17"/>
      <c r="XBJ205" s="17"/>
      <c r="XBK205" s="17"/>
      <c r="XBL205" s="17"/>
      <c r="XBM205" s="17"/>
      <c r="XBN205" s="17"/>
      <c r="XBO205" s="17"/>
      <c r="XBP205" s="17"/>
      <c r="XBQ205" s="17"/>
      <c r="XBR205" s="17"/>
      <c r="XBS205" s="17"/>
      <c r="XBT205" s="17"/>
      <c r="XBU205" s="17"/>
      <c r="XBV205" s="17"/>
      <c r="XBW205" s="17"/>
      <c r="XBX205" s="17"/>
      <c r="XBY205" s="17"/>
      <c r="XBZ205" s="17"/>
      <c r="XCA205" s="17"/>
      <c r="XCB205" s="17"/>
      <c r="XCC205" s="17"/>
      <c r="XCD205" s="17"/>
      <c r="XCE205" s="17"/>
      <c r="XCF205" s="17"/>
      <c r="XCG205" s="17"/>
      <c r="XCH205" s="17"/>
      <c r="XCI205" s="17"/>
      <c r="XCJ205" s="17"/>
      <c r="XCK205" s="17"/>
      <c r="XCL205" s="17"/>
      <c r="XCM205" s="17"/>
      <c r="XCN205" s="17"/>
      <c r="XCO205" s="17"/>
      <c r="XCP205" s="17"/>
      <c r="XCQ205" s="17"/>
      <c r="XCR205" s="17"/>
      <c r="XCS205" s="17"/>
      <c r="XCT205" s="17"/>
      <c r="XCU205" s="17"/>
      <c r="XCV205" s="17"/>
      <c r="XCW205" s="17"/>
      <c r="XCX205" s="17"/>
      <c r="XCY205" s="17"/>
      <c r="XCZ205" s="17"/>
      <c r="XDA205" s="17"/>
      <c r="XDB205" s="17"/>
      <c r="XDC205" s="17"/>
      <c r="XDD205" s="17"/>
      <c r="XDE205" s="17"/>
      <c r="XDF205" s="17"/>
      <c r="XDG205" s="17"/>
      <c r="XDH205" s="17"/>
      <c r="XDI205" s="17"/>
      <c r="XDJ205" s="17"/>
      <c r="XDK205" s="17"/>
      <c r="XDL205" s="17"/>
      <c r="XDM205" s="17"/>
      <c r="XDN205" s="17"/>
      <c r="XDO205" s="17"/>
      <c r="XDP205" s="17"/>
      <c r="XDQ205" s="17"/>
      <c r="XDR205" s="17"/>
      <c r="XDS205" s="17"/>
      <c r="XDT205" s="17"/>
      <c r="XDU205" s="17"/>
      <c r="XDV205" s="17"/>
      <c r="XDW205" s="17"/>
      <c r="XDX205" s="17"/>
      <c r="XDY205" s="17"/>
      <c r="XDZ205" s="17"/>
      <c r="XEA205" s="17"/>
      <c r="XEB205" s="17"/>
      <c r="XEC205" s="17"/>
      <c r="XED205" s="17"/>
      <c r="XEE205" s="17"/>
      <c r="XEF205" s="17"/>
      <c r="XEG205" s="17"/>
      <c r="XEH205" s="17"/>
      <c r="XEI205" s="17"/>
      <c r="XEJ205" s="17"/>
      <c r="XEK205" s="17"/>
      <c r="XEL205" s="17"/>
      <c r="XEM205" s="17"/>
      <c r="XEN205" s="17"/>
      <c r="XEO205" s="17"/>
      <c r="XEP205" s="17"/>
      <c r="XEQ205" s="17"/>
      <c r="XER205" s="17"/>
      <c r="XES205" s="17"/>
      <c r="XET205" s="17"/>
      <c r="XEU205" s="17"/>
      <c r="XEV205" s="17"/>
      <c r="XEW205" s="17"/>
      <c r="XEX205" s="17"/>
      <c r="XEY205" s="17"/>
      <c r="XEZ205" s="17"/>
    </row>
    <row r="206" spans="18:16380" ht="11.25" customHeight="1" x14ac:dyDescent="0.2">
      <c r="DD206" s="17"/>
      <c r="DE206" s="17"/>
      <c r="DF206" s="17"/>
      <c r="DG206" s="17"/>
      <c r="DH206" s="17"/>
      <c r="EW206" s="1076"/>
      <c r="EX206" s="1076"/>
    </row>
    <row r="207" spans="18:16380" ht="11.25" customHeight="1" x14ac:dyDescent="0.2">
      <c r="EW207" s="1076"/>
      <c r="EX207" s="1076"/>
    </row>
    <row r="208" spans="18:16380" ht="11.25" customHeight="1" x14ac:dyDescent="0.2"/>
    <row r="209" ht="11.25" customHeight="1" x14ac:dyDescent="0.2"/>
    <row r="210" ht="11.25" customHeight="1" x14ac:dyDescent="0.2"/>
  </sheetData>
  <mergeCells count="74">
    <mergeCell ref="EQ5:EQ6"/>
    <mergeCell ref="ER5:ES5"/>
    <mergeCell ref="EH5:EI5"/>
    <mergeCell ref="B19:C19"/>
    <mergeCell ref="EJ5:EK5"/>
    <mergeCell ref="EL5:EM5"/>
    <mergeCell ref="EN5:EO5"/>
    <mergeCell ref="DV5:DW5"/>
    <mergeCell ref="DX5:DY5"/>
    <mergeCell ref="DZ5:EA5"/>
    <mergeCell ref="EB5:EC5"/>
    <mergeCell ref="ED5:EE5"/>
    <mergeCell ref="EF5:EG5"/>
    <mergeCell ref="DJ5:DJ6"/>
    <mergeCell ref="DL5:DM5"/>
    <mergeCell ref="DN5:DO5"/>
    <mergeCell ref="DP5:DQ5"/>
    <mergeCell ref="DR5:DS5"/>
    <mergeCell ref="DT5:DU5"/>
    <mergeCell ref="CT5:CU5"/>
    <mergeCell ref="CV5:CW5"/>
    <mergeCell ref="CX5:CY5"/>
    <mergeCell ref="CZ5:DA5"/>
    <mergeCell ref="DD5:DD6"/>
    <mergeCell ref="DF5:DG5"/>
    <mergeCell ref="CR5:CS5"/>
    <mergeCell ref="BV5:BW5"/>
    <mergeCell ref="BX5:BY5"/>
    <mergeCell ref="BZ5:CA5"/>
    <mergeCell ref="CB5:CC5"/>
    <mergeCell ref="CD5:CE5"/>
    <mergeCell ref="CF5:CG5"/>
    <mergeCell ref="CH5:CI5"/>
    <mergeCell ref="CJ5:CK5"/>
    <mergeCell ref="CL5:CM5"/>
    <mergeCell ref="CN5:CO5"/>
    <mergeCell ref="CP5:CQ5"/>
    <mergeCell ref="AO5:AP5"/>
    <mergeCell ref="AQ5:AR5"/>
    <mergeCell ref="AS5:AT5"/>
    <mergeCell ref="AU5:AV5"/>
    <mergeCell ref="BT5:BU5"/>
    <mergeCell ref="AY5:AZ5"/>
    <mergeCell ref="BA5:BB5"/>
    <mergeCell ref="BC5:BD5"/>
    <mergeCell ref="BE5:BF5"/>
    <mergeCell ref="BG5:BH5"/>
    <mergeCell ref="BI5:BJ5"/>
    <mergeCell ref="BK5:BL5"/>
    <mergeCell ref="BN5:BN6"/>
    <mergeCell ref="BO5:BO6"/>
    <mergeCell ref="BP5:BQ5"/>
    <mergeCell ref="BR5:BS5"/>
    <mergeCell ref="AE5:AF5"/>
    <mergeCell ref="AG5:AH5"/>
    <mergeCell ref="AI5:AJ5"/>
    <mergeCell ref="AK5:AL5"/>
    <mergeCell ref="AM5:AN5"/>
    <mergeCell ref="ET5:EU5"/>
    <mergeCell ref="Y5:Z5"/>
    <mergeCell ref="B5:C6"/>
    <mergeCell ref="D5:E5"/>
    <mergeCell ref="F5:G5"/>
    <mergeCell ref="H5:I5"/>
    <mergeCell ref="J5:K5"/>
    <mergeCell ref="L5:M5"/>
    <mergeCell ref="N5:O5"/>
    <mergeCell ref="R5:R6"/>
    <mergeCell ref="S5:S6"/>
    <mergeCell ref="U5:V5"/>
    <mergeCell ref="W5:X5"/>
    <mergeCell ref="AW5:AX5"/>
    <mergeCell ref="AA5:AB5"/>
    <mergeCell ref="AC5:AD5"/>
  </mergeCells>
  <pageMargins left="0.18" right="0.17" top="0.28000000000000003" bottom="0.25" header="0.24" footer="0.17"/>
  <pageSetup scale="75" orientation="portrait" horizontalDpi="1200" verticalDpi="12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U204"/>
  <sheetViews>
    <sheetView zoomScaleNormal="100" zoomScaleSheetLayoutView="100" workbookViewId="0">
      <selection activeCell="ES133" sqref="ES133"/>
    </sheetView>
  </sheetViews>
  <sheetFormatPr defaultRowHeight="11.25" x14ac:dyDescent="0.2"/>
  <cols>
    <col min="1" max="1" width="3.7109375" style="12" customWidth="1"/>
    <col min="2" max="2" width="2.85546875" style="12" customWidth="1"/>
    <col min="3" max="3" width="43.5703125" style="12" customWidth="1"/>
    <col min="4" max="15" width="9.140625" style="12" customWidth="1"/>
    <col min="16" max="16" width="7.28515625" style="12" bestFit="1" customWidth="1"/>
    <col min="17" max="17" width="2.7109375" style="12" customWidth="1"/>
    <col min="18" max="18" width="1.85546875" style="12" bestFit="1" customWidth="1"/>
    <col min="19" max="19" width="36" style="12" customWidth="1"/>
    <col min="20" max="20" width="8.28515625" style="12" customWidth="1"/>
    <col min="21" max="21" width="8.42578125" style="12" customWidth="1"/>
    <col min="22" max="45" width="9.140625" style="12" customWidth="1"/>
    <col min="46" max="47" width="7.85546875" style="12" customWidth="1"/>
    <col min="48" max="48" width="9.140625" style="12"/>
    <col min="49" max="55" width="9.140625" style="12" customWidth="1"/>
    <col min="56" max="56" width="2" style="12" customWidth="1"/>
    <col min="57" max="57" width="1.85546875" style="21" customWidth="1"/>
    <col min="58" max="58" width="51.5703125" style="12" bestFit="1" customWidth="1"/>
    <col min="59" max="59" width="11.28515625" style="12" customWidth="1"/>
    <col min="60" max="61" width="9.7109375" style="12" bestFit="1" customWidth="1"/>
    <col min="62" max="64" width="7.85546875" style="12" customWidth="1"/>
    <col min="65" max="67" width="9.7109375" style="12" customWidth="1"/>
    <col min="68" max="68" width="5.85546875" style="12" customWidth="1"/>
    <col min="69" max="69" width="2.5703125" style="21" customWidth="1"/>
    <col min="70" max="70" width="33.140625" style="21" customWidth="1"/>
    <col min="71" max="72" width="9.140625" style="124" customWidth="1"/>
    <col min="73" max="102" width="9.140625" style="12" customWidth="1"/>
    <col min="103" max="104" width="8.7109375" style="12" customWidth="1"/>
    <col min="105" max="113" width="9.140625" style="12" customWidth="1"/>
    <col min="114" max="114" width="10" style="12" customWidth="1"/>
    <col min="115" max="117" width="9.7109375" style="12" customWidth="1"/>
    <col min="118" max="120" width="10" style="12" bestFit="1" customWidth="1"/>
    <col min="121" max="123" width="10" style="12" customWidth="1"/>
    <col min="124" max="124" width="10" style="12" bestFit="1" customWidth="1"/>
    <col min="125" max="126" width="10" style="12" customWidth="1"/>
    <col min="127" max="136" width="10.28515625" style="12" customWidth="1"/>
    <col min="137" max="137" width="10.85546875" style="12" bestFit="1" customWidth="1"/>
    <col min="138" max="138" width="10.28515625" style="12" bestFit="1" customWidth="1"/>
    <col min="139" max="139" width="10.85546875" style="12" bestFit="1" customWidth="1"/>
    <col min="140" max="140" width="10.28515625" style="12" bestFit="1" customWidth="1"/>
    <col min="141" max="141" width="10.85546875" style="12" bestFit="1" customWidth="1"/>
    <col min="142" max="142" width="10.28515625" style="12" bestFit="1" customWidth="1"/>
    <col min="143" max="143" width="10.85546875" style="12" bestFit="1" customWidth="1"/>
    <col min="144" max="144" width="10.28515625" style="12" bestFit="1" customWidth="1"/>
    <col min="145" max="145" width="9.28515625" style="12" customWidth="1"/>
    <col min="146" max="146" width="2.5703125" style="21" customWidth="1"/>
    <col min="147" max="147" width="33.140625" style="21" customWidth="1"/>
    <col min="148" max="148" width="10.85546875" style="12" bestFit="1" customWidth="1"/>
    <col min="149" max="149" width="10.28515625" style="12" bestFit="1" customWidth="1"/>
    <col min="150" max="150" width="10.85546875" style="12" bestFit="1" customWidth="1"/>
    <col min="151" max="151" width="10.28515625" style="12" bestFit="1" customWidth="1"/>
    <col min="152" max="16384" width="9.140625" style="12"/>
  </cols>
  <sheetData>
    <row r="2" spans="2:151" ht="18.75" x14ac:dyDescent="0.3">
      <c r="B2" s="1158" t="s">
        <v>1483</v>
      </c>
      <c r="C2" s="1158"/>
      <c r="D2" s="1158"/>
      <c r="E2" s="1158"/>
      <c r="F2" s="1158"/>
      <c r="G2" s="1158"/>
      <c r="H2" s="1158"/>
      <c r="I2" s="125"/>
      <c r="J2" s="125"/>
      <c r="K2" s="125"/>
      <c r="L2" s="125"/>
      <c r="CD2" s="123"/>
      <c r="CE2" s="123">
        <f>CE56+CE57-CE55</f>
        <v>0</v>
      </c>
    </row>
    <row r="3" spans="2:151" ht="15.75" customHeight="1" x14ac:dyDescent="0.2">
      <c r="B3" s="126"/>
      <c r="C3" s="126"/>
      <c r="D3" s="126"/>
      <c r="E3" s="126"/>
      <c r="F3" s="126"/>
      <c r="G3" s="126"/>
      <c r="H3" s="126"/>
      <c r="I3" s="126"/>
      <c r="J3" s="126"/>
      <c r="K3" s="126"/>
      <c r="L3" s="126"/>
      <c r="CD3" s="123"/>
      <c r="CE3" s="123"/>
    </row>
    <row r="4" spans="2:151" ht="13.5" customHeight="1" thickBot="1" x14ac:dyDescent="0.25">
      <c r="B4" s="173" t="s">
        <v>427</v>
      </c>
      <c r="C4" s="174"/>
      <c r="D4" s="173"/>
      <c r="E4" s="173"/>
      <c r="F4" s="173"/>
      <c r="G4" s="173"/>
      <c r="H4" s="173"/>
      <c r="I4" s="173"/>
      <c r="J4" s="173"/>
      <c r="K4" s="173"/>
      <c r="L4" s="173"/>
      <c r="S4" s="21"/>
      <c r="DF4" s="128"/>
      <c r="DG4" s="17"/>
      <c r="DH4" s="17"/>
      <c r="DI4" s="17"/>
      <c r="DJ4" s="21"/>
      <c r="DK4" s="21"/>
      <c r="DL4" s="21"/>
      <c r="DM4" s="21"/>
    </row>
    <row r="5" spans="2:151" s="276" customFormat="1" ht="14.25" customHeight="1" x14ac:dyDescent="0.2">
      <c r="B5" s="1152" t="s">
        <v>416</v>
      </c>
      <c r="C5" s="1152"/>
      <c r="D5" s="1154">
        <v>1953</v>
      </c>
      <c r="E5" s="1154"/>
      <c r="F5" s="1154">
        <v>1954</v>
      </c>
      <c r="G5" s="1154"/>
      <c r="H5" s="1154">
        <v>1955</v>
      </c>
      <c r="I5" s="1154"/>
      <c r="J5" s="1154">
        <v>1956</v>
      </c>
      <c r="K5" s="1154"/>
      <c r="L5" s="1154">
        <v>1957</v>
      </c>
      <c r="M5" s="1154"/>
      <c r="N5" s="1154">
        <v>1958</v>
      </c>
      <c r="O5" s="1154"/>
      <c r="P5" s="326">
        <v>1959</v>
      </c>
      <c r="R5" s="1159"/>
      <c r="S5" s="1152" t="s">
        <v>416</v>
      </c>
      <c r="T5" s="326">
        <v>1959</v>
      </c>
      <c r="U5" s="1151">
        <v>1960</v>
      </c>
      <c r="V5" s="1151"/>
      <c r="W5" s="1151">
        <v>1961</v>
      </c>
      <c r="X5" s="1151"/>
      <c r="Y5" s="1151">
        <v>1962</v>
      </c>
      <c r="Z5" s="1151"/>
      <c r="AA5" s="1151">
        <v>1963</v>
      </c>
      <c r="AB5" s="1151"/>
      <c r="AC5" s="1151">
        <v>1964</v>
      </c>
      <c r="AD5" s="1151"/>
      <c r="AE5" s="1151">
        <v>1965</v>
      </c>
      <c r="AF5" s="1151"/>
      <c r="AG5" s="1151">
        <v>1966</v>
      </c>
      <c r="AH5" s="1151"/>
      <c r="AI5" s="1151">
        <v>1967</v>
      </c>
      <c r="AJ5" s="1151"/>
      <c r="AK5" s="1151">
        <v>1968</v>
      </c>
      <c r="AL5" s="1151"/>
      <c r="AM5" s="1151">
        <v>1969</v>
      </c>
      <c r="AN5" s="1151"/>
      <c r="AO5" s="1151">
        <v>1970</v>
      </c>
      <c r="AP5" s="1151"/>
      <c r="AQ5" s="1151">
        <v>1971</v>
      </c>
      <c r="AR5" s="1151"/>
      <c r="AS5" s="1151">
        <v>1972</v>
      </c>
      <c r="AT5" s="1151"/>
      <c r="AU5" s="1151">
        <v>1973</v>
      </c>
      <c r="AV5" s="1151"/>
      <c r="AW5" s="1151">
        <v>1974</v>
      </c>
      <c r="AX5" s="1151"/>
      <c r="AY5" s="1151">
        <v>1975</v>
      </c>
      <c r="AZ5" s="1151"/>
      <c r="BA5" s="1151">
        <v>1976</v>
      </c>
      <c r="BB5" s="1151"/>
      <c r="BC5" s="333">
        <v>1977</v>
      </c>
      <c r="BD5" s="281"/>
      <c r="BE5" s="281"/>
      <c r="BF5" s="1152" t="s">
        <v>416</v>
      </c>
      <c r="BG5" s="333">
        <v>1977</v>
      </c>
      <c r="BH5" s="1151">
        <v>1978</v>
      </c>
      <c r="BI5" s="1151"/>
      <c r="BJ5" s="1151">
        <v>1979</v>
      </c>
      <c r="BK5" s="1151"/>
      <c r="BL5" s="1151">
        <v>1980</v>
      </c>
      <c r="BM5" s="1151"/>
      <c r="BN5" s="1151">
        <v>1981</v>
      </c>
      <c r="BO5" s="1151"/>
      <c r="BP5" s="279"/>
      <c r="BQ5" s="279"/>
      <c r="BR5" s="1152" t="s">
        <v>416</v>
      </c>
      <c r="BS5" s="1151">
        <v>1982</v>
      </c>
      <c r="BT5" s="1151"/>
      <c r="BU5" s="1151">
        <v>1983</v>
      </c>
      <c r="BV5" s="1151"/>
      <c r="BW5" s="1151">
        <v>1984</v>
      </c>
      <c r="BX5" s="1151"/>
      <c r="BY5" s="1151">
        <v>1985</v>
      </c>
      <c r="BZ5" s="1151"/>
      <c r="CA5" s="1151">
        <v>1986</v>
      </c>
      <c r="CB5" s="1151"/>
      <c r="CC5" s="1151">
        <v>1987</v>
      </c>
      <c r="CD5" s="1151"/>
      <c r="CE5" s="1151">
        <v>1988</v>
      </c>
      <c r="CF5" s="1151"/>
      <c r="CG5" s="1151">
        <v>1989</v>
      </c>
      <c r="CH5" s="1151"/>
      <c r="CI5" s="1151">
        <v>1990</v>
      </c>
      <c r="CJ5" s="1151"/>
      <c r="CK5" s="1151">
        <v>1991</v>
      </c>
      <c r="CL5" s="1151"/>
      <c r="CM5" s="1151">
        <v>1992</v>
      </c>
      <c r="CN5" s="1151"/>
      <c r="CO5" s="1151">
        <v>1993</v>
      </c>
      <c r="CP5" s="1151"/>
      <c r="CQ5" s="1151">
        <v>1994</v>
      </c>
      <c r="CR5" s="1151"/>
      <c r="CS5" s="1151">
        <v>1995</v>
      </c>
      <c r="CT5" s="1151"/>
      <c r="CU5" s="1151">
        <v>1996</v>
      </c>
      <c r="CV5" s="1151"/>
      <c r="CW5" s="1151">
        <v>1997</v>
      </c>
      <c r="CX5" s="1151"/>
      <c r="CY5" s="1151">
        <v>1998</v>
      </c>
      <c r="CZ5" s="1151"/>
      <c r="DA5" s="1151">
        <v>1999</v>
      </c>
      <c r="DB5" s="1151"/>
      <c r="DC5" s="1151">
        <v>2000</v>
      </c>
      <c r="DD5" s="1151"/>
      <c r="DE5" s="1151">
        <v>2001</v>
      </c>
      <c r="DF5" s="1151"/>
      <c r="DG5" s="1149">
        <v>2002</v>
      </c>
      <c r="DH5" s="1149"/>
      <c r="DI5" s="1154">
        <v>2003</v>
      </c>
      <c r="DJ5" s="1154"/>
      <c r="DK5" s="1151">
        <v>2004</v>
      </c>
      <c r="DL5" s="1151"/>
      <c r="DM5" s="1151">
        <v>2005</v>
      </c>
      <c r="DN5" s="1151"/>
      <c r="DO5" s="1151">
        <v>2006</v>
      </c>
      <c r="DP5" s="1151"/>
      <c r="DQ5" s="1151">
        <v>2007</v>
      </c>
      <c r="DR5" s="1151"/>
      <c r="DS5" s="1151">
        <v>2008</v>
      </c>
      <c r="DT5" s="1151"/>
      <c r="DU5" s="1151">
        <v>2009</v>
      </c>
      <c r="DV5" s="1151"/>
      <c r="DW5" s="1151">
        <v>2010</v>
      </c>
      <c r="DX5" s="1151"/>
      <c r="DY5" s="1151">
        <v>2011</v>
      </c>
      <c r="DZ5" s="1151"/>
      <c r="EA5" s="1151">
        <v>2012</v>
      </c>
      <c r="EB5" s="1151"/>
      <c r="EC5" s="1151">
        <v>2013</v>
      </c>
      <c r="ED5" s="1151"/>
      <c r="EE5" s="1161">
        <v>2014</v>
      </c>
      <c r="EF5" s="1151"/>
      <c r="EG5" s="1151">
        <v>2015</v>
      </c>
      <c r="EH5" s="1151"/>
      <c r="EI5" s="1151" t="s">
        <v>2806</v>
      </c>
      <c r="EJ5" s="1151"/>
      <c r="EK5" s="1151" t="s">
        <v>2807</v>
      </c>
      <c r="EL5" s="1151"/>
      <c r="EM5" s="1151" t="s">
        <v>2808</v>
      </c>
      <c r="EN5" s="1151"/>
      <c r="EP5" s="279"/>
      <c r="EQ5" s="1152" t="s">
        <v>416</v>
      </c>
      <c r="ER5" s="1151" t="s">
        <v>2809</v>
      </c>
      <c r="ES5" s="1151"/>
      <c r="ET5" s="1151" t="s">
        <v>2810</v>
      </c>
      <c r="EU5" s="1151"/>
    </row>
    <row r="6" spans="2:151" s="276" customFormat="1" ht="13.5" customHeight="1" thickBot="1" x14ac:dyDescent="0.25">
      <c r="B6" s="1153"/>
      <c r="C6" s="1153"/>
      <c r="D6" s="327" t="s">
        <v>462</v>
      </c>
      <c r="E6" s="327" t="s">
        <v>432</v>
      </c>
      <c r="F6" s="327" t="s">
        <v>462</v>
      </c>
      <c r="G6" s="327" t="s">
        <v>432</v>
      </c>
      <c r="H6" s="327" t="s">
        <v>462</v>
      </c>
      <c r="I6" s="327" t="s">
        <v>432</v>
      </c>
      <c r="J6" s="327" t="s">
        <v>462</v>
      </c>
      <c r="K6" s="327" t="s">
        <v>432</v>
      </c>
      <c r="L6" s="327" t="s">
        <v>462</v>
      </c>
      <c r="M6" s="327" t="s">
        <v>432</v>
      </c>
      <c r="N6" s="327" t="s">
        <v>462</v>
      </c>
      <c r="O6" s="327" t="s">
        <v>432</v>
      </c>
      <c r="P6" s="327" t="s">
        <v>462</v>
      </c>
      <c r="R6" s="1160"/>
      <c r="S6" s="1153"/>
      <c r="T6" s="328" t="s">
        <v>432</v>
      </c>
      <c r="U6" s="328" t="s">
        <v>462</v>
      </c>
      <c r="V6" s="328" t="s">
        <v>432</v>
      </c>
      <c r="W6" s="328" t="s">
        <v>464</v>
      </c>
      <c r="X6" s="328" t="s">
        <v>432</v>
      </c>
      <c r="Y6" s="328" t="s">
        <v>462</v>
      </c>
      <c r="Z6" s="328" t="s">
        <v>432</v>
      </c>
      <c r="AA6" s="328" t="s">
        <v>464</v>
      </c>
      <c r="AB6" s="328" t="s">
        <v>465</v>
      </c>
      <c r="AC6" s="328" t="s">
        <v>464</v>
      </c>
      <c r="AD6" s="328" t="s">
        <v>465</v>
      </c>
      <c r="AE6" s="328" t="s">
        <v>464</v>
      </c>
      <c r="AF6" s="328" t="s">
        <v>465</v>
      </c>
      <c r="AG6" s="328" t="s">
        <v>464</v>
      </c>
      <c r="AH6" s="328" t="s">
        <v>465</v>
      </c>
      <c r="AI6" s="328" t="s">
        <v>464</v>
      </c>
      <c r="AJ6" s="328" t="s">
        <v>465</v>
      </c>
      <c r="AK6" s="328" t="s">
        <v>464</v>
      </c>
      <c r="AL6" s="328" t="s">
        <v>465</v>
      </c>
      <c r="AM6" s="328" t="s">
        <v>464</v>
      </c>
      <c r="AN6" s="328" t="s">
        <v>465</v>
      </c>
      <c r="AO6" s="328" t="s">
        <v>464</v>
      </c>
      <c r="AP6" s="328" t="s">
        <v>465</v>
      </c>
      <c r="AQ6" s="328" t="s">
        <v>464</v>
      </c>
      <c r="AR6" s="328" t="s">
        <v>465</v>
      </c>
      <c r="AS6" s="328" t="s">
        <v>464</v>
      </c>
      <c r="AT6" s="328" t="s">
        <v>465</v>
      </c>
      <c r="AU6" s="328" t="s">
        <v>464</v>
      </c>
      <c r="AV6" s="328" t="s">
        <v>465</v>
      </c>
      <c r="AW6" s="328" t="s">
        <v>464</v>
      </c>
      <c r="AX6" s="328" t="s">
        <v>465</v>
      </c>
      <c r="AY6" s="328" t="s">
        <v>464</v>
      </c>
      <c r="AZ6" s="328" t="s">
        <v>465</v>
      </c>
      <c r="BA6" s="328" t="s">
        <v>464</v>
      </c>
      <c r="BB6" s="328" t="s">
        <v>465</v>
      </c>
      <c r="BC6" s="328" t="s">
        <v>464</v>
      </c>
      <c r="BD6" s="280"/>
      <c r="BE6" s="280"/>
      <c r="BF6" s="1153"/>
      <c r="BG6" s="328" t="s">
        <v>465</v>
      </c>
      <c r="BH6" s="328" t="s">
        <v>464</v>
      </c>
      <c r="BI6" s="328" t="s">
        <v>465</v>
      </c>
      <c r="BJ6" s="328" t="s">
        <v>464</v>
      </c>
      <c r="BK6" s="328" t="s">
        <v>465</v>
      </c>
      <c r="BL6" s="328" t="s">
        <v>464</v>
      </c>
      <c r="BM6" s="328" t="s">
        <v>465</v>
      </c>
      <c r="BN6" s="328" t="s">
        <v>464</v>
      </c>
      <c r="BO6" s="328" t="s">
        <v>465</v>
      </c>
      <c r="BP6" s="280"/>
      <c r="BQ6" s="280"/>
      <c r="BR6" s="1153"/>
      <c r="BS6" s="334" t="s">
        <v>464</v>
      </c>
      <c r="BT6" s="334" t="s">
        <v>465</v>
      </c>
      <c r="BU6" s="328" t="s">
        <v>464</v>
      </c>
      <c r="BV6" s="328" t="s">
        <v>465</v>
      </c>
      <c r="BW6" s="328" t="s">
        <v>464</v>
      </c>
      <c r="BX6" s="328" t="s">
        <v>465</v>
      </c>
      <c r="BY6" s="328" t="s">
        <v>464</v>
      </c>
      <c r="BZ6" s="328" t="s">
        <v>465</v>
      </c>
      <c r="CA6" s="328" t="s">
        <v>464</v>
      </c>
      <c r="CB6" s="328" t="s">
        <v>465</v>
      </c>
      <c r="CC6" s="328" t="s">
        <v>464</v>
      </c>
      <c r="CD6" s="328" t="s">
        <v>465</v>
      </c>
      <c r="CE6" s="328" t="s">
        <v>464</v>
      </c>
      <c r="CF6" s="328" t="s">
        <v>465</v>
      </c>
      <c r="CG6" s="328" t="s">
        <v>464</v>
      </c>
      <c r="CH6" s="328" t="s">
        <v>465</v>
      </c>
      <c r="CI6" s="328" t="s">
        <v>464</v>
      </c>
      <c r="CJ6" s="328" t="s">
        <v>465</v>
      </c>
      <c r="CK6" s="328" t="s">
        <v>464</v>
      </c>
      <c r="CL6" s="328" t="s">
        <v>465</v>
      </c>
      <c r="CM6" s="328" t="s">
        <v>464</v>
      </c>
      <c r="CN6" s="328" t="s">
        <v>465</v>
      </c>
      <c r="CO6" s="328" t="s">
        <v>464</v>
      </c>
      <c r="CP6" s="328" t="s">
        <v>465</v>
      </c>
      <c r="CQ6" s="328" t="s">
        <v>464</v>
      </c>
      <c r="CR6" s="328" t="s">
        <v>465</v>
      </c>
      <c r="CS6" s="328" t="s">
        <v>464</v>
      </c>
      <c r="CT6" s="328" t="s">
        <v>465</v>
      </c>
      <c r="CU6" s="328" t="s">
        <v>464</v>
      </c>
      <c r="CV6" s="328" t="s">
        <v>465</v>
      </c>
      <c r="CW6" s="328" t="s">
        <v>464</v>
      </c>
      <c r="CX6" s="328" t="s">
        <v>465</v>
      </c>
      <c r="CY6" s="328" t="s">
        <v>464</v>
      </c>
      <c r="CZ6" s="328" t="s">
        <v>465</v>
      </c>
      <c r="DA6" s="328" t="s">
        <v>464</v>
      </c>
      <c r="DB6" s="328" t="s">
        <v>465</v>
      </c>
      <c r="DC6" s="328" t="s">
        <v>464</v>
      </c>
      <c r="DD6" s="328" t="s">
        <v>465</v>
      </c>
      <c r="DE6" s="328" t="s">
        <v>464</v>
      </c>
      <c r="DF6" s="324" t="s">
        <v>432</v>
      </c>
      <c r="DG6" s="324" t="s">
        <v>462</v>
      </c>
      <c r="DH6" s="324" t="s">
        <v>432</v>
      </c>
      <c r="DI6" s="324" t="s">
        <v>462</v>
      </c>
      <c r="DJ6" s="327" t="s">
        <v>432</v>
      </c>
      <c r="DK6" s="328" t="s">
        <v>462</v>
      </c>
      <c r="DL6" s="328" t="s">
        <v>432</v>
      </c>
      <c r="DM6" s="328" t="s">
        <v>464</v>
      </c>
      <c r="DN6" s="328" t="s">
        <v>465</v>
      </c>
      <c r="DO6" s="328" t="s">
        <v>464</v>
      </c>
      <c r="DP6" s="328" t="s">
        <v>465</v>
      </c>
      <c r="DQ6" s="328" t="s">
        <v>464</v>
      </c>
      <c r="DR6" s="328" t="s">
        <v>465</v>
      </c>
      <c r="DS6" s="328" t="s">
        <v>464</v>
      </c>
      <c r="DT6" s="328" t="s">
        <v>465</v>
      </c>
      <c r="DU6" s="328" t="s">
        <v>464</v>
      </c>
      <c r="DV6" s="328" t="s">
        <v>465</v>
      </c>
      <c r="DW6" s="328" t="s">
        <v>464</v>
      </c>
      <c r="DX6" s="328" t="s">
        <v>465</v>
      </c>
      <c r="DY6" s="328" t="s">
        <v>464</v>
      </c>
      <c r="DZ6" s="328" t="s">
        <v>465</v>
      </c>
      <c r="EA6" s="328" t="s">
        <v>464</v>
      </c>
      <c r="EB6" s="328" t="s">
        <v>465</v>
      </c>
      <c r="EC6" s="328" t="s">
        <v>464</v>
      </c>
      <c r="ED6" s="328" t="s">
        <v>465</v>
      </c>
      <c r="EE6" s="328" t="s">
        <v>464</v>
      </c>
      <c r="EF6" s="328" t="s">
        <v>465</v>
      </c>
      <c r="EG6" s="328" t="s">
        <v>464</v>
      </c>
      <c r="EH6" s="328" t="s">
        <v>465</v>
      </c>
      <c r="EI6" s="328" t="s">
        <v>464</v>
      </c>
      <c r="EJ6" s="328" t="s">
        <v>465</v>
      </c>
      <c r="EK6" s="328" t="s">
        <v>464</v>
      </c>
      <c r="EL6" s="328" t="s">
        <v>465</v>
      </c>
      <c r="EM6" s="328" t="s">
        <v>464</v>
      </c>
      <c r="EN6" s="328" t="s">
        <v>465</v>
      </c>
      <c r="EP6" s="280"/>
      <c r="EQ6" s="1153"/>
      <c r="ER6" s="328" t="s">
        <v>464</v>
      </c>
      <c r="ES6" s="328" t="s">
        <v>465</v>
      </c>
      <c r="ET6" s="328" t="s">
        <v>464</v>
      </c>
      <c r="EU6" s="328" t="s">
        <v>465</v>
      </c>
    </row>
    <row r="7" spans="2:151" s="17" customFormat="1" ht="12.95" customHeight="1" x14ac:dyDescent="0.2">
      <c r="D7" s="102"/>
      <c r="E7" s="530"/>
      <c r="F7" s="102"/>
      <c r="G7" s="530"/>
      <c r="H7" s="530"/>
      <c r="I7" s="102"/>
      <c r="J7" s="530"/>
      <c r="K7" s="102"/>
      <c r="L7" s="530"/>
      <c r="M7" s="530"/>
      <c r="N7" s="530"/>
      <c r="O7" s="102"/>
      <c r="P7" s="530"/>
      <c r="R7" s="128"/>
      <c r="S7" s="128"/>
      <c r="BE7" s="128"/>
      <c r="BF7" s="128"/>
      <c r="BQ7" s="128"/>
      <c r="BR7" s="128"/>
      <c r="BS7" s="129"/>
      <c r="BT7" s="129"/>
      <c r="DH7" s="128"/>
      <c r="EP7" s="128"/>
      <c r="EQ7" s="128"/>
    </row>
    <row r="8" spans="2:151" s="128" customFormat="1" ht="12.95" customHeight="1" x14ac:dyDescent="0.2">
      <c r="B8" s="345">
        <v>1</v>
      </c>
      <c r="C8" s="21" t="s">
        <v>720</v>
      </c>
      <c r="D8" s="169">
        <v>9</v>
      </c>
      <c r="E8" s="169">
        <v>11</v>
      </c>
      <c r="F8" s="169">
        <v>12.7</v>
      </c>
      <c r="G8" s="169">
        <v>13</v>
      </c>
      <c r="H8" s="169">
        <v>12.1</v>
      </c>
      <c r="I8" s="169">
        <v>12.6</v>
      </c>
      <c r="J8" s="169">
        <v>11.4</v>
      </c>
      <c r="K8" s="169">
        <v>12.1</v>
      </c>
      <c r="L8" s="169">
        <v>12.5</v>
      </c>
      <c r="M8" s="169">
        <v>14.2</v>
      </c>
      <c r="N8" s="169">
        <v>15.6</v>
      </c>
      <c r="O8" s="169">
        <v>18.100000000000001</v>
      </c>
      <c r="P8" s="169">
        <v>18.3</v>
      </c>
      <c r="R8" s="346">
        <v>1</v>
      </c>
      <c r="S8" s="181" t="s">
        <v>766</v>
      </c>
      <c r="T8" s="182">
        <v>20</v>
      </c>
      <c r="U8" s="182">
        <v>22.8</v>
      </c>
      <c r="V8" s="182">
        <v>29.8</v>
      </c>
      <c r="W8" s="182">
        <v>39.4</v>
      </c>
      <c r="X8" s="182">
        <v>43.8</v>
      </c>
      <c r="Y8" s="182">
        <v>49.9</v>
      </c>
      <c r="Z8" s="88">
        <v>56.9</v>
      </c>
      <c r="AA8" s="88">
        <v>61.5</v>
      </c>
      <c r="AB8" s="88">
        <v>60.3</v>
      </c>
      <c r="AC8" s="88">
        <v>66.7</v>
      </c>
      <c r="AD8" s="88">
        <v>72</v>
      </c>
      <c r="AE8" s="88">
        <v>67.099999999999994</v>
      </c>
      <c r="AF8" s="88">
        <v>56.1</v>
      </c>
      <c r="AG8" s="182">
        <v>46.6</v>
      </c>
      <c r="AH8" s="182">
        <v>42.6</v>
      </c>
      <c r="AI8" s="182">
        <v>47.7</v>
      </c>
      <c r="AJ8" s="182">
        <v>51</v>
      </c>
      <c r="AK8" s="88">
        <v>56.3</v>
      </c>
      <c r="AL8" s="88">
        <v>61.3</v>
      </c>
      <c r="AM8" s="88">
        <v>60.4</v>
      </c>
      <c r="AN8" s="88">
        <v>62.1</v>
      </c>
      <c r="AO8" s="88">
        <v>62.6</v>
      </c>
      <c r="AP8" s="88">
        <v>65.099999999999994</v>
      </c>
      <c r="AQ8" s="88">
        <v>61.7</v>
      </c>
      <c r="AR8" s="88">
        <v>97.4</v>
      </c>
      <c r="AS8" s="88">
        <v>59</v>
      </c>
      <c r="AT8" s="182">
        <v>78.2</v>
      </c>
      <c r="AU8" s="182">
        <v>93.5</v>
      </c>
      <c r="AV8" s="182">
        <v>123.2</v>
      </c>
      <c r="AW8" s="182">
        <v>109.8</v>
      </c>
      <c r="AX8" s="182">
        <v>171.7</v>
      </c>
      <c r="AY8" s="88">
        <v>236.7</v>
      </c>
      <c r="AZ8" s="88">
        <v>385.6</v>
      </c>
      <c r="BA8" s="88">
        <v>447</v>
      </c>
      <c r="BB8" s="88">
        <v>508</v>
      </c>
      <c r="BC8" s="88">
        <v>467.9</v>
      </c>
      <c r="BD8" s="118"/>
      <c r="BE8" s="346">
        <v>1</v>
      </c>
      <c r="BF8" s="181" t="s">
        <v>766</v>
      </c>
      <c r="BG8" s="88">
        <v>655.20000000000005</v>
      </c>
      <c r="BH8" s="88">
        <v>602.5</v>
      </c>
      <c r="BI8" s="88">
        <v>972.2</v>
      </c>
      <c r="BJ8" s="88">
        <v>918.7</v>
      </c>
      <c r="BK8" s="88">
        <v>915.9</v>
      </c>
      <c r="BL8" s="88">
        <v>1158.5</v>
      </c>
      <c r="BM8" s="88">
        <v>1311.9</v>
      </c>
      <c r="BN8" s="88">
        <v>1132</v>
      </c>
      <c r="BO8" s="88">
        <v>1586</v>
      </c>
      <c r="BP8" s="131"/>
      <c r="BQ8" s="352">
        <v>1</v>
      </c>
      <c r="BR8" s="110" t="s">
        <v>801</v>
      </c>
      <c r="BS8" s="183"/>
      <c r="BT8" s="183"/>
      <c r="BU8" s="184"/>
      <c r="BV8" s="184"/>
      <c r="BW8" s="184"/>
      <c r="BX8" s="184"/>
      <c r="BY8" s="184"/>
      <c r="BZ8" s="184"/>
      <c r="CA8" s="184"/>
      <c r="CB8" s="184"/>
      <c r="CC8" s="184"/>
      <c r="CD8" s="184"/>
      <c r="CE8" s="184"/>
      <c r="CF8" s="184"/>
      <c r="CG8" s="184"/>
      <c r="CH8" s="184"/>
      <c r="CI8" s="184"/>
      <c r="CJ8" s="184"/>
      <c r="CK8" s="184"/>
      <c r="CL8" s="184"/>
      <c r="CM8" s="184"/>
      <c r="CN8" s="184"/>
      <c r="CO8" s="184"/>
      <c r="CP8" s="184"/>
      <c r="CQ8" s="184"/>
      <c r="CR8" s="184"/>
      <c r="CS8" s="184"/>
      <c r="CT8" s="184"/>
      <c r="CU8" s="184"/>
      <c r="CV8" s="184"/>
      <c r="CW8" s="184"/>
      <c r="CX8" s="184"/>
      <c r="CY8" s="184"/>
      <c r="CZ8" s="184"/>
      <c r="DA8" s="184"/>
      <c r="DB8" s="184"/>
      <c r="DC8" s="184"/>
      <c r="DD8" s="184"/>
      <c r="DE8" s="184"/>
      <c r="DJ8" s="185"/>
      <c r="DK8" s="185"/>
      <c r="DL8" s="186"/>
      <c r="DM8" s="186"/>
      <c r="DV8" s="38"/>
      <c r="DW8" s="21"/>
      <c r="EP8" s="352">
        <v>1</v>
      </c>
      <c r="EQ8" s="110" t="s">
        <v>801</v>
      </c>
    </row>
    <row r="9" spans="2:151" s="128" customFormat="1" ht="12.95" customHeight="1" x14ac:dyDescent="0.2">
      <c r="B9" s="345">
        <v>2</v>
      </c>
      <c r="C9" s="21" t="s">
        <v>721</v>
      </c>
      <c r="D9" s="169">
        <v>14.4</v>
      </c>
      <c r="E9" s="169">
        <v>15.9</v>
      </c>
      <c r="F9" s="169">
        <v>34.799999999999997</v>
      </c>
      <c r="G9" s="169">
        <v>40.700000000000003</v>
      </c>
      <c r="H9" s="169">
        <v>40.200000000000003</v>
      </c>
      <c r="I9" s="169">
        <v>45</v>
      </c>
      <c r="J9" s="169">
        <v>49.3</v>
      </c>
      <c r="K9" s="169">
        <v>51.4</v>
      </c>
      <c r="L9" s="169">
        <v>52.8</v>
      </c>
      <c r="M9" s="169">
        <v>65</v>
      </c>
      <c r="N9" s="169">
        <v>112.8</v>
      </c>
      <c r="O9" s="169">
        <v>117.3</v>
      </c>
      <c r="P9" s="169">
        <v>71.7</v>
      </c>
      <c r="R9" s="346">
        <v>2</v>
      </c>
      <c r="S9" s="181" t="s">
        <v>726</v>
      </c>
      <c r="T9" s="182">
        <v>171.5</v>
      </c>
      <c r="U9" s="182">
        <v>138.9</v>
      </c>
      <c r="V9" s="182">
        <v>164.9</v>
      </c>
      <c r="W9" s="182">
        <v>119.8</v>
      </c>
      <c r="X9" s="182">
        <v>142.19999999999999</v>
      </c>
      <c r="Y9" s="182">
        <v>195.5</v>
      </c>
      <c r="Z9" s="182">
        <v>216.8</v>
      </c>
      <c r="AA9" s="182">
        <v>271.3</v>
      </c>
      <c r="AB9" s="182">
        <v>307.7</v>
      </c>
      <c r="AC9" s="182">
        <v>343.5</v>
      </c>
      <c r="AD9" s="182">
        <v>348.1</v>
      </c>
      <c r="AE9" s="182">
        <v>408.2</v>
      </c>
      <c r="AF9" s="182">
        <v>423.8</v>
      </c>
      <c r="AG9" s="182">
        <v>476.5</v>
      </c>
      <c r="AH9" s="182">
        <v>473.3</v>
      </c>
      <c r="AI9" s="182">
        <v>494.1</v>
      </c>
      <c r="AJ9" s="182">
        <v>518.29999999999995</v>
      </c>
      <c r="AK9" s="182">
        <v>592.29999999999995</v>
      </c>
      <c r="AL9" s="182">
        <v>528</v>
      </c>
      <c r="AM9" s="182">
        <v>599.5</v>
      </c>
      <c r="AN9" s="182">
        <v>624.70000000000005</v>
      </c>
      <c r="AO9" s="182">
        <v>696.2</v>
      </c>
      <c r="AP9" s="182">
        <v>697.7</v>
      </c>
      <c r="AQ9" s="182">
        <v>806.4</v>
      </c>
      <c r="AR9" s="182">
        <v>677.7</v>
      </c>
      <c r="AS9" s="182">
        <v>720</v>
      </c>
      <c r="AT9" s="182">
        <v>706.3</v>
      </c>
      <c r="AU9" s="182">
        <v>709.2</v>
      </c>
      <c r="AV9" s="182">
        <v>749</v>
      </c>
      <c r="AW9" s="182">
        <v>645.4</v>
      </c>
      <c r="AX9" s="182">
        <v>577.20000000000005</v>
      </c>
      <c r="AY9" s="182">
        <v>720.6</v>
      </c>
      <c r="AZ9" s="182">
        <v>669.3</v>
      </c>
      <c r="BA9" s="182">
        <v>819.3</v>
      </c>
      <c r="BB9" s="182">
        <v>942</v>
      </c>
      <c r="BC9" s="182">
        <v>825.4</v>
      </c>
      <c r="BD9" s="29"/>
      <c r="BE9" s="346">
        <v>2</v>
      </c>
      <c r="BF9" s="181" t="s">
        <v>726</v>
      </c>
      <c r="BG9" s="88">
        <v>1058.8</v>
      </c>
      <c r="BH9" s="88">
        <v>954.6</v>
      </c>
      <c r="BI9" s="88">
        <v>981.4</v>
      </c>
      <c r="BJ9" s="88">
        <v>1118.5999999999999</v>
      </c>
      <c r="BK9" s="88">
        <v>1115.5999999999999</v>
      </c>
      <c r="BL9" s="88">
        <v>899.4</v>
      </c>
      <c r="BM9" s="88">
        <v>1085.3</v>
      </c>
      <c r="BN9" s="88">
        <v>1062.3</v>
      </c>
      <c r="BO9" s="88">
        <v>1129.9000000000001</v>
      </c>
      <c r="BP9" s="165"/>
      <c r="BQ9" s="352"/>
      <c r="BR9" s="110" t="s">
        <v>802</v>
      </c>
      <c r="BS9" s="88">
        <v>574.70000000000005</v>
      </c>
      <c r="BT9" s="88">
        <v>644.4</v>
      </c>
      <c r="BU9" s="88">
        <v>533.29999999999995</v>
      </c>
      <c r="BV9" s="88">
        <v>627.5</v>
      </c>
      <c r="BW9" s="88">
        <v>738.5</v>
      </c>
      <c r="BX9" s="88">
        <v>833.5</v>
      </c>
      <c r="BY9" s="88">
        <v>829.7</v>
      </c>
      <c r="BZ9" s="88">
        <v>990.7</v>
      </c>
      <c r="CA9" s="88">
        <v>815.3</v>
      </c>
      <c r="CB9" s="88">
        <v>804.1</v>
      </c>
      <c r="CC9" s="88">
        <v>763.8</v>
      </c>
      <c r="CD9" s="88">
        <v>901.1</v>
      </c>
      <c r="CE9" s="88">
        <v>841.5</v>
      </c>
      <c r="CF9" s="88">
        <v>899.9</v>
      </c>
      <c r="CG9" s="88">
        <v>869.3</v>
      </c>
      <c r="CH9" s="88">
        <v>994.6</v>
      </c>
      <c r="CI9" s="182">
        <v>1098.9000000000001</v>
      </c>
      <c r="CJ9" s="182">
        <v>998.7</v>
      </c>
      <c r="CK9" s="182">
        <v>1329.3</v>
      </c>
      <c r="CL9" s="182">
        <v>1142.5999999999999</v>
      </c>
      <c r="CM9" s="182">
        <v>1319.8</v>
      </c>
      <c r="CN9" s="182">
        <v>1481.3</v>
      </c>
      <c r="CO9" s="182">
        <v>1348.4</v>
      </c>
      <c r="CP9" s="182">
        <v>1853.1</v>
      </c>
      <c r="CQ9" s="182">
        <v>864.3</v>
      </c>
      <c r="CR9" s="182">
        <v>797.8</v>
      </c>
      <c r="CS9" s="182">
        <v>930.7</v>
      </c>
      <c r="CT9" s="182">
        <v>881.4</v>
      </c>
      <c r="CU9" s="182">
        <v>1045.8</v>
      </c>
      <c r="CV9" s="182">
        <v>512.9</v>
      </c>
      <c r="CW9" s="182">
        <v>933.9</v>
      </c>
      <c r="CX9" s="182">
        <v>1178.4000000000001</v>
      </c>
      <c r="CY9" s="182">
        <v>2214</v>
      </c>
      <c r="CZ9" s="182">
        <v>2132.1</v>
      </c>
      <c r="DA9" s="182">
        <v>213.1</v>
      </c>
      <c r="DB9" s="182">
        <v>265.60000000000002</v>
      </c>
      <c r="DC9" s="182">
        <v>659.7</v>
      </c>
      <c r="DD9" s="182">
        <v>770.5</v>
      </c>
      <c r="DE9" s="182">
        <v>896.6</v>
      </c>
      <c r="DF9" s="182">
        <v>331.8</v>
      </c>
      <c r="DG9" s="182">
        <v>1380.8</v>
      </c>
      <c r="DH9" s="88">
        <v>1205.8</v>
      </c>
      <c r="DI9" s="188">
        <v>1141.0999999999999</v>
      </c>
      <c r="DJ9" s="187">
        <v>848.9</v>
      </c>
      <c r="DK9" s="188">
        <v>997</v>
      </c>
      <c r="DL9" s="188">
        <v>723.1</v>
      </c>
      <c r="DM9" s="1022">
        <v>487.6</v>
      </c>
      <c r="DN9" s="1022">
        <v>686.5</v>
      </c>
      <c r="DO9" s="1022">
        <v>2006.5</v>
      </c>
      <c r="DP9" s="1022">
        <v>6028.6</v>
      </c>
      <c r="DQ9" s="1022">
        <v>12371</v>
      </c>
      <c r="DR9" s="1022">
        <v>9144.2999999999993</v>
      </c>
      <c r="DS9" s="1022">
        <v>19453.099999999999</v>
      </c>
      <c r="DT9" s="1022">
        <v>18088.900000000001</v>
      </c>
      <c r="DU9" s="188">
        <v>7275.6</v>
      </c>
      <c r="DV9" s="188">
        <v>18452.2</v>
      </c>
      <c r="DW9" s="189">
        <v>20686.3</v>
      </c>
      <c r="DX9" s="189">
        <v>22990.1</v>
      </c>
      <c r="DY9" s="189">
        <v>32560.1</v>
      </c>
      <c r="DZ9" s="189">
        <v>42200.3</v>
      </c>
      <c r="EA9" s="189">
        <v>56825.1</v>
      </c>
      <c r="EB9" s="189">
        <v>65181.1</v>
      </c>
      <c r="EC9" s="189">
        <v>69668.377999999997</v>
      </c>
      <c r="ED9" s="189">
        <v>74698.899999999994</v>
      </c>
      <c r="EE9" s="189">
        <v>88710.691999999995</v>
      </c>
      <c r="EF9" s="189">
        <v>60943.449000000001</v>
      </c>
      <c r="EG9" s="189">
        <v>56515.485000000001</v>
      </c>
      <c r="EH9" s="189">
        <v>45829.631000000001</v>
      </c>
      <c r="EI9" s="189">
        <v>69850.899999999994</v>
      </c>
      <c r="EJ9" s="189">
        <v>69327.100000000006</v>
      </c>
      <c r="EK9" s="189">
        <v>63725.254000000001</v>
      </c>
      <c r="EL9" s="189">
        <v>61222.400000000001</v>
      </c>
      <c r="EM9" s="189">
        <v>85754.6</v>
      </c>
      <c r="EN9" s="189">
        <v>63459.7</v>
      </c>
      <c r="EP9" s="352"/>
      <c r="EQ9" s="110" t="s">
        <v>802</v>
      </c>
      <c r="ER9" s="189">
        <v>60727.991000000002</v>
      </c>
      <c r="ES9" s="189">
        <v>62399.135000000002</v>
      </c>
      <c r="ET9" s="189">
        <v>46631.466</v>
      </c>
      <c r="EU9" s="189">
        <v>57992.892</v>
      </c>
    </row>
    <row r="10" spans="2:151" s="128" customFormat="1" ht="12.95" customHeight="1" x14ac:dyDescent="0.2">
      <c r="B10" s="345">
        <v>3</v>
      </c>
      <c r="C10" s="21" t="s">
        <v>722</v>
      </c>
      <c r="D10" s="169">
        <v>363.6</v>
      </c>
      <c r="E10" s="169">
        <v>437.5</v>
      </c>
      <c r="F10" s="169">
        <v>412.9</v>
      </c>
      <c r="G10" s="169">
        <v>504.6</v>
      </c>
      <c r="H10" s="169">
        <v>367.6</v>
      </c>
      <c r="I10" s="169">
        <v>567.79999999999995</v>
      </c>
      <c r="J10" s="169">
        <v>492.6</v>
      </c>
      <c r="K10" s="169">
        <v>723.6</v>
      </c>
      <c r="L10" s="169">
        <v>636.29999999999995</v>
      </c>
      <c r="M10" s="169">
        <v>755</v>
      </c>
      <c r="N10" s="169">
        <v>724.6</v>
      </c>
      <c r="O10" s="169">
        <v>816.8</v>
      </c>
      <c r="P10" s="169">
        <v>685.3</v>
      </c>
      <c r="R10" s="347"/>
      <c r="S10" s="191" t="s">
        <v>730</v>
      </c>
      <c r="T10" s="89">
        <v>51.7</v>
      </c>
      <c r="U10" s="89">
        <v>51.5</v>
      </c>
      <c r="V10" s="89">
        <v>56.9</v>
      </c>
      <c r="W10" s="89">
        <v>12.8</v>
      </c>
      <c r="X10" s="89">
        <v>17.100000000000001</v>
      </c>
      <c r="Y10" s="89">
        <v>30.6</v>
      </c>
      <c r="Z10" s="89">
        <v>33.1</v>
      </c>
      <c r="AA10" s="89">
        <v>35.4</v>
      </c>
      <c r="AB10" s="89">
        <v>64.5</v>
      </c>
      <c r="AC10" s="89">
        <v>70.8</v>
      </c>
      <c r="AD10" s="89">
        <v>30</v>
      </c>
      <c r="AE10" s="89">
        <v>17.3</v>
      </c>
      <c r="AF10" s="89">
        <v>25.5</v>
      </c>
      <c r="AG10" s="89">
        <v>84.8</v>
      </c>
      <c r="AH10" s="89">
        <v>19.8</v>
      </c>
      <c r="AI10" s="89">
        <v>29.9</v>
      </c>
      <c r="AJ10" s="89">
        <v>13.2</v>
      </c>
      <c r="AK10" s="89">
        <v>42.2</v>
      </c>
      <c r="AL10" s="89">
        <v>48.1</v>
      </c>
      <c r="AM10" s="89">
        <v>61</v>
      </c>
      <c r="AN10" s="89">
        <v>49.7</v>
      </c>
      <c r="AO10" s="89">
        <v>77.2</v>
      </c>
      <c r="AP10" s="89">
        <v>52.7</v>
      </c>
      <c r="AQ10" s="89">
        <v>115</v>
      </c>
      <c r="AR10" s="89">
        <v>58.3</v>
      </c>
      <c r="AS10" s="89">
        <v>67.400000000000006</v>
      </c>
      <c r="AT10" s="89">
        <v>104.3</v>
      </c>
      <c r="AU10" s="89">
        <v>90.5</v>
      </c>
      <c r="AV10" s="89">
        <v>119.6</v>
      </c>
      <c r="AW10" s="89">
        <v>64</v>
      </c>
      <c r="AX10" s="89">
        <v>97.1</v>
      </c>
      <c r="AY10" s="89">
        <v>212.9</v>
      </c>
      <c r="AZ10" s="89">
        <v>214.4</v>
      </c>
      <c r="BA10" s="89">
        <v>201.2</v>
      </c>
      <c r="BB10" s="89">
        <v>157.5</v>
      </c>
      <c r="BC10" s="89">
        <v>228.1</v>
      </c>
      <c r="BD10" s="29"/>
      <c r="BE10" s="347"/>
      <c r="BF10" s="191" t="s">
        <v>730</v>
      </c>
      <c r="BG10" s="87">
        <v>260.8</v>
      </c>
      <c r="BH10" s="87">
        <v>305.10000000000002</v>
      </c>
      <c r="BI10" s="87">
        <v>343.9</v>
      </c>
      <c r="BJ10" s="87">
        <v>444.4</v>
      </c>
      <c r="BK10" s="87">
        <v>416.4</v>
      </c>
      <c r="BL10" s="87">
        <v>249.7</v>
      </c>
      <c r="BM10" s="87">
        <v>345.2</v>
      </c>
      <c r="BN10" s="87">
        <v>386.3</v>
      </c>
      <c r="BO10" s="87">
        <v>315.8</v>
      </c>
      <c r="BP10" s="131"/>
      <c r="BQ10" s="352"/>
      <c r="BR10" s="110"/>
      <c r="BS10" s="88"/>
      <c r="BT10" s="88"/>
      <c r="BU10" s="88"/>
      <c r="BV10" s="88"/>
      <c r="BW10" s="88"/>
      <c r="BX10" s="88"/>
      <c r="BY10" s="88"/>
      <c r="BZ10" s="88"/>
      <c r="CA10" s="88"/>
      <c r="CB10" s="88"/>
      <c r="CC10" s="88"/>
      <c r="CD10" s="88"/>
      <c r="CE10" s="88"/>
      <c r="CF10" s="88"/>
      <c r="CG10" s="88"/>
      <c r="CH10" s="88"/>
      <c r="CI10" s="182"/>
      <c r="CJ10" s="182"/>
      <c r="CK10" s="182"/>
      <c r="CL10" s="182"/>
      <c r="CM10" s="182"/>
      <c r="CN10" s="182"/>
      <c r="CO10" s="182"/>
      <c r="CP10" s="182"/>
      <c r="CQ10" s="182"/>
      <c r="CR10" s="182"/>
      <c r="CS10" s="182"/>
      <c r="CT10" s="89"/>
      <c r="CU10" s="89"/>
      <c r="CV10" s="182"/>
      <c r="CW10" s="182"/>
      <c r="CX10" s="89"/>
      <c r="CY10" s="182"/>
      <c r="CZ10" s="182"/>
      <c r="DA10" s="182"/>
      <c r="DB10" s="182"/>
      <c r="DC10" s="182"/>
      <c r="DD10" s="182"/>
      <c r="DE10" s="86"/>
      <c r="DF10" s="53"/>
      <c r="DG10" s="53"/>
      <c r="DH10" s="53"/>
      <c r="DI10" s="188"/>
      <c r="DJ10" s="187"/>
      <c r="DK10" s="188"/>
      <c r="DL10" s="188"/>
      <c r="DM10" s="1022"/>
      <c r="DN10" s="1022"/>
      <c r="DO10" s="1022"/>
      <c r="DP10" s="1022"/>
      <c r="DQ10" s="1022"/>
      <c r="DR10" s="1022"/>
      <c r="DS10" s="1022"/>
      <c r="DT10" s="1022"/>
      <c r="DU10" s="188"/>
      <c r="DV10" s="188"/>
      <c r="DW10" s="74"/>
      <c r="DX10" s="74"/>
      <c r="DY10" s="74"/>
      <c r="DZ10" s="74"/>
      <c r="EA10" s="74"/>
      <c r="EB10" s="74"/>
      <c r="EC10" s="74"/>
      <c r="ED10" s="74"/>
      <c r="EE10" s="74"/>
      <c r="EF10" s="74"/>
      <c r="EG10" s="74"/>
      <c r="EH10" s="74"/>
      <c r="EI10" s="74"/>
      <c r="EJ10" s="74"/>
      <c r="EK10" s="74"/>
      <c r="EL10" s="74"/>
      <c r="EM10" s="74"/>
      <c r="EN10" s="74"/>
      <c r="EP10" s="352"/>
      <c r="EQ10" s="110"/>
      <c r="ER10" s="74"/>
      <c r="ES10" s="74"/>
      <c r="ET10" s="74"/>
      <c r="EU10" s="74"/>
    </row>
    <row r="11" spans="2:151" s="128" customFormat="1" ht="12.95" customHeight="1" x14ac:dyDescent="0.2">
      <c r="B11" s="345">
        <v>4</v>
      </c>
      <c r="C11" s="21" t="s">
        <v>723</v>
      </c>
      <c r="D11" s="169">
        <v>22.6</v>
      </c>
      <c r="E11" s="169">
        <v>28.8</v>
      </c>
      <c r="F11" s="169">
        <v>38.4</v>
      </c>
      <c r="G11" s="169">
        <v>52</v>
      </c>
      <c r="H11" s="169">
        <v>70.5</v>
      </c>
      <c r="I11" s="169">
        <v>69.7</v>
      </c>
      <c r="J11" s="169">
        <v>68.3</v>
      </c>
      <c r="K11" s="169">
        <v>50.3</v>
      </c>
      <c r="L11" s="169">
        <v>67.900000000000006</v>
      </c>
      <c r="M11" s="169">
        <v>43.4</v>
      </c>
      <c r="N11" s="169">
        <v>50</v>
      </c>
      <c r="O11" s="169">
        <v>31.9</v>
      </c>
      <c r="P11" s="169">
        <v>38.299999999999997</v>
      </c>
      <c r="R11" s="347"/>
      <c r="S11" s="192" t="s">
        <v>731</v>
      </c>
      <c r="T11" s="89">
        <v>3.2</v>
      </c>
      <c r="U11" s="89">
        <v>3.1</v>
      </c>
      <c r="V11" s="89">
        <v>4.5</v>
      </c>
      <c r="W11" s="89">
        <v>2.9</v>
      </c>
      <c r="X11" s="89">
        <v>3.5</v>
      </c>
      <c r="Y11" s="89">
        <v>3.7</v>
      </c>
      <c r="Z11" s="89">
        <v>4.8</v>
      </c>
      <c r="AA11" s="89">
        <v>3.7</v>
      </c>
      <c r="AB11" s="89">
        <v>3.4</v>
      </c>
      <c r="AC11" s="89">
        <v>4.5999999999999996</v>
      </c>
      <c r="AD11" s="89">
        <v>12.9</v>
      </c>
      <c r="AE11" s="89">
        <v>6.4</v>
      </c>
      <c r="AF11" s="89">
        <v>7.6</v>
      </c>
      <c r="AG11" s="89">
        <v>68.3</v>
      </c>
      <c r="AH11" s="89">
        <v>5.5</v>
      </c>
      <c r="AI11" s="89">
        <v>2.8</v>
      </c>
      <c r="AJ11" s="89">
        <v>3.1</v>
      </c>
      <c r="AK11" s="89">
        <v>2.8</v>
      </c>
      <c r="AL11" s="89">
        <v>3.9</v>
      </c>
      <c r="AM11" s="89">
        <v>4.0999999999999996</v>
      </c>
      <c r="AN11" s="89">
        <v>4.4000000000000004</v>
      </c>
      <c r="AO11" s="89">
        <v>5.5</v>
      </c>
      <c r="AP11" s="89">
        <v>5.8</v>
      </c>
      <c r="AQ11" s="89">
        <v>23.9</v>
      </c>
      <c r="AR11" s="89">
        <v>11.4</v>
      </c>
      <c r="AS11" s="89">
        <v>24</v>
      </c>
      <c r="AT11" s="89">
        <v>43.7</v>
      </c>
      <c r="AU11" s="89">
        <v>11.6</v>
      </c>
      <c r="AV11" s="89">
        <v>4.5</v>
      </c>
      <c r="AW11" s="89">
        <v>4.9000000000000004</v>
      </c>
      <c r="AX11" s="89">
        <v>2.5</v>
      </c>
      <c r="AY11" s="89">
        <v>0.6</v>
      </c>
      <c r="AZ11" s="89">
        <v>5.9</v>
      </c>
      <c r="BA11" s="89">
        <v>6</v>
      </c>
      <c r="BB11" s="89">
        <v>4.8</v>
      </c>
      <c r="BC11" s="89">
        <v>7.1</v>
      </c>
      <c r="BD11" s="29"/>
      <c r="BE11" s="347"/>
      <c r="BF11" s="192" t="s">
        <v>731</v>
      </c>
      <c r="BG11" s="87">
        <v>3.3</v>
      </c>
      <c r="BH11" s="87">
        <v>17.2</v>
      </c>
      <c r="BI11" s="87">
        <v>3.5</v>
      </c>
      <c r="BJ11" s="87">
        <v>6.2</v>
      </c>
      <c r="BK11" s="87">
        <v>34.5</v>
      </c>
      <c r="BL11" s="87">
        <v>14.5</v>
      </c>
      <c r="BM11" s="87">
        <v>24.6</v>
      </c>
      <c r="BN11" s="87">
        <v>11.6</v>
      </c>
      <c r="BO11" s="87">
        <v>16.899999999999999</v>
      </c>
      <c r="BP11" s="131"/>
      <c r="BQ11" s="352">
        <v>2</v>
      </c>
      <c r="BR11" s="110" t="s">
        <v>803</v>
      </c>
      <c r="BS11" s="88"/>
      <c r="BT11" s="88"/>
      <c r="BU11" s="88"/>
      <c r="BV11" s="88"/>
      <c r="BW11" s="88"/>
      <c r="BX11" s="88"/>
      <c r="BY11" s="88"/>
      <c r="BZ11" s="88"/>
      <c r="CA11" s="88"/>
      <c r="CB11" s="88"/>
      <c r="CC11" s="88"/>
      <c r="CD11" s="88"/>
      <c r="CE11" s="88"/>
      <c r="CF11" s="88"/>
      <c r="CG11" s="88"/>
      <c r="CH11" s="88"/>
      <c r="CI11" s="182"/>
      <c r="CJ11" s="182"/>
      <c r="CK11" s="182"/>
      <c r="CL11" s="182"/>
      <c r="CM11" s="182"/>
      <c r="CN11" s="182"/>
      <c r="CO11" s="182"/>
      <c r="CP11" s="182"/>
      <c r="CQ11" s="193"/>
      <c r="CR11" s="193"/>
      <c r="CS11" s="193"/>
      <c r="CT11" s="193"/>
      <c r="CU11" s="193"/>
      <c r="CV11" s="193"/>
      <c r="CW11" s="193"/>
      <c r="CX11" s="193"/>
      <c r="CY11" s="193"/>
      <c r="CZ11" s="193"/>
      <c r="DA11" s="193"/>
      <c r="DB11" s="193"/>
      <c r="DC11" s="193"/>
      <c r="DD11" s="193"/>
      <c r="DE11" s="193"/>
      <c r="DF11" s="193"/>
      <c r="DG11" s="193"/>
      <c r="DH11" s="193"/>
      <c r="DI11" s="193"/>
      <c r="DJ11" s="193"/>
      <c r="DK11" s="193"/>
      <c r="DL11" s="193"/>
      <c r="DM11" s="164"/>
      <c r="DN11" s="1022"/>
      <c r="DO11" s="1022"/>
      <c r="DP11" s="1022"/>
      <c r="DQ11" s="1022"/>
      <c r="DR11" s="1022"/>
      <c r="DS11" s="1022"/>
      <c r="DT11" s="1022"/>
      <c r="DU11" s="188"/>
      <c r="DV11" s="188"/>
      <c r="DW11" s="74"/>
      <c r="DX11" s="74"/>
      <c r="DY11" s="74"/>
      <c r="DZ11" s="74"/>
      <c r="EA11" s="74"/>
      <c r="EB11" s="74"/>
      <c r="EC11" s="74"/>
      <c r="ED11" s="74"/>
      <c r="EE11" s="74"/>
      <c r="EF11" s="74"/>
      <c r="EG11" s="74"/>
      <c r="EH11" s="74"/>
      <c r="EI11" s="74"/>
      <c r="EJ11" s="74"/>
      <c r="EK11" s="74"/>
      <c r="EL11" s="74"/>
      <c r="EM11" s="74"/>
      <c r="EN11" s="74"/>
      <c r="EP11" s="352">
        <v>2</v>
      </c>
      <c r="EQ11" s="110" t="s">
        <v>803</v>
      </c>
      <c r="ER11" s="74"/>
      <c r="ES11" s="74"/>
      <c r="ET11" s="74"/>
      <c r="EU11" s="74"/>
    </row>
    <row r="12" spans="2:151" s="128" customFormat="1" ht="12.95" customHeight="1" x14ac:dyDescent="0.2">
      <c r="B12" s="345">
        <v>5</v>
      </c>
      <c r="C12" s="21" t="s">
        <v>724</v>
      </c>
      <c r="D12" s="169">
        <v>15.9</v>
      </c>
      <c r="E12" s="169">
        <v>17.2</v>
      </c>
      <c r="F12" s="169">
        <v>16</v>
      </c>
      <c r="G12" s="169">
        <v>15.1</v>
      </c>
      <c r="H12" s="169">
        <v>18.7</v>
      </c>
      <c r="I12" s="169">
        <v>15.5</v>
      </c>
      <c r="J12" s="169">
        <v>11</v>
      </c>
      <c r="K12" s="169">
        <v>16.899999999999999</v>
      </c>
      <c r="L12" s="169">
        <v>19.3</v>
      </c>
      <c r="M12" s="169">
        <v>19.899999999999999</v>
      </c>
      <c r="N12" s="169">
        <v>14.4</v>
      </c>
      <c r="O12" s="169">
        <v>21.6</v>
      </c>
      <c r="P12" s="169">
        <v>19.2</v>
      </c>
      <c r="R12" s="347"/>
      <c r="S12" s="192" t="s">
        <v>732</v>
      </c>
      <c r="T12" s="89">
        <v>48.4</v>
      </c>
      <c r="U12" s="89">
        <v>48.4</v>
      </c>
      <c r="V12" s="89">
        <v>52.5</v>
      </c>
      <c r="W12" s="89">
        <v>9.9</v>
      </c>
      <c r="X12" s="89">
        <v>13.6</v>
      </c>
      <c r="Y12" s="89">
        <v>26.9</v>
      </c>
      <c r="Z12" s="89">
        <v>28.3</v>
      </c>
      <c r="AA12" s="89">
        <v>31.7</v>
      </c>
      <c r="AB12" s="89">
        <v>61.2</v>
      </c>
      <c r="AC12" s="89">
        <v>66.2</v>
      </c>
      <c r="AD12" s="89">
        <v>17.100000000000001</v>
      </c>
      <c r="AE12" s="89">
        <v>10.9</v>
      </c>
      <c r="AF12" s="89">
        <v>17.899999999999999</v>
      </c>
      <c r="AG12" s="89">
        <v>16.5</v>
      </c>
      <c r="AH12" s="89">
        <v>14.3</v>
      </c>
      <c r="AI12" s="89">
        <v>27.1</v>
      </c>
      <c r="AJ12" s="89">
        <v>10.1</v>
      </c>
      <c r="AK12" s="89">
        <v>39.4</v>
      </c>
      <c r="AL12" s="89">
        <v>44.1</v>
      </c>
      <c r="AM12" s="89">
        <v>56.9</v>
      </c>
      <c r="AN12" s="89">
        <v>45.4</v>
      </c>
      <c r="AO12" s="89">
        <v>71.7</v>
      </c>
      <c r="AP12" s="89">
        <v>46.8</v>
      </c>
      <c r="AQ12" s="89">
        <v>91.1</v>
      </c>
      <c r="AR12" s="89">
        <v>46.9</v>
      </c>
      <c r="AS12" s="89">
        <v>43.4</v>
      </c>
      <c r="AT12" s="89">
        <v>60.6</v>
      </c>
      <c r="AU12" s="89">
        <v>78.8</v>
      </c>
      <c r="AV12" s="89">
        <v>115.2</v>
      </c>
      <c r="AW12" s="89">
        <v>59.1</v>
      </c>
      <c r="AX12" s="89">
        <v>94.6</v>
      </c>
      <c r="AY12" s="89">
        <v>212.3</v>
      </c>
      <c r="AZ12" s="89">
        <v>208.6</v>
      </c>
      <c r="BA12" s="89">
        <v>195.2</v>
      </c>
      <c r="BB12" s="89">
        <v>152.69999999999999</v>
      </c>
      <c r="BC12" s="89">
        <v>220.9</v>
      </c>
      <c r="BD12" s="29"/>
      <c r="BE12" s="347"/>
      <c r="BF12" s="192" t="s">
        <v>732</v>
      </c>
      <c r="BG12" s="87">
        <v>257.5</v>
      </c>
      <c r="BH12" s="87">
        <v>287.89999999999998</v>
      </c>
      <c r="BI12" s="87">
        <v>340.4</v>
      </c>
      <c r="BJ12" s="87">
        <v>438.2</v>
      </c>
      <c r="BK12" s="87">
        <v>381.9</v>
      </c>
      <c r="BL12" s="87">
        <v>235.1</v>
      </c>
      <c r="BM12" s="87">
        <v>320.60000000000002</v>
      </c>
      <c r="BN12" s="87">
        <v>374.7</v>
      </c>
      <c r="BO12" s="87">
        <v>298.89999999999998</v>
      </c>
      <c r="BP12" s="165"/>
      <c r="BQ12" s="352"/>
      <c r="BR12" s="110" t="s">
        <v>804</v>
      </c>
      <c r="BS12" s="88">
        <v>1134.3</v>
      </c>
      <c r="BT12" s="88">
        <v>1445</v>
      </c>
      <c r="BU12" s="88">
        <v>1789.2</v>
      </c>
      <c r="BV12" s="88">
        <v>2202.9</v>
      </c>
      <c r="BW12" s="88">
        <v>2153.6999999999998</v>
      </c>
      <c r="BX12" s="88">
        <v>2513.1999999999998</v>
      </c>
      <c r="BY12" s="88">
        <v>2198.4</v>
      </c>
      <c r="BZ12" s="88">
        <v>12832.1</v>
      </c>
      <c r="CA12" s="88">
        <v>13952.9</v>
      </c>
      <c r="CB12" s="88">
        <v>15211.3</v>
      </c>
      <c r="CC12" s="88">
        <v>14525</v>
      </c>
      <c r="CD12" s="88">
        <v>5007.6000000000004</v>
      </c>
      <c r="CE12" s="88">
        <v>5499.3</v>
      </c>
      <c r="CF12" s="88">
        <v>7927</v>
      </c>
      <c r="CG12" s="88">
        <v>6696.8</v>
      </c>
      <c r="CH12" s="88">
        <v>6761.6</v>
      </c>
      <c r="CI12" s="182">
        <v>8860.9</v>
      </c>
      <c r="CJ12" s="182">
        <v>7905.6</v>
      </c>
      <c r="CK12" s="182">
        <v>6644.2</v>
      </c>
      <c r="CL12" s="182">
        <v>9095.7999999999993</v>
      </c>
      <c r="CM12" s="182">
        <v>9448.2999999999993</v>
      </c>
      <c r="CN12" s="182">
        <v>8750.4</v>
      </c>
      <c r="CO12" s="182">
        <v>8447.9</v>
      </c>
      <c r="CP12" s="182">
        <v>10753.2</v>
      </c>
      <c r="CQ12" s="182">
        <v>9583.2999999999993</v>
      </c>
      <c r="CR12" s="182">
        <v>11386.2</v>
      </c>
      <c r="CS12" s="182">
        <v>13837</v>
      </c>
      <c r="CT12" s="182">
        <v>12067</v>
      </c>
      <c r="CU12" s="182">
        <v>15899.4</v>
      </c>
      <c r="CV12" s="182">
        <v>14791.1</v>
      </c>
      <c r="CW12" s="182">
        <v>19691</v>
      </c>
      <c r="CX12" s="182">
        <v>17944</v>
      </c>
      <c r="CY12" s="182">
        <v>18818</v>
      </c>
      <c r="CZ12" s="182">
        <v>24081.8</v>
      </c>
      <c r="DA12" s="182">
        <v>23372.400000000001</v>
      </c>
      <c r="DB12" s="182">
        <v>25978.7</v>
      </c>
      <c r="DC12" s="182">
        <v>30822.799999999999</v>
      </c>
      <c r="DD12" s="182">
        <v>37044.800000000003</v>
      </c>
      <c r="DE12" s="182">
        <v>41974.3</v>
      </c>
      <c r="DF12" s="182">
        <v>39179</v>
      </c>
      <c r="DG12" s="182">
        <v>37252.699999999997</v>
      </c>
      <c r="DH12" s="88">
        <v>39472.1</v>
      </c>
      <c r="DI12" s="182">
        <v>72701.399999999994</v>
      </c>
      <c r="DJ12" s="88">
        <v>73214</v>
      </c>
      <c r="DK12" s="182">
        <v>83476.399999999994</v>
      </c>
      <c r="DL12" s="182">
        <v>103123.5</v>
      </c>
      <c r="DM12" s="665">
        <v>94665.8</v>
      </c>
      <c r="DN12" s="1022">
        <v>70258.399999999994</v>
      </c>
      <c r="DO12" s="1022">
        <v>98524</v>
      </c>
      <c r="DP12" s="1022">
        <v>117843.3</v>
      </c>
      <c r="DQ12" s="1022">
        <v>97957.1</v>
      </c>
      <c r="DR12" s="1022">
        <v>116642.2</v>
      </c>
      <c r="DS12" s="1022">
        <v>98852.1</v>
      </c>
      <c r="DT12" s="1022">
        <v>95457.5</v>
      </c>
      <c r="DU12" s="188">
        <v>73902.3</v>
      </c>
      <c r="DV12" s="188">
        <v>80386.899999999994</v>
      </c>
      <c r="DW12" s="189">
        <v>83218</v>
      </c>
      <c r="DX12" s="189">
        <v>72475</v>
      </c>
      <c r="DY12" s="189">
        <v>55869.9</v>
      </c>
      <c r="DZ12" s="189">
        <v>65397.7</v>
      </c>
      <c r="EA12" s="189">
        <v>76412.100000000006</v>
      </c>
      <c r="EB12" s="189">
        <v>193207.2</v>
      </c>
      <c r="EC12" s="189">
        <v>166151.204</v>
      </c>
      <c r="ED12" s="189">
        <v>98105.212</v>
      </c>
      <c r="EE12" s="189">
        <v>104073.658</v>
      </c>
      <c r="EF12" s="189">
        <v>108613.383</v>
      </c>
      <c r="EG12" s="189">
        <v>111103.213</v>
      </c>
      <c r="EH12" s="189">
        <v>226479.48199999999</v>
      </c>
      <c r="EI12" s="189">
        <v>312031.40000000002</v>
      </c>
      <c r="EJ12" s="189">
        <v>182340.4</v>
      </c>
      <c r="EK12" s="189">
        <v>237484.97</v>
      </c>
      <c r="EL12" s="189">
        <v>172495.8</v>
      </c>
      <c r="EM12" s="189">
        <v>318273</v>
      </c>
      <c r="EN12" s="189">
        <v>234334.8</v>
      </c>
      <c r="EP12" s="352"/>
      <c r="EQ12" s="110" t="s">
        <v>804</v>
      </c>
      <c r="ER12" s="189">
        <v>75719.106</v>
      </c>
      <c r="ES12" s="189">
        <v>85105.142000000007</v>
      </c>
      <c r="ET12" s="189">
        <v>73867.794999999998</v>
      </c>
      <c r="EU12" s="189">
        <v>87940.858999999997</v>
      </c>
    </row>
    <row r="13" spans="2:151" s="128" customFormat="1" ht="12.95" customHeight="1" x14ac:dyDescent="0.2">
      <c r="B13" s="345">
        <v>6</v>
      </c>
      <c r="C13" s="21" t="s">
        <v>725</v>
      </c>
      <c r="D13" s="169">
        <v>13.6</v>
      </c>
      <c r="E13" s="169">
        <v>16.8</v>
      </c>
      <c r="F13" s="169">
        <v>18.399999999999999</v>
      </c>
      <c r="G13" s="169">
        <v>27.7</v>
      </c>
      <c r="H13" s="169">
        <v>24.7</v>
      </c>
      <c r="I13" s="169">
        <v>38.299999999999997</v>
      </c>
      <c r="J13" s="169">
        <v>29.1</v>
      </c>
      <c r="K13" s="169">
        <v>33.799999999999997</v>
      </c>
      <c r="L13" s="169">
        <v>45.3</v>
      </c>
      <c r="M13" s="169">
        <v>29</v>
      </c>
      <c r="N13" s="169">
        <v>29.6</v>
      </c>
      <c r="O13" s="169">
        <v>23.5</v>
      </c>
      <c r="P13" s="169">
        <v>22.9</v>
      </c>
      <c r="R13" s="348"/>
      <c r="S13" s="191" t="s">
        <v>733</v>
      </c>
      <c r="T13" s="89">
        <v>119.9</v>
      </c>
      <c r="U13" s="89">
        <v>87.4</v>
      </c>
      <c r="V13" s="89">
        <v>108</v>
      </c>
      <c r="W13" s="89">
        <v>106.9</v>
      </c>
      <c r="X13" s="89">
        <v>125.1</v>
      </c>
      <c r="Y13" s="89">
        <v>165</v>
      </c>
      <c r="Z13" s="89">
        <v>183.7</v>
      </c>
      <c r="AA13" s="89">
        <v>236</v>
      </c>
      <c r="AB13" s="89">
        <v>243.1</v>
      </c>
      <c r="AC13" s="89">
        <v>272.7</v>
      </c>
      <c r="AD13" s="89">
        <v>318.10000000000002</v>
      </c>
      <c r="AE13" s="89">
        <v>390.9</v>
      </c>
      <c r="AF13" s="89">
        <v>398.3</v>
      </c>
      <c r="AG13" s="89">
        <v>391.7</v>
      </c>
      <c r="AH13" s="89">
        <v>453.6</v>
      </c>
      <c r="AI13" s="89">
        <v>464.2</v>
      </c>
      <c r="AJ13" s="89">
        <v>505.1</v>
      </c>
      <c r="AK13" s="89">
        <v>550.1</v>
      </c>
      <c r="AL13" s="89">
        <v>479.9</v>
      </c>
      <c r="AM13" s="89">
        <v>538.5</v>
      </c>
      <c r="AN13" s="89">
        <v>575</v>
      </c>
      <c r="AO13" s="89">
        <v>619</v>
      </c>
      <c r="AP13" s="89">
        <v>645.1</v>
      </c>
      <c r="AQ13" s="89">
        <v>691.3</v>
      </c>
      <c r="AR13" s="89">
        <v>619.4</v>
      </c>
      <c r="AS13" s="89">
        <v>652.6</v>
      </c>
      <c r="AT13" s="89">
        <v>601.9</v>
      </c>
      <c r="AU13" s="89">
        <v>618.70000000000005</v>
      </c>
      <c r="AV13" s="89">
        <v>629.29999999999995</v>
      </c>
      <c r="AW13" s="89">
        <v>581.29999999999995</v>
      </c>
      <c r="AX13" s="89">
        <v>480.1</v>
      </c>
      <c r="AY13" s="89">
        <v>507.7</v>
      </c>
      <c r="AZ13" s="89">
        <v>454.9</v>
      </c>
      <c r="BA13" s="89">
        <v>618</v>
      </c>
      <c r="BB13" s="89">
        <v>784.4</v>
      </c>
      <c r="BC13" s="89">
        <v>597.4</v>
      </c>
      <c r="BD13" s="29"/>
      <c r="BE13" s="348"/>
      <c r="BF13" s="191" t="s">
        <v>733</v>
      </c>
      <c r="BG13" s="87">
        <v>798.1</v>
      </c>
      <c r="BH13" s="87">
        <v>649.4</v>
      </c>
      <c r="BI13" s="87">
        <v>637.5</v>
      </c>
      <c r="BJ13" s="87">
        <v>674.3</v>
      </c>
      <c r="BK13" s="87">
        <v>699.2</v>
      </c>
      <c r="BL13" s="87">
        <v>649.70000000000005</v>
      </c>
      <c r="BM13" s="87">
        <v>740</v>
      </c>
      <c r="BN13" s="87">
        <v>676</v>
      </c>
      <c r="BO13" s="87">
        <v>814.2</v>
      </c>
      <c r="BP13" s="165"/>
      <c r="BQ13" s="352"/>
      <c r="BR13" s="195" t="s">
        <v>805</v>
      </c>
      <c r="BS13" s="88">
        <v>736.3</v>
      </c>
      <c r="BT13" s="88">
        <v>957.6</v>
      </c>
      <c r="BU13" s="88">
        <v>1416.8</v>
      </c>
      <c r="BV13" s="88">
        <v>1446.4</v>
      </c>
      <c r="BW13" s="88">
        <v>1538</v>
      </c>
      <c r="BX13" s="88">
        <v>1824.2</v>
      </c>
      <c r="BY13" s="88">
        <v>1533.7</v>
      </c>
      <c r="BZ13" s="88">
        <v>3182.3</v>
      </c>
      <c r="CA13" s="88">
        <v>2950</v>
      </c>
      <c r="CB13" s="88">
        <v>3475.5</v>
      </c>
      <c r="CC13" s="88">
        <v>3408</v>
      </c>
      <c r="CD13" s="88">
        <v>2733.6</v>
      </c>
      <c r="CE13" s="88">
        <v>3161.3</v>
      </c>
      <c r="CF13" s="88">
        <v>4221.7</v>
      </c>
      <c r="CG13" s="88">
        <v>4208</v>
      </c>
      <c r="CH13" s="88">
        <v>3601</v>
      </c>
      <c r="CI13" s="182">
        <v>6091.9</v>
      </c>
      <c r="CJ13" s="182">
        <v>4210.3</v>
      </c>
      <c r="CK13" s="182">
        <v>4743.5</v>
      </c>
      <c r="CL13" s="182">
        <v>4844.2</v>
      </c>
      <c r="CM13" s="182">
        <v>7870.8</v>
      </c>
      <c r="CN13" s="182">
        <v>6910</v>
      </c>
      <c r="CO13" s="182">
        <v>6647.5</v>
      </c>
      <c r="CP13" s="182">
        <v>8400.7999999999993</v>
      </c>
      <c r="CQ13" s="182">
        <v>6814.8</v>
      </c>
      <c r="CR13" s="182">
        <v>8897.9</v>
      </c>
      <c r="CS13" s="182">
        <v>10710</v>
      </c>
      <c r="CT13" s="182">
        <v>7707.1</v>
      </c>
      <c r="CU13" s="182">
        <v>13349.4</v>
      </c>
      <c r="CV13" s="182">
        <v>12327.9</v>
      </c>
      <c r="CW13" s="182">
        <v>14485.5</v>
      </c>
      <c r="CX13" s="182">
        <v>13482.4</v>
      </c>
      <c r="CY13" s="182">
        <v>13581</v>
      </c>
      <c r="CZ13" s="182">
        <v>17777.3</v>
      </c>
      <c r="DA13" s="182">
        <v>13898.9</v>
      </c>
      <c r="DB13" s="182">
        <v>14584.2</v>
      </c>
      <c r="DC13" s="182">
        <v>15645.5</v>
      </c>
      <c r="DD13" s="182">
        <v>18641.5</v>
      </c>
      <c r="DE13" s="182">
        <v>26258.5</v>
      </c>
      <c r="DF13" s="182">
        <v>24380.9</v>
      </c>
      <c r="DG13" s="182">
        <v>25390.9</v>
      </c>
      <c r="DH13" s="88">
        <v>24536.1</v>
      </c>
      <c r="DI13" s="182">
        <v>27345.5</v>
      </c>
      <c r="DJ13" s="88">
        <v>33963.599999999999</v>
      </c>
      <c r="DK13" s="182">
        <v>38771.1</v>
      </c>
      <c r="DL13" s="182">
        <v>54929.4</v>
      </c>
      <c r="DM13" s="607">
        <v>60984.2</v>
      </c>
      <c r="DN13" s="1022">
        <v>50708.3</v>
      </c>
      <c r="DO13" s="1022">
        <v>73665.899999999994</v>
      </c>
      <c r="DP13" s="1022">
        <v>90081.5</v>
      </c>
      <c r="DQ13" s="1022">
        <v>78539.199999999997</v>
      </c>
      <c r="DR13" s="1022">
        <v>79961</v>
      </c>
      <c r="DS13" s="1022">
        <v>74401</v>
      </c>
      <c r="DT13" s="1022">
        <v>75503.3</v>
      </c>
      <c r="DU13" s="188">
        <v>57255.4</v>
      </c>
      <c r="DV13" s="188">
        <v>60939.5</v>
      </c>
      <c r="DW13" s="189">
        <v>70941.899999999994</v>
      </c>
      <c r="DX13" s="189">
        <v>46568.1</v>
      </c>
      <c r="DY13" s="189">
        <v>43085.599999999999</v>
      </c>
      <c r="DZ13" s="189">
        <v>46906.9</v>
      </c>
      <c r="EA13" s="189">
        <v>37049.300000000003</v>
      </c>
      <c r="EB13" s="189">
        <v>81433</v>
      </c>
      <c r="EC13" s="189">
        <v>77117.452000000005</v>
      </c>
      <c r="ED13" s="189">
        <v>74384.563999999998</v>
      </c>
      <c r="EE13" s="189">
        <v>82523.034</v>
      </c>
      <c r="EF13" s="189">
        <v>84026.482000000004</v>
      </c>
      <c r="EG13" s="189">
        <v>74914.429000000004</v>
      </c>
      <c r="EH13" s="189">
        <v>98599.308000000005</v>
      </c>
      <c r="EI13" s="189">
        <v>163624.70000000001</v>
      </c>
      <c r="EJ13" s="189">
        <v>143503.9</v>
      </c>
      <c r="EK13" s="189">
        <v>185849.93700000001</v>
      </c>
      <c r="EL13" s="189">
        <v>119035.7</v>
      </c>
      <c r="EM13" s="189">
        <v>263454.5</v>
      </c>
      <c r="EN13" s="189">
        <v>179170.2</v>
      </c>
      <c r="EP13" s="352"/>
      <c r="EQ13" s="195" t="s">
        <v>805</v>
      </c>
      <c r="ER13" s="189">
        <v>55878.474000000002</v>
      </c>
      <c r="ES13" s="189">
        <v>42002.118000000002</v>
      </c>
      <c r="ET13" s="189">
        <v>44775.576999999997</v>
      </c>
      <c r="EU13" s="189">
        <v>47744.002999999997</v>
      </c>
    </row>
    <row r="14" spans="2:151" s="128" customFormat="1" ht="12.95" customHeight="1" x14ac:dyDescent="0.2">
      <c r="B14" s="345">
        <v>7</v>
      </c>
      <c r="C14" s="21" t="s">
        <v>438</v>
      </c>
      <c r="D14" s="169">
        <v>75.5</v>
      </c>
      <c r="E14" s="169">
        <v>81.8</v>
      </c>
      <c r="F14" s="169">
        <v>104.3</v>
      </c>
      <c r="G14" s="169">
        <v>91.8</v>
      </c>
      <c r="H14" s="169">
        <v>189.1</v>
      </c>
      <c r="I14" s="169">
        <v>176.4</v>
      </c>
      <c r="J14" s="169">
        <v>119.8</v>
      </c>
      <c r="K14" s="169">
        <v>114.9</v>
      </c>
      <c r="L14" s="169">
        <v>141.5</v>
      </c>
      <c r="M14" s="169">
        <v>132.80000000000001</v>
      </c>
      <c r="N14" s="169">
        <v>112.1</v>
      </c>
      <c r="O14" s="169">
        <v>195</v>
      </c>
      <c r="P14" s="169">
        <v>244.6</v>
      </c>
      <c r="R14" s="347"/>
      <c r="S14" s="192" t="s">
        <v>731</v>
      </c>
      <c r="T14" s="89">
        <v>25.6</v>
      </c>
      <c r="U14" s="89">
        <v>20.2</v>
      </c>
      <c r="V14" s="89">
        <v>25.6</v>
      </c>
      <c r="W14" s="89">
        <v>21</v>
      </c>
      <c r="X14" s="89">
        <v>21.5</v>
      </c>
      <c r="Y14" s="89">
        <v>19.5</v>
      </c>
      <c r="Z14" s="89">
        <v>22.4</v>
      </c>
      <c r="AA14" s="89">
        <v>29.1</v>
      </c>
      <c r="AB14" s="89">
        <v>29.9</v>
      </c>
      <c r="AC14" s="89">
        <v>36.5</v>
      </c>
      <c r="AD14" s="89">
        <v>41.9</v>
      </c>
      <c r="AE14" s="89">
        <v>46.5</v>
      </c>
      <c r="AF14" s="89">
        <v>42.4</v>
      </c>
      <c r="AG14" s="89">
        <v>40</v>
      </c>
      <c r="AH14" s="89">
        <v>67.8</v>
      </c>
      <c r="AI14" s="89">
        <v>54.3</v>
      </c>
      <c r="AJ14" s="89">
        <v>45.3</v>
      </c>
      <c r="AK14" s="89">
        <v>41.3</v>
      </c>
      <c r="AL14" s="89">
        <v>26.7</v>
      </c>
      <c r="AM14" s="89">
        <v>40.700000000000003</v>
      </c>
      <c r="AN14" s="89">
        <v>49.1</v>
      </c>
      <c r="AO14" s="89">
        <v>76.599999999999994</v>
      </c>
      <c r="AP14" s="89">
        <v>77.599999999999994</v>
      </c>
      <c r="AQ14" s="89">
        <v>70.2</v>
      </c>
      <c r="AR14" s="89">
        <v>52.4</v>
      </c>
      <c r="AS14" s="89">
        <v>58.9</v>
      </c>
      <c r="AT14" s="89">
        <v>40.299999999999997</v>
      </c>
      <c r="AU14" s="89">
        <v>39.299999999999997</v>
      </c>
      <c r="AV14" s="89">
        <v>32.9</v>
      </c>
      <c r="AW14" s="89">
        <v>47.2</v>
      </c>
      <c r="AX14" s="89">
        <v>25.9</v>
      </c>
      <c r="AY14" s="89">
        <v>30.2</v>
      </c>
      <c r="AZ14" s="89">
        <v>31</v>
      </c>
      <c r="BA14" s="89">
        <v>72.599999999999994</v>
      </c>
      <c r="BB14" s="89">
        <v>27.5</v>
      </c>
      <c r="BC14" s="89">
        <v>16.899999999999999</v>
      </c>
      <c r="BD14" s="29"/>
      <c r="BE14" s="347"/>
      <c r="BF14" s="192" t="s">
        <v>731</v>
      </c>
      <c r="BG14" s="87">
        <v>19.399999999999999</v>
      </c>
      <c r="BH14" s="87">
        <v>20.399999999999999</v>
      </c>
      <c r="BI14" s="87">
        <v>19.600000000000001</v>
      </c>
      <c r="BJ14" s="87">
        <v>19.600000000000001</v>
      </c>
      <c r="BK14" s="87">
        <v>9.8000000000000007</v>
      </c>
      <c r="BL14" s="87">
        <v>80.3</v>
      </c>
      <c r="BM14" s="87">
        <v>19.899999999999999</v>
      </c>
      <c r="BN14" s="87">
        <v>11.9</v>
      </c>
      <c r="BO14" s="87">
        <v>25.4</v>
      </c>
      <c r="BP14" s="131"/>
      <c r="BQ14" s="353"/>
      <c r="BR14" s="196" t="s">
        <v>806</v>
      </c>
      <c r="BS14" s="87">
        <v>281.2</v>
      </c>
      <c r="BT14" s="87">
        <v>316.3</v>
      </c>
      <c r="BU14" s="87">
        <v>423.9</v>
      </c>
      <c r="BV14" s="87">
        <v>445.7</v>
      </c>
      <c r="BW14" s="87">
        <v>490.9</v>
      </c>
      <c r="BX14" s="87">
        <v>721.9</v>
      </c>
      <c r="BY14" s="87">
        <v>710.8</v>
      </c>
      <c r="BZ14" s="87">
        <v>1011.2</v>
      </c>
      <c r="CA14" s="87">
        <v>1067.3</v>
      </c>
      <c r="CB14" s="87">
        <v>1090.7</v>
      </c>
      <c r="CC14" s="87">
        <v>852.7</v>
      </c>
      <c r="CD14" s="87">
        <v>893.2</v>
      </c>
      <c r="CE14" s="87">
        <v>1009.4</v>
      </c>
      <c r="CF14" s="87">
        <v>1578.7</v>
      </c>
      <c r="CG14" s="87">
        <v>1239.9000000000001</v>
      </c>
      <c r="CH14" s="87">
        <v>1346.6</v>
      </c>
      <c r="CI14" s="89">
        <v>1973.1</v>
      </c>
      <c r="CJ14" s="89">
        <v>1574.4</v>
      </c>
      <c r="CK14" s="89">
        <v>1974.6</v>
      </c>
      <c r="CL14" s="89">
        <v>1811.4</v>
      </c>
      <c r="CM14" s="89">
        <v>2549.3000000000002</v>
      </c>
      <c r="CN14" s="89">
        <v>2001.4</v>
      </c>
      <c r="CO14" s="89">
        <v>1979.7</v>
      </c>
      <c r="CP14" s="89">
        <v>2396.6</v>
      </c>
      <c r="CQ14" s="89">
        <v>1966.7</v>
      </c>
      <c r="CR14" s="89">
        <v>2911.7</v>
      </c>
      <c r="CS14" s="89">
        <v>3631.4</v>
      </c>
      <c r="CT14" s="89">
        <v>2082.5</v>
      </c>
      <c r="CU14" s="89">
        <v>5219.6000000000004</v>
      </c>
      <c r="CV14" s="89">
        <v>3583.2</v>
      </c>
      <c r="CW14" s="89">
        <v>3998</v>
      </c>
      <c r="CX14" s="89">
        <v>5152.6000000000004</v>
      </c>
      <c r="CY14" s="89">
        <v>6060</v>
      </c>
      <c r="CZ14" s="89">
        <v>6690.3</v>
      </c>
      <c r="DA14" s="89">
        <v>6948.6</v>
      </c>
      <c r="DB14" s="89">
        <v>7883</v>
      </c>
      <c r="DC14" s="89">
        <v>4472.3999999999996</v>
      </c>
      <c r="DD14" s="89">
        <v>6676.6</v>
      </c>
      <c r="DE14" s="89">
        <v>6892.3</v>
      </c>
      <c r="DF14" s="89">
        <v>4517.3999999999996</v>
      </c>
      <c r="DG14" s="89">
        <v>5499.9</v>
      </c>
      <c r="DH14" s="87">
        <v>8603.7999999999993</v>
      </c>
      <c r="DI14" s="89">
        <v>9694.9</v>
      </c>
      <c r="DJ14" s="87">
        <v>16066.9</v>
      </c>
      <c r="DK14" s="89">
        <v>21079.5</v>
      </c>
      <c r="DL14" s="89">
        <v>33705.300000000003</v>
      </c>
      <c r="DM14" s="608">
        <v>38038.800000000003</v>
      </c>
      <c r="DN14" s="608">
        <v>34111.699999999997</v>
      </c>
      <c r="DO14" s="608">
        <v>48687.4</v>
      </c>
      <c r="DP14" s="608">
        <v>60210.6</v>
      </c>
      <c r="DQ14" s="608">
        <v>55025.8</v>
      </c>
      <c r="DR14" s="608">
        <v>55359.7</v>
      </c>
      <c r="DS14" s="608">
        <v>59407.5</v>
      </c>
      <c r="DT14" s="608">
        <v>49824.4</v>
      </c>
      <c r="DU14" s="87">
        <v>34181.699999999997</v>
      </c>
      <c r="DV14" s="87">
        <v>34179.1</v>
      </c>
      <c r="DW14" s="74">
        <v>50741.599999999999</v>
      </c>
      <c r="DX14" s="74">
        <v>30605</v>
      </c>
      <c r="DY14" s="74">
        <v>23934.7</v>
      </c>
      <c r="DZ14" s="74">
        <v>26253.4</v>
      </c>
      <c r="EA14" s="74">
        <v>23332.6</v>
      </c>
      <c r="EB14" s="74">
        <v>20935.2</v>
      </c>
      <c r="EC14" s="74">
        <v>18113.599999999999</v>
      </c>
      <c r="ED14" s="74">
        <v>19285.994999999999</v>
      </c>
      <c r="EE14" s="74">
        <v>23968.491999999998</v>
      </c>
      <c r="EF14" s="74">
        <v>30126.799999999999</v>
      </c>
      <c r="EG14" s="74">
        <v>34708.444000000003</v>
      </c>
      <c r="EH14" s="74">
        <v>28017.827000000001</v>
      </c>
      <c r="EI14" s="74">
        <v>23020.9</v>
      </c>
      <c r="EJ14" s="74">
        <v>27986.1</v>
      </c>
      <c r="EK14" s="74">
        <v>38595.044000000002</v>
      </c>
      <c r="EL14" s="74">
        <v>53864.9</v>
      </c>
      <c r="EM14" s="74">
        <v>117402.5</v>
      </c>
      <c r="EN14" s="74">
        <v>86531.5</v>
      </c>
      <c r="EP14" s="353"/>
      <c r="EQ14" s="196" t="s">
        <v>806</v>
      </c>
      <c r="ER14" s="74">
        <v>23737.987000000001</v>
      </c>
      <c r="ES14" s="74">
        <v>19490.204000000002</v>
      </c>
      <c r="ET14" s="74">
        <v>20573.722000000002</v>
      </c>
      <c r="EU14" s="74">
        <v>26166.559000000001</v>
      </c>
    </row>
    <row r="15" spans="2:151" s="128" customFormat="1" ht="12.95" customHeight="1" thickBot="1" x14ac:dyDescent="0.25">
      <c r="D15" s="53"/>
      <c r="E15" s="53"/>
      <c r="F15" s="53"/>
      <c r="G15" s="53"/>
      <c r="H15" s="53"/>
      <c r="I15" s="53"/>
      <c r="J15" s="53"/>
      <c r="K15" s="53"/>
      <c r="L15" s="53"/>
      <c r="M15" s="53"/>
      <c r="N15" s="53"/>
      <c r="O15" s="53"/>
      <c r="P15" s="53"/>
      <c r="R15" s="347"/>
      <c r="S15" s="192" t="s">
        <v>732</v>
      </c>
      <c r="T15" s="89">
        <v>94.2</v>
      </c>
      <c r="U15" s="89">
        <v>67.099999999999994</v>
      </c>
      <c r="V15" s="89">
        <v>82.4</v>
      </c>
      <c r="W15" s="89">
        <v>85.9</v>
      </c>
      <c r="X15" s="89">
        <v>103.6</v>
      </c>
      <c r="Y15" s="89">
        <v>145.5</v>
      </c>
      <c r="Z15" s="89">
        <v>161.30000000000001</v>
      </c>
      <c r="AA15" s="89">
        <v>206.8</v>
      </c>
      <c r="AB15" s="89">
        <v>213.2</v>
      </c>
      <c r="AC15" s="89">
        <v>236.3</v>
      </c>
      <c r="AD15" s="89">
        <v>276.2</v>
      </c>
      <c r="AE15" s="89">
        <v>344.4</v>
      </c>
      <c r="AF15" s="89">
        <v>355.9</v>
      </c>
      <c r="AG15" s="89">
        <v>351.6</v>
      </c>
      <c r="AH15" s="89">
        <v>385.7</v>
      </c>
      <c r="AI15" s="89">
        <v>409.9</v>
      </c>
      <c r="AJ15" s="89">
        <v>459.8</v>
      </c>
      <c r="AK15" s="89">
        <v>508.8</v>
      </c>
      <c r="AL15" s="89">
        <v>453.3</v>
      </c>
      <c r="AM15" s="89">
        <v>497.8</v>
      </c>
      <c r="AN15" s="89">
        <v>525.9</v>
      </c>
      <c r="AO15" s="89">
        <v>542.5</v>
      </c>
      <c r="AP15" s="89">
        <v>567.4</v>
      </c>
      <c r="AQ15" s="89">
        <v>621.1</v>
      </c>
      <c r="AR15" s="89">
        <v>566.9</v>
      </c>
      <c r="AS15" s="89">
        <v>593.70000000000005</v>
      </c>
      <c r="AT15" s="89">
        <v>561.6</v>
      </c>
      <c r="AU15" s="89">
        <v>579.4</v>
      </c>
      <c r="AV15" s="89">
        <v>596.4</v>
      </c>
      <c r="AW15" s="89">
        <v>534.1</v>
      </c>
      <c r="AX15" s="89">
        <v>454.2</v>
      </c>
      <c r="AY15" s="89">
        <v>477.4</v>
      </c>
      <c r="AZ15" s="89">
        <v>423.9</v>
      </c>
      <c r="BA15" s="89">
        <v>545.5</v>
      </c>
      <c r="BB15" s="89">
        <v>756.9</v>
      </c>
      <c r="BC15" s="89">
        <v>580.4</v>
      </c>
      <c r="BD15" s="29"/>
      <c r="BE15" s="347"/>
      <c r="BF15" s="192" t="s">
        <v>732</v>
      </c>
      <c r="BG15" s="87">
        <v>778.6</v>
      </c>
      <c r="BH15" s="87">
        <v>629</v>
      </c>
      <c r="BI15" s="87">
        <v>617.9</v>
      </c>
      <c r="BJ15" s="87">
        <v>654.70000000000005</v>
      </c>
      <c r="BK15" s="87">
        <v>689.5</v>
      </c>
      <c r="BL15" s="87">
        <v>569.4</v>
      </c>
      <c r="BM15" s="87">
        <v>720.2</v>
      </c>
      <c r="BN15" s="87">
        <v>664.1</v>
      </c>
      <c r="BO15" s="87">
        <v>788.8</v>
      </c>
      <c r="BP15" s="165"/>
      <c r="BQ15" s="353"/>
      <c r="BR15" s="159" t="s">
        <v>807</v>
      </c>
      <c r="BS15" s="87">
        <v>19.3</v>
      </c>
      <c r="BT15" s="87">
        <v>12.7</v>
      </c>
      <c r="BU15" s="87">
        <v>36.700000000000003</v>
      </c>
      <c r="BV15" s="87" t="s">
        <v>440</v>
      </c>
      <c r="BW15" s="87">
        <v>99.9</v>
      </c>
      <c r="BX15" s="87">
        <v>159.69999999999999</v>
      </c>
      <c r="BY15" s="87">
        <v>77.3</v>
      </c>
      <c r="BZ15" s="87">
        <v>424.7</v>
      </c>
      <c r="CA15" s="87">
        <v>214.9</v>
      </c>
      <c r="CB15" s="87">
        <v>294.39999999999998</v>
      </c>
      <c r="CC15" s="87">
        <v>130.1</v>
      </c>
      <c r="CD15" s="87">
        <v>98.3</v>
      </c>
      <c r="CE15" s="87">
        <v>82.5</v>
      </c>
      <c r="CF15" s="87">
        <v>185.5</v>
      </c>
      <c r="CG15" s="87">
        <v>163.9</v>
      </c>
      <c r="CH15" s="87">
        <v>158.19999999999999</v>
      </c>
      <c r="CI15" s="89">
        <v>176.7</v>
      </c>
      <c r="CJ15" s="89">
        <v>185</v>
      </c>
      <c r="CK15" s="89">
        <v>99</v>
      </c>
      <c r="CL15" s="89">
        <v>212.8</v>
      </c>
      <c r="CM15" s="89">
        <v>228.3</v>
      </c>
      <c r="CN15" s="89">
        <v>382.1</v>
      </c>
      <c r="CO15" s="89">
        <v>637.4</v>
      </c>
      <c r="CP15" s="89">
        <v>146.9</v>
      </c>
      <c r="CQ15" s="89">
        <v>432.1</v>
      </c>
      <c r="CR15" s="89">
        <v>464.9</v>
      </c>
      <c r="CS15" s="89">
        <v>541.9</v>
      </c>
      <c r="CT15" s="89">
        <v>655.29999999999995</v>
      </c>
      <c r="CU15" s="89">
        <v>2084.8000000000002</v>
      </c>
      <c r="CV15" s="89">
        <v>904.8</v>
      </c>
      <c r="CW15" s="89">
        <v>977.5</v>
      </c>
      <c r="CX15" s="89">
        <v>645.70000000000005</v>
      </c>
      <c r="CY15" s="89">
        <v>932.7</v>
      </c>
      <c r="CZ15" s="89">
        <v>987.6</v>
      </c>
      <c r="DA15" s="89">
        <v>1992.8</v>
      </c>
      <c r="DB15" s="89">
        <v>1437.6</v>
      </c>
      <c r="DC15" s="89">
        <v>1600.2</v>
      </c>
      <c r="DD15" s="89">
        <v>2451.8000000000002</v>
      </c>
      <c r="DE15" s="89">
        <v>2930.1</v>
      </c>
      <c r="DF15" s="89">
        <v>2577.6999999999998</v>
      </c>
      <c r="DG15" s="89">
        <v>3647.5</v>
      </c>
      <c r="DH15" s="87">
        <v>2928.3</v>
      </c>
      <c r="DI15" s="89">
        <v>4101.3999999999996</v>
      </c>
      <c r="DJ15" s="87">
        <v>5199</v>
      </c>
      <c r="DK15" s="89">
        <v>6093.2</v>
      </c>
      <c r="DL15" s="89">
        <v>5884.3</v>
      </c>
      <c r="DM15" s="608">
        <v>2475.6</v>
      </c>
      <c r="DN15" s="608">
        <v>5269.8</v>
      </c>
      <c r="DO15" s="608">
        <v>2559.4</v>
      </c>
      <c r="DP15" s="608">
        <v>8584.9</v>
      </c>
      <c r="DQ15" s="608">
        <v>6601.3</v>
      </c>
      <c r="DR15" s="608">
        <v>10971</v>
      </c>
      <c r="DS15" s="608">
        <v>10163.200000000001</v>
      </c>
      <c r="DT15" s="608">
        <v>8376.2999999999993</v>
      </c>
      <c r="DU15" s="87">
        <v>5863.3</v>
      </c>
      <c r="DV15" s="87">
        <v>6617.9</v>
      </c>
      <c r="DW15" s="74">
        <v>10249.9</v>
      </c>
      <c r="DX15" s="74">
        <v>7400.1</v>
      </c>
      <c r="DY15" s="74">
        <v>9451.6</v>
      </c>
      <c r="DZ15" s="74">
        <v>9143.7000000000007</v>
      </c>
      <c r="EA15" s="74">
        <v>5070.3</v>
      </c>
      <c r="EB15" s="74">
        <v>2223.4</v>
      </c>
      <c r="EC15" s="74">
        <v>3305.8739999999998</v>
      </c>
      <c r="ED15" s="74">
        <v>4505.3959999999997</v>
      </c>
      <c r="EE15" s="74">
        <v>4160.2939999999999</v>
      </c>
      <c r="EF15" s="74">
        <v>13589.42</v>
      </c>
      <c r="EG15" s="74">
        <v>16503.388999999999</v>
      </c>
      <c r="EH15" s="74">
        <v>14404.18</v>
      </c>
      <c r="EI15" s="74">
        <v>2567.4</v>
      </c>
      <c r="EJ15" s="74">
        <v>7646.7</v>
      </c>
      <c r="EK15" s="74">
        <v>18993.774000000001</v>
      </c>
      <c r="EL15" s="74">
        <v>37547.599999999999</v>
      </c>
      <c r="EM15" s="74">
        <v>102082.9</v>
      </c>
      <c r="EN15" s="74">
        <v>65290.3</v>
      </c>
      <c r="EP15" s="353"/>
      <c r="EQ15" s="159" t="s">
        <v>807</v>
      </c>
      <c r="ER15" s="74">
        <v>2451.761</v>
      </c>
      <c r="ES15" s="74">
        <v>618.17600000000004</v>
      </c>
      <c r="ET15" s="74">
        <v>514.73199999999997</v>
      </c>
      <c r="EU15" s="74">
        <v>508.19099999999997</v>
      </c>
    </row>
    <row r="16" spans="2:151" s="128" customFormat="1" ht="12.95" customHeight="1" thickBot="1" x14ac:dyDescent="0.25">
      <c r="B16" s="1157" t="s">
        <v>434</v>
      </c>
      <c r="C16" s="1157"/>
      <c r="D16" s="341">
        <v>514.70000000000005</v>
      </c>
      <c r="E16" s="341">
        <v>609</v>
      </c>
      <c r="F16" s="341">
        <v>637.5</v>
      </c>
      <c r="G16" s="341">
        <v>744.9</v>
      </c>
      <c r="H16" s="341">
        <v>722.9</v>
      </c>
      <c r="I16" s="341">
        <v>925.4</v>
      </c>
      <c r="J16" s="341">
        <v>781.4</v>
      </c>
      <c r="K16" s="341">
        <v>1002.9</v>
      </c>
      <c r="L16" s="341">
        <v>975.5</v>
      </c>
      <c r="M16" s="341">
        <v>1059.3</v>
      </c>
      <c r="N16" s="341">
        <v>1059.0999999999999</v>
      </c>
      <c r="O16" s="341">
        <v>1224.2</v>
      </c>
      <c r="P16" s="341">
        <v>1100.4000000000001</v>
      </c>
      <c r="R16" s="346">
        <v>3</v>
      </c>
      <c r="S16" s="181" t="s">
        <v>727</v>
      </c>
      <c r="T16" s="182">
        <v>930.1</v>
      </c>
      <c r="U16" s="182">
        <v>950.7</v>
      </c>
      <c r="V16" s="182">
        <v>1264.5</v>
      </c>
      <c r="W16" s="182">
        <v>1291.5</v>
      </c>
      <c r="X16" s="182">
        <v>1578.2</v>
      </c>
      <c r="Y16" s="182">
        <v>1566.7</v>
      </c>
      <c r="Z16" s="182">
        <v>1792.3</v>
      </c>
      <c r="AA16" s="182">
        <v>1912.2</v>
      </c>
      <c r="AB16" s="182">
        <v>2335.8000000000002</v>
      </c>
      <c r="AC16" s="182">
        <v>2429.1</v>
      </c>
      <c r="AD16" s="182">
        <v>3076.2</v>
      </c>
      <c r="AE16" s="182">
        <v>3288.7</v>
      </c>
      <c r="AF16" s="182">
        <v>3453.1</v>
      </c>
      <c r="AG16" s="182">
        <v>3178.8</v>
      </c>
      <c r="AH16" s="182">
        <v>3766.8</v>
      </c>
      <c r="AI16" s="182">
        <v>3889.3</v>
      </c>
      <c r="AJ16" s="182">
        <v>4233.8999999999996</v>
      </c>
      <c r="AK16" s="182">
        <v>4640.1000000000004</v>
      </c>
      <c r="AL16" s="182">
        <v>5333.4</v>
      </c>
      <c r="AM16" s="182">
        <v>4780.6000000000004</v>
      </c>
      <c r="AN16" s="182">
        <v>5304.8</v>
      </c>
      <c r="AO16" s="182">
        <v>5169.6000000000004</v>
      </c>
      <c r="AP16" s="182">
        <v>5972.2</v>
      </c>
      <c r="AQ16" s="182">
        <v>5777.7</v>
      </c>
      <c r="AR16" s="182">
        <v>5693.8</v>
      </c>
      <c r="AS16" s="182">
        <v>6016.5</v>
      </c>
      <c r="AT16" s="182">
        <v>7295.2</v>
      </c>
      <c r="AU16" s="182">
        <v>7456.7</v>
      </c>
      <c r="AV16" s="182">
        <v>9674.5</v>
      </c>
      <c r="AW16" s="182">
        <v>10991.7</v>
      </c>
      <c r="AX16" s="182">
        <v>11331.1</v>
      </c>
      <c r="AY16" s="182">
        <v>12117</v>
      </c>
      <c r="AZ16" s="182">
        <v>12972.8</v>
      </c>
      <c r="BA16" s="182">
        <v>13816.7</v>
      </c>
      <c r="BB16" s="182">
        <v>16029</v>
      </c>
      <c r="BC16" s="182">
        <v>15397.3</v>
      </c>
      <c r="BD16" s="197"/>
      <c r="BE16" s="346">
        <v>3</v>
      </c>
      <c r="BF16" s="181" t="s">
        <v>727</v>
      </c>
      <c r="BG16" s="88">
        <v>16806.2</v>
      </c>
      <c r="BH16" s="88">
        <v>17018.599999999999</v>
      </c>
      <c r="BI16" s="88">
        <v>18621.400000000001</v>
      </c>
      <c r="BJ16" s="88">
        <v>20603.5</v>
      </c>
      <c r="BK16" s="88">
        <v>23292.2</v>
      </c>
      <c r="BL16" s="88">
        <v>22656.2</v>
      </c>
      <c r="BM16" s="88">
        <v>27286.3</v>
      </c>
      <c r="BN16" s="88">
        <v>29819.8</v>
      </c>
      <c r="BO16" s="88">
        <v>32437.4</v>
      </c>
      <c r="BP16" s="165"/>
      <c r="BQ16" s="353"/>
      <c r="BR16" s="159" t="s">
        <v>808</v>
      </c>
      <c r="BS16" s="87">
        <v>208.5</v>
      </c>
      <c r="BT16" s="87">
        <v>256.39999999999998</v>
      </c>
      <c r="BU16" s="87">
        <v>293</v>
      </c>
      <c r="BV16" s="87">
        <v>290.3</v>
      </c>
      <c r="BW16" s="87">
        <v>253.5</v>
      </c>
      <c r="BX16" s="87">
        <v>485.8</v>
      </c>
      <c r="BY16" s="87">
        <v>392.3</v>
      </c>
      <c r="BZ16" s="87">
        <v>401.8</v>
      </c>
      <c r="CA16" s="87">
        <v>538.79999999999995</v>
      </c>
      <c r="CB16" s="87">
        <v>654.79999999999995</v>
      </c>
      <c r="CC16" s="87">
        <v>580.9</v>
      </c>
      <c r="CD16" s="87">
        <v>683.2</v>
      </c>
      <c r="CE16" s="87">
        <v>666.9</v>
      </c>
      <c r="CF16" s="87">
        <v>967.7</v>
      </c>
      <c r="CG16" s="87">
        <v>827.7</v>
      </c>
      <c r="CH16" s="87">
        <v>825.4</v>
      </c>
      <c r="CI16" s="89">
        <v>1285.5</v>
      </c>
      <c r="CJ16" s="89">
        <v>965</v>
      </c>
      <c r="CK16" s="89">
        <v>1132.5999999999999</v>
      </c>
      <c r="CL16" s="89">
        <v>1110.3</v>
      </c>
      <c r="CM16" s="89">
        <v>1660.9</v>
      </c>
      <c r="CN16" s="89">
        <v>1119</v>
      </c>
      <c r="CO16" s="89">
        <v>632.29999999999995</v>
      </c>
      <c r="CP16" s="89">
        <v>1098</v>
      </c>
      <c r="CQ16" s="89">
        <v>745.6</v>
      </c>
      <c r="CR16" s="89">
        <v>1947.5</v>
      </c>
      <c r="CS16" s="89">
        <v>2427.4</v>
      </c>
      <c r="CT16" s="89">
        <v>1346.3</v>
      </c>
      <c r="CU16" s="89">
        <v>2553.6</v>
      </c>
      <c r="CV16" s="89">
        <v>2005.1</v>
      </c>
      <c r="CW16" s="89">
        <v>2261.3000000000002</v>
      </c>
      <c r="CX16" s="89">
        <v>3193.2</v>
      </c>
      <c r="CY16" s="89">
        <v>4687.2</v>
      </c>
      <c r="CZ16" s="89">
        <v>4817.3999999999996</v>
      </c>
      <c r="DA16" s="89">
        <v>4614.8999999999996</v>
      </c>
      <c r="DB16" s="89">
        <v>6289.2</v>
      </c>
      <c r="DC16" s="89">
        <v>1942.8</v>
      </c>
      <c r="DD16" s="89">
        <v>3938.8</v>
      </c>
      <c r="DE16" s="89">
        <v>3793.5</v>
      </c>
      <c r="DF16" s="89">
        <v>1819.6</v>
      </c>
      <c r="DG16" s="89">
        <v>1489.9</v>
      </c>
      <c r="DH16" s="87">
        <v>4216.8</v>
      </c>
      <c r="DI16" s="89">
        <v>5204.5</v>
      </c>
      <c r="DJ16" s="87">
        <v>10102.700000000001</v>
      </c>
      <c r="DK16" s="89">
        <v>14017.6</v>
      </c>
      <c r="DL16" s="89">
        <v>25879.5</v>
      </c>
      <c r="DM16" s="608">
        <v>30614.6</v>
      </c>
      <c r="DN16" s="608">
        <v>26579.7</v>
      </c>
      <c r="DO16" s="608">
        <v>43604.800000000003</v>
      </c>
      <c r="DP16" s="608">
        <v>51146</v>
      </c>
      <c r="DQ16" s="608">
        <v>47763.4</v>
      </c>
      <c r="DR16" s="608">
        <v>43208.800000000003</v>
      </c>
      <c r="DS16" s="608">
        <v>48084.6</v>
      </c>
      <c r="DT16" s="608">
        <v>37244.400000000001</v>
      </c>
      <c r="DU16" s="87">
        <v>25502.3</v>
      </c>
      <c r="DV16" s="87">
        <v>26311.1</v>
      </c>
      <c r="DW16" s="74">
        <v>39569.300000000003</v>
      </c>
      <c r="DX16" s="74">
        <v>22229.1</v>
      </c>
      <c r="DY16" s="74">
        <v>12900</v>
      </c>
      <c r="DZ16" s="74">
        <v>15023.5</v>
      </c>
      <c r="EA16" s="74">
        <v>16676.599999999999</v>
      </c>
      <c r="EB16" s="74">
        <v>17010.099999999999</v>
      </c>
      <c r="EC16" s="74">
        <v>13593.083000000001</v>
      </c>
      <c r="ED16" s="74">
        <v>13163.833000000001</v>
      </c>
      <c r="EE16" s="74">
        <v>19317.912</v>
      </c>
      <c r="EF16" s="74">
        <v>16325.382</v>
      </c>
      <c r="EG16" s="74">
        <v>17927.831999999999</v>
      </c>
      <c r="EH16" s="74">
        <v>13309.796</v>
      </c>
      <c r="EI16" s="74">
        <v>20183.2</v>
      </c>
      <c r="EJ16" s="74">
        <v>19994.3</v>
      </c>
      <c r="EK16" s="74">
        <v>19451.367999999999</v>
      </c>
      <c r="EL16" s="74">
        <v>16046.9</v>
      </c>
      <c r="EM16" s="74">
        <v>15182.8</v>
      </c>
      <c r="EN16" s="74">
        <v>15435.5</v>
      </c>
      <c r="EP16" s="353"/>
      <c r="EQ16" s="159" t="s">
        <v>808</v>
      </c>
      <c r="ER16" s="74">
        <v>20316.34</v>
      </c>
      <c r="ES16" s="74">
        <v>18193.963</v>
      </c>
      <c r="ET16" s="74">
        <v>19944.22</v>
      </c>
      <c r="EU16" s="74">
        <v>23409.905999999999</v>
      </c>
    </row>
    <row r="17" spans="2:151" s="128" customFormat="1" x14ac:dyDescent="0.2">
      <c r="B17" s="128" t="s">
        <v>1936</v>
      </c>
      <c r="D17" s="150"/>
      <c r="E17" s="150"/>
      <c r="F17" s="150"/>
      <c r="G17" s="150"/>
      <c r="H17" s="150"/>
      <c r="I17" s="150"/>
      <c r="J17" s="150"/>
      <c r="K17" s="150"/>
      <c r="L17" s="150"/>
      <c r="M17" s="150"/>
      <c r="N17" s="150"/>
      <c r="O17" s="150"/>
      <c r="P17" s="150"/>
      <c r="R17" s="348"/>
      <c r="S17" s="191" t="s">
        <v>734</v>
      </c>
      <c r="T17" s="89">
        <v>471.5</v>
      </c>
      <c r="U17" s="89">
        <v>353.1</v>
      </c>
      <c r="V17" s="89">
        <v>603.79999999999995</v>
      </c>
      <c r="W17" s="89">
        <v>391.6</v>
      </c>
      <c r="X17" s="89">
        <v>653.6</v>
      </c>
      <c r="Y17" s="89">
        <v>562.20000000000005</v>
      </c>
      <c r="Z17" s="89">
        <v>895.7</v>
      </c>
      <c r="AA17" s="89">
        <v>673.2</v>
      </c>
      <c r="AB17" s="89">
        <v>1109.2</v>
      </c>
      <c r="AC17" s="89">
        <v>825.3</v>
      </c>
      <c r="AD17" s="89">
        <v>1257</v>
      </c>
      <c r="AE17" s="89">
        <v>1002.1</v>
      </c>
      <c r="AF17" s="89">
        <v>1485.4</v>
      </c>
      <c r="AG17" s="89">
        <v>1156.4000000000001</v>
      </c>
      <c r="AH17" s="89">
        <v>1740.5</v>
      </c>
      <c r="AI17" s="89">
        <v>1407.2</v>
      </c>
      <c r="AJ17" s="89">
        <v>1853.9</v>
      </c>
      <c r="AK17" s="89">
        <v>1511</v>
      </c>
      <c r="AL17" s="89">
        <v>1827.4</v>
      </c>
      <c r="AM17" s="89">
        <v>1241.7</v>
      </c>
      <c r="AN17" s="89">
        <v>1835</v>
      </c>
      <c r="AO17" s="89">
        <v>1476.3</v>
      </c>
      <c r="AP17" s="89">
        <v>2327.3000000000002</v>
      </c>
      <c r="AQ17" s="89">
        <v>1907.3</v>
      </c>
      <c r="AR17" s="89">
        <v>2307</v>
      </c>
      <c r="AS17" s="89">
        <v>2282.1999999999998</v>
      </c>
      <c r="AT17" s="89">
        <v>3115.5</v>
      </c>
      <c r="AU17" s="89">
        <v>2821.1</v>
      </c>
      <c r="AV17" s="89">
        <v>3948.1</v>
      </c>
      <c r="AW17" s="89">
        <v>4337.3999999999996</v>
      </c>
      <c r="AX17" s="89">
        <v>4602.3999999999996</v>
      </c>
      <c r="AY17" s="89">
        <v>4144.5</v>
      </c>
      <c r="AZ17" s="89">
        <v>4753.3</v>
      </c>
      <c r="BA17" s="89">
        <v>4227.7</v>
      </c>
      <c r="BB17" s="89">
        <v>5920.3</v>
      </c>
      <c r="BC17" s="89">
        <v>4937</v>
      </c>
      <c r="BD17" s="197"/>
      <c r="BE17" s="348"/>
      <c r="BF17" s="191" t="s">
        <v>767</v>
      </c>
      <c r="BG17" s="87">
        <v>5684.4</v>
      </c>
      <c r="BH17" s="87">
        <v>5607.2</v>
      </c>
      <c r="BI17" s="87">
        <v>5526.5</v>
      </c>
      <c r="BJ17" s="87">
        <v>6946.5</v>
      </c>
      <c r="BK17" s="87">
        <v>7302.5</v>
      </c>
      <c r="BL17" s="87">
        <v>7224</v>
      </c>
      <c r="BM17" s="87">
        <v>8126.3</v>
      </c>
      <c r="BN17" s="87">
        <v>12057</v>
      </c>
      <c r="BO17" s="87">
        <v>10059.1</v>
      </c>
      <c r="BP17" s="165"/>
      <c r="BQ17" s="353"/>
      <c r="BR17" s="159" t="s">
        <v>809</v>
      </c>
      <c r="BS17" s="87" t="s">
        <v>436</v>
      </c>
      <c r="BT17" s="87" t="s">
        <v>436</v>
      </c>
      <c r="BU17" s="87" t="s">
        <v>436</v>
      </c>
      <c r="BV17" s="87">
        <v>0.1</v>
      </c>
      <c r="BW17" s="87" t="s">
        <v>436</v>
      </c>
      <c r="BX17" s="87" t="s">
        <v>415</v>
      </c>
      <c r="BY17" s="87">
        <v>4.4000000000000004</v>
      </c>
      <c r="BZ17" s="87" t="s">
        <v>436</v>
      </c>
      <c r="CA17" s="87" t="s">
        <v>436</v>
      </c>
      <c r="CB17" s="87" t="s">
        <v>436</v>
      </c>
      <c r="CC17" s="87" t="s">
        <v>436</v>
      </c>
      <c r="CD17" s="87" t="s">
        <v>436</v>
      </c>
      <c r="CE17" s="87" t="s">
        <v>436</v>
      </c>
      <c r="CF17" s="87" t="s">
        <v>415</v>
      </c>
      <c r="CG17" s="87" t="s">
        <v>436</v>
      </c>
      <c r="CH17" s="87" t="s">
        <v>436</v>
      </c>
      <c r="CI17" s="89">
        <v>0.2</v>
      </c>
      <c r="CJ17" s="89" t="s">
        <v>436</v>
      </c>
      <c r="CK17" s="89">
        <v>0.3</v>
      </c>
      <c r="CL17" s="89" t="s">
        <v>436</v>
      </c>
      <c r="CM17" s="89">
        <v>0.3</v>
      </c>
      <c r="CN17" s="89">
        <v>35.5</v>
      </c>
      <c r="CO17" s="89">
        <v>64.400000000000006</v>
      </c>
      <c r="CP17" s="89">
        <v>0.1</v>
      </c>
      <c r="CQ17" s="89">
        <v>0.9</v>
      </c>
      <c r="CR17" s="89">
        <v>0.1</v>
      </c>
      <c r="CS17" s="89">
        <v>0.1</v>
      </c>
      <c r="CT17" s="89">
        <v>0.1</v>
      </c>
      <c r="CU17" s="89">
        <v>0</v>
      </c>
      <c r="CV17" s="89">
        <v>0.6</v>
      </c>
      <c r="CW17" s="89">
        <v>62.4</v>
      </c>
      <c r="CX17" s="89">
        <v>0.5</v>
      </c>
      <c r="CY17" s="89">
        <v>0</v>
      </c>
      <c r="CZ17" s="89">
        <v>222.5</v>
      </c>
      <c r="DA17" s="89">
        <v>8.4</v>
      </c>
      <c r="DB17" s="89">
        <v>4.8</v>
      </c>
      <c r="DC17" s="89">
        <v>15</v>
      </c>
      <c r="DD17" s="89">
        <v>11.3</v>
      </c>
      <c r="DE17" s="89">
        <v>13.9</v>
      </c>
      <c r="DF17" s="89">
        <v>43</v>
      </c>
      <c r="DG17" s="89">
        <v>23.9</v>
      </c>
      <c r="DH17" s="87">
        <v>141.30000000000001</v>
      </c>
      <c r="DI17" s="89">
        <v>268.2</v>
      </c>
      <c r="DJ17" s="87">
        <v>79.400000000000006</v>
      </c>
      <c r="DK17" s="89">
        <v>293.39999999999998</v>
      </c>
      <c r="DL17" s="89">
        <v>9.5</v>
      </c>
      <c r="DM17" s="608">
        <v>41</v>
      </c>
      <c r="DN17" s="608">
        <v>706.4</v>
      </c>
      <c r="DO17" s="608">
        <v>0</v>
      </c>
      <c r="DP17" s="608">
        <v>6.8</v>
      </c>
      <c r="DQ17" s="608">
        <v>7.7</v>
      </c>
      <c r="DR17" s="608">
        <v>567.5</v>
      </c>
      <c r="DS17" s="608">
        <v>262</v>
      </c>
      <c r="DT17" s="608">
        <v>433.1</v>
      </c>
      <c r="DU17" s="87">
        <v>1002.4</v>
      </c>
      <c r="DV17" s="87">
        <v>148.69999999999999</v>
      </c>
      <c r="DW17" s="74">
        <v>10.7</v>
      </c>
      <c r="DX17" s="74">
        <v>5.5</v>
      </c>
      <c r="DY17" s="74">
        <v>51</v>
      </c>
      <c r="DZ17" s="74">
        <v>12.3</v>
      </c>
      <c r="EA17" s="74">
        <v>39.4</v>
      </c>
      <c r="EB17" s="74">
        <v>12</v>
      </c>
      <c r="EC17" s="74">
        <v>11.97</v>
      </c>
      <c r="ED17" s="74">
        <v>137.99700000000001</v>
      </c>
      <c r="EE17" s="74">
        <v>97.656999999999996</v>
      </c>
      <c r="EF17" s="74">
        <v>15.115</v>
      </c>
      <c r="EG17" s="74">
        <v>73.658000000000001</v>
      </c>
      <c r="EH17" s="74">
        <v>9.7889999999999997</v>
      </c>
      <c r="EI17" s="74" t="s">
        <v>431</v>
      </c>
      <c r="EJ17" s="74" t="s">
        <v>431</v>
      </c>
      <c r="EK17" s="74">
        <v>0</v>
      </c>
      <c r="EL17" s="74">
        <v>0</v>
      </c>
      <c r="EM17" s="74">
        <v>0</v>
      </c>
      <c r="EN17" s="74">
        <v>0</v>
      </c>
      <c r="EP17" s="353"/>
      <c r="EQ17" s="159" t="s">
        <v>809</v>
      </c>
      <c r="ER17" s="74">
        <v>0</v>
      </c>
      <c r="ES17" s="74">
        <v>0</v>
      </c>
      <c r="ET17" s="74">
        <v>0</v>
      </c>
      <c r="EU17" s="74">
        <v>0</v>
      </c>
    </row>
    <row r="18" spans="2:151" s="128" customFormat="1" ht="12.95" customHeight="1" x14ac:dyDescent="0.2">
      <c r="D18" s="150"/>
      <c r="E18" s="150"/>
      <c r="F18" s="150"/>
      <c r="G18" s="150"/>
      <c r="H18" s="150"/>
      <c r="I18" s="150"/>
      <c r="J18" s="150"/>
      <c r="K18" s="150"/>
      <c r="L18" s="150"/>
      <c r="M18" s="150"/>
      <c r="N18" s="150"/>
      <c r="O18" s="150"/>
      <c r="P18" s="150"/>
      <c r="R18" s="348"/>
      <c r="S18" s="192" t="s">
        <v>735</v>
      </c>
      <c r="T18" s="89">
        <v>184.9</v>
      </c>
      <c r="U18" s="89">
        <v>143.69999999999999</v>
      </c>
      <c r="V18" s="89">
        <v>192.5</v>
      </c>
      <c r="W18" s="89">
        <v>132.69999999999999</v>
      </c>
      <c r="X18" s="89">
        <v>252.8</v>
      </c>
      <c r="Y18" s="89">
        <v>187.8</v>
      </c>
      <c r="Z18" s="89">
        <v>261.60000000000002</v>
      </c>
      <c r="AA18" s="89">
        <v>176.5</v>
      </c>
      <c r="AB18" s="89">
        <v>406.7</v>
      </c>
      <c r="AC18" s="89">
        <v>264.8</v>
      </c>
      <c r="AD18" s="89">
        <v>441.4</v>
      </c>
      <c r="AE18" s="89">
        <v>268.7</v>
      </c>
      <c r="AF18" s="89">
        <v>515.6</v>
      </c>
      <c r="AG18" s="89">
        <v>268.39999999999998</v>
      </c>
      <c r="AH18" s="89">
        <v>528.79999999999995</v>
      </c>
      <c r="AI18" s="89">
        <v>360.2</v>
      </c>
      <c r="AJ18" s="89">
        <v>492.9</v>
      </c>
      <c r="AK18" s="89">
        <v>337.4</v>
      </c>
      <c r="AL18" s="89">
        <v>463.8</v>
      </c>
      <c r="AM18" s="89">
        <v>270.5</v>
      </c>
      <c r="AN18" s="89">
        <v>535.20000000000005</v>
      </c>
      <c r="AO18" s="89">
        <v>364</v>
      </c>
      <c r="AP18" s="89">
        <v>816.2</v>
      </c>
      <c r="AQ18" s="89">
        <v>542.20000000000005</v>
      </c>
      <c r="AR18" s="89">
        <v>819.2</v>
      </c>
      <c r="AS18" s="89">
        <v>667.6</v>
      </c>
      <c r="AT18" s="89">
        <v>1285.5</v>
      </c>
      <c r="AU18" s="89">
        <v>800.1</v>
      </c>
      <c r="AV18" s="89">
        <v>1493.2</v>
      </c>
      <c r="AW18" s="89">
        <v>1639.6</v>
      </c>
      <c r="AX18" s="89">
        <v>2474.6</v>
      </c>
      <c r="AY18" s="89">
        <v>1576.2</v>
      </c>
      <c r="AZ18" s="89">
        <v>2095.6999999999998</v>
      </c>
      <c r="BA18" s="89">
        <v>1342.7</v>
      </c>
      <c r="BB18" s="89">
        <v>2329.9</v>
      </c>
      <c r="BC18" s="89">
        <v>1356.2</v>
      </c>
      <c r="BD18" s="197"/>
      <c r="BE18" s="348"/>
      <c r="BF18" s="192" t="s">
        <v>751</v>
      </c>
      <c r="BG18" s="87">
        <v>2232.6</v>
      </c>
      <c r="BH18" s="87">
        <v>2025.5</v>
      </c>
      <c r="BI18" s="87">
        <v>1870.2</v>
      </c>
      <c r="BJ18" s="87">
        <v>2617.1</v>
      </c>
      <c r="BK18" s="87">
        <v>3613.9</v>
      </c>
      <c r="BL18" s="87">
        <v>4045</v>
      </c>
      <c r="BM18" s="87">
        <v>3769.2</v>
      </c>
      <c r="BN18" s="87">
        <v>5489.4</v>
      </c>
      <c r="BO18" s="87">
        <v>4973.3</v>
      </c>
      <c r="BP18" s="165"/>
      <c r="BQ18" s="353"/>
      <c r="BR18" s="159" t="s">
        <v>810</v>
      </c>
      <c r="BS18" s="87">
        <v>53.4</v>
      </c>
      <c r="BT18" s="87">
        <v>47.3</v>
      </c>
      <c r="BU18" s="87">
        <v>94.6</v>
      </c>
      <c r="BV18" s="87">
        <v>137.4</v>
      </c>
      <c r="BW18" s="87">
        <v>137.5</v>
      </c>
      <c r="BX18" s="87">
        <v>76.400000000000006</v>
      </c>
      <c r="BY18" s="87">
        <v>236.8</v>
      </c>
      <c r="BZ18" s="87">
        <v>184.6</v>
      </c>
      <c r="CA18" s="87">
        <v>313.60000000000002</v>
      </c>
      <c r="CB18" s="87">
        <v>141.6</v>
      </c>
      <c r="CC18" s="87">
        <v>141.69999999999999</v>
      </c>
      <c r="CD18" s="87">
        <v>111.6</v>
      </c>
      <c r="CE18" s="87">
        <v>260</v>
      </c>
      <c r="CF18" s="87">
        <v>425.5</v>
      </c>
      <c r="CG18" s="87">
        <v>248.4</v>
      </c>
      <c r="CH18" s="87">
        <v>363</v>
      </c>
      <c r="CI18" s="89">
        <v>510.9</v>
      </c>
      <c r="CJ18" s="89">
        <v>424.4</v>
      </c>
      <c r="CK18" s="89">
        <v>742.7</v>
      </c>
      <c r="CL18" s="89">
        <v>488.3</v>
      </c>
      <c r="CM18" s="89">
        <v>659.8</v>
      </c>
      <c r="CN18" s="89">
        <v>464.8</v>
      </c>
      <c r="CO18" s="89">
        <v>645.70000000000005</v>
      </c>
      <c r="CP18" s="89">
        <v>1151.5999999999999</v>
      </c>
      <c r="CQ18" s="89">
        <v>788</v>
      </c>
      <c r="CR18" s="89">
        <v>499.1</v>
      </c>
      <c r="CS18" s="89">
        <v>662</v>
      </c>
      <c r="CT18" s="89">
        <v>80.8</v>
      </c>
      <c r="CU18" s="89">
        <v>581.29999999999995</v>
      </c>
      <c r="CV18" s="89">
        <v>672.7</v>
      </c>
      <c r="CW18" s="89">
        <v>696.8</v>
      </c>
      <c r="CX18" s="89">
        <v>1313.2</v>
      </c>
      <c r="CY18" s="89">
        <v>440.1</v>
      </c>
      <c r="CZ18" s="89">
        <v>662.8</v>
      </c>
      <c r="DA18" s="89">
        <v>332.6</v>
      </c>
      <c r="DB18" s="89">
        <v>151.5</v>
      </c>
      <c r="DC18" s="89">
        <v>914.5</v>
      </c>
      <c r="DD18" s="89">
        <v>274.7</v>
      </c>
      <c r="DE18" s="89">
        <v>154.80000000000001</v>
      </c>
      <c r="DF18" s="89">
        <v>77.099999999999994</v>
      </c>
      <c r="DG18" s="89">
        <v>338.6</v>
      </c>
      <c r="DH18" s="87">
        <v>1317.5</v>
      </c>
      <c r="DI18" s="89">
        <v>120.8</v>
      </c>
      <c r="DJ18" s="87">
        <v>685.8</v>
      </c>
      <c r="DK18" s="89">
        <v>675.3</v>
      </c>
      <c r="DL18" s="89">
        <v>1931.9</v>
      </c>
      <c r="DM18" s="608">
        <v>4907.6000000000004</v>
      </c>
      <c r="DN18" s="608">
        <v>1555.8</v>
      </c>
      <c r="DO18" s="608">
        <v>2523.1999999999998</v>
      </c>
      <c r="DP18" s="608">
        <v>472.8</v>
      </c>
      <c r="DQ18" s="608">
        <v>653.4</v>
      </c>
      <c r="DR18" s="608">
        <v>612.5</v>
      </c>
      <c r="DS18" s="608">
        <v>897.8</v>
      </c>
      <c r="DT18" s="608">
        <v>3770.5</v>
      </c>
      <c r="DU18" s="87">
        <v>1813.8</v>
      </c>
      <c r="DV18" s="87">
        <v>1101.5</v>
      </c>
      <c r="DW18" s="74">
        <v>911.7</v>
      </c>
      <c r="DX18" s="74">
        <v>970.2</v>
      </c>
      <c r="DY18" s="74">
        <v>1532.1</v>
      </c>
      <c r="DZ18" s="74">
        <v>2073.9</v>
      </c>
      <c r="EA18" s="74">
        <v>1546.3</v>
      </c>
      <c r="EB18" s="74">
        <v>1689.6</v>
      </c>
      <c r="EC18" s="74">
        <v>1202.673</v>
      </c>
      <c r="ED18" s="74">
        <v>1478.769</v>
      </c>
      <c r="EE18" s="74">
        <v>392.62900000000002</v>
      </c>
      <c r="EF18" s="74">
        <v>196.88300000000001</v>
      </c>
      <c r="EG18" s="74">
        <v>203.565</v>
      </c>
      <c r="EH18" s="74">
        <v>294.06200000000001</v>
      </c>
      <c r="EI18" s="74">
        <v>270.2</v>
      </c>
      <c r="EJ18" s="74">
        <v>345.1</v>
      </c>
      <c r="EK18" s="74">
        <v>149.90199999999999</v>
      </c>
      <c r="EL18" s="74">
        <v>270.39999999999998</v>
      </c>
      <c r="EM18" s="74">
        <v>136.80000000000001</v>
      </c>
      <c r="EN18" s="74">
        <v>5805.6</v>
      </c>
      <c r="EP18" s="353"/>
      <c r="EQ18" s="159" t="s">
        <v>810</v>
      </c>
      <c r="ER18" s="74">
        <v>969.88599999999997</v>
      </c>
      <c r="ES18" s="74">
        <v>678.06500000000005</v>
      </c>
      <c r="ET18" s="74">
        <v>114.77</v>
      </c>
      <c r="EU18" s="74">
        <v>2248.462</v>
      </c>
    </row>
    <row r="19" spans="2:151" s="128" customFormat="1" ht="12.95" customHeight="1" x14ac:dyDescent="0.2">
      <c r="R19" s="345"/>
      <c r="S19" s="192" t="s">
        <v>736</v>
      </c>
      <c r="T19" s="89">
        <v>159.80000000000001</v>
      </c>
      <c r="U19" s="89">
        <v>59.8</v>
      </c>
      <c r="V19" s="89">
        <v>238.5</v>
      </c>
      <c r="W19" s="89">
        <v>74.900000000000006</v>
      </c>
      <c r="X19" s="89">
        <v>188.7</v>
      </c>
      <c r="Y19" s="89">
        <v>110.8</v>
      </c>
      <c r="Z19" s="89">
        <v>346.9</v>
      </c>
      <c r="AA19" s="89">
        <v>183.8</v>
      </c>
      <c r="AB19" s="89">
        <v>351.7</v>
      </c>
      <c r="AC19" s="89">
        <v>124.8</v>
      </c>
      <c r="AD19" s="89">
        <v>391.3</v>
      </c>
      <c r="AE19" s="89">
        <v>245.5</v>
      </c>
      <c r="AF19" s="89">
        <v>404.3</v>
      </c>
      <c r="AG19" s="89">
        <v>269.5</v>
      </c>
      <c r="AH19" s="89">
        <v>575.9</v>
      </c>
      <c r="AI19" s="89">
        <v>428.5</v>
      </c>
      <c r="AJ19" s="89">
        <v>663.8</v>
      </c>
      <c r="AK19" s="89">
        <v>470.6</v>
      </c>
      <c r="AL19" s="89">
        <v>674.1</v>
      </c>
      <c r="AM19" s="89">
        <v>329.9</v>
      </c>
      <c r="AN19" s="89">
        <v>697.8</v>
      </c>
      <c r="AO19" s="89">
        <v>374.8</v>
      </c>
      <c r="AP19" s="89">
        <v>768.9</v>
      </c>
      <c r="AQ19" s="89">
        <v>579.6</v>
      </c>
      <c r="AR19" s="89">
        <v>605.9</v>
      </c>
      <c r="AS19" s="89">
        <v>648.6</v>
      </c>
      <c r="AT19" s="89">
        <v>593.79999999999995</v>
      </c>
      <c r="AU19" s="89">
        <v>606.70000000000005</v>
      </c>
      <c r="AV19" s="89">
        <v>604.4</v>
      </c>
      <c r="AW19" s="89">
        <v>613.5</v>
      </c>
      <c r="AX19" s="89">
        <v>33</v>
      </c>
      <c r="AY19" s="89">
        <v>9.6999999999999993</v>
      </c>
      <c r="AZ19" s="89">
        <v>15.3</v>
      </c>
      <c r="BA19" s="89">
        <v>33.1</v>
      </c>
      <c r="BB19" s="89">
        <v>42.8</v>
      </c>
      <c r="BC19" s="89">
        <v>5.6</v>
      </c>
      <c r="BD19" s="29"/>
      <c r="BE19" s="348"/>
      <c r="BF19" s="192" t="s">
        <v>752</v>
      </c>
      <c r="BG19" s="87">
        <v>931.7</v>
      </c>
      <c r="BH19" s="87">
        <v>863.6</v>
      </c>
      <c r="BI19" s="87">
        <v>924</v>
      </c>
      <c r="BJ19" s="87">
        <v>1277.0999999999999</v>
      </c>
      <c r="BK19" s="87">
        <v>1109</v>
      </c>
      <c r="BL19" s="87">
        <v>1218.5</v>
      </c>
      <c r="BM19" s="87">
        <v>1379.6</v>
      </c>
      <c r="BN19" s="87">
        <v>2300.3000000000002</v>
      </c>
      <c r="BO19" s="87">
        <v>1288.5999999999999</v>
      </c>
      <c r="BP19" s="165"/>
      <c r="BQ19" s="353"/>
      <c r="BR19" s="196" t="s">
        <v>365</v>
      </c>
      <c r="BS19" s="87">
        <v>455.1</v>
      </c>
      <c r="BT19" s="87">
        <v>641.29999999999995</v>
      </c>
      <c r="BU19" s="87">
        <v>993</v>
      </c>
      <c r="BV19" s="87">
        <v>1000.7</v>
      </c>
      <c r="BW19" s="87">
        <v>1047.0999999999999</v>
      </c>
      <c r="BX19" s="87">
        <v>1102.3</v>
      </c>
      <c r="BY19" s="87">
        <v>822.9</v>
      </c>
      <c r="BZ19" s="87">
        <v>2171.1</v>
      </c>
      <c r="CA19" s="87">
        <v>1882.7</v>
      </c>
      <c r="CB19" s="87">
        <v>2384.6999999999998</v>
      </c>
      <c r="CC19" s="87">
        <v>2555.3000000000002</v>
      </c>
      <c r="CD19" s="87">
        <v>1840.4</v>
      </c>
      <c r="CE19" s="87">
        <v>2151.9</v>
      </c>
      <c r="CF19" s="87">
        <v>2643</v>
      </c>
      <c r="CG19" s="87">
        <v>2968</v>
      </c>
      <c r="CH19" s="87">
        <v>2254.4</v>
      </c>
      <c r="CI19" s="89">
        <v>4118.8</v>
      </c>
      <c r="CJ19" s="89">
        <v>2635.9</v>
      </c>
      <c r="CK19" s="89">
        <v>2768.9</v>
      </c>
      <c r="CL19" s="89">
        <v>3032.8</v>
      </c>
      <c r="CM19" s="89">
        <v>5321.5</v>
      </c>
      <c r="CN19" s="89">
        <v>4908.5</v>
      </c>
      <c r="CO19" s="89">
        <v>4667.8</v>
      </c>
      <c r="CP19" s="89">
        <v>6004.1</v>
      </c>
      <c r="CQ19" s="89">
        <v>4848.2</v>
      </c>
      <c r="CR19" s="89">
        <v>5986.1</v>
      </c>
      <c r="CS19" s="89">
        <v>7078.7</v>
      </c>
      <c r="CT19" s="89">
        <v>5624.6</v>
      </c>
      <c r="CU19" s="89">
        <v>8129.7</v>
      </c>
      <c r="CV19" s="89">
        <v>8744.6</v>
      </c>
      <c r="CW19" s="89">
        <v>10487.5</v>
      </c>
      <c r="CX19" s="89">
        <v>8329.7999999999993</v>
      </c>
      <c r="CY19" s="89">
        <v>7520.9</v>
      </c>
      <c r="CZ19" s="89">
        <v>11086.9</v>
      </c>
      <c r="DA19" s="89">
        <v>6950.4</v>
      </c>
      <c r="DB19" s="89">
        <v>6701.2</v>
      </c>
      <c r="DC19" s="89">
        <v>11173.1</v>
      </c>
      <c r="DD19" s="89">
        <v>11964.9</v>
      </c>
      <c r="DE19" s="89">
        <v>19366.2</v>
      </c>
      <c r="DF19" s="89">
        <v>19863.5</v>
      </c>
      <c r="DG19" s="89">
        <v>19891</v>
      </c>
      <c r="DH19" s="87">
        <v>15932.3</v>
      </c>
      <c r="DI19" s="89">
        <v>17650.599999999999</v>
      </c>
      <c r="DJ19" s="87">
        <v>17896.7</v>
      </c>
      <c r="DK19" s="89">
        <v>17691.7</v>
      </c>
      <c r="DL19" s="89">
        <v>21224.1</v>
      </c>
      <c r="DM19" s="608">
        <v>22945.4</v>
      </c>
      <c r="DN19" s="608">
        <v>16596.599999999999</v>
      </c>
      <c r="DO19" s="608">
        <v>24978.5</v>
      </c>
      <c r="DP19" s="608">
        <v>29870.799999999999</v>
      </c>
      <c r="DQ19" s="608">
        <v>23513.4</v>
      </c>
      <c r="DR19" s="608">
        <v>24601.3</v>
      </c>
      <c r="DS19" s="608">
        <v>14993.5</v>
      </c>
      <c r="DT19" s="608">
        <v>25678.9</v>
      </c>
      <c r="DU19" s="87">
        <v>23073.599999999999</v>
      </c>
      <c r="DV19" s="87">
        <v>26760.400000000001</v>
      </c>
      <c r="DW19" s="74">
        <v>20200.3</v>
      </c>
      <c r="DX19" s="74">
        <v>15963.2</v>
      </c>
      <c r="DY19" s="74">
        <v>19150.900000000001</v>
      </c>
      <c r="DZ19" s="74">
        <v>20653.5</v>
      </c>
      <c r="EA19" s="74">
        <v>13716.7</v>
      </c>
      <c r="EB19" s="74">
        <v>60497.8</v>
      </c>
      <c r="EC19" s="74">
        <v>59003.851999999999</v>
      </c>
      <c r="ED19" s="74">
        <v>55098.569000000003</v>
      </c>
      <c r="EE19" s="74">
        <v>58554.542000000001</v>
      </c>
      <c r="EF19" s="74">
        <v>53899.682000000001</v>
      </c>
      <c r="EG19" s="74">
        <v>40205.985000000001</v>
      </c>
      <c r="EH19" s="74">
        <v>70581.481</v>
      </c>
      <c r="EI19" s="74">
        <v>140603.79999999999</v>
      </c>
      <c r="EJ19" s="74">
        <v>115517.8</v>
      </c>
      <c r="EK19" s="74">
        <v>147254.89300000001</v>
      </c>
      <c r="EL19" s="74">
        <v>65170.8</v>
      </c>
      <c r="EM19" s="74">
        <v>146052</v>
      </c>
      <c r="EN19" s="74">
        <v>92638.7</v>
      </c>
      <c r="EP19" s="353"/>
      <c r="EQ19" s="196" t="s">
        <v>365</v>
      </c>
      <c r="ER19" s="74">
        <v>32140.487000000001</v>
      </c>
      <c r="ES19" s="74">
        <v>22511.914000000001</v>
      </c>
      <c r="ET19" s="74">
        <v>24201.855</v>
      </c>
      <c r="EU19" s="74">
        <v>21577.444</v>
      </c>
    </row>
    <row r="20" spans="2:151" s="128" customFormat="1" ht="12.95" customHeight="1" x14ac:dyDescent="0.2">
      <c r="R20" s="348"/>
      <c r="S20" s="192" t="s">
        <v>737</v>
      </c>
      <c r="T20" s="89">
        <v>13.1</v>
      </c>
      <c r="U20" s="89">
        <v>17.600000000000001</v>
      </c>
      <c r="V20" s="89">
        <v>13.6</v>
      </c>
      <c r="W20" s="89">
        <v>13.1</v>
      </c>
      <c r="X20" s="89">
        <v>15.8</v>
      </c>
      <c r="Y20" s="89">
        <v>22.9</v>
      </c>
      <c r="Z20" s="89">
        <v>20.3</v>
      </c>
      <c r="AA20" s="89">
        <v>23.8</v>
      </c>
      <c r="AB20" s="89">
        <v>23.9</v>
      </c>
      <c r="AC20" s="89">
        <v>29.2</v>
      </c>
      <c r="AD20" s="89">
        <v>28.7</v>
      </c>
      <c r="AE20" s="89">
        <v>31.3</v>
      </c>
      <c r="AF20" s="89">
        <v>26.9</v>
      </c>
      <c r="AG20" s="89">
        <v>27.1</v>
      </c>
      <c r="AH20" s="89">
        <v>23</v>
      </c>
      <c r="AI20" s="89">
        <v>25.5</v>
      </c>
      <c r="AJ20" s="89">
        <v>33.9</v>
      </c>
      <c r="AK20" s="89">
        <v>32.4</v>
      </c>
      <c r="AL20" s="89">
        <v>34.700000000000003</v>
      </c>
      <c r="AM20" s="89">
        <v>17</v>
      </c>
      <c r="AN20" s="89">
        <v>19.600000000000001</v>
      </c>
      <c r="AO20" s="89">
        <v>26.6</v>
      </c>
      <c r="AP20" s="89">
        <v>21.9</v>
      </c>
      <c r="AQ20" s="89">
        <v>19.3</v>
      </c>
      <c r="AR20" s="89">
        <v>35.5</v>
      </c>
      <c r="AS20" s="89">
        <v>43.9</v>
      </c>
      <c r="AT20" s="89">
        <v>53.4</v>
      </c>
      <c r="AU20" s="89">
        <v>55.7</v>
      </c>
      <c r="AV20" s="89">
        <v>90.7</v>
      </c>
      <c r="AW20" s="89">
        <v>79.8</v>
      </c>
      <c r="AX20" s="89">
        <v>45.7</v>
      </c>
      <c r="AY20" s="89">
        <v>56.9</v>
      </c>
      <c r="AZ20" s="89">
        <v>56.4</v>
      </c>
      <c r="BA20" s="89">
        <v>73.2</v>
      </c>
      <c r="BB20" s="89">
        <v>78</v>
      </c>
      <c r="BC20" s="89">
        <v>57</v>
      </c>
      <c r="BD20" s="29"/>
      <c r="BE20" s="348"/>
      <c r="BF20" s="192" t="s">
        <v>768</v>
      </c>
      <c r="BG20" s="87">
        <v>51.5</v>
      </c>
      <c r="BH20" s="87">
        <v>100.3</v>
      </c>
      <c r="BI20" s="87">
        <v>62.5</v>
      </c>
      <c r="BJ20" s="87">
        <v>53.6</v>
      </c>
      <c r="BK20" s="87">
        <v>48.9</v>
      </c>
      <c r="BL20" s="87">
        <v>81.400000000000006</v>
      </c>
      <c r="BM20" s="87">
        <v>58.5</v>
      </c>
      <c r="BN20" s="87">
        <v>83.9</v>
      </c>
      <c r="BO20" s="87">
        <v>59.2</v>
      </c>
      <c r="BP20" s="165"/>
      <c r="BQ20" s="353"/>
      <c r="BR20" s="159" t="s">
        <v>366</v>
      </c>
      <c r="BS20" s="87">
        <v>88.3</v>
      </c>
      <c r="BT20" s="87">
        <v>112.8</v>
      </c>
      <c r="BU20" s="87">
        <v>126.1</v>
      </c>
      <c r="BV20" s="87">
        <v>220</v>
      </c>
      <c r="BW20" s="87">
        <v>252.7</v>
      </c>
      <c r="BX20" s="87">
        <v>617.79999999999995</v>
      </c>
      <c r="BY20" s="87">
        <v>272.8</v>
      </c>
      <c r="BZ20" s="87">
        <v>1248.7</v>
      </c>
      <c r="CA20" s="87">
        <v>948.3</v>
      </c>
      <c r="CB20" s="87">
        <v>1141</v>
      </c>
      <c r="CC20" s="87">
        <v>1471</v>
      </c>
      <c r="CD20" s="87">
        <v>800</v>
      </c>
      <c r="CE20" s="87">
        <v>1159.2</v>
      </c>
      <c r="CF20" s="87">
        <v>998.9</v>
      </c>
      <c r="CG20" s="87">
        <v>1858</v>
      </c>
      <c r="CH20" s="87">
        <v>852</v>
      </c>
      <c r="CI20" s="89">
        <v>2237.9</v>
      </c>
      <c r="CJ20" s="89">
        <v>996.2</v>
      </c>
      <c r="CK20" s="89">
        <v>1485.3</v>
      </c>
      <c r="CL20" s="89">
        <v>1146.2</v>
      </c>
      <c r="CM20" s="89">
        <v>2891.4</v>
      </c>
      <c r="CN20" s="89">
        <v>1694</v>
      </c>
      <c r="CO20" s="89">
        <v>943.5</v>
      </c>
      <c r="CP20" s="89">
        <v>1428.8</v>
      </c>
      <c r="CQ20" s="89">
        <v>1064</v>
      </c>
      <c r="CR20" s="89">
        <v>1218.8</v>
      </c>
      <c r="CS20" s="89">
        <v>1283.5</v>
      </c>
      <c r="CT20" s="89">
        <v>999.9</v>
      </c>
      <c r="CU20" s="89">
        <v>1814.2</v>
      </c>
      <c r="CV20" s="89">
        <v>2176</v>
      </c>
      <c r="CW20" s="89">
        <v>2521</v>
      </c>
      <c r="CX20" s="89">
        <v>2136</v>
      </c>
      <c r="CY20" s="89">
        <v>2360.6</v>
      </c>
      <c r="CZ20" s="89">
        <v>2908.8</v>
      </c>
      <c r="DA20" s="89">
        <v>2483.5</v>
      </c>
      <c r="DB20" s="89">
        <v>3152.5</v>
      </c>
      <c r="DC20" s="89">
        <v>7724.6</v>
      </c>
      <c r="DD20" s="89">
        <v>8444.4</v>
      </c>
      <c r="DE20" s="89">
        <v>14238</v>
      </c>
      <c r="DF20" s="89">
        <v>14522.5</v>
      </c>
      <c r="DG20" s="89">
        <v>13088.9</v>
      </c>
      <c r="DH20" s="87">
        <v>12271.2</v>
      </c>
      <c r="DI20" s="89">
        <v>14330.1</v>
      </c>
      <c r="DJ20" s="87">
        <v>11295</v>
      </c>
      <c r="DK20" s="89">
        <v>11219.5</v>
      </c>
      <c r="DL20" s="89">
        <v>10902.8</v>
      </c>
      <c r="DM20" s="608">
        <v>7335.2</v>
      </c>
      <c r="DN20" s="608">
        <v>1797.6</v>
      </c>
      <c r="DO20" s="608">
        <v>5250.2</v>
      </c>
      <c r="DP20" s="608">
        <v>3816.3</v>
      </c>
      <c r="DQ20" s="608">
        <v>2076.6999999999998</v>
      </c>
      <c r="DR20" s="608">
        <v>5920</v>
      </c>
      <c r="DS20" s="608">
        <v>3022</v>
      </c>
      <c r="DT20" s="608">
        <v>6709.7</v>
      </c>
      <c r="DU20" s="87">
        <v>3693.5</v>
      </c>
      <c r="DV20" s="87">
        <v>2444.5</v>
      </c>
      <c r="DW20" s="74">
        <v>1755</v>
      </c>
      <c r="DX20" s="74">
        <v>2397.6</v>
      </c>
      <c r="DY20" s="74">
        <v>5641.1</v>
      </c>
      <c r="DZ20" s="74">
        <v>4011.9</v>
      </c>
      <c r="EA20" s="74">
        <v>2747.4</v>
      </c>
      <c r="EB20" s="74">
        <v>41450.9</v>
      </c>
      <c r="EC20" s="74">
        <v>43310.946000000004</v>
      </c>
      <c r="ED20" s="74">
        <v>39991.256000000001</v>
      </c>
      <c r="EE20" s="74">
        <v>39542.409</v>
      </c>
      <c r="EF20" s="74">
        <v>35801.957000000002</v>
      </c>
      <c r="EG20" s="74">
        <v>21726.464</v>
      </c>
      <c r="EH20" s="74">
        <v>50807.864999999998</v>
      </c>
      <c r="EI20" s="74">
        <v>121789.8</v>
      </c>
      <c r="EJ20" s="74">
        <v>93862.3</v>
      </c>
      <c r="EK20" s="74">
        <v>121813.534</v>
      </c>
      <c r="EL20" s="74">
        <v>42192.5</v>
      </c>
      <c r="EM20" s="74">
        <v>88208.9</v>
      </c>
      <c r="EN20" s="74">
        <v>54997.9</v>
      </c>
      <c r="EP20" s="353"/>
      <c r="EQ20" s="159" t="s">
        <v>366</v>
      </c>
      <c r="ER20" s="74">
        <v>1563.4770000000001</v>
      </c>
      <c r="ES20" s="74">
        <v>1817.7360000000001</v>
      </c>
      <c r="ET20" s="74">
        <v>1464.806</v>
      </c>
      <c r="EU20" s="74">
        <v>1522.8320000000001</v>
      </c>
    </row>
    <row r="21" spans="2:151" s="128" customFormat="1" ht="12.95" customHeight="1" x14ac:dyDescent="0.2">
      <c r="R21" s="348"/>
      <c r="S21" s="192" t="s">
        <v>738</v>
      </c>
      <c r="T21" s="89">
        <v>11</v>
      </c>
      <c r="U21" s="89">
        <v>12.3</v>
      </c>
      <c r="V21" s="89">
        <v>12</v>
      </c>
      <c r="W21" s="89">
        <v>14.6</v>
      </c>
      <c r="X21" s="89">
        <v>15.8</v>
      </c>
      <c r="Y21" s="89">
        <v>15.8</v>
      </c>
      <c r="Z21" s="89">
        <v>17.399999999999999</v>
      </c>
      <c r="AA21" s="89">
        <v>18.8</v>
      </c>
      <c r="AB21" s="89">
        <v>18.3</v>
      </c>
      <c r="AC21" s="89">
        <v>23.6</v>
      </c>
      <c r="AD21" s="89">
        <v>24.4</v>
      </c>
      <c r="AE21" s="89">
        <v>25.7</v>
      </c>
      <c r="AF21" s="89">
        <v>25.6</v>
      </c>
      <c r="AG21" s="89">
        <v>28.9</v>
      </c>
      <c r="AH21" s="89">
        <v>34.799999999999997</v>
      </c>
      <c r="AI21" s="89">
        <v>38.299999999999997</v>
      </c>
      <c r="AJ21" s="89">
        <v>38.4</v>
      </c>
      <c r="AK21" s="89">
        <v>37.9</v>
      </c>
      <c r="AL21" s="89">
        <v>41.4</v>
      </c>
      <c r="AM21" s="89">
        <v>46.8</v>
      </c>
      <c r="AN21" s="89">
        <v>43.7</v>
      </c>
      <c r="AO21" s="89">
        <v>50.9</v>
      </c>
      <c r="AP21" s="89">
        <v>43.8</v>
      </c>
      <c r="AQ21" s="89">
        <v>54.6</v>
      </c>
      <c r="AR21" s="89">
        <v>61.1</v>
      </c>
      <c r="AS21" s="89">
        <v>69.5</v>
      </c>
      <c r="AT21" s="89">
        <v>84</v>
      </c>
      <c r="AU21" s="89">
        <v>96.6</v>
      </c>
      <c r="AV21" s="89">
        <v>139</v>
      </c>
      <c r="AW21" s="89">
        <v>157.30000000000001</v>
      </c>
      <c r="AX21" s="89">
        <v>113.6</v>
      </c>
      <c r="AY21" s="89">
        <v>121.2</v>
      </c>
      <c r="AZ21" s="89">
        <v>132.69999999999999</v>
      </c>
      <c r="BA21" s="89">
        <v>143.6</v>
      </c>
      <c r="BB21" s="89">
        <v>167.7</v>
      </c>
      <c r="BC21" s="89">
        <v>201.1</v>
      </c>
      <c r="BD21" s="29"/>
      <c r="BE21" s="348"/>
      <c r="BF21" s="192" t="s">
        <v>769</v>
      </c>
      <c r="BG21" s="87">
        <v>429.4</v>
      </c>
      <c r="BH21" s="87">
        <v>292.3</v>
      </c>
      <c r="BI21" s="87">
        <v>375.9</v>
      </c>
      <c r="BJ21" s="87">
        <v>421.1</v>
      </c>
      <c r="BK21" s="87">
        <v>272.8</v>
      </c>
      <c r="BL21" s="87">
        <v>200.9</v>
      </c>
      <c r="BM21" s="87">
        <v>273.10000000000002</v>
      </c>
      <c r="BN21" s="87">
        <v>277.39999999999998</v>
      </c>
      <c r="BO21" s="87">
        <v>219.7</v>
      </c>
      <c r="BP21" s="165"/>
      <c r="BQ21" s="353"/>
      <c r="BR21" s="159" t="s">
        <v>808</v>
      </c>
      <c r="BS21" s="87">
        <v>277.39999999999998</v>
      </c>
      <c r="BT21" s="87">
        <v>381.3</v>
      </c>
      <c r="BU21" s="87">
        <v>530</v>
      </c>
      <c r="BV21" s="87">
        <v>578.5</v>
      </c>
      <c r="BW21" s="87">
        <v>642.9</v>
      </c>
      <c r="BX21" s="87">
        <v>378.1</v>
      </c>
      <c r="BY21" s="87">
        <v>314.8</v>
      </c>
      <c r="BZ21" s="87">
        <v>570.4</v>
      </c>
      <c r="CA21" s="87">
        <v>445.3</v>
      </c>
      <c r="CB21" s="87">
        <v>468</v>
      </c>
      <c r="CC21" s="87">
        <v>510.2</v>
      </c>
      <c r="CD21" s="87">
        <v>521.6</v>
      </c>
      <c r="CE21" s="87">
        <v>544.29999999999995</v>
      </c>
      <c r="CF21" s="87">
        <v>786.1</v>
      </c>
      <c r="CG21" s="87">
        <v>517.70000000000005</v>
      </c>
      <c r="CH21" s="87">
        <v>670.5</v>
      </c>
      <c r="CI21" s="89">
        <v>804.6</v>
      </c>
      <c r="CJ21" s="89">
        <v>783.9</v>
      </c>
      <c r="CK21" s="89">
        <v>702.1</v>
      </c>
      <c r="CL21" s="89">
        <v>901.9</v>
      </c>
      <c r="CM21" s="89">
        <v>1039.5</v>
      </c>
      <c r="CN21" s="89">
        <v>1657.1</v>
      </c>
      <c r="CO21" s="89">
        <v>2295.4</v>
      </c>
      <c r="CP21" s="89">
        <v>2809.8</v>
      </c>
      <c r="CQ21" s="89">
        <v>2519.1999999999998</v>
      </c>
      <c r="CR21" s="89">
        <v>3388.9</v>
      </c>
      <c r="CS21" s="89">
        <v>4639.3999999999996</v>
      </c>
      <c r="CT21" s="89">
        <v>3673.9</v>
      </c>
      <c r="CU21" s="89">
        <v>5529.9</v>
      </c>
      <c r="CV21" s="89">
        <v>5262.9</v>
      </c>
      <c r="CW21" s="89">
        <v>5076.5</v>
      </c>
      <c r="CX21" s="89">
        <v>5033.3999999999996</v>
      </c>
      <c r="CY21" s="89">
        <v>3823.9</v>
      </c>
      <c r="CZ21" s="89">
        <v>5575.2</v>
      </c>
      <c r="DA21" s="89">
        <v>3921.2</v>
      </c>
      <c r="DB21" s="89">
        <v>3201.3</v>
      </c>
      <c r="DC21" s="89">
        <v>3039.2</v>
      </c>
      <c r="DD21" s="89">
        <v>3316.2</v>
      </c>
      <c r="DE21" s="89">
        <v>3188.3</v>
      </c>
      <c r="DF21" s="89">
        <v>2778.5</v>
      </c>
      <c r="DG21" s="89">
        <v>3208.3</v>
      </c>
      <c r="DH21" s="87">
        <v>3154</v>
      </c>
      <c r="DI21" s="89">
        <v>3252.3</v>
      </c>
      <c r="DJ21" s="87">
        <v>3290.3</v>
      </c>
      <c r="DK21" s="89">
        <v>5901.8</v>
      </c>
      <c r="DL21" s="89">
        <v>9626.7000000000007</v>
      </c>
      <c r="DM21" s="608">
        <v>13188.3</v>
      </c>
      <c r="DN21" s="608">
        <v>12292.6</v>
      </c>
      <c r="DO21" s="608">
        <v>16196.6</v>
      </c>
      <c r="DP21" s="608">
        <v>17715.8</v>
      </c>
      <c r="DQ21" s="608">
        <v>18238.900000000001</v>
      </c>
      <c r="DR21" s="608">
        <v>15137.8</v>
      </c>
      <c r="DS21" s="608">
        <v>11062.9</v>
      </c>
      <c r="DT21" s="608">
        <v>15815.4</v>
      </c>
      <c r="DU21" s="87">
        <v>16491.8</v>
      </c>
      <c r="DV21" s="87">
        <v>15075.6</v>
      </c>
      <c r="DW21" s="74">
        <v>11205.2</v>
      </c>
      <c r="DX21" s="74">
        <v>8739.2999999999993</v>
      </c>
      <c r="DY21" s="74">
        <v>8172</v>
      </c>
      <c r="DZ21" s="74">
        <v>8346.9</v>
      </c>
      <c r="EA21" s="74">
        <v>8955.2000000000007</v>
      </c>
      <c r="EB21" s="74">
        <v>12236.7</v>
      </c>
      <c r="EC21" s="74">
        <v>10679.347</v>
      </c>
      <c r="ED21" s="74">
        <v>10590.031999999999</v>
      </c>
      <c r="EE21" s="74">
        <v>14347.852000000001</v>
      </c>
      <c r="EF21" s="74">
        <v>9955.8320000000003</v>
      </c>
      <c r="EG21" s="74">
        <v>12279.128000000001</v>
      </c>
      <c r="EH21" s="74">
        <v>15045.733</v>
      </c>
      <c r="EI21" s="74">
        <v>16098.7</v>
      </c>
      <c r="EJ21" s="74">
        <v>20843.3</v>
      </c>
      <c r="EK21" s="74">
        <v>24738.32</v>
      </c>
      <c r="EL21" s="74">
        <v>21810.3</v>
      </c>
      <c r="EM21" s="74">
        <v>55275.9</v>
      </c>
      <c r="EN21" s="74">
        <v>28783.1</v>
      </c>
      <c r="EP21" s="353"/>
      <c r="EQ21" s="159" t="s">
        <v>808</v>
      </c>
      <c r="ER21" s="74">
        <v>20781.383999999998</v>
      </c>
      <c r="ES21" s="74">
        <v>15252.05</v>
      </c>
      <c r="ET21" s="74">
        <v>17300.055</v>
      </c>
      <c r="EU21" s="74">
        <v>17237.862000000001</v>
      </c>
    </row>
    <row r="22" spans="2:151" s="128" customFormat="1" ht="12.95" customHeight="1" x14ac:dyDescent="0.2">
      <c r="R22" s="348"/>
      <c r="S22" s="192" t="s">
        <v>739</v>
      </c>
      <c r="T22" s="89">
        <v>11.8</v>
      </c>
      <c r="U22" s="89">
        <v>9.6</v>
      </c>
      <c r="V22" s="89">
        <v>17.3</v>
      </c>
      <c r="W22" s="89">
        <v>20.3</v>
      </c>
      <c r="X22" s="89">
        <v>33.5</v>
      </c>
      <c r="Y22" s="89">
        <v>22.4</v>
      </c>
      <c r="Z22" s="89">
        <v>34.1</v>
      </c>
      <c r="AA22" s="89">
        <v>16.7</v>
      </c>
      <c r="AB22" s="89">
        <v>40.200000000000003</v>
      </c>
      <c r="AC22" s="89">
        <v>24.5</v>
      </c>
      <c r="AD22" s="89">
        <v>46.9</v>
      </c>
      <c r="AE22" s="89">
        <v>26</v>
      </c>
      <c r="AF22" s="89">
        <v>37.6</v>
      </c>
      <c r="AG22" s="89">
        <v>33.6</v>
      </c>
      <c r="AH22" s="89">
        <v>53.6</v>
      </c>
      <c r="AI22" s="89">
        <v>52.5</v>
      </c>
      <c r="AJ22" s="89">
        <v>64.400000000000006</v>
      </c>
      <c r="AK22" s="89">
        <v>47.2</v>
      </c>
      <c r="AL22" s="89">
        <v>55.4</v>
      </c>
      <c r="AM22" s="89">
        <v>63.5</v>
      </c>
      <c r="AN22" s="89">
        <v>63</v>
      </c>
      <c r="AO22" s="89">
        <v>72.599999999999994</v>
      </c>
      <c r="AP22" s="89">
        <v>66.400000000000006</v>
      </c>
      <c r="AQ22" s="89">
        <v>42.8</v>
      </c>
      <c r="AR22" s="89">
        <v>54.7</v>
      </c>
      <c r="AS22" s="89">
        <v>50.7</v>
      </c>
      <c r="AT22" s="89">
        <v>45.9</v>
      </c>
      <c r="AU22" s="89">
        <v>37.299999999999997</v>
      </c>
      <c r="AV22" s="89">
        <v>42</v>
      </c>
      <c r="AW22" s="89">
        <v>54.3</v>
      </c>
      <c r="AX22" s="89">
        <v>25.8</v>
      </c>
      <c r="AY22" s="89">
        <v>34.6</v>
      </c>
      <c r="AZ22" s="89">
        <v>53.2</v>
      </c>
      <c r="BA22" s="89">
        <v>10.1</v>
      </c>
      <c r="BB22" s="89">
        <v>35.1</v>
      </c>
      <c r="BC22" s="89">
        <v>33</v>
      </c>
      <c r="BD22" s="29"/>
      <c r="BE22" s="348"/>
      <c r="BF22" s="192" t="s">
        <v>770</v>
      </c>
      <c r="BG22" s="87">
        <v>178.7</v>
      </c>
      <c r="BH22" s="87">
        <v>245.4</v>
      </c>
      <c r="BI22" s="87">
        <v>238.1</v>
      </c>
      <c r="BJ22" s="87">
        <v>222.3</v>
      </c>
      <c r="BK22" s="87">
        <v>365</v>
      </c>
      <c r="BL22" s="87">
        <v>133.1</v>
      </c>
      <c r="BM22" s="87">
        <v>497.7</v>
      </c>
      <c r="BN22" s="87">
        <v>259.10000000000002</v>
      </c>
      <c r="BO22" s="87">
        <v>287.5</v>
      </c>
      <c r="BP22" s="131"/>
      <c r="BQ22" s="353"/>
      <c r="BR22" s="159" t="s">
        <v>809</v>
      </c>
      <c r="BS22" s="87" t="s">
        <v>436</v>
      </c>
      <c r="BT22" s="87" t="s">
        <v>436</v>
      </c>
      <c r="BU22" s="87">
        <v>0.1</v>
      </c>
      <c r="BV22" s="87">
        <v>0.1</v>
      </c>
      <c r="BW22" s="87" t="s">
        <v>436</v>
      </c>
      <c r="BX22" s="87">
        <v>0.7</v>
      </c>
      <c r="BY22" s="87">
        <v>3.8</v>
      </c>
      <c r="BZ22" s="87">
        <v>1.7</v>
      </c>
      <c r="CA22" s="87">
        <v>0.1</v>
      </c>
      <c r="CB22" s="87" t="s">
        <v>436</v>
      </c>
      <c r="CC22" s="87">
        <v>9.5</v>
      </c>
      <c r="CD22" s="87">
        <v>3.3</v>
      </c>
      <c r="CE22" s="87" t="s">
        <v>415</v>
      </c>
      <c r="CF22" s="87">
        <v>3.7</v>
      </c>
      <c r="CG22" s="87">
        <v>13.8</v>
      </c>
      <c r="CH22" s="87">
        <v>3.2</v>
      </c>
      <c r="CI22" s="89">
        <v>13.3</v>
      </c>
      <c r="CJ22" s="89">
        <v>3.7</v>
      </c>
      <c r="CK22" s="89">
        <v>18.600000000000001</v>
      </c>
      <c r="CL22" s="89">
        <v>4.3</v>
      </c>
      <c r="CM22" s="89">
        <v>17.100000000000001</v>
      </c>
      <c r="CN22" s="89" t="s">
        <v>436</v>
      </c>
      <c r="CO22" s="89" t="s">
        <v>436</v>
      </c>
      <c r="CP22" s="89">
        <v>26</v>
      </c>
      <c r="CQ22" s="89" t="s">
        <v>436</v>
      </c>
      <c r="CR22" s="89" t="s">
        <v>436</v>
      </c>
      <c r="CS22" s="89" t="s">
        <v>436</v>
      </c>
      <c r="CT22" s="89" t="s">
        <v>431</v>
      </c>
      <c r="CU22" s="89" t="s">
        <v>431</v>
      </c>
      <c r="CV22" s="89" t="s">
        <v>431</v>
      </c>
      <c r="CW22" s="89">
        <v>16.100000000000001</v>
      </c>
      <c r="CX22" s="89" t="s">
        <v>431</v>
      </c>
      <c r="CY22" s="89">
        <v>0.5</v>
      </c>
      <c r="CZ22" s="89">
        <v>11.2</v>
      </c>
      <c r="DA22" s="89">
        <v>12.2</v>
      </c>
      <c r="DB22" s="89">
        <v>129.80000000000001</v>
      </c>
      <c r="DC22" s="89">
        <v>4.5</v>
      </c>
      <c r="DD22" s="89">
        <v>90.9</v>
      </c>
      <c r="DE22" s="89">
        <v>13.5</v>
      </c>
      <c r="DF22" s="89">
        <v>453.3</v>
      </c>
      <c r="DG22" s="89">
        <v>155.6</v>
      </c>
      <c r="DH22" s="87">
        <v>22.7</v>
      </c>
      <c r="DI22" s="89">
        <v>16.8</v>
      </c>
      <c r="DJ22" s="87">
        <v>207</v>
      </c>
      <c r="DK22" s="89">
        <v>214.2</v>
      </c>
      <c r="DL22" s="89">
        <v>220.1</v>
      </c>
      <c r="DM22" s="608">
        <v>248.5</v>
      </c>
      <c r="DN22" s="608">
        <v>7.1</v>
      </c>
      <c r="DO22" s="608">
        <v>9.9</v>
      </c>
      <c r="DP22" s="608">
        <v>87.7</v>
      </c>
      <c r="DQ22" s="608" t="s">
        <v>855</v>
      </c>
      <c r="DR22" s="608">
        <v>14.2</v>
      </c>
      <c r="DS22" s="608">
        <v>26.8</v>
      </c>
      <c r="DT22" s="608">
        <v>665.4</v>
      </c>
      <c r="DU22" s="87">
        <v>33.4</v>
      </c>
      <c r="DV22" s="87">
        <v>61.5</v>
      </c>
      <c r="DW22" s="74">
        <v>45.3</v>
      </c>
      <c r="DX22" s="74">
        <v>100.5</v>
      </c>
      <c r="DY22" s="74" t="s">
        <v>431</v>
      </c>
      <c r="DZ22" s="74">
        <v>1500</v>
      </c>
      <c r="EA22" s="74" t="s">
        <v>431</v>
      </c>
      <c r="EB22" s="74">
        <v>0.5</v>
      </c>
      <c r="EC22" s="74">
        <v>0.5</v>
      </c>
      <c r="ED22" s="74">
        <v>6.7779999999999996</v>
      </c>
      <c r="EE22" s="74">
        <v>0.105</v>
      </c>
      <c r="EF22" s="74">
        <v>0</v>
      </c>
      <c r="EG22" s="74">
        <v>0</v>
      </c>
      <c r="EH22" s="74">
        <v>0</v>
      </c>
      <c r="EI22" s="74" t="s">
        <v>431</v>
      </c>
      <c r="EJ22" s="74" t="s">
        <v>431</v>
      </c>
      <c r="EK22" s="74">
        <v>0</v>
      </c>
      <c r="EL22" s="74">
        <v>0</v>
      </c>
      <c r="EM22" s="74">
        <v>0</v>
      </c>
      <c r="EN22" s="74">
        <v>0</v>
      </c>
      <c r="EP22" s="353"/>
      <c r="EQ22" s="159" t="s">
        <v>809</v>
      </c>
      <c r="ER22" s="74">
        <v>5.3739999999999997</v>
      </c>
      <c r="ES22" s="74">
        <v>0.152</v>
      </c>
      <c r="ET22" s="74">
        <v>7.7329999999999997</v>
      </c>
      <c r="EU22" s="74">
        <v>22.748000000000001</v>
      </c>
    </row>
    <row r="23" spans="2:151" s="128" customFormat="1" ht="12.95" customHeight="1" x14ac:dyDescent="0.2">
      <c r="C23" s="128" t="s">
        <v>2813</v>
      </c>
      <c r="R23" s="348"/>
      <c r="S23" s="192" t="s">
        <v>740</v>
      </c>
      <c r="T23" s="89">
        <v>35.6</v>
      </c>
      <c r="U23" s="89">
        <v>46.2</v>
      </c>
      <c r="V23" s="89">
        <v>46.7</v>
      </c>
      <c r="W23" s="89">
        <v>50.5</v>
      </c>
      <c r="X23" s="89">
        <v>73</v>
      </c>
      <c r="Y23" s="89">
        <v>97.2</v>
      </c>
      <c r="Z23" s="89">
        <v>112.2</v>
      </c>
      <c r="AA23" s="89">
        <v>159.30000000000001</v>
      </c>
      <c r="AB23" s="89">
        <v>165.9</v>
      </c>
      <c r="AC23" s="89">
        <v>170.3</v>
      </c>
      <c r="AD23" s="89">
        <v>169.1</v>
      </c>
      <c r="AE23" s="89">
        <v>183.7</v>
      </c>
      <c r="AF23" s="89">
        <v>223.4</v>
      </c>
      <c r="AG23" s="89">
        <v>207.6</v>
      </c>
      <c r="AH23" s="89">
        <v>178.5</v>
      </c>
      <c r="AI23" s="89">
        <v>180</v>
      </c>
      <c r="AJ23" s="89">
        <v>163.5</v>
      </c>
      <c r="AK23" s="89">
        <v>192.9</v>
      </c>
      <c r="AL23" s="89">
        <v>196.4</v>
      </c>
      <c r="AM23" s="89">
        <v>192.8</v>
      </c>
      <c r="AN23" s="89">
        <v>189.6</v>
      </c>
      <c r="AO23" s="89">
        <v>213.9</v>
      </c>
      <c r="AP23" s="89">
        <v>221.1</v>
      </c>
      <c r="AQ23" s="89">
        <v>227.9</v>
      </c>
      <c r="AR23" s="89">
        <v>269.60000000000002</v>
      </c>
      <c r="AS23" s="89">
        <v>321.2</v>
      </c>
      <c r="AT23" s="89">
        <v>280.8</v>
      </c>
      <c r="AU23" s="89">
        <v>329.8</v>
      </c>
      <c r="AV23" s="89">
        <v>554.1</v>
      </c>
      <c r="AW23" s="89">
        <v>537.1</v>
      </c>
      <c r="AX23" s="89">
        <v>602.6</v>
      </c>
      <c r="AY23" s="89">
        <v>554.1</v>
      </c>
      <c r="AZ23" s="89">
        <v>703.1</v>
      </c>
      <c r="BA23" s="89">
        <v>764.9</v>
      </c>
      <c r="BB23" s="89">
        <v>1104.5999999999999</v>
      </c>
      <c r="BC23" s="89">
        <v>1135.3</v>
      </c>
      <c r="BD23" s="197"/>
      <c r="BE23" s="348"/>
      <c r="BF23" s="192" t="s">
        <v>771</v>
      </c>
      <c r="BG23" s="87">
        <v>919.2</v>
      </c>
      <c r="BH23" s="87">
        <v>1441.5</v>
      </c>
      <c r="BI23" s="87">
        <v>1382</v>
      </c>
      <c r="BJ23" s="87">
        <v>1473.2</v>
      </c>
      <c r="BK23" s="87">
        <v>1118.7</v>
      </c>
      <c r="BL23" s="87">
        <v>955.9</v>
      </c>
      <c r="BM23" s="87">
        <v>1390.5</v>
      </c>
      <c r="BN23" s="87">
        <v>2658.5</v>
      </c>
      <c r="BO23" s="87">
        <v>2471.9</v>
      </c>
      <c r="BP23" s="165"/>
      <c r="BQ23" s="353"/>
      <c r="BR23" s="159" t="s">
        <v>810</v>
      </c>
      <c r="BS23" s="87">
        <v>89.4</v>
      </c>
      <c r="BT23" s="87">
        <v>147.30000000000001</v>
      </c>
      <c r="BU23" s="87">
        <v>336.8</v>
      </c>
      <c r="BV23" s="87">
        <v>202.1</v>
      </c>
      <c r="BW23" s="87">
        <v>151.5</v>
      </c>
      <c r="BX23" s="87">
        <v>105.7</v>
      </c>
      <c r="BY23" s="87">
        <v>231.6</v>
      </c>
      <c r="BZ23" s="87">
        <v>350.3</v>
      </c>
      <c r="CA23" s="87">
        <v>489</v>
      </c>
      <c r="CB23" s="87">
        <v>775.7</v>
      </c>
      <c r="CC23" s="87">
        <v>564.70000000000005</v>
      </c>
      <c r="CD23" s="87">
        <v>515.6</v>
      </c>
      <c r="CE23" s="87">
        <v>448.5</v>
      </c>
      <c r="CF23" s="87">
        <v>854.3</v>
      </c>
      <c r="CG23" s="87">
        <v>578.4</v>
      </c>
      <c r="CH23" s="87">
        <v>728.7</v>
      </c>
      <c r="CI23" s="89">
        <v>1063</v>
      </c>
      <c r="CJ23" s="89">
        <v>852.1</v>
      </c>
      <c r="CK23" s="89">
        <v>562.9</v>
      </c>
      <c r="CL23" s="89">
        <v>980.4</v>
      </c>
      <c r="CM23" s="89">
        <v>1373.5</v>
      </c>
      <c r="CN23" s="89">
        <v>1557.4</v>
      </c>
      <c r="CO23" s="89">
        <v>1428.9</v>
      </c>
      <c r="CP23" s="89">
        <v>1739.5</v>
      </c>
      <c r="CQ23" s="89">
        <v>1265</v>
      </c>
      <c r="CR23" s="89">
        <v>1378.5</v>
      </c>
      <c r="CS23" s="89">
        <v>1155.7</v>
      </c>
      <c r="CT23" s="89">
        <v>950.8</v>
      </c>
      <c r="CU23" s="89">
        <v>785.6</v>
      </c>
      <c r="CV23" s="89">
        <v>1305.7</v>
      </c>
      <c r="CW23" s="89">
        <v>2874</v>
      </c>
      <c r="CX23" s="89">
        <v>1160.4000000000001</v>
      </c>
      <c r="CY23" s="89">
        <v>1335.9</v>
      </c>
      <c r="CZ23" s="89">
        <v>2591.8000000000002</v>
      </c>
      <c r="DA23" s="89">
        <v>533.5</v>
      </c>
      <c r="DB23" s="89">
        <v>217.5</v>
      </c>
      <c r="DC23" s="89">
        <v>404.8</v>
      </c>
      <c r="DD23" s="89">
        <v>113.4</v>
      </c>
      <c r="DE23" s="89">
        <v>1926.3</v>
      </c>
      <c r="DF23" s="89">
        <v>2109.1999999999998</v>
      </c>
      <c r="DG23" s="89">
        <v>3438.1</v>
      </c>
      <c r="DH23" s="87">
        <v>484.4</v>
      </c>
      <c r="DI23" s="89">
        <v>51.4</v>
      </c>
      <c r="DJ23" s="87">
        <v>3104.4</v>
      </c>
      <c r="DK23" s="89">
        <v>356.2</v>
      </c>
      <c r="DL23" s="89">
        <v>474.5</v>
      </c>
      <c r="DM23" s="608">
        <v>2173.4</v>
      </c>
      <c r="DN23" s="608">
        <v>2499.3000000000002</v>
      </c>
      <c r="DO23" s="608">
        <v>3521.8</v>
      </c>
      <c r="DP23" s="608">
        <v>8251</v>
      </c>
      <c r="DQ23" s="608">
        <v>3197.9</v>
      </c>
      <c r="DR23" s="608">
        <v>3529.3</v>
      </c>
      <c r="DS23" s="608">
        <v>881.9</v>
      </c>
      <c r="DT23" s="608">
        <v>2488.5</v>
      </c>
      <c r="DU23" s="87">
        <v>2855</v>
      </c>
      <c r="DV23" s="87">
        <v>9178.7000000000007</v>
      </c>
      <c r="DW23" s="74">
        <v>7194.9</v>
      </c>
      <c r="DX23" s="74">
        <v>4725.8</v>
      </c>
      <c r="DY23" s="74">
        <v>5337.7</v>
      </c>
      <c r="DZ23" s="74">
        <v>6794.7</v>
      </c>
      <c r="EA23" s="74">
        <v>2014.1</v>
      </c>
      <c r="EB23" s="74">
        <v>6809.8</v>
      </c>
      <c r="EC23" s="74">
        <v>5013.0590000000002</v>
      </c>
      <c r="ED23" s="74">
        <v>4510.5029999999997</v>
      </c>
      <c r="EE23" s="74">
        <v>4664.1760000000004</v>
      </c>
      <c r="EF23" s="74">
        <v>8141.893</v>
      </c>
      <c r="EG23" s="74">
        <v>6200.393</v>
      </c>
      <c r="EH23" s="74">
        <v>4727.8829999999998</v>
      </c>
      <c r="EI23" s="74">
        <v>2715.4</v>
      </c>
      <c r="EJ23" s="74">
        <v>812.2</v>
      </c>
      <c r="EK23" s="74">
        <v>703.03899999999999</v>
      </c>
      <c r="EL23" s="74">
        <v>1168.0999999999999</v>
      </c>
      <c r="EM23" s="74">
        <v>2567.1999999999998</v>
      </c>
      <c r="EN23" s="74">
        <v>8857.7000000000007</v>
      </c>
      <c r="EP23" s="353"/>
      <c r="EQ23" s="159" t="s">
        <v>810</v>
      </c>
      <c r="ER23" s="74">
        <v>9790.2520000000004</v>
      </c>
      <c r="ES23" s="74">
        <v>5441.9759999999997</v>
      </c>
      <c r="ET23" s="74">
        <v>5429.2610000000004</v>
      </c>
      <c r="EU23" s="74">
        <v>2794.002</v>
      </c>
    </row>
    <row r="24" spans="2:151" s="128" customFormat="1" ht="12.95" customHeight="1" x14ac:dyDescent="0.2">
      <c r="R24" s="348"/>
      <c r="S24" s="192" t="s">
        <v>741</v>
      </c>
      <c r="T24" s="89">
        <v>17.7</v>
      </c>
      <c r="U24" s="89">
        <v>20</v>
      </c>
      <c r="V24" s="89">
        <v>20.8</v>
      </c>
      <c r="W24" s="89">
        <v>32.299999999999997</v>
      </c>
      <c r="X24" s="89">
        <v>31</v>
      </c>
      <c r="Y24" s="89">
        <v>52.2</v>
      </c>
      <c r="Z24" s="89">
        <v>49.3</v>
      </c>
      <c r="AA24" s="89">
        <v>29</v>
      </c>
      <c r="AB24" s="89">
        <v>21.7</v>
      </c>
      <c r="AC24" s="89">
        <v>28.6</v>
      </c>
      <c r="AD24" s="89">
        <v>25.9</v>
      </c>
      <c r="AE24" s="89">
        <v>54.5</v>
      </c>
      <c r="AF24" s="89">
        <v>55.6</v>
      </c>
      <c r="AG24" s="89">
        <v>68.599999999999994</v>
      </c>
      <c r="AH24" s="89">
        <v>67.900000000000006</v>
      </c>
      <c r="AI24" s="89">
        <v>76.3</v>
      </c>
      <c r="AJ24" s="89">
        <v>74.5</v>
      </c>
      <c r="AK24" s="89">
        <v>55</v>
      </c>
      <c r="AL24" s="89">
        <v>54.7</v>
      </c>
      <c r="AM24" s="89">
        <v>56.4</v>
      </c>
      <c r="AN24" s="89">
        <v>56.5</v>
      </c>
      <c r="AO24" s="89">
        <v>78.900000000000006</v>
      </c>
      <c r="AP24" s="89">
        <v>92.4</v>
      </c>
      <c r="AQ24" s="89">
        <v>122.1</v>
      </c>
      <c r="AR24" s="89">
        <v>110.6</v>
      </c>
      <c r="AS24" s="89">
        <v>112</v>
      </c>
      <c r="AT24" s="89">
        <v>184.3</v>
      </c>
      <c r="AU24" s="89">
        <v>224.4</v>
      </c>
      <c r="AV24" s="89">
        <v>231.6</v>
      </c>
      <c r="AW24" s="89">
        <v>279.60000000000002</v>
      </c>
      <c r="AX24" s="89">
        <v>340.6</v>
      </c>
      <c r="AY24" s="89">
        <v>377.2</v>
      </c>
      <c r="AZ24" s="89">
        <v>362.2</v>
      </c>
      <c r="BA24" s="89">
        <v>392.7</v>
      </c>
      <c r="BB24" s="89">
        <v>419.2</v>
      </c>
      <c r="BC24" s="89">
        <v>436.1</v>
      </c>
      <c r="BD24" s="29"/>
      <c r="BE24" s="348"/>
      <c r="BF24" s="192" t="s">
        <v>772</v>
      </c>
      <c r="BG24" s="87">
        <v>350</v>
      </c>
      <c r="BH24" s="87">
        <v>284.39999999999998</v>
      </c>
      <c r="BI24" s="87">
        <v>291.5</v>
      </c>
      <c r="BJ24" s="87">
        <v>333.3</v>
      </c>
      <c r="BK24" s="87">
        <v>280.60000000000002</v>
      </c>
      <c r="BL24" s="87">
        <v>171</v>
      </c>
      <c r="BM24" s="87">
        <v>115.4</v>
      </c>
      <c r="BN24" s="87">
        <v>204.6</v>
      </c>
      <c r="BO24" s="87">
        <v>171.8</v>
      </c>
      <c r="BP24" s="165"/>
      <c r="BQ24" s="352"/>
      <c r="BR24" s="195" t="s">
        <v>367</v>
      </c>
      <c r="BS24" s="88">
        <v>398.4</v>
      </c>
      <c r="BT24" s="88">
        <v>487.4</v>
      </c>
      <c r="BU24" s="88">
        <v>372.4</v>
      </c>
      <c r="BV24" s="88">
        <v>756.5</v>
      </c>
      <c r="BW24" s="88">
        <v>615.70000000000005</v>
      </c>
      <c r="BX24" s="88">
        <v>689</v>
      </c>
      <c r="BY24" s="88">
        <v>664.7</v>
      </c>
      <c r="BZ24" s="88">
        <v>9649.7999999999993</v>
      </c>
      <c r="CA24" s="88">
        <v>11002.9</v>
      </c>
      <c r="CB24" s="88">
        <v>11735.8</v>
      </c>
      <c r="CC24" s="88">
        <v>11117</v>
      </c>
      <c r="CD24" s="88">
        <v>2274.1</v>
      </c>
      <c r="CE24" s="88">
        <v>2338</v>
      </c>
      <c r="CF24" s="88">
        <v>3705.3</v>
      </c>
      <c r="CG24" s="88">
        <v>2488.9</v>
      </c>
      <c r="CH24" s="88">
        <v>3160.6</v>
      </c>
      <c r="CI24" s="182">
        <v>2769</v>
      </c>
      <c r="CJ24" s="182">
        <v>3695.3</v>
      </c>
      <c r="CK24" s="182">
        <v>1900.7</v>
      </c>
      <c r="CL24" s="182">
        <v>4251.6000000000004</v>
      </c>
      <c r="CM24" s="182">
        <v>3577.5</v>
      </c>
      <c r="CN24" s="182">
        <v>1840.5</v>
      </c>
      <c r="CO24" s="182">
        <v>1800.4</v>
      </c>
      <c r="CP24" s="182">
        <v>2352.3000000000002</v>
      </c>
      <c r="CQ24" s="182">
        <v>2768.5</v>
      </c>
      <c r="CR24" s="182">
        <v>2488.3000000000002</v>
      </c>
      <c r="CS24" s="182">
        <v>3127</v>
      </c>
      <c r="CT24" s="182">
        <v>4359.8999999999996</v>
      </c>
      <c r="CU24" s="182">
        <v>2550</v>
      </c>
      <c r="CV24" s="182">
        <v>2463.3000000000002</v>
      </c>
      <c r="CW24" s="182">
        <v>5205.5</v>
      </c>
      <c r="CX24" s="182">
        <v>4461.6000000000004</v>
      </c>
      <c r="CY24" s="182">
        <v>5237.1000000000004</v>
      </c>
      <c r="CZ24" s="182">
        <v>6304.6</v>
      </c>
      <c r="DA24" s="182">
        <v>9473.4</v>
      </c>
      <c r="DB24" s="182">
        <v>11394.5</v>
      </c>
      <c r="DC24" s="182">
        <v>15177.3</v>
      </c>
      <c r="DD24" s="182">
        <v>18403.400000000001</v>
      </c>
      <c r="DE24" s="182">
        <v>15715.8</v>
      </c>
      <c r="DF24" s="182">
        <v>14798.1</v>
      </c>
      <c r="DG24" s="182">
        <v>11861.8</v>
      </c>
      <c r="DH24" s="88">
        <v>14936</v>
      </c>
      <c r="DI24" s="188">
        <v>45355.9</v>
      </c>
      <c r="DJ24" s="187">
        <v>39250.400000000001</v>
      </c>
      <c r="DK24" s="188">
        <v>44705.2</v>
      </c>
      <c r="DL24" s="188">
        <v>48194.1</v>
      </c>
      <c r="DM24" s="1023">
        <v>33681.699999999997</v>
      </c>
      <c r="DN24" s="607">
        <v>19550.099999999999</v>
      </c>
      <c r="DO24" s="607">
        <v>24858</v>
      </c>
      <c r="DP24" s="607">
        <v>27761.8</v>
      </c>
      <c r="DQ24" s="607">
        <v>19417.900000000001</v>
      </c>
      <c r="DR24" s="607">
        <v>36681.300000000003</v>
      </c>
      <c r="DS24" s="607">
        <v>24451.1</v>
      </c>
      <c r="DT24" s="607">
        <v>19954.2</v>
      </c>
      <c r="DU24" s="88">
        <v>16647</v>
      </c>
      <c r="DV24" s="88">
        <v>19447.400000000001</v>
      </c>
      <c r="DW24" s="189">
        <v>12276.1</v>
      </c>
      <c r="DX24" s="189">
        <v>25906.9</v>
      </c>
      <c r="DY24" s="189">
        <v>12784.3</v>
      </c>
      <c r="DZ24" s="189">
        <v>18490.900000000001</v>
      </c>
      <c r="EA24" s="189">
        <v>39362.800000000003</v>
      </c>
      <c r="EB24" s="189">
        <v>111774.2</v>
      </c>
      <c r="EC24" s="189">
        <v>89033.751999999993</v>
      </c>
      <c r="ED24" s="189">
        <v>23720.648000000001</v>
      </c>
      <c r="EE24" s="189">
        <v>21550.624</v>
      </c>
      <c r="EF24" s="189">
        <v>24586.901000000002</v>
      </c>
      <c r="EG24" s="189">
        <v>36188.784</v>
      </c>
      <c r="EH24" s="189">
        <v>127880.174</v>
      </c>
      <c r="EI24" s="189">
        <v>148406.70000000001</v>
      </c>
      <c r="EJ24" s="189">
        <v>38836.5</v>
      </c>
      <c r="EK24" s="189">
        <v>51635.033000000003</v>
      </c>
      <c r="EL24" s="189">
        <v>53460</v>
      </c>
      <c r="EM24" s="189">
        <v>54818.5</v>
      </c>
      <c r="EN24" s="189">
        <v>55164.7</v>
      </c>
      <c r="EP24" s="352"/>
      <c r="EQ24" s="195" t="s">
        <v>367</v>
      </c>
      <c r="ER24" s="189">
        <v>19840.632000000001</v>
      </c>
      <c r="ES24" s="189">
        <v>43103.023999999998</v>
      </c>
      <c r="ET24" s="189">
        <v>29092.218000000001</v>
      </c>
      <c r="EU24" s="189">
        <v>40196.856</v>
      </c>
    </row>
    <row r="25" spans="2:151" s="128" customFormat="1" ht="12.95" customHeight="1" x14ac:dyDescent="0.2">
      <c r="D25" s="209"/>
      <c r="E25" s="209"/>
      <c r="F25" s="209"/>
      <c r="G25" s="209"/>
      <c r="H25" s="209"/>
      <c r="I25" s="209"/>
      <c r="J25" s="209"/>
      <c r="K25" s="209"/>
      <c r="L25" s="209"/>
      <c r="M25" s="209"/>
      <c r="N25" s="209"/>
      <c r="O25" s="209"/>
      <c r="P25" s="209"/>
      <c r="R25" s="348"/>
      <c r="S25" s="192" t="s">
        <v>742</v>
      </c>
      <c r="T25" s="89">
        <v>27.1</v>
      </c>
      <c r="U25" s="89">
        <v>7.6</v>
      </c>
      <c r="V25" s="89">
        <v>30.9</v>
      </c>
      <c r="W25" s="89">
        <v>26.8</v>
      </c>
      <c r="X25" s="89">
        <v>13.4</v>
      </c>
      <c r="Y25" s="89">
        <v>13.6</v>
      </c>
      <c r="Z25" s="89">
        <v>16.8</v>
      </c>
      <c r="AA25" s="89">
        <v>7.8</v>
      </c>
      <c r="AB25" s="89">
        <v>14</v>
      </c>
      <c r="AC25" s="89">
        <v>79.599999999999994</v>
      </c>
      <c r="AD25" s="89">
        <v>31.5</v>
      </c>
      <c r="AE25" s="89">
        <v>45.4</v>
      </c>
      <c r="AF25" s="89">
        <v>73.599999999999994</v>
      </c>
      <c r="AG25" s="89">
        <v>88</v>
      </c>
      <c r="AH25" s="89">
        <v>101.4</v>
      </c>
      <c r="AI25" s="89">
        <v>91.3</v>
      </c>
      <c r="AJ25" s="89">
        <v>176.9</v>
      </c>
      <c r="AK25" s="89">
        <v>164.7</v>
      </c>
      <c r="AL25" s="89">
        <v>176.9</v>
      </c>
      <c r="AM25" s="89">
        <v>147.9</v>
      </c>
      <c r="AN25" s="89">
        <v>123.7</v>
      </c>
      <c r="AO25" s="89">
        <v>138.4</v>
      </c>
      <c r="AP25" s="89">
        <v>163</v>
      </c>
      <c r="AQ25" s="89">
        <v>151.5</v>
      </c>
      <c r="AR25" s="89">
        <v>139.69999999999999</v>
      </c>
      <c r="AS25" s="89">
        <v>144</v>
      </c>
      <c r="AT25" s="89">
        <v>145.5</v>
      </c>
      <c r="AU25" s="89">
        <v>143.69999999999999</v>
      </c>
      <c r="AV25" s="89">
        <v>142</v>
      </c>
      <c r="AW25" s="89">
        <v>153.69999999999999</v>
      </c>
      <c r="AX25" s="89">
        <v>34.5</v>
      </c>
      <c r="AY25" s="89">
        <v>58.4</v>
      </c>
      <c r="AZ25" s="89">
        <v>62.4</v>
      </c>
      <c r="BA25" s="89">
        <v>76.7</v>
      </c>
      <c r="BB25" s="89">
        <v>77</v>
      </c>
      <c r="BC25" s="89">
        <v>76.599999999999994</v>
      </c>
      <c r="BD25" s="29"/>
      <c r="BE25" s="348"/>
      <c r="BF25" s="192" t="s">
        <v>773</v>
      </c>
      <c r="BG25" s="87">
        <v>90.6</v>
      </c>
      <c r="BH25" s="87">
        <v>80.3</v>
      </c>
      <c r="BI25" s="87">
        <v>86.4</v>
      </c>
      <c r="BJ25" s="87">
        <v>288</v>
      </c>
      <c r="BK25" s="87">
        <v>125.8</v>
      </c>
      <c r="BL25" s="87">
        <v>84</v>
      </c>
      <c r="BM25" s="87">
        <v>106.5</v>
      </c>
      <c r="BN25" s="87">
        <v>101.4</v>
      </c>
      <c r="BO25" s="87">
        <v>131.5</v>
      </c>
      <c r="BP25" s="165"/>
      <c r="BQ25" s="353"/>
      <c r="BR25" s="196" t="s">
        <v>806</v>
      </c>
      <c r="BS25" s="87">
        <v>100</v>
      </c>
      <c r="BT25" s="87">
        <v>156.4</v>
      </c>
      <c r="BU25" s="87">
        <v>57.5</v>
      </c>
      <c r="BV25" s="87">
        <v>214.2</v>
      </c>
      <c r="BW25" s="87">
        <v>196</v>
      </c>
      <c r="BX25" s="87">
        <v>319.8</v>
      </c>
      <c r="BY25" s="87">
        <v>183.2</v>
      </c>
      <c r="BZ25" s="87">
        <v>634.4</v>
      </c>
      <c r="CA25" s="87">
        <v>595.29999999999995</v>
      </c>
      <c r="CB25" s="87">
        <v>550.6</v>
      </c>
      <c r="CC25" s="87">
        <v>451.4</v>
      </c>
      <c r="CD25" s="87">
        <v>276.2</v>
      </c>
      <c r="CE25" s="87">
        <v>237.6</v>
      </c>
      <c r="CF25" s="87">
        <v>460.3</v>
      </c>
      <c r="CG25" s="87">
        <v>248.2</v>
      </c>
      <c r="CH25" s="87">
        <v>392.6</v>
      </c>
      <c r="CI25" s="89">
        <v>162.6</v>
      </c>
      <c r="CJ25" s="89">
        <v>459</v>
      </c>
      <c r="CK25" s="89">
        <v>142.4</v>
      </c>
      <c r="CL25" s="89">
        <v>528.1</v>
      </c>
      <c r="CM25" s="89">
        <v>210</v>
      </c>
      <c r="CN25" s="89">
        <v>256.39999999999998</v>
      </c>
      <c r="CO25" s="89">
        <v>267.7</v>
      </c>
      <c r="CP25" s="89">
        <v>249.1</v>
      </c>
      <c r="CQ25" s="89">
        <v>232.6</v>
      </c>
      <c r="CR25" s="89">
        <v>446.3</v>
      </c>
      <c r="CS25" s="89">
        <v>415.2</v>
      </c>
      <c r="CT25" s="89">
        <v>671</v>
      </c>
      <c r="CU25" s="89">
        <v>171.8</v>
      </c>
      <c r="CV25" s="89">
        <v>473</v>
      </c>
      <c r="CW25" s="89">
        <v>633.79999999999995</v>
      </c>
      <c r="CX25" s="89">
        <v>790.2</v>
      </c>
      <c r="CY25" s="89">
        <v>691.8</v>
      </c>
      <c r="CZ25" s="89">
        <v>1242.3</v>
      </c>
      <c r="DA25" s="89">
        <v>818.6</v>
      </c>
      <c r="DB25" s="89">
        <v>1964.4</v>
      </c>
      <c r="DC25" s="89">
        <v>2555.3000000000002</v>
      </c>
      <c r="DD25" s="89">
        <v>840.3</v>
      </c>
      <c r="DE25" s="89">
        <v>1491.5</v>
      </c>
      <c r="DF25" s="89">
        <v>2280.3000000000002</v>
      </c>
      <c r="DG25" s="89">
        <v>1906.7</v>
      </c>
      <c r="DH25" s="87">
        <v>2290.1</v>
      </c>
      <c r="DI25" s="89">
        <v>8031.6</v>
      </c>
      <c r="DJ25" s="87">
        <v>5400.8</v>
      </c>
      <c r="DK25" s="89">
        <v>8765.1</v>
      </c>
      <c r="DL25" s="89">
        <v>13851.2</v>
      </c>
      <c r="DM25" s="608">
        <v>9195.2000000000007</v>
      </c>
      <c r="DN25" s="608">
        <v>5523</v>
      </c>
      <c r="DO25" s="608">
        <v>5130.3</v>
      </c>
      <c r="DP25" s="608">
        <v>7697.6</v>
      </c>
      <c r="DQ25" s="608">
        <v>8629.5</v>
      </c>
      <c r="DR25" s="608">
        <v>10220.9</v>
      </c>
      <c r="DS25" s="608">
        <v>8079.1</v>
      </c>
      <c r="DT25" s="608">
        <v>3170.2</v>
      </c>
      <c r="DU25" s="87">
        <v>7923.4</v>
      </c>
      <c r="DV25" s="87">
        <v>3838.8</v>
      </c>
      <c r="DW25" s="74">
        <v>2428.1</v>
      </c>
      <c r="DX25" s="74">
        <v>17357.8</v>
      </c>
      <c r="DY25" s="74">
        <v>5384.9</v>
      </c>
      <c r="DZ25" s="74">
        <v>1573.1</v>
      </c>
      <c r="EA25" s="74">
        <v>3940.5</v>
      </c>
      <c r="EB25" s="74">
        <v>81967.3</v>
      </c>
      <c r="EC25" s="74">
        <v>61804.165999999997</v>
      </c>
      <c r="ED25" s="74">
        <v>3533.8649999999998</v>
      </c>
      <c r="EE25" s="74">
        <v>1854.979</v>
      </c>
      <c r="EF25" s="74">
        <v>1406.9870000000001</v>
      </c>
      <c r="EG25" s="74">
        <v>4664.3010000000004</v>
      </c>
      <c r="EH25" s="74">
        <v>39120.644</v>
      </c>
      <c r="EI25" s="74">
        <v>101351.3</v>
      </c>
      <c r="EJ25" s="74">
        <v>4554.8999999999996</v>
      </c>
      <c r="EK25" s="74">
        <v>9497.4410000000007</v>
      </c>
      <c r="EL25" s="74">
        <v>12699</v>
      </c>
      <c r="EM25" s="74">
        <v>9641.5</v>
      </c>
      <c r="EN25" s="74">
        <v>11286.2</v>
      </c>
      <c r="EP25" s="353"/>
      <c r="EQ25" s="196" t="s">
        <v>806</v>
      </c>
      <c r="ER25" s="74">
        <v>13890.396000000001</v>
      </c>
      <c r="ES25" s="74">
        <v>9033.0840000000007</v>
      </c>
      <c r="ET25" s="74">
        <v>18804.371999999999</v>
      </c>
      <c r="EU25" s="74">
        <v>28048.934000000001</v>
      </c>
    </row>
    <row r="26" spans="2:151" s="128" customFormat="1" ht="12.95" customHeight="1" x14ac:dyDescent="0.2">
      <c r="R26" s="348"/>
      <c r="S26" s="192" t="s">
        <v>743</v>
      </c>
      <c r="T26" s="89">
        <v>10.6</v>
      </c>
      <c r="U26" s="89">
        <v>36.6</v>
      </c>
      <c r="V26" s="89">
        <v>31.6</v>
      </c>
      <c r="W26" s="89">
        <v>26.4</v>
      </c>
      <c r="X26" s="89">
        <v>29.5</v>
      </c>
      <c r="Y26" s="89">
        <v>39.5</v>
      </c>
      <c r="Z26" s="89">
        <v>37.1</v>
      </c>
      <c r="AA26" s="89">
        <v>57.3</v>
      </c>
      <c r="AB26" s="89">
        <v>66.8</v>
      </c>
      <c r="AC26" s="89">
        <v>80</v>
      </c>
      <c r="AD26" s="89">
        <v>98</v>
      </c>
      <c r="AE26" s="89">
        <v>121.3</v>
      </c>
      <c r="AF26" s="89">
        <v>122.8</v>
      </c>
      <c r="AG26" s="89">
        <v>164.7</v>
      </c>
      <c r="AH26" s="89">
        <v>176.6</v>
      </c>
      <c r="AI26" s="89">
        <v>154.69999999999999</v>
      </c>
      <c r="AJ26" s="89">
        <v>145.6</v>
      </c>
      <c r="AK26" s="89">
        <v>172.9</v>
      </c>
      <c r="AL26" s="89">
        <v>130</v>
      </c>
      <c r="AM26" s="89">
        <v>117.1</v>
      </c>
      <c r="AN26" s="89">
        <v>105.9</v>
      </c>
      <c r="AO26" s="89">
        <v>156.19999999999999</v>
      </c>
      <c r="AP26" s="89">
        <v>133.5</v>
      </c>
      <c r="AQ26" s="89">
        <v>167.2</v>
      </c>
      <c r="AR26" s="89">
        <v>210.7</v>
      </c>
      <c r="AS26" s="89">
        <v>224.6</v>
      </c>
      <c r="AT26" s="89">
        <v>442.4</v>
      </c>
      <c r="AU26" s="89">
        <v>526.6</v>
      </c>
      <c r="AV26" s="89">
        <v>651</v>
      </c>
      <c r="AW26" s="89">
        <v>822.4</v>
      </c>
      <c r="AX26" s="89">
        <v>931.9</v>
      </c>
      <c r="AY26" s="89">
        <v>1356.2</v>
      </c>
      <c r="AZ26" s="89">
        <v>1272.2</v>
      </c>
      <c r="BA26" s="89">
        <v>1390.7</v>
      </c>
      <c r="BB26" s="89">
        <v>1666</v>
      </c>
      <c r="BC26" s="89">
        <v>1636.2</v>
      </c>
      <c r="BD26" s="197"/>
      <c r="BE26" s="348"/>
      <c r="BF26" s="192" t="s">
        <v>774</v>
      </c>
      <c r="BG26" s="87">
        <v>159</v>
      </c>
      <c r="BH26" s="87">
        <v>85.5</v>
      </c>
      <c r="BI26" s="87">
        <v>50.3</v>
      </c>
      <c r="BJ26" s="87">
        <v>47</v>
      </c>
      <c r="BK26" s="87">
        <v>106</v>
      </c>
      <c r="BL26" s="87">
        <v>119.5</v>
      </c>
      <c r="BM26" s="87">
        <v>178.7</v>
      </c>
      <c r="BN26" s="87">
        <v>299.10000000000002</v>
      </c>
      <c r="BO26" s="87">
        <v>138.5</v>
      </c>
      <c r="BP26" s="165"/>
      <c r="BQ26" s="353"/>
      <c r="BR26" s="159" t="s">
        <v>366</v>
      </c>
      <c r="BS26" s="87">
        <v>12.1</v>
      </c>
      <c r="BT26" s="87">
        <v>8.1999999999999993</v>
      </c>
      <c r="BU26" s="87">
        <v>1.9</v>
      </c>
      <c r="BV26" s="87">
        <v>122.7</v>
      </c>
      <c r="BW26" s="87">
        <v>9.1999999999999993</v>
      </c>
      <c r="BX26" s="87">
        <v>96.4</v>
      </c>
      <c r="BY26" s="87">
        <v>14.6</v>
      </c>
      <c r="BZ26" s="87">
        <v>490.1</v>
      </c>
      <c r="CA26" s="87">
        <v>328.5</v>
      </c>
      <c r="CB26" s="87">
        <v>341</v>
      </c>
      <c r="CC26" s="87">
        <v>213.6</v>
      </c>
      <c r="CD26" s="87">
        <v>140.5</v>
      </c>
      <c r="CE26" s="87">
        <v>137.30000000000001</v>
      </c>
      <c r="CF26" s="87">
        <v>157.80000000000001</v>
      </c>
      <c r="CG26" s="87">
        <v>160.19999999999999</v>
      </c>
      <c r="CH26" s="87">
        <v>134.6</v>
      </c>
      <c r="CI26" s="89">
        <v>102.6</v>
      </c>
      <c r="CJ26" s="89">
        <v>157.4</v>
      </c>
      <c r="CK26" s="89">
        <v>85</v>
      </c>
      <c r="CL26" s="89">
        <v>181.1</v>
      </c>
      <c r="CM26" s="89">
        <v>132.6</v>
      </c>
      <c r="CN26" s="89">
        <v>77.599999999999994</v>
      </c>
      <c r="CO26" s="89">
        <v>172</v>
      </c>
      <c r="CP26" s="89">
        <v>117.4</v>
      </c>
      <c r="CQ26" s="89">
        <v>124.7</v>
      </c>
      <c r="CR26" s="89">
        <v>338</v>
      </c>
      <c r="CS26" s="89">
        <v>248.4</v>
      </c>
      <c r="CT26" s="89">
        <v>564.29999999999995</v>
      </c>
      <c r="CU26" s="89">
        <v>137.69999999999999</v>
      </c>
      <c r="CV26" s="89">
        <v>428.2</v>
      </c>
      <c r="CW26" s="89">
        <v>225.3</v>
      </c>
      <c r="CX26" s="89">
        <v>498</v>
      </c>
      <c r="CY26" s="89">
        <v>621.70000000000005</v>
      </c>
      <c r="CZ26" s="89">
        <v>856.8</v>
      </c>
      <c r="DA26" s="89">
        <v>684.8</v>
      </c>
      <c r="DB26" s="89">
        <v>1704.6</v>
      </c>
      <c r="DC26" s="89">
        <v>2464.9</v>
      </c>
      <c r="DD26" s="89">
        <v>749.9</v>
      </c>
      <c r="DE26" s="89">
        <v>604.70000000000005</v>
      </c>
      <c r="DF26" s="89">
        <v>406.5</v>
      </c>
      <c r="DG26" s="89">
        <v>407.8</v>
      </c>
      <c r="DH26" s="87">
        <v>717.3</v>
      </c>
      <c r="DI26" s="89">
        <v>6122.4</v>
      </c>
      <c r="DJ26" s="87">
        <v>5002.2</v>
      </c>
      <c r="DK26" s="89">
        <v>8218.6</v>
      </c>
      <c r="DL26" s="89">
        <v>12793.8</v>
      </c>
      <c r="DM26" s="608">
        <v>7252.3</v>
      </c>
      <c r="DN26" s="608">
        <v>3517.7</v>
      </c>
      <c r="DO26" s="608">
        <v>3124</v>
      </c>
      <c r="DP26" s="608">
        <v>2673.4</v>
      </c>
      <c r="DQ26" s="608">
        <v>2519</v>
      </c>
      <c r="DR26" s="608">
        <v>4154.8</v>
      </c>
      <c r="DS26" s="608">
        <v>2217.3000000000002</v>
      </c>
      <c r="DT26" s="608">
        <v>1275.0999999999999</v>
      </c>
      <c r="DU26" s="87">
        <v>2177.6999999999998</v>
      </c>
      <c r="DV26" s="87">
        <v>2013.4</v>
      </c>
      <c r="DW26" s="74">
        <v>990.3</v>
      </c>
      <c r="DX26" s="74">
        <v>1231.2</v>
      </c>
      <c r="DY26" s="74">
        <v>1748</v>
      </c>
      <c r="DZ26" s="74">
        <v>8.8000000000000007</v>
      </c>
      <c r="EA26" s="74">
        <v>2405.6999999999998</v>
      </c>
      <c r="EB26" s="74">
        <v>37479.5</v>
      </c>
      <c r="EC26" s="74">
        <v>34473.644</v>
      </c>
      <c r="ED26" s="74">
        <v>6.0780000000000003</v>
      </c>
      <c r="EE26" s="74">
        <v>3.4260000000000002</v>
      </c>
      <c r="EF26" s="74">
        <v>3.8450000000000002</v>
      </c>
      <c r="EG26" s="74">
        <v>3361.18</v>
      </c>
      <c r="EH26" s="74">
        <v>37777.362999999998</v>
      </c>
      <c r="EI26" s="74">
        <v>92203</v>
      </c>
      <c r="EJ26" s="74">
        <v>2377.1999999999998</v>
      </c>
      <c r="EK26" s="74">
        <v>7450.4849999999997</v>
      </c>
      <c r="EL26" s="74">
        <v>9923</v>
      </c>
      <c r="EM26" s="74">
        <v>8283.4</v>
      </c>
      <c r="EN26" s="74">
        <v>9985.7000000000007</v>
      </c>
      <c r="EP26" s="353"/>
      <c r="EQ26" s="159" t="s">
        <v>366</v>
      </c>
      <c r="ER26" s="74">
        <v>96.736000000000004</v>
      </c>
      <c r="ES26" s="74">
        <v>1.0669999999999999</v>
      </c>
      <c r="ET26" s="74">
        <v>0.42</v>
      </c>
      <c r="EU26" s="74">
        <v>0.40500000000000003</v>
      </c>
    </row>
    <row r="27" spans="2:151" s="128" customFormat="1" ht="12.95" customHeight="1" x14ac:dyDescent="0.2">
      <c r="R27" s="348"/>
      <c r="S27" s="191" t="s">
        <v>760</v>
      </c>
      <c r="T27" s="89">
        <v>206.2</v>
      </c>
      <c r="U27" s="89">
        <v>267.2</v>
      </c>
      <c r="V27" s="89">
        <v>327.2</v>
      </c>
      <c r="W27" s="89">
        <v>366.4</v>
      </c>
      <c r="X27" s="89">
        <v>379.4</v>
      </c>
      <c r="Y27" s="89">
        <v>406.3</v>
      </c>
      <c r="Z27" s="89">
        <v>456.1</v>
      </c>
      <c r="AA27" s="89">
        <v>526.1</v>
      </c>
      <c r="AB27" s="89">
        <v>622.5</v>
      </c>
      <c r="AC27" s="89">
        <v>721.2</v>
      </c>
      <c r="AD27" s="89">
        <v>905.1</v>
      </c>
      <c r="AE27" s="89">
        <v>1083.8</v>
      </c>
      <c r="AF27" s="89">
        <v>1008.9</v>
      </c>
      <c r="AG27" s="89">
        <v>935.6</v>
      </c>
      <c r="AH27" s="89">
        <v>949.7</v>
      </c>
      <c r="AI27" s="89">
        <v>1136.5</v>
      </c>
      <c r="AJ27" s="89">
        <v>1114.2</v>
      </c>
      <c r="AK27" s="89">
        <v>1253</v>
      </c>
      <c r="AL27" s="89">
        <v>1334.6</v>
      </c>
      <c r="AM27" s="89">
        <v>1403.9</v>
      </c>
      <c r="AN27" s="89">
        <v>1404.2</v>
      </c>
      <c r="AO27" s="89">
        <v>1447.9</v>
      </c>
      <c r="AP27" s="89">
        <v>1535.3</v>
      </c>
      <c r="AQ27" s="89">
        <v>1534.8</v>
      </c>
      <c r="AR27" s="89">
        <v>1654.4</v>
      </c>
      <c r="AS27" s="89">
        <v>1891.5</v>
      </c>
      <c r="AT27" s="89">
        <v>1951.9</v>
      </c>
      <c r="AU27" s="89">
        <v>2161.9</v>
      </c>
      <c r="AV27" s="89">
        <v>2825.4</v>
      </c>
      <c r="AW27" s="89">
        <v>3439.2</v>
      </c>
      <c r="AX27" s="89">
        <v>3550.1</v>
      </c>
      <c r="AY27" s="89">
        <v>3942.3</v>
      </c>
      <c r="AZ27" s="89">
        <v>3875.4</v>
      </c>
      <c r="BA27" s="89">
        <v>3799.7</v>
      </c>
      <c r="BB27" s="89">
        <v>4297.6000000000004</v>
      </c>
      <c r="BC27" s="89">
        <v>4379.1000000000004</v>
      </c>
      <c r="BD27" s="197"/>
      <c r="BE27" s="348"/>
      <c r="BF27" s="192" t="s">
        <v>775</v>
      </c>
      <c r="BG27" s="87">
        <v>341.8</v>
      </c>
      <c r="BH27" s="87">
        <v>188.2</v>
      </c>
      <c r="BI27" s="87">
        <v>245.4</v>
      </c>
      <c r="BJ27" s="87">
        <v>213.9</v>
      </c>
      <c r="BK27" s="87">
        <v>261.89999999999998</v>
      </c>
      <c r="BL27" s="87">
        <v>214.7</v>
      </c>
      <c r="BM27" s="87">
        <v>357.1</v>
      </c>
      <c r="BN27" s="87">
        <v>383.2</v>
      </c>
      <c r="BO27" s="87">
        <v>317.10000000000002</v>
      </c>
      <c r="BP27" s="165"/>
      <c r="BQ27" s="353"/>
      <c r="BR27" s="159" t="s">
        <v>808</v>
      </c>
      <c r="BS27" s="87">
        <v>83.5</v>
      </c>
      <c r="BT27" s="87">
        <v>91.7</v>
      </c>
      <c r="BU27" s="87">
        <v>44.5</v>
      </c>
      <c r="BV27" s="87">
        <v>43.2</v>
      </c>
      <c r="BW27" s="87">
        <v>81</v>
      </c>
      <c r="BX27" s="87">
        <v>99.3</v>
      </c>
      <c r="BY27" s="87">
        <v>95.9</v>
      </c>
      <c r="BZ27" s="87">
        <v>92.5</v>
      </c>
      <c r="CA27" s="87">
        <v>145.5</v>
      </c>
      <c r="CB27" s="87">
        <v>115.7</v>
      </c>
      <c r="CC27" s="87">
        <v>121.6</v>
      </c>
      <c r="CD27" s="87">
        <v>99.8</v>
      </c>
      <c r="CE27" s="87">
        <v>94.9</v>
      </c>
      <c r="CF27" s="87">
        <v>212.1</v>
      </c>
      <c r="CG27" s="87">
        <v>86</v>
      </c>
      <c r="CH27" s="87">
        <v>180.9</v>
      </c>
      <c r="CI27" s="89">
        <v>60</v>
      </c>
      <c r="CJ27" s="89">
        <v>211.5</v>
      </c>
      <c r="CK27" s="89">
        <v>48.6</v>
      </c>
      <c r="CL27" s="89">
        <v>243.3</v>
      </c>
      <c r="CM27" s="89">
        <v>77.400000000000006</v>
      </c>
      <c r="CN27" s="89">
        <v>145.1</v>
      </c>
      <c r="CO27" s="89">
        <v>69.8</v>
      </c>
      <c r="CP27" s="89">
        <v>130.6</v>
      </c>
      <c r="CQ27" s="89">
        <v>99</v>
      </c>
      <c r="CR27" s="89">
        <v>104.2</v>
      </c>
      <c r="CS27" s="89">
        <v>62.9</v>
      </c>
      <c r="CT27" s="89">
        <v>65.8</v>
      </c>
      <c r="CU27" s="89">
        <v>18.899999999999999</v>
      </c>
      <c r="CV27" s="89">
        <v>23.5</v>
      </c>
      <c r="CW27" s="89">
        <v>316.89999999999998</v>
      </c>
      <c r="CX27" s="89">
        <v>227.6</v>
      </c>
      <c r="CY27" s="89">
        <v>20.7</v>
      </c>
      <c r="CZ27" s="89">
        <v>269.3</v>
      </c>
      <c r="DA27" s="89">
        <v>70.599999999999994</v>
      </c>
      <c r="DB27" s="89">
        <v>210</v>
      </c>
      <c r="DC27" s="89" t="s">
        <v>431</v>
      </c>
      <c r="DD27" s="89">
        <v>54.3</v>
      </c>
      <c r="DE27" s="89">
        <v>83.2</v>
      </c>
      <c r="DF27" s="89">
        <v>241.6</v>
      </c>
      <c r="DG27" s="89">
        <v>174.7</v>
      </c>
      <c r="DH27" s="87">
        <v>280.2</v>
      </c>
      <c r="DI27" s="89">
        <v>134.1</v>
      </c>
      <c r="DJ27" s="87">
        <v>210.7</v>
      </c>
      <c r="DK27" s="89">
        <v>140.19999999999999</v>
      </c>
      <c r="DL27" s="89">
        <v>843.1</v>
      </c>
      <c r="DM27" s="608">
        <v>1692.6</v>
      </c>
      <c r="DN27" s="608">
        <v>1817.4</v>
      </c>
      <c r="DO27" s="608">
        <v>1540.7</v>
      </c>
      <c r="DP27" s="608">
        <v>4619</v>
      </c>
      <c r="DQ27" s="608">
        <v>4838.6000000000004</v>
      </c>
      <c r="DR27" s="608">
        <v>4805.1000000000004</v>
      </c>
      <c r="DS27" s="608">
        <v>5321.9</v>
      </c>
      <c r="DT27" s="608">
        <v>1509.3</v>
      </c>
      <c r="DU27" s="87">
        <v>5521.1</v>
      </c>
      <c r="DV27" s="87">
        <v>1547.3</v>
      </c>
      <c r="DW27" s="74">
        <v>1188.8</v>
      </c>
      <c r="DX27" s="74">
        <v>15887.6</v>
      </c>
      <c r="DY27" s="74">
        <v>1258.9000000000001</v>
      </c>
      <c r="DZ27" s="74">
        <v>1161.5999999999999</v>
      </c>
      <c r="EA27" s="74">
        <v>1187</v>
      </c>
      <c r="EB27" s="74">
        <v>42774.8</v>
      </c>
      <c r="EC27" s="74">
        <v>26949.861000000001</v>
      </c>
      <c r="ED27" s="74">
        <v>2952.337</v>
      </c>
      <c r="EE27" s="74">
        <v>1502.902</v>
      </c>
      <c r="EF27" s="74">
        <v>1291.509</v>
      </c>
      <c r="EG27" s="74">
        <v>1104.6769999999999</v>
      </c>
      <c r="EH27" s="74">
        <v>1146.8420000000001</v>
      </c>
      <c r="EI27" s="74">
        <v>1602.3</v>
      </c>
      <c r="EJ27" s="74">
        <v>2015.4</v>
      </c>
      <c r="EK27" s="74">
        <v>2033.9739999999999</v>
      </c>
      <c r="EL27" s="74">
        <v>1710.8</v>
      </c>
      <c r="EM27" s="74">
        <v>1336.5</v>
      </c>
      <c r="EN27" s="74">
        <v>1136.8</v>
      </c>
      <c r="EP27" s="353"/>
      <c r="EQ27" s="159" t="s">
        <v>808</v>
      </c>
      <c r="ER27" s="74">
        <v>694.93200000000002</v>
      </c>
      <c r="ES27" s="74">
        <v>1556.0119999999999</v>
      </c>
      <c r="ET27" s="74">
        <v>1166.3910000000001</v>
      </c>
      <c r="EU27" s="74">
        <v>11949.117</v>
      </c>
    </row>
    <row r="28" spans="2:151" s="128" customFormat="1" ht="12.95" customHeight="1" x14ac:dyDescent="0.2">
      <c r="D28" s="193"/>
      <c r="E28" s="193"/>
      <c r="F28" s="193"/>
      <c r="G28" s="193"/>
      <c r="H28" s="193"/>
      <c r="I28" s="193"/>
      <c r="J28" s="193"/>
      <c r="K28" s="193"/>
      <c r="L28" s="193"/>
      <c r="M28" s="193"/>
      <c r="N28" s="193"/>
      <c r="O28" s="193"/>
      <c r="P28" s="193"/>
      <c r="R28" s="348"/>
      <c r="S28" s="192" t="s">
        <v>744</v>
      </c>
      <c r="T28" s="89">
        <v>90.1</v>
      </c>
      <c r="U28" s="89">
        <v>96.7</v>
      </c>
      <c r="V28" s="89">
        <v>111.6</v>
      </c>
      <c r="W28" s="89">
        <v>120.3</v>
      </c>
      <c r="X28" s="89">
        <v>157.9</v>
      </c>
      <c r="Y28" s="89">
        <v>179.2</v>
      </c>
      <c r="Z28" s="199">
        <v>198.1</v>
      </c>
      <c r="AA28" s="199">
        <v>215.7</v>
      </c>
      <c r="AB28" s="199">
        <v>257</v>
      </c>
      <c r="AC28" s="199">
        <v>286.60000000000002</v>
      </c>
      <c r="AD28" s="199">
        <v>368.4</v>
      </c>
      <c r="AE28" s="199">
        <v>470.2</v>
      </c>
      <c r="AF28" s="199">
        <v>422.5</v>
      </c>
      <c r="AG28" s="89">
        <v>356.7</v>
      </c>
      <c r="AH28" s="89">
        <v>332.1</v>
      </c>
      <c r="AI28" s="89">
        <v>360.1</v>
      </c>
      <c r="AJ28" s="89">
        <v>375.5</v>
      </c>
      <c r="AK28" s="89">
        <v>414.3</v>
      </c>
      <c r="AL28" s="89">
        <v>421.8</v>
      </c>
      <c r="AM28" s="89">
        <v>482.9</v>
      </c>
      <c r="AN28" s="89">
        <v>453.7</v>
      </c>
      <c r="AO28" s="89">
        <v>458.7</v>
      </c>
      <c r="AP28" s="89">
        <v>437.8</v>
      </c>
      <c r="AQ28" s="89">
        <v>493.1</v>
      </c>
      <c r="AR28" s="89">
        <v>488.5</v>
      </c>
      <c r="AS28" s="89">
        <v>627</v>
      </c>
      <c r="AT28" s="89">
        <v>643.29999999999995</v>
      </c>
      <c r="AU28" s="89">
        <v>806</v>
      </c>
      <c r="AV28" s="89">
        <v>1019.3</v>
      </c>
      <c r="AW28" s="89">
        <v>1127.5</v>
      </c>
      <c r="AX28" s="89">
        <v>1262.8</v>
      </c>
      <c r="AY28" s="87">
        <v>1590.6</v>
      </c>
      <c r="AZ28" s="87">
        <v>1359.1</v>
      </c>
      <c r="BA28" s="87">
        <v>1456.3</v>
      </c>
      <c r="BB28" s="87">
        <v>1907.6</v>
      </c>
      <c r="BC28" s="87">
        <v>1794.6</v>
      </c>
      <c r="BD28" s="200"/>
      <c r="BE28" s="348"/>
      <c r="BF28" s="191" t="s">
        <v>798</v>
      </c>
      <c r="BG28" s="87">
        <v>5252.8</v>
      </c>
      <c r="BH28" s="87">
        <v>4771.3</v>
      </c>
      <c r="BI28" s="87">
        <v>5991.9</v>
      </c>
      <c r="BJ28" s="87">
        <v>5623.6</v>
      </c>
      <c r="BK28" s="87">
        <v>7203.8</v>
      </c>
      <c r="BL28" s="87">
        <v>6992.8</v>
      </c>
      <c r="BM28" s="87">
        <v>8899.9</v>
      </c>
      <c r="BN28" s="87">
        <v>8359</v>
      </c>
      <c r="BO28" s="87">
        <v>11022.3</v>
      </c>
      <c r="BP28" s="165"/>
      <c r="BQ28" s="353"/>
      <c r="BR28" s="159" t="s">
        <v>809</v>
      </c>
      <c r="BS28" s="87" t="s">
        <v>436</v>
      </c>
      <c r="BT28" s="87" t="s">
        <v>436</v>
      </c>
      <c r="BU28" s="87" t="s">
        <v>436</v>
      </c>
      <c r="BV28" s="87" t="s">
        <v>436</v>
      </c>
      <c r="BW28" s="87" t="s">
        <v>436</v>
      </c>
      <c r="BX28" s="87">
        <v>81.099999999999994</v>
      </c>
      <c r="BY28" s="87">
        <v>2</v>
      </c>
      <c r="BZ28" s="87">
        <v>0.4</v>
      </c>
      <c r="CA28" s="87">
        <v>0.4</v>
      </c>
      <c r="CB28" s="87" t="s">
        <v>436</v>
      </c>
      <c r="CC28" s="87">
        <v>1.2</v>
      </c>
      <c r="CD28" s="87" t="s">
        <v>436</v>
      </c>
      <c r="CE28" s="87" t="s">
        <v>436</v>
      </c>
      <c r="CF28" s="87" t="s">
        <v>436</v>
      </c>
      <c r="CG28" s="87" t="s">
        <v>436</v>
      </c>
      <c r="CH28" s="87" t="s">
        <v>436</v>
      </c>
      <c r="CI28" s="89" t="s">
        <v>436</v>
      </c>
      <c r="CJ28" s="89" t="s">
        <v>436</v>
      </c>
      <c r="CK28" s="89" t="s">
        <v>436</v>
      </c>
      <c r="CL28" s="89" t="s">
        <v>436</v>
      </c>
      <c r="CM28" s="89" t="s">
        <v>436</v>
      </c>
      <c r="CN28" s="89" t="s">
        <v>436</v>
      </c>
      <c r="CO28" s="89" t="s">
        <v>436</v>
      </c>
      <c r="CP28" s="89" t="s">
        <v>436</v>
      </c>
      <c r="CQ28" s="89" t="s">
        <v>436</v>
      </c>
      <c r="CR28" s="89" t="s">
        <v>436</v>
      </c>
      <c r="CS28" s="89" t="s">
        <v>436</v>
      </c>
      <c r="CT28" s="89">
        <v>1.3</v>
      </c>
      <c r="CU28" s="89" t="s">
        <v>431</v>
      </c>
      <c r="CV28" s="89">
        <v>0.3</v>
      </c>
      <c r="CW28" s="89" t="s">
        <v>431</v>
      </c>
      <c r="CX28" s="89">
        <v>0.5</v>
      </c>
      <c r="CY28" s="89" t="s">
        <v>431</v>
      </c>
      <c r="CZ28" s="89">
        <v>5</v>
      </c>
      <c r="DA28" s="89">
        <v>2.1</v>
      </c>
      <c r="DB28" s="89">
        <v>5.0999999999999996</v>
      </c>
      <c r="DC28" s="89">
        <v>57.6</v>
      </c>
      <c r="DD28" s="89">
        <v>0.4</v>
      </c>
      <c r="DE28" s="89">
        <v>0.4</v>
      </c>
      <c r="DF28" s="89">
        <v>0.6</v>
      </c>
      <c r="DG28" s="89">
        <v>5.8</v>
      </c>
      <c r="DH28" s="87">
        <v>0.9</v>
      </c>
      <c r="DI28" s="89" t="s">
        <v>431</v>
      </c>
      <c r="DJ28" s="87">
        <v>4.9000000000000004</v>
      </c>
      <c r="DK28" s="89">
        <v>30</v>
      </c>
      <c r="DL28" s="89">
        <v>51</v>
      </c>
      <c r="DM28" s="608">
        <v>16.5</v>
      </c>
      <c r="DN28" s="608">
        <v>140.1</v>
      </c>
      <c r="DO28" s="608">
        <v>3.9</v>
      </c>
      <c r="DP28" s="608">
        <v>0.9</v>
      </c>
      <c r="DQ28" s="608">
        <v>339.6</v>
      </c>
      <c r="DR28" s="608">
        <v>330.1</v>
      </c>
      <c r="DS28" s="608">
        <v>45.9</v>
      </c>
      <c r="DT28" s="608">
        <v>74.2</v>
      </c>
      <c r="DU28" s="87">
        <v>0.4</v>
      </c>
      <c r="DV28" s="87">
        <v>7.3</v>
      </c>
      <c r="DW28" s="74">
        <v>1.4</v>
      </c>
      <c r="DX28" s="74" t="s">
        <v>431</v>
      </c>
      <c r="DY28" s="74">
        <v>1500</v>
      </c>
      <c r="DZ28" s="74">
        <v>17.399999999999999</v>
      </c>
      <c r="EA28" s="74">
        <v>28.1</v>
      </c>
      <c r="EB28" s="74">
        <v>6</v>
      </c>
      <c r="EC28" s="74">
        <v>28.99</v>
      </c>
      <c r="ED28" s="74">
        <v>17.239999999999998</v>
      </c>
      <c r="EE28" s="74">
        <v>5.9729999999999999</v>
      </c>
      <c r="EF28" s="74">
        <v>7.0679999999999996</v>
      </c>
      <c r="EG28" s="74">
        <v>7.1669999999999998</v>
      </c>
      <c r="EH28" s="74">
        <v>4.8070000000000004</v>
      </c>
      <c r="EI28" s="74">
        <v>7.2</v>
      </c>
      <c r="EJ28" s="74">
        <v>7.2</v>
      </c>
      <c r="EK28" s="74">
        <v>7.1989999999999998</v>
      </c>
      <c r="EL28" s="74">
        <v>9.5</v>
      </c>
      <c r="EM28" s="74">
        <v>9.5</v>
      </c>
      <c r="EN28" s="74">
        <v>9.5</v>
      </c>
      <c r="EP28" s="353"/>
      <c r="EQ28" s="159" t="s">
        <v>809</v>
      </c>
      <c r="ER28" s="74">
        <v>9.4939999999999998</v>
      </c>
      <c r="ES28" s="74">
        <v>9.4629999999999992</v>
      </c>
      <c r="ET28" s="74">
        <v>2.8000000000000001E-2</v>
      </c>
      <c r="EU28" s="74">
        <v>9.1010000000000009</v>
      </c>
    </row>
    <row r="29" spans="2:151" s="128" customFormat="1" ht="12.95" customHeight="1" x14ac:dyDescent="0.2">
      <c r="R29" s="347"/>
      <c r="S29" s="192" t="s">
        <v>745</v>
      </c>
      <c r="T29" s="89">
        <v>16.899999999999999</v>
      </c>
      <c r="U29" s="89">
        <v>26.4</v>
      </c>
      <c r="V29" s="89">
        <v>39</v>
      </c>
      <c r="W29" s="89">
        <v>45.5</v>
      </c>
      <c r="X29" s="89">
        <v>47.3</v>
      </c>
      <c r="Y29" s="89">
        <v>55</v>
      </c>
      <c r="Z29" s="89">
        <v>62.5</v>
      </c>
      <c r="AA29" s="89">
        <v>56.4</v>
      </c>
      <c r="AB29" s="89">
        <v>58.3</v>
      </c>
      <c r="AC29" s="89">
        <v>77.099999999999994</v>
      </c>
      <c r="AD29" s="89">
        <v>91.6</v>
      </c>
      <c r="AE29" s="89">
        <v>117.5</v>
      </c>
      <c r="AF29" s="89">
        <v>108.5</v>
      </c>
      <c r="AG29" s="89">
        <v>119.5</v>
      </c>
      <c r="AH29" s="89">
        <v>96.3</v>
      </c>
      <c r="AI29" s="89">
        <v>138.69999999999999</v>
      </c>
      <c r="AJ29" s="89">
        <v>144.30000000000001</v>
      </c>
      <c r="AK29" s="89">
        <v>165.2</v>
      </c>
      <c r="AL29" s="89">
        <v>172.5</v>
      </c>
      <c r="AM29" s="89">
        <v>169.8</v>
      </c>
      <c r="AN29" s="89">
        <v>227.8</v>
      </c>
      <c r="AO29" s="89">
        <v>250.2</v>
      </c>
      <c r="AP29" s="89">
        <v>268.7</v>
      </c>
      <c r="AQ29" s="89">
        <v>296.7</v>
      </c>
      <c r="AR29" s="89">
        <v>336.2</v>
      </c>
      <c r="AS29" s="89">
        <v>360.4</v>
      </c>
      <c r="AT29" s="89">
        <v>400.2</v>
      </c>
      <c r="AU29" s="89">
        <v>403.6</v>
      </c>
      <c r="AV29" s="89">
        <v>532</v>
      </c>
      <c r="AW29" s="89">
        <v>612</v>
      </c>
      <c r="AX29" s="89">
        <v>573.9</v>
      </c>
      <c r="AY29" s="89">
        <v>824.8</v>
      </c>
      <c r="AZ29" s="89">
        <v>854.3</v>
      </c>
      <c r="BA29" s="89">
        <v>692.3</v>
      </c>
      <c r="BB29" s="89">
        <v>880</v>
      </c>
      <c r="BC29" s="89">
        <v>908.2</v>
      </c>
      <c r="BD29" s="29"/>
      <c r="BE29" s="348"/>
      <c r="BF29" s="192" t="s">
        <v>776</v>
      </c>
      <c r="BG29" s="87">
        <v>2218.1999999999998</v>
      </c>
      <c r="BH29" s="87">
        <v>2039.7</v>
      </c>
      <c r="BI29" s="87">
        <v>3252.3</v>
      </c>
      <c r="BJ29" s="87">
        <v>2520.6999999999998</v>
      </c>
      <c r="BK29" s="87">
        <v>3662.9</v>
      </c>
      <c r="BL29" s="87">
        <v>2925</v>
      </c>
      <c r="BM29" s="87">
        <v>3881.3</v>
      </c>
      <c r="BN29" s="87">
        <v>2259.6</v>
      </c>
      <c r="BO29" s="87">
        <v>4399.6000000000004</v>
      </c>
      <c r="BP29" s="165"/>
      <c r="BQ29" s="353"/>
      <c r="BR29" s="159" t="s">
        <v>810</v>
      </c>
      <c r="BS29" s="87">
        <v>4.3</v>
      </c>
      <c r="BT29" s="87">
        <v>56.6</v>
      </c>
      <c r="BU29" s="87">
        <v>11.2</v>
      </c>
      <c r="BV29" s="87">
        <v>48.2</v>
      </c>
      <c r="BW29" s="87">
        <v>105.8</v>
      </c>
      <c r="BX29" s="87">
        <v>42.9</v>
      </c>
      <c r="BY29" s="87">
        <v>70.7</v>
      </c>
      <c r="BZ29" s="87">
        <v>51.5</v>
      </c>
      <c r="CA29" s="87">
        <v>120.9</v>
      </c>
      <c r="CB29" s="87">
        <v>94</v>
      </c>
      <c r="CC29" s="87">
        <v>115.6</v>
      </c>
      <c r="CD29" s="87">
        <v>35.9</v>
      </c>
      <c r="CE29" s="87">
        <v>5.4</v>
      </c>
      <c r="CF29" s="87">
        <v>90.4</v>
      </c>
      <c r="CG29" s="87">
        <v>2</v>
      </c>
      <c r="CH29" s="87">
        <v>77.099999999999994</v>
      </c>
      <c r="CI29" s="89" t="s">
        <v>436</v>
      </c>
      <c r="CJ29" s="89">
        <v>90.1</v>
      </c>
      <c r="CK29" s="89">
        <v>8.6999999999999993</v>
      </c>
      <c r="CL29" s="89">
        <v>103.7</v>
      </c>
      <c r="CM29" s="89" t="s">
        <v>436</v>
      </c>
      <c r="CN29" s="89">
        <v>33.799999999999997</v>
      </c>
      <c r="CO29" s="89">
        <v>25.9</v>
      </c>
      <c r="CP29" s="89">
        <v>1.1000000000000001</v>
      </c>
      <c r="CQ29" s="89">
        <v>8.9</v>
      </c>
      <c r="CR29" s="89">
        <v>4.0999999999999996</v>
      </c>
      <c r="CS29" s="89">
        <v>103.9</v>
      </c>
      <c r="CT29" s="89">
        <v>39.700000000000003</v>
      </c>
      <c r="CU29" s="89">
        <v>15.2</v>
      </c>
      <c r="CV29" s="89">
        <v>20.9</v>
      </c>
      <c r="CW29" s="89">
        <v>91.6</v>
      </c>
      <c r="CX29" s="89">
        <v>64.099999999999994</v>
      </c>
      <c r="CY29" s="89">
        <v>49.4</v>
      </c>
      <c r="CZ29" s="89">
        <v>111.1</v>
      </c>
      <c r="DA29" s="89">
        <v>61.1</v>
      </c>
      <c r="DB29" s="89">
        <v>44.6</v>
      </c>
      <c r="DC29" s="89">
        <v>32.799999999999997</v>
      </c>
      <c r="DD29" s="89">
        <v>35.700000000000003</v>
      </c>
      <c r="DE29" s="89">
        <v>803.1</v>
      </c>
      <c r="DF29" s="89">
        <v>1631.6</v>
      </c>
      <c r="DG29" s="89">
        <v>1318.5</v>
      </c>
      <c r="DH29" s="87">
        <v>1291.7</v>
      </c>
      <c r="DI29" s="89">
        <v>1775.2</v>
      </c>
      <c r="DJ29" s="87">
        <v>182.9</v>
      </c>
      <c r="DK29" s="89">
        <v>376.3</v>
      </c>
      <c r="DL29" s="89">
        <v>163.19999999999999</v>
      </c>
      <c r="DM29" s="608">
        <v>233.8</v>
      </c>
      <c r="DN29" s="608">
        <v>47.8</v>
      </c>
      <c r="DO29" s="608">
        <v>461.7</v>
      </c>
      <c r="DP29" s="608">
        <v>404.2</v>
      </c>
      <c r="DQ29" s="608">
        <v>932.3</v>
      </c>
      <c r="DR29" s="608">
        <v>930.9</v>
      </c>
      <c r="DS29" s="608">
        <v>494</v>
      </c>
      <c r="DT29" s="608">
        <v>311.60000000000002</v>
      </c>
      <c r="DU29" s="87">
        <v>224.2</v>
      </c>
      <c r="DV29" s="87">
        <v>270.8</v>
      </c>
      <c r="DW29" s="74">
        <v>247.7</v>
      </c>
      <c r="DX29" s="74">
        <v>239</v>
      </c>
      <c r="DY29" s="74">
        <v>878.1</v>
      </c>
      <c r="DZ29" s="74">
        <v>385.3</v>
      </c>
      <c r="EA29" s="74">
        <v>319.8</v>
      </c>
      <c r="EB29" s="74">
        <v>1707</v>
      </c>
      <c r="EC29" s="74">
        <v>351.67099999999999</v>
      </c>
      <c r="ED29" s="74">
        <v>558.21</v>
      </c>
      <c r="EE29" s="74">
        <v>342.678</v>
      </c>
      <c r="EF29" s="74">
        <v>104.565</v>
      </c>
      <c r="EG29" s="74">
        <v>191.27699999999999</v>
      </c>
      <c r="EH29" s="74">
        <v>191.63200000000001</v>
      </c>
      <c r="EI29" s="74">
        <v>7538.8</v>
      </c>
      <c r="EJ29" s="74">
        <v>155</v>
      </c>
      <c r="EK29" s="74">
        <v>5.7830000000000004</v>
      </c>
      <c r="EL29" s="74">
        <v>1055.7</v>
      </c>
      <c r="EM29" s="74">
        <v>12.1</v>
      </c>
      <c r="EN29" s="74">
        <v>154.19999999999999</v>
      </c>
      <c r="EP29" s="353"/>
      <c r="EQ29" s="159" t="s">
        <v>810</v>
      </c>
      <c r="ER29" s="74">
        <v>13089.234</v>
      </c>
      <c r="ES29" s="74">
        <v>7466.5420000000004</v>
      </c>
      <c r="ET29" s="74">
        <v>17637.532999999999</v>
      </c>
      <c r="EU29" s="74">
        <v>16090.311</v>
      </c>
    </row>
    <row r="30" spans="2:151" s="128" customFormat="1" x14ac:dyDescent="0.2">
      <c r="R30" s="347"/>
      <c r="S30" s="192" t="s">
        <v>746</v>
      </c>
      <c r="T30" s="89">
        <v>0.3</v>
      </c>
      <c r="U30" s="89">
        <v>0.2</v>
      </c>
      <c r="V30" s="89">
        <v>0.9</v>
      </c>
      <c r="W30" s="89">
        <v>1.7</v>
      </c>
      <c r="X30" s="89">
        <v>1.8</v>
      </c>
      <c r="Y30" s="89">
        <v>2.2999999999999998</v>
      </c>
      <c r="Z30" s="89">
        <v>3.2</v>
      </c>
      <c r="AA30" s="89">
        <v>4.4000000000000004</v>
      </c>
      <c r="AB30" s="89">
        <v>3</v>
      </c>
      <c r="AC30" s="89">
        <v>5</v>
      </c>
      <c r="AD30" s="89">
        <v>8.3000000000000007</v>
      </c>
      <c r="AE30" s="89">
        <v>11.7</v>
      </c>
      <c r="AF30" s="89">
        <v>13.3</v>
      </c>
      <c r="AG30" s="89">
        <v>13.6</v>
      </c>
      <c r="AH30" s="89">
        <v>14.8</v>
      </c>
      <c r="AI30" s="89">
        <v>20.6</v>
      </c>
      <c r="AJ30" s="89">
        <v>9</v>
      </c>
      <c r="AK30" s="89">
        <v>8.6</v>
      </c>
      <c r="AL30" s="89">
        <v>12.2</v>
      </c>
      <c r="AM30" s="89">
        <v>15</v>
      </c>
      <c r="AN30" s="89">
        <v>12</v>
      </c>
      <c r="AO30" s="89">
        <v>8.3000000000000007</v>
      </c>
      <c r="AP30" s="89">
        <v>10.4</v>
      </c>
      <c r="AQ30" s="89">
        <v>15</v>
      </c>
      <c r="AR30" s="89">
        <v>16.899999999999999</v>
      </c>
      <c r="AS30" s="89">
        <v>17</v>
      </c>
      <c r="AT30" s="89">
        <v>11.5</v>
      </c>
      <c r="AU30" s="89">
        <v>18</v>
      </c>
      <c r="AV30" s="89">
        <v>21.1</v>
      </c>
      <c r="AW30" s="89">
        <v>15.3</v>
      </c>
      <c r="AX30" s="89">
        <v>15.3</v>
      </c>
      <c r="AY30" s="89">
        <v>42.4</v>
      </c>
      <c r="AZ30" s="89">
        <v>72.099999999999994</v>
      </c>
      <c r="BA30" s="89">
        <v>40.4</v>
      </c>
      <c r="BB30" s="89">
        <v>38</v>
      </c>
      <c r="BC30" s="89">
        <v>76.099999999999994</v>
      </c>
      <c r="BD30" s="29"/>
      <c r="BE30" s="348"/>
      <c r="BF30" s="192" t="s">
        <v>777</v>
      </c>
      <c r="BG30" s="87">
        <v>20.5</v>
      </c>
      <c r="BH30" s="87">
        <v>11.7</v>
      </c>
      <c r="BI30" s="87">
        <v>32.1</v>
      </c>
      <c r="BJ30" s="87">
        <v>16.100000000000001</v>
      </c>
      <c r="BK30" s="87">
        <v>77.599999999999994</v>
      </c>
      <c r="BL30" s="87">
        <v>75.2</v>
      </c>
      <c r="BM30" s="87">
        <v>81.2</v>
      </c>
      <c r="BN30" s="87">
        <v>50.6</v>
      </c>
      <c r="BO30" s="87">
        <v>36.700000000000003</v>
      </c>
      <c r="BP30" s="131"/>
      <c r="BQ30" s="353"/>
      <c r="BR30" s="196" t="s">
        <v>365</v>
      </c>
      <c r="BS30" s="87">
        <v>298</v>
      </c>
      <c r="BT30" s="87">
        <v>331</v>
      </c>
      <c r="BU30" s="87">
        <v>314.89999999999998</v>
      </c>
      <c r="BV30" s="87">
        <v>542.29999999999995</v>
      </c>
      <c r="BW30" s="87">
        <v>419.7</v>
      </c>
      <c r="BX30" s="87">
        <v>369.2</v>
      </c>
      <c r="BY30" s="87">
        <v>481.5</v>
      </c>
      <c r="BZ30" s="87">
        <v>9015.5</v>
      </c>
      <c r="CA30" s="87">
        <v>10407.700000000001</v>
      </c>
      <c r="CB30" s="87">
        <v>11185.2</v>
      </c>
      <c r="CC30" s="87">
        <v>10665.5</v>
      </c>
      <c r="CD30" s="87">
        <v>1997.8</v>
      </c>
      <c r="CE30" s="87">
        <v>2100.4</v>
      </c>
      <c r="CF30" s="87">
        <v>3245</v>
      </c>
      <c r="CG30" s="87">
        <v>2240.6999999999998</v>
      </c>
      <c r="CH30" s="87">
        <v>2768</v>
      </c>
      <c r="CI30" s="89">
        <v>2606.4</v>
      </c>
      <c r="CJ30" s="89">
        <v>3236.3</v>
      </c>
      <c r="CK30" s="89">
        <v>1758.3</v>
      </c>
      <c r="CL30" s="89">
        <v>3723.5</v>
      </c>
      <c r="CM30" s="89">
        <v>3367.5</v>
      </c>
      <c r="CN30" s="89">
        <v>1584</v>
      </c>
      <c r="CO30" s="89">
        <v>1532.7</v>
      </c>
      <c r="CP30" s="89">
        <v>2103.1999999999998</v>
      </c>
      <c r="CQ30" s="89">
        <v>2535.9</v>
      </c>
      <c r="CR30" s="89">
        <v>2042</v>
      </c>
      <c r="CS30" s="89">
        <v>2711.8</v>
      </c>
      <c r="CT30" s="89">
        <v>3688.9</v>
      </c>
      <c r="CU30" s="89">
        <v>2378.1999999999998</v>
      </c>
      <c r="CV30" s="89">
        <v>1990.3</v>
      </c>
      <c r="CW30" s="89">
        <v>4571.7</v>
      </c>
      <c r="CX30" s="89">
        <v>3671.4</v>
      </c>
      <c r="CY30" s="89">
        <v>4545.3</v>
      </c>
      <c r="CZ30" s="89">
        <v>5062.3</v>
      </c>
      <c r="DA30" s="89">
        <v>8654.7999999999993</v>
      </c>
      <c r="DB30" s="89">
        <v>9430.1</v>
      </c>
      <c r="DC30" s="89">
        <v>12622</v>
      </c>
      <c r="DD30" s="89">
        <v>17563</v>
      </c>
      <c r="DE30" s="89">
        <v>14224.3</v>
      </c>
      <c r="DF30" s="89">
        <v>12517.8</v>
      </c>
      <c r="DG30" s="89">
        <v>9955.1</v>
      </c>
      <c r="DH30" s="87">
        <v>12645.9</v>
      </c>
      <c r="DI30" s="89">
        <v>37324.300000000003</v>
      </c>
      <c r="DJ30" s="87">
        <v>33849.599999999999</v>
      </c>
      <c r="DK30" s="89">
        <v>35940.1</v>
      </c>
      <c r="DL30" s="89">
        <v>34342.800000000003</v>
      </c>
      <c r="DM30" s="608">
        <v>24486.400000000001</v>
      </c>
      <c r="DN30" s="608">
        <v>14027.1</v>
      </c>
      <c r="DO30" s="608">
        <v>19727.7</v>
      </c>
      <c r="DP30" s="608">
        <v>20064.2</v>
      </c>
      <c r="DQ30" s="608">
        <v>10788.4</v>
      </c>
      <c r="DR30" s="608">
        <v>26460.400000000001</v>
      </c>
      <c r="DS30" s="608">
        <v>16372</v>
      </c>
      <c r="DT30" s="608">
        <v>16784</v>
      </c>
      <c r="DU30" s="87">
        <v>8723.5</v>
      </c>
      <c r="DV30" s="87">
        <v>15608.6</v>
      </c>
      <c r="DW30" s="74">
        <v>9847.9</v>
      </c>
      <c r="DX30" s="74">
        <v>8549.1</v>
      </c>
      <c r="DY30" s="74">
        <v>7399.4</v>
      </c>
      <c r="DZ30" s="74">
        <v>16917.8</v>
      </c>
      <c r="EA30" s="74">
        <v>35422.199999999997</v>
      </c>
      <c r="EB30" s="74">
        <v>29806.9</v>
      </c>
      <c r="EC30" s="74">
        <v>27229.585999999999</v>
      </c>
      <c r="ED30" s="74">
        <v>20186.782999999999</v>
      </c>
      <c r="EE30" s="74">
        <v>19695.645</v>
      </c>
      <c r="EF30" s="74">
        <v>23179.914000000001</v>
      </c>
      <c r="EG30" s="74">
        <v>31524.483</v>
      </c>
      <c r="EH30" s="74">
        <v>88759.53</v>
      </c>
      <c r="EI30" s="74">
        <v>47055.4</v>
      </c>
      <c r="EJ30" s="74">
        <v>34281.599999999999</v>
      </c>
      <c r="EK30" s="74">
        <v>42137.591999999997</v>
      </c>
      <c r="EL30" s="74">
        <v>40761</v>
      </c>
      <c r="EM30" s="74">
        <v>45177</v>
      </c>
      <c r="EN30" s="74">
        <v>43878.400000000001</v>
      </c>
      <c r="EP30" s="353"/>
      <c r="EQ30" s="196" t="s">
        <v>365</v>
      </c>
      <c r="ER30" s="74">
        <v>5950.2359999999999</v>
      </c>
      <c r="ES30" s="74">
        <v>34069.94</v>
      </c>
      <c r="ET30" s="74">
        <v>10287.846</v>
      </c>
      <c r="EU30" s="74">
        <v>12147.922</v>
      </c>
    </row>
    <row r="31" spans="2:151" s="128" customFormat="1" ht="12.95" customHeight="1" x14ac:dyDescent="0.2">
      <c r="R31" s="348"/>
      <c r="S31" s="192" t="s">
        <v>747</v>
      </c>
      <c r="T31" s="89">
        <v>3.1</v>
      </c>
      <c r="U31" s="89">
        <v>2.7</v>
      </c>
      <c r="V31" s="89">
        <v>7.1</v>
      </c>
      <c r="W31" s="89">
        <v>12</v>
      </c>
      <c r="X31" s="89">
        <v>18.3</v>
      </c>
      <c r="Y31" s="89">
        <v>3.1</v>
      </c>
      <c r="Z31" s="89">
        <v>2.8</v>
      </c>
      <c r="AA31" s="89">
        <v>5.4</v>
      </c>
      <c r="AB31" s="89">
        <v>7.4</v>
      </c>
      <c r="AC31" s="89">
        <v>10.1</v>
      </c>
      <c r="AD31" s="89">
        <v>11.9</v>
      </c>
      <c r="AE31" s="89">
        <v>7.9</v>
      </c>
      <c r="AF31" s="89">
        <v>8.6999999999999993</v>
      </c>
      <c r="AG31" s="89">
        <v>10.1</v>
      </c>
      <c r="AH31" s="89">
        <v>21.1</v>
      </c>
      <c r="AI31" s="89">
        <v>16</v>
      </c>
      <c r="AJ31" s="89">
        <v>19.3</v>
      </c>
      <c r="AK31" s="89">
        <v>21.9</v>
      </c>
      <c r="AL31" s="89">
        <v>20.2</v>
      </c>
      <c r="AM31" s="89">
        <v>13.7</v>
      </c>
      <c r="AN31" s="89">
        <v>19.2</v>
      </c>
      <c r="AO31" s="89">
        <v>27.6</v>
      </c>
      <c r="AP31" s="89">
        <v>41</v>
      </c>
      <c r="AQ31" s="89">
        <v>22.1</v>
      </c>
      <c r="AR31" s="89">
        <v>21.6</v>
      </c>
      <c r="AS31" s="89">
        <v>49.9</v>
      </c>
      <c r="AT31" s="89">
        <v>46.3</v>
      </c>
      <c r="AU31" s="89">
        <v>38.1</v>
      </c>
      <c r="AV31" s="89">
        <v>64.8</v>
      </c>
      <c r="AW31" s="89">
        <v>54.4</v>
      </c>
      <c r="AX31" s="89">
        <v>52.3</v>
      </c>
      <c r="AY31" s="89">
        <v>64.5</v>
      </c>
      <c r="AZ31" s="89">
        <v>60.4</v>
      </c>
      <c r="BA31" s="89">
        <v>58.1</v>
      </c>
      <c r="BB31" s="89">
        <v>61.5</v>
      </c>
      <c r="BC31" s="89">
        <v>55.1</v>
      </c>
      <c r="BD31" s="29"/>
      <c r="BE31" s="348"/>
      <c r="BF31" s="192" t="s">
        <v>737</v>
      </c>
      <c r="BG31" s="87">
        <v>86.1</v>
      </c>
      <c r="BH31" s="87">
        <v>87.4</v>
      </c>
      <c r="BI31" s="87">
        <v>62.3</v>
      </c>
      <c r="BJ31" s="87">
        <v>84.2</v>
      </c>
      <c r="BK31" s="87">
        <v>87.7</v>
      </c>
      <c r="BL31" s="87">
        <v>115.8</v>
      </c>
      <c r="BM31" s="87">
        <v>124.9</v>
      </c>
      <c r="BN31" s="87">
        <v>137.19999999999999</v>
      </c>
      <c r="BO31" s="87">
        <v>267.60000000000002</v>
      </c>
      <c r="BP31" s="131"/>
      <c r="BQ31" s="353"/>
      <c r="BR31" s="159" t="s">
        <v>366</v>
      </c>
      <c r="BS31" s="87">
        <v>158.6</v>
      </c>
      <c r="BT31" s="87">
        <v>110.2</v>
      </c>
      <c r="BU31" s="87">
        <v>131.1</v>
      </c>
      <c r="BV31" s="87">
        <v>203.7</v>
      </c>
      <c r="BW31" s="87">
        <v>130.9</v>
      </c>
      <c r="BX31" s="87">
        <v>125.1</v>
      </c>
      <c r="BY31" s="87">
        <v>229.2</v>
      </c>
      <c r="BZ31" s="87">
        <v>7872</v>
      </c>
      <c r="CA31" s="87">
        <v>9329.2999999999993</v>
      </c>
      <c r="CB31" s="87">
        <v>10165.5</v>
      </c>
      <c r="CC31" s="87">
        <v>9703</v>
      </c>
      <c r="CD31" s="87">
        <v>1191.9000000000001</v>
      </c>
      <c r="CE31" s="87">
        <v>1245.2</v>
      </c>
      <c r="CF31" s="87">
        <v>1339.4</v>
      </c>
      <c r="CG31" s="87">
        <v>1612.7</v>
      </c>
      <c r="CH31" s="87">
        <v>1142.5</v>
      </c>
      <c r="CI31" s="89">
        <v>1380.8</v>
      </c>
      <c r="CJ31" s="89">
        <v>1335.8</v>
      </c>
      <c r="CK31" s="89">
        <v>1479.2</v>
      </c>
      <c r="CL31" s="89">
        <v>1536.9</v>
      </c>
      <c r="CM31" s="89">
        <v>1679.3</v>
      </c>
      <c r="CN31" s="89">
        <v>1364.4</v>
      </c>
      <c r="CO31" s="89">
        <v>1361.6</v>
      </c>
      <c r="CP31" s="89">
        <v>1933.3</v>
      </c>
      <c r="CQ31" s="89">
        <v>1577.1</v>
      </c>
      <c r="CR31" s="89">
        <v>1546.7</v>
      </c>
      <c r="CS31" s="89">
        <v>2174.8000000000002</v>
      </c>
      <c r="CT31" s="89">
        <v>2825.7</v>
      </c>
      <c r="CU31" s="89">
        <v>1420</v>
      </c>
      <c r="CV31" s="89">
        <v>1699.4</v>
      </c>
      <c r="CW31" s="89">
        <v>3745.2</v>
      </c>
      <c r="CX31" s="89">
        <v>2537.8000000000002</v>
      </c>
      <c r="CY31" s="89">
        <v>3277.5</v>
      </c>
      <c r="CZ31" s="89">
        <v>3847.5</v>
      </c>
      <c r="DA31" s="89">
        <v>5663.4</v>
      </c>
      <c r="DB31" s="89">
        <v>6594.8</v>
      </c>
      <c r="DC31" s="89">
        <v>10145.1</v>
      </c>
      <c r="DD31" s="89">
        <v>14894.2</v>
      </c>
      <c r="DE31" s="89">
        <v>12434.5</v>
      </c>
      <c r="DF31" s="89">
        <v>10981.1</v>
      </c>
      <c r="DG31" s="89">
        <v>9084.4</v>
      </c>
      <c r="DH31" s="87">
        <v>11957</v>
      </c>
      <c r="DI31" s="89">
        <v>36583.300000000003</v>
      </c>
      <c r="DJ31" s="87">
        <v>30279.9</v>
      </c>
      <c r="DK31" s="89">
        <v>34172.1</v>
      </c>
      <c r="DL31" s="89">
        <v>32773.199999999997</v>
      </c>
      <c r="DM31" s="608">
        <v>22876.799999999999</v>
      </c>
      <c r="DN31" s="608">
        <v>10579.2</v>
      </c>
      <c r="DO31" s="608">
        <v>11350.5</v>
      </c>
      <c r="DP31" s="608">
        <v>16303.6</v>
      </c>
      <c r="DQ31" s="608">
        <v>8637.2999999999993</v>
      </c>
      <c r="DR31" s="608">
        <v>17167.900000000001</v>
      </c>
      <c r="DS31" s="608">
        <v>13688.6</v>
      </c>
      <c r="DT31" s="608">
        <v>14186</v>
      </c>
      <c r="DU31" s="87">
        <v>6897.8</v>
      </c>
      <c r="DV31" s="87">
        <v>7890.3</v>
      </c>
      <c r="DW31" s="74">
        <v>7573.1</v>
      </c>
      <c r="DX31" s="74">
        <v>6667.1</v>
      </c>
      <c r="DY31" s="74">
        <v>5060.2</v>
      </c>
      <c r="DZ31" s="74">
        <v>16119.6</v>
      </c>
      <c r="EA31" s="74">
        <v>30593</v>
      </c>
      <c r="EB31" s="74">
        <v>26338.3</v>
      </c>
      <c r="EC31" s="74">
        <v>24882.652999999998</v>
      </c>
      <c r="ED31" s="74">
        <v>17360.831999999999</v>
      </c>
      <c r="EE31" s="74">
        <v>18775.852999999999</v>
      </c>
      <c r="EF31" s="74">
        <v>19037.976999999999</v>
      </c>
      <c r="EG31" s="74">
        <v>29290.274000000001</v>
      </c>
      <c r="EH31" s="74">
        <v>30445.016</v>
      </c>
      <c r="EI31" s="74">
        <v>38094.300000000003</v>
      </c>
      <c r="EJ31" s="74">
        <v>29447.8</v>
      </c>
      <c r="EK31" s="74">
        <v>37674.235000000001</v>
      </c>
      <c r="EL31" s="74">
        <v>32401.5</v>
      </c>
      <c r="EM31" s="74">
        <v>36871.5</v>
      </c>
      <c r="EN31" s="74">
        <v>34053.699999999997</v>
      </c>
      <c r="EP31" s="353"/>
      <c r="EQ31" s="159" t="s">
        <v>366</v>
      </c>
      <c r="ER31" s="74">
        <v>1980.806</v>
      </c>
      <c r="ES31" s="74">
        <v>24064.464</v>
      </c>
      <c r="ET31" s="74">
        <v>5893.415</v>
      </c>
      <c r="EU31" s="74">
        <v>6328.9369999999999</v>
      </c>
    </row>
    <row r="32" spans="2:151" s="128" customFormat="1" x14ac:dyDescent="0.2">
      <c r="R32" s="348"/>
      <c r="S32" s="192" t="s">
        <v>748</v>
      </c>
      <c r="T32" s="89">
        <v>3.2</v>
      </c>
      <c r="U32" s="89">
        <v>3.9</v>
      </c>
      <c r="V32" s="89">
        <v>9.6999999999999993</v>
      </c>
      <c r="W32" s="89">
        <v>7.7</v>
      </c>
      <c r="X32" s="89">
        <v>3.5</v>
      </c>
      <c r="Y32" s="89">
        <v>7.3</v>
      </c>
      <c r="Z32" s="89">
        <v>8.3000000000000007</v>
      </c>
      <c r="AA32" s="89">
        <v>7.9</v>
      </c>
      <c r="AB32" s="89">
        <v>13.7</v>
      </c>
      <c r="AC32" s="89">
        <v>10</v>
      </c>
      <c r="AD32" s="89">
        <v>21.1</v>
      </c>
      <c r="AE32" s="89">
        <v>10.8</v>
      </c>
      <c r="AF32" s="89">
        <v>11.6</v>
      </c>
      <c r="AG32" s="89">
        <v>9.5</v>
      </c>
      <c r="AH32" s="89">
        <v>14</v>
      </c>
      <c r="AI32" s="89">
        <v>9.6</v>
      </c>
      <c r="AJ32" s="89">
        <v>7</v>
      </c>
      <c r="AK32" s="89">
        <v>7.9</v>
      </c>
      <c r="AL32" s="89">
        <v>6.9</v>
      </c>
      <c r="AM32" s="89">
        <v>8.6999999999999993</v>
      </c>
      <c r="AN32" s="89">
        <v>4.8</v>
      </c>
      <c r="AO32" s="89">
        <v>8.6999999999999993</v>
      </c>
      <c r="AP32" s="89">
        <v>10.5</v>
      </c>
      <c r="AQ32" s="89">
        <v>16.2</v>
      </c>
      <c r="AR32" s="89">
        <v>12.5</v>
      </c>
      <c r="AS32" s="89">
        <v>16.3</v>
      </c>
      <c r="AT32" s="89">
        <v>15.1</v>
      </c>
      <c r="AU32" s="89">
        <v>18.3</v>
      </c>
      <c r="AV32" s="89">
        <v>21.6</v>
      </c>
      <c r="AW32" s="89">
        <v>26.2</v>
      </c>
      <c r="AX32" s="89">
        <v>15.5</v>
      </c>
      <c r="AY32" s="89">
        <v>24.6</v>
      </c>
      <c r="AZ32" s="89">
        <v>19.3</v>
      </c>
      <c r="BA32" s="89">
        <v>45.8</v>
      </c>
      <c r="BB32" s="89">
        <v>24.8</v>
      </c>
      <c r="BC32" s="89">
        <v>20</v>
      </c>
      <c r="BD32" s="29"/>
      <c r="BE32" s="348"/>
      <c r="BF32" s="192" t="s">
        <v>738</v>
      </c>
      <c r="BG32" s="87">
        <v>328.6</v>
      </c>
      <c r="BH32" s="87">
        <v>193.2</v>
      </c>
      <c r="BI32" s="87">
        <v>192.3</v>
      </c>
      <c r="BJ32" s="87">
        <v>259.3</v>
      </c>
      <c r="BK32" s="87">
        <v>315.5</v>
      </c>
      <c r="BL32" s="87">
        <v>433.4</v>
      </c>
      <c r="BM32" s="87">
        <v>678.2</v>
      </c>
      <c r="BN32" s="87">
        <v>416.2</v>
      </c>
      <c r="BO32" s="87">
        <v>375.1</v>
      </c>
      <c r="BP32" s="165"/>
      <c r="BQ32" s="353"/>
      <c r="BR32" s="159" t="s">
        <v>808</v>
      </c>
      <c r="BS32" s="87">
        <v>88.6</v>
      </c>
      <c r="BT32" s="87">
        <v>119.5</v>
      </c>
      <c r="BU32" s="87">
        <v>114.5</v>
      </c>
      <c r="BV32" s="87">
        <v>126.3</v>
      </c>
      <c r="BW32" s="87">
        <v>143</v>
      </c>
      <c r="BX32" s="87">
        <v>191.6</v>
      </c>
      <c r="BY32" s="87">
        <v>95.2</v>
      </c>
      <c r="BZ32" s="87">
        <v>268</v>
      </c>
      <c r="CA32" s="87">
        <v>257.7</v>
      </c>
      <c r="CB32" s="87">
        <v>221.8</v>
      </c>
      <c r="CC32" s="87">
        <v>246.7</v>
      </c>
      <c r="CD32" s="87">
        <v>271.3</v>
      </c>
      <c r="CE32" s="87">
        <v>267.5</v>
      </c>
      <c r="CF32" s="87">
        <v>804.9</v>
      </c>
      <c r="CG32" s="87">
        <v>253.7</v>
      </c>
      <c r="CH32" s="87">
        <v>686.6</v>
      </c>
      <c r="CI32" s="89">
        <v>400.9</v>
      </c>
      <c r="CJ32" s="89">
        <v>802.8</v>
      </c>
      <c r="CK32" s="89">
        <v>164.8</v>
      </c>
      <c r="CL32" s="89">
        <v>923.6</v>
      </c>
      <c r="CM32" s="89">
        <v>487.6</v>
      </c>
      <c r="CN32" s="89">
        <v>128.5</v>
      </c>
      <c r="CO32" s="89">
        <v>76.2</v>
      </c>
      <c r="CP32" s="89">
        <v>79.7</v>
      </c>
      <c r="CQ32" s="89">
        <v>80.599999999999994</v>
      </c>
      <c r="CR32" s="89">
        <v>121.8</v>
      </c>
      <c r="CS32" s="89">
        <v>125.9</v>
      </c>
      <c r="CT32" s="89">
        <v>420.3</v>
      </c>
      <c r="CU32" s="89">
        <v>190</v>
      </c>
      <c r="CV32" s="89">
        <v>125.1</v>
      </c>
      <c r="CW32" s="89">
        <v>148.19999999999999</v>
      </c>
      <c r="CX32" s="89">
        <v>273.10000000000002</v>
      </c>
      <c r="CY32" s="89">
        <v>134.6</v>
      </c>
      <c r="CZ32" s="89">
        <v>227.3</v>
      </c>
      <c r="DA32" s="89">
        <v>173</v>
      </c>
      <c r="DB32" s="89">
        <v>226.3</v>
      </c>
      <c r="DC32" s="89">
        <v>203.3</v>
      </c>
      <c r="DD32" s="89">
        <v>178.2</v>
      </c>
      <c r="DE32" s="89">
        <v>84.1</v>
      </c>
      <c r="DF32" s="89">
        <v>135.9</v>
      </c>
      <c r="DG32" s="89">
        <v>123.1</v>
      </c>
      <c r="DH32" s="87">
        <v>129.4</v>
      </c>
      <c r="DI32" s="89">
        <v>76.2</v>
      </c>
      <c r="DJ32" s="87">
        <v>503.1</v>
      </c>
      <c r="DK32" s="89">
        <v>454.7</v>
      </c>
      <c r="DL32" s="89">
        <v>363.5</v>
      </c>
      <c r="DM32" s="608">
        <v>445.3</v>
      </c>
      <c r="DN32" s="608">
        <v>1332.7</v>
      </c>
      <c r="DO32" s="608">
        <v>2980.4</v>
      </c>
      <c r="DP32" s="608">
        <v>1874.9</v>
      </c>
      <c r="DQ32" s="608">
        <v>612.9</v>
      </c>
      <c r="DR32" s="608">
        <v>2971.8</v>
      </c>
      <c r="DS32" s="608">
        <v>418.4</v>
      </c>
      <c r="DT32" s="608">
        <v>2067.6</v>
      </c>
      <c r="DU32" s="87">
        <v>542.29999999999995</v>
      </c>
      <c r="DV32" s="87">
        <v>4232.3999999999996</v>
      </c>
      <c r="DW32" s="74">
        <v>598.1</v>
      </c>
      <c r="DX32" s="74">
        <v>496.8</v>
      </c>
      <c r="DY32" s="74">
        <v>381.2</v>
      </c>
      <c r="DZ32" s="74">
        <v>386.4</v>
      </c>
      <c r="EA32" s="74">
        <v>3323</v>
      </c>
      <c r="EB32" s="74">
        <v>420.6</v>
      </c>
      <c r="EC32" s="74">
        <v>2.419</v>
      </c>
      <c r="ED32" s="74">
        <v>604.71799999999996</v>
      </c>
      <c r="EE32" s="74">
        <v>653.60699999999997</v>
      </c>
      <c r="EF32" s="74">
        <v>1476.9880000000001</v>
      </c>
      <c r="EG32" s="74">
        <v>1218.4159999999999</v>
      </c>
      <c r="EH32" s="74">
        <v>1141.7570000000001</v>
      </c>
      <c r="EI32" s="74">
        <v>1169</v>
      </c>
      <c r="EJ32" s="74">
        <v>1882.2</v>
      </c>
      <c r="EK32" s="74">
        <v>1752.3630000000001</v>
      </c>
      <c r="EL32" s="74">
        <v>2509.5</v>
      </c>
      <c r="EM32" s="74">
        <v>2530.5</v>
      </c>
      <c r="EN32" s="74">
        <v>3532.2</v>
      </c>
      <c r="EP32" s="353"/>
      <c r="EQ32" s="159" t="s">
        <v>808</v>
      </c>
      <c r="ER32" s="74">
        <v>3068.7829999999999</v>
      </c>
      <c r="ES32" s="74">
        <v>3691.241</v>
      </c>
      <c r="ET32" s="74">
        <v>2736.511</v>
      </c>
      <c r="EU32" s="74">
        <v>3795.0410000000002</v>
      </c>
    </row>
    <row r="33" spans="18:151" s="128" customFormat="1" ht="11.25" customHeight="1" x14ac:dyDescent="0.2">
      <c r="R33" s="348"/>
      <c r="S33" s="192" t="s">
        <v>749</v>
      </c>
      <c r="T33" s="89">
        <v>27.9</v>
      </c>
      <c r="U33" s="89">
        <v>33.4</v>
      </c>
      <c r="V33" s="89">
        <v>26.3</v>
      </c>
      <c r="W33" s="89">
        <v>15.2</v>
      </c>
      <c r="X33" s="89">
        <v>14.1</v>
      </c>
      <c r="Y33" s="89">
        <v>14</v>
      </c>
      <c r="Z33" s="89">
        <v>5.9</v>
      </c>
      <c r="AA33" s="89">
        <v>6.2</v>
      </c>
      <c r="AB33" s="89">
        <v>10.7</v>
      </c>
      <c r="AC33" s="89">
        <v>20.6</v>
      </c>
      <c r="AD33" s="89">
        <v>20.8</v>
      </c>
      <c r="AE33" s="89">
        <v>23.2</v>
      </c>
      <c r="AF33" s="89">
        <v>29.7</v>
      </c>
      <c r="AG33" s="89">
        <v>13.4</v>
      </c>
      <c r="AH33" s="89">
        <v>15.1</v>
      </c>
      <c r="AI33" s="89">
        <v>16.5</v>
      </c>
      <c r="AJ33" s="89">
        <v>11</v>
      </c>
      <c r="AK33" s="89">
        <v>11.1</v>
      </c>
      <c r="AL33" s="89">
        <v>10.4</v>
      </c>
      <c r="AM33" s="89">
        <v>22.3</v>
      </c>
      <c r="AN33" s="89">
        <v>14.9</v>
      </c>
      <c r="AO33" s="89">
        <v>15.6</v>
      </c>
      <c r="AP33" s="89">
        <v>16.3</v>
      </c>
      <c r="AQ33" s="89">
        <v>11.2</v>
      </c>
      <c r="AR33" s="89">
        <v>26.2</v>
      </c>
      <c r="AS33" s="89">
        <v>13.9</v>
      </c>
      <c r="AT33" s="89">
        <v>6</v>
      </c>
      <c r="AU33" s="89">
        <v>25.4</v>
      </c>
      <c r="AV33" s="89">
        <v>43.9</v>
      </c>
      <c r="AW33" s="89">
        <v>125.8</v>
      </c>
      <c r="AX33" s="89">
        <v>192</v>
      </c>
      <c r="AY33" s="89">
        <v>82</v>
      </c>
      <c r="AZ33" s="89">
        <v>108.3</v>
      </c>
      <c r="BA33" s="89">
        <v>104.6</v>
      </c>
      <c r="BB33" s="89">
        <v>103.8</v>
      </c>
      <c r="BC33" s="89">
        <v>109.7</v>
      </c>
      <c r="BD33" s="29"/>
      <c r="BE33" s="348"/>
      <c r="BF33" s="192" t="s">
        <v>755</v>
      </c>
      <c r="BG33" s="87">
        <v>35.6</v>
      </c>
      <c r="BH33" s="87">
        <v>24.3</v>
      </c>
      <c r="BI33" s="87">
        <v>39.299999999999997</v>
      </c>
      <c r="BJ33" s="87">
        <v>23.8</v>
      </c>
      <c r="BK33" s="87">
        <v>51.9</v>
      </c>
      <c r="BL33" s="87">
        <v>152.5</v>
      </c>
      <c r="BM33" s="87">
        <v>93</v>
      </c>
      <c r="BN33" s="87">
        <v>88.3</v>
      </c>
      <c r="BO33" s="87">
        <v>72.8</v>
      </c>
      <c r="BP33" s="131"/>
      <c r="BQ33" s="353"/>
      <c r="BR33" s="159" t="s">
        <v>809</v>
      </c>
      <c r="BS33" s="87" t="s">
        <v>436</v>
      </c>
      <c r="BT33" s="87" t="s">
        <v>436</v>
      </c>
      <c r="BU33" s="87" t="s">
        <v>436</v>
      </c>
      <c r="BV33" s="87">
        <v>2.2000000000000002</v>
      </c>
      <c r="BW33" s="87" t="s">
        <v>415</v>
      </c>
      <c r="BX33" s="87">
        <v>0.2</v>
      </c>
      <c r="BY33" s="87">
        <v>0.1</v>
      </c>
      <c r="BZ33" s="87" t="s">
        <v>415</v>
      </c>
      <c r="CA33" s="87">
        <v>1.5</v>
      </c>
      <c r="CB33" s="87">
        <v>6.8</v>
      </c>
      <c r="CC33" s="87">
        <v>63.9</v>
      </c>
      <c r="CD33" s="87">
        <v>113.6</v>
      </c>
      <c r="CE33" s="87">
        <v>129.30000000000001</v>
      </c>
      <c r="CF33" s="87">
        <v>127.6</v>
      </c>
      <c r="CG33" s="87">
        <v>37.799999999999997</v>
      </c>
      <c r="CH33" s="87">
        <v>108.8</v>
      </c>
      <c r="CI33" s="89">
        <v>6.7</v>
      </c>
      <c r="CJ33" s="89">
        <v>127.2</v>
      </c>
      <c r="CK33" s="89">
        <v>3.9</v>
      </c>
      <c r="CL33" s="89">
        <v>146.30000000000001</v>
      </c>
      <c r="CM33" s="89">
        <v>8.1999999999999993</v>
      </c>
      <c r="CN33" s="89">
        <v>0.1</v>
      </c>
      <c r="CO33" s="89">
        <v>9.6</v>
      </c>
      <c r="CP33" s="89">
        <v>3.9</v>
      </c>
      <c r="CQ33" s="89">
        <v>1.8</v>
      </c>
      <c r="CR33" s="89">
        <v>0.1</v>
      </c>
      <c r="CS33" s="89">
        <v>1.6</v>
      </c>
      <c r="CT33" s="89" t="s">
        <v>431</v>
      </c>
      <c r="CU33" s="89" t="s">
        <v>431</v>
      </c>
      <c r="CV33" s="89">
        <v>19.8</v>
      </c>
      <c r="CW33" s="89" t="s">
        <v>431</v>
      </c>
      <c r="CX33" s="89">
        <v>3.9</v>
      </c>
      <c r="CY33" s="89">
        <v>11.9</v>
      </c>
      <c r="CZ33" s="89">
        <v>3.4</v>
      </c>
      <c r="DA33" s="89">
        <v>27.1</v>
      </c>
      <c r="DB33" s="89">
        <v>0.3</v>
      </c>
      <c r="DC33" s="89">
        <v>71.8</v>
      </c>
      <c r="DD33" s="89">
        <v>75.099999999999994</v>
      </c>
      <c r="DE33" s="89">
        <v>214.3</v>
      </c>
      <c r="DF33" s="89">
        <v>86.5</v>
      </c>
      <c r="DG33" s="89">
        <v>71.400000000000006</v>
      </c>
      <c r="DH33" s="87">
        <v>0.8</v>
      </c>
      <c r="DI33" s="89">
        <v>0.1</v>
      </c>
      <c r="DJ33" s="87">
        <v>159.19999999999999</v>
      </c>
      <c r="DK33" s="89">
        <v>239.7</v>
      </c>
      <c r="DL33" s="89">
        <v>241.2</v>
      </c>
      <c r="DM33" s="608">
        <v>69.2</v>
      </c>
      <c r="DN33" s="608">
        <v>1.9</v>
      </c>
      <c r="DO33" s="608">
        <v>2.2000000000000002</v>
      </c>
      <c r="DP33" s="608">
        <v>15.3</v>
      </c>
      <c r="DQ33" s="608">
        <v>3.7</v>
      </c>
      <c r="DR33" s="608">
        <v>24.7</v>
      </c>
      <c r="DS33" s="608">
        <v>9.1999999999999993</v>
      </c>
      <c r="DT33" s="608">
        <v>2.4</v>
      </c>
      <c r="DU33" s="87">
        <v>1.9</v>
      </c>
      <c r="DV33" s="87">
        <v>1270.5999999999999</v>
      </c>
      <c r="DW33" s="74">
        <v>517.4</v>
      </c>
      <c r="DX33" s="74">
        <v>32.9</v>
      </c>
      <c r="DY33" s="74" t="s">
        <v>431</v>
      </c>
      <c r="DZ33" s="74">
        <v>0.3</v>
      </c>
      <c r="EA33" s="74" t="s">
        <v>431</v>
      </c>
      <c r="EB33" s="74">
        <v>1500.5</v>
      </c>
      <c r="EC33" s="74">
        <v>21.059000000000001</v>
      </c>
      <c r="ED33" s="74">
        <v>27.771999999999998</v>
      </c>
      <c r="EE33" s="74">
        <v>15.135999999999999</v>
      </c>
      <c r="EF33" s="74">
        <v>0</v>
      </c>
      <c r="EG33" s="74">
        <v>0</v>
      </c>
      <c r="EH33" s="74">
        <v>0</v>
      </c>
      <c r="EI33" s="74" t="s">
        <v>431</v>
      </c>
      <c r="EJ33" s="74" t="s">
        <v>431</v>
      </c>
      <c r="EK33" s="74">
        <v>0</v>
      </c>
      <c r="EL33" s="74">
        <v>0</v>
      </c>
      <c r="EM33" s="74">
        <v>0</v>
      </c>
      <c r="EN33" s="74">
        <v>0</v>
      </c>
      <c r="EP33" s="353"/>
      <c r="EQ33" s="159" t="s">
        <v>809</v>
      </c>
      <c r="ER33" s="74">
        <v>0</v>
      </c>
      <c r="ES33" s="74">
        <v>0</v>
      </c>
      <c r="ET33" s="74">
        <v>0</v>
      </c>
      <c r="EU33" s="74">
        <v>599.88699999999994</v>
      </c>
    </row>
    <row r="34" spans="18:151" s="128" customFormat="1" ht="12.95" customHeight="1" x14ac:dyDescent="0.2">
      <c r="R34" s="348"/>
      <c r="S34" s="192" t="s">
        <v>750</v>
      </c>
      <c r="T34" s="89">
        <v>64.7</v>
      </c>
      <c r="U34" s="89">
        <v>103.8</v>
      </c>
      <c r="V34" s="89">
        <v>132.6</v>
      </c>
      <c r="W34" s="89">
        <v>164.1</v>
      </c>
      <c r="X34" s="89">
        <v>136.69999999999999</v>
      </c>
      <c r="Y34" s="89">
        <v>145.4</v>
      </c>
      <c r="Z34" s="89">
        <v>175.6</v>
      </c>
      <c r="AA34" s="89">
        <v>230</v>
      </c>
      <c r="AB34" s="89">
        <v>272.5</v>
      </c>
      <c r="AC34" s="89">
        <v>311.89999999999998</v>
      </c>
      <c r="AD34" s="89">
        <v>383</v>
      </c>
      <c r="AE34" s="89">
        <v>442.5</v>
      </c>
      <c r="AF34" s="89">
        <v>414.5</v>
      </c>
      <c r="AG34" s="89">
        <v>412.8</v>
      </c>
      <c r="AH34" s="89">
        <v>456.3</v>
      </c>
      <c r="AI34" s="89">
        <v>575</v>
      </c>
      <c r="AJ34" s="89">
        <v>548.1</v>
      </c>
      <c r="AK34" s="89">
        <v>624</v>
      </c>
      <c r="AL34" s="89">
        <v>690.8</v>
      </c>
      <c r="AM34" s="89">
        <v>691.4</v>
      </c>
      <c r="AN34" s="89">
        <v>671.9</v>
      </c>
      <c r="AO34" s="89">
        <v>678.8</v>
      </c>
      <c r="AP34" s="89">
        <v>750.7</v>
      </c>
      <c r="AQ34" s="89">
        <v>680.5</v>
      </c>
      <c r="AR34" s="89">
        <v>752.3</v>
      </c>
      <c r="AS34" s="89">
        <v>807</v>
      </c>
      <c r="AT34" s="89">
        <v>829.6</v>
      </c>
      <c r="AU34" s="89">
        <v>852.6</v>
      </c>
      <c r="AV34" s="89">
        <v>1122.7</v>
      </c>
      <c r="AW34" s="89">
        <v>1478</v>
      </c>
      <c r="AX34" s="89">
        <v>1438.3</v>
      </c>
      <c r="AY34" s="89">
        <v>1313.6</v>
      </c>
      <c r="AZ34" s="89">
        <v>1401.9</v>
      </c>
      <c r="BA34" s="89">
        <v>1402.1</v>
      </c>
      <c r="BB34" s="89">
        <v>1281.9000000000001</v>
      </c>
      <c r="BC34" s="89">
        <v>1415.3</v>
      </c>
      <c r="BD34" s="29"/>
      <c r="BE34" s="348"/>
      <c r="BF34" s="192" t="s">
        <v>778</v>
      </c>
      <c r="BG34" s="87">
        <v>1216.7</v>
      </c>
      <c r="BH34" s="87">
        <v>1119</v>
      </c>
      <c r="BI34" s="87">
        <v>1221.0999999999999</v>
      </c>
      <c r="BJ34" s="87">
        <v>1328.1</v>
      </c>
      <c r="BK34" s="87">
        <v>1532.1</v>
      </c>
      <c r="BL34" s="87">
        <v>1629.9</v>
      </c>
      <c r="BM34" s="87">
        <v>1690.4</v>
      </c>
      <c r="BN34" s="87">
        <v>2115.5</v>
      </c>
      <c r="BO34" s="87">
        <v>2225.3000000000002</v>
      </c>
      <c r="BP34" s="131"/>
      <c r="BQ34" s="353"/>
      <c r="BR34" s="159" t="s">
        <v>810</v>
      </c>
      <c r="BS34" s="87">
        <v>50.8</v>
      </c>
      <c r="BT34" s="87">
        <v>101.3</v>
      </c>
      <c r="BU34" s="87">
        <v>69.3</v>
      </c>
      <c r="BV34" s="87">
        <v>210.1</v>
      </c>
      <c r="BW34" s="87">
        <v>145.80000000000001</v>
      </c>
      <c r="BX34" s="87">
        <v>52.3</v>
      </c>
      <c r="BY34" s="87">
        <v>157.1</v>
      </c>
      <c r="BZ34" s="87">
        <v>875.5</v>
      </c>
      <c r="CA34" s="87">
        <v>819.2</v>
      </c>
      <c r="CB34" s="87">
        <v>791.1</v>
      </c>
      <c r="CC34" s="87">
        <v>652</v>
      </c>
      <c r="CD34" s="87">
        <v>421.1</v>
      </c>
      <c r="CE34" s="87">
        <v>458.4</v>
      </c>
      <c r="CF34" s="87">
        <v>973.1</v>
      </c>
      <c r="CG34" s="87">
        <v>336.5</v>
      </c>
      <c r="CH34" s="87">
        <v>830.1</v>
      </c>
      <c r="CI34" s="89">
        <v>818.1</v>
      </c>
      <c r="CJ34" s="89">
        <v>970.5</v>
      </c>
      <c r="CK34" s="89">
        <v>110.3</v>
      </c>
      <c r="CL34" s="89">
        <v>1116.7</v>
      </c>
      <c r="CM34" s="89">
        <v>1192.4000000000001</v>
      </c>
      <c r="CN34" s="89">
        <v>91.1</v>
      </c>
      <c r="CO34" s="89">
        <v>85.3</v>
      </c>
      <c r="CP34" s="89">
        <v>86.3</v>
      </c>
      <c r="CQ34" s="89">
        <v>876.4</v>
      </c>
      <c r="CR34" s="89">
        <v>373.4</v>
      </c>
      <c r="CS34" s="89">
        <v>409.4</v>
      </c>
      <c r="CT34" s="89">
        <v>442.9</v>
      </c>
      <c r="CU34" s="89">
        <v>768.2</v>
      </c>
      <c r="CV34" s="89">
        <v>145.9</v>
      </c>
      <c r="CW34" s="89">
        <v>678.3</v>
      </c>
      <c r="CX34" s="89">
        <v>856.6</v>
      </c>
      <c r="CY34" s="89">
        <v>1121.3</v>
      </c>
      <c r="CZ34" s="89">
        <v>984</v>
      </c>
      <c r="DA34" s="89">
        <v>2791.3</v>
      </c>
      <c r="DB34" s="89">
        <v>2608.6999999999998</v>
      </c>
      <c r="DC34" s="89">
        <v>2201.9</v>
      </c>
      <c r="DD34" s="89">
        <v>2415.6</v>
      </c>
      <c r="DE34" s="89">
        <v>1491.3</v>
      </c>
      <c r="DF34" s="89">
        <v>1314.3</v>
      </c>
      <c r="DG34" s="89">
        <v>676.2</v>
      </c>
      <c r="DH34" s="87">
        <v>558.70000000000005</v>
      </c>
      <c r="DI34" s="89">
        <v>664.7</v>
      </c>
      <c r="DJ34" s="87">
        <v>2907.4</v>
      </c>
      <c r="DK34" s="89">
        <v>1073.7</v>
      </c>
      <c r="DL34" s="89">
        <v>965</v>
      </c>
      <c r="DM34" s="608">
        <v>1095.0999999999999</v>
      </c>
      <c r="DN34" s="608">
        <v>2113.1999999999998</v>
      </c>
      <c r="DO34" s="608">
        <v>5394.6</v>
      </c>
      <c r="DP34" s="608">
        <v>1870.3</v>
      </c>
      <c r="DQ34" s="608">
        <v>1534.5</v>
      </c>
      <c r="DR34" s="608">
        <v>6296</v>
      </c>
      <c r="DS34" s="608">
        <v>2255.8000000000002</v>
      </c>
      <c r="DT34" s="608">
        <v>528</v>
      </c>
      <c r="DU34" s="87">
        <v>1281.5</v>
      </c>
      <c r="DV34" s="87">
        <v>2215.3000000000002</v>
      </c>
      <c r="DW34" s="74">
        <v>1159.4000000000001</v>
      </c>
      <c r="DX34" s="74">
        <v>1352.3</v>
      </c>
      <c r="DY34" s="74">
        <v>1957.9</v>
      </c>
      <c r="DZ34" s="74">
        <v>411.5</v>
      </c>
      <c r="EA34" s="74">
        <v>1506.2</v>
      </c>
      <c r="EB34" s="74">
        <v>1547.5</v>
      </c>
      <c r="EC34" s="74">
        <v>2323.4549999999999</v>
      </c>
      <c r="ED34" s="74">
        <v>2193.4609999999998</v>
      </c>
      <c r="EE34" s="74">
        <v>251.04900000000001</v>
      </c>
      <c r="EF34" s="74">
        <v>2664.9490000000001</v>
      </c>
      <c r="EG34" s="74">
        <v>1015.793</v>
      </c>
      <c r="EH34" s="74">
        <v>57172.756999999998</v>
      </c>
      <c r="EI34" s="74">
        <v>7792.1</v>
      </c>
      <c r="EJ34" s="74">
        <v>2951.7</v>
      </c>
      <c r="EK34" s="74">
        <v>2710.9940000000001</v>
      </c>
      <c r="EL34" s="74">
        <v>5850</v>
      </c>
      <c r="EM34" s="74">
        <v>5775.1</v>
      </c>
      <c r="EN34" s="74">
        <v>6292.5</v>
      </c>
      <c r="EP34" s="353"/>
      <c r="EQ34" s="159" t="s">
        <v>810</v>
      </c>
      <c r="ER34" s="74">
        <v>900.64700000000005</v>
      </c>
      <c r="ES34" s="74">
        <v>6314.2349999999997</v>
      </c>
      <c r="ET34" s="74">
        <v>1657.92</v>
      </c>
      <c r="EU34" s="74">
        <v>1424.057</v>
      </c>
    </row>
    <row r="35" spans="18:151" s="128" customFormat="1" ht="12.95" customHeight="1" x14ac:dyDescent="0.2">
      <c r="R35" s="348"/>
      <c r="S35" s="191" t="s">
        <v>761</v>
      </c>
      <c r="T35" s="89">
        <v>17.600000000000001</v>
      </c>
      <c r="U35" s="89">
        <v>16</v>
      </c>
      <c r="V35" s="89">
        <v>17.5</v>
      </c>
      <c r="W35" s="89">
        <v>20.7</v>
      </c>
      <c r="X35" s="89">
        <v>27.9</v>
      </c>
      <c r="Y35" s="89">
        <v>41.3</v>
      </c>
      <c r="Z35" s="89">
        <v>24.6</v>
      </c>
      <c r="AA35" s="89">
        <v>24.2</v>
      </c>
      <c r="AB35" s="89">
        <v>23.9</v>
      </c>
      <c r="AC35" s="89">
        <v>29</v>
      </c>
      <c r="AD35" s="89">
        <v>35.9</v>
      </c>
      <c r="AE35" s="89">
        <v>45.4</v>
      </c>
      <c r="AF35" s="89">
        <v>60.5</v>
      </c>
      <c r="AG35" s="89">
        <v>62.5</v>
      </c>
      <c r="AH35" s="89">
        <v>47.5</v>
      </c>
      <c r="AI35" s="89">
        <v>180.1</v>
      </c>
      <c r="AJ35" s="89">
        <v>176.2</v>
      </c>
      <c r="AK35" s="89">
        <v>162.30000000000001</v>
      </c>
      <c r="AL35" s="89">
        <v>150.30000000000001</v>
      </c>
      <c r="AM35" s="89">
        <v>152.5</v>
      </c>
      <c r="AN35" s="89">
        <v>135.19999999999999</v>
      </c>
      <c r="AO35" s="89">
        <v>152.19999999999999</v>
      </c>
      <c r="AP35" s="89">
        <v>141.69999999999999</v>
      </c>
      <c r="AQ35" s="89">
        <v>147.19999999999999</v>
      </c>
      <c r="AR35" s="89">
        <v>149.1</v>
      </c>
      <c r="AS35" s="89">
        <v>163.1</v>
      </c>
      <c r="AT35" s="89">
        <v>160.6</v>
      </c>
      <c r="AU35" s="89">
        <v>134</v>
      </c>
      <c r="AV35" s="89">
        <v>98.5</v>
      </c>
      <c r="AW35" s="89">
        <v>110</v>
      </c>
      <c r="AX35" s="89">
        <v>105</v>
      </c>
      <c r="AY35" s="89">
        <v>154.4</v>
      </c>
      <c r="AZ35" s="89">
        <v>179.6</v>
      </c>
      <c r="BA35" s="89">
        <v>110</v>
      </c>
      <c r="BB35" s="89">
        <v>127.4</v>
      </c>
      <c r="BC35" s="89">
        <v>140.6</v>
      </c>
      <c r="BD35" s="29"/>
      <c r="BE35" s="348"/>
      <c r="BF35" s="192" t="s">
        <v>779</v>
      </c>
      <c r="BG35" s="87">
        <v>537</v>
      </c>
      <c r="BH35" s="87">
        <v>395.1</v>
      </c>
      <c r="BI35" s="87">
        <v>485.8</v>
      </c>
      <c r="BJ35" s="87">
        <v>484.7</v>
      </c>
      <c r="BK35" s="87">
        <v>485.2</v>
      </c>
      <c r="BL35" s="87">
        <v>700.3</v>
      </c>
      <c r="BM35" s="87">
        <v>868.5</v>
      </c>
      <c r="BN35" s="87">
        <v>1406.1</v>
      </c>
      <c r="BO35" s="87">
        <v>1509.2</v>
      </c>
      <c r="BP35" s="165"/>
      <c r="BQ35" s="353"/>
      <c r="BR35" s="111"/>
      <c r="BS35" s="87"/>
      <c r="BT35" s="87"/>
      <c r="BU35" s="87"/>
      <c r="BV35" s="87"/>
      <c r="BW35" s="87"/>
      <c r="BX35" s="87"/>
      <c r="BY35" s="87"/>
      <c r="BZ35" s="87"/>
      <c r="CA35" s="87"/>
      <c r="CB35" s="87"/>
      <c r="CC35" s="87"/>
      <c r="CD35" s="87"/>
      <c r="CE35" s="87"/>
      <c r="CF35" s="87"/>
      <c r="CG35" s="87"/>
      <c r="CH35" s="87"/>
      <c r="CI35" s="89"/>
      <c r="CJ35" s="89"/>
      <c r="CK35" s="89"/>
      <c r="CL35" s="89"/>
      <c r="CM35" s="89"/>
      <c r="CN35" s="89"/>
      <c r="CO35" s="89"/>
      <c r="CP35" s="89"/>
      <c r="CQ35" s="182"/>
      <c r="CR35" s="182"/>
      <c r="CS35" s="182"/>
      <c r="CT35" s="182"/>
      <c r="CU35" s="182"/>
      <c r="CV35" s="182"/>
      <c r="CW35" s="193"/>
      <c r="CX35" s="193"/>
      <c r="CY35" s="193"/>
      <c r="CZ35" s="193"/>
      <c r="DA35" s="193"/>
      <c r="DB35" s="193"/>
      <c r="DC35" s="193"/>
      <c r="DD35" s="193"/>
      <c r="DE35" s="193"/>
      <c r="DF35" s="193"/>
      <c r="DG35" s="193"/>
      <c r="DH35" s="193"/>
      <c r="DI35" s="182"/>
      <c r="DJ35" s="182"/>
      <c r="DK35" s="182"/>
      <c r="DL35" s="182"/>
      <c r="DM35" s="665"/>
      <c r="DN35" s="608"/>
      <c r="DO35" s="608"/>
      <c r="DP35" s="608"/>
      <c r="DQ35" s="608"/>
      <c r="DR35" s="608"/>
      <c r="DS35" s="608"/>
      <c r="DT35" s="608"/>
      <c r="DU35" s="87"/>
      <c r="DV35" s="87"/>
      <c r="DW35" s="74"/>
      <c r="DX35" s="74"/>
      <c r="DY35" s="74"/>
      <c r="DZ35" s="74"/>
      <c r="EA35" s="74"/>
      <c r="EB35" s="74"/>
      <c r="EC35" s="74"/>
      <c r="ED35" s="74"/>
      <c r="EE35" s="74"/>
      <c r="EF35" s="74"/>
      <c r="EG35" s="74"/>
      <c r="EH35" s="74"/>
      <c r="EI35" s="74"/>
      <c r="EJ35" s="74"/>
      <c r="EK35" s="74"/>
      <c r="EL35" s="74"/>
      <c r="EM35" s="74"/>
      <c r="EN35" s="74"/>
      <c r="EP35" s="353"/>
      <c r="EQ35" s="111"/>
      <c r="ER35" s="74"/>
      <c r="ES35" s="74"/>
      <c r="ET35" s="74"/>
      <c r="EU35" s="74"/>
    </row>
    <row r="36" spans="18:151" s="128" customFormat="1" ht="12.95" customHeight="1" x14ac:dyDescent="0.2">
      <c r="R36" s="348"/>
      <c r="S36" s="191" t="s">
        <v>762</v>
      </c>
      <c r="T36" s="89">
        <v>234.8</v>
      </c>
      <c r="U36" s="89">
        <v>314.3</v>
      </c>
      <c r="V36" s="89">
        <v>316</v>
      </c>
      <c r="W36" s="89">
        <v>512.9</v>
      </c>
      <c r="X36" s="89">
        <v>517.29999999999995</v>
      </c>
      <c r="Y36" s="89">
        <v>556.79999999999995</v>
      </c>
      <c r="Z36" s="89">
        <v>415.5</v>
      </c>
      <c r="AA36" s="89">
        <v>688.8</v>
      </c>
      <c r="AB36" s="89">
        <v>580.1</v>
      </c>
      <c r="AC36" s="89">
        <v>853.6</v>
      </c>
      <c r="AD36" s="89">
        <v>878.2</v>
      </c>
      <c r="AE36" s="89">
        <v>1157.4000000000001</v>
      </c>
      <c r="AF36" s="89">
        <v>898.3</v>
      </c>
      <c r="AG36" s="89">
        <v>1024.4000000000001</v>
      </c>
      <c r="AH36" s="89">
        <v>1029.0999999999999</v>
      </c>
      <c r="AI36" s="89">
        <v>1165.5</v>
      </c>
      <c r="AJ36" s="89">
        <v>1089.5999999999999</v>
      </c>
      <c r="AK36" s="89">
        <v>1713.8</v>
      </c>
      <c r="AL36" s="89">
        <v>2021.1</v>
      </c>
      <c r="AM36" s="89">
        <v>1982.5</v>
      </c>
      <c r="AN36" s="89">
        <v>1930.4</v>
      </c>
      <c r="AO36" s="89">
        <v>2093.1</v>
      </c>
      <c r="AP36" s="89">
        <v>1967.9</v>
      </c>
      <c r="AQ36" s="89">
        <v>2188.4</v>
      </c>
      <c r="AR36" s="89">
        <v>1583.4</v>
      </c>
      <c r="AS36" s="89">
        <v>1679.6</v>
      </c>
      <c r="AT36" s="89">
        <v>2067.1</v>
      </c>
      <c r="AU36" s="89">
        <v>2339.6999999999998</v>
      </c>
      <c r="AV36" s="89">
        <v>2802.5</v>
      </c>
      <c r="AW36" s="89">
        <v>3105.2</v>
      </c>
      <c r="AX36" s="89">
        <v>3073.7</v>
      </c>
      <c r="AY36" s="89">
        <v>3875.7</v>
      </c>
      <c r="AZ36" s="89">
        <v>4164.5</v>
      </c>
      <c r="BA36" s="89">
        <v>5679.3</v>
      </c>
      <c r="BB36" s="89">
        <v>5683.7</v>
      </c>
      <c r="BC36" s="89">
        <v>5940.6</v>
      </c>
      <c r="BD36" s="197"/>
      <c r="BE36" s="348"/>
      <c r="BF36" s="192" t="s">
        <v>780</v>
      </c>
      <c r="BG36" s="87">
        <v>479.8</v>
      </c>
      <c r="BH36" s="87">
        <v>330.9</v>
      </c>
      <c r="BI36" s="87">
        <v>395.2</v>
      </c>
      <c r="BJ36" s="87">
        <v>539.1</v>
      </c>
      <c r="BK36" s="87">
        <v>390.8</v>
      </c>
      <c r="BL36" s="87">
        <v>583.4</v>
      </c>
      <c r="BM36" s="87">
        <v>1006.9</v>
      </c>
      <c r="BN36" s="87">
        <v>1436</v>
      </c>
      <c r="BO36" s="87">
        <v>1503.7</v>
      </c>
      <c r="BP36" s="165"/>
      <c r="BQ36" s="352">
        <v>3</v>
      </c>
      <c r="BR36" s="110" t="s">
        <v>727</v>
      </c>
      <c r="BS36" s="88">
        <v>35528.300000000003</v>
      </c>
      <c r="BT36" s="88">
        <v>40275</v>
      </c>
      <c r="BU36" s="88">
        <v>41445.800000000003</v>
      </c>
      <c r="BV36" s="88">
        <v>45889.7</v>
      </c>
      <c r="BW36" s="88">
        <v>47724</v>
      </c>
      <c r="BX36" s="88">
        <v>47127.7</v>
      </c>
      <c r="BY36" s="88">
        <v>52252.1</v>
      </c>
      <c r="BZ36" s="88">
        <v>46975.3</v>
      </c>
      <c r="CA36" s="88">
        <v>50859.1</v>
      </c>
      <c r="CB36" s="88">
        <v>54309.8</v>
      </c>
      <c r="CC36" s="88">
        <v>49588.6</v>
      </c>
      <c r="CD36" s="88">
        <v>57110.3</v>
      </c>
      <c r="CE36" s="88">
        <v>62120.6</v>
      </c>
      <c r="CF36" s="88">
        <v>57943.5</v>
      </c>
      <c r="CG36" s="88">
        <v>66329.600000000006</v>
      </c>
      <c r="CH36" s="88">
        <v>67044</v>
      </c>
      <c r="CI36" s="182">
        <v>83321.2</v>
      </c>
      <c r="CJ36" s="182">
        <v>76967.899999999994</v>
      </c>
      <c r="CK36" s="182">
        <v>87215.3</v>
      </c>
      <c r="CL36" s="182">
        <v>88054.2</v>
      </c>
      <c r="CM36" s="182">
        <v>96751</v>
      </c>
      <c r="CN36" s="182">
        <v>118256</v>
      </c>
      <c r="CO36" s="182">
        <v>131340.1</v>
      </c>
      <c r="CP36" s="182">
        <v>141656.5</v>
      </c>
      <c r="CQ36" s="182">
        <v>143896.20000000001</v>
      </c>
      <c r="CR36" s="182">
        <v>146280.70000000001</v>
      </c>
      <c r="CS36" s="182">
        <v>165293.9</v>
      </c>
      <c r="CT36" s="182">
        <v>177092.9</v>
      </c>
      <c r="CU36" s="182">
        <v>183563.1</v>
      </c>
      <c r="CV36" s="182">
        <v>192184.3</v>
      </c>
      <c r="CW36" s="182">
        <v>215643.5</v>
      </c>
      <c r="CX36" s="182">
        <v>233149.4</v>
      </c>
      <c r="CY36" s="182">
        <v>267669.59999999998</v>
      </c>
      <c r="CZ36" s="182">
        <v>263800</v>
      </c>
      <c r="DA36" s="182">
        <v>260036.1</v>
      </c>
      <c r="DB36" s="182">
        <v>260533.7</v>
      </c>
      <c r="DC36" s="182">
        <v>303563.90000000002</v>
      </c>
      <c r="DD36" s="182">
        <v>348151.5</v>
      </c>
      <c r="DE36" s="182">
        <v>323913.59999999998</v>
      </c>
      <c r="DF36" s="182">
        <v>349399.6</v>
      </c>
      <c r="DG36" s="182">
        <v>327818.59999999998</v>
      </c>
      <c r="DH36" s="88">
        <v>341339.1</v>
      </c>
      <c r="DI36" s="188">
        <v>291438.5</v>
      </c>
      <c r="DJ36" s="188">
        <v>341036.9</v>
      </c>
      <c r="DK36" s="188">
        <v>406791.7</v>
      </c>
      <c r="DL36" s="188">
        <v>470285.4</v>
      </c>
      <c r="DM36" s="1023">
        <v>519488.4</v>
      </c>
      <c r="DN36" s="607">
        <v>558384</v>
      </c>
      <c r="DO36" s="607">
        <v>626098.1</v>
      </c>
      <c r="DP36" s="607">
        <v>647612.4</v>
      </c>
      <c r="DQ36" s="607">
        <v>688697.9</v>
      </c>
      <c r="DR36" s="607">
        <v>750483.8</v>
      </c>
      <c r="DS36" s="607">
        <v>806832</v>
      </c>
      <c r="DT36" s="607">
        <v>883796.7</v>
      </c>
      <c r="DU36" s="88">
        <v>929847.4</v>
      </c>
      <c r="DV36" s="88">
        <v>1061674.8999999999</v>
      </c>
      <c r="DW36" s="189">
        <v>1016613.8</v>
      </c>
      <c r="DX36" s="189">
        <v>1220265.5</v>
      </c>
      <c r="DY36" s="189">
        <v>1114954.8</v>
      </c>
      <c r="DZ36" s="189">
        <v>1176328.2</v>
      </c>
      <c r="EA36" s="189">
        <v>994519.4</v>
      </c>
      <c r="EB36" s="189">
        <v>1146876</v>
      </c>
      <c r="EC36" s="189">
        <v>1046231.248</v>
      </c>
      <c r="ED36" s="189">
        <v>1210524.6529999999</v>
      </c>
      <c r="EE36" s="189">
        <v>1190253.4480000001</v>
      </c>
      <c r="EF36" s="189">
        <v>1456877.6040000001</v>
      </c>
      <c r="EG36" s="189">
        <v>1381310.453</v>
      </c>
      <c r="EH36" s="189">
        <v>1379768.503</v>
      </c>
      <c r="EI36" s="189">
        <v>1404067.4</v>
      </c>
      <c r="EJ36" s="189">
        <v>1518628.3</v>
      </c>
      <c r="EK36" s="189">
        <v>1732833.841</v>
      </c>
      <c r="EL36" s="189">
        <v>1851942.7</v>
      </c>
      <c r="EM36" s="189">
        <v>2074959.9</v>
      </c>
      <c r="EN36" s="189">
        <v>2382418.4</v>
      </c>
      <c r="EP36" s="352">
        <v>3</v>
      </c>
      <c r="EQ36" s="110" t="s">
        <v>727</v>
      </c>
      <c r="ER36" s="189">
        <v>2059613.3430000001</v>
      </c>
      <c r="ES36" s="189">
        <v>2072481.129</v>
      </c>
      <c r="ET36" s="189">
        <v>2078771.8640000001</v>
      </c>
      <c r="EU36" s="189">
        <v>1912185.173</v>
      </c>
    </row>
    <row r="37" spans="18:151" s="128" customFormat="1" ht="12.95" customHeight="1" x14ac:dyDescent="0.2">
      <c r="R37" s="348"/>
      <c r="S37" s="192" t="s">
        <v>751</v>
      </c>
      <c r="T37" s="89">
        <v>23.4</v>
      </c>
      <c r="U37" s="89">
        <v>32</v>
      </c>
      <c r="V37" s="89">
        <v>98</v>
      </c>
      <c r="W37" s="89">
        <v>118.1</v>
      </c>
      <c r="X37" s="89">
        <v>158.9</v>
      </c>
      <c r="Y37" s="89">
        <v>156.6</v>
      </c>
      <c r="Z37" s="89">
        <v>87.1</v>
      </c>
      <c r="AA37" s="89">
        <v>62</v>
      </c>
      <c r="AB37" s="89">
        <v>30.4</v>
      </c>
      <c r="AC37" s="89">
        <v>49.9</v>
      </c>
      <c r="AD37" s="89">
        <v>47.7</v>
      </c>
      <c r="AE37" s="89">
        <v>150.19999999999999</v>
      </c>
      <c r="AF37" s="89">
        <v>111.3</v>
      </c>
      <c r="AG37" s="89">
        <v>154</v>
      </c>
      <c r="AH37" s="89">
        <v>241.4</v>
      </c>
      <c r="AI37" s="89">
        <v>163.4</v>
      </c>
      <c r="AJ37" s="89">
        <v>209.5</v>
      </c>
      <c r="AK37" s="89">
        <v>530.4</v>
      </c>
      <c r="AL37" s="89">
        <v>722.4</v>
      </c>
      <c r="AM37" s="89">
        <v>303.39999999999998</v>
      </c>
      <c r="AN37" s="89">
        <v>175.5</v>
      </c>
      <c r="AO37" s="89">
        <v>332.9</v>
      </c>
      <c r="AP37" s="89">
        <v>158.5</v>
      </c>
      <c r="AQ37" s="89">
        <v>253</v>
      </c>
      <c r="AR37" s="89">
        <v>89</v>
      </c>
      <c r="AS37" s="89">
        <v>63.7</v>
      </c>
      <c r="AT37" s="89">
        <v>142.80000000000001</v>
      </c>
      <c r="AU37" s="89">
        <v>402.2</v>
      </c>
      <c r="AV37" s="89">
        <v>498.4</v>
      </c>
      <c r="AW37" s="89">
        <v>458.4</v>
      </c>
      <c r="AX37" s="89">
        <v>465.1</v>
      </c>
      <c r="AY37" s="89">
        <v>744.9</v>
      </c>
      <c r="AZ37" s="89">
        <v>834.6</v>
      </c>
      <c r="BA37" s="89">
        <v>1709</v>
      </c>
      <c r="BB37" s="89">
        <v>1691.9</v>
      </c>
      <c r="BC37" s="89">
        <v>1759.3</v>
      </c>
      <c r="BD37" s="197"/>
      <c r="BE37" s="348"/>
      <c r="BF37" s="192" t="s">
        <v>781</v>
      </c>
      <c r="BG37" s="87">
        <v>36.9</v>
      </c>
      <c r="BH37" s="87">
        <v>333.7</v>
      </c>
      <c r="BI37" s="87">
        <v>100.9</v>
      </c>
      <c r="BJ37" s="87">
        <v>75.099999999999994</v>
      </c>
      <c r="BK37" s="87">
        <v>257.8</v>
      </c>
      <c r="BL37" s="87">
        <v>30.3</v>
      </c>
      <c r="BM37" s="87">
        <v>48.4</v>
      </c>
      <c r="BN37" s="87">
        <v>71.3</v>
      </c>
      <c r="BO37" s="87">
        <v>81.5</v>
      </c>
      <c r="BP37" s="165"/>
      <c r="BQ37" s="352"/>
      <c r="BR37" s="195" t="s">
        <v>368</v>
      </c>
      <c r="BS37" s="88">
        <v>13428.1</v>
      </c>
      <c r="BT37" s="88">
        <v>14711.8</v>
      </c>
      <c r="BU37" s="88">
        <v>16474.7</v>
      </c>
      <c r="BV37" s="88">
        <v>16672.400000000001</v>
      </c>
      <c r="BW37" s="88">
        <v>15456.3</v>
      </c>
      <c r="BX37" s="88">
        <v>13783</v>
      </c>
      <c r="BY37" s="88">
        <v>16728.5</v>
      </c>
      <c r="BZ37" s="88">
        <v>6455.1</v>
      </c>
      <c r="CA37" s="88">
        <v>8169</v>
      </c>
      <c r="CB37" s="88">
        <v>7727</v>
      </c>
      <c r="CC37" s="88">
        <v>8884.2000000000007</v>
      </c>
      <c r="CD37" s="88">
        <v>12268</v>
      </c>
      <c r="CE37" s="88">
        <v>14079.8</v>
      </c>
      <c r="CF37" s="88">
        <v>12446.9</v>
      </c>
      <c r="CG37" s="88">
        <v>17435.2</v>
      </c>
      <c r="CH37" s="88">
        <v>14401.2</v>
      </c>
      <c r="CI37" s="182">
        <v>28269.8</v>
      </c>
      <c r="CJ37" s="182">
        <v>16532.900000000001</v>
      </c>
      <c r="CK37" s="182">
        <v>28063.3</v>
      </c>
      <c r="CL37" s="182">
        <v>18914.3</v>
      </c>
      <c r="CM37" s="182">
        <v>30826.3</v>
      </c>
      <c r="CN37" s="182">
        <v>29082.6</v>
      </c>
      <c r="CO37" s="182">
        <v>38764.5</v>
      </c>
      <c r="CP37" s="182">
        <v>37349.599999999999</v>
      </c>
      <c r="CQ37" s="182">
        <v>44956.3</v>
      </c>
      <c r="CR37" s="182">
        <v>36461.4</v>
      </c>
      <c r="CS37" s="182">
        <v>48462.1</v>
      </c>
      <c r="CT37" s="182">
        <v>50943.1</v>
      </c>
      <c r="CU37" s="182">
        <v>57230.400000000001</v>
      </c>
      <c r="CV37" s="182">
        <v>48778.6</v>
      </c>
      <c r="CW37" s="182">
        <v>62848.4</v>
      </c>
      <c r="CX37" s="182">
        <v>69601.399999999994</v>
      </c>
      <c r="CY37" s="182">
        <v>85336</v>
      </c>
      <c r="CZ37" s="182">
        <v>53216.4</v>
      </c>
      <c r="DA37" s="182">
        <v>61317.9</v>
      </c>
      <c r="DB37" s="182">
        <v>61450</v>
      </c>
      <c r="DC37" s="182">
        <v>110917.6</v>
      </c>
      <c r="DD37" s="182">
        <v>130845.1</v>
      </c>
      <c r="DE37" s="182">
        <v>127562.9</v>
      </c>
      <c r="DF37" s="182">
        <v>141566</v>
      </c>
      <c r="DG37" s="182">
        <v>147990.20000000001</v>
      </c>
      <c r="DH37" s="88">
        <v>110689.3</v>
      </c>
      <c r="DI37" s="182">
        <v>103739.9</v>
      </c>
      <c r="DJ37" s="88">
        <v>72350.100000000006</v>
      </c>
      <c r="DK37" s="182">
        <v>100566.8</v>
      </c>
      <c r="DL37" s="182">
        <v>99442</v>
      </c>
      <c r="DM37" s="665">
        <v>113316.5</v>
      </c>
      <c r="DN37" s="607">
        <v>118644</v>
      </c>
      <c r="DO37" s="607">
        <v>161268.1</v>
      </c>
      <c r="DP37" s="607">
        <v>151678.1</v>
      </c>
      <c r="DQ37" s="607">
        <v>166794.20000000001</v>
      </c>
      <c r="DR37" s="607">
        <v>174071.3</v>
      </c>
      <c r="DS37" s="607">
        <v>191977.1</v>
      </c>
      <c r="DT37" s="607">
        <v>196116.1</v>
      </c>
      <c r="DU37" s="88">
        <v>361525.8</v>
      </c>
      <c r="DV37" s="88">
        <v>264894.7</v>
      </c>
      <c r="DW37" s="189">
        <v>339450</v>
      </c>
      <c r="DX37" s="189">
        <v>298234.2</v>
      </c>
      <c r="DY37" s="189">
        <v>335710.2</v>
      </c>
      <c r="DZ37" s="189">
        <v>297112.3</v>
      </c>
      <c r="EA37" s="189">
        <v>324779.40000000002</v>
      </c>
      <c r="EB37" s="189">
        <v>313777.3</v>
      </c>
      <c r="EC37" s="189">
        <v>298533.88400000002</v>
      </c>
      <c r="ED37" s="189">
        <v>353567.60399999999</v>
      </c>
      <c r="EE37" s="189">
        <v>383978.12400000001</v>
      </c>
      <c r="EF37" s="189">
        <v>442193.43800000002</v>
      </c>
      <c r="EG37" s="189">
        <v>512672.20199999999</v>
      </c>
      <c r="EH37" s="189">
        <v>404202.45</v>
      </c>
      <c r="EI37" s="189">
        <v>403076.5</v>
      </c>
      <c r="EJ37" s="189">
        <v>464359.7</v>
      </c>
      <c r="EK37" s="189">
        <v>549274.35100000002</v>
      </c>
      <c r="EL37" s="189">
        <v>575181</v>
      </c>
      <c r="EM37" s="189">
        <v>630341.6</v>
      </c>
      <c r="EN37" s="189">
        <v>611092.4</v>
      </c>
      <c r="EP37" s="352"/>
      <c r="EQ37" s="195" t="s">
        <v>368</v>
      </c>
      <c r="ER37" s="189">
        <v>583676.53099999996</v>
      </c>
      <c r="ES37" s="189">
        <v>539424.99800000002</v>
      </c>
      <c r="ET37" s="189">
        <v>583138.25199999998</v>
      </c>
      <c r="EU37" s="189">
        <v>523251.58600000001</v>
      </c>
    </row>
    <row r="38" spans="18:151" s="128" customFormat="1" ht="12.95" customHeight="1" x14ac:dyDescent="0.2">
      <c r="R38" s="348"/>
      <c r="S38" s="192" t="s">
        <v>752</v>
      </c>
      <c r="T38" s="89">
        <v>90.5</v>
      </c>
      <c r="U38" s="89">
        <v>124.5</v>
      </c>
      <c r="V38" s="89">
        <v>82.1</v>
      </c>
      <c r="W38" s="89">
        <v>234.4</v>
      </c>
      <c r="X38" s="89">
        <v>212.7</v>
      </c>
      <c r="Y38" s="89">
        <v>170.5</v>
      </c>
      <c r="Z38" s="89">
        <v>141.6</v>
      </c>
      <c r="AA38" s="89">
        <v>308.89999999999998</v>
      </c>
      <c r="AB38" s="89">
        <v>290</v>
      </c>
      <c r="AC38" s="89">
        <v>555.70000000000005</v>
      </c>
      <c r="AD38" s="89">
        <v>581.79999999999995</v>
      </c>
      <c r="AE38" s="89">
        <v>597.9</v>
      </c>
      <c r="AF38" s="89">
        <v>459.3</v>
      </c>
      <c r="AG38" s="89">
        <v>406.4</v>
      </c>
      <c r="AH38" s="89">
        <v>361.1</v>
      </c>
      <c r="AI38" s="89">
        <v>269.39999999999998</v>
      </c>
      <c r="AJ38" s="89">
        <v>196.4</v>
      </c>
      <c r="AK38" s="89">
        <v>340.5</v>
      </c>
      <c r="AL38" s="89">
        <v>463.7</v>
      </c>
      <c r="AM38" s="89">
        <v>576.70000000000005</v>
      </c>
      <c r="AN38" s="89">
        <v>622.1</v>
      </c>
      <c r="AO38" s="89">
        <v>545.9</v>
      </c>
      <c r="AP38" s="89">
        <v>495.5</v>
      </c>
      <c r="AQ38" s="89">
        <v>537.79999999999995</v>
      </c>
      <c r="AR38" s="89">
        <v>369.9</v>
      </c>
      <c r="AS38" s="89">
        <v>429.6</v>
      </c>
      <c r="AT38" s="89">
        <v>640</v>
      </c>
      <c r="AU38" s="89">
        <v>606.5</v>
      </c>
      <c r="AV38" s="89">
        <v>783.2</v>
      </c>
      <c r="AW38" s="89">
        <v>679.9</v>
      </c>
      <c r="AX38" s="89">
        <v>775.5</v>
      </c>
      <c r="AY38" s="89">
        <v>1100.9000000000001</v>
      </c>
      <c r="AZ38" s="89">
        <v>1291.9000000000001</v>
      </c>
      <c r="BA38" s="89">
        <v>1528.6</v>
      </c>
      <c r="BB38" s="89">
        <v>1307.3</v>
      </c>
      <c r="BC38" s="89">
        <v>1175.8</v>
      </c>
      <c r="BD38" s="197"/>
      <c r="BE38" s="348"/>
      <c r="BF38" s="192" t="s">
        <v>782</v>
      </c>
      <c r="BG38" s="87">
        <v>293.2</v>
      </c>
      <c r="BH38" s="87">
        <v>236.2</v>
      </c>
      <c r="BI38" s="87">
        <v>210.7</v>
      </c>
      <c r="BJ38" s="87">
        <v>292.5</v>
      </c>
      <c r="BK38" s="87">
        <v>342.4</v>
      </c>
      <c r="BL38" s="87">
        <v>347</v>
      </c>
      <c r="BM38" s="87">
        <v>427</v>
      </c>
      <c r="BN38" s="87">
        <v>378.3</v>
      </c>
      <c r="BO38" s="87">
        <v>550.79999999999995</v>
      </c>
      <c r="BP38" s="165"/>
      <c r="BQ38" s="353"/>
      <c r="BR38" s="196" t="s">
        <v>369</v>
      </c>
      <c r="BS38" s="87">
        <v>4600.7</v>
      </c>
      <c r="BT38" s="87">
        <v>5318.1</v>
      </c>
      <c r="BU38" s="87">
        <v>5963.9</v>
      </c>
      <c r="BV38" s="87">
        <v>7118.8</v>
      </c>
      <c r="BW38" s="87">
        <v>6417.9</v>
      </c>
      <c r="BX38" s="87">
        <v>5120.6000000000004</v>
      </c>
      <c r="BY38" s="87">
        <v>5663.4</v>
      </c>
      <c r="BZ38" s="87">
        <v>1427.5</v>
      </c>
      <c r="CA38" s="87">
        <v>2590.1</v>
      </c>
      <c r="CB38" s="87">
        <v>1079.4000000000001</v>
      </c>
      <c r="CC38" s="87">
        <v>3823.2</v>
      </c>
      <c r="CD38" s="87">
        <v>4517.5</v>
      </c>
      <c r="CE38" s="87">
        <v>6623.2</v>
      </c>
      <c r="CF38" s="87">
        <v>4583.6000000000004</v>
      </c>
      <c r="CG38" s="87">
        <v>9644.6</v>
      </c>
      <c r="CH38" s="87">
        <v>5303.3</v>
      </c>
      <c r="CI38" s="89">
        <v>12755.7</v>
      </c>
      <c r="CJ38" s="89">
        <v>6088.3</v>
      </c>
      <c r="CK38" s="409">
        <f>11760.2+20</f>
        <v>11780.2</v>
      </c>
      <c r="CL38" s="89">
        <v>6965.3</v>
      </c>
      <c r="CM38" s="89">
        <v>13909.2</v>
      </c>
      <c r="CN38" s="89">
        <v>10609.4</v>
      </c>
      <c r="CO38" s="89">
        <v>18157.2</v>
      </c>
      <c r="CP38" s="89">
        <v>13816.3</v>
      </c>
      <c r="CQ38" s="89">
        <v>19841.3</v>
      </c>
      <c r="CR38" s="89">
        <v>13259.7</v>
      </c>
      <c r="CS38" s="89">
        <v>21464.9</v>
      </c>
      <c r="CT38" s="89">
        <v>20179.7</v>
      </c>
      <c r="CU38" s="89">
        <v>29513.7</v>
      </c>
      <c r="CV38" s="89">
        <v>16967.400000000001</v>
      </c>
      <c r="CW38" s="199">
        <v>30242.9</v>
      </c>
      <c r="CX38" s="199">
        <v>29926</v>
      </c>
      <c r="CY38" s="199">
        <v>39527.199999999997</v>
      </c>
      <c r="CZ38" s="199">
        <v>28187.5</v>
      </c>
      <c r="DA38" s="199">
        <v>38805.5</v>
      </c>
      <c r="DB38" s="199">
        <v>33168.199999999997</v>
      </c>
      <c r="DC38" s="199">
        <v>79048.3</v>
      </c>
      <c r="DD38" s="199">
        <v>99664</v>
      </c>
      <c r="DE38" s="89">
        <v>95213.9</v>
      </c>
      <c r="DF38" s="89">
        <v>103466.6</v>
      </c>
      <c r="DG38" s="89">
        <v>109272.2</v>
      </c>
      <c r="DH38" s="87">
        <v>59051.199999999997</v>
      </c>
      <c r="DI38" s="89">
        <v>54910.7</v>
      </c>
      <c r="DJ38" s="87">
        <v>26429.9</v>
      </c>
      <c r="DK38" s="89">
        <v>41895.5</v>
      </c>
      <c r="DL38" s="89">
        <v>32075.599999999999</v>
      </c>
      <c r="DM38" s="608">
        <v>41614.400000000001</v>
      </c>
      <c r="DN38" s="608">
        <v>36481</v>
      </c>
      <c r="DO38" s="608">
        <v>64063.6</v>
      </c>
      <c r="DP38" s="608">
        <v>47265.9</v>
      </c>
      <c r="DQ38" s="608">
        <v>61181.599999999999</v>
      </c>
      <c r="DR38" s="608">
        <v>62412.7</v>
      </c>
      <c r="DS38" s="608">
        <v>64990.2</v>
      </c>
      <c r="DT38" s="608">
        <v>71825.7</v>
      </c>
      <c r="DU38" s="87">
        <v>192293.9</v>
      </c>
      <c r="DV38" s="87">
        <v>64939.9</v>
      </c>
      <c r="DW38" s="74">
        <v>132340.70000000001</v>
      </c>
      <c r="DX38" s="74">
        <v>100806.1</v>
      </c>
      <c r="DY38" s="74">
        <v>104859.2</v>
      </c>
      <c r="DZ38" s="74">
        <v>68255.5</v>
      </c>
      <c r="EA38" s="74">
        <v>145360.70000000001</v>
      </c>
      <c r="EB38" s="74">
        <v>88745.5</v>
      </c>
      <c r="EC38" s="74">
        <v>99902.120999999999</v>
      </c>
      <c r="ED38" s="74">
        <v>93917.093999999997</v>
      </c>
      <c r="EE38" s="74">
        <v>110030.92600000001</v>
      </c>
      <c r="EF38" s="74">
        <v>170070.304</v>
      </c>
      <c r="EG38" s="74">
        <v>244959.78200000001</v>
      </c>
      <c r="EH38" s="74">
        <v>123032.505</v>
      </c>
      <c r="EI38" s="74">
        <v>104798.39999999999</v>
      </c>
      <c r="EJ38" s="74">
        <v>123359.1</v>
      </c>
      <c r="EK38" s="74">
        <v>125998.067</v>
      </c>
      <c r="EL38" s="74">
        <v>146439.9</v>
      </c>
      <c r="EM38" s="74">
        <v>159316.79999999999</v>
      </c>
      <c r="EN38" s="74">
        <v>77557.5</v>
      </c>
      <c r="EP38" s="353"/>
      <c r="EQ38" s="196" t="s">
        <v>369</v>
      </c>
      <c r="ER38" s="74">
        <v>156796.913</v>
      </c>
      <c r="ES38" s="74">
        <v>124412.337</v>
      </c>
      <c r="ET38" s="74">
        <v>160879.12100000001</v>
      </c>
      <c r="EU38" s="74">
        <v>123585.274</v>
      </c>
    </row>
    <row r="39" spans="18:151" s="128" customFormat="1" ht="12.95" customHeight="1" x14ac:dyDescent="0.2">
      <c r="R39" s="348"/>
      <c r="S39" s="192" t="s">
        <v>753</v>
      </c>
      <c r="T39" s="89">
        <v>1.7</v>
      </c>
      <c r="U39" s="89">
        <v>1.8</v>
      </c>
      <c r="V39" s="89">
        <v>1.5</v>
      </c>
      <c r="W39" s="89">
        <v>2</v>
      </c>
      <c r="X39" s="89">
        <v>0.9</v>
      </c>
      <c r="Y39" s="89">
        <v>3.1</v>
      </c>
      <c r="Z39" s="89">
        <v>2.5</v>
      </c>
      <c r="AA39" s="89">
        <v>2.9</v>
      </c>
      <c r="AB39" s="89">
        <v>3.3</v>
      </c>
      <c r="AC39" s="89">
        <v>5.0999999999999996</v>
      </c>
      <c r="AD39" s="89">
        <v>4.2</v>
      </c>
      <c r="AE39" s="89">
        <v>4.4000000000000004</v>
      </c>
      <c r="AF39" s="89">
        <v>3.7</v>
      </c>
      <c r="AG39" s="89">
        <v>9.6</v>
      </c>
      <c r="AH39" s="89">
        <v>9.6</v>
      </c>
      <c r="AI39" s="89">
        <v>9.1999999999999993</v>
      </c>
      <c r="AJ39" s="89">
        <v>8.1999999999999993</v>
      </c>
      <c r="AK39" s="89">
        <v>8.5</v>
      </c>
      <c r="AL39" s="89">
        <v>8</v>
      </c>
      <c r="AM39" s="89">
        <v>6.4</v>
      </c>
      <c r="AN39" s="89">
        <v>3</v>
      </c>
      <c r="AO39" s="89">
        <v>8.1999999999999993</v>
      </c>
      <c r="AP39" s="89">
        <v>27.9</v>
      </c>
      <c r="AQ39" s="89">
        <v>8.6999999999999993</v>
      </c>
      <c r="AR39" s="89">
        <v>5.3</v>
      </c>
      <c r="AS39" s="89">
        <v>8.4</v>
      </c>
      <c r="AT39" s="89">
        <v>8.8000000000000007</v>
      </c>
      <c r="AU39" s="89">
        <v>13.2</v>
      </c>
      <c r="AV39" s="89">
        <v>4.5999999999999996</v>
      </c>
      <c r="AW39" s="89">
        <v>3.4</v>
      </c>
      <c r="AX39" s="89">
        <v>4.2</v>
      </c>
      <c r="AY39" s="89">
        <v>2.9</v>
      </c>
      <c r="AZ39" s="89">
        <v>4.5</v>
      </c>
      <c r="BA39" s="89">
        <v>2</v>
      </c>
      <c r="BB39" s="89">
        <v>4.8</v>
      </c>
      <c r="BC39" s="89">
        <v>3.4</v>
      </c>
      <c r="BD39" s="29"/>
      <c r="BE39" s="348"/>
      <c r="BF39" s="191" t="s">
        <v>799</v>
      </c>
      <c r="BG39" s="87">
        <v>5868.9</v>
      </c>
      <c r="BH39" s="87">
        <v>6640.1</v>
      </c>
      <c r="BI39" s="87">
        <v>7103</v>
      </c>
      <c r="BJ39" s="87">
        <v>8033.3</v>
      </c>
      <c r="BK39" s="87">
        <v>8785.9</v>
      </c>
      <c r="BL39" s="87">
        <v>8439.4</v>
      </c>
      <c r="BM39" s="87">
        <v>10260</v>
      </c>
      <c r="BN39" s="87">
        <v>9403.7999999999993</v>
      </c>
      <c r="BO39" s="87">
        <v>11355.6</v>
      </c>
      <c r="BP39" s="131"/>
      <c r="BQ39" s="353"/>
      <c r="BR39" s="196" t="s">
        <v>370</v>
      </c>
      <c r="BS39" s="87">
        <v>2817.8</v>
      </c>
      <c r="BT39" s="87">
        <v>3137.8</v>
      </c>
      <c r="BU39" s="87">
        <v>3727.9</v>
      </c>
      <c r="BV39" s="87">
        <v>3504.4</v>
      </c>
      <c r="BW39" s="87">
        <v>3037.5</v>
      </c>
      <c r="BX39" s="87">
        <v>3473.6</v>
      </c>
      <c r="BY39" s="87">
        <v>5306.9</v>
      </c>
      <c r="BZ39" s="87">
        <v>2097.4</v>
      </c>
      <c r="CA39" s="87">
        <v>1644.7</v>
      </c>
      <c r="CB39" s="87">
        <v>1391.2</v>
      </c>
      <c r="CC39" s="87">
        <v>1015.6</v>
      </c>
      <c r="CD39" s="87">
        <v>3717.7</v>
      </c>
      <c r="CE39" s="87">
        <v>2896.9</v>
      </c>
      <c r="CF39" s="87">
        <v>3771.9</v>
      </c>
      <c r="CG39" s="87">
        <v>2787.4</v>
      </c>
      <c r="CH39" s="87">
        <v>4364.1000000000004</v>
      </c>
      <c r="CI39" s="89">
        <v>9284.4</v>
      </c>
      <c r="CJ39" s="89">
        <v>5010.1000000000004</v>
      </c>
      <c r="CK39" s="89">
        <v>7680.4</v>
      </c>
      <c r="CL39" s="89">
        <v>5731.8</v>
      </c>
      <c r="CM39" s="89">
        <v>10123.9</v>
      </c>
      <c r="CN39" s="89">
        <v>10173.799999999999</v>
      </c>
      <c r="CO39" s="89">
        <v>12020.8</v>
      </c>
      <c r="CP39" s="89">
        <v>13457.5</v>
      </c>
      <c r="CQ39" s="199">
        <v>15377.9</v>
      </c>
      <c r="CR39" s="199">
        <v>13392.6</v>
      </c>
      <c r="CS39" s="199">
        <v>15955.2</v>
      </c>
      <c r="CT39" s="199">
        <v>16870</v>
      </c>
      <c r="CU39" s="199">
        <v>13421.9</v>
      </c>
      <c r="CV39" s="199">
        <v>15680.5</v>
      </c>
      <c r="CW39" s="89">
        <v>10919.1</v>
      </c>
      <c r="CX39" s="89">
        <v>16071.9</v>
      </c>
      <c r="CY39" s="89">
        <v>16917.599999999999</v>
      </c>
      <c r="CZ39" s="89">
        <v>5236.3999999999996</v>
      </c>
      <c r="DA39" s="89">
        <v>3343.8</v>
      </c>
      <c r="DB39" s="89">
        <v>6511.2</v>
      </c>
      <c r="DC39" s="89">
        <v>5251.7</v>
      </c>
      <c r="DD39" s="89">
        <v>6438.1</v>
      </c>
      <c r="DE39" s="89">
        <v>6321.2</v>
      </c>
      <c r="DF39" s="89">
        <v>11790.9</v>
      </c>
      <c r="DG39" s="89">
        <v>13201.5</v>
      </c>
      <c r="DH39" s="87">
        <v>19317.099999999999</v>
      </c>
      <c r="DI39" s="89">
        <v>6916.4</v>
      </c>
      <c r="DJ39" s="87">
        <v>19131.900000000001</v>
      </c>
      <c r="DK39" s="89">
        <v>18291.599999999999</v>
      </c>
      <c r="DL39" s="89">
        <v>32319.599999999999</v>
      </c>
      <c r="DM39" s="608">
        <v>26205.5</v>
      </c>
      <c r="DN39" s="608">
        <v>43400.4</v>
      </c>
      <c r="DO39" s="608">
        <v>35780.300000000003</v>
      </c>
      <c r="DP39" s="608">
        <v>42296</v>
      </c>
      <c r="DQ39" s="608">
        <v>34033.5</v>
      </c>
      <c r="DR39" s="608">
        <v>38262.5</v>
      </c>
      <c r="DS39" s="608">
        <v>41256</v>
      </c>
      <c r="DT39" s="608">
        <v>40353.599999999999</v>
      </c>
      <c r="DU39" s="87">
        <v>89830.2</v>
      </c>
      <c r="DV39" s="87">
        <v>119123.3</v>
      </c>
      <c r="DW39" s="74">
        <v>107032.5</v>
      </c>
      <c r="DX39" s="74">
        <v>78751.3</v>
      </c>
      <c r="DY39" s="74">
        <v>89520.4</v>
      </c>
      <c r="DZ39" s="74">
        <v>115191.6</v>
      </c>
      <c r="EA39" s="74">
        <v>53377.9</v>
      </c>
      <c r="EB39" s="74">
        <v>96191.6</v>
      </c>
      <c r="EC39" s="74">
        <v>62211.453000000001</v>
      </c>
      <c r="ED39" s="74">
        <v>91004.563999999998</v>
      </c>
      <c r="EE39" s="74">
        <v>74122.816999999995</v>
      </c>
      <c r="EF39" s="74">
        <v>105870.56</v>
      </c>
      <c r="EG39" s="74">
        <v>78633.111999999994</v>
      </c>
      <c r="EH39" s="74">
        <v>87637.880999999994</v>
      </c>
      <c r="EI39" s="74">
        <v>71353.8</v>
      </c>
      <c r="EJ39" s="74">
        <v>75400</v>
      </c>
      <c r="EK39" s="74">
        <v>65862.358999999997</v>
      </c>
      <c r="EL39" s="74">
        <v>88554.8</v>
      </c>
      <c r="EM39" s="74">
        <v>83258</v>
      </c>
      <c r="EN39" s="74">
        <v>117499.3</v>
      </c>
      <c r="EP39" s="353"/>
      <c r="EQ39" s="196" t="s">
        <v>370</v>
      </c>
      <c r="ER39" s="74">
        <v>88997.35</v>
      </c>
      <c r="ES39" s="74">
        <v>108755.474</v>
      </c>
      <c r="ET39" s="74">
        <v>85093.774999999994</v>
      </c>
      <c r="EU39" s="74">
        <v>114044.93700000001</v>
      </c>
    </row>
    <row r="40" spans="18:151" s="128" customFormat="1" ht="12.95" customHeight="1" x14ac:dyDescent="0.2">
      <c r="R40" s="348"/>
      <c r="S40" s="192" t="s">
        <v>754</v>
      </c>
      <c r="T40" s="89">
        <v>2.9</v>
      </c>
      <c r="U40" s="89">
        <v>7.1</v>
      </c>
      <c r="V40" s="89">
        <v>3.9</v>
      </c>
      <c r="W40" s="89">
        <v>14.9</v>
      </c>
      <c r="X40" s="89">
        <v>2.9</v>
      </c>
      <c r="Y40" s="89">
        <v>9.4</v>
      </c>
      <c r="Z40" s="89">
        <v>3.1</v>
      </c>
      <c r="AA40" s="89">
        <v>31.4</v>
      </c>
      <c r="AB40" s="89">
        <v>6.3</v>
      </c>
      <c r="AC40" s="89">
        <v>13.1</v>
      </c>
      <c r="AD40" s="89">
        <v>8.6999999999999993</v>
      </c>
      <c r="AE40" s="89">
        <v>19.3</v>
      </c>
      <c r="AF40" s="89">
        <v>17.3</v>
      </c>
      <c r="AG40" s="89">
        <v>18.100000000000001</v>
      </c>
      <c r="AH40" s="89">
        <v>12.4</v>
      </c>
      <c r="AI40" s="89">
        <v>15.3</v>
      </c>
      <c r="AJ40" s="89">
        <v>14.4</v>
      </c>
      <c r="AK40" s="89">
        <v>16.600000000000001</v>
      </c>
      <c r="AL40" s="89">
        <v>8.4</v>
      </c>
      <c r="AM40" s="89">
        <v>8.6</v>
      </c>
      <c r="AN40" s="89">
        <v>58.3</v>
      </c>
      <c r="AO40" s="89">
        <v>16</v>
      </c>
      <c r="AP40" s="89">
        <v>58.7</v>
      </c>
      <c r="AQ40" s="89">
        <v>12.2</v>
      </c>
      <c r="AR40" s="89">
        <v>6.7</v>
      </c>
      <c r="AS40" s="89">
        <v>17.5</v>
      </c>
      <c r="AT40" s="89">
        <v>57.1</v>
      </c>
      <c r="AU40" s="89">
        <v>106.1</v>
      </c>
      <c r="AV40" s="89">
        <v>90.6</v>
      </c>
      <c r="AW40" s="89">
        <v>107.7</v>
      </c>
      <c r="AX40" s="89">
        <v>135.80000000000001</v>
      </c>
      <c r="AY40" s="89">
        <v>97.6</v>
      </c>
      <c r="AZ40" s="89">
        <v>7.7</v>
      </c>
      <c r="BA40" s="89">
        <v>9.6999999999999993</v>
      </c>
      <c r="BB40" s="89">
        <v>4.7</v>
      </c>
      <c r="BC40" s="89">
        <v>7.5</v>
      </c>
      <c r="BD40" s="29"/>
      <c r="BE40" s="348"/>
      <c r="BF40" s="192" t="s">
        <v>783</v>
      </c>
      <c r="BG40" s="87">
        <v>1144.8</v>
      </c>
      <c r="BH40" s="87">
        <v>1328.8</v>
      </c>
      <c r="BI40" s="87">
        <v>1453.9</v>
      </c>
      <c r="BJ40" s="87">
        <v>1574.8</v>
      </c>
      <c r="BK40" s="87">
        <v>1629.6</v>
      </c>
      <c r="BL40" s="87">
        <v>1488.3</v>
      </c>
      <c r="BM40" s="87">
        <v>1742.6</v>
      </c>
      <c r="BN40" s="87">
        <v>1530.6</v>
      </c>
      <c r="BO40" s="87">
        <v>2291.6</v>
      </c>
      <c r="BP40" s="131"/>
      <c r="BQ40" s="353"/>
      <c r="BR40" s="196" t="s">
        <v>371</v>
      </c>
      <c r="BS40" s="87">
        <v>400.1</v>
      </c>
      <c r="BT40" s="87">
        <v>266.5</v>
      </c>
      <c r="BU40" s="87">
        <v>359.6</v>
      </c>
      <c r="BV40" s="87">
        <v>276.8</v>
      </c>
      <c r="BW40" s="87">
        <v>416</v>
      </c>
      <c r="BX40" s="87">
        <v>266.5</v>
      </c>
      <c r="BY40" s="87">
        <v>259.89999999999998</v>
      </c>
      <c r="BZ40" s="87">
        <v>223.7</v>
      </c>
      <c r="CA40" s="87">
        <v>283.89999999999998</v>
      </c>
      <c r="CB40" s="87">
        <v>134.9</v>
      </c>
      <c r="CC40" s="87">
        <v>121.5</v>
      </c>
      <c r="CD40" s="87">
        <v>159.5</v>
      </c>
      <c r="CE40" s="87">
        <v>114.7</v>
      </c>
      <c r="CF40" s="87">
        <v>161.80000000000001</v>
      </c>
      <c r="CG40" s="87">
        <v>141.69999999999999</v>
      </c>
      <c r="CH40" s="87">
        <v>187.2</v>
      </c>
      <c r="CI40" s="89">
        <v>206.4</v>
      </c>
      <c r="CJ40" s="89">
        <v>214.9</v>
      </c>
      <c r="CK40" s="89">
        <v>1858.4</v>
      </c>
      <c r="CL40" s="89">
        <v>245.9</v>
      </c>
      <c r="CM40" s="89">
        <v>225.1</v>
      </c>
      <c r="CN40" s="89">
        <v>295.8</v>
      </c>
      <c r="CO40" s="89">
        <v>797.7</v>
      </c>
      <c r="CP40" s="89">
        <v>916</v>
      </c>
      <c r="CQ40" s="89">
        <v>526.79999999999995</v>
      </c>
      <c r="CR40" s="89">
        <v>378.2</v>
      </c>
      <c r="CS40" s="89">
        <v>722</v>
      </c>
      <c r="CT40" s="89">
        <v>927.3</v>
      </c>
      <c r="CU40" s="89">
        <v>865.6</v>
      </c>
      <c r="CV40" s="89">
        <v>292.89999999999998</v>
      </c>
      <c r="CW40" s="89">
        <v>344.3</v>
      </c>
      <c r="CX40" s="89">
        <v>531.1</v>
      </c>
      <c r="CY40" s="89">
        <v>806.5</v>
      </c>
      <c r="CZ40" s="89">
        <v>549.9</v>
      </c>
      <c r="DA40" s="89">
        <v>357.3</v>
      </c>
      <c r="DB40" s="89">
        <v>605.20000000000005</v>
      </c>
      <c r="DC40" s="89">
        <v>2186.8000000000002</v>
      </c>
      <c r="DD40" s="89">
        <v>1115.2</v>
      </c>
      <c r="DE40" s="89">
        <v>788.4</v>
      </c>
      <c r="DF40" s="89">
        <v>863</v>
      </c>
      <c r="DG40" s="89">
        <v>1506.5</v>
      </c>
      <c r="DH40" s="87">
        <v>1265.2</v>
      </c>
      <c r="DI40" s="89">
        <v>1175.9000000000001</v>
      </c>
      <c r="DJ40" s="87">
        <v>3814.2</v>
      </c>
      <c r="DK40" s="89">
        <v>1587.7</v>
      </c>
      <c r="DL40" s="89">
        <v>1932.8</v>
      </c>
      <c r="DM40" s="608">
        <v>3527.7</v>
      </c>
      <c r="DN40" s="608">
        <v>1677.9</v>
      </c>
      <c r="DO40" s="608">
        <v>1624</v>
      </c>
      <c r="DP40" s="608">
        <v>8260.1</v>
      </c>
      <c r="DQ40" s="608">
        <v>5742.5</v>
      </c>
      <c r="DR40" s="608">
        <v>6485.2</v>
      </c>
      <c r="DS40" s="608">
        <v>9337</v>
      </c>
      <c r="DT40" s="608">
        <v>1560.7</v>
      </c>
      <c r="DU40" s="87">
        <v>1651.7</v>
      </c>
      <c r="DV40" s="87">
        <v>3816.8</v>
      </c>
      <c r="DW40" s="74">
        <v>2745.9</v>
      </c>
      <c r="DX40" s="74">
        <v>30489.8</v>
      </c>
      <c r="DY40" s="74">
        <v>2324.1</v>
      </c>
      <c r="DZ40" s="74">
        <v>2810.5</v>
      </c>
      <c r="EA40" s="74">
        <v>4154.6000000000004</v>
      </c>
      <c r="EB40" s="74">
        <v>6295.9</v>
      </c>
      <c r="EC40" s="74">
        <v>6167.518</v>
      </c>
      <c r="ED40" s="74">
        <v>7975.8729999999996</v>
      </c>
      <c r="EE40" s="74">
        <v>8117.6890000000003</v>
      </c>
      <c r="EF40" s="74">
        <v>10456.761</v>
      </c>
      <c r="EG40" s="74">
        <v>10032.117</v>
      </c>
      <c r="EH40" s="74">
        <v>12563.195</v>
      </c>
      <c r="EI40" s="74">
        <v>11772.8</v>
      </c>
      <c r="EJ40" s="74">
        <v>8405.7999999999993</v>
      </c>
      <c r="EK40" s="74">
        <v>6202.1850000000004</v>
      </c>
      <c r="EL40" s="74">
        <v>9412.5</v>
      </c>
      <c r="EM40" s="74">
        <v>5935</v>
      </c>
      <c r="EN40" s="74">
        <v>7484.7</v>
      </c>
      <c r="EP40" s="353"/>
      <c r="EQ40" s="196" t="s">
        <v>371</v>
      </c>
      <c r="ER40" s="74">
        <v>10379.924999999999</v>
      </c>
      <c r="ES40" s="74">
        <v>9546.1319999999996</v>
      </c>
      <c r="ET40" s="74">
        <v>4744.1779999999999</v>
      </c>
      <c r="EU40" s="74">
        <v>5172.8379999999997</v>
      </c>
    </row>
    <row r="41" spans="18:151" s="128" customFormat="1" ht="12.95" customHeight="1" x14ac:dyDescent="0.2">
      <c r="R41" s="348"/>
      <c r="S41" s="192" t="s">
        <v>755</v>
      </c>
      <c r="T41" s="89">
        <v>11.7</v>
      </c>
      <c r="U41" s="89">
        <v>22.4</v>
      </c>
      <c r="V41" s="89">
        <v>17</v>
      </c>
      <c r="W41" s="89">
        <v>27.8</v>
      </c>
      <c r="X41" s="89">
        <v>23.5</v>
      </c>
      <c r="Y41" s="89">
        <v>37.700000000000003</v>
      </c>
      <c r="Z41" s="89">
        <v>23.4</v>
      </c>
      <c r="AA41" s="89">
        <v>53.8</v>
      </c>
      <c r="AB41" s="89">
        <v>32.799999999999997</v>
      </c>
      <c r="AC41" s="89">
        <v>40.5</v>
      </c>
      <c r="AD41" s="89">
        <v>34.5</v>
      </c>
      <c r="AE41" s="89">
        <v>80.3</v>
      </c>
      <c r="AF41" s="89">
        <v>44</v>
      </c>
      <c r="AG41" s="89">
        <v>58.8</v>
      </c>
      <c r="AH41" s="89">
        <v>58</v>
      </c>
      <c r="AI41" s="89">
        <v>61.4</v>
      </c>
      <c r="AJ41" s="89">
        <v>40</v>
      </c>
      <c r="AK41" s="89">
        <v>59.8</v>
      </c>
      <c r="AL41" s="89">
        <v>47.8</v>
      </c>
      <c r="AM41" s="89">
        <v>51.1</v>
      </c>
      <c r="AN41" s="89">
        <v>48.4</v>
      </c>
      <c r="AO41" s="89">
        <v>61.8</v>
      </c>
      <c r="AP41" s="89">
        <v>60.3</v>
      </c>
      <c r="AQ41" s="89">
        <v>62.3</v>
      </c>
      <c r="AR41" s="89">
        <v>33.1</v>
      </c>
      <c r="AS41" s="89">
        <v>40.200000000000003</v>
      </c>
      <c r="AT41" s="89">
        <v>151.1</v>
      </c>
      <c r="AU41" s="89">
        <v>44.1</v>
      </c>
      <c r="AV41" s="89">
        <v>27.7</v>
      </c>
      <c r="AW41" s="89">
        <v>134</v>
      </c>
      <c r="AX41" s="89">
        <v>162.6</v>
      </c>
      <c r="AY41" s="89">
        <v>288.7</v>
      </c>
      <c r="AZ41" s="89">
        <v>205.1</v>
      </c>
      <c r="BA41" s="89">
        <v>19.5</v>
      </c>
      <c r="BB41" s="89">
        <v>16.2</v>
      </c>
      <c r="BC41" s="89">
        <v>14</v>
      </c>
      <c r="BD41" s="29"/>
      <c r="BE41" s="348"/>
      <c r="BF41" s="192" t="s">
        <v>784</v>
      </c>
      <c r="BG41" s="87">
        <v>659.1</v>
      </c>
      <c r="BH41" s="87">
        <v>860.3</v>
      </c>
      <c r="BI41" s="87">
        <v>887.7</v>
      </c>
      <c r="BJ41" s="87">
        <v>1057.4000000000001</v>
      </c>
      <c r="BK41" s="87">
        <v>1072.2</v>
      </c>
      <c r="BL41" s="87">
        <v>970.5</v>
      </c>
      <c r="BM41" s="87">
        <v>1699.2</v>
      </c>
      <c r="BN41" s="87">
        <v>937.3</v>
      </c>
      <c r="BO41" s="87">
        <v>1152.4000000000001</v>
      </c>
      <c r="BP41" s="165"/>
      <c r="BQ41" s="353"/>
      <c r="BR41" s="159" t="s">
        <v>372</v>
      </c>
      <c r="BS41" s="87">
        <v>377.8</v>
      </c>
      <c r="BT41" s="87">
        <v>245.2</v>
      </c>
      <c r="BU41" s="87">
        <v>340</v>
      </c>
      <c r="BV41" s="87">
        <v>252</v>
      </c>
      <c r="BW41" s="87">
        <v>359.6</v>
      </c>
      <c r="BX41" s="87">
        <v>106</v>
      </c>
      <c r="BY41" s="87">
        <v>204.9</v>
      </c>
      <c r="BZ41" s="87">
        <v>125</v>
      </c>
      <c r="CA41" s="87">
        <v>209.8</v>
      </c>
      <c r="CB41" s="87">
        <v>84.8</v>
      </c>
      <c r="CC41" s="87">
        <v>81.099999999999994</v>
      </c>
      <c r="CD41" s="87">
        <v>93.6</v>
      </c>
      <c r="CE41" s="87">
        <v>64.5</v>
      </c>
      <c r="CF41" s="87">
        <v>94.9</v>
      </c>
      <c r="CG41" s="87">
        <v>96</v>
      </c>
      <c r="CH41" s="87">
        <v>109.8</v>
      </c>
      <c r="CI41" s="89">
        <v>152.69999999999999</v>
      </c>
      <c r="CJ41" s="89">
        <v>126</v>
      </c>
      <c r="CK41" s="89">
        <v>1702.5</v>
      </c>
      <c r="CL41" s="89">
        <v>144.1</v>
      </c>
      <c r="CM41" s="89">
        <v>166.5</v>
      </c>
      <c r="CN41" s="89">
        <v>237.3</v>
      </c>
      <c r="CO41" s="89">
        <v>698.9</v>
      </c>
      <c r="CP41" s="89">
        <v>807.1</v>
      </c>
      <c r="CQ41" s="89">
        <v>413.9</v>
      </c>
      <c r="CR41" s="89">
        <v>138.4</v>
      </c>
      <c r="CS41" s="89">
        <v>340.9</v>
      </c>
      <c r="CT41" s="89">
        <v>864.8</v>
      </c>
      <c r="CU41" s="89">
        <v>862.3</v>
      </c>
      <c r="CV41" s="89">
        <v>193.8</v>
      </c>
      <c r="CW41" s="89">
        <v>221</v>
      </c>
      <c r="CX41" s="89">
        <v>397.9</v>
      </c>
      <c r="CY41" s="89">
        <v>456.9</v>
      </c>
      <c r="CZ41" s="89">
        <v>396.9</v>
      </c>
      <c r="DA41" s="89">
        <v>311.60000000000002</v>
      </c>
      <c r="DB41" s="89">
        <v>508.7</v>
      </c>
      <c r="DC41" s="89">
        <v>1990.3</v>
      </c>
      <c r="DD41" s="89">
        <v>926.6</v>
      </c>
      <c r="DE41" s="89">
        <v>424.2</v>
      </c>
      <c r="DF41" s="89">
        <v>364.6</v>
      </c>
      <c r="DG41" s="89">
        <v>1295.5</v>
      </c>
      <c r="DH41" s="87">
        <v>1123.7</v>
      </c>
      <c r="DI41" s="89">
        <v>1048.0999999999999</v>
      </c>
      <c r="DJ41" s="87">
        <v>3639.5</v>
      </c>
      <c r="DK41" s="89">
        <v>834.4</v>
      </c>
      <c r="DL41" s="89">
        <v>1698.5</v>
      </c>
      <c r="DM41" s="608">
        <v>3288.5</v>
      </c>
      <c r="DN41" s="608">
        <v>1519</v>
      </c>
      <c r="DO41" s="608">
        <v>1173.4000000000001</v>
      </c>
      <c r="DP41" s="608">
        <v>8005.7</v>
      </c>
      <c r="DQ41" s="608">
        <v>5443.7</v>
      </c>
      <c r="DR41" s="608">
        <v>5407.8</v>
      </c>
      <c r="DS41" s="608">
        <v>9029.6</v>
      </c>
      <c r="DT41" s="608">
        <v>1426.7</v>
      </c>
      <c r="DU41" s="87">
        <v>1405.7</v>
      </c>
      <c r="DV41" s="87">
        <v>3572.1</v>
      </c>
      <c r="DW41" s="74">
        <v>2487.1999999999998</v>
      </c>
      <c r="DX41" s="74">
        <v>2444.3000000000002</v>
      </c>
      <c r="DY41" s="74">
        <v>1635.8</v>
      </c>
      <c r="DZ41" s="74">
        <v>2381.1</v>
      </c>
      <c r="EA41" s="74">
        <v>2383.6</v>
      </c>
      <c r="EB41" s="74">
        <v>4209.8</v>
      </c>
      <c r="EC41" s="74">
        <v>3005.67</v>
      </c>
      <c r="ED41" s="74">
        <v>5353.2259999999997</v>
      </c>
      <c r="EE41" s="74">
        <v>3598.3409999999999</v>
      </c>
      <c r="EF41" s="74">
        <v>4847.674</v>
      </c>
      <c r="EG41" s="74">
        <v>3502.1170000000002</v>
      </c>
      <c r="EH41" s="74">
        <v>6297.7280000000001</v>
      </c>
      <c r="EI41" s="74">
        <v>5893.4</v>
      </c>
      <c r="EJ41" s="74">
        <v>5043.3999999999996</v>
      </c>
      <c r="EK41" s="74">
        <v>4318.5770000000002</v>
      </c>
      <c r="EL41" s="74">
        <v>7993.7</v>
      </c>
      <c r="EM41" s="74">
        <v>4939.1000000000004</v>
      </c>
      <c r="EN41" s="74">
        <v>5840.7</v>
      </c>
      <c r="EP41" s="353"/>
      <c r="EQ41" s="159" t="s">
        <v>372</v>
      </c>
      <c r="ER41" s="74">
        <v>8957.5509999999995</v>
      </c>
      <c r="ES41" s="74">
        <v>8504.4719999999998</v>
      </c>
      <c r="ET41" s="74">
        <v>4018.7130000000002</v>
      </c>
      <c r="EU41" s="74">
        <v>4304.2169999999996</v>
      </c>
    </row>
    <row r="42" spans="18:151" s="128" customFormat="1" ht="12.95" customHeight="1" x14ac:dyDescent="0.2">
      <c r="R42" s="348"/>
      <c r="S42" s="192" t="s">
        <v>756</v>
      </c>
      <c r="T42" s="89">
        <v>9.6999999999999993</v>
      </c>
      <c r="U42" s="89">
        <v>18.399999999999999</v>
      </c>
      <c r="V42" s="89">
        <v>19.399999999999999</v>
      </c>
      <c r="W42" s="89">
        <v>23.8</v>
      </c>
      <c r="X42" s="89">
        <v>19.8</v>
      </c>
      <c r="Y42" s="89">
        <v>18.3</v>
      </c>
      <c r="Z42" s="89">
        <v>25.4</v>
      </c>
      <c r="AA42" s="89">
        <v>38.4</v>
      </c>
      <c r="AB42" s="89">
        <v>53.9</v>
      </c>
      <c r="AC42" s="89">
        <v>31.2</v>
      </c>
      <c r="AD42" s="89">
        <v>24.3</v>
      </c>
      <c r="AE42" s="89">
        <v>69</v>
      </c>
      <c r="AF42" s="89">
        <v>33.9</v>
      </c>
      <c r="AG42" s="89">
        <v>50.9</v>
      </c>
      <c r="AH42" s="89">
        <v>38.1</v>
      </c>
      <c r="AI42" s="89">
        <v>52.9</v>
      </c>
      <c r="AJ42" s="89">
        <v>80.400000000000006</v>
      </c>
      <c r="AK42" s="89">
        <v>105.4</v>
      </c>
      <c r="AL42" s="89">
        <v>69.400000000000006</v>
      </c>
      <c r="AM42" s="89">
        <v>80.900000000000006</v>
      </c>
      <c r="AN42" s="89">
        <v>57</v>
      </c>
      <c r="AO42" s="89">
        <v>67.7</v>
      </c>
      <c r="AP42" s="89">
        <v>73.599999999999994</v>
      </c>
      <c r="AQ42" s="89">
        <v>129.6</v>
      </c>
      <c r="AR42" s="89">
        <v>127.7</v>
      </c>
      <c r="AS42" s="89">
        <v>151.19999999999999</v>
      </c>
      <c r="AT42" s="89">
        <v>253.6</v>
      </c>
      <c r="AU42" s="89">
        <v>177.4</v>
      </c>
      <c r="AV42" s="89">
        <v>143.80000000000001</v>
      </c>
      <c r="AW42" s="89">
        <v>121.6</v>
      </c>
      <c r="AX42" s="89">
        <v>119.5</v>
      </c>
      <c r="AY42" s="89">
        <v>212.5</v>
      </c>
      <c r="AZ42" s="89">
        <v>427.4</v>
      </c>
      <c r="BA42" s="89">
        <v>644.4</v>
      </c>
      <c r="BB42" s="89">
        <v>633.5</v>
      </c>
      <c r="BC42" s="89">
        <v>663</v>
      </c>
      <c r="BD42" s="29"/>
      <c r="BE42" s="348"/>
      <c r="BF42" s="192" t="s">
        <v>785</v>
      </c>
      <c r="BG42" s="87">
        <v>182.4</v>
      </c>
      <c r="BH42" s="87">
        <v>205.3</v>
      </c>
      <c r="BI42" s="87">
        <v>224.2</v>
      </c>
      <c r="BJ42" s="87">
        <v>164.2</v>
      </c>
      <c r="BK42" s="87">
        <v>238.7</v>
      </c>
      <c r="BL42" s="87">
        <v>316.39999999999998</v>
      </c>
      <c r="BM42" s="87">
        <v>388.6</v>
      </c>
      <c r="BN42" s="87">
        <v>394</v>
      </c>
      <c r="BO42" s="87">
        <v>344.6</v>
      </c>
      <c r="BP42" s="165"/>
      <c r="BQ42" s="353"/>
      <c r="BR42" s="159" t="s">
        <v>373</v>
      </c>
      <c r="BS42" s="87">
        <v>22.3</v>
      </c>
      <c r="BT42" s="87">
        <v>21.3</v>
      </c>
      <c r="BU42" s="87">
        <v>19.7</v>
      </c>
      <c r="BV42" s="87">
        <v>24.8</v>
      </c>
      <c r="BW42" s="87">
        <v>56.4</v>
      </c>
      <c r="BX42" s="87">
        <v>160.5</v>
      </c>
      <c r="BY42" s="87">
        <v>54.9</v>
      </c>
      <c r="BZ42" s="87">
        <v>98.8</v>
      </c>
      <c r="CA42" s="87">
        <v>74.2</v>
      </c>
      <c r="CB42" s="87">
        <v>50.1</v>
      </c>
      <c r="CC42" s="87">
        <v>40.4</v>
      </c>
      <c r="CD42" s="87">
        <v>66</v>
      </c>
      <c r="CE42" s="87">
        <v>50.2</v>
      </c>
      <c r="CF42" s="87">
        <v>66.900000000000006</v>
      </c>
      <c r="CG42" s="87">
        <v>45.8</v>
      </c>
      <c r="CH42" s="87">
        <v>77.400000000000006</v>
      </c>
      <c r="CI42" s="89">
        <v>53.6</v>
      </c>
      <c r="CJ42" s="89">
        <v>88.9</v>
      </c>
      <c r="CK42" s="89">
        <v>156</v>
      </c>
      <c r="CL42" s="89">
        <v>101.8</v>
      </c>
      <c r="CM42" s="89">
        <v>58.6</v>
      </c>
      <c r="CN42" s="89">
        <v>58.5</v>
      </c>
      <c r="CO42" s="89">
        <v>98.8</v>
      </c>
      <c r="CP42" s="89">
        <v>108.8</v>
      </c>
      <c r="CQ42" s="89">
        <v>112.9</v>
      </c>
      <c r="CR42" s="89">
        <v>239.7</v>
      </c>
      <c r="CS42" s="89">
        <v>381</v>
      </c>
      <c r="CT42" s="89">
        <v>62.5</v>
      </c>
      <c r="CU42" s="89">
        <v>3.4</v>
      </c>
      <c r="CV42" s="89">
        <v>99</v>
      </c>
      <c r="CW42" s="89">
        <v>123.3</v>
      </c>
      <c r="CX42" s="89">
        <v>133.19999999999999</v>
      </c>
      <c r="CY42" s="89">
        <v>349.6</v>
      </c>
      <c r="CZ42" s="89">
        <v>153</v>
      </c>
      <c r="DA42" s="89">
        <v>45.7</v>
      </c>
      <c r="DB42" s="89">
        <v>96.6</v>
      </c>
      <c r="DC42" s="89">
        <v>196.5</v>
      </c>
      <c r="DD42" s="89">
        <v>188.6</v>
      </c>
      <c r="DE42" s="89">
        <v>364.2</v>
      </c>
      <c r="DF42" s="89">
        <v>498.4</v>
      </c>
      <c r="DG42" s="89">
        <v>211</v>
      </c>
      <c r="DH42" s="87">
        <v>141.5</v>
      </c>
      <c r="DI42" s="89">
        <v>127.8</v>
      </c>
      <c r="DJ42" s="87">
        <v>174.7</v>
      </c>
      <c r="DK42" s="89">
        <v>753.3</v>
      </c>
      <c r="DL42" s="89">
        <v>234.3</v>
      </c>
      <c r="DM42" s="608">
        <v>239.2</v>
      </c>
      <c r="DN42" s="608">
        <v>158.9</v>
      </c>
      <c r="DO42" s="608">
        <v>450.7</v>
      </c>
      <c r="DP42" s="608">
        <v>254.4</v>
      </c>
      <c r="DQ42" s="608">
        <v>298.7</v>
      </c>
      <c r="DR42" s="608">
        <v>1077.4000000000001</v>
      </c>
      <c r="DS42" s="608">
        <v>307.39999999999998</v>
      </c>
      <c r="DT42" s="608">
        <v>134</v>
      </c>
      <c r="DU42" s="87">
        <v>246</v>
      </c>
      <c r="DV42" s="87">
        <v>244.7</v>
      </c>
      <c r="DW42" s="74">
        <v>258.7</v>
      </c>
      <c r="DX42" s="74">
        <v>28045.4</v>
      </c>
      <c r="DY42" s="74">
        <v>688.3</v>
      </c>
      <c r="DZ42" s="74">
        <v>429.5</v>
      </c>
      <c r="EA42" s="74">
        <v>1771.1</v>
      </c>
      <c r="EB42" s="74">
        <v>2086.1</v>
      </c>
      <c r="EC42" s="74">
        <v>3161.848</v>
      </c>
      <c r="ED42" s="74">
        <v>2622.6469999999999</v>
      </c>
      <c r="EE42" s="74">
        <v>4519.348</v>
      </c>
      <c r="EF42" s="74">
        <v>5609.0870000000004</v>
      </c>
      <c r="EG42" s="74">
        <v>6530</v>
      </c>
      <c r="EH42" s="74">
        <v>6265.4669999999996</v>
      </c>
      <c r="EI42" s="74">
        <v>5879.4</v>
      </c>
      <c r="EJ42" s="74">
        <v>3362.5</v>
      </c>
      <c r="EK42" s="74">
        <v>1883.6079999999999</v>
      </c>
      <c r="EL42" s="74">
        <v>1418.8</v>
      </c>
      <c r="EM42" s="74">
        <v>995.9</v>
      </c>
      <c r="EN42" s="74">
        <v>1644</v>
      </c>
      <c r="EP42" s="353"/>
      <c r="EQ42" s="159" t="s">
        <v>373</v>
      </c>
      <c r="ER42" s="74">
        <v>1422.374</v>
      </c>
      <c r="ES42" s="74">
        <v>1041.6600000000001</v>
      </c>
      <c r="ET42" s="74">
        <v>725.46500000000003</v>
      </c>
      <c r="EU42" s="74">
        <v>868.62099999999998</v>
      </c>
    </row>
    <row r="43" spans="18:151" s="128" customFormat="1" ht="12.95" customHeight="1" x14ac:dyDescent="0.2">
      <c r="R43" s="348"/>
      <c r="S43" s="192" t="s">
        <v>757</v>
      </c>
      <c r="T43" s="89">
        <v>29.4</v>
      </c>
      <c r="U43" s="89">
        <v>52.5</v>
      </c>
      <c r="V43" s="89">
        <v>15.1</v>
      </c>
      <c r="W43" s="89">
        <v>22.3</v>
      </c>
      <c r="X43" s="89">
        <v>20.9</v>
      </c>
      <c r="Y43" s="89">
        <v>56.8</v>
      </c>
      <c r="Z43" s="89">
        <v>30.1</v>
      </c>
      <c r="AA43" s="89">
        <v>78.900000000000006</v>
      </c>
      <c r="AB43" s="89">
        <v>28</v>
      </c>
      <c r="AC43" s="89">
        <v>33.200000000000003</v>
      </c>
      <c r="AD43" s="89">
        <v>14.7</v>
      </c>
      <c r="AE43" s="89">
        <v>53</v>
      </c>
      <c r="AF43" s="89">
        <v>67.8</v>
      </c>
      <c r="AG43" s="89">
        <v>154.4</v>
      </c>
      <c r="AH43" s="89">
        <v>74.599999999999994</v>
      </c>
      <c r="AI43" s="89">
        <v>212.9</v>
      </c>
      <c r="AJ43" s="89">
        <v>83.9</v>
      </c>
      <c r="AK43" s="89">
        <v>72.900000000000006</v>
      </c>
      <c r="AL43" s="89">
        <v>133.30000000000001</v>
      </c>
      <c r="AM43" s="89">
        <v>440</v>
      </c>
      <c r="AN43" s="89">
        <v>309.39999999999998</v>
      </c>
      <c r="AO43" s="89">
        <v>412.7</v>
      </c>
      <c r="AP43" s="89">
        <v>235.8</v>
      </c>
      <c r="AQ43" s="89">
        <v>310.39999999999998</v>
      </c>
      <c r="AR43" s="89">
        <v>173.7</v>
      </c>
      <c r="AS43" s="89">
        <v>223.7</v>
      </c>
      <c r="AT43" s="89">
        <v>160</v>
      </c>
      <c r="AU43" s="89">
        <v>296.89999999999998</v>
      </c>
      <c r="AV43" s="89">
        <v>346.8</v>
      </c>
      <c r="AW43" s="89">
        <v>586.9</v>
      </c>
      <c r="AX43" s="89">
        <v>717.9</v>
      </c>
      <c r="AY43" s="89">
        <v>721.9</v>
      </c>
      <c r="AZ43" s="89">
        <v>653.70000000000005</v>
      </c>
      <c r="BA43" s="89">
        <v>1044.5</v>
      </c>
      <c r="BB43" s="89">
        <v>1171.7</v>
      </c>
      <c r="BC43" s="89">
        <v>1566.4</v>
      </c>
      <c r="BD43" s="197"/>
      <c r="BE43" s="348"/>
      <c r="BF43" s="192" t="s">
        <v>786</v>
      </c>
      <c r="BG43" s="87">
        <v>14.4</v>
      </c>
      <c r="BH43" s="87">
        <v>13.7</v>
      </c>
      <c r="BI43" s="87">
        <v>43.9</v>
      </c>
      <c r="BJ43" s="87">
        <v>18.899999999999999</v>
      </c>
      <c r="BK43" s="87">
        <v>13</v>
      </c>
      <c r="BL43" s="87">
        <v>14.5</v>
      </c>
      <c r="BM43" s="87">
        <v>10.8</v>
      </c>
      <c r="BN43" s="87">
        <v>9.9</v>
      </c>
      <c r="BO43" s="87">
        <v>24.8</v>
      </c>
      <c r="BP43" s="165"/>
      <c r="BQ43" s="353"/>
      <c r="BR43" s="196" t="s">
        <v>374</v>
      </c>
      <c r="BS43" s="87">
        <v>428.2</v>
      </c>
      <c r="BT43" s="87">
        <v>649.20000000000005</v>
      </c>
      <c r="BU43" s="87">
        <v>416.8</v>
      </c>
      <c r="BV43" s="87">
        <v>864.9</v>
      </c>
      <c r="BW43" s="87">
        <v>1063.0999999999999</v>
      </c>
      <c r="BX43" s="87">
        <v>1596.3</v>
      </c>
      <c r="BY43" s="87">
        <v>1773.6</v>
      </c>
      <c r="BZ43" s="87">
        <v>1210.4000000000001</v>
      </c>
      <c r="CA43" s="87">
        <v>1672.5</v>
      </c>
      <c r="CB43" s="87">
        <v>2023.7</v>
      </c>
      <c r="CC43" s="87">
        <v>1063.4000000000001</v>
      </c>
      <c r="CD43" s="87">
        <v>1498.4</v>
      </c>
      <c r="CE43" s="87">
        <v>1098.5</v>
      </c>
      <c r="CF43" s="87">
        <v>1520.2</v>
      </c>
      <c r="CG43" s="87">
        <v>1147.5</v>
      </c>
      <c r="CH43" s="87">
        <v>1758.8</v>
      </c>
      <c r="CI43" s="89">
        <v>2258.1</v>
      </c>
      <c r="CJ43" s="89">
        <v>2019.2</v>
      </c>
      <c r="CK43" s="89">
        <v>1300.0999999999999</v>
      </c>
      <c r="CL43" s="89">
        <v>2310</v>
      </c>
      <c r="CM43" s="89">
        <v>2462.3000000000002</v>
      </c>
      <c r="CN43" s="89">
        <v>2919.1</v>
      </c>
      <c r="CO43" s="89">
        <v>2739.3</v>
      </c>
      <c r="CP43" s="89">
        <v>3624</v>
      </c>
      <c r="CQ43" s="89">
        <v>3366.3</v>
      </c>
      <c r="CR43" s="89">
        <v>4221.8999999999996</v>
      </c>
      <c r="CS43" s="89">
        <v>4414.8999999999996</v>
      </c>
      <c r="CT43" s="89">
        <v>6289</v>
      </c>
      <c r="CU43" s="89">
        <v>6687.6</v>
      </c>
      <c r="CV43" s="89">
        <v>7739.9</v>
      </c>
      <c r="CW43" s="89">
        <v>8992.7999999999993</v>
      </c>
      <c r="CX43" s="89">
        <v>8781.4</v>
      </c>
      <c r="CY43" s="89">
        <v>10679.9</v>
      </c>
      <c r="CZ43" s="89">
        <v>7261.1</v>
      </c>
      <c r="DA43" s="89">
        <v>5255.9</v>
      </c>
      <c r="DB43" s="89">
        <v>5024.3999999999996</v>
      </c>
      <c r="DC43" s="89">
        <v>4963</v>
      </c>
      <c r="DD43" s="89">
        <v>4625.5</v>
      </c>
      <c r="DE43" s="89">
        <v>6463.4</v>
      </c>
      <c r="DF43" s="89">
        <v>8619.4</v>
      </c>
      <c r="DG43" s="89">
        <v>7803.2</v>
      </c>
      <c r="DH43" s="87">
        <v>11107.6</v>
      </c>
      <c r="DI43" s="89">
        <v>9530</v>
      </c>
      <c r="DJ43" s="87">
        <v>7680.1</v>
      </c>
      <c r="DK43" s="89">
        <v>8348.2999999999993</v>
      </c>
      <c r="DL43" s="89">
        <v>8276.2000000000007</v>
      </c>
      <c r="DM43" s="608">
        <v>8530.6</v>
      </c>
      <c r="DN43" s="608">
        <v>7729.9</v>
      </c>
      <c r="DO43" s="608">
        <v>10945.2</v>
      </c>
      <c r="DP43" s="608">
        <v>11107.1</v>
      </c>
      <c r="DQ43" s="608">
        <v>9903.7000000000007</v>
      </c>
      <c r="DR43" s="608">
        <v>10218.700000000001</v>
      </c>
      <c r="DS43" s="608">
        <v>8985</v>
      </c>
      <c r="DT43" s="608">
        <v>12452</v>
      </c>
      <c r="DU43" s="87">
        <v>9946.4</v>
      </c>
      <c r="DV43" s="87">
        <v>21032.9</v>
      </c>
      <c r="DW43" s="74">
        <v>14076.4</v>
      </c>
      <c r="DX43" s="74">
        <v>17370.7</v>
      </c>
      <c r="DY43" s="74">
        <v>17674.3</v>
      </c>
      <c r="DZ43" s="74">
        <v>20721.599999999999</v>
      </c>
      <c r="EA43" s="74">
        <v>21176.2</v>
      </c>
      <c r="EB43" s="74">
        <v>22040.1</v>
      </c>
      <c r="EC43" s="74">
        <v>17952.39</v>
      </c>
      <c r="ED43" s="74">
        <v>60572.86</v>
      </c>
      <c r="EE43" s="74">
        <v>58936.163999999997</v>
      </c>
      <c r="EF43" s="74">
        <v>31721.352999999999</v>
      </c>
      <c r="EG43" s="74">
        <v>25353.585999999999</v>
      </c>
      <c r="EH43" s="74">
        <v>30515.181</v>
      </c>
      <c r="EI43" s="74">
        <v>30774.400000000001</v>
      </c>
      <c r="EJ43" s="74">
        <v>31049</v>
      </c>
      <c r="EK43" s="74">
        <v>28819.758999999998</v>
      </c>
      <c r="EL43" s="74">
        <v>50682.3</v>
      </c>
      <c r="EM43" s="74">
        <v>50778.5</v>
      </c>
      <c r="EN43" s="74">
        <v>67065.2</v>
      </c>
      <c r="EP43" s="353"/>
      <c r="EQ43" s="196" t="s">
        <v>374</v>
      </c>
      <c r="ER43" s="74">
        <v>61742.156999999999</v>
      </c>
      <c r="ES43" s="74">
        <v>56817.459000000003</v>
      </c>
      <c r="ET43" s="74">
        <v>56287.428</v>
      </c>
      <c r="EU43" s="74">
        <v>76515.73</v>
      </c>
    </row>
    <row r="44" spans="18:151" s="128" customFormat="1" ht="12.95" customHeight="1" x14ac:dyDescent="0.2">
      <c r="R44" s="348"/>
      <c r="S44" s="192" t="s">
        <v>758</v>
      </c>
      <c r="T44" s="89">
        <v>1</v>
      </c>
      <c r="U44" s="89">
        <v>0.7</v>
      </c>
      <c r="V44" s="89">
        <v>10.4</v>
      </c>
      <c r="W44" s="89">
        <v>8.1</v>
      </c>
      <c r="X44" s="89">
        <v>9.3000000000000007</v>
      </c>
      <c r="Y44" s="89">
        <v>8.1</v>
      </c>
      <c r="Z44" s="89">
        <v>10.4</v>
      </c>
      <c r="AA44" s="89">
        <v>4.3</v>
      </c>
      <c r="AB44" s="89">
        <v>7.2</v>
      </c>
      <c r="AC44" s="89">
        <v>6.7</v>
      </c>
      <c r="AD44" s="89">
        <v>14.8</v>
      </c>
      <c r="AE44" s="89">
        <v>14.6</v>
      </c>
      <c r="AF44" s="89">
        <v>13.3</v>
      </c>
      <c r="AG44" s="89">
        <v>13.2</v>
      </c>
      <c r="AH44" s="89">
        <v>13.6</v>
      </c>
      <c r="AI44" s="89">
        <v>8.6999999999999993</v>
      </c>
      <c r="AJ44" s="89">
        <v>6.4</v>
      </c>
      <c r="AK44" s="89">
        <v>7.3</v>
      </c>
      <c r="AL44" s="89">
        <v>9.1999999999999993</v>
      </c>
      <c r="AM44" s="89">
        <v>7.6</v>
      </c>
      <c r="AN44" s="89">
        <v>9.3000000000000007</v>
      </c>
      <c r="AO44" s="89">
        <v>8</v>
      </c>
      <c r="AP44" s="89">
        <v>10.4</v>
      </c>
      <c r="AQ44" s="89">
        <v>8.3000000000000007</v>
      </c>
      <c r="AR44" s="89">
        <v>7.1</v>
      </c>
      <c r="AS44" s="89">
        <v>8.1</v>
      </c>
      <c r="AT44" s="89">
        <v>37.5</v>
      </c>
      <c r="AU44" s="89">
        <v>58.6</v>
      </c>
      <c r="AV44" s="89">
        <v>17.600000000000001</v>
      </c>
      <c r="AW44" s="89">
        <v>18.2</v>
      </c>
      <c r="AX44" s="89">
        <v>18.8</v>
      </c>
      <c r="AY44" s="89">
        <v>12.4</v>
      </c>
      <c r="AZ44" s="89">
        <v>11.5</v>
      </c>
      <c r="BA44" s="89">
        <v>15.6</v>
      </c>
      <c r="BB44" s="89">
        <v>13.1</v>
      </c>
      <c r="BC44" s="89">
        <v>13.8</v>
      </c>
      <c r="BD44" s="29"/>
      <c r="BE44" s="348"/>
      <c r="BF44" s="192" t="s">
        <v>787</v>
      </c>
      <c r="BG44" s="87">
        <v>188.6</v>
      </c>
      <c r="BH44" s="87">
        <v>223.6</v>
      </c>
      <c r="BI44" s="87">
        <v>299</v>
      </c>
      <c r="BJ44" s="87">
        <v>604.5</v>
      </c>
      <c r="BK44" s="87">
        <v>495.5</v>
      </c>
      <c r="BL44" s="87">
        <v>560.5</v>
      </c>
      <c r="BM44" s="87">
        <v>631.29999999999995</v>
      </c>
      <c r="BN44" s="87">
        <v>565.29999999999995</v>
      </c>
      <c r="BO44" s="87">
        <v>776.8</v>
      </c>
      <c r="BP44" s="131"/>
      <c r="BQ44" s="353"/>
      <c r="BR44" s="159" t="s">
        <v>372</v>
      </c>
      <c r="BS44" s="87">
        <v>202.9</v>
      </c>
      <c r="BT44" s="87">
        <v>227.1</v>
      </c>
      <c r="BU44" s="87">
        <v>204.6</v>
      </c>
      <c r="BV44" s="87">
        <v>280.2</v>
      </c>
      <c r="BW44" s="87">
        <v>416.2</v>
      </c>
      <c r="BX44" s="87">
        <v>949.8</v>
      </c>
      <c r="BY44" s="87">
        <v>681.4</v>
      </c>
      <c r="BZ44" s="87">
        <v>475.8</v>
      </c>
      <c r="CA44" s="87">
        <v>510.3</v>
      </c>
      <c r="CB44" s="87">
        <v>707.1</v>
      </c>
      <c r="CC44" s="87">
        <v>421.4</v>
      </c>
      <c r="CD44" s="87">
        <v>372.7</v>
      </c>
      <c r="CE44" s="87">
        <v>492.7</v>
      </c>
      <c r="CF44" s="87">
        <v>378.1</v>
      </c>
      <c r="CG44" s="87">
        <v>575</v>
      </c>
      <c r="CH44" s="87">
        <v>437.4</v>
      </c>
      <c r="CI44" s="89">
        <v>760.8</v>
      </c>
      <c r="CJ44" s="89">
        <v>502.2</v>
      </c>
      <c r="CK44" s="89">
        <v>865.7</v>
      </c>
      <c r="CL44" s="89">
        <v>574.5</v>
      </c>
      <c r="CM44" s="89">
        <v>829.6</v>
      </c>
      <c r="CN44" s="89">
        <v>1570.6</v>
      </c>
      <c r="CO44" s="89">
        <v>1009.3</v>
      </c>
      <c r="CP44" s="89">
        <v>1375.5</v>
      </c>
      <c r="CQ44" s="89">
        <v>1780.4</v>
      </c>
      <c r="CR44" s="89">
        <v>1637</v>
      </c>
      <c r="CS44" s="89">
        <v>2257.6999999999998</v>
      </c>
      <c r="CT44" s="89">
        <v>4176.3</v>
      </c>
      <c r="CU44" s="89">
        <v>5461.2</v>
      </c>
      <c r="CV44" s="89">
        <v>3848.1</v>
      </c>
      <c r="CW44" s="89">
        <v>5467.4</v>
      </c>
      <c r="CX44" s="89">
        <v>4862.3999999999996</v>
      </c>
      <c r="CY44" s="89">
        <v>8731.7999999999993</v>
      </c>
      <c r="CZ44" s="89">
        <v>3183.6</v>
      </c>
      <c r="DA44" s="89">
        <v>3249.4</v>
      </c>
      <c r="DB44" s="89">
        <v>3379.6</v>
      </c>
      <c r="DC44" s="89">
        <v>2835.3</v>
      </c>
      <c r="DD44" s="89">
        <v>2580.6</v>
      </c>
      <c r="DE44" s="89">
        <v>4635</v>
      </c>
      <c r="DF44" s="89">
        <v>7400.5</v>
      </c>
      <c r="DG44" s="89">
        <v>5915.5</v>
      </c>
      <c r="DH44" s="87">
        <v>6345.7</v>
      </c>
      <c r="DI44" s="89">
        <v>7325.6</v>
      </c>
      <c r="DJ44" s="87">
        <v>2632.6</v>
      </c>
      <c r="DK44" s="89">
        <v>4217.1000000000004</v>
      </c>
      <c r="DL44" s="89">
        <v>3314.7</v>
      </c>
      <c r="DM44" s="608">
        <v>4405.1000000000004</v>
      </c>
      <c r="DN44" s="608">
        <v>3579.9</v>
      </c>
      <c r="DO44" s="608">
        <v>5399.1</v>
      </c>
      <c r="DP44" s="608">
        <v>5310.3</v>
      </c>
      <c r="DQ44" s="608">
        <v>5951.2</v>
      </c>
      <c r="DR44" s="608">
        <v>5968.6</v>
      </c>
      <c r="DS44" s="608">
        <v>6666.1</v>
      </c>
      <c r="DT44" s="608">
        <v>8805.9</v>
      </c>
      <c r="DU44" s="87">
        <v>5857.4</v>
      </c>
      <c r="DV44" s="87">
        <v>16670.5</v>
      </c>
      <c r="DW44" s="74">
        <v>9127.6</v>
      </c>
      <c r="DX44" s="74">
        <v>10307.6</v>
      </c>
      <c r="DY44" s="74">
        <v>10540.4</v>
      </c>
      <c r="DZ44" s="74">
        <v>14959.1</v>
      </c>
      <c r="EA44" s="74">
        <v>13052.2</v>
      </c>
      <c r="EB44" s="74">
        <v>14743.2</v>
      </c>
      <c r="EC44" s="74">
        <v>11885.373</v>
      </c>
      <c r="ED44" s="74">
        <v>53404.824000000001</v>
      </c>
      <c r="EE44" s="74">
        <v>51111.754000000001</v>
      </c>
      <c r="EF44" s="74">
        <v>20051.357</v>
      </c>
      <c r="EG44" s="74">
        <v>16773.365000000002</v>
      </c>
      <c r="EH44" s="74">
        <v>20096.82</v>
      </c>
      <c r="EI44" s="74">
        <v>21295.9</v>
      </c>
      <c r="EJ44" s="74">
        <v>22340.2</v>
      </c>
      <c r="EK44" s="74">
        <v>15377.138999999999</v>
      </c>
      <c r="EL44" s="74">
        <v>34623.1</v>
      </c>
      <c r="EM44" s="74">
        <v>33113.599999999999</v>
      </c>
      <c r="EN44" s="74">
        <v>47007.9</v>
      </c>
      <c r="EP44" s="353"/>
      <c r="EQ44" s="159" t="s">
        <v>372</v>
      </c>
      <c r="ER44" s="74">
        <v>49271.245999999999</v>
      </c>
      <c r="ES44" s="74">
        <v>47130.525999999998</v>
      </c>
      <c r="ET44" s="74">
        <v>47645.15</v>
      </c>
      <c r="EU44" s="74">
        <v>63865.77</v>
      </c>
    </row>
    <row r="45" spans="18:151" s="128" customFormat="1" x14ac:dyDescent="0.2">
      <c r="R45" s="348"/>
      <c r="S45" s="192" t="s">
        <v>759</v>
      </c>
      <c r="T45" s="89">
        <v>64.5</v>
      </c>
      <c r="U45" s="89">
        <v>55</v>
      </c>
      <c r="V45" s="89">
        <v>68.599999999999994</v>
      </c>
      <c r="W45" s="89">
        <v>61.5</v>
      </c>
      <c r="X45" s="89">
        <v>68.400000000000006</v>
      </c>
      <c r="Y45" s="89">
        <v>96.2</v>
      </c>
      <c r="Z45" s="89">
        <v>91.8</v>
      </c>
      <c r="AA45" s="89">
        <v>108.2</v>
      </c>
      <c r="AB45" s="89">
        <v>128.19999999999999</v>
      </c>
      <c r="AC45" s="89">
        <v>118.1</v>
      </c>
      <c r="AD45" s="89">
        <v>147.4</v>
      </c>
      <c r="AE45" s="89">
        <v>168.7</v>
      </c>
      <c r="AF45" s="89">
        <v>147.69999999999999</v>
      </c>
      <c r="AG45" s="89">
        <v>159</v>
      </c>
      <c r="AH45" s="89">
        <v>220.2</v>
      </c>
      <c r="AI45" s="89">
        <v>372.4</v>
      </c>
      <c r="AJ45" s="89">
        <v>450.5</v>
      </c>
      <c r="AK45" s="89">
        <v>572.4</v>
      </c>
      <c r="AL45" s="89">
        <v>558.9</v>
      </c>
      <c r="AM45" s="89">
        <v>507.8</v>
      </c>
      <c r="AN45" s="89">
        <v>647.5</v>
      </c>
      <c r="AO45" s="89">
        <v>639.9</v>
      </c>
      <c r="AP45" s="89">
        <v>847.3</v>
      </c>
      <c r="AQ45" s="89">
        <v>866.2</v>
      </c>
      <c r="AR45" s="89">
        <v>770.9</v>
      </c>
      <c r="AS45" s="89">
        <v>736.9</v>
      </c>
      <c r="AT45" s="89">
        <v>616</v>
      </c>
      <c r="AU45" s="89">
        <v>634.70000000000005</v>
      </c>
      <c r="AV45" s="89">
        <v>889.7</v>
      </c>
      <c r="AW45" s="89">
        <v>995.2</v>
      </c>
      <c r="AX45" s="89">
        <v>674.4</v>
      </c>
      <c r="AY45" s="89">
        <v>694</v>
      </c>
      <c r="AZ45" s="89">
        <v>728.1</v>
      </c>
      <c r="BA45" s="89">
        <v>706</v>
      </c>
      <c r="BB45" s="89">
        <v>840.4</v>
      </c>
      <c r="BC45" s="89">
        <v>737.5</v>
      </c>
      <c r="BD45" s="29"/>
      <c r="BE45" s="348"/>
      <c r="BF45" s="192" t="s">
        <v>788</v>
      </c>
      <c r="BG45" s="87">
        <v>208.8</v>
      </c>
      <c r="BH45" s="87">
        <v>250.2</v>
      </c>
      <c r="BI45" s="87">
        <v>295.5</v>
      </c>
      <c r="BJ45" s="87">
        <v>247.3</v>
      </c>
      <c r="BK45" s="87">
        <v>197.6</v>
      </c>
      <c r="BL45" s="87">
        <v>240.6</v>
      </c>
      <c r="BM45" s="87">
        <v>244.9</v>
      </c>
      <c r="BN45" s="87">
        <v>301.5</v>
      </c>
      <c r="BO45" s="87">
        <v>372.9</v>
      </c>
      <c r="BP45" s="152"/>
      <c r="BQ45" s="353"/>
      <c r="BR45" s="159" t="s">
        <v>373</v>
      </c>
      <c r="BS45" s="87">
        <v>225.3</v>
      </c>
      <c r="BT45" s="87">
        <v>422.1</v>
      </c>
      <c r="BU45" s="87">
        <v>212.2</v>
      </c>
      <c r="BV45" s="87">
        <v>584.79999999999995</v>
      </c>
      <c r="BW45" s="87">
        <v>646.79999999999995</v>
      </c>
      <c r="BX45" s="87">
        <v>646.5</v>
      </c>
      <c r="BY45" s="87">
        <v>1092.2</v>
      </c>
      <c r="BZ45" s="87">
        <v>734.6</v>
      </c>
      <c r="CA45" s="87">
        <v>1162.3</v>
      </c>
      <c r="CB45" s="87">
        <v>1316.6</v>
      </c>
      <c r="CC45" s="87">
        <v>642</v>
      </c>
      <c r="CD45" s="87">
        <v>1125.7</v>
      </c>
      <c r="CE45" s="87">
        <v>605.79999999999995</v>
      </c>
      <c r="CF45" s="87">
        <v>1142.0999999999999</v>
      </c>
      <c r="CG45" s="87">
        <v>572.4</v>
      </c>
      <c r="CH45" s="87">
        <v>1321.4</v>
      </c>
      <c r="CI45" s="89">
        <v>1497.3</v>
      </c>
      <c r="CJ45" s="89">
        <v>1517</v>
      </c>
      <c r="CK45" s="89">
        <v>434.4</v>
      </c>
      <c r="CL45" s="89">
        <v>1735.5</v>
      </c>
      <c r="CM45" s="89">
        <v>1632.7</v>
      </c>
      <c r="CN45" s="89">
        <v>1348.5</v>
      </c>
      <c r="CO45" s="89">
        <v>1730.1</v>
      </c>
      <c r="CP45" s="89">
        <v>2248.4</v>
      </c>
      <c r="CQ45" s="89">
        <v>1585.9</v>
      </c>
      <c r="CR45" s="89">
        <v>2585</v>
      </c>
      <c r="CS45" s="89">
        <v>2157.1999999999998</v>
      </c>
      <c r="CT45" s="89">
        <v>2112.6</v>
      </c>
      <c r="CU45" s="89">
        <v>1226.4000000000001</v>
      </c>
      <c r="CV45" s="89">
        <v>3891.8</v>
      </c>
      <c r="CW45" s="89">
        <v>3525.3</v>
      </c>
      <c r="CX45" s="89">
        <v>3919</v>
      </c>
      <c r="CY45" s="89">
        <v>1948.1</v>
      </c>
      <c r="CZ45" s="89">
        <v>4077.6</v>
      </c>
      <c r="DA45" s="89">
        <v>2006.5</v>
      </c>
      <c r="DB45" s="89">
        <v>1644.8</v>
      </c>
      <c r="DC45" s="89">
        <v>2127.6999999999998</v>
      </c>
      <c r="DD45" s="89">
        <v>2044.9</v>
      </c>
      <c r="DE45" s="89">
        <v>1828.4</v>
      </c>
      <c r="DF45" s="89">
        <v>1218.9000000000001</v>
      </c>
      <c r="DG45" s="89">
        <v>1887.7</v>
      </c>
      <c r="DH45" s="87">
        <v>4761.8999999999996</v>
      </c>
      <c r="DI45" s="89">
        <v>2204.4</v>
      </c>
      <c r="DJ45" s="87">
        <v>5047.3999999999996</v>
      </c>
      <c r="DK45" s="89">
        <v>4131.1000000000004</v>
      </c>
      <c r="DL45" s="89">
        <v>4961.5</v>
      </c>
      <c r="DM45" s="608">
        <v>4125.5</v>
      </c>
      <c r="DN45" s="608">
        <v>4150</v>
      </c>
      <c r="DO45" s="608">
        <v>5546.1</v>
      </c>
      <c r="DP45" s="608">
        <v>5796.8</v>
      </c>
      <c r="DQ45" s="608">
        <v>3952.5</v>
      </c>
      <c r="DR45" s="608">
        <v>4250</v>
      </c>
      <c r="DS45" s="608">
        <v>2318.9</v>
      </c>
      <c r="DT45" s="608">
        <v>3646.1</v>
      </c>
      <c r="DU45" s="87">
        <v>4089</v>
      </c>
      <c r="DV45" s="87">
        <v>4362.3999999999996</v>
      </c>
      <c r="DW45" s="74">
        <v>4948.8</v>
      </c>
      <c r="DX45" s="74">
        <v>7063.1</v>
      </c>
      <c r="DY45" s="74">
        <v>7133.8</v>
      </c>
      <c r="DZ45" s="74">
        <v>5762.4</v>
      </c>
      <c r="EA45" s="74">
        <v>8124</v>
      </c>
      <c r="EB45" s="74">
        <v>7296.9</v>
      </c>
      <c r="EC45" s="74">
        <v>6067.0169999999998</v>
      </c>
      <c r="ED45" s="74">
        <v>7168.0360000000001</v>
      </c>
      <c r="EE45" s="74">
        <v>7824.41</v>
      </c>
      <c r="EF45" s="74">
        <v>11669.995999999999</v>
      </c>
      <c r="EG45" s="74">
        <v>8580.2209999999995</v>
      </c>
      <c r="EH45" s="74">
        <v>10418.361000000001</v>
      </c>
      <c r="EI45" s="74">
        <v>9478.6</v>
      </c>
      <c r="EJ45" s="74">
        <v>8708.7999999999993</v>
      </c>
      <c r="EK45" s="74">
        <v>13442.62</v>
      </c>
      <c r="EL45" s="74">
        <v>16059.2</v>
      </c>
      <c r="EM45" s="74">
        <v>17664.900000000001</v>
      </c>
      <c r="EN45" s="74">
        <v>20057.3</v>
      </c>
      <c r="EP45" s="353"/>
      <c r="EQ45" s="159" t="s">
        <v>373</v>
      </c>
      <c r="ER45" s="74">
        <v>12470.911</v>
      </c>
      <c r="ES45" s="74">
        <v>9686.9330000000009</v>
      </c>
      <c r="ET45" s="74">
        <v>8642.2780000000002</v>
      </c>
      <c r="EU45" s="74">
        <v>12649.96</v>
      </c>
    </row>
    <row r="46" spans="18:151" s="128" customFormat="1" ht="12.95" customHeight="1" x14ac:dyDescent="0.2">
      <c r="R46" s="346">
        <v>4</v>
      </c>
      <c r="S46" s="181" t="s">
        <v>723</v>
      </c>
      <c r="T46" s="182">
        <v>30.9</v>
      </c>
      <c r="U46" s="182">
        <v>34.5</v>
      </c>
      <c r="V46" s="182">
        <v>55</v>
      </c>
      <c r="W46" s="182">
        <v>36.5</v>
      </c>
      <c r="X46" s="182">
        <v>138.69999999999999</v>
      </c>
      <c r="Y46" s="182">
        <v>161.6</v>
      </c>
      <c r="Z46" s="182">
        <v>200.1</v>
      </c>
      <c r="AA46" s="182">
        <v>223.2</v>
      </c>
      <c r="AB46" s="182">
        <v>258.39999999999998</v>
      </c>
      <c r="AC46" s="182">
        <v>289.39999999999998</v>
      </c>
      <c r="AD46" s="182">
        <v>342.4</v>
      </c>
      <c r="AE46" s="182">
        <v>373.8</v>
      </c>
      <c r="AF46" s="182">
        <v>401.5</v>
      </c>
      <c r="AG46" s="182">
        <v>422.2</v>
      </c>
      <c r="AH46" s="182">
        <v>817.3</v>
      </c>
      <c r="AI46" s="182">
        <v>626</v>
      </c>
      <c r="AJ46" s="182">
        <v>664.4</v>
      </c>
      <c r="AK46" s="182">
        <v>750.4</v>
      </c>
      <c r="AL46" s="182">
        <v>771.6</v>
      </c>
      <c r="AM46" s="182">
        <v>736.5</v>
      </c>
      <c r="AN46" s="182">
        <v>761.9</v>
      </c>
      <c r="AO46" s="182">
        <v>776.9</v>
      </c>
      <c r="AP46" s="182">
        <v>656.3</v>
      </c>
      <c r="AQ46" s="182">
        <v>654.29999999999995</v>
      </c>
      <c r="AR46" s="182">
        <v>693.2</v>
      </c>
      <c r="AS46" s="182">
        <v>928.8</v>
      </c>
      <c r="AT46" s="182">
        <v>1118.5999999999999</v>
      </c>
      <c r="AU46" s="182">
        <v>1262.7</v>
      </c>
      <c r="AV46" s="182">
        <v>1248.0999999999999</v>
      </c>
      <c r="AW46" s="182">
        <v>1344.1</v>
      </c>
      <c r="AX46" s="182">
        <v>1086.3</v>
      </c>
      <c r="AY46" s="182">
        <v>1418.1</v>
      </c>
      <c r="AZ46" s="182">
        <v>1671.2</v>
      </c>
      <c r="BA46" s="182">
        <v>1699.2</v>
      </c>
      <c r="BB46" s="182">
        <v>2120.4</v>
      </c>
      <c r="BC46" s="182">
        <v>2276</v>
      </c>
      <c r="BD46" s="197"/>
      <c r="BE46" s="348"/>
      <c r="BF46" s="192" t="s">
        <v>789</v>
      </c>
      <c r="BG46" s="87">
        <v>450.3</v>
      </c>
      <c r="BH46" s="87">
        <v>702.5</v>
      </c>
      <c r="BI46" s="87">
        <v>671</v>
      </c>
      <c r="BJ46" s="87">
        <v>566.20000000000005</v>
      </c>
      <c r="BK46" s="87">
        <v>295.89999999999998</v>
      </c>
      <c r="BL46" s="87">
        <v>219.4</v>
      </c>
      <c r="BM46" s="87">
        <v>273.89999999999998</v>
      </c>
      <c r="BN46" s="87">
        <v>120.8</v>
      </c>
      <c r="BO46" s="87">
        <v>179.5</v>
      </c>
      <c r="BQ46" s="354"/>
      <c r="BR46" s="196" t="s">
        <v>375</v>
      </c>
      <c r="BS46" s="87">
        <v>4175.6000000000004</v>
      </c>
      <c r="BT46" s="87">
        <v>4522.2</v>
      </c>
      <c r="BU46" s="87">
        <v>5197.3</v>
      </c>
      <c r="BV46" s="87">
        <v>3804.8</v>
      </c>
      <c r="BW46" s="87">
        <v>3373.9</v>
      </c>
      <c r="BX46" s="87">
        <v>2228.3000000000002</v>
      </c>
      <c r="BY46" s="87">
        <v>2706.8</v>
      </c>
      <c r="BZ46" s="87">
        <v>576.9</v>
      </c>
      <c r="CA46" s="87">
        <v>969.2</v>
      </c>
      <c r="CB46" s="87">
        <v>1985.4</v>
      </c>
      <c r="CC46" s="87">
        <v>1677.4</v>
      </c>
      <c r="CD46" s="87">
        <v>817.1</v>
      </c>
      <c r="CE46" s="87">
        <v>1630.2</v>
      </c>
      <c r="CF46" s="87">
        <v>829.1</v>
      </c>
      <c r="CG46" s="87">
        <v>1893.4</v>
      </c>
      <c r="CH46" s="87">
        <v>959.3</v>
      </c>
      <c r="CI46" s="89">
        <v>1852.9</v>
      </c>
      <c r="CJ46" s="89">
        <v>1101.3</v>
      </c>
      <c r="CK46" s="89">
        <v>3454.5</v>
      </c>
      <c r="CL46" s="89">
        <v>1259.9000000000001</v>
      </c>
      <c r="CM46" s="89">
        <v>2020.5</v>
      </c>
      <c r="CN46" s="89">
        <v>2164.9</v>
      </c>
      <c r="CO46" s="89">
        <v>2049.9</v>
      </c>
      <c r="CP46" s="89">
        <v>2078.9</v>
      </c>
      <c r="CQ46" s="89">
        <v>2539.4</v>
      </c>
      <c r="CR46" s="89">
        <v>2288</v>
      </c>
      <c r="CS46" s="89">
        <v>3008</v>
      </c>
      <c r="CT46" s="89">
        <v>3161.3</v>
      </c>
      <c r="CU46" s="89">
        <v>3729.8</v>
      </c>
      <c r="CV46" s="89">
        <v>4429.8999999999996</v>
      </c>
      <c r="CW46" s="89">
        <v>7957.2</v>
      </c>
      <c r="CX46" s="89">
        <v>6784.5</v>
      </c>
      <c r="CY46" s="89">
        <v>10487.5</v>
      </c>
      <c r="CZ46" s="89">
        <v>5635.9</v>
      </c>
      <c r="DA46" s="89">
        <v>8776.2000000000007</v>
      </c>
      <c r="DB46" s="89">
        <v>8569.4</v>
      </c>
      <c r="DC46" s="89">
        <v>11877.6</v>
      </c>
      <c r="DD46" s="89">
        <v>11297.9</v>
      </c>
      <c r="DE46" s="89">
        <v>11737.3</v>
      </c>
      <c r="DF46" s="89">
        <v>12044.7</v>
      </c>
      <c r="DG46" s="89">
        <v>11748.2</v>
      </c>
      <c r="DH46" s="87">
        <v>11552.3</v>
      </c>
      <c r="DI46" s="89">
        <v>19447.8</v>
      </c>
      <c r="DJ46" s="87">
        <v>8332</v>
      </c>
      <c r="DK46" s="89">
        <v>21467</v>
      </c>
      <c r="DL46" s="89">
        <v>16179.1</v>
      </c>
      <c r="DM46" s="608">
        <v>23731.9</v>
      </c>
      <c r="DN46" s="608">
        <v>14900</v>
      </c>
      <c r="DO46" s="608">
        <v>37179.5</v>
      </c>
      <c r="DP46" s="608">
        <v>26635.1</v>
      </c>
      <c r="DQ46" s="608">
        <v>41348.1</v>
      </c>
      <c r="DR46" s="608">
        <v>34235.5</v>
      </c>
      <c r="DS46" s="608">
        <v>35406.699999999997</v>
      </c>
      <c r="DT46" s="608">
        <v>41047.199999999997</v>
      </c>
      <c r="DU46" s="87">
        <v>37648.199999999997</v>
      </c>
      <c r="DV46" s="87">
        <v>35018.5</v>
      </c>
      <c r="DW46" s="74">
        <v>49719.3</v>
      </c>
      <c r="DX46" s="74">
        <v>39481.5</v>
      </c>
      <c r="DY46" s="74">
        <v>83584.899999999994</v>
      </c>
      <c r="DZ46" s="74">
        <v>55670.6</v>
      </c>
      <c r="EA46" s="74">
        <v>69650</v>
      </c>
      <c r="EB46" s="74">
        <v>73410.5</v>
      </c>
      <c r="EC46" s="74">
        <v>78437.976999999999</v>
      </c>
      <c r="ED46" s="74">
        <v>64906.593000000001</v>
      </c>
      <c r="EE46" s="74">
        <v>106066.641</v>
      </c>
      <c r="EF46" s="74">
        <v>84964.638999999996</v>
      </c>
      <c r="EG46" s="74">
        <v>113177.69100000001</v>
      </c>
      <c r="EH46" s="74">
        <v>97241.713000000003</v>
      </c>
      <c r="EI46" s="74">
        <v>117537.1</v>
      </c>
      <c r="EJ46" s="74">
        <v>105697.60000000001</v>
      </c>
      <c r="EK46" s="74">
        <v>215655.06299999999</v>
      </c>
      <c r="EL46" s="74">
        <v>178316.9</v>
      </c>
      <c r="EM46" s="74">
        <v>231756.7</v>
      </c>
      <c r="EN46" s="74">
        <v>266539.7</v>
      </c>
      <c r="EP46" s="354"/>
      <c r="EQ46" s="196" t="s">
        <v>375</v>
      </c>
      <c r="ER46" s="74">
        <v>171758.16200000001</v>
      </c>
      <c r="ES46" s="74">
        <v>141870.80600000001</v>
      </c>
      <c r="ET46" s="74">
        <v>170398.18100000001</v>
      </c>
      <c r="EU46" s="74">
        <v>119978.039</v>
      </c>
    </row>
    <row r="47" spans="18:151" s="128" customFormat="1" ht="12.95" customHeight="1" x14ac:dyDescent="0.2">
      <c r="R47" s="346">
        <v>5</v>
      </c>
      <c r="S47" s="181" t="s">
        <v>724</v>
      </c>
      <c r="T47" s="182">
        <v>31.2</v>
      </c>
      <c r="U47" s="182">
        <v>37.299999999999997</v>
      </c>
      <c r="V47" s="182">
        <v>41.4</v>
      </c>
      <c r="W47" s="182">
        <v>92</v>
      </c>
      <c r="X47" s="182">
        <v>106.2</v>
      </c>
      <c r="Y47" s="182">
        <v>132.30000000000001</v>
      </c>
      <c r="Z47" s="182">
        <v>157.1</v>
      </c>
      <c r="AA47" s="182">
        <v>186.7</v>
      </c>
      <c r="AB47" s="182">
        <v>220</v>
      </c>
      <c r="AC47" s="182">
        <v>272.89999999999998</v>
      </c>
      <c r="AD47" s="182">
        <v>311.3</v>
      </c>
      <c r="AE47" s="182">
        <v>346.2</v>
      </c>
      <c r="AF47" s="182">
        <v>425.7</v>
      </c>
      <c r="AG47" s="182">
        <v>543.5</v>
      </c>
      <c r="AH47" s="182">
        <v>620.70000000000005</v>
      </c>
      <c r="AI47" s="182">
        <v>776.8</v>
      </c>
      <c r="AJ47" s="182">
        <v>848.8</v>
      </c>
      <c r="AK47" s="182">
        <v>929.5</v>
      </c>
      <c r="AL47" s="182">
        <v>980.1</v>
      </c>
      <c r="AM47" s="182">
        <v>1046.8</v>
      </c>
      <c r="AN47" s="182">
        <v>1108.2</v>
      </c>
      <c r="AO47" s="182">
        <v>1162.5999999999999</v>
      </c>
      <c r="AP47" s="182">
        <v>1202</v>
      </c>
      <c r="AQ47" s="182">
        <v>1354.4</v>
      </c>
      <c r="AR47" s="182">
        <v>1394.5</v>
      </c>
      <c r="AS47" s="182">
        <v>1561.1</v>
      </c>
      <c r="AT47" s="182">
        <v>1623.5</v>
      </c>
      <c r="AU47" s="182">
        <v>1769.4</v>
      </c>
      <c r="AV47" s="182">
        <v>1949.3</v>
      </c>
      <c r="AW47" s="182">
        <v>2336.6</v>
      </c>
      <c r="AX47" s="182">
        <v>2115.4</v>
      </c>
      <c r="AY47" s="182">
        <v>2417.1999999999998</v>
      </c>
      <c r="AZ47" s="182">
        <v>3136.7</v>
      </c>
      <c r="BA47" s="182">
        <v>3618.9</v>
      </c>
      <c r="BB47" s="182">
        <v>3948.5</v>
      </c>
      <c r="BC47" s="182">
        <v>4639</v>
      </c>
      <c r="BD47" s="197"/>
      <c r="BE47" s="348"/>
      <c r="BF47" s="192" t="s">
        <v>790</v>
      </c>
      <c r="BG47" s="87">
        <v>145.69999999999999</v>
      </c>
      <c r="BH47" s="87">
        <v>201.3</v>
      </c>
      <c r="BI47" s="87">
        <v>225.1</v>
      </c>
      <c r="BJ47" s="87">
        <v>203.1</v>
      </c>
      <c r="BK47" s="87">
        <v>149.1</v>
      </c>
      <c r="BL47" s="87">
        <v>127.4</v>
      </c>
      <c r="BM47" s="87">
        <v>119.5</v>
      </c>
      <c r="BN47" s="87">
        <v>89.3</v>
      </c>
      <c r="BO47" s="87">
        <v>108.5</v>
      </c>
      <c r="BQ47" s="353"/>
      <c r="BR47" s="159" t="s">
        <v>372</v>
      </c>
      <c r="BS47" s="87">
        <v>4174.3</v>
      </c>
      <c r="BT47" s="87">
        <v>4521.7</v>
      </c>
      <c r="BU47" s="87">
        <v>5157</v>
      </c>
      <c r="BV47" s="87">
        <v>3769.7</v>
      </c>
      <c r="BW47" s="87">
        <v>3344.2</v>
      </c>
      <c r="BX47" s="87">
        <v>1983.8</v>
      </c>
      <c r="BY47" s="87">
        <v>2579</v>
      </c>
      <c r="BZ47" s="87">
        <v>448.4</v>
      </c>
      <c r="CA47" s="87">
        <v>527.4</v>
      </c>
      <c r="CB47" s="87">
        <v>1440.6</v>
      </c>
      <c r="CC47" s="87">
        <v>1325.5</v>
      </c>
      <c r="CD47" s="87">
        <v>670.3</v>
      </c>
      <c r="CE47" s="87">
        <v>1035.4000000000001</v>
      </c>
      <c r="CF47" s="87">
        <v>680.1</v>
      </c>
      <c r="CG47" s="87">
        <v>1719.8</v>
      </c>
      <c r="CH47" s="87">
        <v>786.9</v>
      </c>
      <c r="CI47" s="89">
        <v>1498.7</v>
      </c>
      <c r="CJ47" s="89">
        <v>903.4</v>
      </c>
      <c r="CK47" s="89">
        <v>988.9</v>
      </c>
      <c r="CL47" s="89">
        <v>1033.5</v>
      </c>
      <c r="CM47" s="89">
        <v>1634.2</v>
      </c>
      <c r="CN47" s="89">
        <v>1406.7</v>
      </c>
      <c r="CO47" s="89">
        <v>1356.2</v>
      </c>
      <c r="CP47" s="89">
        <v>1336</v>
      </c>
      <c r="CQ47" s="89">
        <v>1645.2</v>
      </c>
      <c r="CR47" s="89">
        <v>1650.9</v>
      </c>
      <c r="CS47" s="89">
        <v>1744</v>
      </c>
      <c r="CT47" s="89">
        <v>2464.6</v>
      </c>
      <c r="CU47" s="89">
        <v>3244</v>
      </c>
      <c r="CV47" s="89">
        <v>3018.6</v>
      </c>
      <c r="CW47" s="89">
        <v>5742</v>
      </c>
      <c r="CX47" s="89">
        <v>5972.6</v>
      </c>
      <c r="CY47" s="89">
        <v>9493.2999999999993</v>
      </c>
      <c r="CZ47" s="89">
        <v>5484.7</v>
      </c>
      <c r="DA47" s="89">
        <v>7359.4</v>
      </c>
      <c r="DB47" s="89">
        <v>7701</v>
      </c>
      <c r="DC47" s="89">
        <v>11120</v>
      </c>
      <c r="DD47" s="89">
        <v>10849.5</v>
      </c>
      <c r="DE47" s="89">
        <v>10868.1</v>
      </c>
      <c r="DF47" s="89">
        <v>11365</v>
      </c>
      <c r="DG47" s="89">
        <v>10719.8</v>
      </c>
      <c r="DH47" s="87">
        <v>10676.4</v>
      </c>
      <c r="DI47" s="89">
        <v>16606.8</v>
      </c>
      <c r="DJ47" s="87">
        <v>7710</v>
      </c>
      <c r="DK47" s="89">
        <v>20641.2</v>
      </c>
      <c r="DL47" s="89">
        <v>15440.7</v>
      </c>
      <c r="DM47" s="608">
        <v>21586.400000000001</v>
      </c>
      <c r="DN47" s="608">
        <v>13787.1</v>
      </c>
      <c r="DO47" s="608">
        <v>27400.6</v>
      </c>
      <c r="DP47" s="608">
        <v>25508.3</v>
      </c>
      <c r="DQ47" s="608">
        <v>35517</v>
      </c>
      <c r="DR47" s="608">
        <v>28235.599999999999</v>
      </c>
      <c r="DS47" s="608">
        <v>28226.2</v>
      </c>
      <c r="DT47" s="608">
        <v>31206.9</v>
      </c>
      <c r="DU47" s="87">
        <v>31723.9</v>
      </c>
      <c r="DV47" s="87">
        <v>28872.2</v>
      </c>
      <c r="DW47" s="74">
        <v>41223.199999999997</v>
      </c>
      <c r="DX47" s="74">
        <v>31051.1</v>
      </c>
      <c r="DY47" s="74">
        <v>68396.2</v>
      </c>
      <c r="DZ47" s="74">
        <v>49178.2</v>
      </c>
      <c r="EA47" s="74">
        <v>60937.1</v>
      </c>
      <c r="EB47" s="74">
        <v>62126.8</v>
      </c>
      <c r="EC47" s="74">
        <v>70062.782999999996</v>
      </c>
      <c r="ED47" s="74">
        <v>62007.438000000002</v>
      </c>
      <c r="EE47" s="74">
        <v>96456.775999999998</v>
      </c>
      <c r="EF47" s="74">
        <v>79769.991999999998</v>
      </c>
      <c r="EG47" s="74">
        <v>93796.277000000002</v>
      </c>
      <c r="EH47" s="74">
        <v>93191.652000000002</v>
      </c>
      <c r="EI47" s="74">
        <v>108534.39999999999</v>
      </c>
      <c r="EJ47" s="74">
        <v>102451.3</v>
      </c>
      <c r="EK47" s="74">
        <v>208924.31899999999</v>
      </c>
      <c r="EL47" s="74">
        <v>171850.8</v>
      </c>
      <c r="EM47" s="74">
        <v>228709</v>
      </c>
      <c r="EN47" s="74">
        <v>255896.1</v>
      </c>
      <c r="EP47" s="353"/>
      <c r="EQ47" s="159" t="s">
        <v>372</v>
      </c>
      <c r="ER47" s="74">
        <v>136013.32</v>
      </c>
      <c r="ES47" s="74">
        <v>116198.671</v>
      </c>
      <c r="ET47" s="74">
        <v>160822.383</v>
      </c>
      <c r="EU47" s="74">
        <v>101677.508</v>
      </c>
    </row>
    <row r="48" spans="18:151" s="128" customFormat="1" ht="12.95" customHeight="1" x14ac:dyDescent="0.2">
      <c r="R48" s="346">
        <v>6</v>
      </c>
      <c r="S48" s="181" t="s">
        <v>728</v>
      </c>
      <c r="T48" s="182">
        <v>31.6</v>
      </c>
      <c r="U48" s="182">
        <v>54.2</v>
      </c>
      <c r="V48" s="182">
        <v>51.8</v>
      </c>
      <c r="W48" s="182">
        <v>96.3</v>
      </c>
      <c r="X48" s="182">
        <v>64.400000000000006</v>
      </c>
      <c r="Y48" s="182">
        <v>91</v>
      </c>
      <c r="Z48" s="182">
        <v>107.5</v>
      </c>
      <c r="AA48" s="182">
        <v>132.80000000000001</v>
      </c>
      <c r="AB48" s="182">
        <v>136.30000000000001</v>
      </c>
      <c r="AC48" s="182">
        <v>172.1</v>
      </c>
      <c r="AD48" s="182">
        <v>237</v>
      </c>
      <c r="AE48" s="182">
        <v>257.89999999999998</v>
      </c>
      <c r="AF48" s="182">
        <v>273</v>
      </c>
      <c r="AG48" s="182">
        <v>286.5</v>
      </c>
      <c r="AH48" s="182">
        <v>359.7</v>
      </c>
      <c r="AI48" s="182">
        <v>455</v>
      </c>
      <c r="AJ48" s="182">
        <v>532.5</v>
      </c>
      <c r="AK48" s="182">
        <v>647.20000000000005</v>
      </c>
      <c r="AL48" s="182">
        <v>692.2</v>
      </c>
      <c r="AM48" s="182">
        <v>628.6</v>
      </c>
      <c r="AN48" s="182">
        <v>655.9</v>
      </c>
      <c r="AO48" s="182">
        <v>784.1</v>
      </c>
      <c r="AP48" s="182">
        <v>859.8</v>
      </c>
      <c r="AQ48" s="182">
        <v>592.20000000000005</v>
      </c>
      <c r="AR48" s="182">
        <v>578.70000000000005</v>
      </c>
      <c r="AS48" s="182">
        <v>556.9</v>
      </c>
      <c r="AT48" s="182">
        <v>518.5</v>
      </c>
      <c r="AU48" s="182">
        <v>518.70000000000005</v>
      </c>
      <c r="AV48" s="182">
        <v>515.20000000000005</v>
      </c>
      <c r="AW48" s="182">
        <v>390.5</v>
      </c>
      <c r="AX48" s="182">
        <v>432.5</v>
      </c>
      <c r="AY48" s="88">
        <v>502.9</v>
      </c>
      <c r="AZ48" s="88">
        <v>651.4</v>
      </c>
      <c r="BA48" s="88">
        <v>709.7</v>
      </c>
      <c r="BB48" s="88">
        <v>849.7</v>
      </c>
      <c r="BC48" s="88">
        <v>692</v>
      </c>
      <c r="BD48" s="118"/>
      <c r="BE48" s="348"/>
      <c r="BF48" s="192" t="s">
        <v>791</v>
      </c>
      <c r="BG48" s="87">
        <v>420.6</v>
      </c>
      <c r="BH48" s="87">
        <v>334.2</v>
      </c>
      <c r="BI48" s="87">
        <v>416.9</v>
      </c>
      <c r="BJ48" s="87">
        <v>452.2</v>
      </c>
      <c r="BK48" s="87">
        <v>538.1</v>
      </c>
      <c r="BL48" s="87">
        <v>366.8</v>
      </c>
      <c r="BM48" s="87">
        <v>334.7</v>
      </c>
      <c r="BN48" s="87">
        <v>341.3</v>
      </c>
      <c r="BO48" s="87">
        <v>294.10000000000002</v>
      </c>
      <c r="BQ48" s="353"/>
      <c r="BR48" s="159" t="s">
        <v>373</v>
      </c>
      <c r="BS48" s="87">
        <v>1.3</v>
      </c>
      <c r="BT48" s="87">
        <v>0.5</v>
      </c>
      <c r="BU48" s="87">
        <v>40.4</v>
      </c>
      <c r="BV48" s="87">
        <v>35.1</v>
      </c>
      <c r="BW48" s="87">
        <v>29.7</v>
      </c>
      <c r="BX48" s="87">
        <v>244.5</v>
      </c>
      <c r="BY48" s="87">
        <v>127.8</v>
      </c>
      <c r="BZ48" s="87">
        <v>128.5</v>
      </c>
      <c r="CA48" s="87">
        <v>441.8</v>
      </c>
      <c r="CB48" s="87">
        <v>544.79999999999995</v>
      </c>
      <c r="CC48" s="87">
        <v>351.9</v>
      </c>
      <c r="CD48" s="87">
        <v>146.80000000000001</v>
      </c>
      <c r="CE48" s="87">
        <v>594.70000000000005</v>
      </c>
      <c r="CF48" s="87">
        <v>149</v>
      </c>
      <c r="CG48" s="87">
        <v>173.6</v>
      </c>
      <c r="CH48" s="87">
        <v>172.4</v>
      </c>
      <c r="CI48" s="89">
        <v>354.2</v>
      </c>
      <c r="CJ48" s="89">
        <v>197.9</v>
      </c>
      <c r="CK48" s="89">
        <v>2465.6</v>
      </c>
      <c r="CL48" s="89">
        <v>226.4</v>
      </c>
      <c r="CM48" s="89">
        <v>386.3</v>
      </c>
      <c r="CN48" s="89">
        <v>758.1</v>
      </c>
      <c r="CO48" s="89">
        <v>693.6</v>
      </c>
      <c r="CP48" s="89">
        <v>742.8</v>
      </c>
      <c r="CQ48" s="89">
        <v>894.2</v>
      </c>
      <c r="CR48" s="89">
        <v>637.1</v>
      </c>
      <c r="CS48" s="89">
        <v>1264</v>
      </c>
      <c r="CT48" s="89">
        <v>696.7</v>
      </c>
      <c r="CU48" s="89">
        <v>485.8</v>
      </c>
      <c r="CV48" s="89">
        <v>1411.3</v>
      </c>
      <c r="CW48" s="89">
        <v>2215.1999999999998</v>
      </c>
      <c r="CX48" s="89">
        <v>811.9</v>
      </c>
      <c r="CY48" s="89">
        <v>994.2</v>
      </c>
      <c r="CZ48" s="89">
        <v>151.19999999999999</v>
      </c>
      <c r="DA48" s="89">
        <v>1416.8</v>
      </c>
      <c r="DB48" s="89">
        <v>868.4</v>
      </c>
      <c r="DC48" s="89">
        <v>757.6</v>
      </c>
      <c r="DD48" s="89">
        <v>448.3</v>
      </c>
      <c r="DE48" s="89">
        <v>869.2</v>
      </c>
      <c r="DF48" s="89">
        <v>679.8</v>
      </c>
      <c r="DG48" s="89">
        <v>1028.4000000000001</v>
      </c>
      <c r="DH48" s="87">
        <v>875.9</v>
      </c>
      <c r="DI48" s="89">
        <v>2840.9</v>
      </c>
      <c r="DJ48" s="87">
        <v>622</v>
      </c>
      <c r="DK48" s="89">
        <v>825.8</v>
      </c>
      <c r="DL48" s="89">
        <v>738.5</v>
      </c>
      <c r="DM48" s="608">
        <v>2145.5</v>
      </c>
      <c r="DN48" s="608">
        <v>1112.9000000000001</v>
      </c>
      <c r="DO48" s="608">
        <v>9778.9</v>
      </c>
      <c r="DP48" s="608">
        <v>1126.8</v>
      </c>
      <c r="DQ48" s="608">
        <v>5831.1</v>
      </c>
      <c r="DR48" s="608">
        <v>6000</v>
      </c>
      <c r="DS48" s="608">
        <v>7180.5</v>
      </c>
      <c r="DT48" s="608">
        <v>9840.2999999999993</v>
      </c>
      <c r="DU48" s="87">
        <v>5924.3</v>
      </c>
      <c r="DV48" s="87">
        <v>6146.3</v>
      </c>
      <c r="DW48" s="74">
        <v>8496.1</v>
      </c>
      <c r="DX48" s="74">
        <v>8430.4</v>
      </c>
      <c r="DY48" s="74">
        <v>15188.7</v>
      </c>
      <c r="DZ48" s="74">
        <v>6492.4</v>
      </c>
      <c r="EA48" s="74">
        <v>8712.9</v>
      </c>
      <c r="EB48" s="74">
        <v>11283.8</v>
      </c>
      <c r="EC48" s="74">
        <v>8375.1939999999995</v>
      </c>
      <c r="ED48" s="74">
        <v>2899.1550000000002</v>
      </c>
      <c r="EE48" s="74">
        <v>9609.8649999999998</v>
      </c>
      <c r="EF48" s="74">
        <v>5194.6469999999999</v>
      </c>
      <c r="EG48" s="74">
        <v>19381.414000000001</v>
      </c>
      <c r="EH48" s="74">
        <v>4050.0610000000001</v>
      </c>
      <c r="EI48" s="74">
        <v>9002.7000000000007</v>
      </c>
      <c r="EJ48" s="74">
        <v>3246.3</v>
      </c>
      <c r="EK48" s="74">
        <v>6730.7439999999997</v>
      </c>
      <c r="EL48" s="74">
        <v>6466.1</v>
      </c>
      <c r="EM48" s="74">
        <v>3047.7</v>
      </c>
      <c r="EN48" s="74">
        <v>10643.6</v>
      </c>
      <c r="EP48" s="353"/>
      <c r="EQ48" s="159" t="s">
        <v>373</v>
      </c>
      <c r="ER48" s="74">
        <v>35744.841999999997</v>
      </c>
      <c r="ES48" s="74">
        <v>25672.134999999998</v>
      </c>
      <c r="ET48" s="74">
        <v>9575.7980000000007</v>
      </c>
      <c r="EU48" s="74">
        <v>18300.530999999999</v>
      </c>
    </row>
    <row r="49" spans="18:151" s="128" customFormat="1" ht="12.95" customHeight="1" x14ac:dyDescent="0.2">
      <c r="R49" s="346">
        <v>7</v>
      </c>
      <c r="S49" s="181" t="s">
        <v>729</v>
      </c>
      <c r="T49" s="182">
        <v>187.8</v>
      </c>
      <c r="U49" s="182">
        <v>206.5</v>
      </c>
      <c r="V49" s="182">
        <v>189.6</v>
      </c>
      <c r="W49" s="182">
        <v>244.9</v>
      </c>
      <c r="X49" s="182">
        <v>313.3</v>
      </c>
      <c r="Y49" s="182">
        <v>395.7</v>
      </c>
      <c r="Z49" s="182">
        <v>458.7</v>
      </c>
      <c r="AA49" s="182">
        <v>520.1</v>
      </c>
      <c r="AB49" s="182">
        <v>547</v>
      </c>
      <c r="AC49" s="182">
        <v>768.3</v>
      </c>
      <c r="AD49" s="182">
        <v>1093</v>
      </c>
      <c r="AE49" s="182">
        <v>1159.8</v>
      </c>
      <c r="AF49" s="182">
        <v>1202.7</v>
      </c>
      <c r="AG49" s="182">
        <v>1362.5</v>
      </c>
      <c r="AH49" s="182">
        <v>1776.7</v>
      </c>
      <c r="AI49" s="182">
        <v>1918.9</v>
      </c>
      <c r="AJ49" s="182">
        <v>1867.6</v>
      </c>
      <c r="AK49" s="182">
        <v>1796.5</v>
      </c>
      <c r="AL49" s="182">
        <v>1700.3</v>
      </c>
      <c r="AM49" s="182">
        <v>1607.2</v>
      </c>
      <c r="AN49" s="182">
        <v>1865.6</v>
      </c>
      <c r="AO49" s="182">
        <v>2002.7</v>
      </c>
      <c r="AP49" s="182">
        <v>2280.5</v>
      </c>
      <c r="AQ49" s="182">
        <v>2332.4</v>
      </c>
      <c r="AR49" s="182">
        <v>2311.6</v>
      </c>
      <c r="AS49" s="182">
        <v>2590.4</v>
      </c>
      <c r="AT49" s="182">
        <v>2653.8</v>
      </c>
      <c r="AU49" s="182">
        <v>2787.2</v>
      </c>
      <c r="AV49" s="182">
        <v>3079.2</v>
      </c>
      <c r="AW49" s="182">
        <v>3361.3</v>
      </c>
      <c r="AX49" s="182">
        <v>2992</v>
      </c>
      <c r="AY49" s="182">
        <v>3514.8</v>
      </c>
      <c r="AZ49" s="182">
        <v>3833.5</v>
      </c>
      <c r="BA49" s="182">
        <v>3828.1</v>
      </c>
      <c r="BB49" s="182">
        <v>4777.7</v>
      </c>
      <c r="BC49" s="182">
        <v>4985</v>
      </c>
      <c r="BD49" s="197"/>
      <c r="BE49" s="348"/>
      <c r="BF49" s="192" t="s">
        <v>792</v>
      </c>
      <c r="BG49" s="87">
        <v>173.3</v>
      </c>
      <c r="BH49" s="87">
        <v>275.89999999999998</v>
      </c>
      <c r="BI49" s="87">
        <v>318.39999999999998</v>
      </c>
      <c r="BJ49" s="87">
        <v>328.1</v>
      </c>
      <c r="BK49" s="87">
        <v>496.2</v>
      </c>
      <c r="BL49" s="87">
        <v>509.9</v>
      </c>
      <c r="BM49" s="87">
        <v>647.20000000000005</v>
      </c>
      <c r="BN49" s="87">
        <v>707.8</v>
      </c>
      <c r="BO49" s="87">
        <v>613.4</v>
      </c>
      <c r="BQ49" s="353"/>
      <c r="BR49" s="196" t="s">
        <v>376</v>
      </c>
      <c r="BS49" s="87">
        <v>60.1</v>
      </c>
      <c r="BT49" s="87">
        <v>139.19999999999999</v>
      </c>
      <c r="BU49" s="87">
        <v>138.6</v>
      </c>
      <c r="BV49" s="87">
        <v>120.7</v>
      </c>
      <c r="BW49" s="87">
        <v>106.7</v>
      </c>
      <c r="BX49" s="87">
        <v>134.69999999999999</v>
      </c>
      <c r="BY49" s="87">
        <v>97.9</v>
      </c>
      <c r="BZ49" s="87">
        <v>103.9</v>
      </c>
      <c r="CA49" s="87">
        <v>79.099999999999994</v>
      </c>
      <c r="CB49" s="87">
        <v>145.1</v>
      </c>
      <c r="CC49" s="87">
        <v>166.2</v>
      </c>
      <c r="CD49" s="87">
        <v>352.8</v>
      </c>
      <c r="CE49" s="87">
        <v>327</v>
      </c>
      <c r="CF49" s="87">
        <v>357.9</v>
      </c>
      <c r="CG49" s="87">
        <v>476.6</v>
      </c>
      <c r="CH49" s="87">
        <v>414.2</v>
      </c>
      <c r="CI49" s="89">
        <v>390.4</v>
      </c>
      <c r="CJ49" s="89">
        <v>475.5</v>
      </c>
      <c r="CK49" s="89">
        <v>318.3</v>
      </c>
      <c r="CL49" s="89">
        <v>544</v>
      </c>
      <c r="CM49" s="89">
        <v>425.7</v>
      </c>
      <c r="CN49" s="89">
        <v>537.5</v>
      </c>
      <c r="CO49" s="89">
        <v>648.70000000000005</v>
      </c>
      <c r="CP49" s="89">
        <v>724.7</v>
      </c>
      <c r="CQ49" s="89">
        <v>325.7</v>
      </c>
      <c r="CR49" s="89">
        <v>576.29999999999995</v>
      </c>
      <c r="CS49" s="89">
        <v>566.5</v>
      </c>
      <c r="CT49" s="89">
        <v>855.4</v>
      </c>
      <c r="CU49" s="89">
        <v>902.7</v>
      </c>
      <c r="CV49" s="89">
        <v>949.2</v>
      </c>
      <c r="CW49" s="89">
        <v>953.7</v>
      </c>
      <c r="CX49" s="89">
        <v>3444</v>
      </c>
      <c r="CY49" s="89">
        <v>1185.7</v>
      </c>
      <c r="CZ49" s="89">
        <v>1146.2</v>
      </c>
      <c r="DA49" s="89">
        <v>1072.0999999999999</v>
      </c>
      <c r="DB49" s="89">
        <v>2556.5</v>
      </c>
      <c r="DC49" s="89">
        <v>2183.9</v>
      </c>
      <c r="DD49" s="89">
        <v>2476</v>
      </c>
      <c r="DE49" s="89">
        <v>1186.9000000000001</v>
      </c>
      <c r="DF49" s="89">
        <v>1044.7</v>
      </c>
      <c r="DG49" s="89">
        <v>625.79999999999995</v>
      </c>
      <c r="DH49" s="87">
        <v>722.5</v>
      </c>
      <c r="DI49" s="89">
        <v>1296.5</v>
      </c>
      <c r="DJ49" s="87">
        <v>1519.1</v>
      </c>
      <c r="DK49" s="89">
        <v>1484.6</v>
      </c>
      <c r="DL49" s="89">
        <v>1580.4</v>
      </c>
      <c r="DM49" s="608">
        <v>2068.9</v>
      </c>
      <c r="DN49" s="608">
        <v>7257.4</v>
      </c>
      <c r="DO49" s="608">
        <v>3528.7</v>
      </c>
      <c r="DP49" s="608">
        <v>4212</v>
      </c>
      <c r="DQ49" s="608">
        <v>2666.2</v>
      </c>
      <c r="DR49" s="608">
        <v>3055.6</v>
      </c>
      <c r="DS49" s="608">
        <v>2324.5</v>
      </c>
      <c r="DT49" s="608">
        <v>4543.2</v>
      </c>
      <c r="DU49" s="87">
        <v>14643</v>
      </c>
      <c r="DV49" s="87">
        <v>2781.5</v>
      </c>
      <c r="DW49" s="74">
        <v>3180.8</v>
      </c>
      <c r="DX49" s="74">
        <v>3670.4</v>
      </c>
      <c r="DY49" s="74">
        <v>2857.6</v>
      </c>
      <c r="DZ49" s="74">
        <v>2539</v>
      </c>
      <c r="EA49" s="74">
        <v>2016.7</v>
      </c>
      <c r="EB49" s="74">
        <v>2454.3000000000002</v>
      </c>
      <c r="EC49" s="74">
        <v>2174.0700000000002</v>
      </c>
      <c r="ED49" s="74">
        <v>2008.325</v>
      </c>
      <c r="EE49" s="74">
        <v>1452.7370000000001</v>
      </c>
      <c r="EF49" s="74">
        <v>2700.7719999999999</v>
      </c>
      <c r="EG49" s="74">
        <v>2198.4050000000002</v>
      </c>
      <c r="EH49" s="74">
        <v>3229.5439999999999</v>
      </c>
      <c r="EI49" s="74">
        <v>2098.8000000000002</v>
      </c>
      <c r="EJ49" s="74">
        <v>2035.4</v>
      </c>
      <c r="EK49" s="74">
        <v>1332.127</v>
      </c>
      <c r="EL49" s="74">
        <v>1939.4</v>
      </c>
      <c r="EM49" s="74">
        <v>2413.8000000000002</v>
      </c>
      <c r="EN49" s="74">
        <v>2108.1</v>
      </c>
      <c r="EP49" s="353"/>
      <c r="EQ49" s="196" t="s">
        <v>376</v>
      </c>
      <c r="ER49" s="74">
        <v>1485.5160000000001</v>
      </c>
      <c r="ES49" s="74">
        <v>910.29499999999996</v>
      </c>
      <c r="ET49" s="74">
        <v>4443.4430000000002</v>
      </c>
      <c r="EU49" s="74">
        <v>4197.6440000000002</v>
      </c>
    </row>
    <row r="50" spans="18:151" s="128" customFormat="1" ht="11.25" customHeight="1" x14ac:dyDescent="0.2">
      <c r="R50" s="345"/>
      <c r="S50" s="191" t="s">
        <v>763</v>
      </c>
      <c r="T50" s="89">
        <v>61.3</v>
      </c>
      <c r="U50" s="89">
        <v>84.8</v>
      </c>
      <c r="V50" s="89">
        <v>89.7</v>
      </c>
      <c r="W50" s="89">
        <v>112.2</v>
      </c>
      <c r="X50" s="89">
        <v>137.9</v>
      </c>
      <c r="Y50" s="89">
        <v>146.80000000000001</v>
      </c>
      <c r="Z50" s="89">
        <v>169.9</v>
      </c>
      <c r="AA50" s="89">
        <v>205.8</v>
      </c>
      <c r="AB50" s="89">
        <v>225.5</v>
      </c>
      <c r="AC50" s="89">
        <v>373.1</v>
      </c>
      <c r="AD50" s="89">
        <v>521.9</v>
      </c>
      <c r="AE50" s="89">
        <v>641.79999999999995</v>
      </c>
      <c r="AF50" s="89">
        <v>624.5</v>
      </c>
      <c r="AG50" s="89">
        <v>630.9</v>
      </c>
      <c r="AH50" s="89">
        <v>931.1</v>
      </c>
      <c r="AI50" s="89">
        <v>899.4</v>
      </c>
      <c r="AJ50" s="89">
        <v>844.9</v>
      </c>
      <c r="AK50" s="89">
        <v>736.9</v>
      </c>
      <c r="AL50" s="89">
        <v>744.1</v>
      </c>
      <c r="AM50" s="89">
        <v>714.5</v>
      </c>
      <c r="AN50" s="89">
        <v>860.8</v>
      </c>
      <c r="AO50" s="89">
        <v>955.5</v>
      </c>
      <c r="AP50" s="89">
        <v>968.1</v>
      </c>
      <c r="AQ50" s="89">
        <v>1017.6</v>
      </c>
      <c r="AR50" s="89">
        <v>1044.4000000000001</v>
      </c>
      <c r="AS50" s="89">
        <v>1144.8</v>
      </c>
      <c r="AT50" s="89">
        <v>1165.7</v>
      </c>
      <c r="AU50" s="89">
        <v>1110.7</v>
      </c>
      <c r="AV50" s="89">
        <v>1223.9000000000001</v>
      </c>
      <c r="AW50" s="89">
        <v>1292.5999999999999</v>
      </c>
      <c r="AX50" s="89">
        <v>1416.8</v>
      </c>
      <c r="AY50" s="89">
        <v>1515.4</v>
      </c>
      <c r="AZ50" s="89">
        <v>1607.6</v>
      </c>
      <c r="BA50" s="89">
        <v>1560.5</v>
      </c>
      <c r="BB50" s="89">
        <v>1748.6</v>
      </c>
      <c r="BC50" s="89">
        <v>1738.3</v>
      </c>
      <c r="BD50" s="197"/>
      <c r="BE50" s="348"/>
      <c r="BF50" s="192" t="s">
        <v>793</v>
      </c>
      <c r="BG50" s="87">
        <v>13.3</v>
      </c>
      <c r="BH50" s="87">
        <v>13.9</v>
      </c>
      <c r="BI50" s="87">
        <v>8.1999999999999993</v>
      </c>
      <c r="BJ50" s="87">
        <v>4.9000000000000004</v>
      </c>
      <c r="BK50" s="87">
        <v>3.7</v>
      </c>
      <c r="BL50" s="87">
        <v>2.2000000000000002</v>
      </c>
      <c r="BM50" s="87">
        <v>1.4</v>
      </c>
      <c r="BN50" s="87">
        <v>3.4</v>
      </c>
      <c r="BO50" s="87">
        <v>8.1</v>
      </c>
      <c r="BQ50" s="353"/>
      <c r="BR50" s="196" t="s">
        <v>377</v>
      </c>
      <c r="BS50" s="87">
        <v>185.6</v>
      </c>
      <c r="BT50" s="87">
        <v>222</v>
      </c>
      <c r="BU50" s="87">
        <v>237</v>
      </c>
      <c r="BV50" s="87">
        <v>358.6</v>
      </c>
      <c r="BW50" s="87">
        <v>290.39999999999998</v>
      </c>
      <c r="BX50" s="87">
        <v>282.7</v>
      </c>
      <c r="BY50" s="87">
        <v>304.3</v>
      </c>
      <c r="BZ50" s="87">
        <v>332.4</v>
      </c>
      <c r="CA50" s="87">
        <v>334.2</v>
      </c>
      <c r="CB50" s="87">
        <v>364.1</v>
      </c>
      <c r="CC50" s="87">
        <v>377.6</v>
      </c>
      <c r="CD50" s="87">
        <v>496.2</v>
      </c>
      <c r="CE50" s="87">
        <v>508.7</v>
      </c>
      <c r="CF50" s="87">
        <v>503.4</v>
      </c>
      <c r="CG50" s="87">
        <v>490.2</v>
      </c>
      <c r="CH50" s="87">
        <v>582.4</v>
      </c>
      <c r="CI50" s="89">
        <v>484.9</v>
      </c>
      <c r="CJ50" s="89">
        <v>668.6</v>
      </c>
      <c r="CK50" s="89">
        <v>564.79999999999995</v>
      </c>
      <c r="CL50" s="89">
        <v>764.8</v>
      </c>
      <c r="CM50" s="89">
        <v>528.79999999999995</v>
      </c>
      <c r="CN50" s="89">
        <v>310.3</v>
      </c>
      <c r="CO50" s="89">
        <v>620.5</v>
      </c>
      <c r="CP50" s="89">
        <v>577.1</v>
      </c>
      <c r="CQ50" s="89">
        <v>905.6</v>
      </c>
      <c r="CR50" s="89">
        <v>481.5</v>
      </c>
      <c r="CS50" s="89">
        <v>492.2</v>
      </c>
      <c r="CT50" s="89">
        <v>1048.7</v>
      </c>
      <c r="CU50" s="89">
        <v>466.3</v>
      </c>
      <c r="CV50" s="89">
        <v>998.8</v>
      </c>
      <c r="CW50" s="89">
        <v>323.5</v>
      </c>
      <c r="CX50" s="89">
        <v>1156.4000000000001</v>
      </c>
      <c r="CY50" s="89">
        <v>1141.5999999999999</v>
      </c>
      <c r="CZ50" s="89">
        <v>1398.7</v>
      </c>
      <c r="DA50" s="89">
        <v>963.8</v>
      </c>
      <c r="DB50" s="89">
        <v>1682.9</v>
      </c>
      <c r="DC50" s="89">
        <v>1041.2</v>
      </c>
      <c r="DD50" s="89">
        <v>1023</v>
      </c>
      <c r="DE50" s="89">
        <v>1200.5999999999999</v>
      </c>
      <c r="DF50" s="89">
        <v>654.29999999999995</v>
      </c>
      <c r="DG50" s="89">
        <v>851.4</v>
      </c>
      <c r="DH50" s="87">
        <v>352.5</v>
      </c>
      <c r="DI50" s="89">
        <v>1799.3</v>
      </c>
      <c r="DJ50" s="87">
        <v>1648.9</v>
      </c>
      <c r="DK50" s="89">
        <v>2133.1999999999998</v>
      </c>
      <c r="DL50" s="89">
        <v>1916.5</v>
      </c>
      <c r="DM50" s="608">
        <v>1784.4</v>
      </c>
      <c r="DN50" s="608">
        <v>2313.6999999999998</v>
      </c>
      <c r="DO50" s="608">
        <v>1511.3</v>
      </c>
      <c r="DP50" s="608">
        <v>2461.1999999999998</v>
      </c>
      <c r="DQ50" s="608">
        <v>1780.2</v>
      </c>
      <c r="DR50" s="608">
        <v>2038.3</v>
      </c>
      <c r="DS50" s="608">
        <v>1364.5</v>
      </c>
      <c r="DT50" s="608">
        <v>5109.8</v>
      </c>
      <c r="DU50" s="87">
        <v>837.1</v>
      </c>
      <c r="DV50" s="87">
        <v>489</v>
      </c>
      <c r="DW50" s="74">
        <v>4731.8</v>
      </c>
      <c r="DX50" s="74">
        <v>1319</v>
      </c>
      <c r="DY50" s="74">
        <v>1604.6</v>
      </c>
      <c r="DZ50" s="74">
        <v>1239.4000000000001</v>
      </c>
      <c r="EA50" s="74">
        <v>599.6</v>
      </c>
      <c r="EB50" s="74">
        <v>1141.3</v>
      </c>
      <c r="EC50" s="74">
        <v>656.745</v>
      </c>
      <c r="ED50" s="74">
        <v>1302.875</v>
      </c>
      <c r="EE50" s="74">
        <v>633.99300000000005</v>
      </c>
      <c r="EF50" s="74">
        <v>2340.0889999999999</v>
      </c>
      <c r="EG50" s="74">
        <v>3617.759</v>
      </c>
      <c r="EH50" s="74">
        <v>1025.588</v>
      </c>
      <c r="EI50" s="74">
        <v>1690.6</v>
      </c>
      <c r="EJ50" s="74">
        <v>1813.6</v>
      </c>
      <c r="EK50" s="74">
        <v>1992.934</v>
      </c>
      <c r="EL50" s="74">
        <v>1259.5999999999999</v>
      </c>
      <c r="EM50" s="74">
        <v>1578.6</v>
      </c>
      <c r="EN50" s="74">
        <v>1542.9</v>
      </c>
      <c r="EP50" s="353"/>
      <c r="EQ50" s="196" t="s">
        <v>377</v>
      </c>
      <c r="ER50" s="74">
        <v>860.21699999999998</v>
      </c>
      <c r="ES50" s="74">
        <v>1025.9839999999999</v>
      </c>
      <c r="ET50" s="74">
        <v>655.09699999999998</v>
      </c>
      <c r="EU50" s="74">
        <v>209.249</v>
      </c>
    </row>
    <row r="51" spans="18:151" s="128" customFormat="1" ht="12.95" customHeight="1" x14ac:dyDescent="0.2">
      <c r="R51" s="345"/>
      <c r="S51" s="191" t="s">
        <v>764</v>
      </c>
      <c r="T51" s="89">
        <v>52.6</v>
      </c>
      <c r="U51" s="89">
        <v>40.5</v>
      </c>
      <c r="V51" s="89">
        <v>22.4</v>
      </c>
      <c r="W51" s="89">
        <v>47.3</v>
      </c>
      <c r="X51" s="89">
        <v>74.400000000000006</v>
      </c>
      <c r="Y51" s="89">
        <v>100.3</v>
      </c>
      <c r="Z51" s="89">
        <v>110.7</v>
      </c>
      <c r="AA51" s="89">
        <v>123</v>
      </c>
      <c r="AB51" s="89">
        <v>142.30000000000001</v>
      </c>
      <c r="AC51" s="89">
        <v>203.8</v>
      </c>
      <c r="AD51" s="89">
        <v>255.8</v>
      </c>
      <c r="AE51" s="89">
        <v>186.2</v>
      </c>
      <c r="AF51" s="89">
        <v>207</v>
      </c>
      <c r="AG51" s="89">
        <v>248.9</v>
      </c>
      <c r="AH51" s="89">
        <v>283</v>
      </c>
      <c r="AI51" s="89">
        <v>415.3</v>
      </c>
      <c r="AJ51" s="89">
        <v>371.6</v>
      </c>
      <c r="AK51" s="89">
        <v>387.7</v>
      </c>
      <c r="AL51" s="89">
        <v>426.5</v>
      </c>
      <c r="AM51" s="89">
        <v>400</v>
      </c>
      <c r="AN51" s="89">
        <v>440.6</v>
      </c>
      <c r="AO51" s="89">
        <v>448.7</v>
      </c>
      <c r="AP51" s="89">
        <v>666.2</v>
      </c>
      <c r="AQ51" s="89">
        <v>680.1</v>
      </c>
      <c r="AR51" s="89">
        <v>682.8</v>
      </c>
      <c r="AS51" s="89">
        <v>827</v>
      </c>
      <c r="AT51" s="87">
        <v>841.1</v>
      </c>
      <c r="AU51" s="87">
        <v>985</v>
      </c>
      <c r="AV51" s="87">
        <v>1073.2</v>
      </c>
      <c r="AW51" s="87">
        <v>1173.8</v>
      </c>
      <c r="AX51" s="87">
        <v>844.8</v>
      </c>
      <c r="AY51" s="89">
        <v>1096.2</v>
      </c>
      <c r="AZ51" s="89">
        <v>1316.8</v>
      </c>
      <c r="BA51" s="89">
        <v>1298.7</v>
      </c>
      <c r="BB51" s="89">
        <v>1784.4</v>
      </c>
      <c r="BC51" s="89">
        <v>1861.2</v>
      </c>
      <c r="BD51" s="197"/>
      <c r="BE51" s="347"/>
      <c r="BF51" s="192" t="s">
        <v>794</v>
      </c>
      <c r="BG51" s="87">
        <v>211.7</v>
      </c>
      <c r="BH51" s="87">
        <v>165.9</v>
      </c>
      <c r="BI51" s="87">
        <v>46</v>
      </c>
      <c r="BJ51" s="87">
        <v>104</v>
      </c>
      <c r="BK51" s="87">
        <v>191.3</v>
      </c>
      <c r="BL51" s="87">
        <v>141.1</v>
      </c>
      <c r="BM51" s="87">
        <v>93.8</v>
      </c>
      <c r="BN51" s="87">
        <v>80.2</v>
      </c>
      <c r="BO51" s="87">
        <v>190.6</v>
      </c>
      <c r="BQ51" s="353"/>
      <c r="BR51" s="196" t="s">
        <v>378</v>
      </c>
      <c r="BS51" s="87">
        <v>760.1</v>
      </c>
      <c r="BT51" s="87">
        <v>456.9</v>
      </c>
      <c r="BU51" s="87">
        <v>433.6</v>
      </c>
      <c r="BV51" s="87">
        <v>623.4</v>
      </c>
      <c r="BW51" s="87">
        <v>750.9</v>
      </c>
      <c r="BX51" s="87">
        <v>680.3</v>
      </c>
      <c r="BY51" s="87">
        <v>615.79999999999995</v>
      </c>
      <c r="BZ51" s="87">
        <v>482.8</v>
      </c>
      <c r="CA51" s="87">
        <v>595.20000000000005</v>
      </c>
      <c r="CB51" s="87">
        <v>603.29999999999995</v>
      </c>
      <c r="CC51" s="87">
        <v>639.29999999999995</v>
      </c>
      <c r="CD51" s="87">
        <v>708.7</v>
      </c>
      <c r="CE51" s="87">
        <v>880.6</v>
      </c>
      <c r="CF51" s="87">
        <v>719</v>
      </c>
      <c r="CG51" s="87">
        <v>853.8</v>
      </c>
      <c r="CH51" s="87">
        <v>831.9</v>
      </c>
      <c r="CI51" s="89">
        <v>1037</v>
      </c>
      <c r="CJ51" s="89">
        <v>955</v>
      </c>
      <c r="CK51" s="89">
        <v>1106.5999999999999</v>
      </c>
      <c r="CL51" s="89">
        <v>1092.5999999999999</v>
      </c>
      <c r="CM51" s="89">
        <v>1130.8</v>
      </c>
      <c r="CN51" s="89">
        <v>2071.6999999999998</v>
      </c>
      <c r="CO51" s="89">
        <v>1730.4</v>
      </c>
      <c r="CP51" s="89">
        <v>2155.3000000000002</v>
      </c>
      <c r="CQ51" s="89">
        <v>2073.1999999999998</v>
      </c>
      <c r="CR51" s="89">
        <v>1863.1</v>
      </c>
      <c r="CS51" s="89">
        <v>1838.4</v>
      </c>
      <c r="CT51" s="89">
        <v>1611.8</v>
      </c>
      <c r="CU51" s="89">
        <v>1642.9</v>
      </c>
      <c r="CV51" s="89">
        <v>1720.1</v>
      </c>
      <c r="CW51" s="89">
        <v>3115</v>
      </c>
      <c r="CX51" s="89">
        <v>2906</v>
      </c>
      <c r="CY51" s="89">
        <v>4590</v>
      </c>
      <c r="CZ51" s="89">
        <v>3800.7</v>
      </c>
      <c r="DA51" s="89">
        <v>2743.3</v>
      </c>
      <c r="DB51" s="89">
        <v>3332.1</v>
      </c>
      <c r="DC51" s="89">
        <v>4365</v>
      </c>
      <c r="DD51" s="89">
        <v>4205.3</v>
      </c>
      <c r="DE51" s="89">
        <v>4651.1000000000004</v>
      </c>
      <c r="DF51" s="89">
        <v>3082.3</v>
      </c>
      <c r="DG51" s="89">
        <v>2981.9</v>
      </c>
      <c r="DH51" s="87">
        <v>7321</v>
      </c>
      <c r="DI51" s="89">
        <v>8663.2999999999993</v>
      </c>
      <c r="DJ51" s="87">
        <v>3794.2</v>
      </c>
      <c r="DK51" s="89">
        <v>5359</v>
      </c>
      <c r="DL51" s="89">
        <v>5161.8</v>
      </c>
      <c r="DM51" s="608">
        <v>5853.1</v>
      </c>
      <c r="DN51" s="608">
        <v>4883.7</v>
      </c>
      <c r="DO51" s="608">
        <v>6635.4</v>
      </c>
      <c r="DP51" s="608">
        <v>9440.7000000000007</v>
      </c>
      <c r="DQ51" s="608">
        <v>10138.5</v>
      </c>
      <c r="DR51" s="608">
        <v>17362.8</v>
      </c>
      <c r="DS51" s="608">
        <v>28313.3</v>
      </c>
      <c r="DT51" s="608">
        <v>19223.8</v>
      </c>
      <c r="DU51" s="87">
        <v>14675.4</v>
      </c>
      <c r="DV51" s="87">
        <v>17692.7</v>
      </c>
      <c r="DW51" s="74">
        <v>25622.7</v>
      </c>
      <c r="DX51" s="74">
        <v>26345.5</v>
      </c>
      <c r="DY51" s="74">
        <v>33285.300000000003</v>
      </c>
      <c r="DZ51" s="74">
        <v>30684.1</v>
      </c>
      <c r="EA51" s="74">
        <v>28443.7</v>
      </c>
      <c r="EB51" s="74">
        <v>23498.1</v>
      </c>
      <c r="EC51" s="74">
        <v>31031.61</v>
      </c>
      <c r="ED51" s="74">
        <v>31879.42</v>
      </c>
      <c r="EE51" s="74">
        <v>24617.156999999999</v>
      </c>
      <c r="EF51" s="74">
        <v>34068.959999999999</v>
      </c>
      <c r="EG51" s="74">
        <v>34699.75</v>
      </c>
      <c r="EH51" s="74">
        <v>48956.843000000001</v>
      </c>
      <c r="EI51" s="74">
        <v>63050.6</v>
      </c>
      <c r="EJ51" s="74">
        <v>116599.2</v>
      </c>
      <c r="EK51" s="74">
        <v>103411.857</v>
      </c>
      <c r="EL51" s="74">
        <v>98575.5</v>
      </c>
      <c r="EM51" s="74">
        <v>95304.1</v>
      </c>
      <c r="EN51" s="74">
        <v>71295.100000000006</v>
      </c>
      <c r="EP51" s="353"/>
      <c r="EQ51" s="196" t="s">
        <v>378</v>
      </c>
      <c r="ER51" s="74">
        <v>91656.290999999997</v>
      </c>
      <c r="ES51" s="74">
        <v>96086.510999999999</v>
      </c>
      <c r="ET51" s="74">
        <v>100637.02899999999</v>
      </c>
      <c r="EU51" s="74">
        <v>79547.875</v>
      </c>
    </row>
    <row r="52" spans="18:151" s="128" customFormat="1" ht="12.95" customHeight="1" x14ac:dyDescent="0.2">
      <c r="R52" s="345"/>
      <c r="S52" s="191" t="s">
        <v>765</v>
      </c>
      <c r="T52" s="89">
        <v>73.900000000000006</v>
      </c>
      <c r="U52" s="89">
        <v>81.2</v>
      </c>
      <c r="V52" s="89">
        <v>77.599999999999994</v>
      </c>
      <c r="W52" s="89">
        <v>85.4</v>
      </c>
      <c r="X52" s="89">
        <v>100.9</v>
      </c>
      <c r="Y52" s="89">
        <v>148.6</v>
      </c>
      <c r="Z52" s="89">
        <v>178.1</v>
      </c>
      <c r="AA52" s="89">
        <v>191.3</v>
      </c>
      <c r="AB52" s="89">
        <v>179.2</v>
      </c>
      <c r="AC52" s="89">
        <v>191.4</v>
      </c>
      <c r="AD52" s="89">
        <v>315.3</v>
      </c>
      <c r="AE52" s="89">
        <v>331.8</v>
      </c>
      <c r="AF52" s="89">
        <v>371.2</v>
      </c>
      <c r="AG52" s="89">
        <v>482.8</v>
      </c>
      <c r="AH52" s="89">
        <v>562.6</v>
      </c>
      <c r="AI52" s="89">
        <v>604.20000000000005</v>
      </c>
      <c r="AJ52" s="89">
        <v>651.1</v>
      </c>
      <c r="AK52" s="89">
        <v>671.9</v>
      </c>
      <c r="AL52" s="89">
        <v>529.70000000000005</v>
      </c>
      <c r="AM52" s="89">
        <v>492.7</v>
      </c>
      <c r="AN52" s="89">
        <v>564.20000000000005</v>
      </c>
      <c r="AO52" s="87">
        <v>598.5</v>
      </c>
      <c r="AP52" s="87">
        <v>646.20000000000005</v>
      </c>
      <c r="AQ52" s="87">
        <v>634.79999999999995</v>
      </c>
      <c r="AR52" s="87">
        <v>584.4</v>
      </c>
      <c r="AS52" s="87">
        <v>618.70000000000005</v>
      </c>
      <c r="AT52" s="89">
        <v>646.9</v>
      </c>
      <c r="AU52" s="89">
        <v>691.6</v>
      </c>
      <c r="AV52" s="89">
        <v>782.1</v>
      </c>
      <c r="AW52" s="89">
        <v>894.8</v>
      </c>
      <c r="AX52" s="89">
        <v>730.4</v>
      </c>
      <c r="AY52" s="89">
        <v>903.3</v>
      </c>
      <c r="AZ52" s="89">
        <v>909.2</v>
      </c>
      <c r="BA52" s="89">
        <v>968.9</v>
      </c>
      <c r="BB52" s="89">
        <v>1244.7</v>
      </c>
      <c r="BC52" s="89">
        <v>1385.5</v>
      </c>
      <c r="BD52" s="197"/>
      <c r="BE52" s="347"/>
      <c r="BF52" s="192" t="s">
        <v>795</v>
      </c>
      <c r="BG52" s="87">
        <v>9.8000000000000007</v>
      </c>
      <c r="BH52" s="87">
        <v>20.7</v>
      </c>
      <c r="BI52" s="87">
        <v>60.7</v>
      </c>
      <c r="BJ52" s="87">
        <v>87.8</v>
      </c>
      <c r="BK52" s="87">
        <v>85.1</v>
      </c>
      <c r="BL52" s="87">
        <v>73.2</v>
      </c>
      <c r="BM52" s="87">
        <v>70.900000000000006</v>
      </c>
      <c r="BN52" s="87">
        <v>101.2</v>
      </c>
      <c r="BO52" s="87">
        <v>78.900000000000006</v>
      </c>
      <c r="BQ52" s="353"/>
      <c r="BR52" s="159" t="s">
        <v>372</v>
      </c>
      <c r="BS52" s="87">
        <v>497.6</v>
      </c>
      <c r="BT52" s="87">
        <v>223.3</v>
      </c>
      <c r="BU52" s="87">
        <v>224.2</v>
      </c>
      <c r="BV52" s="87">
        <v>220.5</v>
      </c>
      <c r="BW52" s="87">
        <v>299.10000000000002</v>
      </c>
      <c r="BX52" s="87">
        <v>481.3</v>
      </c>
      <c r="BY52" s="87">
        <v>204.6</v>
      </c>
      <c r="BZ52" s="87">
        <v>207</v>
      </c>
      <c r="CA52" s="87">
        <v>282.10000000000002</v>
      </c>
      <c r="CB52" s="87">
        <v>415</v>
      </c>
      <c r="CC52" s="87">
        <v>373.2</v>
      </c>
      <c r="CD52" s="87">
        <v>433.2</v>
      </c>
      <c r="CE52" s="87">
        <v>509.6</v>
      </c>
      <c r="CF52" s="87">
        <v>439.5</v>
      </c>
      <c r="CG52" s="87">
        <v>545</v>
      </c>
      <c r="CH52" s="87">
        <v>508.5</v>
      </c>
      <c r="CI52" s="89">
        <v>557.5</v>
      </c>
      <c r="CJ52" s="89">
        <v>583.70000000000005</v>
      </c>
      <c r="CK52" s="89">
        <v>663.4</v>
      </c>
      <c r="CL52" s="89">
        <v>667.8</v>
      </c>
      <c r="CM52" s="89">
        <v>608</v>
      </c>
      <c r="CN52" s="89">
        <v>1744.2</v>
      </c>
      <c r="CO52" s="89">
        <v>1363.4</v>
      </c>
      <c r="CP52" s="89">
        <v>1772.6</v>
      </c>
      <c r="CQ52" s="89">
        <v>1899.3</v>
      </c>
      <c r="CR52" s="89">
        <v>1154.9000000000001</v>
      </c>
      <c r="CS52" s="89">
        <v>1405</v>
      </c>
      <c r="CT52" s="89">
        <v>1284.2</v>
      </c>
      <c r="CU52" s="89">
        <v>1213.0999999999999</v>
      </c>
      <c r="CV52" s="89">
        <v>970.5</v>
      </c>
      <c r="CW52" s="89">
        <v>2706.1</v>
      </c>
      <c r="CX52" s="89">
        <v>2066.1</v>
      </c>
      <c r="CY52" s="89">
        <v>3017.7</v>
      </c>
      <c r="CZ52" s="89">
        <v>2382.8000000000002</v>
      </c>
      <c r="DA52" s="89">
        <v>2189.3000000000002</v>
      </c>
      <c r="DB52" s="89">
        <v>1920.7</v>
      </c>
      <c r="DC52" s="89">
        <v>2947.8</v>
      </c>
      <c r="DD52" s="89">
        <v>3347.2</v>
      </c>
      <c r="DE52" s="89">
        <v>3411.3</v>
      </c>
      <c r="DF52" s="89">
        <v>1389</v>
      </c>
      <c r="DG52" s="89">
        <v>2025.1</v>
      </c>
      <c r="DH52" s="87">
        <v>6199.2</v>
      </c>
      <c r="DI52" s="89">
        <v>6274.8</v>
      </c>
      <c r="DJ52" s="87">
        <v>2083.9</v>
      </c>
      <c r="DK52" s="89">
        <v>2873.7</v>
      </c>
      <c r="DL52" s="89">
        <v>2936.1</v>
      </c>
      <c r="DM52" s="608">
        <v>3892.8</v>
      </c>
      <c r="DN52" s="608">
        <v>3172.7</v>
      </c>
      <c r="DO52" s="608">
        <v>5404.4</v>
      </c>
      <c r="DP52" s="608">
        <v>7886.6</v>
      </c>
      <c r="DQ52" s="608">
        <v>8989.4</v>
      </c>
      <c r="DR52" s="608">
        <v>15744.2</v>
      </c>
      <c r="DS52" s="608">
        <v>27024.5</v>
      </c>
      <c r="DT52" s="608">
        <v>17198.3</v>
      </c>
      <c r="DU52" s="87">
        <v>13940.2</v>
      </c>
      <c r="DV52" s="87">
        <v>16741.5</v>
      </c>
      <c r="DW52" s="74">
        <v>20077.900000000001</v>
      </c>
      <c r="DX52" s="74">
        <v>21127.4</v>
      </c>
      <c r="DY52" s="74">
        <v>25769</v>
      </c>
      <c r="DZ52" s="74">
        <v>25029.599999999999</v>
      </c>
      <c r="EA52" s="74">
        <v>21958.400000000001</v>
      </c>
      <c r="EB52" s="74">
        <v>19322.900000000001</v>
      </c>
      <c r="EC52" s="74">
        <v>27466.537</v>
      </c>
      <c r="ED52" s="74">
        <v>28320.720000000001</v>
      </c>
      <c r="EE52" s="74">
        <v>18075.751</v>
      </c>
      <c r="EF52" s="74">
        <v>27671.291000000001</v>
      </c>
      <c r="EG52" s="74">
        <v>28709.156999999999</v>
      </c>
      <c r="EH52" s="74">
        <v>42780.673000000003</v>
      </c>
      <c r="EI52" s="74">
        <v>61345.2</v>
      </c>
      <c r="EJ52" s="74">
        <v>113974.9</v>
      </c>
      <c r="EK52" s="74">
        <v>100311.55499999999</v>
      </c>
      <c r="EL52" s="74">
        <v>96536.9</v>
      </c>
      <c r="EM52" s="74">
        <v>93343.3</v>
      </c>
      <c r="EN52" s="74">
        <v>69971.100000000006</v>
      </c>
      <c r="EP52" s="353"/>
      <c r="EQ52" s="159" t="s">
        <v>372</v>
      </c>
      <c r="ER52" s="74">
        <v>90600.525999999998</v>
      </c>
      <c r="ES52" s="74">
        <v>96079.778999999995</v>
      </c>
      <c r="ET52" s="74">
        <v>99804.928</v>
      </c>
      <c r="EU52" s="74">
        <v>77487.691000000006</v>
      </c>
    </row>
    <row r="53" spans="18:151" s="128" customFormat="1" ht="12.95" customHeight="1" thickBot="1" x14ac:dyDescent="0.25">
      <c r="R53" s="345"/>
      <c r="T53" s="199"/>
      <c r="U53" s="199"/>
      <c r="V53" s="199"/>
      <c r="W53" s="199"/>
      <c r="X53" s="193"/>
      <c r="Y53" s="193"/>
      <c r="Z53" s="193"/>
      <c r="AA53" s="193"/>
      <c r="AB53" s="193"/>
      <c r="AC53" s="193"/>
      <c r="AD53" s="193"/>
      <c r="AE53" s="193"/>
      <c r="AF53" s="193"/>
      <c r="AG53" s="193"/>
      <c r="AH53" s="193"/>
      <c r="AI53" s="193"/>
      <c r="AJ53" s="193"/>
      <c r="AK53" s="193"/>
      <c r="AL53" s="193"/>
      <c r="AM53" s="193"/>
      <c r="AN53" s="193"/>
      <c r="AO53" s="193"/>
      <c r="AP53" s="193"/>
      <c r="AQ53" s="193"/>
      <c r="AR53" s="193"/>
      <c r="AS53" s="193"/>
      <c r="AT53" s="193"/>
      <c r="AU53" s="193"/>
      <c r="AV53" s="193"/>
      <c r="AW53" s="193"/>
      <c r="AX53" s="193"/>
      <c r="AY53" s="193"/>
      <c r="AZ53" s="193"/>
      <c r="BA53" s="193"/>
      <c r="BB53" s="193"/>
      <c r="BC53" s="193"/>
      <c r="BE53" s="347"/>
      <c r="BF53" s="192" t="s">
        <v>796</v>
      </c>
      <c r="BG53" s="87">
        <v>562.1</v>
      </c>
      <c r="BH53" s="87">
        <v>476.4</v>
      </c>
      <c r="BI53" s="87">
        <v>532.29999999999995</v>
      </c>
      <c r="BJ53" s="87">
        <v>717.8</v>
      </c>
      <c r="BK53" s="87">
        <v>809</v>
      </c>
      <c r="BL53" s="87">
        <v>762.8</v>
      </c>
      <c r="BM53" s="87">
        <v>752.3</v>
      </c>
      <c r="BN53" s="87">
        <v>797.8</v>
      </c>
      <c r="BO53" s="87">
        <v>852.3</v>
      </c>
      <c r="BQ53" s="353"/>
      <c r="BR53" s="159" t="s">
        <v>373</v>
      </c>
      <c r="BS53" s="87">
        <v>262.5</v>
      </c>
      <c r="BT53" s="87">
        <v>233.5</v>
      </c>
      <c r="BU53" s="87">
        <v>209.3</v>
      </c>
      <c r="BV53" s="87">
        <v>402.9</v>
      </c>
      <c r="BW53" s="87">
        <v>451.8</v>
      </c>
      <c r="BX53" s="87">
        <v>199</v>
      </c>
      <c r="BY53" s="87">
        <v>411.2</v>
      </c>
      <c r="BZ53" s="87">
        <v>275.8</v>
      </c>
      <c r="CA53" s="87">
        <v>313.10000000000002</v>
      </c>
      <c r="CB53" s="87">
        <v>188.3</v>
      </c>
      <c r="CC53" s="87">
        <v>266.2</v>
      </c>
      <c r="CD53" s="87">
        <v>275.60000000000002</v>
      </c>
      <c r="CE53" s="87">
        <v>371</v>
      </c>
      <c r="CF53" s="87">
        <v>279.5</v>
      </c>
      <c r="CG53" s="87">
        <v>308.8</v>
      </c>
      <c r="CH53" s="87">
        <v>323.39999999999998</v>
      </c>
      <c r="CI53" s="89">
        <v>479.5</v>
      </c>
      <c r="CJ53" s="89">
        <v>371.3</v>
      </c>
      <c r="CK53" s="89">
        <v>443.2</v>
      </c>
      <c r="CL53" s="89">
        <v>424.8</v>
      </c>
      <c r="CM53" s="89">
        <v>522.79999999999995</v>
      </c>
      <c r="CN53" s="89">
        <v>327.5</v>
      </c>
      <c r="CO53" s="89">
        <v>367</v>
      </c>
      <c r="CP53" s="89">
        <v>382.7</v>
      </c>
      <c r="CQ53" s="89">
        <v>174</v>
      </c>
      <c r="CR53" s="89">
        <v>708.2</v>
      </c>
      <c r="CS53" s="89">
        <v>433.3</v>
      </c>
      <c r="CT53" s="89">
        <v>327.60000000000002</v>
      </c>
      <c r="CU53" s="89">
        <v>429.8</v>
      </c>
      <c r="CV53" s="89">
        <v>749.6</v>
      </c>
      <c r="CW53" s="89">
        <v>408.9</v>
      </c>
      <c r="CX53" s="89">
        <v>840</v>
      </c>
      <c r="CY53" s="89">
        <v>1572.4</v>
      </c>
      <c r="CZ53" s="89">
        <v>1417.8</v>
      </c>
      <c r="DA53" s="89">
        <v>554</v>
      </c>
      <c r="DB53" s="89">
        <v>1411.4</v>
      </c>
      <c r="DC53" s="89">
        <v>1417.1</v>
      </c>
      <c r="DD53" s="89">
        <v>858</v>
      </c>
      <c r="DE53" s="89">
        <v>1239.7</v>
      </c>
      <c r="DF53" s="89">
        <v>1693.2</v>
      </c>
      <c r="DG53" s="89">
        <v>956.5</v>
      </c>
      <c r="DH53" s="87">
        <v>1121.7</v>
      </c>
      <c r="DI53" s="89">
        <v>2388.5</v>
      </c>
      <c r="DJ53" s="87">
        <v>1710.3</v>
      </c>
      <c r="DK53" s="89">
        <v>2485.3000000000002</v>
      </c>
      <c r="DL53" s="89">
        <v>2225.6999999999998</v>
      </c>
      <c r="DM53" s="608">
        <v>1960.3</v>
      </c>
      <c r="DN53" s="608">
        <v>1711</v>
      </c>
      <c r="DO53" s="608">
        <v>1231</v>
      </c>
      <c r="DP53" s="608">
        <v>1554.1</v>
      </c>
      <c r="DQ53" s="608">
        <v>1149.0999999999999</v>
      </c>
      <c r="DR53" s="608">
        <v>1618.6</v>
      </c>
      <c r="DS53" s="608">
        <v>1288.7</v>
      </c>
      <c r="DT53" s="608">
        <v>2025.5</v>
      </c>
      <c r="DU53" s="87">
        <v>735.1</v>
      </c>
      <c r="DV53" s="87">
        <v>951.2</v>
      </c>
      <c r="DW53" s="74">
        <v>5544.8</v>
      </c>
      <c r="DX53" s="74">
        <v>5218.1000000000004</v>
      </c>
      <c r="DY53" s="74">
        <v>7516.3</v>
      </c>
      <c r="DZ53" s="74">
        <v>5654.5</v>
      </c>
      <c r="EA53" s="74">
        <v>6485.4</v>
      </c>
      <c r="EB53" s="74">
        <v>4175.2</v>
      </c>
      <c r="EC53" s="74">
        <v>3565.0729999999999</v>
      </c>
      <c r="ED53" s="74">
        <v>3558.7</v>
      </c>
      <c r="EE53" s="74">
        <v>6541.4059999999999</v>
      </c>
      <c r="EF53" s="74">
        <v>6397.6689999999999</v>
      </c>
      <c r="EG53" s="74">
        <v>5990.5929999999998</v>
      </c>
      <c r="EH53" s="74">
        <v>6176.17</v>
      </c>
      <c r="EI53" s="74">
        <v>1705.4</v>
      </c>
      <c r="EJ53" s="74">
        <v>2624.3</v>
      </c>
      <c r="EK53" s="74">
        <v>3100.3020000000001</v>
      </c>
      <c r="EL53" s="74">
        <v>2038.6</v>
      </c>
      <c r="EM53" s="74">
        <v>1960.8</v>
      </c>
      <c r="EN53" s="74">
        <v>1324</v>
      </c>
      <c r="EP53" s="353"/>
      <c r="EQ53" s="159" t="s">
        <v>373</v>
      </c>
      <c r="ER53" s="74">
        <v>1055.7650000000001</v>
      </c>
      <c r="ES53" s="74">
        <v>6.7320000000000002</v>
      </c>
      <c r="ET53" s="74">
        <v>832.101</v>
      </c>
      <c r="EU53" s="74">
        <v>2060.1840000000002</v>
      </c>
    </row>
    <row r="54" spans="18:151" s="128" customFormat="1" ht="12" thickBot="1" x14ac:dyDescent="0.25">
      <c r="R54" s="349"/>
      <c r="S54" s="527" t="s">
        <v>434</v>
      </c>
      <c r="T54" s="330">
        <v>1403.1</v>
      </c>
      <c r="U54" s="330">
        <v>1445</v>
      </c>
      <c r="V54" s="330">
        <v>1797.1</v>
      </c>
      <c r="W54" s="330">
        <v>1920.4</v>
      </c>
      <c r="X54" s="330">
        <v>2386.8000000000002</v>
      </c>
      <c r="Y54" s="330">
        <v>2592.6999999999998</v>
      </c>
      <c r="Z54" s="330">
        <v>2989.4</v>
      </c>
      <c r="AA54" s="330">
        <v>3308</v>
      </c>
      <c r="AB54" s="330">
        <v>3865.5</v>
      </c>
      <c r="AC54" s="330">
        <v>4342</v>
      </c>
      <c r="AD54" s="330">
        <v>5479.9</v>
      </c>
      <c r="AE54" s="330">
        <v>5901.7</v>
      </c>
      <c r="AF54" s="330">
        <v>6235.8</v>
      </c>
      <c r="AG54" s="330">
        <v>6316.6</v>
      </c>
      <c r="AH54" s="330">
        <v>7857.2</v>
      </c>
      <c r="AI54" s="330">
        <v>8207.7999999999993</v>
      </c>
      <c r="AJ54" s="330">
        <v>8716.5</v>
      </c>
      <c r="AK54" s="330">
        <v>9412.2000000000007</v>
      </c>
      <c r="AL54" s="330">
        <v>10067</v>
      </c>
      <c r="AM54" s="330">
        <v>9459.6</v>
      </c>
      <c r="AN54" s="330">
        <v>10383.299999999999</v>
      </c>
      <c r="AO54" s="330">
        <v>10654.6</v>
      </c>
      <c r="AP54" s="330">
        <v>11733.6</v>
      </c>
      <c r="AQ54" s="330">
        <v>11579.1</v>
      </c>
      <c r="AR54" s="330">
        <v>11446.8</v>
      </c>
      <c r="AS54" s="330">
        <v>12432.8</v>
      </c>
      <c r="AT54" s="330">
        <v>13994.1</v>
      </c>
      <c r="AU54" s="330">
        <v>14597.5</v>
      </c>
      <c r="AV54" s="330">
        <v>17338.400000000001</v>
      </c>
      <c r="AW54" s="330">
        <v>19179.400000000001</v>
      </c>
      <c r="AX54" s="330">
        <v>18706.2</v>
      </c>
      <c r="AY54" s="330">
        <v>20927.400000000001</v>
      </c>
      <c r="AZ54" s="330">
        <v>23320.5</v>
      </c>
      <c r="BA54" s="330">
        <v>24939</v>
      </c>
      <c r="BB54" s="330">
        <v>29175.200000000001</v>
      </c>
      <c r="BC54" s="330">
        <v>29282.7</v>
      </c>
      <c r="BD54" s="152"/>
      <c r="BE54" s="347"/>
      <c r="BF54" s="192" t="s">
        <v>797</v>
      </c>
      <c r="BG54" s="87">
        <v>22.2</v>
      </c>
      <c r="BH54" s="87">
        <v>54.4</v>
      </c>
      <c r="BI54" s="87">
        <v>46.9</v>
      </c>
      <c r="BJ54" s="87">
        <v>13.8</v>
      </c>
      <c r="BK54" s="87">
        <v>50.2</v>
      </c>
      <c r="BL54" s="87">
        <v>34.9</v>
      </c>
      <c r="BM54" s="87">
        <v>59.8</v>
      </c>
      <c r="BN54" s="87">
        <v>42.2</v>
      </c>
      <c r="BO54" s="87">
        <v>77.5</v>
      </c>
      <c r="BQ54" s="352"/>
      <c r="BR54" s="195" t="s">
        <v>379</v>
      </c>
      <c r="BS54" s="88">
        <v>9318.5</v>
      </c>
      <c r="BT54" s="88">
        <v>11992</v>
      </c>
      <c r="BU54" s="88">
        <v>11277</v>
      </c>
      <c r="BV54" s="88">
        <v>12796.9</v>
      </c>
      <c r="BW54" s="88">
        <v>13679.4</v>
      </c>
      <c r="BX54" s="88">
        <v>16256.8</v>
      </c>
      <c r="BY54" s="88">
        <v>16369.9</v>
      </c>
      <c r="BZ54" s="88">
        <v>19421.8</v>
      </c>
      <c r="CA54" s="88">
        <v>19389.8</v>
      </c>
      <c r="CB54" s="88">
        <v>22989.3</v>
      </c>
      <c r="CC54" s="88">
        <v>17708.599999999999</v>
      </c>
      <c r="CD54" s="88">
        <v>18903.400000000001</v>
      </c>
      <c r="CE54" s="88">
        <v>18087.8</v>
      </c>
      <c r="CF54" s="88">
        <v>19179.2</v>
      </c>
      <c r="CG54" s="88">
        <v>17705.3</v>
      </c>
      <c r="CH54" s="88">
        <v>22191.5</v>
      </c>
      <c r="CI54" s="182">
        <v>19961.8</v>
      </c>
      <c r="CJ54" s="182">
        <v>25476.3</v>
      </c>
      <c r="CK54" s="182">
        <v>20136.5</v>
      </c>
      <c r="CL54" s="182">
        <v>29145.8</v>
      </c>
      <c r="CM54" s="182">
        <v>22179.4</v>
      </c>
      <c r="CN54" s="182">
        <v>27530.3</v>
      </c>
      <c r="CO54" s="182">
        <v>25953.9</v>
      </c>
      <c r="CP54" s="182">
        <v>30088.2</v>
      </c>
      <c r="CQ54" s="182">
        <v>24996.6</v>
      </c>
      <c r="CR54" s="182">
        <v>30600.3</v>
      </c>
      <c r="CS54" s="182">
        <v>32826.400000000001</v>
      </c>
      <c r="CT54" s="182">
        <v>37272</v>
      </c>
      <c r="CU54" s="182">
        <v>36254</v>
      </c>
      <c r="CV54" s="182">
        <v>43774.7</v>
      </c>
      <c r="CW54" s="182">
        <v>46432.800000000003</v>
      </c>
      <c r="CX54" s="182">
        <v>54349.3</v>
      </c>
      <c r="CY54" s="182">
        <v>60423.199999999997</v>
      </c>
      <c r="CZ54" s="182">
        <v>72769.3</v>
      </c>
      <c r="DA54" s="182">
        <v>73354.600000000006</v>
      </c>
      <c r="DB54" s="182">
        <v>76870.399999999994</v>
      </c>
      <c r="DC54" s="182">
        <v>57598.5</v>
      </c>
      <c r="DD54" s="182">
        <v>69833.600000000006</v>
      </c>
      <c r="DE54" s="182">
        <v>62366.7</v>
      </c>
      <c r="DF54" s="182">
        <v>83643.7</v>
      </c>
      <c r="DG54" s="182">
        <v>63371.7</v>
      </c>
      <c r="DH54" s="88">
        <v>85361.7</v>
      </c>
      <c r="DI54" s="182">
        <v>69072.899999999994</v>
      </c>
      <c r="DJ54" s="88">
        <v>104768.7</v>
      </c>
      <c r="DK54" s="182">
        <v>119475.5</v>
      </c>
      <c r="DL54" s="182">
        <v>128466.8</v>
      </c>
      <c r="DM54" s="607">
        <v>140624.4</v>
      </c>
      <c r="DN54" s="607">
        <v>169032.2</v>
      </c>
      <c r="DO54" s="607">
        <v>158488.1</v>
      </c>
      <c r="DP54" s="607">
        <v>173080.1</v>
      </c>
      <c r="DQ54" s="607">
        <v>159059.4</v>
      </c>
      <c r="DR54" s="607">
        <v>165079.29999999999</v>
      </c>
      <c r="DS54" s="607">
        <v>180743.8</v>
      </c>
      <c r="DT54" s="607">
        <v>212137.9</v>
      </c>
      <c r="DU54" s="88">
        <v>184621.9</v>
      </c>
      <c r="DV54" s="88">
        <v>270248.8</v>
      </c>
      <c r="DW54" s="189">
        <v>269140.5</v>
      </c>
      <c r="DX54" s="189">
        <v>315705.59999999998</v>
      </c>
      <c r="DY54" s="189">
        <v>275740.2</v>
      </c>
      <c r="DZ54" s="189">
        <v>325264.09999999998</v>
      </c>
      <c r="EA54" s="189">
        <v>263746.5</v>
      </c>
      <c r="EB54" s="189">
        <v>320644.59999999998</v>
      </c>
      <c r="EC54" s="189">
        <v>300212.011</v>
      </c>
      <c r="ED54" s="189">
        <v>331729.60399999999</v>
      </c>
      <c r="EE54" s="189">
        <v>294870.93099999998</v>
      </c>
      <c r="EF54" s="189">
        <v>418837.38699999999</v>
      </c>
      <c r="EG54" s="189">
        <v>354513.80800000002</v>
      </c>
      <c r="EH54" s="189">
        <v>452512.09499999997</v>
      </c>
      <c r="EI54" s="189">
        <v>422351.1</v>
      </c>
      <c r="EJ54" s="189">
        <v>388040.5</v>
      </c>
      <c r="EK54" s="189">
        <v>437638.886</v>
      </c>
      <c r="EL54" s="189">
        <v>428706.6</v>
      </c>
      <c r="EM54" s="189">
        <v>488878.1</v>
      </c>
      <c r="EN54" s="189">
        <v>653834.4</v>
      </c>
      <c r="EP54" s="352"/>
      <c r="EQ54" s="195" t="s">
        <v>379</v>
      </c>
      <c r="ER54" s="189">
        <v>603076.40500000003</v>
      </c>
      <c r="ES54" s="189">
        <v>653871.14</v>
      </c>
      <c r="ET54" s="189">
        <v>632882.89399999997</v>
      </c>
      <c r="EU54" s="189">
        <v>568947.826</v>
      </c>
    </row>
    <row r="55" spans="18:151" s="128" customFormat="1" ht="12.95" customHeight="1" x14ac:dyDescent="0.2">
      <c r="R55" s="194"/>
      <c r="S55" s="194"/>
      <c r="T55" s="190"/>
      <c r="U55" s="190"/>
      <c r="V55" s="190"/>
      <c r="W55" s="190"/>
      <c r="BE55" s="345"/>
      <c r="BF55" s="192" t="s">
        <v>800</v>
      </c>
      <c r="BG55" s="87">
        <v>1461.9</v>
      </c>
      <c r="BH55" s="87">
        <v>1513.1</v>
      </c>
      <c r="BI55" s="87">
        <v>1573</v>
      </c>
      <c r="BJ55" s="87">
        <v>1888.5</v>
      </c>
      <c r="BK55" s="87">
        <v>2520.6</v>
      </c>
      <c r="BL55" s="87">
        <v>2611</v>
      </c>
      <c r="BM55" s="87">
        <v>3189.2</v>
      </c>
      <c r="BN55" s="87">
        <v>3381.3</v>
      </c>
      <c r="BO55" s="87">
        <v>3989.8</v>
      </c>
      <c r="BQ55" s="353"/>
      <c r="BR55" s="196" t="s">
        <v>380</v>
      </c>
      <c r="BS55" s="87">
        <v>2097.4</v>
      </c>
      <c r="BT55" s="87">
        <v>4252.5</v>
      </c>
      <c r="BU55" s="87">
        <v>2212.8000000000002</v>
      </c>
      <c r="BV55" s="87">
        <v>3384.7</v>
      </c>
      <c r="BW55" s="87">
        <v>3482.2</v>
      </c>
      <c r="BX55" s="87">
        <v>5484.3</v>
      </c>
      <c r="BY55" s="87">
        <v>5159.8</v>
      </c>
      <c r="BZ55" s="87">
        <v>6509.3</v>
      </c>
      <c r="CA55" s="87">
        <v>5776.9</v>
      </c>
      <c r="CB55" s="87">
        <v>9401.9</v>
      </c>
      <c r="CC55" s="87">
        <v>5436.4</v>
      </c>
      <c r="CD55" s="87">
        <v>7341.4</v>
      </c>
      <c r="CE55" s="87">
        <v>6041.3</v>
      </c>
      <c r="CF55" s="87">
        <v>5448.5</v>
      </c>
      <c r="CG55" s="87">
        <v>4416.7</v>
      </c>
      <c r="CH55" s="87">
        <v>6304.2</v>
      </c>
      <c r="CI55" s="89">
        <v>3513.9</v>
      </c>
      <c r="CJ55" s="89">
        <v>7237.4</v>
      </c>
      <c r="CK55" s="89">
        <v>3806</v>
      </c>
      <c r="CL55" s="89">
        <v>8279.7999999999993</v>
      </c>
      <c r="CM55" s="89">
        <v>3904.2</v>
      </c>
      <c r="CN55" s="89">
        <v>13161.3</v>
      </c>
      <c r="CO55" s="89">
        <v>8250.7000000000007</v>
      </c>
      <c r="CP55" s="89">
        <v>11531.2</v>
      </c>
      <c r="CQ55" s="89">
        <v>8507.7999999999993</v>
      </c>
      <c r="CR55" s="89">
        <v>13474.8</v>
      </c>
      <c r="CS55" s="89">
        <v>13070.5</v>
      </c>
      <c r="CT55" s="89">
        <v>17743.599999999999</v>
      </c>
      <c r="CU55" s="89">
        <v>13962.5</v>
      </c>
      <c r="CV55" s="89">
        <v>17256.3</v>
      </c>
      <c r="CW55" s="89">
        <v>18603</v>
      </c>
      <c r="CX55" s="89">
        <v>24475.1</v>
      </c>
      <c r="CY55" s="89">
        <v>24074.3</v>
      </c>
      <c r="CZ55" s="89">
        <v>33380.300000000003</v>
      </c>
      <c r="DA55" s="89">
        <v>29093.9</v>
      </c>
      <c r="DB55" s="89">
        <v>31788</v>
      </c>
      <c r="DC55" s="89">
        <v>21923.4</v>
      </c>
      <c r="DD55" s="89">
        <v>30044.5</v>
      </c>
      <c r="DE55" s="89">
        <v>21919.3</v>
      </c>
      <c r="DF55" s="89">
        <v>38186.699999999997</v>
      </c>
      <c r="DG55" s="89">
        <v>30024.2</v>
      </c>
      <c r="DH55" s="87">
        <v>48825.5</v>
      </c>
      <c r="DI55" s="89">
        <v>36124.699999999997</v>
      </c>
      <c r="DJ55" s="87">
        <v>63442.8</v>
      </c>
      <c r="DK55" s="89">
        <v>70530.7</v>
      </c>
      <c r="DL55" s="89">
        <v>74358.2</v>
      </c>
      <c r="DM55" s="608">
        <v>74905.899999999994</v>
      </c>
      <c r="DN55" s="608">
        <v>95801.3</v>
      </c>
      <c r="DO55" s="608">
        <v>80711.600000000006</v>
      </c>
      <c r="DP55" s="608">
        <v>100190</v>
      </c>
      <c r="DQ55" s="608">
        <v>86460.7</v>
      </c>
      <c r="DR55" s="608">
        <v>91319.5</v>
      </c>
      <c r="DS55" s="608">
        <v>81929.8</v>
      </c>
      <c r="DT55" s="608">
        <v>86186.7</v>
      </c>
      <c r="DU55" s="87">
        <v>64100.9</v>
      </c>
      <c r="DV55" s="87">
        <v>105001.5</v>
      </c>
      <c r="DW55" s="74">
        <v>100054</v>
      </c>
      <c r="DX55" s="74">
        <v>109636.5</v>
      </c>
      <c r="DY55" s="74">
        <v>82291.7</v>
      </c>
      <c r="DZ55" s="74">
        <v>105605.5</v>
      </c>
      <c r="EA55" s="74">
        <v>74747.600000000006</v>
      </c>
      <c r="EB55" s="74">
        <v>107155.8</v>
      </c>
      <c r="EC55" s="74">
        <v>63722.703000000001</v>
      </c>
      <c r="ED55" s="74">
        <v>96883.173999999999</v>
      </c>
      <c r="EE55" s="74">
        <v>64283.906000000003</v>
      </c>
      <c r="EF55" s="74">
        <v>121273.848</v>
      </c>
      <c r="EG55" s="74">
        <v>105324.74400000001</v>
      </c>
      <c r="EH55" s="74">
        <v>121353.962</v>
      </c>
      <c r="EI55" s="74">
        <v>107550</v>
      </c>
      <c r="EJ55" s="74">
        <v>123717.8</v>
      </c>
      <c r="EK55" s="74">
        <v>128302.69899999999</v>
      </c>
      <c r="EL55" s="74">
        <v>137731.1</v>
      </c>
      <c r="EM55" s="74">
        <v>133777.5</v>
      </c>
      <c r="EN55" s="74">
        <v>209321.2</v>
      </c>
      <c r="EP55" s="353"/>
      <c r="EQ55" s="196" t="s">
        <v>380</v>
      </c>
      <c r="ER55" s="74">
        <v>157491.98199999999</v>
      </c>
      <c r="ES55" s="74">
        <v>169879.49100000001</v>
      </c>
      <c r="ET55" s="74">
        <v>159384.011</v>
      </c>
      <c r="EU55" s="74">
        <v>117824.959</v>
      </c>
    </row>
    <row r="56" spans="18:151" s="128" customFormat="1" ht="12" customHeight="1" x14ac:dyDescent="0.2">
      <c r="R56" s="194"/>
      <c r="S56" s="194"/>
      <c r="T56" s="190"/>
      <c r="U56" s="190"/>
      <c r="V56" s="190"/>
      <c r="W56" s="190"/>
      <c r="BE56" s="346">
        <v>4</v>
      </c>
      <c r="BF56" s="181" t="s">
        <v>723</v>
      </c>
      <c r="BG56" s="88">
        <v>2323.5</v>
      </c>
      <c r="BH56" s="88">
        <v>2661.2</v>
      </c>
      <c r="BI56" s="88">
        <v>2871</v>
      </c>
      <c r="BJ56" s="88">
        <v>3192.6</v>
      </c>
      <c r="BK56" s="88">
        <v>3346.9</v>
      </c>
      <c r="BL56" s="88">
        <v>3615.3</v>
      </c>
      <c r="BM56" s="88">
        <v>4249.2</v>
      </c>
      <c r="BN56" s="88">
        <v>4314</v>
      </c>
      <c r="BO56" s="88">
        <v>4700.8999999999996</v>
      </c>
      <c r="BQ56" s="353"/>
      <c r="BR56" s="159" t="s">
        <v>372</v>
      </c>
      <c r="BS56" s="87">
        <v>1932.6</v>
      </c>
      <c r="BT56" s="87">
        <v>4106.3</v>
      </c>
      <c r="BU56" s="87">
        <v>1965.7</v>
      </c>
      <c r="BV56" s="87">
        <v>2911</v>
      </c>
      <c r="BW56" s="87">
        <v>2293.4</v>
      </c>
      <c r="BX56" s="87">
        <v>4577.8999999999996</v>
      </c>
      <c r="BY56" s="87">
        <v>4250.5</v>
      </c>
      <c r="BZ56" s="87">
        <v>5056.7</v>
      </c>
      <c r="CA56" s="87">
        <v>3888.8</v>
      </c>
      <c r="CB56" s="87">
        <v>6637.4</v>
      </c>
      <c r="CC56" s="87">
        <v>3542.7</v>
      </c>
      <c r="CD56" s="87">
        <v>5173.3999999999996</v>
      </c>
      <c r="CE56" s="87">
        <v>4114</v>
      </c>
      <c r="CF56" s="87">
        <v>3839.5</v>
      </c>
      <c r="CG56" s="87">
        <v>3446.7</v>
      </c>
      <c r="CH56" s="87">
        <v>4442.5</v>
      </c>
      <c r="CI56" s="89">
        <v>2382.5</v>
      </c>
      <c r="CJ56" s="89">
        <v>5100.1000000000004</v>
      </c>
      <c r="CK56" s="89">
        <v>2512.6</v>
      </c>
      <c r="CL56" s="89">
        <v>5834.7</v>
      </c>
      <c r="CM56" s="89">
        <v>2647.1</v>
      </c>
      <c r="CN56" s="89">
        <v>8505.2000000000007</v>
      </c>
      <c r="CO56" s="89">
        <v>6143.6</v>
      </c>
      <c r="CP56" s="89">
        <v>9306.7000000000007</v>
      </c>
      <c r="CQ56" s="89">
        <v>6044.9</v>
      </c>
      <c r="CR56" s="89">
        <v>10908.4</v>
      </c>
      <c r="CS56" s="89">
        <v>10185.4</v>
      </c>
      <c r="CT56" s="89">
        <v>13936.9</v>
      </c>
      <c r="CU56" s="89">
        <v>11199.7</v>
      </c>
      <c r="CV56" s="89">
        <v>13820.8</v>
      </c>
      <c r="CW56" s="89">
        <v>15987.1</v>
      </c>
      <c r="CX56" s="89">
        <v>20388</v>
      </c>
      <c r="CY56" s="89">
        <v>20795.599999999999</v>
      </c>
      <c r="CZ56" s="89">
        <v>30321.599999999999</v>
      </c>
      <c r="DA56" s="89">
        <v>25949.5</v>
      </c>
      <c r="DB56" s="89">
        <v>27337</v>
      </c>
      <c r="DC56" s="89">
        <v>19928.7</v>
      </c>
      <c r="DD56" s="89">
        <v>26417.1</v>
      </c>
      <c r="DE56" s="89">
        <v>19438</v>
      </c>
      <c r="DF56" s="89">
        <v>34200.9</v>
      </c>
      <c r="DG56" s="89">
        <v>27649.200000000001</v>
      </c>
      <c r="DH56" s="87">
        <v>45639.7</v>
      </c>
      <c r="DI56" s="89">
        <v>32461.200000000001</v>
      </c>
      <c r="DJ56" s="87">
        <v>59294.1</v>
      </c>
      <c r="DK56" s="89">
        <v>61971.1</v>
      </c>
      <c r="DL56" s="89">
        <v>67264.3</v>
      </c>
      <c r="DM56" s="608">
        <v>65471.3</v>
      </c>
      <c r="DN56" s="608">
        <v>83579</v>
      </c>
      <c r="DO56" s="608">
        <v>72186.100000000006</v>
      </c>
      <c r="DP56" s="608">
        <v>75057.5</v>
      </c>
      <c r="DQ56" s="608">
        <v>73895.399999999994</v>
      </c>
      <c r="DR56" s="608">
        <v>77512.5</v>
      </c>
      <c r="DS56" s="608">
        <v>62768.2</v>
      </c>
      <c r="DT56" s="608">
        <v>71014</v>
      </c>
      <c r="DU56" s="87">
        <v>57322.400000000001</v>
      </c>
      <c r="DV56" s="87">
        <v>89500</v>
      </c>
      <c r="DW56" s="74">
        <v>80166.7</v>
      </c>
      <c r="DX56" s="74">
        <v>60248.2</v>
      </c>
      <c r="DY56" s="74">
        <v>56207.6</v>
      </c>
      <c r="DZ56" s="74">
        <v>92619.5</v>
      </c>
      <c r="EA56" s="74">
        <v>65970.100000000006</v>
      </c>
      <c r="EB56" s="74">
        <v>89808.2</v>
      </c>
      <c r="EC56" s="74">
        <v>43320.347999999998</v>
      </c>
      <c r="ED56" s="74">
        <v>87058.597999999998</v>
      </c>
      <c r="EE56" s="74">
        <v>57105.88</v>
      </c>
      <c r="EF56" s="74">
        <v>103522.253</v>
      </c>
      <c r="EG56" s="74">
        <v>98437.278999999995</v>
      </c>
      <c r="EH56" s="74">
        <v>110394.791</v>
      </c>
      <c r="EI56" s="74">
        <v>97104.8</v>
      </c>
      <c r="EJ56" s="74">
        <v>117479.7</v>
      </c>
      <c r="EK56" s="74">
        <v>122316.84699999999</v>
      </c>
      <c r="EL56" s="74">
        <v>131507.4</v>
      </c>
      <c r="EM56" s="74">
        <v>129447.7</v>
      </c>
      <c r="EN56" s="74">
        <v>203884.9</v>
      </c>
      <c r="EP56" s="353"/>
      <c r="EQ56" s="159" t="s">
        <v>372</v>
      </c>
      <c r="ER56" s="74">
        <v>123583.465</v>
      </c>
      <c r="ES56" s="74">
        <v>127238.92200000001</v>
      </c>
      <c r="ET56" s="74">
        <v>127855.692</v>
      </c>
      <c r="EU56" s="74">
        <v>99087.74</v>
      </c>
    </row>
    <row r="57" spans="18:151" s="128" customFormat="1" x14ac:dyDescent="0.2">
      <c r="S57" s="110"/>
      <c r="T57" s="110"/>
      <c r="U57" s="110"/>
      <c r="V57" s="110"/>
      <c r="W57" s="21"/>
      <c r="BE57" s="346">
        <v>5</v>
      </c>
      <c r="BF57" s="181" t="s">
        <v>724</v>
      </c>
      <c r="BG57" s="88">
        <v>4746.8999999999996</v>
      </c>
      <c r="BH57" s="88">
        <v>5276.8</v>
      </c>
      <c r="BI57" s="88">
        <v>5653.2</v>
      </c>
      <c r="BJ57" s="88">
        <v>5897.4</v>
      </c>
      <c r="BK57" s="88">
        <v>6516.5</v>
      </c>
      <c r="BL57" s="88">
        <v>6600.8</v>
      </c>
      <c r="BM57" s="88">
        <v>7328</v>
      </c>
      <c r="BN57" s="88">
        <v>7554.6</v>
      </c>
      <c r="BO57" s="88">
        <v>8213.2999999999993</v>
      </c>
      <c r="BQ57" s="353"/>
      <c r="BR57" s="159" t="s">
        <v>373</v>
      </c>
      <c r="BS57" s="87">
        <v>164.9</v>
      </c>
      <c r="BT57" s="87">
        <v>146.19999999999999</v>
      </c>
      <c r="BU57" s="87">
        <v>247</v>
      </c>
      <c r="BV57" s="87">
        <v>473.7</v>
      </c>
      <c r="BW57" s="87">
        <v>1188.8</v>
      </c>
      <c r="BX57" s="87">
        <v>906.4</v>
      </c>
      <c r="BY57" s="87">
        <v>909.3</v>
      </c>
      <c r="BZ57" s="87">
        <v>1452.5</v>
      </c>
      <c r="CA57" s="87">
        <v>1888.1</v>
      </c>
      <c r="CB57" s="87">
        <v>2764.5</v>
      </c>
      <c r="CC57" s="87">
        <v>1893.7</v>
      </c>
      <c r="CD57" s="87">
        <v>2168</v>
      </c>
      <c r="CE57" s="87">
        <v>1927.3</v>
      </c>
      <c r="CF57" s="87">
        <v>1609</v>
      </c>
      <c r="CG57" s="87">
        <v>970</v>
      </c>
      <c r="CH57" s="87">
        <v>1861.7</v>
      </c>
      <c r="CI57" s="89">
        <v>1131.4000000000001</v>
      </c>
      <c r="CJ57" s="89">
        <v>2137.3000000000002</v>
      </c>
      <c r="CK57" s="89">
        <v>1293.4000000000001</v>
      </c>
      <c r="CL57" s="89">
        <v>2445.1</v>
      </c>
      <c r="CM57" s="89">
        <v>1257.0999999999999</v>
      </c>
      <c r="CN57" s="89">
        <v>4656.2</v>
      </c>
      <c r="CO57" s="89">
        <v>2107.1999999999998</v>
      </c>
      <c r="CP57" s="89">
        <v>2224.5</v>
      </c>
      <c r="CQ57" s="89">
        <v>2462.8000000000002</v>
      </c>
      <c r="CR57" s="89">
        <v>2566.5</v>
      </c>
      <c r="CS57" s="89">
        <v>2885.1</v>
      </c>
      <c r="CT57" s="89">
        <v>3806.7</v>
      </c>
      <c r="CU57" s="89">
        <v>2762.8</v>
      </c>
      <c r="CV57" s="89">
        <v>3435.5</v>
      </c>
      <c r="CW57" s="89">
        <v>2615.9</v>
      </c>
      <c r="CX57" s="89">
        <v>4087.1</v>
      </c>
      <c r="CY57" s="89">
        <v>3278.6</v>
      </c>
      <c r="CZ57" s="89">
        <v>3058.7</v>
      </c>
      <c r="DA57" s="89">
        <v>3144.4</v>
      </c>
      <c r="DB57" s="89">
        <v>4451</v>
      </c>
      <c r="DC57" s="89">
        <v>1994.7</v>
      </c>
      <c r="DD57" s="89">
        <v>3627.4</v>
      </c>
      <c r="DE57" s="89">
        <v>2481.1999999999998</v>
      </c>
      <c r="DF57" s="409">
        <f>3958.9+27</f>
        <v>3985.9</v>
      </c>
      <c r="DG57" s="89">
        <v>2375</v>
      </c>
      <c r="DH57" s="87">
        <v>3185.8</v>
      </c>
      <c r="DI57" s="89">
        <v>3663.5</v>
      </c>
      <c r="DJ57" s="87">
        <v>4148.7</v>
      </c>
      <c r="DK57" s="89">
        <v>8559.6</v>
      </c>
      <c r="DL57" s="89">
        <v>7093.8</v>
      </c>
      <c r="DM57" s="608">
        <v>9434.6</v>
      </c>
      <c r="DN57" s="608">
        <v>12222.3</v>
      </c>
      <c r="DO57" s="608">
        <v>8525.6</v>
      </c>
      <c r="DP57" s="608">
        <v>25132.6</v>
      </c>
      <c r="DQ57" s="608">
        <v>12565.3</v>
      </c>
      <c r="DR57" s="608">
        <v>13807</v>
      </c>
      <c r="DS57" s="608">
        <v>19161.599999999999</v>
      </c>
      <c r="DT57" s="608">
        <v>15172.7</v>
      </c>
      <c r="DU57" s="87">
        <v>6778.5</v>
      </c>
      <c r="DV57" s="87">
        <v>15501.5</v>
      </c>
      <c r="DW57" s="74">
        <v>19887.2</v>
      </c>
      <c r="DX57" s="74">
        <v>49388.3</v>
      </c>
      <c r="DY57" s="74">
        <v>26084.1</v>
      </c>
      <c r="DZ57" s="74">
        <v>12986</v>
      </c>
      <c r="EA57" s="74">
        <v>8777.5</v>
      </c>
      <c r="EB57" s="74">
        <v>17347.599999999999</v>
      </c>
      <c r="EC57" s="74">
        <v>20402.355</v>
      </c>
      <c r="ED57" s="74">
        <v>9824.5759999999991</v>
      </c>
      <c r="EE57" s="74">
        <v>7178.0259999999998</v>
      </c>
      <c r="EF57" s="74">
        <v>17751.595000000001</v>
      </c>
      <c r="EG57" s="74">
        <v>6887.4650000000001</v>
      </c>
      <c r="EH57" s="74">
        <v>10959.171</v>
      </c>
      <c r="EI57" s="74">
        <v>10445.200000000001</v>
      </c>
      <c r="EJ57" s="74">
        <v>6238.1</v>
      </c>
      <c r="EK57" s="74">
        <v>5985.8519999999999</v>
      </c>
      <c r="EL57" s="74">
        <v>6223.7</v>
      </c>
      <c r="EM57" s="74">
        <v>4329.8999999999996</v>
      </c>
      <c r="EN57" s="74">
        <v>5436.3</v>
      </c>
      <c r="EP57" s="353"/>
      <c r="EQ57" s="159" t="s">
        <v>373</v>
      </c>
      <c r="ER57" s="74">
        <v>33908.517</v>
      </c>
      <c r="ES57" s="74">
        <v>42640.569000000003</v>
      </c>
      <c r="ET57" s="74">
        <v>31528.319</v>
      </c>
      <c r="EU57" s="74">
        <v>18737.219000000001</v>
      </c>
    </row>
    <row r="58" spans="18:151" s="128" customFormat="1" ht="14.25" customHeight="1" x14ac:dyDescent="0.2">
      <c r="BE58" s="350">
        <v>6</v>
      </c>
      <c r="BF58" s="135" t="s">
        <v>728</v>
      </c>
      <c r="BG58" s="88">
        <v>807.4</v>
      </c>
      <c r="BH58" s="88">
        <v>847.4</v>
      </c>
      <c r="BI58" s="88">
        <v>884.3</v>
      </c>
      <c r="BJ58" s="88">
        <v>1168.2</v>
      </c>
      <c r="BK58" s="88">
        <v>1258.5</v>
      </c>
      <c r="BL58" s="88">
        <v>1365.1</v>
      </c>
      <c r="BM58" s="88">
        <v>1455.6</v>
      </c>
      <c r="BN58" s="88">
        <v>1132.0999999999999</v>
      </c>
      <c r="BO58" s="88">
        <v>1430.1</v>
      </c>
      <c r="BQ58" s="353"/>
      <c r="BR58" s="196" t="s">
        <v>381</v>
      </c>
      <c r="BS58" s="87">
        <v>174.7</v>
      </c>
      <c r="BT58" s="87">
        <v>285.3</v>
      </c>
      <c r="BU58" s="87">
        <v>282.2</v>
      </c>
      <c r="BV58" s="87">
        <v>232</v>
      </c>
      <c r="BW58" s="87">
        <v>443.2</v>
      </c>
      <c r="BX58" s="87">
        <v>238.1</v>
      </c>
      <c r="BY58" s="87">
        <v>288.89999999999998</v>
      </c>
      <c r="BZ58" s="87">
        <v>254.3</v>
      </c>
      <c r="CA58" s="87">
        <v>416.8</v>
      </c>
      <c r="CB58" s="87">
        <v>515.29999999999995</v>
      </c>
      <c r="CC58" s="87">
        <v>383.8</v>
      </c>
      <c r="CD58" s="87">
        <v>438.6</v>
      </c>
      <c r="CE58" s="87">
        <v>514.9</v>
      </c>
      <c r="CF58" s="87">
        <v>445</v>
      </c>
      <c r="CG58" s="87">
        <v>715.1</v>
      </c>
      <c r="CH58" s="87">
        <v>514.79999999999995</v>
      </c>
      <c r="CI58" s="89">
        <v>848.5</v>
      </c>
      <c r="CJ58" s="89">
        <v>591</v>
      </c>
      <c r="CK58" s="89">
        <v>1297.4000000000001</v>
      </c>
      <c r="CL58" s="89">
        <v>676.1</v>
      </c>
      <c r="CM58" s="89">
        <v>924.8</v>
      </c>
      <c r="CN58" s="89">
        <v>1211.7</v>
      </c>
      <c r="CO58" s="89">
        <v>1127.3</v>
      </c>
      <c r="CP58" s="89">
        <v>1372.7</v>
      </c>
      <c r="CQ58" s="89">
        <v>960.8</v>
      </c>
      <c r="CR58" s="89">
        <v>1180.3</v>
      </c>
      <c r="CS58" s="89">
        <v>1016.1</v>
      </c>
      <c r="CT58" s="89">
        <v>1657.6</v>
      </c>
      <c r="CU58" s="89">
        <v>1276.7</v>
      </c>
      <c r="CV58" s="89">
        <v>3239</v>
      </c>
      <c r="CW58" s="89">
        <v>1807.8</v>
      </c>
      <c r="CX58" s="89">
        <v>1793.5</v>
      </c>
      <c r="CY58" s="89">
        <v>1875.9</v>
      </c>
      <c r="CZ58" s="89">
        <v>3460.1</v>
      </c>
      <c r="DA58" s="89">
        <v>3793.3</v>
      </c>
      <c r="DB58" s="89">
        <v>3502.2</v>
      </c>
      <c r="DC58" s="89">
        <v>3807</v>
      </c>
      <c r="DD58" s="89">
        <v>4716.8</v>
      </c>
      <c r="DE58" s="89">
        <v>3965.2</v>
      </c>
      <c r="DF58" s="89">
        <v>5280.5</v>
      </c>
      <c r="DG58" s="89">
        <v>3150.9</v>
      </c>
      <c r="DH58" s="87">
        <v>2839.9</v>
      </c>
      <c r="DI58" s="89">
        <v>3208.7</v>
      </c>
      <c r="DJ58" s="87">
        <v>4106.5</v>
      </c>
      <c r="DK58" s="89">
        <v>6432</v>
      </c>
      <c r="DL58" s="89">
        <v>13361.9</v>
      </c>
      <c r="DM58" s="608">
        <v>18275.5</v>
      </c>
      <c r="DN58" s="608">
        <v>26346.9</v>
      </c>
      <c r="DO58" s="608">
        <v>17409</v>
      </c>
      <c r="DP58" s="608">
        <v>12280.5</v>
      </c>
      <c r="DQ58" s="608">
        <v>9308.7000000000007</v>
      </c>
      <c r="DR58" s="608">
        <v>10139.6</v>
      </c>
      <c r="DS58" s="608">
        <v>12192.6</v>
      </c>
      <c r="DT58" s="608">
        <v>11104.1</v>
      </c>
      <c r="DU58" s="87">
        <v>10455.299999999999</v>
      </c>
      <c r="DV58" s="87">
        <v>10533.9</v>
      </c>
      <c r="DW58" s="74">
        <v>11694.8</v>
      </c>
      <c r="DX58" s="74">
        <v>18115.2</v>
      </c>
      <c r="DY58" s="74">
        <v>13973.4</v>
      </c>
      <c r="DZ58" s="74">
        <v>15933.3</v>
      </c>
      <c r="EA58" s="74">
        <v>18575.2</v>
      </c>
      <c r="EB58" s="74">
        <v>21361.1</v>
      </c>
      <c r="EC58" s="74">
        <v>21064.062999999998</v>
      </c>
      <c r="ED58" s="74">
        <v>25582.808000000001</v>
      </c>
      <c r="EE58" s="74">
        <v>19451.623</v>
      </c>
      <c r="EF58" s="74">
        <v>18829.244999999999</v>
      </c>
      <c r="EG58" s="74">
        <v>14837.249</v>
      </c>
      <c r="EH58" s="74">
        <v>15929.964</v>
      </c>
      <c r="EI58" s="74">
        <v>21053.1</v>
      </c>
      <c r="EJ58" s="74">
        <v>16151.6</v>
      </c>
      <c r="EK58" s="74">
        <v>25963.025000000001</v>
      </c>
      <c r="EL58" s="74">
        <v>13767.4</v>
      </c>
      <c r="EM58" s="74">
        <v>14478.6</v>
      </c>
      <c r="EN58" s="74">
        <v>22827.5</v>
      </c>
      <c r="EP58" s="353"/>
      <c r="EQ58" s="196" t="s">
        <v>381</v>
      </c>
      <c r="ER58" s="74">
        <v>16905.205000000002</v>
      </c>
      <c r="ES58" s="74">
        <v>24956.972000000002</v>
      </c>
      <c r="ET58" s="74">
        <v>27833.387999999999</v>
      </c>
      <c r="EU58" s="74">
        <v>20681.947</v>
      </c>
    </row>
    <row r="59" spans="18:151" s="128" customFormat="1" x14ac:dyDescent="0.2">
      <c r="BE59" s="346">
        <v>7</v>
      </c>
      <c r="BF59" s="181" t="s">
        <v>729</v>
      </c>
      <c r="BG59" s="88">
        <v>5894.8</v>
      </c>
      <c r="BH59" s="88">
        <v>5473.9</v>
      </c>
      <c r="BI59" s="88">
        <v>6527.2</v>
      </c>
      <c r="BJ59" s="88">
        <v>6858</v>
      </c>
      <c r="BK59" s="88">
        <v>7295.1</v>
      </c>
      <c r="BL59" s="88">
        <v>9623.7000000000007</v>
      </c>
      <c r="BM59" s="88">
        <v>9732.5</v>
      </c>
      <c r="BN59" s="88">
        <v>10873.9</v>
      </c>
      <c r="BO59" s="88">
        <v>11849.6</v>
      </c>
      <c r="BQ59" s="353"/>
      <c r="BR59" s="159" t="s">
        <v>372</v>
      </c>
      <c r="BS59" s="87">
        <v>47.2</v>
      </c>
      <c r="BT59" s="87">
        <v>73</v>
      </c>
      <c r="BU59" s="87">
        <v>149.69999999999999</v>
      </c>
      <c r="BV59" s="87">
        <v>94.3</v>
      </c>
      <c r="BW59" s="87">
        <v>268.3</v>
      </c>
      <c r="BX59" s="87">
        <v>116.6</v>
      </c>
      <c r="BY59" s="87">
        <v>120.4</v>
      </c>
      <c r="BZ59" s="87">
        <v>70.599999999999994</v>
      </c>
      <c r="CA59" s="87">
        <v>135.1</v>
      </c>
      <c r="CB59" s="87">
        <v>151.69999999999999</v>
      </c>
      <c r="CC59" s="87">
        <v>105.3</v>
      </c>
      <c r="CD59" s="87">
        <v>65.5</v>
      </c>
      <c r="CE59" s="87">
        <v>213.8</v>
      </c>
      <c r="CF59" s="87">
        <v>66.400000000000006</v>
      </c>
      <c r="CG59" s="87">
        <v>298.60000000000002</v>
      </c>
      <c r="CH59" s="87">
        <v>76.8</v>
      </c>
      <c r="CI59" s="89">
        <v>328.9</v>
      </c>
      <c r="CJ59" s="89">
        <v>88.2</v>
      </c>
      <c r="CK59" s="89">
        <v>708.8</v>
      </c>
      <c r="CL59" s="89">
        <v>100.9</v>
      </c>
      <c r="CM59" s="89">
        <v>358.5</v>
      </c>
      <c r="CN59" s="89">
        <v>727.6</v>
      </c>
      <c r="CO59" s="89">
        <v>579.20000000000005</v>
      </c>
      <c r="CP59" s="89">
        <v>870.2</v>
      </c>
      <c r="CQ59" s="89">
        <v>351.5</v>
      </c>
      <c r="CR59" s="89">
        <v>366.9</v>
      </c>
      <c r="CS59" s="89">
        <v>198.4</v>
      </c>
      <c r="CT59" s="89">
        <v>989.2</v>
      </c>
      <c r="CU59" s="89">
        <v>677.5</v>
      </c>
      <c r="CV59" s="89">
        <v>2131.6</v>
      </c>
      <c r="CW59" s="89">
        <v>1045.8</v>
      </c>
      <c r="CX59" s="89">
        <v>793.2</v>
      </c>
      <c r="CY59" s="89">
        <v>1139.4000000000001</v>
      </c>
      <c r="CZ59" s="89">
        <v>1874.7</v>
      </c>
      <c r="DA59" s="89">
        <v>2572.4</v>
      </c>
      <c r="DB59" s="89">
        <v>2635.3</v>
      </c>
      <c r="DC59" s="89">
        <v>3063.7</v>
      </c>
      <c r="DD59" s="89">
        <v>3866.6</v>
      </c>
      <c r="DE59" s="89">
        <v>3099.8</v>
      </c>
      <c r="DF59" s="89">
        <v>3952.2</v>
      </c>
      <c r="DG59" s="89">
        <v>2151.3000000000002</v>
      </c>
      <c r="DH59" s="87">
        <v>1503.9</v>
      </c>
      <c r="DI59" s="89">
        <v>2216.1</v>
      </c>
      <c r="DJ59" s="87">
        <v>3164.3</v>
      </c>
      <c r="DK59" s="89">
        <v>4221.8999999999996</v>
      </c>
      <c r="DL59" s="89">
        <v>6779.1</v>
      </c>
      <c r="DM59" s="608">
        <v>9419.5</v>
      </c>
      <c r="DN59" s="608">
        <v>9963.2000000000007</v>
      </c>
      <c r="DO59" s="608">
        <v>6216.4</v>
      </c>
      <c r="DP59" s="608">
        <v>10493.6</v>
      </c>
      <c r="DQ59" s="608">
        <v>8280.6</v>
      </c>
      <c r="DR59" s="608">
        <v>8423.9</v>
      </c>
      <c r="DS59" s="608">
        <v>10524.8</v>
      </c>
      <c r="DT59" s="608">
        <v>9475.1</v>
      </c>
      <c r="DU59" s="87">
        <v>8952.7000000000007</v>
      </c>
      <c r="DV59" s="87">
        <v>9509.4</v>
      </c>
      <c r="DW59" s="74">
        <v>10815.3</v>
      </c>
      <c r="DX59" s="74">
        <v>16978.7</v>
      </c>
      <c r="DY59" s="74">
        <v>12267.5</v>
      </c>
      <c r="DZ59" s="74">
        <v>14353.4</v>
      </c>
      <c r="EA59" s="74">
        <v>15378.8</v>
      </c>
      <c r="EB59" s="74">
        <v>19487.2</v>
      </c>
      <c r="EC59" s="74">
        <v>19106.085999999999</v>
      </c>
      <c r="ED59" s="74">
        <v>18783.475999999999</v>
      </c>
      <c r="EE59" s="74">
        <v>17439.36</v>
      </c>
      <c r="EF59" s="74">
        <v>17386.528999999999</v>
      </c>
      <c r="EG59" s="74">
        <v>13857.847</v>
      </c>
      <c r="EH59" s="74">
        <v>12701.279</v>
      </c>
      <c r="EI59" s="74">
        <v>16900.8</v>
      </c>
      <c r="EJ59" s="74">
        <v>14472.9</v>
      </c>
      <c r="EK59" s="74">
        <v>24514.178</v>
      </c>
      <c r="EL59" s="74">
        <v>12766.1</v>
      </c>
      <c r="EM59" s="74">
        <v>12666.9</v>
      </c>
      <c r="EN59" s="74">
        <v>20128.400000000001</v>
      </c>
      <c r="EP59" s="353"/>
      <c r="EQ59" s="159" t="s">
        <v>372</v>
      </c>
      <c r="ER59" s="74">
        <v>16396.083999999999</v>
      </c>
      <c r="ES59" s="74">
        <v>24476.012999999999</v>
      </c>
      <c r="ET59" s="74">
        <v>26027.901999999998</v>
      </c>
      <c r="EU59" s="74">
        <v>19233.847000000002</v>
      </c>
    </row>
    <row r="60" spans="18:151" s="128" customFormat="1" x14ac:dyDescent="0.2">
      <c r="BF60" s="191" t="s">
        <v>763</v>
      </c>
      <c r="BG60" s="87">
        <v>2240.5</v>
      </c>
      <c r="BH60" s="87">
        <v>2047.8</v>
      </c>
      <c r="BI60" s="87">
        <v>2778</v>
      </c>
      <c r="BJ60" s="87">
        <v>2978.2</v>
      </c>
      <c r="BK60" s="87">
        <v>3318.6</v>
      </c>
      <c r="BL60" s="87">
        <v>4818</v>
      </c>
      <c r="BM60" s="87">
        <v>4562.8999999999996</v>
      </c>
      <c r="BN60" s="87">
        <v>5667.8</v>
      </c>
      <c r="BO60" s="87">
        <v>6004.2</v>
      </c>
      <c r="BQ60" s="353"/>
      <c r="BR60" s="159" t="s">
        <v>373</v>
      </c>
      <c r="BS60" s="87">
        <v>127.5</v>
      </c>
      <c r="BT60" s="87">
        <v>212.4</v>
      </c>
      <c r="BU60" s="87">
        <v>132.5</v>
      </c>
      <c r="BV60" s="87">
        <v>137.69999999999999</v>
      </c>
      <c r="BW60" s="87">
        <v>174.9</v>
      </c>
      <c r="BX60" s="87">
        <v>121.6</v>
      </c>
      <c r="BY60" s="87">
        <v>168.6</v>
      </c>
      <c r="BZ60" s="87">
        <v>183.7</v>
      </c>
      <c r="CA60" s="87">
        <v>281.7</v>
      </c>
      <c r="CB60" s="87">
        <v>363.6</v>
      </c>
      <c r="CC60" s="87">
        <v>278.5</v>
      </c>
      <c r="CD60" s="87">
        <v>373.2</v>
      </c>
      <c r="CE60" s="87">
        <v>301.2</v>
      </c>
      <c r="CF60" s="87">
        <v>378.6</v>
      </c>
      <c r="CG60" s="87">
        <v>416.5</v>
      </c>
      <c r="CH60" s="87">
        <v>438</v>
      </c>
      <c r="CI60" s="89">
        <v>519.6</v>
      </c>
      <c r="CJ60" s="89">
        <v>502.8</v>
      </c>
      <c r="CK60" s="89">
        <v>588.5</v>
      </c>
      <c r="CL60" s="89">
        <v>575.20000000000005</v>
      </c>
      <c r="CM60" s="89">
        <v>566.29999999999995</v>
      </c>
      <c r="CN60" s="89">
        <v>484.2</v>
      </c>
      <c r="CO60" s="89">
        <v>548.20000000000005</v>
      </c>
      <c r="CP60" s="89">
        <v>502.5</v>
      </c>
      <c r="CQ60" s="89">
        <v>609.29999999999995</v>
      </c>
      <c r="CR60" s="89">
        <v>813.4</v>
      </c>
      <c r="CS60" s="89">
        <v>817.7</v>
      </c>
      <c r="CT60" s="89">
        <v>668.4</v>
      </c>
      <c r="CU60" s="89">
        <v>599.20000000000005</v>
      </c>
      <c r="CV60" s="89">
        <v>1107.4000000000001</v>
      </c>
      <c r="CW60" s="89">
        <v>762.1</v>
      </c>
      <c r="CX60" s="89">
        <v>1000.3</v>
      </c>
      <c r="CY60" s="89">
        <v>736.5</v>
      </c>
      <c r="CZ60" s="89">
        <v>1585.4</v>
      </c>
      <c r="DA60" s="89">
        <v>1220.9000000000001</v>
      </c>
      <c r="DB60" s="89">
        <v>866.8</v>
      </c>
      <c r="DC60" s="89">
        <v>743.4</v>
      </c>
      <c r="DD60" s="89">
        <v>850.2</v>
      </c>
      <c r="DE60" s="89">
        <v>865.4</v>
      </c>
      <c r="DF60" s="89">
        <v>1328.3</v>
      </c>
      <c r="DG60" s="89">
        <v>999.6</v>
      </c>
      <c r="DH60" s="87">
        <v>1336</v>
      </c>
      <c r="DI60" s="89">
        <v>992.6</v>
      </c>
      <c r="DJ60" s="87">
        <v>942.3</v>
      </c>
      <c r="DK60" s="89">
        <v>2210.1</v>
      </c>
      <c r="DL60" s="89">
        <v>6582.7</v>
      </c>
      <c r="DM60" s="608">
        <v>8856.1</v>
      </c>
      <c r="DN60" s="608">
        <v>16383.7</v>
      </c>
      <c r="DO60" s="608">
        <v>11192.6</v>
      </c>
      <c r="DP60" s="608">
        <v>1786.9</v>
      </c>
      <c r="DQ60" s="608">
        <v>1028.0999999999999</v>
      </c>
      <c r="DR60" s="608">
        <v>1715.6</v>
      </c>
      <c r="DS60" s="608">
        <v>1667.9</v>
      </c>
      <c r="DT60" s="608">
        <v>1629</v>
      </c>
      <c r="DU60" s="87">
        <v>1502.5</v>
      </c>
      <c r="DV60" s="87">
        <v>1024.5</v>
      </c>
      <c r="DW60" s="74">
        <v>879.6</v>
      </c>
      <c r="DX60" s="74">
        <v>1136.5</v>
      </c>
      <c r="DY60" s="74">
        <v>1705.9</v>
      </c>
      <c r="DZ60" s="74">
        <v>1579.9</v>
      </c>
      <c r="EA60" s="74">
        <v>3196.4</v>
      </c>
      <c r="EB60" s="74">
        <v>1873.9</v>
      </c>
      <c r="EC60" s="74">
        <v>1957.9770000000001</v>
      </c>
      <c r="ED60" s="74">
        <v>6799.3320000000003</v>
      </c>
      <c r="EE60" s="74">
        <v>2012.2629999999999</v>
      </c>
      <c r="EF60" s="74">
        <v>1442.7159999999999</v>
      </c>
      <c r="EG60" s="74">
        <v>979.40200000000004</v>
      </c>
      <c r="EH60" s="74">
        <v>3228.6849999999999</v>
      </c>
      <c r="EI60" s="74">
        <v>4152.2</v>
      </c>
      <c r="EJ60" s="74">
        <v>1678.7</v>
      </c>
      <c r="EK60" s="74">
        <v>1448.847</v>
      </c>
      <c r="EL60" s="74">
        <v>1001.3</v>
      </c>
      <c r="EM60" s="74">
        <v>1811.7</v>
      </c>
      <c r="EN60" s="74">
        <v>2699.1</v>
      </c>
      <c r="EP60" s="353"/>
      <c r="EQ60" s="159" t="s">
        <v>373</v>
      </c>
      <c r="ER60" s="74">
        <v>509.12099999999998</v>
      </c>
      <c r="ES60" s="74">
        <v>480.959</v>
      </c>
      <c r="ET60" s="74">
        <v>1805.4860000000001</v>
      </c>
      <c r="EU60" s="74">
        <v>1448.1</v>
      </c>
    </row>
    <row r="61" spans="18:151" s="128" customFormat="1" ht="11.25" customHeight="1" x14ac:dyDescent="0.2">
      <c r="T61" s="201"/>
      <c r="U61" s="201"/>
      <c r="V61" s="201"/>
      <c r="W61" s="201"/>
      <c r="X61" s="201"/>
      <c r="Y61" s="201"/>
      <c r="Z61" s="201"/>
      <c r="AA61" s="201"/>
      <c r="AB61" s="201"/>
      <c r="AC61" s="201"/>
      <c r="AD61" s="201"/>
      <c r="AE61" s="201"/>
      <c r="AF61" s="201"/>
      <c r="AG61" s="201"/>
      <c r="AH61" s="201"/>
      <c r="AI61" s="201"/>
      <c r="AJ61" s="201"/>
      <c r="AK61" s="201"/>
      <c r="AL61" s="201"/>
      <c r="AM61" s="201"/>
      <c r="AN61" s="201"/>
      <c r="AO61" s="201"/>
      <c r="AP61" s="201"/>
      <c r="AQ61" s="201"/>
      <c r="AR61" s="201"/>
      <c r="AS61" s="201"/>
      <c r="AT61" s="201"/>
      <c r="AU61" s="201"/>
      <c r="AV61" s="201"/>
      <c r="AW61" s="201"/>
      <c r="AX61" s="201"/>
      <c r="AY61" s="201"/>
      <c r="AZ61" s="201"/>
      <c r="BA61" s="201"/>
      <c r="BB61" s="201"/>
      <c r="BC61" s="201"/>
      <c r="BF61" s="191" t="s">
        <v>764</v>
      </c>
      <c r="BG61" s="87">
        <v>2409.3000000000002</v>
      </c>
      <c r="BH61" s="87">
        <v>2112.9</v>
      </c>
      <c r="BI61" s="87">
        <v>2200.8000000000002</v>
      </c>
      <c r="BJ61" s="87">
        <v>2499.1999999999998</v>
      </c>
      <c r="BK61" s="87">
        <v>2388.9</v>
      </c>
      <c r="BL61" s="87">
        <v>3276.2</v>
      </c>
      <c r="BM61" s="87">
        <v>3613.2</v>
      </c>
      <c r="BN61" s="87">
        <v>3738.6</v>
      </c>
      <c r="BO61" s="87">
        <v>3807.5</v>
      </c>
      <c r="BQ61" s="353"/>
      <c r="BR61" s="196" t="s">
        <v>382</v>
      </c>
      <c r="BS61" s="87">
        <v>720.1</v>
      </c>
      <c r="BT61" s="87">
        <v>550.4</v>
      </c>
      <c r="BU61" s="87">
        <v>963.6</v>
      </c>
      <c r="BV61" s="87">
        <v>891.4</v>
      </c>
      <c r="BW61" s="87">
        <v>859.7</v>
      </c>
      <c r="BX61" s="87">
        <v>820.9</v>
      </c>
      <c r="BY61" s="87">
        <v>1056.3</v>
      </c>
      <c r="BZ61" s="87">
        <v>712.8</v>
      </c>
      <c r="CA61" s="87">
        <v>1548.6</v>
      </c>
      <c r="CB61" s="87">
        <v>936.3</v>
      </c>
      <c r="CC61" s="87">
        <v>803.5</v>
      </c>
      <c r="CD61" s="87">
        <v>527.29999999999995</v>
      </c>
      <c r="CE61" s="87">
        <v>615.6</v>
      </c>
      <c r="CF61" s="87">
        <v>535</v>
      </c>
      <c r="CG61" s="87">
        <v>779.7</v>
      </c>
      <c r="CH61" s="87">
        <v>619</v>
      </c>
      <c r="CI61" s="89">
        <v>2064.6999999999998</v>
      </c>
      <c r="CJ61" s="89">
        <v>710.6</v>
      </c>
      <c r="CK61" s="89">
        <v>2177.1</v>
      </c>
      <c r="CL61" s="89">
        <v>813</v>
      </c>
      <c r="CM61" s="89">
        <v>2294.1</v>
      </c>
      <c r="CN61" s="89">
        <v>788.8</v>
      </c>
      <c r="CO61" s="89">
        <v>848</v>
      </c>
      <c r="CP61" s="89">
        <v>2471.5</v>
      </c>
      <c r="CQ61" s="89">
        <v>2024.3</v>
      </c>
      <c r="CR61" s="89">
        <v>902.2</v>
      </c>
      <c r="CS61" s="89">
        <v>1441.3</v>
      </c>
      <c r="CT61" s="89">
        <v>1457</v>
      </c>
      <c r="CU61" s="89">
        <v>1731.3</v>
      </c>
      <c r="CV61" s="89">
        <v>4106.1000000000004</v>
      </c>
      <c r="CW61" s="89">
        <v>2708.2</v>
      </c>
      <c r="CX61" s="89">
        <v>2927.4</v>
      </c>
      <c r="CY61" s="89">
        <v>1607.6</v>
      </c>
      <c r="CZ61" s="89">
        <v>3625.6</v>
      </c>
      <c r="DA61" s="89">
        <v>2397.1999999999998</v>
      </c>
      <c r="DB61" s="89">
        <v>3773.8</v>
      </c>
      <c r="DC61" s="89">
        <v>4221.8999999999996</v>
      </c>
      <c r="DD61" s="89">
        <v>2854.1</v>
      </c>
      <c r="DE61" s="89">
        <v>3127.5</v>
      </c>
      <c r="DF61" s="89">
        <v>2408.4</v>
      </c>
      <c r="DG61" s="89">
        <v>1241.7</v>
      </c>
      <c r="DH61" s="87">
        <v>6015.9</v>
      </c>
      <c r="DI61" s="89">
        <v>6286.7</v>
      </c>
      <c r="DJ61" s="87">
        <v>3893.9</v>
      </c>
      <c r="DK61" s="89">
        <v>5497.2</v>
      </c>
      <c r="DL61" s="89">
        <v>4567.7</v>
      </c>
      <c r="DM61" s="608">
        <v>6905.4</v>
      </c>
      <c r="DN61" s="608">
        <v>6323.5</v>
      </c>
      <c r="DO61" s="608">
        <v>10345.4</v>
      </c>
      <c r="DP61" s="608">
        <v>8089</v>
      </c>
      <c r="DQ61" s="608">
        <v>9124.6</v>
      </c>
      <c r="DR61" s="608">
        <v>8359</v>
      </c>
      <c r="DS61" s="608">
        <v>14123.6</v>
      </c>
      <c r="DT61" s="608">
        <v>22886.6</v>
      </c>
      <c r="DU61" s="87">
        <v>22759.4</v>
      </c>
      <c r="DV61" s="87">
        <v>33950</v>
      </c>
      <c r="DW61" s="74">
        <v>41629.599999999999</v>
      </c>
      <c r="DX61" s="74">
        <v>57802</v>
      </c>
      <c r="DY61" s="74">
        <v>39842.300000000003</v>
      </c>
      <c r="DZ61" s="74">
        <v>49888.6</v>
      </c>
      <c r="EA61" s="74">
        <v>35316.199999999997</v>
      </c>
      <c r="EB61" s="74">
        <v>36670.400000000001</v>
      </c>
      <c r="EC61" s="74">
        <v>39211.870999999999</v>
      </c>
      <c r="ED61" s="74">
        <v>36301.927000000003</v>
      </c>
      <c r="EE61" s="74">
        <v>36742.974999999999</v>
      </c>
      <c r="EF61" s="74">
        <v>51109.038</v>
      </c>
      <c r="EG61" s="74">
        <v>54621.241000000002</v>
      </c>
      <c r="EH61" s="74">
        <v>66172.929000000004</v>
      </c>
      <c r="EI61" s="74">
        <v>79528.3</v>
      </c>
      <c r="EJ61" s="74">
        <v>60492.4</v>
      </c>
      <c r="EK61" s="74">
        <v>63804.400999999998</v>
      </c>
      <c r="EL61" s="74">
        <v>64806.9</v>
      </c>
      <c r="EM61" s="74">
        <v>72075.3</v>
      </c>
      <c r="EN61" s="74">
        <v>81195.399999999994</v>
      </c>
      <c r="EP61" s="353"/>
      <c r="EQ61" s="196" t="s">
        <v>382</v>
      </c>
      <c r="ER61" s="74">
        <v>74624.989000000001</v>
      </c>
      <c r="ES61" s="74">
        <v>86191.591</v>
      </c>
      <c r="ET61" s="74">
        <v>78542.841</v>
      </c>
      <c r="EU61" s="74">
        <v>75410.600000000006</v>
      </c>
    </row>
    <row r="62" spans="18:151" s="128" customFormat="1" ht="11.25" customHeight="1" x14ac:dyDescent="0.2">
      <c r="T62" s="201"/>
      <c r="U62" s="201"/>
      <c r="V62" s="201"/>
      <c r="W62" s="201"/>
      <c r="X62" s="201"/>
      <c r="Y62" s="201"/>
      <c r="Z62" s="201"/>
      <c r="AA62" s="201"/>
      <c r="AB62" s="201"/>
      <c r="AC62" s="201"/>
      <c r="AD62" s="201"/>
      <c r="AE62" s="201"/>
      <c r="AF62" s="201"/>
      <c r="AG62" s="201"/>
      <c r="AH62" s="201"/>
      <c r="AI62" s="201"/>
      <c r="AJ62" s="201"/>
      <c r="AK62" s="201"/>
      <c r="AL62" s="201"/>
      <c r="AM62" s="201"/>
      <c r="AN62" s="201"/>
      <c r="AO62" s="201"/>
      <c r="AP62" s="201"/>
      <c r="AQ62" s="201"/>
      <c r="AR62" s="201"/>
      <c r="AS62" s="201"/>
      <c r="AT62" s="201"/>
      <c r="AU62" s="201"/>
      <c r="AV62" s="201"/>
      <c r="AW62" s="201"/>
      <c r="AX62" s="201"/>
      <c r="AY62" s="201"/>
      <c r="AZ62" s="201"/>
      <c r="BA62" s="201"/>
      <c r="BB62" s="201"/>
      <c r="BC62" s="201"/>
      <c r="BE62" s="190"/>
      <c r="BF62" s="191" t="s">
        <v>765</v>
      </c>
      <c r="BG62" s="87">
        <v>1245</v>
      </c>
      <c r="BH62" s="87">
        <v>1313.2</v>
      </c>
      <c r="BI62" s="87">
        <v>1548.4</v>
      </c>
      <c r="BJ62" s="87">
        <v>1380.6</v>
      </c>
      <c r="BK62" s="87">
        <v>1587.3</v>
      </c>
      <c r="BL62" s="87">
        <v>1529.5</v>
      </c>
      <c r="BM62" s="87">
        <v>1556.4</v>
      </c>
      <c r="BN62" s="87">
        <v>1467.5</v>
      </c>
      <c r="BO62" s="87">
        <v>2037.9</v>
      </c>
      <c r="BQ62" s="353"/>
      <c r="BR62" s="159" t="s">
        <v>372</v>
      </c>
      <c r="BS62" s="87">
        <v>611</v>
      </c>
      <c r="BT62" s="87">
        <v>413.4</v>
      </c>
      <c r="BU62" s="87">
        <v>846.4</v>
      </c>
      <c r="BV62" s="87">
        <v>770.4</v>
      </c>
      <c r="BW62" s="87">
        <v>709.8</v>
      </c>
      <c r="BX62" s="87">
        <v>532.79999999999995</v>
      </c>
      <c r="BY62" s="87">
        <v>711.2</v>
      </c>
      <c r="BZ62" s="87">
        <v>525.5</v>
      </c>
      <c r="CA62" s="87">
        <v>1321.4</v>
      </c>
      <c r="CB62" s="87">
        <v>901</v>
      </c>
      <c r="CC62" s="87">
        <v>767</v>
      </c>
      <c r="CD62" s="87">
        <v>386.5</v>
      </c>
      <c r="CE62" s="87">
        <v>485.6</v>
      </c>
      <c r="CF62" s="87">
        <v>392.1</v>
      </c>
      <c r="CG62" s="87">
        <v>567</v>
      </c>
      <c r="CH62" s="87">
        <v>453.7</v>
      </c>
      <c r="CI62" s="89">
        <v>1929.4</v>
      </c>
      <c r="CJ62" s="89">
        <v>520.79999999999995</v>
      </c>
      <c r="CK62" s="89">
        <v>2116.5</v>
      </c>
      <c r="CL62" s="89">
        <v>595.79999999999995</v>
      </c>
      <c r="CM62" s="89">
        <v>2143.8000000000002</v>
      </c>
      <c r="CN62" s="89">
        <v>747.1</v>
      </c>
      <c r="CO62" s="89">
        <v>763.4</v>
      </c>
      <c r="CP62" s="89">
        <v>605.5</v>
      </c>
      <c r="CQ62" s="89">
        <v>715.4</v>
      </c>
      <c r="CR62" s="89">
        <v>306.10000000000002</v>
      </c>
      <c r="CS62" s="89">
        <v>1424.8</v>
      </c>
      <c r="CT62" s="89">
        <v>1435.8</v>
      </c>
      <c r="CU62" s="89">
        <v>475.6</v>
      </c>
      <c r="CV62" s="89">
        <v>1527.4</v>
      </c>
      <c r="CW62" s="89">
        <v>2353.6999999999998</v>
      </c>
      <c r="CX62" s="89">
        <v>2904.4</v>
      </c>
      <c r="CY62" s="89">
        <v>1597.7</v>
      </c>
      <c r="CZ62" s="89">
        <v>3609.1</v>
      </c>
      <c r="DA62" s="89">
        <v>1987.2</v>
      </c>
      <c r="DB62" s="89">
        <v>2190.6</v>
      </c>
      <c r="DC62" s="89">
        <v>3655.8</v>
      </c>
      <c r="DD62" s="89">
        <v>2195.6999999999998</v>
      </c>
      <c r="DE62" s="89">
        <v>1225.8</v>
      </c>
      <c r="DF62" s="89">
        <v>1044.8</v>
      </c>
      <c r="DG62" s="89">
        <v>876.7</v>
      </c>
      <c r="DH62" s="87">
        <v>5487.6</v>
      </c>
      <c r="DI62" s="89">
        <v>4894.8999999999996</v>
      </c>
      <c r="DJ62" s="87">
        <v>3225.2</v>
      </c>
      <c r="DK62" s="89">
        <v>3484</v>
      </c>
      <c r="DL62" s="89">
        <v>2159.1999999999998</v>
      </c>
      <c r="DM62" s="608">
        <v>4336.2</v>
      </c>
      <c r="DN62" s="608">
        <v>5412.5</v>
      </c>
      <c r="DO62" s="608">
        <v>7527.1</v>
      </c>
      <c r="DP62" s="608">
        <v>6651.6</v>
      </c>
      <c r="DQ62" s="608">
        <v>7280.9</v>
      </c>
      <c r="DR62" s="608">
        <v>6443.5</v>
      </c>
      <c r="DS62" s="608">
        <v>8764.2999999999993</v>
      </c>
      <c r="DT62" s="608">
        <v>12582.1</v>
      </c>
      <c r="DU62" s="87">
        <v>13294.6</v>
      </c>
      <c r="DV62" s="87">
        <v>21347.599999999999</v>
      </c>
      <c r="DW62" s="74">
        <v>24680.5</v>
      </c>
      <c r="DX62" s="74">
        <v>47741.2</v>
      </c>
      <c r="DY62" s="74">
        <v>28902.5</v>
      </c>
      <c r="DZ62" s="74">
        <v>38420.1</v>
      </c>
      <c r="EA62" s="74">
        <v>27710.9</v>
      </c>
      <c r="EB62" s="74">
        <v>24095.8</v>
      </c>
      <c r="EC62" s="74">
        <v>30451.010999999999</v>
      </c>
      <c r="ED62" s="74">
        <v>26961.431</v>
      </c>
      <c r="EE62" s="74">
        <v>27769.255000000001</v>
      </c>
      <c r="EF62" s="74">
        <v>39886.951999999997</v>
      </c>
      <c r="EG62" s="74">
        <v>38130.519</v>
      </c>
      <c r="EH62" s="74">
        <v>47909.555999999997</v>
      </c>
      <c r="EI62" s="74">
        <v>61432.4</v>
      </c>
      <c r="EJ62" s="74">
        <v>47195.9</v>
      </c>
      <c r="EK62" s="74">
        <v>53316.881999999998</v>
      </c>
      <c r="EL62" s="74">
        <v>57150.8</v>
      </c>
      <c r="EM62" s="74">
        <v>65146</v>
      </c>
      <c r="EN62" s="74">
        <v>72673.5</v>
      </c>
      <c r="EP62" s="353"/>
      <c r="EQ62" s="159" t="s">
        <v>372</v>
      </c>
      <c r="ER62" s="74">
        <v>68495.98</v>
      </c>
      <c r="ES62" s="74">
        <v>79758.983999999997</v>
      </c>
      <c r="ET62" s="74">
        <v>69655.494999999995</v>
      </c>
      <c r="EU62" s="74">
        <v>65759.937999999995</v>
      </c>
    </row>
    <row r="63" spans="18:151" s="128" customFormat="1" ht="12" thickBot="1" x14ac:dyDescent="0.25">
      <c r="T63" s="201"/>
      <c r="U63" s="201"/>
      <c r="V63" s="201"/>
      <c r="W63" s="201"/>
      <c r="X63" s="201"/>
      <c r="Y63" s="201"/>
      <c r="Z63" s="201"/>
      <c r="AA63" s="201"/>
      <c r="AB63" s="201"/>
      <c r="AC63" s="201"/>
      <c r="AD63" s="201"/>
      <c r="AE63" s="201"/>
      <c r="AF63" s="201"/>
      <c r="AG63" s="201"/>
      <c r="AH63" s="201"/>
      <c r="AI63" s="201"/>
      <c r="AJ63" s="201"/>
      <c r="AK63" s="201"/>
      <c r="AL63" s="201"/>
      <c r="AM63" s="201"/>
      <c r="AN63" s="201"/>
      <c r="AO63" s="201"/>
      <c r="AP63" s="201"/>
      <c r="AQ63" s="201"/>
      <c r="AR63" s="201"/>
      <c r="AS63" s="201"/>
      <c r="AT63" s="201"/>
      <c r="AU63" s="201"/>
      <c r="AV63" s="201"/>
      <c r="AW63" s="201"/>
      <c r="AX63" s="201"/>
      <c r="AY63" s="201"/>
      <c r="AZ63" s="201"/>
      <c r="BA63" s="201"/>
      <c r="BB63" s="201"/>
      <c r="BC63" s="201"/>
      <c r="BG63" s="169"/>
      <c r="BH63" s="169"/>
      <c r="BI63" s="169"/>
      <c r="BJ63" s="169"/>
      <c r="BK63" s="169"/>
      <c r="BL63" s="169"/>
      <c r="BM63" s="169"/>
      <c r="BN63" s="169"/>
      <c r="BO63" s="169"/>
      <c r="BQ63" s="353"/>
      <c r="BR63" s="159" t="s">
        <v>373</v>
      </c>
      <c r="BS63" s="87">
        <v>109.1</v>
      </c>
      <c r="BT63" s="87">
        <v>137.1</v>
      </c>
      <c r="BU63" s="87">
        <v>117.2</v>
      </c>
      <c r="BV63" s="87">
        <v>121</v>
      </c>
      <c r="BW63" s="87">
        <v>149.9</v>
      </c>
      <c r="BX63" s="87">
        <v>288.10000000000002</v>
      </c>
      <c r="BY63" s="87">
        <v>345.1</v>
      </c>
      <c r="BZ63" s="87">
        <v>187.3</v>
      </c>
      <c r="CA63" s="87">
        <v>227.1</v>
      </c>
      <c r="CB63" s="87">
        <v>35.299999999999997</v>
      </c>
      <c r="CC63" s="87">
        <v>36.5</v>
      </c>
      <c r="CD63" s="87">
        <v>140.80000000000001</v>
      </c>
      <c r="CE63" s="87">
        <v>130</v>
      </c>
      <c r="CF63" s="87">
        <v>142.9</v>
      </c>
      <c r="CG63" s="87">
        <v>212.7</v>
      </c>
      <c r="CH63" s="87">
        <v>165.3</v>
      </c>
      <c r="CI63" s="89">
        <v>135.30000000000001</v>
      </c>
      <c r="CJ63" s="89">
        <v>189.8</v>
      </c>
      <c r="CK63" s="89">
        <v>60.5</v>
      </c>
      <c r="CL63" s="89">
        <v>217.2</v>
      </c>
      <c r="CM63" s="89">
        <v>150.30000000000001</v>
      </c>
      <c r="CN63" s="89">
        <v>41.7</v>
      </c>
      <c r="CO63" s="89">
        <v>84.6</v>
      </c>
      <c r="CP63" s="89">
        <v>1865.9</v>
      </c>
      <c r="CQ63" s="89">
        <v>1308.9000000000001</v>
      </c>
      <c r="CR63" s="89">
        <v>596.1</v>
      </c>
      <c r="CS63" s="89">
        <v>16.5</v>
      </c>
      <c r="CT63" s="89">
        <v>21.2</v>
      </c>
      <c r="CU63" s="89">
        <v>1255.7</v>
      </c>
      <c r="CV63" s="89">
        <v>2578.6999999999998</v>
      </c>
      <c r="CW63" s="89">
        <v>354.5</v>
      </c>
      <c r="CX63" s="89">
        <v>22.8</v>
      </c>
      <c r="CY63" s="89">
        <v>9.9</v>
      </c>
      <c r="CZ63" s="89">
        <v>16.5</v>
      </c>
      <c r="DA63" s="89">
        <v>409.9</v>
      </c>
      <c r="DB63" s="89">
        <v>1583.2</v>
      </c>
      <c r="DC63" s="89">
        <v>566.1</v>
      </c>
      <c r="DD63" s="89">
        <v>658.4</v>
      </c>
      <c r="DE63" s="89">
        <v>1901.8</v>
      </c>
      <c r="DF63" s="89">
        <v>1363.6</v>
      </c>
      <c r="DG63" s="89">
        <v>364.9</v>
      </c>
      <c r="DH63" s="87">
        <v>528.29999999999995</v>
      </c>
      <c r="DI63" s="89">
        <v>1391.8</v>
      </c>
      <c r="DJ63" s="87">
        <v>668.7</v>
      </c>
      <c r="DK63" s="89">
        <v>2013.2</v>
      </c>
      <c r="DL63" s="89">
        <v>2408.6</v>
      </c>
      <c r="DM63" s="608">
        <v>2569.1999999999998</v>
      </c>
      <c r="DN63" s="608">
        <v>911</v>
      </c>
      <c r="DO63" s="608">
        <v>2818.3</v>
      </c>
      <c r="DP63" s="608">
        <v>1437.5</v>
      </c>
      <c r="DQ63" s="608">
        <v>1843.6</v>
      </c>
      <c r="DR63" s="608">
        <v>1915.5</v>
      </c>
      <c r="DS63" s="608">
        <v>5359.3</v>
      </c>
      <c r="DT63" s="608">
        <v>10304.5</v>
      </c>
      <c r="DU63" s="87">
        <v>9464.7000000000007</v>
      </c>
      <c r="DV63" s="87">
        <v>12602.4</v>
      </c>
      <c r="DW63" s="74">
        <v>16949.099999999999</v>
      </c>
      <c r="DX63" s="74">
        <v>10060.799999999999</v>
      </c>
      <c r="DY63" s="74">
        <v>10939.8</v>
      </c>
      <c r="DZ63" s="74">
        <v>11468.5</v>
      </c>
      <c r="EA63" s="74">
        <v>7605.3</v>
      </c>
      <c r="EB63" s="74">
        <v>12574.6</v>
      </c>
      <c r="EC63" s="74">
        <v>8760.86</v>
      </c>
      <c r="ED63" s="74">
        <v>9340.4959999999992</v>
      </c>
      <c r="EE63" s="74">
        <v>8973.7199999999993</v>
      </c>
      <c r="EF63" s="74">
        <v>11222.085999999999</v>
      </c>
      <c r="EG63" s="74">
        <v>16490.722000000002</v>
      </c>
      <c r="EH63" s="74">
        <v>18263.373</v>
      </c>
      <c r="EI63" s="74">
        <v>18095.900000000001</v>
      </c>
      <c r="EJ63" s="74">
        <v>13296.5</v>
      </c>
      <c r="EK63" s="74">
        <v>10487.519</v>
      </c>
      <c r="EL63" s="74">
        <v>7656.1</v>
      </c>
      <c r="EM63" s="74">
        <v>6929.3</v>
      </c>
      <c r="EN63" s="74">
        <v>8521.9</v>
      </c>
      <c r="EP63" s="353"/>
      <c r="EQ63" s="159" t="s">
        <v>373</v>
      </c>
      <c r="ER63" s="74">
        <v>6129.009</v>
      </c>
      <c r="ES63" s="74">
        <v>6432.607</v>
      </c>
      <c r="ET63" s="74">
        <v>8887.3459999999995</v>
      </c>
      <c r="EU63" s="74">
        <v>9650.6620000000003</v>
      </c>
    </row>
    <row r="64" spans="18:151" s="128" customFormat="1" ht="12.95" customHeight="1" thickBot="1" x14ac:dyDescent="0.25">
      <c r="T64" s="201"/>
      <c r="U64" s="201"/>
      <c r="V64" s="201"/>
      <c r="W64" s="201"/>
      <c r="X64" s="201"/>
      <c r="Y64" s="201"/>
      <c r="Z64" s="201"/>
      <c r="AA64" s="201"/>
      <c r="AB64" s="201"/>
      <c r="AC64" s="201"/>
      <c r="AD64" s="201"/>
      <c r="AE64" s="201"/>
      <c r="AF64" s="201"/>
      <c r="AG64" s="201"/>
      <c r="AH64" s="201"/>
      <c r="AI64" s="201"/>
      <c r="AJ64" s="201"/>
      <c r="AK64" s="201"/>
      <c r="AL64" s="201"/>
      <c r="AM64" s="201"/>
      <c r="AN64" s="201"/>
      <c r="AO64" s="201"/>
      <c r="AP64" s="201"/>
      <c r="AQ64" s="201"/>
      <c r="AR64" s="201"/>
      <c r="AS64" s="201"/>
      <c r="AT64" s="201"/>
      <c r="AU64" s="201"/>
      <c r="AV64" s="201"/>
      <c r="AW64" s="201"/>
      <c r="AX64" s="201"/>
      <c r="AY64" s="201"/>
      <c r="AZ64" s="201"/>
      <c r="BA64" s="201"/>
      <c r="BB64" s="201"/>
      <c r="BC64" s="201"/>
      <c r="BE64" s="351"/>
      <c r="BF64" s="527" t="s">
        <v>434</v>
      </c>
      <c r="BG64" s="342">
        <v>32292.9</v>
      </c>
      <c r="BH64" s="342">
        <v>32834.800000000003</v>
      </c>
      <c r="BI64" s="342">
        <v>36510.800000000003</v>
      </c>
      <c r="BJ64" s="342">
        <v>39757</v>
      </c>
      <c r="BK64" s="342">
        <v>43740.7</v>
      </c>
      <c r="BL64" s="342">
        <v>45918.9</v>
      </c>
      <c r="BM64" s="342">
        <v>52448.800000000003</v>
      </c>
      <c r="BN64" s="342">
        <v>55888.6</v>
      </c>
      <c r="BO64" s="342">
        <v>61346.8</v>
      </c>
      <c r="BQ64" s="348"/>
      <c r="BR64" s="196" t="s">
        <v>383</v>
      </c>
      <c r="BS64" s="87">
        <v>1631.9</v>
      </c>
      <c r="BT64" s="87">
        <v>1803.8</v>
      </c>
      <c r="BU64" s="87">
        <v>1313.4</v>
      </c>
      <c r="BV64" s="87">
        <v>1101.5999999999999</v>
      </c>
      <c r="BW64" s="87">
        <v>696.9</v>
      </c>
      <c r="BX64" s="87">
        <v>877.5</v>
      </c>
      <c r="BY64" s="87">
        <v>1030.3</v>
      </c>
      <c r="BZ64" s="87">
        <v>1180.2</v>
      </c>
      <c r="CA64" s="89">
        <v>962.3</v>
      </c>
      <c r="CB64" s="89">
        <v>862.1</v>
      </c>
      <c r="CC64" s="89">
        <v>934.8</v>
      </c>
      <c r="CD64" s="89">
        <v>977.9</v>
      </c>
      <c r="CE64" s="89">
        <v>1277.5999999999999</v>
      </c>
      <c r="CF64" s="89">
        <v>992.2</v>
      </c>
      <c r="CG64" s="89">
        <v>999.5</v>
      </c>
      <c r="CH64" s="89">
        <v>1148</v>
      </c>
      <c r="CI64" s="89">
        <v>1183.5</v>
      </c>
      <c r="CJ64" s="89">
        <v>1317.9</v>
      </c>
      <c r="CK64" s="89">
        <v>1242.2</v>
      </c>
      <c r="CL64" s="89">
        <v>1507.7</v>
      </c>
      <c r="CM64" s="89">
        <v>1315</v>
      </c>
      <c r="CN64" s="89">
        <v>663.9</v>
      </c>
      <c r="CO64" s="89">
        <v>2915</v>
      </c>
      <c r="CP64" s="89">
        <v>1132.0999999999999</v>
      </c>
      <c r="CQ64" s="87">
        <v>1275.9000000000001</v>
      </c>
      <c r="CR64" s="87">
        <v>2011.8</v>
      </c>
      <c r="CS64" s="87">
        <v>1677.3</v>
      </c>
      <c r="CT64" s="87">
        <v>1045.4000000000001</v>
      </c>
      <c r="CU64" s="87">
        <v>2810.9</v>
      </c>
      <c r="CV64" s="87">
        <v>2842</v>
      </c>
      <c r="CW64" s="89">
        <v>4460.3999999999996</v>
      </c>
      <c r="CX64" s="89">
        <v>4722.7</v>
      </c>
      <c r="CY64" s="89">
        <v>7349.4</v>
      </c>
      <c r="CZ64" s="89">
        <v>7046.3</v>
      </c>
      <c r="DA64" s="89">
        <v>7704</v>
      </c>
      <c r="DB64" s="89">
        <v>9178.4</v>
      </c>
      <c r="DC64" s="89">
        <v>6221.9</v>
      </c>
      <c r="DD64" s="89">
        <v>7272.2</v>
      </c>
      <c r="DE64" s="89">
        <v>10514.5</v>
      </c>
      <c r="DF64" s="89">
        <v>14768.2</v>
      </c>
      <c r="DG64" s="89">
        <v>9541.9</v>
      </c>
      <c r="DH64" s="87">
        <v>8711.4</v>
      </c>
      <c r="DI64" s="87">
        <v>6522.4</v>
      </c>
      <c r="DJ64" s="87">
        <v>7997</v>
      </c>
      <c r="DK64" s="87">
        <v>10965.2</v>
      </c>
      <c r="DL64" s="87">
        <v>14260.6</v>
      </c>
      <c r="DM64" s="87">
        <v>11515.8</v>
      </c>
      <c r="DN64" s="87">
        <v>11208.7</v>
      </c>
      <c r="DO64" s="87">
        <v>10745</v>
      </c>
      <c r="DP64" s="87">
        <v>13739.5</v>
      </c>
      <c r="DQ64" s="87">
        <v>9477.5</v>
      </c>
      <c r="DR64" s="87">
        <v>12361.6</v>
      </c>
      <c r="DS64" s="87">
        <v>18571.7</v>
      </c>
      <c r="DT64" s="87">
        <v>35915.1</v>
      </c>
      <c r="DU64" s="87">
        <v>33497.800000000003</v>
      </c>
      <c r="DV64" s="87">
        <v>38360.1</v>
      </c>
      <c r="DW64" s="74">
        <v>33811.599999999999</v>
      </c>
      <c r="DX64" s="74">
        <v>38485.9</v>
      </c>
      <c r="DY64" s="74">
        <v>54994</v>
      </c>
      <c r="DZ64" s="74">
        <v>43595.5</v>
      </c>
      <c r="EA64" s="74">
        <v>40184.800000000003</v>
      </c>
      <c r="EB64" s="74">
        <v>49456.1</v>
      </c>
      <c r="EC64" s="74">
        <v>54346.917000000001</v>
      </c>
      <c r="ED64" s="74">
        <v>52938.489000000001</v>
      </c>
      <c r="EE64" s="74">
        <v>44376.021000000001</v>
      </c>
      <c r="EF64" s="74">
        <v>64159.959000000003</v>
      </c>
      <c r="EG64" s="74">
        <v>35570.675000000003</v>
      </c>
      <c r="EH64" s="74">
        <v>83359.489000000001</v>
      </c>
      <c r="EI64" s="74">
        <v>58913.7</v>
      </c>
      <c r="EJ64" s="74">
        <v>43741.8</v>
      </c>
      <c r="EK64" s="74">
        <v>43045.057999999997</v>
      </c>
      <c r="EL64" s="74">
        <v>34409.4</v>
      </c>
      <c r="EM64" s="74">
        <v>44751.199999999997</v>
      </c>
      <c r="EN64" s="74">
        <v>95025.3</v>
      </c>
      <c r="EP64" s="348"/>
      <c r="EQ64" s="196" t="s">
        <v>383</v>
      </c>
      <c r="ER64" s="74">
        <v>89767.538</v>
      </c>
      <c r="ES64" s="74">
        <v>94975.142000000007</v>
      </c>
      <c r="ET64" s="74">
        <v>91158.476999999999</v>
      </c>
      <c r="EU64" s="74">
        <v>102675.439</v>
      </c>
    </row>
    <row r="65" spans="20:151" s="128" customFormat="1" ht="12.95" customHeight="1" x14ac:dyDescent="0.2">
      <c r="T65" s="201"/>
      <c r="U65" s="201"/>
      <c r="V65" s="201"/>
      <c r="W65" s="201"/>
      <c r="X65" s="201"/>
      <c r="Y65" s="201"/>
      <c r="Z65" s="201"/>
      <c r="AA65" s="201"/>
      <c r="AB65" s="201"/>
      <c r="AC65" s="201"/>
      <c r="AD65" s="201"/>
      <c r="AE65" s="201"/>
      <c r="AF65" s="201"/>
      <c r="AG65" s="201"/>
      <c r="AH65" s="201"/>
      <c r="AI65" s="201"/>
      <c r="AJ65" s="201"/>
      <c r="AK65" s="201"/>
      <c r="AL65" s="201"/>
      <c r="AM65" s="201"/>
      <c r="AN65" s="201"/>
      <c r="AO65" s="201"/>
      <c r="AP65" s="201"/>
      <c r="AQ65" s="201"/>
      <c r="AR65" s="201"/>
      <c r="AS65" s="201"/>
      <c r="AT65" s="201"/>
      <c r="AU65" s="201"/>
      <c r="AV65" s="201"/>
      <c r="AW65" s="201"/>
      <c r="AX65" s="201"/>
      <c r="AY65" s="201"/>
      <c r="AZ65" s="201"/>
      <c r="BA65" s="201"/>
      <c r="BB65" s="201"/>
      <c r="BC65" s="201"/>
      <c r="BG65" s="190"/>
      <c r="BQ65" s="348"/>
      <c r="BR65" s="159" t="s">
        <v>372</v>
      </c>
      <c r="BS65" s="87">
        <v>586.79999999999995</v>
      </c>
      <c r="BT65" s="87">
        <v>548.29999999999995</v>
      </c>
      <c r="BU65" s="87">
        <v>367.5</v>
      </c>
      <c r="BV65" s="87">
        <v>108.9</v>
      </c>
      <c r="BW65" s="87">
        <v>83.2</v>
      </c>
      <c r="BX65" s="87">
        <v>52.7</v>
      </c>
      <c r="BY65" s="87">
        <v>213.3</v>
      </c>
      <c r="BZ65" s="87">
        <v>300</v>
      </c>
      <c r="CA65" s="89">
        <v>47.1</v>
      </c>
      <c r="CB65" s="89">
        <v>65.599999999999994</v>
      </c>
      <c r="CC65" s="89">
        <v>124.7</v>
      </c>
      <c r="CD65" s="89">
        <v>168.7</v>
      </c>
      <c r="CE65" s="89">
        <v>227.4</v>
      </c>
      <c r="CF65" s="89">
        <v>171.1</v>
      </c>
      <c r="CG65" s="89">
        <v>311.60000000000002</v>
      </c>
      <c r="CH65" s="89">
        <v>198</v>
      </c>
      <c r="CI65" s="89">
        <v>529.4</v>
      </c>
      <c r="CJ65" s="89">
        <v>227.3</v>
      </c>
      <c r="CK65" s="89">
        <v>455.4</v>
      </c>
      <c r="CL65" s="89">
        <v>260</v>
      </c>
      <c r="CM65" s="89">
        <v>588.20000000000005</v>
      </c>
      <c r="CN65" s="89">
        <v>391.8</v>
      </c>
      <c r="CO65" s="89">
        <v>279.10000000000002</v>
      </c>
      <c r="CP65" s="89">
        <v>350.1</v>
      </c>
      <c r="CQ65" s="89">
        <v>320.5</v>
      </c>
      <c r="CR65" s="89">
        <v>712.2</v>
      </c>
      <c r="CS65" s="89">
        <v>551.9</v>
      </c>
      <c r="CT65" s="89">
        <v>173.5</v>
      </c>
      <c r="CU65" s="89">
        <v>1449.4</v>
      </c>
      <c r="CV65" s="89">
        <v>740.4</v>
      </c>
      <c r="CW65" s="89">
        <v>1479</v>
      </c>
      <c r="CX65" s="89">
        <v>2106.6</v>
      </c>
      <c r="CY65" s="89">
        <v>5074.7</v>
      </c>
      <c r="CZ65" s="89">
        <v>5329.4</v>
      </c>
      <c r="DA65" s="89">
        <v>5243.3</v>
      </c>
      <c r="DB65" s="89">
        <v>4062.3</v>
      </c>
      <c r="DC65" s="89">
        <v>3036</v>
      </c>
      <c r="DD65" s="89">
        <v>3704.3</v>
      </c>
      <c r="DE65" s="89">
        <v>7104.6</v>
      </c>
      <c r="DF65" s="89">
        <v>10192</v>
      </c>
      <c r="DG65" s="89">
        <v>5816.3</v>
      </c>
      <c r="DH65" s="87">
        <v>6109.9</v>
      </c>
      <c r="DI65" s="87">
        <v>3275.3</v>
      </c>
      <c r="DJ65" s="87">
        <v>572.70000000000005</v>
      </c>
      <c r="DK65" s="87">
        <v>1266.2</v>
      </c>
      <c r="DL65" s="87">
        <v>3437.1</v>
      </c>
      <c r="DM65" s="87">
        <v>3051.2</v>
      </c>
      <c r="DN65" s="87">
        <v>5489.6</v>
      </c>
      <c r="DO65" s="87">
        <v>5571</v>
      </c>
      <c r="DP65" s="87">
        <v>6397</v>
      </c>
      <c r="DQ65" s="87">
        <v>3825.1</v>
      </c>
      <c r="DR65" s="87">
        <v>6564.9</v>
      </c>
      <c r="DS65" s="87">
        <v>12729.7</v>
      </c>
      <c r="DT65" s="87">
        <v>18385.599999999999</v>
      </c>
      <c r="DU65" s="87">
        <v>14859.9</v>
      </c>
      <c r="DV65" s="87">
        <v>26676.7</v>
      </c>
      <c r="DW65" s="74">
        <v>16917.5</v>
      </c>
      <c r="DX65" s="74">
        <v>21177.8</v>
      </c>
      <c r="DY65" s="74">
        <v>32537.3</v>
      </c>
      <c r="DZ65" s="74">
        <v>24886.6</v>
      </c>
      <c r="EA65" s="74">
        <v>17943.599999999999</v>
      </c>
      <c r="EB65" s="74">
        <v>25778.2</v>
      </c>
      <c r="EC65" s="74">
        <v>43036.887000000002</v>
      </c>
      <c r="ED65" s="74">
        <v>31456.712</v>
      </c>
      <c r="EE65" s="74">
        <v>21983.050999999999</v>
      </c>
      <c r="EF65" s="74">
        <v>49338.28</v>
      </c>
      <c r="EG65" s="74">
        <v>25627.242999999999</v>
      </c>
      <c r="EH65" s="74">
        <v>63112.673000000003</v>
      </c>
      <c r="EI65" s="74">
        <v>48946.5</v>
      </c>
      <c r="EJ65" s="74">
        <v>32353.9</v>
      </c>
      <c r="EK65" s="74">
        <v>28210.862000000001</v>
      </c>
      <c r="EL65" s="74">
        <v>20925.8</v>
      </c>
      <c r="EM65" s="74">
        <v>33880.9</v>
      </c>
      <c r="EN65" s="74">
        <v>73759.100000000006</v>
      </c>
      <c r="EP65" s="348"/>
      <c r="EQ65" s="159" t="s">
        <v>372</v>
      </c>
      <c r="ER65" s="74">
        <v>59249.561000000002</v>
      </c>
      <c r="ES65" s="74">
        <v>69589.201000000001</v>
      </c>
      <c r="ET65" s="74">
        <v>72275.44</v>
      </c>
      <c r="EU65" s="74">
        <v>88976.024000000005</v>
      </c>
    </row>
    <row r="66" spans="20:151" s="128" customFormat="1" ht="12.95" customHeight="1" x14ac:dyDescent="0.2">
      <c r="T66" s="201"/>
      <c r="U66" s="201"/>
      <c r="V66" s="201"/>
      <c r="W66" s="201"/>
      <c r="X66" s="201"/>
      <c r="Y66" s="201"/>
      <c r="Z66" s="201"/>
      <c r="AA66" s="201"/>
      <c r="AB66" s="201"/>
      <c r="AC66" s="201"/>
      <c r="AD66" s="201"/>
      <c r="AE66" s="201"/>
      <c r="AF66" s="201"/>
      <c r="AG66" s="201"/>
      <c r="AH66" s="201"/>
      <c r="AI66" s="201"/>
      <c r="AJ66" s="201"/>
      <c r="AK66" s="201"/>
      <c r="AL66" s="201"/>
      <c r="AM66" s="201"/>
      <c r="AN66" s="201"/>
      <c r="AO66" s="201"/>
      <c r="AP66" s="201"/>
      <c r="AQ66" s="201"/>
      <c r="AR66" s="201"/>
      <c r="AS66" s="201"/>
      <c r="AT66" s="201"/>
      <c r="AU66" s="201"/>
      <c r="AV66" s="201"/>
      <c r="AW66" s="201"/>
      <c r="AX66" s="201"/>
      <c r="AY66" s="201"/>
      <c r="AZ66" s="201"/>
      <c r="BA66" s="201"/>
      <c r="BB66" s="201"/>
      <c r="BC66" s="201"/>
      <c r="BG66" s="190"/>
      <c r="BQ66" s="348"/>
      <c r="BR66" s="159" t="s">
        <v>373</v>
      </c>
      <c r="BS66" s="87">
        <v>1045.0999999999999</v>
      </c>
      <c r="BT66" s="87">
        <v>1255.5</v>
      </c>
      <c r="BU66" s="87">
        <v>945.9</v>
      </c>
      <c r="BV66" s="87">
        <v>992.7</v>
      </c>
      <c r="BW66" s="87">
        <v>613.70000000000005</v>
      </c>
      <c r="BX66" s="87">
        <v>824.8</v>
      </c>
      <c r="BY66" s="87">
        <v>817.1</v>
      </c>
      <c r="BZ66" s="87">
        <v>880.2</v>
      </c>
      <c r="CA66" s="89">
        <v>915.1</v>
      </c>
      <c r="CB66" s="89">
        <v>796.5</v>
      </c>
      <c r="CC66" s="89">
        <v>810.1</v>
      </c>
      <c r="CD66" s="89">
        <v>809.2</v>
      </c>
      <c r="CE66" s="89">
        <v>1050.2</v>
      </c>
      <c r="CF66" s="89">
        <v>821.1</v>
      </c>
      <c r="CG66" s="89">
        <v>687.9</v>
      </c>
      <c r="CH66" s="89">
        <v>950</v>
      </c>
      <c r="CI66" s="89">
        <v>654.20000000000005</v>
      </c>
      <c r="CJ66" s="89">
        <v>1090.5999999999999</v>
      </c>
      <c r="CK66" s="89">
        <v>786.8</v>
      </c>
      <c r="CL66" s="89">
        <v>1247.7</v>
      </c>
      <c r="CM66" s="89">
        <v>726.8</v>
      </c>
      <c r="CN66" s="89">
        <v>272.10000000000002</v>
      </c>
      <c r="CO66" s="89">
        <v>2635.9</v>
      </c>
      <c r="CP66" s="89">
        <v>782</v>
      </c>
      <c r="CQ66" s="89">
        <v>955.4</v>
      </c>
      <c r="CR66" s="89">
        <v>1299.5999999999999</v>
      </c>
      <c r="CS66" s="89">
        <v>1125.3</v>
      </c>
      <c r="CT66" s="89">
        <v>871.9</v>
      </c>
      <c r="CU66" s="89">
        <v>1361.5</v>
      </c>
      <c r="CV66" s="89">
        <v>2101.6</v>
      </c>
      <c r="CW66" s="89">
        <v>2981.5</v>
      </c>
      <c r="CX66" s="89">
        <v>2616.1</v>
      </c>
      <c r="CY66" s="89">
        <v>2274.6999999999998</v>
      </c>
      <c r="CZ66" s="89">
        <v>1716.9</v>
      </c>
      <c r="DA66" s="89">
        <v>2460.6999999999998</v>
      </c>
      <c r="DB66" s="89">
        <v>5116.1000000000004</v>
      </c>
      <c r="DC66" s="89">
        <v>3186</v>
      </c>
      <c r="DD66" s="89">
        <v>3567.9</v>
      </c>
      <c r="DE66" s="89">
        <v>3409.9</v>
      </c>
      <c r="DF66" s="89">
        <v>4576.3</v>
      </c>
      <c r="DG66" s="89">
        <v>3725.6</v>
      </c>
      <c r="DH66" s="87">
        <v>2601.5</v>
      </c>
      <c r="DI66" s="87">
        <v>3247.1</v>
      </c>
      <c r="DJ66" s="87">
        <v>7424.3</v>
      </c>
      <c r="DK66" s="87">
        <v>9699</v>
      </c>
      <c r="DL66" s="87">
        <v>10823.5</v>
      </c>
      <c r="DM66" s="87">
        <v>8464.6</v>
      </c>
      <c r="DN66" s="87">
        <v>5719.1</v>
      </c>
      <c r="DO66" s="87">
        <v>5174.1000000000004</v>
      </c>
      <c r="DP66" s="87">
        <v>7342.6</v>
      </c>
      <c r="DQ66" s="87">
        <v>5652.4</v>
      </c>
      <c r="DR66" s="87">
        <v>5796.7</v>
      </c>
      <c r="DS66" s="87">
        <v>5842</v>
      </c>
      <c r="DT66" s="87">
        <v>17529.5</v>
      </c>
      <c r="DU66" s="87">
        <v>18637.900000000001</v>
      </c>
      <c r="DV66" s="87">
        <v>11683.4</v>
      </c>
      <c r="DW66" s="74">
        <v>16894.099999999999</v>
      </c>
      <c r="DX66" s="74">
        <v>17308.099999999999</v>
      </c>
      <c r="DY66" s="74">
        <v>22456.6</v>
      </c>
      <c r="DZ66" s="74">
        <v>18708.900000000001</v>
      </c>
      <c r="EA66" s="74">
        <v>22241.200000000001</v>
      </c>
      <c r="EB66" s="74">
        <v>23677.8</v>
      </c>
      <c r="EC66" s="74">
        <v>11310.03</v>
      </c>
      <c r="ED66" s="74">
        <v>21481.776999999998</v>
      </c>
      <c r="EE66" s="74">
        <v>22392.97</v>
      </c>
      <c r="EF66" s="74">
        <v>14821.679</v>
      </c>
      <c r="EG66" s="74">
        <v>9943.4320000000007</v>
      </c>
      <c r="EH66" s="74">
        <v>20246.815999999999</v>
      </c>
      <c r="EI66" s="74">
        <v>9967.1</v>
      </c>
      <c r="EJ66" s="74">
        <v>11387.9</v>
      </c>
      <c r="EK66" s="74">
        <v>14834.196</v>
      </c>
      <c r="EL66" s="74">
        <v>13483.6</v>
      </c>
      <c r="EM66" s="74">
        <v>10870.4</v>
      </c>
      <c r="EN66" s="74">
        <v>21266.3</v>
      </c>
      <c r="EP66" s="348"/>
      <c r="EQ66" s="159" t="s">
        <v>373</v>
      </c>
      <c r="ER66" s="74">
        <v>30517.976999999999</v>
      </c>
      <c r="ES66" s="74">
        <v>25385.940999999999</v>
      </c>
      <c r="ET66" s="74">
        <v>18883.037</v>
      </c>
      <c r="EU66" s="74">
        <v>13699.415000000001</v>
      </c>
    </row>
    <row r="67" spans="20:151" s="128" customFormat="1" ht="12.95" customHeight="1" x14ac:dyDescent="0.2">
      <c r="T67" s="201"/>
      <c r="U67" s="201"/>
      <c r="V67" s="201"/>
      <c r="W67" s="201"/>
      <c r="X67" s="201"/>
      <c r="Y67" s="201"/>
      <c r="Z67" s="201"/>
      <c r="AA67" s="201"/>
      <c r="AB67" s="201"/>
      <c r="AC67" s="201"/>
      <c r="AD67" s="201"/>
      <c r="AE67" s="201"/>
      <c r="AF67" s="201"/>
      <c r="AG67" s="201"/>
      <c r="AH67" s="201"/>
      <c r="AI67" s="201"/>
      <c r="AJ67" s="201"/>
      <c r="AK67" s="201"/>
      <c r="AL67" s="201"/>
      <c r="AM67" s="201"/>
      <c r="AN67" s="201"/>
      <c r="AO67" s="201"/>
      <c r="AP67" s="201"/>
      <c r="AQ67" s="201"/>
      <c r="AR67" s="201"/>
      <c r="AS67" s="201"/>
      <c r="AT67" s="201"/>
      <c r="AU67" s="201"/>
      <c r="AV67" s="201"/>
      <c r="AW67" s="201"/>
      <c r="AX67" s="201"/>
      <c r="AY67" s="201"/>
      <c r="AZ67" s="201"/>
      <c r="BA67" s="201"/>
      <c r="BB67" s="201"/>
      <c r="BC67" s="201"/>
      <c r="BE67" s="190"/>
      <c r="BG67" s="190"/>
      <c r="BQ67" s="348"/>
      <c r="BR67" s="196" t="s">
        <v>384</v>
      </c>
      <c r="BS67" s="87">
        <v>2687.5</v>
      </c>
      <c r="BT67" s="87">
        <v>3023</v>
      </c>
      <c r="BU67" s="87">
        <v>3569</v>
      </c>
      <c r="BV67" s="87">
        <v>3662.1</v>
      </c>
      <c r="BW67" s="87">
        <v>4070</v>
      </c>
      <c r="BX67" s="87">
        <v>4299.8</v>
      </c>
      <c r="BY67" s="87">
        <v>3887.7</v>
      </c>
      <c r="BZ67" s="87">
        <v>5514.8</v>
      </c>
      <c r="CA67" s="89">
        <v>5522.4</v>
      </c>
      <c r="CB67" s="89">
        <v>5712.5</v>
      </c>
      <c r="CC67" s="89">
        <v>5075.3999999999996</v>
      </c>
      <c r="CD67" s="89">
        <v>3439.3</v>
      </c>
      <c r="CE67" s="89">
        <v>3570.8</v>
      </c>
      <c r="CF67" s="89">
        <v>5489.5</v>
      </c>
      <c r="CG67" s="89">
        <v>3651.1</v>
      </c>
      <c r="CH67" s="89">
        <v>6351.7</v>
      </c>
      <c r="CI67" s="89">
        <v>5907.9</v>
      </c>
      <c r="CJ67" s="89">
        <v>7291.9</v>
      </c>
      <c r="CK67" s="89">
        <v>4047.6</v>
      </c>
      <c r="CL67" s="89">
        <v>8342.2000000000007</v>
      </c>
      <c r="CM67" s="89">
        <v>6564.3</v>
      </c>
      <c r="CN67" s="89">
        <v>3069.5</v>
      </c>
      <c r="CO67" s="89">
        <v>4098.2</v>
      </c>
      <c r="CP67" s="89">
        <v>2534.3000000000002</v>
      </c>
      <c r="CQ67" s="89">
        <v>2669.4</v>
      </c>
      <c r="CR67" s="89">
        <v>3365.8</v>
      </c>
      <c r="CS67" s="89">
        <v>3734.1</v>
      </c>
      <c r="CT67" s="89">
        <v>4466.8999999999996</v>
      </c>
      <c r="CU67" s="89">
        <v>5146.7</v>
      </c>
      <c r="CV67" s="89">
        <v>4924.7</v>
      </c>
      <c r="CW67" s="89">
        <v>5095</v>
      </c>
      <c r="CX67" s="89">
        <v>4249.3</v>
      </c>
      <c r="CY67" s="89">
        <v>5018.3999999999996</v>
      </c>
      <c r="CZ67" s="89">
        <v>5538.4</v>
      </c>
      <c r="DA67" s="89">
        <v>10812.7</v>
      </c>
      <c r="DB67" s="89">
        <v>10221.700000000001</v>
      </c>
      <c r="DC67" s="89">
        <v>5899.6</v>
      </c>
      <c r="DD67" s="89">
        <v>5370.5</v>
      </c>
      <c r="DE67" s="89">
        <v>3973.2</v>
      </c>
      <c r="DF67" s="89">
        <v>5531.6</v>
      </c>
      <c r="DG67" s="89">
        <v>5310.5</v>
      </c>
      <c r="DH67" s="87">
        <v>6917.2</v>
      </c>
      <c r="DI67" s="87">
        <v>4902.6000000000004</v>
      </c>
      <c r="DJ67" s="87">
        <v>9934.5</v>
      </c>
      <c r="DK67" s="87">
        <v>11659.6</v>
      </c>
      <c r="DL67" s="87">
        <v>6327.1</v>
      </c>
      <c r="DM67" s="87">
        <v>8805.5</v>
      </c>
      <c r="DN67" s="87">
        <v>6195.5</v>
      </c>
      <c r="DO67" s="87">
        <v>10237.299999999999</v>
      </c>
      <c r="DP67" s="87">
        <v>11950.4</v>
      </c>
      <c r="DQ67" s="87">
        <v>16177.7</v>
      </c>
      <c r="DR67" s="87">
        <v>13391.6</v>
      </c>
      <c r="DS67" s="87">
        <v>16750</v>
      </c>
      <c r="DT67" s="87">
        <v>18982.400000000001</v>
      </c>
      <c r="DU67" s="87">
        <v>18974.8</v>
      </c>
      <c r="DV67" s="87">
        <v>36825.599999999999</v>
      </c>
      <c r="DW67" s="74">
        <v>31826.7</v>
      </c>
      <c r="DX67" s="74">
        <v>34247</v>
      </c>
      <c r="DY67" s="74">
        <v>32312.1</v>
      </c>
      <c r="DZ67" s="74">
        <v>50180.2</v>
      </c>
      <c r="EA67" s="74">
        <v>37955.699999999997</v>
      </c>
      <c r="EB67" s="74">
        <v>37260.300000000003</v>
      </c>
      <c r="EC67" s="74">
        <v>43858.436000000002</v>
      </c>
      <c r="ED67" s="74">
        <v>49005.987000000001</v>
      </c>
      <c r="EE67" s="74">
        <v>45142.12</v>
      </c>
      <c r="EF67" s="74">
        <v>59000.063000000002</v>
      </c>
      <c r="EG67" s="74">
        <v>61116.896000000001</v>
      </c>
      <c r="EH67" s="74">
        <v>85743.71</v>
      </c>
      <c r="EI67" s="74">
        <v>67299.5</v>
      </c>
      <c r="EJ67" s="74">
        <v>64146.5</v>
      </c>
      <c r="EK67" s="74">
        <v>79119.960000000006</v>
      </c>
      <c r="EL67" s="74">
        <v>83264</v>
      </c>
      <c r="EM67" s="74">
        <v>122749.1</v>
      </c>
      <c r="EN67" s="74">
        <v>137306</v>
      </c>
      <c r="EP67" s="348"/>
      <c r="EQ67" s="196" t="s">
        <v>384</v>
      </c>
      <c r="ER67" s="74">
        <v>111463.05899999999</v>
      </c>
      <c r="ES67" s="74">
        <v>114232.743</v>
      </c>
      <c r="ET67" s="74">
        <v>117706.11900000001</v>
      </c>
      <c r="EU67" s="74">
        <v>99623.03</v>
      </c>
    </row>
    <row r="68" spans="20:151" s="128" customFormat="1" ht="12.95" customHeight="1" x14ac:dyDescent="0.2">
      <c r="T68" s="201"/>
      <c r="U68" s="201"/>
      <c r="V68" s="201"/>
      <c r="W68" s="201"/>
      <c r="X68" s="201"/>
      <c r="Y68" s="201"/>
      <c r="Z68" s="201"/>
      <c r="AA68" s="201"/>
      <c r="AB68" s="201"/>
      <c r="AC68" s="201"/>
      <c r="AD68" s="201"/>
      <c r="AE68" s="201"/>
      <c r="AF68" s="201"/>
      <c r="AG68" s="201"/>
      <c r="AH68" s="201"/>
      <c r="AI68" s="201"/>
      <c r="AJ68" s="201"/>
      <c r="AK68" s="201"/>
      <c r="AL68" s="201"/>
      <c r="AM68" s="201"/>
      <c r="AN68" s="201"/>
      <c r="AO68" s="201"/>
      <c r="AP68" s="201"/>
      <c r="AQ68" s="201"/>
      <c r="AR68" s="201"/>
      <c r="AS68" s="201"/>
      <c r="AT68" s="201"/>
      <c r="AU68" s="201"/>
      <c r="AV68" s="201"/>
      <c r="AW68" s="201"/>
      <c r="AX68" s="201"/>
      <c r="AY68" s="201"/>
      <c r="AZ68" s="201"/>
      <c r="BA68" s="201"/>
      <c r="BB68" s="201"/>
      <c r="BC68" s="201"/>
      <c r="BQ68" s="348"/>
      <c r="BR68" s="159" t="s">
        <v>372</v>
      </c>
      <c r="BS68" s="87">
        <v>865</v>
      </c>
      <c r="BT68" s="87">
        <v>1468.5</v>
      </c>
      <c r="BU68" s="87">
        <v>1080.2</v>
      </c>
      <c r="BV68" s="87">
        <v>1253.7</v>
      </c>
      <c r="BW68" s="87">
        <v>1485</v>
      </c>
      <c r="BX68" s="87">
        <v>1561.5</v>
      </c>
      <c r="BY68" s="87">
        <v>1899.4</v>
      </c>
      <c r="BZ68" s="87">
        <v>2041.4</v>
      </c>
      <c r="CA68" s="89">
        <v>1861.3</v>
      </c>
      <c r="CB68" s="89">
        <v>2261.6999999999998</v>
      </c>
      <c r="CC68" s="89">
        <v>1171.7</v>
      </c>
      <c r="CD68" s="89">
        <v>1201.4000000000001</v>
      </c>
      <c r="CE68" s="89">
        <v>1137.4000000000001</v>
      </c>
      <c r="CF68" s="89">
        <v>1917.6</v>
      </c>
      <c r="CG68" s="89">
        <v>1845.8</v>
      </c>
      <c r="CH68" s="89">
        <v>2218.8000000000002</v>
      </c>
      <c r="CI68" s="89">
        <v>2369.1</v>
      </c>
      <c r="CJ68" s="89">
        <v>2547.1999999999998</v>
      </c>
      <c r="CK68" s="89">
        <v>2077.8000000000002</v>
      </c>
      <c r="CL68" s="89">
        <v>2914.1</v>
      </c>
      <c r="CM68" s="89">
        <v>2632.3</v>
      </c>
      <c r="CN68" s="89">
        <v>1605</v>
      </c>
      <c r="CO68" s="89">
        <v>2411.4</v>
      </c>
      <c r="CP68" s="89">
        <v>1233.0999999999999</v>
      </c>
      <c r="CQ68" s="89">
        <v>894.5</v>
      </c>
      <c r="CR68" s="89">
        <v>977.4</v>
      </c>
      <c r="CS68" s="89">
        <v>1409.8</v>
      </c>
      <c r="CT68" s="89">
        <v>1946.4</v>
      </c>
      <c r="CU68" s="89">
        <v>2604.4</v>
      </c>
      <c r="CV68" s="89">
        <v>2410.4</v>
      </c>
      <c r="CW68" s="89">
        <v>4020.5</v>
      </c>
      <c r="CX68" s="89">
        <v>2458.8000000000002</v>
      </c>
      <c r="CY68" s="89">
        <v>2805.6</v>
      </c>
      <c r="CZ68" s="89">
        <v>3934.4</v>
      </c>
      <c r="DA68" s="89">
        <v>8224.9</v>
      </c>
      <c r="DB68" s="89">
        <v>6106.8</v>
      </c>
      <c r="DC68" s="89">
        <v>3546.3</v>
      </c>
      <c r="DD68" s="89">
        <v>3009.3</v>
      </c>
      <c r="DE68" s="89">
        <v>2670.4</v>
      </c>
      <c r="DF68" s="89">
        <v>3102.4</v>
      </c>
      <c r="DG68" s="89">
        <v>3321.1</v>
      </c>
      <c r="DH68" s="87">
        <v>4358.8999999999996</v>
      </c>
      <c r="DI68" s="87">
        <v>3781.1</v>
      </c>
      <c r="DJ68" s="87">
        <v>7362.9</v>
      </c>
      <c r="DK68" s="87">
        <v>8175.3</v>
      </c>
      <c r="DL68" s="87">
        <v>3865.8</v>
      </c>
      <c r="DM68" s="87">
        <v>4925.3</v>
      </c>
      <c r="DN68" s="87">
        <v>3101.4</v>
      </c>
      <c r="DO68" s="87">
        <v>5312.4</v>
      </c>
      <c r="DP68" s="87">
        <v>8649.2000000000007</v>
      </c>
      <c r="DQ68" s="87">
        <v>10898.5</v>
      </c>
      <c r="DR68" s="87">
        <v>11465.8</v>
      </c>
      <c r="DS68" s="87">
        <v>14249.3</v>
      </c>
      <c r="DT68" s="87">
        <v>11267.5</v>
      </c>
      <c r="DU68" s="87">
        <v>12566</v>
      </c>
      <c r="DV68" s="87">
        <v>18927.2</v>
      </c>
      <c r="DW68" s="74">
        <v>22371.4</v>
      </c>
      <c r="DX68" s="74">
        <v>24207.5</v>
      </c>
      <c r="DY68" s="74">
        <v>21744.3</v>
      </c>
      <c r="DZ68" s="74">
        <v>41305.9</v>
      </c>
      <c r="EA68" s="74">
        <v>25279.599999999999</v>
      </c>
      <c r="EB68" s="74">
        <v>22305.1</v>
      </c>
      <c r="EC68" s="74">
        <v>28547.085999999999</v>
      </c>
      <c r="ED68" s="74">
        <v>27202.080000000002</v>
      </c>
      <c r="EE68" s="74">
        <v>31711.429</v>
      </c>
      <c r="EF68" s="74">
        <v>35222.868000000002</v>
      </c>
      <c r="EG68" s="74">
        <v>35575.925999999999</v>
      </c>
      <c r="EH68" s="74">
        <v>62583.06</v>
      </c>
      <c r="EI68" s="74">
        <v>37762.699999999997</v>
      </c>
      <c r="EJ68" s="74">
        <v>36887.599999999999</v>
      </c>
      <c r="EK68" s="74">
        <v>40660.025000000001</v>
      </c>
      <c r="EL68" s="74">
        <v>44009.7</v>
      </c>
      <c r="EM68" s="74">
        <v>71947.3</v>
      </c>
      <c r="EN68" s="74">
        <v>85590.3</v>
      </c>
      <c r="EP68" s="348"/>
      <c r="EQ68" s="159" t="s">
        <v>372</v>
      </c>
      <c r="ER68" s="74">
        <v>74145.076000000001</v>
      </c>
      <c r="ES68" s="74">
        <v>77018.722999999998</v>
      </c>
      <c r="ET68" s="74">
        <v>76030.744999999995</v>
      </c>
      <c r="EU68" s="74">
        <v>56235.648000000001</v>
      </c>
    </row>
    <row r="69" spans="20:151" s="128" customFormat="1" ht="12.95" customHeight="1" x14ac:dyDescent="0.2">
      <c r="T69" s="201"/>
      <c r="U69" s="201"/>
      <c r="V69" s="201"/>
      <c r="W69" s="201"/>
      <c r="X69" s="201"/>
      <c r="Y69" s="201"/>
      <c r="Z69" s="201"/>
      <c r="AA69" s="201"/>
      <c r="AB69" s="201"/>
      <c r="AC69" s="201"/>
      <c r="AD69" s="201"/>
      <c r="AE69" s="201"/>
      <c r="AF69" s="201"/>
      <c r="AG69" s="201"/>
      <c r="AH69" s="201"/>
      <c r="AI69" s="201"/>
      <c r="AJ69" s="201"/>
      <c r="AK69" s="201"/>
      <c r="AL69" s="201"/>
      <c r="AM69" s="201"/>
      <c r="AN69" s="201"/>
      <c r="AO69" s="201"/>
      <c r="AP69" s="201"/>
      <c r="AQ69" s="201"/>
      <c r="AR69" s="201"/>
      <c r="AS69" s="201"/>
      <c r="AT69" s="201"/>
      <c r="AU69" s="201"/>
      <c r="AV69" s="201"/>
      <c r="AW69" s="201"/>
      <c r="AX69" s="201"/>
      <c r="AY69" s="201"/>
      <c r="AZ69" s="201"/>
      <c r="BA69" s="201"/>
      <c r="BB69" s="201"/>
      <c r="BC69" s="201"/>
      <c r="BQ69" s="348"/>
      <c r="BR69" s="159" t="s">
        <v>373</v>
      </c>
      <c r="BS69" s="87">
        <v>1822.6</v>
      </c>
      <c r="BT69" s="87">
        <v>1554.5</v>
      </c>
      <c r="BU69" s="87">
        <v>2488.9</v>
      </c>
      <c r="BV69" s="87">
        <v>2408.5</v>
      </c>
      <c r="BW69" s="87">
        <v>2585</v>
      </c>
      <c r="BX69" s="87">
        <v>2738.4</v>
      </c>
      <c r="BY69" s="87">
        <v>1988.3</v>
      </c>
      <c r="BZ69" s="87">
        <v>3473.3</v>
      </c>
      <c r="CA69" s="89">
        <v>3661.3</v>
      </c>
      <c r="CB69" s="89">
        <v>3450.8</v>
      </c>
      <c r="CC69" s="89">
        <v>3903.7</v>
      </c>
      <c r="CD69" s="89">
        <v>2238</v>
      </c>
      <c r="CE69" s="89">
        <v>2433.4</v>
      </c>
      <c r="CF69" s="89">
        <v>3571.9</v>
      </c>
      <c r="CG69" s="89">
        <v>1805.2</v>
      </c>
      <c r="CH69" s="89">
        <v>4132.8999999999996</v>
      </c>
      <c r="CI69" s="89">
        <v>3538.8</v>
      </c>
      <c r="CJ69" s="89">
        <v>4744.7</v>
      </c>
      <c r="CK69" s="89">
        <v>1969.8</v>
      </c>
      <c r="CL69" s="89">
        <v>5428.1</v>
      </c>
      <c r="CM69" s="89">
        <v>3932</v>
      </c>
      <c r="CN69" s="89">
        <v>1464.5</v>
      </c>
      <c r="CO69" s="89">
        <v>1686.8</v>
      </c>
      <c r="CP69" s="89">
        <v>1301.2</v>
      </c>
      <c r="CQ69" s="89">
        <v>1774.8</v>
      </c>
      <c r="CR69" s="89">
        <v>2388.4</v>
      </c>
      <c r="CS69" s="89">
        <v>2324.3000000000002</v>
      </c>
      <c r="CT69" s="89">
        <v>2520.5</v>
      </c>
      <c r="CU69" s="89">
        <v>2542.3000000000002</v>
      </c>
      <c r="CV69" s="89">
        <v>2514.3000000000002</v>
      </c>
      <c r="CW69" s="89">
        <v>1074.5999999999999</v>
      </c>
      <c r="CX69" s="89">
        <v>1790.5</v>
      </c>
      <c r="CY69" s="89">
        <v>2212.9</v>
      </c>
      <c r="CZ69" s="89">
        <v>1604</v>
      </c>
      <c r="DA69" s="89">
        <v>2587.8000000000002</v>
      </c>
      <c r="DB69" s="89">
        <v>4114.8999999999996</v>
      </c>
      <c r="DC69" s="89">
        <v>2353.1999999999998</v>
      </c>
      <c r="DD69" s="89">
        <v>2361.3000000000002</v>
      </c>
      <c r="DE69" s="89">
        <v>1302.8</v>
      </c>
      <c r="DF69" s="89">
        <v>2429.1999999999998</v>
      </c>
      <c r="DG69" s="89">
        <v>1989.4</v>
      </c>
      <c r="DH69" s="87">
        <v>2558.3000000000002</v>
      </c>
      <c r="DI69" s="87">
        <v>1121.5</v>
      </c>
      <c r="DJ69" s="87">
        <v>2571.6</v>
      </c>
      <c r="DK69" s="87">
        <v>3484.3</v>
      </c>
      <c r="DL69" s="87">
        <v>2461.3000000000002</v>
      </c>
      <c r="DM69" s="87">
        <v>3880.2</v>
      </c>
      <c r="DN69" s="87">
        <v>3094.1</v>
      </c>
      <c r="DO69" s="87">
        <v>4925</v>
      </c>
      <c r="DP69" s="87">
        <v>3301.1</v>
      </c>
      <c r="DQ69" s="87">
        <v>5279.2</v>
      </c>
      <c r="DR69" s="87">
        <v>1925.8</v>
      </c>
      <c r="DS69" s="87">
        <v>2500.8000000000002</v>
      </c>
      <c r="DT69" s="87">
        <v>7714.9</v>
      </c>
      <c r="DU69" s="87">
        <v>6408.7</v>
      </c>
      <c r="DV69" s="87">
        <v>17898.5</v>
      </c>
      <c r="DW69" s="74">
        <v>9455.2999999999993</v>
      </c>
      <c r="DX69" s="74">
        <v>10039.6</v>
      </c>
      <c r="DY69" s="74">
        <v>10567.9</v>
      </c>
      <c r="DZ69" s="74">
        <v>8874.2999999999993</v>
      </c>
      <c r="EA69" s="74">
        <v>12676</v>
      </c>
      <c r="EB69" s="74">
        <v>14955.2</v>
      </c>
      <c r="EC69" s="74">
        <v>15311.35</v>
      </c>
      <c r="ED69" s="74">
        <v>21803.906999999999</v>
      </c>
      <c r="EE69" s="74">
        <v>13430.691000000001</v>
      </c>
      <c r="EF69" s="74">
        <v>23777.195</v>
      </c>
      <c r="EG69" s="74">
        <v>25540.97</v>
      </c>
      <c r="EH69" s="74">
        <v>23160.65</v>
      </c>
      <c r="EI69" s="74">
        <v>29536.799999999999</v>
      </c>
      <c r="EJ69" s="74">
        <v>27258.799999999999</v>
      </c>
      <c r="EK69" s="74">
        <v>38459.934999999998</v>
      </c>
      <c r="EL69" s="74">
        <v>39254.199999999997</v>
      </c>
      <c r="EM69" s="74">
        <v>50801.8</v>
      </c>
      <c r="EN69" s="74">
        <v>51715.7</v>
      </c>
      <c r="EP69" s="348"/>
      <c r="EQ69" s="159" t="s">
        <v>373</v>
      </c>
      <c r="ER69" s="74">
        <v>37317.983</v>
      </c>
      <c r="ES69" s="74">
        <v>37214.019999999997</v>
      </c>
      <c r="ET69" s="74">
        <v>41675.374000000003</v>
      </c>
      <c r="EU69" s="74">
        <v>43387.381999999998</v>
      </c>
    </row>
    <row r="70" spans="20:151" s="128" customFormat="1" ht="12.95" customHeight="1" x14ac:dyDescent="0.2">
      <c r="AP70" s="202"/>
      <c r="BQ70" s="348"/>
      <c r="BR70" s="196" t="s">
        <v>385</v>
      </c>
      <c r="BS70" s="87">
        <v>277.10000000000002</v>
      </c>
      <c r="BT70" s="87">
        <v>215.2</v>
      </c>
      <c r="BU70" s="87">
        <v>202.6</v>
      </c>
      <c r="BV70" s="87">
        <v>240.9</v>
      </c>
      <c r="BW70" s="87">
        <v>376.1</v>
      </c>
      <c r="BX70" s="87">
        <v>327.8</v>
      </c>
      <c r="BY70" s="87">
        <v>435.9</v>
      </c>
      <c r="BZ70" s="87">
        <v>307.89999999999998</v>
      </c>
      <c r="CA70" s="89">
        <v>436.9</v>
      </c>
      <c r="CB70" s="89">
        <v>340.6</v>
      </c>
      <c r="CC70" s="89">
        <v>380.5</v>
      </c>
      <c r="CD70" s="89">
        <v>417.4</v>
      </c>
      <c r="CE70" s="89">
        <v>411.6</v>
      </c>
      <c r="CF70" s="89">
        <v>423.5</v>
      </c>
      <c r="CG70" s="89">
        <v>809</v>
      </c>
      <c r="CH70" s="89">
        <v>490</v>
      </c>
      <c r="CI70" s="89">
        <v>463.7</v>
      </c>
      <c r="CJ70" s="89">
        <v>562.5</v>
      </c>
      <c r="CK70" s="89">
        <v>439.5</v>
      </c>
      <c r="CL70" s="89">
        <v>643.5</v>
      </c>
      <c r="CM70" s="89">
        <v>515.20000000000005</v>
      </c>
      <c r="CN70" s="89">
        <v>501</v>
      </c>
      <c r="CO70" s="89">
        <v>315.10000000000002</v>
      </c>
      <c r="CP70" s="89">
        <v>654.20000000000005</v>
      </c>
      <c r="CQ70" s="89">
        <v>539.70000000000005</v>
      </c>
      <c r="CR70" s="89">
        <v>553.20000000000005</v>
      </c>
      <c r="CS70" s="89">
        <v>622</v>
      </c>
      <c r="CT70" s="89">
        <v>878.3</v>
      </c>
      <c r="CU70" s="89">
        <v>691.4</v>
      </c>
      <c r="CV70" s="89">
        <v>794.7</v>
      </c>
      <c r="CW70" s="89">
        <v>1255.2</v>
      </c>
      <c r="CX70" s="89">
        <v>987.8</v>
      </c>
      <c r="CY70" s="89">
        <v>1054.2</v>
      </c>
      <c r="CZ70" s="89">
        <v>1352.3</v>
      </c>
      <c r="DA70" s="89">
        <v>713.6</v>
      </c>
      <c r="DB70" s="89">
        <v>526.1</v>
      </c>
      <c r="DC70" s="89">
        <v>1002.1</v>
      </c>
      <c r="DD70" s="89">
        <v>2148.8000000000002</v>
      </c>
      <c r="DE70" s="89">
        <v>427.2</v>
      </c>
      <c r="DF70" s="89">
        <v>300.2</v>
      </c>
      <c r="DG70" s="89">
        <v>380.8</v>
      </c>
      <c r="DH70" s="87">
        <v>543.9</v>
      </c>
      <c r="DI70" s="87">
        <v>468.9</v>
      </c>
      <c r="DJ70" s="87">
        <v>2038.1</v>
      </c>
      <c r="DK70" s="87">
        <v>913.2</v>
      </c>
      <c r="DL70" s="87">
        <v>341.2</v>
      </c>
      <c r="DM70" s="87">
        <v>325</v>
      </c>
      <c r="DN70" s="87">
        <v>246.6</v>
      </c>
      <c r="DO70" s="87">
        <v>449.1</v>
      </c>
      <c r="DP70" s="87">
        <v>257.3</v>
      </c>
      <c r="DQ70" s="87">
        <v>527.5</v>
      </c>
      <c r="DR70" s="87">
        <v>841.2</v>
      </c>
      <c r="DS70" s="87">
        <v>737</v>
      </c>
      <c r="DT70" s="87">
        <v>557.70000000000005</v>
      </c>
      <c r="DU70" s="87">
        <v>905.5</v>
      </c>
      <c r="DV70" s="87">
        <v>535.6</v>
      </c>
      <c r="DW70" s="74">
        <v>1219.8</v>
      </c>
      <c r="DX70" s="74">
        <v>1062.0999999999999</v>
      </c>
      <c r="DY70" s="74">
        <v>649.9</v>
      </c>
      <c r="DZ70" s="74">
        <v>631.9</v>
      </c>
      <c r="EA70" s="74">
        <v>662.9</v>
      </c>
      <c r="EB70" s="74">
        <v>1158</v>
      </c>
      <c r="EC70" s="74">
        <v>1058.008</v>
      </c>
      <c r="ED70" s="74">
        <v>598.94600000000003</v>
      </c>
      <c r="EE70" s="74">
        <v>621.90499999999997</v>
      </c>
      <c r="EF70" s="74">
        <v>813.82299999999998</v>
      </c>
      <c r="EG70" s="74">
        <v>768.87400000000002</v>
      </c>
      <c r="EH70" s="74">
        <v>896.95</v>
      </c>
      <c r="EI70" s="74">
        <v>1046.7</v>
      </c>
      <c r="EJ70" s="74">
        <v>989.3</v>
      </c>
      <c r="EK70" s="74">
        <v>861.31799999999998</v>
      </c>
      <c r="EL70" s="74">
        <v>1051</v>
      </c>
      <c r="EM70" s="74">
        <v>1534</v>
      </c>
      <c r="EN70" s="74">
        <v>1523.9</v>
      </c>
      <c r="EP70" s="348"/>
      <c r="EQ70" s="196" t="s">
        <v>385</v>
      </c>
      <c r="ER70" s="74">
        <v>14.413</v>
      </c>
      <c r="ES70" s="74">
        <v>13.814</v>
      </c>
      <c r="ET70" s="74">
        <v>4.5380000000000003</v>
      </c>
      <c r="EU70" s="74">
        <v>6.98</v>
      </c>
    </row>
    <row r="71" spans="20:151" s="128" customFormat="1" ht="12.95" customHeight="1" x14ac:dyDescent="0.2">
      <c r="BF71" s="190"/>
      <c r="BG71" s="203"/>
      <c r="BH71" s="203"/>
      <c r="BI71" s="203"/>
      <c r="BJ71" s="203"/>
      <c r="BK71" s="203"/>
      <c r="BL71" s="203"/>
      <c r="BM71" s="203"/>
      <c r="BN71" s="203"/>
      <c r="BO71" s="203"/>
      <c r="BQ71" s="348"/>
      <c r="BR71" s="196" t="s">
        <v>386</v>
      </c>
      <c r="BS71" s="87">
        <v>355.4</v>
      </c>
      <c r="BT71" s="87">
        <v>388.5</v>
      </c>
      <c r="BU71" s="87">
        <v>402.6</v>
      </c>
      <c r="BV71" s="87">
        <v>498.6</v>
      </c>
      <c r="BW71" s="87">
        <v>674.8</v>
      </c>
      <c r="BX71" s="87">
        <v>621.29999999999995</v>
      </c>
      <c r="BY71" s="87">
        <v>630.4</v>
      </c>
      <c r="BZ71" s="87">
        <v>876.5</v>
      </c>
      <c r="CA71" s="89">
        <v>896.5</v>
      </c>
      <c r="CB71" s="89">
        <v>1064.2</v>
      </c>
      <c r="CC71" s="89">
        <v>1050.3</v>
      </c>
      <c r="CD71" s="89">
        <v>1257</v>
      </c>
      <c r="CE71" s="89">
        <v>1175.9000000000001</v>
      </c>
      <c r="CF71" s="89">
        <v>1275.3</v>
      </c>
      <c r="CG71" s="89">
        <v>1438.5</v>
      </c>
      <c r="CH71" s="89">
        <v>1475.6</v>
      </c>
      <c r="CI71" s="89">
        <v>1282.5999999999999</v>
      </c>
      <c r="CJ71" s="89">
        <v>1694</v>
      </c>
      <c r="CK71" s="89">
        <v>1471.5</v>
      </c>
      <c r="CL71" s="89">
        <v>1938</v>
      </c>
      <c r="CM71" s="89">
        <v>1425.1</v>
      </c>
      <c r="CN71" s="89">
        <v>1948.9</v>
      </c>
      <c r="CO71" s="89">
        <v>2242.4</v>
      </c>
      <c r="CP71" s="89">
        <v>2531.8000000000002</v>
      </c>
      <c r="CQ71" s="89">
        <v>2446.1</v>
      </c>
      <c r="CR71" s="89">
        <v>1814.2</v>
      </c>
      <c r="CS71" s="89">
        <v>2419.6999999999998</v>
      </c>
      <c r="CT71" s="89">
        <v>2156.5</v>
      </c>
      <c r="CU71" s="89">
        <v>2765.3</v>
      </c>
      <c r="CV71" s="89">
        <v>2394.8000000000002</v>
      </c>
      <c r="CW71" s="89">
        <v>3854.6</v>
      </c>
      <c r="CX71" s="89">
        <v>2845.1</v>
      </c>
      <c r="CY71" s="89">
        <v>4528.1000000000004</v>
      </c>
      <c r="CZ71" s="89">
        <v>3379.9</v>
      </c>
      <c r="DA71" s="89">
        <v>4078.8</v>
      </c>
      <c r="DB71" s="89">
        <v>4829.8</v>
      </c>
      <c r="DC71" s="89">
        <v>3123.8</v>
      </c>
      <c r="DD71" s="89">
        <v>3847.6</v>
      </c>
      <c r="DE71" s="89">
        <v>4042.1</v>
      </c>
      <c r="DF71" s="89">
        <v>2625.3</v>
      </c>
      <c r="DG71" s="89">
        <v>2095.3000000000002</v>
      </c>
      <c r="DH71" s="87">
        <v>2384.3000000000002</v>
      </c>
      <c r="DI71" s="87">
        <v>2864.2</v>
      </c>
      <c r="DJ71" s="87">
        <v>4899.1000000000004</v>
      </c>
      <c r="DK71" s="87">
        <v>5179.3999999999996</v>
      </c>
      <c r="DL71" s="87">
        <v>4230.2</v>
      </c>
      <c r="DM71" s="87">
        <v>4151.1000000000004</v>
      </c>
      <c r="DN71" s="87">
        <v>4097.3999999999996</v>
      </c>
      <c r="DO71" s="87">
        <v>4036.6</v>
      </c>
      <c r="DP71" s="87">
        <v>5381.5</v>
      </c>
      <c r="DQ71" s="87">
        <v>3929.2</v>
      </c>
      <c r="DR71" s="87">
        <v>4757.3</v>
      </c>
      <c r="DS71" s="87">
        <v>6020.9</v>
      </c>
      <c r="DT71" s="87">
        <v>4853.7</v>
      </c>
      <c r="DU71" s="87">
        <v>5858.3</v>
      </c>
      <c r="DV71" s="87">
        <v>4932.6000000000004</v>
      </c>
      <c r="DW71" s="74">
        <v>4412.7</v>
      </c>
      <c r="DX71" s="74">
        <v>4983.3999999999996</v>
      </c>
      <c r="DY71" s="74">
        <v>4637.3999999999996</v>
      </c>
      <c r="DZ71" s="74">
        <v>5306.4</v>
      </c>
      <c r="EA71" s="74">
        <v>5371.5</v>
      </c>
      <c r="EB71" s="74">
        <v>6496.9</v>
      </c>
      <c r="EC71" s="74">
        <v>7244.0659999999998</v>
      </c>
      <c r="ED71" s="74">
        <v>5331.5829999999996</v>
      </c>
      <c r="EE71" s="74">
        <v>18056.294000000002</v>
      </c>
      <c r="EF71" s="74">
        <v>5599.9480000000003</v>
      </c>
      <c r="EG71" s="74">
        <v>7270.1390000000001</v>
      </c>
      <c r="EH71" s="74">
        <v>5815.0550000000003</v>
      </c>
      <c r="EI71" s="74">
        <v>6490.6</v>
      </c>
      <c r="EJ71" s="74">
        <v>3771.5</v>
      </c>
      <c r="EK71" s="74">
        <v>5568.2889999999998</v>
      </c>
      <c r="EL71" s="74">
        <v>4424.6000000000004</v>
      </c>
      <c r="EM71" s="74">
        <v>4655.2</v>
      </c>
      <c r="EN71" s="74">
        <v>4935.8</v>
      </c>
      <c r="EP71" s="348"/>
      <c r="EQ71" s="196" t="s">
        <v>386</v>
      </c>
      <c r="ER71" s="74">
        <v>4109.7179999999998</v>
      </c>
      <c r="ES71" s="74">
        <v>3304.442</v>
      </c>
      <c r="ET71" s="74">
        <v>4700.8429999999998</v>
      </c>
      <c r="EU71" s="74">
        <v>2787.4450000000002</v>
      </c>
    </row>
    <row r="72" spans="20:151" s="128" customFormat="1" ht="12.95" customHeight="1" x14ac:dyDescent="0.2">
      <c r="T72" s="193"/>
      <c r="U72" s="193"/>
      <c r="V72" s="193"/>
      <c r="W72" s="193"/>
      <c r="X72" s="193"/>
      <c r="Y72" s="193"/>
      <c r="Z72" s="193"/>
      <c r="AA72" s="193"/>
      <c r="AB72" s="193"/>
      <c r="AC72" s="193"/>
      <c r="AD72" s="193"/>
      <c r="AE72" s="193"/>
      <c r="AF72" s="193"/>
      <c r="AG72" s="193"/>
      <c r="AH72" s="193"/>
      <c r="AI72" s="193"/>
      <c r="AJ72" s="193"/>
      <c r="AK72" s="193"/>
      <c r="AL72" s="193"/>
      <c r="AM72" s="193"/>
      <c r="AN72" s="193"/>
      <c r="AO72" s="193"/>
      <c r="AP72" s="193"/>
      <c r="AQ72" s="193"/>
      <c r="AR72" s="193"/>
      <c r="AS72" s="193"/>
      <c r="AT72" s="193"/>
      <c r="AU72" s="193"/>
      <c r="AV72" s="193"/>
      <c r="AW72" s="193"/>
      <c r="AX72" s="193"/>
      <c r="AY72" s="193"/>
      <c r="AZ72" s="193"/>
      <c r="BA72" s="193"/>
      <c r="BB72" s="193"/>
      <c r="BC72" s="193"/>
      <c r="BF72" s="190"/>
      <c r="BG72" s="203"/>
      <c r="BH72" s="203"/>
      <c r="BI72" s="203"/>
      <c r="BJ72" s="203"/>
      <c r="BK72" s="203"/>
      <c r="BL72" s="203"/>
      <c r="BM72" s="203"/>
      <c r="BN72" s="203"/>
      <c r="BO72" s="203"/>
      <c r="BQ72" s="348"/>
      <c r="BR72" s="196" t="s">
        <v>387</v>
      </c>
      <c r="BS72" s="87">
        <v>62.4</v>
      </c>
      <c r="BT72" s="87">
        <v>65.400000000000006</v>
      </c>
      <c r="BU72" s="87">
        <v>58.8</v>
      </c>
      <c r="BV72" s="87">
        <v>156.80000000000001</v>
      </c>
      <c r="BW72" s="87">
        <v>101</v>
      </c>
      <c r="BX72" s="87">
        <v>147.5</v>
      </c>
      <c r="BY72" s="87">
        <v>90.6</v>
      </c>
      <c r="BZ72" s="87">
        <v>87.4</v>
      </c>
      <c r="CA72" s="89">
        <v>46.4</v>
      </c>
      <c r="CB72" s="89">
        <v>187.4</v>
      </c>
      <c r="CC72" s="89">
        <v>173.5</v>
      </c>
      <c r="CD72" s="89">
        <v>220.9</v>
      </c>
      <c r="CE72" s="89">
        <v>172.7</v>
      </c>
      <c r="CF72" s="89">
        <v>224.1</v>
      </c>
      <c r="CG72" s="89">
        <v>249.7</v>
      </c>
      <c r="CH72" s="89">
        <v>259.3</v>
      </c>
      <c r="CI72" s="89">
        <v>338.5</v>
      </c>
      <c r="CJ72" s="89">
        <v>297.7</v>
      </c>
      <c r="CK72" s="89">
        <v>114.3</v>
      </c>
      <c r="CL72" s="89">
        <v>340.6</v>
      </c>
      <c r="CM72" s="89">
        <v>376</v>
      </c>
      <c r="CN72" s="89">
        <v>349.3</v>
      </c>
      <c r="CO72" s="89">
        <v>371.8</v>
      </c>
      <c r="CP72" s="89">
        <v>319.3</v>
      </c>
      <c r="CQ72" s="89">
        <v>414.9</v>
      </c>
      <c r="CR72" s="89">
        <v>783.8</v>
      </c>
      <c r="CS72" s="89">
        <v>216.2</v>
      </c>
      <c r="CT72" s="89">
        <v>712.2</v>
      </c>
      <c r="CU72" s="89">
        <v>693.3</v>
      </c>
      <c r="CV72" s="89">
        <v>991.8</v>
      </c>
      <c r="CW72" s="89">
        <v>302.3</v>
      </c>
      <c r="CX72" s="89">
        <v>471.6</v>
      </c>
      <c r="CY72" s="89">
        <v>739</v>
      </c>
      <c r="CZ72" s="89">
        <v>1229.5999999999999</v>
      </c>
      <c r="DA72" s="89">
        <v>230.6</v>
      </c>
      <c r="DB72" s="89">
        <v>425.8</v>
      </c>
      <c r="DC72" s="89">
        <v>835.5</v>
      </c>
      <c r="DD72" s="89">
        <v>865.7</v>
      </c>
      <c r="DE72" s="89">
        <v>741.3</v>
      </c>
      <c r="DF72" s="89">
        <v>430.1</v>
      </c>
      <c r="DG72" s="89">
        <v>338</v>
      </c>
      <c r="DH72" s="87">
        <v>1031.5</v>
      </c>
      <c r="DI72" s="87">
        <v>901.6</v>
      </c>
      <c r="DJ72" s="87">
        <v>1374</v>
      </c>
      <c r="DK72" s="87">
        <v>1932.2</v>
      </c>
      <c r="DL72" s="87">
        <v>1955.1</v>
      </c>
      <c r="DM72" s="87">
        <v>2894.1</v>
      </c>
      <c r="DN72" s="87">
        <v>3098</v>
      </c>
      <c r="DO72" s="87">
        <v>3210.1</v>
      </c>
      <c r="DP72" s="87">
        <v>3967</v>
      </c>
      <c r="DQ72" s="87">
        <v>4352</v>
      </c>
      <c r="DR72" s="87">
        <v>3999.8</v>
      </c>
      <c r="DS72" s="87">
        <v>5588.1</v>
      </c>
      <c r="DT72" s="87">
        <v>5243.7</v>
      </c>
      <c r="DU72" s="87">
        <v>4267.3</v>
      </c>
      <c r="DV72" s="87">
        <v>6027.2</v>
      </c>
      <c r="DW72" s="74">
        <v>6937.1</v>
      </c>
      <c r="DX72" s="74">
        <v>8090.9</v>
      </c>
      <c r="DY72" s="74">
        <v>8767.5</v>
      </c>
      <c r="DZ72" s="74">
        <v>10140.799999999999</v>
      </c>
      <c r="EA72" s="74">
        <v>9968.2999999999993</v>
      </c>
      <c r="EB72" s="74">
        <v>7570.3</v>
      </c>
      <c r="EC72" s="74">
        <v>8149.326</v>
      </c>
      <c r="ED72" s="74">
        <v>9285.1010000000006</v>
      </c>
      <c r="EE72" s="74">
        <v>8339.9259999999995</v>
      </c>
      <c r="EF72" s="74">
        <v>16644.04</v>
      </c>
      <c r="EG72" s="74">
        <v>12061.629000000001</v>
      </c>
      <c r="EH72" s="74">
        <v>11372.484</v>
      </c>
      <c r="EI72" s="74">
        <v>14767.4</v>
      </c>
      <c r="EJ72" s="74">
        <v>8534</v>
      </c>
      <c r="EK72" s="74">
        <v>15366.035</v>
      </c>
      <c r="EL72" s="74">
        <v>10583</v>
      </c>
      <c r="EM72" s="74">
        <v>12141.5</v>
      </c>
      <c r="EN72" s="74">
        <v>11546.8</v>
      </c>
      <c r="EP72" s="348"/>
      <c r="EQ72" s="196" t="s">
        <v>387</v>
      </c>
      <c r="ER72" s="74">
        <v>14836.45</v>
      </c>
      <c r="ES72" s="74">
        <v>13848.482</v>
      </c>
      <c r="ET72" s="74">
        <v>11625.276</v>
      </c>
      <c r="EU72" s="74">
        <v>9160.6290000000008</v>
      </c>
    </row>
    <row r="73" spans="20:151" s="128" customFormat="1" ht="12.95" customHeight="1" x14ac:dyDescent="0.2">
      <c r="BG73" s="203"/>
      <c r="BH73" s="203"/>
      <c r="BI73" s="203"/>
      <c r="BJ73" s="203"/>
      <c r="BK73" s="203"/>
      <c r="BL73" s="203"/>
      <c r="BM73" s="203"/>
      <c r="BN73" s="203"/>
      <c r="BO73" s="203"/>
      <c r="BQ73" s="348"/>
      <c r="BR73" s="196" t="s">
        <v>388</v>
      </c>
      <c r="BS73" s="87">
        <v>35.9</v>
      </c>
      <c r="BT73" s="87">
        <v>49.7</v>
      </c>
      <c r="BU73" s="87">
        <v>32</v>
      </c>
      <c r="BV73" s="87">
        <v>23.7</v>
      </c>
      <c r="BW73" s="87">
        <v>41.3</v>
      </c>
      <c r="BX73" s="87">
        <v>136.1</v>
      </c>
      <c r="BY73" s="87">
        <v>139.6</v>
      </c>
      <c r="BZ73" s="87">
        <v>42.9</v>
      </c>
      <c r="CA73" s="89">
        <v>123.6</v>
      </c>
      <c r="CB73" s="89">
        <v>111.3</v>
      </c>
      <c r="CC73" s="89">
        <v>92</v>
      </c>
      <c r="CD73" s="89">
        <v>92.6</v>
      </c>
      <c r="CE73" s="89">
        <v>208.2</v>
      </c>
      <c r="CF73" s="89">
        <v>93.9</v>
      </c>
      <c r="CG73" s="89">
        <v>244.4</v>
      </c>
      <c r="CH73" s="89">
        <v>108.6</v>
      </c>
      <c r="CI73" s="89">
        <v>214.4</v>
      </c>
      <c r="CJ73" s="89">
        <v>124.7</v>
      </c>
      <c r="CK73" s="89">
        <v>198.6</v>
      </c>
      <c r="CL73" s="89">
        <v>142.69999999999999</v>
      </c>
      <c r="CM73" s="89">
        <v>238.2</v>
      </c>
      <c r="CN73" s="89">
        <v>204.5</v>
      </c>
      <c r="CO73" s="89">
        <v>266.60000000000002</v>
      </c>
      <c r="CP73" s="89">
        <v>179.8</v>
      </c>
      <c r="CQ73" s="89">
        <v>156.9</v>
      </c>
      <c r="CR73" s="89">
        <v>107.6</v>
      </c>
      <c r="CS73" s="89">
        <v>133.69999999999999</v>
      </c>
      <c r="CT73" s="89">
        <v>224.6</v>
      </c>
      <c r="CU73" s="89">
        <v>291.5</v>
      </c>
      <c r="CV73" s="89">
        <v>397.1</v>
      </c>
      <c r="CW73" s="89">
        <v>510.5</v>
      </c>
      <c r="CX73" s="89">
        <v>534.4</v>
      </c>
      <c r="CY73" s="89">
        <v>816.5</v>
      </c>
      <c r="CZ73" s="89">
        <v>671.3</v>
      </c>
      <c r="DA73" s="89">
        <v>461.5</v>
      </c>
      <c r="DB73" s="89">
        <v>568.29999999999995</v>
      </c>
      <c r="DC73" s="89">
        <v>729.3</v>
      </c>
      <c r="DD73" s="89">
        <v>904.8</v>
      </c>
      <c r="DE73" s="89">
        <v>1071.8</v>
      </c>
      <c r="DF73" s="89">
        <v>642.1</v>
      </c>
      <c r="DG73" s="89">
        <v>442</v>
      </c>
      <c r="DH73" s="87">
        <v>680.1</v>
      </c>
      <c r="DI73" s="87">
        <v>743.3</v>
      </c>
      <c r="DJ73" s="87">
        <v>664.9</v>
      </c>
      <c r="DK73" s="87">
        <v>908.9</v>
      </c>
      <c r="DL73" s="87">
        <v>875.4</v>
      </c>
      <c r="DM73" s="87">
        <v>1583.9</v>
      </c>
      <c r="DN73" s="87">
        <v>2360.1999999999998</v>
      </c>
      <c r="DO73" s="87">
        <v>3436.2</v>
      </c>
      <c r="DP73" s="87">
        <v>2578.6999999999998</v>
      </c>
      <c r="DQ73" s="87">
        <v>1567.3</v>
      </c>
      <c r="DR73" s="87">
        <v>1812.8</v>
      </c>
      <c r="DS73" s="87">
        <v>2641.8</v>
      </c>
      <c r="DT73" s="87">
        <v>4959</v>
      </c>
      <c r="DU73" s="87">
        <v>3956.4</v>
      </c>
      <c r="DV73" s="87">
        <v>4428.8999999999996</v>
      </c>
      <c r="DW73" s="74">
        <v>4625.6000000000004</v>
      </c>
      <c r="DX73" s="74">
        <v>4769.2</v>
      </c>
      <c r="DY73" s="74">
        <v>4598.8999999999996</v>
      </c>
      <c r="DZ73" s="74">
        <v>4921.3999999999996</v>
      </c>
      <c r="EA73" s="74">
        <v>4615.2</v>
      </c>
      <c r="EB73" s="74">
        <v>4191.6000000000004</v>
      </c>
      <c r="EC73" s="74">
        <v>6419.95</v>
      </c>
      <c r="ED73" s="74">
        <v>2850.2730000000001</v>
      </c>
      <c r="EE73" s="74">
        <v>4853.3180000000002</v>
      </c>
      <c r="EF73" s="74">
        <v>4867.0879999999997</v>
      </c>
      <c r="EG73" s="74">
        <v>3155.0590000000002</v>
      </c>
      <c r="EH73" s="74">
        <v>2222.2750000000001</v>
      </c>
      <c r="EI73" s="74">
        <v>5218.1000000000004</v>
      </c>
      <c r="EJ73" s="74">
        <v>6051.8</v>
      </c>
      <c r="EK73" s="74">
        <v>2768.9409999999998</v>
      </c>
      <c r="EL73" s="74">
        <v>2121.6</v>
      </c>
      <c r="EM73" s="74">
        <v>2475.6999999999998</v>
      </c>
      <c r="EN73" s="74">
        <v>2271.1</v>
      </c>
      <c r="EP73" s="348"/>
      <c r="EQ73" s="196" t="s">
        <v>388</v>
      </c>
      <c r="ER73" s="74">
        <v>11086.437</v>
      </c>
      <c r="ES73" s="74">
        <v>11383.41</v>
      </c>
      <c r="ET73" s="74">
        <v>4513.6170000000002</v>
      </c>
      <c r="EU73" s="74">
        <v>2784.2440000000001</v>
      </c>
    </row>
    <row r="74" spans="20:151" s="128" customFormat="1" ht="12.95" customHeight="1" x14ac:dyDescent="0.2">
      <c r="AV74" s="202"/>
      <c r="BG74" s="203"/>
      <c r="BH74" s="203"/>
      <c r="BI74" s="203"/>
      <c r="BJ74" s="203"/>
      <c r="BK74" s="203"/>
      <c r="BL74" s="203"/>
      <c r="BM74" s="203"/>
      <c r="BN74" s="203"/>
      <c r="BO74" s="203"/>
      <c r="BQ74" s="348"/>
      <c r="BR74" s="159" t="s">
        <v>372</v>
      </c>
      <c r="BS74" s="87">
        <v>15.5</v>
      </c>
      <c r="BT74" s="87">
        <v>32</v>
      </c>
      <c r="BU74" s="87">
        <v>29.2</v>
      </c>
      <c r="BV74" s="87">
        <v>11.7</v>
      </c>
      <c r="BW74" s="87">
        <v>18.899999999999999</v>
      </c>
      <c r="BX74" s="87">
        <v>22.4</v>
      </c>
      <c r="BY74" s="87">
        <v>32.299999999999997</v>
      </c>
      <c r="BZ74" s="87">
        <v>17.8</v>
      </c>
      <c r="CA74" s="89">
        <v>51.7</v>
      </c>
      <c r="CB74" s="89">
        <v>17.3</v>
      </c>
      <c r="CC74" s="89">
        <v>7</v>
      </c>
      <c r="CD74" s="89">
        <v>9.3000000000000007</v>
      </c>
      <c r="CE74" s="89">
        <v>41.3</v>
      </c>
      <c r="CF74" s="89">
        <v>9.4</v>
      </c>
      <c r="CG74" s="89">
        <v>121.7</v>
      </c>
      <c r="CH74" s="89">
        <v>10.9</v>
      </c>
      <c r="CI74" s="89">
        <v>137</v>
      </c>
      <c r="CJ74" s="89">
        <v>12.5</v>
      </c>
      <c r="CK74" s="89">
        <v>114.4</v>
      </c>
      <c r="CL74" s="89">
        <v>14.3</v>
      </c>
      <c r="CM74" s="89">
        <v>152.19999999999999</v>
      </c>
      <c r="CN74" s="89">
        <v>140.19999999999999</v>
      </c>
      <c r="CO74" s="89">
        <v>141.80000000000001</v>
      </c>
      <c r="CP74" s="89">
        <v>36.200000000000003</v>
      </c>
      <c r="CQ74" s="89">
        <v>51.9</v>
      </c>
      <c r="CR74" s="89">
        <v>41.5</v>
      </c>
      <c r="CS74" s="89">
        <v>46.2</v>
      </c>
      <c r="CT74" s="89">
        <v>42.9</v>
      </c>
      <c r="CU74" s="89">
        <v>53.3</v>
      </c>
      <c r="CV74" s="89">
        <v>150.9</v>
      </c>
      <c r="CW74" s="89">
        <v>52.7</v>
      </c>
      <c r="CX74" s="89">
        <v>106.4</v>
      </c>
      <c r="CY74" s="89">
        <v>298.7</v>
      </c>
      <c r="CZ74" s="89">
        <v>244.7</v>
      </c>
      <c r="DA74" s="89">
        <v>94.3</v>
      </c>
      <c r="DB74" s="89">
        <v>187.7</v>
      </c>
      <c r="DC74" s="89">
        <v>411.9</v>
      </c>
      <c r="DD74" s="89">
        <v>640.1</v>
      </c>
      <c r="DE74" s="89">
        <v>858.4</v>
      </c>
      <c r="DF74" s="89">
        <v>144.19999999999999</v>
      </c>
      <c r="DG74" s="89">
        <v>87.5</v>
      </c>
      <c r="DH74" s="87">
        <v>69.900000000000006</v>
      </c>
      <c r="DI74" s="87">
        <v>272</v>
      </c>
      <c r="DJ74" s="87">
        <v>243.5</v>
      </c>
      <c r="DK74" s="87">
        <v>349.8</v>
      </c>
      <c r="DL74" s="87">
        <v>289.10000000000002</v>
      </c>
      <c r="DM74" s="87">
        <v>794.5</v>
      </c>
      <c r="DN74" s="87">
        <v>993.1</v>
      </c>
      <c r="DO74" s="87">
        <v>1311.6</v>
      </c>
      <c r="DP74" s="87">
        <v>1310.5</v>
      </c>
      <c r="DQ74" s="87">
        <v>475.3</v>
      </c>
      <c r="DR74" s="87">
        <v>865.5</v>
      </c>
      <c r="DS74" s="87">
        <v>2218.6</v>
      </c>
      <c r="DT74" s="87">
        <v>4105.5</v>
      </c>
      <c r="DU74" s="87">
        <v>3248.5</v>
      </c>
      <c r="DV74" s="87">
        <v>2995.2</v>
      </c>
      <c r="DW74" s="74">
        <v>4041.7</v>
      </c>
      <c r="DX74" s="74">
        <v>3384.6</v>
      </c>
      <c r="DY74" s="74">
        <v>4059.7</v>
      </c>
      <c r="DZ74" s="74">
        <v>4442</v>
      </c>
      <c r="EA74" s="74">
        <v>3875.3</v>
      </c>
      <c r="EB74" s="74">
        <v>3809.1</v>
      </c>
      <c r="EC74" s="74">
        <v>5387.951</v>
      </c>
      <c r="ED74" s="74">
        <v>2088.5569999999998</v>
      </c>
      <c r="EE74" s="74">
        <v>4174.9859999999999</v>
      </c>
      <c r="EF74" s="74">
        <v>4615.3850000000002</v>
      </c>
      <c r="EG74" s="74">
        <v>2896.12</v>
      </c>
      <c r="EH74" s="74">
        <v>1862.373</v>
      </c>
      <c r="EI74" s="74">
        <v>5019</v>
      </c>
      <c r="EJ74" s="74">
        <v>5934.9</v>
      </c>
      <c r="EK74" s="74">
        <v>2705.7730000000001</v>
      </c>
      <c r="EL74" s="74">
        <v>2043.3</v>
      </c>
      <c r="EM74" s="74">
        <v>2470.8000000000002</v>
      </c>
      <c r="EN74" s="74">
        <v>2265.6999999999998</v>
      </c>
      <c r="EP74" s="348"/>
      <c r="EQ74" s="159" t="s">
        <v>372</v>
      </c>
      <c r="ER74" s="74">
        <v>11020.481</v>
      </c>
      <c r="ES74" s="74">
        <v>11383.311</v>
      </c>
      <c r="ET74" s="74">
        <v>4471.7820000000002</v>
      </c>
      <c r="EU74" s="74">
        <v>2735.6849999999999</v>
      </c>
    </row>
    <row r="75" spans="20:151" s="128" customFormat="1" x14ac:dyDescent="0.2">
      <c r="BG75" s="203"/>
      <c r="BH75" s="203"/>
      <c r="BI75" s="203"/>
      <c r="BJ75" s="203"/>
      <c r="BK75" s="203"/>
      <c r="BL75" s="203"/>
      <c r="BM75" s="203"/>
      <c r="BN75" s="203"/>
      <c r="BO75" s="203"/>
      <c r="BQ75" s="348"/>
      <c r="BR75" s="159" t="s">
        <v>373</v>
      </c>
      <c r="BS75" s="87">
        <v>20.399999999999999</v>
      </c>
      <c r="BT75" s="87">
        <v>17.7</v>
      </c>
      <c r="BU75" s="87">
        <v>2.8</v>
      </c>
      <c r="BV75" s="87">
        <v>12</v>
      </c>
      <c r="BW75" s="87">
        <v>22.4</v>
      </c>
      <c r="BX75" s="87">
        <v>113.7</v>
      </c>
      <c r="BY75" s="87">
        <v>107.3</v>
      </c>
      <c r="BZ75" s="87">
        <v>25.1</v>
      </c>
      <c r="CA75" s="89">
        <v>71.900000000000006</v>
      </c>
      <c r="CB75" s="89">
        <v>94</v>
      </c>
      <c r="CC75" s="89">
        <v>85</v>
      </c>
      <c r="CD75" s="89">
        <v>83.3</v>
      </c>
      <c r="CE75" s="89">
        <v>166.9</v>
      </c>
      <c r="CF75" s="89">
        <v>84.5</v>
      </c>
      <c r="CG75" s="89">
        <v>122.7</v>
      </c>
      <c r="CH75" s="89">
        <v>97.7</v>
      </c>
      <c r="CI75" s="89">
        <v>77.400000000000006</v>
      </c>
      <c r="CJ75" s="89">
        <v>112.2</v>
      </c>
      <c r="CK75" s="89">
        <v>84.2</v>
      </c>
      <c r="CL75" s="89">
        <v>128.4</v>
      </c>
      <c r="CM75" s="89">
        <v>86</v>
      </c>
      <c r="CN75" s="89">
        <v>64.3</v>
      </c>
      <c r="CO75" s="89">
        <v>124.8</v>
      </c>
      <c r="CP75" s="89">
        <v>143.6</v>
      </c>
      <c r="CQ75" s="89">
        <v>105.1</v>
      </c>
      <c r="CR75" s="89">
        <v>66.099999999999994</v>
      </c>
      <c r="CS75" s="89">
        <v>87.5</v>
      </c>
      <c r="CT75" s="89">
        <v>181.7</v>
      </c>
      <c r="CU75" s="89">
        <v>238.3</v>
      </c>
      <c r="CV75" s="89">
        <v>246.1</v>
      </c>
      <c r="CW75" s="89">
        <v>457.8</v>
      </c>
      <c r="CX75" s="89">
        <v>428</v>
      </c>
      <c r="CY75" s="89">
        <v>517.79999999999995</v>
      </c>
      <c r="CZ75" s="89">
        <v>426.6</v>
      </c>
      <c r="DA75" s="89">
        <v>367.3</v>
      </c>
      <c r="DB75" s="89">
        <v>380.6</v>
      </c>
      <c r="DC75" s="89">
        <v>317.39999999999998</v>
      </c>
      <c r="DD75" s="89">
        <v>264.8</v>
      </c>
      <c r="DE75" s="89">
        <v>213.4</v>
      </c>
      <c r="DF75" s="89">
        <v>497.9</v>
      </c>
      <c r="DG75" s="89">
        <v>354.6</v>
      </c>
      <c r="DH75" s="87">
        <v>610.20000000000005</v>
      </c>
      <c r="DI75" s="87">
        <v>471.3</v>
      </c>
      <c r="DJ75" s="87">
        <v>421.3</v>
      </c>
      <c r="DK75" s="87">
        <v>559.1</v>
      </c>
      <c r="DL75" s="87">
        <v>586.29999999999995</v>
      </c>
      <c r="DM75" s="87">
        <v>789.3</v>
      </c>
      <c r="DN75" s="87">
        <v>1367</v>
      </c>
      <c r="DO75" s="87">
        <v>2124.6</v>
      </c>
      <c r="DP75" s="87">
        <v>1268.3</v>
      </c>
      <c r="DQ75" s="87">
        <v>1091.9000000000001</v>
      </c>
      <c r="DR75" s="87">
        <v>947.3</v>
      </c>
      <c r="DS75" s="87">
        <v>423.1</v>
      </c>
      <c r="DT75" s="87">
        <v>853.5</v>
      </c>
      <c r="DU75" s="87">
        <v>707.9</v>
      </c>
      <c r="DV75" s="87">
        <v>1433.7</v>
      </c>
      <c r="DW75" s="74">
        <v>583.9</v>
      </c>
      <c r="DX75" s="74">
        <v>1384.6</v>
      </c>
      <c r="DY75" s="74">
        <v>539.20000000000005</v>
      </c>
      <c r="DZ75" s="74">
        <v>479.4</v>
      </c>
      <c r="EA75" s="74">
        <v>739.9</v>
      </c>
      <c r="EB75" s="74">
        <v>382.5</v>
      </c>
      <c r="EC75" s="74">
        <v>1031.999</v>
      </c>
      <c r="ED75" s="74">
        <v>761.71600000000001</v>
      </c>
      <c r="EE75" s="74">
        <v>678.33199999999999</v>
      </c>
      <c r="EF75" s="74">
        <v>251.703</v>
      </c>
      <c r="EG75" s="74">
        <v>258.93900000000002</v>
      </c>
      <c r="EH75" s="74">
        <v>359.90199999999999</v>
      </c>
      <c r="EI75" s="74">
        <v>199.1</v>
      </c>
      <c r="EJ75" s="74">
        <v>116.9</v>
      </c>
      <c r="EK75" s="74">
        <v>63.167999999999999</v>
      </c>
      <c r="EL75" s="74">
        <v>78.3</v>
      </c>
      <c r="EM75" s="74">
        <v>4.9000000000000004</v>
      </c>
      <c r="EN75" s="74">
        <v>5.4</v>
      </c>
      <c r="EP75" s="348"/>
      <c r="EQ75" s="159" t="s">
        <v>373</v>
      </c>
      <c r="ER75" s="74">
        <v>65.956000000000003</v>
      </c>
      <c r="ES75" s="74">
        <v>9.9000000000000005E-2</v>
      </c>
      <c r="ET75" s="74">
        <v>41.835000000000001</v>
      </c>
      <c r="EU75" s="74">
        <v>48.558999999999997</v>
      </c>
    </row>
    <row r="76" spans="20:151" s="128" customFormat="1" ht="12.95" customHeight="1" x14ac:dyDescent="0.2">
      <c r="BG76" s="203"/>
      <c r="BH76" s="203"/>
      <c r="BI76" s="203"/>
      <c r="BJ76" s="203"/>
      <c r="BK76" s="203"/>
      <c r="BL76" s="203"/>
      <c r="BM76" s="203"/>
      <c r="BN76" s="203"/>
      <c r="BO76" s="203"/>
      <c r="BQ76" s="348"/>
      <c r="BR76" s="196" t="s">
        <v>411</v>
      </c>
      <c r="BS76" s="87">
        <v>1276</v>
      </c>
      <c r="BT76" s="87">
        <v>1358.1</v>
      </c>
      <c r="BU76" s="87">
        <v>2240</v>
      </c>
      <c r="BV76" s="87">
        <v>2605.1</v>
      </c>
      <c r="BW76" s="87">
        <v>2934.4</v>
      </c>
      <c r="BX76" s="87">
        <v>3303.3</v>
      </c>
      <c r="BY76" s="87">
        <v>3650.3</v>
      </c>
      <c r="BZ76" s="87">
        <v>3935.9</v>
      </c>
      <c r="CA76" s="89">
        <v>3659.6</v>
      </c>
      <c r="CB76" s="89">
        <v>3857.7</v>
      </c>
      <c r="CC76" s="89">
        <v>3378.5</v>
      </c>
      <c r="CD76" s="89">
        <v>4190.8</v>
      </c>
      <c r="CE76" s="89">
        <v>4099.2</v>
      </c>
      <c r="CF76" s="89">
        <v>4252.2</v>
      </c>
      <c r="CG76" s="89">
        <v>4401.5</v>
      </c>
      <c r="CH76" s="89">
        <v>4920.3</v>
      </c>
      <c r="CI76" s="89">
        <v>4144.1000000000004</v>
      </c>
      <c r="CJ76" s="89">
        <v>5648.6</v>
      </c>
      <c r="CK76" s="89">
        <v>5342.3</v>
      </c>
      <c r="CL76" s="89">
        <v>6462.2</v>
      </c>
      <c r="CM76" s="89">
        <v>4622.5</v>
      </c>
      <c r="CN76" s="89">
        <v>5631.2</v>
      </c>
      <c r="CO76" s="89">
        <v>5518.8</v>
      </c>
      <c r="CP76" s="89">
        <v>7361.5</v>
      </c>
      <c r="CQ76" s="89">
        <v>6000.8</v>
      </c>
      <c r="CR76" s="89">
        <v>6406.6</v>
      </c>
      <c r="CS76" s="89">
        <v>8495.5</v>
      </c>
      <c r="CT76" s="89">
        <v>6930.1</v>
      </c>
      <c r="CU76" s="89">
        <v>6884.5</v>
      </c>
      <c r="CV76" s="89">
        <v>6828.2</v>
      </c>
      <c r="CW76" s="89">
        <v>7835.7</v>
      </c>
      <c r="CX76" s="89">
        <v>11342.7</v>
      </c>
      <c r="CY76" s="89">
        <v>13359.8</v>
      </c>
      <c r="CZ76" s="89">
        <v>13085.4</v>
      </c>
      <c r="DA76" s="89">
        <v>14068.9</v>
      </c>
      <c r="DB76" s="89">
        <v>12056.4</v>
      </c>
      <c r="DC76" s="89">
        <v>9833.9</v>
      </c>
      <c r="DD76" s="89">
        <v>11808.7</v>
      </c>
      <c r="DE76" s="89">
        <v>12584.6</v>
      </c>
      <c r="DF76" s="89">
        <v>13470.6</v>
      </c>
      <c r="DG76" s="89">
        <v>10846.4</v>
      </c>
      <c r="DH76" s="87">
        <v>7412</v>
      </c>
      <c r="DI76" s="87">
        <v>7049.6</v>
      </c>
      <c r="DJ76" s="87">
        <v>6417.8</v>
      </c>
      <c r="DK76" s="87">
        <v>5457.2</v>
      </c>
      <c r="DL76" s="87">
        <v>8189.4</v>
      </c>
      <c r="DM76" s="87">
        <v>11262.1</v>
      </c>
      <c r="DN76" s="87">
        <v>13354.2</v>
      </c>
      <c r="DO76" s="87">
        <v>17907.7</v>
      </c>
      <c r="DP76" s="87">
        <v>14646.2</v>
      </c>
      <c r="DQ76" s="87">
        <v>18134.400000000001</v>
      </c>
      <c r="DR76" s="87">
        <v>18096.900000000001</v>
      </c>
      <c r="DS76" s="87">
        <v>22188.3</v>
      </c>
      <c r="DT76" s="87">
        <v>21448.799999999999</v>
      </c>
      <c r="DU76" s="87">
        <v>19846.3</v>
      </c>
      <c r="DV76" s="87">
        <v>29653.5</v>
      </c>
      <c r="DW76" s="74">
        <v>32928.6</v>
      </c>
      <c r="DX76" s="74">
        <v>38513.4</v>
      </c>
      <c r="DY76" s="74">
        <v>33673.1</v>
      </c>
      <c r="DZ76" s="74">
        <v>39060.699999999997</v>
      </c>
      <c r="EA76" s="74">
        <v>36349.199999999997</v>
      </c>
      <c r="EB76" s="74">
        <v>49324.2</v>
      </c>
      <c r="EC76" s="74">
        <v>55136.671000000002</v>
      </c>
      <c r="ED76" s="74">
        <v>52951.315999999999</v>
      </c>
      <c r="EE76" s="74">
        <v>53002.843000000001</v>
      </c>
      <c r="EF76" s="74">
        <v>76540.335000000006</v>
      </c>
      <c r="EG76" s="74">
        <v>59787.302000000003</v>
      </c>
      <c r="EH76" s="74">
        <v>59645.277000000002</v>
      </c>
      <c r="EI76" s="74">
        <v>60483.9</v>
      </c>
      <c r="EJ76" s="74">
        <v>60443.8</v>
      </c>
      <c r="EK76" s="74">
        <v>72839.16</v>
      </c>
      <c r="EL76" s="74">
        <v>76547.8</v>
      </c>
      <c r="EM76" s="74">
        <v>80240</v>
      </c>
      <c r="EN76" s="74">
        <v>87881.3</v>
      </c>
      <c r="EP76" s="348"/>
      <c r="EQ76" s="196" t="s">
        <v>411</v>
      </c>
      <c r="ER76" s="74">
        <v>122776.614</v>
      </c>
      <c r="ES76" s="74">
        <v>135085.05300000001</v>
      </c>
      <c r="ET76" s="74">
        <v>137413.78400000001</v>
      </c>
      <c r="EU76" s="74">
        <v>137992.55300000001</v>
      </c>
    </row>
    <row r="77" spans="20:151" s="128" customFormat="1" ht="12.95" customHeight="1" x14ac:dyDescent="0.2">
      <c r="BG77" s="203"/>
      <c r="BH77" s="203"/>
      <c r="BI77" s="203"/>
      <c r="BJ77" s="203"/>
      <c r="BK77" s="203"/>
      <c r="BL77" s="203"/>
      <c r="BM77" s="203"/>
      <c r="BN77" s="203"/>
      <c r="BO77" s="203"/>
      <c r="BQ77" s="348"/>
      <c r="BR77" s="159" t="s">
        <v>372</v>
      </c>
      <c r="BS77" s="87">
        <v>421.7</v>
      </c>
      <c r="BT77" s="87">
        <v>473.8</v>
      </c>
      <c r="BU77" s="87">
        <v>390.3</v>
      </c>
      <c r="BV77" s="87">
        <v>510</v>
      </c>
      <c r="BW77" s="87">
        <v>827.4</v>
      </c>
      <c r="BX77" s="87">
        <v>751.8</v>
      </c>
      <c r="BY77" s="87">
        <v>666.6</v>
      </c>
      <c r="BZ77" s="87">
        <v>697.1</v>
      </c>
      <c r="CA77" s="89">
        <v>706.6</v>
      </c>
      <c r="CB77" s="89">
        <v>644.29999999999995</v>
      </c>
      <c r="CC77" s="89">
        <v>916</v>
      </c>
      <c r="CD77" s="89">
        <v>1365.6</v>
      </c>
      <c r="CE77" s="89">
        <v>1416.9</v>
      </c>
      <c r="CF77" s="89">
        <v>1385.6</v>
      </c>
      <c r="CG77" s="89">
        <v>1637.1</v>
      </c>
      <c r="CH77" s="89">
        <v>1603.3</v>
      </c>
      <c r="CI77" s="89">
        <v>1708.1</v>
      </c>
      <c r="CJ77" s="89">
        <v>1840.6</v>
      </c>
      <c r="CK77" s="89">
        <v>1919.1</v>
      </c>
      <c r="CL77" s="89">
        <v>2105.6999999999998</v>
      </c>
      <c r="CM77" s="89">
        <v>1905.2</v>
      </c>
      <c r="CN77" s="89">
        <v>2081.1999999999998</v>
      </c>
      <c r="CO77" s="89">
        <v>1761.5</v>
      </c>
      <c r="CP77" s="89">
        <v>3362.7</v>
      </c>
      <c r="CQ77" s="89">
        <v>2393.4</v>
      </c>
      <c r="CR77" s="89">
        <v>2473.9</v>
      </c>
      <c r="CS77" s="89">
        <v>3027.9</v>
      </c>
      <c r="CT77" s="89">
        <v>2113.9</v>
      </c>
      <c r="CU77" s="89">
        <v>2283.9</v>
      </c>
      <c r="CV77" s="89">
        <v>2762</v>
      </c>
      <c r="CW77" s="89">
        <v>3245.8</v>
      </c>
      <c r="CX77" s="89">
        <v>6649.3</v>
      </c>
      <c r="CY77" s="89">
        <v>6540.7</v>
      </c>
      <c r="CZ77" s="89">
        <v>6206.7</v>
      </c>
      <c r="DA77" s="89">
        <v>7182.6</v>
      </c>
      <c r="DB77" s="89">
        <v>6639.7</v>
      </c>
      <c r="DC77" s="89">
        <v>5137.8999999999996</v>
      </c>
      <c r="DD77" s="89">
        <v>6463.1</v>
      </c>
      <c r="DE77" s="89">
        <v>6483.4</v>
      </c>
      <c r="DF77" s="89">
        <v>6220</v>
      </c>
      <c r="DG77" s="89">
        <v>6512.1</v>
      </c>
      <c r="DH77" s="87">
        <v>4776.3999999999996</v>
      </c>
      <c r="DI77" s="87">
        <v>3971.4</v>
      </c>
      <c r="DJ77" s="87">
        <v>3547.3</v>
      </c>
      <c r="DK77" s="87">
        <v>2174</v>
      </c>
      <c r="DL77" s="87">
        <v>2415.4</v>
      </c>
      <c r="DM77" s="87">
        <v>3329.9</v>
      </c>
      <c r="DN77" s="87">
        <v>7703.3</v>
      </c>
      <c r="DO77" s="87">
        <v>11804.9</v>
      </c>
      <c r="DP77" s="87">
        <v>8485.2000000000007</v>
      </c>
      <c r="DQ77" s="87">
        <v>10743.6</v>
      </c>
      <c r="DR77" s="87">
        <v>13049.3</v>
      </c>
      <c r="DS77" s="87">
        <v>15398.4</v>
      </c>
      <c r="DT77" s="87">
        <v>14719.5</v>
      </c>
      <c r="DU77" s="87">
        <v>12473.6</v>
      </c>
      <c r="DV77" s="87">
        <v>15355</v>
      </c>
      <c r="DW77" s="74">
        <v>14488</v>
      </c>
      <c r="DX77" s="74">
        <v>30548.5</v>
      </c>
      <c r="DY77" s="74">
        <v>27557</v>
      </c>
      <c r="DZ77" s="74">
        <v>37736.6</v>
      </c>
      <c r="EA77" s="74">
        <v>31576</v>
      </c>
      <c r="EB77" s="74">
        <v>40401.599999999999</v>
      </c>
      <c r="EC77" s="74">
        <v>52455.292000000001</v>
      </c>
      <c r="ED77" s="74">
        <v>44168.235999999997</v>
      </c>
      <c r="EE77" s="74">
        <v>45577.64</v>
      </c>
      <c r="EF77" s="74">
        <v>65204.55</v>
      </c>
      <c r="EG77" s="74">
        <v>50405.625999999997</v>
      </c>
      <c r="EH77" s="74">
        <v>52694.451999999997</v>
      </c>
      <c r="EI77" s="74">
        <v>52760</v>
      </c>
      <c r="EJ77" s="74">
        <v>57520.1</v>
      </c>
      <c r="EK77" s="74">
        <v>66537.820999999996</v>
      </c>
      <c r="EL77" s="74">
        <v>48901.8</v>
      </c>
      <c r="EM77" s="74">
        <v>66411.7</v>
      </c>
      <c r="EN77" s="74">
        <v>76864.399999999994</v>
      </c>
      <c r="EP77" s="348"/>
      <c r="EQ77" s="159" t="s">
        <v>372</v>
      </c>
      <c r="ER77" s="74">
        <v>108185.00199999999</v>
      </c>
      <c r="ES77" s="74">
        <v>126027.318</v>
      </c>
      <c r="ET77" s="74">
        <v>127507.534</v>
      </c>
      <c r="EU77" s="74">
        <v>118923.65</v>
      </c>
    </row>
    <row r="78" spans="20:151" s="128" customFormat="1" ht="12.95" customHeight="1" x14ac:dyDescent="0.2">
      <c r="BG78" s="203"/>
      <c r="BH78" s="203"/>
      <c r="BI78" s="203"/>
      <c r="BJ78" s="203"/>
      <c r="BK78" s="203"/>
      <c r="BL78" s="203"/>
      <c r="BM78" s="203"/>
      <c r="BN78" s="203"/>
      <c r="BO78" s="203"/>
      <c r="BQ78" s="348"/>
      <c r="BR78" s="159" t="s">
        <v>373</v>
      </c>
      <c r="BS78" s="87">
        <v>854.3</v>
      </c>
      <c r="BT78" s="87">
        <v>884.4</v>
      </c>
      <c r="BU78" s="87">
        <v>1849.7</v>
      </c>
      <c r="BV78" s="87">
        <v>2095.1</v>
      </c>
      <c r="BW78" s="87">
        <v>2107</v>
      </c>
      <c r="BX78" s="87">
        <v>2551.5</v>
      </c>
      <c r="BY78" s="87">
        <v>2983.7</v>
      </c>
      <c r="BZ78" s="87">
        <v>3238.8</v>
      </c>
      <c r="CA78" s="89">
        <v>2952.9</v>
      </c>
      <c r="CB78" s="89">
        <v>3213.4</v>
      </c>
      <c r="CC78" s="89">
        <v>2462.5</v>
      </c>
      <c r="CD78" s="89">
        <v>2825.2</v>
      </c>
      <c r="CE78" s="89">
        <v>2682.4</v>
      </c>
      <c r="CF78" s="89">
        <v>2866.6</v>
      </c>
      <c r="CG78" s="89">
        <v>2764.5</v>
      </c>
      <c r="CH78" s="89">
        <v>3317</v>
      </c>
      <c r="CI78" s="89">
        <v>2436</v>
      </c>
      <c r="CJ78" s="89">
        <v>3808</v>
      </c>
      <c r="CK78" s="89">
        <v>3423.2</v>
      </c>
      <c r="CL78" s="89">
        <v>4356.5</v>
      </c>
      <c r="CM78" s="89">
        <v>2717.3</v>
      </c>
      <c r="CN78" s="89">
        <v>3550</v>
      </c>
      <c r="CO78" s="89">
        <v>3757.3</v>
      </c>
      <c r="CP78" s="89">
        <v>3998.8</v>
      </c>
      <c r="CQ78" s="89">
        <v>3607.4</v>
      </c>
      <c r="CR78" s="89">
        <v>3932.7</v>
      </c>
      <c r="CS78" s="89">
        <v>5467.7</v>
      </c>
      <c r="CT78" s="89">
        <v>4816.2</v>
      </c>
      <c r="CU78" s="89">
        <v>4600.6000000000004</v>
      </c>
      <c r="CV78" s="89">
        <v>4066.3</v>
      </c>
      <c r="CW78" s="89">
        <v>4589.8999999999996</v>
      </c>
      <c r="CX78" s="89">
        <v>4693.5</v>
      </c>
      <c r="CY78" s="89">
        <v>6819</v>
      </c>
      <c r="CZ78" s="89">
        <v>6878.7</v>
      </c>
      <c r="DA78" s="89">
        <v>6886.3</v>
      </c>
      <c r="DB78" s="89">
        <v>5416.7</v>
      </c>
      <c r="DC78" s="89">
        <v>4696</v>
      </c>
      <c r="DD78" s="89">
        <v>5345.5</v>
      </c>
      <c r="DE78" s="89">
        <v>6101.2</v>
      </c>
      <c r="DF78" s="89">
        <v>7250.6</v>
      </c>
      <c r="DG78" s="89">
        <v>4334.2</v>
      </c>
      <c r="DH78" s="87">
        <v>2635.6</v>
      </c>
      <c r="DI78" s="87">
        <v>3078.2</v>
      </c>
      <c r="DJ78" s="87">
        <v>2870.5</v>
      </c>
      <c r="DK78" s="87">
        <v>3283.2</v>
      </c>
      <c r="DL78" s="87">
        <v>5774</v>
      </c>
      <c r="DM78" s="87">
        <v>7932.2</v>
      </c>
      <c r="DN78" s="87">
        <v>5650.9</v>
      </c>
      <c r="DO78" s="87">
        <v>6102.8</v>
      </c>
      <c r="DP78" s="87">
        <v>6161</v>
      </c>
      <c r="DQ78" s="87">
        <v>7390.8</v>
      </c>
      <c r="DR78" s="87">
        <v>5047.6000000000004</v>
      </c>
      <c r="DS78" s="87">
        <v>6790</v>
      </c>
      <c r="DT78" s="87">
        <v>6729.3</v>
      </c>
      <c r="DU78" s="87">
        <v>7372.8</v>
      </c>
      <c r="DV78" s="87">
        <v>14298.5</v>
      </c>
      <c r="DW78" s="74">
        <v>18440.5</v>
      </c>
      <c r="DX78" s="74">
        <v>7964.9</v>
      </c>
      <c r="DY78" s="74">
        <v>6116.1</v>
      </c>
      <c r="DZ78" s="74">
        <v>1324.1</v>
      </c>
      <c r="EA78" s="74">
        <v>4773.2</v>
      </c>
      <c r="EB78" s="74">
        <v>8922.6</v>
      </c>
      <c r="EC78" s="74">
        <v>2681.3789999999999</v>
      </c>
      <c r="ED78" s="74">
        <v>8783.08</v>
      </c>
      <c r="EE78" s="74">
        <v>7425.2030000000004</v>
      </c>
      <c r="EF78" s="74">
        <v>11335.785</v>
      </c>
      <c r="EG78" s="74">
        <v>9381.6759999999995</v>
      </c>
      <c r="EH78" s="74">
        <v>6950.8249999999998</v>
      </c>
      <c r="EI78" s="74">
        <v>7723.9</v>
      </c>
      <c r="EJ78" s="74">
        <v>2923.7</v>
      </c>
      <c r="EK78" s="74">
        <v>6301.3389999999999</v>
      </c>
      <c r="EL78" s="74">
        <v>27646</v>
      </c>
      <c r="EM78" s="74">
        <v>13828.3</v>
      </c>
      <c r="EN78" s="74">
        <v>11017</v>
      </c>
      <c r="EP78" s="348"/>
      <c r="EQ78" s="159" t="s">
        <v>373</v>
      </c>
      <c r="ER78" s="74">
        <v>14591.611999999999</v>
      </c>
      <c r="ES78" s="74">
        <v>9057.7350000000006</v>
      </c>
      <c r="ET78" s="74">
        <v>9906.25</v>
      </c>
      <c r="EU78" s="74">
        <v>19068.902999999998</v>
      </c>
    </row>
    <row r="79" spans="20:151" s="128" customFormat="1" ht="12.95" customHeight="1" x14ac:dyDescent="0.2">
      <c r="BG79" s="203"/>
      <c r="BH79" s="203"/>
      <c r="BI79" s="203"/>
      <c r="BJ79" s="203"/>
      <c r="BK79" s="203"/>
      <c r="BL79" s="203"/>
      <c r="BM79" s="203"/>
      <c r="BN79" s="203"/>
      <c r="BO79" s="203"/>
      <c r="BQ79" s="346"/>
      <c r="BR79" s="195" t="s">
        <v>389</v>
      </c>
      <c r="BS79" s="88">
        <v>12781.7</v>
      </c>
      <c r="BT79" s="88">
        <v>13571.2</v>
      </c>
      <c r="BU79" s="88">
        <v>13694.1</v>
      </c>
      <c r="BV79" s="88">
        <v>16420.3</v>
      </c>
      <c r="BW79" s="88">
        <v>18588.2</v>
      </c>
      <c r="BX79" s="88">
        <v>17088</v>
      </c>
      <c r="BY79" s="88">
        <v>19153.7</v>
      </c>
      <c r="BZ79" s="88">
        <v>21098.400000000001</v>
      </c>
      <c r="CA79" s="182">
        <v>23300.400000000001</v>
      </c>
      <c r="CB79" s="182">
        <v>23593.5</v>
      </c>
      <c r="CC79" s="182">
        <v>22995.7</v>
      </c>
      <c r="CD79" s="182">
        <v>25938.9</v>
      </c>
      <c r="CE79" s="182">
        <v>29953</v>
      </c>
      <c r="CF79" s="182">
        <v>26317.4</v>
      </c>
      <c r="CG79" s="182">
        <v>31189.1</v>
      </c>
      <c r="CH79" s="182">
        <v>30451.3</v>
      </c>
      <c r="CI79" s="182">
        <v>35089.5</v>
      </c>
      <c r="CJ79" s="182">
        <v>34958.699999999997</v>
      </c>
      <c r="CK79" s="182">
        <v>39015.5</v>
      </c>
      <c r="CL79" s="182">
        <v>39994.1</v>
      </c>
      <c r="CM79" s="182">
        <v>43745.3</v>
      </c>
      <c r="CN79" s="182">
        <v>61643.4</v>
      </c>
      <c r="CO79" s="182">
        <v>66621.600000000006</v>
      </c>
      <c r="CP79" s="182">
        <v>74218.8</v>
      </c>
      <c r="CQ79" s="182">
        <v>73943.399999999994</v>
      </c>
      <c r="CR79" s="182">
        <v>79219</v>
      </c>
      <c r="CS79" s="182">
        <v>84005.5</v>
      </c>
      <c r="CT79" s="182">
        <v>88877.7</v>
      </c>
      <c r="CU79" s="182">
        <v>90078.7</v>
      </c>
      <c r="CV79" s="182">
        <v>99631</v>
      </c>
      <c r="CW79" s="182">
        <v>106362.4</v>
      </c>
      <c r="CX79" s="182">
        <v>109198.7</v>
      </c>
      <c r="CY79" s="182">
        <v>121910.39999999999</v>
      </c>
      <c r="CZ79" s="182">
        <v>137814.29999999999</v>
      </c>
      <c r="DA79" s="182">
        <v>125363.7</v>
      </c>
      <c r="DB79" s="182">
        <v>122213.3</v>
      </c>
      <c r="DC79" s="182">
        <v>135047.9</v>
      </c>
      <c r="DD79" s="182">
        <v>147472.79999999999</v>
      </c>
      <c r="DE79" s="89">
        <v>133984</v>
      </c>
      <c r="DF79" s="89">
        <v>124189.8</v>
      </c>
      <c r="DG79" s="89">
        <v>116456.6</v>
      </c>
      <c r="DH79" s="87">
        <v>145288.1</v>
      </c>
      <c r="DI79" s="88">
        <v>118625.7</v>
      </c>
      <c r="DJ79" s="88">
        <v>163918</v>
      </c>
      <c r="DK79" s="88">
        <v>186749.4</v>
      </c>
      <c r="DL79" s="88">
        <v>242376.7</v>
      </c>
      <c r="DM79" s="88">
        <v>265547.5</v>
      </c>
      <c r="DN79" s="88">
        <v>270707.7</v>
      </c>
      <c r="DO79" s="88">
        <v>306341.90000000002</v>
      </c>
      <c r="DP79" s="88">
        <v>322854.2</v>
      </c>
      <c r="DQ79" s="88">
        <v>362844.3</v>
      </c>
      <c r="DR79" s="88">
        <v>411333.3</v>
      </c>
      <c r="DS79" s="88">
        <v>434111.2</v>
      </c>
      <c r="DT79" s="88">
        <v>475542.6</v>
      </c>
      <c r="DU79" s="88">
        <v>383699.7</v>
      </c>
      <c r="DV79" s="88">
        <v>526531.4</v>
      </c>
      <c r="DW79" s="189">
        <v>408023.3</v>
      </c>
      <c r="DX79" s="189">
        <v>606325.80000000005</v>
      </c>
      <c r="DY79" s="189">
        <v>503504.4</v>
      </c>
      <c r="DZ79" s="189">
        <v>553951.69999999995</v>
      </c>
      <c r="EA79" s="189">
        <v>405993.6</v>
      </c>
      <c r="EB79" s="189">
        <v>512454.1</v>
      </c>
      <c r="EC79" s="189">
        <v>447485.353</v>
      </c>
      <c r="ED79" s="189">
        <v>525227.44499999995</v>
      </c>
      <c r="EE79" s="189">
        <v>511404.39299999998</v>
      </c>
      <c r="EF79" s="189">
        <v>595846.77899999998</v>
      </c>
      <c r="EG79" s="189">
        <v>514124.44300000003</v>
      </c>
      <c r="EH79" s="189">
        <v>523053.95799999998</v>
      </c>
      <c r="EI79" s="189">
        <v>578639.80000000005</v>
      </c>
      <c r="EJ79" s="189">
        <v>666228.1</v>
      </c>
      <c r="EK79" s="189">
        <v>745920.60400000005</v>
      </c>
      <c r="EL79" s="189">
        <v>848055.1</v>
      </c>
      <c r="EM79" s="189">
        <v>955740.2</v>
      </c>
      <c r="EN79" s="189">
        <v>1117491.5</v>
      </c>
      <c r="EP79" s="346"/>
      <c r="EQ79" s="195" t="s">
        <v>389</v>
      </c>
      <c r="ER79" s="189">
        <v>872860.40700000001</v>
      </c>
      <c r="ES79" s="189">
        <v>879184.99100000004</v>
      </c>
      <c r="ET79" s="189">
        <v>862750.71799999999</v>
      </c>
      <c r="EU79" s="189">
        <v>819985.76100000006</v>
      </c>
    </row>
    <row r="80" spans="20:151" s="128" customFormat="1" x14ac:dyDescent="0.2">
      <c r="BQ80" s="348"/>
      <c r="BR80" s="196" t="s">
        <v>390</v>
      </c>
      <c r="BS80" s="87">
        <v>2663.4</v>
      </c>
      <c r="BT80" s="87">
        <v>2867.4</v>
      </c>
      <c r="BU80" s="87">
        <v>2399.8000000000002</v>
      </c>
      <c r="BV80" s="87">
        <v>3192.3</v>
      </c>
      <c r="BW80" s="87">
        <v>3283.8</v>
      </c>
      <c r="BX80" s="87">
        <v>2885.3</v>
      </c>
      <c r="BY80" s="87">
        <v>2562.1999999999998</v>
      </c>
      <c r="BZ80" s="87">
        <v>3204.8</v>
      </c>
      <c r="CA80" s="89">
        <v>2956.1</v>
      </c>
      <c r="CB80" s="89">
        <v>3480.6</v>
      </c>
      <c r="CC80" s="89">
        <v>3240.6</v>
      </c>
      <c r="CD80" s="89">
        <v>4129.1000000000004</v>
      </c>
      <c r="CE80" s="89">
        <v>4236.8999999999996</v>
      </c>
      <c r="CF80" s="89">
        <v>4189.3</v>
      </c>
      <c r="CG80" s="89">
        <v>4332.3</v>
      </c>
      <c r="CH80" s="89">
        <v>4847.3</v>
      </c>
      <c r="CI80" s="89">
        <v>5078.6000000000004</v>
      </c>
      <c r="CJ80" s="89">
        <v>5564.8</v>
      </c>
      <c r="CK80" s="89">
        <v>6025.1</v>
      </c>
      <c r="CL80" s="89">
        <v>6366.3</v>
      </c>
      <c r="CM80" s="89">
        <v>6331.4</v>
      </c>
      <c r="CN80" s="89">
        <v>10340.299999999999</v>
      </c>
      <c r="CO80" s="89">
        <v>10471.700000000001</v>
      </c>
      <c r="CP80" s="89">
        <v>9219.4</v>
      </c>
      <c r="CQ80" s="89">
        <v>9584.9</v>
      </c>
      <c r="CR80" s="89">
        <v>11263.8</v>
      </c>
      <c r="CS80" s="89">
        <v>14122.1</v>
      </c>
      <c r="CT80" s="89">
        <v>13018.7</v>
      </c>
      <c r="CU80" s="89">
        <v>13326.4</v>
      </c>
      <c r="CV80" s="89">
        <v>17396</v>
      </c>
      <c r="CW80" s="89">
        <v>18100.900000000001</v>
      </c>
      <c r="CX80" s="89">
        <v>19348.3</v>
      </c>
      <c r="CY80" s="89">
        <v>20621.400000000001</v>
      </c>
      <c r="CZ80" s="89">
        <v>26007.9</v>
      </c>
      <c r="DA80" s="89">
        <v>24837.3</v>
      </c>
      <c r="DB80" s="89">
        <v>28071.200000000001</v>
      </c>
      <c r="DC80" s="89">
        <v>37464.5</v>
      </c>
      <c r="DD80" s="89">
        <v>38660.1</v>
      </c>
      <c r="DE80" s="89">
        <v>38963.699999999997</v>
      </c>
      <c r="DF80" s="89">
        <v>40090</v>
      </c>
      <c r="DG80" s="89">
        <v>40780.300000000003</v>
      </c>
      <c r="DH80" s="87">
        <v>44498.7</v>
      </c>
      <c r="DI80" s="87">
        <v>29704.6</v>
      </c>
      <c r="DJ80" s="87">
        <v>44650.3</v>
      </c>
      <c r="DK80" s="87">
        <v>46757</v>
      </c>
      <c r="DL80" s="87">
        <v>63610.400000000001</v>
      </c>
      <c r="DM80" s="87">
        <v>63611</v>
      </c>
      <c r="DN80" s="87">
        <v>70736</v>
      </c>
      <c r="DO80" s="87">
        <v>73907.600000000006</v>
      </c>
      <c r="DP80" s="87">
        <v>77465.3</v>
      </c>
      <c r="DQ80" s="87">
        <v>89646.6</v>
      </c>
      <c r="DR80" s="87">
        <v>96230.399999999994</v>
      </c>
      <c r="DS80" s="87">
        <v>114871.4</v>
      </c>
      <c r="DT80" s="87">
        <v>126839.3</v>
      </c>
      <c r="DU80" s="87">
        <v>83491.8</v>
      </c>
      <c r="DV80" s="87">
        <v>124807.6</v>
      </c>
      <c r="DW80" s="74">
        <v>84360.7</v>
      </c>
      <c r="DX80" s="74">
        <v>106273.4</v>
      </c>
      <c r="DY80" s="74">
        <v>103442.6</v>
      </c>
      <c r="DZ80" s="74">
        <v>111570.3</v>
      </c>
      <c r="EA80" s="74">
        <v>81882</v>
      </c>
      <c r="EB80" s="74">
        <v>88157.8</v>
      </c>
      <c r="EC80" s="74">
        <v>79122.495999999999</v>
      </c>
      <c r="ED80" s="74">
        <v>91511.176000000007</v>
      </c>
      <c r="EE80" s="74">
        <v>82923.210000000006</v>
      </c>
      <c r="EF80" s="74">
        <v>127636.145</v>
      </c>
      <c r="EG80" s="74">
        <v>119089.136</v>
      </c>
      <c r="EH80" s="74">
        <v>109023.711</v>
      </c>
      <c r="EI80" s="74">
        <v>107977.3</v>
      </c>
      <c r="EJ80" s="74">
        <v>126732.3</v>
      </c>
      <c r="EK80" s="74">
        <v>133294.37299999999</v>
      </c>
      <c r="EL80" s="74">
        <v>143189</v>
      </c>
      <c r="EM80" s="74">
        <v>175047.4</v>
      </c>
      <c r="EN80" s="74">
        <v>243643.1</v>
      </c>
      <c r="EP80" s="348"/>
      <c r="EQ80" s="196" t="s">
        <v>390</v>
      </c>
      <c r="ER80" s="74">
        <v>196523.33600000001</v>
      </c>
      <c r="ES80" s="74">
        <v>160415.66099999999</v>
      </c>
      <c r="ET80" s="74">
        <v>149216.91800000001</v>
      </c>
      <c r="EU80" s="74">
        <v>135220.45499999999</v>
      </c>
    </row>
    <row r="81" spans="59:151" s="128" customFormat="1" ht="12.95" customHeight="1" x14ac:dyDescent="0.2">
      <c r="BG81" s="193"/>
      <c r="BH81" s="193"/>
      <c r="BI81" s="193"/>
      <c r="BJ81" s="193"/>
      <c r="BK81" s="193"/>
      <c r="BL81" s="193"/>
      <c r="BM81" s="193"/>
      <c r="BN81" s="193"/>
      <c r="BO81" s="193"/>
      <c r="BQ81" s="348"/>
      <c r="BR81" s="159" t="s">
        <v>372</v>
      </c>
      <c r="BS81" s="87">
        <v>2608.4</v>
      </c>
      <c r="BT81" s="87">
        <v>2525.1999999999998</v>
      </c>
      <c r="BU81" s="87">
        <v>2237.9</v>
      </c>
      <c r="BV81" s="87">
        <v>2658.3</v>
      </c>
      <c r="BW81" s="87">
        <v>2946.7</v>
      </c>
      <c r="BX81" s="87">
        <v>2443.3000000000002</v>
      </c>
      <c r="BY81" s="87">
        <v>2199</v>
      </c>
      <c r="BZ81" s="87">
        <v>2671.7</v>
      </c>
      <c r="CA81" s="89">
        <v>2382.3000000000002</v>
      </c>
      <c r="CB81" s="89">
        <v>2920.2</v>
      </c>
      <c r="CC81" s="89">
        <v>2632</v>
      </c>
      <c r="CD81" s="89">
        <v>3243.1</v>
      </c>
      <c r="CE81" s="89">
        <v>2800.3</v>
      </c>
      <c r="CF81" s="89">
        <v>3290.4</v>
      </c>
      <c r="CG81" s="89">
        <v>3147.6</v>
      </c>
      <c r="CH81" s="89">
        <v>3807.2</v>
      </c>
      <c r="CI81" s="89">
        <v>4137.8</v>
      </c>
      <c r="CJ81" s="89">
        <v>4370.7</v>
      </c>
      <c r="CK81" s="89">
        <v>4826.8</v>
      </c>
      <c r="CL81" s="89">
        <v>5000.2</v>
      </c>
      <c r="CM81" s="89">
        <v>5158.5</v>
      </c>
      <c r="CN81" s="89">
        <v>8640.7000000000007</v>
      </c>
      <c r="CO81" s="89">
        <v>9499.2000000000007</v>
      </c>
      <c r="CP81" s="89">
        <v>8101.2</v>
      </c>
      <c r="CQ81" s="89">
        <v>8011.6</v>
      </c>
      <c r="CR81" s="89">
        <v>9399.4</v>
      </c>
      <c r="CS81" s="89">
        <v>12618.7</v>
      </c>
      <c r="CT81" s="89">
        <v>11032.9</v>
      </c>
      <c r="CU81" s="89">
        <v>11158.3</v>
      </c>
      <c r="CV81" s="89">
        <v>13485.8</v>
      </c>
      <c r="CW81" s="89">
        <v>16596.099999999999</v>
      </c>
      <c r="CX81" s="89">
        <v>16459.2</v>
      </c>
      <c r="CY81" s="89">
        <v>17827.900000000001</v>
      </c>
      <c r="CZ81" s="89">
        <v>23708.7</v>
      </c>
      <c r="DA81" s="89">
        <v>20745.8</v>
      </c>
      <c r="DB81" s="89">
        <v>22239.200000000001</v>
      </c>
      <c r="DC81" s="89">
        <v>29194.2</v>
      </c>
      <c r="DD81" s="89">
        <v>29207.3</v>
      </c>
      <c r="DE81" s="89">
        <v>34196.300000000003</v>
      </c>
      <c r="DF81" s="89">
        <v>36601.599999999999</v>
      </c>
      <c r="DG81" s="89">
        <v>39515.300000000003</v>
      </c>
      <c r="DH81" s="87">
        <v>34335.800000000003</v>
      </c>
      <c r="DI81" s="87">
        <v>22006.6</v>
      </c>
      <c r="DJ81" s="87">
        <v>36025.4</v>
      </c>
      <c r="DK81" s="87">
        <v>37522.1</v>
      </c>
      <c r="DL81" s="87">
        <v>48391.199999999997</v>
      </c>
      <c r="DM81" s="87">
        <v>53188.4</v>
      </c>
      <c r="DN81" s="87">
        <v>57662.9</v>
      </c>
      <c r="DO81" s="87">
        <v>50793</v>
      </c>
      <c r="DP81" s="87">
        <v>70413.2</v>
      </c>
      <c r="DQ81" s="87">
        <v>82939.899999999994</v>
      </c>
      <c r="DR81" s="87">
        <v>88232.8</v>
      </c>
      <c r="DS81" s="87">
        <v>106660.4</v>
      </c>
      <c r="DT81" s="87">
        <v>103885.7</v>
      </c>
      <c r="DU81" s="87">
        <v>64060.4</v>
      </c>
      <c r="DV81" s="87">
        <v>102135</v>
      </c>
      <c r="DW81" s="74">
        <v>61116.3</v>
      </c>
      <c r="DX81" s="74">
        <v>82468.600000000006</v>
      </c>
      <c r="DY81" s="74">
        <v>69892.7</v>
      </c>
      <c r="DZ81" s="74">
        <v>88532.3</v>
      </c>
      <c r="EA81" s="74">
        <v>69821</v>
      </c>
      <c r="EB81" s="74">
        <v>78338</v>
      </c>
      <c r="EC81" s="74">
        <v>74144.417000000001</v>
      </c>
      <c r="ED81" s="74">
        <v>84822.82</v>
      </c>
      <c r="EE81" s="74">
        <v>60247.125999999997</v>
      </c>
      <c r="EF81" s="74">
        <v>96716.918000000005</v>
      </c>
      <c r="EG81" s="74">
        <v>97569.644</v>
      </c>
      <c r="EH81" s="74">
        <v>102198.249</v>
      </c>
      <c r="EI81" s="74">
        <v>96314.9</v>
      </c>
      <c r="EJ81" s="74">
        <v>118882.9</v>
      </c>
      <c r="EK81" s="74">
        <v>123212.624</v>
      </c>
      <c r="EL81" s="74">
        <v>129808.3</v>
      </c>
      <c r="EM81" s="74">
        <v>160829.9</v>
      </c>
      <c r="EN81" s="74">
        <v>228330.1</v>
      </c>
      <c r="EP81" s="348"/>
      <c r="EQ81" s="159" t="s">
        <v>372</v>
      </c>
      <c r="ER81" s="74">
        <v>181997.065</v>
      </c>
      <c r="ES81" s="74">
        <v>142582.788</v>
      </c>
      <c r="ET81" s="74">
        <v>142205.802</v>
      </c>
      <c r="EU81" s="74">
        <v>118485.643</v>
      </c>
    </row>
    <row r="82" spans="59:151" s="128" customFormat="1" ht="12.95" customHeight="1" x14ac:dyDescent="0.2">
      <c r="BQ82" s="348"/>
      <c r="BR82" s="159" t="s">
        <v>373</v>
      </c>
      <c r="BS82" s="87">
        <v>55</v>
      </c>
      <c r="BT82" s="87">
        <v>342.2</v>
      </c>
      <c r="BU82" s="87">
        <v>161.9</v>
      </c>
      <c r="BV82" s="87">
        <v>534</v>
      </c>
      <c r="BW82" s="87">
        <v>337.1</v>
      </c>
      <c r="BX82" s="87">
        <v>442</v>
      </c>
      <c r="BY82" s="87">
        <v>363.2</v>
      </c>
      <c r="BZ82" s="87">
        <v>533.1</v>
      </c>
      <c r="CA82" s="89">
        <v>573.79999999999995</v>
      </c>
      <c r="CB82" s="89">
        <v>560.4</v>
      </c>
      <c r="CC82" s="89">
        <v>608.6</v>
      </c>
      <c r="CD82" s="89">
        <v>886</v>
      </c>
      <c r="CE82" s="89">
        <v>1436.6</v>
      </c>
      <c r="CF82" s="89">
        <v>898.9</v>
      </c>
      <c r="CG82" s="89">
        <v>1184.7</v>
      </c>
      <c r="CH82" s="89">
        <v>1040.0999999999999</v>
      </c>
      <c r="CI82" s="89">
        <v>940.9</v>
      </c>
      <c r="CJ82" s="89">
        <v>1194.0999999999999</v>
      </c>
      <c r="CK82" s="89">
        <v>1198.2</v>
      </c>
      <c r="CL82" s="89">
        <v>1366.1</v>
      </c>
      <c r="CM82" s="89">
        <v>1172.9000000000001</v>
      </c>
      <c r="CN82" s="89">
        <v>1699.6</v>
      </c>
      <c r="CO82" s="89">
        <v>972.5</v>
      </c>
      <c r="CP82" s="89">
        <v>1118.2</v>
      </c>
      <c r="CQ82" s="89">
        <v>1573.4</v>
      </c>
      <c r="CR82" s="89">
        <v>1864.4</v>
      </c>
      <c r="CS82" s="89">
        <v>1503.5</v>
      </c>
      <c r="CT82" s="89">
        <v>1985.8</v>
      </c>
      <c r="CU82" s="89">
        <v>2168.1</v>
      </c>
      <c r="CV82" s="89">
        <v>3910.2</v>
      </c>
      <c r="CW82" s="89">
        <v>1504.7</v>
      </c>
      <c r="CX82" s="89">
        <v>2889.1</v>
      </c>
      <c r="CY82" s="89">
        <v>2793.5</v>
      </c>
      <c r="CZ82" s="89">
        <v>2299.1999999999998</v>
      </c>
      <c r="DA82" s="89">
        <v>4091.5</v>
      </c>
      <c r="DB82" s="89">
        <v>5832</v>
      </c>
      <c r="DC82" s="89">
        <v>8270.2000000000007</v>
      </c>
      <c r="DD82" s="89">
        <v>9452.7999999999993</v>
      </c>
      <c r="DE82" s="89">
        <v>4767.3999999999996</v>
      </c>
      <c r="DF82" s="89">
        <v>3488.4</v>
      </c>
      <c r="DG82" s="89">
        <v>1265</v>
      </c>
      <c r="DH82" s="87">
        <v>10162.9</v>
      </c>
      <c r="DI82" s="87">
        <v>7697.9</v>
      </c>
      <c r="DJ82" s="87">
        <v>8624.9</v>
      </c>
      <c r="DK82" s="87">
        <v>9234.9</v>
      </c>
      <c r="DL82" s="87">
        <v>15219.2</v>
      </c>
      <c r="DM82" s="87">
        <v>10422.6</v>
      </c>
      <c r="DN82" s="87">
        <v>13073</v>
      </c>
      <c r="DO82" s="87">
        <v>23114.6</v>
      </c>
      <c r="DP82" s="87">
        <v>7052</v>
      </c>
      <c r="DQ82" s="87">
        <v>6706.6</v>
      </c>
      <c r="DR82" s="87">
        <v>7997.7</v>
      </c>
      <c r="DS82" s="87">
        <v>8211.1</v>
      </c>
      <c r="DT82" s="87">
        <v>22953.599999999999</v>
      </c>
      <c r="DU82" s="87">
        <v>19431.5</v>
      </c>
      <c r="DV82" s="87">
        <v>22672.6</v>
      </c>
      <c r="DW82" s="74">
        <v>23244.400000000001</v>
      </c>
      <c r="DX82" s="74">
        <v>23804.799999999999</v>
      </c>
      <c r="DY82" s="74">
        <v>33549.9</v>
      </c>
      <c r="DZ82" s="74">
        <v>23038</v>
      </c>
      <c r="EA82" s="74">
        <v>12061</v>
      </c>
      <c r="EB82" s="74">
        <v>9819.7999999999993</v>
      </c>
      <c r="EC82" s="74">
        <v>4978.0789999999997</v>
      </c>
      <c r="ED82" s="74">
        <v>6688.3559999999998</v>
      </c>
      <c r="EE82" s="74">
        <v>22676.083999999999</v>
      </c>
      <c r="EF82" s="74">
        <v>30919.226999999999</v>
      </c>
      <c r="EG82" s="74">
        <v>21519.491999999998</v>
      </c>
      <c r="EH82" s="74">
        <v>6825.4620000000004</v>
      </c>
      <c r="EI82" s="74">
        <v>11662.4</v>
      </c>
      <c r="EJ82" s="74">
        <v>7849.4</v>
      </c>
      <c r="EK82" s="74">
        <v>10081.749</v>
      </c>
      <c r="EL82" s="74">
        <v>13380.8</v>
      </c>
      <c r="EM82" s="74">
        <v>14217.5</v>
      </c>
      <c r="EN82" s="74">
        <v>15312.9</v>
      </c>
      <c r="EP82" s="348"/>
      <c r="EQ82" s="159" t="s">
        <v>373</v>
      </c>
      <c r="ER82" s="74">
        <v>14526.271000000001</v>
      </c>
      <c r="ES82" s="74">
        <v>17832.873</v>
      </c>
      <c r="ET82" s="74">
        <v>7011.116</v>
      </c>
      <c r="EU82" s="74">
        <v>16734.812000000002</v>
      </c>
    </row>
    <row r="83" spans="59:151" s="128" customFormat="1" ht="12.95" customHeight="1" x14ac:dyDescent="0.2">
      <c r="BQ83" s="348"/>
      <c r="BR83" s="196" t="s">
        <v>391</v>
      </c>
      <c r="BS83" s="87">
        <v>1669.1</v>
      </c>
      <c r="BT83" s="87">
        <v>1507.1</v>
      </c>
      <c r="BU83" s="87">
        <v>1587.5</v>
      </c>
      <c r="BV83" s="87">
        <v>1771.7</v>
      </c>
      <c r="BW83" s="87">
        <v>2316.8000000000002</v>
      </c>
      <c r="BX83" s="87">
        <v>2088.1999999999998</v>
      </c>
      <c r="BY83" s="87">
        <v>2214.1</v>
      </c>
      <c r="BZ83" s="87">
        <v>1791.6</v>
      </c>
      <c r="CA83" s="89">
        <v>2268.6</v>
      </c>
      <c r="CB83" s="89">
        <v>2145.1999999999998</v>
      </c>
      <c r="CC83" s="89">
        <v>2304.9</v>
      </c>
      <c r="CD83" s="89">
        <v>2689.5</v>
      </c>
      <c r="CE83" s="89">
        <v>2510.4</v>
      </c>
      <c r="CF83" s="89">
        <v>2728.7</v>
      </c>
      <c r="CG83" s="89">
        <v>2187</v>
      </c>
      <c r="CH83" s="89">
        <v>3157.3</v>
      </c>
      <c r="CI83" s="89">
        <v>3163.8</v>
      </c>
      <c r="CJ83" s="89">
        <v>3624.6</v>
      </c>
      <c r="CK83" s="89">
        <v>2875.5</v>
      </c>
      <c r="CL83" s="89">
        <v>4146.7</v>
      </c>
      <c r="CM83" s="89">
        <v>3944.2</v>
      </c>
      <c r="CN83" s="89">
        <v>3906.8</v>
      </c>
      <c r="CO83" s="89">
        <v>3648.7</v>
      </c>
      <c r="CP83" s="89">
        <v>5032.2</v>
      </c>
      <c r="CQ83" s="89">
        <v>4293.8</v>
      </c>
      <c r="CR83" s="89">
        <v>5756.5</v>
      </c>
      <c r="CS83" s="89">
        <v>4610.5</v>
      </c>
      <c r="CT83" s="89">
        <v>6683.3</v>
      </c>
      <c r="CU83" s="89">
        <v>6619.3</v>
      </c>
      <c r="CV83" s="89">
        <v>7414.5</v>
      </c>
      <c r="CW83" s="89">
        <v>8398.5</v>
      </c>
      <c r="CX83" s="89">
        <v>8805.1</v>
      </c>
      <c r="CY83" s="89">
        <v>7338.9</v>
      </c>
      <c r="CZ83" s="89">
        <v>11175</v>
      </c>
      <c r="DA83" s="89">
        <v>11718.7</v>
      </c>
      <c r="DB83" s="89">
        <v>10192.200000000001</v>
      </c>
      <c r="DC83" s="89">
        <v>6528.1</v>
      </c>
      <c r="DD83" s="89">
        <v>9307.1</v>
      </c>
      <c r="DE83" s="89">
        <v>11103.4</v>
      </c>
      <c r="DF83" s="89">
        <v>9241.4</v>
      </c>
      <c r="DG83" s="89">
        <v>9216.5</v>
      </c>
      <c r="DH83" s="87">
        <v>11579.2</v>
      </c>
      <c r="DI83" s="87">
        <v>11264.1</v>
      </c>
      <c r="DJ83" s="87">
        <v>24266</v>
      </c>
      <c r="DK83" s="87">
        <v>24269.3</v>
      </c>
      <c r="DL83" s="87">
        <v>24726</v>
      </c>
      <c r="DM83" s="87">
        <v>23643</v>
      </c>
      <c r="DN83" s="87">
        <v>30151.9</v>
      </c>
      <c r="DO83" s="87">
        <v>30644.799999999999</v>
      </c>
      <c r="DP83" s="87">
        <v>27873.5</v>
      </c>
      <c r="DQ83" s="87">
        <v>37534</v>
      </c>
      <c r="DR83" s="87">
        <v>47465.9</v>
      </c>
      <c r="DS83" s="87">
        <v>38379.1</v>
      </c>
      <c r="DT83" s="87">
        <v>44440.5</v>
      </c>
      <c r="DU83" s="87">
        <v>47730.6</v>
      </c>
      <c r="DV83" s="87">
        <v>58202.7</v>
      </c>
      <c r="DW83" s="74">
        <v>45282.5</v>
      </c>
      <c r="DX83" s="74">
        <v>65252.9</v>
      </c>
      <c r="DY83" s="74">
        <v>50694.400000000001</v>
      </c>
      <c r="DZ83" s="74">
        <v>55402.2</v>
      </c>
      <c r="EA83" s="74">
        <v>44331.9</v>
      </c>
      <c r="EB83" s="74">
        <v>51218.6</v>
      </c>
      <c r="EC83" s="74">
        <v>51374.142</v>
      </c>
      <c r="ED83" s="74">
        <v>64419.008999999998</v>
      </c>
      <c r="EE83" s="74">
        <v>55206.976000000002</v>
      </c>
      <c r="EF83" s="74">
        <v>54874.616999999998</v>
      </c>
      <c r="EG83" s="74">
        <v>47497.194000000003</v>
      </c>
      <c r="EH83" s="74">
        <v>54185.726999999999</v>
      </c>
      <c r="EI83" s="74">
        <v>60548.7</v>
      </c>
      <c r="EJ83" s="74">
        <v>67872</v>
      </c>
      <c r="EK83" s="74">
        <v>72517.055999999997</v>
      </c>
      <c r="EL83" s="74">
        <v>77666.8</v>
      </c>
      <c r="EM83" s="74">
        <v>85142.1</v>
      </c>
      <c r="EN83" s="74">
        <v>105003.5</v>
      </c>
      <c r="EP83" s="348"/>
      <c r="EQ83" s="196" t="s">
        <v>391</v>
      </c>
      <c r="ER83" s="74">
        <v>85245.684999999998</v>
      </c>
      <c r="ES83" s="74">
        <v>82910.187999999995</v>
      </c>
      <c r="ET83" s="74">
        <v>79319.899000000005</v>
      </c>
      <c r="EU83" s="74">
        <v>89284.792000000001</v>
      </c>
    </row>
    <row r="84" spans="59:151" s="128" customFormat="1" ht="12.95" customHeight="1" x14ac:dyDescent="0.2">
      <c r="BQ84" s="348"/>
      <c r="BR84" s="204" t="s">
        <v>372</v>
      </c>
      <c r="BS84" s="87">
        <v>1556.2</v>
      </c>
      <c r="BT84" s="87">
        <v>1300.5</v>
      </c>
      <c r="BU84" s="87">
        <v>1356.2</v>
      </c>
      <c r="BV84" s="87">
        <v>1434.6</v>
      </c>
      <c r="BW84" s="87">
        <v>1956.3</v>
      </c>
      <c r="BX84" s="87">
        <v>1661.1</v>
      </c>
      <c r="BY84" s="87">
        <v>1735.8</v>
      </c>
      <c r="BZ84" s="87">
        <v>1558.4</v>
      </c>
      <c r="CA84" s="89">
        <v>1704.3</v>
      </c>
      <c r="CB84" s="89">
        <v>1876</v>
      </c>
      <c r="CC84" s="89">
        <v>1830.5</v>
      </c>
      <c r="CD84" s="89">
        <v>1964.8</v>
      </c>
      <c r="CE84" s="89">
        <v>1907.8</v>
      </c>
      <c r="CF84" s="89">
        <v>1993.4</v>
      </c>
      <c r="CG84" s="89">
        <v>1700.6</v>
      </c>
      <c r="CH84" s="89">
        <v>2306.5</v>
      </c>
      <c r="CI84" s="89">
        <v>2585.3000000000002</v>
      </c>
      <c r="CJ84" s="89">
        <v>2647.9</v>
      </c>
      <c r="CK84" s="89">
        <v>1979.3</v>
      </c>
      <c r="CL84" s="89">
        <v>3029.3</v>
      </c>
      <c r="CM84" s="89">
        <v>3223</v>
      </c>
      <c r="CN84" s="89">
        <v>2914.6</v>
      </c>
      <c r="CO84" s="89">
        <v>2468.4</v>
      </c>
      <c r="CP84" s="89">
        <v>3700.7</v>
      </c>
      <c r="CQ84" s="89">
        <v>3000.2</v>
      </c>
      <c r="CR84" s="89">
        <v>4415.3999999999996</v>
      </c>
      <c r="CS84" s="89">
        <v>3193.7</v>
      </c>
      <c r="CT84" s="89">
        <v>4736.6000000000004</v>
      </c>
      <c r="CU84" s="89">
        <v>4937.3999999999996</v>
      </c>
      <c r="CV84" s="89">
        <v>4853.8</v>
      </c>
      <c r="CW84" s="89">
        <v>7609.4</v>
      </c>
      <c r="CX84" s="89">
        <v>7929.3</v>
      </c>
      <c r="CY84" s="89">
        <v>5694.2</v>
      </c>
      <c r="CZ84" s="89">
        <v>8756.5</v>
      </c>
      <c r="DA84" s="89">
        <v>9995</v>
      </c>
      <c r="DB84" s="89">
        <v>8079.1</v>
      </c>
      <c r="DC84" s="89">
        <v>5081</v>
      </c>
      <c r="DD84" s="89">
        <v>7628.6</v>
      </c>
      <c r="DE84" s="89">
        <v>7332.6</v>
      </c>
      <c r="DF84" s="89">
        <v>7947.6</v>
      </c>
      <c r="DG84" s="89">
        <v>7726.5</v>
      </c>
      <c r="DH84" s="87">
        <v>10063.9</v>
      </c>
      <c r="DI84" s="87">
        <v>10931</v>
      </c>
      <c r="DJ84" s="87">
        <v>23107.1</v>
      </c>
      <c r="DK84" s="87">
        <v>22479</v>
      </c>
      <c r="DL84" s="87">
        <v>23027.599999999999</v>
      </c>
      <c r="DM84" s="87">
        <v>21905.200000000001</v>
      </c>
      <c r="DN84" s="87">
        <v>28399.599999999999</v>
      </c>
      <c r="DO84" s="87">
        <v>24146.3</v>
      </c>
      <c r="DP84" s="87">
        <v>26174.400000000001</v>
      </c>
      <c r="DQ84" s="87">
        <v>35947.800000000003</v>
      </c>
      <c r="DR84" s="87">
        <v>43544.1</v>
      </c>
      <c r="DS84" s="87">
        <v>35654.800000000003</v>
      </c>
      <c r="DT84" s="87">
        <v>40551.4</v>
      </c>
      <c r="DU84" s="87">
        <v>46277.4</v>
      </c>
      <c r="DV84" s="87">
        <v>55683.3</v>
      </c>
      <c r="DW84" s="74">
        <v>43110.5</v>
      </c>
      <c r="DX84" s="74">
        <v>54000.800000000003</v>
      </c>
      <c r="DY84" s="74">
        <v>46516.3</v>
      </c>
      <c r="DZ84" s="74">
        <v>50825.2</v>
      </c>
      <c r="EA84" s="74">
        <v>37877.5</v>
      </c>
      <c r="EB84" s="74">
        <v>47714.7</v>
      </c>
      <c r="EC84" s="74">
        <v>47942.44</v>
      </c>
      <c r="ED84" s="74">
        <v>60721.707000000002</v>
      </c>
      <c r="EE84" s="74">
        <v>50701.644</v>
      </c>
      <c r="EF84" s="74">
        <v>50808.709000000003</v>
      </c>
      <c r="EG84" s="74">
        <v>43764.866999999998</v>
      </c>
      <c r="EH84" s="74">
        <v>50987.713000000003</v>
      </c>
      <c r="EI84" s="74">
        <v>53763.6</v>
      </c>
      <c r="EJ84" s="74">
        <v>62869.5</v>
      </c>
      <c r="EK84" s="74">
        <v>63556.750999999997</v>
      </c>
      <c r="EL84" s="74">
        <v>69825.600000000006</v>
      </c>
      <c r="EM84" s="74">
        <v>75966.600000000006</v>
      </c>
      <c r="EN84" s="74">
        <v>97988.7</v>
      </c>
      <c r="EP84" s="348"/>
      <c r="EQ84" s="204" t="s">
        <v>372</v>
      </c>
      <c r="ER84" s="74">
        <v>79661.725000000006</v>
      </c>
      <c r="ES84" s="74">
        <v>76019.986999999994</v>
      </c>
      <c r="ET84" s="74">
        <v>77925.013000000006</v>
      </c>
      <c r="EU84" s="74">
        <v>82870.239000000001</v>
      </c>
    </row>
    <row r="85" spans="59:151" s="128" customFormat="1" ht="12.95" customHeight="1" x14ac:dyDescent="0.2">
      <c r="BQ85" s="348"/>
      <c r="BR85" s="204" t="s">
        <v>373</v>
      </c>
      <c r="BS85" s="87">
        <v>112.9</v>
      </c>
      <c r="BT85" s="87">
        <v>206.6</v>
      </c>
      <c r="BU85" s="87">
        <v>231.3</v>
      </c>
      <c r="BV85" s="87">
        <v>337.1</v>
      </c>
      <c r="BW85" s="87">
        <v>360.6</v>
      </c>
      <c r="BX85" s="87">
        <v>427.1</v>
      </c>
      <c r="BY85" s="87">
        <v>478.3</v>
      </c>
      <c r="BZ85" s="87">
        <v>233.3</v>
      </c>
      <c r="CA85" s="89">
        <v>564</v>
      </c>
      <c r="CB85" s="89">
        <v>269.2</v>
      </c>
      <c r="CC85" s="89">
        <v>474.3</v>
      </c>
      <c r="CD85" s="89">
        <v>724.7</v>
      </c>
      <c r="CE85" s="89">
        <v>602.6</v>
      </c>
      <c r="CF85" s="89">
        <v>735.3</v>
      </c>
      <c r="CG85" s="89">
        <v>486.5</v>
      </c>
      <c r="CH85" s="89">
        <v>850.8</v>
      </c>
      <c r="CI85" s="89">
        <v>578.5</v>
      </c>
      <c r="CJ85" s="89">
        <v>976.7</v>
      </c>
      <c r="CK85" s="89">
        <v>896.1</v>
      </c>
      <c r="CL85" s="89">
        <v>1117.4000000000001</v>
      </c>
      <c r="CM85" s="89">
        <v>721.2</v>
      </c>
      <c r="CN85" s="89">
        <v>992.2</v>
      </c>
      <c r="CO85" s="89">
        <v>1180.3</v>
      </c>
      <c r="CP85" s="89">
        <v>1331.5</v>
      </c>
      <c r="CQ85" s="89">
        <v>1293.5</v>
      </c>
      <c r="CR85" s="89">
        <v>1341.1</v>
      </c>
      <c r="CS85" s="89">
        <v>1416.8</v>
      </c>
      <c r="CT85" s="89">
        <v>1946.7</v>
      </c>
      <c r="CU85" s="89">
        <v>1681.9</v>
      </c>
      <c r="CV85" s="89">
        <v>2560.6999999999998</v>
      </c>
      <c r="CW85" s="89">
        <v>789.1</v>
      </c>
      <c r="CX85" s="89">
        <v>875.8</v>
      </c>
      <c r="CY85" s="89">
        <v>1644.7</v>
      </c>
      <c r="CZ85" s="89">
        <v>2418.5</v>
      </c>
      <c r="DA85" s="89">
        <v>1723.7</v>
      </c>
      <c r="DB85" s="89">
        <v>2113.1</v>
      </c>
      <c r="DC85" s="89">
        <v>1447.1</v>
      </c>
      <c r="DD85" s="89">
        <v>1678.5</v>
      </c>
      <c r="DE85" s="89">
        <v>3770.7</v>
      </c>
      <c r="DF85" s="89">
        <v>1293.9000000000001</v>
      </c>
      <c r="DG85" s="89">
        <v>1490</v>
      </c>
      <c r="DH85" s="87">
        <v>1515.4</v>
      </c>
      <c r="DI85" s="87">
        <v>333.1</v>
      </c>
      <c r="DJ85" s="87">
        <v>1159</v>
      </c>
      <c r="DK85" s="87">
        <v>1790.3</v>
      </c>
      <c r="DL85" s="87">
        <v>1698.4</v>
      </c>
      <c r="DM85" s="87">
        <v>1737.8</v>
      </c>
      <c r="DN85" s="87">
        <v>1752.3</v>
      </c>
      <c r="DO85" s="87">
        <v>6498.5</v>
      </c>
      <c r="DP85" s="87">
        <v>1699.2</v>
      </c>
      <c r="DQ85" s="87">
        <v>1586.3</v>
      </c>
      <c r="DR85" s="87">
        <v>3921.8</v>
      </c>
      <c r="DS85" s="87">
        <v>2724.3</v>
      </c>
      <c r="DT85" s="87">
        <v>3889.1</v>
      </c>
      <c r="DU85" s="87">
        <v>1453.2</v>
      </c>
      <c r="DV85" s="87">
        <v>2519.4</v>
      </c>
      <c r="DW85" s="74">
        <v>2172</v>
      </c>
      <c r="DX85" s="74">
        <v>11252.1</v>
      </c>
      <c r="DY85" s="74">
        <v>4178.1000000000004</v>
      </c>
      <c r="DZ85" s="74">
        <v>4577</v>
      </c>
      <c r="EA85" s="74">
        <v>6454.4</v>
      </c>
      <c r="EB85" s="74">
        <v>3503.9</v>
      </c>
      <c r="EC85" s="74">
        <v>3431.7020000000002</v>
      </c>
      <c r="ED85" s="74">
        <v>3697.3020000000001</v>
      </c>
      <c r="EE85" s="74">
        <v>4505.3320000000003</v>
      </c>
      <c r="EF85" s="74">
        <v>4065.9079999999999</v>
      </c>
      <c r="EG85" s="74">
        <v>3732.3270000000002</v>
      </c>
      <c r="EH85" s="74">
        <v>3198.0140000000001</v>
      </c>
      <c r="EI85" s="74">
        <v>6785.1</v>
      </c>
      <c r="EJ85" s="74">
        <v>5002.5</v>
      </c>
      <c r="EK85" s="74">
        <v>8960.3050000000003</v>
      </c>
      <c r="EL85" s="74">
        <v>7841.2</v>
      </c>
      <c r="EM85" s="74">
        <v>9175.5</v>
      </c>
      <c r="EN85" s="74">
        <v>7014.9</v>
      </c>
      <c r="EP85" s="348"/>
      <c r="EQ85" s="204" t="s">
        <v>373</v>
      </c>
      <c r="ER85" s="74">
        <v>5583.96</v>
      </c>
      <c r="ES85" s="74">
        <v>6890.201</v>
      </c>
      <c r="ET85" s="74">
        <v>1394.886</v>
      </c>
      <c r="EU85" s="74">
        <v>6414.5529999999999</v>
      </c>
    </row>
    <row r="86" spans="59:151" s="128" customFormat="1" ht="12.95" customHeight="1" x14ac:dyDescent="0.2">
      <c r="BQ86" s="348"/>
      <c r="BR86" s="192" t="s">
        <v>392</v>
      </c>
      <c r="BS86" s="87">
        <v>771.5</v>
      </c>
      <c r="BT86" s="87">
        <v>1332.5</v>
      </c>
      <c r="BU86" s="87">
        <v>1419</v>
      </c>
      <c r="BV86" s="87">
        <v>1891.9</v>
      </c>
      <c r="BW86" s="87">
        <v>1864.8</v>
      </c>
      <c r="BX86" s="87">
        <v>1938.6</v>
      </c>
      <c r="BY86" s="87">
        <v>2115.6999999999998</v>
      </c>
      <c r="BZ86" s="87">
        <v>2522.6</v>
      </c>
      <c r="CA86" s="89">
        <v>2106.6999999999998</v>
      </c>
      <c r="CB86" s="89">
        <v>1258.5</v>
      </c>
      <c r="CC86" s="89">
        <v>1419.2</v>
      </c>
      <c r="CD86" s="89">
        <v>1235.5</v>
      </c>
      <c r="CE86" s="89">
        <v>1372.4</v>
      </c>
      <c r="CF86" s="89">
        <v>1253.5</v>
      </c>
      <c r="CG86" s="89">
        <v>1648.8</v>
      </c>
      <c r="CH86" s="89">
        <v>1450.4</v>
      </c>
      <c r="CI86" s="89">
        <v>2453.6</v>
      </c>
      <c r="CJ86" s="89">
        <v>1665.2</v>
      </c>
      <c r="CK86" s="89">
        <v>2598.4</v>
      </c>
      <c r="CL86" s="89">
        <v>1905.1</v>
      </c>
      <c r="CM86" s="89">
        <v>3058.8</v>
      </c>
      <c r="CN86" s="89">
        <v>3907.9</v>
      </c>
      <c r="CO86" s="89">
        <v>4288.8</v>
      </c>
      <c r="CP86" s="89">
        <v>5107.8999999999996</v>
      </c>
      <c r="CQ86" s="89">
        <v>5027.7</v>
      </c>
      <c r="CR86" s="89">
        <v>6370.2</v>
      </c>
      <c r="CS86" s="89">
        <v>7306.5</v>
      </c>
      <c r="CT86" s="89">
        <v>8613.7000000000007</v>
      </c>
      <c r="CU86" s="89">
        <v>8657.9</v>
      </c>
      <c r="CV86" s="89">
        <v>10745.8</v>
      </c>
      <c r="CW86" s="89">
        <v>8089.2</v>
      </c>
      <c r="CX86" s="89">
        <v>9630.6</v>
      </c>
      <c r="CY86" s="89">
        <v>9065.4</v>
      </c>
      <c r="CZ86" s="89">
        <v>12024.9</v>
      </c>
      <c r="DA86" s="89">
        <v>7668.2</v>
      </c>
      <c r="DB86" s="89">
        <v>11242.5</v>
      </c>
      <c r="DC86" s="89">
        <v>16296</v>
      </c>
      <c r="DD86" s="89">
        <v>17891.400000000001</v>
      </c>
      <c r="DE86" s="89">
        <v>16323.3</v>
      </c>
      <c r="DF86" s="89">
        <v>15192.2</v>
      </c>
      <c r="DG86" s="89">
        <v>12958.5</v>
      </c>
      <c r="DH86" s="87">
        <v>16555.8</v>
      </c>
      <c r="DI86" s="87">
        <v>18370.599999999999</v>
      </c>
      <c r="DJ86" s="87">
        <v>27140.9</v>
      </c>
      <c r="DK86" s="87">
        <v>31791.8</v>
      </c>
      <c r="DL86" s="87">
        <v>34285.4</v>
      </c>
      <c r="DM86" s="87">
        <v>33653.599999999999</v>
      </c>
      <c r="DN86" s="87">
        <v>30422.6</v>
      </c>
      <c r="DO86" s="87">
        <v>43079.1</v>
      </c>
      <c r="DP86" s="87">
        <v>49918.9</v>
      </c>
      <c r="DQ86" s="87">
        <v>48719.7</v>
      </c>
      <c r="DR86" s="87">
        <v>49873.5</v>
      </c>
      <c r="DS86" s="87">
        <v>53611.3</v>
      </c>
      <c r="DT86" s="87">
        <v>61934.6</v>
      </c>
      <c r="DU86" s="87">
        <v>43643.1</v>
      </c>
      <c r="DV86" s="87">
        <v>66123.5</v>
      </c>
      <c r="DW86" s="74">
        <v>52955.199999999997</v>
      </c>
      <c r="DX86" s="74">
        <v>91265.600000000006</v>
      </c>
      <c r="DY86" s="74">
        <v>67637.399999999994</v>
      </c>
      <c r="DZ86" s="74">
        <v>74897.5</v>
      </c>
      <c r="EA86" s="74">
        <v>62576.800000000003</v>
      </c>
      <c r="EB86" s="74">
        <v>72013</v>
      </c>
      <c r="EC86" s="74">
        <v>75186.425000000003</v>
      </c>
      <c r="ED86" s="74">
        <v>70268.103000000003</v>
      </c>
      <c r="EE86" s="74">
        <v>67782.981</v>
      </c>
      <c r="EF86" s="74">
        <v>97970.979000000007</v>
      </c>
      <c r="EG86" s="74">
        <v>85111.332999999999</v>
      </c>
      <c r="EH86" s="74">
        <v>89018.365000000005</v>
      </c>
      <c r="EI86" s="74">
        <v>87027.1</v>
      </c>
      <c r="EJ86" s="74">
        <v>102006.8</v>
      </c>
      <c r="EK86" s="74">
        <v>121743.852</v>
      </c>
      <c r="EL86" s="74">
        <v>159964.29999999999</v>
      </c>
      <c r="EM86" s="74">
        <v>176788.6</v>
      </c>
      <c r="EN86" s="74">
        <v>177671.7</v>
      </c>
      <c r="EP86" s="348"/>
      <c r="EQ86" s="192" t="s">
        <v>392</v>
      </c>
      <c r="ER86" s="74">
        <v>118286.704</v>
      </c>
      <c r="ES86" s="74">
        <v>130349.46799999999</v>
      </c>
      <c r="ET86" s="74">
        <v>150196.155</v>
      </c>
      <c r="EU86" s="74">
        <v>138325.356</v>
      </c>
    </row>
    <row r="87" spans="59:151" s="128" customFormat="1" ht="12.95" customHeight="1" x14ac:dyDescent="0.2">
      <c r="BQ87" s="348"/>
      <c r="BR87" s="204" t="s">
        <v>372</v>
      </c>
      <c r="BS87" s="87">
        <v>668</v>
      </c>
      <c r="BT87" s="87">
        <v>1198.9000000000001</v>
      </c>
      <c r="BU87" s="87">
        <v>1167.0999999999999</v>
      </c>
      <c r="BV87" s="87">
        <v>1708.1</v>
      </c>
      <c r="BW87" s="87">
        <v>1728.2</v>
      </c>
      <c r="BX87" s="87">
        <v>1721.8</v>
      </c>
      <c r="BY87" s="87">
        <v>1915.2</v>
      </c>
      <c r="BZ87" s="87">
        <v>2287.4</v>
      </c>
      <c r="CA87" s="89">
        <v>2006.1</v>
      </c>
      <c r="CB87" s="89">
        <v>1130.8</v>
      </c>
      <c r="CC87" s="89">
        <v>1274.5</v>
      </c>
      <c r="CD87" s="89">
        <v>1056.5</v>
      </c>
      <c r="CE87" s="89">
        <v>1189.2</v>
      </c>
      <c r="CF87" s="89">
        <v>1071.9000000000001</v>
      </c>
      <c r="CG87" s="89">
        <v>1425.4</v>
      </c>
      <c r="CH87" s="89">
        <v>1240.3</v>
      </c>
      <c r="CI87" s="89">
        <v>2053.4</v>
      </c>
      <c r="CJ87" s="89">
        <v>1424</v>
      </c>
      <c r="CK87" s="89">
        <v>2296.1999999999998</v>
      </c>
      <c r="CL87" s="89">
        <v>1629.2</v>
      </c>
      <c r="CM87" s="89">
        <v>2559.8000000000002</v>
      </c>
      <c r="CN87" s="89">
        <v>3295.3</v>
      </c>
      <c r="CO87" s="89">
        <v>3434</v>
      </c>
      <c r="CP87" s="89">
        <v>4906.3999999999996</v>
      </c>
      <c r="CQ87" s="89">
        <v>4858.2</v>
      </c>
      <c r="CR87" s="89">
        <v>5792</v>
      </c>
      <c r="CS87" s="89">
        <v>7008.9</v>
      </c>
      <c r="CT87" s="89">
        <v>7411.4</v>
      </c>
      <c r="CU87" s="89">
        <v>6985.9</v>
      </c>
      <c r="CV87" s="89">
        <v>8198</v>
      </c>
      <c r="CW87" s="89">
        <v>7283.5</v>
      </c>
      <c r="CX87" s="89">
        <v>8060.5</v>
      </c>
      <c r="CY87" s="89">
        <v>8400.2999999999993</v>
      </c>
      <c r="CZ87" s="89">
        <v>8089</v>
      </c>
      <c r="DA87" s="89">
        <v>7109.9</v>
      </c>
      <c r="DB87" s="89">
        <v>9346.7000000000007</v>
      </c>
      <c r="DC87" s="89">
        <v>15226.7</v>
      </c>
      <c r="DD87" s="89">
        <v>17420.099999999999</v>
      </c>
      <c r="DE87" s="89">
        <v>14979.9</v>
      </c>
      <c r="DF87" s="89">
        <v>13866.6</v>
      </c>
      <c r="DG87" s="89">
        <v>12670.5</v>
      </c>
      <c r="DH87" s="87">
        <v>16418.3</v>
      </c>
      <c r="DI87" s="87">
        <v>16632</v>
      </c>
      <c r="DJ87" s="87">
        <v>25868.400000000001</v>
      </c>
      <c r="DK87" s="87">
        <v>25922.799999999999</v>
      </c>
      <c r="DL87" s="87">
        <v>24124.799999999999</v>
      </c>
      <c r="DM87" s="87">
        <v>23139.3</v>
      </c>
      <c r="DN87" s="87">
        <v>21997</v>
      </c>
      <c r="DO87" s="87">
        <v>21189.7</v>
      </c>
      <c r="DP87" s="87">
        <v>39943.199999999997</v>
      </c>
      <c r="DQ87" s="87">
        <v>32519.200000000001</v>
      </c>
      <c r="DR87" s="87">
        <v>39201.4</v>
      </c>
      <c r="DS87" s="87">
        <v>43450.400000000001</v>
      </c>
      <c r="DT87" s="87">
        <v>50350.8</v>
      </c>
      <c r="DU87" s="87">
        <v>36782.800000000003</v>
      </c>
      <c r="DV87" s="87">
        <v>54540.7</v>
      </c>
      <c r="DW87" s="74">
        <v>39485.4</v>
      </c>
      <c r="DX87" s="74">
        <v>73257.399999999994</v>
      </c>
      <c r="DY87" s="74">
        <v>59554</v>
      </c>
      <c r="DZ87" s="74">
        <v>61161.599999999999</v>
      </c>
      <c r="EA87" s="74">
        <v>52001.2</v>
      </c>
      <c r="EB87" s="74">
        <v>60435.4</v>
      </c>
      <c r="EC87" s="74">
        <v>67749.326000000001</v>
      </c>
      <c r="ED87" s="74">
        <v>62626.196000000004</v>
      </c>
      <c r="EE87" s="74">
        <v>62407.495999999999</v>
      </c>
      <c r="EF87" s="74">
        <v>90709.937000000005</v>
      </c>
      <c r="EG87" s="74">
        <v>75091.301000000007</v>
      </c>
      <c r="EH87" s="74">
        <v>82160.274999999994</v>
      </c>
      <c r="EI87" s="74">
        <v>74027.5</v>
      </c>
      <c r="EJ87" s="74">
        <v>90025.9</v>
      </c>
      <c r="EK87" s="74">
        <v>107398.978</v>
      </c>
      <c r="EL87" s="74">
        <v>108160.9</v>
      </c>
      <c r="EM87" s="74">
        <v>115741.4</v>
      </c>
      <c r="EN87" s="74">
        <v>144396.20000000001</v>
      </c>
      <c r="EP87" s="348"/>
      <c r="EQ87" s="204" t="s">
        <v>372</v>
      </c>
      <c r="ER87" s="74">
        <v>105540.10400000001</v>
      </c>
      <c r="ES87" s="74">
        <v>118062.95600000001</v>
      </c>
      <c r="ET87" s="74">
        <v>146450.32699999999</v>
      </c>
      <c r="EU87" s="74">
        <v>129955.99400000001</v>
      </c>
    </row>
    <row r="88" spans="59:151" s="128" customFormat="1" ht="12.95" customHeight="1" x14ac:dyDescent="0.2">
      <c r="BQ88" s="348"/>
      <c r="BR88" s="204" t="s">
        <v>373</v>
      </c>
      <c r="BS88" s="87">
        <v>103.5</v>
      </c>
      <c r="BT88" s="87">
        <v>133.6</v>
      </c>
      <c r="BU88" s="87">
        <v>251.9</v>
      </c>
      <c r="BV88" s="87">
        <v>183.7</v>
      </c>
      <c r="BW88" s="87">
        <v>136.6</v>
      </c>
      <c r="BX88" s="87">
        <v>216.8</v>
      </c>
      <c r="BY88" s="87">
        <v>200.5</v>
      </c>
      <c r="BZ88" s="87">
        <v>235.3</v>
      </c>
      <c r="CA88" s="89">
        <v>100.6</v>
      </c>
      <c r="CB88" s="89">
        <v>127.8</v>
      </c>
      <c r="CC88" s="89">
        <v>144.69999999999999</v>
      </c>
      <c r="CD88" s="89">
        <v>179</v>
      </c>
      <c r="CE88" s="89">
        <v>183.3</v>
      </c>
      <c r="CF88" s="89">
        <v>181.6</v>
      </c>
      <c r="CG88" s="89">
        <v>223.4</v>
      </c>
      <c r="CH88" s="89">
        <v>210.1</v>
      </c>
      <c r="CI88" s="89">
        <v>400.2</v>
      </c>
      <c r="CJ88" s="89">
        <v>241.2</v>
      </c>
      <c r="CK88" s="89">
        <v>302.3</v>
      </c>
      <c r="CL88" s="89">
        <v>275.89999999999998</v>
      </c>
      <c r="CM88" s="89">
        <v>499</v>
      </c>
      <c r="CN88" s="89">
        <v>612.70000000000005</v>
      </c>
      <c r="CO88" s="89">
        <v>854.8</v>
      </c>
      <c r="CP88" s="89">
        <v>201.5</v>
      </c>
      <c r="CQ88" s="89">
        <v>169.5</v>
      </c>
      <c r="CR88" s="89">
        <v>578.20000000000005</v>
      </c>
      <c r="CS88" s="89">
        <v>297.7</v>
      </c>
      <c r="CT88" s="89">
        <v>1202.4000000000001</v>
      </c>
      <c r="CU88" s="89">
        <v>1672</v>
      </c>
      <c r="CV88" s="89">
        <v>2547.8000000000002</v>
      </c>
      <c r="CW88" s="89">
        <v>805.7</v>
      </c>
      <c r="CX88" s="89">
        <v>1570.2</v>
      </c>
      <c r="CY88" s="89">
        <v>665.1</v>
      </c>
      <c r="CZ88" s="89">
        <v>3935.9</v>
      </c>
      <c r="DA88" s="89">
        <v>558.29999999999995</v>
      </c>
      <c r="DB88" s="89">
        <v>1895.8</v>
      </c>
      <c r="DC88" s="89">
        <v>1069.3</v>
      </c>
      <c r="DD88" s="89">
        <v>471.3</v>
      </c>
      <c r="DE88" s="89">
        <v>1343.4</v>
      </c>
      <c r="DF88" s="89">
        <v>1325.6</v>
      </c>
      <c r="DG88" s="89">
        <v>288</v>
      </c>
      <c r="DH88" s="87">
        <v>137.5</v>
      </c>
      <c r="DI88" s="87">
        <v>1738.7</v>
      </c>
      <c r="DJ88" s="87">
        <v>1272.5</v>
      </c>
      <c r="DK88" s="87">
        <v>5869.1</v>
      </c>
      <c r="DL88" s="87">
        <v>10160.6</v>
      </c>
      <c r="DM88" s="87">
        <v>10514.3</v>
      </c>
      <c r="DN88" s="87">
        <v>8425.6</v>
      </c>
      <c r="DO88" s="87">
        <v>21889.5</v>
      </c>
      <c r="DP88" s="87">
        <v>9975.7000000000007</v>
      </c>
      <c r="DQ88" s="87">
        <v>16200.5</v>
      </c>
      <c r="DR88" s="87">
        <v>10672.2</v>
      </c>
      <c r="DS88" s="87">
        <v>10160.9</v>
      </c>
      <c r="DT88" s="87">
        <v>11583.8</v>
      </c>
      <c r="DU88" s="87">
        <v>6860.3</v>
      </c>
      <c r="DV88" s="87">
        <v>11582.8</v>
      </c>
      <c r="DW88" s="74">
        <v>13469.9</v>
      </c>
      <c r="DX88" s="74">
        <v>18008.099999999999</v>
      </c>
      <c r="DY88" s="74">
        <v>8083.4</v>
      </c>
      <c r="DZ88" s="74">
        <v>13735.9</v>
      </c>
      <c r="EA88" s="74">
        <v>10575.5</v>
      </c>
      <c r="EB88" s="74">
        <v>11577.7</v>
      </c>
      <c r="EC88" s="74">
        <v>7437.0990000000002</v>
      </c>
      <c r="ED88" s="74">
        <v>7641.9070000000002</v>
      </c>
      <c r="EE88" s="74">
        <v>5375.4849999999997</v>
      </c>
      <c r="EF88" s="74">
        <v>7261.0420000000004</v>
      </c>
      <c r="EG88" s="74">
        <v>10020.031999999999</v>
      </c>
      <c r="EH88" s="74">
        <v>6858.09</v>
      </c>
      <c r="EI88" s="74">
        <v>12999.6</v>
      </c>
      <c r="EJ88" s="74">
        <v>11980.9</v>
      </c>
      <c r="EK88" s="74">
        <v>14344.874</v>
      </c>
      <c r="EL88" s="74">
        <v>51803.3</v>
      </c>
      <c r="EM88" s="74">
        <v>61047.199999999997</v>
      </c>
      <c r="EN88" s="74">
        <v>33275.5</v>
      </c>
      <c r="EP88" s="348"/>
      <c r="EQ88" s="204" t="s">
        <v>373</v>
      </c>
      <c r="ER88" s="74">
        <v>12746.6</v>
      </c>
      <c r="ES88" s="74">
        <v>12286.512000000001</v>
      </c>
      <c r="ET88" s="74">
        <v>3745.828</v>
      </c>
      <c r="EU88" s="74">
        <v>8369.3619999999992</v>
      </c>
    </row>
    <row r="89" spans="59:151" s="128" customFormat="1" ht="12.95" customHeight="1" x14ac:dyDescent="0.2">
      <c r="BQ89" s="348"/>
      <c r="BR89" s="192" t="s">
        <v>393</v>
      </c>
      <c r="BS89" s="87">
        <v>1391.6</v>
      </c>
      <c r="BT89" s="87">
        <v>1268.9000000000001</v>
      </c>
      <c r="BU89" s="87">
        <v>1321.5</v>
      </c>
      <c r="BV89" s="87">
        <v>1594.4</v>
      </c>
      <c r="BW89" s="87">
        <v>2319.1</v>
      </c>
      <c r="BX89" s="87">
        <v>2081.3000000000002</v>
      </c>
      <c r="BY89" s="87">
        <v>1865.6</v>
      </c>
      <c r="BZ89" s="87">
        <v>2405</v>
      </c>
      <c r="CA89" s="89">
        <v>2812.3</v>
      </c>
      <c r="CB89" s="89">
        <v>2939</v>
      </c>
      <c r="CC89" s="89">
        <v>3051.9</v>
      </c>
      <c r="CD89" s="89">
        <v>2802.2</v>
      </c>
      <c r="CE89" s="89">
        <v>3884.7</v>
      </c>
      <c r="CF89" s="89">
        <v>2843.1</v>
      </c>
      <c r="CG89" s="89">
        <v>3888.1</v>
      </c>
      <c r="CH89" s="89">
        <v>3289.7</v>
      </c>
      <c r="CI89" s="89">
        <v>3301.7</v>
      </c>
      <c r="CJ89" s="89">
        <v>3776.6</v>
      </c>
      <c r="CK89" s="89">
        <v>3789.9</v>
      </c>
      <c r="CL89" s="89">
        <v>4320.5</v>
      </c>
      <c r="CM89" s="89">
        <v>4116.2</v>
      </c>
      <c r="CN89" s="89">
        <v>8815.1</v>
      </c>
      <c r="CO89" s="89">
        <v>12443</v>
      </c>
      <c r="CP89" s="89">
        <v>15323.5</v>
      </c>
      <c r="CQ89" s="89">
        <v>15556.6</v>
      </c>
      <c r="CR89" s="89">
        <v>15400.8</v>
      </c>
      <c r="CS89" s="89">
        <v>15263.6</v>
      </c>
      <c r="CT89" s="89">
        <v>14094.8</v>
      </c>
      <c r="CU89" s="89">
        <v>14769.9</v>
      </c>
      <c r="CV89" s="89">
        <v>17843.8</v>
      </c>
      <c r="CW89" s="89">
        <v>21570.3</v>
      </c>
      <c r="CX89" s="89">
        <v>17332.099999999999</v>
      </c>
      <c r="CY89" s="89">
        <v>18998.900000000001</v>
      </c>
      <c r="CZ89" s="89">
        <v>21176</v>
      </c>
      <c r="DA89" s="89">
        <v>19297.7</v>
      </c>
      <c r="DB89" s="89">
        <v>17274.8</v>
      </c>
      <c r="DC89" s="89">
        <v>14860</v>
      </c>
      <c r="DD89" s="89">
        <v>15661.9</v>
      </c>
      <c r="DE89" s="89">
        <v>10091.1</v>
      </c>
      <c r="DF89" s="89">
        <v>11605.7</v>
      </c>
      <c r="DG89" s="89">
        <v>11178.6</v>
      </c>
      <c r="DH89" s="87">
        <v>17833.5</v>
      </c>
      <c r="DI89" s="87">
        <v>13494.2</v>
      </c>
      <c r="DJ89" s="87">
        <v>15165.5</v>
      </c>
      <c r="DK89" s="87">
        <v>17128.599999999999</v>
      </c>
      <c r="DL89" s="87">
        <v>30427.5</v>
      </c>
      <c r="DM89" s="87">
        <v>36798.1</v>
      </c>
      <c r="DN89" s="87">
        <v>37234.5</v>
      </c>
      <c r="DO89" s="87">
        <v>18680.3</v>
      </c>
      <c r="DP89" s="87">
        <v>29279.200000000001</v>
      </c>
      <c r="DQ89" s="87">
        <v>20031.900000000001</v>
      </c>
      <c r="DR89" s="87">
        <v>27140</v>
      </c>
      <c r="DS89" s="87">
        <v>27575.9</v>
      </c>
      <c r="DT89" s="87">
        <v>26231.599999999999</v>
      </c>
      <c r="DU89" s="87">
        <v>24774.799999999999</v>
      </c>
      <c r="DV89" s="87">
        <v>45156.7</v>
      </c>
      <c r="DW89" s="74">
        <v>15540.7</v>
      </c>
      <c r="DX89" s="74">
        <v>22570.2</v>
      </c>
      <c r="DY89" s="74">
        <v>22396.5</v>
      </c>
      <c r="DZ89" s="74">
        <v>27426.2</v>
      </c>
      <c r="EA89" s="74">
        <v>28305.9</v>
      </c>
      <c r="EB89" s="74">
        <v>28049.8</v>
      </c>
      <c r="EC89" s="74">
        <v>28121.931</v>
      </c>
      <c r="ED89" s="74">
        <v>24113.007000000001</v>
      </c>
      <c r="EE89" s="74">
        <v>32762.33</v>
      </c>
      <c r="EF89" s="74">
        <v>17650.120999999999</v>
      </c>
      <c r="EG89" s="74">
        <v>22668.358</v>
      </c>
      <c r="EH89" s="74">
        <v>23912.342000000001</v>
      </c>
      <c r="EI89" s="74">
        <v>32365.5</v>
      </c>
      <c r="EJ89" s="74">
        <v>21335.4</v>
      </c>
      <c r="EK89" s="74">
        <v>22683.726999999999</v>
      </c>
      <c r="EL89" s="74">
        <v>24547.7</v>
      </c>
      <c r="EM89" s="74">
        <v>31599</v>
      </c>
      <c r="EN89" s="74">
        <v>48275.7</v>
      </c>
      <c r="EP89" s="348"/>
      <c r="EQ89" s="192" t="s">
        <v>393</v>
      </c>
      <c r="ER89" s="74">
        <v>28674.39</v>
      </c>
      <c r="ES89" s="74">
        <v>31956.530999999999</v>
      </c>
      <c r="ET89" s="74">
        <v>33859.726999999999</v>
      </c>
      <c r="EU89" s="74">
        <v>44307.046999999999</v>
      </c>
    </row>
    <row r="90" spans="59:151" s="128" customFormat="1" ht="12.95" customHeight="1" x14ac:dyDescent="0.2">
      <c r="BQ90" s="348"/>
      <c r="BR90" s="204" t="s">
        <v>372</v>
      </c>
      <c r="BS90" s="87">
        <v>555.79999999999995</v>
      </c>
      <c r="BT90" s="87">
        <v>467.8</v>
      </c>
      <c r="BU90" s="87">
        <v>457.7</v>
      </c>
      <c r="BV90" s="87">
        <v>660</v>
      </c>
      <c r="BW90" s="87">
        <v>831.8</v>
      </c>
      <c r="BX90" s="87">
        <v>919.9</v>
      </c>
      <c r="BY90" s="87">
        <v>1002.2</v>
      </c>
      <c r="BZ90" s="87">
        <v>1031.4000000000001</v>
      </c>
      <c r="CA90" s="89">
        <v>1158.8</v>
      </c>
      <c r="CB90" s="89">
        <v>1108</v>
      </c>
      <c r="CC90" s="89">
        <v>1215.5999999999999</v>
      </c>
      <c r="CD90" s="89">
        <v>1451.1</v>
      </c>
      <c r="CE90" s="89">
        <v>1704.1</v>
      </c>
      <c r="CF90" s="89">
        <v>1472.3</v>
      </c>
      <c r="CG90" s="89">
        <v>2364.3000000000002</v>
      </c>
      <c r="CH90" s="89">
        <v>1703.6</v>
      </c>
      <c r="CI90" s="89">
        <v>1709.7</v>
      </c>
      <c r="CJ90" s="89">
        <v>1955.7</v>
      </c>
      <c r="CK90" s="89">
        <v>2019.9</v>
      </c>
      <c r="CL90" s="89">
        <v>2237.4</v>
      </c>
      <c r="CM90" s="89">
        <v>2131.5</v>
      </c>
      <c r="CN90" s="89">
        <v>5298.5</v>
      </c>
      <c r="CO90" s="89">
        <v>5624.5</v>
      </c>
      <c r="CP90" s="89">
        <v>8027.6</v>
      </c>
      <c r="CQ90" s="89">
        <v>6930</v>
      </c>
      <c r="CR90" s="89">
        <v>7441.2</v>
      </c>
      <c r="CS90" s="89">
        <v>8697.7999999999993</v>
      </c>
      <c r="CT90" s="89">
        <v>7415.3</v>
      </c>
      <c r="CU90" s="89">
        <v>8716.4</v>
      </c>
      <c r="CV90" s="89">
        <v>9306.9</v>
      </c>
      <c r="CW90" s="89">
        <v>11226.8</v>
      </c>
      <c r="CX90" s="89">
        <v>10374.6</v>
      </c>
      <c r="CY90" s="89">
        <v>9587.6</v>
      </c>
      <c r="CZ90" s="89">
        <v>10175.200000000001</v>
      </c>
      <c r="DA90" s="89">
        <v>8603.7999999999993</v>
      </c>
      <c r="DB90" s="89">
        <v>7155.5</v>
      </c>
      <c r="DC90" s="89">
        <v>8424.7999999999993</v>
      </c>
      <c r="DD90" s="89">
        <v>7758.4</v>
      </c>
      <c r="DE90" s="89">
        <v>4257.3999999999996</v>
      </c>
      <c r="DF90" s="89">
        <v>3109.6</v>
      </c>
      <c r="DG90" s="89">
        <v>5091.3999999999996</v>
      </c>
      <c r="DH90" s="87">
        <v>7652.2</v>
      </c>
      <c r="DI90" s="87">
        <v>3376.2</v>
      </c>
      <c r="DJ90" s="87">
        <v>5806.4</v>
      </c>
      <c r="DK90" s="87">
        <v>6299.8</v>
      </c>
      <c r="DL90" s="87">
        <v>7278</v>
      </c>
      <c r="DM90" s="87">
        <v>7576.5</v>
      </c>
      <c r="DN90" s="87">
        <v>6381.3</v>
      </c>
      <c r="DO90" s="87">
        <v>4887</v>
      </c>
      <c r="DP90" s="87">
        <v>9559.2000000000007</v>
      </c>
      <c r="DQ90" s="87">
        <v>7809.5</v>
      </c>
      <c r="DR90" s="87">
        <v>8891.2999999999993</v>
      </c>
      <c r="DS90" s="87">
        <v>8848.2000000000007</v>
      </c>
      <c r="DT90" s="87">
        <v>11116.5</v>
      </c>
      <c r="DU90" s="87">
        <v>9091.1</v>
      </c>
      <c r="DV90" s="87">
        <v>33557.1</v>
      </c>
      <c r="DW90" s="74">
        <v>6136.1</v>
      </c>
      <c r="DX90" s="74">
        <v>9909</v>
      </c>
      <c r="DY90" s="74">
        <v>13751.9</v>
      </c>
      <c r="DZ90" s="74">
        <v>13034.8</v>
      </c>
      <c r="EA90" s="74">
        <v>15137.9</v>
      </c>
      <c r="EB90" s="74">
        <v>10618</v>
      </c>
      <c r="EC90" s="74">
        <v>12968.573</v>
      </c>
      <c r="ED90" s="74">
        <v>10030.305</v>
      </c>
      <c r="EE90" s="74">
        <v>18255.108</v>
      </c>
      <c r="EF90" s="74">
        <v>8643.7209999999995</v>
      </c>
      <c r="EG90" s="74">
        <v>16158.691999999999</v>
      </c>
      <c r="EH90" s="74">
        <v>8994.866</v>
      </c>
      <c r="EI90" s="74">
        <v>15384</v>
      </c>
      <c r="EJ90" s="74">
        <v>8724.5</v>
      </c>
      <c r="EK90" s="74">
        <v>10622.017</v>
      </c>
      <c r="EL90" s="74">
        <v>9971.7000000000007</v>
      </c>
      <c r="EM90" s="74">
        <v>14544.3</v>
      </c>
      <c r="EN90" s="74">
        <v>18245.5</v>
      </c>
      <c r="EP90" s="348"/>
      <c r="EQ90" s="204" t="s">
        <v>372</v>
      </c>
      <c r="ER90" s="74">
        <v>19525.878000000001</v>
      </c>
      <c r="ES90" s="74">
        <v>16968.133000000002</v>
      </c>
      <c r="ET90" s="74">
        <v>17230.847000000002</v>
      </c>
      <c r="EU90" s="74">
        <v>18715.560000000001</v>
      </c>
    </row>
    <row r="91" spans="59:151" s="128" customFormat="1" ht="12.95" customHeight="1" x14ac:dyDescent="0.2">
      <c r="BQ91" s="348"/>
      <c r="BR91" s="204" t="s">
        <v>373</v>
      </c>
      <c r="BS91" s="87">
        <v>835.9</v>
      </c>
      <c r="BT91" s="87">
        <v>801.1</v>
      </c>
      <c r="BU91" s="87">
        <v>863.8</v>
      </c>
      <c r="BV91" s="87">
        <v>934.4</v>
      </c>
      <c r="BW91" s="87">
        <v>1487.2</v>
      </c>
      <c r="BX91" s="87">
        <v>1161.4000000000001</v>
      </c>
      <c r="BY91" s="87">
        <v>863.3</v>
      </c>
      <c r="BZ91" s="87">
        <v>1373.6</v>
      </c>
      <c r="CA91" s="89">
        <v>1653.5</v>
      </c>
      <c r="CB91" s="89">
        <v>1830.9</v>
      </c>
      <c r="CC91" s="89">
        <v>1836.3</v>
      </c>
      <c r="CD91" s="89">
        <v>1351</v>
      </c>
      <c r="CE91" s="89">
        <v>2180.6</v>
      </c>
      <c r="CF91" s="89">
        <v>1370.8</v>
      </c>
      <c r="CG91" s="89">
        <v>1523.4</v>
      </c>
      <c r="CH91" s="89">
        <v>1586.1</v>
      </c>
      <c r="CI91" s="89">
        <v>1592</v>
      </c>
      <c r="CJ91" s="89">
        <v>1820.9</v>
      </c>
      <c r="CK91" s="89">
        <v>1770</v>
      </c>
      <c r="CL91" s="89">
        <v>2083.1</v>
      </c>
      <c r="CM91" s="89">
        <v>1984.7</v>
      </c>
      <c r="CN91" s="89">
        <v>3516.6</v>
      </c>
      <c r="CO91" s="89">
        <v>6818.5</v>
      </c>
      <c r="CP91" s="89">
        <v>7295.9</v>
      </c>
      <c r="CQ91" s="89">
        <v>8626.6</v>
      </c>
      <c r="CR91" s="89">
        <v>7959.6</v>
      </c>
      <c r="CS91" s="89">
        <v>6565.8</v>
      </c>
      <c r="CT91" s="89">
        <v>6679.5</v>
      </c>
      <c r="CU91" s="89">
        <v>6053.5</v>
      </c>
      <c r="CV91" s="89">
        <v>8536.7999999999993</v>
      </c>
      <c r="CW91" s="89">
        <v>10343.5</v>
      </c>
      <c r="CX91" s="89">
        <v>6957.5</v>
      </c>
      <c r="CY91" s="89">
        <v>9411.2999999999993</v>
      </c>
      <c r="CZ91" s="89">
        <v>11000.8</v>
      </c>
      <c r="DA91" s="89">
        <v>10693.9</v>
      </c>
      <c r="DB91" s="89">
        <v>10119.299999999999</v>
      </c>
      <c r="DC91" s="89">
        <v>6435.2</v>
      </c>
      <c r="DD91" s="89">
        <v>7903.5</v>
      </c>
      <c r="DE91" s="89">
        <v>5833.7</v>
      </c>
      <c r="DF91" s="89">
        <v>8496</v>
      </c>
      <c r="DG91" s="89">
        <v>6087.2</v>
      </c>
      <c r="DH91" s="87">
        <v>10181.4</v>
      </c>
      <c r="DI91" s="87">
        <v>10118</v>
      </c>
      <c r="DJ91" s="87">
        <v>9359</v>
      </c>
      <c r="DK91" s="87">
        <v>10828.8</v>
      </c>
      <c r="DL91" s="87">
        <v>23149.5</v>
      </c>
      <c r="DM91" s="87">
        <v>29221.599999999999</v>
      </c>
      <c r="DN91" s="87">
        <v>30853.200000000001</v>
      </c>
      <c r="DO91" s="87">
        <v>13793.3</v>
      </c>
      <c r="DP91" s="87">
        <v>19720</v>
      </c>
      <c r="DQ91" s="87">
        <v>12222.4</v>
      </c>
      <c r="DR91" s="87">
        <v>18248.7</v>
      </c>
      <c r="DS91" s="87">
        <v>18727.7</v>
      </c>
      <c r="DT91" s="87">
        <v>15115.1</v>
      </c>
      <c r="DU91" s="87">
        <v>15683.7</v>
      </c>
      <c r="DV91" s="87">
        <v>11599.6</v>
      </c>
      <c r="DW91" s="74">
        <v>9404.6</v>
      </c>
      <c r="DX91" s="74">
        <v>12661.2</v>
      </c>
      <c r="DY91" s="74">
        <v>8644.6</v>
      </c>
      <c r="DZ91" s="74">
        <v>14391.4</v>
      </c>
      <c r="EA91" s="74">
        <v>13168</v>
      </c>
      <c r="EB91" s="74">
        <v>17431.8</v>
      </c>
      <c r="EC91" s="74">
        <v>15153.358</v>
      </c>
      <c r="ED91" s="74">
        <v>14082.701999999999</v>
      </c>
      <c r="EE91" s="74">
        <v>14507.222</v>
      </c>
      <c r="EF91" s="74">
        <v>9006.4</v>
      </c>
      <c r="EG91" s="74">
        <v>6509.6660000000002</v>
      </c>
      <c r="EH91" s="74">
        <v>14917.476000000001</v>
      </c>
      <c r="EI91" s="74">
        <v>16981.5</v>
      </c>
      <c r="EJ91" s="74">
        <v>12610.9</v>
      </c>
      <c r="EK91" s="74">
        <v>12061.71</v>
      </c>
      <c r="EL91" s="74">
        <v>14576</v>
      </c>
      <c r="EM91" s="74">
        <v>17054.8</v>
      </c>
      <c r="EN91" s="74">
        <v>30030.3</v>
      </c>
      <c r="EP91" s="348"/>
      <c r="EQ91" s="204" t="s">
        <v>373</v>
      </c>
      <c r="ER91" s="74">
        <v>9148.5120000000006</v>
      </c>
      <c r="ES91" s="74">
        <v>14988.397999999999</v>
      </c>
      <c r="ET91" s="74">
        <v>16628.88</v>
      </c>
      <c r="EU91" s="74">
        <v>25591.487000000001</v>
      </c>
    </row>
    <row r="92" spans="59:151" s="128" customFormat="1" ht="12.95" customHeight="1" x14ac:dyDescent="0.2">
      <c r="BQ92" s="348"/>
      <c r="BR92" s="192" t="s">
        <v>394</v>
      </c>
      <c r="BS92" s="87">
        <v>138.9</v>
      </c>
      <c r="BT92" s="87">
        <v>116.3</v>
      </c>
      <c r="BU92" s="87">
        <v>185.1</v>
      </c>
      <c r="BV92" s="87">
        <v>194.5</v>
      </c>
      <c r="BW92" s="87">
        <v>177</v>
      </c>
      <c r="BX92" s="87">
        <v>211.3</v>
      </c>
      <c r="BY92" s="87">
        <v>85.5</v>
      </c>
      <c r="BZ92" s="87">
        <v>169.1</v>
      </c>
      <c r="CA92" s="89">
        <v>201.4</v>
      </c>
      <c r="CB92" s="89">
        <v>75.2</v>
      </c>
      <c r="CC92" s="89">
        <v>90.6</v>
      </c>
      <c r="CD92" s="89">
        <v>190.6</v>
      </c>
      <c r="CE92" s="89">
        <v>99.9</v>
      </c>
      <c r="CF92" s="89">
        <v>193.4</v>
      </c>
      <c r="CG92" s="89">
        <v>338.8</v>
      </c>
      <c r="CH92" s="89">
        <v>223.8</v>
      </c>
      <c r="CI92" s="89">
        <v>286</v>
      </c>
      <c r="CJ92" s="89">
        <v>256.89999999999998</v>
      </c>
      <c r="CK92" s="89">
        <v>277.89999999999998</v>
      </c>
      <c r="CL92" s="89">
        <v>293.89999999999998</v>
      </c>
      <c r="CM92" s="89">
        <v>356.7</v>
      </c>
      <c r="CN92" s="89">
        <v>1402.4</v>
      </c>
      <c r="CO92" s="89">
        <v>626.9</v>
      </c>
      <c r="CP92" s="89">
        <v>806.5</v>
      </c>
      <c r="CQ92" s="89">
        <v>813.1</v>
      </c>
      <c r="CR92" s="89">
        <v>591.29999999999995</v>
      </c>
      <c r="CS92" s="89">
        <v>129.4</v>
      </c>
      <c r="CT92" s="89">
        <v>74</v>
      </c>
      <c r="CU92" s="89">
        <v>133.5</v>
      </c>
      <c r="CV92" s="89">
        <v>379.6</v>
      </c>
      <c r="CW92" s="89">
        <v>242.2</v>
      </c>
      <c r="CX92" s="89">
        <v>1168.5999999999999</v>
      </c>
      <c r="CY92" s="89">
        <v>145.4</v>
      </c>
      <c r="CZ92" s="89">
        <v>448.4</v>
      </c>
      <c r="DA92" s="89">
        <v>1295.7</v>
      </c>
      <c r="DB92" s="89">
        <v>1410.3</v>
      </c>
      <c r="DC92" s="89">
        <v>85.7</v>
      </c>
      <c r="DD92" s="89">
        <v>91.6</v>
      </c>
      <c r="DE92" s="89">
        <v>301.5</v>
      </c>
      <c r="DF92" s="89">
        <v>251.4</v>
      </c>
      <c r="DG92" s="89">
        <v>217.1</v>
      </c>
      <c r="DH92" s="87">
        <v>269.3</v>
      </c>
      <c r="DI92" s="87">
        <v>542.1</v>
      </c>
      <c r="DJ92" s="87">
        <v>743.7</v>
      </c>
      <c r="DK92" s="87">
        <v>911.2</v>
      </c>
      <c r="DL92" s="87">
        <v>241.2</v>
      </c>
      <c r="DM92" s="87">
        <v>198.8</v>
      </c>
      <c r="DN92" s="87">
        <v>778.5</v>
      </c>
      <c r="DO92" s="87">
        <v>757.5</v>
      </c>
      <c r="DP92" s="87">
        <v>1105.4000000000001</v>
      </c>
      <c r="DQ92" s="87">
        <v>966.6</v>
      </c>
      <c r="DR92" s="87">
        <v>1596.3</v>
      </c>
      <c r="DS92" s="87">
        <v>797.4</v>
      </c>
      <c r="DT92" s="87">
        <v>552</v>
      </c>
      <c r="DU92" s="87">
        <v>626.4</v>
      </c>
      <c r="DV92" s="87">
        <v>423.5</v>
      </c>
      <c r="DW92" s="74">
        <v>513.70000000000005</v>
      </c>
      <c r="DX92" s="74">
        <v>655.29999999999995</v>
      </c>
      <c r="DY92" s="74">
        <v>557.4</v>
      </c>
      <c r="DZ92" s="74">
        <v>961</v>
      </c>
      <c r="EA92" s="74">
        <v>21.2</v>
      </c>
      <c r="EB92" s="74">
        <v>6103.9</v>
      </c>
      <c r="EC92" s="74">
        <v>27.66</v>
      </c>
      <c r="ED92" s="74">
        <v>20.318000000000001</v>
      </c>
      <c r="EE92" s="74">
        <v>9.4420000000000002</v>
      </c>
      <c r="EF92" s="74">
        <v>10.807</v>
      </c>
      <c r="EG92" s="74">
        <v>31.303000000000001</v>
      </c>
      <c r="EH92" s="74">
        <v>2287.6689999999999</v>
      </c>
      <c r="EI92" s="74">
        <v>17.7</v>
      </c>
      <c r="EJ92" s="74">
        <v>84.7</v>
      </c>
      <c r="EK92" s="74">
        <v>127.22499999999999</v>
      </c>
      <c r="EL92" s="74">
        <v>162.9</v>
      </c>
      <c r="EM92" s="74">
        <v>140.1</v>
      </c>
      <c r="EN92" s="74">
        <v>140.1</v>
      </c>
      <c r="EP92" s="348"/>
      <c r="EQ92" s="192" t="s">
        <v>394</v>
      </c>
      <c r="ER92" s="74">
        <v>155.66900000000001</v>
      </c>
      <c r="ES92" s="74">
        <v>164.85300000000001</v>
      </c>
      <c r="ET92" s="74">
        <v>151.60900000000001</v>
      </c>
      <c r="EU92" s="74">
        <v>37.877000000000002</v>
      </c>
    </row>
    <row r="93" spans="59:151" s="128" customFormat="1" ht="12.95" customHeight="1" x14ac:dyDescent="0.2">
      <c r="BQ93" s="348"/>
      <c r="BR93" s="192" t="s">
        <v>395</v>
      </c>
      <c r="BS93" s="87">
        <v>679.5</v>
      </c>
      <c r="BT93" s="87">
        <v>796.4</v>
      </c>
      <c r="BU93" s="87">
        <v>823.1</v>
      </c>
      <c r="BV93" s="87">
        <v>798.4</v>
      </c>
      <c r="BW93" s="87">
        <v>821.2</v>
      </c>
      <c r="BX93" s="87">
        <v>692</v>
      </c>
      <c r="BY93" s="87">
        <v>702.4</v>
      </c>
      <c r="BZ93" s="87">
        <v>659.8</v>
      </c>
      <c r="CA93" s="89">
        <v>716.3</v>
      </c>
      <c r="CB93" s="89">
        <v>636</v>
      </c>
      <c r="CC93" s="89">
        <v>826</v>
      </c>
      <c r="CD93" s="89">
        <v>1014.6</v>
      </c>
      <c r="CE93" s="89">
        <v>2019.9</v>
      </c>
      <c r="CF93" s="89">
        <v>1029.4000000000001</v>
      </c>
      <c r="CG93" s="89">
        <v>1234.3</v>
      </c>
      <c r="CH93" s="89">
        <v>1191.0999999999999</v>
      </c>
      <c r="CI93" s="89">
        <v>1597.6</v>
      </c>
      <c r="CJ93" s="89">
        <v>1367.4</v>
      </c>
      <c r="CK93" s="89">
        <v>2461</v>
      </c>
      <c r="CL93" s="89">
        <v>1564.4</v>
      </c>
      <c r="CM93" s="89">
        <v>1991.6</v>
      </c>
      <c r="CN93" s="89">
        <v>1857.2</v>
      </c>
      <c r="CO93" s="89">
        <v>1738.5</v>
      </c>
      <c r="CP93" s="89">
        <v>2158.6</v>
      </c>
      <c r="CQ93" s="89">
        <v>2603.8000000000002</v>
      </c>
      <c r="CR93" s="89">
        <v>2467.6999999999998</v>
      </c>
      <c r="CS93" s="89">
        <v>1816.1</v>
      </c>
      <c r="CT93" s="89">
        <v>1579.4</v>
      </c>
      <c r="CU93" s="89">
        <v>2577.4</v>
      </c>
      <c r="CV93" s="89">
        <v>2152</v>
      </c>
      <c r="CW93" s="89">
        <v>1944.9</v>
      </c>
      <c r="CX93" s="89">
        <v>1628.9</v>
      </c>
      <c r="CY93" s="89">
        <v>2136.3000000000002</v>
      </c>
      <c r="CZ93" s="89">
        <v>2062.9</v>
      </c>
      <c r="DA93" s="89">
        <v>1376.9</v>
      </c>
      <c r="DB93" s="89">
        <v>852.4</v>
      </c>
      <c r="DC93" s="89">
        <v>1127</v>
      </c>
      <c r="DD93" s="89">
        <v>1042.7</v>
      </c>
      <c r="DE93" s="89">
        <v>1201.5</v>
      </c>
      <c r="DF93" s="89">
        <v>954</v>
      </c>
      <c r="DG93" s="89">
        <v>759.1</v>
      </c>
      <c r="DH93" s="87">
        <v>848.3</v>
      </c>
      <c r="DI93" s="87">
        <v>836.8</v>
      </c>
      <c r="DJ93" s="87">
        <v>1704.9</v>
      </c>
      <c r="DK93" s="87">
        <v>1948.9</v>
      </c>
      <c r="DL93" s="87">
        <v>1911.9</v>
      </c>
      <c r="DM93" s="87">
        <v>1656.4</v>
      </c>
      <c r="DN93" s="87">
        <v>2294.3000000000002</v>
      </c>
      <c r="DO93" s="87">
        <v>2851.1</v>
      </c>
      <c r="DP93" s="87">
        <v>1138.5999999999999</v>
      </c>
      <c r="DQ93" s="87">
        <v>2540</v>
      </c>
      <c r="DR93" s="87">
        <v>3146.4</v>
      </c>
      <c r="DS93" s="87">
        <v>3094.3</v>
      </c>
      <c r="DT93" s="87">
        <v>4977.3</v>
      </c>
      <c r="DU93" s="87">
        <v>3727.2</v>
      </c>
      <c r="DV93" s="87">
        <v>4770.6000000000004</v>
      </c>
      <c r="DW93" s="74">
        <v>3040.9</v>
      </c>
      <c r="DX93" s="74">
        <v>2293.1</v>
      </c>
      <c r="DY93" s="74">
        <v>2011.9</v>
      </c>
      <c r="DZ93" s="74">
        <v>4431.3999999999996</v>
      </c>
      <c r="EA93" s="74">
        <v>7622.7</v>
      </c>
      <c r="EB93" s="74">
        <v>6292.4</v>
      </c>
      <c r="EC93" s="74">
        <v>1992.9590000000001</v>
      </c>
      <c r="ED93" s="74">
        <v>925.05600000000004</v>
      </c>
      <c r="EE93" s="74">
        <v>1732.2</v>
      </c>
      <c r="EF93" s="74">
        <v>4708.3670000000002</v>
      </c>
      <c r="EG93" s="74">
        <v>1501.1949999999999</v>
      </c>
      <c r="EH93" s="74">
        <v>2889.1880000000001</v>
      </c>
      <c r="EI93" s="74">
        <v>10235.4</v>
      </c>
      <c r="EJ93" s="74">
        <v>9843.6</v>
      </c>
      <c r="EK93" s="74">
        <v>2241.4290000000001</v>
      </c>
      <c r="EL93" s="74">
        <v>1971.3</v>
      </c>
      <c r="EM93" s="74">
        <v>10265.700000000001</v>
      </c>
      <c r="EN93" s="74">
        <v>11418.2</v>
      </c>
      <c r="EP93" s="348"/>
      <c r="EQ93" s="192" t="s">
        <v>395</v>
      </c>
      <c r="ER93" s="74">
        <v>3773.8229999999999</v>
      </c>
      <c r="ES93" s="74">
        <v>4441.183</v>
      </c>
      <c r="ET93" s="74">
        <v>3573.8739999999998</v>
      </c>
      <c r="EU93" s="74">
        <v>1695.52</v>
      </c>
    </row>
    <row r="94" spans="59:151" s="128" customFormat="1" ht="12.95" customHeight="1" x14ac:dyDescent="0.2">
      <c r="BQ94" s="348"/>
      <c r="BR94" s="192" t="s">
        <v>396</v>
      </c>
      <c r="BS94" s="87">
        <v>259.39999999999998</v>
      </c>
      <c r="BT94" s="87">
        <v>293.8</v>
      </c>
      <c r="BU94" s="87">
        <v>359.8</v>
      </c>
      <c r="BV94" s="87">
        <v>438.1</v>
      </c>
      <c r="BW94" s="87">
        <v>641.5</v>
      </c>
      <c r="BX94" s="87">
        <v>530.4</v>
      </c>
      <c r="BY94" s="87">
        <v>540.5</v>
      </c>
      <c r="BZ94" s="87">
        <v>673.3</v>
      </c>
      <c r="CA94" s="89">
        <v>709.6</v>
      </c>
      <c r="CB94" s="89">
        <v>923.8</v>
      </c>
      <c r="CC94" s="89">
        <v>1091.3</v>
      </c>
      <c r="CD94" s="89">
        <v>879.3</v>
      </c>
      <c r="CE94" s="89">
        <v>958.7</v>
      </c>
      <c r="CF94" s="89">
        <v>892.1</v>
      </c>
      <c r="CG94" s="89">
        <v>1907.5</v>
      </c>
      <c r="CH94" s="89">
        <v>1032.2</v>
      </c>
      <c r="CI94" s="89">
        <v>1887.2</v>
      </c>
      <c r="CJ94" s="89">
        <v>1185</v>
      </c>
      <c r="CK94" s="89">
        <v>2124</v>
      </c>
      <c r="CL94" s="89">
        <v>1355.7</v>
      </c>
      <c r="CM94" s="89">
        <v>2352.6999999999998</v>
      </c>
      <c r="CN94" s="89">
        <v>2192.1999999999998</v>
      </c>
      <c r="CO94" s="89">
        <v>2696.1</v>
      </c>
      <c r="CP94" s="89">
        <v>3262.6</v>
      </c>
      <c r="CQ94" s="89">
        <v>2782.3</v>
      </c>
      <c r="CR94" s="89">
        <v>4218.7</v>
      </c>
      <c r="CS94" s="89">
        <v>4549.7</v>
      </c>
      <c r="CT94" s="89">
        <v>5859.4</v>
      </c>
      <c r="CU94" s="89">
        <v>4229.2</v>
      </c>
      <c r="CV94" s="89">
        <v>5090.5</v>
      </c>
      <c r="CW94" s="89">
        <v>6579.3</v>
      </c>
      <c r="CX94" s="89">
        <v>7075.3</v>
      </c>
      <c r="CY94" s="89">
        <v>6658.3</v>
      </c>
      <c r="CZ94" s="89">
        <v>7552.7</v>
      </c>
      <c r="DA94" s="89">
        <v>10242.700000000001</v>
      </c>
      <c r="DB94" s="89">
        <v>9135.2999999999993</v>
      </c>
      <c r="DC94" s="89">
        <v>8579.7999999999993</v>
      </c>
      <c r="DD94" s="89">
        <v>8194.9</v>
      </c>
      <c r="DE94" s="89">
        <v>8339.2999999999993</v>
      </c>
      <c r="DF94" s="89">
        <v>7176</v>
      </c>
      <c r="DG94" s="89">
        <v>7079</v>
      </c>
      <c r="DH94" s="87">
        <v>7926.9</v>
      </c>
      <c r="DI94" s="87">
        <v>8327.6</v>
      </c>
      <c r="DJ94" s="87">
        <v>8991.9</v>
      </c>
      <c r="DK94" s="87">
        <v>12874</v>
      </c>
      <c r="DL94" s="87">
        <v>16264.7</v>
      </c>
      <c r="DM94" s="87">
        <v>20834.599999999999</v>
      </c>
      <c r="DN94" s="87">
        <v>23973.200000000001</v>
      </c>
      <c r="DO94" s="87">
        <v>25021.3</v>
      </c>
      <c r="DP94" s="87">
        <v>21935.7</v>
      </c>
      <c r="DQ94" s="87">
        <v>28221.200000000001</v>
      </c>
      <c r="DR94" s="87">
        <v>30365</v>
      </c>
      <c r="DS94" s="87">
        <v>29773.1</v>
      </c>
      <c r="DT94" s="87">
        <v>19043.599999999999</v>
      </c>
      <c r="DU94" s="87">
        <v>21045.599999999999</v>
      </c>
      <c r="DV94" s="87">
        <v>21877.8</v>
      </c>
      <c r="DW94" s="74">
        <v>18807.099999999999</v>
      </c>
      <c r="DX94" s="74">
        <v>30270.9</v>
      </c>
      <c r="DY94" s="74">
        <v>25486.7</v>
      </c>
      <c r="DZ94" s="74">
        <v>24974.5</v>
      </c>
      <c r="EA94" s="74">
        <v>12338.6</v>
      </c>
      <c r="EB94" s="74">
        <v>31357.200000000001</v>
      </c>
      <c r="EC94" s="74">
        <v>25129.352999999999</v>
      </c>
      <c r="ED94" s="74">
        <v>32300.620999999999</v>
      </c>
      <c r="EE94" s="74">
        <v>26100.186000000002</v>
      </c>
      <c r="EF94" s="74">
        <v>28484.593000000001</v>
      </c>
      <c r="EG94" s="74">
        <v>25790.508999999998</v>
      </c>
      <c r="EH94" s="74">
        <v>19657.367999999999</v>
      </c>
      <c r="EI94" s="74">
        <v>34305.1</v>
      </c>
      <c r="EJ94" s="74">
        <v>30087.4</v>
      </c>
      <c r="EK94" s="74">
        <v>56961.446000000004</v>
      </c>
      <c r="EL94" s="74">
        <v>89036.7</v>
      </c>
      <c r="EM94" s="74">
        <v>74223.600000000006</v>
      </c>
      <c r="EN94" s="74">
        <v>81617</v>
      </c>
      <c r="EP94" s="348"/>
      <c r="EQ94" s="192" t="s">
        <v>396</v>
      </c>
      <c r="ER94" s="74">
        <v>40510.343999999997</v>
      </c>
      <c r="ES94" s="74">
        <v>34750.116000000002</v>
      </c>
      <c r="ET94" s="74">
        <v>39118.398000000001</v>
      </c>
      <c r="EU94" s="74">
        <v>43428.805999999997</v>
      </c>
    </row>
    <row r="95" spans="59:151" s="128" customFormat="1" ht="12.95" customHeight="1" x14ac:dyDescent="0.2">
      <c r="BQ95" s="348"/>
      <c r="BR95" s="192" t="s">
        <v>397</v>
      </c>
      <c r="BS95" s="87">
        <v>185.2</v>
      </c>
      <c r="BT95" s="87">
        <v>258.7</v>
      </c>
      <c r="BU95" s="87">
        <v>270.39999999999998</v>
      </c>
      <c r="BV95" s="87">
        <v>351.2</v>
      </c>
      <c r="BW95" s="87">
        <v>312.3</v>
      </c>
      <c r="BX95" s="87">
        <v>268.2</v>
      </c>
      <c r="BY95" s="87">
        <v>333.2</v>
      </c>
      <c r="BZ95" s="87">
        <v>329.3</v>
      </c>
      <c r="CA95" s="89">
        <v>719.8</v>
      </c>
      <c r="CB95" s="89">
        <v>242.6</v>
      </c>
      <c r="CC95" s="89">
        <v>211.2</v>
      </c>
      <c r="CD95" s="89">
        <v>317.89999999999998</v>
      </c>
      <c r="CE95" s="89">
        <v>287.60000000000002</v>
      </c>
      <c r="CF95" s="89">
        <v>322.5</v>
      </c>
      <c r="CG95" s="89">
        <v>550.29999999999995</v>
      </c>
      <c r="CH95" s="89">
        <v>373.2</v>
      </c>
      <c r="CI95" s="89">
        <v>312</v>
      </c>
      <c r="CJ95" s="89">
        <v>428.4</v>
      </c>
      <c r="CK95" s="89">
        <v>329.5</v>
      </c>
      <c r="CL95" s="89">
        <v>490.1</v>
      </c>
      <c r="CM95" s="89">
        <v>389</v>
      </c>
      <c r="CN95" s="89">
        <v>953.5</v>
      </c>
      <c r="CO95" s="89">
        <v>783.6</v>
      </c>
      <c r="CP95" s="89">
        <v>1164.3</v>
      </c>
      <c r="CQ95" s="89">
        <v>1046.9000000000001</v>
      </c>
      <c r="CR95" s="89">
        <v>624.1</v>
      </c>
      <c r="CS95" s="89">
        <v>1171.2</v>
      </c>
      <c r="CT95" s="89">
        <v>1074.7</v>
      </c>
      <c r="CU95" s="89">
        <v>997.4</v>
      </c>
      <c r="CV95" s="89">
        <v>921.5</v>
      </c>
      <c r="CW95" s="89">
        <v>885.9</v>
      </c>
      <c r="CX95" s="89">
        <v>1536.7</v>
      </c>
      <c r="CY95" s="89">
        <v>2797.9</v>
      </c>
      <c r="CZ95" s="89">
        <v>3573.1</v>
      </c>
      <c r="DA95" s="89">
        <v>3876</v>
      </c>
      <c r="DB95" s="89">
        <v>3929.6</v>
      </c>
      <c r="DC95" s="89">
        <v>4478.2</v>
      </c>
      <c r="DD95" s="89">
        <v>4879.2</v>
      </c>
      <c r="DE95" s="89">
        <v>2873.1</v>
      </c>
      <c r="DF95" s="89">
        <v>3134.4</v>
      </c>
      <c r="DG95" s="89">
        <v>3735.1</v>
      </c>
      <c r="DH95" s="87">
        <v>5573.7</v>
      </c>
      <c r="DI95" s="87">
        <v>4279.8</v>
      </c>
      <c r="DJ95" s="87">
        <v>2875.8</v>
      </c>
      <c r="DK95" s="87">
        <v>6738.2</v>
      </c>
      <c r="DL95" s="87">
        <v>15614.9</v>
      </c>
      <c r="DM95" s="87">
        <v>20001.599999999999</v>
      </c>
      <c r="DN95" s="87">
        <v>19123.2</v>
      </c>
      <c r="DO95" s="87">
        <v>25636</v>
      </c>
      <c r="DP95" s="87">
        <v>25894.400000000001</v>
      </c>
      <c r="DQ95" s="87">
        <v>27018.2</v>
      </c>
      <c r="DR95" s="87">
        <v>30645.3</v>
      </c>
      <c r="DS95" s="87">
        <v>31399</v>
      </c>
      <c r="DT95" s="87">
        <v>31993.9</v>
      </c>
      <c r="DU95" s="87">
        <v>33927.5</v>
      </c>
      <c r="DV95" s="87">
        <v>49023.8</v>
      </c>
      <c r="DW95" s="74">
        <v>49706.3</v>
      </c>
      <c r="DX95" s="74">
        <v>59889.9</v>
      </c>
      <c r="DY95" s="74">
        <v>60037.8</v>
      </c>
      <c r="DZ95" s="74">
        <v>54101.7</v>
      </c>
      <c r="EA95" s="74">
        <v>32362.3</v>
      </c>
      <c r="EB95" s="74">
        <v>31035.9</v>
      </c>
      <c r="EC95" s="74">
        <v>28255.859</v>
      </c>
      <c r="ED95" s="74">
        <v>18895.647000000001</v>
      </c>
      <c r="EE95" s="74">
        <v>21057.045999999998</v>
      </c>
      <c r="EF95" s="74">
        <v>40485.345000000001</v>
      </c>
      <c r="EG95" s="74">
        <v>44526.345000000001</v>
      </c>
      <c r="EH95" s="74">
        <v>53619.404999999999</v>
      </c>
      <c r="EI95" s="74">
        <v>37177</v>
      </c>
      <c r="EJ95" s="74">
        <v>35258</v>
      </c>
      <c r="EK95" s="74">
        <v>36562.379000000001</v>
      </c>
      <c r="EL95" s="74">
        <v>42250.9</v>
      </c>
      <c r="EM95" s="74">
        <v>54583.9</v>
      </c>
      <c r="EN95" s="74">
        <v>72412.3</v>
      </c>
      <c r="EP95" s="348"/>
      <c r="EQ95" s="192" t="s">
        <v>397</v>
      </c>
      <c r="ER95" s="74">
        <v>78273.982999999993</v>
      </c>
      <c r="ES95" s="74">
        <v>105090.49400000001</v>
      </c>
      <c r="ET95" s="74">
        <v>115147.698</v>
      </c>
      <c r="EU95" s="74">
        <v>101671.25599999999</v>
      </c>
    </row>
    <row r="96" spans="59:151" s="128" customFormat="1" ht="12.95" customHeight="1" x14ac:dyDescent="0.2">
      <c r="BQ96" s="348"/>
      <c r="BR96" s="204" t="s">
        <v>372</v>
      </c>
      <c r="BS96" s="87">
        <v>151.30000000000001</v>
      </c>
      <c r="BT96" s="87">
        <v>206.4</v>
      </c>
      <c r="BU96" s="87">
        <v>250.8</v>
      </c>
      <c r="BV96" s="87">
        <v>290.8</v>
      </c>
      <c r="BW96" s="87">
        <v>194.1</v>
      </c>
      <c r="BX96" s="87">
        <v>196.7</v>
      </c>
      <c r="BY96" s="87">
        <v>260.8</v>
      </c>
      <c r="BZ96" s="87">
        <v>284</v>
      </c>
      <c r="CA96" s="89">
        <v>660</v>
      </c>
      <c r="CB96" s="89">
        <v>224</v>
      </c>
      <c r="CC96" s="89">
        <v>175</v>
      </c>
      <c r="CD96" s="89">
        <v>262.89999999999998</v>
      </c>
      <c r="CE96" s="89">
        <v>245.5</v>
      </c>
      <c r="CF96" s="89">
        <v>266.7</v>
      </c>
      <c r="CG96" s="89">
        <v>246.9</v>
      </c>
      <c r="CH96" s="89">
        <v>308.60000000000002</v>
      </c>
      <c r="CI96" s="89">
        <v>241.4</v>
      </c>
      <c r="CJ96" s="89">
        <v>354.1</v>
      </c>
      <c r="CK96" s="89">
        <v>283</v>
      </c>
      <c r="CL96" s="89">
        <v>405.1</v>
      </c>
      <c r="CM96" s="89">
        <v>300.89999999999998</v>
      </c>
      <c r="CN96" s="89">
        <v>442.8</v>
      </c>
      <c r="CO96" s="89">
        <v>457.1</v>
      </c>
      <c r="CP96" s="89">
        <v>531.20000000000005</v>
      </c>
      <c r="CQ96" s="89">
        <v>537.70000000000005</v>
      </c>
      <c r="CR96" s="89">
        <v>599</v>
      </c>
      <c r="CS96" s="89">
        <v>1140.9000000000001</v>
      </c>
      <c r="CT96" s="89">
        <v>920.2</v>
      </c>
      <c r="CU96" s="89">
        <v>952.9</v>
      </c>
      <c r="CV96" s="89">
        <v>896</v>
      </c>
      <c r="CW96" s="89">
        <v>835.7</v>
      </c>
      <c r="CX96" s="89">
        <v>1366.3</v>
      </c>
      <c r="CY96" s="89">
        <v>2529.6</v>
      </c>
      <c r="CZ96" s="89">
        <v>3366</v>
      </c>
      <c r="DA96" s="89">
        <v>3528.8</v>
      </c>
      <c r="DB96" s="89">
        <v>3815.6</v>
      </c>
      <c r="DC96" s="89">
        <v>4120.3999999999996</v>
      </c>
      <c r="DD96" s="89">
        <v>4530.2</v>
      </c>
      <c r="DE96" s="89">
        <v>2778.8</v>
      </c>
      <c r="DF96" s="89">
        <v>2991</v>
      </c>
      <c r="DG96" s="89">
        <v>3734.8</v>
      </c>
      <c r="DH96" s="87">
        <v>5475.6</v>
      </c>
      <c r="DI96" s="87">
        <v>3859.9</v>
      </c>
      <c r="DJ96" s="87">
        <v>2854</v>
      </c>
      <c r="DK96" s="87">
        <v>6713.1</v>
      </c>
      <c r="DL96" s="87">
        <v>15588.4</v>
      </c>
      <c r="DM96" s="87">
        <v>19768.900000000001</v>
      </c>
      <c r="DN96" s="87">
        <v>18594.5</v>
      </c>
      <c r="DO96" s="87">
        <v>24787.599999999999</v>
      </c>
      <c r="DP96" s="87">
        <v>24954.5</v>
      </c>
      <c r="DQ96" s="87">
        <v>26561.200000000001</v>
      </c>
      <c r="DR96" s="87">
        <v>30573.9</v>
      </c>
      <c r="DS96" s="87">
        <v>31328.2</v>
      </c>
      <c r="DT96" s="87">
        <v>31860</v>
      </c>
      <c r="DU96" s="87">
        <v>33742.9</v>
      </c>
      <c r="DV96" s="87">
        <v>48712</v>
      </c>
      <c r="DW96" s="74">
        <v>49192.7</v>
      </c>
      <c r="DX96" s="74">
        <v>52615</v>
      </c>
      <c r="DY96" s="74">
        <v>59898.3</v>
      </c>
      <c r="DZ96" s="74">
        <v>53996.6</v>
      </c>
      <c r="EA96" s="74">
        <v>27546.1</v>
      </c>
      <c r="EB96" s="74">
        <v>30968</v>
      </c>
      <c r="EC96" s="74">
        <v>28068.66</v>
      </c>
      <c r="ED96" s="74">
        <v>18457.305</v>
      </c>
      <c r="EE96" s="74">
        <v>20935.032999999999</v>
      </c>
      <c r="EF96" s="74">
        <v>39739.362000000001</v>
      </c>
      <c r="EG96" s="74">
        <v>42534.502</v>
      </c>
      <c r="EH96" s="74">
        <v>51464.430999999997</v>
      </c>
      <c r="EI96" s="74">
        <v>35396.300000000003</v>
      </c>
      <c r="EJ96" s="74">
        <v>33732.6</v>
      </c>
      <c r="EK96" s="74">
        <v>34822.417000000001</v>
      </c>
      <c r="EL96" s="74">
        <v>40085.199999999997</v>
      </c>
      <c r="EM96" s="74">
        <v>52458</v>
      </c>
      <c r="EN96" s="74">
        <v>69364.899999999994</v>
      </c>
      <c r="EP96" s="348"/>
      <c r="EQ96" s="204" t="s">
        <v>372</v>
      </c>
      <c r="ER96" s="74">
        <v>75025.857999999993</v>
      </c>
      <c r="ES96" s="74">
        <v>102199.053</v>
      </c>
      <c r="ET96" s="74">
        <v>111552.02</v>
      </c>
      <c r="EU96" s="74">
        <v>97008.395999999993</v>
      </c>
    </row>
    <row r="97" spans="69:151" s="128" customFormat="1" ht="12.95" customHeight="1" x14ac:dyDescent="0.2">
      <c r="BQ97" s="348"/>
      <c r="BR97" s="204" t="s">
        <v>373</v>
      </c>
      <c r="BS97" s="87">
        <v>33.9</v>
      </c>
      <c r="BT97" s="87">
        <v>52.3</v>
      </c>
      <c r="BU97" s="87">
        <v>19.600000000000001</v>
      </c>
      <c r="BV97" s="87">
        <v>60.4</v>
      </c>
      <c r="BW97" s="87">
        <v>118.1</v>
      </c>
      <c r="BX97" s="87">
        <v>71.5</v>
      </c>
      <c r="BY97" s="87">
        <v>72.3</v>
      </c>
      <c r="BZ97" s="87">
        <v>45.3</v>
      </c>
      <c r="CA97" s="89">
        <v>59.8</v>
      </c>
      <c r="CB97" s="89">
        <v>18.600000000000001</v>
      </c>
      <c r="CC97" s="89">
        <v>36.200000000000003</v>
      </c>
      <c r="CD97" s="89">
        <v>54.9</v>
      </c>
      <c r="CE97" s="89">
        <v>42</v>
      </c>
      <c r="CF97" s="89">
        <v>55.8</v>
      </c>
      <c r="CG97" s="89">
        <v>303.39999999999998</v>
      </c>
      <c r="CH97" s="89">
        <v>64.599999999999994</v>
      </c>
      <c r="CI97" s="89">
        <v>70.599999999999994</v>
      </c>
      <c r="CJ97" s="89">
        <v>74.3</v>
      </c>
      <c r="CK97" s="89">
        <v>46.5</v>
      </c>
      <c r="CL97" s="89">
        <v>85</v>
      </c>
      <c r="CM97" s="89">
        <v>88.1</v>
      </c>
      <c r="CN97" s="89">
        <v>510.6</v>
      </c>
      <c r="CO97" s="89">
        <v>326.60000000000002</v>
      </c>
      <c r="CP97" s="89">
        <v>633.1</v>
      </c>
      <c r="CQ97" s="89">
        <v>509.1</v>
      </c>
      <c r="CR97" s="89">
        <v>25.1</v>
      </c>
      <c r="CS97" s="89">
        <v>30.3</v>
      </c>
      <c r="CT97" s="89">
        <v>153.9</v>
      </c>
      <c r="CU97" s="89">
        <v>44.5</v>
      </c>
      <c r="CV97" s="89">
        <v>25.5</v>
      </c>
      <c r="CW97" s="89">
        <v>50.2</v>
      </c>
      <c r="CX97" s="89">
        <v>170.3</v>
      </c>
      <c r="CY97" s="89">
        <v>268.2</v>
      </c>
      <c r="CZ97" s="89">
        <v>207.1</v>
      </c>
      <c r="DA97" s="89">
        <v>347.2</v>
      </c>
      <c r="DB97" s="89">
        <v>114</v>
      </c>
      <c r="DC97" s="89">
        <v>357.8</v>
      </c>
      <c r="DD97" s="89">
        <v>349</v>
      </c>
      <c r="DE97" s="89">
        <v>94.3</v>
      </c>
      <c r="DF97" s="89">
        <v>143.4</v>
      </c>
      <c r="DG97" s="89">
        <v>0.3</v>
      </c>
      <c r="DH97" s="87">
        <v>98.1</v>
      </c>
      <c r="DI97" s="87">
        <v>419.9</v>
      </c>
      <c r="DJ97" s="87">
        <v>21.8</v>
      </c>
      <c r="DK97" s="87">
        <v>25.1</v>
      </c>
      <c r="DL97" s="87">
        <v>26.6</v>
      </c>
      <c r="DM97" s="87">
        <v>232.7</v>
      </c>
      <c r="DN97" s="87">
        <v>528.70000000000005</v>
      </c>
      <c r="DO97" s="87">
        <v>848.4</v>
      </c>
      <c r="DP97" s="87">
        <v>939.9</v>
      </c>
      <c r="DQ97" s="87">
        <v>457</v>
      </c>
      <c r="DR97" s="87">
        <v>71.400000000000006</v>
      </c>
      <c r="DS97" s="87">
        <v>70.8</v>
      </c>
      <c r="DT97" s="87">
        <v>133.9</v>
      </c>
      <c r="DU97" s="87">
        <v>184.6</v>
      </c>
      <c r="DV97" s="87">
        <v>311.8</v>
      </c>
      <c r="DW97" s="74">
        <v>513.5</v>
      </c>
      <c r="DX97" s="74">
        <v>7274.8</v>
      </c>
      <c r="DY97" s="74">
        <v>139.5</v>
      </c>
      <c r="DZ97" s="74">
        <v>105.1</v>
      </c>
      <c r="EA97" s="74">
        <v>4816.2</v>
      </c>
      <c r="EB97" s="74">
        <v>67.900000000000006</v>
      </c>
      <c r="EC97" s="74">
        <v>187.19900000000001</v>
      </c>
      <c r="ED97" s="74">
        <v>438.34199999999998</v>
      </c>
      <c r="EE97" s="74">
        <v>122.01300000000001</v>
      </c>
      <c r="EF97" s="74">
        <v>745.98299999999995</v>
      </c>
      <c r="EG97" s="74">
        <v>1991.8430000000001</v>
      </c>
      <c r="EH97" s="74">
        <v>2154.9740000000002</v>
      </c>
      <c r="EI97" s="74">
        <v>1780.7</v>
      </c>
      <c r="EJ97" s="74">
        <v>1525.3</v>
      </c>
      <c r="EK97" s="74">
        <v>1739.962</v>
      </c>
      <c r="EL97" s="74">
        <v>2165.6999999999998</v>
      </c>
      <c r="EM97" s="74">
        <v>2125.8000000000002</v>
      </c>
      <c r="EN97" s="74">
        <v>3047.4</v>
      </c>
      <c r="EP97" s="348"/>
      <c r="EQ97" s="204" t="s">
        <v>373</v>
      </c>
      <c r="ER97" s="74">
        <v>3248.125</v>
      </c>
      <c r="ES97" s="74">
        <v>2891.4409999999998</v>
      </c>
      <c r="ET97" s="74">
        <v>3595.6779999999999</v>
      </c>
      <c r="EU97" s="74">
        <v>4662.8599999999997</v>
      </c>
    </row>
    <row r="98" spans="69:151" s="128" customFormat="1" ht="12.95" customHeight="1" x14ac:dyDescent="0.2">
      <c r="BQ98" s="348"/>
      <c r="BR98" s="192" t="s">
        <v>398</v>
      </c>
      <c r="BS98" s="87">
        <v>55.2</v>
      </c>
      <c r="BT98" s="87">
        <v>35.9</v>
      </c>
      <c r="BU98" s="87">
        <v>64.8</v>
      </c>
      <c r="BV98" s="87">
        <v>88.5</v>
      </c>
      <c r="BW98" s="87">
        <v>129.1</v>
      </c>
      <c r="BX98" s="87">
        <v>112.7</v>
      </c>
      <c r="BY98" s="87">
        <v>110.1</v>
      </c>
      <c r="BZ98" s="87">
        <v>132.69999999999999</v>
      </c>
      <c r="CA98" s="89">
        <v>121.5</v>
      </c>
      <c r="CB98" s="89">
        <v>116.2</v>
      </c>
      <c r="CC98" s="89">
        <v>154.5</v>
      </c>
      <c r="CD98" s="89">
        <v>203.7</v>
      </c>
      <c r="CE98" s="89">
        <v>246.4</v>
      </c>
      <c r="CF98" s="89">
        <v>206.7</v>
      </c>
      <c r="CG98" s="89">
        <v>341.7</v>
      </c>
      <c r="CH98" s="89">
        <v>239.2</v>
      </c>
      <c r="CI98" s="89">
        <v>405.2</v>
      </c>
      <c r="CJ98" s="89">
        <v>274.60000000000002</v>
      </c>
      <c r="CK98" s="89">
        <v>356.4</v>
      </c>
      <c r="CL98" s="89">
        <v>314.2</v>
      </c>
      <c r="CM98" s="89">
        <v>505.2</v>
      </c>
      <c r="CN98" s="89">
        <v>317.39999999999998</v>
      </c>
      <c r="CO98" s="89">
        <v>481.6</v>
      </c>
      <c r="CP98" s="89">
        <v>438</v>
      </c>
      <c r="CQ98" s="89">
        <v>515.1</v>
      </c>
      <c r="CR98" s="89">
        <v>498.5</v>
      </c>
      <c r="CS98" s="89">
        <v>1016.6</v>
      </c>
      <c r="CT98" s="89">
        <v>512.1</v>
      </c>
      <c r="CU98" s="89">
        <v>518.70000000000005</v>
      </c>
      <c r="CV98" s="89">
        <v>605.4</v>
      </c>
      <c r="CW98" s="89">
        <v>1468.8</v>
      </c>
      <c r="CX98" s="89">
        <v>725.5</v>
      </c>
      <c r="CY98" s="89">
        <v>721.9</v>
      </c>
      <c r="CZ98" s="89">
        <v>1052.7</v>
      </c>
      <c r="DA98" s="89">
        <v>1466.3</v>
      </c>
      <c r="DB98" s="89">
        <v>1641.4</v>
      </c>
      <c r="DC98" s="89">
        <v>1291.9000000000001</v>
      </c>
      <c r="DD98" s="89">
        <v>1837</v>
      </c>
      <c r="DE98" s="89">
        <v>1538.2</v>
      </c>
      <c r="DF98" s="89">
        <v>1360.9</v>
      </c>
      <c r="DG98" s="89">
        <v>1289.9000000000001</v>
      </c>
      <c r="DH98" s="87">
        <v>625.4</v>
      </c>
      <c r="DI98" s="87">
        <v>893.4</v>
      </c>
      <c r="DJ98" s="87">
        <v>1518.7</v>
      </c>
      <c r="DK98" s="87">
        <v>2995.9</v>
      </c>
      <c r="DL98" s="87">
        <v>3726.2</v>
      </c>
      <c r="DM98" s="87">
        <v>3755.7</v>
      </c>
      <c r="DN98" s="87">
        <v>1755.1</v>
      </c>
      <c r="DO98" s="87">
        <v>4378.1000000000004</v>
      </c>
      <c r="DP98" s="87">
        <v>2931.9</v>
      </c>
      <c r="DQ98" s="87">
        <v>2145.5</v>
      </c>
      <c r="DR98" s="87">
        <v>3386.7</v>
      </c>
      <c r="DS98" s="87">
        <v>3280.6</v>
      </c>
      <c r="DT98" s="87">
        <v>3611.9</v>
      </c>
      <c r="DU98" s="87">
        <v>2061.8000000000002</v>
      </c>
      <c r="DV98" s="87">
        <v>2287.6</v>
      </c>
      <c r="DW98" s="74">
        <v>2421</v>
      </c>
      <c r="DX98" s="74">
        <v>2650.4</v>
      </c>
      <c r="DY98" s="74">
        <v>3326.3</v>
      </c>
      <c r="DZ98" s="74">
        <v>2984.4</v>
      </c>
      <c r="EA98" s="74">
        <v>2759.4</v>
      </c>
      <c r="EB98" s="74">
        <v>2753.5</v>
      </c>
      <c r="EC98" s="74">
        <v>2705.49</v>
      </c>
      <c r="ED98" s="74">
        <v>997.18100000000004</v>
      </c>
      <c r="EE98" s="74">
        <v>2281.1619999999998</v>
      </c>
      <c r="EF98" s="74">
        <v>3384.06</v>
      </c>
      <c r="EG98" s="74">
        <v>3189.6</v>
      </c>
      <c r="EH98" s="74">
        <v>3528.8139999999999</v>
      </c>
      <c r="EI98" s="74">
        <v>3831.3</v>
      </c>
      <c r="EJ98" s="74">
        <v>3605.2</v>
      </c>
      <c r="EK98" s="74">
        <v>4057.2240000000002</v>
      </c>
      <c r="EL98" s="74">
        <v>5797.5</v>
      </c>
      <c r="EM98" s="74">
        <v>5613.4</v>
      </c>
      <c r="EN98" s="74">
        <v>6055.8</v>
      </c>
      <c r="EP98" s="348"/>
      <c r="EQ98" s="192" t="s">
        <v>398</v>
      </c>
      <c r="ER98" s="74">
        <v>2231.8139999999999</v>
      </c>
      <c r="ES98" s="74">
        <v>1991.509</v>
      </c>
      <c r="ET98" s="74">
        <v>1161.634</v>
      </c>
      <c r="EU98" s="74">
        <v>898.36599999999999</v>
      </c>
    </row>
    <row r="99" spans="69:151" s="128" customFormat="1" ht="12.95" customHeight="1" x14ac:dyDescent="0.2">
      <c r="BQ99" s="348"/>
      <c r="BR99" s="192" t="s">
        <v>412</v>
      </c>
      <c r="BS99" s="87">
        <v>48.4</v>
      </c>
      <c r="BT99" s="87">
        <v>167.6</v>
      </c>
      <c r="BU99" s="87">
        <v>126.8</v>
      </c>
      <c r="BV99" s="87">
        <v>450.4</v>
      </c>
      <c r="BW99" s="87">
        <v>132.30000000000001</v>
      </c>
      <c r="BX99" s="87">
        <v>94.6</v>
      </c>
      <c r="BY99" s="87">
        <v>162.30000000000001</v>
      </c>
      <c r="BZ99" s="87">
        <v>153</v>
      </c>
      <c r="CA99" s="89">
        <v>229.9</v>
      </c>
      <c r="CB99" s="89">
        <v>343.8</v>
      </c>
      <c r="CC99" s="89">
        <v>295.3</v>
      </c>
      <c r="CD99" s="89">
        <v>568.5</v>
      </c>
      <c r="CE99" s="89">
        <v>567.9</v>
      </c>
      <c r="CF99" s="89">
        <v>576.70000000000005</v>
      </c>
      <c r="CG99" s="89">
        <v>371.5</v>
      </c>
      <c r="CH99" s="89">
        <v>667.3</v>
      </c>
      <c r="CI99" s="89">
        <v>294.10000000000002</v>
      </c>
      <c r="CJ99" s="89">
        <v>766.1</v>
      </c>
      <c r="CK99" s="89">
        <v>341.4</v>
      </c>
      <c r="CL99" s="89">
        <v>876.4</v>
      </c>
      <c r="CM99" s="89">
        <v>366.7</v>
      </c>
      <c r="CN99" s="89">
        <v>444.6</v>
      </c>
      <c r="CO99" s="89">
        <v>465.4</v>
      </c>
      <c r="CP99" s="89">
        <v>329.4</v>
      </c>
      <c r="CQ99" s="89">
        <v>290</v>
      </c>
      <c r="CR99" s="89">
        <v>321.5</v>
      </c>
      <c r="CS99" s="89">
        <v>343.6</v>
      </c>
      <c r="CT99" s="89">
        <v>459.7</v>
      </c>
      <c r="CU99" s="89">
        <v>604.70000000000005</v>
      </c>
      <c r="CV99" s="89">
        <v>707.3</v>
      </c>
      <c r="CW99" s="89">
        <v>772</v>
      </c>
      <c r="CX99" s="89">
        <v>542.29999999999995</v>
      </c>
      <c r="CY99" s="89">
        <v>553.1</v>
      </c>
      <c r="CZ99" s="89">
        <v>615.1</v>
      </c>
      <c r="DA99" s="89">
        <v>546.29999999999995</v>
      </c>
      <c r="DB99" s="89">
        <v>512.79999999999995</v>
      </c>
      <c r="DC99" s="89">
        <v>485</v>
      </c>
      <c r="DD99" s="89">
        <v>602.70000000000005</v>
      </c>
      <c r="DE99" s="89">
        <v>653.20000000000005</v>
      </c>
      <c r="DF99" s="89">
        <v>560.79999999999995</v>
      </c>
      <c r="DG99" s="89">
        <v>694.8</v>
      </c>
      <c r="DH99" s="87">
        <v>1017.1</v>
      </c>
      <c r="DI99" s="87">
        <v>738.5</v>
      </c>
      <c r="DJ99" s="87">
        <v>1037.0999999999999</v>
      </c>
      <c r="DK99" s="87">
        <v>1317</v>
      </c>
      <c r="DL99" s="87">
        <v>1326.1</v>
      </c>
      <c r="DM99" s="87">
        <v>1866.6</v>
      </c>
      <c r="DN99" s="87">
        <v>988.4</v>
      </c>
      <c r="DO99" s="87">
        <v>2103.9</v>
      </c>
      <c r="DP99" s="87">
        <v>1920.1</v>
      </c>
      <c r="DQ99" s="87">
        <v>2513</v>
      </c>
      <c r="DR99" s="87">
        <v>2385.8000000000002</v>
      </c>
      <c r="DS99" s="87">
        <v>2473.5</v>
      </c>
      <c r="DT99" s="87">
        <v>5052.7</v>
      </c>
      <c r="DU99" s="87">
        <v>2344.1999999999998</v>
      </c>
      <c r="DV99" s="87">
        <v>2433.6999999999998</v>
      </c>
      <c r="DW99" s="74">
        <v>2599.8000000000002</v>
      </c>
      <c r="DX99" s="74">
        <v>2234.6</v>
      </c>
      <c r="DY99" s="74">
        <v>2089.6</v>
      </c>
      <c r="DZ99" s="74">
        <v>2279.6999999999998</v>
      </c>
      <c r="EA99" s="74">
        <v>2029.3</v>
      </c>
      <c r="EB99" s="74">
        <v>2457.5</v>
      </c>
      <c r="EC99" s="74">
        <v>5471.1760000000004</v>
      </c>
      <c r="ED99" s="74">
        <v>1668.93</v>
      </c>
      <c r="EE99" s="74">
        <v>2529.8429999999998</v>
      </c>
      <c r="EF99" s="74">
        <v>2633.2890000000002</v>
      </c>
      <c r="EG99" s="74">
        <v>2463.6469999999999</v>
      </c>
      <c r="EH99" s="74">
        <v>3126.2820000000002</v>
      </c>
      <c r="EI99" s="74">
        <v>2659.6</v>
      </c>
      <c r="EJ99" s="74">
        <v>3114.9</v>
      </c>
      <c r="EK99" s="74">
        <v>5172.1670000000004</v>
      </c>
      <c r="EL99" s="74">
        <v>5403</v>
      </c>
      <c r="EM99" s="74">
        <v>5469.4</v>
      </c>
      <c r="EN99" s="74">
        <v>6075.3</v>
      </c>
      <c r="EP99" s="348"/>
      <c r="EQ99" s="192" t="s">
        <v>412</v>
      </c>
      <c r="ER99" s="74">
        <v>4922.99</v>
      </c>
      <c r="ES99" s="74">
        <v>4644.6220000000003</v>
      </c>
      <c r="ET99" s="74">
        <v>6233.8770000000004</v>
      </c>
      <c r="EU99" s="74">
        <v>6949.5730000000003</v>
      </c>
    </row>
    <row r="100" spans="69:151" s="128" customFormat="1" ht="12.95" customHeight="1" x14ac:dyDescent="0.2">
      <c r="BQ100" s="348"/>
      <c r="BR100" s="192" t="s">
        <v>413</v>
      </c>
      <c r="BS100" s="87">
        <v>968.1</v>
      </c>
      <c r="BT100" s="87">
        <v>874.2</v>
      </c>
      <c r="BU100" s="87">
        <v>1018.5</v>
      </c>
      <c r="BV100" s="87">
        <v>1175</v>
      </c>
      <c r="BW100" s="87">
        <v>1286.2</v>
      </c>
      <c r="BX100" s="87">
        <v>1292.8</v>
      </c>
      <c r="BY100" s="87">
        <v>1460.3</v>
      </c>
      <c r="BZ100" s="87">
        <v>1489.6</v>
      </c>
      <c r="CA100" s="89">
        <v>2170.3000000000002</v>
      </c>
      <c r="CB100" s="89">
        <v>3285.9</v>
      </c>
      <c r="CC100" s="89">
        <v>1997.6</v>
      </c>
      <c r="CD100" s="89">
        <v>1940</v>
      </c>
      <c r="CE100" s="89">
        <v>2614</v>
      </c>
      <c r="CF100" s="89">
        <v>1968</v>
      </c>
      <c r="CG100" s="89">
        <v>3231.5</v>
      </c>
      <c r="CH100" s="89">
        <v>2277.1</v>
      </c>
      <c r="CI100" s="89">
        <v>3107.2</v>
      </c>
      <c r="CJ100" s="89">
        <v>2614.1999999999998</v>
      </c>
      <c r="CK100" s="89">
        <v>3125.7</v>
      </c>
      <c r="CL100" s="89">
        <v>2990.8</v>
      </c>
      <c r="CM100" s="89">
        <v>3873.7</v>
      </c>
      <c r="CN100" s="89">
        <v>4690.8</v>
      </c>
      <c r="CO100" s="89">
        <v>6386.1</v>
      </c>
      <c r="CP100" s="89">
        <v>6780.3</v>
      </c>
      <c r="CQ100" s="89">
        <v>6127.4</v>
      </c>
      <c r="CR100" s="89">
        <v>5717</v>
      </c>
      <c r="CS100" s="89">
        <v>5546.3</v>
      </c>
      <c r="CT100" s="89">
        <v>6391.1</v>
      </c>
      <c r="CU100" s="89">
        <v>7024.5</v>
      </c>
      <c r="CV100" s="89">
        <v>7278.3</v>
      </c>
      <c r="CW100" s="89">
        <v>7207</v>
      </c>
      <c r="CX100" s="89">
        <v>6784.2</v>
      </c>
      <c r="CY100" s="89">
        <v>10152.5</v>
      </c>
      <c r="CZ100" s="89">
        <v>13682.4</v>
      </c>
      <c r="DA100" s="89">
        <v>10899.8</v>
      </c>
      <c r="DB100" s="89">
        <v>10257.799999999999</v>
      </c>
      <c r="DC100" s="89">
        <v>14936.7</v>
      </c>
      <c r="DD100" s="89">
        <v>14971.6</v>
      </c>
      <c r="DE100" s="89">
        <v>12114.3</v>
      </c>
      <c r="DF100" s="89">
        <v>10047</v>
      </c>
      <c r="DG100" s="89">
        <v>5956.9</v>
      </c>
      <c r="DH100" s="87">
        <v>6312.7</v>
      </c>
      <c r="DI100" s="87">
        <v>5064.6000000000004</v>
      </c>
      <c r="DJ100" s="87">
        <v>7007</v>
      </c>
      <c r="DK100" s="87">
        <v>8840.7999999999993</v>
      </c>
      <c r="DL100" s="87">
        <v>7972.9</v>
      </c>
      <c r="DM100" s="87">
        <v>9827.2999999999993</v>
      </c>
      <c r="DN100" s="87">
        <v>8206.9</v>
      </c>
      <c r="DO100" s="87">
        <v>12864.2</v>
      </c>
      <c r="DP100" s="87">
        <v>12451.6</v>
      </c>
      <c r="DQ100" s="87">
        <v>11074.1</v>
      </c>
      <c r="DR100" s="87">
        <v>15822.9</v>
      </c>
      <c r="DS100" s="87">
        <v>14654.5</v>
      </c>
      <c r="DT100" s="87">
        <v>23114</v>
      </c>
      <c r="DU100" s="87">
        <v>13026.5</v>
      </c>
      <c r="DV100" s="87">
        <v>24042.9</v>
      </c>
      <c r="DW100" s="74">
        <v>27811.1</v>
      </c>
      <c r="DX100" s="74">
        <v>36198.6</v>
      </c>
      <c r="DY100" s="74">
        <v>29550.6</v>
      </c>
      <c r="DZ100" s="74">
        <v>31484.9</v>
      </c>
      <c r="EA100" s="74">
        <v>24713.4</v>
      </c>
      <c r="EB100" s="74">
        <v>33968.300000000003</v>
      </c>
      <c r="EC100" s="74">
        <v>27273.335999999999</v>
      </c>
      <c r="ED100" s="74">
        <v>29172.603999999999</v>
      </c>
      <c r="EE100" s="74">
        <v>32395.273000000001</v>
      </c>
      <c r="EF100" s="74">
        <v>43370.548999999999</v>
      </c>
      <c r="EG100" s="74">
        <v>29287.72</v>
      </c>
      <c r="EH100" s="74">
        <v>29638.018</v>
      </c>
      <c r="EI100" s="74">
        <v>36223.800000000003</v>
      </c>
      <c r="EJ100" s="74">
        <v>27829.7</v>
      </c>
      <c r="EK100" s="74">
        <v>30473.29</v>
      </c>
      <c r="EL100" s="74">
        <v>30350.2</v>
      </c>
      <c r="EM100" s="74">
        <v>38301.5</v>
      </c>
      <c r="EN100" s="74">
        <v>39977.199999999997</v>
      </c>
      <c r="EP100" s="348"/>
      <c r="EQ100" s="192" t="s">
        <v>413</v>
      </c>
      <c r="ER100" s="74">
        <v>44044.809000000001</v>
      </c>
      <c r="ES100" s="74">
        <v>53634.095999999998</v>
      </c>
      <c r="ET100" s="74">
        <v>47507.392999999996</v>
      </c>
      <c r="EU100" s="74">
        <v>49918.606</v>
      </c>
    </row>
    <row r="101" spans="69:151" s="128" customFormat="1" ht="12.95" customHeight="1" x14ac:dyDescent="0.2">
      <c r="BQ101" s="348"/>
      <c r="BR101" s="192" t="s">
        <v>414</v>
      </c>
      <c r="BS101" s="87">
        <v>3951.4</v>
      </c>
      <c r="BT101" s="87">
        <v>4052.3</v>
      </c>
      <c r="BU101" s="87">
        <v>4117.8999999999996</v>
      </c>
      <c r="BV101" s="87">
        <v>4474.1000000000004</v>
      </c>
      <c r="BW101" s="87">
        <v>5304.1</v>
      </c>
      <c r="BX101" s="87">
        <v>4892.3999999999996</v>
      </c>
      <c r="BY101" s="87">
        <v>7002.1</v>
      </c>
      <c r="BZ101" s="87">
        <v>7567.6</v>
      </c>
      <c r="CA101" s="89">
        <v>8287.7000000000007</v>
      </c>
      <c r="CB101" s="89">
        <v>8146.6</v>
      </c>
      <c r="CC101" s="89">
        <v>8312.7000000000007</v>
      </c>
      <c r="CD101" s="89">
        <v>9968.1</v>
      </c>
      <c r="CE101" s="89">
        <v>11154.4</v>
      </c>
      <c r="CF101" s="89">
        <v>10114</v>
      </c>
      <c r="CG101" s="89">
        <v>11157.4</v>
      </c>
      <c r="CH101" s="89">
        <v>11702.7</v>
      </c>
      <c r="CI101" s="89">
        <v>13202.4</v>
      </c>
      <c r="CJ101" s="89">
        <v>13434.9</v>
      </c>
      <c r="CK101" s="89">
        <v>14710.7</v>
      </c>
      <c r="CL101" s="89">
        <v>15370</v>
      </c>
      <c r="CM101" s="89">
        <v>16459.099999999999</v>
      </c>
      <c r="CN101" s="89">
        <v>22815</v>
      </c>
      <c r="CO101" s="89">
        <v>22591.1</v>
      </c>
      <c r="CP101" s="89">
        <v>24596.1</v>
      </c>
      <c r="CQ101" s="89">
        <v>25301.8</v>
      </c>
      <c r="CR101" s="89">
        <v>25988.9</v>
      </c>
      <c r="CS101" s="89">
        <v>28129.7</v>
      </c>
      <c r="CT101" s="89">
        <v>30516.7</v>
      </c>
      <c r="CU101" s="89">
        <v>30619.7</v>
      </c>
      <c r="CV101" s="89">
        <v>29096.2</v>
      </c>
      <c r="CW101" s="89">
        <v>31103.4</v>
      </c>
      <c r="CX101" s="89">
        <v>34621</v>
      </c>
      <c r="CY101" s="89">
        <v>42720.4</v>
      </c>
      <c r="CZ101" s="89">
        <v>38443.199999999997</v>
      </c>
      <c r="DA101" s="89">
        <v>32138.1</v>
      </c>
      <c r="DB101" s="89">
        <v>27693.200000000001</v>
      </c>
      <c r="DC101" s="89">
        <v>28915</v>
      </c>
      <c r="DD101" s="89">
        <v>34332.6</v>
      </c>
      <c r="DE101" s="89">
        <v>30481.3</v>
      </c>
      <c r="DF101" s="89">
        <v>24576.1</v>
      </c>
      <c r="DG101" s="89">
        <v>22590.799999999999</v>
      </c>
      <c r="DH101" s="87">
        <v>32247.7</v>
      </c>
      <c r="DI101" s="87">
        <v>25109.5</v>
      </c>
      <c r="DJ101" s="87">
        <v>28816.2</v>
      </c>
      <c r="DK101" s="87">
        <v>31176.9</v>
      </c>
      <c r="DL101" s="87">
        <v>42269.3</v>
      </c>
      <c r="DM101" s="87">
        <v>49700.6</v>
      </c>
      <c r="DN101" s="87">
        <v>45043.199999999997</v>
      </c>
      <c r="DO101" s="87">
        <v>66418</v>
      </c>
      <c r="DP101" s="87">
        <v>70939.600000000006</v>
      </c>
      <c r="DQ101" s="87">
        <v>92433.5</v>
      </c>
      <c r="DR101" s="87">
        <v>103274.9</v>
      </c>
      <c r="DS101" s="87">
        <v>114201</v>
      </c>
      <c r="DT101" s="87">
        <v>127751.2</v>
      </c>
      <c r="DU101" s="87">
        <v>107300.2</v>
      </c>
      <c r="DV101" s="87">
        <v>127381</v>
      </c>
      <c r="DW101" s="74">
        <v>104984.2</v>
      </c>
      <c r="DX101" s="74">
        <v>186771</v>
      </c>
      <c r="DY101" s="74">
        <v>136273.20000000001</v>
      </c>
      <c r="DZ101" s="74">
        <v>163437.79999999999</v>
      </c>
      <c r="EA101" s="74">
        <v>107049.9</v>
      </c>
      <c r="EB101" s="74">
        <v>159046.1</v>
      </c>
      <c r="EC101" s="74">
        <v>122824.526</v>
      </c>
      <c r="ED101" s="74">
        <v>190935.79300000001</v>
      </c>
      <c r="EE101" s="74">
        <v>186623.74400000001</v>
      </c>
      <c r="EF101" s="74">
        <v>174637.90700000001</v>
      </c>
      <c r="EG101" s="74">
        <v>132968.103</v>
      </c>
      <c r="EH101" s="74">
        <v>132167.06899999999</v>
      </c>
      <c r="EI101" s="74">
        <v>166271.20000000001</v>
      </c>
      <c r="EJ101" s="74">
        <v>238458.2</v>
      </c>
      <c r="EK101" s="74">
        <v>260086.43599999999</v>
      </c>
      <c r="EL101" s="74">
        <v>267714.8</v>
      </c>
      <c r="EM101" s="74">
        <v>298565.40000000002</v>
      </c>
      <c r="EN101" s="74">
        <v>325201.59999999998</v>
      </c>
      <c r="EP101" s="348"/>
      <c r="EQ101" s="192" t="s">
        <v>414</v>
      </c>
      <c r="ER101" s="74">
        <v>270216.86</v>
      </c>
      <c r="ES101" s="74">
        <v>268836.27</v>
      </c>
      <c r="ET101" s="74">
        <v>237263.53599999999</v>
      </c>
      <c r="EU101" s="74">
        <v>208248.10699999999</v>
      </c>
    </row>
    <row r="102" spans="69:151" s="128" customFormat="1" ht="12.95" customHeight="1" x14ac:dyDescent="0.2">
      <c r="BQ102" s="348"/>
      <c r="BR102" s="204" t="s">
        <v>372</v>
      </c>
      <c r="BS102" s="87">
        <v>2076.9</v>
      </c>
      <c r="BT102" s="87">
        <v>1905.9</v>
      </c>
      <c r="BU102" s="87">
        <v>1813.6</v>
      </c>
      <c r="BV102" s="87">
        <v>2053.9</v>
      </c>
      <c r="BW102" s="87">
        <v>2235.5</v>
      </c>
      <c r="BX102" s="87">
        <v>1780.5</v>
      </c>
      <c r="BY102" s="87">
        <v>3286.4</v>
      </c>
      <c r="BZ102" s="87">
        <v>3969.5</v>
      </c>
      <c r="CA102" s="89">
        <v>3587.4</v>
      </c>
      <c r="CB102" s="89">
        <v>3557.1</v>
      </c>
      <c r="CC102" s="89">
        <v>3067</v>
      </c>
      <c r="CD102" s="89">
        <v>3844.7</v>
      </c>
      <c r="CE102" s="89">
        <v>4050.6</v>
      </c>
      <c r="CF102" s="89">
        <v>3901</v>
      </c>
      <c r="CG102" s="89">
        <v>4952.6000000000004</v>
      </c>
      <c r="CH102" s="89">
        <v>4513.8</v>
      </c>
      <c r="CI102" s="89">
        <v>5581.3</v>
      </c>
      <c r="CJ102" s="89">
        <v>5181.8999999999996</v>
      </c>
      <c r="CK102" s="89">
        <v>5036.2</v>
      </c>
      <c r="CL102" s="89">
        <v>5928.3</v>
      </c>
      <c r="CM102" s="89">
        <v>6958.1</v>
      </c>
      <c r="CN102" s="89">
        <v>9815.2999999999993</v>
      </c>
      <c r="CO102" s="89">
        <v>8846.4</v>
      </c>
      <c r="CP102" s="89">
        <v>9886.1</v>
      </c>
      <c r="CQ102" s="89">
        <v>11907.5</v>
      </c>
      <c r="CR102" s="89">
        <v>9803.5</v>
      </c>
      <c r="CS102" s="89">
        <v>12602.7</v>
      </c>
      <c r="CT102" s="89">
        <v>12025.8</v>
      </c>
      <c r="CU102" s="89">
        <v>12587.8</v>
      </c>
      <c r="CV102" s="89">
        <v>13105</v>
      </c>
      <c r="CW102" s="89">
        <v>17245.8</v>
      </c>
      <c r="CX102" s="89">
        <v>19209.2</v>
      </c>
      <c r="CY102" s="89">
        <v>21951.1</v>
      </c>
      <c r="CZ102" s="89">
        <v>24812.2</v>
      </c>
      <c r="DA102" s="89">
        <v>21969.4</v>
      </c>
      <c r="DB102" s="89">
        <v>20038.8</v>
      </c>
      <c r="DC102" s="89">
        <v>19985.7</v>
      </c>
      <c r="DD102" s="89">
        <v>24545.8</v>
      </c>
      <c r="DE102" s="89">
        <v>20182.400000000001</v>
      </c>
      <c r="DF102" s="89">
        <v>13477.8</v>
      </c>
      <c r="DG102" s="89">
        <v>13650</v>
      </c>
      <c r="DH102" s="87">
        <v>25652.400000000001</v>
      </c>
      <c r="DI102" s="87">
        <v>18297.3</v>
      </c>
      <c r="DJ102" s="87">
        <v>21641.599999999999</v>
      </c>
      <c r="DK102" s="87">
        <v>23235.8</v>
      </c>
      <c r="DL102" s="87">
        <v>31227.200000000001</v>
      </c>
      <c r="DM102" s="87">
        <v>39305.9</v>
      </c>
      <c r="DN102" s="87">
        <v>34622.800000000003</v>
      </c>
      <c r="DO102" s="87">
        <v>32882.5</v>
      </c>
      <c r="DP102" s="87">
        <v>56310.2</v>
      </c>
      <c r="DQ102" s="87">
        <v>82009.2</v>
      </c>
      <c r="DR102" s="87">
        <v>94979.199999999997</v>
      </c>
      <c r="DS102" s="87">
        <v>101105.5</v>
      </c>
      <c r="DT102" s="87">
        <v>107449.2</v>
      </c>
      <c r="DU102" s="87">
        <v>93565</v>
      </c>
      <c r="DV102" s="87">
        <v>99061</v>
      </c>
      <c r="DW102" s="74">
        <v>88235.5</v>
      </c>
      <c r="DX102" s="74">
        <v>173274.8</v>
      </c>
      <c r="DY102" s="74">
        <v>122262.39999999999</v>
      </c>
      <c r="DZ102" s="74">
        <v>151300.70000000001</v>
      </c>
      <c r="EA102" s="74">
        <v>92382.5</v>
      </c>
      <c r="EB102" s="74">
        <v>142843.79999999999</v>
      </c>
      <c r="EC102" s="74">
        <v>87059.479000000007</v>
      </c>
      <c r="ED102" s="74">
        <v>179979.057</v>
      </c>
      <c r="EE102" s="74">
        <v>178552.932</v>
      </c>
      <c r="EF102" s="74">
        <v>165655.128</v>
      </c>
      <c r="EG102" s="74">
        <v>116037.927</v>
      </c>
      <c r="EH102" s="74">
        <v>113569.039</v>
      </c>
      <c r="EI102" s="74">
        <v>150123.79999999999</v>
      </c>
      <c r="EJ102" s="74">
        <v>216627.4</v>
      </c>
      <c r="EK102" s="74">
        <v>250329.50700000001</v>
      </c>
      <c r="EL102" s="74">
        <v>230347.9</v>
      </c>
      <c r="EM102" s="74">
        <v>286940.90000000002</v>
      </c>
      <c r="EN102" s="74">
        <v>315164.90000000002</v>
      </c>
      <c r="EP102" s="348"/>
      <c r="EQ102" s="204" t="s">
        <v>372</v>
      </c>
      <c r="ER102" s="74">
        <v>246735.00200000001</v>
      </c>
      <c r="ES102" s="74">
        <v>257376.505</v>
      </c>
      <c r="ET102" s="74">
        <v>222724.72700000001</v>
      </c>
      <c r="EU102" s="74">
        <v>193220.24400000001</v>
      </c>
    </row>
    <row r="103" spans="69:151" s="128" customFormat="1" ht="12.95" customHeight="1" x14ac:dyDescent="0.2">
      <c r="BQ103" s="348"/>
      <c r="BR103" s="204" t="s">
        <v>373</v>
      </c>
      <c r="BS103" s="87">
        <v>1874.6</v>
      </c>
      <c r="BT103" s="87">
        <v>2146.5</v>
      </c>
      <c r="BU103" s="87">
        <v>2304.4</v>
      </c>
      <c r="BV103" s="87">
        <v>2420.1</v>
      </c>
      <c r="BW103" s="87">
        <v>3068.6</v>
      </c>
      <c r="BX103" s="87">
        <v>3111.9</v>
      </c>
      <c r="BY103" s="87">
        <v>3715.7</v>
      </c>
      <c r="BZ103" s="87">
        <v>3598</v>
      </c>
      <c r="CA103" s="89">
        <v>4700.3</v>
      </c>
      <c r="CB103" s="89">
        <v>4589.5</v>
      </c>
      <c r="CC103" s="89">
        <v>5245.7</v>
      </c>
      <c r="CD103" s="89">
        <v>6123.4</v>
      </c>
      <c r="CE103" s="89">
        <v>7103.7</v>
      </c>
      <c r="CF103" s="89">
        <v>6213</v>
      </c>
      <c r="CG103" s="89">
        <v>6204.9</v>
      </c>
      <c r="CH103" s="89">
        <v>7188.9</v>
      </c>
      <c r="CI103" s="89">
        <v>7621.1</v>
      </c>
      <c r="CJ103" s="89">
        <v>8253</v>
      </c>
      <c r="CK103" s="89">
        <v>9674.5</v>
      </c>
      <c r="CL103" s="89">
        <v>9441.7000000000007</v>
      </c>
      <c r="CM103" s="89">
        <v>9501</v>
      </c>
      <c r="CN103" s="89">
        <v>12999.6</v>
      </c>
      <c r="CO103" s="89">
        <v>13744.7</v>
      </c>
      <c r="CP103" s="89">
        <v>14710.1</v>
      </c>
      <c r="CQ103" s="89">
        <v>13394.3</v>
      </c>
      <c r="CR103" s="89">
        <v>16185.4</v>
      </c>
      <c r="CS103" s="89">
        <v>15527</v>
      </c>
      <c r="CT103" s="89">
        <v>18490.900000000001</v>
      </c>
      <c r="CU103" s="89">
        <v>18031.900000000001</v>
      </c>
      <c r="CV103" s="89">
        <v>15991.2</v>
      </c>
      <c r="CW103" s="89">
        <v>13857.6</v>
      </c>
      <c r="CX103" s="89">
        <v>15411.8</v>
      </c>
      <c r="CY103" s="89">
        <v>20769.3</v>
      </c>
      <c r="CZ103" s="89">
        <v>13631</v>
      </c>
      <c r="DA103" s="89">
        <v>10168.700000000001</v>
      </c>
      <c r="DB103" s="89">
        <v>7654.3</v>
      </c>
      <c r="DC103" s="89">
        <v>8929.2999999999993</v>
      </c>
      <c r="DD103" s="89">
        <v>9786.9</v>
      </c>
      <c r="DE103" s="89">
        <v>10298.9</v>
      </c>
      <c r="DF103" s="89">
        <v>11098.3</v>
      </c>
      <c r="DG103" s="89">
        <v>8940.7999999999993</v>
      </c>
      <c r="DH103" s="87">
        <v>6595.3</v>
      </c>
      <c r="DI103" s="87">
        <v>6812.2</v>
      </c>
      <c r="DJ103" s="87">
        <v>7174.6</v>
      </c>
      <c r="DK103" s="87">
        <v>7941.1</v>
      </c>
      <c r="DL103" s="87">
        <v>11042.2</v>
      </c>
      <c r="DM103" s="87">
        <v>10394.700000000001</v>
      </c>
      <c r="DN103" s="87">
        <v>10420.299999999999</v>
      </c>
      <c r="DO103" s="87">
        <v>33535.5</v>
      </c>
      <c r="DP103" s="87">
        <v>14629.5</v>
      </c>
      <c r="DQ103" s="87">
        <v>10424.299999999999</v>
      </c>
      <c r="DR103" s="87">
        <v>8295.7000000000007</v>
      </c>
      <c r="DS103" s="87">
        <v>13095.5</v>
      </c>
      <c r="DT103" s="87">
        <v>20302.099999999999</v>
      </c>
      <c r="DU103" s="87">
        <v>13735.3</v>
      </c>
      <c r="DV103" s="87">
        <v>28320</v>
      </c>
      <c r="DW103" s="74">
        <v>16748.7</v>
      </c>
      <c r="DX103" s="74">
        <v>13496.2</v>
      </c>
      <c r="DY103" s="74">
        <v>14010.9</v>
      </c>
      <c r="DZ103" s="74">
        <v>12137.2</v>
      </c>
      <c r="EA103" s="74">
        <v>14667.4</v>
      </c>
      <c r="EB103" s="74">
        <v>16202.3</v>
      </c>
      <c r="EC103" s="74">
        <v>35765.046999999999</v>
      </c>
      <c r="ED103" s="74">
        <v>10956.736000000001</v>
      </c>
      <c r="EE103" s="74">
        <v>8070.8119999999999</v>
      </c>
      <c r="EF103" s="74">
        <v>8982.7790000000005</v>
      </c>
      <c r="EG103" s="74">
        <v>16930.175999999999</v>
      </c>
      <c r="EH103" s="74">
        <v>18598.03</v>
      </c>
      <c r="EI103" s="74">
        <v>16147.4</v>
      </c>
      <c r="EJ103" s="74">
        <v>21830.799999999999</v>
      </c>
      <c r="EK103" s="74">
        <v>9756.9290000000001</v>
      </c>
      <c r="EL103" s="74">
        <v>37367</v>
      </c>
      <c r="EM103" s="74">
        <v>11624.5</v>
      </c>
      <c r="EN103" s="74">
        <v>10036.700000000001</v>
      </c>
      <c r="EP103" s="348"/>
      <c r="EQ103" s="204" t="s">
        <v>373</v>
      </c>
      <c r="ER103" s="74">
        <v>23481.858</v>
      </c>
      <c r="ES103" s="74">
        <v>11459.764999999999</v>
      </c>
      <c r="ET103" s="74">
        <v>14538.808999999999</v>
      </c>
      <c r="EU103" s="74">
        <v>15027.862999999999</v>
      </c>
    </row>
    <row r="104" spans="69:151" s="128" customFormat="1" ht="12.95" customHeight="1" x14ac:dyDescent="0.2">
      <c r="BQ104" s="348"/>
      <c r="BR104" s="194"/>
      <c r="BS104" s="87"/>
      <c r="BT104" s="87"/>
      <c r="BU104" s="87"/>
      <c r="BV104" s="87"/>
      <c r="BW104" s="87"/>
      <c r="BX104" s="87"/>
      <c r="BY104" s="87"/>
      <c r="BZ104" s="87"/>
      <c r="CA104" s="89"/>
      <c r="CB104" s="89"/>
      <c r="CC104" s="89"/>
      <c r="CD104" s="89"/>
      <c r="CE104" s="89"/>
      <c r="CF104" s="89"/>
      <c r="CG104" s="89"/>
      <c r="CH104" s="89"/>
      <c r="CI104" s="89"/>
      <c r="CJ104" s="89"/>
      <c r="CK104" s="89"/>
      <c r="CL104" s="89"/>
      <c r="CM104" s="89"/>
      <c r="CN104" s="89"/>
      <c r="CO104" s="89"/>
      <c r="CP104" s="89"/>
      <c r="CQ104" s="89"/>
      <c r="CR104" s="89"/>
      <c r="CS104" s="89"/>
      <c r="CT104" s="89"/>
      <c r="CU104" s="89"/>
      <c r="CV104" s="89"/>
      <c r="CW104" s="89"/>
      <c r="CX104" s="182"/>
      <c r="CY104" s="182"/>
      <c r="CZ104" s="182"/>
      <c r="DA104" s="182"/>
      <c r="DB104" s="182"/>
      <c r="DC104" s="182"/>
      <c r="DD104" s="182"/>
      <c r="DE104" s="182"/>
      <c r="DF104" s="182"/>
      <c r="DG104" s="182"/>
      <c r="DH104" s="88"/>
      <c r="DI104" s="88"/>
      <c r="DJ104" s="88"/>
      <c r="DK104" s="88"/>
      <c r="DL104" s="88"/>
      <c r="DM104" s="88"/>
      <c r="DN104" s="87"/>
      <c r="DO104" s="87"/>
      <c r="DP104" s="87"/>
      <c r="DQ104" s="87"/>
      <c r="DR104" s="87"/>
      <c r="DS104" s="87"/>
      <c r="DT104" s="87"/>
      <c r="DU104" s="87"/>
      <c r="DV104" s="87"/>
      <c r="DW104" s="193"/>
      <c r="DX104" s="193"/>
      <c r="DY104" s="193"/>
      <c r="DZ104" s="193"/>
      <c r="EA104" s="193"/>
      <c r="EB104" s="193"/>
      <c r="EC104" s="193"/>
      <c r="ED104" s="193"/>
      <c r="EE104" s="193"/>
      <c r="EF104" s="193"/>
      <c r="EG104" s="193"/>
      <c r="EH104" s="193"/>
      <c r="EI104" s="193"/>
      <c r="EJ104" s="193"/>
      <c r="EK104" s="193"/>
      <c r="EL104" s="193"/>
      <c r="EM104" s="193"/>
      <c r="EN104" s="193"/>
      <c r="EP104" s="348"/>
      <c r="EQ104" s="194"/>
      <c r="ER104" s="193"/>
      <c r="ES104" s="193"/>
      <c r="ET104" s="193"/>
      <c r="EU104" s="193"/>
    </row>
    <row r="105" spans="69:151" s="128" customFormat="1" ht="12.95" customHeight="1" x14ac:dyDescent="0.15">
      <c r="BQ105" s="346">
        <v>4</v>
      </c>
      <c r="BR105" s="180" t="s">
        <v>399</v>
      </c>
      <c r="BS105" s="88">
        <v>4347</v>
      </c>
      <c r="BT105" s="88">
        <v>5075.1000000000004</v>
      </c>
      <c r="BU105" s="88">
        <v>5179.3999999999996</v>
      </c>
      <c r="BV105" s="88">
        <v>6569.5</v>
      </c>
      <c r="BW105" s="88">
        <v>7912.1</v>
      </c>
      <c r="BX105" s="88">
        <v>10085.1</v>
      </c>
      <c r="BY105" s="88">
        <v>9967.4</v>
      </c>
      <c r="BZ105" s="88">
        <v>10566.3</v>
      </c>
      <c r="CA105" s="182">
        <v>11511.3</v>
      </c>
      <c r="CB105" s="182">
        <v>13072.8</v>
      </c>
      <c r="CC105" s="182">
        <v>14197.9</v>
      </c>
      <c r="CD105" s="182">
        <v>14264.1</v>
      </c>
      <c r="CE105" s="182">
        <v>16793.2</v>
      </c>
      <c r="CF105" s="182">
        <v>18243.5</v>
      </c>
      <c r="CG105" s="182">
        <v>18082.599999999999</v>
      </c>
      <c r="CH105" s="182">
        <v>21164.3</v>
      </c>
      <c r="CI105" s="182">
        <v>21933.3</v>
      </c>
      <c r="CJ105" s="182">
        <v>24297</v>
      </c>
      <c r="CK105" s="182">
        <v>23322.7</v>
      </c>
      <c r="CL105" s="182">
        <v>27796.7</v>
      </c>
      <c r="CM105" s="182">
        <v>31337.8</v>
      </c>
      <c r="CN105" s="182">
        <v>30795.7</v>
      </c>
      <c r="CO105" s="182">
        <v>35282.1</v>
      </c>
      <c r="CP105" s="182">
        <v>40983.199999999997</v>
      </c>
      <c r="CQ105" s="182">
        <v>43396.800000000003</v>
      </c>
      <c r="CR105" s="182">
        <v>47713.7</v>
      </c>
      <c r="CS105" s="182">
        <v>52115.1</v>
      </c>
      <c r="CT105" s="182">
        <v>59297.3</v>
      </c>
      <c r="CU105" s="182">
        <v>55626.8</v>
      </c>
      <c r="CV105" s="182">
        <v>50173</v>
      </c>
      <c r="CW105" s="182">
        <v>70597.899999999994</v>
      </c>
      <c r="CX105" s="182">
        <v>76380.100000000006</v>
      </c>
      <c r="CY105" s="182">
        <v>79869.7</v>
      </c>
      <c r="CZ105" s="182">
        <v>81442.399999999994</v>
      </c>
      <c r="DA105" s="182">
        <v>87481.2</v>
      </c>
      <c r="DB105" s="182">
        <v>90319.7</v>
      </c>
      <c r="DC105" s="182">
        <v>97701.4</v>
      </c>
      <c r="DD105" s="182">
        <v>107740.6</v>
      </c>
      <c r="DE105" s="182">
        <v>120135.6</v>
      </c>
      <c r="DF105" s="182">
        <v>115062.9</v>
      </c>
      <c r="DG105" s="182">
        <v>120140.5</v>
      </c>
      <c r="DH105" s="88">
        <v>120520.5</v>
      </c>
      <c r="DI105" s="88">
        <v>126728.6</v>
      </c>
      <c r="DJ105" s="88">
        <v>137212.9</v>
      </c>
      <c r="DK105" s="88">
        <v>136607.6</v>
      </c>
      <c r="DL105" s="88">
        <v>193533.1</v>
      </c>
      <c r="DM105" s="88">
        <v>214223.2</v>
      </c>
      <c r="DN105" s="88">
        <v>270834.40000000002</v>
      </c>
      <c r="DO105" s="88">
        <v>280022.09999999998</v>
      </c>
      <c r="DP105" s="88">
        <v>273662.2</v>
      </c>
      <c r="DQ105" s="88">
        <v>260888</v>
      </c>
      <c r="DR105" s="88">
        <v>285480.90000000002</v>
      </c>
      <c r="DS105" s="88">
        <v>340040.8</v>
      </c>
      <c r="DT105" s="88">
        <v>392647.4</v>
      </c>
      <c r="DU105" s="88">
        <v>289457.59999999998</v>
      </c>
      <c r="DV105" s="88">
        <v>432808.5</v>
      </c>
      <c r="DW105" s="205">
        <v>429761.8</v>
      </c>
      <c r="DX105" s="205">
        <v>469556.5</v>
      </c>
      <c r="DY105" s="205">
        <v>480293.8</v>
      </c>
      <c r="DZ105" s="205">
        <v>478364.6</v>
      </c>
      <c r="EA105" s="205">
        <v>645616.69999999995</v>
      </c>
      <c r="EB105" s="205">
        <v>466433.3</v>
      </c>
      <c r="EC105" s="205">
        <v>551974.348</v>
      </c>
      <c r="ED105" s="205">
        <v>592808.37199999997</v>
      </c>
      <c r="EE105" s="205">
        <v>631164.88</v>
      </c>
      <c r="EF105" s="205">
        <v>705855.84600000002</v>
      </c>
      <c r="EG105" s="205">
        <v>698993.56299999997</v>
      </c>
      <c r="EH105" s="205">
        <v>716287.94</v>
      </c>
      <c r="EI105" s="205">
        <v>899593.8</v>
      </c>
      <c r="EJ105" s="205">
        <v>1038532</v>
      </c>
      <c r="EK105" s="205">
        <v>1294807.5</v>
      </c>
      <c r="EL105" s="205">
        <v>1133144.8</v>
      </c>
      <c r="EM105" s="205">
        <v>1231151.7</v>
      </c>
      <c r="EN105" s="205">
        <v>1212520</v>
      </c>
      <c r="EP105" s="346">
        <v>4</v>
      </c>
      <c r="EQ105" s="180" t="s">
        <v>2829</v>
      </c>
      <c r="ER105" s="205">
        <v>1263651.906</v>
      </c>
      <c r="ES105" s="205">
        <v>1245481.29</v>
      </c>
      <c r="ET105" s="205">
        <v>1261493.0419999999</v>
      </c>
      <c r="EU105" s="205">
        <v>1390877.7139999999</v>
      </c>
    </row>
    <row r="106" spans="69:151" s="128" customFormat="1" ht="12.95" customHeight="1" x14ac:dyDescent="0.2">
      <c r="BQ106" s="348"/>
      <c r="BR106" s="194"/>
      <c r="BS106" s="87"/>
      <c r="BT106" s="87"/>
      <c r="BU106" s="87"/>
      <c r="BV106" s="87"/>
      <c r="BW106" s="87"/>
      <c r="BX106" s="87"/>
      <c r="BY106" s="87"/>
      <c r="BZ106" s="87"/>
      <c r="CA106" s="89"/>
      <c r="CB106" s="89"/>
      <c r="CC106" s="89"/>
      <c r="CD106" s="89"/>
      <c r="CE106" s="89"/>
      <c r="CF106" s="89"/>
      <c r="CG106" s="89"/>
      <c r="CH106" s="89"/>
      <c r="CI106" s="89"/>
      <c r="CJ106" s="89"/>
      <c r="CK106" s="89"/>
      <c r="CL106" s="89"/>
      <c r="CM106" s="89"/>
      <c r="CN106" s="89"/>
      <c r="CO106" s="89"/>
      <c r="CP106" s="89"/>
      <c r="CQ106" s="89"/>
      <c r="CR106" s="89"/>
      <c r="CS106" s="89"/>
      <c r="CT106" s="182"/>
      <c r="CU106" s="182"/>
      <c r="CV106" s="89"/>
      <c r="CW106" s="89"/>
      <c r="CX106" s="89"/>
      <c r="CY106" s="89"/>
      <c r="CZ106" s="182"/>
      <c r="DA106" s="182"/>
      <c r="DB106" s="182"/>
      <c r="DC106" s="182"/>
      <c r="DD106" s="182"/>
      <c r="DE106" s="182"/>
      <c r="DF106" s="182"/>
      <c r="DG106" s="182"/>
      <c r="DH106" s="88"/>
      <c r="DI106" s="88"/>
      <c r="DJ106" s="88"/>
      <c r="DK106" s="88"/>
      <c r="DL106" s="88"/>
      <c r="DM106" s="88"/>
      <c r="DN106" s="87"/>
      <c r="DO106" s="87"/>
      <c r="DP106" s="87"/>
      <c r="DQ106" s="87"/>
      <c r="DR106" s="87"/>
      <c r="DS106" s="87"/>
      <c r="DT106" s="87"/>
      <c r="DU106" s="87"/>
      <c r="DV106" s="87"/>
      <c r="DW106" s="193"/>
      <c r="DX106" s="193"/>
      <c r="DY106" s="193"/>
      <c r="DZ106" s="193"/>
      <c r="EA106" s="193"/>
      <c r="EB106" s="193"/>
      <c r="EC106" s="193"/>
      <c r="ED106" s="193"/>
      <c r="EE106" s="193"/>
      <c r="EF106" s="193"/>
      <c r="EG106" s="193"/>
      <c r="EH106" s="193"/>
      <c r="EI106" s="193"/>
      <c r="EJ106" s="193"/>
      <c r="EK106" s="193"/>
      <c r="EL106" s="193"/>
      <c r="EM106" s="193"/>
      <c r="EN106" s="193"/>
      <c r="EP106" s="348"/>
      <c r="EQ106" s="192" t="s">
        <v>2814</v>
      </c>
      <c r="ER106" s="193">
        <v>520866.255</v>
      </c>
      <c r="ES106" s="193">
        <v>481785.90399999998</v>
      </c>
      <c r="ET106" s="193">
        <v>499961.52299999999</v>
      </c>
      <c r="EU106" s="193">
        <v>582160.26399999997</v>
      </c>
    </row>
    <row r="107" spans="69:151" s="128" customFormat="1" ht="12.95" customHeight="1" x14ac:dyDescent="0.15">
      <c r="BQ107" s="346">
        <v>5</v>
      </c>
      <c r="BR107" s="180" t="s">
        <v>400</v>
      </c>
      <c r="BS107" s="88">
        <v>10315.299999999999</v>
      </c>
      <c r="BT107" s="88">
        <v>11564.9</v>
      </c>
      <c r="BU107" s="88">
        <v>13367.5</v>
      </c>
      <c r="BV107" s="88">
        <v>14925.5</v>
      </c>
      <c r="BW107" s="88">
        <v>15858</v>
      </c>
      <c r="BX107" s="88">
        <v>16604.3</v>
      </c>
      <c r="BY107" s="88">
        <v>18689.900000000001</v>
      </c>
      <c r="BZ107" s="88">
        <v>23760.1</v>
      </c>
      <c r="CA107" s="182">
        <v>26667.9</v>
      </c>
      <c r="CB107" s="182">
        <v>28436</v>
      </c>
      <c r="CC107" s="182">
        <v>32892.5</v>
      </c>
      <c r="CD107" s="182">
        <v>33954.699999999997</v>
      </c>
      <c r="CE107" s="182">
        <v>37571.199999999997</v>
      </c>
      <c r="CF107" s="182">
        <v>38976.300000000003</v>
      </c>
      <c r="CG107" s="182">
        <v>47825.9</v>
      </c>
      <c r="CH107" s="182">
        <v>43079.9</v>
      </c>
      <c r="CI107" s="182">
        <v>49216.2</v>
      </c>
      <c r="CJ107" s="182">
        <v>54456.6</v>
      </c>
      <c r="CK107" s="182">
        <v>56022.2</v>
      </c>
      <c r="CL107" s="182">
        <v>62248.9</v>
      </c>
      <c r="CM107" s="182">
        <v>65587.3</v>
      </c>
      <c r="CN107" s="182">
        <v>74564.800000000003</v>
      </c>
      <c r="CO107" s="182">
        <v>71462.2</v>
      </c>
      <c r="CP107" s="182">
        <v>77475.3</v>
      </c>
      <c r="CQ107" s="182">
        <v>77716.5</v>
      </c>
      <c r="CR107" s="182">
        <v>94979.5</v>
      </c>
      <c r="CS107" s="182">
        <v>99038.2</v>
      </c>
      <c r="CT107" s="182">
        <v>108832.5</v>
      </c>
      <c r="CU107" s="182">
        <v>109784.5</v>
      </c>
      <c r="CV107" s="182">
        <v>124773.2</v>
      </c>
      <c r="CW107" s="182">
        <v>118091.4</v>
      </c>
      <c r="CX107" s="182">
        <v>132774.70000000001</v>
      </c>
      <c r="CY107" s="182">
        <v>134529.60000000001</v>
      </c>
      <c r="CZ107" s="182">
        <v>144403.20000000001</v>
      </c>
      <c r="DA107" s="182">
        <v>170008.6</v>
      </c>
      <c r="DB107" s="182">
        <v>176649.4</v>
      </c>
      <c r="DC107" s="182">
        <v>172235.4</v>
      </c>
      <c r="DD107" s="182">
        <v>182737.4</v>
      </c>
      <c r="DE107" s="182">
        <v>186951.5</v>
      </c>
      <c r="DF107" s="182">
        <v>207577.4</v>
      </c>
      <c r="DG107" s="182">
        <v>196847</v>
      </c>
      <c r="DH107" s="88">
        <v>205361.7</v>
      </c>
      <c r="DI107" s="88">
        <v>210113.1</v>
      </c>
      <c r="DJ107" s="88">
        <v>257045.7</v>
      </c>
      <c r="DK107" s="88">
        <v>275883.40000000002</v>
      </c>
      <c r="DL107" s="88">
        <v>311015.2</v>
      </c>
      <c r="DM107" s="88">
        <v>342818.3</v>
      </c>
      <c r="DN107" s="88">
        <v>463707.3</v>
      </c>
      <c r="DO107" s="88">
        <v>406423.4</v>
      </c>
      <c r="DP107" s="88">
        <v>469704.7</v>
      </c>
      <c r="DQ107" s="88">
        <v>460562</v>
      </c>
      <c r="DR107" s="88">
        <v>563782.1</v>
      </c>
      <c r="DS107" s="88">
        <v>621302.4</v>
      </c>
      <c r="DT107" s="88">
        <v>711833.5</v>
      </c>
      <c r="DU107" s="88">
        <v>759809.7</v>
      </c>
      <c r="DV107" s="88">
        <v>508890.9</v>
      </c>
      <c r="DW107" s="205">
        <v>494262.1</v>
      </c>
      <c r="DX107" s="205">
        <v>475202.7</v>
      </c>
      <c r="DY107" s="205">
        <v>491359.7</v>
      </c>
      <c r="DZ107" s="205">
        <v>530187.5</v>
      </c>
      <c r="EA107" s="205">
        <v>523695.6</v>
      </c>
      <c r="EB107" s="205">
        <v>505515.9</v>
      </c>
      <c r="EC107" s="205">
        <v>526846.09</v>
      </c>
      <c r="ED107" s="205">
        <v>577306.22400000005</v>
      </c>
      <c r="EE107" s="205">
        <v>567428.174</v>
      </c>
      <c r="EF107" s="205">
        <v>530633.32200000004</v>
      </c>
      <c r="EG107" s="205">
        <v>617664.30099999998</v>
      </c>
      <c r="EH107" s="205">
        <v>655310.59499999997</v>
      </c>
      <c r="EI107" s="205">
        <v>626710.6</v>
      </c>
      <c r="EJ107" s="205">
        <v>741137.4</v>
      </c>
      <c r="EK107" s="205">
        <v>681507.5</v>
      </c>
      <c r="EL107" s="205">
        <v>793048.3</v>
      </c>
      <c r="EM107" s="205">
        <v>808118.7</v>
      </c>
      <c r="EN107" s="205">
        <v>984843</v>
      </c>
      <c r="EP107" s="346"/>
      <c r="EQ107" s="192" t="s">
        <v>2815</v>
      </c>
      <c r="ER107" s="193">
        <v>27179.718000000001</v>
      </c>
      <c r="ES107" s="193">
        <v>15401.799000000001</v>
      </c>
      <c r="ET107" s="193">
        <v>12636.4</v>
      </c>
      <c r="EU107" s="193">
        <v>10664.68</v>
      </c>
    </row>
    <row r="108" spans="69:151" s="128" customFormat="1" ht="12.95" customHeight="1" x14ac:dyDescent="0.2">
      <c r="BQ108" s="348"/>
      <c r="BR108" s="192" t="s">
        <v>401</v>
      </c>
      <c r="BS108" s="87">
        <v>6328.6</v>
      </c>
      <c r="BT108" s="87">
        <v>6800</v>
      </c>
      <c r="BU108" s="87">
        <v>8176.9</v>
      </c>
      <c r="BV108" s="87">
        <v>8733</v>
      </c>
      <c r="BW108" s="87">
        <v>9689.1</v>
      </c>
      <c r="BX108" s="87">
        <v>8678.2000000000007</v>
      </c>
      <c r="BY108" s="87">
        <v>10264.1</v>
      </c>
      <c r="BZ108" s="87">
        <v>14062.7</v>
      </c>
      <c r="CA108" s="89">
        <v>15807.1</v>
      </c>
      <c r="CB108" s="89">
        <v>17753.2</v>
      </c>
      <c r="CC108" s="89">
        <v>20862</v>
      </c>
      <c r="CD108" s="89">
        <v>21702.9</v>
      </c>
      <c r="CE108" s="89">
        <v>25306.5</v>
      </c>
      <c r="CF108" s="89">
        <v>24953.8</v>
      </c>
      <c r="CG108" s="89">
        <v>34517.199999999997</v>
      </c>
      <c r="CH108" s="89">
        <v>27581</v>
      </c>
      <c r="CI108" s="89">
        <v>32124.5</v>
      </c>
      <c r="CJ108" s="89">
        <v>36663.5</v>
      </c>
      <c r="CK108" s="89">
        <v>38001.699999999997</v>
      </c>
      <c r="CL108" s="89">
        <v>41909.800000000003</v>
      </c>
      <c r="CM108" s="89">
        <v>43504.800000000003</v>
      </c>
      <c r="CN108" s="89">
        <v>49301.7</v>
      </c>
      <c r="CO108" s="89">
        <v>47345.4</v>
      </c>
      <c r="CP108" s="89">
        <v>48449.9</v>
      </c>
      <c r="CQ108" s="89">
        <v>45870.2</v>
      </c>
      <c r="CR108" s="89">
        <v>57612.5</v>
      </c>
      <c r="CS108" s="89">
        <v>55280.2</v>
      </c>
      <c r="CT108" s="89">
        <v>63815.7</v>
      </c>
      <c r="CU108" s="89">
        <v>63333.9</v>
      </c>
      <c r="CV108" s="89">
        <v>68792.2</v>
      </c>
      <c r="CW108" s="89">
        <v>62586.1</v>
      </c>
      <c r="CX108" s="89">
        <v>78882.2</v>
      </c>
      <c r="CY108" s="89">
        <v>83641.3</v>
      </c>
      <c r="CZ108" s="89">
        <v>94591.1</v>
      </c>
      <c r="DA108" s="89">
        <v>97506.6</v>
      </c>
      <c r="DB108" s="89">
        <v>102173.5</v>
      </c>
      <c r="DC108" s="89">
        <v>99091.7</v>
      </c>
      <c r="DD108" s="89">
        <v>107164.8</v>
      </c>
      <c r="DE108" s="89">
        <v>104655.7</v>
      </c>
      <c r="DF108" s="89">
        <v>115492</v>
      </c>
      <c r="DG108" s="89">
        <v>113710.3</v>
      </c>
      <c r="DH108" s="87">
        <v>116575.4</v>
      </c>
      <c r="DI108" s="87">
        <v>118558.39999999999</v>
      </c>
      <c r="DJ108" s="87">
        <v>133787.9</v>
      </c>
      <c r="DK108" s="87">
        <v>132460.20000000001</v>
      </c>
      <c r="DL108" s="87">
        <v>137628.1</v>
      </c>
      <c r="DM108" s="87">
        <v>144098.29999999999</v>
      </c>
      <c r="DN108" s="87">
        <v>201835.4</v>
      </c>
      <c r="DO108" s="87">
        <v>153666.5</v>
      </c>
      <c r="DP108" s="87">
        <v>182497.4</v>
      </c>
      <c r="DQ108" s="87">
        <v>153111</v>
      </c>
      <c r="DR108" s="87">
        <v>167265.9</v>
      </c>
      <c r="DS108" s="87">
        <v>218026.5</v>
      </c>
      <c r="DT108" s="87">
        <v>201178.9</v>
      </c>
      <c r="DU108" s="87">
        <v>265377.8</v>
      </c>
      <c r="DV108" s="87">
        <v>173460.3</v>
      </c>
      <c r="DW108" s="193">
        <v>199958.2</v>
      </c>
      <c r="DX108" s="193">
        <v>180720.4</v>
      </c>
      <c r="DY108" s="193">
        <v>198256.9</v>
      </c>
      <c r="DZ108" s="193">
        <v>204846.9</v>
      </c>
      <c r="EA108" s="193">
        <v>182790.5</v>
      </c>
      <c r="EB108" s="193">
        <v>184577.8</v>
      </c>
      <c r="EC108" s="193">
        <v>225719.171</v>
      </c>
      <c r="ED108" s="193">
        <v>222429.58</v>
      </c>
      <c r="EE108" s="193">
        <v>194563.29300000001</v>
      </c>
      <c r="EF108" s="193">
        <v>224293.15700000001</v>
      </c>
      <c r="EG108" s="193">
        <v>262623.511</v>
      </c>
      <c r="EH108" s="193">
        <v>213570.36799999999</v>
      </c>
      <c r="EI108" s="193">
        <v>221217.9</v>
      </c>
      <c r="EJ108" s="193">
        <v>253339.6</v>
      </c>
      <c r="EK108" s="193">
        <v>290452.09999999998</v>
      </c>
      <c r="EL108" s="193">
        <v>330411</v>
      </c>
      <c r="EM108" s="193">
        <v>329039.09999999998</v>
      </c>
      <c r="EN108" s="193">
        <v>361504.7</v>
      </c>
      <c r="EP108" s="348"/>
      <c r="EQ108" s="192" t="s">
        <v>2816</v>
      </c>
      <c r="ER108" s="193">
        <v>50083.432000000001</v>
      </c>
      <c r="ES108" s="193">
        <v>55202.55</v>
      </c>
      <c r="ET108" s="193">
        <v>52837.002999999997</v>
      </c>
      <c r="EU108" s="193">
        <v>55663.216</v>
      </c>
    </row>
    <row r="109" spans="69:151" s="128" customFormat="1" ht="12.95" customHeight="1" x14ac:dyDescent="0.2">
      <c r="BQ109" s="348"/>
      <c r="BR109" s="192" t="s">
        <v>402</v>
      </c>
      <c r="BS109" s="87">
        <v>3986.7</v>
      </c>
      <c r="BT109" s="87">
        <v>4764.8999999999996</v>
      </c>
      <c r="BU109" s="87">
        <v>5190.6000000000004</v>
      </c>
      <c r="BV109" s="87">
        <v>6192.5</v>
      </c>
      <c r="BW109" s="87">
        <v>6168.9</v>
      </c>
      <c r="BX109" s="87">
        <v>7926.1</v>
      </c>
      <c r="BY109" s="87">
        <v>8425.7999999999993</v>
      </c>
      <c r="BZ109" s="87">
        <v>9697.4</v>
      </c>
      <c r="CA109" s="89">
        <v>10860.7</v>
      </c>
      <c r="CB109" s="89">
        <v>10682.7</v>
      </c>
      <c r="CC109" s="89">
        <v>12030.5</v>
      </c>
      <c r="CD109" s="89">
        <v>12251.9</v>
      </c>
      <c r="CE109" s="89">
        <v>12264.7</v>
      </c>
      <c r="CF109" s="89">
        <v>14022.5</v>
      </c>
      <c r="CG109" s="89">
        <v>13308.7</v>
      </c>
      <c r="CH109" s="89">
        <v>15498.9</v>
      </c>
      <c r="CI109" s="89">
        <v>17091.7</v>
      </c>
      <c r="CJ109" s="89">
        <v>17793.099999999999</v>
      </c>
      <c r="CK109" s="89">
        <v>18020.5</v>
      </c>
      <c r="CL109" s="89">
        <v>20339.099999999999</v>
      </c>
      <c r="CM109" s="89">
        <v>22082.5</v>
      </c>
      <c r="CN109" s="89">
        <v>25263.1</v>
      </c>
      <c r="CO109" s="89">
        <v>24116.799999999999</v>
      </c>
      <c r="CP109" s="89">
        <v>29025.4</v>
      </c>
      <c r="CQ109" s="89">
        <v>31846.3</v>
      </c>
      <c r="CR109" s="89">
        <v>37366.9</v>
      </c>
      <c r="CS109" s="89">
        <v>43758</v>
      </c>
      <c r="CT109" s="89">
        <v>45016.800000000003</v>
      </c>
      <c r="CU109" s="89">
        <v>46450.6</v>
      </c>
      <c r="CV109" s="89">
        <v>55981</v>
      </c>
      <c r="CW109" s="89">
        <v>55505.3</v>
      </c>
      <c r="CX109" s="89">
        <v>53892.4</v>
      </c>
      <c r="CY109" s="89">
        <v>50888.3</v>
      </c>
      <c r="CZ109" s="89">
        <v>49812.1</v>
      </c>
      <c r="DA109" s="89">
        <v>72502</v>
      </c>
      <c r="DB109" s="89">
        <v>74475.899999999994</v>
      </c>
      <c r="DC109" s="89">
        <v>73143.7</v>
      </c>
      <c r="DD109" s="89">
        <v>75572.600000000006</v>
      </c>
      <c r="DE109" s="89">
        <v>82295.8</v>
      </c>
      <c r="DF109" s="89">
        <v>92085.3</v>
      </c>
      <c r="DG109" s="89">
        <v>83136.7</v>
      </c>
      <c r="DH109" s="87">
        <v>88786.3</v>
      </c>
      <c r="DI109" s="87">
        <v>91554.7</v>
      </c>
      <c r="DJ109" s="87">
        <v>123257.8</v>
      </c>
      <c r="DK109" s="87">
        <v>143423.20000000001</v>
      </c>
      <c r="DL109" s="87">
        <v>173387.1</v>
      </c>
      <c r="DM109" s="87">
        <v>198720</v>
      </c>
      <c r="DN109" s="87">
        <v>261871.8</v>
      </c>
      <c r="DO109" s="87">
        <v>252756.8</v>
      </c>
      <c r="DP109" s="87">
        <v>287207.40000000002</v>
      </c>
      <c r="DQ109" s="87">
        <v>307451</v>
      </c>
      <c r="DR109" s="87">
        <v>396516.2</v>
      </c>
      <c r="DS109" s="87">
        <v>403275.9</v>
      </c>
      <c r="DT109" s="87">
        <v>510654.6</v>
      </c>
      <c r="DU109" s="87">
        <v>494432</v>
      </c>
      <c r="DV109" s="87">
        <v>335430.59999999998</v>
      </c>
      <c r="DW109" s="193">
        <v>294303.90000000002</v>
      </c>
      <c r="DX109" s="193">
        <v>294482.3</v>
      </c>
      <c r="DY109" s="193">
        <v>293102.8</v>
      </c>
      <c r="DZ109" s="193">
        <v>325340.59999999998</v>
      </c>
      <c r="EA109" s="193">
        <v>340905.1</v>
      </c>
      <c r="EB109" s="193">
        <v>320938.09999999998</v>
      </c>
      <c r="EC109" s="193">
        <v>301126.91899999999</v>
      </c>
      <c r="ED109" s="193">
        <v>354876.64399999997</v>
      </c>
      <c r="EE109" s="193">
        <v>372864.88099999999</v>
      </c>
      <c r="EF109" s="193">
        <v>306340.16499999998</v>
      </c>
      <c r="EG109" s="193">
        <v>355040.79</v>
      </c>
      <c r="EH109" s="193">
        <v>441740.22700000001</v>
      </c>
      <c r="EI109" s="193">
        <v>405492.7</v>
      </c>
      <c r="EJ109" s="193">
        <v>487797.8</v>
      </c>
      <c r="EK109" s="193">
        <v>391055.4</v>
      </c>
      <c r="EL109" s="193">
        <v>462637.4</v>
      </c>
      <c r="EM109" s="193">
        <v>479079.6</v>
      </c>
      <c r="EN109" s="193">
        <v>623338.30000000005</v>
      </c>
      <c r="EP109" s="348"/>
      <c r="EQ109" s="192" t="s">
        <v>2817</v>
      </c>
      <c r="ER109" s="193">
        <v>665522.50100000005</v>
      </c>
      <c r="ES109" s="193">
        <v>693091.03700000001</v>
      </c>
      <c r="ET109" s="193">
        <v>696058.11600000004</v>
      </c>
      <c r="EU109" s="193">
        <v>742389.554</v>
      </c>
    </row>
    <row r="110" spans="69:151" s="128" customFormat="1" ht="12.95" customHeight="1" x14ac:dyDescent="0.2">
      <c r="BQ110" s="348"/>
      <c r="BR110" s="204" t="s">
        <v>403</v>
      </c>
      <c r="BS110" s="87">
        <v>2561.3000000000002</v>
      </c>
      <c r="BT110" s="87">
        <v>2995.7</v>
      </c>
      <c r="BU110" s="87">
        <v>3362.2</v>
      </c>
      <c r="BV110" s="87">
        <v>3841.8</v>
      </c>
      <c r="BW110" s="87">
        <v>4317</v>
      </c>
      <c r="BX110" s="87">
        <v>5138</v>
      </c>
      <c r="BY110" s="87">
        <v>5480</v>
      </c>
      <c r="BZ110" s="87">
        <v>6253</v>
      </c>
      <c r="CA110" s="89">
        <v>7759.7</v>
      </c>
      <c r="CB110" s="89">
        <v>7239.2</v>
      </c>
      <c r="CC110" s="89">
        <v>8010.5</v>
      </c>
      <c r="CD110" s="89">
        <v>7738.9</v>
      </c>
      <c r="CE110" s="89">
        <v>8806.6</v>
      </c>
      <c r="CF110" s="89">
        <v>8841.5</v>
      </c>
      <c r="CG110" s="89">
        <v>8897</v>
      </c>
      <c r="CH110" s="89">
        <v>9772.4</v>
      </c>
      <c r="CI110" s="89">
        <v>11599.4</v>
      </c>
      <c r="CJ110" s="89">
        <v>11218.9</v>
      </c>
      <c r="CK110" s="89">
        <v>12733.8</v>
      </c>
      <c r="CL110" s="89">
        <v>12824.2</v>
      </c>
      <c r="CM110" s="89">
        <v>14986.4</v>
      </c>
      <c r="CN110" s="89">
        <v>18111.599999999999</v>
      </c>
      <c r="CO110" s="89">
        <v>18311</v>
      </c>
      <c r="CP110" s="89">
        <v>20146.2</v>
      </c>
      <c r="CQ110" s="89">
        <v>21499.5</v>
      </c>
      <c r="CR110" s="89">
        <v>24754.6</v>
      </c>
      <c r="CS110" s="89">
        <v>29455.599999999999</v>
      </c>
      <c r="CT110" s="89">
        <v>29110.6</v>
      </c>
      <c r="CU110" s="89">
        <v>31280</v>
      </c>
      <c r="CV110" s="89">
        <v>38270.400000000001</v>
      </c>
      <c r="CW110" s="89">
        <v>36905.4</v>
      </c>
      <c r="CX110" s="89">
        <v>35721.599999999999</v>
      </c>
      <c r="CY110" s="89">
        <v>29745.8</v>
      </c>
      <c r="CZ110" s="89">
        <v>31148.799999999999</v>
      </c>
      <c r="DA110" s="89">
        <v>45945.5</v>
      </c>
      <c r="DB110" s="89">
        <v>47832.6</v>
      </c>
      <c r="DC110" s="89">
        <v>46603.199999999997</v>
      </c>
      <c r="DD110" s="89">
        <v>49635.1</v>
      </c>
      <c r="DE110" s="89">
        <v>50572.3</v>
      </c>
      <c r="DF110" s="89">
        <v>51060.7</v>
      </c>
      <c r="DG110" s="89">
        <v>54334.400000000001</v>
      </c>
      <c r="DH110" s="87">
        <v>57972.9</v>
      </c>
      <c r="DI110" s="87">
        <v>59270.2</v>
      </c>
      <c r="DJ110" s="87">
        <v>70931.100000000006</v>
      </c>
      <c r="DK110" s="87">
        <v>88955</v>
      </c>
      <c r="DL110" s="87">
        <v>104682.3</v>
      </c>
      <c r="DM110" s="87">
        <v>116688.5</v>
      </c>
      <c r="DN110" s="87">
        <v>166639.29999999999</v>
      </c>
      <c r="DO110" s="87">
        <v>160863.20000000001</v>
      </c>
      <c r="DP110" s="87">
        <v>174694.5</v>
      </c>
      <c r="DQ110" s="87">
        <v>181976.5</v>
      </c>
      <c r="DR110" s="87">
        <v>182700.3</v>
      </c>
      <c r="DS110" s="87">
        <v>220475.7</v>
      </c>
      <c r="DT110" s="87">
        <v>297516.3</v>
      </c>
      <c r="DU110" s="87">
        <v>275530.8</v>
      </c>
      <c r="DV110" s="87">
        <v>149332</v>
      </c>
      <c r="DW110" s="193">
        <v>152070.5</v>
      </c>
      <c r="DX110" s="193">
        <v>157850.5</v>
      </c>
      <c r="DY110" s="193">
        <v>118950.1</v>
      </c>
      <c r="DZ110" s="193">
        <v>150577.1</v>
      </c>
      <c r="EA110" s="193">
        <v>162994</v>
      </c>
      <c r="EB110" s="193">
        <v>142674.1</v>
      </c>
      <c r="EC110" s="193">
        <v>114150.344</v>
      </c>
      <c r="ED110" s="193">
        <v>177084.67</v>
      </c>
      <c r="EE110" s="193">
        <v>116618.041</v>
      </c>
      <c r="EF110" s="193">
        <v>74819.732999999993</v>
      </c>
      <c r="EG110" s="193">
        <v>113977.87699999999</v>
      </c>
      <c r="EH110" s="193">
        <v>163026.74799999999</v>
      </c>
      <c r="EI110" s="193">
        <v>171792.6</v>
      </c>
      <c r="EJ110" s="193">
        <v>163653.6</v>
      </c>
      <c r="EK110" s="193">
        <v>106271.6</v>
      </c>
      <c r="EL110" s="193">
        <v>156734.9</v>
      </c>
      <c r="EM110" s="193">
        <v>161911.70000000001</v>
      </c>
      <c r="EN110" s="193">
        <v>214846.1</v>
      </c>
      <c r="EP110" s="346">
        <v>5</v>
      </c>
      <c r="EQ110" s="180" t="s">
        <v>400</v>
      </c>
      <c r="ER110" s="205">
        <v>1059480.0689999999</v>
      </c>
      <c r="ES110" s="205">
        <v>1161246.51</v>
      </c>
      <c r="ET110" s="205">
        <v>1171043.169</v>
      </c>
      <c r="EU110" s="205">
        <v>1287256.956</v>
      </c>
    </row>
    <row r="111" spans="69:151" s="128" customFormat="1" ht="12.95" customHeight="1" x14ac:dyDescent="0.2">
      <c r="BQ111" s="348"/>
      <c r="BR111" s="204" t="s">
        <v>404</v>
      </c>
      <c r="BS111" s="87">
        <v>1425.4</v>
      </c>
      <c r="BT111" s="87">
        <v>1769.2</v>
      </c>
      <c r="BU111" s="87">
        <v>1828.4</v>
      </c>
      <c r="BV111" s="87">
        <v>2350.6999999999998</v>
      </c>
      <c r="BW111" s="87">
        <v>1851.9</v>
      </c>
      <c r="BX111" s="87">
        <v>2788.1</v>
      </c>
      <c r="BY111" s="87">
        <v>2945.8</v>
      </c>
      <c r="BZ111" s="87">
        <v>3444.4</v>
      </c>
      <c r="CA111" s="89">
        <v>3101</v>
      </c>
      <c r="CB111" s="89">
        <v>3443.5</v>
      </c>
      <c r="CC111" s="89">
        <v>4019.9</v>
      </c>
      <c r="CD111" s="89">
        <v>4513</v>
      </c>
      <c r="CE111" s="89">
        <v>3458</v>
      </c>
      <c r="CF111" s="89">
        <v>5181</v>
      </c>
      <c r="CG111" s="89">
        <v>4411.7</v>
      </c>
      <c r="CH111" s="89">
        <v>5726.5</v>
      </c>
      <c r="CI111" s="89">
        <v>5492.3</v>
      </c>
      <c r="CJ111" s="89">
        <v>6574.2</v>
      </c>
      <c r="CK111" s="89">
        <v>5286.1</v>
      </c>
      <c r="CL111" s="89">
        <v>7514.9</v>
      </c>
      <c r="CM111" s="89">
        <v>7096.1</v>
      </c>
      <c r="CN111" s="89">
        <v>7151.5</v>
      </c>
      <c r="CO111" s="89">
        <v>5805.8</v>
      </c>
      <c r="CP111" s="89">
        <v>8879.2000000000007</v>
      </c>
      <c r="CQ111" s="89">
        <v>10346.700000000001</v>
      </c>
      <c r="CR111" s="89">
        <v>12612.3</v>
      </c>
      <c r="CS111" s="89">
        <v>14302.4</v>
      </c>
      <c r="CT111" s="89">
        <v>15906.1</v>
      </c>
      <c r="CU111" s="89">
        <v>15170.5</v>
      </c>
      <c r="CV111" s="89">
        <v>17710.599999999999</v>
      </c>
      <c r="CW111" s="89">
        <v>18599.900000000001</v>
      </c>
      <c r="CX111" s="89">
        <v>18170.8</v>
      </c>
      <c r="CY111" s="89">
        <v>21142.6</v>
      </c>
      <c r="CZ111" s="89">
        <v>18663.3</v>
      </c>
      <c r="DA111" s="89">
        <v>26556.400000000001</v>
      </c>
      <c r="DB111" s="89">
        <v>26643.3</v>
      </c>
      <c r="DC111" s="89">
        <v>26540.5</v>
      </c>
      <c r="DD111" s="89">
        <v>25937.599999999999</v>
      </c>
      <c r="DE111" s="89">
        <v>31723.5</v>
      </c>
      <c r="DF111" s="89">
        <v>41024.6</v>
      </c>
      <c r="DG111" s="89">
        <v>28802.3</v>
      </c>
      <c r="DH111" s="87">
        <v>30813.3</v>
      </c>
      <c r="DI111" s="87">
        <v>32284.5</v>
      </c>
      <c r="DJ111" s="87">
        <v>52326.8</v>
      </c>
      <c r="DK111" s="87">
        <v>54468.2</v>
      </c>
      <c r="DL111" s="87">
        <v>68704.800000000003</v>
      </c>
      <c r="DM111" s="87">
        <v>82031.5</v>
      </c>
      <c r="DN111" s="87">
        <v>95232.6</v>
      </c>
      <c r="DO111" s="87">
        <v>91893.6</v>
      </c>
      <c r="DP111" s="87">
        <v>112512.9</v>
      </c>
      <c r="DQ111" s="87">
        <v>125474.5</v>
      </c>
      <c r="DR111" s="87">
        <v>213815.9</v>
      </c>
      <c r="DS111" s="87">
        <v>182800.2</v>
      </c>
      <c r="DT111" s="87">
        <v>213138.4</v>
      </c>
      <c r="DU111" s="87">
        <v>218901.2</v>
      </c>
      <c r="DV111" s="87">
        <v>186098.6</v>
      </c>
      <c r="DW111" s="193">
        <v>142233.4</v>
      </c>
      <c r="DX111" s="193">
        <v>136631.79999999999</v>
      </c>
      <c r="DY111" s="193">
        <v>174152.6</v>
      </c>
      <c r="DZ111" s="193">
        <v>174763.5</v>
      </c>
      <c r="EA111" s="193">
        <v>177911.1</v>
      </c>
      <c r="EB111" s="193">
        <v>178264</v>
      </c>
      <c r="EC111" s="193">
        <v>186976.57500000001</v>
      </c>
      <c r="ED111" s="193">
        <v>177791.97399999999</v>
      </c>
      <c r="EE111" s="193">
        <v>256246.84</v>
      </c>
      <c r="EF111" s="193">
        <v>231520.432</v>
      </c>
      <c r="EG111" s="193">
        <v>241062.913</v>
      </c>
      <c r="EH111" s="193">
        <v>278713.47899999999</v>
      </c>
      <c r="EI111" s="193">
        <v>233700</v>
      </c>
      <c r="EJ111" s="193">
        <v>324144.2</v>
      </c>
      <c r="EK111" s="193">
        <v>284783.8</v>
      </c>
      <c r="EL111" s="193">
        <v>305902.40000000002</v>
      </c>
      <c r="EM111" s="193">
        <v>317167.90000000002</v>
      </c>
      <c r="EN111" s="193">
        <v>408492.2</v>
      </c>
      <c r="EP111" s="348"/>
      <c r="EQ111" s="192" t="s">
        <v>2818</v>
      </c>
      <c r="ER111" s="193">
        <v>532556.33400000003</v>
      </c>
      <c r="ES111" s="193">
        <v>593053.93599999999</v>
      </c>
      <c r="ET111" s="193">
        <v>564331.29700000002</v>
      </c>
      <c r="EU111" s="193">
        <v>533701.58200000005</v>
      </c>
    </row>
    <row r="112" spans="69:151" s="128" customFormat="1" ht="12.95" customHeight="1" x14ac:dyDescent="0.2">
      <c r="BQ112" s="346"/>
      <c r="BR112" s="180"/>
      <c r="BS112" s="88"/>
      <c r="BT112" s="88"/>
      <c r="BU112" s="88"/>
      <c r="BV112" s="88"/>
      <c r="BW112" s="88"/>
      <c r="BX112" s="88"/>
      <c r="BY112" s="88"/>
      <c r="BZ112" s="88"/>
      <c r="CA112" s="182"/>
      <c r="CB112" s="182"/>
      <c r="CC112" s="182"/>
      <c r="CD112" s="182"/>
      <c r="CE112" s="182"/>
      <c r="CF112" s="182"/>
      <c r="CG112" s="182"/>
      <c r="CH112" s="182"/>
      <c r="CI112" s="182"/>
      <c r="CJ112" s="182"/>
      <c r="CK112" s="182"/>
      <c r="CL112" s="182"/>
      <c r="CM112" s="182"/>
      <c r="CN112" s="182"/>
      <c r="CO112" s="182"/>
      <c r="CP112" s="182"/>
      <c r="CQ112" s="182"/>
      <c r="CR112" s="182"/>
      <c r="CS112" s="182"/>
      <c r="CT112" s="89"/>
      <c r="CU112" s="89"/>
      <c r="CV112" s="89"/>
      <c r="CW112" s="89"/>
      <c r="CX112" s="89"/>
      <c r="CY112" s="89"/>
      <c r="CZ112" s="182"/>
      <c r="DA112" s="182"/>
      <c r="DB112" s="182"/>
      <c r="DC112" s="182"/>
      <c r="DD112" s="182"/>
      <c r="DE112" s="182"/>
      <c r="DF112" s="182"/>
      <c r="DG112" s="182"/>
      <c r="DH112" s="88"/>
      <c r="DI112" s="88"/>
      <c r="DJ112" s="88"/>
      <c r="DK112" s="88"/>
      <c r="DL112" s="88"/>
      <c r="DM112" s="87"/>
      <c r="DN112" s="87"/>
      <c r="DO112" s="87"/>
      <c r="DP112" s="87"/>
      <c r="DQ112" s="87"/>
      <c r="DR112" s="87"/>
      <c r="DS112" s="87"/>
      <c r="DT112" s="87"/>
      <c r="DU112" s="87"/>
      <c r="DV112" s="87"/>
      <c r="DW112" s="193"/>
      <c r="DX112" s="193"/>
      <c r="DY112" s="193"/>
      <c r="DZ112" s="193"/>
      <c r="EA112" s="193"/>
      <c r="EB112" s="193"/>
      <c r="EC112" s="193"/>
      <c r="ED112" s="193"/>
      <c r="EE112" s="193"/>
      <c r="EF112" s="193"/>
      <c r="EG112" s="193"/>
      <c r="EH112" s="193"/>
      <c r="EI112" s="193"/>
      <c r="EJ112" s="193"/>
      <c r="EK112" s="193"/>
      <c r="EL112" s="193"/>
      <c r="EM112" s="193"/>
      <c r="EN112" s="193"/>
      <c r="EP112" s="346"/>
      <c r="EQ112" s="192" t="s">
        <v>2819</v>
      </c>
      <c r="ER112" s="193">
        <v>526923.73499999999</v>
      </c>
      <c r="ES112" s="193">
        <v>568192.57400000002</v>
      </c>
      <c r="ET112" s="193">
        <v>606711.87199999997</v>
      </c>
      <c r="EU112" s="193">
        <v>753555.37399999995</v>
      </c>
    </row>
    <row r="113" spans="57:151" s="128" customFormat="1" ht="12.95" customHeight="1" x14ac:dyDescent="0.15">
      <c r="BQ113" s="346">
        <v>6</v>
      </c>
      <c r="BR113" s="181" t="s">
        <v>405</v>
      </c>
      <c r="BS113" s="88">
        <v>1143.8</v>
      </c>
      <c r="BT113" s="88">
        <v>1295.5</v>
      </c>
      <c r="BU113" s="88">
        <v>1235.8</v>
      </c>
      <c r="BV113" s="88">
        <v>1952</v>
      </c>
      <c r="BW113" s="88">
        <v>2026.6</v>
      </c>
      <c r="BX113" s="88">
        <v>1806.5</v>
      </c>
      <c r="BY113" s="88">
        <v>1994.7</v>
      </c>
      <c r="BZ113" s="88">
        <v>2627.6</v>
      </c>
      <c r="CA113" s="182">
        <v>3982.3</v>
      </c>
      <c r="CB113" s="182">
        <v>4169.5</v>
      </c>
      <c r="CC113" s="182">
        <v>4406.7</v>
      </c>
      <c r="CD113" s="182">
        <v>4149.1000000000004</v>
      </c>
      <c r="CE113" s="182">
        <v>3928.8</v>
      </c>
      <c r="CF113" s="182">
        <v>5364.2</v>
      </c>
      <c r="CG113" s="182">
        <v>5282.2</v>
      </c>
      <c r="CH113" s="182">
        <v>6929</v>
      </c>
      <c r="CI113" s="182">
        <v>5293.1</v>
      </c>
      <c r="CJ113" s="182">
        <v>7954.6</v>
      </c>
      <c r="CK113" s="182">
        <v>6594.8</v>
      </c>
      <c r="CL113" s="182">
        <v>9100.4</v>
      </c>
      <c r="CM113" s="182">
        <v>11838.7</v>
      </c>
      <c r="CN113" s="182">
        <v>11751.9</v>
      </c>
      <c r="CO113" s="182">
        <v>14712.4</v>
      </c>
      <c r="CP113" s="182">
        <v>17317.3</v>
      </c>
      <c r="CQ113" s="182">
        <v>17842.2</v>
      </c>
      <c r="CR113" s="182">
        <v>20968.099999999999</v>
      </c>
      <c r="CS113" s="182">
        <v>24351.4</v>
      </c>
      <c r="CT113" s="182">
        <v>25838</v>
      </c>
      <c r="CU113" s="182">
        <v>27739.9</v>
      </c>
      <c r="CV113" s="182">
        <v>36042.400000000001</v>
      </c>
      <c r="CW113" s="182">
        <v>44112.4</v>
      </c>
      <c r="CX113" s="182">
        <v>51622.1</v>
      </c>
      <c r="CY113" s="182">
        <v>52997.3</v>
      </c>
      <c r="CZ113" s="182">
        <v>50597.3</v>
      </c>
      <c r="DA113" s="182">
        <v>47246.5</v>
      </c>
      <c r="DB113" s="182">
        <v>44833.3</v>
      </c>
      <c r="DC113" s="182">
        <v>45121.3</v>
      </c>
      <c r="DD113" s="182">
        <v>43165.7</v>
      </c>
      <c r="DE113" s="182">
        <v>38808.6</v>
      </c>
      <c r="DF113" s="182">
        <v>35133.199999999997</v>
      </c>
      <c r="DG113" s="182">
        <v>32307.599999999999</v>
      </c>
      <c r="DH113" s="88">
        <v>38005</v>
      </c>
      <c r="DI113" s="88">
        <v>26645.200000000001</v>
      </c>
      <c r="DJ113" s="88">
        <v>22299.200000000001</v>
      </c>
      <c r="DK113" s="88">
        <v>32577.4</v>
      </c>
      <c r="DL113" s="88">
        <v>29621.9</v>
      </c>
      <c r="DM113" s="88">
        <v>42561.1</v>
      </c>
      <c r="DN113" s="88">
        <v>50687.1</v>
      </c>
      <c r="DO113" s="88">
        <v>56633.9</v>
      </c>
      <c r="DP113" s="88">
        <v>49818.9</v>
      </c>
      <c r="DQ113" s="88">
        <v>47260.6</v>
      </c>
      <c r="DR113" s="88">
        <v>48249.7</v>
      </c>
      <c r="DS113" s="88">
        <v>89859.8</v>
      </c>
      <c r="DT113" s="88">
        <v>104864.6</v>
      </c>
      <c r="DU113" s="88">
        <v>81683.3</v>
      </c>
      <c r="DV113" s="88">
        <v>57043.6</v>
      </c>
      <c r="DW113" s="205">
        <v>52319.1</v>
      </c>
      <c r="DX113" s="205">
        <v>31434.6</v>
      </c>
      <c r="DY113" s="205">
        <v>35068.199999999997</v>
      </c>
      <c r="DZ113" s="205">
        <v>30897</v>
      </c>
      <c r="EA113" s="205">
        <v>32736</v>
      </c>
      <c r="EB113" s="205">
        <v>51292.2</v>
      </c>
      <c r="EC113" s="205">
        <v>49830.129000000001</v>
      </c>
      <c r="ED113" s="205">
        <v>39428.385000000002</v>
      </c>
      <c r="EE113" s="205">
        <v>32070.738000000001</v>
      </c>
      <c r="EF113" s="205">
        <v>63289.661</v>
      </c>
      <c r="EG113" s="205">
        <v>63060.811000000002</v>
      </c>
      <c r="EH113" s="205">
        <v>65130.125</v>
      </c>
      <c r="EI113" s="205">
        <v>90794.4</v>
      </c>
      <c r="EJ113" s="205">
        <v>95459.199999999997</v>
      </c>
      <c r="EK113" s="205">
        <v>33528.6</v>
      </c>
      <c r="EL113" s="205">
        <v>38747</v>
      </c>
      <c r="EM113" s="205">
        <v>35749.9</v>
      </c>
      <c r="EN113" s="205">
        <v>44404.6</v>
      </c>
      <c r="EP113" s="346"/>
      <c r="EQ113" s="192" t="s">
        <v>2820</v>
      </c>
      <c r="ER113" s="193">
        <v>269273.20299999998</v>
      </c>
      <c r="ES113" s="193">
        <v>258458.94</v>
      </c>
      <c r="ET113" s="193">
        <v>319396.29599999997</v>
      </c>
      <c r="EU113" s="193">
        <v>425964.995</v>
      </c>
    </row>
    <row r="114" spans="57:151" s="128" customFormat="1" ht="12.95" customHeight="1" x14ac:dyDescent="0.2">
      <c r="BQ114" s="348"/>
      <c r="BR114" s="192" t="s">
        <v>406</v>
      </c>
      <c r="BS114" s="87">
        <v>1098.5999999999999</v>
      </c>
      <c r="BT114" s="87">
        <v>1269.5999999999999</v>
      </c>
      <c r="BU114" s="87">
        <v>1124.5</v>
      </c>
      <c r="BV114" s="87">
        <v>1874.7</v>
      </c>
      <c r="BW114" s="87">
        <v>1959.4</v>
      </c>
      <c r="BX114" s="87">
        <v>1681.4</v>
      </c>
      <c r="BY114" s="87">
        <v>1878.7</v>
      </c>
      <c r="BZ114" s="87">
        <v>2498.8000000000002</v>
      </c>
      <c r="CA114" s="89">
        <v>3880.7</v>
      </c>
      <c r="CB114" s="89">
        <v>4058.2</v>
      </c>
      <c r="CC114" s="89">
        <v>4237</v>
      </c>
      <c r="CD114" s="89">
        <v>3902.4</v>
      </c>
      <c r="CE114" s="89">
        <v>3837.2</v>
      </c>
      <c r="CF114" s="89">
        <v>4991.8999999999996</v>
      </c>
      <c r="CG114" s="89">
        <v>5138.6000000000004</v>
      </c>
      <c r="CH114" s="89">
        <v>6448.1</v>
      </c>
      <c r="CI114" s="89">
        <v>5038</v>
      </c>
      <c r="CJ114" s="89">
        <v>7402.5</v>
      </c>
      <c r="CK114" s="89">
        <v>6539.7</v>
      </c>
      <c r="CL114" s="89">
        <v>8468.7000000000007</v>
      </c>
      <c r="CM114" s="89">
        <v>11268.1</v>
      </c>
      <c r="CN114" s="89">
        <v>10983.9</v>
      </c>
      <c r="CO114" s="89">
        <v>13847</v>
      </c>
      <c r="CP114" s="89">
        <v>15513.9</v>
      </c>
      <c r="CQ114" s="89">
        <v>16442.400000000001</v>
      </c>
      <c r="CR114" s="89">
        <v>19947.599999999999</v>
      </c>
      <c r="CS114" s="89">
        <v>22919.1</v>
      </c>
      <c r="CT114" s="89">
        <v>24971.4</v>
      </c>
      <c r="CU114" s="89">
        <v>25638.799999999999</v>
      </c>
      <c r="CV114" s="89">
        <v>34358.9</v>
      </c>
      <c r="CW114" s="89">
        <v>40988</v>
      </c>
      <c r="CX114" s="89">
        <v>50003.6</v>
      </c>
      <c r="CY114" s="89">
        <v>47899.6</v>
      </c>
      <c r="CZ114" s="89">
        <v>45493</v>
      </c>
      <c r="DA114" s="89">
        <v>40798.6</v>
      </c>
      <c r="DB114" s="89">
        <v>39654.6</v>
      </c>
      <c r="DC114" s="89">
        <v>42502.1</v>
      </c>
      <c r="DD114" s="89">
        <v>42584.3</v>
      </c>
      <c r="DE114" s="89">
        <v>38366.699999999997</v>
      </c>
      <c r="DF114" s="89">
        <v>34317.9</v>
      </c>
      <c r="DG114" s="89">
        <v>31349.5</v>
      </c>
      <c r="DH114" s="87">
        <v>37099.1</v>
      </c>
      <c r="DI114" s="87">
        <v>23566.2</v>
      </c>
      <c r="DJ114" s="87">
        <v>21655.599999999999</v>
      </c>
      <c r="DK114" s="87">
        <v>31709.200000000001</v>
      </c>
      <c r="DL114" s="87">
        <v>25780.3</v>
      </c>
      <c r="DM114" s="87">
        <v>38874.1</v>
      </c>
      <c r="DN114" s="87">
        <v>44174.400000000001</v>
      </c>
      <c r="DO114" s="87">
        <v>47721.1</v>
      </c>
      <c r="DP114" s="87">
        <v>45528.1</v>
      </c>
      <c r="DQ114" s="87">
        <v>38943.199999999997</v>
      </c>
      <c r="DR114" s="87">
        <v>40006.400000000001</v>
      </c>
      <c r="DS114" s="87">
        <v>81660.5</v>
      </c>
      <c r="DT114" s="87">
        <v>79807.199999999997</v>
      </c>
      <c r="DU114" s="87">
        <v>74562.100000000006</v>
      </c>
      <c r="DV114" s="87">
        <v>51752.3</v>
      </c>
      <c r="DW114" s="193">
        <v>44677.4</v>
      </c>
      <c r="DX114" s="193">
        <v>24588.2</v>
      </c>
      <c r="DY114" s="193">
        <v>29134.5</v>
      </c>
      <c r="DZ114" s="193">
        <v>25276.5</v>
      </c>
      <c r="EA114" s="193">
        <v>27655.9</v>
      </c>
      <c r="EB114" s="193">
        <v>43537.8</v>
      </c>
      <c r="EC114" s="193">
        <v>44310.01</v>
      </c>
      <c r="ED114" s="193">
        <v>31354.74</v>
      </c>
      <c r="EE114" s="193">
        <v>16949.417000000001</v>
      </c>
      <c r="EF114" s="193">
        <v>53537.021999999997</v>
      </c>
      <c r="EG114" s="193">
        <v>47534.976000000002</v>
      </c>
      <c r="EH114" s="193">
        <v>52995.004999999997</v>
      </c>
      <c r="EI114" s="193">
        <v>66640</v>
      </c>
      <c r="EJ114" s="193">
        <v>71504.5</v>
      </c>
      <c r="EK114" s="193">
        <v>9967.4</v>
      </c>
      <c r="EL114" s="193">
        <v>13177</v>
      </c>
      <c r="EM114" s="193">
        <v>21976</v>
      </c>
      <c r="EN114" s="193">
        <v>21038.7</v>
      </c>
      <c r="EP114" s="348"/>
      <c r="EQ114" s="192" t="s">
        <v>2821</v>
      </c>
      <c r="ER114" s="193">
        <v>257650.53200000001</v>
      </c>
      <c r="ES114" s="193">
        <v>309733.63400000002</v>
      </c>
      <c r="ET114" s="193">
        <v>287315.576</v>
      </c>
      <c r="EU114" s="193">
        <v>327590.37900000002</v>
      </c>
    </row>
    <row r="115" spans="57:151" s="128" customFormat="1" ht="12.95" customHeight="1" x14ac:dyDescent="0.2">
      <c r="BQ115" s="348"/>
      <c r="BR115" s="192" t="s">
        <v>407</v>
      </c>
      <c r="BS115" s="87">
        <v>45.3</v>
      </c>
      <c r="BT115" s="87">
        <v>25.9</v>
      </c>
      <c r="BU115" s="87">
        <v>111.2</v>
      </c>
      <c r="BV115" s="87">
        <v>77.3</v>
      </c>
      <c r="BW115" s="87">
        <v>67.2</v>
      </c>
      <c r="BX115" s="87">
        <v>125.1</v>
      </c>
      <c r="BY115" s="87">
        <v>116</v>
      </c>
      <c r="BZ115" s="87">
        <v>128.80000000000001</v>
      </c>
      <c r="CA115" s="89">
        <v>101.6</v>
      </c>
      <c r="CB115" s="89">
        <v>111.4</v>
      </c>
      <c r="CC115" s="89">
        <v>169.6</v>
      </c>
      <c r="CD115" s="89">
        <v>246.7</v>
      </c>
      <c r="CE115" s="89">
        <v>91.6</v>
      </c>
      <c r="CF115" s="89">
        <v>372.3</v>
      </c>
      <c r="CG115" s="89">
        <v>143.69999999999999</v>
      </c>
      <c r="CH115" s="89">
        <v>480.9</v>
      </c>
      <c r="CI115" s="89">
        <v>255.1</v>
      </c>
      <c r="CJ115" s="89">
        <v>552.1</v>
      </c>
      <c r="CK115" s="89">
        <v>55.1</v>
      </c>
      <c r="CL115" s="89">
        <v>631.70000000000005</v>
      </c>
      <c r="CM115" s="89">
        <v>570.6</v>
      </c>
      <c r="CN115" s="89">
        <v>767.9</v>
      </c>
      <c r="CO115" s="89">
        <v>865.4</v>
      </c>
      <c r="CP115" s="89">
        <v>1803.3</v>
      </c>
      <c r="CQ115" s="89">
        <v>1399.8</v>
      </c>
      <c r="CR115" s="89">
        <v>1020.4</v>
      </c>
      <c r="CS115" s="89">
        <v>1432.4</v>
      </c>
      <c r="CT115" s="89">
        <v>866.6</v>
      </c>
      <c r="CU115" s="89">
        <v>2101.1</v>
      </c>
      <c r="CV115" s="89">
        <v>1683.5</v>
      </c>
      <c r="CW115" s="89">
        <v>3124.5</v>
      </c>
      <c r="CX115" s="89">
        <v>1618.6</v>
      </c>
      <c r="CY115" s="89">
        <v>5097.7</v>
      </c>
      <c r="CZ115" s="89">
        <v>5104.3</v>
      </c>
      <c r="DA115" s="89">
        <v>6447.9</v>
      </c>
      <c r="DB115" s="89">
        <v>5178.7</v>
      </c>
      <c r="DC115" s="89">
        <v>2619.1999999999998</v>
      </c>
      <c r="DD115" s="89">
        <v>581.4</v>
      </c>
      <c r="DE115" s="89">
        <v>441.9</v>
      </c>
      <c r="DF115" s="89">
        <v>815.3</v>
      </c>
      <c r="DG115" s="89">
        <v>958.1</v>
      </c>
      <c r="DH115" s="87">
        <v>905.9</v>
      </c>
      <c r="DI115" s="87">
        <v>3078.9</v>
      </c>
      <c r="DJ115" s="87">
        <v>643.6</v>
      </c>
      <c r="DK115" s="87">
        <v>868.2</v>
      </c>
      <c r="DL115" s="87">
        <v>3841.7</v>
      </c>
      <c r="DM115" s="87">
        <v>3687</v>
      </c>
      <c r="DN115" s="87">
        <v>6512.8</v>
      </c>
      <c r="DO115" s="87">
        <v>8912.7999999999993</v>
      </c>
      <c r="DP115" s="87">
        <v>4290.8</v>
      </c>
      <c r="DQ115" s="87">
        <v>8317.4</v>
      </c>
      <c r="DR115" s="87">
        <v>8243.2999999999993</v>
      </c>
      <c r="DS115" s="87">
        <v>8199.2999999999993</v>
      </c>
      <c r="DT115" s="87">
        <v>25057.4</v>
      </c>
      <c r="DU115" s="87">
        <v>7121.2</v>
      </c>
      <c r="DV115" s="87">
        <v>5291.3</v>
      </c>
      <c r="DW115" s="193">
        <v>7641.7</v>
      </c>
      <c r="DX115" s="193">
        <v>6846.4</v>
      </c>
      <c r="DY115" s="193">
        <v>5933.7</v>
      </c>
      <c r="DZ115" s="193">
        <v>5620.5</v>
      </c>
      <c r="EA115" s="193">
        <v>5080.2</v>
      </c>
      <c r="EB115" s="193">
        <v>7754.5</v>
      </c>
      <c r="EC115" s="193">
        <v>5520.1189999999997</v>
      </c>
      <c r="ED115" s="193">
        <v>8073.6450000000004</v>
      </c>
      <c r="EE115" s="193">
        <v>15121.321</v>
      </c>
      <c r="EF115" s="193">
        <v>9752.6389999999992</v>
      </c>
      <c r="EG115" s="193">
        <v>15525.834999999999</v>
      </c>
      <c r="EH115" s="193">
        <v>12135.12</v>
      </c>
      <c r="EI115" s="193">
        <v>24154.400000000001</v>
      </c>
      <c r="EJ115" s="193">
        <v>23954.7</v>
      </c>
      <c r="EK115" s="193">
        <v>23561.200000000001</v>
      </c>
      <c r="EL115" s="193">
        <v>25570</v>
      </c>
      <c r="EM115" s="193">
        <v>13773.9</v>
      </c>
      <c r="EN115" s="193">
        <v>23365.9</v>
      </c>
      <c r="EP115" s="348"/>
      <c r="EQ115" s="192" t="s">
        <v>2822</v>
      </c>
      <c r="ER115" s="193">
        <v>173681.96900000001</v>
      </c>
      <c r="ES115" s="193">
        <v>197121.00599999999</v>
      </c>
      <c r="ET115" s="193">
        <v>188285.573</v>
      </c>
      <c r="EU115" s="193">
        <v>198884.978</v>
      </c>
    </row>
    <row r="116" spans="57:151" s="128" customFormat="1" ht="12.95" customHeight="1" x14ac:dyDescent="0.2">
      <c r="BQ116" s="348"/>
      <c r="BR116" s="194"/>
      <c r="BS116" s="87"/>
      <c r="BT116" s="87"/>
      <c r="BU116" s="87"/>
      <c r="BV116" s="87"/>
      <c r="BW116" s="87"/>
      <c r="BX116" s="87"/>
      <c r="BY116" s="87"/>
      <c r="BZ116" s="87"/>
      <c r="CA116" s="89"/>
      <c r="CB116" s="89"/>
      <c r="CC116" s="89"/>
      <c r="CD116" s="89"/>
      <c r="CE116" s="89"/>
      <c r="CF116" s="89"/>
      <c r="CG116" s="89"/>
      <c r="CH116" s="89"/>
      <c r="CI116" s="193"/>
      <c r="CJ116" s="193"/>
      <c r="CK116" s="193"/>
      <c r="CL116" s="193"/>
      <c r="CM116" s="193"/>
      <c r="CN116" s="193"/>
      <c r="CO116" s="193"/>
      <c r="CP116" s="193"/>
      <c r="CQ116" s="89"/>
      <c r="CR116" s="89"/>
      <c r="CS116" s="89"/>
      <c r="CT116" s="89"/>
      <c r="CU116" s="89"/>
      <c r="CV116" s="89"/>
      <c r="CW116" s="89"/>
      <c r="CX116" s="89"/>
      <c r="CY116" s="89"/>
      <c r="CZ116" s="182"/>
      <c r="DA116" s="182"/>
      <c r="DB116" s="182"/>
      <c r="DC116" s="182"/>
      <c r="DD116" s="182"/>
      <c r="DE116" s="182"/>
      <c r="DF116" s="182"/>
      <c r="DG116" s="182"/>
      <c r="DH116" s="88"/>
      <c r="DI116" s="88"/>
      <c r="DJ116" s="88"/>
      <c r="DK116" s="88"/>
      <c r="DL116" s="88"/>
      <c r="DM116" s="87"/>
      <c r="DN116" s="87"/>
      <c r="DO116" s="87"/>
      <c r="DP116" s="87"/>
      <c r="DQ116" s="87"/>
      <c r="DR116" s="87"/>
      <c r="DS116" s="87"/>
      <c r="DT116" s="87"/>
      <c r="DU116" s="87"/>
      <c r="DV116" s="87"/>
      <c r="DW116" s="193"/>
      <c r="DX116" s="193"/>
      <c r="DY116" s="193"/>
      <c r="DZ116" s="193"/>
      <c r="EA116" s="193"/>
      <c r="EB116" s="193"/>
      <c r="EC116" s="193"/>
      <c r="ED116" s="193"/>
      <c r="EE116" s="193"/>
      <c r="EF116" s="193"/>
      <c r="EG116" s="193"/>
      <c r="EH116" s="193"/>
      <c r="EI116" s="193"/>
      <c r="EJ116" s="193"/>
      <c r="EK116" s="193"/>
      <c r="EL116" s="193"/>
      <c r="EM116" s="193"/>
      <c r="EN116" s="193"/>
      <c r="EP116" s="348"/>
      <c r="EQ116" s="192" t="s">
        <v>2823</v>
      </c>
      <c r="ER116" s="193">
        <v>28137.863000000001</v>
      </c>
      <c r="ES116" s="193">
        <v>59502.029000000002</v>
      </c>
      <c r="ET116" s="193">
        <v>53071.178999999996</v>
      </c>
      <c r="EU116" s="193">
        <v>82530.475000000006</v>
      </c>
    </row>
    <row r="117" spans="57:151" s="128" customFormat="1" ht="12.95" customHeight="1" x14ac:dyDescent="0.15">
      <c r="BQ117" s="346">
        <v>7</v>
      </c>
      <c r="BR117" s="180" t="s">
        <v>729</v>
      </c>
      <c r="BS117" s="88">
        <v>13436.2</v>
      </c>
      <c r="BT117" s="88">
        <v>15190.8</v>
      </c>
      <c r="BU117" s="88">
        <v>17594.8</v>
      </c>
      <c r="BV117" s="88">
        <v>19299.400000000001</v>
      </c>
      <c r="BW117" s="88">
        <v>20953.7</v>
      </c>
      <c r="BX117" s="88">
        <v>23509.1</v>
      </c>
      <c r="BY117" s="88">
        <v>25967.4</v>
      </c>
      <c r="BZ117" s="88">
        <v>26226.6</v>
      </c>
      <c r="CA117" s="182">
        <v>25887.3</v>
      </c>
      <c r="CB117" s="182">
        <v>31548</v>
      </c>
      <c r="CC117" s="182">
        <v>32783.599999999999</v>
      </c>
      <c r="CD117" s="182">
        <v>37465.1</v>
      </c>
      <c r="CE117" s="182">
        <v>36296.5</v>
      </c>
      <c r="CF117" s="182">
        <v>39350.800000000003</v>
      </c>
      <c r="CG117" s="182">
        <v>33384.6</v>
      </c>
      <c r="CH117" s="182">
        <v>40493.800000000003</v>
      </c>
      <c r="CI117" s="182">
        <v>47266.3</v>
      </c>
      <c r="CJ117" s="182">
        <v>46487.7</v>
      </c>
      <c r="CK117" s="182">
        <v>54199.6</v>
      </c>
      <c r="CL117" s="182">
        <v>53183.7</v>
      </c>
      <c r="CM117" s="182">
        <v>64068.2</v>
      </c>
      <c r="CN117" s="182">
        <v>68725.8</v>
      </c>
      <c r="CO117" s="182">
        <v>81448.600000000006</v>
      </c>
      <c r="CP117" s="182">
        <v>74356.800000000003</v>
      </c>
      <c r="CQ117" s="182">
        <v>102258.8</v>
      </c>
      <c r="CR117" s="182">
        <v>90251.9</v>
      </c>
      <c r="CS117" s="182">
        <v>98346.8</v>
      </c>
      <c r="CT117" s="182">
        <v>111400.8</v>
      </c>
      <c r="CU117" s="182">
        <v>108985.7</v>
      </c>
      <c r="CV117" s="182">
        <v>129780.8</v>
      </c>
      <c r="CW117" s="182">
        <v>108847.4</v>
      </c>
      <c r="CX117" s="182">
        <v>109558.39999999999</v>
      </c>
      <c r="CY117" s="182">
        <v>112895.8</v>
      </c>
      <c r="CZ117" s="182">
        <v>113777.7</v>
      </c>
      <c r="DA117" s="182">
        <v>132566.70000000001</v>
      </c>
      <c r="DB117" s="182">
        <v>144332.9</v>
      </c>
      <c r="DC117" s="182">
        <v>147369.60000000001</v>
      </c>
      <c r="DD117" s="182">
        <v>142947</v>
      </c>
      <c r="DE117" s="182">
        <v>151581.1</v>
      </c>
      <c r="DF117" s="182">
        <v>163353.5</v>
      </c>
      <c r="DG117" s="182">
        <v>169260.4</v>
      </c>
      <c r="DH117" s="88">
        <v>190290.5</v>
      </c>
      <c r="DI117" s="187">
        <v>241103.9</v>
      </c>
      <c r="DJ117" s="187">
        <v>264091.3</v>
      </c>
      <c r="DK117" s="187">
        <v>306050.7</v>
      </c>
      <c r="DL117" s="187">
        <v>427589.2</v>
      </c>
      <c r="DM117" s="187">
        <v>479908.4</v>
      </c>
      <c r="DN117" s="88">
        <v>520591.5</v>
      </c>
      <c r="DO117" s="88">
        <v>601483.4</v>
      </c>
      <c r="DP117" s="88">
        <v>735863.1</v>
      </c>
      <c r="DQ117" s="88">
        <v>808445.8</v>
      </c>
      <c r="DR117" s="88">
        <v>839421.8</v>
      </c>
      <c r="DS117" s="88">
        <v>839297.9</v>
      </c>
      <c r="DT117" s="88">
        <v>849705.4</v>
      </c>
      <c r="DU117" s="88">
        <v>938370.3</v>
      </c>
      <c r="DV117" s="88">
        <v>1032634.3</v>
      </c>
      <c r="DW117" s="205">
        <v>1077602.2</v>
      </c>
      <c r="DX117" s="205">
        <v>1014437.8</v>
      </c>
      <c r="DY117" s="205">
        <v>1100715.5</v>
      </c>
      <c r="DZ117" s="205">
        <v>986817.2</v>
      </c>
      <c r="EA117" s="205">
        <v>1200199.5</v>
      </c>
      <c r="EB117" s="205">
        <v>1260030.7</v>
      </c>
      <c r="EC117" s="205">
        <v>1253780.7790000001</v>
      </c>
      <c r="ED117" s="205">
        <v>1402872.166</v>
      </c>
      <c r="EE117" s="205">
        <v>1519273.7779999999</v>
      </c>
      <c r="EF117" s="205">
        <v>1486206.223</v>
      </c>
      <c r="EG117" s="205">
        <v>1575208.014</v>
      </c>
      <c r="EH117" s="205">
        <v>1655244.531</v>
      </c>
      <c r="EI117" s="205">
        <v>1675143.6</v>
      </c>
      <c r="EJ117" s="205">
        <v>1757805.8</v>
      </c>
      <c r="EK117" s="205">
        <v>1922051.4</v>
      </c>
      <c r="EL117" s="205">
        <v>2255860.7000000002</v>
      </c>
      <c r="EM117" s="205">
        <v>2568807.7999999998</v>
      </c>
      <c r="EN117" s="205">
        <v>2796891.1</v>
      </c>
      <c r="EP117" s="346"/>
      <c r="EQ117" s="192" t="s">
        <v>2824</v>
      </c>
      <c r="ER117" s="193">
        <v>55830.7</v>
      </c>
      <c r="ES117" s="193">
        <v>53110.599000000002</v>
      </c>
      <c r="ET117" s="193">
        <v>45958.824000000001</v>
      </c>
      <c r="EU117" s="193">
        <v>46174.925999999999</v>
      </c>
    </row>
    <row r="118" spans="57:151" s="128" customFormat="1" ht="12.95" customHeight="1" x14ac:dyDescent="0.2">
      <c r="BQ118" s="194"/>
      <c r="BR118" s="192" t="s">
        <v>408</v>
      </c>
      <c r="BS118" s="87">
        <v>6654.8</v>
      </c>
      <c r="BT118" s="87">
        <v>6733.7</v>
      </c>
      <c r="BU118" s="87">
        <v>8337.5</v>
      </c>
      <c r="BV118" s="87">
        <v>9071.7999999999993</v>
      </c>
      <c r="BW118" s="87">
        <v>9690.1</v>
      </c>
      <c r="BX118" s="87">
        <v>11205.6</v>
      </c>
      <c r="BY118" s="87">
        <v>13843.3</v>
      </c>
      <c r="BZ118" s="87">
        <v>13549.3</v>
      </c>
      <c r="CA118" s="89">
        <v>13671.5</v>
      </c>
      <c r="CB118" s="89">
        <v>15603.5</v>
      </c>
      <c r="CC118" s="89">
        <v>14981.2</v>
      </c>
      <c r="CD118" s="89">
        <v>16567.2</v>
      </c>
      <c r="CE118" s="89">
        <v>18352.900000000001</v>
      </c>
      <c r="CF118" s="89">
        <v>17401.099999999999</v>
      </c>
      <c r="CG118" s="89">
        <v>18561.400000000001</v>
      </c>
      <c r="CH118" s="89">
        <v>17906.5</v>
      </c>
      <c r="CI118" s="89">
        <v>29595.3</v>
      </c>
      <c r="CJ118" s="89">
        <v>20557</v>
      </c>
      <c r="CK118" s="89">
        <v>31082.2</v>
      </c>
      <c r="CL118" s="89">
        <v>23517.9</v>
      </c>
      <c r="CM118" s="89">
        <v>31115.599999999999</v>
      </c>
      <c r="CN118" s="89">
        <v>45987</v>
      </c>
      <c r="CO118" s="89">
        <v>54540.800000000003</v>
      </c>
      <c r="CP118" s="89">
        <v>49065.7</v>
      </c>
      <c r="CQ118" s="89">
        <v>71304.800000000003</v>
      </c>
      <c r="CR118" s="89">
        <v>54235.9</v>
      </c>
      <c r="CS118" s="89">
        <v>66841.8</v>
      </c>
      <c r="CT118" s="89">
        <v>67590.3</v>
      </c>
      <c r="CU118" s="89">
        <v>66162.8</v>
      </c>
      <c r="CV118" s="89">
        <v>73046.5</v>
      </c>
      <c r="CW118" s="89">
        <v>75495.399999999994</v>
      </c>
      <c r="CX118" s="89">
        <v>77140.100000000006</v>
      </c>
      <c r="CY118" s="89">
        <v>74415.100000000006</v>
      </c>
      <c r="CZ118" s="89">
        <v>70924</v>
      </c>
      <c r="DA118" s="89">
        <v>90021.1</v>
      </c>
      <c r="DB118" s="89">
        <v>97156</v>
      </c>
      <c r="DC118" s="89">
        <v>100568.1</v>
      </c>
      <c r="DD118" s="89">
        <v>98021.1</v>
      </c>
      <c r="DE118" s="89">
        <v>97722.4</v>
      </c>
      <c r="DF118" s="89">
        <v>105354.9</v>
      </c>
      <c r="DG118" s="89">
        <v>108663.7</v>
      </c>
      <c r="DH118" s="87">
        <v>132851.29999999999</v>
      </c>
      <c r="DI118" s="87">
        <v>172342.39999999999</v>
      </c>
      <c r="DJ118" s="87">
        <v>185276.4</v>
      </c>
      <c r="DK118" s="87">
        <v>205514.3</v>
      </c>
      <c r="DL118" s="87">
        <v>275658.09999999998</v>
      </c>
      <c r="DM118" s="87">
        <v>288219.09999999998</v>
      </c>
      <c r="DN118" s="87">
        <v>307465.3</v>
      </c>
      <c r="DO118" s="87">
        <v>316204.09999999998</v>
      </c>
      <c r="DP118" s="87">
        <v>448619.3</v>
      </c>
      <c r="DQ118" s="87">
        <v>560054.1</v>
      </c>
      <c r="DR118" s="87">
        <v>516366.7</v>
      </c>
      <c r="DS118" s="87">
        <v>600673</v>
      </c>
      <c r="DT118" s="87">
        <v>568272.69999999995</v>
      </c>
      <c r="DU118" s="87">
        <v>692208.7</v>
      </c>
      <c r="DV118" s="87">
        <v>709612.5</v>
      </c>
      <c r="DW118" s="193">
        <v>790570.8</v>
      </c>
      <c r="DX118" s="193">
        <v>709213.1</v>
      </c>
      <c r="DY118" s="193">
        <v>831671.1</v>
      </c>
      <c r="DZ118" s="193">
        <v>688742.8</v>
      </c>
      <c r="EA118" s="193">
        <v>887474.4</v>
      </c>
      <c r="EB118" s="193">
        <v>934929.4</v>
      </c>
      <c r="EC118" s="193">
        <v>863426.86800000002</v>
      </c>
      <c r="ED118" s="193">
        <v>997787.76800000004</v>
      </c>
      <c r="EE118" s="193">
        <v>1118604.4979999999</v>
      </c>
      <c r="EF118" s="193">
        <v>1050764.8019999999</v>
      </c>
      <c r="EG118" s="193">
        <v>1080217.5020000001</v>
      </c>
      <c r="EH118" s="193">
        <v>1286884.7379999999</v>
      </c>
      <c r="EI118" s="193">
        <v>1170170.3999999999</v>
      </c>
      <c r="EJ118" s="193">
        <v>1307528.2</v>
      </c>
      <c r="EK118" s="193">
        <v>1452825.4</v>
      </c>
      <c r="EL118" s="193">
        <v>1825073.9</v>
      </c>
      <c r="EM118" s="193">
        <v>1978776.3</v>
      </c>
      <c r="EN118" s="193">
        <v>2063084</v>
      </c>
      <c r="EP118" s="346">
        <v>6</v>
      </c>
      <c r="EQ118" s="181" t="s">
        <v>405</v>
      </c>
      <c r="ER118" s="205">
        <v>53804.942000000003</v>
      </c>
      <c r="ES118" s="205">
        <v>53605.167999999998</v>
      </c>
      <c r="ET118" s="205">
        <v>53239.525999999998</v>
      </c>
      <c r="EU118" s="205">
        <v>386140.35800000001</v>
      </c>
    </row>
    <row r="119" spans="57:151" s="128" customFormat="1" x14ac:dyDescent="0.2">
      <c r="BQ119" s="194"/>
      <c r="BR119" s="192" t="s">
        <v>409</v>
      </c>
      <c r="BS119" s="87">
        <v>5084.3999999999996</v>
      </c>
      <c r="BT119" s="87">
        <v>6547</v>
      </c>
      <c r="BU119" s="87">
        <v>6719.2</v>
      </c>
      <c r="BV119" s="87">
        <v>7473.2</v>
      </c>
      <c r="BW119" s="87">
        <v>8127.4</v>
      </c>
      <c r="BX119" s="87">
        <v>8609.5</v>
      </c>
      <c r="BY119" s="87">
        <v>8282.2000000000007</v>
      </c>
      <c r="BZ119" s="87">
        <v>8144.6</v>
      </c>
      <c r="CA119" s="89">
        <v>8113.4</v>
      </c>
      <c r="CB119" s="89">
        <v>10286.200000000001</v>
      </c>
      <c r="CC119" s="89">
        <v>12445.5</v>
      </c>
      <c r="CD119" s="89">
        <v>15133.2</v>
      </c>
      <c r="CE119" s="89">
        <v>13677.8</v>
      </c>
      <c r="CF119" s="89">
        <v>15894.9</v>
      </c>
      <c r="CG119" s="89">
        <v>10321.9</v>
      </c>
      <c r="CH119" s="89">
        <v>16356.6</v>
      </c>
      <c r="CI119" s="89">
        <v>12729.7</v>
      </c>
      <c r="CJ119" s="89">
        <v>18777.7</v>
      </c>
      <c r="CK119" s="89">
        <v>16526.900000000001</v>
      </c>
      <c r="CL119" s="89">
        <v>21482.400000000001</v>
      </c>
      <c r="CM119" s="89">
        <v>23254.799999999999</v>
      </c>
      <c r="CN119" s="89">
        <v>16685.099999999999</v>
      </c>
      <c r="CO119" s="89">
        <v>17785.5</v>
      </c>
      <c r="CP119" s="89">
        <v>18260.8</v>
      </c>
      <c r="CQ119" s="89">
        <v>24165.3</v>
      </c>
      <c r="CR119" s="89">
        <v>25696.1</v>
      </c>
      <c r="CS119" s="89">
        <v>20355.900000000001</v>
      </c>
      <c r="CT119" s="89">
        <v>30999.5</v>
      </c>
      <c r="CU119" s="89">
        <v>29761.5</v>
      </c>
      <c r="CV119" s="89">
        <v>41106.699999999997</v>
      </c>
      <c r="CW119" s="89">
        <v>25530.6</v>
      </c>
      <c r="CX119" s="89">
        <v>24778.9</v>
      </c>
      <c r="CY119" s="89">
        <v>28597.7</v>
      </c>
      <c r="CZ119" s="89">
        <v>30026</v>
      </c>
      <c r="DA119" s="89">
        <v>32546.400000000001</v>
      </c>
      <c r="DB119" s="89">
        <v>38829.300000000003</v>
      </c>
      <c r="DC119" s="89">
        <v>39392.400000000001</v>
      </c>
      <c r="DD119" s="89">
        <v>36644.800000000003</v>
      </c>
      <c r="DE119" s="89">
        <v>46793.3</v>
      </c>
      <c r="DF119" s="89">
        <v>49581.599999999999</v>
      </c>
      <c r="DG119" s="89">
        <v>52456.1</v>
      </c>
      <c r="DH119" s="87">
        <v>49922</v>
      </c>
      <c r="DI119" s="87">
        <v>54347.6</v>
      </c>
      <c r="DJ119" s="87">
        <v>59334</v>
      </c>
      <c r="DK119" s="87">
        <v>67211.8</v>
      </c>
      <c r="DL119" s="87">
        <v>102073.2</v>
      </c>
      <c r="DM119" s="87">
        <v>134321.1</v>
      </c>
      <c r="DN119" s="87">
        <v>134985.4</v>
      </c>
      <c r="DO119" s="87">
        <v>177237</v>
      </c>
      <c r="DP119" s="87">
        <v>189332.6</v>
      </c>
      <c r="DQ119" s="87">
        <v>125505.1</v>
      </c>
      <c r="DR119" s="87">
        <v>197347.5</v>
      </c>
      <c r="DS119" s="87">
        <v>120751.8</v>
      </c>
      <c r="DT119" s="87">
        <v>149904.9</v>
      </c>
      <c r="DU119" s="87">
        <v>142008.1</v>
      </c>
      <c r="DV119" s="87">
        <v>240614.39999999999</v>
      </c>
      <c r="DW119" s="193">
        <v>224385.9</v>
      </c>
      <c r="DX119" s="193">
        <v>247957.7</v>
      </c>
      <c r="DY119" s="193">
        <v>212811.1</v>
      </c>
      <c r="DZ119" s="193">
        <v>218804.3</v>
      </c>
      <c r="EA119" s="193">
        <v>251493.6</v>
      </c>
      <c r="EB119" s="193">
        <v>263500.90000000002</v>
      </c>
      <c r="EC119" s="193">
        <v>294849.022</v>
      </c>
      <c r="ED119" s="193">
        <v>268660.36200000002</v>
      </c>
      <c r="EE119" s="193">
        <v>279215.66399999999</v>
      </c>
      <c r="EF119" s="193">
        <v>274359.39899999998</v>
      </c>
      <c r="EG119" s="193">
        <v>341870.48100000003</v>
      </c>
      <c r="EH119" s="193">
        <v>303799.402</v>
      </c>
      <c r="EI119" s="193">
        <v>437812.4</v>
      </c>
      <c r="EJ119" s="193">
        <v>380166.7</v>
      </c>
      <c r="EK119" s="193">
        <v>388047.4</v>
      </c>
      <c r="EL119" s="193">
        <v>374937.5</v>
      </c>
      <c r="EM119" s="193">
        <v>518645.7</v>
      </c>
      <c r="EN119" s="193">
        <v>657406</v>
      </c>
      <c r="EP119" s="348"/>
      <c r="EQ119" s="192" t="s">
        <v>406</v>
      </c>
      <c r="ER119" s="193">
        <v>35494.904999999999</v>
      </c>
      <c r="ES119" s="193">
        <v>42557.991999999998</v>
      </c>
      <c r="ET119" s="193">
        <v>43554.33</v>
      </c>
      <c r="EU119" s="193">
        <v>380782.60100000002</v>
      </c>
    </row>
    <row r="120" spans="57:151" s="128" customFormat="1" x14ac:dyDescent="0.2">
      <c r="BQ120" s="194"/>
      <c r="BR120" s="192" t="s">
        <v>410</v>
      </c>
      <c r="BS120" s="87">
        <v>1697</v>
      </c>
      <c r="BT120" s="87">
        <v>1910.2</v>
      </c>
      <c r="BU120" s="87">
        <v>2538.1</v>
      </c>
      <c r="BV120" s="87">
        <v>2754.5</v>
      </c>
      <c r="BW120" s="87">
        <v>3136.3</v>
      </c>
      <c r="BX120" s="87">
        <v>3694</v>
      </c>
      <c r="BY120" s="87">
        <v>3841.8</v>
      </c>
      <c r="BZ120" s="87">
        <v>4532.7</v>
      </c>
      <c r="CA120" s="89">
        <v>4102.3</v>
      </c>
      <c r="CB120" s="89">
        <v>5658.3</v>
      </c>
      <c r="CC120" s="89">
        <v>5356.9</v>
      </c>
      <c r="CD120" s="89">
        <v>5764.7</v>
      </c>
      <c r="CE120" s="89">
        <v>4265.8999999999996</v>
      </c>
      <c r="CF120" s="89">
        <v>6054.8</v>
      </c>
      <c r="CG120" s="89">
        <v>4501.3</v>
      </c>
      <c r="CH120" s="89">
        <v>6230.7</v>
      </c>
      <c r="CI120" s="89">
        <v>4941.3</v>
      </c>
      <c r="CJ120" s="89">
        <v>7153</v>
      </c>
      <c r="CK120" s="89">
        <v>6590.5</v>
      </c>
      <c r="CL120" s="89">
        <v>8183.4</v>
      </c>
      <c r="CM120" s="89">
        <v>9697.7999999999993</v>
      </c>
      <c r="CN120" s="89">
        <v>6053.7</v>
      </c>
      <c r="CO120" s="89">
        <v>9122.2999999999993</v>
      </c>
      <c r="CP120" s="89">
        <v>7030.4</v>
      </c>
      <c r="CQ120" s="89">
        <v>6788.7</v>
      </c>
      <c r="CR120" s="89">
        <v>10320</v>
      </c>
      <c r="CS120" s="89">
        <v>11149.1</v>
      </c>
      <c r="CT120" s="89">
        <v>12811</v>
      </c>
      <c r="CU120" s="89">
        <v>13061.4</v>
      </c>
      <c r="CV120" s="89">
        <v>15627.6</v>
      </c>
      <c r="CW120" s="89">
        <v>7821.4</v>
      </c>
      <c r="CX120" s="89">
        <v>7639.5</v>
      </c>
      <c r="CY120" s="89">
        <v>9883.1</v>
      </c>
      <c r="CZ120" s="89">
        <v>12827.8</v>
      </c>
      <c r="DA120" s="89">
        <v>9999.2000000000007</v>
      </c>
      <c r="DB120" s="89">
        <v>8347.6</v>
      </c>
      <c r="DC120" s="89">
        <v>7409.2</v>
      </c>
      <c r="DD120" s="89">
        <v>8281.1</v>
      </c>
      <c r="DE120" s="89">
        <v>7065.4</v>
      </c>
      <c r="DF120" s="89">
        <v>8416.9</v>
      </c>
      <c r="DG120" s="89">
        <v>8140.6</v>
      </c>
      <c r="DH120" s="87">
        <v>7517.2</v>
      </c>
      <c r="DI120" s="206">
        <v>14413.9</v>
      </c>
      <c r="DJ120" s="206">
        <v>19480.900000000001</v>
      </c>
      <c r="DK120" s="206">
        <v>33324.5</v>
      </c>
      <c r="DL120" s="206">
        <v>49857.9</v>
      </c>
      <c r="DM120" s="206">
        <v>57368.3</v>
      </c>
      <c r="DN120" s="87">
        <v>78140.800000000003</v>
      </c>
      <c r="DO120" s="87">
        <v>108042.3</v>
      </c>
      <c r="DP120" s="87">
        <v>97911.1</v>
      </c>
      <c r="DQ120" s="87">
        <v>122886.6</v>
      </c>
      <c r="DR120" s="87">
        <v>125707.6</v>
      </c>
      <c r="DS120" s="87">
        <v>117873.1</v>
      </c>
      <c r="DT120" s="87">
        <v>131527.70000000001</v>
      </c>
      <c r="DU120" s="87">
        <v>104153.60000000001</v>
      </c>
      <c r="DV120" s="87">
        <v>82407.399999999994</v>
      </c>
      <c r="DW120" s="193">
        <v>62645.5</v>
      </c>
      <c r="DX120" s="193">
        <v>57267</v>
      </c>
      <c r="DY120" s="193">
        <v>56233.3</v>
      </c>
      <c r="DZ120" s="193">
        <v>79270.2</v>
      </c>
      <c r="EA120" s="193">
        <v>61231.4</v>
      </c>
      <c r="EB120" s="193">
        <v>61600.4</v>
      </c>
      <c r="EC120" s="193">
        <v>95504.888999999996</v>
      </c>
      <c r="ED120" s="193">
        <v>136424.03599999999</v>
      </c>
      <c r="EE120" s="193">
        <v>121453.61599999999</v>
      </c>
      <c r="EF120" s="193">
        <v>161082.022</v>
      </c>
      <c r="EG120" s="193">
        <v>153120.03099999999</v>
      </c>
      <c r="EH120" s="193">
        <v>64560.391000000003</v>
      </c>
      <c r="EI120" s="193">
        <v>67160.800000000003</v>
      </c>
      <c r="EJ120" s="193">
        <v>70111</v>
      </c>
      <c r="EK120" s="193">
        <v>81178.600000000006</v>
      </c>
      <c r="EL120" s="193">
        <v>55849.3</v>
      </c>
      <c r="EM120" s="193">
        <v>71385.8</v>
      </c>
      <c r="EN120" s="193">
        <v>76401.100000000006</v>
      </c>
      <c r="EP120" s="348"/>
      <c r="EQ120" s="192" t="s">
        <v>407</v>
      </c>
      <c r="ER120" s="193">
        <v>18310.037</v>
      </c>
      <c r="ES120" s="193">
        <v>11047.175999999999</v>
      </c>
      <c r="ET120" s="193">
        <v>9685.1959999999999</v>
      </c>
      <c r="EU120" s="193">
        <v>5357.7569999999996</v>
      </c>
    </row>
    <row r="121" spans="57:151" s="17" customFormat="1" ht="12" thickBot="1" x14ac:dyDescent="0.25">
      <c r="BE121" s="128"/>
      <c r="BQ121" s="128"/>
      <c r="BR121" s="128"/>
      <c r="BS121" s="140"/>
      <c r="BT121" s="140"/>
      <c r="BU121" s="106"/>
      <c r="BV121" s="106"/>
      <c r="BW121" s="106"/>
      <c r="BX121" s="106"/>
      <c r="BY121" s="106"/>
      <c r="BZ121" s="106"/>
      <c r="CA121" s="106"/>
      <c r="CB121" s="106"/>
      <c r="CC121" s="106"/>
      <c r="CD121" s="106"/>
      <c r="CE121" s="106"/>
      <c r="CF121" s="106"/>
      <c r="CG121" s="106"/>
      <c r="CH121" s="106"/>
      <c r="CI121" s="106"/>
      <c r="CJ121" s="106"/>
      <c r="CK121" s="106"/>
      <c r="CL121" s="106"/>
      <c r="CM121" s="106"/>
      <c r="CN121" s="106"/>
      <c r="CO121" s="106"/>
      <c r="CP121" s="106"/>
      <c r="CQ121" s="106"/>
      <c r="CR121" s="106"/>
      <c r="CS121" s="106"/>
      <c r="CT121" s="106"/>
      <c r="CU121" s="106"/>
      <c r="CV121" s="106"/>
      <c r="CW121" s="106"/>
      <c r="CX121" s="106"/>
      <c r="CY121" s="106"/>
      <c r="CZ121" s="106"/>
      <c r="DA121" s="106"/>
      <c r="DB121" s="106"/>
      <c r="DC121" s="106"/>
      <c r="DD121" s="106"/>
      <c r="DE121" s="106"/>
      <c r="DF121" s="106"/>
      <c r="DG121" s="106"/>
      <c r="DH121" s="106"/>
      <c r="DI121" s="106"/>
      <c r="DJ121" s="106"/>
      <c r="DK121" s="106"/>
      <c r="DL121" s="106"/>
      <c r="DM121" s="106"/>
      <c r="DN121" s="106"/>
      <c r="DO121" s="106"/>
      <c r="DP121" s="106"/>
      <c r="DQ121" s="106"/>
      <c r="DR121" s="106"/>
      <c r="DS121" s="106"/>
      <c r="DT121" s="106"/>
      <c r="DU121" s="106"/>
      <c r="DV121" s="106"/>
      <c r="DW121" s="106"/>
      <c r="DX121" s="106"/>
      <c r="DY121" s="106"/>
      <c r="DZ121" s="106"/>
      <c r="EA121" s="106"/>
      <c r="EB121" s="106"/>
      <c r="EC121" s="106"/>
      <c r="ED121" s="106"/>
      <c r="EE121" s="106"/>
      <c r="EF121" s="106"/>
      <c r="EG121" s="106"/>
      <c r="EH121" s="106"/>
      <c r="EI121" s="106"/>
      <c r="EJ121" s="106"/>
      <c r="EK121" s="106"/>
      <c r="EL121" s="106"/>
      <c r="EM121" s="106"/>
      <c r="EN121" s="106"/>
      <c r="EP121" s="346">
        <v>7</v>
      </c>
      <c r="EQ121" s="181" t="s">
        <v>729</v>
      </c>
      <c r="ER121" s="205">
        <v>3111550.5320000001</v>
      </c>
      <c r="ES121" s="205">
        <v>3218795.514</v>
      </c>
      <c r="ET121" s="205">
        <v>3150965.9959999998</v>
      </c>
      <c r="EU121" s="205">
        <v>2978214.477</v>
      </c>
    </row>
    <row r="122" spans="57:151" s="17" customFormat="1" ht="12" thickBot="1" x14ac:dyDescent="0.2">
      <c r="BE122" s="128"/>
      <c r="BQ122" s="355"/>
      <c r="BR122" s="355" t="s">
        <v>434</v>
      </c>
      <c r="BS122" s="342">
        <v>66479.7</v>
      </c>
      <c r="BT122" s="342">
        <v>75490.8</v>
      </c>
      <c r="BU122" s="342">
        <v>81145.8</v>
      </c>
      <c r="BV122" s="342">
        <v>91466.5</v>
      </c>
      <c r="BW122" s="342">
        <v>97366.399999999994</v>
      </c>
      <c r="BX122" s="342">
        <v>102479.4</v>
      </c>
      <c r="BY122" s="342">
        <v>111899.5</v>
      </c>
      <c r="BZ122" s="342">
        <v>123978.8</v>
      </c>
      <c r="CA122" s="342">
        <v>133676.1</v>
      </c>
      <c r="CB122" s="342">
        <v>147551.4</v>
      </c>
      <c r="CC122" s="342">
        <v>149158</v>
      </c>
      <c r="CD122" s="342">
        <v>152852.20000000001</v>
      </c>
      <c r="CE122" s="342">
        <v>163051</v>
      </c>
      <c r="CF122" s="342">
        <v>168705.2</v>
      </c>
      <c r="CG122" s="342">
        <v>178471.1</v>
      </c>
      <c r="CH122" s="342">
        <v>186467.20000000001</v>
      </c>
      <c r="CI122" s="342">
        <v>216989.9</v>
      </c>
      <c r="CJ122" s="342">
        <v>219068.1</v>
      </c>
      <c r="CK122" s="342">
        <v>235328.1</v>
      </c>
      <c r="CL122" s="342">
        <v>250622.3</v>
      </c>
      <c r="CM122" s="342">
        <v>280351.09999999998</v>
      </c>
      <c r="CN122" s="342">
        <v>314325.90000000002</v>
      </c>
      <c r="CO122" s="342">
        <v>344041.6</v>
      </c>
      <c r="CP122" s="342">
        <v>364395.2</v>
      </c>
      <c r="CQ122" s="342">
        <v>395558.1</v>
      </c>
      <c r="CR122" s="342">
        <v>412377.9</v>
      </c>
      <c r="CS122" s="342">
        <v>453913</v>
      </c>
      <c r="CT122" s="342">
        <v>495409.9</v>
      </c>
      <c r="CU122" s="342">
        <v>502645.1</v>
      </c>
      <c r="CV122" s="342">
        <v>548257.69999999995</v>
      </c>
      <c r="CW122" s="342">
        <v>577917.6</v>
      </c>
      <c r="CX122" s="342">
        <v>622607.1</v>
      </c>
      <c r="CY122" s="342">
        <v>668994</v>
      </c>
      <c r="CZ122" s="342">
        <v>680234.5</v>
      </c>
      <c r="DA122" s="342">
        <v>720924.4</v>
      </c>
      <c r="DB122" s="342">
        <v>742913.3</v>
      </c>
      <c r="DC122" s="342">
        <v>797474.1</v>
      </c>
      <c r="DD122" s="342">
        <v>862557.5</v>
      </c>
      <c r="DE122" s="342">
        <v>864261.2</v>
      </c>
      <c r="DF122" s="342">
        <v>910037.3</v>
      </c>
      <c r="DG122" s="342">
        <v>885007.5</v>
      </c>
      <c r="DH122" s="342">
        <v>936194.7</v>
      </c>
      <c r="DI122" s="356">
        <v>969871.7</v>
      </c>
      <c r="DJ122" s="356">
        <v>1095749</v>
      </c>
      <c r="DK122" s="356">
        <v>1242384.1000000001</v>
      </c>
      <c r="DL122" s="356">
        <v>1535891.5</v>
      </c>
      <c r="DM122" s="356">
        <v>1694152.9</v>
      </c>
      <c r="DN122" s="207">
        <v>1935149.1</v>
      </c>
      <c r="DO122" s="207">
        <v>2071191.4</v>
      </c>
      <c r="DP122" s="207">
        <v>2300533.2000000002</v>
      </c>
      <c r="DQ122" s="207">
        <v>2376182.2999999998</v>
      </c>
      <c r="DR122" s="207">
        <v>2613204.9</v>
      </c>
      <c r="DS122" s="207">
        <v>2815638.2</v>
      </c>
      <c r="DT122" s="207">
        <v>3056394</v>
      </c>
      <c r="DU122" s="207">
        <v>3080346.3</v>
      </c>
      <c r="DV122" s="207">
        <v>3191891.3</v>
      </c>
      <c r="DW122" s="207">
        <v>3174463.4</v>
      </c>
      <c r="DX122" s="207">
        <v>3306362.2</v>
      </c>
      <c r="DY122" s="207">
        <v>3310822</v>
      </c>
      <c r="DZ122" s="207">
        <v>3310192.5</v>
      </c>
      <c r="EA122" s="207">
        <v>3530004.4</v>
      </c>
      <c r="EB122" s="207">
        <v>3688536.3</v>
      </c>
      <c r="EC122" s="207">
        <v>3664482.176</v>
      </c>
      <c r="ED122" s="207">
        <v>3995743.912</v>
      </c>
      <c r="EE122" s="207">
        <v>4132975.3679999998</v>
      </c>
      <c r="EF122" s="207">
        <v>4412419.4879999999</v>
      </c>
      <c r="EG122" s="207">
        <v>4503855.84</v>
      </c>
      <c r="EH122" s="207">
        <v>4744050.807</v>
      </c>
      <c r="EI122" s="207">
        <v>5078192</v>
      </c>
      <c r="EJ122" s="207">
        <v>5403230.2000000002</v>
      </c>
      <c r="EK122" s="207">
        <v>5965939</v>
      </c>
      <c r="EL122" s="207">
        <v>6306461.5999999996</v>
      </c>
      <c r="EM122" s="207">
        <v>7122815.5999999996</v>
      </c>
      <c r="EN122" s="207">
        <v>7718871.5999999996</v>
      </c>
      <c r="EP122" s="348"/>
      <c r="EQ122" s="192" t="s">
        <v>2825</v>
      </c>
      <c r="ER122" s="193">
        <v>1557821.0009999999</v>
      </c>
      <c r="ES122" s="193">
        <v>1771004.1159999999</v>
      </c>
      <c r="ET122" s="193">
        <v>1498978.2709999999</v>
      </c>
      <c r="EU122" s="193">
        <v>1134426.243</v>
      </c>
    </row>
    <row r="123" spans="57:151" s="17" customFormat="1" x14ac:dyDescent="0.15">
      <c r="BE123" s="128"/>
      <c r="BQ123" s="128"/>
      <c r="BR123" s="128"/>
      <c r="BS123" s="129"/>
      <c r="BT123" s="129"/>
      <c r="DI123" s="208"/>
      <c r="DJ123" s="208"/>
      <c r="DK123" s="208"/>
      <c r="DL123" s="208"/>
      <c r="DM123" s="208"/>
      <c r="EP123" s="128"/>
      <c r="EQ123" s="192" t="s">
        <v>2826</v>
      </c>
      <c r="ER123" s="193">
        <v>1553729.531</v>
      </c>
      <c r="ES123" s="193">
        <v>1447791.398</v>
      </c>
      <c r="ET123" s="193">
        <v>1651987.7250000001</v>
      </c>
      <c r="EU123" s="193">
        <v>1843788.2339999999</v>
      </c>
    </row>
    <row r="124" spans="57:151" s="17" customFormat="1" x14ac:dyDescent="0.2">
      <c r="BE124" s="128"/>
      <c r="BQ124" s="128"/>
      <c r="BR124" s="128"/>
      <c r="BS124" s="129"/>
      <c r="BT124" s="129"/>
      <c r="DI124" s="128"/>
      <c r="DJ124" s="178"/>
      <c r="DK124" s="198"/>
      <c r="DL124" s="198"/>
      <c r="DM124" s="198"/>
      <c r="EP124" s="128"/>
      <c r="EQ124" s="192" t="s">
        <v>2827</v>
      </c>
      <c r="ER124" s="193">
        <v>1395626.139</v>
      </c>
      <c r="ES124" s="193">
        <v>1269888.8459999999</v>
      </c>
      <c r="ET124" s="193">
        <v>1510178.5630000001</v>
      </c>
      <c r="EU124" s="193">
        <v>1639186.2479999999</v>
      </c>
    </row>
    <row r="125" spans="57:151" s="17" customFormat="1" x14ac:dyDescent="0.2">
      <c r="BE125" s="128"/>
      <c r="BQ125" s="128"/>
      <c r="BR125" s="128"/>
      <c r="BS125" s="129"/>
      <c r="BT125" s="129"/>
      <c r="DJ125" s="175"/>
      <c r="DK125" s="166"/>
      <c r="DL125" s="166"/>
      <c r="DM125" s="166"/>
      <c r="EP125" s="128"/>
      <c r="EQ125" s="192" t="s">
        <v>2828</v>
      </c>
      <c r="ER125" s="193">
        <v>158103.39199999999</v>
      </c>
      <c r="ES125" s="193">
        <v>177902.552</v>
      </c>
      <c r="ET125" s="193">
        <v>141809.16200000001</v>
      </c>
      <c r="EU125" s="193">
        <v>204601.986</v>
      </c>
    </row>
    <row r="126" spans="57:151" s="17" customFormat="1" ht="12" thickBot="1" x14ac:dyDescent="0.25">
      <c r="BE126" s="128"/>
      <c r="BQ126" s="128"/>
      <c r="BR126" s="128"/>
      <c r="BS126" s="129"/>
      <c r="BT126" s="129"/>
      <c r="DJ126" s="178"/>
      <c r="DK126" s="198"/>
      <c r="DL126" s="198"/>
      <c r="DM126" s="166"/>
      <c r="EP126" s="346">
        <v>8</v>
      </c>
      <c r="EQ126" s="181" t="s">
        <v>2830</v>
      </c>
      <c r="ER126" s="205">
        <v>124862.69100000001</v>
      </c>
      <c r="ES126" s="205">
        <v>91805.235000000001</v>
      </c>
      <c r="ET126" s="205">
        <v>127449.822</v>
      </c>
      <c r="EU126" s="205">
        <v>142906.75899999999</v>
      </c>
    </row>
    <row r="127" spans="57:151" s="17" customFormat="1" ht="12" thickBot="1" x14ac:dyDescent="0.25">
      <c r="BE127" s="128"/>
      <c r="BQ127" s="128"/>
      <c r="BR127" s="128"/>
      <c r="BS127" s="129"/>
      <c r="BT127" s="129"/>
      <c r="DJ127" s="173"/>
      <c r="DK127" s="128"/>
      <c r="DL127" s="128"/>
      <c r="EP127" s="355"/>
      <c r="EQ127" s="355" t="s">
        <v>434</v>
      </c>
      <c r="ER127" s="207">
        <v>7809410.580000001</v>
      </c>
      <c r="ES127" s="207">
        <v>7990919.1229999997</v>
      </c>
      <c r="ET127" s="207">
        <v>7963462.6799999997</v>
      </c>
      <c r="EU127" s="207">
        <v>8243515.1879999992</v>
      </c>
    </row>
    <row r="128" spans="57:151" s="17" customFormat="1" x14ac:dyDescent="0.2">
      <c r="BE128" s="128"/>
      <c r="BQ128" s="128"/>
      <c r="BR128" s="128"/>
      <c r="BS128" s="71"/>
      <c r="BT128" s="71"/>
      <c r="BU128" s="71"/>
      <c r="BV128" s="71"/>
      <c r="BW128" s="71"/>
      <c r="BX128" s="71"/>
      <c r="BY128" s="71"/>
      <c r="BZ128" s="71"/>
      <c r="CA128" s="71"/>
      <c r="CB128" s="71"/>
      <c r="CC128" s="71"/>
      <c r="CD128" s="71"/>
      <c r="CE128" s="71"/>
      <c r="CF128" s="71"/>
      <c r="CG128" s="71"/>
      <c r="CH128" s="71"/>
      <c r="CI128" s="71"/>
      <c r="CJ128" s="71"/>
      <c r="CK128" s="71"/>
      <c r="CL128" s="71"/>
      <c r="CM128" s="71"/>
      <c r="CN128" s="71"/>
      <c r="CO128" s="71"/>
      <c r="CP128" s="71"/>
      <c r="CQ128" s="71"/>
      <c r="CR128" s="71"/>
      <c r="CS128" s="71"/>
      <c r="CT128" s="71"/>
      <c r="CU128" s="71"/>
      <c r="CV128" s="71"/>
      <c r="CW128" s="71"/>
      <c r="CX128" s="71"/>
      <c r="CY128" s="71"/>
      <c r="CZ128" s="71"/>
      <c r="DA128" s="71"/>
      <c r="DB128" s="71"/>
      <c r="DC128" s="71"/>
      <c r="DD128" s="71"/>
      <c r="DE128" s="71"/>
      <c r="DF128" s="71"/>
      <c r="DG128" s="71"/>
      <c r="DH128" s="71"/>
      <c r="DI128" s="71"/>
      <c r="DJ128" s="71"/>
      <c r="DK128" s="71"/>
      <c r="DL128" s="71"/>
      <c r="DM128" s="71"/>
      <c r="DN128" s="71"/>
      <c r="DO128" s="71"/>
      <c r="DP128" s="71"/>
      <c r="DQ128" s="71"/>
      <c r="DR128" s="71"/>
      <c r="DS128" s="71"/>
      <c r="DT128" s="71"/>
      <c r="DU128" s="71"/>
      <c r="DV128" s="71"/>
      <c r="DW128" s="71"/>
      <c r="DX128" s="71"/>
      <c r="DY128" s="71"/>
      <c r="DZ128" s="71"/>
      <c r="EA128" s="71"/>
      <c r="EB128" s="71"/>
      <c r="EC128" s="71"/>
      <c r="ED128" s="71"/>
      <c r="EE128" s="71"/>
      <c r="EF128" s="71"/>
      <c r="EG128" s="71"/>
      <c r="EH128" s="71"/>
      <c r="EI128" s="71"/>
      <c r="EJ128" s="71"/>
      <c r="EK128" s="71"/>
      <c r="EL128" s="71"/>
      <c r="EM128" s="71"/>
      <c r="EN128" s="71"/>
      <c r="EP128" s="128"/>
      <c r="EQ128" s="128"/>
      <c r="ER128" s="71"/>
      <c r="ES128" s="71"/>
      <c r="ET128" s="71"/>
    </row>
    <row r="129" spans="57:150" s="17" customFormat="1" x14ac:dyDescent="0.2">
      <c r="BE129" s="128"/>
      <c r="BQ129" s="128"/>
      <c r="BR129" s="128"/>
      <c r="BS129" s="71"/>
      <c r="BT129" s="71"/>
      <c r="BU129" s="71"/>
      <c r="BV129" s="71"/>
      <c r="BW129" s="71"/>
      <c r="BX129" s="71"/>
      <c r="BY129" s="71"/>
      <c r="BZ129" s="71"/>
      <c r="CA129" s="71"/>
      <c r="CB129" s="71"/>
      <c r="CC129" s="71"/>
      <c r="CD129" s="71"/>
      <c r="CE129" s="71"/>
      <c r="CF129" s="71"/>
      <c r="CG129" s="71"/>
      <c r="CH129" s="71"/>
      <c r="CI129" s="71"/>
      <c r="CJ129" s="71"/>
      <c r="CK129" s="71"/>
      <c r="CL129" s="71"/>
      <c r="CM129" s="71"/>
      <c r="CN129" s="71"/>
      <c r="CO129" s="71"/>
      <c r="CP129" s="71"/>
      <c r="CQ129" s="71"/>
      <c r="CR129" s="71"/>
      <c r="CS129" s="71"/>
      <c r="CT129" s="71"/>
      <c r="CU129" s="71"/>
      <c r="CV129" s="71"/>
      <c r="CW129" s="71"/>
      <c r="CX129" s="71"/>
      <c r="CY129" s="71"/>
      <c r="CZ129" s="71"/>
      <c r="DA129" s="71"/>
      <c r="DB129" s="71"/>
      <c r="DC129" s="71"/>
      <c r="DD129" s="71"/>
      <c r="DE129" s="71"/>
      <c r="DF129" s="71"/>
      <c r="DG129" s="71"/>
      <c r="DH129" s="71"/>
      <c r="DI129" s="71"/>
      <c r="DJ129" s="71"/>
      <c r="DK129" s="71"/>
      <c r="DL129" s="71"/>
      <c r="DM129" s="71"/>
      <c r="DN129" s="71"/>
      <c r="DO129" s="71"/>
      <c r="DP129" s="71"/>
      <c r="DQ129" s="71"/>
      <c r="DR129" s="71"/>
      <c r="DS129" s="71"/>
      <c r="DT129" s="71"/>
      <c r="DU129" s="71"/>
      <c r="DV129" s="71"/>
      <c r="DW129" s="71"/>
      <c r="DX129" s="71"/>
      <c r="DY129" s="71"/>
      <c r="DZ129" s="71"/>
      <c r="EA129" s="71"/>
      <c r="EB129" s="71"/>
      <c r="EC129" s="71"/>
      <c r="ED129" s="71"/>
      <c r="EE129" s="71"/>
      <c r="EF129" s="71"/>
      <c r="EG129" s="71"/>
      <c r="EH129" s="71"/>
      <c r="EI129" s="71"/>
      <c r="EJ129" s="71"/>
      <c r="EK129" s="71"/>
      <c r="EL129" s="71"/>
      <c r="EM129" s="71"/>
      <c r="EN129" s="71"/>
      <c r="EP129" s="128"/>
      <c r="EQ129" s="128"/>
      <c r="ER129" s="71"/>
      <c r="ES129" s="71"/>
      <c r="ET129" s="71"/>
    </row>
    <row r="130" spans="57:150" s="17" customFormat="1" x14ac:dyDescent="0.2">
      <c r="BE130" s="128"/>
      <c r="BQ130" s="128"/>
      <c r="BR130" s="128"/>
      <c r="BS130" s="71"/>
      <c r="BT130" s="71"/>
      <c r="BU130" s="71"/>
      <c r="BV130" s="71"/>
      <c r="BW130" s="71"/>
      <c r="BX130" s="71"/>
      <c r="BY130" s="71"/>
      <c r="BZ130" s="71"/>
      <c r="CA130" s="71"/>
      <c r="CB130" s="71"/>
      <c r="CC130" s="71"/>
      <c r="CD130" s="71"/>
      <c r="CE130" s="71"/>
      <c r="CF130" s="71"/>
      <c r="CG130" s="71"/>
      <c r="CH130" s="71"/>
      <c r="CI130" s="71"/>
      <c r="CJ130" s="71"/>
      <c r="CK130" s="71"/>
      <c r="CL130" s="71"/>
      <c r="CM130" s="71"/>
      <c r="CN130" s="71"/>
      <c r="CO130" s="71"/>
      <c r="CP130" s="71"/>
      <c r="CQ130" s="71"/>
      <c r="CR130" s="71"/>
      <c r="CS130" s="71"/>
      <c r="CT130" s="71"/>
      <c r="CU130" s="71"/>
      <c r="CV130" s="71"/>
      <c r="CW130" s="71"/>
      <c r="CX130" s="71"/>
      <c r="CY130" s="71"/>
      <c r="CZ130" s="71"/>
      <c r="DA130" s="71"/>
      <c r="DB130" s="71"/>
      <c r="DC130" s="71"/>
      <c r="DD130" s="71"/>
      <c r="DE130" s="71"/>
      <c r="DF130" s="71"/>
      <c r="DG130" s="71"/>
      <c r="DH130" s="71"/>
      <c r="DI130" s="71"/>
      <c r="DJ130" s="71"/>
      <c r="DK130" s="71"/>
      <c r="DL130" s="71"/>
      <c r="DM130" s="71"/>
      <c r="DN130" s="71"/>
      <c r="DO130" s="71"/>
      <c r="DP130" s="71"/>
      <c r="DQ130" s="71"/>
      <c r="DR130" s="71"/>
      <c r="DS130" s="71"/>
      <c r="DT130" s="71"/>
      <c r="DU130" s="71"/>
      <c r="DV130" s="71"/>
      <c r="DW130" s="71"/>
      <c r="DX130" s="71"/>
      <c r="DY130" s="71"/>
      <c r="DZ130" s="71"/>
      <c r="EA130" s="71"/>
      <c r="EB130" s="71"/>
      <c r="EC130" s="71"/>
      <c r="ED130" s="71"/>
      <c r="EE130" s="71"/>
      <c r="EF130" s="71"/>
      <c r="EG130" s="71"/>
      <c r="EH130" s="71"/>
      <c r="EI130" s="71"/>
      <c r="EJ130" s="71"/>
      <c r="EK130" s="71"/>
      <c r="EL130" s="71"/>
      <c r="EM130" s="71"/>
      <c r="EN130" s="71"/>
      <c r="EP130" s="128"/>
      <c r="EQ130" s="128"/>
      <c r="ER130" s="71"/>
      <c r="ES130" s="71"/>
      <c r="ET130" s="71"/>
    </row>
    <row r="131" spans="57:150" s="17" customFormat="1" x14ac:dyDescent="0.2">
      <c r="BE131" s="128"/>
      <c r="BQ131" s="128"/>
      <c r="BR131" s="128"/>
      <c r="BS131" s="71"/>
      <c r="BT131" s="71"/>
      <c r="BU131" s="71"/>
      <c r="BV131" s="71"/>
      <c r="BW131" s="71"/>
      <c r="BX131" s="71"/>
      <c r="BY131" s="71"/>
      <c r="BZ131" s="71"/>
      <c r="CA131" s="71"/>
      <c r="CB131" s="71"/>
      <c r="CC131" s="71"/>
      <c r="CD131" s="71"/>
      <c r="CE131" s="71"/>
      <c r="CF131" s="71"/>
      <c r="CG131" s="71"/>
      <c r="CH131" s="71"/>
      <c r="CI131" s="71"/>
      <c r="CJ131" s="71"/>
      <c r="CK131" s="407"/>
      <c r="CL131" s="71"/>
      <c r="CM131" s="71"/>
      <c r="CN131" s="71"/>
      <c r="CO131" s="71"/>
      <c r="CP131" s="71"/>
      <c r="CQ131" s="71"/>
      <c r="CR131" s="71"/>
      <c r="CS131" s="71"/>
      <c r="CT131" s="71"/>
      <c r="CU131" s="71"/>
      <c r="CV131" s="71"/>
      <c r="CW131" s="71"/>
      <c r="CX131" s="71"/>
      <c r="CY131" s="71"/>
      <c r="CZ131" s="71"/>
      <c r="DA131" s="71"/>
      <c r="DB131" s="71"/>
      <c r="DC131" s="71"/>
      <c r="DD131" s="71"/>
      <c r="DE131" s="71"/>
      <c r="DF131" s="71"/>
      <c r="DG131" s="71"/>
      <c r="DH131" s="71"/>
      <c r="DI131" s="71"/>
      <c r="DJ131" s="71"/>
      <c r="DK131" s="71"/>
      <c r="DL131" s="71"/>
      <c r="DM131" s="71"/>
      <c r="DN131" s="71"/>
      <c r="DO131" s="71"/>
      <c r="DP131" s="71"/>
      <c r="DQ131" s="71"/>
      <c r="DR131" s="71"/>
      <c r="DS131" s="71"/>
      <c r="DT131" s="71"/>
      <c r="DU131" s="71"/>
      <c r="DV131" s="71"/>
      <c r="DW131" s="71"/>
      <c r="DX131" s="71"/>
      <c r="DY131" s="71"/>
      <c r="DZ131" s="71"/>
      <c r="EA131" s="71"/>
      <c r="EB131" s="71"/>
      <c r="EC131" s="71"/>
      <c r="ED131" s="71"/>
      <c r="EE131" s="71"/>
      <c r="EF131" s="71"/>
      <c r="EG131" s="71"/>
      <c r="EH131" s="71"/>
      <c r="EI131" s="71"/>
      <c r="EJ131" s="71"/>
      <c r="EK131" s="71"/>
      <c r="EL131" s="71"/>
      <c r="EM131" s="71"/>
      <c r="EN131" s="71"/>
      <c r="EP131" s="128"/>
      <c r="EQ131" s="128"/>
      <c r="ER131" s="71"/>
      <c r="ES131" s="71"/>
      <c r="ET131" s="71"/>
    </row>
    <row r="132" spans="57:150" s="17" customFormat="1" x14ac:dyDescent="0.2">
      <c r="BE132" s="128"/>
      <c r="BQ132" s="128"/>
      <c r="BR132" s="128"/>
      <c r="BS132" s="71"/>
      <c r="BT132" s="71"/>
      <c r="BU132" s="71"/>
      <c r="BV132" s="71"/>
      <c r="BW132" s="71"/>
      <c r="BX132" s="71"/>
      <c r="BY132" s="71"/>
      <c r="BZ132" s="71"/>
      <c r="CA132" s="71"/>
      <c r="CB132" s="71"/>
      <c r="CC132" s="71"/>
      <c r="CD132" s="71"/>
      <c r="CE132" s="71"/>
      <c r="CF132" s="71"/>
      <c r="CG132" s="71"/>
      <c r="CH132" s="71"/>
      <c r="CI132" s="71"/>
      <c r="CJ132" s="71"/>
      <c r="CK132" s="71"/>
      <c r="CL132" s="71"/>
      <c r="CM132" s="71"/>
      <c r="CN132" s="71"/>
      <c r="CO132" s="71"/>
      <c r="CP132" s="71"/>
      <c r="CQ132" s="71"/>
      <c r="CR132" s="71"/>
      <c r="CS132" s="71"/>
      <c r="CT132" s="71"/>
      <c r="CU132" s="71"/>
      <c r="CV132" s="71"/>
      <c r="CW132" s="71"/>
      <c r="CX132" s="71"/>
      <c r="CY132" s="71"/>
      <c r="CZ132" s="71"/>
      <c r="DA132" s="71"/>
      <c r="DB132" s="71"/>
      <c r="DC132" s="71"/>
      <c r="DD132" s="71"/>
      <c r="DE132" s="71"/>
      <c r="DF132" s="71"/>
      <c r="DG132" s="71"/>
      <c r="DH132" s="71"/>
      <c r="DI132" s="71"/>
      <c r="DJ132" s="71"/>
      <c r="DK132" s="71"/>
      <c r="DL132" s="71"/>
      <c r="DM132" s="71"/>
      <c r="DN132" s="71"/>
      <c r="DO132" s="71"/>
      <c r="DP132" s="71"/>
      <c r="DQ132" s="71"/>
      <c r="DR132" s="71"/>
      <c r="DS132" s="71"/>
      <c r="DT132" s="71"/>
      <c r="DU132" s="71"/>
      <c r="DV132" s="71"/>
      <c r="DW132" s="71"/>
      <c r="DX132" s="71"/>
      <c r="DY132" s="71"/>
      <c r="DZ132" s="71"/>
      <c r="EA132" s="71"/>
      <c r="EB132" s="71"/>
      <c r="EC132" s="71"/>
      <c r="ED132" s="71"/>
      <c r="EE132" s="71"/>
      <c r="EF132" s="71"/>
      <c r="EG132" s="71"/>
      <c r="EH132" s="71"/>
      <c r="EI132" s="71"/>
      <c r="EJ132" s="71"/>
      <c r="EK132" s="71"/>
      <c r="EL132" s="71"/>
      <c r="EM132" s="71"/>
      <c r="EN132" s="71"/>
      <c r="EP132" s="128"/>
      <c r="EQ132" s="128"/>
      <c r="ER132" s="71"/>
      <c r="ES132" s="71"/>
      <c r="ET132" s="71"/>
    </row>
    <row r="133" spans="57:150" s="17" customFormat="1" x14ac:dyDescent="0.2">
      <c r="BE133" s="128"/>
      <c r="BQ133" s="128"/>
      <c r="BS133" s="71"/>
      <c r="BT133" s="71"/>
      <c r="BU133" s="71"/>
      <c r="BV133" s="71"/>
      <c r="BW133" s="71"/>
      <c r="BX133" s="71"/>
      <c r="BY133" s="71"/>
      <c r="BZ133" s="71"/>
      <c r="CA133" s="71"/>
      <c r="CB133" s="71"/>
      <c r="CC133" s="71"/>
      <c r="CD133" s="71"/>
      <c r="CE133" s="71"/>
      <c r="CF133" s="71"/>
      <c r="CG133" s="71"/>
      <c r="CH133" s="71"/>
      <c r="CI133" s="71"/>
      <c r="CJ133" s="71"/>
      <c r="CK133" s="71"/>
      <c r="CL133" s="71"/>
      <c r="CM133" s="71"/>
      <c r="CN133" s="71"/>
      <c r="CO133" s="71"/>
      <c r="CP133" s="71"/>
      <c r="CQ133" s="71"/>
      <c r="CR133" s="71"/>
      <c r="CS133" s="71"/>
      <c r="CT133" s="71"/>
      <c r="CU133" s="71"/>
      <c r="CV133" s="71"/>
      <c r="CW133" s="71"/>
      <c r="CX133" s="71"/>
      <c r="CY133" s="71"/>
      <c r="CZ133" s="71"/>
      <c r="DA133" s="71"/>
      <c r="DB133" s="71"/>
      <c r="DC133" s="71"/>
      <c r="DD133" s="71"/>
      <c r="DE133" s="71"/>
      <c r="DF133" s="71"/>
      <c r="DG133" s="71"/>
      <c r="DH133" s="71"/>
      <c r="DI133" s="71"/>
      <c r="DJ133" s="71"/>
      <c r="DK133" s="71"/>
      <c r="DL133" s="71"/>
      <c r="DM133" s="71"/>
      <c r="DN133" s="71"/>
      <c r="DO133" s="71"/>
      <c r="DP133" s="71"/>
      <c r="DQ133" s="71"/>
      <c r="DR133" s="71"/>
      <c r="DS133" s="71"/>
      <c r="DT133" s="71"/>
      <c r="DU133" s="71"/>
      <c r="DV133" s="71"/>
      <c r="DW133" s="71"/>
      <c r="DX133" s="71"/>
      <c r="DY133" s="71"/>
      <c r="DZ133" s="71"/>
      <c r="EA133" s="71"/>
      <c r="EB133" s="71"/>
      <c r="EC133" s="71"/>
      <c r="ED133" s="71"/>
      <c r="EE133" s="71"/>
      <c r="EF133" s="71"/>
      <c r="EG133" s="71"/>
      <c r="EH133" s="71"/>
      <c r="EI133" s="71"/>
      <c r="EJ133" s="71"/>
      <c r="EK133" s="71"/>
      <c r="EL133" s="71"/>
      <c r="EM133" s="71"/>
      <c r="EN133" s="71"/>
      <c r="EP133" s="128"/>
      <c r="ER133" s="71"/>
      <c r="ES133" s="71"/>
      <c r="ET133" s="71"/>
    </row>
    <row r="134" spans="57:150" s="17" customFormat="1" x14ac:dyDescent="0.2">
      <c r="BE134" s="128"/>
      <c r="BQ134" s="128"/>
      <c r="BR134" s="128"/>
      <c r="BS134" s="71"/>
      <c r="BT134" s="71"/>
      <c r="BU134" s="71"/>
      <c r="BV134" s="71"/>
      <c r="BW134" s="71"/>
      <c r="BX134" s="71"/>
      <c r="BY134" s="71"/>
      <c r="BZ134" s="71"/>
      <c r="CA134" s="71"/>
      <c r="CB134" s="71"/>
      <c r="CC134" s="71"/>
      <c r="CD134" s="71"/>
      <c r="CE134" s="71"/>
      <c r="CF134" s="71"/>
      <c r="CG134" s="71"/>
      <c r="CH134" s="71"/>
      <c r="CI134" s="71"/>
      <c r="CJ134" s="71"/>
      <c r="CK134" s="71"/>
      <c r="CL134" s="71"/>
      <c r="CM134" s="71"/>
      <c r="CN134" s="71"/>
      <c r="CO134" s="71"/>
      <c r="CP134" s="71"/>
      <c r="CQ134" s="71"/>
      <c r="CR134" s="71"/>
      <c r="CS134" s="71"/>
      <c r="CT134" s="71"/>
      <c r="CU134" s="71"/>
      <c r="CV134" s="71"/>
      <c r="CW134" s="71"/>
      <c r="CX134" s="71"/>
      <c r="CY134" s="71"/>
      <c r="CZ134" s="71"/>
      <c r="DA134" s="71"/>
      <c r="DB134" s="71"/>
      <c r="DC134" s="71"/>
      <c r="DD134" s="71"/>
      <c r="DE134" s="71"/>
      <c r="DF134" s="71"/>
      <c r="DG134" s="71"/>
      <c r="DH134" s="71"/>
      <c r="DI134" s="71"/>
      <c r="DJ134" s="71"/>
      <c r="DK134" s="71"/>
      <c r="DL134" s="71"/>
      <c r="DM134" s="71"/>
      <c r="DN134" s="71"/>
      <c r="DO134" s="71"/>
      <c r="DP134" s="71"/>
      <c r="DQ134" s="71"/>
      <c r="DR134" s="71"/>
      <c r="DS134" s="71"/>
      <c r="DT134" s="71"/>
      <c r="DU134" s="71"/>
      <c r="DV134" s="71"/>
      <c r="DW134" s="71"/>
      <c r="DX134" s="71"/>
      <c r="DY134" s="71"/>
      <c r="DZ134" s="71"/>
      <c r="EA134" s="71"/>
      <c r="EB134" s="71"/>
      <c r="EC134" s="71"/>
      <c r="ED134" s="71"/>
      <c r="EE134" s="71"/>
      <c r="EF134" s="71"/>
      <c r="EG134" s="71"/>
      <c r="EH134" s="71"/>
      <c r="EI134" s="71"/>
      <c r="EJ134" s="71"/>
      <c r="EK134" s="71"/>
      <c r="EL134" s="71"/>
      <c r="EM134" s="71"/>
      <c r="EN134" s="71"/>
      <c r="EP134" s="128"/>
      <c r="EQ134" s="128"/>
      <c r="ER134" s="71"/>
      <c r="ES134" s="71"/>
      <c r="ET134" s="71"/>
    </row>
    <row r="135" spans="57:150" s="17" customFormat="1" x14ac:dyDescent="0.2">
      <c r="BE135" s="128"/>
      <c r="BQ135" s="128"/>
      <c r="BR135" s="128"/>
      <c r="BS135" s="71"/>
      <c r="BT135" s="71"/>
      <c r="BU135" s="71"/>
      <c r="BV135" s="71"/>
      <c r="BW135" s="71"/>
      <c r="BX135" s="71"/>
      <c r="BY135" s="71"/>
      <c r="BZ135" s="71"/>
      <c r="CA135" s="71"/>
      <c r="CB135" s="71"/>
      <c r="CC135" s="71"/>
      <c r="CD135" s="71"/>
      <c r="CE135" s="71"/>
      <c r="CF135" s="71"/>
      <c r="CG135" s="71"/>
      <c r="CH135" s="71"/>
      <c r="CI135" s="71"/>
      <c r="CJ135" s="71"/>
      <c r="CK135" s="71"/>
      <c r="CL135" s="71"/>
      <c r="CM135" s="71"/>
      <c r="CN135" s="71"/>
      <c r="CO135" s="71"/>
      <c r="CP135" s="71"/>
      <c r="CQ135" s="71"/>
      <c r="CR135" s="71"/>
      <c r="CS135" s="71"/>
      <c r="CT135" s="71"/>
      <c r="CU135" s="71"/>
      <c r="CV135" s="71"/>
      <c r="CW135" s="71"/>
      <c r="CX135" s="71"/>
      <c r="CY135" s="71"/>
      <c r="CZ135" s="71"/>
      <c r="DA135" s="71"/>
      <c r="DB135" s="71"/>
      <c r="DC135" s="71"/>
      <c r="DD135" s="71"/>
      <c r="DE135" s="71"/>
      <c r="DF135" s="71"/>
      <c r="DG135" s="71"/>
      <c r="DH135" s="71"/>
      <c r="DI135" s="71"/>
      <c r="DJ135" s="71"/>
      <c r="DK135" s="71"/>
      <c r="DL135" s="71"/>
      <c r="DM135" s="71"/>
      <c r="DN135" s="71"/>
      <c r="DO135" s="71"/>
      <c r="DP135" s="71"/>
      <c r="DQ135" s="71"/>
      <c r="DR135" s="71"/>
      <c r="DS135" s="71"/>
      <c r="DT135" s="71"/>
      <c r="DU135" s="71"/>
      <c r="DV135" s="71"/>
      <c r="DW135" s="71"/>
      <c r="DX135" s="71"/>
      <c r="DY135" s="71"/>
      <c r="DZ135" s="71"/>
      <c r="EA135" s="71"/>
      <c r="EB135" s="71"/>
      <c r="EC135" s="71"/>
      <c r="ED135" s="71"/>
      <c r="EE135" s="71"/>
      <c r="EF135" s="71"/>
      <c r="EG135" s="71"/>
      <c r="EH135" s="71"/>
      <c r="EI135" s="71"/>
      <c r="EJ135" s="71"/>
      <c r="EK135" s="71"/>
      <c r="EL135" s="71"/>
      <c r="EM135" s="71"/>
      <c r="EN135" s="71"/>
      <c r="EP135" s="128"/>
      <c r="EQ135" s="128"/>
      <c r="ER135" s="71"/>
      <c r="ES135" s="71"/>
      <c r="ET135" s="71"/>
    </row>
    <row r="136" spans="57:150" s="17" customFormat="1" x14ac:dyDescent="0.2">
      <c r="BE136" s="128"/>
      <c r="BQ136" s="128"/>
      <c r="BR136" s="128"/>
      <c r="BS136" s="71"/>
      <c r="BT136" s="71"/>
      <c r="BU136" s="71"/>
      <c r="BV136" s="71"/>
      <c r="BW136" s="71"/>
      <c r="BX136" s="71"/>
      <c r="BY136" s="71"/>
      <c r="BZ136" s="71"/>
      <c r="CA136" s="71"/>
      <c r="CB136" s="71"/>
      <c r="CC136" s="71"/>
      <c r="CD136" s="71"/>
      <c r="CE136" s="71"/>
      <c r="CF136" s="71"/>
      <c r="CG136" s="71"/>
      <c r="CH136" s="71"/>
      <c r="CI136" s="71"/>
      <c r="CJ136" s="71"/>
      <c r="CK136" s="71"/>
      <c r="CL136" s="71"/>
      <c r="CM136" s="71"/>
      <c r="CN136" s="71"/>
      <c r="CO136" s="71"/>
      <c r="CP136" s="71"/>
      <c r="CQ136" s="71"/>
      <c r="CR136" s="71"/>
      <c r="CS136" s="71"/>
      <c r="CT136" s="71"/>
      <c r="CU136" s="71"/>
      <c r="CV136" s="71"/>
      <c r="CW136" s="71"/>
      <c r="CX136" s="71"/>
      <c r="CY136" s="71"/>
      <c r="CZ136" s="71"/>
      <c r="DA136" s="71"/>
      <c r="DB136" s="71"/>
      <c r="DC136" s="71"/>
      <c r="DD136" s="71"/>
      <c r="DE136" s="71"/>
      <c r="DF136" s="71"/>
      <c r="DG136" s="71"/>
      <c r="DH136" s="71"/>
      <c r="DI136" s="71"/>
      <c r="DJ136" s="71"/>
      <c r="DK136" s="71"/>
      <c r="DL136" s="71"/>
      <c r="DM136" s="71"/>
      <c r="DN136" s="71"/>
      <c r="DO136" s="71"/>
      <c r="DP136" s="71"/>
      <c r="DQ136" s="71"/>
      <c r="DR136" s="71"/>
      <c r="DS136" s="71"/>
      <c r="DT136" s="71"/>
      <c r="DU136" s="71"/>
      <c r="DV136" s="71"/>
      <c r="DW136" s="71"/>
      <c r="DX136" s="71"/>
      <c r="DY136" s="71"/>
      <c r="DZ136" s="71"/>
      <c r="EA136" s="71"/>
      <c r="EB136" s="71"/>
      <c r="EC136" s="71"/>
      <c r="ED136" s="71"/>
      <c r="EE136" s="71"/>
      <c r="EF136" s="71"/>
      <c r="EG136" s="71"/>
      <c r="EH136" s="71"/>
      <c r="EI136" s="71"/>
      <c r="EJ136" s="71"/>
      <c r="EK136" s="71"/>
      <c r="EL136" s="71"/>
      <c r="EM136" s="71"/>
      <c r="EN136" s="71"/>
      <c r="EP136" s="128"/>
      <c r="EQ136" s="128"/>
      <c r="ER136" s="71"/>
      <c r="ES136" s="71"/>
      <c r="ET136" s="71"/>
    </row>
    <row r="137" spans="57:150" s="17" customFormat="1" x14ac:dyDescent="0.2">
      <c r="BE137" s="128"/>
      <c r="BQ137" s="128"/>
      <c r="BR137" s="128"/>
      <c r="BS137" s="71"/>
      <c r="BT137" s="71"/>
      <c r="BU137" s="71"/>
      <c r="BV137" s="71"/>
      <c r="BW137" s="71"/>
      <c r="BX137" s="71"/>
      <c r="BY137" s="71"/>
      <c r="BZ137" s="71"/>
      <c r="CA137" s="71"/>
      <c r="CB137" s="71"/>
      <c r="CC137" s="71"/>
      <c r="CD137" s="71"/>
      <c r="CE137" s="71"/>
      <c r="CF137" s="71"/>
      <c r="CG137" s="71"/>
      <c r="CH137" s="71"/>
      <c r="CI137" s="71"/>
      <c r="CJ137" s="71"/>
      <c r="CK137" s="71"/>
      <c r="CL137" s="71"/>
      <c r="CM137" s="71"/>
      <c r="CN137" s="71"/>
      <c r="CO137" s="71"/>
      <c r="CP137" s="71"/>
      <c r="CQ137" s="71"/>
      <c r="CR137" s="71"/>
      <c r="CS137" s="71"/>
      <c r="CT137" s="71"/>
      <c r="CU137" s="71"/>
      <c r="CV137" s="71"/>
      <c r="CW137" s="71"/>
      <c r="CX137" s="71"/>
      <c r="CY137" s="71"/>
      <c r="CZ137" s="71"/>
      <c r="DA137" s="71"/>
      <c r="DB137" s="71"/>
      <c r="DC137" s="71"/>
      <c r="DD137" s="71"/>
      <c r="DE137" s="71"/>
      <c r="DF137" s="71"/>
      <c r="DG137" s="71"/>
      <c r="DH137" s="71"/>
      <c r="DI137" s="71"/>
      <c r="DJ137" s="71"/>
      <c r="DK137" s="71"/>
      <c r="DL137" s="71"/>
      <c r="DM137" s="71"/>
      <c r="DN137" s="71"/>
      <c r="DO137" s="71"/>
      <c r="DP137" s="71"/>
      <c r="DQ137" s="71"/>
      <c r="DR137" s="71"/>
      <c r="DS137" s="71"/>
      <c r="DT137" s="71"/>
      <c r="DU137" s="71"/>
      <c r="DV137" s="71"/>
      <c r="DW137" s="71"/>
      <c r="DX137" s="71"/>
      <c r="DY137" s="71"/>
      <c r="DZ137" s="71"/>
      <c r="EA137" s="71"/>
      <c r="EB137" s="71"/>
      <c r="EC137" s="71"/>
      <c r="ED137" s="71"/>
      <c r="EE137" s="71"/>
      <c r="EF137" s="71"/>
      <c r="EG137" s="71"/>
      <c r="EH137" s="71"/>
      <c r="EI137" s="71"/>
      <c r="EJ137" s="71"/>
      <c r="EK137" s="71"/>
      <c r="EL137" s="71"/>
      <c r="EM137" s="71"/>
      <c r="EN137" s="71"/>
      <c r="EP137" s="128"/>
      <c r="EQ137" s="128"/>
      <c r="ER137" s="71"/>
      <c r="ES137" s="71"/>
      <c r="ET137" s="71"/>
    </row>
    <row r="138" spans="57:150" s="17" customFormat="1" x14ac:dyDescent="0.2">
      <c r="BE138" s="128"/>
      <c r="BQ138" s="128"/>
      <c r="BR138" s="128"/>
      <c r="BS138" s="71"/>
      <c r="BT138" s="71"/>
      <c r="BU138" s="71"/>
      <c r="BV138" s="71"/>
      <c r="BW138" s="71"/>
      <c r="BX138" s="71"/>
      <c r="BY138" s="71"/>
      <c r="BZ138" s="71"/>
      <c r="CA138" s="71"/>
      <c r="CB138" s="71"/>
      <c r="CC138" s="71"/>
      <c r="CD138" s="71"/>
      <c r="CE138" s="71"/>
      <c r="CF138" s="71"/>
      <c r="CG138" s="71"/>
      <c r="CH138" s="71"/>
      <c r="CI138" s="71"/>
      <c r="CJ138" s="71"/>
      <c r="CK138" s="71"/>
      <c r="CL138" s="71"/>
      <c r="CM138" s="71"/>
      <c r="CN138" s="71"/>
      <c r="CO138" s="71"/>
      <c r="CP138" s="71"/>
      <c r="CQ138" s="71"/>
      <c r="CR138" s="71"/>
      <c r="CS138" s="71"/>
      <c r="CT138" s="71"/>
      <c r="CU138" s="71"/>
      <c r="CV138" s="71"/>
      <c r="CW138" s="71"/>
      <c r="CX138" s="71"/>
      <c r="CY138" s="71"/>
      <c r="CZ138" s="71"/>
      <c r="DA138" s="71"/>
      <c r="DB138" s="71"/>
      <c r="DC138" s="71"/>
      <c r="DD138" s="71"/>
      <c r="DE138" s="71"/>
      <c r="DF138" s="71"/>
      <c r="DG138" s="71"/>
      <c r="DH138" s="71"/>
      <c r="DI138" s="71"/>
      <c r="DJ138" s="71"/>
      <c r="DK138" s="71"/>
      <c r="DL138" s="71"/>
      <c r="DM138" s="71"/>
      <c r="DN138" s="71"/>
      <c r="DO138" s="71"/>
      <c r="DP138" s="71"/>
      <c r="DQ138" s="71"/>
      <c r="DR138" s="71"/>
      <c r="DS138" s="71"/>
      <c r="DT138" s="71"/>
      <c r="DU138" s="71"/>
      <c r="DV138" s="71"/>
      <c r="DW138" s="71"/>
      <c r="DX138" s="71"/>
      <c r="DY138" s="71"/>
      <c r="DZ138" s="71"/>
      <c r="EA138" s="71"/>
      <c r="EB138" s="71"/>
      <c r="EC138" s="71"/>
      <c r="ED138" s="71"/>
      <c r="EE138" s="71"/>
      <c r="EF138" s="71"/>
      <c r="EG138" s="71"/>
      <c r="EH138" s="71"/>
      <c r="EI138" s="71"/>
      <c r="EJ138" s="71"/>
      <c r="EK138" s="71"/>
      <c r="EL138" s="71"/>
      <c r="EM138" s="71"/>
      <c r="EN138" s="71"/>
      <c r="EP138" s="128"/>
      <c r="EQ138" s="128"/>
      <c r="ER138" s="71"/>
      <c r="ES138" s="71"/>
      <c r="ET138" s="71"/>
    </row>
    <row r="139" spans="57:150" s="17" customFormat="1" x14ac:dyDescent="0.2">
      <c r="BE139" s="128"/>
      <c r="BQ139" s="128"/>
      <c r="BR139" s="128"/>
      <c r="BS139" s="71"/>
      <c r="BT139" s="71"/>
      <c r="BU139" s="71"/>
      <c r="BV139" s="71"/>
      <c r="BW139" s="71"/>
      <c r="BX139" s="71"/>
      <c r="BY139" s="71"/>
      <c r="BZ139" s="71"/>
      <c r="CA139" s="71"/>
      <c r="CB139" s="71"/>
      <c r="CC139" s="129"/>
      <c r="CD139" s="71"/>
      <c r="CE139" s="71"/>
      <c r="CF139" s="71"/>
      <c r="CG139" s="71"/>
      <c r="CH139" s="71"/>
      <c r="CI139" s="71"/>
      <c r="CJ139" s="71"/>
      <c r="CK139" s="71"/>
      <c r="CL139" s="71"/>
      <c r="CM139" s="71"/>
      <c r="CN139" s="71"/>
      <c r="CO139" s="71"/>
      <c r="CP139" s="71"/>
      <c r="CQ139" s="71"/>
      <c r="CR139" s="71"/>
      <c r="CS139" s="71"/>
      <c r="CT139" s="71"/>
      <c r="CU139" s="71"/>
      <c r="CV139" s="71"/>
      <c r="CW139" s="71"/>
      <c r="CX139" s="71"/>
      <c r="CY139" s="71"/>
      <c r="CZ139" s="71"/>
      <c r="DA139" s="71"/>
      <c r="DB139" s="71"/>
      <c r="DC139" s="71"/>
      <c r="DD139" s="71"/>
      <c r="DE139" s="71"/>
      <c r="DF139" s="71"/>
      <c r="DG139" s="71"/>
      <c r="DH139" s="71"/>
      <c r="DI139" s="71"/>
      <c r="DJ139" s="71"/>
      <c r="DK139" s="71"/>
      <c r="DL139" s="71"/>
      <c r="DM139" s="71"/>
      <c r="DN139" s="71"/>
      <c r="DO139" s="71"/>
      <c r="DP139" s="71"/>
      <c r="DQ139" s="71"/>
      <c r="DR139" s="71"/>
      <c r="DS139" s="71"/>
      <c r="DT139" s="71"/>
      <c r="DU139" s="71"/>
      <c r="DV139" s="71"/>
      <c r="DW139" s="71"/>
      <c r="DX139" s="71"/>
      <c r="DY139" s="71"/>
      <c r="DZ139" s="71"/>
      <c r="EA139" s="71"/>
      <c r="EB139" s="71"/>
      <c r="EC139" s="71"/>
      <c r="ED139" s="71"/>
      <c r="EE139" s="71"/>
      <c r="EF139" s="71"/>
      <c r="EG139" s="71"/>
      <c r="EH139" s="71"/>
      <c r="EI139" s="71"/>
      <c r="EJ139" s="71"/>
      <c r="EK139" s="71"/>
      <c r="EL139" s="71"/>
      <c r="EM139" s="71"/>
      <c r="EN139" s="71"/>
      <c r="EP139" s="128"/>
      <c r="EQ139" s="128"/>
      <c r="ER139" s="71"/>
      <c r="ES139" s="71"/>
      <c r="ET139" s="71"/>
    </row>
    <row r="140" spans="57:150" s="17" customFormat="1" x14ac:dyDescent="0.2">
      <c r="BE140" s="128"/>
      <c r="BQ140" s="128"/>
      <c r="BR140" s="128"/>
      <c r="BS140" s="71"/>
      <c r="BT140" s="71"/>
      <c r="BU140" s="71"/>
      <c r="BV140" s="71"/>
      <c r="BW140" s="71"/>
      <c r="BX140" s="71"/>
      <c r="BY140" s="71"/>
      <c r="BZ140" s="71"/>
      <c r="CA140" s="71"/>
      <c r="CB140" s="71"/>
      <c r="CC140" s="71"/>
      <c r="CD140" s="71"/>
      <c r="CE140" s="71"/>
      <c r="CF140" s="71"/>
      <c r="CG140" s="71"/>
      <c r="CH140" s="71"/>
      <c r="CI140" s="71"/>
      <c r="CJ140" s="71"/>
      <c r="CK140" s="71"/>
      <c r="CL140" s="71"/>
      <c r="CM140" s="71"/>
      <c r="CN140" s="71"/>
      <c r="CO140" s="71"/>
      <c r="CP140" s="71"/>
      <c r="CQ140" s="71"/>
      <c r="CR140" s="71"/>
      <c r="CS140" s="71"/>
      <c r="CT140" s="71"/>
      <c r="CU140" s="71"/>
      <c r="CV140" s="71"/>
      <c r="CW140" s="71"/>
      <c r="CX140" s="71"/>
      <c r="CY140" s="71"/>
      <c r="CZ140" s="71"/>
      <c r="DA140" s="71"/>
      <c r="DB140" s="71"/>
      <c r="DC140" s="71"/>
      <c r="DD140" s="71"/>
      <c r="DE140" s="71"/>
      <c r="DF140" s="71"/>
      <c r="DG140" s="71"/>
      <c r="DH140" s="71"/>
      <c r="DI140" s="71"/>
      <c r="DJ140" s="71"/>
      <c r="DK140" s="71"/>
      <c r="DL140" s="71"/>
      <c r="DM140" s="71"/>
      <c r="DN140" s="71"/>
      <c r="DO140" s="71"/>
      <c r="DP140" s="71"/>
      <c r="DQ140" s="71"/>
      <c r="DR140" s="71"/>
      <c r="DS140" s="71"/>
      <c r="DT140" s="71"/>
      <c r="DU140" s="71"/>
      <c r="DV140" s="71"/>
      <c r="DW140" s="71"/>
      <c r="DX140" s="71"/>
      <c r="DY140" s="71"/>
      <c r="DZ140" s="71"/>
      <c r="EA140" s="71"/>
      <c r="EB140" s="71"/>
      <c r="EC140" s="71"/>
      <c r="ED140" s="71"/>
      <c r="EE140" s="71"/>
      <c r="EF140" s="71"/>
      <c r="EG140" s="71"/>
      <c r="EH140" s="71"/>
      <c r="EI140" s="71"/>
      <c r="EJ140" s="71"/>
      <c r="EK140" s="71"/>
      <c r="EL140" s="71"/>
      <c r="EM140" s="71"/>
      <c r="EN140" s="71"/>
      <c r="EP140" s="128"/>
      <c r="EQ140" s="128"/>
      <c r="ER140" s="71"/>
      <c r="ES140" s="71"/>
      <c r="ET140" s="71"/>
    </row>
    <row r="141" spans="57:150" s="17" customFormat="1" x14ac:dyDescent="0.2">
      <c r="BE141" s="128"/>
      <c r="BQ141" s="128"/>
      <c r="BR141" s="128"/>
      <c r="BS141" s="71"/>
      <c r="BT141" s="71"/>
      <c r="BU141" s="71"/>
      <c r="BV141" s="71"/>
      <c r="BW141" s="71"/>
      <c r="BX141" s="71"/>
      <c r="BY141" s="71"/>
      <c r="BZ141" s="71"/>
      <c r="CA141" s="71"/>
      <c r="CB141" s="71"/>
      <c r="CC141" s="71"/>
      <c r="CD141" s="71"/>
      <c r="CE141" s="71"/>
      <c r="CF141" s="71"/>
      <c r="CG141" s="71"/>
      <c r="CH141" s="71"/>
      <c r="CI141" s="71"/>
      <c r="CJ141" s="71"/>
      <c r="CK141" s="71"/>
      <c r="CL141" s="71"/>
      <c r="CM141" s="71"/>
      <c r="CN141" s="71"/>
      <c r="CO141" s="71"/>
      <c r="CP141" s="71"/>
      <c r="CQ141" s="71"/>
      <c r="CR141" s="71"/>
      <c r="CS141" s="71"/>
      <c r="CT141" s="71"/>
      <c r="CU141" s="71"/>
      <c r="CV141" s="71"/>
      <c r="CW141" s="71"/>
      <c r="CX141" s="71"/>
      <c r="CY141" s="71"/>
      <c r="CZ141" s="71"/>
      <c r="DA141" s="71"/>
      <c r="DB141" s="71"/>
      <c r="DC141" s="71"/>
      <c r="DD141" s="71"/>
      <c r="DE141" s="71"/>
      <c r="DF141" s="71"/>
      <c r="DG141" s="71"/>
      <c r="DH141" s="71"/>
      <c r="DI141" s="71"/>
      <c r="DJ141" s="71"/>
      <c r="DK141" s="71"/>
      <c r="DL141" s="71"/>
      <c r="DM141" s="71"/>
      <c r="DN141" s="71"/>
      <c r="DO141" s="71"/>
      <c r="DP141" s="71"/>
      <c r="DQ141" s="71"/>
      <c r="DR141" s="71"/>
      <c r="DS141" s="71"/>
      <c r="DT141" s="71"/>
      <c r="DU141" s="71"/>
      <c r="DV141" s="71"/>
      <c r="DW141" s="71"/>
      <c r="DX141" s="71"/>
      <c r="DY141" s="71"/>
      <c r="DZ141" s="71"/>
      <c r="EA141" s="71"/>
      <c r="EB141" s="71"/>
      <c r="EC141" s="71"/>
      <c r="ED141" s="71"/>
      <c r="EE141" s="71"/>
      <c r="EF141" s="71"/>
      <c r="EG141" s="71"/>
      <c r="EH141" s="71"/>
      <c r="EI141" s="71"/>
      <c r="EJ141" s="71"/>
      <c r="EK141" s="71"/>
      <c r="EL141" s="71"/>
      <c r="EM141" s="71"/>
      <c r="EN141" s="71"/>
      <c r="EP141" s="128"/>
      <c r="EQ141" s="128"/>
      <c r="ER141" s="71"/>
      <c r="ES141" s="71"/>
      <c r="ET141" s="71"/>
    </row>
    <row r="142" spans="57:150" s="17" customFormat="1" x14ac:dyDescent="0.2">
      <c r="BE142" s="128"/>
      <c r="BQ142" s="128"/>
      <c r="BR142" s="128"/>
      <c r="BS142" s="71"/>
      <c r="BT142" s="71"/>
      <c r="BU142" s="71"/>
      <c r="BV142" s="71"/>
      <c r="BW142" s="71"/>
      <c r="BX142" s="71"/>
      <c r="BY142" s="71"/>
      <c r="BZ142" s="71"/>
      <c r="CA142" s="71"/>
      <c r="CB142" s="71"/>
      <c r="CC142" s="71"/>
      <c r="CD142" s="71"/>
      <c r="CE142" s="71"/>
      <c r="CF142" s="71"/>
      <c r="CG142" s="71"/>
      <c r="CH142" s="71"/>
      <c r="CI142" s="71"/>
      <c r="CJ142" s="71"/>
      <c r="CK142" s="71"/>
      <c r="CL142" s="71"/>
      <c r="CM142" s="71"/>
      <c r="CN142" s="71"/>
      <c r="CO142" s="71"/>
      <c r="CP142" s="71"/>
      <c r="CQ142" s="71"/>
      <c r="CR142" s="71"/>
      <c r="CS142" s="71"/>
      <c r="CT142" s="71"/>
      <c r="CU142" s="71"/>
      <c r="CV142" s="71"/>
      <c r="CW142" s="71"/>
      <c r="CX142" s="71"/>
      <c r="CY142" s="71"/>
      <c r="CZ142" s="71"/>
      <c r="DA142" s="71"/>
      <c r="DB142" s="71"/>
      <c r="DC142" s="71"/>
      <c r="DD142" s="71"/>
      <c r="DE142" s="71"/>
      <c r="DF142" s="71"/>
      <c r="DG142" s="71"/>
      <c r="DH142" s="71"/>
      <c r="DI142" s="71"/>
      <c r="DJ142" s="71"/>
      <c r="DK142" s="71"/>
      <c r="DL142" s="71"/>
      <c r="DM142" s="71"/>
      <c r="DN142" s="71"/>
      <c r="DO142" s="71"/>
      <c r="DP142" s="71"/>
      <c r="DQ142" s="71"/>
      <c r="DR142" s="71"/>
      <c r="DS142" s="71"/>
      <c r="DT142" s="71"/>
      <c r="DU142" s="71"/>
      <c r="DV142" s="71"/>
      <c r="DW142" s="71"/>
      <c r="DX142" s="71"/>
      <c r="DY142" s="71"/>
      <c r="DZ142" s="71"/>
      <c r="EA142" s="71"/>
      <c r="EB142" s="71"/>
      <c r="EC142" s="71"/>
      <c r="ED142" s="71"/>
      <c r="EE142" s="71"/>
      <c r="EF142" s="71"/>
      <c r="EG142" s="71"/>
      <c r="EH142" s="71"/>
      <c r="EI142" s="71"/>
      <c r="EJ142" s="71"/>
      <c r="EK142" s="71"/>
      <c r="EL142" s="71"/>
      <c r="EM142" s="71"/>
      <c r="EN142" s="71"/>
      <c r="EP142" s="128"/>
      <c r="EQ142" s="128"/>
      <c r="ER142" s="71"/>
      <c r="ES142" s="71"/>
      <c r="ET142" s="71"/>
    </row>
    <row r="143" spans="57:150" s="17" customFormat="1" x14ac:dyDescent="0.2">
      <c r="BE143" s="128"/>
      <c r="BQ143" s="128"/>
      <c r="BR143" s="128"/>
      <c r="BS143" s="71"/>
      <c r="BT143" s="71"/>
      <c r="BU143" s="71"/>
      <c r="BV143" s="71"/>
      <c r="BW143" s="71"/>
      <c r="BX143" s="71"/>
      <c r="BY143" s="71"/>
      <c r="BZ143" s="71"/>
      <c r="CA143" s="71"/>
      <c r="CB143" s="71"/>
      <c r="CC143" s="71"/>
      <c r="CD143" s="71"/>
      <c r="CE143" s="71"/>
      <c r="CF143" s="71"/>
      <c r="CG143" s="71"/>
      <c r="CH143" s="71"/>
      <c r="CI143" s="71"/>
      <c r="CJ143" s="71"/>
      <c r="CK143" s="71"/>
      <c r="CL143" s="71"/>
      <c r="CM143" s="71"/>
      <c r="CN143" s="71"/>
      <c r="CO143" s="71"/>
      <c r="CP143" s="71"/>
      <c r="CQ143" s="71"/>
      <c r="CR143" s="71"/>
      <c r="CS143" s="71"/>
      <c r="CT143" s="71"/>
      <c r="CU143" s="71"/>
      <c r="CV143" s="71"/>
      <c r="CW143" s="71"/>
      <c r="CX143" s="71"/>
      <c r="CY143" s="71"/>
      <c r="CZ143" s="71"/>
      <c r="DA143" s="71"/>
      <c r="DB143" s="71"/>
      <c r="DC143" s="71"/>
      <c r="DD143" s="71"/>
      <c r="DE143" s="71"/>
      <c r="DF143" s="71"/>
      <c r="DG143" s="71"/>
      <c r="DH143" s="71"/>
      <c r="DI143" s="71"/>
      <c r="DJ143" s="71"/>
      <c r="DK143" s="71"/>
      <c r="DL143" s="71"/>
      <c r="DM143" s="71"/>
      <c r="DN143" s="71"/>
      <c r="DO143" s="71"/>
      <c r="DP143" s="71"/>
      <c r="DQ143" s="71"/>
      <c r="DR143" s="71"/>
      <c r="DS143" s="71"/>
      <c r="DT143" s="71"/>
      <c r="DU143" s="71"/>
      <c r="DV143" s="71"/>
      <c r="DW143" s="71"/>
      <c r="DX143" s="71"/>
      <c r="DY143" s="71"/>
      <c r="DZ143" s="71"/>
      <c r="EA143" s="71"/>
      <c r="EB143" s="71"/>
      <c r="EC143" s="71"/>
      <c r="ED143" s="71"/>
      <c r="EE143" s="71"/>
      <c r="EF143" s="71"/>
      <c r="EG143" s="71"/>
      <c r="EH143" s="71"/>
      <c r="EI143" s="71"/>
      <c r="EJ143" s="71"/>
      <c r="EK143" s="71"/>
      <c r="EL143" s="71"/>
      <c r="EM143" s="71"/>
      <c r="EN143" s="71"/>
      <c r="EP143" s="128"/>
      <c r="EQ143" s="128"/>
      <c r="ER143" s="71"/>
      <c r="ES143" s="71"/>
      <c r="ET143" s="71"/>
    </row>
    <row r="144" spans="57:150" s="17" customFormat="1" x14ac:dyDescent="0.2">
      <c r="BE144" s="128"/>
      <c r="BQ144" s="128"/>
      <c r="BR144" s="128"/>
      <c r="BS144" s="71"/>
      <c r="BT144" s="71"/>
      <c r="BU144" s="71"/>
      <c r="BV144" s="71"/>
      <c r="BW144" s="71"/>
      <c r="BX144" s="71"/>
      <c r="BY144" s="71"/>
      <c r="BZ144" s="71"/>
      <c r="CA144" s="71"/>
      <c r="CB144" s="71"/>
      <c r="CC144" s="71"/>
      <c r="CD144" s="71"/>
      <c r="CE144" s="71"/>
      <c r="CF144" s="71"/>
      <c r="CG144" s="71"/>
      <c r="CH144" s="71"/>
      <c r="CI144" s="71"/>
      <c r="CJ144" s="71"/>
      <c r="CK144" s="71"/>
      <c r="CL144" s="71"/>
      <c r="CM144" s="71"/>
      <c r="CN144" s="71"/>
      <c r="CO144" s="71"/>
      <c r="CP144" s="71"/>
      <c r="CQ144" s="71"/>
      <c r="CR144" s="71"/>
      <c r="CS144" s="71"/>
      <c r="CT144" s="71"/>
      <c r="CU144" s="71"/>
      <c r="CV144" s="71"/>
      <c r="CW144" s="71"/>
      <c r="CX144" s="71"/>
      <c r="CY144" s="71"/>
      <c r="CZ144" s="71"/>
      <c r="DA144" s="71"/>
      <c r="DB144" s="71"/>
      <c r="DC144" s="71"/>
      <c r="DD144" s="71"/>
      <c r="DE144" s="71"/>
      <c r="DF144" s="407"/>
      <c r="DG144" s="71"/>
      <c r="DH144" s="71"/>
      <c r="DI144" s="71"/>
      <c r="DJ144" s="71"/>
      <c r="DK144" s="71"/>
      <c r="DL144" s="71"/>
      <c r="DM144" s="71"/>
      <c r="DN144" s="71"/>
      <c r="DO144" s="71"/>
      <c r="DP144" s="71"/>
      <c r="DQ144" s="71"/>
      <c r="DR144" s="71"/>
      <c r="DS144" s="71"/>
      <c r="DT144" s="71"/>
      <c r="DU144" s="71"/>
      <c r="DV144" s="71"/>
      <c r="DW144" s="71"/>
      <c r="DX144" s="71"/>
      <c r="DY144" s="71"/>
      <c r="DZ144" s="71"/>
      <c r="EA144" s="71"/>
      <c r="EB144" s="71"/>
      <c r="EC144" s="71"/>
      <c r="ED144" s="71"/>
      <c r="EE144" s="71"/>
      <c r="EF144" s="71"/>
      <c r="EG144" s="71"/>
      <c r="EH144" s="71"/>
      <c r="EI144" s="71"/>
      <c r="EJ144" s="71"/>
      <c r="EK144" s="71"/>
      <c r="EL144" s="71"/>
      <c r="EM144" s="71"/>
      <c r="EN144" s="71"/>
      <c r="EP144" s="128"/>
      <c r="EQ144" s="128"/>
      <c r="ER144" s="71"/>
      <c r="ES144" s="71"/>
      <c r="ET144" s="71"/>
    </row>
    <row r="145" spans="57:150" s="17" customFormat="1" x14ac:dyDescent="0.2">
      <c r="BE145" s="128"/>
      <c r="BQ145" s="128"/>
      <c r="BR145" s="128"/>
      <c r="BS145" s="71"/>
      <c r="BT145" s="71"/>
      <c r="BU145" s="71"/>
      <c r="BV145" s="71"/>
      <c r="BW145" s="71"/>
      <c r="BX145" s="71"/>
      <c r="BY145" s="71"/>
      <c r="BZ145" s="71"/>
      <c r="CA145" s="71"/>
      <c r="CB145" s="71"/>
      <c r="CC145" s="71"/>
      <c r="CD145" s="71"/>
      <c r="CE145" s="71"/>
      <c r="CF145" s="71"/>
      <c r="CG145" s="71"/>
      <c r="CH145" s="71"/>
      <c r="CI145" s="71"/>
      <c r="CJ145" s="71"/>
      <c r="CK145" s="71"/>
      <c r="CL145" s="71"/>
      <c r="CM145" s="71"/>
      <c r="CN145" s="71"/>
      <c r="CO145" s="71"/>
      <c r="CP145" s="71"/>
      <c r="CQ145" s="71"/>
      <c r="CR145" s="71"/>
      <c r="CS145" s="71"/>
      <c r="CT145" s="71"/>
      <c r="CU145" s="71"/>
      <c r="CV145" s="71"/>
      <c r="CW145" s="71"/>
      <c r="CX145" s="71"/>
      <c r="CY145" s="71"/>
      <c r="CZ145" s="71"/>
      <c r="DA145" s="71"/>
      <c r="DB145" s="71"/>
      <c r="DC145" s="71"/>
      <c r="DD145" s="71"/>
      <c r="DE145" s="71"/>
      <c r="DF145" s="71"/>
      <c r="DG145" s="71"/>
      <c r="DH145" s="71"/>
      <c r="DI145" s="71"/>
      <c r="DJ145" s="71"/>
      <c r="DK145" s="71"/>
      <c r="DL145" s="71"/>
      <c r="DM145" s="71"/>
      <c r="DN145" s="71"/>
      <c r="DO145" s="71"/>
      <c r="DP145" s="71"/>
      <c r="DQ145" s="71"/>
      <c r="DR145" s="71"/>
      <c r="DS145" s="71"/>
      <c r="DT145" s="71"/>
      <c r="DU145" s="71"/>
      <c r="DV145" s="71"/>
      <c r="DW145" s="71"/>
      <c r="DX145" s="71"/>
      <c r="DY145" s="71"/>
      <c r="DZ145" s="71"/>
      <c r="EA145" s="71"/>
      <c r="EB145" s="71"/>
      <c r="EC145" s="71"/>
      <c r="ED145" s="71"/>
      <c r="EE145" s="71"/>
      <c r="EF145" s="71"/>
      <c r="EG145" s="71"/>
      <c r="EH145" s="71"/>
      <c r="EI145" s="71"/>
      <c r="EJ145" s="71"/>
      <c r="EK145" s="71"/>
      <c r="EL145" s="71"/>
      <c r="EM145" s="71"/>
      <c r="EN145" s="71"/>
      <c r="EP145" s="128"/>
      <c r="EQ145" s="128"/>
      <c r="ER145" s="71"/>
      <c r="ES145" s="71"/>
      <c r="ET145" s="71"/>
    </row>
    <row r="146" spans="57:150" s="17" customFormat="1" x14ac:dyDescent="0.2">
      <c r="BE146" s="128"/>
      <c r="BQ146" s="128"/>
      <c r="BR146" s="128"/>
      <c r="BS146" s="71"/>
      <c r="BT146" s="71"/>
      <c r="BU146" s="71"/>
      <c r="BV146" s="71"/>
      <c r="BW146" s="71"/>
      <c r="BX146" s="71"/>
      <c r="BY146" s="71"/>
      <c r="BZ146" s="71"/>
      <c r="CA146" s="71"/>
      <c r="CB146" s="71"/>
      <c r="CC146" s="71"/>
      <c r="CD146" s="71"/>
      <c r="CE146" s="71"/>
      <c r="CF146" s="71"/>
      <c r="CG146" s="71"/>
      <c r="CH146" s="71"/>
      <c r="CI146" s="71"/>
      <c r="CJ146" s="71"/>
      <c r="CK146" s="71"/>
      <c r="CL146" s="71"/>
      <c r="CM146" s="71"/>
      <c r="CN146" s="71"/>
      <c r="CO146" s="71"/>
      <c r="CP146" s="71"/>
      <c r="CQ146" s="71"/>
      <c r="CR146" s="71"/>
      <c r="CS146" s="71"/>
      <c r="CT146" s="71"/>
      <c r="CU146" s="71"/>
      <c r="CV146" s="71"/>
      <c r="CW146" s="71"/>
      <c r="CX146" s="71"/>
      <c r="CY146" s="71"/>
      <c r="CZ146" s="71"/>
      <c r="DA146" s="71"/>
      <c r="DB146" s="71"/>
      <c r="DC146" s="71"/>
      <c r="DD146" s="71"/>
      <c r="DE146" s="71"/>
      <c r="DF146" s="71"/>
      <c r="DG146" s="71"/>
      <c r="DH146" s="71"/>
      <c r="DI146" s="71"/>
      <c r="DJ146" s="71"/>
      <c r="DK146" s="71"/>
      <c r="DL146" s="71"/>
      <c r="DM146" s="71"/>
      <c r="DN146" s="71"/>
      <c r="DO146" s="71"/>
      <c r="DP146" s="71"/>
      <c r="DQ146" s="71"/>
      <c r="DR146" s="71"/>
      <c r="DS146" s="71"/>
      <c r="DT146" s="71"/>
      <c r="DU146" s="71"/>
      <c r="DV146" s="71"/>
      <c r="DW146" s="71"/>
      <c r="DX146" s="71"/>
      <c r="DY146" s="71"/>
      <c r="DZ146" s="71"/>
      <c r="EA146" s="71"/>
      <c r="EB146" s="71"/>
      <c r="EC146" s="71"/>
      <c r="ED146" s="71"/>
      <c r="EE146" s="71"/>
      <c r="EF146" s="71"/>
      <c r="EG146" s="71"/>
      <c r="EH146" s="71"/>
      <c r="EI146" s="71"/>
      <c r="EJ146" s="71"/>
      <c r="EK146" s="71"/>
      <c r="EL146" s="71"/>
      <c r="EM146" s="71"/>
      <c r="EN146" s="71"/>
      <c r="EP146" s="128"/>
      <c r="EQ146" s="128"/>
      <c r="ER146" s="71"/>
      <c r="ES146" s="71"/>
      <c r="ET146" s="71"/>
    </row>
    <row r="147" spans="57:150" s="17" customFormat="1" x14ac:dyDescent="0.2">
      <c r="BE147" s="128"/>
      <c r="BQ147" s="128"/>
      <c r="BR147" s="128"/>
      <c r="BS147" s="71"/>
      <c r="BT147" s="71"/>
      <c r="BU147" s="71"/>
      <c r="BV147" s="71"/>
      <c r="BW147" s="71"/>
      <c r="BX147" s="71"/>
      <c r="BY147" s="71"/>
      <c r="BZ147" s="71"/>
      <c r="CA147" s="71"/>
      <c r="CB147" s="71"/>
      <c r="CC147" s="71"/>
      <c r="CD147" s="71"/>
      <c r="CE147" s="71"/>
      <c r="CF147" s="71"/>
      <c r="CG147" s="71"/>
      <c r="CH147" s="71"/>
      <c r="CI147" s="71"/>
      <c r="CJ147" s="71"/>
      <c r="CK147" s="71"/>
      <c r="CL147" s="71"/>
      <c r="CM147" s="71"/>
      <c r="CN147" s="71"/>
      <c r="CO147" s="71"/>
      <c r="CP147" s="71"/>
      <c r="CQ147" s="71"/>
      <c r="CR147" s="71"/>
      <c r="CS147" s="71"/>
      <c r="CT147" s="71"/>
      <c r="CU147" s="71"/>
      <c r="CV147" s="71"/>
      <c r="CW147" s="71"/>
      <c r="CX147" s="71"/>
      <c r="CY147" s="71"/>
      <c r="CZ147" s="71"/>
      <c r="DA147" s="71"/>
      <c r="DB147" s="71"/>
      <c r="DC147" s="71"/>
      <c r="DD147" s="71"/>
      <c r="DE147" s="71"/>
      <c r="DF147" s="71"/>
      <c r="DG147" s="71"/>
      <c r="DH147" s="71"/>
      <c r="DI147" s="71"/>
      <c r="DJ147" s="71"/>
      <c r="DK147" s="71"/>
      <c r="DL147" s="71"/>
      <c r="DM147" s="71"/>
      <c r="DN147" s="71"/>
      <c r="DO147" s="71"/>
      <c r="DP147" s="71"/>
      <c r="DQ147" s="71"/>
      <c r="DR147" s="71"/>
      <c r="DS147" s="71"/>
      <c r="DT147" s="71"/>
      <c r="DU147" s="71"/>
      <c r="DV147" s="71"/>
      <c r="DW147" s="71"/>
      <c r="DX147" s="71"/>
      <c r="DY147" s="71"/>
      <c r="DZ147" s="71"/>
      <c r="EA147" s="71"/>
      <c r="EB147" s="71"/>
      <c r="EC147" s="71"/>
      <c r="ED147" s="71"/>
      <c r="EE147" s="71"/>
      <c r="EF147" s="71"/>
      <c r="EG147" s="71"/>
      <c r="EH147" s="71"/>
      <c r="EI147" s="71"/>
      <c r="EJ147" s="71"/>
      <c r="EK147" s="71"/>
      <c r="EL147" s="71"/>
      <c r="EM147" s="71"/>
      <c r="EN147" s="71"/>
      <c r="EP147" s="128"/>
      <c r="EQ147" s="128"/>
      <c r="ER147" s="71"/>
      <c r="ES147" s="71"/>
      <c r="ET147" s="71"/>
    </row>
    <row r="148" spans="57:150" s="17" customFormat="1" x14ac:dyDescent="0.2">
      <c r="BE148" s="128"/>
      <c r="BQ148" s="128"/>
      <c r="BR148" s="128"/>
      <c r="BS148" s="71"/>
      <c r="BT148" s="71"/>
      <c r="BU148" s="71"/>
      <c r="BV148" s="71"/>
      <c r="BW148" s="71"/>
      <c r="BX148" s="71"/>
      <c r="BY148" s="71"/>
      <c r="BZ148" s="71"/>
      <c r="CA148" s="71"/>
      <c r="CB148" s="71"/>
      <c r="CC148" s="71"/>
      <c r="CD148" s="71"/>
      <c r="CE148" s="71"/>
      <c r="CF148" s="71"/>
      <c r="CG148" s="71"/>
      <c r="CH148" s="71"/>
      <c r="CI148" s="71"/>
      <c r="CJ148" s="71"/>
      <c r="CK148" s="71"/>
      <c r="CL148" s="71"/>
      <c r="CM148" s="71"/>
      <c r="CN148" s="71"/>
      <c r="CO148" s="71"/>
      <c r="CP148" s="71"/>
      <c r="CQ148" s="71"/>
      <c r="CR148" s="71"/>
      <c r="CS148" s="71"/>
      <c r="CT148" s="71"/>
      <c r="CU148" s="71"/>
      <c r="CV148" s="71"/>
      <c r="CW148" s="71"/>
      <c r="CX148" s="71"/>
      <c r="CY148" s="71"/>
      <c r="CZ148" s="71"/>
      <c r="DA148" s="71"/>
      <c r="DB148" s="71"/>
      <c r="DC148" s="71"/>
      <c r="DD148" s="71"/>
      <c r="DE148" s="71"/>
      <c r="DF148" s="71"/>
      <c r="DG148" s="71"/>
      <c r="DH148" s="71"/>
      <c r="DI148" s="71"/>
      <c r="DJ148" s="71"/>
      <c r="DK148" s="71"/>
      <c r="DL148" s="71"/>
      <c r="DM148" s="71"/>
      <c r="DN148" s="71"/>
      <c r="DO148" s="71"/>
      <c r="DP148" s="71"/>
      <c r="DQ148" s="71"/>
      <c r="DR148" s="71"/>
      <c r="DS148" s="71"/>
      <c r="DT148" s="71"/>
      <c r="DU148" s="71"/>
      <c r="DV148" s="71"/>
      <c r="DW148" s="71"/>
      <c r="DX148" s="71"/>
      <c r="DY148" s="71"/>
      <c r="DZ148" s="71"/>
      <c r="EA148" s="71"/>
      <c r="EB148" s="71"/>
      <c r="EC148" s="71"/>
      <c r="ED148" s="71"/>
      <c r="EE148" s="71"/>
      <c r="EF148" s="71"/>
      <c r="EG148" s="71"/>
      <c r="EH148" s="71"/>
      <c r="EI148" s="71"/>
      <c r="EJ148" s="71"/>
      <c r="EK148" s="71"/>
      <c r="EL148" s="71"/>
      <c r="EM148" s="71"/>
      <c r="EN148" s="71"/>
      <c r="EP148" s="128"/>
      <c r="EQ148" s="128"/>
      <c r="ER148" s="71"/>
      <c r="ES148" s="71"/>
      <c r="ET148" s="71"/>
    </row>
    <row r="149" spans="57:150" s="17" customFormat="1" x14ac:dyDescent="0.2">
      <c r="BE149" s="128"/>
      <c r="BQ149" s="128"/>
      <c r="BR149" s="128"/>
      <c r="BS149" s="71"/>
      <c r="BT149" s="71"/>
      <c r="BU149" s="71"/>
      <c r="BV149" s="71"/>
      <c r="BW149" s="71"/>
      <c r="BX149" s="71"/>
      <c r="BY149" s="71"/>
      <c r="BZ149" s="71"/>
      <c r="CA149" s="71"/>
      <c r="CB149" s="71"/>
      <c r="CC149" s="71"/>
      <c r="CD149" s="71"/>
      <c r="CE149" s="71"/>
      <c r="CF149" s="71"/>
      <c r="CG149" s="71"/>
      <c r="CH149" s="71"/>
      <c r="CI149" s="71"/>
      <c r="CJ149" s="71"/>
      <c r="CK149" s="71"/>
      <c r="CL149" s="71"/>
      <c r="CM149" s="71"/>
      <c r="CN149" s="71"/>
      <c r="CO149" s="71"/>
      <c r="CP149" s="71"/>
      <c r="CQ149" s="71"/>
      <c r="CR149" s="71"/>
      <c r="CS149" s="71"/>
      <c r="CT149" s="71"/>
      <c r="CU149" s="71"/>
      <c r="CV149" s="71"/>
      <c r="CW149" s="71"/>
      <c r="CX149" s="71"/>
      <c r="CY149" s="71"/>
      <c r="CZ149" s="71"/>
      <c r="DA149" s="71"/>
      <c r="DB149" s="71"/>
      <c r="DC149" s="71"/>
      <c r="DD149" s="71"/>
      <c r="DE149" s="71"/>
      <c r="DF149" s="71"/>
      <c r="DG149" s="71"/>
      <c r="DH149" s="71"/>
      <c r="DI149" s="71"/>
      <c r="DJ149" s="71"/>
      <c r="DK149" s="71"/>
      <c r="DL149" s="71"/>
      <c r="DM149" s="71"/>
      <c r="DN149" s="71"/>
      <c r="DO149" s="71"/>
      <c r="DP149" s="71"/>
      <c r="DQ149" s="71"/>
      <c r="DR149" s="71"/>
      <c r="DS149" s="71"/>
      <c r="DT149" s="71"/>
      <c r="DU149" s="71"/>
      <c r="DV149" s="71"/>
      <c r="DW149" s="71"/>
      <c r="DX149" s="71"/>
      <c r="DY149" s="71"/>
      <c r="DZ149" s="71"/>
      <c r="EA149" s="71"/>
      <c r="EB149" s="71"/>
      <c r="EC149" s="71"/>
      <c r="ED149" s="71"/>
      <c r="EE149" s="71"/>
      <c r="EF149" s="71"/>
      <c r="EG149" s="71"/>
      <c r="EH149" s="71"/>
      <c r="EI149" s="71"/>
      <c r="EJ149" s="71"/>
      <c r="EK149" s="71"/>
      <c r="EL149" s="71"/>
      <c r="EM149" s="71"/>
      <c r="EN149" s="71"/>
      <c r="EP149" s="128"/>
      <c r="EQ149" s="128"/>
      <c r="ER149" s="71"/>
      <c r="ES149" s="71"/>
      <c r="ET149" s="71"/>
    </row>
    <row r="150" spans="57:150" s="17" customFormat="1" x14ac:dyDescent="0.2">
      <c r="BE150" s="128"/>
      <c r="BQ150" s="128"/>
      <c r="BR150" s="128"/>
      <c r="BS150" s="71"/>
      <c r="BT150" s="71"/>
      <c r="BU150" s="71"/>
      <c r="BV150" s="71"/>
      <c r="BW150" s="71"/>
      <c r="BX150" s="71"/>
      <c r="BY150" s="71"/>
      <c r="BZ150" s="71"/>
      <c r="CA150" s="71"/>
      <c r="CB150" s="71"/>
      <c r="CC150" s="71"/>
      <c r="CD150" s="71"/>
      <c r="CE150" s="71"/>
      <c r="CF150" s="71"/>
      <c r="CG150" s="71"/>
      <c r="CH150" s="71"/>
      <c r="CI150" s="71"/>
      <c r="CJ150" s="71"/>
      <c r="CK150" s="71"/>
      <c r="CL150" s="71"/>
      <c r="CM150" s="71"/>
      <c r="CN150" s="71"/>
      <c r="CO150" s="71"/>
      <c r="CP150" s="71"/>
      <c r="CQ150" s="71"/>
      <c r="CR150" s="71"/>
      <c r="CS150" s="71"/>
      <c r="CT150" s="71"/>
      <c r="CU150" s="71"/>
      <c r="CV150" s="71"/>
      <c r="CW150" s="71"/>
      <c r="CX150" s="71"/>
      <c r="CY150" s="71"/>
      <c r="CZ150" s="71"/>
      <c r="DA150" s="71"/>
      <c r="DB150" s="71"/>
      <c r="DC150" s="71"/>
      <c r="DD150" s="71"/>
      <c r="DE150" s="71"/>
      <c r="DF150" s="71"/>
      <c r="DG150" s="71"/>
      <c r="DH150" s="71"/>
      <c r="DI150" s="71"/>
      <c r="DJ150" s="71"/>
      <c r="DK150" s="71"/>
      <c r="DL150" s="71"/>
      <c r="DM150" s="71"/>
      <c r="DN150" s="71"/>
      <c r="DO150" s="71"/>
      <c r="DP150" s="71"/>
      <c r="DQ150" s="71"/>
      <c r="DR150" s="71"/>
      <c r="DS150" s="71"/>
      <c r="DT150" s="71"/>
      <c r="DU150" s="71"/>
      <c r="DV150" s="71"/>
      <c r="DW150" s="71"/>
      <c r="DX150" s="71"/>
      <c r="DY150" s="71"/>
      <c r="DZ150" s="71"/>
      <c r="EA150" s="71"/>
      <c r="EB150" s="71"/>
      <c r="EC150" s="71"/>
      <c r="ED150" s="71"/>
      <c r="EE150" s="71"/>
      <c r="EF150" s="71"/>
      <c r="EG150" s="71"/>
      <c r="EH150" s="71"/>
      <c r="EI150" s="71"/>
      <c r="EJ150" s="71"/>
      <c r="EK150" s="71"/>
      <c r="EL150" s="71"/>
      <c r="EM150" s="71"/>
      <c r="EN150" s="71"/>
      <c r="EP150" s="128"/>
      <c r="EQ150" s="128"/>
      <c r="ER150" s="71"/>
      <c r="ES150" s="71"/>
      <c r="ET150" s="71"/>
    </row>
    <row r="151" spans="57:150" s="17" customFormat="1" x14ac:dyDescent="0.2">
      <c r="BE151" s="128"/>
      <c r="BQ151" s="128"/>
      <c r="BR151" s="128"/>
      <c r="BS151" s="71"/>
      <c r="BT151" s="71"/>
      <c r="BU151" s="71"/>
      <c r="BV151" s="71"/>
      <c r="BW151" s="71"/>
      <c r="BX151" s="71"/>
      <c r="BY151" s="71"/>
      <c r="BZ151" s="71"/>
      <c r="CA151" s="71"/>
      <c r="CB151" s="71"/>
      <c r="CC151" s="71"/>
      <c r="CD151" s="71"/>
      <c r="CE151" s="71"/>
      <c r="CF151" s="71"/>
      <c r="CG151" s="71"/>
      <c r="CH151" s="71"/>
      <c r="CI151" s="71"/>
      <c r="CJ151" s="71"/>
      <c r="CK151" s="71"/>
      <c r="CL151" s="71"/>
      <c r="CM151" s="71"/>
      <c r="CN151" s="71"/>
      <c r="CO151" s="71"/>
      <c r="CP151" s="71"/>
      <c r="CQ151" s="71"/>
      <c r="CR151" s="71"/>
      <c r="CS151" s="71"/>
      <c r="CT151" s="71"/>
      <c r="CU151" s="71"/>
      <c r="CV151" s="71"/>
      <c r="CW151" s="71"/>
      <c r="CX151" s="71"/>
      <c r="CY151" s="71"/>
      <c r="CZ151" s="71"/>
      <c r="DA151" s="71"/>
      <c r="DB151" s="71"/>
      <c r="DC151" s="71"/>
      <c r="DD151" s="71"/>
      <c r="DE151" s="71"/>
      <c r="DF151" s="71"/>
      <c r="DG151" s="71"/>
      <c r="DH151" s="71"/>
      <c r="DI151" s="71"/>
      <c r="DJ151" s="71"/>
      <c r="DK151" s="71"/>
      <c r="DL151" s="71"/>
      <c r="DM151" s="71"/>
      <c r="DN151" s="71"/>
      <c r="DO151" s="71"/>
      <c r="DP151" s="71"/>
      <c r="DQ151" s="71"/>
      <c r="DR151" s="71"/>
      <c r="DS151" s="71"/>
      <c r="DT151" s="71"/>
      <c r="DU151" s="71"/>
      <c r="DV151" s="71"/>
      <c r="DW151" s="71"/>
      <c r="DX151" s="71"/>
      <c r="DY151" s="71"/>
      <c r="DZ151" s="71"/>
      <c r="EA151" s="71"/>
      <c r="EB151" s="71"/>
      <c r="EC151" s="71"/>
      <c r="ED151" s="71"/>
      <c r="EE151" s="71"/>
      <c r="EF151" s="71"/>
      <c r="EG151" s="71"/>
      <c r="EH151" s="71"/>
      <c r="EI151" s="71"/>
      <c r="EJ151" s="71"/>
      <c r="EK151" s="71"/>
      <c r="EL151" s="71"/>
      <c r="EM151" s="71"/>
      <c r="EN151" s="71"/>
      <c r="EP151" s="128"/>
      <c r="EQ151" s="128"/>
      <c r="ER151" s="71"/>
      <c r="ES151" s="71"/>
      <c r="ET151" s="71"/>
    </row>
    <row r="152" spans="57:150" s="17" customFormat="1" x14ac:dyDescent="0.2">
      <c r="BE152" s="128"/>
      <c r="BQ152" s="128"/>
      <c r="BR152" s="128"/>
      <c r="BS152" s="71"/>
      <c r="BT152" s="71"/>
      <c r="BU152" s="71"/>
      <c r="BV152" s="71"/>
      <c r="BW152" s="71"/>
      <c r="BX152" s="71"/>
      <c r="BY152" s="71"/>
      <c r="BZ152" s="71"/>
      <c r="CA152" s="71"/>
      <c r="CB152" s="71"/>
      <c r="CC152" s="71"/>
      <c r="CD152" s="71"/>
      <c r="CE152" s="71"/>
      <c r="CF152" s="71"/>
      <c r="CG152" s="71"/>
      <c r="CH152" s="71"/>
      <c r="CI152" s="71"/>
      <c r="CJ152" s="71"/>
      <c r="CK152" s="71"/>
      <c r="CL152" s="71"/>
      <c r="CM152" s="71"/>
      <c r="CN152" s="71"/>
      <c r="CO152" s="71"/>
      <c r="CP152" s="71"/>
      <c r="CQ152" s="71"/>
      <c r="CR152" s="71"/>
      <c r="CS152" s="71"/>
      <c r="CT152" s="71"/>
      <c r="CU152" s="71"/>
      <c r="CV152" s="71"/>
      <c r="CW152" s="71"/>
      <c r="CX152" s="71"/>
      <c r="CY152" s="71"/>
      <c r="CZ152" s="71"/>
      <c r="DA152" s="71"/>
      <c r="DB152" s="71"/>
      <c r="DC152" s="71"/>
      <c r="DD152" s="71"/>
      <c r="DE152" s="71"/>
      <c r="DF152" s="71"/>
      <c r="DG152" s="71"/>
      <c r="DH152" s="71"/>
      <c r="DI152" s="71"/>
      <c r="DJ152" s="71"/>
      <c r="DK152" s="71"/>
      <c r="DL152" s="71"/>
      <c r="DM152" s="71"/>
      <c r="DN152" s="71"/>
      <c r="DO152" s="71"/>
      <c r="DP152" s="71"/>
      <c r="DQ152" s="71"/>
      <c r="DR152" s="71"/>
      <c r="DS152" s="71"/>
      <c r="DT152" s="71"/>
      <c r="DU152" s="71"/>
      <c r="DV152" s="71"/>
      <c r="DW152" s="71"/>
      <c r="DX152" s="71"/>
      <c r="DY152" s="71"/>
      <c r="DZ152" s="71"/>
      <c r="EA152" s="71"/>
      <c r="EB152" s="71"/>
      <c r="EC152" s="71"/>
      <c r="ED152" s="71"/>
      <c r="EE152" s="71"/>
      <c r="EF152" s="71"/>
      <c r="EG152" s="71"/>
      <c r="EH152" s="71"/>
      <c r="EI152" s="71"/>
      <c r="EJ152" s="71"/>
      <c r="EK152" s="71"/>
      <c r="EL152" s="71"/>
      <c r="EM152" s="71"/>
      <c r="EN152" s="71"/>
      <c r="EP152" s="128"/>
      <c r="EQ152" s="128"/>
      <c r="ER152" s="71"/>
      <c r="ES152" s="71"/>
      <c r="ET152" s="71"/>
    </row>
    <row r="153" spans="57:150" s="17" customFormat="1" x14ac:dyDescent="0.2">
      <c r="BE153" s="128"/>
      <c r="BQ153" s="128"/>
      <c r="BR153" s="128"/>
      <c r="BS153" s="71"/>
      <c r="BT153" s="71"/>
      <c r="BU153" s="71"/>
      <c r="BV153" s="71"/>
      <c r="BW153" s="71"/>
      <c r="BX153" s="71"/>
      <c r="BY153" s="71"/>
      <c r="BZ153" s="71"/>
      <c r="CA153" s="71"/>
      <c r="CB153" s="71"/>
      <c r="CC153" s="71"/>
      <c r="CD153" s="71"/>
      <c r="CE153" s="71"/>
      <c r="CF153" s="71"/>
      <c r="CG153" s="71"/>
      <c r="CH153" s="71"/>
      <c r="CI153" s="71"/>
      <c r="CJ153" s="71"/>
      <c r="CK153" s="71"/>
      <c r="CL153" s="71"/>
      <c r="CM153" s="71"/>
      <c r="CN153" s="71"/>
      <c r="CO153" s="71"/>
      <c r="CP153" s="71"/>
      <c r="CQ153" s="71"/>
      <c r="CR153" s="71"/>
      <c r="CS153" s="71"/>
      <c r="CT153" s="71"/>
      <c r="CU153" s="71"/>
      <c r="CV153" s="71"/>
      <c r="CW153" s="71"/>
      <c r="CX153" s="71"/>
      <c r="CY153" s="71"/>
      <c r="CZ153" s="71"/>
      <c r="DA153" s="71"/>
      <c r="DB153" s="71"/>
      <c r="DC153" s="71"/>
      <c r="DD153" s="71"/>
      <c r="DE153" s="71"/>
      <c r="DF153" s="71"/>
      <c r="DG153" s="71"/>
      <c r="DH153" s="71"/>
      <c r="DI153" s="71"/>
      <c r="DJ153" s="71"/>
      <c r="DK153" s="71"/>
      <c r="DL153" s="71"/>
      <c r="DM153" s="71"/>
      <c r="DN153" s="71"/>
      <c r="DO153" s="71"/>
      <c r="DP153" s="71"/>
      <c r="DQ153" s="71"/>
      <c r="DR153" s="71"/>
      <c r="DS153" s="71"/>
      <c r="DT153" s="71"/>
      <c r="DU153" s="71"/>
      <c r="DV153" s="71"/>
      <c r="DW153" s="71"/>
      <c r="DX153" s="71"/>
      <c r="DY153" s="71"/>
      <c r="DZ153" s="71"/>
      <c r="EA153" s="71"/>
      <c r="EB153" s="71"/>
      <c r="EC153" s="71"/>
      <c r="ED153" s="71"/>
      <c r="EE153" s="71"/>
      <c r="EF153" s="71"/>
      <c r="EG153" s="71"/>
      <c r="EH153" s="71"/>
      <c r="EI153" s="71"/>
      <c r="EJ153" s="71"/>
      <c r="EK153" s="71"/>
      <c r="EL153" s="71"/>
      <c r="EM153" s="71"/>
      <c r="EN153" s="71"/>
      <c r="EP153" s="128"/>
      <c r="EQ153" s="128"/>
      <c r="ER153" s="71"/>
      <c r="ES153" s="71"/>
      <c r="ET153" s="71"/>
    </row>
    <row r="154" spans="57:150" s="17" customFormat="1" x14ac:dyDescent="0.2">
      <c r="BE154" s="128"/>
      <c r="BQ154" s="128"/>
      <c r="BR154" s="128"/>
      <c r="BS154" s="71"/>
      <c r="BT154" s="71"/>
      <c r="BU154" s="71"/>
      <c r="BV154" s="71"/>
      <c r="BW154" s="71"/>
      <c r="BX154" s="71"/>
      <c r="BY154" s="71"/>
      <c r="BZ154" s="71"/>
      <c r="CA154" s="71"/>
      <c r="CB154" s="71"/>
      <c r="CC154" s="71"/>
      <c r="CD154" s="71"/>
      <c r="CE154" s="71"/>
      <c r="CF154" s="71"/>
      <c r="CG154" s="71"/>
      <c r="CH154" s="71"/>
      <c r="CI154" s="71"/>
      <c r="CJ154" s="71"/>
      <c r="CK154" s="71"/>
      <c r="CL154" s="71"/>
      <c r="CM154" s="71"/>
      <c r="CN154" s="71"/>
      <c r="CO154" s="71"/>
      <c r="CP154" s="71"/>
      <c r="CQ154" s="71"/>
      <c r="CR154" s="71"/>
      <c r="CS154" s="71"/>
      <c r="CT154" s="71"/>
      <c r="CU154" s="71"/>
      <c r="CV154" s="71"/>
      <c r="CW154" s="71"/>
      <c r="CX154" s="71"/>
      <c r="CY154" s="71"/>
      <c r="CZ154" s="71"/>
      <c r="DA154" s="71"/>
      <c r="DB154" s="71"/>
      <c r="DC154" s="71"/>
      <c r="DD154" s="71"/>
      <c r="DE154" s="71"/>
      <c r="DF154" s="71"/>
      <c r="DG154" s="71"/>
      <c r="DH154" s="71"/>
      <c r="DI154" s="71"/>
      <c r="DJ154" s="71"/>
      <c r="DK154" s="71"/>
      <c r="DL154" s="71"/>
      <c r="DM154" s="71"/>
      <c r="DN154" s="71"/>
      <c r="DO154" s="71"/>
      <c r="DP154" s="71"/>
      <c r="DQ154" s="71"/>
      <c r="DR154" s="71"/>
      <c r="DS154" s="71"/>
      <c r="DT154" s="71"/>
      <c r="DU154" s="71"/>
      <c r="DV154" s="71"/>
      <c r="DW154" s="71"/>
      <c r="DX154" s="71"/>
      <c r="DY154" s="71"/>
      <c r="DZ154" s="71"/>
      <c r="EA154" s="71"/>
      <c r="EB154" s="71"/>
      <c r="EC154" s="71"/>
      <c r="ED154" s="71"/>
      <c r="EE154" s="71"/>
      <c r="EF154" s="71"/>
      <c r="EG154" s="71"/>
      <c r="EH154" s="71"/>
      <c r="EI154" s="71"/>
      <c r="EJ154" s="71"/>
      <c r="EK154" s="71"/>
      <c r="EL154" s="71"/>
      <c r="EM154" s="71"/>
      <c r="EN154" s="71"/>
      <c r="EP154" s="128"/>
      <c r="EQ154" s="128"/>
      <c r="ER154" s="71"/>
      <c r="ES154" s="71"/>
      <c r="ET154" s="71"/>
    </row>
    <row r="155" spans="57:150" s="17" customFormat="1" x14ac:dyDescent="0.2">
      <c r="BE155" s="128"/>
      <c r="BQ155" s="128"/>
      <c r="BR155" s="128"/>
      <c r="BS155" s="71"/>
      <c r="BT155" s="71"/>
      <c r="BU155" s="71"/>
      <c r="BV155" s="71"/>
      <c r="BW155" s="71"/>
      <c r="BX155" s="71"/>
      <c r="BY155" s="71"/>
      <c r="BZ155" s="71"/>
      <c r="CA155" s="71"/>
      <c r="CB155" s="71"/>
      <c r="CC155" s="71"/>
      <c r="CD155" s="71"/>
      <c r="CE155" s="71"/>
      <c r="CF155" s="71"/>
      <c r="CG155" s="71"/>
      <c r="CH155" s="71"/>
      <c r="CI155" s="71"/>
      <c r="CJ155" s="71"/>
      <c r="CK155" s="71"/>
      <c r="CL155" s="71"/>
      <c r="CM155" s="71"/>
      <c r="CN155" s="71"/>
      <c r="CO155" s="71"/>
      <c r="CP155" s="71"/>
      <c r="CQ155" s="71"/>
      <c r="CR155" s="71"/>
      <c r="CS155" s="71"/>
      <c r="CT155" s="71"/>
      <c r="CU155" s="71"/>
      <c r="CV155" s="71"/>
      <c r="CW155" s="71"/>
      <c r="CX155" s="71"/>
      <c r="CY155" s="71"/>
      <c r="CZ155" s="71"/>
      <c r="DA155" s="71"/>
      <c r="DB155" s="71"/>
      <c r="DC155" s="71"/>
      <c r="DD155" s="71"/>
      <c r="DE155" s="71"/>
      <c r="DF155" s="71"/>
      <c r="DG155" s="71"/>
      <c r="DH155" s="71"/>
      <c r="DI155" s="71"/>
      <c r="DJ155" s="71"/>
      <c r="DK155" s="71"/>
      <c r="DL155" s="71"/>
      <c r="DM155" s="71"/>
      <c r="DN155" s="71"/>
      <c r="DO155" s="71"/>
      <c r="DP155" s="71"/>
      <c r="DQ155" s="71"/>
      <c r="DR155" s="71"/>
      <c r="DS155" s="71"/>
      <c r="DT155" s="71"/>
      <c r="DU155" s="71"/>
      <c r="DV155" s="71"/>
      <c r="DW155" s="71"/>
      <c r="DX155" s="71"/>
      <c r="DY155" s="71"/>
      <c r="DZ155" s="71"/>
      <c r="EA155" s="71"/>
      <c r="EB155" s="71"/>
      <c r="EC155" s="71"/>
      <c r="ED155" s="71"/>
      <c r="EE155" s="71"/>
      <c r="EF155" s="71"/>
      <c r="EG155" s="71"/>
      <c r="EH155" s="71"/>
      <c r="EI155" s="71"/>
      <c r="EJ155" s="71"/>
      <c r="EK155" s="71"/>
      <c r="EL155" s="71"/>
      <c r="EM155" s="71"/>
      <c r="EN155" s="71"/>
      <c r="EP155" s="128"/>
      <c r="EQ155" s="128"/>
      <c r="ER155" s="71"/>
      <c r="ES155" s="71"/>
      <c r="ET155" s="71"/>
    </row>
    <row r="156" spans="57:150" s="17" customFormat="1" x14ac:dyDescent="0.2">
      <c r="BE156" s="128"/>
      <c r="BQ156" s="128"/>
      <c r="BR156" s="128"/>
      <c r="BS156" s="71"/>
      <c r="BT156" s="71"/>
      <c r="BU156" s="71"/>
      <c r="BV156" s="71"/>
      <c r="BW156" s="71"/>
      <c r="BX156" s="71"/>
      <c r="BY156" s="71"/>
      <c r="BZ156" s="71"/>
      <c r="CA156" s="71"/>
      <c r="CB156" s="71"/>
      <c r="CC156" s="71"/>
      <c r="CD156" s="71"/>
      <c r="CE156" s="71"/>
      <c r="CF156" s="71"/>
      <c r="CG156" s="71"/>
      <c r="CH156" s="71"/>
      <c r="CI156" s="71"/>
      <c r="CJ156" s="71"/>
      <c r="CK156" s="71"/>
      <c r="CL156" s="71"/>
      <c r="CM156" s="71"/>
      <c r="CN156" s="71"/>
      <c r="CO156" s="71"/>
      <c r="CP156" s="71"/>
      <c r="CQ156" s="71"/>
      <c r="CR156" s="71"/>
      <c r="CS156" s="71"/>
      <c r="CT156" s="71"/>
      <c r="CU156" s="71"/>
      <c r="CV156" s="71"/>
      <c r="CW156" s="71"/>
      <c r="CX156" s="71"/>
      <c r="CY156" s="71"/>
      <c r="CZ156" s="71"/>
      <c r="DA156" s="71"/>
      <c r="DB156" s="71"/>
      <c r="DC156" s="71"/>
      <c r="DD156" s="71"/>
      <c r="DE156" s="71"/>
      <c r="DF156" s="71"/>
      <c r="DG156" s="71"/>
      <c r="DH156" s="71"/>
      <c r="DI156" s="71"/>
      <c r="DJ156" s="71"/>
      <c r="DK156" s="71"/>
      <c r="DL156" s="71"/>
      <c r="DM156" s="71"/>
      <c r="DN156" s="71"/>
      <c r="DO156" s="71"/>
      <c r="DP156" s="71"/>
      <c r="DQ156" s="71"/>
      <c r="DR156" s="71"/>
      <c r="DS156" s="71"/>
      <c r="DT156" s="71"/>
      <c r="DU156" s="71"/>
      <c r="DV156" s="71"/>
      <c r="DW156" s="71"/>
      <c r="DX156" s="71"/>
      <c r="DY156" s="71"/>
      <c r="DZ156" s="71"/>
      <c r="EA156" s="71"/>
      <c r="EB156" s="71"/>
      <c r="EC156" s="71"/>
      <c r="ED156" s="71"/>
      <c r="EE156" s="71"/>
      <c r="EF156" s="71"/>
      <c r="EG156" s="71"/>
      <c r="EH156" s="71"/>
      <c r="EI156" s="71"/>
      <c r="EJ156" s="71"/>
      <c r="EK156" s="71"/>
      <c r="EL156" s="71"/>
      <c r="EM156" s="71"/>
      <c r="EN156" s="71"/>
      <c r="EP156" s="128"/>
      <c r="EQ156" s="128"/>
      <c r="ER156" s="71"/>
      <c r="ES156" s="71"/>
      <c r="ET156" s="71"/>
    </row>
    <row r="157" spans="57:150" s="17" customFormat="1" x14ac:dyDescent="0.2">
      <c r="BE157" s="128"/>
      <c r="BQ157" s="128"/>
      <c r="BR157" s="128"/>
      <c r="BS157" s="71"/>
      <c r="BT157" s="71"/>
      <c r="BU157" s="71"/>
      <c r="BV157" s="71"/>
      <c r="BW157" s="71"/>
      <c r="BX157" s="71"/>
      <c r="BY157" s="71"/>
      <c r="BZ157" s="71"/>
      <c r="CA157" s="71"/>
      <c r="CB157" s="71"/>
      <c r="CC157" s="71"/>
      <c r="CD157" s="71"/>
      <c r="CE157" s="71"/>
      <c r="CF157" s="71"/>
      <c r="CG157" s="71"/>
      <c r="CH157" s="71"/>
      <c r="CI157" s="71"/>
      <c r="CJ157" s="71"/>
      <c r="CK157" s="71"/>
      <c r="CL157" s="71"/>
      <c r="CM157" s="71"/>
      <c r="CN157" s="71"/>
      <c r="CO157" s="71"/>
      <c r="CP157" s="71"/>
      <c r="CQ157" s="71"/>
      <c r="CR157" s="71"/>
      <c r="CS157" s="71"/>
      <c r="CT157" s="71"/>
      <c r="CU157" s="71"/>
      <c r="CV157" s="71"/>
      <c r="CW157" s="71"/>
      <c r="CX157" s="71"/>
      <c r="CY157" s="71"/>
      <c r="CZ157" s="71"/>
      <c r="DA157" s="71"/>
      <c r="DB157" s="71"/>
      <c r="DC157" s="71"/>
      <c r="DD157" s="71"/>
      <c r="DE157" s="71"/>
      <c r="DF157" s="71"/>
      <c r="DG157" s="71"/>
      <c r="DH157" s="71"/>
      <c r="DI157" s="71"/>
      <c r="DJ157" s="71"/>
      <c r="DK157" s="71"/>
      <c r="DL157" s="71"/>
      <c r="DM157" s="71"/>
      <c r="DN157" s="71"/>
      <c r="DO157" s="71"/>
      <c r="DP157" s="71"/>
      <c r="DQ157" s="71"/>
      <c r="DR157" s="71"/>
      <c r="DS157" s="71"/>
      <c r="DT157" s="71"/>
      <c r="DU157" s="71"/>
      <c r="DV157" s="71"/>
      <c r="DW157" s="71"/>
      <c r="DX157" s="71"/>
      <c r="DY157" s="71"/>
      <c r="DZ157" s="71"/>
      <c r="EA157" s="71"/>
      <c r="EB157" s="71"/>
      <c r="EC157" s="71"/>
      <c r="ED157" s="71"/>
      <c r="EE157" s="71"/>
      <c r="EF157" s="71"/>
      <c r="EG157" s="71"/>
      <c r="EH157" s="71"/>
      <c r="EI157" s="71"/>
      <c r="EJ157" s="71"/>
      <c r="EK157" s="71"/>
      <c r="EL157" s="71"/>
      <c r="EM157" s="71"/>
      <c r="EN157" s="71"/>
      <c r="EP157" s="128"/>
      <c r="EQ157" s="128"/>
      <c r="ER157" s="71"/>
      <c r="ES157" s="71"/>
      <c r="ET157" s="71"/>
    </row>
    <row r="158" spans="57:150" s="17" customFormat="1" x14ac:dyDescent="0.2">
      <c r="BE158" s="128"/>
      <c r="BQ158" s="128"/>
      <c r="BR158" s="128"/>
      <c r="BS158" s="129"/>
      <c r="BT158" s="129"/>
      <c r="EP158" s="128"/>
      <c r="EQ158" s="128"/>
    </row>
    <row r="159" spans="57:150" s="17" customFormat="1" x14ac:dyDescent="0.2">
      <c r="BE159" s="128"/>
      <c r="BQ159" s="128"/>
      <c r="BR159" s="128"/>
      <c r="BS159" s="129"/>
      <c r="BT159" s="129"/>
      <c r="EP159" s="128"/>
      <c r="EQ159" s="128"/>
    </row>
    <row r="160" spans="57:150" s="17" customFormat="1" x14ac:dyDescent="0.2">
      <c r="BE160" s="128"/>
      <c r="BQ160" s="128"/>
      <c r="BR160" s="128"/>
      <c r="BS160" s="129"/>
      <c r="BT160" s="129"/>
      <c r="BU160" s="129"/>
      <c r="BV160" s="129"/>
      <c r="BW160" s="129"/>
      <c r="BX160" s="129"/>
      <c r="BY160" s="129"/>
      <c r="BZ160" s="129"/>
      <c r="CA160" s="129"/>
      <c r="CB160" s="129"/>
      <c r="CC160" s="129"/>
      <c r="CD160" s="129"/>
      <c r="CE160" s="129"/>
      <c r="CF160" s="129"/>
      <c r="CG160" s="129"/>
      <c r="CH160" s="129"/>
      <c r="CI160" s="129"/>
      <c r="CJ160" s="129"/>
      <c r="CK160" s="129"/>
      <c r="CL160" s="129"/>
      <c r="CM160" s="129"/>
      <c r="CN160" s="129"/>
      <c r="CO160" s="129"/>
      <c r="CP160" s="129"/>
      <c r="CQ160" s="129"/>
      <c r="CR160" s="129"/>
      <c r="CS160" s="129"/>
      <c r="CT160" s="129"/>
      <c r="CU160" s="129"/>
      <c r="CV160" s="129"/>
      <c r="CW160" s="129"/>
      <c r="CX160" s="129"/>
      <c r="CY160" s="129"/>
      <c r="CZ160" s="129"/>
      <c r="DA160" s="129"/>
      <c r="DB160" s="129"/>
      <c r="DC160" s="129"/>
      <c r="DD160" s="129"/>
      <c r="DE160" s="129"/>
      <c r="DF160" s="129"/>
      <c r="DG160" s="129"/>
      <c r="DH160" s="129"/>
      <c r="DI160" s="129"/>
      <c r="DJ160" s="129"/>
      <c r="DK160" s="129"/>
      <c r="DL160" s="129"/>
      <c r="DM160" s="129"/>
      <c r="DN160" s="129"/>
      <c r="DO160" s="129"/>
      <c r="DP160" s="129"/>
      <c r="DQ160" s="129"/>
      <c r="DR160" s="129"/>
      <c r="DS160" s="129"/>
      <c r="DT160" s="129"/>
      <c r="DU160" s="129"/>
      <c r="DV160" s="129"/>
      <c r="DW160" s="129"/>
      <c r="DX160" s="129"/>
      <c r="DY160" s="129"/>
      <c r="DZ160" s="129"/>
      <c r="EA160" s="129"/>
      <c r="EB160" s="129"/>
      <c r="EC160" s="129"/>
      <c r="ED160" s="129"/>
      <c r="EE160" s="129"/>
      <c r="EF160" s="129"/>
      <c r="EG160" s="129"/>
      <c r="EH160" s="129"/>
      <c r="EI160" s="129"/>
      <c r="EJ160" s="129"/>
      <c r="EK160" s="129"/>
      <c r="EL160" s="129"/>
      <c r="EM160" s="129"/>
      <c r="EN160" s="129"/>
      <c r="EP160" s="128"/>
      <c r="EQ160" s="128"/>
      <c r="ER160" s="129"/>
      <c r="ES160" s="129"/>
      <c r="ET160" s="129"/>
    </row>
    <row r="161" spans="57:147" s="17" customFormat="1" x14ac:dyDescent="0.2">
      <c r="BE161" s="128"/>
      <c r="BQ161" s="128"/>
      <c r="BR161" s="128"/>
      <c r="BS161" s="129"/>
      <c r="BT161" s="129"/>
      <c r="EP161" s="128"/>
      <c r="EQ161" s="128"/>
    </row>
    <row r="162" spans="57:147" s="17" customFormat="1" x14ac:dyDescent="0.2">
      <c r="BE162" s="128"/>
      <c r="BQ162" s="128"/>
      <c r="BR162" s="128"/>
      <c r="BS162" s="129"/>
      <c r="BT162" s="129"/>
      <c r="EP162" s="128"/>
      <c r="EQ162" s="128"/>
    </row>
    <row r="163" spans="57:147" s="17" customFormat="1" x14ac:dyDescent="0.2">
      <c r="BE163" s="128"/>
      <c r="BQ163" s="128"/>
      <c r="BR163" s="128"/>
      <c r="BS163" s="129"/>
      <c r="BT163" s="129"/>
      <c r="EP163" s="128"/>
      <c r="EQ163" s="128"/>
    </row>
    <row r="164" spans="57:147" s="17" customFormat="1" x14ac:dyDescent="0.2">
      <c r="BE164" s="128"/>
      <c r="BQ164" s="128"/>
      <c r="BR164" s="128"/>
      <c r="BS164" s="129"/>
      <c r="BT164" s="129"/>
      <c r="EP164" s="128"/>
      <c r="EQ164" s="128"/>
    </row>
    <row r="165" spans="57:147" s="17" customFormat="1" x14ac:dyDescent="0.2">
      <c r="BE165" s="128"/>
      <c r="BQ165" s="128"/>
      <c r="BR165" s="128"/>
      <c r="BS165" s="129"/>
      <c r="BT165" s="129"/>
      <c r="EP165" s="128"/>
      <c r="EQ165" s="128"/>
    </row>
    <row r="166" spans="57:147" s="17" customFormat="1" x14ac:dyDescent="0.2">
      <c r="BE166" s="128"/>
      <c r="BQ166" s="128"/>
      <c r="BR166" s="128"/>
      <c r="BS166" s="129"/>
      <c r="BT166" s="129"/>
      <c r="EP166" s="128"/>
      <c r="EQ166" s="128"/>
    </row>
    <row r="167" spans="57:147" s="17" customFormat="1" x14ac:dyDescent="0.2">
      <c r="BE167" s="128"/>
      <c r="BQ167" s="128"/>
      <c r="BR167" s="128"/>
      <c r="BS167" s="129"/>
      <c r="BT167" s="129"/>
      <c r="EP167" s="128"/>
      <c r="EQ167" s="128"/>
    </row>
    <row r="168" spans="57:147" s="17" customFormat="1" x14ac:dyDescent="0.2">
      <c r="BE168" s="128"/>
      <c r="BQ168" s="128"/>
      <c r="BR168" s="128"/>
      <c r="BS168" s="129"/>
      <c r="BT168" s="129"/>
      <c r="EP168" s="128"/>
      <c r="EQ168" s="128"/>
    </row>
    <row r="169" spans="57:147" s="17" customFormat="1" x14ac:dyDescent="0.2">
      <c r="BE169" s="128"/>
      <c r="BQ169" s="128"/>
      <c r="BR169" s="128"/>
      <c r="BS169" s="129"/>
      <c r="BT169" s="129"/>
      <c r="EP169" s="128"/>
      <c r="EQ169" s="128"/>
    </row>
    <row r="170" spans="57:147" s="17" customFormat="1" x14ac:dyDescent="0.2">
      <c r="BE170" s="128"/>
      <c r="BQ170" s="128"/>
      <c r="BR170" s="128"/>
      <c r="BS170" s="129"/>
      <c r="BT170" s="129"/>
      <c r="EP170" s="128"/>
      <c r="EQ170" s="128"/>
    </row>
    <row r="171" spans="57:147" s="17" customFormat="1" x14ac:dyDescent="0.2">
      <c r="BE171" s="128"/>
      <c r="BQ171" s="128"/>
      <c r="BR171" s="128"/>
      <c r="BS171" s="129"/>
      <c r="BT171" s="129"/>
      <c r="EP171" s="128"/>
      <c r="EQ171" s="128"/>
    </row>
    <row r="172" spans="57:147" s="17" customFormat="1" x14ac:dyDescent="0.2">
      <c r="BE172" s="128"/>
      <c r="BQ172" s="128"/>
      <c r="BR172" s="128"/>
      <c r="BS172" s="129"/>
      <c r="BT172" s="129"/>
      <c r="EP172" s="128"/>
      <c r="EQ172" s="128"/>
    </row>
    <row r="173" spans="57:147" s="17" customFormat="1" x14ac:dyDescent="0.2">
      <c r="BE173" s="128"/>
      <c r="BQ173" s="128"/>
      <c r="BR173" s="128"/>
      <c r="BS173" s="129"/>
      <c r="BT173" s="129"/>
      <c r="EP173" s="128"/>
      <c r="EQ173" s="128"/>
    </row>
    <row r="174" spans="57:147" s="17" customFormat="1" x14ac:dyDescent="0.2">
      <c r="BE174" s="128"/>
      <c r="BQ174" s="128"/>
      <c r="BR174" s="128"/>
      <c r="BS174" s="129"/>
      <c r="BT174" s="129"/>
      <c r="EP174" s="128"/>
      <c r="EQ174" s="128"/>
    </row>
    <row r="175" spans="57:147" s="17" customFormat="1" x14ac:dyDescent="0.2">
      <c r="BE175" s="128"/>
      <c r="BQ175" s="128"/>
      <c r="BR175" s="128"/>
      <c r="BS175" s="129"/>
      <c r="BT175" s="129"/>
      <c r="EP175" s="128"/>
      <c r="EQ175" s="128"/>
    </row>
    <row r="176" spans="57:147" s="17" customFormat="1" x14ac:dyDescent="0.2">
      <c r="BE176" s="128"/>
      <c r="BQ176" s="128"/>
      <c r="BR176" s="128"/>
      <c r="BS176" s="129"/>
      <c r="BT176" s="129"/>
      <c r="EP176" s="128"/>
      <c r="EQ176" s="128"/>
    </row>
    <row r="177" spans="57:147" s="17" customFormat="1" x14ac:dyDescent="0.2">
      <c r="BE177" s="128"/>
      <c r="BQ177" s="128"/>
      <c r="BR177" s="128"/>
      <c r="BS177" s="129"/>
      <c r="BT177" s="129"/>
      <c r="EP177" s="128"/>
      <c r="EQ177" s="128"/>
    </row>
    <row r="178" spans="57:147" s="17" customFormat="1" x14ac:dyDescent="0.2">
      <c r="BE178" s="128"/>
      <c r="BQ178" s="128"/>
      <c r="BR178" s="128"/>
      <c r="BS178" s="129"/>
      <c r="BT178" s="129"/>
      <c r="EP178" s="128"/>
      <c r="EQ178" s="128"/>
    </row>
    <row r="179" spans="57:147" s="17" customFormat="1" x14ac:dyDescent="0.2">
      <c r="BE179" s="128"/>
      <c r="BQ179" s="128"/>
      <c r="BR179" s="128"/>
      <c r="BS179" s="129"/>
      <c r="BT179" s="129"/>
      <c r="EP179" s="128"/>
      <c r="EQ179" s="128"/>
    </row>
    <row r="180" spans="57:147" s="17" customFormat="1" x14ac:dyDescent="0.2">
      <c r="BE180" s="128"/>
      <c r="BQ180" s="128"/>
      <c r="BR180" s="128"/>
      <c r="BS180" s="129"/>
      <c r="BT180" s="129"/>
      <c r="EP180" s="128"/>
      <c r="EQ180" s="128"/>
    </row>
    <row r="181" spans="57:147" s="17" customFormat="1" x14ac:dyDescent="0.2">
      <c r="BE181" s="128"/>
      <c r="BQ181" s="128"/>
      <c r="BR181" s="128"/>
      <c r="BS181" s="129"/>
      <c r="BT181" s="129"/>
      <c r="EP181" s="128"/>
      <c r="EQ181" s="128"/>
    </row>
    <row r="182" spans="57:147" s="17" customFormat="1" x14ac:dyDescent="0.2">
      <c r="BE182" s="128"/>
      <c r="BQ182" s="128"/>
      <c r="BR182" s="128"/>
      <c r="BS182" s="129"/>
      <c r="BT182" s="129"/>
      <c r="EP182" s="128"/>
      <c r="EQ182" s="128"/>
    </row>
    <row r="183" spans="57:147" s="17" customFormat="1" x14ac:dyDescent="0.2">
      <c r="BE183" s="128"/>
      <c r="BQ183" s="128"/>
      <c r="BR183" s="128"/>
      <c r="BS183" s="129"/>
      <c r="BT183" s="129"/>
      <c r="EP183" s="128"/>
      <c r="EQ183" s="128"/>
    </row>
    <row r="184" spans="57:147" s="17" customFormat="1" x14ac:dyDescent="0.2">
      <c r="BE184" s="128"/>
      <c r="BQ184" s="128"/>
      <c r="BR184" s="128"/>
      <c r="BS184" s="129"/>
      <c r="BT184" s="129"/>
      <c r="EP184" s="128"/>
      <c r="EQ184" s="128"/>
    </row>
    <row r="185" spans="57:147" s="17" customFormat="1" x14ac:dyDescent="0.2">
      <c r="BE185" s="128"/>
      <c r="BQ185" s="128"/>
      <c r="BR185" s="128"/>
      <c r="BS185" s="129"/>
      <c r="BT185" s="129"/>
      <c r="EP185" s="128"/>
      <c r="EQ185" s="128"/>
    </row>
    <row r="186" spans="57:147" s="17" customFormat="1" x14ac:dyDescent="0.2">
      <c r="BE186" s="128"/>
      <c r="BQ186" s="128"/>
      <c r="BR186" s="128"/>
      <c r="BS186" s="129"/>
      <c r="BT186" s="129"/>
      <c r="EP186" s="128"/>
      <c r="EQ186" s="128"/>
    </row>
    <row r="187" spans="57:147" s="17" customFormat="1" x14ac:dyDescent="0.2">
      <c r="BE187" s="128"/>
      <c r="BQ187" s="128"/>
      <c r="BR187" s="128"/>
      <c r="BS187" s="129"/>
      <c r="BT187" s="129"/>
      <c r="EP187" s="128"/>
      <c r="EQ187" s="128"/>
    </row>
    <row r="188" spans="57:147" s="17" customFormat="1" x14ac:dyDescent="0.2">
      <c r="BE188" s="128"/>
      <c r="BQ188" s="128"/>
      <c r="BR188" s="128"/>
      <c r="BS188" s="129"/>
      <c r="BT188" s="129"/>
      <c r="EP188" s="128"/>
      <c r="EQ188" s="128"/>
    </row>
    <row r="189" spans="57:147" s="17" customFormat="1" x14ac:dyDescent="0.2">
      <c r="BE189" s="128"/>
      <c r="BQ189" s="128"/>
      <c r="BR189" s="128"/>
      <c r="BS189" s="129"/>
      <c r="BT189" s="129"/>
      <c r="EP189" s="128"/>
      <c r="EQ189" s="128"/>
    </row>
    <row r="190" spans="57:147" s="17" customFormat="1" x14ac:dyDescent="0.2">
      <c r="BE190" s="128"/>
      <c r="BQ190" s="128"/>
      <c r="BR190" s="128"/>
      <c r="BS190" s="129"/>
      <c r="BT190" s="129"/>
      <c r="EP190" s="128"/>
      <c r="EQ190" s="128"/>
    </row>
    <row r="191" spans="57:147" s="17" customFormat="1" x14ac:dyDescent="0.2">
      <c r="BE191" s="128"/>
      <c r="BQ191" s="128"/>
      <c r="BR191" s="128"/>
      <c r="BS191" s="129"/>
      <c r="BT191" s="129"/>
      <c r="EP191" s="128"/>
      <c r="EQ191" s="128"/>
    </row>
    <row r="192" spans="57:147" s="17" customFormat="1" x14ac:dyDescent="0.2">
      <c r="BE192" s="128"/>
      <c r="BQ192" s="128"/>
      <c r="BR192" s="128"/>
      <c r="BS192" s="129"/>
      <c r="BT192" s="129"/>
      <c r="EP192" s="128"/>
      <c r="EQ192" s="128"/>
    </row>
    <row r="193" spans="57:150" s="17" customFormat="1" x14ac:dyDescent="0.2">
      <c r="BE193" s="128"/>
      <c r="BQ193" s="128"/>
      <c r="BR193" s="128"/>
      <c r="BS193" s="129"/>
      <c r="BT193" s="129"/>
      <c r="EP193" s="128"/>
      <c r="EQ193" s="128"/>
    </row>
    <row r="194" spans="57:150" s="17" customFormat="1" x14ac:dyDescent="0.2">
      <c r="BE194" s="128"/>
      <c r="BQ194" s="128"/>
      <c r="BR194" s="128"/>
      <c r="BS194" s="129"/>
      <c r="BT194" s="129"/>
      <c r="EP194" s="128"/>
      <c r="EQ194" s="128"/>
    </row>
    <row r="195" spans="57:150" s="17" customFormat="1" x14ac:dyDescent="0.2">
      <c r="BE195" s="128"/>
      <c r="BQ195" s="128"/>
      <c r="BR195" s="128"/>
      <c r="BS195" s="129"/>
      <c r="BT195" s="129"/>
      <c r="EP195" s="128"/>
      <c r="EQ195" s="128"/>
    </row>
    <row r="196" spans="57:150" s="17" customFormat="1" x14ac:dyDescent="0.2">
      <c r="BE196" s="128"/>
      <c r="BQ196" s="128"/>
      <c r="BR196" s="128"/>
      <c r="BS196" s="129"/>
      <c r="BT196" s="129"/>
      <c r="EP196" s="128"/>
      <c r="EQ196" s="128"/>
    </row>
    <row r="197" spans="57:150" s="17" customFormat="1" x14ac:dyDescent="0.2">
      <c r="BE197" s="128"/>
      <c r="BQ197" s="128"/>
      <c r="BR197" s="128"/>
      <c r="BS197" s="129"/>
      <c r="BT197" s="129"/>
      <c r="EP197" s="128"/>
      <c r="EQ197" s="128"/>
    </row>
    <row r="198" spans="57:150" s="17" customFormat="1" x14ac:dyDescent="0.2">
      <c r="BE198" s="128"/>
      <c r="BQ198" s="128"/>
      <c r="BR198" s="128"/>
      <c r="BS198" s="129"/>
      <c r="BT198" s="129"/>
      <c r="EP198" s="128"/>
      <c r="EQ198" s="128"/>
    </row>
    <row r="199" spans="57:150" s="17" customFormat="1" x14ac:dyDescent="0.2">
      <c r="BE199" s="128"/>
      <c r="BQ199" s="128"/>
      <c r="BR199" s="128"/>
      <c r="BS199" s="129"/>
      <c r="BT199" s="129"/>
      <c r="EP199" s="128"/>
      <c r="EQ199" s="128"/>
    </row>
    <row r="200" spans="57:150" s="17" customFormat="1" x14ac:dyDescent="0.2">
      <c r="BE200" s="128"/>
      <c r="BQ200" s="128"/>
      <c r="BR200" s="128"/>
      <c r="BS200" s="129"/>
      <c r="BT200" s="129"/>
      <c r="EP200" s="128"/>
      <c r="EQ200" s="128"/>
    </row>
    <row r="201" spans="57:150" s="17" customFormat="1" x14ac:dyDescent="0.2">
      <c r="BE201" s="128"/>
      <c r="BQ201" s="128"/>
      <c r="BR201" s="128"/>
      <c r="BS201" s="129"/>
      <c r="BT201" s="129"/>
      <c r="EP201" s="128"/>
      <c r="EQ201" s="128"/>
    </row>
    <row r="202" spans="57:150" s="17" customFormat="1" x14ac:dyDescent="0.2">
      <c r="BE202" s="128"/>
      <c r="BQ202" s="128"/>
      <c r="BR202" s="128"/>
      <c r="BS202" s="129"/>
      <c r="BT202" s="129"/>
      <c r="EP202" s="128"/>
      <c r="EQ202" s="128"/>
    </row>
    <row r="203" spans="57:150" s="17" customFormat="1" x14ac:dyDescent="0.2">
      <c r="BE203" s="128"/>
      <c r="BQ203" s="128"/>
      <c r="BR203" s="128"/>
      <c r="BS203" s="129"/>
      <c r="BT203" s="129"/>
      <c r="EP203" s="128"/>
      <c r="EQ203" s="128"/>
    </row>
    <row r="204" spans="57:150" s="17" customFormat="1" x14ac:dyDescent="0.2">
      <c r="BE204" s="128"/>
      <c r="BQ204" s="128"/>
      <c r="BR204" s="128"/>
      <c r="BS204" s="129"/>
      <c r="BT204" s="129"/>
      <c r="EG204" s="12"/>
      <c r="EH204" s="12"/>
      <c r="EI204" s="12"/>
      <c r="EJ204" s="12"/>
      <c r="EK204" s="12"/>
      <c r="EL204" s="12"/>
      <c r="EM204" s="12"/>
      <c r="EN204" s="12"/>
      <c r="EP204" s="128"/>
      <c r="EQ204" s="128"/>
      <c r="ER204" s="12"/>
      <c r="ES204" s="12"/>
      <c r="ET204" s="12"/>
    </row>
  </sheetData>
  <mergeCells count="74">
    <mergeCell ref="EA5:EB5"/>
    <mergeCell ref="EC5:ED5"/>
    <mergeCell ref="EE5:EF5"/>
    <mergeCell ref="EG5:EH5"/>
    <mergeCell ref="BL5:BM5"/>
    <mergeCell ref="BN5:BO5"/>
    <mergeCell ref="DU5:DV5"/>
    <mergeCell ref="DY5:DZ5"/>
    <mergeCell ref="BS5:BT5"/>
    <mergeCell ref="BU5:BV5"/>
    <mergeCell ref="BR5:BR6"/>
    <mergeCell ref="DM5:DN5"/>
    <mergeCell ref="DK5:DL5"/>
    <mergeCell ref="DG5:DH5"/>
    <mergeCell ref="DI5:DJ5"/>
    <mergeCell ref="CY5:CZ5"/>
    <mergeCell ref="DE5:DF5"/>
    <mergeCell ref="B2:H2"/>
    <mergeCell ref="D5:E5"/>
    <mergeCell ref="F5:G5"/>
    <mergeCell ref="H5:I5"/>
    <mergeCell ref="DA5:DB5"/>
    <mergeCell ref="BA5:BB5"/>
    <mergeCell ref="CS5:CT5"/>
    <mergeCell ref="CI5:CJ5"/>
    <mergeCell ref="CK5:CL5"/>
    <mergeCell ref="J5:K5"/>
    <mergeCell ref="U5:V5"/>
    <mergeCell ref="W5:X5"/>
    <mergeCell ref="R5:R6"/>
    <mergeCell ref="Y5:Z5"/>
    <mergeCell ref="AA5:AB5"/>
    <mergeCell ref="B16:C16"/>
    <mergeCell ref="B5:C6"/>
    <mergeCell ref="L5:M5"/>
    <mergeCell ref="AQ5:AR5"/>
    <mergeCell ref="AG5:AH5"/>
    <mergeCell ref="AI5:AJ5"/>
    <mergeCell ref="AK5:AL5"/>
    <mergeCell ref="AM5:AN5"/>
    <mergeCell ref="CO5:CP5"/>
    <mergeCell ref="BF5:BF6"/>
    <mergeCell ref="AO5:AP5"/>
    <mergeCell ref="AW5:AX5"/>
    <mergeCell ref="AY5:AZ5"/>
    <mergeCell ref="BW5:BX5"/>
    <mergeCell ref="BY5:BZ5"/>
    <mergeCell ref="CE5:CF5"/>
    <mergeCell ref="CA5:CB5"/>
    <mergeCell ref="BJ5:BK5"/>
    <mergeCell ref="AU5:AV5"/>
    <mergeCell ref="BH5:BI5"/>
    <mergeCell ref="DW5:DX5"/>
    <mergeCell ref="AS5:AT5"/>
    <mergeCell ref="AE5:AF5"/>
    <mergeCell ref="N5:O5"/>
    <mergeCell ref="S5:S6"/>
    <mergeCell ref="CM5:CN5"/>
    <mergeCell ref="DC5:DD5"/>
    <mergeCell ref="CU5:CV5"/>
    <mergeCell ref="CW5:CX5"/>
    <mergeCell ref="CC5:CD5"/>
    <mergeCell ref="DO5:DP5"/>
    <mergeCell ref="DQ5:DR5"/>
    <mergeCell ref="DS5:DT5"/>
    <mergeCell ref="CQ5:CR5"/>
    <mergeCell ref="CG5:CH5"/>
    <mergeCell ref="AC5:AD5"/>
    <mergeCell ref="ET5:EU5"/>
    <mergeCell ref="EQ5:EQ6"/>
    <mergeCell ref="ER5:ES5"/>
    <mergeCell ref="EI5:EJ5"/>
    <mergeCell ref="EK5:EL5"/>
    <mergeCell ref="EM5:EN5"/>
  </mergeCells>
  <phoneticPr fontId="2" type="noConversion"/>
  <pageMargins left="0.17" right="0.17" top="0.33" bottom="0.28999999999999998" header="0.24" footer="0.24"/>
  <pageSetup scale="80"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C133"/>
  <sheetViews>
    <sheetView topLeftCell="DX1" zoomScaleNormal="100" zoomScaleSheetLayoutView="100" workbookViewId="0">
      <selection activeCell="EK13" sqref="EK13"/>
    </sheetView>
  </sheetViews>
  <sheetFormatPr defaultRowHeight="11.25" x14ac:dyDescent="0.2"/>
  <cols>
    <col min="1" max="1" width="2.7109375" style="12" customWidth="1"/>
    <col min="2" max="2" width="1.85546875" style="12" bestFit="1" customWidth="1"/>
    <col min="3" max="3" width="37.28515625" style="12" customWidth="1"/>
    <col min="4" max="4" width="6.28515625" style="95" customWidth="1"/>
    <col min="5" max="5" width="6" style="95" customWidth="1"/>
    <col min="6" max="6" width="6.140625" style="95" bestFit="1" customWidth="1"/>
    <col min="7" max="9" width="6.140625" style="95" customWidth="1"/>
    <col min="10" max="10" width="7.140625" style="95" customWidth="1"/>
    <col min="11" max="18" width="6.140625" style="95" customWidth="1"/>
    <col min="19" max="21" width="7" style="95" customWidth="1"/>
    <col min="22" max="22" width="7" style="95" bestFit="1" customWidth="1"/>
    <col min="23" max="33" width="7" style="95" customWidth="1"/>
    <col min="34" max="34" width="7" style="95" bestFit="1" customWidth="1"/>
    <col min="35" max="35" width="7" style="95" customWidth="1"/>
    <col min="36" max="36" width="7" style="95" bestFit="1" customWidth="1"/>
    <col min="37" max="37" width="7" style="95" customWidth="1"/>
    <col min="38" max="38" width="7" style="95" bestFit="1" customWidth="1"/>
    <col min="39" max="39" width="7" style="95" customWidth="1"/>
    <col min="40" max="40" width="8.7109375" style="95" bestFit="1" customWidth="1"/>
    <col min="41" max="47" width="8.7109375" style="95" customWidth="1"/>
    <col min="48" max="48" width="2.7109375" style="95" customWidth="1"/>
    <col min="49" max="49" width="47" style="95" bestFit="1" customWidth="1"/>
    <col min="50" max="50" width="8.28515625" style="12" customWidth="1"/>
    <col min="51" max="51" width="8.7109375" style="12" customWidth="1"/>
    <col min="52" max="54" width="9.7109375" style="12" customWidth="1"/>
    <col min="55" max="55" width="9.7109375" style="12" bestFit="1" customWidth="1"/>
    <col min="56" max="59" width="9.7109375" style="12" customWidth="1"/>
    <col min="60" max="60" width="7.85546875" style="12" bestFit="1" customWidth="1"/>
    <col min="61" max="65" width="7.85546875" style="12" customWidth="1"/>
    <col min="66" max="66" width="7.85546875" style="12" bestFit="1" customWidth="1"/>
    <col min="67" max="67" width="7.85546875" style="12" customWidth="1"/>
    <col min="68" max="69" width="7.85546875" style="12" bestFit="1" customWidth="1"/>
    <col min="70" max="73" width="7.85546875" style="12" customWidth="1"/>
    <col min="74" max="74" width="8.42578125" style="12" customWidth="1"/>
    <col min="75" max="77" width="7.85546875" style="12" customWidth="1"/>
    <col min="78" max="78" width="7.85546875" style="12" bestFit="1" customWidth="1"/>
    <col min="79" max="81" width="7.85546875" style="12" customWidth="1"/>
    <col min="82" max="88" width="9.140625" style="12" customWidth="1"/>
    <col min="89" max="89" width="2.7109375" style="12" customWidth="1"/>
    <col min="90" max="90" width="55.28515625" style="12" customWidth="1"/>
    <col min="91" max="94" width="9.140625" style="12" customWidth="1"/>
    <col min="95" max="95" width="2.85546875" style="12" customWidth="1"/>
    <col min="96" max="96" width="55.140625" style="21" customWidth="1"/>
    <col min="97" max="102" width="10" style="12" customWidth="1"/>
    <col min="103" max="105" width="10.28515625" style="12" customWidth="1"/>
    <col min="106" max="106" width="10" style="12" customWidth="1"/>
    <col min="107" max="108" width="10.28515625" style="12" customWidth="1"/>
    <col min="109" max="109" width="9.85546875" style="12" customWidth="1"/>
    <col min="110" max="110" width="10" style="12" customWidth="1"/>
    <col min="111" max="121" width="10" style="12" bestFit="1" customWidth="1"/>
    <col min="122" max="127" width="10.85546875" style="12" bestFit="1" customWidth="1"/>
    <col min="128" max="128" width="9.140625" style="12"/>
    <col min="129" max="129" width="50.42578125" style="21" customWidth="1"/>
    <col min="130" max="133" width="12" style="12" bestFit="1" customWidth="1"/>
    <col min="134" max="16384" width="9.140625" style="12"/>
  </cols>
  <sheetData>
    <row r="1" spans="2:133" x14ac:dyDescent="0.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row>
    <row r="2" spans="2:133" ht="18.75" x14ac:dyDescent="0.2">
      <c r="B2" s="360" t="s">
        <v>1484</v>
      </c>
      <c r="C2" s="360"/>
      <c r="D2" s="360"/>
      <c r="E2" s="360"/>
      <c r="F2" s="360"/>
      <c r="G2" s="360"/>
      <c r="H2" s="360"/>
      <c r="I2" s="360"/>
      <c r="J2" s="360"/>
      <c r="K2" s="360"/>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CR2" s="1163"/>
      <c r="CS2" s="1163"/>
      <c r="CT2" s="1163"/>
      <c r="CU2" s="1163"/>
      <c r="CV2" s="1163"/>
      <c r="CW2" s="1163"/>
      <c r="CX2" s="1163"/>
      <c r="CY2" s="1163"/>
      <c r="CZ2" s="1163"/>
      <c r="DA2" s="1163"/>
      <c r="DY2" s="12"/>
    </row>
    <row r="3" spans="2:133" x14ac:dyDescent="0.2">
      <c r="B3" s="99"/>
      <c r="C3" s="99"/>
      <c r="D3" s="99"/>
      <c r="E3" s="99"/>
      <c r="F3" s="99"/>
      <c r="G3" s="99"/>
      <c r="H3" s="99"/>
      <c r="I3" s="99"/>
      <c r="J3" s="99"/>
      <c r="K3" s="99"/>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CR3" s="99"/>
      <c r="CS3" s="99"/>
      <c r="CT3" s="99"/>
      <c r="CU3" s="99"/>
      <c r="CV3" s="99"/>
      <c r="CW3" s="99"/>
      <c r="CX3" s="99"/>
      <c r="CY3" s="99"/>
      <c r="CZ3" s="99"/>
      <c r="DA3" s="99"/>
      <c r="DY3" s="99"/>
    </row>
    <row r="4" spans="2:133" ht="12" thickBot="1" x14ac:dyDescent="0.25">
      <c r="B4" s="173" t="s">
        <v>427</v>
      </c>
      <c r="C4" s="173"/>
      <c r="D4" s="173"/>
      <c r="E4" s="173"/>
      <c r="F4" s="173"/>
      <c r="G4" s="173"/>
      <c r="H4" s="173"/>
      <c r="I4" s="173"/>
      <c r="J4" s="173"/>
      <c r="K4" s="173"/>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CR4" s="174"/>
      <c r="CS4" s="174"/>
      <c r="CT4" s="174"/>
      <c r="CU4" s="174"/>
      <c r="CV4" s="174"/>
      <c r="CW4" s="174"/>
      <c r="CX4" s="174"/>
      <c r="CY4" s="174"/>
      <c r="CZ4" s="174"/>
      <c r="DA4" s="174"/>
      <c r="DY4" s="174"/>
    </row>
    <row r="5" spans="2:133" s="276" customFormat="1" x14ac:dyDescent="0.2">
      <c r="B5" s="1149" t="s">
        <v>811</v>
      </c>
      <c r="C5" s="1149"/>
      <c r="D5" s="1162">
        <v>1960</v>
      </c>
      <c r="E5" s="1162"/>
      <c r="F5" s="1162">
        <v>1961</v>
      </c>
      <c r="G5" s="1162"/>
      <c r="H5" s="1162">
        <v>1962</v>
      </c>
      <c r="I5" s="1162"/>
      <c r="J5" s="1162">
        <v>1963</v>
      </c>
      <c r="K5" s="1162"/>
      <c r="L5" s="1162">
        <v>1964</v>
      </c>
      <c r="M5" s="1162"/>
      <c r="N5" s="1162">
        <v>1965</v>
      </c>
      <c r="O5" s="1162"/>
      <c r="P5" s="1162">
        <v>1966</v>
      </c>
      <c r="Q5" s="1162"/>
      <c r="R5" s="1162">
        <v>1967</v>
      </c>
      <c r="S5" s="1162"/>
      <c r="T5" s="1162">
        <v>1968</v>
      </c>
      <c r="U5" s="1162"/>
      <c r="V5" s="1162">
        <v>1969</v>
      </c>
      <c r="W5" s="1162"/>
      <c r="X5" s="1162">
        <v>1970</v>
      </c>
      <c r="Y5" s="1162"/>
      <c r="Z5" s="1162">
        <v>1971</v>
      </c>
      <c r="AA5" s="1162"/>
      <c r="AB5" s="1162">
        <v>1972</v>
      </c>
      <c r="AC5" s="1162"/>
      <c r="AD5" s="1162">
        <v>1973</v>
      </c>
      <c r="AE5" s="1162"/>
      <c r="AF5" s="1162">
        <v>1974</v>
      </c>
      <c r="AG5" s="1162"/>
      <c r="AH5" s="1162">
        <v>1975</v>
      </c>
      <c r="AI5" s="1162"/>
      <c r="AJ5" s="1162">
        <v>1976</v>
      </c>
      <c r="AK5" s="1162"/>
      <c r="AL5" s="1162">
        <v>1977</v>
      </c>
      <c r="AM5" s="1162"/>
      <c r="AN5" s="1162">
        <v>1978</v>
      </c>
      <c r="AO5" s="1162"/>
      <c r="AP5" s="1162">
        <v>1979</v>
      </c>
      <c r="AQ5" s="1162"/>
      <c r="AR5" s="1162">
        <v>1980</v>
      </c>
      <c r="AS5" s="1162"/>
      <c r="AT5" s="1162">
        <v>1981</v>
      </c>
      <c r="AU5" s="1162"/>
      <c r="AV5" s="275"/>
      <c r="AW5" s="1149" t="s">
        <v>811</v>
      </c>
      <c r="AX5" s="1162">
        <v>1982</v>
      </c>
      <c r="AY5" s="1162"/>
      <c r="AZ5" s="1162">
        <v>1983</v>
      </c>
      <c r="BA5" s="1162"/>
      <c r="BB5" s="1162">
        <v>1984</v>
      </c>
      <c r="BC5" s="1162"/>
      <c r="BD5" s="1162">
        <v>1985</v>
      </c>
      <c r="BE5" s="1162"/>
      <c r="BF5" s="1162">
        <v>1986</v>
      </c>
      <c r="BG5" s="1162"/>
      <c r="BH5" s="1162">
        <v>1987</v>
      </c>
      <c r="BI5" s="1162"/>
      <c r="BJ5" s="1162">
        <v>1988</v>
      </c>
      <c r="BK5" s="1162"/>
      <c r="BL5" s="1162">
        <v>1989</v>
      </c>
      <c r="BM5" s="1162"/>
      <c r="BN5" s="1162">
        <v>1990</v>
      </c>
      <c r="BO5" s="1162"/>
      <c r="BP5" s="1162">
        <v>1991</v>
      </c>
      <c r="BQ5" s="1162"/>
      <c r="BR5" s="1162">
        <v>1992</v>
      </c>
      <c r="BS5" s="1162"/>
      <c r="BT5" s="1162">
        <v>1993</v>
      </c>
      <c r="BU5" s="1162"/>
      <c r="BV5" s="1162">
        <v>1994</v>
      </c>
      <c r="BW5" s="1162"/>
      <c r="BX5" s="1162">
        <v>1995</v>
      </c>
      <c r="BY5" s="1162"/>
      <c r="BZ5" s="1162">
        <v>1996</v>
      </c>
      <c r="CA5" s="1162"/>
      <c r="CB5" s="1162">
        <v>1997</v>
      </c>
      <c r="CC5" s="1162"/>
      <c r="CD5" s="1162">
        <v>1998</v>
      </c>
      <c r="CE5" s="1162"/>
      <c r="CF5" s="1162">
        <v>1999</v>
      </c>
      <c r="CG5" s="1162"/>
      <c r="CH5" s="1162">
        <v>2000</v>
      </c>
      <c r="CI5" s="1162"/>
      <c r="CJ5" s="366">
        <v>2001</v>
      </c>
      <c r="CL5" s="1149" t="s">
        <v>811</v>
      </c>
      <c r="CM5" s="366">
        <v>2001</v>
      </c>
      <c r="CN5" s="1162">
        <v>2002</v>
      </c>
      <c r="CO5" s="1162"/>
      <c r="CP5" s="366">
        <v>2003</v>
      </c>
      <c r="CQ5" s="277"/>
      <c r="CR5" s="1149" t="s">
        <v>811</v>
      </c>
      <c r="CS5" s="366">
        <v>2003</v>
      </c>
      <c r="CT5" s="1162">
        <v>2004</v>
      </c>
      <c r="CU5" s="1162"/>
      <c r="CV5" s="1162">
        <v>2005</v>
      </c>
      <c r="CW5" s="1162"/>
      <c r="CX5" s="1162">
        <v>2006</v>
      </c>
      <c r="CY5" s="1162"/>
      <c r="CZ5" s="1162">
        <v>2007</v>
      </c>
      <c r="DA5" s="1162"/>
      <c r="DB5" s="1162">
        <v>2008</v>
      </c>
      <c r="DC5" s="1162"/>
      <c r="DD5" s="1162">
        <v>2009</v>
      </c>
      <c r="DE5" s="1162"/>
      <c r="DF5" s="1162">
        <v>2010</v>
      </c>
      <c r="DG5" s="1162"/>
      <c r="DH5" s="1162">
        <v>2011</v>
      </c>
      <c r="DI5" s="1162"/>
      <c r="DJ5" s="1162">
        <v>2012</v>
      </c>
      <c r="DK5" s="1162"/>
      <c r="DL5" s="1162">
        <v>2013</v>
      </c>
      <c r="DM5" s="1162"/>
      <c r="DN5" s="1162">
        <v>2014</v>
      </c>
      <c r="DO5" s="1162"/>
      <c r="DP5" s="1162">
        <v>2015</v>
      </c>
      <c r="DQ5" s="1162"/>
      <c r="DR5" s="1162">
        <v>2016</v>
      </c>
      <c r="DS5" s="1162"/>
      <c r="DT5" s="1162">
        <v>2017</v>
      </c>
      <c r="DU5" s="1162"/>
      <c r="DV5" s="1162">
        <v>2018</v>
      </c>
      <c r="DW5" s="1162"/>
      <c r="DY5" s="1149"/>
      <c r="DZ5" s="1162" t="s">
        <v>2809</v>
      </c>
      <c r="EA5" s="1162"/>
      <c r="EB5" s="1162" t="s">
        <v>2810</v>
      </c>
      <c r="EC5" s="1162"/>
    </row>
    <row r="6" spans="2:133" s="276" customFormat="1" ht="12" thickBot="1" x14ac:dyDescent="0.25">
      <c r="B6" s="1150"/>
      <c r="C6" s="1150"/>
      <c r="D6" s="368" t="s">
        <v>1917</v>
      </c>
      <c r="E6" s="368" t="s">
        <v>465</v>
      </c>
      <c r="F6" s="368" t="s">
        <v>464</v>
      </c>
      <c r="G6" s="368" t="s">
        <v>465</v>
      </c>
      <c r="H6" s="368" t="s">
        <v>464</v>
      </c>
      <c r="I6" s="368" t="s">
        <v>465</v>
      </c>
      <c r="J6" s="368" t="s">
        <v>464</v>
      </c>
      <c r="K6" s="368" t="s">
        <v>432</v>
      </c>
      <c r="L6" s="368" t="s">
        <v>464</v>
      </c>
      <c r="M6" s="368" t="s">
        <v>465</v>
      </c>
      <c r="N6" s="368" t="s">
        <v>464</v>
      </c>
      <c r="O6" s="368" t="s">
        <v>465</v>
      </c>
      <c r="P6" s="368" t="s">
        <v>464</v>
      </c>
      <c r="Q6" s="368" t="s">
        <v>465</v>
      </c>
      <c r="R6" s="368" t="s">
        <v>464</v>
      </c>
      <c r="S6" s="368" t="s">
        <v>465</v>
      </c>
      <c r="T6" s="368" t="s">
        <v>464</v>
      </c>
      <c r="U6" s="368" t="s">
        <v>465</v>
      </c>
      <c r="V6" s="368" t="s">
        <v>464</v>
      </c>
      <c r="W6" s="368" t="s">
        <v>465</v>
      </c>
      <c r="X6" s="368" t="s">
        <v>464</v>
      </c>
      <c r="Y6" s="368" t="s">
        <v>465</v>
      </c>
      <c r="Z6" s="368" t="s">
        <v>464</v>
      </c>
      <c r="AA6" s="368" t="s">
        <v>465</v>
      </c>
      <c r="AB6" s="368" t="s">
        <v>464</v>
      </c>
      <c r="AC6" s="368" t="s">
        <v>465</v>
      </c>
      <c r="AD6" s="368" t="s">
        <v>464</v>
      </c>
      <c r="AE6" s="368" t="s">
        <v>465</v>
      </c>
      <c r="AF6" s="368" t="s">
        <v>464</v>
      </c>
      <c r="AG6" s="368" t="s">
        <v>465</v>
      </c>
      <c r="AH6" s="368" t="s">
        <v>464</v>
      </c>
      <c r="AI6" s="368" t="s">
        <v>465</v>
      </c>
      <c r="AJ6" s="368" t="s">
        <v>464</v>
      </c>
      <c r="AK6" s="368" t="s">
        <v>465</v>
      </c>
      <c r="AL6" s="368" t="s">
        <v>464</v>
      </c>
      <c r="AM6" s="368" t="s">
        <v>465</v>
      </c>
      <c r="AN6" s="368" t="s">
        <v>464</v>
      </c>
      <c r="AO6" s="368" t="s">
        <v>465</v>
      </c>
      <c r="AP6" s="368" t="s">
        <v>464</v>
      </c>
      <c r="AQ6" s="368" t="s">
        <v>465</v>
      </c>
      <c r="AR6" s="368" t="s">
        <v>464</v>
      </c>
      <c r="AS6" s="368" t="s">
        <v>465</v>
      </c>
      <c r="AT6" s="368" t="s">
        <v>464</v>
      </c>
      <c r="AU6" s="368" t="s">
        <v>465</v>
      </c>
      <c r="AV6" s="369"/>
      <c r="AW6" s="1150"/>
      <c r="AX6" s="368" t="s">
        <v>464</v>
      </c>
      <c r="AY6" s="368" t="s">
        <v>465</v>
      </c>
      <c r="AZ6" s="368" t="s">
        <v>464</v>
      </c>
      <c r="BA6" s="368" t="s">
        <v>465</v>
      </c>
      <c r="BB6" s="368" t="s">
        <v>464</v>
      </c>
      <c r="BC6" s="368" t="s">
        <v>465</v>
      </c>
      <c r="BD6" s="368" t="s">
        <v>464</v>
      </c>
      <c r="BE6" s="368" t="s">
        <v>465</v>
      </c>
      <c r="BF6" s="368" t="s">
        <v>464</v>
      </c>
      <c r="BG6" s="368" t="s">
        <v>465</v>
      </c>
      <c r="BH6" s="368" t="s">
        <v>464</v>
      </c>
      <c r="BI6" s="368" t="s">
        <v>465</v>
      </c>
      <c r="BJ6" s="368" t="s">
        <v>464</v>
      </c>
      <c r="BK6" s="368" t="s">
        <v>465</v>
      </c>
      <c r="BL6" s="368" t="s">
        <v>464</v>
      </c>
      <c r="BM6" s="368" t="s">
        <v>465</v>
      </c>
      <c r="BN6" s="368" t="s">
        <v>464</v>
      </c>
      <c r="BO6" s="368" t="s">
        <v>465</v>
      </c>
      <c r="BP6" s="368" t="s">
        <v>464</v>
      </c>
      <c r="BQ6" s="368" t="s">
        <v>465</v>
      </c>
      <c r="BR6" s="368" t="s">
        <v>464</v>
      </c>
      <c r="BS6" s="368" t="s">
        <v>465</v>
      </c>
      <c r="BT6" s="368" t="s">
        <v>464</v>
      </c>
      <c r="BU6" s="368" t="s">
        <v>465</v>
      </c>
      <c r="BV6" s="368" t="s">
        <v>464</v>
      </c>
      <c r="BW6" s="368" t="s">
        <v>465</v>
      </c>
      <c r="BX6" s="368" t="s">
        <v>464</v>
      </c>
      <c r="BY6" s="368" t="s">
        <v>465</v>
      </c>
      <c r="BZ6" s="368" t="s">
        <v>464</v>
      </c>
      <c r="CA6" s="368" t="s">
        <v>465</v>
      </c>
      <c r="CB6" s="368" t="s">
        <v>464</v>
      </c>
      <c r="CC6" s="368" t="s">
        <v>465</v>
      </c>
      <c r="CD6" s="368" t="s">
        <v>464</v>
      </c>
      <c r="CE6" s="368" t="s">
        <v>465</v>
      </c>
      <c r="CF6" s="368" t="s">
        <v>464</v>
      </c>
      <c r="CG6" s="368" t="s">
        <v>465</v>
      </c>
      <c r="CH6" s="368" t="s">
        <v>464</v>
      </c>
      <c r="CI6" s="368" t="s">
        <v>465</v>
      </c>
      <c r="CJ6" s="368" t="s">
        <v>464</v>
      </c>
      <c r="CL6" s="1150"/>
      <c r="CM6" s="368" t="s">
        <v>465</v>
      </c>
      <c r="CN6" s="368" t="s">
        <v>464</v>
      </c>
      <c r="CO6" s="368" t="s">
        <v>465</v>
      </c>
      <c r="CP6" s="368" t="s">
        <v>464</v>
      </c>
      <c r="CQ6" s="369"/>
      <c r="CR6" s="1150"/>
      <c r="CS6" s="368" t="s">
        <v>465</v>
      </c>
      <c r="CT6" s="368" t="s">
        <v>464</v>
      </c>
      <c r="CU6" s="368" t="s">
        <v>465</v>
      </c>
      <c r="CV6" s="368" t="s">
        <v>464</v>
      </c>
      <c r="CW6" s="368" t="s">
        <v>465</v>
      </c>
      <c r="CX6" s="368" t="s">
        <v>464</v>
      </c>
      <c r="CY6" s="368" t="s">
        <v>465</v>
      </c>
      <c r="CZ6" s="368" t="s">
        <v>464</v>
      </c>
      <c r="DA6" s="368" t="s">
        <v>465</v>
      </c>
      <c r="DB6" s="368" t="s">
        <v>464</v>
      </c>
      <c r="DC6" s="368" t="s">
        <v>465</v>
      </c>
      <c r="DD6" s="368" t="s">
        <v>464</v>
      </c>
      <c r="DE6" s="368" t="s">
        <v>465</v>
      </c>
      <c r="DF6" s="368" t="s">
        <v>464</v>
      </c>
      <c r="DG6" s="368" t="s">
        <v>465</v>
      </c>
      <c r="DH6" s="368" t="s">
        <v>464</v>
      </c>
      <c r="DI6" s="368" t="s">
        <v>465</v>
      </c>
      <c r="DJ6" s="368" t="s">
        <v>464</v>
      </c>
      <c r="DK6" s="368" t="s">
        <v>465</v>
      </c>
      <c r="DL6" s="368" t="s">
        <v>464</v>
      </c>
      <c r="DM6" s="368" t="s">
        <v>465</v>
      </c>
      <c r="DN6" s="368" t="s">
        <v>464</v>
      </c>
      <c r="DO6" s="368" t="s">
        <v>465</v>
      </c>
      <c r="DP6" s="368" t="s">
        <v>464</v>
      </c>
      <c r="DQ6" s="368" t="s">
        <v>465</v>
      </c>
      <c r="DR6" s="368" t="s">
        <v>464</v>
      </c>
      <c r="DS6" s="368" t="s">
        <v>465</v>
      </c>
      <c r="DT6" s="368" t="s">
        <v>464</v>
      </c>
      <c r="DU6" s="368" t="s">
        <v>465</v>
      </c>
      <c r="DV6" s="368" t="s">
        <v>464</v>
      </c>
      <c r="DW6" s="368" t="s">
        <v>465</v>
      </c>
      <c r="DY6" s="1150"/>
      <c r="DZ6" s="368" t="s">
        <v>464</v>
      </c>
      <c r="EA6" s="368" t="s">
        <v>465</v>
      </c>
      <c r="EB6" s="368" t="s">
        <v>464</v>
      </c>
      <c r="EC6" s="368" t="s">
        <v>465</v>
      </c>
    </row>
    <row r="7" spans="2:133" ht="12.75" customHeight="1" x14ac:dyDescent="0.2">
      <c r="B7" s="210"/>
      <c r="C7" s="210"/>
      <c r="D7" s="100"/>
      <c r="E7" s="100"/>
      <c r="F7" s="100"/>
      <c r="G7" s="100"/>
      <c r="H7" s="100"/>
      <c r="I7" s="100"/>
      <c r="J7" s="100"/>
      <c r="K7" s="100"/>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21"/>
      <c r="CG7" s="194"/>
      <c r="CH7" s="194"/>
      <c r="CI7" s="194"/>
      <c r="CJ7" s="194"/>
    </row>
    <row r="8" spans="2:133" s="21" customFormat="1" ht="12.75" customHeight="1" x14ac:dyDescent="0.2">
      <c r="B8" s="357">
        <v>1</v>
      </c>
      <c r="C8" s="110" t="s">
        <v>545</v>
      </c>
      <c r="D8" s="90">
        <v>305.7</v>
      </c>
      <c r="E8" s="90">
        <v>302.10000000000002</v>
      </c>
      <c r="F8" s="90">
        <v>319.5</v>
      </c>
      <c r="G8" s="90">
        <v>341.1</v>
      </c>
      <c r="H8" s="90">
        <v>482.1</v>
      </c>
      <c r="I8" s="90">
        <v>499.7</v>
      </c>
      <c r="J8" s="90">
        <v>480</v>
      </c>
      <c r="K8" s="90">
        <v>506.5</v>
      </c>
      <c r="L8" s="96">
        <v>526.9</v>
      </c>
      <c r="M8" s="96">
        <v>537.9</v>
      </c>
      <c r="N8" s="96">
        <v>591.1</v>
      </c>
      <c r="O8" s="96">
        <v>593.79999999999995</v>
      </c>
      <c r="P8" s="96">
        <v>561.6</v>
      </c>
      <c r="Q8" s="96">
        <v>603.9</v>
      </c>
      <c r="R8" s="96">
        <v>626.4</v>
      </c>
      <c r="S8" s="96">
        <v>650.9</v>
      </c>
      <c r="T8" s="96">
        <v>689</v>
      </c>
      <c r="U8" s="96">
        <v>617</v>
      </c>
      <c r="V8" s="96">
        <v>633.1</v>
      </c>
      <c r="W8" s="96">
        <v>675.3</v>
      </c>
      <c r="X8" s="96">
        <v>696.3</v>
      </c>
      <c r="Y8" s="186">
        <v>702</v>
      </c>
      <c r="Z8" s="93">
        <v>734.7</v>
      </c>
      <c r="AA8" s="93">
        <v>700.5</v>
      </c>
      <c r="AB8" s="93">
        <v>743</v>
      </c>
      <c r="AC8" s="93">
        <v>812.6</v>
      </c>
      <c r="AD8" s="93">
        <v>798.4</v>
      </c>
      <c r="AE8" s="93">
        <v>752.5</v>
      </c>
      <c r="AF8" s="93">
        <v>800.8</v>
      </c>
      <c r="AG8" s="93">
        <v>794.7</v>
      </c>
      <c r="AH8" s="93">
        <v>1016.9</v>
      </c>
      <c r="AI8" s="93">
        <v>1011.8</v>
      </c>
      <c r="AJ8" s="93">
        <v>1272.9000000000001</v>
      </c>
      <c r="AK8" s="93">
        <v>1442.6</v>
      </c>
      <c r="AL8" s="93">
        <v>1591.3</v>
      </c>
      <c r="AM8" s="93">
        <v>1669.2</v>
      </c>
      <c r="AN8" s="93">
        <v>1851</v>
      </c>
      <c r="AO8" s="93">
        <v>1607.6</v>
      </c>
      <c r="AP8" s="93">
        <v>1817.5</v>
      </c>
      <c r="AQ8" s="93">
        <v>1716.1</v>
      </c>
      <c r="AR8" s="93">
        <v>1775.6</v>
      </c>
      <c r="AS8" s="93">
        <v>1643.9</v>
      </c>
      <c r="AT8" s="93">
        <v>2552.1</v>
      </c>
      <c r="AU8" s="93">
        <v>2715</v>
      </c>
      <c r="AV8" s="93"/>
      <c r="AW8" s="211" t="s">
        <v>812</v>
      </c>
      <c r="AX8" s="93">
        <v>2971.4</v>
      </c>
      <c r="AY8" s="93">
        <v>3028</v>
      </c>
      <c r="AZ8" s="93">
        <v>4208</v>
      </c>
      <c r="BA8" s="93">
        <v>4947.7</v>
      </c>
      <c r="BB8" s="93">
        <v>5619.5</v>
      </c>
      <c r="BC8" s="93">
        <v>10428.700000000001</v>
      </c>
      <c r="BD8" s="93">
        <v>10189.1</v>
      </c>
      <c r="BE8" s="93">
        <v>15640</v>
      </c>
      <c r="BF8" s="93">
        <v>19343.599999999999</v>
      </c>
      <c r="BG8" s="93">
        <v>22469.7</v>
      </c>
      <c r="BH8" s="93">
        <v>27626.5</v>
      </c>
      <c r="BI8" s="93">
        <v>27778.6</v>
      </c>
      <c r="BJ8" s="93">
        <v>30363.9</v>
      </c>
      <c r="BK8" s="93">
        <v>31019.9</v>
      </c>
      <c r="BL8" s="93">
        <v>36962.800000000003</v>
      </c>
      <c r="BM8" s="93">
        <v>37617.599999999999</v>
      </c>
      <c r="BN8" s="93">
        <v>44876.1</v>
      </c>
      <c r="BO8" s="93">
        <v>45927.6</v>
      </c>
      <c r="BP8" s="93">
        <v>59193.5</v>
      </c>
      <c r="BQ8" s="93">
        <v>71316.2</v>
      </c>
      <c r="BR8" s="93">
        <v>87450.6</v>
      </c>
      <c r="BS8" s="93">
        <v>92605.8</v>
      </c>
      <c r="BT8" s="93">
        <v>99275.7</v>
      </c>
      <c r="BU8" s="93">
        <v>100846.39999999999</v>
      </c>
      <c r="BV8" s="93">
        <v>118731.2</v>
      </c>
      <c r="BW8" s="93">
        <v>106553.1</v>
      </c>
      <c r="BX8" s="93">
        <v>131405.1</v>
      </c>
      <c r="BY8" s="93">
        <v>140222.79999999999</v>
      </c>
      <c r="BZ8" s="93">
        <v>142502.29999999999</v>
      </c>
      <c r="CA8" s="93">
        <v>202152.7</v>
      </c>
      <c r="CB8" s="93">
        <v>193610.2</v>
      </c>
      <c r="CC8" s="93">
        <v>192739.1</v>
      </c>
      <c r="CD8" s="93">
        <v>158617.60000000001</v>
      </c>
      <c r="CE8" s="93">
        <v>133260.70000000001</v>
      </c>
      <c r="CF8" s="93">
        <v>96613.8</v>
      </c>
      <c r="CG8" s="93">
        <v>65686.100000000006</v>
      </c>
      <c r="CH8" s="93">
        <v>50479.8</v>
      </c>
      <c r="CI8" s="93">
        <v>56636.7</v>
      </c>
      <c r="CJ8" s="93">
        <v>55093</v>
      </c>
      <c r="CL8" s="109" t="s">
        <v>813</v>
      </c>
      <c r="CM8" s="92">
        <v>59006.1</v>
      </c>
      <c r="CN8" s="92">
        <v>54947</v>
      </c>
      <c r="CO8" s="92">
        <v>66107.8</v>
      </c>
      <c r="CP8" s="92">
        <v>47123.8</v>
      </c>
      <c r="CQ8" s="92"/>
      <c r="CR8" s="174" t="s">
        <v>813</v>
      </c>
      <c r="CS8" s="212">
        <v>67290.3</v>
      </c>
      <c r="CT8" s="212">
        <v>64167.6</v>
      </c>
      <c r="CU8" s="212">
        <v>67265.2</v>
      </c>
      <c r="CV8" s="60">
        <v>53073.4</v>
      </c>
      <c r="CW8" s="60">
        <v>71875.199999999997</v>
      </c>
      <c r="CX8" s="60">
        <v>77628.800000000003</v>
      </c>
      <c r="CY8" s="60">
        <v>78030</v>
      </c>
      <c r="CZ8" s="60">
        <v>73216.7</v>
      </c>
      <c r="DA8" s="60">
        <v>85854.2</v>
      </c>
      <c r="DB8" s="60">
        <v>94274.2</v>
      </c>
      <c r="DC8" s="60">
        <v>37564.199999999997</v>
      </c>
      <c r="DD8" s="60">
        <v>43637.7</v>
      </c>
      <c r="DE8" s="60">
        <v>43033.7</v>
      </c>
      <c r="DF8" s="60">
        <v>49871.9</v>
      </c>
      <c r="DG8" s="60">
        <v>52848.4</v>
      </c>
      <c r="DH8" s="60">
        <v>59606.7</v>
      </c>
      <c r="DI8" s="60">
        <v>73878.600000000006</v>
      </c>
      <c r="DJ8" s="60">
        <v>89414.7</v>
      </c>
      <c r="DK8" s="60">
        <v>82376</v>
      </c>
      <c r="DL8" s="60">
        <v>78851</v>
      </c>
      <c r="DM8" s="60">
        <v>84766.1</v>
      </c>
      <c r="DN8" s="60">
        <v>82900.2</v>
      </c>
      <c r="DO8" s="60">
        <v>86369</v>
      </c>
      <c r="DP8" s="60">
        <v>95035.396999999997</v>
      </c>
      <c r="DQ8" s="60">
        <v>111617.439</v>
      </c>
      <c r="DR8" s="90">
        <v>111990.1</v>
      </c>
      <c r="DS8" s="90">
        <v>112132.7</v>
      </c>
      <c r="DT8" s="90">
        <v>126415.91</v>
      </c>
      <c r="DU8" s="90">
        <v>135521.98800000001</v>
      </c>
      <c r="DV8" s="90">
        <v>173059.674</v>
      </c>
      <c r="DW8" s="90">
        <v>191613.478</v>
      </c>
      <c r="DY8" s="174" t="s">
        <v>813</v>
      </c>
      <c r="DZ8" s="607">
        <v>248836.42600000001</v>
      </c>
      <c r="EA8" s="607">
        <v>264107.36099999998</v>
      </c>
      <c r="EB8" s="607">
        <v>308067.424</v>
      </c>
      <c r="EC8" s="607">
        <v>352773.76799999998</v>
      </c>
    </row>
    <row r="9" spans="2:133" s="21" customFormat="1" ht="12.75" customHeight="1" x14ac:dyDescent="0.2">
      <c r="B9" s="357"/>
      <c r="C9" s="110"/>
      <c r="D9" s="90"/>
      <c r="E9" s="90"/>
      <c r="F9" s="90"/>
      <c r="G9" s="90"/>
      <c r="H9" s="90"/>
      <c r="I9" s="90"/>
      <c r="J9" s="90"/>
      <c r="K9" s="90"/>
      <c r="L9" s="96"/>
      <c r="M9" s="96"/>
      <c r="N9" s="96"/>
      <c r="O9" s="96"/>
      <c r="P9" s="96"/>
      <c r="Q9" s="96"/>
      <c r="R9" s="96"/>
      <c r="S9" s="96"/>
      <c r="T9" s="96"/>
      <c r="U9" s="96"/>
      <c r="V9" s="96"/>
      <c r="W9" s="96"/>
      <c r="X9" s="96"/>
      <c r="Y9" s="186"/>
      <c r="Z9" s="93"/>
      <c r="AA9" s="93"/>
      <c r="AB9" s="93"/>
      <c r="AC9" s="93"/>
      <c r="AD9" s="93"/>
      <c r="AE9" s="93"/>
      <c r="AF9" s="93"/>
      <c r="AG9" s="93"/>
      <c r="AH9" s="93"/>
      <c r="AI9" s="93"/>
      <c r="AJ9" s="93"/>
      <c r="AK9" s="93"/>
      <c r="AL9" s="93"/>
      <c r="AM9" s="93"/>
      <c r="AN9" s="94"/>
      <c r="AO9" s="94"/>
      <c r="AP9" s="94"/>
      <c r="AQ9" s="94"/>
      <c r="AR9" s="94"/>
      <c r="AS9" s="94"/>
      <c r="AT9" s="94"/>
      <c r="AU9" s="94"/>
      <c r="AV9" s="94"/>
      <c r="AW9" s="213" t="s">
        <v>814</v>
      </c>
      <c r="AX9" s="94">
        <v>800.4</v>
      </c>
      <c r="AY9" s="94">
        <v>794.6</v>
      </c>
      <c r="AZ9" s="94">
        <v>780.4</v>
      </c>
      <c r="BA9" s="94">
        <v>1032.3</v>
      </c>
      <c r="BB9" s="94">
        <v>1105.5</v>
      </c>
      <c r="BC9" s="94">
        <v>1063.8</v>
      </c>
      <c r="BD9" s="94">
        <v>1500</v>
      </c>
      <c r="BE9" s="94">
        <v>1278.2</v>
      </c>
      <c r="BF9" s="94">
        <v>1253.9000000000001</v>
      </c>
      <c r="BG9" s="94">
        <v>1202.2</v>
      </c>
      <c r="BH9" s="94">
        <v>1220.3</v>
      </c>
      <c r="BI9" s="94">
        <v>934.6</v>
      </c>
      <c r="BJ9" s="94">
        <v>681.8</v>
      </c>
      <c r="BK9" s="94">
        <v>978.5</v>
      </c>
      <c r="BL9" s="94">
        <v>740.6</v>
      </c>
      <c r="BM9" s="94">
        <v>1186.5999999999999</v>
      </c>
      <c r="BN9" s="94">
        <v>955.4</v>
      </c>
      <c r="BO9" s="94">
        <v>1448.7</v>
      </c>
      <c r="BP9" s="94">
        <v>2122.1</v>
      </c>
      <c r="BQ9" s="94">
        <v>2249.5</v>
      </c>
      <c r="BR9" s="94">
        <v>1861.6</v>
      </c>
      <c r="BS9" s="94">
        <v>2387.6999999999998</v>
      </c>
      <c r="BT9" s="94">
        <v>3446.8</v>
      </c>
      <c r="BU9" s="94">
        <v>3902.1</v>
      </c>
      <c r="BV9" s="94">
        <v>3855.4</v>
      </c>
      <c r="BW9" s="94">
        <v>4658</v>
      </c>
      <c r="BX9" s="94">
        <v>5535.6</v>
      </c>
      <c r="BY9" s="94">
        <v>6957.9</v>
      </c>
      <c r="BZ9" s="94">
        <v>4179.5</v>
      </c>
      <c r="CA9" s="94">
        <v>4352.6000000000004</v>
      </c>
      <c r="CB9" s="94">
        <v>11472.6</v>
      </c>
      <c r="CC9" s="94">
        <v>15539.2</v>
      </c>
      <c r="CD9" s="94">
        <v>12391.1</v>
      </c>
      <c r="CE9" s="94">
        <v>18493.099999999999</v>
      </c>
      <c r="CF9" s="94">
        <v>15624.8</v>
      </c>
      <c r="CG9" s="94">
        <v>12435.2</v>
      </c>
      <c r="CH9" s="94">
        <v>6575.1</v>
      </c>
      <c r="CI9" s="94">
        <v>8970.2999999999993</v>
      </c>
      <c r="CJ9" s="94">
        <v>9226.4</v>
      </c>
      <c r="CL9" s="11" t="s">
        <v>815</v>
      </c>
      <c r="CM9" s="91">
        <v>6327.4</v>
      </c>
      <c r="CN9" s="91">
        <v>4689.3</v>
      </c>
      <c r="CO9" s="91">
        <v>13743.1</v>
      </c>
      <c r="CP9" s="91">
        <v>3324.2</v>
      </c>
      <c r="CQ9" s="91"/>
      <c r="CR9" s="214" t="s">
        <v>816</v>
      </c>
      <c r="CS9" s="215">
        <v>7078.2</v>
      </c>
      <c r="CT9" s="215">
        <v>10681.2</v>
      </c>
      <c r="CU9" s="215">
        <v>11396.3</v>
      </c>
      <c r="CV9" s="61">
        <v>12518</v>
      </c>
      <c r="CW9" s="61">
        <v>14987.1</v>
      </c>
      <c r="CX9" s="61">
        <v>11157.3</v>
      </c>
      <c r="CY9" s="61">
        <v>7452.8</v>
      </c>
      <c r="CZ9" s="61">
        <v>9657.6</v>
      </c>
      <c r="DA9" s="61">
        <v>7618.9</v>
      </c>
      <c r="DB9" s="61">
        <v>10184.9</v>
      </c>
      <c r="DC9" s="61">
        <v>2787.9</v>
      </c>
      <c r="DD9" s="61">
        <v>2222.6</v>
      </c>
      <c r="DE9" s="61">
        <v>5874.4</v>
      </c>
      <c r="DF9" s="61">
        <v>6872.2</v>
      </c>
      <c r="DG9" s="61">
        <v>9264</v>
      </c>
      <c r="DH9" s="61">
        <v>9966.7999999999993</v>
      </c>
      <c r="DI9" s="61">
        <v>9739</v>
      </c>
      <c r="DJ9" s="61">
        <v>9812.9</v>
      </c>
      <c r="DK9" s="61">
        <v>8728.2000000000007</v>
      </c>
      <c r="DL9" s="61">
        <v>8471.4</v>
      </c>
      <c r="DM9" s="61">
        <v>11884.2</v>
      </c>
      <c r="DN9" s="61">
        <v>10615.2</v>
      </c>
      <c r="DO9" s="61">
        <v>12755.8</v>
      </c>
      <c r="DP9" s="61">
        <v>14747.217000000001</v>
      </c>
      <c r="DQ9" s="61">
        <v>15298.392</v>
      </c>
      <c r="DR9" s="91">
        <v>17335.5</v>
      </c>
      <c r="DS9" s="91">
        <v>17549.5</v>
      </c>
      <c r="DT9" s="91">
        <v>18912.813999999998</v>
      </c>
      <c r="DU9" s="91">
        <v>20438.373</v>
      </c>
      <c r="DV9" s="91">
        <v>24622.724999999999</v>
      </c>
      <c r="DW9" s="91">
        <v>28067.704000000002</v>
      </c>
      <c r="DY9" s="214" t="s">
        <v>816</v>
      </c>
      <c r="DZ9" s="651">
        <v>33388.527000000002</v>
      </c>
      <c r="EA9" s="651">
        <v>37165.205000000002</v>
      </c>
      <c r="EB9" s="651">
        <v>41941.993999999999</v>
      </c>
      <c r="EC9" s="651">
        <v>50546.476999999999</v>
      </c>
    </row>
    <row r="10" spans="2:133" ht="12.75" customHeight="1" x14ac:dyDescent="0.2">
      <c r="B10" s="358"/>
      <c r="C10" s="217" t="s">
        <v>817</v>
      </c>
      <c r="D10" s="91">
        <v>133.30000000000001</v>
      </c>
      <c r="E10" s="91">
        <v>131.19999999999999</v>
      </c>
      <c r="F10" s="91">
        <v>125.2</v>
      </c>
      <c r="G10" s="91">
        <v>180.7</v>
      </c>
      <c r="H10" s="91">
        <v>304</v>
      </c>
      <c r="I10" s="91">
        <v>305.8</v>
      </c>
      <c r="J10" s="91">
        <v>312.5</v>
      </c>
      <c r="K10" s="91">
        <v>323.8</v>
      </c>
      <c r="L10" s="94">
        <v>340.1</v>
      </c>
      <c r="M10" s="94">
        <v>340.7</v>
      </c>
      <c r="N10" s="94">
        <v>371.2</v>
      </c>
      <c r="O10" s="94">
        <v>361.3</v>
      </c>
      <c r="P10" s="94">
        <v>367.3</v>
      </c>
      <c r="Q10" s="94">
        <v>355.2</v>
      </c>
      <c r="R10" s="94">
        <v>392.6</v>
      </c>
      <c r="S10" s="94">
        <v>378.7</v>
      </c>
      <c r="T10" s="94">
        <v>388</v>
      </c>
      <c r="U10" s="94">
        <v>299.89999999999998</v>
      </c>
      <c r="V10" s="94">
        <v>310.60000000000002</v>
      </c>
      <c r="W10" s="94">
        <v>346.6</v>
      </c>
      <c r="X10" s="94">
        <v>367.1</v>
      </c>
      <c r="Y10" s="94">
        <v>367.6</v>
      </c>
      <c r="Z10" s="94">
        <v>351</v>
      </c>
      <c r="AA10" s="94">
        <v>351.3</v>
      </c>
      <c r="AB10" s="94">
        <v>390.6</v>
      </c>
      <c r="AC10" s="94">
        <v>421.3</v>
      </c>
      <c r="AD10" s="94">
        <v>391.8</v>
      </c>
      <c r="AE10" s="94">
        <v>351.4</v>
      </c>
      <c r="AF10" s="94">
        <v>369.2</v>
      </c>
      <c r="AG10" s="94">
        <v>379.3</v>
      </c>
      <c r="AH10" s="94">
        <v>445.2</v>
      </c>
      <c r="AI10" s="94">
        <v>474.8</v>
      </c>
      <c r="AJ10" s="94">
        <v>544.1</v>
      </c>
      <c r="AK10" s="94">
        <v>504.3</v>
      </c>
      <c r="AL10" s="94">
        <v>563.79999999999995</v>
      </c>
      <c r="AM10" s="94">
        <v>625.6</v>
      </c>
      <c r="AN10" s="94">
        <v>659.5</v>
      </c>
      <c r="AO10" s="94">
        <v>697.8</v>
      </c>
      <c r="AP10" s="94">
        <v>738.4</v>
      </c>
      <c r="AQ10" s="94">
        <v>736.7</v>
      </c>
      <c r="AR10" s="94">
        <v>782.6</v>
      </c>
      <c r="AS10" s="94">
        <v>672.1</v>
      </c>
      <c r="AT10" s="94">
        <v>889.9</v>
      </c>
      <c r="AU10" s="94">
        <v>801.7</v>
      </c>
      <c r="AV10" s="94"/>
      <c r="AW10" s="213" t="s">
        <v>818</v>
      </c>
      <c r="AX10" s="94">
        <v>534.5</v>
      </c>
      <c r="AY10" s="94">
        <v>497.6</v>
      </c>
      <c r="AZ10" s="94">
        <v>1593.9</v>
      </c>
      <c r="BA10" s="94">
        <v>1313.5</v>
      </c>
      <c r="BB10" s="94">
        <v>1264.5</v>
      </c>
      <c r="BC10" s="94">
        <v>2438.9</v>
      </c>
      <c r="BD10" s="94">
        <v>3501.1</v>
      </c>
      <c r="BE10" s="94">
        <v>9096.2999999999993</v>
      </c>
      <c r="BF10" s="94">
        <v>10885</v>
      </c>
      <c r="BG10" s="94">
        <v>12830.3</v>
      </c>
      <c r="BH10" s="94">
        <v>17155.3</v>
      </c>
      <c r="BI10" s="94">
        <v>19600</v>
      </c>
      <c r="BJ10" s="94">
        <v>22055.200000000001</v>
      </c>
      <c r="BK10" s="94">
        <v>21393.1</v>
      </c>
      <c r="BL10" s="94">
        <v>26270.9</v>
      </c>
      <c r="BM10" s="94">
        <v>25943.3</v>
      </c>
      <c r="BN10" s="94">
        <v>28436.1</v>
      </c>
      <c r="BO10" s="94">
        <v>31674.400000000001</v>
      </c>
      <c r="BP10" s="94">
        <v>38741.1</v>
      </c>
      <c r="BQ10" s="94">
        <v>49183.9</v>
      </c>
      <c r="BR10" s="94">
        <v>55413.8</v>
      </c>
      <c r="BS10" s="94">
        <v>25161.4</v>
      </c>
      <c r="BT10" s="94">
        <v>31508.6</v>
      </c>
      <c r="BU10" s="94">
        <v>32941.699999999997</v>
      </c>
      <c r="BV10" s="94">
        <v>40116.6</v>
      </c>
      <c r="BW10" s="94">
        <v>33682.6</v>
      </c>
      <c r="BX10" s="94">
        <v>49111.9</v>
      </c>
      <c r="BY10" s="94">
        <v>62671.199999999997</v>
      </c>
      <c r="BZ10" s="94">
        <v>62079.8</v>
      </c>
      <c r="CA10" s="94">
        <v>118245.6</v>
      </c>
      <c r="CB10" s="94">
        <v>100799.6</v>
      </c>
      <c r="CC10" s="94">
        <v>100402.2</v>
      </c>
      <c r="CD10" s="94">
        <v>79809.8</v>
      </c>
      <c r="CE10" s="94">
        <v>58182.400000000001</v>
      </c>
      <c r="CF10" s="94">
        <v>42036.3</v>
      </c>
      <c r="CG10" s="94">
        <v>34339</v>
      </c>
      <c r="CH10" s="94">
        <v>23996.400000000001</v>
      </c>
      <c r="CI10" s="94">
        <v>28293.200000000001</v>
      </c>
      <c r="CJ10" s="94">
        <v>28665.9</v>
      </c>
      <c r="CL10" s="11" t="s">
        <v>819</v>
      </c>
      <c r="CM10" s="91">
        <v>28829.9</v>
      </c>
      <c r="CN10" s="91">
        <v>25458.6</v>
      </c>
      <c r="CO10" s="91">
        <v>14523.5</v>
      </c>
      <c r="CP10" s="91">
        <v>6079.1</v>
      </c>
      <c r="CQ10" s="91"/>
      <c r="CR10" s="214" t="s">
        <v>820</v>
      </c>
      <c r="CS10" s="215">
        <v>7118.6</v>
      </c>
      <c r="CT10" s="215">
        <v>5787.2</v>
      </c>
      <c r="CU10" s="215">
        <v>10975</v>
      </c>
      <c r="CV10" s="61">
        <v>6240.1</v>
      </c>
      <c r="CW10" s="61">
        <v>16356.2</v>
      </c>
      <c r="CX10" s="61">
        <v>15277.5</v>
      </c>
      <c r="CY10" s="61">
        <v>13807.4</v>
      </c>
      <c r="CZ10" s="61">
        <v>11355.9</v>
      </c>
      <c r="DA10" s="61">
        <v>19207.5</v>
      </c>
      <c r="DB10" s="61">
        <v>17432</v>
      </c>
      <c r="DC10" s="61">
        <v>10782.6</v>
      </c>
      <c r="DD10" s="61">
        <v>14062.7</v>
      </c>
      <c r="DE10" s="61">
        <v>15756.87</v>
      </c>
      <c r="DF10" s="61">
        <v>17246.8</v>
      </c>
      <c r="DG10" s="61">
        <v>16540.400000000001</v>
      </c>
      <c r="DH10" s="61">
        <v>20721.3</v>
      </c>
      <c r="DI10" s="61">
        <v>34567.1</v>
      </c>
      <c r="DJ10" s="61">
        <v>48270.1</v>
      </c>
      <c r="DK10" s="61">
        <v>41744.400000000001</v>
      </c>
      <c r="DL10" s="61">
        <v>39202.699999999997</v>
      </c>
      <c r="DM10" s="61">
        <v>37056.300000000003</v>
      </c>
      <c r="DN10" s="61">
        <v>40706.400000000001</v>
      </c>
      <c r="DO10" s="61">
        <v>40181.5</v>
      </c>
      <c r="DP10" s="61">
        <v>46718.224999999999</v>
      </c>
      <c r="DQ10" s="61">
        <v>52085.69</v>
      </c>
      <c r="DR10" s="91">
        <v>51543.7</v>
      </c>
      <c r="DS10" s="91">
        <v>54678.7</v>
      </c>
      <c r="DT10" s="91">
        <v>57669.000999999997</v>
      </c>
      <c r="DU10" s="91">
        <v>63157.021000000001</v>
      </c>
      <c r="DV10" s="91">
        <v>82746.494000000006</v>
      </c>
      <c r="DW10" s="91">
        <v>81077.354000000007</v>
      </c>
      <c r="DY10" s="214" t="s">
        <v>820</v>
      </c>
      <c r="DZ10" s="651">
        <v>101959.45600000001</v>
      </c>
      <c r="EA10" s="651">
        <v>84208.659</v>
      </c>
      <c r="EB10" s="651">
        <v>91340.824999999997</v>
      </c>
      <c r="EC10" s="651">
        <v>93377.061000000002</v>
      </c>
    </row>
    <row r="11" spans="2:133" ht="12.75" customHeight="1" x14ac:dyDescent="0.2">
      <c r="B11" s="358"/>
      <c r="C11" s="217" t="s">
        <v>821</v>
      </c>
      <c r="D11" s="91">
        <v>132.5</v>
      </c>
      <c r="E11" s="91">
        <v>134.30000000000001</v>
      </c>
      <c r="F11" s="91">
        <v>147</v>
      </c>
      <c r="G11" s="91">
        <v>125.8</v>
      </c>
      <c r="H11" s="91">
        <v>134.6</v>
      </c>
      <c r="I11" s="91">
        <v>153.4</v>
      </c>
      <c r="J11" s="91">
        <v>125</v>
      </c>
      <c r="K11" s="91">
        <v>138.30000000000001</v>
      </c>
      <c r="L11" s="94">
        <v>142.6</v>
      </c>
      <c r="M11" s="94">
        <v>154.5</v>
      </c>
      <c r="N11" s="94">
        <v>172.4</v>
      </c>
      <c r="O11" s="94">
        <v>184.5</v>
      </c>
      <c r="P11" s="94">
        <v>142.6</v>
      </c>
      <c r="Q11" s="94">
        <v>204.6</v>
      </c>
      <c r="R11" s="94">
        <v>190.5</v>
      </c>
      <c r="S11" s="94">
        <v>223.5</v>
      </c>
      <c r="T11" s="94">
        <v>251</v>
      </c>
      <c r="U11" s="94">
        <v>264.2</v>
      </c>
      <c r="V11" s="94">
        <v>269.2</v>
      </c>
      <c r="W11" s="94">
        <v>260.2</v>
      </c>
      <c r="X11" s="94">
        <v>271.7</v>
      </c>
      <c r="Y11" s="94">
        <v>274.3</v>
      </c>
      <c r="Z11" s="94">
        <v>316.89999999999998</v>
      </c>
      <c r="AA11" s="94">
        <v>286.39999999999998</v>
      </c>
      <c r="AB11" s="94">
        <v>287</v>
      </c>
      <c r="AC11" s="94">
        <v>318.39999999999998</v>
      </c>
      <c r="AD11" s="94">
        <v>312.8</v>
      </c>
      <c r="AE11" s="94">
        <v>322.8</v>
      </c>
      <c r="AF11" s="94">
        <v>328.8</v>
      </c>
      <c r="AG11" s="94">
        <v>292.39999999999998</v>
      </c>
      <c r="AH11" s="94">
        <v>351.4</v>
      </c>
      <c r="AI11" s="94">
        <v>258</v>
      </c>
      <c r="AJ11" s="94">
        <v>393.6</v>
      </c>
      <c r="AK11" s="94">
        <v>537.70000000000005</v>
      </c>
      <c r="AL11" s="94">
        <v>812.4</v>
      </c>
      <c r="AM11" s="94">
        <v>555.70000000000005</v>
      </c>
      <c r="AN11" s="94">
        <v>697.4</v>
      </c>
      <c r="AO11" s="94">
        <v>509.9</v>
      </c>
      <c r="AP11" s="94">
        <v>664.8</v>
      </c>
      <c r="AQ11" s="94">
        <v>564.29999999999995</v>
      </c>
      <c r="AR11" s="94">
        <v>686</v>
      </c>
      <c r="AS11" s="94">
        <v>596</v>
      </c>
      <c r="AT11" s="94">
        <v>1195.3</v>
      </c>
      <c r="AU11" s="94">
        <v>1498.8</v>
      </c>
      <c r="AV11" s="94"/>
      <c r="AW11" s="213" t="s">
        <v>822</v>
      </c>
      <c r="AX11" s="94">
        <v>1636.5</v>
      </c>
      <c r="AY11" s="94">
        <v>1735.9</v>
      </c>
      <c r="AZ11" s="94">
        <v>1833.7</v>
      </c>
      <c r="BA11" s="94">
        <v>2601.9</v>
      </c>
      <c r="BB11" s="94">
        <v>3249.5</v>
      </c>
      <c r="BC11" s="94">
        <v>6926.1</v>
      </c>
      <c r="BD11" s="94">
        <v>5188</v>
      </c>
      <c r="BE11" s="94">
        <v>5265.5</v>
      </c>
      <c r="BF11" s="94">
        <v>7204.7</v>
      </c>
      <c r="BG11" s="94">
        <v>8437.2999999999993</v>
      </c>
      <c r="BH11" s="94">
        <v>9250.7999999999993</v>
      </c>
      <c r="BI11" s="94">
        <v>7244</v>
      </c>
      <c r="BJ11" s="94">
        <v>7626.9</v>
      </c>
      <c r="BK11" s="94">
        <v>8648.2999999999993</v>
      </c>
      <c r="BL11" s="94">
        <v>9951.4</v>
      </c>
      <c r="BM11" s="94">
        <v>10487.7</v>
      </c>
      <c r="BN11" s="94">
        <v>15484.6</v>
      </c>
      <c r="BO11" s="94">
        <v>12804.5</v>
      </c>
      <c r="BP11" s="94">
        <v>18330.3</v>
      </c>
      <c r="BQ11" s="94">
        <v>19882.8</v>
      </c>
      <c r="BR11" s="94">
        <v>30175.200000000001</v>
      </c>
      <c r="BS11" s="94">
        <v>65056.7</v>
      </c>
      <c r="BT11" s="94">
        <v>64320.2</v>
      </c>
      <c r="BU11" s="94">
        <v>64002.6</v>
      </c>
      <c r="BV11" s="94">
        <v>74759.199999999997</v>
      </c>
      <c r="BW11" s="94">
        <v>68212.399999999994</v>
      </c>
      <c r="BX11" s="94">
        <v>76757.600000000006</v>
      </c>
      <c r="BY11" s="94">
        <v>70593.600000000006</v>
      </c>
      <c r="BZ11" s="94">
        <v>76243</v>
      </c>
      <c r="CA11" s="94">
        <v>79554.600000000006</v>
      </c>
      <c r="CB11" s="94">
        <v>81338</v>
      </c>
      <c r="CC11" s="94">
        <v>76797.600000000006</v>
      </c>
      <c r="CD11" s="94">
        <v>66416.800000000003</v>
      </c>
      <c r="CE11" s="94">
        <v>56585.2</v>
      </c>
      <c r="CF11" s="94">
        <v>38952.699999999997</v>
      </c>
      <c r="CG11" s="94">
        <v>18911.8</v>
      </c>
      <c r="CH11" s="94">
        <v>19908.3</v>
      </c>
      <c r="CI11" s="94">
        <v>19373.2</v>
      </c>
      <c r="CJ11" s="94">
        <v>17200.7</v>
      </c>
      <c r="CL11" s="11" t="s">
        <v>0</v>
      </c>
      <c r="CM11" s="91">
        <v>23848.7</v>
      </c>
      <c r="CN11" s="91">
        <v>24799</v>
      </c>
      <c r="CO11" s="91">
        <v>37841.199999999997</v>
      </c>
      <c r="CP11" s="91">
        <v>37720.5</v>
      </c>
      <c r="CQ11" s="91"/>
      <c r="CR11" s="214" t="s">
        <v>1</v>
      </c>
      <c r="CS11" s="215">
        <v>53093.5</v>
      </c>
      <c r="CT11" s="215">
        <v>47699.199999999997</v>
      </c>
      <c r="CU11" s="215">
        <v>44893.9</v>
      </c>
      <c r="CV11" s="61">
        <v>34315.300000000003</v>
      </c>
      <c r="CW11" s="61">
        <v>40531.9</v>
      </c>
      <c r="CX11" s="61">
        <v>51194</v>
      </c>
      <c r="CY11" s="61">
        <v>56769.8</v>
      </c>
      <c r="CZ11" s="61">
        <v>52203.3</v>
      </c>
      <c r="DA11" s="61">
        <v>59027.9</v>
      </c>
      <c r="DB11" s="61">
        <v>66657.2</v>
      </c>
      <c r="DC11" s="61">
        <v>23993.7</v>
      </c>
      <c r="DD11" s="61">
        <v>27352.400000000001</v>
      </c>
      <c r="DE11" s="61">
        <v>21402.5</v>
      </c>
      <c r="DF11" s="61">
        <v>25752.9</v>
      </c>
      <c r="DG11" s="61">
        <v>27044</v>
      </c>
      <c r="DH11" s="61">
        <v>28918.5</v>
      </c>
      <c r="DI11" s="61">
        <v>29572.5</v>
      </c>
      <c r="DJ11" s="61">
        <v>31331.599999999999</v>
      </c>
      <c r="DK11" s="61">
        <v>31903.4</v>
      </c>
      <c r="DL11" s="61">
        <v>31176.9</v>
      </c>
      <c r="DM11" s="61">
        <v>35825.599999999999</v>
      </c>
      <c r="DN11" s="61">
        <v>31578.6</v>
      </c>
      <c r="DO11" s="61">
        <v>33431.599999999999</v>
      </c>
      <c r="DP11" s="61">
        <v>33569.955000000002</v>
      </c>
      <c r="DQ11" s="61">
        <v>44233.357000000004</v>
      </c>
      <c r="DR11" s="91">
        <v>43110.9</v>
      </c>
      <c r="DS11" s="91">
        <v>39904.400000000001</v>
      </c>
      <c r="DT11" s="91">
        <v>49834.095000000001</v>
      </c>
      <c r="DU11" s="91">
        <v>51926.593999999997</v>
      </c>
      <c r="DV11" s="91">
        <v>65690.455000000002</v>
      </c>
      <c r="DW11" s="91">
        <v>82468.42</v>
      </c>
      <c r="DY11" s="214" t="s">
        <v>1</v>
      </c>
      <c r="DZ11" s="651">
        <v>113488.443</v>
      </c>
      <c r="EA11" s="651">
        <v>142733.497</v>
      </c>
      <c r="EB11" s="651">
        <v>174784.60500000001</v>
      </c>
      <c r="EC11" s="651">
        <v>208850.23</v>
      </c>
    </row>
    <row r="12" spans="2:133" ht="12.75" customHeight="1" x14ac:dyDescent="0.2">
      <c r="B12" s="358"/>
      <c r="C12" s="217" t="s">
        <v>2</v>
      </c>
      <c r="D12" s="91">
        <v>39.9</v>
      </c>
      <c r="E12" s="91">
        <v>36.6</v>
      </c>
      <c r="F12" s="91">
        <v>47.3</v>
      </c>
      <c r="G12" s="91">
        <v>34.6</v>
      </c>
      <c r="H12" s="91">
        <v>43.5</v>
      </c>
      <c r="I12" s="91">
        <v>40.5</v>
      </c>
      <c r="J12" s="91">
        <v>42.5</v>
      </c>
      <c r="K12" s="91">
        <v>44.4</v>
      </c>
      <c r="L12" s="94">
        <v>44.2</v>
      </c>
      <c r="M12" s="94">
        <v>42.7</v>
      </c>
      <c r="N12" s="94">
        <v>47.5</v>
      </c>
      <c r="O12" s="94">
        <v>48</v>
      </c>
      <c r="P12" s="94">
        <v>51.7</v>
      </c>
      <c r="Q12" s="94">
        <v>44.1</v>
      </c>
      <c r="R12" s="94">
        <v>43.3</v>
      </c>
      <c r="S12" s="94">
        <v>48.7</v>
      </c>
      <c r="T12" s="94">
        <v>50</v>
      </c>
      <c r="U12" s="94">
        <v>52.9</v>
      </c>
      <c r="V12" s="94">
        <v>53.3</v>
      </c>
      <c r="W12" s="94">
        <v>68.5</v>
      </c>
      <c r="X12" s="94">
        <v>57.5</v>
      </c>
      <c r="Y12" s="94">
        <v>60.1</v>
      </c>
      <c r="Z12" s="94">
        <v>66.8</v>
      </c>
      <c r="AA12" s="94">
        <v>62.8</v>
      </c>
      <c r="AB12" s="94">
        <v>65.400000000000006</v>
      </c>
      <c r="AC12" s="94">
        <v>72.900000000000006</v>
      </c>
      <c r="AD12" s="94">
        <v>93.8</v>
      </c>
      <c r="AE12" s="94">
        <v>78.3</v>
      </c>
      <c r="AF12" s="94">
        <v>102.8</v>
      </c>
      <c r="AG12" s="94">
        <v>123</v>
      </c>
      <c r="AH12" s="94">
        <v>220.3</v>
      </c>
      <c r="AI12" s="94">
        <v>279</v>
      </c>
      <c r="AJ12" s="94">
        <v>335.2</v>
      </c>
      <c r="AK12" s="94">
        <v>400.6</v>
      </c>
      <c r="AL12" s="94">
        <v>215.1</v>
      </c>
      <c r="AM12" s="94">
        <v>487.9</v>
      </c>
      <c r="AN12" s="94">
        <v>494.1</v>
      </c>
      <c r="AO12" s="94">
        <v>399.9</v>
      </c>
      <c r="AP12" s="94">
        <v>414.3</v>
      </c>
      <c r="AQ12" s="94">
        <v>415.1</v>
      </c>
      <c r="AR12" s="94">
        <v>307</v>
      </c>
      <c r="AS12" s="94">
        <v>375.8</v>
      </c>
      <c r="AT12" s="94">
        <v>466.9</v>
      </c>
      <c r="AU12" s="94">
        <v>414.5</v>
      </c>
      <c r="AV12" s="94"/>
      <c r="AX12" s="95"/>
      <c r="AY12" s="95"/>
      <c r="AZ12" s="95"/>
      <c r="BA12" s="95"/>
      <c r="BB12" s="95"/>
      <c r="BC12" s="95"/>
      <c r="BD12" s="95"/>
      <c r="BE12" s="95"/>
      <c r="BF12" s="95"/>
      <c r="BG12" s="95"/>
      <c r="BH12" s="95"/>
      <c r="BI12" s="95"/>
      <c r="BJ12" s="95"/>
      <c r="BK12" s="95"/>
      <c r="BL12" s="95"/>
      <c r="BM12" s="95"/>
      <c r="BN12" s="95"/>
      <c r="BO12" s="95"/>
      <c r="BP12" s="95"/>
      <c r="BQ12" s="95"/>
      <c r="BR12" s="95"/>
      <c r="BS12" s="95"/>
      <c r="BT12" s="95"/>
      <c r="BU12" s="95"/>
      <c r="BV12" s="95"/>
      <c r="BW12" s="95"/>
      <c r="BX12" s="95"/>
      <c r="BY12" s="95"/>
      <c r="BZ12" s="95"/>
      <c r="CA12" s="95"/>
      <c r="CB12" s="95"/>
      <c r="CC12" s="95"/>
      <c r="CD12" s="95"/>
      <c r="CE12" s="95"/>
      <c r="CF12" s="95"/>
      <c r="CG12" s="95"/>
      <c r="CH12" s="95"/>
      <c r="CI12" s="95"/>
      <c r="CJ12" s="95"/>
      <c r="CM12" s="95"/>
      <c r="CN12" s="95"/>
      <c r="CO12" s="95"/>
      <c r="CP12" s="95"/>
      <c r="CQ12" s="95"/>
      <c r="CS12" s="218"/>
      <c r="CT12" s="218"/>
      <c r="CU12" s="218"/>
      <c r="CV12" s="218"/>
      <c r="CW12" s="61"/>
      <c r="CX12" s="61"/>
      <c r="CY12" s="61"/>
      <c r="CZ12" s="61"/>
      <c r="DA12" s="61"/>
      <c r="DB12" s="61"/>
      <c r="DC12" s="61"/>
      <c r="DD12" s="61"/>
      <c r="DE12" s="61"/>
      <c r="DF12" s="367"/>
      <c r="DG12" s="367"/>
      <c r="DH12" s="367"/>
      <c r="DI12" s="367"/>
      <c r="DJ12" s="367"/>
      <c r="DK12" s="367"/>
      <c r="DL12" s="367"/>
      <c r="DM12" s="367"/>
      <c r="DN12" s="367"/>
      <c r="DO12" s="367"/>
      <c r="DP12" s="367"/>
      <c r="DQ12" s="367"/>
      <c r="DR12" s="95"/>
      <c r="DS12" s="95"/>
      <c r="DT12" s="95"/>
      <c r="DU12" s="95"/>
      <c r="DV12" s="95"/>
      <c r="DW12" s="95"/>
      <c r="DZ12" s="651"/>
      <c r="EA12" s="651"/>
      <c r="EB12" s="651"/>
      <c r="EC12" s="651"/>
    </row>
    <row r="13" spans="2:133" ht="12.75" customHeight="1" x14ac:dyDescent="0.2">
      <c r="B13" s="358"/>
      <c r="C13" s="217"/>
      <c r="D13" s="91"/>
      <c r="E13" s="91"/>
      <c r="F13" s="91"/>
      <c r="G13" s="91"/>
      <c r="H13" s="91"/>
      <c r="I13" s="91"/>
      <c r="J13" s="91"/>
      <c r="K13" s="91"/>
      <c r="L13" s="94"/>
      <c r="M13" s="94"/>
      <c r="N13" s="94"/>
      <c r="O13" s="94"/>
      <c r="P13" s="94"/>
      <c r="Q13" s="94"/>
      <c r="R13" s="94"/>
      <c r="S13" s="94"/>
      <c r="T13" s="94"/>
      <c r="U13" s="94"/>
      <c r="V13" s="94"/>
      <c r="W13" s="94"/>
      <c r="X13" s="94"/>
      <c r="Y13" s="94"/>
      <c r="Z13" s="94"/>
      <c r="AA13" s="94"/>
      <c r="AB13" s="94"/>
      <c r="AC13" s="94"/>
      <c r="AD13" s="94"/>
      <c r="AE13" s="94"/>
      <c r="AF13" s="94"/>
      <c r="AG13" s="94"/>
      <c r="AH13" s="94"/>
      <c r="AI13" s="94"/>
      <c r="AJ13" s="94"/>
      <c r="AK13" s="94"/>
      <c r="AL13" s="94"/>
      <c r="AM13" s="94"/>
      <c r="AN13" s="94"/>
      <c r="AO13" s="94"/>
      <c r="AP13" s="94"/>
      <c r="AQ13" s="94"/>
      <c r="AR13" s="94"/>
      <c r="AS13" s="94"/>
      <c r="AT13" s="94"/>
      <c r="AU13" s="94"/>
      <c r="AV13" s="94"/>
      <c r="AW13" s="211" t="s">
        <v>3</v>
      </c>
      <c r="AX13" s="93">
        <v>81088.399999999994</v>
      </c>
      <c r="AY13" s="93">
        <v>92949.5</v>
      </c>
      <c r="AZ13" s="93">
        <v>104462.8</v>
      </c>
      <c r="BA13" s="93">
        <v>117408.2</v>
      </c>
      <c r="BB13" s="93">
        <v>118035</v>
      </c>
      <c r="BC13" s="93">
        <v>119232.1</v>
      </c>
      <c r="BD13" s="93">
        <v>127085.4</v>
      </c>
      <c r="BE13" s="93">
        <v>135554.5</v>
      </c>
      <c r="BF13" s="93">
        <v>146216</v>
      </c>
      <c r="BG13" s="93">
        <v>155489.4</v>
      </c>
      <c r="BH13" s="93">
        <v>167497.4</v>
      </c>
      <c r="BI13" s="93">
        <v>178355.9</v>
      </c>
      <c r="BJ13" s="93">
        <v>183149.7</v>
      </c>
      <c r="BK13" s="93">
        <v>187681.6</v>
      </c>
      <c r="BL13" s="93">
        <v>203542.39999999999</v>
      </c>
      <c r="BM13" s="93">
        <v>208104.9</v>
      </c>
      <c r="BN13" s="93">
        <v>234378.2</v>
      </c>
      <c r="BO13" s="93">
        <v>254018.4</v>
      </c>
      <c r="BP13" s="410">
        <v>284975.5</v>
      </c>
      <c r="BQ13" s="93">
        <v>306607.5</v>
      </c>
      <c r="BR13" s="93">
        <v>329251.5</v>
      </c>
      <c r="BS13" s="93">
        <v>373838.1</v>
      </c>
      <c r="BT13" s="93">
        <v>391522.2</v>
      </c>
      <c r="BU13" s="93">
        <v>437968</v>
      </c>
      <c r="BV13" s="93">
        <v>474390.7</v>
      </c>
      <c r="BW13" s="93">
        <v>541058.4</v>
      </c>
      <c r="BX13" s="93">
        <v>581248.9</v>
      </c>
      <c r="BY13" s="93">
        <v>625073.5</v>
      </c>
      <c r="BZ13" s="93">
        <v>684350.9</v>
      </c>
      <c r="CA13" s="93">
        <v>685029.7</v>
      </c>
      <c r="CB13" s="93">
        <v>745898.3</v>
      </c>
      <c r="CC13" s="93">
        <v>803879.8</v>
      </c>
      <c r="CD13" s="93">
        <v>892302.2</v>
      </c>
      <c r="CE13" s="93">
        <v>937044.1</v>
      </c>
      <c r="CF13" s="93">
        <v>1016515.6</v>
      </c>
      <c r="CG13" s="93">
        <v>1025924.8</v>
      </c>
      <c r="CH13" s="93">
        <v>1089824.3</v>
      </c>
      <c r="CI13" s="93">
        <v>1132377</v>
      </c>
      <c r="CJ13" s="93">
        <v>1221003.3999999999</v>
      </c>
      <c r="CL13" s="109" t="s">
        <v>4</v>
      </c>
      <c r="CM13" s="92">
        <v>1250258.7</v>
      </c>
      <c r="CN13" s="92">
        <v>1366273.4</v>
      </c>
      <c r="CO13" s="92">
        <v>1434362.6</v>
      </c>
      <c r="CP13" s="92">
        <v>1634404.4</v>
      </c>
      <c r="CQ13" s="92"/>
      <c r="CR13" s="125" t="s">
        <v>4</v>
      </c>
      <c r="CS13" s="218">
        <v>1774852.4</v>
      </c>
      <c r="CT13" s="218">
        <v>1938140.2</v>
      </c>
      <c r="CU13" s="218">
        <v>2134546.4</v>
      </c>
      <c r="CV13" s="62">
        <v>2375220.5</v>
      </c>
      <c r="CW13" s="62">
        <v>2541589.6</v>
      </c>
      <c r="CX13" s="62">
        <v>2739721.8</v>
      </c>
      <c r="CY13" s="62">
        <v>2848614.6</v>
      </c>
      <c r="CZ13" s="62">
        <v>3299334.7</v>
      </c>
      <c r="DA13" s="62">
        <v>3448641.5</v>
      </c>
      <c r="DB13" s="62">
        <v>3717886.7</v>
      </c>
      <c r="DC13" s="62">
        <v>3753925.2</v>
      </c>
      <c r="DD13" s="62">
        <v>4093966</v>
      </c>
      <c r="DE13" s="62">
        <v>4309628.0999999996</v>
      </c>
      <c r="DF13" s="62">
        <v>4643245.2</v>
      </c>
      <c r="DG13" s="62">
        <v>4931067.0999999996</v>
      </c>
      <c r="DH13" s="62">
        <v>5429708.4000000004</v>
      </c>
      <c r="DI13" s="62">
        <v>5614377.4000000004</v>
      </c>
      <c r="DJ13" s="62">
        <v>6129958.2999999998</v>
      </c>
      <c r="DK13" s="62">
        <v>6550209.2999999998</v>
      </c>
      <c r="DL13" s="62">
        <v>7055557.2000000002</v>
      </c>
      <c r="DM13" s="62">
        <v>7498259.0999999996</v>
      </c>
      <c r="DN13" s="62">
        <v>7968664.7999999998</v>
      </c>
      <c r="DO13" s="62">
        <v>8316984</v>
      </c>
      <c r="DP13" s="62">
        <v>9057973.625</v>
      </c>
      <c r="DQ13" s="62">
        <v>9298262.2280000001</v>
      </c>
      <c r="DR13" s="1030">
        <v>10045666.9</v>
      </c>
      <c r="DS13" s="1030">
        <v>10729125.699999999</v>
      </c>
      <c r="DT13" s="1030">
        <v>11465684.685000001</v>
      </c>
      <c r="DU13" s="1030">
        <v>11811370.994000001</v>
      </c>
      <c r="DV13" s="1030">
        <v>12475990.194</v>
      </c>
      <c r="DW13" s="1030">
        <v>12992386.888</v>
      </c>
      <c r="DY13" s="125" t="s">
        <v>3044</v>
      </c>
      <c r="DZ13" s="650">
        <v>13788134.104</v>
      </c>
      <c r="EA13" s="650">
        <v>14380011.468</v>
      </c>
      <c r="EB13" s="650">
        <v>15897322.062999999</v>
      </c>
      <c r="EC13" s="650">
        <v>16978161.050000001</v>
      </c>
    </row>
    <row r="14" spans="2:133" ht="12.75" customHeight="1" x14ac:dyDescent="0.2">
      <c r="B14" s="359">
        <v>2</v>
      </c>
      <c r="C14" s="109" t="s">
        <v>549</v>
      </c>
      <c r="D14" s="92">
        <v>2721.1</v>
      </c>
      <c r="E14" s="92">
        <v>2657.8</v>
      </c>
      <c r="F14" s="92">
        <v>2839.5</v>
      </c>
      <c r="G14" s="92">
        <v>2967</v>
      </c>
      <c r="H14" s="92">
        <v>3196.9</v>
      </c>
      <c r="I14" s="92">
        <v>3536.9</v>
      </c>
      <c r="J14" s="92">
        <v>4190.8</v>
      </c>
      <c r="K14" s="92">
        <v>4652.6000000000004</v>
      </c>
      <c r="L14" s="93">
        <v>5233.8999999999996</v>
      </c>
      <c r="M14" s="93">
        <v>5963.9</v>
      </c>
      <c r="N14" s="93">
        <v>6311.8</v>
      </c>
      <c r="O14" s="93">
        <v>6714.5</v>
      </c>
      <c r="P14" s="93">
        <v>7588</v>
      </c>
      <c r="Q14" s="93">
        <v>8362</v>
      </c>
      <c r="R14" s="93">
        <v>9003.2999999999993</v>
      </c>
      <c r="S14" s="93">
        <v>9448.7000000000007</v>
      </c>
      <c r="T14" s="93">
        <v>10201.200000000001</v>
      </c>
      <c r="U14" s="93">
        <v>10940.7</v>
      </c>
      <c r="V14" s="93">
        <v>10778.3</v>
      </c>
      <c r="W14" s="93">
        <v>11930.2</v>
      </c>
      <c r="X14" s="93">
        <v>12541.1</v>
      </c>
      <c r="Y14" s="93">
        <v>13429.3</v>
      </c>
      <c r="Z14" s="93">
        <v>13143.8</v>
      </c>
      <c r="AA14" s="93">
        <f>14986.2-93.5</f>
        <v>14892.7</v>
      </c>
      <c r="AB14" s="93">
        <v>15909.2</v>
      </c>
      <c r="AC14" s="93">
        <v>18052.8</v>
      </c>
      <c r="AD14" s="93">
        <v>19821</v>
      </c>
      <c r="AE14" s="93">
        <v>21204.9</v>
      </c>
      <c r="AF14" s="93">
        <v>21812.6</v>
      </c>
      <c r="AG14" s="93">
        <v>21347.9</v>
      </c>
      <c r="AH14" s="93">
        <v>23638.5</v>
      </c>
      <c r="AI14" s="93">
        <v>26921.9</v>
      </c>
      <c r="AJ14" s="93">
        <v>30904.7</v>
      </c>
      <c r="AK14" s="93">
        <v>35779.800000000003</v>
      </c>
      <c r="AL14" s="93">
        <v>36591.1</v>
      </c>
      <c r="AM14" s="93">
        <v>40825.4</v>
      </c>
      <c r="AN14" s="93">
        <v>45544.6</v>
      </c>
      <c r="AO14" s="93">
        <v>51506.6</v>
      </c>
      <c r="AP14" s="93">
        <v>54913.8</v>
      </c>
      <c r="AQ14" s="93">
        <v>59884</v>
      </c>
      <c r="AR14" s="93">
        <v>64273.1</v>
      </c>
      <c r="AS14" s="93">
        <v>68331.3</v>
      </c>
      <c r="AT14" s="93">
        <v>72797</v>
      </c>
      <c r="AU14" s="93">
        <v>77990.600000000006</v>
      </c>
      <c r="AV14" s="93"/>
      <c r="AW14" s="211" t="s">
        <v>5</v>
      </c>
      <c r="AX14" s="93">
        <v>4337.2</v>
      </c>
      <c r="AY14" s="93">
        <v>3921.2</v>
      </c>
      <c r="AZ14" s="93">
        <v>2433.8000000000002</v>
      </c>
      <c r="BA14" s="93">
        <v>4457.6000000000004</v>
      </c>
      <c r="BB14" s="93">
        <v>2563</v>
      </c>
      <c r="BC14" s="93">
        <v>2069.8000000000002</v>
      </c>
      <c r="BD14" s="93">
        <v>1637.4</v>
      </c>
      <c r="BE14" s="93">
        <v>2691.7</v>
      </c>
      <c r="BF14" s="93">
        <v>2020.5</v>
      </c>
      <c r="BG14" s="93">
        <v>2418.1</v>
      </c>
      <c r="BH14" s="93">
        <v>2320.5</v>
      </c>
      <c r="BI14" s="93">
        <v>1662.4</v>
      </c>
      <c r="BJ14" s="93">
        <v>2339.5</v>
      </c>
      <c r="BK14" s="93">
        <v>1763.7</v>
      </c>
      <c r="BL14" s="93">
        <v>2720.4</v>
      </c>
      <c r="BM14" s="93">
        <v>1951</v>
      </c>
      <c r="BN14" s="93">
        <v>3410.7</v>
      </c>
      <c r="BO14" s="93">
        <v>2432.1</v>
      </c>
      <c r="BP14" s="93">
        <v>17597</v>
      </c>
      <c r="BQ14" s="93">
        <v>12914.8</v>
      </c>
      <c r="BR14" s="93">
        <v>17188</v>
      </c>
      <c r="BS14" s="93">
        <v>24132.799999999999</v>
      </c>
      <c r="BT14" s="93">
        <v>20821.7</v>
      </c>
      <c r="BU14" s="93">
        <v>19190.599999999999</v>
      </c>
      <c r="BV14" s="93">
        <v>21614</v>
      </c>
      <c r="BW14" s="93">
        <v>40342.800000000003</v>
      </c>
      <c r="BX14" s="93">
        <v>41897.300000000003</v>
      </c>
      <c r="BY14" s="93">
        <v>34368.5</v>
      </c>
      <c r="BZ14" s="93">
        <v>34743.1</v>
      </c>
      <c r="CA14" s="93">
        <v>33703.699999999997</v>
      </c>
      <c r="CB14" s="93">
        <v>42771.7</v>
      </c>
      <c r="CC14" s="93">
        <v>47650.1</v>
      </c>
      <c r="CD14" s="93">
        <v>49732.9</v>
      </c>
      <c r="CE14" s="93">
        <v>55278.6</v>
      </c>
      <c r="CF14" s="93">
        <v>64746.2</v>
      </c>
      <c r="CG14" s="93">
        <v>78773.600000000006</v>
      </c>
      <c r="CH14" s="93">
        <v>70184.100000000006</v>
      </c>
      <c r="CI14" s="93">
        <v>71678.2</v>
      </c>
      <c r="CJ14" s="93">
        <v>95225.3</v>
      </c>
      <c r="CL14" s="9" t="s">
        <v>6</v>
      </c>
      <c r="CM14" s="92">
        <v>100667.7</v>
      </c>
      <c r="CN14" s="92">
        <v>114892.6</v>
      </c>
      <c r="CO14" s="92">
        <v>122459.9</v>
      </c>
      <c r="CP14" s="92">
        <v>146718.5</v>
      </c>
      <c r="CQ14" s="92"/>
      <c r="CR14" s="125" t="s">
        <v>7</v>
      </c>
      <c r="CS14" s="218">
        <v>158041.60000000001</v>
      </c>
      <c r="CT14" s="218">
        <v>190739.6</v>
      </c>
      <c r="CU14" s="218">
        <v>185815.7</v>
      </c>
      <c r="CV14" s="62">
        <v>211225.8</v>
      </c>
      <c r="CW14" s="62">
        <v>230637.9</v>
      </c>
      <c r="CX14" s="62">
        <v>270395.7</v>
      </c>
      <c r="CY14" s="62">
        <v>278627.7</v>
      </c>
      <c r="CZ14" s="62">
        <v>337335.6</v>
      </c>
      <c r="DA14" s="62">
        <v>382218.3</v>
      </c>
      <c r="DB14" s="62">
        <v>393163.8</v>
      </c>
      <c r="DC14" s="62">
        <v>413590.7</v>
      </c>
      <c r="DD14" s="62">
        <v>454489.2</v>
      </c>
      <c r="DE14" s="62">
        <v>507269.4</v>
      </c>
      <c r="DF14" s="62">
        <v>551724.30000000005</v>
      </c>
      <c r="DG14" s="62">
        <v>569925</v>
      </c>
      <c r="DH14" s="62">
        <v>642813.5</v>
      </c>
      <c r="DI14" s="62">
        <v>604920.80000000005</v>
      </c>
      <c r="DJ14" s="62">
        <v>664880.80000000005</v>
      </c>
      <c r="DK14" s="62">
        <v>679537.7</v>
      </c>
      <c r="DL14" s="62">
        <v>696173.4</v>
      </c>
      <c r="DM14" s="62">
        <v>731611.4</v>
      </c>
      <c r="DN14" s="62">
        <v>825071.4</v>
      </c>
      <c r="DO14" s="62">
        <v>866947.8</v>
      </c>
      <c r="DP14" s="62">
        <v>985439.46799999999</v>
      </c>
      <c r="DQ14" s="62">
        <v>1066426.0290000001</v>
      </c>
      <c r="DR14" s="1030">
        <v>1235250.1000000001</v>
      </c>
      <c r="DS14" s="1030">
        <v>1344112.1</v>
      </c>
      <c r="DT14" s="1030">
        <v>1584254.611</v>
      </c>
      <c r="DU14" s="1030">
        <v>1669449.26</v>
      </c>
      <c r="DV14" s="1030">
        <v>1828643.0759999999</v>
      </c>
      <c r="DW14" s="1030">
        <v>1946292.618</v>
      </c>
      <c r="DY14" s="125" t="s">
        <v>3029</v>
      </c>
      <c r="DZ14" s="650">
        <v>2037371.523</v>
      </c>
      <c r="EA14" s="650">
        <v>2070645.2250000001</v>
      </c>
      <c r="EB14" s="650">
        <v>2388494.446</v>
      </c>
      <c r="EC14" s="650">
        <v>2412971.3130000001</v>
      </c>
    </row>
    <row r="15" spans="2:133" ht="12.75" customHeight="1" x14ac:dyDescent="0.2">
      <c r="B15" s="9"/>
      <c r="C15" s="109"/>
      <c r="D15" s="92"/>
      <c r="E15" s="92"/>
      <c r="F15" s="92"/>
      <c r="G15" s="92"/>
      <c r="H15" s="92"/>
      <c r="I15" s="92"/>
      <c r="J15" s="92"/>
      <c r="K15" s="92"/>
      <c r="L15" s="93"/>
      <c r="M15" s="93"/>
      <c r="N15" s="93"/>
      <c r="O15" s="93"/>
      <c r="P15" s="93"/>
      <c r="Q15" s="93"/>
      <c r="R15" s="93"/>
      <c r="S15" s="93"/>
      <c r="T15" s="93"/>
      <c r="U15" s="93"/>
      <c r="V15" s="93"/>
      <c r="W15" s="93"/>
      <c r="X15" s="93"/>
      <c r="Y15" s="93"/>
      <c r="Z15" s="93"/>
      <c r="AA15" s="93"/>
      <c r="AB15" s="93"/>
      <c r="AC15" s="93"/>
      <c r="AD15" s="93"/>
      <c r="AE15" s="93"/>
      <c r="AF15" s="93"/>
      <c r="AG15" s="93"/>
      <c r="AH15" s="93"/>
      <c r="AI15" s="93"/>
      <c r="AJ15" s="93"/>
      <c r="AK15" s="93"/>
      <c r="AL15" s="93"/>
      <c r="AM15" s="93"/>
      <c r="AN15" s="94"/>
      <c r="AO15" s="94"/>
      <c r="AP15" s="94"/>
      <c r="AQ15" s="94"/>
      <c r="AR15" s="94"/>
      <c r="AS15" s="94"/>
      <c r="AT15" s="94"/>
      <c r="AU15" s="94"/>
      <c r="AV15" s="94"/>
      <c r="AW15" s="213" t="s">
        <v>8</v>
      </c>
      <c r="AX15" s="94">
        <v>2129.8000000000002</v>
      </c>
      <c r="AY15" s="94">
        <v>1938.7</v>
      </c>
      <c r="AZ15" s="94">
        <v>1035.5999999999999</v>
      </c>
      <c r="BA15" s="94">
        <v>1815.9</v>
      </c>
      <c r="BB15" s="94">
        <v>1167.4000000000001</v>
      </c>
      <c r="BC15" s="94">
        <v>545.20000000000005</v>
      </c>
      <c r="BD15" s="94">
        <v>622.6</v>
      </c>
      <c r="BE15" s="94">
        <v>1075.8</v>
      </c>
      <c r="BF15" s="94">
        <v>644.5</v>
      </c>
      <c r="BG15" s="94">
        <v>668.3</v>
      </c>
      <c r="BH15" s="94">
        <v>824.8</v>
      </c>
      <c r="BI15" s="94">
        <v>468.4</v>
      </c>
      <c r="BJ15" s="94">
        <v>705.6</v>
      </c>
      <c r="BK15" s="94">
        <v>496.9</v>
      </c>
      <c r="BL15" s="94">
        <v>910.4</v>
      </c>
      <c r="BM15" s="94">
        <v>550.70000000000005</v>
      </c>
      <c r="BN15" s="94">
        <v>1270.9000000000001</v>
      </c>
      <c r="BO15" s="94">
        <v>693.1</v>
      </c>
      <c r="BP15" s="94">
        <v>12060</v>
      </c>
      <c r="BQ15" s="94">
        <v>7835.9</v>
      </c>
      <c r="BR15" s="94">
        <v>11962</v>
      </c>
      <c r="BS15" s="94">
        <v>14980.3</v>
      </c>
      <c r="BT15" s="94">
        <v>13748.3</v>
      </c>
      <c r="BU15" s="94">
        <v>12143</v>
      </c>
      <c r="BV15" s="94">
        <v>14095.5</v>
      </c>
      <c r="BW15" s="94">
        <v>25839.599999999999</v>
      </c>
      <c r="BX15" s="94">
        <v>27793</v>
      </c>
      <c r="BY15" s="94">
        <v>18907.599999999999</v>
      </c>
      <c r="BZ15" s="94">
        <v>19615</v>
      </c>
      <c r="CA15" s="94">
        <v>18731.099999999999</v>
      </c>
      <c r="CB15" s="94">
        <v>23681.7</v>
      </c>
      <c r="CC15" s="94">
        <v>27731.5</v>
      </c>
      <c r="CD15" s="94">
        <v>28268.7</v>
      </c>
      <c r="CE15" s="94">
        <v>31880</v>
      </c>
      <c r="CF15" s="94">
        <v>39437.699999999997</v>
      </c>
      <c r="CG15" s="94">
        <v>60236.6</v>
      </c>
      <c r="CH15" s="94">
        <v>45810.7</v>
      </c>
      <c r="CI15" s="94">
        <v>39604</v>
      </c>
      <c r="CJ15" s="94">
        <v>59073.9</v>
      </c>
      <c r="CL15" s="216" t="s">
        <v>9</v>
      </c>
      <c r="CM15" s="91">
        <v>61031.1</v>
      </c>
      <c r="CN15" s="91">
        <v>67256.100000000006</v>
      </c>
      <c r="CO15" s="91">
        <v>74531.399999999994</v>
      </c>
      <c r="CP15" s="91">
        <v>92359.9</v>
      </c>
      <c r="CQ15" s="91"/>
      <c r="CR15" s="400" t="s">
        <v>10</v>
      </c>
      <c r="CS15" s="219">
        <v>101051</v>
      </c>
      <c r="CT15" s="219">
        <v>122650.7</v>
      </c>
      <c r="CU15" s="219">
        <v>114479.6</v>
      </c>
      <c r="CV15" s="220">
        <v>121245.2</v>
      </c>
      <c r="CW15" s="61">
        <v>148523</v>
      </c>
      <c r="CX15" s="61">
        <v>167403.70000000001</v>
      </c>
      <c r="CY15" s="61">
        <v>168364.4</v>
      </c>
      <c r="CZ15" s="61">
        <v>208845.9</v>
      </c>
      <c r="DA15" s="61">
        <v>251523.7</v>
      </c>
      <c r="DB15" s="61">
        <v>225216.7</v>
      </c>
      <c r="DC15" s="61">
        <v>228651.9</v>
      </c>
      <c r="DD15" s="61">
        <v>233226.4</v>
      </c>
      <c r="DE15" s="61">
        <v>279557.59999999998</v>
      </c>
      <c r="DF15" s="61">
        <v>308576.5</v>
      </c>
      <c r="DG15" s="61">
        <v>321156.2</v>
      </c>
      <c r="DH15" s="61">
        <v>383638.5</v>
      </c>
      <c r="DI15" s="61">
        <v>348240.2</v>
      </c>
      <c r="DJ15" s="61">
        <v>410078.7</v>
      </c>
      <c r="DK15" s="61">
        <v>404445</v>
      </c>
      <c r="DL15" s="61">
        <v>413874.5</v>
      </c>
      <c r="DM15" s="61">
        <v>416959.4</v>
      </c>
      <c r="DN15" s="61">
        <v>471628.9</v>
      </c>
      <c r="DO15" s="61">
        <v>518887.7</v>
      </c>
      <c r="DP15" s="61">
        <v>558674.82200000004</v>
      </c>
      <c r="DQ15" s="61">
        <v>638142.58200000005</v>
      </c>
      <c r="DR15" s="91">
        <v>744874.3</v>
      </c>
      <c r="DS15" s="91">
        <v>783981.2</v>
      </c>
      <c r="DT15" s="91">
        <v>916845.16500000004</v>
      </c>
      <c r="DU15" s="91">
        <v>927361.91</v>
      </c>
      <c r="DV15" s="91">
        <v>1083754.727</v>
      </c>
      <c r="DW15" s="91">
        <v>1106745.294</v>
      </c>
      <c r="DY15" s="991" t="s">
        <v>3045</v>
      </c>
      <c r="DZ15" s="651">
        <v>1226864.22</v>
      </c>
      <c r="EA15" s="651">
        <v>1206225.9310000001</v>
      </c>
      <c r="EB15" s="651">
        <v>1366085.676</v>
      </c>
      <c r="EC15" s="651">
        <v>1389921.5560000001</v>
      </c>
    </row>
    <row r="16" spans="2:133" ht="12.75" customHeight="1" x14ac:dyDescent="0.2">
      <c r="B16" s="9"/>
      <c r="C16" s="221" t="s">
        <v>11</v>
      </c>
      <c r="D16" s="92">
        <v>566.4</v>
      </c>
      <c r="E16" s="92">
        <v>532.29999999999995</v>
      </c>
      <c r="F16" s="92">
        <v>527.4</v>
      </c>
      <c r="G16" s="92">
        <v>558.5</v>
      </c>
      <c r="H16" s="92">
        <v>605.29999999999995</v>
      </c>
      <c r="I16" s="92">
        <v>700.1</v>
      </c>
      <c r="J16" s="92">
        <v>975.7</v>
      </c>
      <c r="K16" s="92">
        <v>1002</v>
      </c>
      <c r="L16" s="93">
        <v>1254.2</v>
      </c>
      <c r="M16" s="93">
        <v>1304</v>
      </c>
      <c r="N16" s="93">
        <v>1368.5</v>
      </c>
      <c r="O16" s="93">
        <v>1457.2</v>
      </c>
      <c r="P16" s="93">
        <v>1625.5</v>
      </c>
      <c r="Q16" s="93">
        <v>1683.1</v>
      </c>
      <c r="R16" s="93">
        <v>1957.8</v>
      </c>
      <c r="S16" s="93">
        <v>2075.5</v>
      </c>
      <c r="T16" s="93">
        <v>2230</v>
      </c>
      <c r="U16" s="93">
        <v>2152.5</v>
      </c>
      <c r="V16" s="93">
        <v>2131.8000000000002</v>
      </c>
      <c r="W16" s="93">
        <v>2147.4</v>
      </c>
      <c r="X16" s="93">
        <v>2259.6999999999998</v>
      </c>
      <c r="Y16" s="93">
        <v>2304.1</v>
      </c>
      <c r="Z16" s="93">
        <v>2410.5</v>
      </c>
      <c r="AA16" s="93">
        <v>2419.5</v>
      </c>
      <c r="AB16" s="93">
        <v>2531.6</v>
      </c>
      <c r="AC16" s="93">
        <v>2823.9</v>
      </c>
      <c r="AD16" s="93">
        <v>3058.7</v>
      </c>
      <c r="AE16" s="93">
        <v>3137.5</v>
      </c>
      <c r="AF16" s="93">
        <v>3504.7</v>
      </c>
      <c r="AG16" s="93">
        <v>2823.1</v>
      </c>
      <c r="AH16" s="93">
        <v>2907.2</v>
      </c>
      <c r="AI16" s="93">
        <v>3288</v>
      </c>
      <c r="AJ16" s="93">
        <v>3963.2</v>
      </c>
      <c r="AK16" s="93">
        <v>4932.3</v>
      </c>
      <c r="AL16" s="93">
        <v>4659.8999999999996</v>
      </c>
      <c r="AM16" s="93">
        <v>4938.8999999999996</v>
      </c>
      <c r="AN16" s="93">
        <v>5845.6</v>
      </c>
      <c r="AO16" s="93">
        <v>5954.2</v>
      </c>
      <c r="AP16" s="93">
        <v>5767.7</v>
      </c>
      <c r="AQ16" s="93">
        <v>6493.3</v>
      </c>
      <c r="AR16" s="93">
        <v>6762.1</v>
      </c>
      <c r="AS16" s="93">
        <v>4918.5</v>
      </c>
      <c r="AT16" s="93">
        <v>5143.6000000000004</v>
      </c>
      <c r="AU16" s="93">
        <v>5238.7</v>
      </c>
      <c r="AV16" s="93"/>
      <c r="AW16" s="213" t="s">
        <v>12</v>
      </c>
      <c r="AX16" s="94">
        <v>950.1</v>
      </c>
      <c r="AY16" s="94">
        <v>860.4</v>
      </c>
      <c r="AZ16" s="94">
        <v>519.29999999999995</v>
      </c>
      <c r="BA16" s="94">
        <v>1111.2</v>
      </c>
      <c r="BB16" s="94">
        <v>602.79999999999995</v>
      </c>
      <c r="BC16" s="94">
        <v>411.4</v>
      </c>
      <c r="BD16" s="94">
        <v>476.6</v>
      </c>
      <c r="BE16" s="94">
        <v>782.6</v>
      </c>
      <c r="BF16" s="94">
        <v>785.7</v>
      </c>
      <c r="BG16" s="94">
        <v>967.8</v>
      </c>
      <c r="BH16" s="94">
        <v>692.4</v>
      </c>
      <c r="BI16" s="94">
        <v>502.2</v>
      </c>
      <c r="BJ16" s="94">
        <v>558.1</v>
      </c>
      <c r="BK16" s="94">
        <v>532.79999999999995</v>
      </c>
      <c r="BL16" s="94">
        <v>806.6</v>
      </c>
      <c r="BM16" s="94">
        <v>590.79999999999995</v>
      </c>
      <c r="BN16" s="94">
        <v>1164.0999999999999</v>
      </c>
      <c r="BO16" s="94">
        <v>744.9</v>
      </c>
      <c r="BP16" s="94">
        <v>4269.2</v>
      </c>
      <c r="BQ16" s="94">
        <v>3900.4</v>
      </c>
      <c r="BR16" s="94">
        <v>3895.9</v>
      </c>
      <c r="BS16" s="94">
        <v>6277.5</v>
      </c>
      <c r="BT16" s="94">
        <v>4458.3999999999996</v>
      </c>
      <c r="BU16" s="94">
        <v>4409.8999999999996</v>
      </c>
      <c r="BV16" s="94">
        <v>4658.5</v>
      </c>
      <c r="BW16" s="94">
        <v>11188.2</v>
      </c>
      <c r="BX16" s="94">
        <v>11175.5</v>
      </c>
      <c r="BY16" s="94">
        <v>12340.9</v>
      </c>
      <c r="BZ16" s="94">
        <v>11251.3</v>
      </c>
      <c r="CA16" s="94">
        <v>11832.2</v>
      </c>
      <c r="CB16" s="94">
        <v>14009.8</v>
      </c>
      <c r="CC16" s="94">
        <v>14667.5</v>
      </c>
      <c r="CD16" s="94">
        <v>16154.4</v>
      </c>
      <c r="CE16" s="94">
        <v>17611.599999999999</v>
      </c>
      <c r="CF16" s="94">
        <v>20327.599999999999</v>
      </c>
      <c r="CG16" s="94">
        <v>14382.1</v>
      </c>
      <c r="CH16" s="94">
        <v>18385</v>
      </c>
      <c r="CI16" s="94">
        <v>26185.200000000001</v>
      </c>
      <c r="CJ16" s="94">
        <v>32095.5</v>
      </c>
      <c r="CL16" s="216" t="s">
        <v>13</v>
      </c>
      <c r="CM16" s="91">
        <v>31139.200000000001</v>
      </c>
      <c r="CN16" s="91">
        <v>34789.9</v>
      </c>
      <c r="CO16" s="91">
        <v>34729.4</v>
      </c>
      <c r="CP16" s="91">
        <v>39894.6</v>
      </c>
      <c r="CQ16" s="91"/>
      <c r="CR16" s="400" t="s">
        <v>14</v>
      </c>
      <c r="CS16" s="219">
        <v>50330.400000000001</v>
      </c>
      <c r="CT16" s="219">
        <v>53576.1</v>
      </c>
      <c r="CU16" s="219">
        <v>57306.8</v>
      </c>
      <c r="CV16" s="220">
        <v>79526.3</v>
      </c>
      <c r="CW16" s="61">
        <v>67227.3</v>
      </c>
      <c r="CX16" s="61">
        <v>86237.8</v>
      </c>
      <c r="CY16" s="61">
        <v>93941.8</v>
      </c>
      <c r="CZ16" s="61">
        <v>108537.5</v>
      </c>
      <c r="DA16" s="61">
        <v>110172.3</v>
      </c>
      <c r="DB16" s="61">
        <v>148412.70000000001</v>
      </c>
      <c r="DC16" s="61">
        <v>158640.1</v>
      </c>
      <c r="DD16" s="61">
        <v>187486</v>
      </c>
      <c r="DE16" s="61">
        <v>198481.4</v>
      </c>
      <c r="DF16" s="61">
        <v>208547.20000000001</v>
      </c>
      <c r="DG16" s="61">
        <v>214766.3</v>
      </c>
      <c r="DH16" s="61">
        <v>221787.9</v>
      </c>
      <c r="DI16" s="61">
        <v>227132.2</v>
      </c>
      <c r="DJ16" s="61">
        <v>228021</v>
      </c>
      <c r="DK16" s="61">
        <v>254139</v>
      </c>
      <c r="DL16" s="61">
        <v>259995.3</v>
      </c>
      <c r="DM16" s="61">
        <v>292179.40000000002</v>
      </c>
      <c r="DN16" s="61">
        <v>330135.40000000002</v>
      </c>
      <c r="DO16" s="61">
        <v>327769.5</v>
      </c>
      <c r="DP16" s="61">
        <v>404401.01</v>
      </c>
      <c r="DQ16" s="61">
        <v>407848.12300000002</v>
      </c>
      <c r="DR16" s="91">
        <v>467303.5</v>
      </c>
      <c r="DS16" s="91">
        <v>533566.69999999995</v>
      </c>
      <c r="DT16" s="91">
        <v>624451.04599999997</v>
      </c>
      <c r="DU16" s="91">
        <v>683460.69400000002</v>
      </c>
      <c r="DV16" s="91">
        <v>686328.62</v>
      </c>
      <c r="DW16" s="91">
        <v>776781.40700000001</v>
      </c>
      <c r="DY16" s="991" t="s">
        <v>3048</v>
      </c>
      <c r="DZ16" s="651">
        <v>736812.09600000002</v>
      </c>
      <c r="EA16" s="651">
        <v>766111.18500000006</v>
      </c>
      <c r="EB16" s="651">
        <v>917846.01599999995</v>
      </c>
      <c r="EC16" s="651">
        <v>899933.96900000004</v>
      </c>
    </row>
    <row r="17" spans="2:133" ht="12.75" customHeight="1" x14ac:dyDescent="0.2">
      <c r="B17" s="216"/>
      <c r="C17" s="114" t="s">
        <v>15</v>
      </c>
      <c r="D17" s="91">
        <v>54.4</v>
      </c>
      <c r="E17" s="91">
        <v>78.7</v>
      </c>
      <c r="F17" s="91">
        <v>53.2</v>
      </c>
      <c r="G17" s="91">
        <v>62.6</v>
      </c>
      <c r="H17" s="91">
        <v>40.1</v>
      </c>
      <c r="I17" s="91">
        <v>55.6</v>
      </c>
      <c r="J17" s="91">
        <v>90.1</v>
      </c>
      <c r="K17" s="91">
        <v>94</v>
      </c>
      <c r="L17" s="94">
        <v>92.2</v>
      </c>
      <c r="M17" s="94">
        <v>103.3</v>
      </c>
      <c r="N17" s="94">
        <v>106.6</v>
      </c>
      <c r="O17" s="94">
        <v>131</v>
      </c>
      <c r="P17" s="94">
        <v>188.7</v>
      </c>
      <c r="Q17" s="94">
        <v>208.4</v>
      </c>
      <c r="R17" s="94">
        <v>208.1</v>
      </c>
      <c r="S17" s="94">
        <v>208.9</v>
      </c>
      <c r="T17" s="94">
        <v>187.4</v>
      </c>
      <c r="U17" s="94">
        <v>228</v>
      </c>
      <c r="V17" s="94">
        <v>218.9</v>
      </c>
      <c r="W17" s="94">
        <v>229.2</v>
      </c>
      <c r="X17" s="94">
        <v>283.2</v>
      </c>
      <c r="Y17" s="94">
        <v>276.10000000000002</v>
      </c>
      <c r="Z17" s="94">
        <v>272.10000000000002</v>
      </c>
      <c r="AA17" s="94">
        <v>348.9</v>
      </c>
      <c r="AB17" s="94">
        <v>406.8</v>
      </c>
      <c r="AC17" s="94">
        <v>510.1</v>
      </c>
      <c r="AD17" s="94">
        <v>506.6</v>
      </c>
      <c r="AE17" s="94">
        <v>733.3</v>
      </c>
      <c r="AF17" s="94">
        <v>782.1</v>
      </c>
      <c r="AG17" s="94">
        <v>1047.4000000000001</v>
      </c>
      <c r="AH17" s="94">
        <v>887.9</v>
      </c>
      <c r="AI17" s="94">
        <v>867.3</v>
      </c>
      <c r="AJ17" s="94">
        <v>981.8</v>
      </c>
      <c r="AK17" s="94">
        <v>1609.1</v>
      </c>
      <c r="AL17" s="94">
        <v>1218.5</v>
      </c>
      <c r="AM17" s="94">
        <v>1177.7</v>
      </c>
      <c r="AN17" s="94">
        <v>1264.2</v>
      </c>
      <c r="AO17" s="94">
        <v>1613</v>
      </c>
      <c r="AP17" s="94">
        <v>1631.4</v>
      </c>
      <c r="AQ17" s="94">
        <v>1713.6</v>
      </c>
      <c r="AR17" s="94">
        <v>2011.2</v>
      </c>
      <c r="AS17" s="94">
        <v>2224.6999999999998</v>
      </c>
      <c r="AT17" s="94">
        <v>2652.6</v>
      </c>
      <c r="AU17" s="94">
        <v>2612.1</v>
      </c>
      <c r="AV17" s="94"/>
      <c r="AW17" s="213" t="s">
        <v>16</v>
      </c>
      <c r="AX17" s="94">
        <v>1257.2</v>
      </c>
      <c r="AY17" s="94">
        <v>1122.0999999999999</v>
      </c>
      <c r="AZ17" s="94">
        <v>879</v>
      </c>
      <c r="BA17" s="94">
        <v>1530.5</v>
      </c>
      <c r="BB17" s="94">
        <v>792.8</v>
      </c>
      <c r="BC17" s="94">
        <v>1113.3</v>
      </c>
      <c r="BD17" s="94">
        <v>538.20000000000005</v>
      </c>
      <c r="BE17" s="94">
        <v>833.4</v>
      </c>
      <c r="BF17" s="94">
        <v>590.29999999999995</v>
      </c>
      <c r="BG17" s="94">
        <v>782</v>
      </c>
      <c r="BH17" s="94">
        <v>803.4</v>
      </c>
      <c r="BI17" s="94">
        <v>691.4</v>
      </c>
      <c r="BJ17" s="94">
        <v>1075.8</v>
      </c>
      <c r="BK17" s="94">
        <v>734</v>
      </c>
      <c r="BL17" s="94">
        <v>1003.5</v>
      </c>
      <c r="BM17" s="94">
        <v>809.5</v>
      </c>
      <c r="BN17" s="94">
        <v>975.8</v>
      </c>
      <c r="BO17" s="94">
        <v>994.1</v>
      </c>
      <c r="BP17" s="94">
        <v>1267.8</v>
      </c>
      <c r="BQ17" s="94">
        <v>1178.5</v>
      </c>
      <c r="BR17" s="94">
        <v>1330.1</v>
      </c>
      <c r="BS17" s="94">
        <v>2875</v>
      </c>
      <c r="BT17" s="94">
        <v>2615.1</v>
      </c>
      <c r="BU17" s="94">
        <v>2637.7</v>
      </c>
      <c r="BV17" s="94">
        <v>2860.1</v>
      </c>
      <c r="BW17" s="94">
        <v>3315</v>
      </c>
      <c r="BX17" s="94">
        <v>2928.9</v>
      </c>
      <c r="BY17" s="94">
        <v>3120</v>
      </c>
      <c r="BZ17" s="94">
        <v>3876.9</v>
      </c>
      <c r="CA17" s="94">
        <v>3140.4</v>
      </c>
      <c r="CB17" s="94">
        <v>5080.3</v>
      </c>
      <c r="CC17" s="94">
        <v>5251.1</v>
      </c>
      <c r="CD17" s="94">
        <v>5309.8</v>
      </c>
      <c r="CE17" s="94">
        <v>5787</v>
      </c>
      <c r="CF17" s="94">
        <v>4980.8</v>
      </c>
      <c r="CG17" s="94">
        <v>4154.8999999999996</v>
      </c>
      <c r="CH17" s="94">
        <v>5988.5</v>
      </c>
      <c r="CI17" s="94">
        <v>5889.1</v>
      </c>
      <c r="CJ17" s="94">
        <v>4055.9</v>
      </c>
      <c r="CL17" s="216" t="s">
        <v>17</v>
      </c>
      <c r="CM17" s="91">
        <v>8497.4</v>
      </c>
      <c r="CN17" s="91">
        <v>12846.5</v>
      </c>
      <c r="CO17" s="91">
        <v>13199.1</v>
      </c>
      <c r="CP17" s="91">
        <v>14464.1</v>
      </c>
      <c r="CQ17" s="91"/>
      <c r="CR17" s="400" t="s">
        <v>18</v>
      </c>
      <c r="CS17" s="219">
        <v>6660.2</v>
      </c>
      <c r="CT17" s="219">
        <v>14512.9</v>
      </c>
      <c r="CU17" s="219">
        <v>14029.4</v>
      </c>
      <c r="CV17" s="220">
        <v>10454.299999999999</v>
      </c>
      <c r="CW17" s="61">
        <v>14887.6</v>
      </c>
      <c r="CX17" s="61">
        <v>16754.2</v>
      </c>
      <c r="CY17" s="61">
        <v>16321.5</v>
      </c>
      <c r="CZ17" s="61">
        <v>19952.2</v>
      </c>
      <c r="DA17" s="61">
        <v>20522.400000000001</v>
      </c>
      <c r="DB17" s="61">
        <v>19534.400000000001</v>
      </c>
      <c r="DC17" s="61">
        <v>26298.6</v>
      </c>
      <c r="DD17" s="61">
        <v>33776.800000000003</v>
      </c>
      <c r="DE17" s="61">
        <v>29230.400000000001</v>
      </c>
      <c r="DF17" s="61">
        <v>34600.6</v>
      </c>
      <c r="DG17" s="61">
        <v>34002.5</v>
      </c>
      <c r="DH17" s="61">
        <v>37387.1</v>
      </c>
      <c r="DI17" s="61">
        <v>29548.400000000001</v>
      </c>
      <c r="DJ17" s="61">
        <v>26781.200000000001</v>
      </c>
      <c r="DK17" s="61">
        <v>20953.8</v>
      </c>
      <c r="DL17" s="61">
        <v>22303.599999999999</v>
      </c>
      <c r="DM17" s="61">
        <v>22472.7</v>
      </c>
      <c r="DN17" s="61">
        <v>23307</v>
      </c>
      <c r="DO17" s="61">
        <v>20290.5</v>
      </c>
      <c r="DP17" s="61">
        <v>22363.635999999999</v>
      </c>
      <c r="DQ17" s="61">
        <v>20435.324000000001</v>
      </c>
      <c r="DR17" s="91">
        <v>23072.3</v>
      </c>
      <c r="DS17" s="91">
        <v>26564.2</v>
      </c>
      <c r="DT17" s="91">
        <v>42958.400000000001</v>
      </c>
      <c r="DU17" s="91">
        <v>58626.656000000003</v>
      </c>
      <c r="DV17" s="91">
        <v>58559.728999999999</v>
      </c>
      <c r="DW17" s="91">
        <v>62765.917000000001</v>
      </c>
      <c r="DY17" s="991" t="s">
        <v>3049</v>
      </c>
      <c r="DZ17" s="651">
        <v>73695.206999999995</v>
      </c>
      <c r="EA17" s="651">
        <v>98308.108999999997</v>
      </c>
      <c r="EB17" s="651">
        <v>104562.754</v>
      </c>
      <c r="EC17" s="651">
        <v>123115.788</v>
      </c>
    </row>
    <row r="18" spans="2:133" ht="12.75" customHeight="1" x14ac:dyDescent="0.2">
      <c r="B18" s="216"/>
      <c r="C18" s="114" t="s">
        <v>1923</v>
      </c>
      <c r="D18" s="91">
        <v>215.3</v>
      </c>
      <c r="E18" s="91">
        <v>187.3</v>
      </c>
      <c r="F18" s="91">
        <v>168.6</v>
      </c>
      <c r="G18" s="91">
        <v>196.3</v>
      </c>
      <c r="H18" s="91">
        <v>205.3</v>
      </c>
      <c r="I18" s="91">
        <v>137</v>
      </c>
      <c r="J18" s="91">
        <v>113.2</v>
      </c>
      <c r="K18" s="91">
        <v>127.3</v>
      </c>
      <c r="L18" s="94">
        <v>165.1</v>
      </c>
      <c r="M18" s="94">
        <v>162.4</v>
      </c>
      <c r="N18" s="94">
        <v>182.7</v>
      </c>
      <c r="O18" s="94">
        <v>224.1</v>
      </c>
      <c r="P18" s="94">
        <v>299.7</v>
      </c>
      <c r="Q18" s="94">
        <v>267.60000000000002</v>
      </c>
      <c r="R18" s="94">
        <v>351.5</v>
      </c>
      <c r="S18" s="94">
        <v>392.8</v>
      </c>
      <c r="T18" s="94">
        <v>463.5</v>
      </c>
      <c r="U18" s="94">
        <v>344.2</v>
      </c>
      <c r="V18" s="94">
        <v>367</v>
      </c>
      <c r="W18" s="94">
        <v>365</v>
      </c>
      <c r="X18" s="94">
        <v>500</v>
      </c>
      <c r="Y18" s="94">
        <v>454.6</v>
      </c>
      <c r="Z18" s="94">
        <v>530.1</v>
      </c>
      <c r="AA18" s="94">
        <v>549</v>
      </c>
      <c r="AB18" s="94">
        <v>667</v>
      </c>
      <c r="AC18" s="94">
        <v>786.5</v>
      </c>
      <c r="AD18" s="94">
        <v>911.3</v>
      </c>
      <c r="AE18" s="94">
        <v>727.9</v>
      </c>
      <c r="AF18" s="94">
        <v>913.7</v>
      </c>
      <c r="AG18" s="94">
        <v>779.2</v>
      </c>
      <c r="AH18" s="94">
        <v>993.4</v>
      </c>
      <c r="AI18" s="94">
        <v>1116.9000000000001</v>
      </c>
      <c r="AJ18" s="94">
        <v>1631.2</v>
      </c>
      <c r="AK18" s="94">
        <v>1498.7</v>
      </c>
      <c r="AL18" s="94">
        <v>1849.5</v>
      </c>
      <c r="AM18" s="94">
        <v>2044.1</v>
      </c>
      <c r="AN18" s="94">
        <v>2427.1999999999998</v>
      </c>
      <c r="AO18" s="94">
        <v>2226.1</v>
      </c>
      <c r="AP18" s="94">
        <v>1848.5</v>
      </c>
      <c r="AQ18" s="94">
        <v>2032.9</v>
      </c>
      <c r="AR18" s="94">
        <v>2026.9</v>
      </c>
      <c r="AS18" s="94" t="s">
        <v>436</v>
      </c>
      <c r="AT18" s="94" t="s">
        <v>436</v>
      </c>
      <c r="AU18" s="94" t="s">
        <v>436</v>
      </c>
      <c r="AV18" s="94"/>
      <c r="AW18" s="211" t="s">
        <v>19</v>
      </c>
      <c r="AX18" s="93">
        <v>4080</v>
      </c>
      <c r="AY18" s="93">
        <v>4570.8999999999996</v>
      </c>
      <c r="AZ18" s="93">
        <v>5795.9</v>
      </c>
      <c r="BA18" s="93">
        <v>6310.6</v>
      </c>
      <c r="BB18" s="93">
        <v>4568.2</v>
      </c>
      <c r="BC18" s="93">
        <v>3155.9</v>
      </c>
      <c r="BD18" s="93">
        <v>4475.8</v>
      </c>
      <c r="BE18" s="93">
        <v>7225.9</v>
      </c>
      <c r="BF18" s="93">
        <v>12038.2</v>
      </c>
      <c r="BG18" s="93">
        <v>12018.6</v>
      </c>
      <c r="BH18" s="93">
        <v>13690.1</v>
      </c>
      <c r="BI18" s="93">
        <v>13883.5</v>
      </c>
      <c r="BJ18" s="93">
        <v>15479.3</v>
      </c>
      <c r="BK18" s="93">
        <v>14730.2</v>
      </c>
      <c r="BL18" s="93">
        <v>17036.7</v>
      </c>
      <c r="BM18" s="93">
        <v>16222.1</v>
      </c>
      <c r="BN18" s="93">
        <v>19807.099999999999</v>
      </c>
      <c r="BO18" s="93">
        <v>20176.900000000001</v>
      </c>
      <c r="BP18" s="93">
        <v>22870.5</v>
      </c>
      <c r="BQ18" s="93">
        <v>23828</v>
      </c>
      <c r="BR18" s="93">
        <v>26426.5</v>
      </c>
      <c r="BS18" s="93">
        <v>29383.7</v>
      </c>
      <c r="BT18" s="93">
        <v>33100.9</v>
      </c>
      <c r="BU18" s="93">
        <v>33600.5</v>
      </c>
      <c r="BV18" s="93">
        <v>31750.5</v>
      </c>
      <c r="BW18" s="93">
        <v>34232.9</v>
      </c>
      <c r="BX18" s="93">
        <v>31430.3</v>
      </c>
      <c r="BY18" s="93">
        <v>35193.1</v>
      </c>
      <c r="BZ18" s="93">
        <v>39231.4</v>
      </c>
      <c r="CA18" s="93">
        <v>36064.9</v>
      </c>
      <c r="CB18" s="93">
        <v>39304.300000000003</v>
      </c>
      <c r="CC18" s="93">
        <v>47249.599999999999</v>
      </c>
      <c r="CD18" s="93">
        <v>49844.800000000003</v>
      </c>
      <c r="CE18" s="93">
        <v>53989.599999999999</v>
      </c>
      <c r="CF18" s="93">
        <v>48683</v>
      </c>
      <c r="CG18" s="93">
        <v>53896.4</v>
      </c>
      <c r="CH18" s="93">
        <v>75721.899999999994</v>
      </c>
      <c r="CI18" s="93">
        <v>78107.100000000006</v>
      </c>
      <c r="CJ18" s="93">
        <v>79358</v>
      </c>
      <c r="CL18" s="9" t="s">
        <v>1485</v>
      </c>
      <c r="CM18" s="92">
        <v>78734.8</v>
      </c>
      <c r="CN18" s="92">
        <v>68306</v>
      </c>
      <c r="CO18" s="92">
        <v>78207.3</v>
      </c>
      <c r="CP18" s="92">
        <v>109269.5</v>
      </c>
      <c r="CQ18" s="92"/>
      <c r="CR18" s="125" t="s">
        <v>20</v>
      </c>
      <c r="CS18" s="218">
        <v>106907.9</v>
      </c>
      <c r="CT18" s="218">
        <v>170298</v>
      </c>
      <c r="CU18" s="218">
        <v>199483</v>
      </c>
      <c r="CV18" s="62">
        <v>191682.5</v>
      </c>
      <c r="CW18" s="62">
        <v>244782.8</v>
      </c>
      <c r="CX18" s="62">
        <v>252187</v>
      </c>
      <c r="CY18" s="62">
        <v>203218.2</v>
      </c>
      <c r="CZ18" s="62">
        <v>263807.7</v>
      </c>
      <c r="DA18" s="62">
        <v>294232.59999999998</v>
      </c>
      <c r="DB18" s="62">
        <v>290103.5</v>
      </c>
      <c r="DC18" s="62">
        <v>254754.8</v>
      </c>
      <c r="DD18" s="62">
        <v>279336.40000000002</v>
      </c>
      <c r="DE18" s="62">
        <v>309846.09999999998</v>
      </c>
      <c r="DF18" s="62">
        <v>318649.90000000002</v>
      </c>
      <c r="DG18" s="62">
        <v>342935.8</v>
      </c>
      <c r="DH18" s="62">
        <v>382098.2</v>
      </c>
      <c r="DI18" s="62">
        <v>400839.5</v>
      </c>
      <c r="DJ18" s="62">
        <v>422758.9</v>
      </c>
      <c r="DK18" s="62">
        <v>401227.9</v>
      </c>
      <c r="DL18" s="62">
        <v>396165.6</v>
      </c>
      <c r="DM18" s="62">
        <v>469582.7</v>
      </c>
      <c r="DN18" s="62">
        <v>467075.8</v>
      </c>
      <c r="DO18" s="62">
        <v>493245.1</v>
      </c>
      <c r="DP18" s="62">
        <v>480793.82400000002</v>
      </c>
      <c r="DQ18" s="62">
        <v>489923.1</v>
      </c>
      <c r="DR18" s="1030">
        <v>561827.1</v>
      </c>
      <c r="DS18" s="1030">
        <v>634300.30000000005</v>
      </c>
      <c r="DT18" s="1030">
        <v>705130.93</v>
      </c>
      <c r="DU18" s="1030">
        <v>701246.73899999994</v>
      </c>
      <c r="DV18" s="1030">
        <v>766980.19799999997</v>
      </c>
      <c r="DW18" s="1030">
        <v>742721.929</v>
      </c>
      <c r="DY18" s="125" t="s">
        <v>3030</v>
      </c>
      <c r="DZ18" s="650">
        <v>892933.67500000005</v>
      </c>
      <c r="EA18" s="650">
        <v>1034577.2120000001</v>
      </c>
      <c r="EB18" s="650">
        <v>1106046.4450000001</v>
      </c>
      <c r="EC18" s="650">
        <v>1141763.253</v>
      </c>
    </row>
    <row r="19" spans="2:133" ht="12.75" customHeight="1" x14ac:dyDescent="0.2">
      <c r="B19" s="216"/>
      <c r="C19" s="114" t="s">
        <v>1924</v>
      </c>
      <c r="D19" s="91">
        <v>62.1</v>
      </c>
      <c r="E19" s="91">
        <v>62.3</v>
      </c>
      <c r="F19" s="91">
        <v>88.3</v>
      </c>
      <c r="G19" s="91">
        <v>64.8</v>
      </c>
      <c r="H19" s="91">
        <v>85.3</v>
      </c>
      <c r="I19" s="91">
        <v>76.599999999999994</v>
      </c>
      <c r="J19" s="91">
        <v>92.7</v>
      </c>
      <c r="K19" s="91">
        <v>143.5</v>
      </c>
      <c r="L19" s="94">
        <v>220.4</v>
      </c>
      <c r="M19" s="94">
        <v>198.7</v>
      </c>
      <c r="N19" s="94">
        <v>183.4</v>
      </c>
      <c r="O19" s="94">
        <v>209.1</v>
      </c>
      <c r="P19" s="94">
        <v>189.6</v>
      </c>
      <c r="Q19" s="94">
        <v>219.2</v>
      </c>
      <c r="R19" s="94">
        <v>258.89999999999998</v>
      </c>
      <c r="S19" s="94">
        <v>251.4</v>
      </c>
      <c r="T19" s="94">
        <v>305.5</v>
      </c>
      <c r="U19" s="94">
        <v>334.1</v>
      </c>
      <c r="V19" s="94">
        <v>334.9</v>
      </c>
      <c r="W19" s="94">
        <v>356.9</v>
      </c>
      <c r="X19" s="94">
        <v>390.7</v>
      </c>
      <c r="Y19" s="94">
        <v>446</v>
      </c>
      <c r="Z19" s="94">
        <v>395.2</v>
      </c>
      <c r="AA19" s="94">
        <v>399.1</v>
      </c>
      <c r="AB19" s="94">
        <v>420.1</v>
      </c>
      <c r="AC19" s="94">
        <v>469.6</v>
      </c>
      <c r="AD19" s="94">
        <v>508.6</v>
      </c>
      <c r="AE19" s="94">
        <v>605.6</v>
      </c>
      <c r="AF19" s="94">
        <v>517.29999999999995</v>
      </c>
      <c r="AG19" s="94">
        <v>362.5</v>
      </c>
      <c r="AH19" s="94">
        <v>342.5</v>
      </c>
      <c r="AI19" s="94">
        <v>380.8</v>
      </c>
      <c r="AJ19" s="94">
        <v>414.2</v>
      </c>
      <c r="AK19" s="94">
        <v>673.3</v>
      </c>
      <c r="AL19" s="94">
        <v>476.2</v>
      </c>
      <c r="AM19" s="94">
        <v>491.5</v>
      </c>
      <c r="AN19" s="94">
        <v>572.1</v>
      </c>
      <c r="AO19" s="94">
        <v>548.9</v>
      </c>
      <c r="AP19" s="94">
        <v>623</v>
      </c>
      <c r="AQ19" s="94">
        <v>853.2</v>
      </c>
      <c r="AR19" s="94">
        <v>702.7</v>
      </c>
      <c r="AS19" s="94">
        <v>1247.3</v>
      </c>
      <c r="AT19" s="94">
        <v>1107.0999999999999</v>
      </c>
      <c r="AU19" s="94">
        <v>1136.9000000000001</v>
      </c>
      <c r="AV19" s="94"/>
      <c r="AW19" s="213" t="s">
        <v>21</v>
      </c>
      <c r="AX19" s="94">
        <v>57.3</v>
      </c>
      <c r="AY19" s="94">
        <v>41.7</v>
      </c>
      <c r="AZ19" s="94">
        <v>94.5</v>
      </c>
      <c r="BA19" s="94">
        <v>140.19999999999999</v>
      </c>
      <c r="BB19" s="94">
        <v>31.1</v>
      </c>
      <c r="BC19" s="94">
        <v>22.7</v>
      </c>
      <c r="BD19" s="94">
        <v>60.3</v>
      </c>
      <c r="BE19" s="94">
        <v>113.5</v>
      </c>
      <c r="BF19" s="94">
        <v>426.8</v>
      </c>
      <c r="BG19" s="94">
        <v>601.29999999999995</v>
      </c>
      <c r="BH19" s="94">
        <v>448</v>
      </c>
      <c r="BI19" s="94">
        <v>618.4</v>
      </c>
      <c r="BJ19" s="94">
        <v>168.8</v>
      </c>
      <c r="BK19" s="94">
        <v>656.1</v>
      </c>
      <c r="BL19" s="94">
        <v>203.7</v>
      </c>
      <c r="BM19" s="94">
        <v>724.2</v>
      </c>
      <c r="BN19" s="94">
        <v>567.1</v>
      </c>
      <c r="BO19" s="94">
        <v>876.1</v>
      </c>
      <c r="BP19" s="94">
        <v>692.4</v>
      </c>
      <c r="BQ19" s="94">
        <v>1040.8</v>
      </c>
      <c r="BR19" s="94">
        <v>714.5</v>
      </c>
      <c r="BS19" s="94">
        <v>551.1</v>
      </c>
      <c r="BT19" s="94">
        <v>308.39999999999998</v>
      </c>
      <c r="BU19" s="94">
        <v>414.2</v>
      </c>
      <c r="BV19" s="94">
        <v>498.5</v>
      </c>
      <c r="BW19" s="94">
        <v>659.2</v>
      </c>
      <c r="BX19" s="94">
        <v>1410.6</v>
      </c>
      <c r="BY19" s="94">
        <v>1586.2</v>
      </c>
      <c r="BZ19" s="94">
        <v>1068.5</v>
      </c>
      <c r="CA19" s="94">
        <v>811</v>
      </c>
      <c r="CB19" s="94">
        <v>1283.3</v>
      </c>
      <c r="CC19" s="94">
        <v>5103.5</v>
      </c>
      <c r="CD19" s="94">
        <v>4864.8999999999996</v>
      </c>
      <c r="CE19" s="94">
        <v>4282.6000000000004</v>
      </c>
      <c r="CF19" s="94">
        <v>219.8</v>
      </c>
      <c r="CG19" s="94">
        <v>370.2</v>
      </c>
      <c r="CH19" s="94">
        <v>472.3</v>
      </c>
      <c r="CI19" s="94">
        <v>1304.8</v>
      </c>
      <c r="CJ19" s="94">
        <v>686.8</v>
      </c>
      <c r="CL19" s="11" t="s">
        <v>22</v>
      </c>
      <c r="CM19" s="91">
        <v>1624.3</v>
      </c>
      <c r="CN19" s="91">
        <v>93.3</v>
      </c>
      <c r="CO19" s="91">
        <v>161.5</v>
      </c>
      <c r="CP19" s="91">
        <v>78.599999999999994</v>
      </c>
      <c r="CQ19" s="91"/>
      <c r="CR19" s="400" t="s">
        <v>631</v>
      </c>
      <c r="CS19" s="219">
        <v>66.400000000000006</v>
      </c>
      <c r="CT19" s="219">
        <v>172.9</v>
      </c>
      <c r="CU19" s="219">
        <v>139.69999999999999</v>
      </c>
      <c r="CV19" s="220">
        <v>148.19999999999999</v>
      </c>
      <c r="CW19" s="61">
        <v>9101.2000000000007</v>
      </c>
      <c r="CX19" s="61">
        <v>2803</v>
      </c>
      <c r="CY19" s="61">
        <v>1257.8</v>
      </c>
      <c r="CZ19" s="61">
        <v>911.6</v>
      </c>
      <c r="DA19" s="61">
        <v>833.6</v>
      </c>
      <c r="DB19" s="61">
        <v>1145.5</v>
      </c>
      <c r="DC19" s="61">
        <v>524</v>
      </c>
      <c r="DD19" s="61">
        <v>19.8</v>
      </c>
      <c r="DE19" s="61">
        <v>82.9</v>
      </c>
      <c r="DF19" s="61">
        <v>79.599999999999994</v>
      </c>
      <c r="DG19" s="61">
        <v>81.3</v>
      </c>
      <c r="DH19" s="61">
        <v>68.400000000000006</v>
      </c>
      <c r="DI19" s="61">
        <v>70.099999999999994</v>
      </c>
      <c r="DJ19" s="61">
        <v>320.60000000000002</v>
      </c>
      <c r="DK19" s="61">
        <v>298</v>
      </c>
      <c r="DL19" s="61">
        <v>325.8</v>
      </c>
      <c r="DM19" s="61">
        <v>300</v>
      </c>
      <c r="DN19" s="61">
        <v>395</v>
      </c>
      <c r="DO19" s="61">
        <v>321.2</v>
      </c>
      <c r="DP19" s="61">
        <v>359.99900000000002</v>
      </c>
      <c r="DQ19" s="61">
        <v>371.77</v>
      </c>
      <c r="DR19" s="91">
        <v>494.8</v>
      </c>
      <c r="DS19" s="91">
        <v>508.2</v>
      </c>
      <c r="DT19" s="91">
        <v>549.87800000000004</v>
      </c>
      <c r="DU19" s="91">
        <v>535.00699999999995</v>
      </c>
      <c r="DV19" s="91">
        <v>172.96899999999999</v>
      </c>
      <c r="DW19" s="91">
        <v>473.80099999999999</v>
      </c>
      <c r="DY19" s="991" t="s">
        <v>3127</v>
      </c>
      <c r="DZ19" s="651">
        <v>563.08500000000004</v>
      </c>
      <c r="EA19" s="651">
        <v>660.00900000000001</v>
      </c>
      <c r="EB19" s="651">
        <v>983.00300000000004</v>
      </c>
      <c r="EC19" s="651">
        <v>1171.3130000000001</v>
      </c>
    </row>
    <row r="20" spans="2:133" ht="12.75" customHeight="1" x14ac:dyDescent="0.2">
      <c r="B20" s="216"/>
      <c r="C20" s="114" t="s">
        <v>1925</v>
      </c>
      <c r="D20" s="91">
        <v>128.69999999999999</v>
      </c>
      <c r="E20" s="91">
        <v>98.3</v>
      </c>
      <c r="F20" s="91">
        <v>80.400000000000006</v>
      </c>
      <c r="G20" s="91">
        <v>99.3</v>
      </c>
      <c r="H20" s="91">
        <v>123.9</v>
      </c>
      <c r="I20" s="91">
        <v>221</v>
      </c>
      <c r="J20" s="91">
        <v>388.5</v>
      </c>
      <c r="K20" s="91">
        <v>372.6</v>
      </c>
      <c r="L20" s="94">
        <v>414.3</v>
      </c>
      <c r="M20" s="94">
        <v>476.7</v>
      </c>
      <c r="N20" s="94">
        <v>509.6</v>
      </c>
      <c r="O20" s="94">
        <v>466</v>
      </c>
      <c r="P20" s="94">
        <v>480.7</v>
      </c>
      <c r="Q20" s="94">
        <v>489.3</v>
      </c>
      <c r="R20" s="94">
        <v>600.29999999999995</v>
      </c>
      <c r="S20" s="94">
        <v>611.70000000000005</v>
      </c>
      <c r="T20" s="94">
        <v>717.2</v>
      </c>
      <c r="U20" s="94">
        <v>689.8</v>
      </c>
      <c r="V20" s="94">
        <v>610.5</v>
      </c>
      <c r="W20" s="94">
        <v>666.8</v>
      </c>
      <c r="X20" s="94">
        <v>679</v>
      </c>
      <c r="Y20" s="94">
        <v>742.2</v>
      </c>
      <c r="Z20" s="94">
        <v>789.6</v>
      </c>
      <c r="AA20" s="94">
        <v>736</v>
      </c>
      <c r="AB20" s="94">
        <v>658.5</v>
      </c>
      <c r="AC20" s="94">
        <v>642.79999999999995</v>
      </c>
      <c r="AD20" s="94">
        <v>656.9</v>
      </c>
      <c r="AE20" s="94">
        <v>630.70000000000005</v>
      </c>
      <c r="AF20" s="94">
        <v>868.9</v>
      </c>
      <c r="AG20" s="94">
        <v>301.39999999999998</v>
      </c>
      <c r="AH20" s="94">
        <v>289</v>
      </c>
      <c r="AI20" s="94">
        <v>355</v>
      </c>
      <c r="AJ20" s="94">
        <v>328.4</v>
      </c>
      <c r="AK20" s="94">
        <v>392.3</v>
      </c>
      <c r="AL20" s="94">
        <v>302.60000000000002</v>
      </c>
      <c r="AM20" s="94">
        <v>357.4</v>
      </c>
      <c r="AN20" s="94">
        <v>411.8</v>
      </c>
      <c r="AO20" s="94">
        <v>502.2</v>
      </c>
      <c r="AP20" s="94">
        <v>408.9</v>
      </c>
      <c r="AQ20" s="94">
        <v>413.5</v>
      </c>
      <c r="AR20" s="94">
        <v>324.39999999999998</v>
      </c>
      <c r="AS20" s="94" t="s">
        <v>436</v>
      </c>
      <c r="AT20" s="94" t="s">
        <v>436</v>
      </c>
      <c r="AU20" s="94" t="s">
        <v>436</v>
      </c>
      <c r="AV20" s="94"/>
      <c r="AW20" s="213" t="s">
        <v>23</v>
      </c>
      <c r="AX20" s="94">
        <v>185</v>
      </c>
      <c r="AY20" s="94">
        <v>111.1</v>
      </c>
      <c r="AZ20" s="94">
        <v>224.4</v>
      </c>
      <c r="BA20" s="94">
        <v>169.2</v>
      </c>
      <c r="BB20" s="94">
        <v>70.099999999999994</v>
      </c>
      <c r="BC20" s="94">
        <v>58.2</v>
      </c>
      <c r="BD20" s="94">
        <v>91.3</v>
      </c>
      <c r="BE20" s="94">
        <v>28.3</v>
      </c>
      <c r="BF20" s="94">
        <v>376.3</v>
      </c>
      <c r="BG20" s="94">
        <v>104</v>
      </c>
      <c r="BH20" s="94">
        <v>209.2</v>
      </c>
      <c r="BI20" s="94">
        <v>607</v>
      </c>
      <c r="BJ20" s="94">
        <v>257.3</v>
      </c>
      <c r="BK20" s="94">
        <v>644</v>
      </c>
      <c r="BL20" s="94">
        <v>127</v>
      </c>
      <c r="BM20" s="94">
        <v>709.6</v>
      </c>
      <c r="BN20" s="94">
        <v>506.3</v>
      </c>
      <c r="BO20" s="94">
        <v>899.7</v>
      </c>
      <c r="BP20" s="94">
        <v>537.6</v>
      </c>
      <c r="BQ20" s="94">
        <v>1065.3</v>
      </c>
      <c r="BR20" s="94">
        <v>678.6</v>
      </c>
      <c r="BS20" s="94">
        <v>265.5</v>
      </c>
      <c r="BT20" s="94">
        <v>643.4</v>
      </c>
      <c r="BU20" s="94">
        <v>451.1</v>
      </c>
      <c r="BV20" s="94">
        <v>777.1</v>
      </c>
      <c r="BW20" s="94">
        <v>981.3</v>
      </c>
      <c r="BX20" s="94">
        <v>1404</v>
      </c>
      <c r="BY20" s="94">
        <v>2721.3</v>
      </c>
      <c r="BZ20" s="94">
        <v>4821.8</v>
      </c>
      <c r="CA20" s="94">
        <v>4924.7</v>
      </c>
      <c r="CB20" s="94">
        <v>4621.3999999999996</v>
      </c>
      <c r="CC20" s="94">
        <v>2199.4</v>
      </c>
      <c r="CD20" s="94">
        <v>1967</v>
      </c>
      <c r="CE20" s="94">
        <v>1344.5</v>
      </c>
      <c r="CF20" s="94">
        <v>123.2</v>
      </c>
      <c r="CG20" s="94">
        <v>143.5</v>
      </c>
      <c r="CH20" s="94">
        <v>882.9</v>
      </c>
      <c r="CI20" s="94">
        <v>579.79999999999995</v>
      </c>
      <c r="CJ20" s="94">
        <v>949.5</v>
      </c>
      <c r="CL20" s="11" t="s">
        <v>24</v>
      </c>
      <c r="CM20" s="91">
        <v>14624.2</v>
      </c>
      <c r="CN20" s="91">
        <v>11585</v>
      </c>
      <c r="CO20" s="91">
        <v>15198.1</v>
      </c>
      <c r="CP20" s="91">
        <v>23230.799999999999</v>
      </c>
      <c r="CQ20" s="91"/>
      <c r="CR20" s="400" t="s">
        <v>637</v>
      </c>
      <c r="CS20" s="219">
        <v>23921.599999999999</v>
      </c>
      <c r="CT20" s="219">
        <v>23797.9</v>
      </c>
      <c r="CU20" s="219">
        <v>36971.300000000003</v>
      </c>
      <c r="CV20" s="220">
        <v>28798.5</v>
      </c>
      <c r="CW20" s="61">
        <v>32787.699999999997</v>
      </c>
      <c r="CX20" s="61">
        <v>36212.1</v>
      </c>
      <c r="CY20" s="61">
        <v>18019.900000000001</v>
      </c>
      <c r="CZ20" s="61">
        <v>18373.900000000001</v>
      </c>
      <c r="DA20" s="61">
        <v>24985.9</v>
      </c>
      <c r="DB20" s="61">
        <v>20555.2</v>
      </c>
      <c r="DC20" s="61">
        <v>19333.400000000001</v>
      </c>
      <c r="DD20" s="61">
        <v>28567.599999999999</v>
      </c>
      <c r="DE20" s="61">
        <v>36600.9</v>
      </c>
      <c r="DF20" s="61">
        <v>33844.9</v>
      </c>
      <c r="DG20" s="61">
        <v>32005.4</v>
      </c>
      <c r="DH20" s="61">
        <v>74410</v>
      </c>
      <c r="DI20" s="61">
        <v>72431.3</v>
      </c>
      <c r="DJ20" s="61">
        <v>87572.2</v>
      </c>
      <c r="DK20" s="61">
        <v>74258.8</v>
      </c>
      <c r="DL20" s="61">
        <v>64805.8</v>
      </c>
      <c r="DM20" s="61">
        <v>101918.6</v>
      </c>
      <c r="DN20" s="61">
        <v>70894.899999999994</v>
      </c>
      <c r="DO20" s="61">
        <v>97033.9</v>
      </c>
      <c r="DP20" s="61">
        <v>83753.870999999999</v>
      </c>
      <c r="DQ20" s="61">
        <v>82004.403000000006</v>
      </c>
      <c r="DR20" s="91">
        <v>85082.9</v>
      </c>
      <c r="DS20" s="91">
        <v>116736.3</v>
      </c>
      <c r="DT20" s="91">
        <v>95302.756999999998</v>
      </c>
      <c r="DU20" s="91">
        <v>81920.002999999997</v>
      </c>
      <c r="DV20" s="91">
        <v>130419.181</v>
      </c>
      <c r="DW20" s="91">
        <v>151359.87299999999</v>
      </c>
      <c r="DY20" s="991" t="s">
        <v>3128</v>
      </c>
      <c r="DZ20" s="651">
        <v>64735.186000000002</v>
      </c>
      <c r="EA20" s="651">
        <v>80109.915999999997</v>
      </c>
      <c r="EB20" s="651">
        <v>97817.043000000005</v>
      </c>
      <c r="EC20" s="651">
        <v>115837.391</v>
      </c>
    </row>
    <row r="21" spans="2:133" ht="12.75" customHeight="1" x14ac:dyDescent="0.2">
      <c r="B21" s="216"/>
      <c r="C21" s="114" t="s">
        <v>25</v>
      </c>
      <c r="D21" s="91">
        <v>105.9</v>
      </c>
      <c r="E21" s="91">
        <v>105.7</v>
      </c>
      <c r="F21" s="91">
        <v>136.9</v>
      </c>
      <c r="G21" s="91">
        <v>135.5</v>
      </c>
      <c r="H21" s="91">
        <v>150.69999999999999</v>
      </c>
      <c r="I21" s="91">
        <v>209.9</v>
      </c>
      <c r="J21" s="91">
        <v>291.2</v>
      </c>
      <c r="K21" s="91">
        <v>264.60000000000002</v>
      </c>
      <c r="L21" s="94">
        <v>362.2</v>
      </c>
      <c r="M21" s="94">
        <v>362.9</v>
      </c>
      <c r="N21" s="94">
        <v>386.2</v>
      </c>
      <c r="O21" s="94">
        <v>427</v>
      </c>
      <c r="P21" s="94">
        <v>466.8</v>
      </c>
      <c r="Q21" s="94">
        <v>498.3</v>
      </c>
      <c r="R21" s="94">
        <v>539</v>
      </c>
      <c r="S21" s="94">
        <v>610.70000000000005</v>
      </c>
      <c r="T21" s="94">
        <v>556.4</v>
      </c>
      <c r="U21" s="94">
        <v>556.4</v>
      </c>
      <c r="V21" s="94">
        <v>600.5</v>
      </c>
      <c r="W21" s="94">
        <v>529.5</v>
      </c>
      <c r="X21" s="94">
        <v>406.8</v>
      </c>
      <c r="Y21" s="94">
        <v>385.2</v>
      </c>
      <c r="Z21" s="94">
        <v>423.5</v>
      </c>
      <c r="AA21" s="94">
        <v>386.5</v>
      </c>
      <c r="AB21" s="94">
        <v>379.2</v>
      </c>
      <c r="AC21" s="94">
        <v>414.9</v>
      </c>
      <c r="AD21" s="94">
        <v>475.3</v>
      </c>
      <c r="AE21" s="94">
        <v>440</v>
      </c>
      <c r="AF21" s="94">
        <v>422.7</v>
      </c>
      <c r="AG21" s="94">
        <v>332.6</v>
      </c>
      <c r="AH21" s="94">
        <v>394.4</v>
      </c>
      <c r="AI21" s="94">
        <v>568</v>
      </c>
      <c r="AJ21" s="94">
        <v>607.6</v>
      </c>
      <c r="AK21" s="94">
        <v>758.9</v>
      </c>
      <c r="AL21" s="94">
        <v>813.1</v>
      </c>
      <c r="AM21" s="94">
        <v>868.2</v>
      </c>
      <c r="AN21" s="94">
        <v>1170.3</v>
      </c>
      <c r="AO21" s="94">
        <v>1064</v>
      </c>
      <c r="AP21" s="94">
        <v>1255.9000000000001</v>
      </c>
      <c r="AQ21" s="94">
        <v>1480.1</v>
      </c>
      <c r="AR21" s="94">
        <v>1697</v>
      </c>
      <c r="AS21" s="94">
        <v>1446.5</v>
      </c>
      <c r="AT21" s="94">
        <v>1383.9</v>
      </c>
      <c r="AU21" s="94">
        <v>1489.7</v>
      </c>
      <c r="AV21" s="94"/>
      <c r="AW21" s="213" t="s">
        <v>26</v>
      </c>
      <c r="AX21" s="94">
        <v>1126.9000000000001</v>
      </c>
      <c r="AY21" s="94">
        <v>1075.2</v>
      </c>
      <c r="AZ21" s="94">
        <v>919.5</v>
      </c>
      <c r="BA21" s="94">
        <v>1003.1</v>
      </c>
      <c r="BB21" s="94">
        <v>747.8</v>
      </c>
      <c r="BC21" s="94">
        <v>615.79999999999995</v>
      </c>
      <c r="BD21" s="94">
        <v>836.6</v>
      </c>
      <c r="BE21" s="94">
        <v>1597</v>
      </c>
      <c r="BF21" s="94">
        <v>3245.1</v>
      </c>
      <c r="BG21" s="94">
        <v>4006</v>
      </c>
      <c r="BH21" s="94">
        <v>3224.7</v>
      </c>
      <c r="BI21" s="94">
        <v>4913.5</v>
      </c>
      <c r="BJ21" s="94">
        <v>4404.8</v>
      </c>
      <c r="BK21" s="94">
        <v>5213</v>
      </c>
      <c r="BL21" s="94">
        <v>3699.7</v>
      </c>
      <c r="BM21" s="94">
        <v>5754.5</v>
      </c>
      <c r="BN21" s="94">
        <v>3781</v>
      </c>
      <c r="BO21" s="94">
        <v>7228.8</v>
      </c>
      <c r="BP21" s="94">
        <v>4933.8999999999996</v>
      </c>
      <c r="BQ21" s="94">
        <v>8610.2000000000007</v>
      </c>
      <c r="BR21" s="94">
        <v>5228.8999999999996</v>
      </c>
      <c r="BS21" s="94">
        <v>5217.3</v>
      </c>
      <c r="BT21" s="94">
        <v>6462.5</v>
      </c>
      <c r="BU21" s="94">
        <v>5043.6000000000004</v>
      </c>
      <c r="BV21" s="94">
        <v>5066.8</v>
      </c>
      <c r="BW21" s="94">
        <v>6038.1</v>
      </c>
      <c r="BX21" s="94">
        <v>6646.7</v>
      </c>
      <c r="BY21" s="94">
        <v>7769.6</v>
      </c>
      <c r="BZ21" s="94">
        <v>7214.2</v>
      </c>
      <c r="CA21" s="94">
        <v>5882.6</v>
      </c>
      <c r="CB21" s="94">
        <v>6893.8</v>
      </c>
      <c r="CC21" s="94">
        <v>9179.6</v>
      </c>
      <c r="CD21" s="94">
        <v>10803.2</v>
      </c>
      <c r="CE21" s="94">
        <v>12628.7</v>
      </c>
      <c r="CF21" s="94">
        <v>15997.4</v>
      </c>
      <c r="CG21" s="94">
        <v>21076.3</v>
      </c>
      <c r="CH21" s="94">
        <v>19793.400000000001</v>
      </c>
      <c r="CI21" s="94">
        <v>19376.7</v>
      </c>
      <c r="CJ21" s="94">
        <v>22513.4</v>
      </c>
      <c r="CL21" s="11" t="s">
        <v>27</v>
      </c>
      <c r="CM21" s="91">
        <v>14980.4</v>
      </c>
      <c r="CN21" s="91">
        <v>18513.7</v>
      </c>
      <c r="CO21" s="91">
        <v>18072.8</v>
      </c>
      <c r="CP21" s="91">
        <v>23144.799999999999</v>
      </c>
      <c r="CQ21" s="91"/>
      <c r="CR21" s="400" t="s">
        <v>558</v>
      </c>
      <c r="CS21" s="219">
        <v>17857.2</v>
      </c>
      <c r="CT21" s="219">
        <v>30464.9</v>
      </c>
      <c r="CU21" s="219">
        <v>42461.9</v>
      </c>
      <c r="CV21" s="220">
        <v>51830.6</v>
      </c>
      <c r="CW21" s="61">
        <v>48927.6</v>
      </c>
      <c r="CX21" s="61">
        <v>70771.7</v>
      </c>
      <c r="CY21" s="61">
        <v>55632.5</v>
      </c>
      <c r="CZ21" s="61">
        <v>76952.3</v>
      </c>
      <c r="DA21" s="61">
        <v>69389.2</v>
      </c>
      <c r="DB21" s="61">
        <v>70322.5</v>
      </c>
      <c r="DC21" s="61">
        <v>55177.7</v>
      </c>
      <c r="DD21" s="61">
        <v>54358.9</v>
      </c>
      <c r="DE21" s="61">
        <v>59996.4</v>
      </c>
      <c r="DF21" s="61">
        <v>60224.7</v>
      </c>
      <c r="DG21" s="61">
        <v>73936.2</v>
      </c>
      <c r="DH21" s="61">
        <v>70079.3</v>
      </c>
      <c r="DI21" s="61">
        <v>91846.9</v>
      </c>
      <c r="DJ21" s="61">
        <v>96515.5</v>
      </c>
      <c r="DK21" s="61">
        <v>101161.9</v>
      </c>
      <c r="DL21" s="61">
        <v>99161.8</v>
      </c>
      <c r="DM21" s="61">
        <v>115801</v>
      </c>
      <c r="DN21" s="61">
        <v>117532.7</v>
      </c>
      <c r="DO21" s="61">
        <v>110123.1</v>
      </c>
      <c r="DP21" s="61">
        <v>117012.393</v>
      </c>
      <c r="DQ21" s="61">
        <v>126644.632</v>
      </c>
      <c r="DR21" s="91">
        <v>139875.4</v>
      </c>
      <c r="DS21" s="91">
        <v>145948.1</v>
      </c>
      <c r="DT21" s="91">
        <v>184254.592</v>
      </c>
      <c r="DU21" s="91">
        <v>180828.06700000001</v>
      </c>
      <c r="DV21" s="91">
        <v>193069.367</v>
      </c>
      <c r="DW21" s="91">
        <v>145153.57999999999</v>
      </c>
      <c r="DY21" s="991" t="s">
        <v>3129</v>
      </c>
      <c r="DZ21" s="651">
        <v>319731.39899999998</v>
      </c>
      <c r="EA21" s="651">
        <v>395283.076</v>
      </c>
      <c r="EB21" s="651">
        <v>351386.47100000002</v>
      </c>
      <c r="EC21" s="651">
        <v>368651.67700000003</v>
      </c>
    </row>
    <row r="22" spans="2:133" ht="12.75" customHeight="1" x14ac:dyDescent="0.2">
      <c r="B22" s="216"/>
      <c r="C22" s="114"/>
      <c r="D22" s="91"/>
      <c r="E22" s="91"/>
      <c r="F22" s="91"/>
      <c r="G22" s="91"/>
      <c r="H22" s="91"/>
      <c r="I22" s="91"/>
      <c r="J22" s="91"/>
      <c r="K22" s="91"/>
      <c r="L22" s="94"/>
      <c r="M22" s="94"/>
      <c r="N22" s="94"/>
      <c r="O22" s="94"/>
      <c r="P22" s="94"/>
      <c r="Q22" s="94"/>
      <c r="R22" s="94"/>
      <c r="S22" s="94"/>
      <c r="T22" s="94"/>
      <c r="U22" s="94"/>
      <c r="V22" s="94"/>
      <c r="W22" s="94"/>
      <c r="X22" s="94"/>
      <c r="Y22" s="94"/>
      <c r="Z22" s="94"/>
      <c r="AA22" s="94"/>
      <c r="AB22" s="94"/>
      <c r="AC22" s="94"/>
      <c r="AD22" s="94"/>
      <c r="AE22" s="94"/>
      <c r="AF22" s="94"/>
      <c r="AG22" s="94"/>
      <c r="AH22" s="94"/>
      <c r="AI22" s="94"/>
      <c r="AJ22" s="94"/>
      <c r="AK22" s="94"/>
      <c r="AL22" s="94"/>
      <c r="AM22" s="94"/>
      <c r="AN22" s="94"/>
      <c r="AO22" s="94"/>
      <c r="AP22" s="94"/>
      <c r="AQ22" s="94"/>
      <c r="AR22" s="94"/>
      <c r="AS22" s="94"/>
      <c r="AT22" s="94"/>
      <c r="AU22" s="94"/>
      <c r="AV22" s="94"/>
      <c r="AW22" s="213" t="s">
        <v>28</v>
      </c>
      <c r="AX22" s="94">
        <v>52.3</v>
      </c>
      <c r="AY22" s="94">
        <v>68</v>
      </c>
      <c r="AZ22" s="94">
        <v>115.4</v>
      </c>
      <c r="BA22" s="94">
        <v>95.7</v>
      </c>
      <c r="BB22" s="94">
        <v>159.1</v>
      </c>
      <c r="BC22" s="94">
        <v>43.5</v>
      </c>
      <c r="BD22" s="94">
        <v>63.6</v>
      </c>
      <c r="BE22" s="94">
        <v>180.8</v>
      </c>
      <c r="BF22" s="94">
        <v>705.6</v>
      </c>
      <c r="BG22" s="94">
        <v>407.4</v>
      </c>
      <c r="BH22" s="94">
        <v>442.2</v>
      </c>
      <c r="BI22" s="94">
        <v>770.8</v>
      </c>
      <c r="BJ22" s="94">
        <v>262.5</v>
      </c>
      <c r="BK22" s="94">
        <v>817.8</v>
      </c>
      <c r="BL22" s="94">
        <v>144</v>
      </c>
      <c r="BM22" s="94">
        <v>909.2</v>
      </c>
      <c r="BN22" s="94">
        <v>891.3</v>
      </c>
      <c r="BO22" s="94">
        <v>1196.2</v>
      </c>
      <c r="BP22" s="94">
        <v>1146.0999999999999</v>
      </c>
      <c r="BQ22" s="94">
        <v>1460.4</v>
      </c>
      <c r="BR22" s="94">
        <v>1298.4000000000001</v>
      </c>
      <c r="BS22" s="94">
        <v>165.3</v>
      </c>
      <c r="BT22" s="94">
        <v>161.5</v>
      </c>
      <c r="BU22" s="94">
        <v>112</v>
      </c>
      <c r="BV22" s="94">
        <v>451.4</v>
      </c>
      <c r="BW22" s="94">
        <v>455.5</v>
      </c>
      <c r="BX22" s="94">
        <v>370.1</v>
      </c>
      <c r="BY22" s="94">
        <v>555.1</v>
      </c>
      <c r="BZ22" s="94">
        <v>501</v>
      </c>
      <c r="CA22" s="94">
        <v>589.1</v>
      </c>
      <c r="CB22" s="94">
        <v>366.7</v>
      </c>
      <c r="CC22" s="94">
        <v>302.10000000000002</v>
      </c>
      <c r="CD22" s="94">
        <v>317.10000000000002</v>
      </c>
      <c r="CE22" s="94">
        <v>626.1</v>
      </c>
      <c r="CF22" s="94">
        <v>1203.2</v>
      </c>
      <c r="CG22" s="94">
        <v>1044.4000000000001</v>
      </c>
      <c r="CH22" s="94">
        <v>117.7</v>
      </c>
      <c r="CI22" s="94">
        <v>317.3</v>
      </c>
      <c r="CJ22" s="94">
        <v>332.3</v>
      </c>
      <c r="CL22" s="11" t="s">
        <v>29</v>
      </c>
      <c r="CM22" s="91">
        <v>6.4</v>
      </c>
      <c r="CN22" s="91">
        <v>15.2</v>
      </c>
      <c r="CO22" s="91">
        <v>1.3</v>
      </c>
      <c r="CP22" s="91">
        <v>23.2</v>
      </c>
      <c r="CQ22" s="91"/>
      <c r="CR22" s="400" t="s">
        <v>559</v>
      </c>
      <c r="CS22" s="219">
        <v>7.9</v>
      </c>
      <c r="CT22" s="219">
        <v>8.6999999999999993</v>
      </c>
      <c r="CU22" s="219">
        <v>5</v>
      </c>
      <c r="CV22" s="220">
        <v>33.4</v>
      </c>
      <c r="CW22" s="61">
        <v>119.9</v>
      </c>
      <c r="CX22" s="61">
        <v>38.700000000000003</v>
      </c>
      <c r="CY22" s="61">
        <v>65.099999999999994</v>
      </c>
      <c r="CZ22" s="61">
        <v>988.1</v>
      </c>
      <c r="DA22" s="61">
        <v>513.6</v>
      </c>
      <c r="DB22" s="61">
        <v>230.7</v>
      </c>
      <c r="DC22" s="61">
        <v>129.1</v>
      </c>
      <c r="DD22" s="61">
        <v>182.3</v>
      </c>
      <c r="DE22" s="61">
        <v>39.6</v>
      </c>
      <c r="DF22" s="61">
        <v>105.3</v>
      </c>
      <c r="DG22" s="61">
        <v>64.400000000000006</v>
      </c>
      <c r="DH22" s="61">
        <v>272.7</v>
      </c>
      <c r="DI22" s="61">
        <v>43.9</v>
      </c>
      <c r="DJ22" s="61">
        <v>196.7</v>
      </c>
      <c r="DK22" s="61">
        <v>145.30000000000001</v>
      </c>
      <c r="DL22" s="61">
        <v>56.2</v>
      </c>
      <c r="DM22" s="61">
        <v>109.4</v>
      </c>
      <c r="DN22" s="61">
        <v>152.30000000000001</v>
      </c>
      <c r="DO22" s="61">
        <v>225.7</v>
      </c>
      <c r="DP22" s="61">
        <v>245.45599999999999</v>
      </c>
      <c r="DQ22" s="61">
        <v>196.327</v>
      </c>
      <c r="DR22" s="91">
        <v>345.9</v>
      </c>
      <c r="DS22" s="91">
        <v>347.6</v>
      </c>
      <c r="DT22" s="91">
        <v>297.55599999999998</v>
      </c>
      <c r="DU22" s="91">
        <v>397.71800000000002</v>
      </c>
      <c r="DV22" s="91">
        <v>521.53700000000003</v>
      </c>
      <c r="DW22" s="91">
        <v>599.96799999999996</v>
      </c>
      <c r="DY22" s="991" t="s">
        <v>3130</v>
      </c>
      <c r="DZ22" s="651">
        <v>159012.79699999999</v>
      </c>
      <c r="EA22" s="651">
        <v>193044.01500000001</v>
      </c>
      <c r="EB22" s="651">
        <v>205642.22099999999</v>
      </c>
      <c r="EC22" s="651">
        <v>194174.19200000001</v>
      </c>
    </row>
    <row r="23" spans="2:133" ht="12.75" customHeight="1" x14ac:dyDescent="0.2">
      <c r="B23" s="9"/>
      <c r="C23" s="221" t="s">
        <v>30</v>
      </c>
      <c r="D23" s="92">
        <v>1060</v>
      </c>
      <c r="E23" s="92">
        <v>999</v>
      </c>
      <c r="F23" s="92">
        <v>1149.3</v>
      </c>
      <c r="G23" s="92">
        <v>1118</v>
      </c>
      <c r="H23" s="92">
        <v>1157.5999999999999</v>
      </c>
      <c r="I23" s="92">
        <v>1248.0999999999999</v>
      </c>
      <c r="J23" s="92">
        <v>1477.4</v>
      </c>
      <c r="K23" s="92">
        <v>1636.8</v>
      </c>
      <c r="L23" s="93">
        <v>1697.4</v>
      </c>
      <c r="M23" s="93">
        <v>2065.1</v>
      </c>
      <c r="N23" s="93">
        <v>2044.6</v>
      </c>
      <c r="O23" s="93">
        <v>2127.1999999999998</v>
      </c>
      <c r="P23" s="93">
        <v>2251.3000000000002</v>
      </c>
      <c r="Q23" s="93">
        <v>2553.8000000000002</v>
      </c>
      <c r="R23" s="93">
        <v>2520.4</v>
      </c>
      <c r="S23" s="93">
        <v>2418.6999999999998</v>
      </c>
      <c r="T23" s="93">
        <v>2475.8000000000002</v>
      </c>
      <c r="U23" s="93">
        <v>2627.7</v>
      </c>
      <c r="V23" s="93">
        <v>2634.3</v>
      </c>
      <c r="W23" s="93">
        <v>3091.3</v>
      </c>
      <c r="X23" s="93">
        <v>3052.2</v>
      </c>
      <c r="Y23" s="93">
        <v>3261.3</v>
      </c>
      <c r="Z23" s="93">
        <v>3159.7</v>
      </c>
      <c r="AA23" s="93">
        <v>3428.7</v>
      </c>
      <c r="AB23" s="93">
        <v>3734</v>
      </c>
      <c r="AC23" s="93">
        <v>4693.8</v>
      </c>
      <c r="AD23" s="93">
        <v>4956.8999999999996</v>
      </c>
      <c r="AE23" s="93">
        <v>5533.3</v>
      </c>
      <c r="AF23" s="93">
        <v>5559.3</v>
      </c>
      <c r="AG23" s="93">
        <v>5761.7</v>
      </c>
      <c r="AH23" s="93">
        <v>6072.1</v>
      </c>
      <c r="AI23" s="93">
        <v>6592.6</v>
      </c>
      <c r="AJ23" s="93">
        <v>7229.4</v>
      </c>
      <c r="AK23" s="93">
        <v>8295.9</v>
      </c>
      <c r="AL23" s="93">
        <v>8313.6</v>
      </c>
      <c r="AM23" s="93">
        <v>8285.4</v>
      </c>
      <c r="AN23" s="93">
        <v>8344.2000000000007</v>
      </c>
      <c r="AO23" s="93">
        <v>10193</v>
      </c>
      <c r="AP23" s="93">
        <v>11736.3</v>
      </c>
      <c r="AQ23" s="93">
        <v>12299.7</v>
      </c>
      <c r="AR23" s="93">
        <v>13140.9</v>
      </c>
      <c r="AS23" s="93">
        <v>15627.9</v>
      </c>
      <c r="AT23" s="93">
        <v>15785.2</v>
      </c>
      <c r="AU23" s="93">
        <v>14971.5</v>
      </c>
      <c r="AV23" s="93"/>
      <c r="AW23" s="213" t="s">
        <v>31</v>
      </c>
      <c r="AX23" s="94">
        <v>21.7</v>
      </c>
      <c r="AY23" s="94">
        <v>38.299999999999997</v>
      </c>
      <c r="AZ23" s="94">
        <v>28.8</v>
      </c>
      <c r="BA23" s="94">
        <v>27.8</v>
      </c>
      <c r="BB23" s="94">
        <v>17.5</v>
      </c>
      <c r="BC23" s="94">
        <v>7.6</v>
      </c>
      <c r="BD23" s="94">
        <v>8.4</v>
      </c>
      <c r="BE23" s="94">
        <v>12.5</v>
      </c>
      <c r="BF23" s="94">
        <v>15.5</v>
      </c>
      <c r="BG23" s="94">
        <v>757.7</v>
      </c>
      <c r="BH23" s="94">
        <v>58.9</v>
      </c>
      <c r="BI23" s="94">
        <v>413.4</v>
      </c>
      <c r="BJ23" s="94">
        <v>155.9</v>
      </c>
      <c r="BK23" s="94">
        <v>438.6</v>
      </c>
      <c r="BL23" s="94">
        <v>120.1</v>
      </c>
      <c r="BM23" s="94">
        <v>481.6</v>
      </c>
      <c r="BN23" s="94">
        <v>107.2</v>
      </c>
      <c r="BO23" s="94">
        <v>588.5</v>
      </c>
      <c r="BP23" s="94">
        <v>212.5</v>
      </c>
      <c r="BQ23" s="94">
        <v>687.5</v>
      </c>
      <c r="BR23" s="94">
        <v>157.1</v>
      </c>
      <c r="BS23" s="94">
        <v>149.4</v>
      </c>
      <c r="BT23" s="94">
        <v>211.8</v>
      </c>
      <c r="BU23" s="94">
        <v>136.9</v>
      </c>
      <c r="BV23" s="94">
        <v>180.1</v>
      </c>
      <c r="BW23" s="94">
        <v>184.4</v>
      </c>
      <c r="BX23" s="94">
        <v>105.4</v>
      </c>
      <c r="BY23" s="94">
        <v>197.7</v>
      </c>
      <c r="BZ23" s="94">
        <v>191.5</v>
      </c>
      <c r="CA23" s="94">
        <v>216.9</v>
      </c>
      <c r="CB23" s="94">
        <v>537.1</v>
      </c>
      <c r="CC23" s="94">
        <v>298.3</v>
      </c>
      <c r="CD23" s="94">
        <v>140.69999999999999</v>
      </c>
      <c r="CE23" s="94">
        <v>603.5</v>
      </c>
      <c r="CF23" s="94">
        <v>543.5</v>
      </c>
      <c r="CG23" s="94">
        <v>787.9</v>
      </c>
      <c r="CH23" s="94">
        <v>578.1</v>
      </c>
      <c r="CI23" s="94">
        <v>432</v>
      </c>
      <c r="CJ23" s="94">
        <v>341</v>
      </c>
      <c r="CL23" s="11" t="s">
        <v>32</v>
      </c>
      <c r="CM23" s="91">
        <v>16547.400000000001</v>
      </c>
      <c r="CN23" s="91">
        <v>17090.599999999999</v>
      </c>
      <c r="CO23" s="91">
        <v>19637.099999999999</v>
      </c>
      <c r="CP23" s="91">
        <v>23926.5</v>
      </c>
      <c r="CQ23" s="91"/>
      <c r="CR23" s="400" t="s">
        <v>638</v>
      </c>
      <c r="CS23" s="219">
        <v>23919.200000000001</v>
      </c>
      <c r="CT23" s="219">
        <v>38904.199999999997</v>
      </c>
      <c r="CU23" s="219">
        <v>50667.5</v>
      </c>
      <c r="CV23" s="220">
        <v>46910.9</v>
      </c>
      <c r="CW23" s="61">
        <v>83655.899999999994</v>
      </c>
      <c r="CX23" s="61">
        <v>44436.3</v>
      </c>
      <c r="CY23" s="61">
        <v>41337.199999999997</v>
      </c>
      <c r="CZ23" s="61">
        <v>63452.5</v>
      </c>
      <c r="DA23" s="61">
        <v>75691.5</v>
      </c>
      <c r="DB23" s="61">
        <v>61774.7</v>
      </c>
      <c r="DC23" s="61">
        <v>55451.9</v>
      </c>
      <c r="DD23" s="61">
        <v>60032.4</v>
      </c>
      <c r="DE23" s="61">
        <v>59268.800000000003</v>
      </c>
      <c r="DF23" s="61">
        <v>68878</v>
      </c>
      <c r="DG23" s="61">
        <v>68942.600000000006</v>
      </c>
      <c r="DH23" s="61">
        <v>65891.899999999994</v>
      </c>
      <c r="DI23" s="61">
        <v>55170.7</v>
      </c>
      <c r="DJ23" s="61">
        <v>74926.8</v>
      </c>
      <c r="DK23" s="61">
        <v>66300.5</v>
      </c>
      <c r="DL23" s="61">
        <v>64195</v>
      </c>
      <c r="DM23" s="61">
        <v>78223.899999999994</v>
      </c>
      <c r="DN23" s="61">
        <v>97012</v>
      </c>
      <c r="DO23" s="61">
        <v>108743.9</v>
      </c>
      <c r="DP23" s="61">
        <v>108403.213</v>
      </c>
      <c r="DQ23" s="61">
        <v>103146.122</v>
      </c>
      <c r="DR23" s="91">
        <v>138209.5</v>
      </c>
      <c r="DS23" s="91">
        <v>135456</v>
      </c>
      <c r="DT23" s="91">
        <v>171277.57699999999</v>
      </c>
      <c r="DU23" s="91">
        <v>168037.34099999999</v>
      </c>
      <c r="DV23" s="91">
        <v>201990.64499999999</v>
      </c>
      <c r="DW23" s="91">
        <v>215929.13099999999</v>
      </c>
      <c r="DY23" s="991" t="s">
        <v>3131</v>
      </c>
      <c r="DZ23" s="651">
        <v>156290.087</v>
      </c>
      <c r="EA23" s="651">
        <v>163511.48699999999</v>
      </c>
      <c r="EB23" s="651">
        <v>178853.41800000001</v>
      </c>
      <c r="EC23" s="651">
        <v>198400.89499999999</v>
      </c>
    </row>
    <row r="24" spans="2:133" ht="12.75" customHeight="1" x14ac:dyDescent="0.2">
      <c r="B24" s="216"/>
      <c r="C24" s="114" t="s">
        <v>33</v>
      </c>
      <c r="D24" s="91">
        <v>50.5</v>
      </c>
      <c r="E24" s="91">
        <v>47.5</v>
      </c>
      <c r="F24" s="91">
        <v>47.2</v>
      </c>
      <c r="G24" s="91">
        <v>55.2</v>
      </c>
      <c r="H24" s="91">
        <v>52.6</v>
      </c>
      <c r="I24" s="91">
        <v>75.900000000000006</v>
      </c>
      <c r="J24" s="91">
        <v>76.7</v>
      </c>
      <c r="K24" s="91">
        <v>114.6</v>
      </c>
      <c r="L24" s="94">
        <v>103</v>
      </c>
      <c r="M24" s="94">
        <v>127.2</v>
      </c>
      <c r="N24" s="94">
        <v>119</v>
      </c>
      <c r="O24" s="94">
        <v>133.30000000000001</v>
      </c>
      <c r="P24" s="94">
        <v>133.9</v>
      </c>
      <c r="Q24" s="94">
        <v>158.80000000000001</v>
      </c>
      <c r="R24" s="94">
        <v>172.6</v>
      </c>
      <c r="S24" s="94">
        <v>158.9</v>
      </c>
      <c r="T24" s="94">
        <v>158.6</v>
      </c>
      <c r="U24" s="94">
        <v>169.4</v>
      </c>
      <c r="V24" s="94">
        <v>172.6</v>
      </c>
      <c r="W24" s="94">
        <v>198.3</v>
      </c>
      <c r="X24" s="94">
        <v>190.3</v>
      </c>
      <c r="Y24" s="94">
        <v>210.4</v>
      </c>
      <c r="Z24" s="94">
        <v>213.2</v>
      </c>
      <c r="AA24" s="94">
        <v>256.3</v>
      </c>
      <c r="AB24" s="94">
        <v>278.60000000000002</v>
      </c>
      <c r="AC24" s="94">
        <v>354.9</v>
      </c>
      <c r="AD24" s="94">
        <v>402.8</v>
      </c>
      <c r="AE24" s="94">
        <v>454.5</v>
      </c>
      <c r="AF24" s="94">
        <v>438.7</v>
      </c>
      <c r="AG24" s="94">
        <v>454.2</v>
      </c>
      <c r="AH24" s="94">
        <v>455</v>
      </c>
      <c r="AI24" s="94">
        <v>505.8</v>
      </c>
      <c r="AJ24" s="94">
        <v>593.6</v>
      </c>
      <c r="AK24" s="94">
        <v>601.70000000000005</v>
      </c>
      <c r="AL24" s="94">
        <v>573.4</v>
      </c>
      <c r="AM24" s="94">
        <v>769.8</v>
      </c>
      <c r="AN24" s="94">
        <v>822</v>
      </c>
      <c r="AO24" s="94">
        <v>874.5</v>
      </c>
      <c r="AP24" s="94">
        <v>813.3</v>
      </c>
      <c r="AQ24" s="94">
        <v>918.6</v>
      </c>
      <c r="AR24" s="94">
        <v>815.1</v>
      </c>
      <c r="AS24" s="94">
        <v>960.2</v>
      </c>
      <c r="AT24" s="94">
        <v>852.8</v>
      </c>
      <c r="AU24" s="94">
        <v>831</v>
      </c>
      <c r="AV24" s="94"/>
      <c r="AW24" s="213" t="s">
        <v>34</v>
      </c>
      <c r="AX24" s="94">
        <v>83.2</v>
      </c>
      <c r="AY24" s="94">
        <v>93.5</v>
      </c>
      <c r="AZ24" s="94">
        <v>85.9</v>
      </c>
      <c r="BA24" s="94">
        <v>89.6</v>
      </c>
      <c r="BB24" s="94">
        <v>35.9</v>
      </c>
      <c r="BC24" s="94">
        <v>39</v>
      </c>
      <c r="BD24" s="94">
        <v>5.5</v>
      </c>
      <c r="BE24" s="94">
        <v>8.8000000000000007</v>
      </c>
      <c r="BF24" s="94">
        <v>61.6</v>
      </c>
      <c r="BG24" s="94">
        <v>162.69999999999999</v>
      </c>
      <c r="BH24" s="94">
        <v>57.9</v>
      </c>
      <c r="BI24" s="94">
        <v>415</v>
      </c>
      <c r="BJ24" s="94">
        <v>80</v>
      </c>
      <c r="BK24" s="94">
        <v>440.3</v>
      </c>
      <c r="BL24" s="94">
        <v>72.2</v>
      </c>
      <c r="BM24" s="94">
        <v>488</v>
      </c>
      <c r="BN24" s="94">
        <v>72.2</v>
      </c>
      <c r="BO24" s="94">
        <v>620.9</v>
      </c>
      <c r="BP24" s="94">
        <v>84.4</v>
      </c>
      <c r="BQ24" s="94">
        <v>749.5</v>
      </c>
      <c r="BR24" s="94">
        <v>95.2</v>
      </c>
      <c r="BS24" s="94">
        <v>31.8</v>
      </c>
      <c r="BT24" s="94">
        <v>213.1</v>
      </c>
      <c r="BU24" s="94">
        <v>403.3</v>
      </c>
      <c r="BV24" s="94">
        <v>270.60000000000002</v>
      </c>
      <c r="BW24" s="94">
        <v>273.10000000000002</v>
      </c>
      <c r="BX24" s="94">
        <v>418.3</v>
      </c>
      <c r="BY24" s="94">
        <v>481.6</v>
      </c>
      <c r="BZ24" s="94">
        <v>314.2</v>
      </c>
      <c r="CA24" s="94">
        <v>240.4</v>
      </c>
      <c r="CB24" s="94">
        <v>255.6</v>
      </c>
      <c r="CC24" s="94">
        <v>32.799999999999997</v>
      </c>
      <c r="CD24" s="94">
        <v>164.8</v>
      </c>
      <c r="CE24" s="94">
        <v>295.10000000000002</v>
      </c>
      <c r="CF24" s="94">
        <v>244.2</v>
      </c>
      <c r="CG24" s="94">
        <v>33.9</v>
      </c>
      <c r="CH24" s="94">
        <v>413.6</v>
      </c>
      <c r="CI24" s="94">
        <v>709.5</v>
      </c>
      <c r="CJ24" s="94">
        <v>165.8</v>
      </c>
      <c r="CL24" s="11" t="s">
        <v>35</v>
      </c>
      <c r="CM24" s="91">
        <v>4358.3</v>
      </c>
      <c r="CN24" s="91">
        <v>2458</v>
      </c>
      <c r="CO24" s="91">
        <v>3127.7</v>
      </c>
      <c r="CP24" s="91">
        <v>2355.5</v>
      </c>
      <c r="CQ24" s="91"/>
      <c r="CR24" s="400" t="s">
        <v>639</v>
      </c>
      <c r="CS24" s="219">
        <v>3045.7</v>
      </c>
      <c r="CT24" s="219">
        <v>6162.2</v>
      </c>
      <c r="CU24" s="219">
        <v>2670.6</v>
      </c>
      <c r="CV24" s="220">
        <v>9807.7999999999993</v>
      </c>
      <c r="CW24" s="61">
        <v>3465.1</v>
      </c>
      <c r="CX24" s="61">
        <v>4683.3999999999996</v>
      </c>
      <c r="CY24" s="61">
        <v>3059.1</v>
      </c>
      <c r="CZ24" s="61">
        <v>5890.8</v>
      </c>
      <c r="DA24" s="61">
        <v>6214.5</v>
      </c>
      <c r="DB24" s="61">
        <v>27339.5</v>
      </c>
      <c r="DC24" s="61">
        <v>8751.2000000000007</v>
      </c>
      <c r="DD24" s="61">
        <v>15415</v>
      </c>
      <c r="DE24" s="61">
        <v>19304.400000000001</v>
      </c>
      <c r="DF24" s="61">
        <v>19093.400000000001</v>
      </c>
      <c r="DG24" s="61">
        <v>18384.2</v>
      </c>
      <c r="DH24" s="61">
        <v>22139.3</v>
      </c>
      <c r="DI24" s="61">
        <v>27438.6</v>
      </c>
      <c r="DJ24" s="61">
        <v>18611.7</v>
      </c>
      <c r="DK24" s="61">
        <v>18902</v>
      </c>
      <c r="DL24" s="61">
        <v>23019.7</v>
      </c>
      <c r="DM24" s="61">
        <v>30138.400000000001</v>
      </c>
      <c r="DN24" s="61">
        <v>38596.199999999997</v>
      </c>
      <c r="DO24" s="61">
        <v>38681.699999999997</v>
      </c>
      <c r="DP24" s="61">
        <v>29925.724999999999</v>
      </c>
      <c r="DQ24" s="61">
        <v>24757.542000000001</v>
      </c>
      <c r="DR24" s="91">
        <v>18431.599999999999</v>
      </c>
      <c r="DS24" s="91">
        <v>20196.5</v>
      </c>
      <c r="DT24" s="91">
        <v>28134.406999999999</v>
      </c>
      <c r="DU24" s="91">
        <v>28426.048999999999</v>
      </c>
      <c r="DV24" s="91">
        <v>27508.37</v>
      </c>
      <c r="DW24" s="91">
        <v>24171.788</v>
      </c>
      <c r="DY24" s="991" t="s">
        <v>3132</v>
      </c>
      <c r="DZ24" s="651">
        <v>103430.197</v>
      </c>
      <c r="EA24" s="651">
        <v>127530.318</v>
      </c>
      <c r="EB24" s="651">
        <v>140206.09700000001</v>
      </c>
      <c r="EC24" s="651">
        <v>133024.405</v>
      </c>
    </row>
    <row r="25" spans="2:133" ht="12.75" customHeight="1" x14ac:dyDescent="0.2">
      <c r="B25" s="216"/>
      <c r="C25" s="114" t="s">
        <v>36</v>
      </c>
      <c r="D25" s="91">
        <v>9.1</v>
      </c>
      <c r="E25" s="91">
        <v>7.5</v>
      </c>
      <c r="F25" s="91">
        <v>8</v>
      </c>
      <c r="G25" s="91">
        <v>11.4</v>
      </c>
      <c r="H25" s="91">
        <v>23.9</v>
      </c>
      <c r="I25" s="91">
        <v>6</v>
      </c>
      <c r="J25" s="91">
        <v>5.6</v>
      </c>
      <c r="K25" s="91">
        <v>3.9</v>
      </c>
      <c r="L25" s="94">
        <v>4.9000000000000004</v>
      </c>
      <c r="M25" s="94">
        <v>7.6</v>
      </c>
      <c r="N25" s="94">
        <v>11.4</v>
      </c>
      <c r="O25" s="94">
        <v>12.6</v>
      </c>
      <c r="P25" s="94">
        <v>14</v>
      </c>
      <c r="Q25" s="94">
        <v>7.9</v>
      </c>
      <c r="R25" s="94">
        <v>8.9</v>
      </c>
      <c r="S25" s="94">
        <v>7.4</v>
      </c>
      <c r="T25" s="94">
        <v>7.8</v>
      </c>
      <c r="U25" s="94">
        <v>10.9</v>
      </c>
      <c r="V25" s="94">
        <v>10.6</v>
      </c>
      <c r="W25" s="94">
        <v>9.8000000000000007</v>
      </c>
      <c r="X25" s="94">
        <v>15.6</v>
      </c>
      <c r="Y25" s="94">
        <v>11.3</v>
      </c>
      <c r="Z25" s="94">
        <v>10.7</v>
      </c>
      <c r="AA25" s="94">
        <v>12.1</v>
      </c>
      <c r="AB25" s="94">
        <v>14.9</v>
      </c>
      <c r="AC25" s="94">
        <v>11.8</v>
      </c>
      <c r="AD25" s="94">
        <v>14.5</v>
      </c>
      <c r="AE25" s="94">
        <v>24</v>
      </c>
      <c r="AF25" s="94">
        <v>55.6</v>
      </c>
      <c r="AG25" s="94">
        <v>40.299999999999997</v>
      </c>
      <c r="AH25" s="94">
        <v>31.1</v>
      </c>
      <c r="AI25" s="94">
        <v>49.2</v>
      </c>
      <c r="AJ25" s="94">
        <v>21.6</v>
      </c>
      <c r="AK25" s="94">
        <v>25.5</v>
      </c>
      <c r="AL25" s="94">
        <v>46.1</v>
      </c>
      <c r="AM25" s="94">
        <v>32</v>
      </c>
      <c r="AN25" s="94">
        <v>23.8</v>
      </c>
      <c r="AO25" s="94">
        <v>38.700000000000003</v>
      </c>
      <c r="AP25" s="94">
        <v>88.2</v>
      </c>
      <c r="AQ25" s="94">
        <v>73.3</v>
      </c>
      <c r="AR25" s="94">
        <v>54.1</v>
      </c>
      <c r="AS25" s="94">
        <v>150.19999999999999</v>
      </c>
      <c r="AT25" s="94">
        <v>125.9</v>
      </c>
      <c r="AU25" s="94">
        <v>181.3</v>
      </c>
      <c r="AV25" s="94"/>
      <c r="AW25" s="213" t="s">
        <v>37</v>
      </c>
      <c r="AX25" s="94">
        <v>383.7</v>
      </c>
      <c r="AY25" s="94">
        <v>82.1</v>
      </c>
      <c r="AZ25" s="94">
        <v>117.3</v>
      </c>
      <c r="BA25" s="94">
        <v>161.6</v>
      </c>
      <c r="BB25" s="94">
        <v>54.2</v>
      </c>
      <c r="BC25" s="94">
        <v>132.4</v>
      </c>
      <c r="BD25" s="94">
        <v>71.5</v>
      </c>
      <c r="BE25" s="94">
        <v>67.7</v>
      </c>
      <c r="BF25" s="94">
        <v>350.9</v>
      </c>
      <c r="BG25" s="94">
        <v>527.5</v>
      </c>
      <c r="BH25" s="94">
        <v>581.29999999999995</v>
      </c>
      <c r="BI25" s="94">
        <v>479.8</v>
      </c>
      <c r="BJ25" s="94">
        <v>509.2</v>
      </c>
      <c r="BK25" s="94">
        <v>509</v>
      </c>
      <c r="BL25" s="94">
        <v>413.5</v>
      </c>
      <c r="BM25" s="94">
        <v>565.20000000000005</v>
      </c>
      <c r="BN25" s="94">
        <v>100.2</v>
      </c>
      <c r="BO25" s="94">
        <v>737.8</v>
      </c>
      <c r="BP25" s="94">
        <v>206.5</v>
      </c>
      <c r="BQ25" s="94">
        <v>896.9</v>
      </c>
      <c r="BR25" s="94">
        <v>133</v>
      </c>
      <c r="BS25" s="94">
        <v>746.6</v>
      </c>
      <c r="BT25" s="94">
        <v>1607.7</v>
      </c>
      <c r="BU25" s="94">
        <v>517.5</v>
      </c>
      <c r="BV25" s="94">
        <v>509.1</v>
      </c>
      <c r="BW25" s="94">
        <v>512</v>
      </c>
      <c r="BX25" s="94">
        <v>526</v>
      </c>
      <c r="BY25" s="94">
        <v>721.8</v>
      </c>
      <c r="BZ25" s="94">
        <v>582.4</v>
      </c>
      <c r="CA25" s="94">
        <v>371.6</v>
      </c>
      <c r="CB25" s="94">
        <v>924.1</v>
      </c>
      <c r="CC25" s="94">
        <v>1573</v>
      </c>
      <c r="CD25" s="94">
        <v>1297.3</v>
      </c>
      <c r="CE25" s="94">
        <v>1870.8</v>
      </c>
      <c r="CF25" s="94">
        <v>1119.5</v>
      </c>
      <c r="CG25" s="94">
        <v>1163.5999999999999</v>
      </c>
      <c r="CH25" s="94">
        <v>1287.9000000000001</v>
      </c>
      <c r="CI25" s="94">
        <v>1932.8</v>
      </c>
      <c r="CJ25" s="94">
        <v>1275.2</v>
      </c>
      <c r="CL25" s="11" t="s">
        <v>38</v>
      </c>
      <c r="CM25" s="91">
        <v>24310.1</v>
      </c>
      <c r="CN25" s="91">
        <v>15557.2</v>
      </c>
      <c r="CO25" s="91">
        <v>18503.5</v>
      </c>
      <c r="CP25" s="91">
        <v>31791.7</v>
      </c>
      <c r="CQ25" s="91"/>
      <c r="CR25" s="400" t="s">
        <v>640</v>
      </c>
      <c r="CS25" s="219">
        <v>32561.200000000001</v>
      </c>
      <c r="CT25" s="219">
        <v>63921.599999999999</v>
      </c>
      <c r="CU25" s="219">
        <v>55297</v>
      </c>
      <c r="CV25" s="220">
        <v>42962.400000000001</v>
      </c>
      <c r="CW25" s="61">
        <v>54787.1</v>
      </c>
      <c r="CX25" s="61">
        <v>80003.899999999994</v>
      </c>
      <c r="CY25" s="61">
        <v>70185.8</v>
      </c>
      <c r="CZ25" s="61">
        <v>79120.3</v>
      </c>
      <c r="DA25" s="61">
        <v>101017.60000000001</v>
      </c>
      <c r="DB25" s="61">
        <v>85765.8</v>
      </c>
      <c r="DC25" s="61">
        <v>87004.7</v>
      </c>
      <c r="DD25" s="61">
        <v>92991.6</v>
      </c>
      <c r="DE25" s="61">
        <v>102838.7</v>
      </c>
      <c r="DF25" s="61">
        <v>100213.5</v>
      </c>
      <c r="DG25" s="61">
        <v>114560.1</v>
      </c>
      <c r="DH25" s="61">
        <v>110352.6</v>
      </c>
      <c r="DI25" s="61">
        <v>113489</v>
      </c>
      <c r="DJ25" s="61">
        <v>109859.3</v>
      </c>
      <c r="DK25" s="61">
        <v>100692.3</v>
      </c>
      <c r="DL25" s="61">
        <v>108262.7</v>
      </c>
      <c r="DM25" s="61">
        <v>100849.1</v>
      </c>
      <c r="DN25" s="61">
        <v>103364.5</v>
      </c>
      <c r="DO25" s="61">
        <v>102914.6</v>
      </c>
      <c r="DP25" s="61">
        <v>106746.79399999999</v>
      </c>
      <c r="DQ25" s="61">
        <v>115648.72199999999</v>
      </c>
      <c r="DR25" s="91">
        <v>130185.9</v>
      </c>
      <c r="DS25" s="91">
        <v>123937.7</v>
      </c>
      <c r="DT25" s="91">
        <v>133725.022</v>
      </c>
      <c r="DU25" s="91">
        <v>149120.022</v>
      </c>
      <c r="DV25" s="91">
        <v>130994.452</v>
      </c>
      <c r="DW25" s="91">
        <v>136443.87100000001</v>
      </c>
      <c r="DY25" s="991" t="s">
        <v>3133</v>
      </c>
      <c r="DZ25" s="651">
        <v>4752.0749999999998</v>
      </c>
      <c r="EA25" s="651">
        <v>5140.6390000000001</v>
      </c>
      <c r="EB25" s="651">
        <v>10840.474</v>
      </c>
      <c r="EC25" s="651">
        <v>18422.425999999999</v>
      </c>
    </row>
    <row r="26" spans="2:133" ht="12.75" customHeight="1" x14ac:dyDescent="0.2">
      <c r="B26" s="216"/>
      <c r="C26" s="114" t="s">
        <v>39</v>
      </c>
      <c r="D26" s="91">
        <v>245.3</v>
      </c>
      <c r="E26" s="91">
        <v>223.9</v>
      </c>
      <c r="F26" s="91">
        <v>244.9</v>
      </c>
      <c r="G26" s="91">
        <v>224</v>
      </c>
      <c r="H26" s="91">
        <v>272.60000000000002</v>
      </c>
      <c r="I26" s="91">
        <v>282</v>
      </c>
      <c r="J26" s="91">
        <v>350.4</v>
      </c>
      <c r="K26" s="91">
        <v>342.4</v>
      </c>
      <c r="L26" s="94">
        <v>356.9</v>
      </c>
      <c r="M26" s="94">
        <v>398.7</v>
      </c>
      <c r="N26" s="94">
        <v>332.9</v>
      </c>
      <c r="O26" s="94">
        <v>362.9</v>
      </c>
      <c r="P26" s="94">
        <v>389</v>
      </c>
      <c r="Q26" s="94">
        <v>404.3</v>
      </c>
      <c r="R26" s="94">
        <v>367.8</v>
      </c>
      <c r="S26" s="94">
        <v>377.4</v>
      </c>
      <c r="T26" s="94">
        <v>373.6</v>
      </c>
      <c r="U26" s="94">
        <v>446.3</v>
      </c>
      <c r="V26" s="94">
        <v>408.5</v>
      </c>
      <c r="W26" s="94">
        <v>554.20000000000005</v>
      </c>
      <c r="X26" s="94">
        <v>548.6</v>
      </c>
      <c r="Y26" s="94">
        <v>549.1</v>
      </c>
      <c r="Z26" s="94">
        <v>474</v>
      </c>
      <c r="AA26" s="94">
        <v>496.2</v>
      </c>
      <c r="AB26" s="94">
        <v>460.7</v>
      </c>
      <c r="AC26" s="94">
        <v>602.29999999999995</v>
      </c>
      <c r="AD26" s="94">
        <v>735.4</v>
      </c>
      <c r="AE26" s="94">
        <v>782.4</v>
      </c>
      <c r="AF26" s="94">
        <v>682.3</v>
      </c>
      <c r="AG26" s="94">
        <v>847.6</v>
      </c>
      <c r="AH26" s="94">
        <v>974.6</v>
      </c>
      <c r="AI26" s="94">
        <v>1046.4000000000001</v>
      </c>
      <c r="AJ26" s="94">
        <v>947</v>
      </c>
      <c r="AK26" s="94">
        <v>1003.9</v>
      </c>
      <c r="AL26" s="94">
        <v>1094.7</v>
      </c>
      <c r="AM26" s="94">
        <v>1193.9000000000001</v>
      </c>
      <c r="AN26" s="94">
        <v>1086.2</v>
      </c>
      <c r="AO26" s="94">
        <v>1495.5</v>
      </c>
      <c r="AP26" s="94">
        <v>1660.8</v>
      </c>
      <c r="AQ26" s="94">
        <v>1889.4</v>
      </c>
      <c r="AR26" s="94">
        <v>1712.4</v>
      </c>
      <c r="AS26" s="94">
        <v>2381</v>
      </c>
      <c r="AT26" s="94">
        <v>2539.6999999999998</v>
      </c>
      <c r="AU26" s="94">
        <v>2400.6</v>
      </c>
      <c r="AV26" s="94"/>
      <c r="AW26" s="213" t="s">
        <v>40</v>
      </c>
      <c r="AX26" s="94">
        <v>48.9</v>
      </c>
      <c r="AY26" s="94">
        <v>234.6</v>
      </c>
      <c r="AZ26" s="94">
        <v>178.8</v>
      </c>
      <c r="BA26" s="94">
        <v>122.4</v>
      </c>
      <c r="BB26" s="94">
        <v>131.30000000000001</v>
      </c>
      <c r="BC26" s="94">
        <v>67.900000000000006</v>
      </c>
      <c r="BD26" s="94">
        <v>118.8</v>
      </c>
      <c r="BE26" s="94">
        <v>597.4</v>
      </c>
      <c r="BF26" s="94">
        <v>813.8</v>
      </c>
      <c r="BG26" s="94">
        <v>726.4</v>
      </c>
      <c r="BH26" s="94">
        <v>204.2</v>
      </c>
      <c r="BI26" s="94">
        <v>543.9</v>
      </c>
      <c r="BJ26" s="94">
        <v>278.39999999999998</v>
      </c>
      <c r="BK26" s="94">
        <v>577.1</v>
      </c>
      <c r="BL26" s="94">
        <v>171.1</v>
      </c>
      <c r="BM26" s="94">
        <v>643.29999999999995</v>
      </c>
      <c r="BN26" s="94">
        <v>571.20000000000005</v>
      </c>
      <c r="BO26" s="94">
        <v>782.7</v>
      </c>
      <c r="BP26" s="94">
        <v>808.9</v>
      </c>
      <c r="BQ26" s="94">
        <v>960.7</v>
      </c>
      <c r="BR26" s="94">
        <v>821</v>
      </c>
      <c r="BS26" s="94">
        <v>1181.2</v>
      </c>
      <c r="BT26" s="94">
        <v>2235.3000000000002</v>
      </c>
      <c r="BU26" s="94">
        <v>1483.8</v>
      </c>
      <c r="BV26" s="94">
        <v>1523</v>
      </c>
      <c r="BW26" s="94">
        <v>1558.7</v>
      </c>
      <c r="BX26" s="94">
        <v>1763.5</v>
      </c>
      <c r="BY26" s="94">
        <v>2054.1999999999998</v>
      </c>
      <c r="BZ26" s="94">
        <v>1991.1</v>
      </c>
      <c r="CA26" s="94">
        <v>2116.6999999999998</v>
      </c>
      <c r="CB26" s="94">
        <v>2801.2</v>
      </c>
      <c r="CC26" s="94">
        <v>4432.7</v>
      </c>
      <c r="CD26" s="94">
        <v>4297.8</v>
      </c>
      <c r="CE26" s="94">
        <v>4987.3</v>
      </c>
      <c r="CF26" s="94">
        <v>6747.1</v>
      </c>
      <c r="CG26" s="94">
        <v>13783.4</v>
      </c>
      <c r="CH26" s="94">
        <v>13911.5</v>
      </c>
      <c r="CI26" s="94">
        <v>12899.8</v>
      </c>
      <c r="CJ26" s="94">
        <v>15850.8</v>
      </c>
      <c r="CL26" s="11" t="s">
        <v>41</v>
      </c>
      <c r="CM26" s="91">
        <v>2283.4</v>
      </c>
      <c r="CN26" s="91">
        <v>2950.9</v>
      </c>
      <c r="CO26" s="91">
        <v>3343.9</v>
      </c>
      <c r="CP26" s="91">
        <v>4666.8999999999996</v>
      </c>
      <c r="CQ26" s="91"/>
      <c r="CR26" s="400" t="s">
        <v>564</v>
      </c>
      <c r="CS26" s="219">
        <v>5365.7</v>
      </c>
      <c r="CT26" s="219">
        <v>6809.1</v>
      </c>
      <c r="CU26" s="219">
        <v>11269.9</v>
      </c>
      <c r="CV26" s="220">
        <v>11189.6</v>
      </c>
      <c r="CW26" s="61">
        <v>11623.6</v>
      </c>
      <c r="CX26" s="61">
        <v>13237.4</v>
      </c>
      <c r="CY26" s="61">
        <v>13660.5</v>
      </c>
      <c r="CZ26" s="61">
        <v>18118.099999999999</v>
      </c>
      <c r="DA26" s="61">
        <v>15586.6</v>
      </c>
      <c r="DB26" s="61">
        <v>22645.200000000001</v>
      </c>
      <c r="DC26" s="61">
        <v>22895.8</v>
      </c>
      <c r="DD26" s="61">
        <v>22448.799999999999</v>
      </c>
      <c r="DE26" s="61">
        <v>24062.7</v>
      </c>
      <c r="DF26" s="61">
        <v>24524.5</v>
      </c>
      <c r="DG26" s="61">
        <v>26999.200000000001</v>
      </c>
      <c r="DH26" s="61">
        <v>30733.7</v>
      </c>
      <c r="DI26" s="61">
        <v>29916.1</v>
      </c>
      <c r="DJ26" s="61">
        <v>26397.4</v>
      </c>
      <c r="DK26" s="61">
        <v>26732</v>
      </c>
      <c r="DL26" s="61">
        <v>24567.200000000001</v>
      </c>
      <c r="DM26" s="61">
        <v>25011.599999999999</v>
      </c>
      <c r="DN26" s="61">
        <v>26444.5</v>
      </c>
      <c r="DO26" s="61">
        <v>27068.400000000001</v>
      </c>
      <c r="DP26" s="61">
        <v>29880.842000000001</v>
      </c>
      <c r="DQ26" s="61">
        <v>30451.097000000002</v>
      </c>
      <c r="DR26" s="91">
        <v>37782.699999999997</v>
      </c>
      <c r="DS26" s="91">
        <v>38836.5</v>
      </c>
      <c r="DT26" s="91">
        <v>39482.711000000003</v>
      </c>
      <c r="DU26" s="91">
        <v>43578.57</v>
      </c>
      <c r="DV26" s="91">
        <v>57909.544000000002</v>
      </c>
      <c r="DW26" s="91">
        <v>45134.599000000002</v>
      </c>
      <c r="DY26" s="991" t="s">
        <v>3134</v>
      </c>
      <c r="DZ26" s="651">
        <v>32673.577000000001</v>
      </c>
      <c r="EA26" s="651">
        <v>21709.006000000001</v>
      </c>
      <c r="EB26" s="651">
        <v>47137.093000000001</v>
      </c>
      <c r="EC26" s="651">
        <v>39534.993999999999</v>
      </c>
    </row>
    <row r="27" spans="2:133" ht="12.75" customHeight="1" x14ac:dyDescent="0.2">
      <c r="B27" s="216"/>
      <c r="C27" s="222" t="s">
        <v>42</v>
      </c>
      <c r="D27" s="91">
        <v>14.4</v>
      </c>
      <c r="E27" s="91">
        <v>14.3</v>
      </c>
      <c r="F27" s="91">
        <v>20.3</v>
      </c>
      <c r="G27" s="91">
        <v>18.899999999999999</v>
      </c>
      <c r="H27" s="91">
        <v>19.899999999999999</v>
      </c>
      <c r="I27" s="91">
        <v>22.4</v>
      </c>
      <c r="J27" s="91">
        <v>19.2</v>
      </c>
      <c r="K27" s="91">
        <v>23.2</v>
      </c>
      <c r="L27" s="94">
        <v>26.9</v>
      </c>
      <c r="M27" s="94">
        <v>39.200000000000003</v>
      </c>
      <c r="N27" s="94">
        <v>44.3</v>
      </c>
      <c r="O27" s="94">
        <v>50.4</v>
      </c>
      <c r="P27" s="94">
        <v>50.9</v>
      </c>
      <c r="Q27" s="94">
        <v>45</v>
      </c>
      <c r="R27" s="94">
        <v>37.6</v>
      </c>
      <c r="S27" s="94">
        <v>41.6</v>
      </c>
      <c r="T27" s="94">
        <v>52.1</v>
      </c>
      <c r="U27" s="94">
        <v>54.2</v>
      </c>
      <c r="V27" s="94">
        <v>53.3</v>
      </c>
      <c r="W27" s="94">
        <v>68.3</v>
      </c>
      <c r="X27" s="94">
        <v>61</v>
      </c>
      <c r="Y27" s="94">
        <v>69.8</v>
      </c>
      <c r="Z27" s="94">
        <v>66.5</v>
      </c>
      <c r="AA27" s="94">
        <v>70.7</v>
      </c>
      <c r="AB27" s="94">
        <v>60.7</v>
      </c>
      <c r="AC27" s="94">
        <v>64.3</v>
      </c>
      <c r="AD27" s="94">
        <v>60.4</v>
      </c>
      <c r="AE27" s="94">
        <v>106.5</v>
      </c>
      <c r="AF27" s="94">
        <v>93</v>
      </c>
      <c r="AG27" s="94">
        <v>105.1</v>
      </c>
      <c r="AH27" s="94">
        <v>115.7</v>
      </c>
      <c r="AI27" s="94">
        <v>133.5</v>
      </c>
      <c r="AJ27" s="94">
        <v>150</v>
      </c>
      <c r="AK27" s="94">
        <v>152.5</v>
      </c>
      <c r="AL27" s="94">
        <v>200.7</v>
      </c>
      <c r="AM27" s="94">
        <v>197.1</v>
      </c>
      <c r="AN27" s="94">
        <v>150.9</v>
      </c>
      <c r="AO27" s="94">
        <v>232.9</v>
      </c>
      <c r="AP27" s="94">
        <v>215.2</v>
      </c>
      <c r="AQ27" s="94">
        <v>176.8</v>
      </c>
      <c r="AR27" s="94">
        <v>207</v>
      </c>
      <c r="AS27" s="94">
        <v>348.3</v>
      </c>
      <c r="AT27" s="94">
        <v>175.8</v>
      </c>
      <c r="AU27" s="94">
        <v>210.3</v>
      </c>
      <c r="AV27" s="94"/>
      <c r="AW27" s="213" t="s">
        <v>43</v>
      </c>
      <c r="AX27" s="94">
        <v>154.6</v>
      </c>
      <c r="AY27" s="94">
        <v>63.5</v>
      </c>
      <c r="AZ27" s="94">
        <v>70.7</v>
      </c>
      <c r="BA27" s="94">
        <v>130.4</v>
      </c>
      <c r="BB27" s="94">
        <v>45.3</v>
      </c>
      <c r="BC27" s="94">
        <v>11.9</v>
      </c>
      <c r="BD27" s="94">
        <v>58.3</v>
      </c>
      <c r="BE27" s="94">
        <v>118.1</v>
      </c>
      <c r="BF27" s="94">
        <v>184</v>
      </c>
      <c r="BG27" s="94">
        <v>620.4</v>
      </c>
      <c r="BH27" s="94">
        <v>647</v>
      </c>
      <c r="BI27" s="94">
        <v>756.2</v>
      </c>
      <c r="BJ27" s="94">
        <v>912.8</v>
      </c>
      <c r="BK27" s="94">
        <v>802.2</v>
      </c>
      <c r="BL27" s="94">
        <v>485.8</v>
      </c>
      <c r="BM27" s="94">
        <v>881</v>
      </c>
      <c r="BN27" s="94">
        <v>571.5</v>
      </c>
      <c r="BO27" s="94">
        <v>1096.9000000000001</v>
      </c>
      <c r="BP27" s="94">
        <v>982.7</v>
      </c>
      <c r="BQ27" s="94">
        <v>1283.3</v>
      </c>
      <c r="BR27" s="94">
        <v>704.4</v>
      </c>
      <c r="BS27" s="94">
        <v>373.3</v>
      </c>
      <c r="BT27" s="94">
        <v>455.8</v>
      </c>
      <c r="BU27" s="94">
        <v>313.3</v>
      </c>
      <c r="BV27" s="94">
        <v>305.8</v>
      </c>
      <c r="BW27" s="94">
        <v>585.29999999999995</v>
      </c>
      <c r="BX27" s="94">
        <v>473.5</v>
      </c>
      <c r="BY27" s="94">
        <v>506.8</v>
      </c>
      <c r="BZ27" s="94">
        <v>447.3</v>
      </c>
      <c r="CA27" s="94">
        <v>385.1</v>
      </c>
      <c r="CB27" s="94">
        <v>293.39999999999998</v>
      </c>
      <c r="CC27" s="94">
        <v>112.5</v>
      </c>
      <c r="CD27" s="94">
        <v>103.2</v>
      </c>
      <c r="CE27" s="94">
        <v>265</v>
      </c>
      <c r="CF27" s="94">
        <v>488.6</v>
      </c>
      <c r="CG27" s="94">
        <v>285.5</v>
      </c>
      <c r="CH27" s="94">
        <v>336.4</v>
      </c>
      <c r="CI27" s="94">
        <v>339</v>
      </c>
      <c r="CJ27" s="94">
        <v>284.89999999999998</v>
      </c>
      <c r="CL27" s="11" t="s">
        <v>44</v>
      </c>
      <c r="CM27" s="91" t="s">
        <v>431</v>
      </c>
      <c r="CN27" s="91">
        <v>42.2</v>
      </c>
      <c r="CO27" s="91">
        <v>161.5</v>
      </c>
      <c r="CP27" s="91">
        <v>51.5</v>
      </c>
      <c r="CQ27" s="91"/>
      <c r="CR27" s="400" t="s">
        <v>641</v>
      </c>
      <c r="CS27" s="219">
        <v>163.1</v>
      </c>
      <c r="CT27" s="219">
        <v>56.6</v>
      </c>
      <c r="CU27" s="219">
        <v>0</v>
      </c>
      <c r="CV27" s="220">
        <v>1.1000000000000001</v>
      </c>
      <c r="CW27" s="61">
        <v>314.8</v>
      </c>
      <c r="CX27" s="61">
        <v>0.5</v>
      </c>
      <c r="CY27" s="61">
        <v>0.4</v>
      </c>
      <c r="CZ27" s="61">
        <v>0.2</v>
      </c>
      <c r="DA27" s="61">
        <v>0.2</v>
      </c>
      <c r="DB27" s="61">
        <v>324.5</v>
      </c>
      <c r="DC27" s="61">
        <v>5487</v>
      </c>
      <c r="DD27" s="61">
        <v>5319.9</v>
      </c>
      <c r="DE27" s="61">
        <v>7651.8</v>
      </c>
      <c r="DF27" s="61">
        <v>11685.9</v>
      </c>
      <c r="DG27" s="61">
        <v>7962.4</v>
      </c>
      <c r="DH27" s="61">
        <v>8150.3</v>
      </c>
      <c r="DI27" s="61">
        <v>10433</v>
      </c>
      <c r="DJ27" s="61">
        <v>8358.7999999999993</v>
      </c>
      <c r="DK27" s="61">
        <v>12737.2</v>
      </c>
      <c r="DL27" s="61">
        <v>11771.4</v>
      </c>
      <c r="DM27" s="61">
        <v>17230.8</v>
      </c>
      <c r="DN27" s="61">
        <v>12683.7</v>
      </c>
      <c r="DO27" s="61">
        <v>8132.5</v>
      </c>
      <c r="DP27" s="61">
        <v>4465.5309999999999</v>
      </c>
      <c r="DQ27" s="61">
        <v>6702.4849999999997</v>
      </c>
      <c r="DR27" s="91">
        <v>11418.4</v>
      </c>
      <c r="DS27" s="91">
        <v>52333.4</v>
      </c>
      <c r="DT27" s="91">
        <v>52106.43</v>
      </c>
      <c r="DU27" s="91">
        <v>48403.962</v>
      </c>
      <c r="DV27" s="91">
        <v>24394.133000000002</v>
      </c>
      <c r="DW27" s="91">
        <v>23455.317999999999</v>
      </c>
      <c r="DY27" s="991" t="s">
        <v>3135</v>
      </c>
      <c r="DZ27" s="651">
        <v>51745.271999999997</v>
      </c>
      <c r="EA27" s="651">
        <v>47588.745999999999</v>
      </c>
      <c r="EB27" s="651">
        <v>73180.625</v>
      </c>
      <c r="EC27" s="651">
        <v>72545.960000000006</v>
      </c>
    </row>
    <row r="28" spans="2:133" ht="12.75" customHeight="1" x14ac:dyDescent="0.2">
      <c r="B28" s="216"/>
      <c r="C28" s="222" t="s">
        <v>45</v>
      </c>
      <c r="D28" s="91">
        <v>103</v>
      </c>
      <c r="E28" s="91">
        <v>106.7</v>
      </c>
      <c r="F28" s="91">
        <v>80.599999999999994</v>
      </c>
      <c r="G28" s="91">
        <v>110</v>
      </c>
      <c r="H28" s="91">
        <v>131.6</v>
      </c>
      <c r="I28" s="91">
        <v>120.3</v>
      </c>
      <c r="J28" s="91">
        <v>106</v>
      </c>
      <c r="K28" s="91">
        <v>125.3</v>
      </c>
      <c r="L28" s="94">
        <v>117.2</v>
      </c>
      <c r="M28" s="94">
        <v>149</v>
      </c>
      <c r="N28" s="94">
        <v>125.8</v>
      </c>
      <c r="O28" s="94">
        <v>155.4</v>
      </c>
      <c r="P28" s="94">
        <v>164.7</v>
      </c>
      <c r="Q28" s="94">
        <v>157.6</v>
      </c>
      <c r="R28" s="94">
        <v>155.69999999999999</v>
      </c>
      <c r="S28" s="94">
        <v>140.4</v>
      </c>
      <c r="T28" s="94">
        <v>119.2</v>
      </c>
      <c r="U28" s="94">
        <v>171.5</v>
      </c>
      <c r="V28" s="94">
        <v>136.5</v>
      </c>
      <c r="W28" s="94">
        <v>180.3</v>
      </c>
      <c r="X28" s="94">
        <v>186.2</v>
      </c>
      <c r="Y28" s="94">
        <v>200.2</v>
      </c>
      <c r="Z28" s="94">
        <v>163.19999999999999</v>
      </c>
      <c r="AA28" s="94">
        <v>171.7</v>
      </c>
      <c r="AB28" s="94">
        <v>160</v>
      </c>
      <c r="AC28" s="94">
        <v>251</v>
      </c>
      <c r="AD28" s="94">
        <v>249.2</v>
      </c>
      <c r="AE28" s="94">
        <v>296.7</v>
      </c>
      <c r="AF28" s="94">
        <v>258.7</v>
      </c>
      <c r="AG28" s="94">
        <v>294.60000000000002</v>
      </c>
      <c r="AH28" s="94">
        <v>220.6</v>
      </c>
      <c r="AI28" s="94">
        <v>265.39999999999998</v>
      </c>
      <c r="AJ28" s="94">
        <v>266.39999999999998</v>
      </c>
      <c r="AK28" s="94">
        <v>331</v>
      </c>
      <c r="AL28" s="94">
        <v>350</v>
      </c>
      <c r="AM28" s="94">
        <v>417.3</v>
      </c>
      <c r="AN28" s="94">
        <v>416.8</v>
      </c>
      <c r="AO28" s="94">
        <v>460.4</v>
      </c>
      <c r="AP28" s="94">
        <v>624.6</v>
      </c>
      <c r="AQ28" s="94">
        <v>666.1</v>
      </c>
      <c r="AR28" s="94">
        <v>605.4</v>
      </c>
      <c r="AS28" s="94">
        <v>652.20000000000005</v>
      </c>
      <c r="AT28" s="94">
        <v>736.5</v>
      </c>
      <c r="AU28" s="94">
        <v>782.4</v>
      </c>
      <c r="AV28" s="94"/>
      <c r="AW28" s="213" t="s">
        <v>46</v>
      </c>
      <c r="AX28" s="94">
        <v>83.3</v>
      </c>
      <c r="AY28" s="94">
        <v>214.1</v>
      </c>
      <c r="AZ28" s="94">
        <v>103.1</v>
      </c>
      <c r="BA28" s="94">
        <v>263.2</v>
      </c>
      <c r="BB28" s="94">
        <v>132.80000000000001</v>
      </c>
      <c r="BC28" s="94">
        <v>232.9</v>
      </c>
      <c r="BD28" s="94">
        <v>293.10000000000002</v>
      </c>
      <c r="BE28" s="94">
        <v>259.39999999999998</v>
      </c>
      <c r="BF28" s="94">
        <v>291.2</v>
      </c>
      <c r="BG28" s="94">
        <v>285.60000000000002</v>
      </c>
      <c r="BH28" s="94">
        <v>236.6</v>
      </c>
      <c r="BI28" s="94">
        <v>409.9</v>
      </c>
      <c r="BJ28" s="94">
        <v>529.4</v>
      </c>
      <c r="BK28" s="94">
        <v>434.8</v>
      </c>
      <c r="BL28" s="94">
        <v>438.4</v>
      </c>
      <c r="BM28" s="94">
        <v>482.6</v>
      </c>
      <c r="BN28" s="94">
        <v>448.9</v>
      </c>
      <c r="BO28" s="94">
        <v>619.29999999999995</v>
      </c>
      <c r="BP28" s="94">
        <v>339.6</v>
      </c>
      <c r="BQ28" s="94">
        <v>752</v>
      </c>
      <c r="BR28" s="94">
        <v>646.70000000000005</v>
      </c>
      <c r="BS28" s="94">
        <v>147</v>
      </c>
      <c r="BT28" s="94">
        <v>484.2</v>
      </c>
      <c r="BU28" s="94">
        <v>881.1</v>
      </c>
      <c r="BV28" s="94">
        <v>891.7</v>
      </c>
      <c r="BW28" s="94">
        <v>1152.2</v>
      </c>
      <c r="BX28" s="94">
        <v>1386.3</v>
      </c>
      <c r="BY28" s="94">
        <v>1167.5999999999999</v>
      </c>
      <c r="BZ28" s="94">
        <v>772.8</v>
      </c>
      <c r="CA28" s="94">
        <v>668.4</v>
      </c>
      <c r="CB28" s="94">
        <v>513.4</v>
      </c>
      <c r="CC28" s="94">
        <v>1044.3</v>
      </c>
      <c r="CD28" s="94">
        <v>1756.5</v>
      </c>
      <c r="CE28" s="94">
        <v>1707</v>
      </c>
      <c r="CF28" s="94">
        <v>1193.3</v>
      </c>
      <c r="CG28" s="94">
        <v>1737.5</v>
      </c>
      <c r="CH28" s="94">
        <v>2440.3000000000002</v>
      </c>
      <c r="CI28" s="94">
        <v>2048.1</v>
      </c>
      <c r="CJ28" s="94">
        <v>3608.8</v>
      </c>
      <c r="CL28" s="9" t="s">
        <v>47</v>
      </c>
      <c r="CM28" s="92">
        <v>8031.4</v>
      </c>
      <c r="CN28" s="92">
        <v>9739.5</v>
      </c>
      <c r="CO28" s="92">
        <v>9813.9</v>
      </c>
      <c r="CP28" s="92">
        <v>10874.5</v>
      </c>
      <c r="CQ28" s="92"/>
      <c r="CR28" s="125" t="s">
        <v>48</v>
      </c>
      <c r="CS28" s="218">
        <v>24855.5</v>
      </c>
      <c r="CT28" s="218">
        <v>27353.1</v>
      </c>
      <c r="CU28" s="218">
        <v>27510.7</v>
      </c>
      <c r="CV28" s="62">
        <v>23404.5</v>
      </c>
      <c r="CW28" s="62">
        <v>39889.300000000003</v>
      </c>
      <c r="CX28" s="62">
        <v>45595.3</v>
      </c>
      <c r="CY28" s="62">
        <v>50459.8</v>
      </c>
      <c r="CZ28" s="62">
        <v>62114.8</v>
      </c>
      <c r="DA28" s="62">
        <v>98903.1</v>
      </c>
      <c r="DB28" s="62">
        <v>111520.8</v>
      </c>
      <c r="DC28" s="62">
        <v>89666.3</v>
      </c>
      <c r="DD28" s="62">
        <v>92689.4</v>
      </c>
      <c r="DE28" s="62">
        <v>94285</v>
      </c>
      <c r="DF28" s="62">
        <v>98152.7</v>
      </c>
      <c r="DG28" s="62">
        <v>106348.9</v>
      </c>
      <c r="DH28" s="62">
        <v>97479.8</v>
      </c>
      <c r="DI28" s="62">
        <v>133178</v>
      </c>
      <c r="DJ28" s="62">
        <v>119782.8</v>
      </c>
      <c r="DK28" s="62">
        <v>150959.9</v>
      </c>
      <c r="DL28" s="62">
        <v>167101.9</v>
      </c>
      <c r="DM28" s="62">
        <v>186983.1</v>
      </c>
      <c r="DN28" s="62">
        <v>173316.1</v>
      </c>
      <c r="DO28" s="62">
        <v>163181.9</v>
      </c>
      <c r="DP28" s="62">
        <v>191283.247</v>
      </c>
      <c r="DQ28" s="62">
        <v>278431.19400000002</v>
      </c>
      <c r="DR28" s="1030">
        <v>281417</v>
      </c>
      <c r="DS28" s="1030">
        <v>352725.1</v>
      </c>
      <c r="DT28" s="1030">
        <v>399531.30099999998</v>
      </c>
      <c r="DU28" s="1030">
        <v>435646.90600000002</v>
      </c>
      <c r="DV28" s="1030">
        <v>405900.28600000002</v>
      </c>
      <c r="DW28" s="1030">
        <v>457351.45400000003</v>
      </c>
      <c r="DY28" s="125" t="s">
        <v>3031</v>
      </c>
      <c r="DZ28" s="650">
        <v>446484.54599999997</v>
      </c>
      <c r="EA28" s="650">
        <v>622569.70299999998</v>
      </c>
      <c r="EB28" s="650">
        <v>545107.93599999999</v>
      </c>
      <c r="EC28" s="650">
        <v>737743.84699999995</v>
      </c>
    </row>
    <row r="29" spans="2:133" ht="12.75" customHeight="1" x14ac:dyDescent="0.2">
      <c r="B29" s="216"/>
      <c r="C29" s="223" t="s">
        <v>781</v>
      </c>
      <c r="D29" s="91">
        <v>8.9</v>
      </c>
      <c r="E29" s="91">
        <v>8.4</v>
      </c>
      <c r="F29" s="91">
        <v>7.2</v>
      </c>
      <c r="G29" s="91">
        <v>13.4</v>
      </c>
      <c r="H29" s="91">
        <v>27.6</v>
      </c>
      <c r="I29" s="91">
        <v>42.8</v>
      </c>
      <c r="J29" s="91">
        <v>25.5</v>
      </c>
      <c r="K29" s="91">
        <v>35.5</v>
      </c>
      <c r="L29" s="94">
        <v>25.4</v>
      </c>
      <c r="M29" s="94">
        <v>32.9</v>
      </c>
      <c r="N29" s="94">
        <v>25.5</v>
      </c>
      <c r="O29" s="94">
        <v>42.5</v>
      </c>
      <c r="P29" s="94">
        <v>35.700000000000003</v>
      </c>
      <c r="Q29" s="94">
        <v>37.5</v>
      </c>
      <c r="R29" s="94">
        <v>38.799999999999997</v>
      </c>
      <c r="S29" s="94">
        <v>33.799999999999997</v>
      </c>
      <c r="T29" s="94">
        <v>21</v>
      </c>
      <c r="U29" s="94">
        <v>29.5</v>
      </c>
      <c r="V29" s="94">
        <v>19.7</v>
      </c>
      <c r="W29" s="94">
        <v>28.4</v>
      </c>
      <c r="X29" s="94">
        <v>29</v>
      </c>
      <c r="Y29" s="94">
        <v>27.6</v>
      </c>
      <c r="Z29" s="94">
        <v>22</v>
      </c>
      <c r="AA29" s="94">
        <v>26.5</v>
      </c>
      <c r="AB29" s="94">
        <v>26.7</v>
      </c>
      <c r="AC29" s="94">
        <v>25.9</v>
      </c>
      <c r="AD29" s="94">
        <v>23.8</v>
      </c>
      <c r="AE29" s="94">
        <v>28</v>
      </c>
      <c r="AF29" s="94">
        <v>23.3</v>
      </c>
      <c r="AG29" s="94">
        <v>8.5</v>
      </c>
      <c r="AH29" s="94">
        <v>6.2</v>
      </c>
      <c r="AI29" s="94">
        <v>7.1</v>
      </c>
      <c r="AJ29" s="94">
        <v>10.3</v>
      </c>
      <c r="AK29" s="94">
        <v>14.7</v>
      </c>
      <c r="AL29" s="94">
        <v>14.7</v>
      </c>
      <c r="AM29" s="94">
        <v>27.8</v>
      </c>
      <c r="AN29" s="94">
        <v>13.5</v>
      </c>
      <c r="AO29" s="94">
        <v>19.3</v>
      </c>
      <c r="AP29" s="94">
        <v>15.8</v>
      </c>
      <c r="AQ29" s="94">
        <v>26</v>
      </c>
      <c r="AR29" s="94">
        <v>14.2</v>
      </c>
      <c r="AS29" s="94">
        <v>15.5</v>
      </c>
      <c r="AT29" s="94">
        <v>17.5</v>
      </c>
      <c r="AU29" s="94">
        <v>35.9</v>
      </c>
      <c r="AV29" s="94"/>
      <c r="AW29" s="213" t="s">
        <v>1920</v>
      </c>
      <c r="AX29" s="94">
        <v>164.5</v>
      </c>
      <c r="AY29" s="94">
        <v>226.3</v>
      </c>
      <c r="AZ29" s="94">
        <v>173.1</v>
      </c>
      <c r="BA29" s="94">
        <v>57.8</v>
      </c>
      <c r="BB29" s="94">
        <v>150.30000000000001</v>
      </c>
      <c r="BC29" s="94">
        <v>40.1</v>
      </c>
      <c r="BD29" s="94">
        <v>85.1</v>
      </c>
      <c r="BE29" s="94">
        <v>128.4</v>
      </c>
      <c r="BF29" s="94">
        <v>244.3</v>
      </c>
      <c r="BG29" s="94">
        <v>199.8</v>
      </c>
      <c r="BH29" s="94">
        <v>397.7</v>
      </c>
      <c r="BI29" s="94">
        <v>751.2</v>
      </c>
      <c r="BJ29" s="94">
        <v>583.6</v>
      </c>
      <c r="BK29" s="94">
        <v>797</v>
      </c>
      <c r="BL29" s="94">
        <v>1124.7</v>
      </c>
      <c r="BM29" s="94">
        <v>869.4</v>
      </c>
      <c r="BN29" s="94">
        <v>668</v>
      </c>
      <c r="BO29" s="94">
        <v>1053.7</v>
      </c>
      <c r="BP29" s="94">
        <v>770.3</v>
      </c>
      <c r="BQ29" s="94">
        <v>1201</v>
      </c>
      <c r="BR29" s="94">
        <v>876.7</v>
      </c>
      <c r="BS29" s="94">
        <v>1380</v>
      </c>
      <c r="BT29" s="94">
        <v>737.4</v>
      </c>
      <c r="BU29" s="94">
        <v>646</v>
      </c>
      <c r="BV29" s="94">
        <v>462</v>
      </c>
      <c r="BW29" s="94">
        <v>691.5</v>
      </c>
      <c r="BX29" s="94">
        <v>651.79999999999995</v>
      </c>
      <c r="BY29" s="94">
        <v>669.7</v>
      </c>
      <c r="BZ29" s="94">
        <v>688.3</v>
      </c>
      <c r="CA29" s="94">
        <v>489.2</v>
      </c>
      <c r="CB29" s="94">
        <v>608.5</v>
      </c>
      <c r="CC29" s="94">
        <v>539.79999999999995</v>
      </c>
      <c r="CD29" s="94">
        <v>749.3</v>
      </c>
      <c r="CE29" s="94">
        <v>1264.4000000000001</v>
      </c>
      <c r="CF29" s="94">
        <v>644.1</v>
      </c>
      <c r="CG29" s="94">
        <v>713.3</v>
      </c>
      <c r="CH29" s="94">
        <v>165.7</v>
      </c>
      <c r="CI29" s="94">
        <v>251.4</v>
      </c>
      <c r="CJ29" s="94">
        <v>186.9</v>
      </c>
      <c r="CL29" s="11" t="s">
        <v>49</v>
      </c>
      <c r="CM29" s="91">
        <v>1092.0999999999999</v>
      </c>
      <c r="CN29" s="91">
        <v>336.3</v>
      </c>
      <c r="CO29" s="91">
        <v>290.89999999999998</v>
      </c>
      <c r="CP29" s="91">
        <v>271.39999999999998</v>
      </c>
      <c r="CQ29" s="91"/>
      <c r="CR29" s="400" t="s">
        <v>643</v>
      </c>
      <c r="CS29" s="215">
        <v>235.9</v>
      </c>
      <c r="CT29" s="215">
        <v>216.6</v>
      </c>
      <c r="CU29" s="215">
        <v>157.6</v>
      </c>
      <c r="CV29" s="61">
        <v>204.5</v>
      </c>
      <c r="CW29" s="61">
        <v>248</v>
      </c>
      <c r="CX29" s="61">
        <v>236.3</v>
      </c>
      <c r="CY29" s="61">
        <v>199.6</v>
      </c>
      <c r="CZ29" s="61">
        <v>1108.5999999999999</v>
      </c>
      <c r="DA29" s="61">
        <v>368</v>
      </c>
      <c r="DB29" s="61">
        <v>350.9</v>
      </c>
      <c r="DC29" s="61">
        <v>379.6</v>
      </c>
      <c r="DD29" s="61">
        <v>560.79999999999995</v>
      </c>
      <c r="DE29" s="61">
        <v>1373.6</v>
      </c>
      <c r="DF29" s="61">
        <v>1491.6</v>
      </c>
      <c r="DG29" s="61">
        <v>1969.9</v>
      </c>
      <c r="DH29" s="61">
        <v>2191.1</v>
      </c>
      <c r="DI29" s="61">
        <v>4128.2</v>
      </c>
      <c r="DJ29" s="61">
        <v>2194.9</v>
      </c>
      <c r="DK29" s="61">
        <v>1120</v>
      </c>
      <c r="DL29" s="61">
        <v>2002.9</v>
      </c>
      <c r="DM29" s="61">
        <v>1624.4</v>
      </c>
      <c r="DN29" s="61">
        <v>2361.6</v>
      </c>
      <c r="DO29" s="61">
        <v>2141.3000000000002</v>
      </c>
      <c r="DP29" s="61">
        <v>2113.7849999999999</v>
      </c>
      <c r="DQ29" s="61">
        <v>4639.6319999999996</v>
      </c>
      <c r="DR29" s="91">
        <v>7883.7</v>
      </c>
      <c r="DS29" s="91">
        <v>5604.3</v>
      </c>
      <c r="DT29" s="91">
        <v>7687.0439999999999</v>
      </c>
      <c r="DU29" s="91">
        <v>6593.7430000000004</v>
      </c>
      <c r="DV29" s="91">
        <v>7615.9319999999998</v>
      </c>
      <c r="DW29" s="91">
        <v>6239.6949999999997</v>
      </c>
      <c r="DY29" s="991" t="s">
        <v>3136</v>
      </c>
      <c r="DZ29" s="651">
        <v>151776.087</v>
      </c>
      <c r="EA29" s="651">
        <v>243172.63500000001</v>
      </c>
      <c r="EB29" s="651">
        <v>311225.90399999998</v>
      </c>
      <c r="EC29" s="651">
        <v>389830.87599999999</v>
      </c>
    </row>
    <row r="30" spans="2:133" ht="12.75" customHeight="1" x14ac:dyDescent="0.2">
      <c r="B30" s="216"/>
      <c r="C30" s="223" t="s">
        <v>50</v>
      </c>
      <c r="D30" s="91">
        <v>75.3</v>
      </c>
      <c r="E30" s="91">
        <v>70.8</v>
      </c>
      <c r="F30" s="91">
        <v>52.3</v>
      </c>
      <c r="G30" s="91">
        <v>70.5</v>
      </c>
      <c r="H30" s="91">
        <v>52.2</v>
      </c>
      <c r="I30" s="91">
        <v>46</v>
      </c>
      <c r="J30" s="91">
        <v>43.8</v>
      </c>
      <c r="K30" s="91">
        <v>49.6</v>
      </c>
      <c r="L30" s="94">
        <v>44</v>
      </c>
      <c r="M30" s="94">
        <v>53.8</v>
      </c>
      <c r="N30" s="94">
        <v>41.3</v>
      </c>
      <c r="O30" s="94">
        <v>56.6</v>
      </c>
      <c r="P30" s="94">
        <v>73.099999999999994</v>
      </c>
      <c r="Q30" s="94">
        <v>68.8</v>
      </c>
      <c r="R30" s="94">
        <v>57.3</v>
      </c>
      <c r="S30" s="94">
        <v>66</v>
      </c>
      <c r="T30" s="94">
        <v>54.2</v>
      </c>
      <c r="U30" s="94">
        <v>81.3</v>
      </c>
      <c r="V30" s="94">
        <v>70.7</v>
      </c>
      <c r="W30" s="94">
        <v>98.2</v>
      </c>
      <c r="X30" s="94">
        <v>104.5</v>
      </c>
      <c r="Y30" s="94">
        <v>104.2</v>
      </c>
      <c r="Z30" s="94">
        <v>74.3</v>
      </c>
      <c r="AA30" s="94">
        <v>86.5</v>
      </c>
      <c r="AB30" s="94">
        <v>81.900000000000006</v>
      </c>
      <c r="AC30" s="94">
        <v>148.30000000000001</v>
      </c>
      <c r="AD30" s="94">
        <v>136.80000000000001</v>
      </c>
      <c r="AE30" s="94">
        <v>173.2</v>
      </c>
      <c r="AF30" s="94">
        <v>137.9</v>
      </c>
      <c r="AG30" s="94">
        <v>174.3</v>
      </c>
      <c r="AH30" s="94">
        <v>124.3</v>
      </c>
      <c r="AI30" s="94">
        <v>145.80000000000001</v>
      </c>
      <c r="AJ30" s="94">
        <v>119.3</v>
      </c>
      <c r="AK30" s="94">
        <v>158.4</v>
      </c>
      <c r="AL30" s="94">
        <v>137.5</v>
      </c>
      <c r="AM30" s="94">
        <v>152.69999999999999</v>
      </c>
      <c r="AN30" s="94">
        <v>198.1</v>
      </c>
      <c r="AO30" s="94">
        <v>246.9</v>
      </c>
      <c r="AP30" s="94">
        <v>367.3</v>
      </c>
      <c r="AQ30" s="94">
        <v>294.39999999999998</v>
      </c>
      <c r="AR30" s="94">
        <v>259.60000000000002</v>
      </c>
      <c r="AS30" s="94">
        <v>315.10000000000002</v>
      </c>
      <c r="AT30" s="94">
        <v>263.5</v>
      </c>
      <c r="AU30" s="94">
        <v>285.60000000000002</v>
      </c>
      <c r="AV30" s="94"/>
      <c r="AW30" s="213" t="s">
        <v>51</v>
      </c>
      <c r="AX30" s="94">
        <v>134.6</v>
      </c>
      <c r="AY30" s="94">
        <v>54.8</v>
      </c>
      <c r="AZ30" s="94">
        <v>46.2</v>
      </c>
      <c r="BA30" s="94">
        <v>54.5</v>
      </c>
      <c r="BB30" s="94">
        <v>21.3</v>
      </c>
      <c r="BC30" s="94">
        <v>40.4</v>
      </c>
      <c r="BD30" s="94">
        <v>132.4</v>
      </c>
      <c r="BE30" s="94">
        <v>223.7</v>
      </c>
      <c r="BF30" s="94">
        <v>578.29999999999995</v>
      </c>
      <c r="BG30" s="94">
        <v>318.5</v>
      </c>
      <c r="BH30" s="94">
        <v>599</v>
      </c>
      <c r="BI30" s="94">
        <v>373.4</v>
      </c>
      <c r="BJ30" s="94">
        <v>1093</v>
      </c>
      <c r="BK30" s="94">
        <v>396.2</v>
      </c>
      <c r="BL30" s="94">
        <v>729.8</v>
      </c>
      <c r="BM30" s="94">
        <v>434.2</v>
      </c>
      <c r="BN30" s="94">
        <v>350.6</v>
      </c>
      <c r="BO30" s="94">
        <v>532.79999999999995</v>
      </c>
      <c r="BP30" s="94">
        <v>382.9</v>
      </c>
      <c r="BQ30" s="94">
        <v>618.9</v>
      </c>
      <c r="BR30" s="94">
        <v>496.4</v>
      </c>
      <c r="BS30" s="94">
        <v>1042.4000000000001</v>
      </c>
      <c r="BT30" s="94">
        <v>355.5</v>
      </c>
      <c r="BU30" s="94">
        <v>549.79999999999995</v>
      </c>
      <c r="BV30" s="94">
        <v>472.9</v>
      </c>
      <c r="BW30" s="94">
        <v>625.20000000000005</v>
      </c>
      <c r="BX30" s="94">
        <v>951.4</v>
      </c>
      <c r="BY30" s="94">
        <v>1415.2</v>
      </c>
      <c r="BZ30" s="94">
        <v>1725.7</v>
      </c>
      <c r="CA30" s="94">
        <v>805.3</v>
      </c>
      <c r="CB30" s="94">
        <v>593.9</v>
      </c>
      <c r="CC30" s="94">
        <v>844.1</v>
      </c>
      <c r="CD30" s="94">
        <v>1976.5</v>
      </c>
      <c r="CE30" s="94">
        <v>1009.4</v>
      </c>
      <c r="CF30" s="94">
        <v>3814</v>
      </c>
      <c r="CG30" s="94">
        <v>1526.9</v>
      </c>
      <c r="CH30" s="94">
        <v>542.29999999999995</v>
      </c>
      <c r="CI30" s="94">
        <v>446.9</v>
      </c>
      <c r="CJ30" s="94">
        <v>467.7</v>
      </c>
      <c r="CL30" s="11" t="s">
        <v>52</v>
      </c>
      <c r="CM30" s="91">
        <v>1386.9</v>
      </c>
      <c r="CN30" s="91">
        <v>1400.4</v>
      </c>
      <c r="CO30" s="91">
        <v>2803.1</v>
      </c>
      <c r="CP30" s="91">
        <v>3019</v>
      </c>
      <c r="CQ30" s="91"/>
      <c r="CR30" s="400" t="s">
        <v>644</v>
      </c>
      <c r="CS30" s="215">
        <v>8838.9</v>
      </c>
      <c r="CT30" s="215">
        <v>7549.3</v>
      </c>
      <c r="CU30" s="215">
        <v>5835.9</v>
      </c>
      <c r="CV30" s="61">
        <v>9037.2999999999993</v>
      </c>
      <c r="CW30" s="61">
        <v>10652.2</v>
      </c>
      <c r="CX30" s="61">
        <v>11555.4</v>
      </c>
      <c r="CY30" s="61">
        <v>15289.6</v>
      </c>
      <c r="CZ30" s="61">
        <v>20246.400000000001</v>
      </c>
      <c r="DA30" s="61">
        <v>13259.6</v>
      </c>
      <c r="DB30" s="61">
        <v>8384.9</v>
      </c>
      <c r="DC30" s="61">
        <v>7951</v>
      </c>
      <c r="DD30" s="61">
        <v>5178.8</v>
      </c>
      <c r="DE30" s="61">
        <v>6955.3</v>
      </c>
      <c r="DF30" s="61">
        <v>3395.9</v>
      </c>
      <c r="DG30" s="61">
        <v>2584.5</v>
      </c>
      <c r="DH30" s="61">
        <v>305.10000000000002</v>
      </c>
      <c r="DI30" s="61">
        <v>1650.3</v>
      </c>
      <c r="DJ30" s="61">
        <v>485.2</v>
      </c>
      <c r="DK30" s="61">
        <v>1077.2</v>
      </c>
      <c r="DL30" s="61">
        <v>2411.6999999999998</v>
      </c>
      <c r="DM30" s="61">
        <v>813.7</v>
      </c>
      <c r="DN30" s="61">
        <v>2676.5</v>
      </c>
      <c r="DO30" s="61">
        <v>2929.7</v>
      </c>
      <c r="DP30" s="61">
        <v>2990.011</v>
      </c>
      <c r="DQ30" s="61">
        <v>4072.6039999999998</v>
      </c>
      <c r="DR30" s="91">
        <v>2912.4</v>
      </c>
      <c r="DS30" s="91">
        <v>5673.5</v>
      </c>
      <c r="DT30" s="91">
        <v>8478.4470000000001</v>
      </c>
      <c r="DU30" s="91">
        <v>5438.6559999999999</v>
      </c>
      <c r="DV30" s="91">
        <v>5870.7619999999997</v>
      </c>
      <c r="DW30" s="91">
        <v>826.94500000000005</v>
      </c>
      <c r="DY30" s="991" t="s">
        <v>3137</v>
      </c>
      <c r="DZ30" s="651">
        <v>89189.625</v>
      </c>
      <c r="EA30" s="651">
        <v>177198.21100000001</v>
      </c>
      <c r="EB30" s="651">
        <v>93316.910999999993</v>
      </c>
      <c r="EC30" s="651">
        <v>145354.671</v>
      </c>
    </row>
    <row r="31" spans="2:133" ht="12.75" customHeight="1" x14ac:dyDescent="0.2">
      <c r="B31" s="216"/>
      <c r="C31" s="223" t="s">
        <v>53</v>
      </c>
      <c r="D31" s="91">
        <v>4.5999999999999996</v>
      </c>
      <c r="E31" s="91">
        <v>9.5</v>
      </c>
      <c r="F31" s="91">
        <v>3.5</v>
      </c>
      <c r="G31" s="91">
        <v>4.2</v>
      </c>
      <c r="H31" s="91">
        <v>7.5</v>
      </c>
      <c r="I31" s="91">
        <v>10</v>
      </c>
      <c r="J31" s="91">
        <v>8.6999999999999993</v>
      </c>
      <c r="K31" s="91">
        <v>11.6</v>
      </c>
      <c r="L31" s="94">
        <v>4.2</v>
      </c>
      <c r="M31" s="94">
        <v>10.4</v>
      </c>
      <c r="N31" s="94">
        <v>11.2</v>
      </c>
      <c r="O31" s="94">
        <v>3.1</v>
      </c>
      <c r="P31" s="94">
        <v>7</v>
      </c>
      <c r="Q31" s="94">
        <v>5.5</v>
      </c>
      <c r="R31" s="94">
        <v>5.4</v>
      </c>
      <c r="S31" s="94">
        <v>3.4</v>
      </c>
      <c r="T31" s="94">
        <v>3.6</v>
      </c>
      <c r="U31" s="94">
        <v>4.8</v>
      </c>
      <c r="V31" s="94">
        <v>4.3</v>
      </c>
      <c r="W31" s="94">
        <v>7.6</v>
      </c>
      <c r="X31" s="94">
        <v>3.9</v>
      </c>
      <c r="Y31" s="94">
        <v>5.6</v>
      </c>
      <c r="Z31" s="94">
        <v>2.8</v>
      </c>
      <c r="AA31" s="94">
        <v>3.4</v>
      </c>
      <c r="AB31" s="94">
        <v>3.7</v>
      </c>
      <c r="AC31" s="94">
        <v>9.5</v>
      </c>
      <c r="AD31" s="94">
        <v>4.2</v>
      </c>
      <c r="AE31" s="94">
        <v>6.4</v>
      </c>
      <c r="AF31" s="94">
        <v>14.7</v>
      </c>
      <c r="AG31" s="94">
        <v>13.6</v>
      </c>
      <c r="AH31" s="94">
        <v>12</v>
      </c>
      <c r="AI31" s="94">
        <v>31.9</v>
      </c>
      <c r="AJ31" s="94">
        <v>15.3</v>
      </c>
      <c r="AK31" s="94">
        <v>8</v>
      </c>
      <c r="AL31" s="94">
        <v>24.1</v>
      </c>
      <c r="AM31" s="94">
        <v>8.4</v>
      </c>
      <c r="AN31" s="94">
        <v>7.8</v>
      </c>
      <c r="AO31" s="94">
        <v>15.9</v>
      </c>
      <c r="AP31" s="94">
        <v>21.7</v>
      </c>
      <c r="AQ31" s="94">
        <v>18.399999999999999</v>
      </c>
      <c r="AR31" s="94">
        <v>15</v>
      </c>
      <c r="AS31" s="94">
        <v>28.4</v>
      </c>
      <c r="AT31" s="94">
        <v>28.9</v>
      </c>
      <c r="AU31" s="94">
        <v>161.19999999999999</v>
      </c>
      <c r="AV31" s="94"/>
      <c r="AW31" s="213" t="s">
        <v>54</v>
      </c>
      <c r="AX31" s="94">
        <v>108.4</v>
      </c>
      <c r="AY31" s="94">
        <v>120.3</v>
      </c>
      <c r="AZ31" s="94">
        <v>70.7</v>
      </c>
      <c r="BA31" s="94">
        <v>44.5</v>
      </c>
      <c r="BB31" s="94">
        <v>26.7</v>
      </c>
      <c r="BC31" s="94">
        <v>28.9</v>
      </c>
      <c r="BD31" s="94">
        <v>55.8</v>
      </c>
      <c r="BE31" s="94">
        <v>510.3</v>
      </c>
      <c r="BF31" s="94">
        <v>935.9</v>
      </c>
      <c r="BG31" s="94">
        <v>211</v>
      </c>
      <c r="BH31" s="94">
        <v>857.6</v>
      </c>
      <c r="BI31" s="94">
        <v>165.8</v>
      </c>
      <c r="BJ31" s="94">
        <v>221.4</v>
      </c>
      <c r="BK31" s="94">
        <v>175.9</v>
      </c>
      <c r="BL31" s="94">
        <v>241.8</v>
      </c>
      <c r="BM31" s="94">
        <v>192.9</v>
      </c>
      <c r="BN31" s="94">
        <v>258.60000000000002</v>
      </c>
      <c r="BO31" s="94">
        <v>231</v>
      </c>
      <c r="BP31" s="94">
        <v>202.2</v>
      </c>
      <c r="BQ31" s="94">
        <v>268</v>
      </c>
      <c r="BR31" s="94">
        <v>352.7</v>
      </c>
      <c r="BS31" s="94">
        <v>337.7</v>
      </c>
      <c r="BT31" s="94">
        <v>389.2</v>
      </c>
      <c r="BU31" s="94">
        <v>151.80000000000001</v>
      </c>
      <c r="BV31" s="94">
        <v>164.4</v>
      </c>
      <c r="BW31" s="94">
        <v>340</v>
      </c>
      <c r="BX31" s="94">
        <v>221.5</v>
      </c>
      <c r="BY31" s="94">
        <v>279.8</v>
      </c>
      <c r="BZ31" s="94">
        <v>254.1</v>
      </c>
      <c r="CA31" s="94">
        <v>207.8</v>
      </c>
      <c r="CB31" s="94">
        <v>498</v>
      </c>
      <c r="CC31" s="94">
        <v>420.8</v>
      </c>
      <c r="CD31" s="94">
        <v>489.9</v>
      </c>
      <c r="CE31" s="94">
        <v>1051.7</v>
      </c>
      <c r="CF31" s="94">
        <v>415.6</v>
      </c>
      <c r="CG31" s="94">
        <v>4430.3</v>
      </c>
      <c r="CH31" s="94">
        <v>3662.6</v>
      </c>
      <c r="CI31" s="94">
        <v>5164.7</v>
      </c>
      <c r="CJ31" s="94">
        <v>470.1</v>
      </c>
      <c r="CL31" s="11" t="s">
        <v>55</v>
      </c>
      <c r="CM31" s="91">
        <v>5552.4</v>
      </c>
      <c r="CN31" s="91">
        <v>8002.7</v>
      </c>
      <c r="CO31" s="91">
        <v>6719.9</v>
      </c>
      <c r="CP31" s="91">
        <v>7584.2</v>
      </c>
      <c r="CQ31" s="91"/>
      <c r="CR31" s="400" t="s">
        <v>645</v>
      </c>
      <c r="CS31" s="215">
        <v>7097.6</v>
      </c>
      <c r="CT31" s="215">
        <v>6553.3</v>
      </c>
      <c r="CU31" s="215">
        <v>11326.2</v>
      </c>
      <c r="CV31" s="61">
        <v>7495.5</v>
      </c>
      <c r="CW31" s="61">
        <v>16487.7</v>
      </c>
      <c r="CX31" s="61">
        <v>23479.599999999999</v>
      </c>
      <c r="CY31" s="61">
        <v>20535.8</v>
      </c>
      <c r="CZ31" s="61">
        <v>20731.8</v>
      </c>
      <c r="DA31" s="61">
        <v>22581.3</v>
      </c>
      <c r="DB31" s="61">
        <v>21662.3</v>
      </c>
      <c r="DC31" s="61">
        <v>27265.599999999999</v>
      </c>
      <c r="DD31" s="61">
        <v>18862</v>
      </c>
      <c r="DE31" s="61">
        <v>23435.5</v>
      </c>
      <c r="DF31" s="61">
        <v>21887.1</v>
      </c>
      <c r="DG31" s="61">
        <v>30942.3</v>
      </c>
      <c r="DH31" s="61">
        <v>26129.7</v>
      </c>
      <c r="DI31" s="61">
        <v>40420.400000000001</v>
      </c>
      <c r="DJ31" s="61">
        <v>32197.8</v>
      </c>
      <c r="DK31" s="61">
        <v>43068.6</v>
      </c>
      <c r="DL31" s="61">
        <v>49853.5</v>
      </c>
      <c r="DM31" s="61">
        <v>58483.5</v>
      </c>
      <c r="DN31" s="61">
        <v>29505.4</v>
      </c>
      <c r="DO31" s="61">
        <v>42654.5</v>
      </c>
      <c r="DP31" s="61">
        <v>40532.807999999997</v>
      </c>
      <c r="DQ31" s="61">
        <v>66275.611000000004</v>
      </c>
      <c r="DR31" s="91">
        <v>58678.9</v>
      </c>
      <c r="DS31" s="91">
        <v>85423</v>
      </c>
      <c r="DT31" s="91">
        <v>85020.744999999995</v>
      </c>
      <c r="DU31" s="91">
        <v>107270.02099999999</v>
      </c>
      <c r="DV31" s="91">
        <v>84574.497000000003</v>
      </c>
      <c r="DW31" s="91">
        <v>99871.395000000004</v>
      </c>
      <c r="DY31" s="991" t="s">
        <v>3138</v>
      </c>
      <c r="DZ31" s="651">
        <v>12291.848</v>
      </c>
      <c r="EA31" s="651">
        <v>30894.722000000002</v>
      </c>
      <c r="EB31" s="651">
        <v>27900.920999999998</v>
      </c>
      <c r="EC31" s="651">
        <v>30398.208999999999</v>
      </c>
    </row>
    <row r="32" spans="2:133" ht="12.75" customHeight="1" x14ac:dyDescent="0.2">
      <c r="B32" s="216"/>
      <c r="C32" s="223" t="s">
        <v>56</v>
      </c>
      <c r="D32" s="91">
        <v>14.2</v>
      </c>
      <c r="E32" s="91">
        <v>18</v>
      </c>
      <c r="F32" s="91">
        <v>17.600000000000001</v>
      </c>
      <c r="G32" s="91">
        <v>21.9</v>
      </c>
      <c r="H32" s="91">
        <v>44.3</v>
      </c>
      <c r="I32" s="91">
        <v>21.4</v>
      </c>
      <c r="J32" s="91">
        <v>28</v>
      </c>
      <c r="K32" s="91">
        <v>28.6</v>
      </c>
      <c r="L32" s="94">
        <v>43.6</v>
      </c>
      <c r="M32" s="94">
        <v>51.9</v>
      </c>
      <c r="N32" s="94">
        <v>47.7</v>
      </c>
      <c r="O32" s="94">
        <v>53.2</v>
      </c>
      <c r="P32" s="94">
        <v>48.9</v>
      </c>
      <c r="Q32" s="94">
        <v>45.8</v>
      </c>
      <c r="R32" s="94">
        <v>54.2</v>
      </c>
      <c r="S32" s="94">
        <v>37.200000000000003</v>
      </c>
      <c r="T32" s="94">
        <v>40.5</v>
      </c>
      <c r="U32" s="94">
        <v>55.9</v>
      </c>
      <c r="V32" s="94">
        <v>41.8</v>
      </c>
      <c r="W32" s="94">
        <v>46</v>
      </c>
      <c r="X32" s="94">
        <v>48.8</v>
      </c>
      <c r="Y32" s="94">
        <v>62.9</v>
      </c>
      <c r="Z32" s="94">
        <v>64.099999999999994</v>
      </c>
      <c r="AA32" s="94">
        <v>55.3</v>
      </c>
      <c r="AB32" s="94">
        <v>47.6</v>
      </c>
      <c r="AC32" s="94">
        <v>67.3</v>
      </c>
      <c r="AD32" s="94">
        <v>84.4</v>
      </c>
      <c r="AE32" s="94">
        <v>89.1</v>
      </c>
      <c r="AF32" s="94">
        <v>82.7</v>
      </c>
      <c r="AG32" s="94">
        <v>98.2</v>
      </c>
      <c r="AH32" s="94">
        <v>78.099999999999994</v>
      </c>
      <c r="AI32" s="94">
        <v>80.599999999999994</v>
      </c>
      <c r="AJ32" s="94">
        <v>121.5</v>
      </c>
      <c r="AK32" s="94">
        <v>150</v>
      </c>
      <c r="AL32" s="94">
        <v>173.7</v>
      </c>
      <c r="AM32" s="94">
        <v>228.4</v>
      </c>
      <c r="AN32" s="94">
        <v>197.2</v>
      </c>
      <c r="AO32" s="94">
        <v>178.4</v>
      </c>
      <c r="AP32" s="94">
        <v>219.9</v>
      </c>
      <c r="AQ32" s="94">
        <v>327.3</v>
      </c>
      <c r="AR32" s="94">
        <v>316.60000000000002</v>
      </c>
      <c r="AS32" s="94">
        <v>293.2</v>
      </c>
      <c r="AT32" s="94">
        <v>426.5</v>
      </c>
      <c r="AU32" s="94">
        <v>299.7</v>
      </c>
      <c r="AV32" s="94"/>
      <c r="AW32" s="213" t="s">
        <v>57</v>
      </c>
      <c r="AX32" s="94">
        <v>540.1</v>
      </c>
      <c r="AY32" s="94">
        <v>576.5</v>
      </c>
      <c r="AZ32" s="94">
        <v>433.4</v>
      </c>
      <c r="BA32" s="94">
        <v>544.6</v>
      </c>
      <c r="BB32" s="94">
        <v>732.7</v>
      </c>
      <c r="BC32" s="94">
        <v>596.6</v>
      </c>
      <c r="BD32" s="94">
        <v>984.4</v>
      </c>
      <c r="BE32" s="94">
        <v>1188.7</v>
      </c>
      <c r="BF32" s="94">
        <v>1211.8</v>
      </c>
      <c r="BG32" s="94">
        <v>1270.9000000000001</v>
      </c>
      <c r="BH32" s="94">
        <v>1373</v>
      </c>
      <c r="BI32" s="94">
        <v>1583.6</v>
      </c>
      <c r="BJ32" s="94">
        <v>2385.8000000000002</v>
      </c>
      <c r="BK32" s="94">
        <v>1680.2</v>
      </c>
      <c r="BL32" s="94">
        <v>2620.1999999999998</v>
      </c>
      <c r="BM32" s="94">
        <v>1842.5</v>
      </c>
      <c r="BN32" s="94">
        <v>3252.1</v>
      </c>
      <c r="BO32" s="94">
        <v>2270.4</v>
      </c>
      <c r="BP32" s="94">
        <v>4098.5</v>
      </c>
      <c r="BQ32" s="94">
        <v>2639.7</v>
      </c>
      <c r="BR32" s="94">
        <v>4196.5</v>
      </c>
      <c r="BS32" s="94">
        <v>8851.6</v>
      </c>
      <c r="BT32" s="94">
        <v>8402.9</v>
      </c>
      <c r="BU32" s="94">
        <v>7109.8</v>
      </c>
      <c r="BV32" s="94">
        <v>7004.8</v>
      </c>
      <c r="BW32" s="94">
        <v>6724.6</v>
      </c>
      <c r="BX32" s="94">
        <v>5681.6</v>
      </c>
      <c r="BY32" s="94">
        <v>5393.9</v>
      </c>
      <c r="BZ32" s="94">
        <v>7153.9</v>
      </c>
      <c r="CA32" s="94">
        <v>6703.8</v>
      </c>
      <c r="CB32" s="94">
        <v>6623.6</v>
      </c>
      <c r="CC32" s="94">
        <v>11482</v>
      </c>
      <c r="CD32" s="94">
        <v>10538.1</v>
      </c>
      <c r="CE32" s="94">
        <v>9651.7000000000007</v>
      </c>
      <c r="CF32" s="94">
        <v>8526.7999999999993</v>
      </c>
      <c r="CG32" s="94">
        <v>5072.6000000000004</v>
      </c>
      <c r="CH32" s="94">
        <v>7850.8</v>
      </c>
      <c r="CI32" s="94">
        <v>11022</v>
      </c>
      <c r="CJ32" s="94">
        <v>17599.099999999999</v>
      </c>
      <c r="CL32" s="9" t="s">
        <v>58</v>
      </c>
      <c r="CM32" s="92">
        <v>519576.5</v>
      </c>
      <c r="CN32" s="92">
        <v>537357.80000000005</v>
      </c>
      <c r="CO32" s="92">
        <v>578563.69999999995</v>
      </c>
      <c r="CP32" s="92">
        <v>616743.69999999995</v>
      </c>
      <c r="CQ32" s="92"/>
      <c r="CR32" s="400" t="s">
        <v>646</v>
      </c>
      <c r="CS32" s="215">
        <v>472.4</v>
      </c>
      <c r="CT32" s="215">
        <v>1313.1</v>
      </c>
      <c r="CU32" s="215">
        <v>1264.0999999999999</v>
      </c>
      <c r="CV32" s="61">
        <v>661.7</v>
      </c>
      <c r="CW32" s="61">
        <v>1750.3</v>
      </c>
      <c r="CX32" s="61">
        <v>1112.4000000000001</v>
      </c>
      <c r="CY32" s="61">
        <v>717.6</v>
      </c>
      <c r="CZ32" s="61">
        <v>1447.5</v>
      </c>
      <c r="DA32" s="61">
        <v>681.7</v>
      </c>
      <c r="DB32" s="61">
        <v>368.7</v>
      </c>
      <c r="DC32" s="61">
        <v>1362.4</v>
      </c>
      <c r="DD32" s="61">
        <v>681.5</v>
      </c>
      <c r="DE32" s="61">
        <v>772.7</v>
      </c>
      <c r="DF32" s="61">
        <v>957.2</v>
      </c>
      <c r="DG32" s="61">
        <v>1242</v>
      </c>
      <c r="DH32" s="61">
        <v>1740.6</v>
      </c>
      <c r="DI32" s="61">
        <v>2141.9</v>
      </c>
      <c r="DJ32" s="61">
        <v>1880.7</v>
      </c>
      <c r="DK32" s="61">
        <v>2867.9</v>
      </c>
      <c r="DL32" s="61">
        <v>3396.9</v>
      </c>
      <c r="DM32" s="61">
        <v>3087.3</v>
      </c>
      <c r="DN32" s="61">
        <v>1783.5</v>
      </c>
      <c r="DO32" s="61">
        <v>2358.3000000000002</v>
      </c>
      <c r="DP32" s="61">
        <v>2381.19</v>
      </c>
      <c r="DQ32" s="61">
        <v>4217.9489999999996</v>
      </c>
      <c r="DR32" s="91">
        <v>4860</v>
      </c>
      <c r="DS32" s="91">
        <v>3305.2</v>
      </c>
      <c r="DT32" s="91">
        <v>6865.2150000000001</v>
      </c>
      <c r="DU32" s="91">
        <v>8266.5540000000001</v>
      </c>
      <c r="DV32" s="91">
        <v>6664.4350000000004</v>
      </c>
      <c r="DW32" s="91">
        <v>11597.592000000001</v>
      </c>
      <c r="DY32" s="991" t="s">
        <v>3139</v>
      </c>
      <c r="DZ32" s="651">
        <v>22949.968000000001</v>
      </c>
      <c r="EA32" s="651">
        <v>23592.477999999999</v>
      </c>
      <c r="EB32" s="651">
        <v>25245.491999999998</v>
      </c>
      <c r="EC32" s="651">
        <v>46222.34</v>
      </c>
    </row>
    <row r="33" spans="2:133" ht="12.75" customHeight="1" x14ac:dyDescent="0.2">
      <c r="B33" s="216"/>
      <c r="C33" s="222" t="s">
        <v>59</v>
      </c>
      <c r="D33" s="91">
        <v>14.1</v>
      </c>
      <c r="E33" s="91">
        <v>13.9</v>
      </c>
      <c r="F33" s="91">
        <v>12.6</v>
      </c>
      <c r="G33" s="91">
        <v>15.8</v>
      </c>
      <c r="H33" s="91">
        <v>17.399999999999999</v>
      </c>
      <c r="I33" s="91">
        <v>22.4</v>
      </c>
      <c r="J33" s="91">
        <v>61.5</v>
      </c>
      <c r="K33" s="91">
        <v>44.1</v>
      </c>
      <c r="L33" s="94">
        <v>48.6</v>
      </c>
      <c r="M33" s="94">
        <v>50.2</v>
      </c>
      <c r="N33" s="94">
        <v>48.9</v>
      </c>
      <c r="O33" s="94">
        <v>31.9</v>
      </c>
      <c r="P33" s="94">
        <v>33.1</v>
      </c>
      <c r="Q33" s="94">
        <v>36.200000000000003</v>
      </c>
      <c r="R33" s="94">
        <v>32.9</v>
      </c>
      <c r="S33" s="94">
        <v>32.5</v>
      </c>
      <c r="T33" s="94">
        <v>30.9</v>
      </c>
      <c r="U33" s="94">
        <v>34.299999999999997</v>
      </c>
      <c r="V33" s="94">
        <v>35.299999999999997</v>
      </c>
      <c r="W33" s="94">
        <v>70.400000000000006</v>
      </c>
      <c r="X33" s="94">
        <v>77.900000000000006</v>
      </c>
      <c r="Y33" s="94">
        <v>76.2</v>
      </c>
      <c r="Z33" s="94">
        <v>58.3</v>
      </c>
      <c r="AA33" s="94">
        <v>51.4</v>
      </c>
      <c r="AB33" s="94">
        <v>62.5</v>
      </c>
      <c r="AC33" s="94">
        <v>70.2</v>
      </c>
      <c r="AD33" s="94">
        <v>169.9</v>
      </c>
      <c r="AE33" s="94">
        <v>112.6</v>
      </c>
      <c r="AF33" s="94">
        <v>87</v>
      </c>
      <c r="AG33" s="94">
        <v>116.2</v>
      </c>
      <c r="AH33" s="94">
        <v>138.69999999999999</v>
      </c>
      <c r="AI33" s="94">
        <v>123.1</v>
      </c>
      <c r="AJ33" s="94">
        <v>110.1</v>
      </c>
      <c r="AK33" s="94">
        <v>84.6</v>
      </c>
      <c r="AL33" s="94">
        <v>100.6</v>
      </c>
      <c r="AM33" s="94">
        <v>130</v>
      </c>
      <c r="AN33" s="94">
        <v>92.5</v>
      </c>
      <c r="AO33" s="94">
        <v>184.9</v>
      </c>
      <c r="AP33" s="94">
        <v>174.7</v>
      </c>
      <c r="AQ33" s="94">
        <v>206.5</v>
      </c>
      <c r="AR33" s="94">
        <v>175.3</v>
      </c>
      <c r="AS33" s="94">
        <v>353.9</v>
      </c>
      <c r="AT33" s="94">
        <v>231.5</v>
      </c>
      <c r="AU33" s="94">
        <v>349.9</v>
      </c>
      <c r="AV33" s="94"/>
      <c r="AW33" s="213" t="s">
        <v>60</v>
      </c>
      <c r="AX33" s="94">
        <v>1194.3</v>
      </c>
      <c r="AY33" s="94">
        <v>1001.5</v>
      </c>
      <c r="AZ33" s="94">
        <v>1262.5999999999999</v>
      </c>
      <c r="BA33" s="94">
        <v>1812.5</v>
      </c>
      <c r="BB33" s="94">
        <v>1137.3</v>
      </c>
      <c r="BC33" s="94">
        <v>911</v>
      </c>
      <c r="BD33" s="94">
        <v>1006.4</v>
      </c>
      <c r="BE33" s="94">
        <v>2211.6999999999998</v>
      </c>
      <c r="BF33" s="94">
        <v>2338.8000000000002</v>
      </c>
      <c r="BG33" s="94">
        <v>3220.6</v>
      </c>
      <c r="BH33" s="94">
        <v>2971</v>
      </c>
      <c r="BI33" s="94">
        <v>2325.4</v>
      </c>
      <c r="BJ33" s="94">
        <v>2295.8000000000002</v>
      </c>
      <c r="BK33" s="94">
        <v>2467.1999999999998</v>
      </c>
      <c r="BL33" s="94">
        <v>3050.4</v>
      </c>
      <c r="BM33" s="94">
        <v>2709.5</v>
      </c>
      <c r="BN33" s="94">
        <v>3368</v>
      </c>
      <c r="BO33" s="94">
        <v>3345.1</v>
      </c>
      <c r="BP33" s="94">
        <v>3701.9</v>
      </c>
      <c r="BQ33" s="94">
        <v>3911.6</v>
      </c>
      <c r="BR33" s="94">
        <v>4476.5</v>
      </c>
      <c r="BS33" s="94">
        <v>6478.3</v>
      </c>
      <c r="BT33" s="94">
        <v>8625.6</v>
      </c>
      <c r="BU33" s="94">
        <v>8712.7000000000007</v>
      </c>
      <c r="BV33" s="94">
        <v>8548.4</v>
      </c>
      <c r="BW33" s="94">
        <v>9497</v>
      </c>
      <c r="BX33" s="94">
        <v>7450.7</v>
      </c>
      <c r="BY33" s="94">
        <v>7891.3</v>
      </c>
      <c r="BZ33" s="94">
        <v>7765</v>
      </c>
      <c r="CA33" s="94">
        <v>7402.7</v>
      </c>
      <c r="CB33" s="94">
        <v>8472.9</v>
      </c>
      <c r="CC33" s="94">
        <v>8719.5</v>
      </c>
      <c r="CD33" s="94">
        <v>7824.1</v>
      </c>
      <c r="CE33" s="94">
        <v>8841.1</v>
      </c>
      <c r="CF33" s="94">
        <v>7472.9</v>
      </c>
      <c r="CG33" s="94">
        <v>7589</v>
      </c>
      <c r="CH33" s="94">
        <v>16093.5</v>
      </c>
      <c r="CI33" s="94">
        <v>13464.8</v>
      </c>
      <c r="CJ33" s="94">
        <v>14570.3</v>
      </c>
      <c r="CL33" s="11" t="s">
        <v>61</v>
      </c>
      <c r="CM33" s="91">
        <v>55175.199999999997</v>
      </c>
      <c r="CN33" s="91">
        <v>64182.6</v>
      </c>
      <c r="CO33" s="91">
        <v>55514.2</v>
      </c>
      <c r="CP33" s="91">
        <v>72467.399999999994</v>
      </c>
      <c r="CQ33" s="91"/>
      <c r="CR33" s="400" t="s">
        <v>647</v>
      </c>
      <c r="CS33" s="215">
        <v>8210.7000000000007</v>
      </c>
      <c r="CT33" s="215">
        <v>11720.9</v>
      </c>
      <c r="CU33" s="215">
        <v>8926.9</v>
      </c>
      <c r="CV33" s="61">
        <v>6005.5</v>
      </c>
      <c r="CW33" s="61">
        <v>10751.2</v>
      </c>
      <c r="CX33" s="61">
        <v>9211.6</v>
      </c>
      <c r="CY33" s="61">
        <v>13717.2</v>
      </c>
      <c r="CZ33" s="61">
        <v>18580.400000000001</v>
      </c>
      <c r="DA33" s="61">
        <v>62012.5</v>
      </c>
      <c r="DB33" s="61">
        <v>80754</v>
      </c>
      <c r="DC33" s="61">
        <v>52707.8</v>
      </c>
      <c r="DD33" s="61">
        <v>67406.399999999994</v>
      </c>
      <c r="DE33" s="61">
        <v>61747.9</v>
      </c>
      <c r="DF33" s="61">
        <v>70420.899999999994</v>
      </c>
      <c r="DG33" s="61">
        <v>69610.100000000006</v>
      </c>
      <c r="DH33" s="61">
        <v>67113.3</v>
      </c>
      <c r="DI33" s="61">
        <v>84837.2</v>
      </c>
      <c r="DJ33" s="61">
        <v>83024.2</v>
      </c>
      <c r="DK33" s="61">
        <v>102826.2</v>
      </c>
      <c r="DL33" s="61">
        <v>109436.9</v>
      </c>
      <c r="DM33" s="61">
        <v>122974.2</v>
      </c>
      <c r="DN33" s="61">
        <v>136989.20000000001</v>
      </c>
      <c r="DO33" s="61">
        <v>113098</v>
      </c>
      <c r="DP33" s="61">
        <v>143265.45300000001</v>
      </c>
      <c r="DQ33" s="61">
        <v>199225.39799999999</v>
      </c>
      <c r="DR33" s="91">
        <v>207082.1</v>
      </c>
      <c r="DS33" s="91">
        <v>252719.1</v>
      </c>
      <c r="DT33" s="91">
        <v>291479.84999999998</v>
      </c>
      <c r="DU33" s="91">
        <v>308077.93199999997</v>
      </c>
      <c r="DV33" s="91">
        <v>301174.65999999997</v>
      </c>
      <c r="DW33" s="91">
        <v>338815.82699999999</v>
      </c>
      <c r="DY33" s="991" t="s">
        <v>3140</v>
      </c>
      <c r="DZ33" s="651">
        <v>3713.326</v>
      </c>
      <c r="EA33" s="651">
        <v>5830.8419999999996</v>
      </c>
      <c r="EB33" s="651">
        <v>5681.9319999999998</v>
      </c>
      <c r="EC33" s="651">
        <v>3569.1869999999999</v>
      </c>
    </row>
    <row r="34" spans="2:133" ht="12.75" customHeight="1" x14ac:dyDescent="0.2">
      <c r="B34" s="216"/>
      <c r="C34" s="222" t="s">
        <v>62</v>
      </c>
      <c r="D34" s="91">
        <v>7.3</v>
      </c>
      <c r="E34" s="91">
        <v>4.7</v>
      </c>
      <c r="F34" s="91">
        <v>3.9</v>
      </c>
      <c r="G34" s="91">
        <v>5.3</v>
      </c>
      <c r="H34" s="91">
        <v>4.8</v>
      </c>
      <c r="I34" s="91">
        <v>3.5</v>
      </c>
      <c r="J34" s="91">
        <v>14.5</v>
      </c>
      <c r="K34" s="91">
        <v>10.1</v>
      </c>
      <c r="L34" s="94">
        <v>10</v>
      </c>
      <c r="M34" s="94">
        <v>11</v>
      </c>
      <c r="N34" s="94">
        <v>15.5</v>
      </c>
      <c r="O34" s="94">
        <v>12.8</v>
      </c>
      <c r="P34" s="94">
        <v>12.2</v>
      </c>
      <c r="Q34" s="94">
        <v>12.7</v>
      </c>
      <c r="R34" s="94">
        <v>11.8</v>
      </c>
      <c r="S34" s="94">
        <v>11.5</v>
      </c>
      <c r="T34" s="94">
        <v>14</v>
      </c>
      <c r="U34" s="94">
        <v>11.6</v>
      </c>
      <c r="V34" s="94">
        <v>19.8</v>
      </c>
      <c r="W34" s="94">
        <v>37.4</v>
      </c>
      <c r="X34" s="94">
        <v>30.4</v>
      </c>
      <c r="Y34" s="94">
        <v>22.1</v>
      </c>
      <c r="Z34" s="94">
        <v>23.2</v>
      </c>
      <c r="AA34" s="94">
        <v>25.6</v>
      </c>
      <c r="AB34" s="94">
        <v>25.2</v>
      </c>
      <c r="AC34" s="94">
        <v>19.5</v>
      </c>
      <c r="AD34" s="94">
        <v>28.4</v>
      </c>
      <c r="AE34" s="94">
        <v>32.700000000000003</v>
      </c>
      <c r="AF34" s="94">
        <v>29.1</v>
      </c>
      <c r="AG34" s="94">
        <v>41.3</v>
      </c>
      <c r="AH34" s="94">
        <v>40.200000000000003</v>
      </c>
      <c r="AI34" s="94">
        <v>67.5</v>
      </c>
      <c r="AJ34" s="94">
        <v>86.5</v>
      </c>
      <c r="AK34" s="94">
        <v>103.8</v>
      </c>
      <c r="AL34" s="94">
        <v>81.3</v>
      </c>
      <c r="AM34" s="94">
        <v>68.099999999999994</v>
      </c>
      <c r="AN34" s="94">
        <v>65.400000000000006</v>
      </c>
      <c r="AO34" s="94">
        <v>77.599999999999994</v>
      </c>
      <c r="AP34" s="94">
        <v>73</v>
      </c>
      <c r="AQ34" s="94">
        <v>58.1</v>
      </c>
      <c r="AR34" s="94">
        <v>107.2</v>
      </c>
      <c r="AS34" s="94">
        <v>124.7</v>
      </c>
      <c r="AT34" s="94">
        <v>191.1</v>
      </c>
      <c r="AU34" s="94">
        <v>202.2</v>
      </c>
      <c r="AV34" s="94"/>
      <c r="AW34" s="213" t="s">
        <v>63</v>
      </c>
      <c r="AX34" s="94">
        <v>108.5</v>
      </c>
      <c r="AY34" s="94">
        <v>48.8</v>
      </c>
      <c r="AZ34" s="94">
        <v>67.8</v>
      </c>
      <c r="BA34" s="94">
        <v>76.5</v>
      </c>
      <c r="BB34" s="94">
        <v>131.80000000000001</v>
      </c>
      <c r="BC34" s="94">
        <v>55.4</v>
      </c>
      <c r="BD34" s="94">
        <v>79.7</v>
      </c>
      <c r="BE34" s="94">
        <v>116.8</v>
      </c>
      <c r="BF34" s="94">
        <v>146.69999999999999</v>
      </c>
      <c r="BG34" s="94">
        <v>175.6</v>
      </c>
      <c r="BH34" s="94">
        <v>854.6</v>
      </c>
      <c r="BI34" s="94">
        <v>362.3</v>
      </c>
      <c r="BJ34" s="94">
        <v>117</v>
      </c>
      <c r="BK34" s="94">
        <v>384.4</v>
      </c>
      <c r="BL34" s="94">
        <v>184.6</v>
      </c>
      <c r="BM34" s="94">
        <v>429</v>
      </c>
      <c r="BN34" s="94">
        <v>438.1</v>
      </c>
      <c r="BO34" s="94">
        <v>570.9</v>
      </c>
      <c r="BP34" s="94">
        <v>290.7</v>
      </c>
      <c r="BQ34" s="94">
        <v>705.5</v>
      </c>
      <c r="BR34" s="94">
        <v>634.1</v>
      </c>
      <c r="BS34" s="94">
        <v>728.2</v>
      </c>
      <c r="BT34" s="94">
        <v>318.5</v>
      </c>
      <c r="BU34" s="94">
        <v>463.8</v>
      </c>
      <c r="BV34" s="94">
        <v>503.4</v>
      </c>
      <c r="BW34" s="94">
        <v>664</v>
      </c>
      <c r="BX34" s="94">
        <v>414.4</v>
      </c>
      <c r="BY34" s="94">
        <v>736.8</v>
      </c>
      <c r="BZ34" s="94">
        <v>733.1</v>
      </c>
      <c r="CA34" s="94">
        <v>1179</v>
      </c>
      <c r="CB34" s="94">
        <v>1100.5999999999999</v>
      </c>
      <c r="CC34" s="94">
        <v>1141.0999999999999</v>
      </c>
      <c r="CD34" s="94">
        <v>895</v>
      </c>
      <c r="CE34" s="94">
        <v>1764.2</v>
      </c>
      <c r="CF34" s="94">
        <v>1118</v>
      </c>
      <c r="CG34" s="94">
        <v>1325</v>
      </c>
      <c r="CH34" s="94">
        <v>415</v>
      </c>
      <c r="CI34" s="94">
        <v>449.5</v>
      </c>
      <c r="CJ34" s="94">
        <v>542.5</v>
      </c>
      <c r="CL34" s="11" t="s">
        <v>64</v>
      </c>
      <c r="CM34" s="91">
        <v>5187.8999999999996</v>
      </c>
      <c r="CN34" s="91">
        <v>5279.8</v>
      </c>
      <c r="CO34" s="91">
        <v>4859.3</v>
      </c>
      <c r="CP34" s="91">
        <v>4940.6000000000004</v>
      </c>
      <c r="CQ34" s="91"/>
      <c r="CR34" s="125" t="s">
        <v>65</v>
      </c>
      <c r="CS34" s="224">
        <v>626572.80000000005</v>
      </c>
      <c r="CT34" s="224">
        <v>686197.9</v>
      </c>
      <c r="CU34" s="224">
        <v>715052.3</v>
      </c>
      <c r="CV34" s="63">
        <v>781436.1</v>
      </c>
      <c r="CW34" s="63">
        <v>818056.9</v>
      </c>
      <c r="CX34" s="63">
        <v>850499.7</v>
      </c>
      <c r="CY34" s="63">
        <v>886561.8</v>
      </c>
      <c r="CZ34" s="63">
        <v>1041684.7</v>
      </c>
      <c r="DA34" s="63">
        <v>936441.1</v>
      </c>
      <c r="DB34" s="63">
        <v>1057142.8999999999</v>
      </c>
      <c r="DC34" s="63">
        <v>1098433.3</v>
      </c>
      <c r="DD34" s="63">
        <v>1167055.2</v>
      </c>
      <c r="DE34" s="63">
        <v>1225606.3</v>
      </c>
      <c r="DF34" s="63">
        <v>1321616.7</v>
      </c>
      <c r="DG34" s="63">
        <v>1365070.8</v>
      </c>
      <c r="DH34" s="63">
        <v>1500601.2</v>
      </c>
      <c r="DI34" s="63">
        <v>1491484</v>
      </c>
      <c r="DJ34" s="63">
        <v>1653240.8</v>
      </c>
      <c r="DK34" s="63">
        <v>1806632.4</v>
      </c>
      <c r="DL34" s="63">
        <v>1985965.3</v>
      </c>
      <c r="DM34" s="63">
        <v>2129643.9</v>
      </c>
      <c r="DN34" s="63">
        <v>2295565.9</v>
      </c>
      <c r="DO34" s="63">
        <v>2346704.5</v>
      </c>
      <c r="DP34" s="63">
        <v>2511456.105</v>
      </c>
      <c r="DQ34" s="63">
        <v>2432551.594</v>
      </c>
      <c r="DR34" s="92">
        <v>2540568.5</v>
      </c>
      <c r="DS34" s="92">
        <v>2772566.3149999999</v>
      </c>
      <c r="DT34" s="92">
        <v>2881595.0610000002</v>
      </c>
      <c r="DU34" s="92">
        <v>2909870.219</v>
      </c>
      <c r="DV34" s="92">
        <v>2980733.7969999998</v>
      </c>
      <c r="DW34" s="92">
        <v>2908058.4950000001</v>
      </c>
      <c r="DY34" s="991" t="s">
        <v>3141</v>
      </c>
      <c r="DZ34" s="651">
        <v>166563.69200000001</v>
      </c>
      <c r="EA34" s="651">
        <v>141880.815</v>
      </c>
      <c r="EB34" s="651">
        <v>81736.775999999998</v>
      </c>
      <c r="EC34" s="651">
        <v>122368.564</v>
      </c>
    </row>
    <row r="35" spans="2:133" ht="12.75" customHeight="1" x14ac:dyDescent="0.2">
      <c r="B35" s="216"/>
      <c r="C35" s="222" t="s">
        <v>66</v>
      </c>
      <c r="D35" s="91">
        <v>17</v>
      </c>
      <c r="E35" s="91">
        <v>19.399999999999999</v>
      </c>
      <c r="F35" s="91">
        <v>17.3</v>
      </c>
      <c r="G35" s="91">
        <v>16.5</v>
      </c>
      <c r="H35" s="91">
        <v>30.4</v>
      </c>
      <c r="I35" s="91">
        <v>50.4</v>
      </c>
      <c r="J35" s="91">
        <v>55.1</v>
      </c>
      <c r="K35" s="91">
        <v>48.9</v>
      </c>
      <c r="L35" s="94">
        <v>44.4</v>
      </c>
      <c r="M35" s="94">
        <v>25.6</v>
      </c>
      <c r="N35" s="94">
        <v>10.3</v>
      </c>
      <c r="O35" s="94">
        <v>8.1999999999999993</v>
      </c>
      <c r="P35" s="94">
        <v>5.9</v>
      </c>
      <c r="Q35" s="94">
        <v>8</v>
      </c>
      <c r="R35" s="94">
        <v>6.4</v>
      </c>
      <c r="S35" s="94">
        <v>9</v>
      </c>
      <c r="T35" s="94">
        <v>13.4</v>
      </c>
      <c r="U35" s="94">
        <v>6.2</v>
      </c>
      <c r="V35" s="94">
        <v>7.8</v>
      </c>
      <c r="W35" s="94">
        <v>10.6</v>
      </c>
      <c r="X35" s="94">
        <v>7.6</v>
      </c>
      <c r="Y35" s="94">
        <v>6.7</v>
      </c>
      <c r="Z35" s="94">
        <v>5.7</v>
      </c>
      <c r="AA35" s="94">
        <v>4.2</v>
      </c>
      <c r="AB35" s="94">
        <v>5.5</v>
      </c>
      <c r="AC35" s="94">
        <v>4</v>
      </c>
      <c r="AD35" s="94">
        <v>11.1</v>
      </c>
      <c r="AE35" s="94">
        <v>10.5</v>
      </c>
      <c r="AF35" s="94">
        <v>25.9</v>
      </c>
      <c r="AG35" s="94">
        <v>48.9</v>
      </c>
      <c r="AH35" s="94">
        <v>99.3</v>
      </c>
      <c r="AI35" s="94">
        <v>132</v>
      </c>
      <c r="AJ35" s="94">
        <v>100.9</v>
      </c>
      <c r="AK35" s="94">
        <v>79.8</v>
      </c>
      <c r="AL35" s="94">
        <v>72</v>
      </c>
      <c r="AM35" s="94">
        <v>112.6</v>
      </c>
      <c r="AN35" s="94">
        <v>101.4</v>
      </c>
      <c r="AO35" s="94">
        <v>209.6</v>
      </c>
      <c r="AP35" s="94">
        <v>156</v>
      </c>
      <c r="AQ35" s="94">
        <v>224.7</v>
      </c>
      <c r="AR35" s="94">
        <v>250.4</v>
      </c>
      <c r="AS35" s="94">
        <v>149</v>
      </c>
      <c r="AT35" s="94">
        <v>147.4</v>
      </c>
      <c r="AU35" s="94">
        <v>135.69999999999999</v>
      </c>
      <c r="AV35" s="94"/>
      <c r="AW35" s="213" t="s">
        <v>67</v>
      </c>
      <c r="AX35" s="94">
        <v>381.9</v>
      </c>
      <c r="AY35" s="94">
        <v>84.3</v>
      </c>
      <c r="AZ35" s="94">
        <v>224.2</v>
      </c>
      <c r="BA35" s="94">
        <v>1079</v>
      </c>
      <c r="BB35" s="94">
        <v>235</v>
      </c>
      <c r="BC35" s="94">
        <v>103.2</v>
      </c>
      <c r="BD35" s="94">
        <v>113</v>
      </c>
      <c r="BE35" s="94">
        <v>286.89999999999998</v>
      </c>
      <c r="BF35" s="94">
        <v>362</v>
      </c>
      <c r="BG35" s="94">
        <v>324.8</v>
      </c>
      <c r="BH35" s="94">
        <v>314.10000000000002</v>
      </c>
      <c r="BI35" s="94">
        <v>305.5</v>
      </c>
      <c r="BJ35" s="94">
        <v>461.6</v>
      </c>
      <c r="BK35" s="94">
        <v>324.10000000000002</v>
      </c>
      <c r="BL35" s="94">
        <v>404.6</v>
      </c>
      <c r="BM35" s="94">
        <v>359.7</v>
      </c>
      <c r="BN35" s="94">
        <v>474.4</v>
      </c>
      <c r="BO35" s="94">
        <v>454.7</v>
      </c>
      <c r="BP35" s="94">
        <v>687.2</v>
      </c>
      <c r="BQ35" s="94">
        <v>552.5</v>
      </c>
      <c r="BR35" s="94">
        <v>636.20000000000005</v>
      </c>
      <c r="BS35" s="94">
        <v>519.79999999999995</v>
      </c>
      <c r="BT35" s="94">
        <v>260.5</v>
      </c>
      <c r="BU35" s="94">
        <v>551.29999999999995</v>
      </c>
      <c r="BV35" s="94">
        <v>424.1</v>
      </c>
      <c r="BW35" s="94">
        <v>429.8</v>
      </c>
      <c r="BX35" s="94">
        <v>345.8</v>
      </c>
      <c r="BY35" s="94">
        <v>376.4</v>
      </c>
      <c r="BZ35" s="94">
        <v>444.2</v>
      </c>
      <c r="CA35" s="94">
        <v>772.3</v>
      </c>
      <c r="CB35" s="94">
        <v>762.1</v>
      </c>
      <c r="CC35" s="94">
        <v>505.9</v>
      </c>
      <c r="CD35" s="94">
        <v>568.4</v>
      </c>
      <c r="CE35" s="94">
        <v>991.9</v>
      </c>
      <c r="CF35" s="94">
        <v>1135</v>
      </c>
      <c r="CG35" s="94">
        <v>1803.6</v>
      </c>
      <c r="CH35" s="94">
        <v>524.29999999999995</v>
      </c>
      <c r="CI35" s="94">
        <v>1048</v>
      </c>
      <c r="CJ35" s="94">
        <v>1192.5999999999999</v>
      </c>
      <c r="CL35" s="11" t="s">
        <v>68</v>
      </c>
      <c r="CM35" s="91">
        <v>1012.8</v>
      </c>
      <c r="CN35" s="91">
        <v>1505.4</v>
      </c>
      <c r="CO35" s="91">
        <v>1748.8</v>
      </c>
      <c r="CP35" s="91">
        <v>1124.3</v>
      </c>
      <c r="CQ35" s="91"/>
      <c r="CR35" s="400" t="s">
        <v>649</v>
      </c>
      <c r="CS35" s="215">
        <v>92523.3</v>
      </c>
      <c r="CT35" s="215">
        <v>99027.7</v>
      </c>
      <c r="CU35" s="215">
        <v>101067.6</v>
      </c>
      <c r="CV35" s="61">
        <v>114645.7</v>
      </c>
      <c r="CW35" s="61">
        <v>105474.9</v>
      </c>
      <c r="CX35" s="61">
        <v>115249.7</v>
      </c>
      <c r="CY35" s="61">
        <v>114427</v>
      </c>
      <c r="CZ35" s="61">
        <v>113371.3</v>
      </c>
      <c r="DA35" s="61">
        <v>106074.3</v>
      </c>
      <c r="DB35" s="61">
        <v>121034.8</v>
      </c>
      <c r="DC35" s="61">
        <v>113157.1</v>
      </c>
      <c r="DD35" s="61">
        <v>131945.70000000001</v>
      </c>
      <c r="DE35" s="61">
        <v>125476.1</v>
      </c>
      <c r="DF35" s="61">
        <v>133822.20000000001</v>
      </c>
      <c r="DG35" s="61">
        <v>146349.79999999999</v>
      </c>
      <c r="DH35" s="61">
        <v>162544.29999999999</v>
      </c>
      <c r="DI35" s="61">
        <v>158797.6</v>
      </c>
      <c r="DJ35" s="61">
        <v>171183.4</v>
      </c>
      <c r="DK35" s="61">
        <v>182182.6</v>
      </c>
      <c r="DL35" s="61">
        <v>191602.6</v>
      </c>
      <c r="DM35" s="61">
        <v>204567.4</v>
      </c>
      <c r="DN35" s="61">
        <v>209173.5</v>
      </c>
      <c r="DO35" s="61">
        <v>215626.7</v>
      </c>
      <c r="DP35" s="61">
        <v>211740.299</v>
      </c>
      <c r="DQ35" s="61">
        <v>225085.024</v>
      </c>
      <c r="DR35" s="91">
        <v>242061.3</v>
      </c>
      <c r="DS35" s="91">
        <v>263887.48</v>
      </c>
      <c r="DT35" s="91">
        <v>240720.149</v>
      </c>
      <c r="DU35" s="91">
        <v>231410.405</v>
      </c>
      <c r="DV35" s="91">
        <v>252266.402</v>
      </c>
      <c r="DW35" s="91">
        <v>252252.579</v>
      </c>
      <c r="DY35" s="125" t="s">
        <v>3032</v>
      </c>
      <c r="DZ35" s="650">
        <v>3017524.4559999998</v>
      </c>
      <c r="EA35" s="650">
        <v>3034010.3089999999</v>
      </c>
      <c r="EB35" s="650">
        <v>3363712.0279999999</v>
      </c>
      <c r="EC35" s="650">
        <v>3708015.1749999998</v>
      </c>
    </row>
    <row r="36" spans="2:133" ht="12.75" customHeight="1" x14ac:dyDescent="0.2">
      <c r="B36" s="216"/>
      <c r="C36" s="222" t="s">
        <v>69</v>
      </c>
      <c r="D36" s="91">
        <v>89.4</v>
      </c>
      <c r="E36" s="91">
        <v>64.900000000000006</v>
      </c>
      <c r="F36" s="91">
        <v>110.2</v>
      </c>
      <c r="G36" s="91">
        <v>57.5</v>
      </c>
      <c r="H36" s="91">
        <v>68.5</v>
      </c>
      <c r="I36" s="91">
        <v>63.1</v>
      </c>
      <c r="J36" s="91">
        <v>94</v>
      </c>
      <c r="K36" s="91">
        <v>90.8</v>
      </c>
      <c r="L36" s="94">
        <v>109.8</v>
      </c>
      <c r="M36" s="94">
        <v>123.8</v>
      </c>
      <c r="N36" s="94">
        <v>88.1</v>
      </c>
      <c r="O36" s="94">
        <v>104.2</v>
      </c>
      <c r="P36" s="94">
        <v>122.3</v>
      </c>
      <c r="Q36" s="94">
        <v>144.80000000000001</v>
      </c>
      <c r="R36" s="94">
        <v>123.4</v>
      </c>
      <c r="S36" s="94">
        <v>142.4</v>
      </c>
      <c r="T36" s="94">
        <v>144</v>
      </c>
      <c r="U36" s="94">
        <v>168.6</v>
      </c>
      <c r="V36" s="94">
        <v>155.80000000000001</v>
      </c>
      <c r="W36" s="94">
        <v>187.5</v>
      </c>
      <c r="X36" s="94">
        <v>185.5</v>
      </c>
      <c r="Y36" s="94">
        <v>174.1</v>
      </c>
      <c r="Z36" s="94">
        <v>157.1</v>
      </c>
      <c r="AA36" s="94">
        <v>172.7</v>
      </c>
      <c r="AB36" s="94">
        <v>146.9</v>
      </c>
      <c r="AC36" s="94">
        <v>193.5</v>
      </c>
      <c r="AD36" s="94">
        <v>216.4</v>
      </c>
      <c r="AE36" s="94">
        <v>223.5</v>
      </c>
      <c r="AF36" s="94">
        <v>188.7</v>
      </c>
      <c r="AG36" s="94">
        <v>241.5</v>
      </c>
      <c r="AH36" s="94">
        <v>360.1</v>
      </c>
      <c r="AI36" s="94">
        <v>325</v>
      </c>
      <c r="AJ36" s="94">
        <v>233.1</v>
      </c>
      <c r="AK36" s="94">
        <v>252.2</v>
      </c>
      <c r="AL36" s="94">
        <v>290.10000000000002</v>
      </c>
      <c r="AM36" s="94">
        <v>268.8</v>
      </c>
      <c r="AN36" s="94">
        <v>259.39999999999998</v>
      </c>
      <c r="AO36" s="94">
        <v>330</v>
      </c>
      <c r="AP36" s="94">
        <v>417.4</v>
      </c>
      <c r="AQ36" s="94">
        <v>557.29999999999995</v>
      </c>
      <c r="AR36" s="94">
        <v>367.1</v>
      </c>
      <c r="AS36" s="94">
        <v>753</v>
      </c>
      <c r="AT36" s="94">
        <v>1057.4000000000001</v>
      </c>
      <c r="AU36" s="94">
        <v>720.1</v>
      </c>
      <c r="AV36" s="94"/>
      <c r="AW36" s="213" t="s">
        <v>70</v>
      </c>
      <c r="AX36" s="94">
        <v>124.7</v>
      </c>
      <c r="AY36" s="94">
        <v>202.9</v>
      </c>
      <c r="AZ36" s="94">
        <v>78</v>
      </c>
      <c r="BA36" s="94">
        <v>75.400000000000006</v>
      </c>
      <c r="BB36" s="94">
        <v>105.2</v>
      </c>
      <c r="BC36" s="94">
        <v>70.7</v>
      </c>
      <c r="BD36" s="94">
        <v>66</v>
      </c>
      <c r="BE36" s="94">
        <v>303.10000000000002</v>
      </c>
      <c r="BF36" s="94">
        <v>23.2</v>
      </c>
      <c r="BG36" s="94">
        <v>141.30000000000001</v>
      </c>
      <c r="BH36" s="94">
        <v>258.3</v>
      </c>
      <c r="BI36" s="94">
        <v>59.7</v>
      </c>
      <c r="BJ36" s="94">
        <v>86.3</v>
      </c>
      <c r="BK36" s="94">
        <v>63.2</v>
      </c>
      <c r="BL36" s="94">
        <v>191.4</v>
      </c>
      <c r="BM36" s="94">
        <v>70</v>
      </c>
      <c r="BN36" s="94">
        <v>330.6</v>
      </c>
      <c r="BO36" s="94">
        <v>90</v>
      </c>
      <c r="BP36" s="94">
        <v>204</v>
      </c>
      <c r="BQ36" s="94">
        <v>107.7</v>
      </c>
      <c r="BR36" s="94">
        <v>463.1</v>
      </c>
      <c r="BS36" s="94">
        <v>285.8</v>
      </c>
      <c r="BT36" s="94">
        <v>286.89999999999998</v>
      </c>
      <c r="BU36" s="94">
        <v>253.3</v>
      </c>
      <c r="BV36" s="94">
        <v>381.4</v>
      </c>
      <c r="BW36" s="94">
        <v>197.9</v>
      </c>
      <c r="BX36" s="94">
        <v>223.8</v>
      </c>
      <c r="BY36" s="94">
        <v>275.2</v>
      </c>
      <c r="BZ36" s="94">
        <v>426.7</v>
      </c>
      <c r="CA36" s="94">
        <v>384</v>
      </c>
      <c r="CB36" s="94">
        <v>144</v>
      </c>
      <c r="CC36" s="94">
        <v>262.10000000000002</v>
      </c>
      <c r="CD36" s="94">
        <v>663.1</v>
      </c>
      <c r="CE36" s="94">
        <v>160.9</v>
      </c>
      <c r="CF36" s="94">
        <v>395</v>
      </c>
      <c r="CG36" s="94">
        <v>652.6</v>
      </c>
      <c r="CH36" s="94">
        <v>518.4</v>
      </c>
      <c r="CI36" s="94">
        <v>802.5</v>
      </c>
      <c r="CJ36" s="94">
        <v>580.79999999999995</v>
      </c>
      <c r="CL36" s="11" t="s">
        <v>71</v>
      </c>
      <c r="CM36" s="91">
        <v>87.6</v>
      </c>
      <c r="CN36" s="91">
        <v>507.6</v>
      </c>
      <c r="CO36" s="91">
        <v>56.7</v>
      </c>
      <c r="CP36" s="91">
        <v>61</v>
      </c>
      <c r="CQ36" s="91"/>
      <c r="CR36" s="114" t="s">
        <v>650</v>
      </c>
      <c r="CS36" s="215">
        <v>88396.6</v>
      </c>
      <c r="CT36" s="215">
        <v>93797.8</v>
      </c>
      <c r="CU36" s="215">
        <v>93628.6</v>
      </c>
      <c r="CV36" s="61">
        <v>108990.8</v>
      </c>
      <c r="CW36" s="61">
        <v>93998.7</v>
      </c>
      <c r="CX36" s="61">
        <v>108832.3</v>
      </c>
      <c r="CY36" s="61">
        <v>108585.4</v>
      </c>
      <c r="CZ36" s="61">
        <v>104166</v>
      </c>
      <c r="DA36" s="61">
        <v>95194.1</v>
      </c>
      <c r="DB36" s="61">
        <v>108678.2</v>
      </c>
      <c r="DC36" s="61">
        <v>102896.3</v>
      </c>
      <c r="DD36" s="61">
        <v>121217.9</v>
      </c>
      <c r="DE36" s="61">
        <v>115696.6</v>
      </c>
      <c r="DF36" s="61">
        <v>124158.2</v>
      </c>
      <c r="DG36" s="61">
        <v>134469.4</v>
      </c>
      <c r="DH36" s="61">
        <v>149591.20000000001</v>
      </c>
      <c r="DI36" s="61">
        <v>145165.29999999999</v>
      </c>
      <c r="DJ36" s="61">
        <v>155491.79999999999</v>
      </c>
      <c r="DK36" s="61">
        <v>164775</v>
      </c>
      <c r="DL36" s="61">
        <v>173759.7</v>
      </c>
      <c r="DM36" s="61">
        <v>184051.7</v>
      </c>
      <c r="DN36" s="61">
        <v>187886</v>
      </c>
      <c r="DO36" s="61">
        <v>193051.4</v>
      </c>
      <c r="DP36" s="61">
        <v>189203.83100000001</v>
      </c>
      <c r="DQ36" s="61">
        <v>203935.62700000001</v>
      </c>
      <c r="DR36" s="91">
        <v>222149.1</v>
      </c>
      <c r="DS36" s="91">
        <v>243732.283</v>
      </c>
      <c r="DT36" s="91">
        <v>219841.40299999999</v>
      </c>
      <c r="DU36" s="91">
        <v>207776.16</v>
      </c>
      <c r="DV36" s="91">
        <v>225589.098</v>
      </c>
      <c r="DW36" s="91">
        <v>231546.67499999999</v>
      </c>
      <c r="DY36" s="991" t="s">
        <v>3065</v>
      </c>
      <c r="DZ36" s="651">
        <v>299947.11800000002</v>
      </c>
      <c r="EA36" s="651">
        <v>208236.89199999999</v>
      </c>
      <c r="EB36" s="651">
        <v>212877.24100000001</v>
      </c>
      <c r="EC36" s="651">
        <v>224095.67499999999</v>
      </c>
    </row>
    <row r="37" spans="2:133" ht="12.75" customHeight="1" x14ac:dyDescent="0.2">
      <c r="B37" s="216"/>
      <c r="C37" s="114" t="s">
        <v>72</v>
      </c>
      <c r="D37" s="91">
        <v>14.8</v>
      </c>
      <c r="E37" s="91">
        <v>16</v>
      </c>
      <c r="F37" s="91">
        <v>19.7</v>
      </c>
      <c r="G37" s="91">
        <v>20.100000000000001</v>
      </c>
      <c r="H37" s="91">
        <v>23</v>
      </c>
      <c r="I37" s="91">
        <v>27.7</v>
      </c>
      <c r="J37" s="91">
        <v>47.4</v>
      </c>
      <c r="K37" s="91">
        <v>36.4</v>
      </c>
      <c r="L37" s="94">
        <v>47.6</v>
      </c>
      <c r="M37" s="94">
        <v>60.2</v>
      </c>
      <c r="N37" s="94">
        <v>59.2</v>
      </c>
      <c r="O37" s="94">
        <v>62.2</v>
      </c>
      <c r="P37" s="94">
        <v>68</v>
      </c>
      <c r="Q37" s="94">
        <v>72</v>
      </c>
      <c r="R37" s="94">
        <v>81.400000000000006</v>
      </c>
      <c r="S37" s="94">
        <v>74.7</v>
      </c>
      <c r="T37" s="94">
        <v>76.8</v>
      </c>
      <c r="U37" s="94">
        <v>81.599999999999994</v>
      </c>
      <c r="V37" s="94">
        <v>94.2</v>
      </c>
      <c r="W37" s="94">
        <v>101.7</v>
      </c>
      <c r="X37" s="94">
        <v>131.80000000000001</v>
      </c>
      <c r="Y37" s="94">
        <v>113.6</v>
      </c>
      <c r="Z37" s="94">
        <v>112.7</v>
      </c>
      <c r="AA37" s="94">
        <v>129.30000000000001</v>
      </c>
      <c r="AB37" s="94">
        <v>108.5</v>
      </c>
      <c r="AC37" s="94">
        <v>134.30000000000001</v>
      </c>
      <c r="AD37" s="94">
        <v>137.5</v>
      </c>
      <c r="AE37" s="94">
        <v>126.9</v>
      </c>
      <c r="AF37" s="94">
        <v>157.80000000000001</v>
      </c>
      <c r="AG37" s="94">
        <v>147.30000000000001</v>
      </c>
      <c r="AH37" s="94">
        <v>199.8</v>
      </c>
      <c r="AI37" s="94">
        <v>193.5</v>
      </c>
      <c r="AJ37" s="411">
        <f>295.6-90</f>
        <v>205.60000000000002</v>
      </c>
      <c r="AK37" s="94">
        <v>308.8</v>
      </c>
      <c r="AL37" s="94">
        <v>400.9</v>
      </c>
      <c r="AM37" s="94">
        <v>300.60000000000002</v>
      </c>
      <c r="AN37" s="94">
        <v>330.3</v>
      </c>
      <c r="AO37" s="94">
        <v>395</v>
      </c>
      <c r="AP37" s="94">
        <v>558.20000000000005</v>
      </c>
      <c r="AQ37" s="94">
        <v>605.29999999999995</v>
      </c>
      <c r="AR37" s="94">
        <v>538.29999999999995</v>
      </c>
      <c r="AS37" s="94">
        <v>512.4</v>
      </c>
      <c r="AT37" s="94">
        <v>489.9</v>
      </c>
      <c r="AU37" s="94">
        <v>553.9</v>
      </c>
      <c r="AV37" s="94"/>
      <c r="AW37" s="213" t="s">
        <v>73</v>
      </c>
      <c r="AX37" s="94">
        <v>258.8</v>
      </c>
      <c r="AY37" s="94">
        <v>458.8</v>
      </c>
      <c r="AZ37" s="94">
        <v>539.6</v>
      </c>
      <c r="BA37" s="94">
        <v>235.1</v>
      </c>
      <c r="BB37" s="94">
        <v>268.10000000000002</v>
      </c>
      <c r="BC37" s="94">
        <v>261.7</v>
      </c>
      <c r="BD37" s="94">
        <v>137.5</v>
      </c>
      <c r="BE37" s="94">
        <v>196.2</v>
      </c>
      <c r="BF37" s="94">
        <v>326.89999999999998</v>
      </c>
      <c r="BG37" s="94">
        <v>226.2</v>
      </c>
      <c r="BH37" s="94">
        <v>216.8</v>
      </c>
      <c r="BI37" s="94">
        <v>276.89999999999998</v>
      </c>
      <c r="BJ37" s="94">
        <v>120.5</v>
      </c>
      <c r="BK37" s="94">
        <v>293.8</v>
      </c>
      <c r="BL37" s="94">
        <v>190.4</v>
      </c>
      <c r="BM37" s="94">
        <v>320.3</v>
      </c>
      <c r="BN37" s="94">
        <v>183.4</v>
      </c>
      <c r="BO37" s="94">
        <v>387.5</v>
      </c>
      <c r="BP37" s="94">
        <v>233.1</v>
      </c>
      <c r="BQ37" s="94">
        <v>440.4</v>
      </c>
      <c r="BR37" s="94">
        <v>244.9</v>
      </c>
      <c r="BS37" s="94">
        <v>712.1</v>
      </c>
      <c r="BT37" s="94">
        <v>452.1</v>
      </c>
      <c r="BU37" s="94">
        <v>2357.5</v>
      </c>
      <c r="BV37" s="94">
        <v>2236.1999999999998</v>
      </c>
      <c r="BW37" s="94">
        <v>2216</v>
      </c>
      <c r="BX37" s="94">
        <v>2827.8</v>
      </c>
      <c r="BY37" s="94">
        <v>2915.2</v>
      </c>
      <c r="BZ37" s="94">
        <v>1380.8</v>
      </c>
      <c r="CA37" s="94">
        <v>1100.4000000000001</v>
      </c>
      <c r="CB37" s="94">
        <v>1161.9000000000001</v>
      </c>
      <c r="CC37" s="94">
        <v>784.6</v>
      </c>
      <c r="CD37" s="94">
        <v>706.3</v>
      </c>
      <c r="CE37" s="94">
        <v>1039</v>
      </c>
      <c r="CF37" s="94">
        <v>546.79999999999995</v>
      </c>
      <c r="CG37" s="94">
        <v>770.5</v>
      </c>
      <c r="CH37" s="94">
        <v>10311</v>
      </c>
      <c r="CI37" s="94">
        <v>6963.5</v>
      </c>
      <c r="CJ37" s="94">
        <v>1183.9000000000001</v>
      </c>
      <c r="CL37" s="11" t="s">
        <v>74</v>
      </c>
      <c r="CM37" s="91">
        <v>340.7</v>
      </c>
      <c r="CN37" s="91">
        <v>76.5</v>
      </c>
      <c r="CO37" s="91">
        <v>149.1</v>
      </c>
      <c r="CP37" s="91">
        <v>118.2</v>
      </c>
      <c r="CQ37" s="91"/>
      <c r="CR37" s="143" t="s">
        <v>651</v>
      </c>
      <c r="CS37" s="215">
        <v>1401.2</v>
      </c>
      <c r="CT37" s="215">
        <v>2306.5</v>
      </c>
      <c r="CU37" s="215">
        <v>1741.8</v>
      </c>
      <c r="CV37" s="61">
        <v>2662.3</v>
      </c>
      <c r="CW37" s="61">
        <v>2838.5</v>
      </c>
      <c r="CX37" s="61">
        <v>3499.7</v>
      </c>
      <c r="CY37" s="61">
        <v>2225.9</v>
      </c>
      <c r="CZ37" s="61">
        <v>2950.8</v>
      </c>
      <c r="DA37" s="61">
        <v>4460.3999999999996</v>
      </c>
      <c r="DB37" s="61">
        <v>4679.8</v>
      </c>
      <c r="DC37" s="61">
        <v>4215.3999999999996</v>
      </c>
      <c r="DD37" s="61">
        <v>4636.2</v>
      </c>
      <c r="DE37" s="61">
        <v>5835.7</v>
      </c>
      <c r="DF37" s="61">
        <v>5627.3</v>
      </c>
      <c r="DG37" s="61">
        <v>6312.7</v>
      </c>
      <c r="DH37" s="61">
        <v>6911.8</v>
      </c>
      <c r="DI37" s="61">
        <v>7212.9</v>
      </c>
      <c r="DJ37" s="61">
        <v>8249.2999999999993</v>
      </c>
      <c r="DK37" s="61">
        <v>8420.9</v>
      </c>
      <c r="DL37" s="61">
        <v>8866.9</v>
      </c>
      <c r="DM37" s="61">
        <v>10210.700000000001</v>
      </c>
      <c r="DN37" s="61">
        <v>11669.6</v>
      </c>
      <c r="DO37" s="61">
        <v>12177.2</v>
      </c>
      <c r="DP37" s="61">
        <v>11368.626</v>
      </c>
      <c r="DQ37" s="61">
        <v>9811.8870000000006</v>
      </c>
      <c r="DR37" s="91">
        <v>10598.6</v>
      </c>
      <c r="DS37" s="91">
        <v>10033.257</v>
      </c>
      <c r="DT37" s="91">
        <v>10257.496999999999</v>
      </c>
      <c r="DU37" s="91">
        <v>12523.85</v>
      </c>
      <c r="DV37" s="91">
        <v>15229.607</v>
      </c>
      <c r="DW37" s="91">
        <v>13230.993</v>
      </c>
      <c r="DY37" s="114" t="s">
        <v>3066</v>
      </c>
      <c r="DZ37" s="651">
        <v>297583.34100000001</v>
      </c>
      <c r="EA37" s="651">
        <v>205820.35500000001</v>
      </c>
      <c r="EB37" s="651">
        <v>209835.20600000001</v>
      </c>
      <c r="EC37" s="651">
        <v>221840.573</v>
      </c>
    </row>
    <row r="38" spans="2:133" ht="12.75" customHeight="1" x14ac:dyDescent="0.2">
      <c r="B38" s="216"/>
      <c r="C38" s="114" t="s">
        <v>75</v>
      </c>
      <c r="D38" s="91">
        <v>28.2</v>
      </c>
      <c r="E38" s="91">
        <v>29.4</v>
      </c>
      <c r="F38" s="91">
        <v>40.700000000000003</v>
      </c>
      <c r="G38" s="91">
        <v>78</v>
      </c>
      <c r="H38" s="91">
        <v>57</v>
      </c>
      <c r="I38" s="91">
        <v>63.1</v>
      </c>
      <c r="J38" s="91">
        <v>93</v>
      </c>
      <c r="K38" s="91">
        <v>77</v>
      </c>
      <c r="L38" s="94">
        <v>91</v>
      </c>
      <c r="M38" s="94">
        <v>121.6</v>
      </c>
      <c r="N38" s="94">
        <v>125.6</v>
      </c>
      <c r="O38" s="94">
        <v>136.19999999999999</v>
      </c>
      <c r="P38" s="94">
        <v>119</v>
      </c>
      <c r="Q38" s="94">
        <v>139.6</v>
      </c>
      <c r="R38" s="94">
        <v>103</v>
      </c>
      <c r="S38" s="94">
        <v>67</v>
      </c>
      <c r="T38" s="94">
        <v>86.7</v>
      </c>
      <c r="U38" s="94">
        <v>74.8</v>
      </c>
      <c r="V38" s="94">
        <v>123.3</v>
      </c>
      <c r="W38" s="94">
        <v>98.1</v>
      </c>
      <c r="X38" s="94">
        <v>92.6</v>
      </c>
      <c r="Y38" s="94">
        <v>86.9</v>
      </c>
      <c r="Z38" s="94">
        <v>115.4</v>
      </c>
      <c r="AA38" s="94">
        <v>80.900000000000006</v>
      </c>
      <c r="AB38" s="94">
        <v>87</v>
      </c>
      <c r="AC38" s="94">
        <v>265.8</v>
      </c>
      <c r="AD38" s="94">
        <v>213.1</v>
      </c>
      <c r="AE38" s="94">
        <v>245.6</v>
      </c>
      <c r="AF38" s="94">
        <v>200.1</v>
      </c>
      <c r="AG38" s="94">
        <v>222</v>
      </c>
      <c r="AH38" s="94">
        <v>124.6</v>
      </c>
      <c r="AI38" s="94">
        <v>103</v>
      </c>
      <c r="AJ38" s="94">
        <v>232</v>
      </c>
      <c r="AK38" s="94">
        <v>380</v>
      </c>
      <c r="AL38" s="94">
        <v>263.7</v>
      </c>
      <c r="AM38" s="94">
        <v>194.8</v>
      </c>
      <c r="AN38" s="94">
        <v>166.4</v>
      </c>
      <c r="AO38" s="94">
        <v>147.4</v>
      </c>
      <c r="AP38" s="94">
        <v>134.1</v>
      </c>
      <c r="AQ38" s="94">
        <v>195.6</v>
      </c>
      <c r="AR38" s="94">
        <v>155.69999999999999</v>
      </c>
      <c r="AS38" s="94">
        <v>760.3</v>
      </c>
      <c r="AT38" s="94">
        <v>503.9</v>
      </c>
      <c r="AU38" s="94">
        <v>843.4</v>
      </c>
      <c r="AV38" s="94"/>
      <c r="AW38" s="213" t="s">
        <v>76</v>
      </c>
      <c r="AX38" s="94">
        <v>320.3</v>
      </c>
      <c r="AY38" s="94">
        <v>206.9</v>
      </c>
      <c r="AZ38" s="94">
        <v>352.9</v>
      </c>
      <c r="BA38" s="94">
        <v>346.6</v>
      </c>
      <c r="BB38" s="94">
        <v>397.2</v>
      </c>
      <c r="BC38" s="94">
        <v>420</v>
      </c>
      <c r="BD38" s="94">
        <v>610.20000000000005</v>
      </c>
      <c r="BE38" s="94">
        <v>1308.7</v>
      </c>
      <c r="BF38" s="94">
        <v>1480</v>
      </c>
      <c r="BG38" s="94">
        <v>2352.6999999999998</v>
      </c>
      <c r="BH38" s="94">
        <v>1327.2</v>
      </c>
      <c r="BI38" s="94">
        <v>1321.1</v>
      </c>
      <c r="BJ38" s="94">
        <v>1510.4</v>
      </c>
      <c r="BK38" s="94">
        <v>1401.6</v>
      </c>
      <c r="BL38" s="94">
        <v>2079.3000000000002</v>
      </c>
      <c r="BM38" s="94">
        <v>1530.5</v>
      </c>
      <c r="BN38" s="94">
        <v>1941.4</v>
      </c>
      <c r="BO38" s="94">
        <v>1842</v>
      </c>
      <c r="BP38" s="94">
        <v>2286.9</v>
      </c>
      <c r="BQ38" s="94">
        <v>2105.5</v>
      </c>
      <c r="BR38" s="94">
        <v>2498.1999999999998</v>
      </c>
      <c r="BS38" s="94">
        <v>4232.3999999999996</v>
      </c>
      <c r="BT38" s="94">
        <v>7307.6</v>
      </c>
      <c r="BU38" s="94">
        <v>5086.8</v>
      </c>
      <c r="BV38" s="94">
        <v>5003.7</v>
      </c>
      <c r="BW38" s="94">
        <v>5989.4</v>
      </c>
      <c r="BX38" s="94">
        <v>3639</v>
      </c>
      <c r="BY38" s="94">
        <v>3587.7</v>
      </c>
      <c r="BZ38" s="94">
        <v>4780.1000000000004</v>
      </c>
      <c r="CA38" s="94">
        <v>3966.9</v>
      </c>
      <c r="CB38" s="94">
        <v>5304.3</v>
      </c>
      <c r="CC38" s="94">
        <v>6025.8</v>
      </c>
      <c r="CD38" s="94">
        <v>4991.3999999999996</v>
      </c>
      <c r="CE38" s="94">
        <v>4885.1000000000004</v>
      </c>
      <c r="CF38" s="94">
        <v>4278.2</v>
      </c>
      <c r="CG38" s="94">
        <f>3037.3</f>
        <v>3037.3</v>
      </c>
      <c r="CH38" s="94">
        <v>4324.8999999999996</v>
      </c>
      <c r="CI38" s="94">
        <v>4201.3</v>
      </c>
      <c r="CJ38" s="94">
        <v>11070.5</v>
      </c>
      <c r="CL38" s="11" t="s">
        <v>77</v>
      </c>
      <c r="CM38" s="91">
        <v>3746.7</v>
      </c>
      <c r="CN38" s="91">
        <v>3190.2</v>
      </c>
      <c r="CO38" s="91">
        <v>2904.5</v>
      </c>
      <c r="CP38" s="91">
        <v>3637.1</v>
      </c>
      <c r="CQ38" s="91"/>
      <c r="CR38" s="143" t="s">
        <v>652</v>
      </c>
      <c r="CS38" s="215">
        <v>852.6</v>
      </c>
      <c r="CT38" s="215">
        <v>1259.8</v>
      </c>
      <c r="CU38" s="215">
        <v>1299.5</v>
      </c>
      <c r="CV38" s="61">
        <v>1051.5999999999999</v>
      </c>
      <c r="CW38" s="61">
        <v>3823</v>
      </c>
      <c r="CX38" s="61">
        <v>1505</v>
      </c>
      <c r="CY38" s="61">
        <v>1624.9</v>
      </c>
      <c r="CZ38" s="61">
        <v>1671.5</v>
      </c>
      <c r="DA38" s="61">
        <v>1759.6</v>
      </c>
      <c r="DB38" s="61">
        <v>1917.5</v>
      </c>
      <c r="DC38" s="61">
        <v>1920.8</v>
      </c>
      <c r="DD38" s="61">
        <v>1646</v>
      </c>
      <c r="DE38" s="61">
        <v>1863.8</v>
      </c>
      <c r="DF38" s="61">
        <v>2461.4</v>
      </c>
      <c r="DG38" s="61">
        <v>3107.2</v>
      </c>
      <c r="DH38" s="61">
        <v>3924.4</v>
      </c>
      <c r="DI38" s="61">
        <v>4639.5</v>
      </c>
      <c r="DJ38" s="61">
        <v>5293.4</v>
      </c>
      <c r="DK38" s="61">
        <v>6015</v>
      </c>
      <c r="DL38" s="61">
        <v>5404.5</v>
      </c>
      <c r="DM38" s="61">
        <v>5730.2</v>
      </c>
      <c r="DN38" s="61">
        <v>5729.3</v>
      </c>
      <c r="DO38" s="61">
        <v>5481.3</v>
      </c>
      <c r="DP38" s="61">
        <v>5661.8670000000002</v>
      </c>
      <c r="DQ38" s="61">
        <v>5161.9359999999997</v>
      </c>
      <c r="DR38" s="91">
        <v>4200.8</v>
      </c>
      <c r="DS38" s="91">
        <v>3921.643</v>
      </c>
      <c r="DT38" s="91">
        <v>3959.6770000000001</v>
      </c>
      <c r="DU38" s="91">
        <v>3647.0230000000001</v>
      </c>
      <c r="DV38" s="91">
        <v>3633.049</v>
      </c>
      <c r="DW38" s="91">
        <v>4402.3590000000004</v>
      </c>
      <c r="DY38" s="226" t="s">
        <v>3142</v>
      </c>
      <c r="DZ38" s="651">
        <v>222423.024</v>
      </c>
      <c r="EA38" s="651">
        <v>135834.628</v>
      </c>
      <c r="EB38" s="651">
        <v>130598.94899999999</v>
      </c>
      <c r="EC38" s="651">
        <v>134080.42300000001</v>
      </c>
    </row>
    <row r="39" spans="2:133" ht="12.75" customHeight="1" x14ac:dyDescent="0.2">
      <c r="B39" s="216"/>
      <c r="C39" s="114" t="s">
        <v>78</v>
      </c>
      <c r="D39" s="91">
        <v>305.8</v>
      </c>
      <c r="E39" s="91">
        <v>273</v>
      </c>
      <c r="F39" s="91">
        <v>287.2</v>
      </c>
      <c r="G39" s="91">
        <v>309.2</v>
      </c>
      <c r="H39" s="91">
        <v>293.3</v>
      </c>
      <c r="I39" s="91">
        <v>327.10000000000002</v>
      </c>
      <c r="J39" s="91">
        <v>364.9</v>
      </c>
      <c r="K39" s="91">
        <v>436.4</v>
      </c>
      <c r="L39" s="94">
        <v>422.4</v>
      </c>
      <c r="M39" s="94">
        <v>496.9</v>
      </c>
      <c r="N39" s="94">
        <v>476.6</v>
      </c>
      <c r="O39" s="94">
        <v>564.70000000000005</v>
      </c>
      <c r="P39" s="94">
        <v>589.29999999999995</v>
      </c>
      <c r="Q39" s="94">
        <v>715.3</v>
      </c>
      <c r="R39" s="94">
        <v>678.4</v>
      </c>
      <c r="S39" s="94">
        <v>710.8</v>
      </c>
      <c r="T39" s="94">
        <v>721.8</v>
      </c>
      <c r="U39" s="94">
        <v>778.8</v>
      </c>
      <c r="V39" s="94">
        <v>734.6</v>
      </c>
      <c r="W39" s="94">
        <v>890.4</v>
      </c>
      <c r="X39" s="94">
        <v>913.6</v>
      </c>
      <c r="Y39" s="94">
        <v>1018.5</v>
      </c>
      <c r="Z39" s="94">
        <v>940.4</v>
      </c>
      <c r="AA39" s="94">
        <v>1111.0999999999999</v>
      </c>
      <c r="AB39" s="94">
        <v>1257.4000000000001</v>
      </c>
      <c r="AC39" s="94">
        <v>1494.3</v>
      </c>
      <c r="AD39" s="94">
        <v>1575.5</v>
      </c>
      <c r="AE39" s="94">
        <v>1756.3</v>
      </c>
      <c r="AF39" s="94">
        <v>1783.6</v>
      </c>
      <c r="AG39" s="94">
        <v>1772.1</v>
      </c>
      <c r="AH39" s="94">
        <v>1906.7</v>
      </c>
      <c r="AI39" s="94">
        <v>2067.4</v>
      </c>
      <c r="AJ39" s="94">
        <v>2179</v>
      </c>
      <c r="AK39" s="94">
        <v>2314.6999999999998</v>
      </c>
      <c r="AL39" s="94">
        <v>2272.3000000000002</v>
      </c>
      <c r="AM39" s="94">
        <v>2564.8000000000002</v>
      </c>
      <c r="AN39" s="94">
        <v>2510</v>
      </c>
      <c r="AO39" s="94">
        <v>3215.5</v>
      </c>
      <c r="AP39" s="94">
        <v>3799.4</v>
      </c>
      <c r="AQ39" s="94">
        <v>3803.5</v>
      </c>
      <c r="AR39" s="94">
        <v>4258.1000000000004</v>
      </c>
      <c r="AS39" s="94">
        <v>4760.2</v>
      </c>
      <c r="AT39" s="94">
        <v>4838.8</v>
      </c>
      <c r="AU39" s="94">
        <v>4643.5</v>
      </c>
      <c r="AV39" s="94"/>
      <c r="AW39" s="213" t="s">
        <v>79</v>
      </c>
      <c r="AX39" s="94">
        <v>123</v>
      </c>
      <c r="AY39" s="94">
        <v>202.4</v>
      </c>
      <c r="AZ39" s="94">
        <v>219.2</v>
      </c>
      <c r="BA39" s="94">
        <v>123.1</v>
      </c>
      <c r="BB39" s="94">
        <v>93.7</v>
      </c>
      <c r="BC39" s="94">
        <v>180.1</v>
      </c>
      <c r="BD39" s="94">
        <v>253.7</v>
      </c>
      <c r="BE39" s="94">
        <v>267.2</v>
      </c>
      <c r="BF39" s="94">
        <v>1246.0999999999999</v>
      </c>
      <c r="BG39" s="94">
        <v>494.6</v>
      </c>
      <c r="BH39" s="94">
        <v>561.29999999999995</v>
      </c>
      <c r="BI39" s="94">
        <v>548.70000000000005</v>
      </c>
      <c r="BJ39" s="94">
        <v>1060.3</v>
      </c>
      <c r="BK39" s="94">
        <v>582.20000000000005</v>
      </c>
      <c r="BL39" s="94">
        <v>1452.4</v>
      </c>
      <c r="BM39" s="94">
        <v>642.4</v>
      </c>
      <c r="BN39" s="94">
        <v>490.2</v>
      </c>
      <c r="BO39" s="94">
        <v>812.6</v>
      </c>
      <c r="BP39" s="94">
        <v>1996.6</v>
      </c>
      <c r="BQ39" s="94">
        <v>967.1</v>
      </c>
      <c r="BR39" s="94">
        <v>646</v>
      </c>
      <c r="BS39" s="94">
        <v>1594.9</v>
      </c>
      <c r="BT39" s="94">
        <v>1577.9</v>
      </c>
      <c r="BU39" s="94">
        <v>1682.1</v>
      </c>
      <c r="BV39" s="94">
        <v>1522.8</v>
      </c>
      <c r="BW39" s="94">
        <v>1521.4</v>
      </c>
      <c r="BX39" s="94">
        <v>2920.1</v>
      </c>
      <c r="BY39" s="94">
        <v>2983.2</v>
      </c>
      <c r="BZ39" s="94">
        <v>4065.6</v>
      </c>
      <c r="CA39" s="94">
        <v>3340.6</v>
      </c>
      <c r="CB39" s="94">
        <v>3130.4</v>
      </c>
      <c r="CC39" s="94">
        <v>2238.1999999999998</v>
      </c>
      <c r="CD39" s="94">
        <v>3127.9</v>
      </c>
      <c r="CE39" s="94">
        <v>4462.8</v>
      </c>
      <c r="CF39" s="94">
        <v>3886.3</v>
      </c>
      <c r="CG39" s="94">
        <v>2933.6</v>
      </c>
      <c r="CH39" s="94">
        <v>6488.2</v>
      </c>
      <c r="CI39" s="94">
        <v>3519.4</v>
      </c>
      <c r="CJ39" s="94">
        <v>5552.6</v>
      </c>
      <c r="CL39" s="216" t="s">
        <v>80</v>
      </c>
      <c r="CM39" s="91">
        <v>65473.5</v>
      </c>
      <c r="CN39" s="91">
        <v>67142.8</v>
      </c>
      <c r="CO39" s="91">
        <v>85540.7</v>
      </c>
      <c r="CP39" s="91">
        <v>90260.2</v>
      </c>
      <c r="CQ39" s="91"/>
      <c r="CR39" s="143" t="s">
        <v>653</v>
      </c>
      <c r="CS39" s="215">
        <v>913.2</v>
      </c>
      <c r="CT39" s="215">
        <v>701.7</v>
      </c>
      <c r="CU39" s="215">
        <v>669.9</v>
      </c>
      <c r="CV39" s="61">
        <v>1252.4000000000001</v>
      </c>
      <c r="CW39" s="61">
        <v>1314.8</v>
      </c>
      <c r="CX39" s="61">
        <v>950.6</v>
      </c>
      <c r="CY39" s="61">
        <v>1550.2</v>
      </c>
      <c r="CZ39" s="61">
        <v>3621.2</v>
      </c>
      <c r="DA39" s="61">
        <v>3500.1</v>
      </c>
      <c r="DB39" s="61">
        <v>4935.6000000000004</v>
      </c>
      <c r="DC39" s="61">
        <v>3510.2</v>
      </c>
      <c r="DD39" s="61">
        <v>4020.3</v>
      </c>
      <c r="DE39" s="61">
        <v>1712.2</v>
      </c>
      <c r="DF39" s="61">
        <v>1007.9</v>
      </c>
      <c r="DG39" s="61">
        <v>1627.8</v>
      </c>
      <c r="DH39" s="61">
        <v>1443.1</v>
      </c>
      <c r="DI39" s="61">
        <v>1145.5999999999999</v>
      </c>
      <c r="DJ39" s="61">
        <v>1399.4</v>
      </c>
      <c r="DK39" s="61">
        <v>2162.8000000000002</v>
      </c>
      <c r="DL39" s="61">
        <v>2688.3</v>
      </c>
      <c r="DM39" s="61">
        <v>3526.7</v>
      </c>
      <c r="DN39" s="61">
        <v>2868.9</v>
      </c>
      <c r="DO39" s="61">
        <v>3651.4</v>
      </c>
      <c r="DP39" s="61">
        <v>4023.4</v>
      </c>
      <c r="DQ39" s="61">
        <v>4527.3739999999998</v>
      </c>
      <c r="DR39" s="91">
        <v>3382.2</v>
      </c>
      <c r="DS39" s="91">
        <v>4020.623</v>
      </c>
      <c r="DT39" s="91">
        <v>3960.0990000000002</v>
      </c>
      <c r="DU39" s="91">
        <v>4315.7370000000001</v>
      </c>
      <c r="DV39" s="91">
        <v>4682.0050000000001</v>
      </c>
      <c r="DW39" s="91">
        <v>2017.2940000000001</v>
      </c>
      <c r="DY39" s="226" t="s">
        <v>3143</v>
      </c>
      <c r="DZ39" s="651">
        <v>5040.0280000000002</v>
      </c>
      <c r="EA39" s="651">
        <v>7397.7619999999997</v>
      </c>
      <c r="EB39" s="651">
        <v>7884.9160000000002</v>
      </c>
      <c r="EC39" s="651">
        <v>8633.277</v>
      </c>
    </row>
    <row r="40" spans="2:133" ht="12.75" customHeight="1" x14ac:dyDescent="0.2">
      <c r="B40" s="216"/>
      <c r="C40" s="222" t="s">
        <v>81</v>
      </c>
      <c r="D40" s="91">
        <v>89.7</v>
      </c>
      <c r="E40" s="91">
        <v>84.2</v>
      </c>
      <c r="F40" s="91">
        <v>93.5</v>
      </c>
      <c r="G40" s="91">
        <v>89.9</v>
      </c>
      <c r="H40" s="91">
        <v>94.8</v>
      </c>
      <c r="I40" s="91">
        <v>96.4</v>
      </c>
      <c r="J40" s="91">
        <v>102.2</v>
      </c>
      <c r="K40" s="91">
        <v>116</v>
      </c>
      <c r="L40" s="94">
        <v>110.6</v>
      </c>
      <c r="M40" s="94">
        <v>141.19999999999999</v>
      </c>
      <c r="N40" s="94">
        <v>131.69999999999999</v>
      </c>
      <c r="O40" s="94">
        <v>146.5</v>
      </c>
      <c r="P40" s="94">
        <v>135.19999999999999</v>
      </c>
      <c r="Q40" s="94">
        <v>192.8</v>
      </c>
      <c r="R40" s="94">
        <v>163.30000000000001</v>
      </c>
      <c r="S40" s="94">
        <v>161.9</v>
      </c>
      <c r="T40" s="94">
        <v>153.69999999999999</v>
      </c>
      <c r="U40" s="94">
        <v>157.19999999999999</v>
      </c>
      <c r="V40" s="94">
        <v>137.80000000000001</v>
      </c>
      <c r="W40" s="94">
        <v>183.4</v>
      </c>
      <c r="X40" s="94">
        <v>165</v>
      </c>
      <c r="Y40" s="94">
        <v>171.1</v>
      </c>
      <c r="Z40" s="94">
        <v>178.4</v>
      </c>
      <c r="AA40" s="94">
        <v>193.9</v>
      </c>
      <c r="AB40" s="94">
        <v>275.60000000000002</v>
      </c>
      <c r="AC40" s="94">
        <v>341</v>
      </c>
      <c r="AD40" s="94">
        <v>342.8</v>
      </c>
      <c r="AE40" s="94">
        <v>417</v>
      </c>
      <c r="AF40" s="94">
        <v>395.3</v>
      </c>
      <c r="AG40" s="94">
        <v>388.1</v>
      </c>
      <c r="AH40" s="94">
        <v>537</v>
      </c>
      <c r="AI40" s="94">
        <v>489.3</v>
      </c>
      <c r="AJ40" s="94">
        <v>509.6</v>
      </c>
      <c r="AK40" s="94">
        <v>438</v>
      </c>
      <c r="AL40" s="94">
        <v>603.5</v>
      </c>
      <c r="AM40" s="94">
        <v>609.70000000000005</v>
      </c>
      <c r="AN40" s="94">
        <v>587.4</v>
      </c>
      <c r="AO40" s="94">
        <v>815.2</v>
      </c>
      <c r="AP40" s="94">
        <v>1083.4000000000001</v>
      </c>
      <c r="AQ40" s="94">
        <v>1030.4000000000001</v>
      </c>
      <c r="AR40" s="94">
        <v>1205.8</v>
      </c>
      <c r="AS40" s="94">
        <v>1266.0999999999999</v>
      </c>
      <c r="AT40" s="94">
        <v>1167</v>
      </c>
      <c r="AU40" s="94">
        <v>1066.0999999999999</v>
      </c>
      <c r="AV40" s="94"/>
      <c r="AW40" s="213" t="s">
        <v>82</v>
      </c>
      <c r="AX40" s="94">
        <v>292.39999999999998</v>
      </c>
      <c r="AY40" s="94">
        <v>134.19999999999999</v>
      </c>
      <c r="AZ40" s="94">
        <v>1087.2</v>
      </c>
      <c r="BA40" s="94">
        <v>855.5</v>
      </c>
      <c r="BB40" s="94">
        <v>836.5</v>
      </c>
      <c r="BC40" s="94">
        <v>120.9</v>
      </c>
      <c r="BD40" s="94">
        <v>277.7</v>
      </c>
      <c r="BE40" s="94">
        <v>108.7</v>
      </c>
      <c r="BF40" s="94">
        <v>707.6</v>
      </c>
      <c r="BG40" s="94">
        <v>322.5</v>
      </c>
      <c r="BH40" s="94">
        <v>386.3</v>
      </c>
      <c r="BI40" s="94">
        <v>249.2</v>
      </c>
      <c r="BJ40" s="94">
        <v>697</v>
      </c>
      <c r="BK40" s="94">
        <v>264.39999999999998</v>
      </c>
      <c r="BL40" s="94">
        <v>767.1</v>
      </c>
      <c r="BM40" s="94">
        <v>292.3</v>
      </c>
      <c r="BN40" s="94">
        <v>1492.2</v>
      </c>
      <c r="BO40" s="94">
        <v>373.4</v>
      </c>
      <c r="BP40" s="94">
        <v>1650.2</v>
      </c>
      <c r="BQ40" s="94">
        <v>447.1</v>
      </c>
      <c r="BR40" s="94">
        <v>2124.1999999999998</v>
      </c>
      <c r="BS40" s="94">
        <v>1283.0999999999999</v>
      </c>
      <c r="BT40" s="94">
        <v>1668</v>
      </c>
      <c r="BU40" s="94">
        <v>1630.2</v>
      </c>
      <c r="BV40" s="94">
        <v>1625.2</v>
      </c>
      <c r="BW40" s="94">
        <v>1628.1</v>
      </c>
      <c r="BX40" s="94">
        <v>693.7</v>
      </c>
      <c r="BY40" s="94">
        <v>1309.7</v>
      </c>
      <c r="BZ40" s="94">
        <v>1176.5</v>
      </c>
      <c r="CA40" s="94">
        <v>1504.1</v>
      </c>
      <c r="CB40" s="94">
        <v>1860.5</v>
      </c>
      <c r="CC40" s="94">
        <v>1041.8</v>
      </c>
      <c r="CD40" s="94">
        <v>2285.9</v>
      </c>
      <c r="CE40" s="94">
        <v>2183</v>
      </c>
      <c r="CF40" s="94">
        <v>1439.2</v>
      </c>
      <c r="CG40" s="94">
        <v>1593</v>
      </c>
      <c r="CH40" s="94">
        <v>3590</v>
      </c>
      <c r="CI40" s="94">
        <v>3671.4</v>
      </c>
      <c r="CJ40" s="94">
        <v>2183.3000000000002</v>
      </c>
      <c r="CL40" s="216" t="s">
        <v>83</v>
      </c>
      <c r="CM40" s="91">
        <v>5455.8</v>
      </c>
      <c r="CN40" s="91">
        <v>6383.3</v>
      </c>
      <c r="CO40" s="91">
        <v>7705.5</v>
      </c>
      <c r="CP40" s="91">
        <v>8456.1</v>
      </c>
      <c r="CQ40" s="91"/>
      <c r="CR40" s="143" t="s">
        <v>654</v>
      </c>
      <c r="CS40" s="215">
        <v>959.7</v>
      </c>
      <c r="CT40" s="215">
        <v>961.8</v>
      </c>
      <c r="CU40" s="215">
        <v>3727.7</v>
      </c>
      <c r="CV40" s="61">
        <v>688.6</v>
      </c>
      <c r="CW40" s="61">
        <v>3499.8</v>
      </c>
      <c r="CX40" s="61">
        <v>462.1</v>
      </c>
      <c r="CY40" s="61">
        <v>440.7</v>
      </c>
      <c r="CZ40" s="61">
        <v>961.7</v>
      </c>
      <c r="DA40" s="61">
        <v>1160.2</v>
      </c>
      <c r="DB40" s="61">
        <v>823.7</v>
      </c>
      <c r="DC40" s="61">
        <v>614.5</v>
      </c>
      <c r="DD40" s="61">
        <v>425.3</v>
      </c>
      <c r="DE40" s="61">
        <v>367.8</v>
      </c>
      <c r="DF40" s="61">
        <v>567.4</v>
      </c>
      <c r="DG40" s="61">
        <v>832.7</v>
      </c>
      <c r="DH40" s="61">
        <v>673.9</v>
      </c>
      <c r="DI40" s="61">
        <v>634.20000000000005</v>
      </c>
      <c r="DJ40" s="61">
        <v>749.4</v>
      </c>
      <c r="DK40" s="61">
        <v>809</v>
      </c>
      <c r="DL40" s="61">
        <v>883.3</v>
      </c>
      <c r="DM40" s="61">
        <v>1048</v>
      </c>
      <c r="DN40" s="61">
        <v>1019.8</v>
      </c>
      <c r="DO40" s="61">
        <v>1265.4000000000001</v>
      </c>
      <c r="DP40" s="61">
        <v>1482.575</v>
      </c>
      <c r="DQ40" s="61">
        <v>1648.1999999999998</v>
      </c>
      <c r="DR40" s="91">
        <v>1730.7</v>
      </c>
      <c r="DS40" s="91">
        <v>2179.674</v>
      </c>
      <c r="DT40" s="91">
        <v>2701.473</v>
      </c>
      <c r="DU40" s="91">
        <v>3147.6349999999998</v>
      </c>
      <c r="DV40" s="91">
        <v>3132.643</v>
      </c>
      <c r="DW40" s="91">
        <v>1055.258</v>
      </c>
      <c r="DY40" s="226" t="s">
        <v>3067</v>
      </c>
      <c r="DZ40" s="651">
        <v>47873.428999999996</v>
      </c>
      <c r="EA40" s="651">
        <v>37752.038999999997</v>
      </c>
      <c r="EB40" s="651">
        <v>40626.749000000003</v>
      </c>
      <c r="EC40" s="651">
        <v>42384.883000000002</v>
      </c>
    </row>
    <row r="41" spans="2:133" ht="12.75" customHeight="1" x14ac:dyDescent="0.2">
      <c r="B41" s="216"/>
      <c r="C41" s="222" t="s">
        <v>84</v>
      </c>
      <c r="D41" s="91">
        <v>173.8</v>
      </c>
      <c r="E41" s="91">
        <v>138.69999999999999</v>
      </c>
      <c r="F41" s="91">
        <v>141.9</v>
      </c>
      <c r="G41" s="91">
        <v>157</v>
      </c>
      <c r="H41" s="91">
        <v>143.4</v>
      </c>
      <c r="I41" s="91">
        <v>155.69999999999999</v>
      </c>
      <c r="J41" s="91">
        <v>175.6</v>
      </c>
      <c r="K41" s="91">
        <v>217.8</v>
      </c>
      <c r="L41" s="94">
        <v>212.6</v>
      </c>
      <c r="M41" s="94">
        <v>257.10000000000002</v>
      </c>
      <c r="N41" s="94">
        <v>233.9</v>
      </c>
      <c r="O41" s="94">
        <v>302.60000000000002</v>
      </c>
      <c r="P41" s="94">
        <v>321.60000000000002</v>
      </c>
      <c r="Q41" s="94">
        <v>369</v>
      </c>
      <c r="R41" s="94">
        <v>337.6</v>
      </c>
      <c r="S41" s="94">
        <v>369.9</v>
      </c>
      <c r="T41" s="94">
        <v>366.9</v>
      </c>
      <c r="U41" s="94">
        <v>405.4</v>
      </c>
      <c r="V41" s="94">
        <v>356.8</v>
      </c>
      <c r="W41" s="94">
        <v>482.5</v>
      </c>
      <c r="X41" s="94">
        <v>439.2</v>
      </c>
      <c r="Y41" s="94">
        <v>506.2</v>
      </c>
      <c r="Z41" s="94">
        <v>452.5</v>
      </c>
      <c r="AA41" s="94">
        <v>564.4</v>
      </c>
      <c r="AB41" s="94">
        <v>588</v>
      </c>
      <c r="AC41" s="94">
        <v>690.7</v>
      </c>
      <c r="AD41" s="94">
        <v>724.6</v>
      </c>
      <c r="AE41" s="94">
        <v>853.7</v>
      </c>
      <c r="AF41" s="94">
        <v>805.8</v>
      </c>
      <c r="AG41" s="94">
        <v>853.2</v>
      </c>
      <c r="AH41" s="94">
        <v>816.9</v>
      </c>
      <c r="AI41" s="94">
        <v>1042.7</v>
      </c>
      <c r="AJ41" s="94">
        <v>1060.3</v>
      </c>
      <c r="AK41" s="94">
        <v>1225.4000000000001</v>
      </c>
      <c r="AL41" s="94">
        <v>1109.8</v>
      </c>
      <c r="AM41" s="94">
        <v>1323.1</v>
      </c>
      <c r="AN41" s="94">
        <v>1346.8</v>
      </c>
      <c r="AO41" s="94">
        <v>1624.4</v>
      </c>
      <c r="AP41" s="94">
        <v>1897.5</v>
      </c>
      <c r="AQ41" s="94">
        <v>2027.6</v>
      </c>
      <c r="AR41" s="94">
        <v>2207.4</v>
      </c>
      <c r="AS41" s="94">
        <v>2286.6</v>
      </c>
      <c r="AT41" s="94">
        <v>2393.1</v>
      </c>
      <c r="AU41" s="94">
        <v>2269.1999999999998</v>
      </c>
      <c r="AV41" s="94"/>
      <c r="AW41" s="213" t="s">
        <v>85</v>
      </c>
      <c r="AX41" s="94">
        <v>452.6</v>
      </c>
      <c r="AY41" s="94">
        <v>1307.5999999999999</v>
      </c>
      <c r="AZ41" s="94">
        <v>1484.5</v>
      </c>
      <c r="BA41" s="94">
        <v>1617.9</v>
      </c>
      <c r="BB41" s="94">
        <v>892.3</v>
      </c>
      <c r="BC41" s="94">
        <v>621.79999999999995</v>
      </c>
      <c r="BD41" s="94">
        <v>909.5</v>
      </c>
      <c r="BE41" s="94">
        <v>1200.4000000000001</v>
      </c>
      <c r="BF41" s="94">
        <v>1549.8</v>
      </c>
      <c r="BG41" s="94">
        <v>1787.7</v>
      </c>
      <c r="BH41" s="94">
        <v>3659</v>
      </c>
      <c r="BI41" s="94">
        <v>2872.1</v>
      </c>
      <c r="BJ41" s="94">
        <v>3988.1</v>
      </c>
      <c r="BK41" s="94">
        <v>3047.2</v>
      </c>
      <c r="BL41" s="94">
        <v>4874.3999999999996</v>
      </c>
      <c r="BM41" s="94">
        <v>3354.2</v>
      </c>
      <c r="BN41" s="94">
        <v>6091.6</v>
      </c>
      <c r="BO41" s="94">
        <v>4139.8</v>
      </c>
      <c r="BP41" s="94">
        <v>5057.2</v>
      </c>
      <c r="BQ41" s="94">
        <v>4878.2</v>
      </c>
      <c r="BR41" s="94">
        <v>8008.6</v>
      </c>
      <c r="BS41" s="94">
        <v>4804.2</v>
      </c>
      <c r="BT41" s="94">
        <v>5022.8</v>
      </c>
      <c r="BU41" s="94">
        <v>8405</v>
      </c>
      <c r="BV41" s="94">
        <v>6542.6</v>
      </c>
      <c r="BW41" s="94">
        <v>6843.3</v>
      </c>
      <c r="BX41" s="94">
        <v>5001.3999999999996</v>
      </c>
      <c r="BY41" s="94">
        <v>5258.1</v>
      </c>
      <c r="BZ41" s="94">
        <v>5711.8</v>
      </c>
      <c r="CA41" s="94">
        <v>5287.6</v>
      </c>
      <c r="CB41" s="94">
        <v>5920.4</v>
      </c>
      <c r="CC41" s="94">
        <v>6864.8</v>
      </c>
      <c r="CD41" s="94">
        <v>7943.8</v>
      </c>
      <c r="CE41" s="94">
        <v>9543.2999999999993</v>
      </c>
      <c r="CF41" s="94">
        <v>10601.8</v>
      </c>
      <c r="CG41" s="94">
        <v>10688.1</v>
      </c>
      <c r="CH41" s="94">
        <v>16888.2</v>
      </c>
      <c r="CI41" s="94">
        <v>20003.5</v>
      </c>
      <c r="CJ41" s="94">
        <v>14832.9</v>
      </c>
      <c r="CL41" s="216" t="s">
        <v>86</v>
      </c>
      <c r="CM41" s="91">
        <v>2056.8000000000002</v>
      </c>
      <c r="CN41" s="91">
        <v>2311.3000000000002</v>
      </c>
      <c r="CO41" s="91">
        <v>2039.9</v>
      </c>
      <c r="CP41" s="91">
        <v>2085.6</v>
      </c>
      <c r="CQ41" s="91"/>
      <c r="CR41" s="400" t="s">
        <v>655</v>
      </c>
      <c r="CS41" s="215">
        <v>1268.4000000000001</v>
      </c>
      <c r="CT41" s="215">
        <v>1472.5</v>
      </c>
      <c r="CU41" s="215">
        <v>2109.6999999999998</v>
      </c>
      <c r="CV41" s="61">
        <v>201</v>
      </c>
      <c r="CW41" s="61">
        <v>457.5</v>
      </c>
      <c r="CX41" s="61">
        <v>455.3</v>
      </c>
      <c r="CY41" s="61">
        <v>440.9</v>
      </c>
      <c r="CZ41" s="61">
        <v>756.6</v>
      </c>
      <c r="DA41" s="61">
        <v>425.3</v>
      </c>
      <c r="DB41" s="61">
        <v>555</v>
      </c>
      <c r="DC41" s="61">
        <v>554.70000000000005</v>
      </c>
      <c r="DD41" s="61">
        <v>500.2</v>
      </c>
      <c r="DE41" s="61">
        <v>980.1</v>
      </c>
      <c r="DF41" s="61">
        <v>645.9</v>
      </c>
      <c r="DG41" s="61">
        <v>753.6</v>
      </c>
      <c r="DH41" s="61">
        <v>873</v>
      </c>
      <c r="DI41" s="61">
        <v>910</v>
      </c>
      <c r="DJ41" s="61">
        <v>1332.5</v>
      </c>
      <c r="DK41" s="61">
        <v>1703.1</v>
      </c>
      <c r="DL41" s="61">
        <v>1711.6</v>
      </c>
      <c r="DM41" s="61">
        <v>1797.3</v>
      </c>
      <c r="DN41" s="61">
        <v>2015.6</v>
      </c>
      <c r="DO41" s="61">
        <v>2495.1</v>
      </c>
      <c r="DP41" s="61">
        <v>2319.13</v>
      </c>
      <c r="DQ41" s="61">
        <v>2524.9969999999998</v>
      </c>
      <c r="DR41" s="91">
        <v>2356.1</v>
      </c>
      <c r="DS41" s="91">
        <v>1903.4090000000001</v>
      </c>
      <c r="DT41" s="91">
        <v>1999.5519999999999</v>
      </c>
      <c r="DU41" s="91">
        <v>1441.0940000000001</v>
      </c>
      <c r="DV41" s="91">
        <v>1592.576</v>
      </c>
      <c r="DW41" s="91">
        <v>863.17200000000003</v>
      </c>
      <c r="DY41" s="226" t="s">
        <v>3068</v>
      </c>
      <c r="DZ41" s="651">
        <v>12644.768</v>
      </c>
      <c r="EA41" s="651">
        <v>11371.433000000001</v>
      </c>
      <c r="EB41" s="651">
        <v>14417.366</v>
      </c>
      <c r="EC41" s="651">
        <v>18668.306</v>
      </c>
    </row>
    <row r="42" spans="2:133" ht="12.75" customHeight="1" x14ac:dyDescent="0.2">
      <c r="B42" s="216"/>
      <c r="C42" s="222" t="s">
        <v>87</v>
      </c>
      <c r="D42" s="91">
        <v>28.3</v>
      </c>
      <c r="E42" s="91">
        <v>28.7</v>
      </c>
      <c r="F42" s="91">
        <v>27.7</v>
      </c>
      <c r="G42" s="91">
        <v>36.700000000000003</v>
      </c>
      <c r="H42" s="91">
        <v>32.4</v>
      </c>
      <c r="I42" s="91">
        <v>46.4</v>
      </c>
      <c r="J42" s="91">
        <v>36.799999999999997</v>
      </c>
      <c r="K42" s="91">
        <v>44.5</v>
      </c>
      <c r="L42" s="94">
        <v>43.8</v>
      </c>
      <c r="M42" s="94">
        <v>45.5</v>
      </c>
      <c r="N42" s="94">
        <v>54.6</v>
      </c>
      <c r="O42" s="94">
        <v>63.8</v>
      </c>
      <c r="P42" s="94">
        <v>64.2</v>
      </c>
      <c r="Q42" s="94">
        <v>72</v>
      </c>
      <c r="R42" s="94">
        <v>83.2</v>
      </c>
      <c r="S42" s="94">
        <v>77.3</v>
      </c>
      <c r="T42" s="94">
        <v>88</v>
      </c>
      <c r="U42" s="94">
        <v>90.8</v>
      </c>
      <c r="V42" s="94">
        <v>108.9</v>
      </c>
      <c r="W42" s="94">
        <v>102.5</v>
      </c>
      <c r="X42" s="94">
        <v>119.8</v>
      </c>
      <c r="Y42" s="94">
        <v>140.9</v>
      </c>
      <c r="Z42" s="94">
        <v>133.4</v>
      </c>
      <c r="AA42" s="94">
        <v>166.4</v>
      </c>
      <c r="AB42" s="94">
        <v>176.8</v>
      </c>
      <c r="AC42" s="94">
        <v>217.5</v>
      </c>
      <c r="AD42" s="94">
        <v>226.6</v>
      </c>
      <c r="AE42" s="94">
        <v>223.1</v>
      </c>
      <c r="AF42" s="94">
        <v>307.60000000000002</v>
      </c>
      <c r="AG42" s="94">
        <v>338.3</v>
      </c>
      <c r="AH42" s="94">
        <v>328.5</v>
      </c>
      <c r="AI42" s="94">
        <v>326.60000000000002</v>
      </c>
      <c r="AJ42" s="94">
        <v>307.5</v>
      </c>
      <c r="AK42" s="94">
        <v>332.2</v>
      </c>
      <c r="AL42" s="94">
        <v>328.6</v>
      </c>
      <c r="AM42" s="94">
        <v>438.9</v>
      </c>
      <c r="AN42" s="94">
        <v>407.4</v>
      </c>
      <c r="AO42" s="94">
        <v>504.2</v>
      </c>
      <c r="AP42" s="94">
        <v>475.4</v>
      </c>
      <c r="AQ42" s="94">
        <v>401.5</v>
      </c>
      <c r="AR42" s="94">
        <v>424.1</v>
      </c>
      <c r="AS42" s="94">
        <v>576.20000000000005</v>
      </c>
      <c r="AT42" s="94">
        <v>520.79999999999995</v>
      </c>
      <c r="AU42" s="94">
        <v>468.6</v>
      </c>
      <c r="AV42" s="94"/>
      <c r="AW42" s="211" t="s">
        <v>88</v>
      </c>
      <c r="AX42" s="93">
        <v>19776.3</v>
      </c>
      <c r="AY42" s="93">
        <v>20675.099999999999</v>
      </c>
      <c r="AZ42" s="93">
        <v>30356</v>
      </c>
      <c r="BA42" s="93">
        <v>34434.400000000001</v>
      </c>
      <c r="BB42" s="93">
        <v>33947.4</v>
      </c>
      <c r="BC42" s="93">
        <v>34188.199999999997</v>
      </c>
      <c r="BD42" s="93">
        <v>51542.9</v>
      </c>
      <c r="BE42" s="93">
        <v>46916.1</v>
      </c>
      <c r="BF42" s="93">
        <v>48743</v>
      </c>
      <c r="BG42" s="93">
        <v>51293.4</v>
      </c>
      <c r="BH42" s="93">
        <v>57195</v>
      </c>
      <c r="BI42" s="93">
        <v>58905</v>
      </c>
      <c r="BJ42" s="93">
        <v>64555.8</v>
      </c>
      <c r="BK42" s="93">
        <v>62496.2</v>
      </c>
      <c r="BL42" s="93">
        <v>78953.3</v>
      </c>
      <c r="BM42" s="93">
        <v>69353.2</v>
      </c>
      <c r="BN42" s="93">
        <v>89968.2</v>
      </c>
      <c r="BO42" s="93">
        <v>86982.5</v>
      </c>
      <c r="BP42" s="93">
        <v>101491.3</v>
      </c>
      <c r="BQ42" s="93">
        <v>105389.1</v>
      </c>
      <c r="BR42" s="93">
        <v>123152.8</v>
      </c>
      <c r="BS42" s="93">
        <v>133839.5</v>
      </c>
      <c r="BT42" s="93">
        <v>142349.5</v>
      </c>
      <c r="BU42" s="93">
        <v>154524.1</v>
      </c>
      <c r="BV42" s="93">
        <v>174822.39999999999</v>
      </c>
      <c r="BW42" s="93">
        <v>206614.6</v>
      </c>
      <c r="BX42" s="93">
        <v>220777.3</v>
      </c>
      <c r="BY42" s="93">
        <v>240171.1</v>
      </c>
      <c r="BZ42" s="93">
        <v>257431.4</v>
      </c>
      <c r="CA42" s="93">
        <v>254216.4</v>
      </c>
      <c r="CB42" s="92">
        <v>280091.5</v>
      </c>
      <c r="CC42" s="92">
        <v>315422.59999999998</v>
      </c>
      <c r="CD42" s="92">
        <v>336560</v>
      </c>
      <c r="CE42" s="92">
        <v>405851</v>
      </c>
      <c r="CF42" s="92">
        <v>482433.5</v>
      </c>
      <c r="CG42" s="92">
        <v>462401.6</v>
      </c>
      <c r="CH42" s="92">
        <v>504167.5</v>
      </c>
      <c r="CI42" s="92">
        <v>509109.9</v>
      </c>
      <c r="CJ42" s="92">
        <v>534806.4</v>
      </c>
      <c r="CL42" s="216" t="s">
        <v>89</v>
      </c>
      <c r="CM42" s="91">
        <v>653.6</v>
      </c>
      <c r="CN42" s="91">
        <v>900.5</v>
      </c>
      <c r="CO42" s="91">
        <v>739</v>
      </c>
      <c r="CP42" s="91">
        <v>951</v>
      </c>
      <c r="CQ42" s="91"/>
      <c r="CR42" s="400" t="s">
        <v>656</v>
      </c>
      <c r="CS42" s="215">
        <v>18950.3</v>
      </c>
      <c r="CT42" s="215">
        <v>17614.400000000001</v>
      </c>
      <c r="CU42" s="215">
        <v>12800.6</v>
      </c>
      <c r="CV42" s="61">
        <v>20655</v>
      </c>
      <c r="CW42" s="61">
        <v>23143.8</v>
      </c>
      <c r="CX42" s="61">
        <v>18948</v>
      </c>
      <c r="CY42" s="61">
        <v>20412.5</v>
      </c>
      <c r="CZ42" s="61">
        <v>33877.699999999997</v>
      </c>
      <c r="DA42" s="61">
        <v>23455.4</v>
      </c>
      <c r="DB42" s="61">
        <v>33500</v>
      </c>
      <c r="DC42" s="61">
        <v>34012.400000000001</v>
      </c>
      <c r="DD42" s="61">
        <v>28076.9</v>
      </c>
      <c r="DE42" s="61">
        <v>31607.8</v>
      </c>
      <c r="DF42" s="61">
        <v>32189</v>
      </c>
      <c r="DG42" s="61">
        <v>44438.2</v>
      </c>
      <c r="DH42" s="61">
        <v>40964.199999999997</v>
      </c>
      <c r="DI42" s="61">
        <v>50174</v>
      </c>
      <c r="DJ42" s="61">
        <v>41617</v>
      </c>
      <c r="DK42" s="61">
        <v>44030.1</v>
      </c>
      <c r="DL42" s="61">
        <v>61934.7</v>
      </c>
      <c r="DM42" s="61">
        <v>57156.7</v>
      </c>
      <c r="DN42" s="61">
        <v>59755.6</v>
      </c>
      <c r="DO42" s="61">
        <v>69787.8</v>
      </c>
      <c r="DP42" s="61">
        <v>94917.410999999993</v>
      </c>
      <c r="DQ42" s="61">
        <v>86412.24</v>
      </c>
      <c r="DR42" s="91">
        <v>71833.7</v>
      </c>
      <c r="DS42" s="91">
        <v>83046.047000000006</v>
      </c>
      <c r="DT42" s="91">
        <v>82222.365999999995</v>
      </c>
      <c r="DU42" s="91">
        <v>94219.853000000003</v>
      </c>
      <c r="DV42" s="91">
        <v>83465.948999999993</v>
      </c>
      <c r="DW42" s="91">
        <v>103872.13099999999</v>
      </c>
      <c r="DY42" s="226" t="s">
        <v>3069</v>
      </c>
      <c r="DZ42" s="651">
        <v>9484.6939999999995</v>
      </c>
      <c r="EA42" s="651">
        <v>13247.351000000001</v>
      </c>
      <c r="EB42" s="651">
        <v>16222.198</v>
      </c>
      <c r="EC42" s="651">
        <v>17865.2</v>
      </c>
    </row>
    <row r="43" spans="2:133" ht="12.75" customHeight="1" x14ac:dyDescent="0.2">
      <c r="B43" s="216"/>
      <c r="C43" s="222" t="s">
        <v>90</v>
      </c>
      <c r="D43" s="91">
        <v>14</v>
      </c>
      <c r="E43" s="91">
        <v>21.4</v>
      </c>
      <c r="F43" s="91">
        <v>24.1</v>
      </c>
      <c r="G43" s="91">
        <v>25.7</v>
      </c>
      <c r="H43" s="91">
        <v>22.7</v>
      </c>
      <c r="I43" s="91">
        <v>28.5</v>
      </c>
      <c r="J43" s="91">
        <v>50.4</v>
      </c>
      <c r="K43" s="91">
        <v>58.2</v>
      </c>
      <c r="L43" s="94">
        <v>55.3</v>
      </c>
      <c r="M43" s="94">
        <v>53.1</v>
      </c>
      <c r="N43" s="94">
        <v>56.4</v>
      </c>
      <c r="O43" s="94">
        <v>51.8</v>
      </c>
      <c r="P43" s="94">
        <v>68.2</v>
      </c>
      <c r="Q43" s="94">
        <v>81.400000000000006</v>
      </c>
      <c r="R43" s="94">
        <v>94.4</v>
      </c>
      <c r="S43" s="94">
        <v>101.7</v>
      </c>
      <c r="T43" s="94">
        <v>113.3</v>
      </c>
      <c r="U43" s="94">
        <v>125.4</v>
      </c>
      <c r="V43" s="94">
        <v>131</v>
      </c>
      <c r="W43" s="94">
        <v>122</v>
      </c>
      <c r="X43" s="94">
        <v>189.6</v>
      </c>
      <c r="Y43" s="94">
        <v>200.3</v>
      </c>
      <c r="Z43" s="94">
        <v>176</v>
      </c>
      <c r="AA43" s="94">
        <v>186.3</v>
      </c>
      <c r="AB43" s="94">
        <v>216.9</v>
      </c>
      <c r="AC43" s="94">
        <v>245</v>
      </c>
      <c r="AD43" s="94">
        <v>281.39999999999998</v>
      </c>
      <c r="AE43" s="94">
        <v>262.39999999999998</v>
      </c>
      <c r="AF43" s="94">
        <v>274.89999999999998</v>
      </c>
      <c r="AG43" s="94">
        <v>192.4</v>
      </c>
      <c r="AH43" s="94">
        <v>224.2</v>
      </c>
      <c r="AI43" s="94">
        <v>208.8</v>
      </c>
      <c r="AJ43" s="94">
        <v>301.60000000000002</v>
      </c>
      <c r="AK43" s="94">
        <v>319.10000000000002</v>
      </c>
      <c r="AL43" s="94">
        <v>230.4</v>
      </c>
      <c r="AM43" s="94">
        <v>193.2</v>
      </c>
      <c r="AN43" s="94">
        <v>168.5</v>
      </c>
      <c r="AO43" s="94">
        <v>271.7</v>
      </c>
      <c r="AP43" s="94">
        <v>342.7</v>
      </c>
      <c r="AQ43" s="94">
        <v>344</v>
      </c>
      <c r="AR43" s="94">
        <v>420.8</v>
      </c>
      <c r="AS43" s="94">
        <v>420.2</v>
      </c>
      <c r="AT43" s="94">
        <v>360.5</v>
      </c>
      <c r="AU43" s="94">
        <v>411.5</v>
      </c>
      <c r="AV43" s="94"/>
      <c r="AW43" s="213" t="s">
        <v>91</v>
      </c>
      <c r="AX43" s="94">
        <v>2327.8000000000002</v>
      </c>
      <c r="AY43" s="94">
        <v>2537.6999999999998</v>
      </c>
      <c r="AZ43" s="94">
        <v>3004.5</v>
      </c>
      <c r="BA43" s="94">
        <v>3117.4</v>
      </c>
      <c r="BB43" s="94">
        <v>3382.4</v>
      </c>
      <c r="BC43" s="94">
        <v>3629</v>
      </c>
      <c r="BD43" s="94">
        <v>4544.6000000000004</v>
      </c>
      <c r="BE43" s="94">
        <v>4844</v>
      </c>
      <c r="BF43" s="94">
        <v>6103.3</v>
      </c>
      <c r="BG43" s="94">
        <v>9958.6</v>
      </c>
      <c r="BH43" s="94">
        <v>8991.5</v>
      </c>
      <c r="BI43" s="94">
        <v>9701.9</v>
      </c>
      <c r="BJ43" s="94">
        <v>11035.4</v>
      </c>
      <c r="BK43" s="94">
        <v>10293.4</v>
      </c>
      <c r="BL43" s="94">
        <v>13686.9</v>
      </c>
      <c r="BM43" s="94">
        <v>11420.1</v>
      </c>
      <c r="BN43" s="94">
        <v>13069</v>
      </c>
      <c r="BO43" s="94">
        <v>13784.8</v>
      </c>
      <c r="BP43" s="94">
        <v>14380.4</v>
      </c>
      <c r="BQ43" s="94">
        <v>16662.900000000001</v>
      </c>
      <c r="BR43" s="94">
        <v>18525</v>
      </c>
      <c r="BS43" s="94">
        <v>13970.5</v>
      </c>
      <c r="BT43" s="94">
        <v>16363.7</v>
      </c>
      <c r="BU43" s="94">
        <v>20690.7</v>
      </c>
      <c r="BV43" s="94">
        <v>24915.1</v>
      </c>
      <c r="BW43" s="94">
        <v>24110.7</v>
      </c>
      <c r="BX43" s="94">
        <v>28274.3</v>
      </c>
      <c r="BY43" s="94">
        <v>26730.5</v>
      </c>
      <c r="BZ43" s="94">
        <v>29164.7</v>
      </c>
      <c r="CA43" s="94">
        <v>34606.5</v>
      </c>
      <c r="CB43" s="91">
        <v>38583.300000000003</v>
      </c>
      <c r="CC43" s="91">
        <v>44847</v>
      </c>
      <c r="CD43" s="91">
        <v>37936.5</v>
      </c>
      <c r="CE43" s="91">
        <v>38568.699999999997</v>
      </c>
      <c r="CF43" s="91">
        <v>52170.5</v>
      </c>
      <c r="CG43" s="91">
        <v>45946.6</v>
      </c>
      <c r="CH43" s="91">
        <v>61238.5</v>
      </c>
      <c r="CI43" s="91">
        <v>51651.6</v>
      </c>
      <c r="CJ43" s="91">
        <v>60965.8</v>
      </c>
      <c r="CL43" s="216" t="s">
        <v>92</v>
      </c>
      <c r="CM43" s="91">
        <v>13429.7</v>
      </c>
      <c r="CN43" s="91">
        <v>10709.6</v>
      </c>
      <c r="CO43" s="91">
        <v>16983.3</v>
      </c>
      <c r="CP43" s="91">
        <v>14681.4</v>
      </c>
      <c r="CQ43" s="91"/>
      <c r="CR43" s="143" t="s">
        <v>93</v>
      </c>
      <c r="CS43" s="219">
        <v>7463.8</v>
      </c>
      <c r="CT43" s="219">
        <v>3009.3</v>
      </c>
      <c r="CU43" s="215">
        <v>961.6</v>
      </c>
      <c r="CV43" s="61">
        <v>1108.5</v>
      </c>
      <c r="CW43" s="61">
        <v>5424.4</v>
      </c>
      <c r="CX43" s="61">
        <v>4210.5</v>
      </c>
      <c r="CY43" s="61">
        <v>3042.9</v>
      </c>
      <c r="CZ43" s="61">
        <v>2932.6</v>
      </c>
      <c r="DA43" s="61">
        <v>1992.4</v>
      </c>
      <c r="DB43" s="61">
        <v>5248.5</v>
      </c>
      <c r="DC43" s="61">
        <v>5317.4</v>
      </c>
      <c r="DD43" s="61">
        <v>6288.8</v>
      </c>
      <c r="DE43" s="61">
        <v>6835.5</v>
      </c>
      <c r="DF43" s="61">
        <v>5182.2</v>
      </c>
      <c r="DG43" s="61">
        <v>6847.8</v>
      </c>
      <c r="DH43" s="61">
        <v>9242.7999999999993</v>
      </c>
      <c r="DI43" s="61">
        <v>7248.7</v>
      </c>
      <c r="DJ43" s="61">
        <v>7988.7</v>
      </c>
      <c r="DK43" s="61">
        <v>8791.9</v>
      </c>
      <c r="DL43" s="61">
        <v>10092.1</v>
      </c>
      <c r="DM43" s="61">
        <v>10370.299999999999</v>
      </c>
      <c r="DN43" s="61">
        <v>11073.8</v>
      </c>
      <c r="DO43" s="61">
        <v>11975.6</v>
      </c>
      <c r="DP43" s="61">
        <v>12441.607</v>
      </c>
      <c r="DQ43" s="61">
        <v>13903.597</v>
      </c>
      <c r="DR43" s="91">
        <v>13764.8</v>
      </c>
      <c r="DS43" s="91">
        <v>17138.244999999999</v>
      </c>
      <c r="DT43" s="91">
        <v>16277.741</v>
      </c>
      <c r="DU43" s="91">
        <v>15428.072</v>
      </c>
      <c r="DV43" s="91">
        <v>14992.814</v>
      </c>
      <c r="DW43" s="91">
        <v>14419.226000000001</v>
      </c>
      <c r="DY43" s="226" t="s">
        <v>3070</v>
      </c>
      <c r="DZ43" s="651">
        <v>117.398</v>
      </c>
      <c r="EA43" s="651">
        <v>217.142</v>
      </c>
      <c r="EB43" s="651">
        <v>85.028000000000006</v>
      </c>
      <c r="EC43" s="651">
        <v>208.48400000000001</v>
      </c>
    </row>
    <row r="44" spans="2:133" ht="12.75" customHeight="1" x14ac:dyDescent="0.2">
      <c r="B44" s="216"/>
      <c r="C44" s="222" t="s">
        <v>94</v>
      </c>
      <c r="D44" s="91"/>
      <c r="E44" s="91"/>
      <c r="F44" s="91"/>
      <c r="G44" s="91"/>
      <c r="H44" s="91"/>
      <c r="I44" s="91"/>
      <c r="J44" s="91"/>
      <c r="K44" s="91"/>
      <c r="L44" s="94"/>
      <c r="M44" s="94"/>
      <c r="N44" s="94"/>
      <c r="O44" s="94"/>
      <c r="P44" s="94"/>
      <c r="Q44" s="94"/>
      <c r="R44" s="94"/>
      <c r="S44" s="94"/>
      <c r="T44" s="94"/>
      <c r="U44" s="94"/>
      <c r="V44" s="94"/>
      <c r="W44" s="94"/>
      <c r="X44" s="94"/>
      <c r="Y44" s="94"/>
      <c r="Z44" s="94"/>
      <c r="AA44" s="94"/>
      <c r="AB44" s="94"/>
      <c r="AC44" s="94"/>
      <c r="AD44" s="94"/>
      <c r="AE44" s="94"/>
      <c r="AF44" s="94"/>
      <c r="AG44" s="94"/>
      <c r="AH44" s="94"/>
      <c r="AI44" s="94"/>
      <c r="AJ44" s="94"/>
      <c r="AK44" s="94"/>
      <c r="AL44" s="94"/>
      <c r="AM44" s="94"/>
      <c r="AN44" s="94"/>
      <c r="AO44" s="94"/>
      <c r="AP44" s="94"/>
      <c r="AQ44" s="94"/>
      <c r="AR44" s="94" t="s">
        <v>436</v>
      </c>
      <c r="AS44" s="94">
        <v>211.4</v>
      </c>
      <c r="AT44" s="94">
        <v>397.5</v>
      </c>
      <c r="AU44" s="94">
        <v>428.1</v>
      </c>
      <c r="AV44" s="94"/>
      <c r="AW44" s="213" t="s">
        <v>95</v>
      </c>
      <c r="AX44" s="94">
        <v>97.6</v>
      </c>
      <c r="AY44" s="94">
        <v>82.3</v>
      </c>
      <c r="AZ44" s="94">
        <v>842</v>
      </c>
      <c r="BA44" s="94">
        <v>897.4</v>
      </c>
      <c r="BB44" s="94">
        <v>1002.1</v>
      </c>
      <c r="BC44" s="94">
        <v>1382.6</v>
      </c>
      <c r="BD44" s="94">
        <v>1330.1</v>
      </c>
      <c r="BE44" s="94">
        <v>1167.2</v>
      </c>
      <c r="BF44" s="225">
        <v>867.8</v>
      </c>
      <c r="BG44" s="225">
        <v>753.3</v>
      </c>
      <c r="BH44" s="225">
        <v>893.7</v>
      </c>
      <c r="BI44" s="225">
        <v>864.2</v>
      </c>
      <c r="BJ44" s="225">
        <v>787.5</v>
      </c>
      <c r="BK44" s="225">
        <v>916.8</v>
      </c>
      <c r="BL44" s="225">
        <v>852.9</v>
      </c>
      <c r="BM44" s="225">
        <v>1013.1</v>
      </c>
      <c r="BN44" s="94">
        <v>1289.7</v>
      </c>
      <c r="BO44" s="94">
        <v>1246</v>
      </c>
      <c r="BP44" s="94">
        <v>1597.6</v>
      </c>
      <c r="BQ44" s="94">
        <v>1487.5</v>
      </c>
      <c r="BR44" s="94">
        <v>1778.2</v>
      </c>
      <c r="BS44" s="94">
        <v>874.3</v>
      </c>
      <c r="BT44" s="94">
        <v>905.2</v>
      </c>
      <c r="BU44" s="94">
        <v>827.4</v>
      </c>
      <c r="BV44" s="94">
        <v>1366.1</v>
      </c>
      <c r="BW44" s="94">
        <v>1342.8</v>
      </c>
      <c r="BX44" s="94">
        <v>1027.3</v>
      </c>
      <c r="BY44" s="94">
        <v>11795.7</v>
      </c>
      <c r="BZ44" s="94">
        <v>14894.4</v>
      </c>
      <c r="CA44" s="94">
        <v>3604.2</v>
      </c>
      <c r="CB44" s="91">
        <v>4260.3</v>
      </c>
      <c r="CC44" s="91">
        <v>5801.4</v>
      </c>
      <c r="CD44" s="91">
        <v>9931</v>
      </c>
      <c r="CE44" s="91">
        <v>10807.6</v>
      </c>
      <c r="CF44" s="91">
        <v>13669.2</v>
      </c>
      <c r="CG44" s="91">
        <v>7047.7</v>
      </c>
      <c r="CH44" s="91">
        <v>5772</v>
      </c>
      <c r="CI44" s="91">
        <v>5393.8</v>
      </c>
      <c r="CJ44" s="91">
        <v>7449.4</v>
      </c>
      <c r="CL44" s="216" t="s">
        <v>96</v>
      </c>
      <c r="CM44" s="91">
        <v>11063.5</v>
      </c>
      <c r="CN44" s="91">
        <v>8670.2000000000007</v>
      </c>
      <c r="CO44" s="91">
        <v>14273.6</v>
      </c>
      <c r="CP44" s="91">
        <v>11968.4</v>
      </c>
      <c r="CQ44" s="91"/>
      <c r="CR44" s="143" t="s">
        <v>97</v>
      </c>
      <c r="CS44" s="215">
        <v>7357.2</v>
      </c>
      <c r="CT44" s="219">
        <v>12473.3</v>
      </c>
      <c r="CU44" s="215">
        <v>10659.7</v>
      </c>
      <c r="CV44" s="61">
        <v>18207</v>
      </c>
      <c r="CW44" s="61">
        <v>15068.5</v>
      </c>
      <c r="CX44" s="61">
        <v>12250.1</v>
      </c>
      <c r="CY44" s="61">
        <v>13572.2</v>
      </c>
      <c r="CZ44" s="61">
        <v>26721.3</v>
      </c>
      <c r="DA44" s="61">
        <v>19417</v>
      </c>
      <c r="DB44" s="61">
        <v>25255.5</v>
      </c>
      <c r="DC44" s="61">
        <v>25191</v>
      </c>
      <c r="DD44" s="61">
        <v>19525</v>
      </c>
      <c r="DE44" s="61">
        <v>23201</v>
      </c>
      <c r="DF44" s="61">
        <v>23865.7</v>
      </c>
      <c r="DG44" s="61">
        <v>33013.199999999997</v>
      </c>
      <c r="DH44" s="61">
        <v>28349.1</v>
      </c>
      <c r="DI44" s="61">
        <v>37090.6</v>
      </c>
      <c r="DJ44" s="61">
        <v>27410.6</v>
      </c>
      <c r="DK44" s="61">
        <v>26839.4</v>
      </c>
      <c r="DL44" s="61">
        <v>44164.5</v>
      </c>
      <c r="DM44" s="61">
        <v>41173.300000000003</v>
      </c>
      <c r="DN44" s="61">
        <v>42953.2</v>
      </c>
      <c r="DO44" s="61">
        <v>51083.3</v>
      </c>
      <c r="DP44" s="61">
        <v>74544.09</v>
      </c>
      <c r="DQ44" s="61">
        <v>65379.816000000006</v>
      </c>
      <c r="DR44" s="91">
        <v>48731.8</v>
      </c>
      <c r="DS44" s="91">
        <v>57218.552000000003</v>
      </c>
      <c r="DT44" s="91">
        <v>58100.057999999997</v>
      </c>
      <c r="DU44" s="91">
        <v>69886.233000000007</v>
      </c>
      <c r="DV44" s="91">
        <v>61211.341</v>
      </c>
      <c r="DW44" s="91">
        <v>79030.361999999994</v>
      </c>
      <c r="DY44" s="114" t="s">
        <v>3024</v>
      </c>
      <c r="DZ44" s="651">
        <v>1174.1880000000001</v>
      </c>
      <c r="EA44" s="651">
        <v>787.30399999999997</v>
      </c>
      <c r="EB44" s="651">
        <v>1716.47</v>
      </c>
      <c r="EC44" s="651">
        <v>935.14</v>
      </c>
    </row>
    <row r="45" spans="2:133" ht="12.75" customHeight="1" x14ac:dyDescent="0.2">
      <c r="B45" s="216"/>
      <c r="C45" s="114" t="s">
        <v>98</v>
      </c>
      <c r="D45" s="91">
        <v>40.200000000000003</v>
      </c>
      <c r="E45" s="91">
        <v>41.1</v>
      </c>
      <c r="F45" s="91">
        <v>42.7</v>
      </c>
      <c r="G45" s="91">
        <v>58.5</v>
      </c>
      <c r="H45" s="91">
        <v>53.4</v>
      </c>
      <c r="I45" s="91">
        <v>63.4</v>
      </c>
      <c r="J45" s="91">
        <v>63.8</v>
      </c>
      <c r="K45" s="91">
        <v>73.7</v>
      </c>
      <c r="L45" s="94">
        <v>79.8</v>
      </c>
      <c r="M45" s="94">
        <v>60.5</v>
      </c>
      <c r="N45" s="94">
        <v>87</v>
      </c>
      <c r="O45" s="94">
        <v>80.3</v>
      </c>
      <c r="P45" s="94">
        <v>66.599999999999994</v>
      </c>
      <c r="Q45" s="94">
        <v>105.2</v>
      </c>
      <c r="R45" s="94">
        <v>97.8</v>
      </c>
      <c r="S45" s="94">
        <v>83.1</v>
      </c>
      <c r="T45" s="94">
        <v>73.3</v>
      </c>
      <c r="U45" s="94">
        <v>73</v>
      </c>
      <c r="V45" s="94">
        <v>87.8</v>
      </c>
      <c r="W45" s="94">
        <v>97.9</v>
      </c>
      <c r="X45" s="94">
        <v>85.3</v>
      </c>
      <c r="Y45" s="94">
        <v>126.8</v>
      </c>
      <c r="Z45" s="94">
        <v>95.1</v>
      </c>
      <c r="AA45" s="94">
        <v>97.3</v>
      </c>
      <c r="AB45" s="94">
        <v>89.6</v>
      </c>
      <c r="AC45" s="94">
        <v>123.5</v>
      </c>
      <c r="AD45" s="94">
        <v>167.1</v>
      </c>
      <c r="AE45" s="94">
        <v>148.9</v>
      </c>
      <c r="AF45" s="94">
        <v>168.4</v>
      </c>
      <c r="AG45" s="94">
        <v>237</v>
      </c>
      <c r="AH45" s="94">
        <v>208</v>
      </c>
      <c r="AI45" s="94">
        <v>189.9</v>
      </c>
      <c r="AJ45" s="94">
        <v>294.39999999999998</v>
      </c>
      <c r="AK45" s="94">
        <v>285.10000000000002</v>
      </c>
      <c r="AL45" s="94">
        <v>267.10000000000002</v>
      </c>
      <c r="AM45" s="94">
        <v>195.6</v>
      </c>
      <c r="AN45" s="94">
        <v>194</v>
      </c>
      <c r="AO45" s="94">
        <v>219.7</v>
      </c>
      <c r="AP45" s="94">
        <v>205.3</v>
      </c>
      <c r="AQ45" s="94">
        <v>238.5</v>
      </c>
      <c r="AR45" s="94">
        <v>221.3</v>
      </c>
      <c r="AS45" s="94">
        <v>394.7</v>
      </c>
      <c r="AT45" s="94">
        <v>377.9</v>
      </c>
      <c r="AU45" s="94">
        <v>453.5</v>
      </c>
      <c r="AV45" s="94"/>
      <c r="AW45" s="213" t="s">
        <v>99</v>
      </c>
      <c r="AX45" s="94">
        <v>1512.2</v>
      </c>
      <c r="AY45" s="94">
        <v>2107.8000000000002</v>
      </c>
      <c r="AZ45" s="94">
        <v>2586.8000000000002</v>
      </c>
      <c r="BA45" s="94">
        <v>3256.6</v>
      </c>
      <c r="BB45" s="94">
        <v>2698.9</v>
      </c>
      <c r="BC45" s="94">
        <v>2887.9</v>
      </c>
      <c r="BD45" s="94">
        <v>6816</v>
      </c>
      <c r="BE45" s="94">
        <v>4920.6000000000004</v>
      </c>
      <c r="BF45" s="94">
        <v>3753.9</v>
      </c>
      <c r="BG45" s="94">
        <v>4037.9</v>
      </c>
      <c r="BH45" s="94">
        <v>4443.3</v>
      </c>
      <c r="BI45" s="94">
        <v>4323.3</v>
      </c>
      <c r="BJ45" s="94">
        <v>4654.5</v>
      </c>
      <c r="BK45" s="94">
        <v>4586.8999999999996</v>
      </c>
      <c r="BL45" s="94">
        <v>5678.3</v>
      </c>
      <c r="BM45" s="94">
        <v>5066.3</v>
      </c>
      <c r="BN45" s="94">
        <v>5423.5</v>
      </c>
      <c r="BO45" s="94">
        <v>6388.3</v>
      </c>
      <c r="BP45" s="94">
        <v>6126.5</v>
      </c>
      <c r="BQ45" s="94">
        <v>7623.3</v>
      </c>
      <c r="BR45" s="94">
        <v>7611.7</v>
      </c>
      <c r="BS45" s="94">
        <v>9199.7999999999993</v>
      </c>
      <c r="BT45" s="94">
        <v>9018.1</v>
      </c>
      <c r="BU45" s="94">
        <v>11680.7</v>
      </c>
      <c r="BV45" s="94">
        <v>13436.3</v>
      </c>
      <c r="BW45" s="94">
        <v>15455.4</v>
      </c>
      <c r="BX45" s="94">
        <v>15460.1</v>
      </c>
      <c r="BY45" s="94">
        <v>17734.8</v>
      </c>
      <c r="BZ45" s="94">
        <v>20829.8</v>
      </c>
      <c r="CA45" s="94">
        <v>20892.5</v>
      </c>
      <c r="CB45" s="91">
        <v>26024.1</v>
      </c>
      <c r="CC45" s="91">
        <v>28404.400000000001</v>
      </c>
      <c r="CD45" s="91">
        <v>30504.1</v>
      </c>
      <c r="CE45" s="91">
        <v>33428.5</v>
      </c>
      <c r="CF45" s="91">
        <v>79296.2</v>
      </c>
      <c r="CG45" s="91">
        <v>59344.9</v>
      </c>
      <c r="CH45" s="91">
        <v>65384.1</v>
      </c>
      <c r="CI45" s="91">
        <v>70571</v>
      </c>
      <c r="CJ45" s="91">
        <v>61211.1</v>
      </c>
      <c r="CL45" s="216" t="s">
        <v>100</v>
      </c>
      <c r="CM45" s="91">
        <v>2366.1999999999998</v>
      </c>
      <c r="CN45" s="91">
        <v>2039.4</v>
      </c>
      <c r="CO45" s="91">
        <v>2709.7</v>
      </c>
      <c r="CP45" s="91">
        <v>2713</v>
      </c>
      <c r="CQ45" s="91"/>
      <c r="CR45" s="143" t="s">
        <v>101</v>
      </c>
      <c r="CS45" s="215">
        <v>1157.3</v>
      </c>
      <c r="CT45" s="219">
        <v>641.79999999999995</v>
      </c>
      <c r="CU45" s="215">
        <v>624.4</v>
      </c>
      <c r="CV45" s="61">
        <v>535.5</v>
      </c>
      <c r="CW45" s="61">
        <v>962.8</v>
      </c>
      <c r="CX45" s="61">
        <v>700.4</v>
      </c>
      <c r="CY45" s="61">
        <v>2084.1999999999998</v>
      </c>
      <c r="CZ45" s="61">
        <v>866.6</v>
      </c>
      <c r="DA45" s="61">
        <v>688.2</v>
      </c>
      <c r="DB45" s="61">
        <v>789.8</v>
      </c>
      <c r="DC45" s="61">
        <v>452.4</v>
      </c>
      <c r="DD45" s="61">
        <v>803.8</v>
      </c>
      <c r="DE45" s="61">
        <v>566.4</v>
      </c>
      <c r="DF45" s="61">
        <v>1258.0999999999999</v>
      </c>
      <c r="DG45" s="61">
        <v>1140.5</v>
      </c>
      <c r="DH45" s="61">
        <v>527</v>
      </c>
      <c r="DI45" s="61">
        <v>354.3</v>
      </c>
      <c r="DJ45" s="61">
        <v>1558.1</v>
      </c>
      <c r="DK45" s="61">
        <v>1587.8</v>
      </c>
      <c r="DL45" s="61">
        <v>1613.3</v>
      </c>
      <c r="DM45" s="61">
        <v>1505.1</v>
      </c>
      <c r="DN45" s="61">
        <v>2259.5</v>
      </c>
      <c r="DO45" s="61">
        <v>1022.9</v>
      </c>
      <c r="DP45" s="61">
        <v>2526.1979999999999</v>
      </c>
      <c r="DQ45" s="61">
        <v>2444.0240000000003</v>
      </c>
      <c r="DR45" s="91">
        <v>4969.3999999999996</v>
      </c>
      <c r="DS45" s="91">
        <v>3494.4070000000002</v>
      </c>
      <c r="DT45" s="91">
        <v>3336.0059999999999</v>
      </c>
      <c r="DU45" s="91">
        <v>3390.6559999999999</v>
      </c>
      <c r="DV45" s="91">
        <v>3059.1849999999999</v>
      </c>
      <c r="DW45" s="91">
        <v>4451.1009999999997</v>
      </c>
      <c r="DY45" s="114" t="s">
        <v>3025</v>
      </c>
      <c r="DZ45" s="651">
        <v>1189.5889999999999</v>
      </c>
      <c r="EA45" s="651">
        <v>1629.2329999999999</v>
      </c>
      <c r="EB45" s="651">
        <v>1325.5650000000001</v>
      </c>
      <c r="EC45" s="651">
        <v>1319.962</v>
      </c>
    </row>
    <row r="46" spans="2:133" ht="12.75" customHeight="1" x14ac:dyDescent="0.2">
      <c r="B46" s="216"/>
      <c r="C46" s="114" t="s">
        <v>102</v>
      </c>
      <c r="D46" s="91">
        <v>366.1</v>
      </c>
      <c r="E46" s="91">
        <v>360.8</v>
      </c>
      <c r="F46" s="91">
        <v>459</v>
      </c>
      <c r="G46" s="91">
        <v>361.5</v>
      </c>
      <c r="H46" s="91">
        <v>381.9</v>
      </c>
      <c r="I46" s="91">
        <v>402.8</v>
      </c>
      <c r="J46" s="91">
        <v>475.6</v>
      </c>
      <c r="K46" s="91">
        <v>552.4</v>
      </c>
      <c r="L46" s="94">
        <v>591.79999999999995</v>
      </c>
      <c r="M46" s="94">
        <v>792.4</v>
      </c>
      <c r="N46" s="94">
        <v>832.9</v>
      </c>
      <c r="O46" s="94">
        <v>774.9</v>
      </c>
      <c r="P46" s="94">
        <v>871.5</v>
      </c>
      <c r="Q46" s="94">
        <v>950.8</v>
      </c>
      <c r="R46" s="94">
        <v>1010.4</v>
      </c>
      <c r="S46" s="94">
        <v>939.4</v>
      </c>
      <c r="T46" s="94">
        <v>977.3</v>
      </c>
      <c r="U46" s="94">
        <v>992.8</v>
      </c>
      <c r="V46" s="94">
        <v>1002.7</v>
      </c>
      <c r="W46" s="94">
        <v>1141</v>
      </c>
      <c r="X46" s="94">
        <v>1074.4000000000001</v>
      </c>
      <c r="Y46" s="94">
        <v>1144.7</v>
      </c>
      <c r="Z46" s="94">
        <v>1198.3</v>
      </c>
      <c r="AA46" s="94">
        <v>1245.5999999999999</v>
      </c>
      <c r="AB46" s="94">
        <v>1437.3</v>
      </c>
      <c r="AC46" s="94">
        <v>1706.9</v>
      </c>
      <c r="AD46" s="94">
        <v>1711</v>
      </c>
      <c r="AE46" s="94">
        <v>1994.9</v>
      </c>
      <c r="AF46" s="94">
        <v>2072.6999999999998</v>
      </c>
      <c r="AG46" s="94">
        <v>2041.1</v>
      </c>
      <c r="AH46" s="94">
        <v>2172.3000000000002</v>
      </c>
      <c r="AI46" s="94">
        <v>2437.1999999999998</v>
      </c>
      <c r="AJ46" s="94">
        <v>2756.4</v>
      </c>
      <c r="AK46" s="94">
        <v>3376.3</v>
      </c>
      <c r="AL46" s="94">
        <v>3395.4</v>
      </c>
      <c r="AM46" s="94">
        <v>3033.8</v>
      </c>
      <c r="AN46" s="94">
        <v>3211.4</v>
      </c>
      <c r="AO46" s="94">
        <v>3806.6</v>
      </c>
      <c r="AP46" s="94">
        <v>4476.7</v>
      </c>
      <c r="AQ46" s="94">
        <v>4575.5</v>
      </c>
      <c r="AR46" s="94">
        <v>5386</v>
      </c>
      <c r="AS46" s="94">
        <v>5708.6</v>
      </c>
      <c r="AT46" s="94">
        <v>6056.3</v>
      </c>
      <c r="AU46" s="94">
        <v>5064.3999999999996</v>
      </c>
      <c r="AV46" s="94"/>
      <c r="AW46" s="213" t="s">
        <v>103</v>
      </c>
      <c r="AX46" s="94">
        <v>309.3</v>
      </c>
      <c r="AY46" s="94">
        <v>598.5</v>
      </c>
      <c r="AZ46" s="94">
        <v>783.3</v>
      </c>
      <c r="BA46" s="94">
        <v>976.8</v>
      </c>
      <c r="BB46" s="94">
        <v>833.5</v>
      </c>
      <c r="BC46" s="94">
        <v>973</v>
      </c>
      <c r="BD46" s="94">
        <v>1749.7</v>
      </c>
      <c r="BE46" s="94">
        <v>1225.5</v>
      </c>
      <c r="BF46" s="94">
        <v>1442.3</v>
      </c>
      <c r="BG46" s="94">
        <v>1197.3</v>
      </c>
      <c r="BH46" s="94">
        <v>1267.9000000000001</v>
      </c>
      <c r="BI46" s="94">
        <v>1368</v>
      </c>
      <c r="BJ46" s="94">
        <v>1377.9</v>
      </c>
      <c r="BK46" s="94">
        <v>1451.4</v>
      </c>
      <c r="BL46" s="94">
        <v>1457.3</v>
      </c>
      <c r="BM46" s="94">
        <v>1595.6</v>
      </c>
      <c r="BN46" s="94">
        <v>1708</v>
      </c>
      <c r="BO46" s="94">
        <v>1961.9</v>
      </c>
      <c r="BP46" s="94">
        <v>1514.5</v>
      </c>
      <c r="BQ46" s="94">
        <v>2299.9</v>
      </c>
      <c r="BR46" s="94">
        <v>2327.4</v>
      </c>
      <c r="BS46" s="94">
        <v>2636.4</v>
      </c>
      <c r="BT46" s="94">
        <v>2896.3</v>
      </c>
      <c r="BU46" s="94">
        <v>2586.5</v>
      </c>
      <c r="BV46" s="94">
        <v>3192.9</v>
      </c>
      <c r="BW46" s="94">
        <v>2535.1999999999998</v>
      </c>
      <c r="BX46" s="94">
        <v>2725.8</v>
      </c>
      <c r="BY46" s="94">
        <v>3775.9</v>
      </c>
      <c r="BZ46" s="94">
        <v>5130.1000000000004</v>
      </c>
      <c r="CA46" s="94">
        <v>4950.3999999999996</v>
      </c>
      <c r="CB46" s="91">
        <v>5241.7</v>
      </c>
      <c r="CC46" s="91">
        <v>5975.6</v>
      </c>
      <c r="CD46" s="91">
        <v>6539.1</v>
      </c>
      <c r="CE46" s="91">
        <v>4932.6000000000004</v>
      </c>
      <c r="CF46" s="91">
        <v>13395</v>
      </c>
      <c r="CG46" s="91">
        <v>10668.3</v>
      </c>
      <c r="CH46" s="91">
        <v>9801.4</v>
      </c>
      <c r="CI46" s="91">
        <v>9641.1</v>
      </c>
      <c r="CJ46" s="91">
        <v>9830.1</v>
      </c>
      <c r="CL46" s="216" t="s">
        <v>104</v>
      </c>
      <c r="CM46" s="91">
        <v>4502.5</v>
      </c>
      <c r="CN46" s="91">
        <v>4046.1</v>
      </c>
      <c r="CO46" s="91">
        <v>5469.9</v>
      </c>
      <c r="CP46" s="91">
        <v>5696.9</v>
      </c>
      <c r="CQ46" s="91"/>
      <c r="CR46" s="143" t="s">
        <v>105</v>
      </c>
      <c r="CS46" s="215">
        <v>595.1</v>
      </c>
      <c r="CT46" s="219">
        <v>89.2</v>
      </c>
      <c r="CU46" s="215">
        <v>94.9</v>
      </c>
      <c r="CV46" s="61">
        <v>67.099999999999994</v>
      </c>
      <c r="CW46" s="61">
        <v>228.6</v>
      </c>
      <c r="CX46" s="61">
        <v>144.4</v>
      </c>
      <c r="CY46" s="61">
        <v>138.5</v>
      </c>
      <c r="CZ46" s="61">
        <v>1819</v>
      </c>
      <c r="DA46" s="61">
        <v>223.3</v>
      </c>
      <c r="DB46" s="61">
        <v>679.2</v>
      </c>
      <c r="DC46" s="61">
        <v>1789.7</v>
      </c>
      <c r="DD46" s="61">
        <v>394.5</v>
      </c>
      <c r="DE46" s="61">
        <v>148</v>
      </c>
      <c r="DF46" s="61">
        <v>166.8</v>
      </c>
      <c r="DG46" s="61">
        <v>211.1</v>
      </c>
      <c r="DH46" s="61">
        <v>491.2</v>
      </c>
      <c r="DI46" s="61">
        <v>441.3</v>
      </c>
      <c r="DJ46" s="61">
        <v>261.8</v>
      </c>
      <c r="DK46" s="61">
        <v>224.8</v>
      </c>
      <c r="DL46" s="61">
        <v>271.5</v>
      </c>
      <c r="DM46" s="61">
        <v>328.7</v>
      </c>
      <c r="DN46" s="61">
        <v>768.4</v>
      </c>
      <c r="DO46" s="61">
        <v>872.2</v>
      </c>
      <c r="DP46" s="61">
        <v>805.44799999999998</v>
      </c>
      <c r="DQ46" s="61">
        <v>786.82500000000005</v>
      </c>
      <c r="DR46" s="91">
        <v>902.3</v>
      </c>
      <c r="DS46" s="91">
        <v>882.19100000000003</v>
      </c>
      <c r="DT46" s="91">
        <v>929.71699999999998</v>
      </c>
      <c r="DU46" s="91">
        <v>909.34900000000005</v>
      </c>
      <c r="DV46" s="91">
        <v>902.89300000000003</v>
      </c>
      <c r="DW46" s="91">
        <v>1013.0890000000001</v>
      </c>
      <c r="DY46" s="991" t="s">
        <v>3071</v>
      </c>
      <c r="DZ46" s="651">
        <v>119846.393</v>
      </c>
      <c r="EA46" s="651">
        <v>151876.85999999999</v>
      </c>
      <c r="EB46" s="651">
        <v>149134.37400000001</v>
      </c>
      <c r="EC46" s="651">
        <v>171122.70199999999</v>
      </c>
    </row>
    <row r="47" spans="2:133" ht="12.75" customHeight="1" x14ac:dyDescent="0.2">
      <c r="B47" s="216"/>
      <c r="C47" s="114"/>
      <c r="D47" s="91"/>
      <c r="E47" s="91"/>
      <c r="F47" s="91"/>
      <c r="G47" s="91"/>
      <c r="H47" s="91"/>
      <c r="I47" s="91"/>
      <c r="J47" s="91"/>
      <c r="K47" s="91"/>
      <c r="L47" s="94"/>
      <c r="M47" s="94"/>
      <c r="N47" s="94"/>
      <c r="O47" s="94"/>
      <c r="P47" s="94"/>
      <c r="Q47" s="94"/>
      <c r="R47" s="94"/>
      <c r="S47" s="94"/>
      <c r="T47" s="94"/>
      <c r="U47" s="94"/>
      <c r="V47" s="94"/>
      <c r="W47" s="94"/>
      <c r="X47" s="94"/>
      <c r="Y47" s="94"/>
      <c r="Z47" s="94"/>
      <c r="AA47" s="94"/>
      <c r="AB47" s="94"/>
      <c r="AC47" s="94"/>
      <c r="AD47" s="94"/>
      <c r="AE47" s="94"/>
      <c r="AF47" s="94"/>
      <c r="AG47" s="94"/>
      <c r="AH47" s="94"/>
      <c r="AI47" s="94"/>
      <c r="AJ47" s="94"/>
      <c r="AK47" s="94"/>
      <c r="AL47" s="94"/>
      <c r="AM47" s="94"/>
      <c r="AN47" s="94"/>
      <c r="AO47" s="94"/>
      <c r="AP47" s="94"/>
      <c r="AQ47" s="94"/>
      <c r="AW47" s="213" t="s">
        <v>106</v>
      </c>
      <c r="AX47" s="94">
        <v>145.4</v>
      </c>
      <c r="AY47" s="94">
        <v>195.5</v>
      </c>
      <c r="AZ47" s="94">
        <v>284.5</v>
      </c>
      <c r="BA47" s="94">
        <v>327.3</v>
      </c>
      <c r="BB47" s="94">
        <v>288.60000000000002</v>
      </c>
      <c r="BC47" s="94">
        <v>248.1</v>
      </c>
      <c r="BD47" s="94">
        <v>482.6</v>
      </c>
      <c r="BE47" s="94">
        <v>293.89999999999998</v>
      </c>
      <c r="BF47" s="94">
        <v>210.3</v>
      </c>
      <c r="BG47" s="94">
        <v>257.7</v>
      </c>
      <c r="BH47" s="94">
        <v>389.4</v>
      </c>
      <c r="BI47" s="94">
        <v>339.4</v>
      </c>
      <c r="BJ47" s="94">
        <v>431.2</v>
      </c>
      <c r="BK47" s="94">
        <v>360.1</v>
      </c>
      <c r="BL47" s="94">
        <v>637.5</v>
      </c>
      <c r="BM47" s="94">
        <v>398.2</v>
      </c>
      <c r="BN47" s="94">
        <v>726.6</v>
      </c>
      <c r="BO47" s="94">
        <v>514.6</v>
      </c>
      <c r="BP47" s="94">
        <v>759</v>
      </c>
      <c r="BQ47" s="94">
        <v>617.1</v>
      </c>
      <c r="BR47" s="94">
        <v>1032.5999999999999</v>
      </c>
      <c r="BS47" s="94">
        <v>1466.7</v>
      </c>
      <c r="BT47" s="94">
        <v>1324.9</v>
      </c>
      <c r="BU47" s="94">
        <v>2288.8000000000002</v>
      </c>
      <c r="BV47" s="94">
        <v>2392.3000000000002</v>
      </c>
      <c r="BW47" s="94">
        <v>2383.8000000000002</v>
      </c>
      <c r="BX47" s="94">
        <v>2325.3000000000002</v>
      </c>
      <c r="BY47" s="94">
        <v>2815.6</v>
      </c>
      <c r="BZ47" s="94">
        <v>2710.1</v>
      </c>
      <c r="CA47" s="94">
        <v>2553.1999999999998</v>
      </c>
      <c r="CB47" s="91">
        <v>6422.8</v>
      </c>
      <c r="CC47" s="91">
        <v>7264.5</v>
      </c>
      <c r="CD47" s="91">
        <v>5552.9</v>
      </c>
      <c r="CE47" s="91">
        <v>5722.3</v>
      </c>
      <c r="CF47" s="91">
        <v>24448.799999999999</v>
      </c>
      <c r="CG47" s="91">
        <v>16133.9</v>
      </c>
      <c r="CH47" s="91">
        <v>11021</v>
      </c>
      <c r="CI47" s="91">
        <v>9375.7000000000007</v>
      </c>
      <c r="CJ47" s="91">
        <v>7045.4</v>
      </c>
      <c r="CL47" s="11" t="s">
        <v>107</v>
      </c>
      <c r="CM47" s="91">
        <v>478</v>
      </c>
      <c r="CN47" s="91">
        <v>1019.9</v>
      </c>
      <c r="CO47" s="91">
        <v>904</v>
      </c>
      <c r="CP47" s="91">
        <v>1519.4</v>
      </c>
      <c r="CQ47" s="91"/>
      <c r="CR47" s="143" t="s">
        <v>108</v>
      </c>
      <c r="CS47" s="215">
        <v>2376.8000000000002</v>
      </c>
      <c r="CT47" s="219">
        <v>1400.7</v>
      </c>
      <c r="CU47" s="215">
        <v>460.1</v>
      </c>
      <c r="CV47" s="61">
        <v>737</v>
      </c>
      <c r="CW47" s="61">
        <v>1459.5</v>
      </c>
      <c r="CX47" s="61">
        <v>1642.6</v>
      </c>
      <c r="CY47" s="61">
        <v>1574.7</v>
      </c>
      <c r="CZ47" s="61">
        <v>1538.1</v>
      </c>
      <c r="DA47" s="61">
        <v>1134.5</v>
      </c>
      <c r="DB47" s="61">
        <v>1527.1</v>
      </c>
      <c r="DC47" s="61">
        <v>1261.9000000000001</v>
      </c>
      <c r="DD47" s="61">
        <v>1064.7</v>
      </c>
      <c r="DE47" s="61">
        <v>856.9</v>
      </c>
      <c r="DF47" s="61">
        <v>1716.2</v>
      </c>
      <c r="DG47" s="61">
        <v>3225.7</v>
      </c>
      <c r="DH47" s="61">
        <v>2354</v>
      </c>
      <c r="DI47" s="61">
        <v>5039.1000000000004</v>
      </c>
      <c r="DJ47" s="61">
        <v>4397.8</v>
      </c>
      <c r="DK47" s="61">
        <v>6586.2</v>
      </c>
      <c r="DL47" s="61">
        <v>5793.3</v>
      </c>
      <c r="DM47" s="61">
        <v>3779.4</v>
      </c>
      <c r="DN47" s="61">
        <v>2700.7</v>
      </c>
      <c r="DO47" s="61">
        <v>4833.8</v>
      </c>
      <c r="DP47" s="61">
        <v>4600.0679999999993</v>
      </c>
      <c r="DQ47" s="61">
        <v>3897.9780000000001</v>
      </c>
      <c r="DR47" s="91">
        <v>3465.5</v>
      </c>
      <c r="DS47" s="91">
        <v>4312.652</v>
      </c>
      <c r="DT47" s="91">
        <v>3578.8440000000001</v>
      </c>
      <c r="DU47" s="91">
        <v>4605.5429999999997</v>
      </c>
      <c r="DV47" s="91">
        <v>3299.7159999999999</v>
      </c>
      <c r="DW47" s="91">
        <v>4958.3530000000001</v>
      </c>
      <c r="DY47" s="114" t="s">
        <v>3144</v>
      </c>
      <c r="DZ47" s="651">
        <v>13134.214</v>
      </c>
      <c r="EA47" s="651">
        <v>21206.228999999999</v>
      </c>
      <c r="EB47" s="651">
        <v>24655.012999999999</v>
      </c>
      <c r="EC47" s="651">
        <v>25791.238000000001</v>
      </c>
    </row>
    <row r="48" spans="2:133" ht="12.75" customHeight="1" x14ac:dyDescent="0.2">
      <c r="B48" s="9"/>
      <c r="C48" s="221" t="s">
        <v>1921</v>
      </c>
      <c r="D48" s="92">
        <v>153.9</v>
      </c>
      <c r="E48" s="92">
        <v>159</v>
      </c>
      <c r="F48" s="92">
        <v>170.8</v>
      </c>
      <c r="G48" s="92">
        <v>218.4</v>
      </c>
      <c r="H48" s="92">
        <v>246.5</v>
      </c>
      <c r="I48" s="92">
        <v>253.4</v>
      </c>
      <c r="J48" s="92">
        <v>221.9</v>
      </c>
      <c r="K48" s="92">
        <v>323.2</v>
      </c>
      <c r="L48" s="93">
        <v>283.89999999999998</v>
      </c>
      <c r="M48" s="93">
        <v>281.2</v>
      </c>
      <c r="N48" s="93">
        <v>287.8</v>
      </c>
      <c r="O48" s="93">
        <v>274.5</v>
      </c>
      <c r="P48" s="93">
        <v>313.2</v>
      </c>
      <c r="Q48" s="93">
        <v>321.7</v>
      </c>
      <c r="R48" s="93">
        <v>352.9</v>
      </c>
      <c r="S48" s="93">
        <v>348.1</v>
      </c>
      <c r="T48" s="93">
        <v>395</v>
      </c>
      <c r="U48" s="93">
        <v>385.9</v>
      </c>
      <c r="V48" s="410">
        <f>454.8+10</f>
        <v>464.8</v>
      </c>
      <c r="W48" s="93">
        <v>445.4</v>
      </c>
      <c r="X48" s="93">
        <v>530.5</v>
      </c>
      <c r="Y48" s="93">
        <v>515.79999999999995</v>
      </c>
      <c r="Z48" s="93">
        <v>556.5</v>
      </c>
      <c r="AA48" s="93">
        <v>478.3</v>
      </c>
      <c r="AB48" s="93">
        <v>545.20000000000005</v>
      </c>
      <c r="AC48" s="93">
        <v>573.29999999999995</v>
      </c>
      <c r="AD48" s="93">
        <v>616.9</v>
      </c>
      <c r="AE48" s="93">
        <v>616.9</v>
      </c>
      <c r="AF48" s="93">
        <v>667.3</v>
      </c>
      <c r="AG48" s="93">
        <v>449.6</v>
      </c>
      <c r="AH48" s="93">
        <v>635.20000000000005</v>
      </c>
      <c r="AI48" s="93">
        <v>646.5</v>
      </c>
      <c r="AJ48" s="93">
        <v>902.2</v>
      </c>
      <c r="AK48" s="93">
        <v>1033.4000000000001</v>
      </c>
      <c r="AL48" s="93">
        <v>1061.4000000000001</v>
      </c>
      <c r="AM48" s="93">
        <v>938.6</v>
      </c>
      <c r="AN48" s="93">
        <v>968.6</v>
      </c>
      <c r="AO48" s="93">
        <v>1284.4000000000001</v>
      </c>
      <c r="AP48" s="93">
        <v>1181.2</v>
      </c>
      <c r="AQ48" s="93">
        <v>1049.7</v>
      </c>
      <c r="AR48" s="93">
        <v>1429.4</v>
      </c>
      <c r="AS48" s="93">
        <v>1663.3</v>
      </c>
      <c r="AT48" s="93">
        <v>1909.3</v>
      </c>
      <c r="AU48" s="93">
        <v>1687.2</v>
      </c>
      <c r="AV48" s="93"/>
      <c r="AW48" s="213" t="s">
        <v>1922</v>
      </c>
      <c r="AX48" s="94">
        <v>23.9</v>
      </c>
      <c r="AY48" s="94">
        <v>29.6</v>
      </c>
      <c r="AZ48" s="94">
        <v>38.299999999999997</v>
      </c>
      <c r="BA48" s="94">
        <v>56.8</v>
      </c>
      <c r="BB48" s="94">
        <v>45.4</v>
      </c>
      <c r="BC48" s="94">
        <v>64.900000000000006</v>
      </c>
      <c r="BD48" s="94">
        <v>353.7</v>
      </c>
      <c r="BE48" s="94">
        <v>412.8</v>
      </c>
      <c r="BF48" s="94">
        <v>72.5</v>
      </c>
      <c r="BG48" s="94">
        <v>58.4</v>
      </c>
      <c r="BH48" s="94">
        <v>98.1</v>
      </c>
      <c r="BI48" s="94">
        <v>66.2</v>
      </c>
      <c r="BJ48" s="94">
        <v>64.400000000000006</v>
      </c>
      <c r="BK48" s="94">
        <v>70.2</v>
      </c>
      <c r="BL48" s="94">
        <v>63</v>
      </c>
      <c r="BM48" s="94">
        <v>78.2</v>
      </c>
      <c r="BN48" s="94">
        <v>109.3</v>
      </c>
      <c r="BO48" s="94">
        <v>102.2</v>
      </c>
      <c r="BP48" s="94">
        <v>147.1</v>
      </c>
      <c r="BQ48" s="94">
        <v>125.6</v>
      </c>
      <c r="BR48" s="94">
        <v>160.1</v>
      </c>
      <c r="BS48" s="94">
        <v>127.4</v>
      </c>
      <c r="BT48" s="94">
        <v>244.7</v>
      </c>
      <c r="BU48" s="94">
        <v>139.30000000000001</v>
      </c>
      <c r="BV48" s="94">
        <v>216.8</v>
      </c>
      <c r="BW48" s="94">
        <v>218.3</v>
      </c>
      <c r="BX48" s="94">
        <v>156.9</v>
      </c>
      <c r="BY48" s="94">
        <v>171.2</v>
      </c>
      <c r="BZ48" s="94">
        <v>253.5</v>
      </c>
      <c r="CA48" s="94">
        <v>185.4</v>
      </c>
      <c r="CB48" s="91">
        <v>655.9</v>
      </c>
      <c r="CC48" s="91">
        <v>1450.5</v>
      </c>
      <c r="CD48" s="91">
        <v>212.9</v>
      </c>
      <c r="CE48" s="91">
        <v>308.5</v>
      </c>
      <c r="CF48" s="91">
        <v>9336.2000000000007</v>
      </c>
      <c r="CG48" s="91">
        <v>3198.3</v>
      </c>
      <c r="CH48" s="91">
        <v>3478.4</v>
      </c>
      <c r="CI48" s="91">
        <v>1110.3</v>
      </c>
      <c r="CJ48" s="91">
        <v>1207.4000000000001</v>
      </c>
      <c r="CL48" s="216" t="s">
        <v>1728</v>
      </c>
      <c r="CM48" s="91">
        <v>399.5</v>
      </c>
      <c r="CN48" s="91">
        <v>790.1</v>
      </c>
      <c r="CO48" s="91">
        <v>643.4</v>
      </c>
      <c r="CP48" s="91">
        <v>653.70000000000005</v>
      </c>
      <c r="CQ48" s="91"/>
      <c r="CR48" s="400" t="s">
        <v>662</v>
      </c>
      <c r="CS48" s="215">
        <v>150710.9</v>
      </c>
      <c r="CT48" s="215">
        <v>155559.29999999999</v>
      </c>
      <c r="CU48" s="215">
        <v>167204.20000000001</v>
      </c>
      <c r="CV48" s="61">
        <v>168361.3</v>
      </c>
      <c r="CW48" s="61">
        <v>171553.1</v>
      </c>
      <c r="CX48" s="61">
        <v>188699.7</v>
      </c>
      <c r="CY48" s="61">
        <v>189965.2</v>
      </c>
      <c r="CZ48" s="61">
        <v>219447.5</v>
      </c>
      <c r="DA48" s="61">
        <v>201139.3</v>
      </c>
      <c r="DB48" s="61">
        <v>224208.5</v>
      </c>
      <c r="DC48" s="61">
        <v>218629</v>
      </c>
      <c r="DD48" s="61">
        <v>252000.8</v>
      </c>
      <c r="DE48" s="61">
        <v>267363.7</v>
      </c>
      <c r="DF48" s="61">
        <v>263996</v>
      </c>
      <c r="DG48" s="61">
        <v>276199.5</v>
      </c>
      <c r="DH48" s="61">
        <v>310925.8</v>
      </c>
      <c r="DI48" s="61">
        <v>325761.2</v>
      </c>
      <c r="DJ48" s="61">
        <v>359619.1</v>
      </c>
      <c r="DK48" s="61">
        <v>407510.1</v>
      </c>
      <c r="DL48" s="61">
        <v>426105.7</v>
      </c>
      <c r="DM48" s="61">
        <v>467594.6</v>
      </c>
      <c r="DN48" s="61">
        <v>490406.9</v>
      </c>
      <c r="DO48" s="61">
        <v>606901.6</v>
      </c>
      <c r="DP48" s="61">
        <v>686520.22499999998</v>
      </c>
      <c r="DQ48" s="61">
        <v>690441.05299999996</v>
      </c>
      <c r="DR48" s="91">
        <v>687258.8</v>
      </c>
      <c r="DS48" s="91">
        <v>767446.36800000002</v>
      </c>
      <c r="DT48" s="91">
        <v>771903.29599999997</v>
      </c>
      <c r="DU48" s="91">
        <v>859278.67200000002</v>
      </c>
      <c r="DV48" s="91">
        <v>833386.83200000005</v>
      </c>
      <c r="DW48" s="91">
        <v>689095.74600000004</v>
      </c>
      <c r="DY48" s="114" t="s">
        <v>3145</v>
      </c>
      <c r="DZ48" s="651">
        <v>92169.735000000001</v>
      </c>
      <c r="EA48" s="651">
        <v>121346.09</v>
      </c>
      <c r="EB48" s="651">
        <v>115025.019</v>
      </c>
      <c r="EC48" s="651">
        <v>129152.68399999999</v>
      </c>
    </row>
    <row r="49" spans="2:133" ht="12.75" customHeight="1" x14ac:dyDescent="0.2">
      <c r="B49" s="9"/>
      <c r="C49" s="221"/>
      <c r="D49" s="92"/>
      <c r="E49" s="92"/>
      <c r="F49" s="92"/>
      <c r="G49" s="92"/>
      <c r="H49" s="92"/>
      <c r="I49" s="92"/>
      <c r="J49" s="92"/>
      <c r="K49" s="92"/>
      <c r="L49" s="93"/>
      <c r="M49" s="93"/>
      <c r="N49" s="93"/>
      <c r="O49" s="93"/>
      <c r="P49" s="93"/>
      <c r="Q49" s="93"/>
      <c r="R49" s="93"/>
      <c r="S49" s="93"/>
      <c r="T49" s="93"/>
      <c r="U49" s="93"/>
      <c r="V49" s="93"/>
      <c r="W49" s="93"/>
      <c r="X49" s="93"/>
      <c r="Y49" s="93"/>
      <c r="Z49" s="93"/>
      <c r="AA49" s="93"/>
      <c r="AB49" s="93"/>
      <c r="AC49" s="93"/>
      <c r="AD49" s="93"/>
      <c r="AE49" s="93"/>
      <c r="AF49" s="93"/>
      <c r="AG49" s="93"/>
      <c r="AH49" s="93"/>
      <c r="AI49" s="93"/>
      <c r="AJ49" s="93"/>
      <c r="AK49" s="93"/>
      <c r="AL49" s="93"/>
      <c r="AM49" s="93"/>
      <c r="AN49" s="93"/>
      <c r="AO49" s="93"/>
      <c r="AP49" s="93"/>
      <c r="AQ49" s="93"/>
      <c r="AR49" s="93"/>
      <c r="AS49" s="93"/>
      <c r="AT49" s="93"/>
      <c r="AU49" s="93"/>
      <c r="AV49" s="93"/>
      <c r="AW49" s="213" t="s">
        <v>109</v>
      </c>
      <c r="AX49" s="94">
        <v>42.9</v>
      </c>
      <c r="AY49" s="94">
        <v>318.8</v>
      </c>
      <c r="AZ49" s="94">
        <v>116.1</v>
      </c>
      <c r="BA49" s="94">
        <v>68.599999999999994</v>
      </c>
      <c r="BB49" s="94">
        <v>37.700000000000003</v>
      </c>
      <c r="BC49" s="94">
        <v>72</v>
      </c>
      <c r="BD49" s="94">
        <v>418.8</v>
      </c>
      <c r="BE49" s="94">
        <v>209.8</v>
      </c>
      <c r="BF49" s="94">
        <v>50.8</v>
      </c>
      <c r="BG49" s="94">
        <v>425.7</v>
      </c>
      <c r="BH49" s="94">
        <v>129.1</v>
      </c>
      <c r="BI49" s="94">
        <v>266.5</v>
      </c>
      <c r="BJ49" s="94">
        <v>125.3</v>
      </c>
      <c r="BK49" s="94">
        <v>282.8</v>
      </c>
      <c r="BL49" s="94">
        <v>506.8</v>
      </c>
      <c r="BM49" s="94">
        <v>314.39999999999998</v>
      </c>
      <c r="BN49" s="94">
        <v>531.5</v>
      </c>
      <c r="BO49" s="94">
        <v>390.6</v>
      </c>
      <c r="BP49" s="94">
        <v>542.6</v>
      </c>
      <c r="BQ49" s="94">
        <v>476.6</v>
      </c>
      <c r="BR49" s="94">
        <v>777.7</v>
      </c>
      <c r="BS49" s="94">
        <v>503.5</v>
      </c>
      <c r="BT49" s="94">
        <v>306</v>
      </c>
      <c r="BU49" s="94">
        <v>1006.6</v>
      </c>
      <c r="BV49" s="94">
        <v>1143.5</v>
      </c>
      <c r="BW49" s="94">
        <v>1142.4000000000001</v>
      </c>
      <c r="BX49" s="94">
        <v>1223.9000000000001</v>
      </c>
      <c r="BY49" s="94">
        <v>1277.0999999999999</v>
      </c>
      <c r="BZ49" s="94">
        <v>968.2</v>
      </c>
      <c r="CA49" s="94">
        <v>901</v>
      </c>
      <c r="CB49" s="91">
        <v>833.5</v>
      </c>
      <c r="CC49" s="91">
        <v>401.6</v>
      </c>
      <c r="CD49" s="91">
        <v>981.2</v>
      </c>
      <c r="CE49" s="91">
        <v>465.1</v>
      </c>
      <c r="CF49" s="91">
        <v>2678.7</v>
      </c>
      <c r="CG49" s="91">
        <v>317.7</v>
      </c>
      <c r="CH49" s="91">
        <v>542.20000000000005</v>
      </c>
      <c r="CI49" s="91">
        <v>375.5</v>
      </c>
      <c r="CJ49" s="91">
        <v>650</v>
      </c>
      <c r="CL49" s="216" t="s">
        <v>110</v>
      </c>
      <c r="CM49" s="91">
        <v>185.7</v>
      </c>
      <c r="CN49" s="91">
        <v>524.79999999999995</v>
      </c>
      <c r="CO49" s="91">
        <v>527.4</v>
      </c>
      <c r="CP49" s="91">
        <v>477.7</v>
      </c>
      <c r="CQ49" s="91"/>
      <c r="CR49" s="143" t="s">
        <v>663</v>
      </c>
      <c r="CS49" s="215">
        <v>16862.7</v>
      </c>
      <c r="CT49" s="215">
        <v>26374.9</v>
      </c>
      <c r="CU49" s="215">
        <v>28415.7</v>
      </c>
      <c r="CV49" s="61">
        <v>24403.1</v>
      </c>
      <c r="CW49" s="61">
        <v>23295.5</v>
      </c>
      <c r="CX49" s="61">
        <v>26800.9</v>
      </c>
      <c r="CY49" s="61">
        <v>28109.4</v>
      </c>
      <c r="CZ49" s="61">
        <v>28531.9</v>
      </c>
      <c r="DA49" s="61">
        <v>25051.4</v>
      </c>
      <c r="DB49" s="61">
        <v>30669.5</v>
      </c>
      <c r="DC49" s="61">
        <v>30332.400000000001</v>
      </c>
      <c r="DD49" s="61">
        <v>27974.5</v>
      </c>
      <c r="DE49" s="61">
        <v>34058.1</v>
      </c>
      <c r="DF49" s="61">
        <v>35275.800000000003</v>
      </c>
      <c r="DG49" s="61">
        <v>40597.5</v>
      </c>
      <c r="DH49" s="61">
        <v>57516.800000000003</v>
      </c>
      <c r="DI49" s="61">
        <v>65290.400000000001</v>
      </c>
      <c r="DJ49" s="61">
        <v>59027</v>
      </c>
      <c r="DK49" s="61">
        <v>71103.199999999997</v>
      </c>
      <c r="DL49" s="61">
        <v>70796.5</v>
      </c>
      <c r="DM49" s="61">
        <v>92506</v>
      </c>
      <c r="DN49" s="61">
        <v>90117.7</v>
      </c>
      <c r="DO49" s="61">
        <v>108231</v>
      </c>
      <c r="DP49" s="61">
        <v>120479.986</v>
      </c>
      <c r="DQ49" s="61">
        <v>133919.83199999999</v>
      </c>
      <c r="DR49" s="91">
        <v>107758.8</v>
      </c>
      <c r="DS49" s="91">
        <v>139921.87</v>
      </c>
      <c r="DT49" s="91">
        <v>131209.076</v>
      </c>
      <c r="DU49" s="91">
        <v>142257.95600000001</v>
      </c>
      <c r="DV49" s="91">
        <v>138791.617</v>
      </c>
      <c r="DW49" s="91">
        <v>130081.246</v>
      </c>
      <c r="DY49" s="114" t="s">
        <v>3146</v>
      </c>
      <c r="DZ49" s="651">
        <v>4313.7380000000003</v>
      </c>
      <c r="EA49" s="651">
        <v>2816.4630000000002</v>
      </c>
      <c r="EB49" s="651">
        <v>2315.846</v>
      </c>
      <c r="EC49" s="651">
        <v>2127.2449999999999</v>
      </c>
    </row>
    <row r="50" spans="2:133" s="21" customFormat="1" ht="12.75" customHeight="1" x14ac:dyDescent="0.2">
      <c r="B50" s="210"/>
      <c r="C50" s="195" t="s">
        <v>543</v>
      </c>
      <c r="D50" s="90">
        <v>940.8</v>
      </c>
      <c r="E50" s="90">
        <v>967.5</v>
      </c>
      <c r="F50" s="90">
        <v>991.9</v>
      </c>
      <c r="G50" s="90">
        <v>1072.0999999999999</v>
      </c>
      <c r="H50" s="90">
        <v>1187.5</v>
      </c>
      <c r="I50" s="90">
        <v>1335.7</v>
      </c>
      <c r="J50" s="90">
        <v>1515.9</v>
      </c>
      <c r="K50" s="90">
        <v>1690.5</v>
      </c>
      <c r="L50" s="93">
        <v>1998.5</v>
      </c>
      <c r="M50" s="93">
        <v>2313.6999999999998</v>
      </c>
      <c r="N50" s="93">
        <v>2610.8000000000002</v>
      </c>
      <c r="O50" s="93">
        <v>2855.7</v>
      </c>
      <c r="P50" s="93">
        <v>3398</v>
      </c>
      <c r="Q50" s="93">
        <v>3803.4</v>
      </c>
      <c r="R50" s="93">
        <v>4172.2</v>
      </c>
      <c r="S50" s="93">
        <v>4606.3999999999996</v>
      </c>
      <c r="T50" s="96">
        <v>5100.5</v>
      </c>
      <c r="U50" s="96">
        <v>5774.5</v>
      </c>
      <c r="V50" s="96">
        <v>5547.3</v>
      </c>
      <c r="W50" s="96">
        <v>6246.1</v>
      </c>
      <c r="X50" s="96">
        <v>6698.7</v>
      </c>
      <c r="Y50" s="96">
        <v>7348.1</v>
      </c>
      <c r="Z50" s="93">
        <v>7017.1</v>
      </c>
      <c r="AA50" s="93">
        <v>8566.2000000000007</v>
      </c>
      <c r="AB50" s="93">
        <v>9098.4</v>
      </c>
      <c r="AC50" s="93">
        <v>9961.7000000000007</v>
      </c>
      <c r="AD50" s="93">
        <v>11188.5</v>
      </c>
      <c r="AE50" s="93">
        <v>11917.3</v>
      </c>
      <c r="AF50" s="93">
        <v>12081.3</v>
      </c>
      <c r="AG50" s="93">
        <v>12313.4</v>
      </c>
      <c r="AH50" s="93">
        <v>14024</v>
      </c>
      <c r="AI50" s="93">
        <v>16394.8</v>
      </c>
      <c r="AJ50" s="93">
        <v>18809.900000000001</v>
      </c>
      <c r="AK50" s="93">
        <v>21518.2</v>
      </c>
      <c r="AL50" s="93">
        <v>22556.2</v>
      </c>
      <c r="AM50" s="93">
        <v>26662.5</v>
      </c>
      <c r="AN50" s="93">
        <v>30386.3</v>
      </c>
      <c r="AO50" s="93">
        <v>34075</v>
      </c>
      <c r="AP50" s="93">
        <v>36228.6</v>
      </c>
      <c r="AQ50" s="93">
        <v>40041.4</v>
      </c>
      <c r="AR50" s="93">
        <v>42940.800000000003</v>
      </c>
      <c r="AS50" s="93">
        <v>46121.599999999999</v>
      </c>
      <c r="AT50" s="93">
        <v>49958.9</v>
      </c>
      <c r="AU50" s="93">
        <v>56093.1</v>
      </c>
      <c r="AV50" s="93"/>
      <c r="AW50" s="213" t="s">
        <v>111</v>
      </c>
      <c r="AX50" s="94">
        <v>195.4</v>
      </c>
      <c r="AY50" s="94">
        <v>136.6</v>
      </c>
      <c r="AZ50" s="94">
        <v>140.1</v>
      </c>
      <c r="BA50" s="94">
        <v>170.5</v>
      </c>
      <c r="BB50" s="94">
        <v>133.19999999999999</v>
      </c>
      <c r="BC50" s="94">
        <v>205.2</v>
      </c>
      <c r="BD50" s="94">
        <v>549.79999999999995</v>
      </c>
      <c r="BE50" s="94">
        <v>468</v>
      </c>
      <c r="BF50" s="94">
        <v>338.9</v>
      </c>
      <c r="BG50" s="94">
        <v>340</v>
      </c>
      <c r="BH50" s="94">
        <v>433.6</v>
      </c>
      <c r="BI50" s="94">
        <v>486.9</v>
      </c>
      <c r="BJ50" s="94">
        <v>399.1</v>
      </c>
      <c r="BK50" s="94">
        <v>516.6</v>
      </c>
      <c r="BL50" s="94">
        <v>396.1</v>
      </c>
      <c r="BM50" s="94">
        <v>572</v>
      </c>
      <c r="BN50" s="94">
        <v>328.3</v>
      </c>
      <c r="BO50" s="94">
        <v>734.2</v>
      </c>
      <c r="BP50" s="94">
        <v>391.7</v>
      </c>
      <c r="BQ50" s="94">
        <v>884.4</v>
      </c>
      <c r="BR50" s="94">
        <v>468.2</v>
      </c>
      <c r="BS50" s="94">
        <v>991.2</v>
      </c>
      <c r="BT50" s="94">
        <v>820.5</v>
      </c>
      <c r="BU50" s="94">
        <v>835</v>
      </c>
      <c r="BV50" s="94">
        <v>945.6</v>
      </c>
      <c r="BW50" s="94">
        <v>1083.7</v>
      </c>
      <c r="BX50" s="94">
        <v>1192.4000000000001</v>
      </c>
      <c r="BY50" s="94">
        <v>1108.4000000000001</v>
      </c>
      <c r="BZ50" s="94">
        <v>1717.1</v>
      </c>
      <c r="CA50" s="94">
        <v>1558.8</v>
      </c>
      <c r="CB50" s="91">
        <v>1692.7</v>
      </c>
      <c r="CC50" s="91">
        <v>2206.1</v>
      </c>
      <c r="CD50" s="91">
        <v>3631.3</v>
      </c>
      <c r="CE50" s="91">
        <v>4063</v>
      </c>
      <c r="CF50" s="91">
        <v>6397.3</v>
      </c>
      <c r="CG50" s="91">
        <v>5502.2</v>
      </c>
      <c r="CH50" s="91">
        <v>10009.700000000001</v>
      </c>
      <c r="CI50" s="91">
        <v>5977.9</v>
      </c>
      <c r="CJ50" s="91">
        <v>5338.6</v>
      </c>
      <c r="CL50" s="216" t="s">
        <v>112</v>
      </c>
      <c r="CM50" s="91">
        <v>52.6</v>
      </c>
      <c r="CN50" s="91">
        <v>64.2</v>
      </c>
      <c r="CO50" s="91">
        <v>197.8</v>
      </c>
      <c r="CP50" s="91">
        <v>90.8</v>
      </c>
      <c r="CQ50" s="91"/>
      <c r="CR50" s="143" t="s">
        <v>664</v>
      </c>
      <c r="CS50" s="215">
        <v>1182.0999999999999</v>
      </c>
      <c r="CT50" s="215">
        <v>1810.7</v>
      </c>
      <c r="CU50" s="215">
        <v>1418.9</v>
      </c>
      <c r="CV50" s="61">
        <v>1731.6</v>
      </c>
      <c r="CW50" s="61">
        <v>989.6</v>
      </c>
      <c r="CX50" s="61">
        <v>3287.8</v>
      </c>
      <c r="CY50" s="61">
        <v>2268.6999999999998</v>
      </c>
      <c r="CZ50" s="61">
        <v>1994.9</v>
      </c>
      <c r="DA50" s="61">
        <v>810.5</v>
      </c>
      <c r="DB50" s="61">
        <v>2753.9</v>
      </c>
      <c r="DC50" s="61">
        <v>1602.6</v>
      </c>
      <c r="DD50" s="61">
        <v>2488.4</v>
      </c>
      <c r="DE50" s="61">
        <v>2023.2</v>
      </c>
      <c r="DF50" s="61">
        <v>1310.2</v>
      </c>
      <c r="DG50" s="61">
        <v>885.9</v>
      </c>
      <c r="DH50" s="61">
        <v>555</v>
      </c>
      <c r="DI50" s="61">
        <v>1446.1</v>
      </c>
      <c r="DJ50" s="61">
        <v>1613.4</v>
      </c>
      <c r="DK50" s="61">
        <v>1790.9</v>
      </c>
      <c r="DL50" s="61">
        <v>2045.1</v>
      </c>
      <c r="DM50" s="61">
        <v>1693.7</v>
      </c>
      <c r="DN50" s="61">
        <v>1889.5</v>
      </c>
      <c r="DO50" s="61">
        <v>1962.4</v>
      </c>
      <c r="DP50" s="61">
        <v>3350.9079999999999</v>
      </c>
      <c r="DQ50" s="61">
        <v>1601.8779999999999</v>
      </c>
      <c r="DR50" s="91">
        <v>2137.8000000000002</v>
      </c>
      <c r="DS50" s="91">
        <v>2327.3180000000002</v>
      </c>
      <c r="DT50" s="91">
        <v>3279.4389999999999</v>
      </c>
      <c r="DU50" s="91">
        <v>4913.2470000000003</v>
      </c>
      <c r="DV50" s="91">
        <v>4843.6239999999998</v>
      </c>
      <c r="DW50" s="91">
        <v>8134.1580000000004</v>
      </c>
      <c r="DY50" s="114" t="s">
        <v>3147</v>
      </c>
      <c r="DZ50" s="651">
        <v>10080.402</v>
      </c>
      <c r="EA50" s="651">
        <v>6319.3329999999996</v>
      </c>
      <c r="EB50" s="651">
        <v>6993.4229999999998</v>
      </c>
      <c r="EC50" s="651">
        <v>13869.816000000001</v>
      </c>
    </row>
    <row r="51" spans="2:133" ht="12.75" customHeight="1" thickBot="1" x14ac:dyDescent="0.25">
      <c r="B51" s="210"/>
      <c r="C51" s="195"/>
      <c r="D51" s="90"/>
      <c r="E51" s="90"/>
      <c r="F51" s="90"/>
      <c r="G51" s="90"/>
      <c r="H51" s="90"/>
      <c r="I51" s="90"/>
      <c r="J51" s="90"/>
      <c r="K51" s="90"/>
      <c r="AN51" s="361"/>
      <c r="AO51" s="361"/>
      <c r="AP51" s="361"/>
      <c r="AQ51" s="361"/>
      <c r="AR51" s="96"/>
      <c r="AS51" s="96"/>
      <c r="AT51" s="96"/>
      <c r="AU51" s="96"/>
      <c r="AV51" s="96"/>
      <c r="AW51" s="213" t="s">
        <v>113</v>
      </c>
      <c r="AX51" s="94">
        <v>134.19999999999999</v>
      </c>
      <c r="AY51" s="94">
        <v>167.1</v>
      </c>
      <c r="AZ51" s="94">
        <v>163.4</v>
      </c>
      <c r="BA51" s="94">
        <v>175.3</v>
      </c>
      <c r="BB51" s="94">
        <v>264.7</v>
      </c>
      <c r="BC51" s="94">
        <v>232.2</v>
      </c>
      <c r="BD51" s="94">
        <v>541.5</v>
      </c>
      <c r="BE51" s="94">
        <v>404.8</v>
      </c>
      <c r="BF51" s="94">
        <v>375</v>
      </c>
      <c r="BG51" s="94">
        <v>546.9</v>
      </c>
      <c r="BH51" s="94">
        <v>586.70000000000005</v>
      </c>
      <c r="BI51" s="94">
        <v>424.9</v>
      </c>
      <c r="BJ51" s="94">
        <v>537.79999999999995</v>
      </c>
      <c r="BK51" s="94">
        <v>450.7</v>
      </c>
      <c r="BL51" s="94">
        <v>715.6</v>
      </c>
      <c r="BM51" s="94">
        <v>494.7</v>
      </c>
      <c r="BN51" s="94">
        <v>460.8</v>
      </c>
      <c r="BO51" s="94">
        <v>610.5</v>
      </c>
      <c r="BP51" s="94">
        <v>335.6</v>
      </c>
      <c r="BQ51" s="94">
        <v>712.3</v>
      </c>
      <c r="BR51" s="94">
        <v>627.5</v>
      </c>
      <c r="BS51" s="94">
        <v>346.8</v>
      </c>
      <c r="BT51" s="94">
        <v>625</v>
      </c>
      <c r="BU51" s="94">
        <v>969.2</v>
      </c>
      <c r="BV51" s="94">
        <v>1035.4000000000001</v>
      </c>
      <c r="BW51" s="94">
        <v>2018.4</v>
      </c>
      <c r="BX51" s="94">
        <v>1500.9</v>
      </c>
      <c r="BY51" s="94">
        <v>1685.6</v>
      </c>
      <c r="BZ51" s="94">
        <v>1183</v>
      </c>
      <c r="CA51" s="94">
        <v>1281.2</v>
      </c>
      <c r="CB51" s="91">
        <v>1638.5</v>
      </c>
      <c r="CC51" s="91">
        <v>2668.1</v>
      </c>
      <c r="CD51" s="91">
        <v>3382.7</v>
      </c>
      <c r="CE51" s="91">
        <v>3219</v>
      </c>
      <c r="CF51" s="91">
        <v>5145.2</v>
      </c>
      <c r="CG51" s="91">
        <v>6712.1</v>
      </c>
      <c r="CH51" s="91">
        <v>8323.1</v>
      </c>
      <c r="CI51" s="91">
        <v>10679.6</v>
      </c>
      <c r="CJ51" s="91">
        <v>7998.7</v>
      </c>
      <c r="CL51" s="114" t="s">
        <v>114</v>
      </c>
      <c r="CM51" s="94">
        <v>215.2</v>
      </c>
      <c r="CN51" s="94">
        <v>128.6</v>
      </c>
      <c r="CO51" s="94">
        <v>865.2</v>
      </c>
      <c r="CP51" s="94">
        <v>843</v>
      </c>
      <c r="CQ51" s="94"/>
      <c r="CR51" s="143" t="s">
        <v>665</v>
      </c>
      <c r="CS51" s="215">
        <v>32018.400000000001</v>
      </c>
      <c r="CT51" s="215">
        <v>33651</v>
      </c>
      <c r="CU51" s="215">
        <v>31729.3</v>
      </c>
      <c r="CV51" s="61">
        <v>33911.9</v>
      </c>
      <c r="CW51" s="61">
        <v>33908</v>
      </c>
      <c r="CX51" s="61">
        <v>33877.199999999997</v>
      </c>
      <c r="CY51" s="61">
        <v>34862.6</v>
      </c>
      <c r="CZ51" s="61">
        <v>31863.599999999999</v>
      </c>
      <c r="DA51" s="61">
        <v>34141.599999999999</v>
      </c>
      <c r="DB51" s="61">
        <v>41380.9</v>
      </c>
      <c r="DC51" s="61">
        <v>38605.599999999999</v>
      </c>
      <c r="DD51" s="61">
        <v>44843.8</v>
      </c>
      <c r="DE51" s="61">
        <v>48657.9</v>
      </c>
      <c r="DF51" s="61">
        <v>46509.3</v>
      </c>
      <c r="DG51" s="61">
        <v>51905.1</v>
      </c>
      <c r="DH51" s="61">
        <v>61697</v>
      </c>
      <c r="DI51" s="61">
        <v>60799.199999999997</v>
      </c>
      <c r="DJ51" s="61">
        <v>70050.7</v>
      </c>
      <c r="DK51" s="61">
        <v>70701.899999999994</v>
      </c>
      <c r="DL51" s="61">
        <v>77687.399999999994</v>
      </c>
      <c r="DM51" s="61">
        <v>82031</v>
      </c>
      <c r="DN51" s="61">
        <v>92186.6</v>
      </c>
      <c r="DO51" s="61">
        <v>108616.2</v>
      </c>
      <c r="DP51" s="61">
        <v>118801.435</v>
      </c>
      <c r="DQ51" s="61">
        <v>103897.12</v>
      </c>
      <c r="DR51" s="91">
        <v>110513.4</v>
      </c>
      <c r="DS51" s="91">
        <v>122865.984</v>
      </c>
      <c r="DT51" s="91">
        <v>113838.715</v>
      </c>
      <c r="DU51" s="91">
        <v>129899.995</v>
      </c>
      <c r="DV51" s="91">
        <v>130948.132</v>
      </c>
      <c r="DW51" s="91">
        <v>100735.356</v>
      </c>
      <c r="DY51" s="114" t="s">
        <v>3148</v>
      </c>
      <c r="DZ51" s="651">
        <v>148.304</v>
      </c>
      <c r="EA51" s="651">
        <v>188.745</v>
      </c>
      <c r="EB51" s="651">
        <v>145.07300000000001</v>
      </c>
      <c r="EC51" s="651">
        <v>181.71899999999999</v>
      </c>
    </row>
    <row r="52" spans="2:133" ht="14.1" customHeight="1" thickBot="1" x14ac:dyDescent="0.25">
      <c r="B52" s="362"/>
      <c r="C52" s="363" t="s">
        <v>434</v>
      </c>
      <c r="D52" s="364">
        <v>3026.8</v>
      </c>
      <c r="E52" s="364">
        <v>2959.9</v>
      </c>
      <c r="F52" s="364">
        <v>3159</v>
      </c>
      <c r="G52" s="364">
        <v>3308.1</v>
      </c>
      <c r="H52" s="364">
        <v>3679</v>
      </c>
      <c r="I52" s="364">
        <v>4036.6</v>
      </c>
      <c r="J52" s="364">
        <v>4670.8</v>
      </c>
      <c r="K52" s="364">
        <v>5159</v>
      </c>
      <c r="L52" s="364">
        <v>5760.8</v>
      </c>
      <c r="M52" s="364">
        <v>6501.9</v>
      </c>
      <c r="N52" s="364">
        <v>6902.9</v>
      </c>
      <c r="O52" s="364">
        <v>7308.3</v>
      </c>
      <c r="P52" s="364">
        <v>8149.6</v>
      </c>
      <c r="Q52" s="364">
        <v>8965.9</v>
      </c>
      <c r="R52" s="364">
        <v>9629.7000000000007</v>
      </c>
      <c r="S52" s="364">
        <v>10099.6</v>
      </c>
      <c r="T52" s="364">
        <v>10890.2</v>
      </c>
      <c r="U52" s="364">
        <v>11557.7</v>
      </c>
      <c r="V52" s="364">
        <v>11411.3</v>
      </c>
      <c r="W52" s="364">
        <v>12605.6</v>
      </c>
      <c r="X52" s="364">
        <v>13237.3</v>
      </c>
      <c r="Y52" s="364">
        <v>14131.3</v>
      </c>
      <c r="Z52" s="364">
        <v>13878.5</v>
      </c>
      <c r="AA52" s="364">
        <v>15593.2</v>
      </c>
      <c r="AB52" s="364">
        <v>16652.2</v>
      </c>
      <c r="AC52" s="364">
        <v>18865.400000000001</v>
      </c>
      <c r="AD52" s="364">
        <v>20619.5</v>
      </c>
      <c r="AE52" s="364">
        <v>21957.4</v>
      </c>
      <c r="AF52" s="364">
        <v>22613.4</v>
      </c>
      <c r="AG52" s="364">
        <v>22142.6</v>
      </c>
      <c r="AH52" s="364">
        <v>24655.4</v>
      </c>
      <c r="AI52" s="364">
        <v>27933.7</v>
      </c>
      <c r="AJ52" s="364">
        <v>32177.5</v>
      </c>
      <c r="AK52" s="365">
        <v>37222.400000000001</v>
      </c>
      <c r="AL52" s="364">
        <v>38182.400000000001</v>
      </c>
      <c r="AM52" s="364">
        <v>42494.5</v>
      </c>
      <c r="AN52" s="364">
        <v>47395.6</v>
      </c>
      <c r="AO52" s="364">
        <v>53114.2</v>
      </c>
      <c r="AP52" s="364">
        <v>56731.3</v>
      </c>
      <c r="AQ52" s="364">
        <v>61600.1</v>
      </c>
      <c r="AR52" s="364">
        <v>66048.7</v>
      </c>
      <c r="AS52" s="364">
        <v>69975.3</v>
      </c>
      <c r="AT52" s="364">
        <v>75349</v>
      </c>
      <c r="AU52" s="364">
        <v>80705.600000000006</v>
      </c>
      <c r="AV52" s="90"/>
      <c r="AW52" s="213" t="s">
        <v>115</v>
      </c>
      <c r="AX52" s="94">
        <v>53.3</v>
      </c>
      <c r="AY52" s="94">
        <v>93.4</v>
      </c>
      <c r="AZ52" s="94">
        <v>42.2</v>
      </c>
      <c r="BA52" s="94">
        <v>158.19999999999999</v>
      </c>
      <c r="BB52" s="94">
        <v>146.9</v>
      </c>
      <c r="BC52" s="94">
        <v>232</v>
      </c>
      <c r="BD52" s="94">
        <v>947.7</v>
      </c>
      <c r="BE52" s="94">
        <v>212.6</v>
      </c>
      <c r="BF52" s="94">
        <v>89.8</v>
      </c>
      <c r="BG52" s="94">
        <v>47.8</v>
      </c>
      <c r="BH52" s="94">
        <v>100.6</v>
      </c>
      <c r="BI52" s="94">
        <v>98.5</v>
      </c>
      <c r="BJ52" s="94">
        <v>75</v>
      </c>
      <c r="BK52" s="94">
        <v>104.5</v>
      </c>
      <c r="BL52" s="94">
        <v>164.5</v>
      </c>
      <c r="BM52" s="94">
        <v>116.2</v>
      </c>
      <c r="BN52" s="94">
        <v>103.2</v>
      </c>
      <c r="BO52" s="94">
        <v>151.4</v>
      </c>
      <c r="BP52" s="94">
        <v>37.9</v>
      </c>
      <c r="BQ52" s="94">
        <v>184.9</v>
      </c>
      <c r="BR52" s="94">
        <v>149.4</v>
      </c>
      <c r="BS52" s="94">
        <v>420.3</v>
      </c>
      <c r="BT52" s="94">
        <v>330</v>
      </c>
      <c r="BU52" s="94">
        <v>742.9</v>
      </c>
      <c r="BV52" s="94">
        <v>1108.9000000000001</v>
      </c>
      <c r="BW52" s="94">
        <v>1029.4000000000001</v>
      </c>
      <c r="BX52" s="94">
        <v>964</v>
      </c>
      <c r="BY52" s="94">
        <v>1020.5</v>
      </c>
      <c r="BZ52" s="94">
        <v>1652.2</v>
      </c>
      <c r="CA52" s="94">
        <v>1528.4</v>
      </c>
      <c r="CB52" s="91">
        <v>1507.8</v>
      </c>
      <c r="CC52" s="91">
        <v>734.1</v>
      </c>
      <c r="CD52" s="91">
        <v>962.9</v>
      </c>
      <c r="CE52" s="412">
        <f>823.8-0.6</f>
        <v>823.19999999999993</v>
      </c>
      <c r="CF52" s="91">
        <v>2162.1999999999998</v>
      </c>
      <c r="CG52" s="91">
        <v>1087</v>
      </c>
      <c r="CH52" s="91">
        <v>1048.8</v>
      </c>
      <c r="CI52" s="91">
        <v>1806.8</v>
      </c>
      <c r="CJ52" s="91">
        <v>1017.7</v>
      </c>
      <c r="CL52" s="114" t="s">
        <v>116</v>
      </c>
      <c r="CM52" s="94">
        <v>390.8</v>
      </c>
      <c r="CN52" s="94">
        <v>883.4</v>
      </c>
      <c r="CO52" s="94">
        <v>693.1</v>
      </c>
      <c r="CP52" s="94">
        <v>1493.6</v>
      </c>
      <c r="CQ52" s="94"/>
      <c r="CR52" s="226" t="s">
        <v>117</v>
      </c>
      <c r="CS52" s="215">
        <v>27180.6</v>
      </c>
      <c r="CT52" s="215">
        <v>27746.1</v>
      </c>
      <c r="CU52" s="215">
        <v>26124.1</v>
      </c>
      <c r="CV52" s="61">
        <v>24103.5</v>
      </c>
      <c r="CW52" s="61">
        <v>26250.400000000001</v>
      </c>
      <c r="CX52" s="61">
        <v>27566.5</v>
      </c>
      <c r="CY52" s="61">
        <v>28019.1</v>
      </c>
      <c r="CZ52" s="61">
        <v>25625.200000000001</v>
      </c>
      <c r="DA52" s="61">
        <v>25046</v>
      </c>
      <c r="DB52" s="61">
        <v>31793.7</v>
      </c>
      <c r="DC52" s="61">
        <v>30679.4</v>
      </c>
      <c r="DD52" s="61">
        <v>33811.800000000003</v>
      </c>
      <c r="DE52" s="61">
        <v>38584.6</v>
      </c>
      <c r="DF52" s="61">
        <v>37936</v>
      </c>
      <c r="DG52" s="61">
        <v>41662.199999999997</v>
      </c>
      <c r="DH52" s="61">
        <v>47333.9</v>
      </c>
      <c r="DI52" s="61">
        <v>46854.1</v>
      </c>
      <c r="DJ52" s="61">
        <v>53702.8</v>
      </c>
      <c r="DK52" s="61">
        <v>55334.3</v>
      </c>
      <c r="DL52" s="61">
        <v>60027.8</v>
      </c>
      <c r="DM52" s="61">
        <v>64929.8</v>
      </c>
      <c r="DN52" s="61">
        <v>76222.600000000006</v>
      </c>
      <c r="DO52" s="61">
        <v>89388.9</v>
      </c>
      <c r="DP52" s="61">
        <v>94926.087</v>
      </c>
      <c r="DQ52" s="61">
        <v>75482.789999999994</v>
      </c>
      <c r="DR52" s="91">
        <v>78527.3</v>
      </c>
      <c r="DS52" s="91">
        <v>83049.634999999995</v>
      </c>
      <c r="DT52" s="91">
        <v>77015.573000000004</v>
      </c>
      <c r="DU52" s="91">
        <v>90409.731</v>
      </c>
      <c r="DV52" s="91">
        <v>90634.880999999994</v>
      </c>
      <c r="DW52" s="91">
        <v>63224.951000000001</v>
      </c>
      <c r="DY52" s="991" t="s">
        <v>3077</v>
      </c>
      <c r="DZ52" s="651">
        <v>771911.37899999996</v>
      </c>
      <c r="EA52" s="651">
        <v>830885.96100000001</v>
      </c>
      <c r="EB52" s="651">
        <v>852658.73699999996</v>
      </c>
      <c r="EC52" s="651">
        <v>1046672.5649999999</v>
      </c>
    </row>
    <row r="53" spans="2:133" ht="12.75" customHeight="1" x14ac:dyDescent="0.2">
      <c r="B53" s="21" t="s">
        <v>1936</v>
      </c>
      <c r="AW53" s="213" t="s">
        <v>118</v>
      </c>
      <c r="AX53" s="94">
        <v>65</v>
      </c>
      <c r="AY53" s="94">
        <v>54.6</v>
      </c>
      <c r="AZ53" s="94">
        <v>62.6</v>
      </c>
      <c r="BA53" s="94">
        <v>202.5</v>
      </c>
      <c r="BB53" s="94">
        <v>224.5</v>
      </c>
      <c r="BC53" s="94">
        <v>269.5</v>
      </c>
      <c r="BD53" s="94">
        <v>503.1</v>
      </c>
      <c r="BE53" s="94">
        <v>470</v>
      </c>
      <c r="BF53" s="94">
        <v>161.5</v>
      </c>
      <c r="BG53" s="94">
        <v>147.19999999999999</v>
      </c>
      <c r="BH53" s="94">
        <v>169.5</v>
      </c>
      <c r="BI53" s="94">
        <v>159.80000000000001</v>
      </c>
      <c r="BJ53" s="94">
        <v>121.9</v>
      </c>
      <c r="BK53" s="94">
        <v>169.5</v>
      </c>
      <c r="BL53" s="94">
        <v>200.1</v>
      </c>
      <c r="BM53" s="94">
        <v>187.2</v>
      </c>
      <c r="BN53" s="94">
        <v>154.5</v>
      </c>
      <c r="BO53" s="94">
        <v>234.4</v>
      </c>
      <c r="BP53" s="94">
        <v>427.6</v>
      </c>
      <c r="BQ53" s="94">
        <v>279.5</v>
      </c>
      <c r="BR53" s="94">
        <v>222.3</v>
      </c>
      <c r="BS53" s="94">
        <v>378.6</v>
      </c>
      <c r="BT53" s="94">
        <v>197.4</v>
      </c>
      <c r="BU53" s="94">
        <v>399.8</v>
      </c>
      <c r="BV53" s="94">
        <v>385.9</v>
      </c>
      <c r="BW53" s="94">
        <v>1113.3</v>
      </c>
      <c r="BX53" s="94">
        <v>586</v>
      </c>
      <c r="BY53" s="94">
        <v>1087.4000000000001</v>
      </c>
      <c r="BZ53" s="94">
        <v>1553.9</v>
      </c>
      <c r="CA53" s="94">
        <v>2055.5</v>
      </c>
      <c r="CB53" s="91">
        <v>1535</v>
      </c>
      <c r="CC53" s="91">
        <v>637.79999999999995</v>
      </c>
      <c r="CD53" s="91">
        <v>1554.4</v>
      </c>
      <c r="CE53" s="91">
        <v>1352</v>
      </c>
      <c r="CF53" s="91">
        <v>2832.6</v>
      </c>
      <c r="CG53" s="91">
        <v>1751.3</v>
      </c>
      <c r="CH53" s="91">
        <v>3196.2</v>
      </c>
      <c r="CI53" s="91">
        <v>2583.9</v>
      </c>
      <c r="CJ53" s="91">
        <v>3264.8</v>
      </c>
      <c r="CL53" s="114" t="s">
        <v>119</v>
      </c>
      <c r="CM53" s="94">
        <v>1060.4000000000001</v>
      </c>
      <c r="CN53" s="94">
        <v>2080.4</v>
      </c>
      <c r="CO53" s="94">
        <v>2484.1999999999998</v>
      </c>
      <c r="CP53" s="94">
        <v>2358.8000000000002</v>
      </c>
      <c r="CQ53" s="94"/>
      <c r="CR53" s="154" t="s">
        <v>120</v>
      </c>
      <c r="CS53" s="215">
        <v>17830.5</v>
      </c>
      <c r="CT53" s="215">
        <v>18637.5</v>
      </c>
      <c r="CU53" s="215">
        <v>18017.2</v>
      </c>
      <c r="CV53" s="61">
        <v>16683</v>
      </c>
      <c r="CW53" s="61">
        <v>18813.8</v>
      </c>
      <c r="CX53" s="61">
        <v>18931.7</v>
      </c>
      <c r="CY53" s="61">
        <v>21232.1</v>
      </c>
      <c r="CZ53" s="61">
        <v>16930</v>
      </c>
      <c r="DA53" s="61">
        <v>16668.5</v>
      </c>
      <c r="DB53" s="61">
        <v>17419.8</v>
      </c>
      <c r="DC53" s="61">
        <v>19079.400000000001</v>
      </c>
      <c r="DD53" s="61">
        <v>20023.599999999999</v>
      </c>
      <c r="DE53" s="61">
        <v>23454.6</v>
      </c>
      <c r="DF53" s="61">
        <v>22188.9</v>
      </c>
      <c r="DG53" s="61">
        <v>26611.4</v>
      </c>
      <c r="DH53" s="61">
        <v>29182.2</v>
      </c>
      <c r="DI53" s="61">
        <v>27849.8</v>
      </c>
      <c r="DJ53" s="61">
        <v>31804.6</v>
      </c>
      <c r="DK53" s="61">
        <v>34737.5</v>
      </c>
      <c r="DL53" s="61">
        <v>36058.800000000003</v>
      </c>
      <c r="DM53" s="61">
        <v>41018.300000000003</v>
      </c>
      <c r="DN53" s="61">
        <v>46103.199999999997</v>
      </c>
      <c r="DO53" s="61">
        <v>48170.5</v>
      </c>
      <c r="DP53" s="61">
        <v>53589.764000000003</v>
      </c>
      <c r="DQ53" s="61">
        <v>44691.22</v>
      </c>
      <c r="DR53" s="91">
        <v>45236.4</v>
      </c>
      <c r="DS53" s="91">
        <v>48840.296000000002</v>
      </c>
      <c r="DT53" s="91">
        <v>42961.222000000002</v>
      </c>
      <c r="DU53" s="91">
        <v>51864.885000000002</v>
      </c>
      <c r="DV53" s="91">
        <v>53890.173000000003</v>
      </c>
      <c r="DW53" s="91">
        <v>38962.415999999997</v>
      </c>
      <c r="DY53" s="114" t="s">
        <v>3149</v>
      </c>
      <c r="DZ53" s="651">
        <v>113971.522</v>
      </c>
      <c r="EA53" s="651">
        <v>126204.985</v>
      </c>
      <c r="EB53" s="651">
        <v>135735.495</v>
      </c>
      <c r="EC53" s="651">
        <v>167590.24900000001</v>
      </c>
    </row>
    <row r="54" spans="2:133" ht="12.75" customHeight="1" x14ac:dyDescent="0.2">
      <c r="AW54" s="213" t="s">
        <v>121</v>
      </c>
      <c r="AX54" s="94">
        <v>542.6</v>
      </c>
      <c r="AY54" s="94">
        <v>513.70000000000005</v>
      </c>
      <c r="AZ54" s="94">
        <v>956.4</v>
      </c>
      <c r="BA54" s="94">
        <v>1120.5999999999999</v>
      </c>
      <c r="BB54" s="94">
        <v>724.5</v>
      </c>
      <c r="BC54" s="94">
        <v>590.9</v>
      </c>
      <c r="BD54" s="94">
        <v>1269.0999999999999</v>
      </c>
      <c r="BE54" s="94">
        <v>1223.2</v>
      </c>
      <c r="BF54" s="94">
        <v>1012.9</v>
      </c>
      <c r="BG54" s="94">
        <v>1016.8</v>
      </c>
      <c r="BH54" s="94">
        <v>1268.5</v>
      </c>
      <c r="BI54" s="94">
        <v>1113.2</v>
      </c>
      <c r="BJ54" s="94">
        <v>1522</v>
      </c>
      <c r="BK54" s="94">
        <v>1181.0999999999999</v>
      </c>
      <c r="BL54" s="94">
        <v>1537.5</v>
      </c>
      <c r="BM54" s="94">
        <v>1309.8</v>
      </c>
      <c r="BN54" s="94">
        <v>1301.2</v>
      </c>
      <c r="BO54" s="94">
        <v>1688.5</v>
      </c>
      <c r="BP54" s="94">
        <v>1970.4</v>
      </c>
      <c r="BQ54" s="94">
        <v>2043.3</v>
      </c>
      <c r="BR54" s="94">
        <v>1846.5</v>
      </c>
      <c r="BS54" s="94">
        <v>2328.8000000000002</v>
      </c>
      <c r="BT54" s="94">
        <v>2273.3000000000002</v>
      </c>
      <c r="BU54" s="94">
        <v>2712.6</v>
      </c>
      <c r="BV54" s="94">
        <v>3015</v>
      </c>
      <c r="BW54" s="94">
        <v>3930.9</v>
      </c>
      <c r="BX54" s="94">
        <v>4784.8999999999996</v>
      </c>
      <c r="BY54" s="94">
        <v>4793.1000000000004</v>
      </c>
      <c r="BZ54" s="94">
        <v>5661.7</v>
      </c>
      <c r="CA54" s="94">
        <v>5878.6</v>
      </c>
      <c r="CB54" s="91">
        <v>6496.2</v>
      </c>
      <c r="CC54" s="91">
        <v>7066.1</v>
      </c>
      <c r="CD54" s="91">
        <v>7686.7</v>
      </c>
      <c r="CE54" s="91">
        <v>12542.8</v>
      </c>
      <c r="CF54" s="91">
        <v>12900.3</v>
      </c>
      <c r="CG54" s="91">
        <v>13974.1</v>
      </c>
      <c r="CH54" s="91">
        <v>17963.3</v>
      </c>
      <c r="CI54" s="91">
        <v>29020.400000000001</v>
      </c>
      <c r="CJ54" s="91">
        <v>24858.5</v>
      </c>
      <c r="CL54" s="229" t="s">
        <v>122</v>
      </c>
      <c r="CM54" s="94">
        <v>693.9</v>
      </c>
      <c r="CN54" s="94">
        <v>735.8</v>
      </c>
      <c r="CO54" s="94">
        <v>1577.4</v>
      </c>
      <c r="CP54" s="94">
        <v>1366.4</v>
      </c>
      <c r="CQ54" s="94"/>
      <c r="CR54" s="154" t="s">
        <v>123</v>
      </c>
      <c r="CS54" s="215">
        <v>7451.9</v>
      </c>
      <c r="CT54" s="215">
        <v>7149.1</v>
      </c>
      <c r="CU54" s="215">
        <v>4260.1000000000004</v>
      </c>
      <c r="CV54" s="61">
        <v>5260</v>
      </c>
      <c r="CW54" s="61">
        <v>4407.1000000000004</v>
      </c>
      <c r="CX54" s="61">
        <v>5537.8</v>
      </c>
      <c r="CY54" s="61">
        <v>4320.2</v>
      </c>
      <c r="CZ54" s="61">
        <v>4674.8</v>
      </c>
      <c r="DA54" s="61">
        <v>4595.8999999999996</v>
      </c>
      <c r="DB54" s="61">
        <v>6448.7</v>
      </c>
      <c r="DC54" s="61">
        <v>5599.5</v>
      </c>
      <c r="DD54" s="61">
        <v>6418.8</v>
      </c>
      <c r="DE54" s="61">
        <v>7934.6</v>
      </c>
      <c r="DF54" s="61">
        <v>9326.7999999999993</v>
      </c>
      <c r="DG54" s="61">
        <v>9921.2000000000007</v>
      </c>
      <c r="DH54" s="61">
        <v>12426.1</v>
      </c>
      <c r="DI54" s="61">
        <v>11382.1</v>
      </c>
      <c r="DJ54" s="61">
        <v>13132.9</v>
      </c>
      <c r="DK54" s="61">
        <v>11915.2</v>
      </c>
      <c r="DL54" s="61">
        <v>13543.9</v>
      </c>
      <c r="DM54" s="61">
        <v>13200.6</v>
      </c>
      <c r="DN54" s="61">
        <v>15191.2</v>
      </c>
      <c r="DO54" s="61">
        <v>27059.5</v>
      </c>
      <c r="DP54" s="61">
        <v>26577.512999999999</v>
      </c>
      <c r="DQ54" s="61">
        <v>17696.767</v>
      </c>
      <c r="DR54" s="61">
        <v>17232</v>
      </c>
      <c r="DS54" s="61">
        <v>18462.688999999998</v>
      </c>
      <c r="DT54" s="61">
        <v>18730.058000000001</v>
      </c>
      <c r="DU54" s="61">
        <v>20972.953000000001</v>
      </c>
      <c r="DV54" s="61">
        <v>19964.887999999999</v>
      </c>
      <c r="DW54" s="61">
        <v>12782.387000000001</v>
      </c>
      <c r="DY54" s="114" t="s">
        <v>3150</v>
      </c>
      <c r="DZ54" s="651">
        <v>14115.832</v>
      </c>
      <c r="EA54" s="651">
        <v>20137.164000000001</v>
      </c>
      <c r="EB54" s="651">
        <v>19264.444</v>
      </c>
      <c r="EC54" s="651">
        <v>19003.417000000001</v>
      </c>
    </row>
    <row r="55" spans="2:133" ht="12.75" customHeight="1" x14ac:dyDescent="0.2">
      <c r="AW55" s="213" t="s">
        <v>124</v>
      </c>
      <c r="AX55" s="94">
        <v>459.9</v>
      </c>
      <c r="AY55" s="94">
        <v>384.7</v>
      </c>
      <c r="AZ55" s="94">
        <v>626.6</v>
      </c>
      <c r="BA55" s="94">
        <v>779.6</v>
      </c>
      <c r="BB55" s="94">
        <v>602.79999999999995</v>
      </c>
      <c r="BC55" s="94">
        <v>924.2</v>
      </c>
      <c r="BD55" s="94">
        <v>1499.4</v>
      </c>
      <c r="BE55" s="94">
        <v>1231.2</v>
      </c>
      <c r="BF55" s="94">
        <v>1064.4000000000001</v>
      </c>
      <c r="BG55" s="94">
        <v>1262.5</v>
      </c>
      <c r="BH55" s="94">
        <v>1753.6</v>
      </c>
      <c r="BI55" s="94">
        <v>1304.8</v>
      </c>
      <c r="BJ55" s="94">
        <v>1518.6</v>
      </c>
      <c r="BK55" s="94">
        <v>1384.2</v>
      </c>
      <c r="BL55" s="94">
        <v>1861.5</v>
      </c>
      <c r="BM55" s="94">
        <v>1538.3</v>
      </c>
      <c r="BN55" s="94">
        <v>1940.8</v>
      </c>
      <c r="BO55" s="94">
        <v>1992.8</v>
      </c>
      <c r="BP55" s="94">
        <v>2363</v>
      </c>
      <c r="BQ55" s="94">
        <v>2428.9</v>
      </c>
      <c r="BR55" s="94">
        <v>2780.6</v>
      </c>
      <c r="BS55" s="94">
        <v>2529</v>
      </c>
      <c r="BT55" s="94">
        <v>3429.7</v>
      </c>
      <c r="BU55" s="94">
        <v>4084</v>
      </c>
      <c r="BV55" s="94">
        <v>4173.1000000000004</v>
      </c>
      <c r="BW55" s="94">
        <v>4315.8</v>
      </c>
      <c r="BX55" s="94">
        <v>4445</v>
      </c>
      <c r="BY55" s="94">
        <v>4616.7</v>
      </c>
      <c r="BZ55" s="94">
        <v>5299.5</v>
      </c>
      <c r="CA55" s="94">
        <v>5093.5</v>
      </c>
      <c r="CB55" s="91">
        <v>5186.3999999999996</v>
      </c>
      <c r="CC55" s="91">
        <v>5876.5</v>
      </c>
      <c r="CD55" s="91">
        <v>6492.4</v>
      </c>
      <c r="CE55" s="91">
        <v>6467.9</v>
      </c>
      <c r="CF55" s="91">
        <v>6233</v>
      </c>
      <c r="CG55" s="91">
        <v>6598.4</v>
      </c>
      <c r="CH55" s="91">
        <v>6897.8</v>
      </c>
      <c r="CI55" s="91">
        <v>8451.1</v>
      </c>
      <c r="CJ55" s="91">
        <v>9597.1</v>
      </c>
      <c r="CL55" s="229" t="s">
        <v>125</v>
      </c>
      <c r="CM55" s="94">
        <v>366.5</v>
      </c>
      <c r="CN55" s="94">
        <v>1344.6</v>
      </c>
      <c r="CO55" s="94">
        <v>906.7</v>
      </c>
      <c r="CP55" s="94">
        <v>992.4</v>
      </c>
      <c r="CQ55" s="94"/>
      <c r="CR55" s="230" t="s">
        <v>126</v>
      </c>
      <c r="CS55" s="215">
        <v>1898.2</v>
      </c>
      <c r="CT55" s="215">
        <v>1959.5</v>
      </c>
      <c r="CU55" s="215">
        <v>3846.8</v>
      </c>
      <c r="CV55" s="61">
        <v>2160.5</v>
      </c>
      <c r="CW55" s="61">
        <v>3029.5</v>
      </c>
      <c r="CX55" s="61">
        <v>3096.9</v>
      </c>
      <c r="CY55" s="61">
        <v>2466.9</v>
      </c>
      <c r="CZ55" s="61">
        <v>4020.5</v>
      </c>
      <c r="DA55" s="61">
        <v>3781.6</v>
      </c>
      <c r="DB55" s="61">
        <v>7925.1</v>
      </c>
      <c r="DC55" s="61">
        <v>6000.5</v>
      </c>
      <c r="DD55" s="61">
        <v>7369.4</v>
      </c>
      <c r="DE55" s="61">
        <v>7195.3</v>
      </c>
      <c r="DF55" s="61">
        <v>6420.2</v>
      </c>
      <c r="DG55" s="61">
        <v>5129.5</v>
      </c>
      <c r="DH55" s="61">
        <v>5725.6</v>
      </c>
      <c r="DI55" s="61">
        <v>7622.3</v>
      </c>
      <c r="DJ55" s="61">
        <v>8765.2999999999993</v>
      </c>
      <c r="DK55" s="61">
        <v>8681.6</v>
      </c>
      <c r="DL55" s="61">
        <v>10425.200000000001</v>
      </c>
      <c r="DM55" s="61">
        <v>10710.9</v>
      </c>
      <c r="DN55" s="61">
        <v>14928.3</v>
      </c>
      <c r="DO55" s="61">
        <v>14158.8</v>
      </c>
      <c r="DP55" s="61">
        <v>14758.81</v>
      </c>
      <c r="DQ55" s="61">
        <v>13094.803</v>
      </c>
      <c r="DR55" s="61">
        <v>16058.8</v>
      </c>
      <c r="DS55" s="61">
        <v>15746.65</v>
      </c>
      <c r="DT55" s="61">
        <v>15324.293</v>
      </c>
      <c r="DU55" s="61">
        <v>17571.893</v>
      </c>
      <c r="DV55" s="61">
        <v>16779.82</v>
      </c>
      <c r="DW55" s="61">
        <v>11480.147999999999</v>
      </c>
      <c r="DY55" s="114" t="s">
        <v>3151</v>
      </c>
      <c r="DZ55" s="651">
        <v>9061.44</v>
      </c>
      <c r="EA55" s="651">
        <v>6957.5169999999998</v>
      </c>
      <c r="EB55" s="651">
        <v>10683.824000000001</v>
      </c>
      <c r="EC55" s="651">
        <v>13797.834999999999</v>
      </c>
    </row>
    <row r="56" spans="2:133" ht="12.75" customHeight="1" x14ac:dyDescent="0.2">
      <c r="B56" s="12" t="s">
        <v>1916</v>
      </c>
      <c r="AW56" s="213" t="s">
        <v>127</v>
      </c>
      <c r="AX56" s="94">
        <v>152.9</v>
      </c>
      <c r="AY56" s="94">
        <v>196.2</v>
      </c>
      <c r="AZ56" s="94">
        <v>289.8</v>
      </c>
      <c r="BA56" s="94">
        <v>242.6</v>
      </c>
      <c r="BB56" s="94">
        <v>270</v>
      </c>
      <c r="BC56" s="94">
        <v>598.1</v>
      </c>
      <c r="BD56" s="94">
        <v>1248.9000000000001</v>
      </c>
      <c r="BE56" s="94">
        <v>965.5</v>
      </c>
      <c r="BF56" s="94">
        <v>867.8</v>
      </c>
      <c r="BG56" s="94">
        <v>978.3</v>
      </c>
      <c r="BH56" s="94">
        <v>1056.2</v>
      </c>
      <c r="BI56" s="94">
        <v>1476.6</v>
      </c>
      <c r="BJ56" s="94">
        <v>1293</v>
      </c>
      <c r="BK56" s="94">
        <v>1566.6</v>
      </c>
      <c r="BL56" s="94">
        <v>2175.9</v>
      </c>
      <c r="BM56" s="94">
        <v>1725.7</v>
      </c>
      <c r="BN56" s="94">
        <v>1929.3</v>
      </c>
      <c r="BO56" s="94">
        <v>2128.6</v>
      </c>
      <c r="BP56" s="94">
        <v>2201.1</v>
      </c>
      <c r="BQ56" s="94">
        <v>2514.6</v>
      </c>
      <c r="BR56" s="94">
        <v>2685</v>
      </c>
      <c r="BS56" s="94">
        <v>1452.5</v>
      </c>
      <c r="BT56" s="94">
        <v>1192.4000000000001</v>
      </c>
      <c r="BU56" s="94">
        <v>1942.7</v>
      </c>
      <c r="BV56" s="94">
        <v>2018.6</v>
      </c>
      <c r="BW56" s="94">
        <v>2020.2</v>
      </c>
      <c r="BX56" s="94">
        <v>2752.8</v>
      </c>
      <c r="BY56" s="94">
        <v>2930.9</v>
      </c>
      <c r="BZ56" s="94">
        <v>2806.3</v>
      </c>
      <c r="CA56" s="94">
        <v>4020.6</v>
      </c>
      <c r="CB56" s="91">
        <v>7090.9</v>
      </c>
      <c r="CC56" s="91">
        <v>6948.1</v>
      </c>
      <c r="CD56" s="91">
        <v>9612.4</v>
      </c>
      <c r="CE56" s="91">
        <v>16005.7</v>
      </c>
      <c r="CF56" s="91">
        <v>15746.5</v>
      </c>
      <c r="CG56" s="91">
        <v>21943.7</v>
      </c>
      <c r="CH56" s="91">
        <v>19168.599999999999</v>
      </c>
      <c r="CI56" s="91">
        <v>21543.8</v>
      </c>
      <c r="CJ56" s="91">
        <v>29366.400000000001</v>
      </c>
      <c r="CL56" s="114" t="s">
        <v>128</v>
      </c>
      <c r="CM56" s="94">
        <v>2797</v>
      </c>
      <c r="CN56" s="94">
        <v>2007.9</v>
      </c>
      <c r="CO56" s="94">
        <v>3018.3</v>
      </c>
      <c r="CP56" s="94">
        <v>2645.5</v>
      </c>
      <c r="CQ56" s="94"/>
      <c r="CR56" s="226" t="s">
        <v>129</v>
      </c>
      <c r="CS56" s="215">
        <v>1681.4</v>
      </c>
      <c r="CT56" s="215">
        <v>2551.6</v>
      </c>
      <c r="CU56" s="215">
        <v>2150.4</v>
      </c>
      <c r="CV56" s="61">
        <v>2697.7</v>
      </c>
      <c r="CW56" s="61">
        <v>2163.1</v>
      </c>
      <c r="CX56" s="61">
        <v>2691.4</v>
      </c>
      <c r="CY56" s="61">
        <v>2395.5</v>
      </c>
      <c r="CZ56" s="61">
        <v>2749.6</v>
      </c>
      <c r="DA56" s="61">
        <v>5141.2</v>
      </c>
      <c r="DB56" s="61">
        <v>3929.2</v>
      </c>
      <c r="DC56" s="61">
        <v>4175.2</v>
      </c>
      <c r="DD56" s="61">
        <v>4779.8</v>
      </c>
      <c r="DE56" s="61">
        <v>4103.7</v>
      </c>
      <c r="DF56" s="61">
        <v>3457.5</v>
      </c>
      <c r="DG56" s="61">
        <v>4286.3</v>
      </c>
      <c r="DH56" s="61">
        <v>5914.7</v>
      </c>
      <c r="DI56" s="61">
        <v>6078</v>
      </c>
      <c r="DJ56" s="61">
        <v>7717.7</v>
      </c>
      <c r="DK56" s="61">
        <v>6853.9</v>
      </c>
      <c r="DL56" s="61">
        <v>7781.3</v>
      </c>
      <c r="DM56" s="61">
        <v>8733.1</v>
      </c>
      <c r="DN56" s="61">
        <v>7096.4</v>
      </c>
      <c r="DO56" s="61">
        <v>8430</v>
      </c>
      <c r="DP56" s="61">
        <v>11193.4</v>
      </c>
      <c r="DQ56" s="61">
        <v>11808.09</v>
      </c>
      <c r="DR56" s="61">
        <v>12941</v>
      </c>
      <c r="DS56" s="61">
        <v>15302.605</v>
      </c>
      <c r="DT56" s="61">
        <v>16545.769</v>
      </c>
      <c r="DU56" s="61">
        <v>16863.328000000001</v>
      </c>
      <c r="DV56" s="61">
        <v>18204.323</v>
      </c>
      <c r="DW56" s="61">
        <v>16052.050999999999</v>
      </c>
      <c r="DY56" s="114" t="s">
        <v>3152</v>
      </c>
      <c r="DZ56" s="651">
        <v>122294.765</v>
      </c>
      <c r="EA56" s="651">
        <v>127740.11</v>
      </c>
      <c r="EB56" s="651">
        <v>133036.46</v>
      </c>
      <c r="EC56" s="651">
        <v>177012.264</v>
      </c>
    </row>
    <row r="57" spans="2:133" ht="12.75" customHeight="1" x14ac:dyDescent="0.2">
      <c r="B57" s="12" t="s">
        <v>1926</v>
      </c>
      <c r="AW57" s="213" t="s">
        <v>130</v>
      </c>
      <c r="AX57" s="94">
        <v>6594.4</v>
      </c>
      <c r="AY57" s="94">
        <v>5383.7</v>
      </c>
      <c r="AZ57" s="94">
        <v>7981.2</v>
      </c>
      <c r="BA57" s="94">
        <v>8457.2999999999993</v>
      </c>
      <c r="BB57" s="94">
        <v>8127.6</v>
      </c>
      <c r="BC57" s="94">
        <v>8351.9</v>
      </c>
      <c r="BD57" s="94">
        <v>14070.5</v>
      </c>
      <c r="BE57" s="94">
        <v>11923.8</v>
      </c>
      <c r="BF57" s="94">
        <v>12093.8</v>
      </c>
      <c r="BG57" s="94">
        <v>12371.4</v>
      </c>
      <c r="BH57" s="94">
        <v>12537.2</v>
      </c>
      <c r="BI57" s="94">
        <v>12725.3</v>
      </c>
      <c r="BJ57" s="94">
        <v>13166</v>
      </c>
      <c r="BK57" s="94">
        <v>13501.1</v>
      </c>
      <c r="BL57" s="94">
        <v>14968.7</v>
      </c>
      <c r="BM57" s="94">
        <v>14983.7</v>
      </c>
      <c r="BN57" s="94">
        <v>19236.8</v>
      </c>
      <c r="BO57" s="94">
        <v>19144.3</v>
      </c>
      <c r="BP57" s="94">
        <v>21768.2</v>
      </c>
      <c r="BQ57" s="94">
        <v>23219.1</v>
      </c>
      <c r="BR57" s="94">
        <v>27432.5</v>
      </c>
      <c r="BS57" s="94">
        <v>24586.1</v>
      </c>
      <c r="BT57" s="94">
        <v>28037.1</v>
      </c>
      <c r="BU57" s="94">
        <v>31865.1</v>
      </c>
      <c r="BV57" s="94">
        <v>34344.6</v>
      </c>
      <c r="BW57" s="94">
        <v>40187.300000000003</v>
      </c>
      <c r="BX57" s="94">
        <v>46500.2</v>
      </c>
      <c r="BY57" s="94">
        <v>48102.6</v>
      </c>
      <c r="BZ57" s="94">
        <v>47112.9</v>
      </c>
      <c r="CA57" s="94">
        <v>44309.2</v>
      </c>
      <c r="CB57" s="91">
        <v>50203.6</v>
      </c>
      <c r="CC57" s="91">
        <v>69653.899999999994</v>
      </c>
      <c r="CD57" s="91">
        <v>79138.899999999994</v>
      </c>
      <c r="CE57" s="91">
        <v>80426.3</v>
      </c>
      <c r="CF57" s="91">
        <v>90040.5</v>
      </c>
      <c r="CG57" s="91">
        <v>95773.9</v>
      </c>
      <c r="CH57" s="91">
        <v>102106.2</v>
      </c>
      <c r="CI57" s="91">
        <v>105265.2</v>
      </c>
      <c r="CJ57" s="91">
        <v>104813.2</v>
      </c>
      <c r="CL57" s="114" t="s">
        <v>131</v>
      </c>
      <c r="CM57" s="94">
        <v>1290.7</v>
      </c>
      <c r="CN57" s="94">
        <v>2070.1</v>
      </c>
      <c r="CO57" s="94">
        <v>2863.9</v>
      </c>
      <c r="CP57" s="94">
        <v>1403.7</v>
      </c>
      <c r="CQ57" s="94"/>
      <c r="CR57" s="226" t="s">
        <v>132</v>
      </c>
      <c r="CS57" s="215">
        <v>316</v>
      </c>
      <c r="CT57" s="215">
        <v>451.3</v>
      </c>
      <c r="CU57" s="215">
        <v>884.9</v>
      </c>
      <c r="CV57" s="61">
        <v>942.6</v>
      </c>
      <c r="CW57" s="61">
        <v>1252.5999999999999</v>
      </c>
      <c r="CX57" s="61">
        <v>1251.2</v>
      </c>
      <c r="CY57" s="61">
        <v>1178.7</v>
      </c>
      <c r="CZ57" s="61">
        <v>1098.3</v>
      </c>
      <c r="DA57" s="61">
        <v>1158.3</v>
      </c>
      <c r="DB57" s="61">
        <v>2219.5</v>
      </c>
      <c r="DC57" s="61">
        <v>1768.6</v>
      </c>
      <c r="DD57" s="61">
        <v>1917.4</v>
      </c>
      <c r="DE57" s="61">
        <v>2632.1</v>
      </c>
      <c r="DF57" s="61">
        <v>1719.1</v>
      </c>
      <c r="DG57" s="61">
        <v>1787.1</v>
      </c>
      <c r="DH57" s="61">
        <v>2498.1</v>
      </c>
      <c r="DI57" s="61">
        <v>3261.5</v>
      </c>
      <c r="DJ57" s="61">
        <v>3093.2</v>
      </c>
      <c r="DK57" s="61">
        <v>3371.7</v>
      </c>
      <c r="DL57" s="61">
        <v>3474.6</v>
      </c>
      <c r="DM57" s="61">
        <v>3224.8</v>
      </c>
      <c r="DN57" s="61">
        <v>3767.4</v>
      </c>
      <c r="DO57" s="61">
        <v>4070.9</v>
      </c>
      <c r="DP57" s="61">
        <v>4252.0349999999999</v>
      </c>
      <c r="DQ57" s="61">
        <v>4872.2860000000001</v>
      </c>
      <c r="DR57" s="61">
        <v>5136.3999999999996</v>
      </c>
      <c r="DS57" s="61">
        <v>5608.0230000000001</v>
      </c>
      <c r="DT57" s="61">
        <v>5871.9949999999999</v>
      </c>
      <c r="DU57" s="61">
        <v>5417.018</v>
      </c>
      <c r="DV57" s="61">
        <v>5887.9139999999998</v>
      </c>
      <c r="DW57" s="61">
        <v>4386.2110000000002</v>
      </c>
      <c r="DY57" s="226" t="s">
        <v>3153</v>
      </c>
      <c r="DZ57" s="651">
        <v>45580.156999999999</v>
      </c>
      <c r="EA57" s="651">
        <v>38458.624000000003</v>
      </c>
      <c r="EB57" s="651">
        <v>43865.385999999999</v>
      </c>
      <c r="EC57" s="651">
        <v>47996.31</v>
      </c>
    </row>
    <row r="58" spans="2:133" ht="12.75" customHeight="1" x14ac:dyDescent="0.2">
      <c r="B58" s="12" t="s">
        <v>1927</v>
      </c>
      <c r="AW58" s="213" t="s">
        <v>133</v>
      </c>
      <c r="AX58" s="94">
        <v>4638.6000000000004</v>
      </c>
      <c r="AY58" s="94">
        <v>3282.7</v>
      </c>
      <c r="AZ58" s="94">
        <v>5236</v>
      </c>
      <c r="BA58" s="94">
        <v>5882.6</v>
      </c>
      <c r="BB58" s="94">
        <v>5297.1</v>
      </c>
      <c r="BC58" s="94">
        <v>5422.5</v>
      </c>
      <c r="BD58" s="94">
        <v>7924.1</v>
      </c>
      <c r="BE58" s="94">
        <v>7514.4</v>
      </c>
      <c r="BF58" s="94">
        <v>8551.7000000000007</v>
      </c>
      <c r="BG58" s="94">
        <v>9125.7999999999993</v>
      </c>
      <c r="BH58" s="94">
        <v>9005.1</v>
      </c>
      <c r="BI58" s="94">
        <v>8484.7000000000007</v>
      </c>
      <c r="BJ58" s="94">
        <v>9182.9</v>
      </c>
      <c r="BK58" s="94">
        <v>9002</v>
      </c>
      <c r="BL58" s="94">
        <v>10008.700000000001</v>
      </c>
      <c r="BM58" s="94">
        <v>10015</v>
      </c>
      <c r="BN58" s="94">
        <v>13209.4</v>
      </c>
      <c r="BO58" s="94">
        <v>12928.1</v>
      </c>
      <c r="BP58" s="94">
        <v>15054.1</v>
      </c>
      <c r="BQ58" s="94">
        <v>15805.5</v>
      </c>
      <c r="BR58" s="94">
        <v>18885.5</v>
      </c>
      <c r="BS58" s="94">
        <v>17868.400000000001</v>
      </c>
      <c r="BT58" s="94">
        <v>19951.900000000001</v>
      </c>
      <c r="BU58" s="94">
        <v>22694.3</v>
      </c>
      <c r="BV58" s="94">
        <v>24150.2</v>
      </c>
      <c r="BW58" s="94">
        <v>24206.7</v>
      </c>
      <c r="BX58" s="94">
        <v>32524.7</v>
      </c>
      <c r="BY58" s="94">
        <v>32999.1</v>
      </c>
      <c r="BZ58" s="94">
        <v>31395</v>
      </c>
      <c r="CA58" s="94">
        <v>30336.9</v>
      </c>
      <c r="CB58" s="91">
        <v>32930.1</v>
      </c>
      <c r="CC58" s="91">
        <v>49963.9</v>
      </c>
      <c r="CD58" s="91">
        <v>53591.3</v>
      </c>
      <c r="CE58" s="91">
        <v>53252.800000000003</v>
      </c>
      <c r="CF58" s="91">
        <v>60931.7</v>
      </c>
      <c r="CG58" s="91">
        <v>64976.5</v>
      </c>
      <c r="CH58" s="91">
        <v>61846.2</v>
      </c>
      <c r="CI58" s="91">
        <v>63805.7</v>
      </c>
      <c r="CJ58" s="91">
        <v>66384.3</v>
      </c>
      <c r="CL58" s="114" t="s">
        <v>134</v>
      </c>
      <c r="CM58" s="94">
        <v>3956</v>
      </c>
      <c r="CN58" s="94">
        <v>4935.8</v>
      </c>
      <c r="CO58" s="94">
        <v>6513</v>
      </c>
      <c r="CP58" s="94">
        <v>4556.1000000000004</v>
      </c>
      <c r="CQ58" s="94"/>
      <c r="CR58" s="226" t="s">
        <v>135</v>
      </c>
      <c r="CS58" s="215">
        <v>1462.7</v>
      </c>
      <c r="CT58" s="215">
        <v>1322</v>
      </c>
      <c r="CU58" s="215">
        <v>1048.5999999999999</v>
      </c>
      <c r="CV58" s="61">
        <v>951.7</v>
      </c>
      <c r="CW58" s="61">
        <v>842.8</v>
      </c>
      <c r="CX58" s="61">
        <v>617.4</v>
      </c>
      <c r="CY58" s="61">
        <v>784.5</v>
      </c>
      <c r="CZ58" s="61">
        <v>768.1</v>
      </c>
      <c r="DA58" s="61">
        <v>635.4</v>
      </c>
      <c r="DB58" s="61">
        <v>841.6</v>
      </c>
      <c r="DC58" s="61">
        <v>613.1</v>
      </c>
      <c r="DD58" s="61">
        <v>1359</v>
      </c>
      <c r="DE58" s="61">
        <v>840.3</v>
      </c>
      <c r="DF58" s="61">
        <v>934.3</v>
      </c>
      <c r="DG58" s="61">
        <v>876.9</v>
      </c>
      <c r="DH58" s="61">
        <v>1128.5999999999999</v>
      </c>
      <c r="DI58" s="61">
        <v>1057.4000000000001</v>
      </c>
      <c r="DJ58" s="61">
        <v>1312.8</v>
      </c>
      <c r="DK58" s="61">
        <v>1531.6</v>
      </c>
      <c r="DL58" s="61">
        <v>1617</v>
      </c>
      <c r="DM58" s="61">
        <v>1634.2</v>
      </c>
      <c r="DN58" s="61">
        <v>1945.2</v>
      </c>
      <c r="DO58" s="61">
        <v>2547.3000000000002</v>
      </c>
      <c r="DP58" s="61">
        <v>2804.9160000000002</v>
      </c>
      <c r="DQ58" s="61">
        <v>3168.4029999999998</v>
      </c>
      <c r="DR58" s="61">
        <v>3134.3</v>
      </c>
      <c r="DS58" s="61">
        <v>4024.9690000000001</v>
      </c>
      <c r="DT58" s="61">
        <v>4143.17</v>
      </c>
      <c r="DU58" s="61">
        <v>9498.3169999999991</v>
      </c>
      <c r="DV58" s="61">
        <v>3795.4079999999999</v>
      </c>
      <c r="DW58" s="61">
        <v>740.08699999999999</v>
      </c>
      <c r="DY58" s="226" t="s">
        <v>3082</v>
      </c>
      <c r="DZ58" s="651">
        <v>14755.946</v>
      </c>
      <c r="EA58" s="651">
        <v>14618.981</v>
      </c>
      <c r="EB58" s="651">
        <v>15490.329</v>
      </c>
      <c r="EC58" s="651">
        <v>17533.268</v>
      </c>
    </row>
    <row r="59" spans="2:133" ht="12.75" customHeight="1" x14ac:dyDescent="0.2">
      <c r="AW59" s="213" t="s">
        <v>136</v>
      </c>
      <c r="AX59" s="94">
        <v>1229.2</v>
      </c>
      <c r="AY59" s="94">
        <v>1157.2</v>
      </c>
      <c r="AZ59" s="94">
        <v>1712.4</v>
      </c>
      <c r="BA59" s="94">
        <v>1381.6</v>
      </c>
      <c r="BB59" s="94">
        <v>1461.2</v>
      </c>
      <c r="BC59" s="94">
        <v>1464</v>
      </c>
      <c r="BD59" s="94">
        <v>2558.3000000000002</v>
      </c>
      <c r="BE59" s="94">
        <v>1697.1</v>
      </c>
      <c r="BF59" s="94">
        <v>1791.3</v>
      </c>
      <c r="BG59" s="94">
        <v>1675</v>
      </c>
      <c r="BH59" s="94">
        <v>1678.9</v>
      </c>
      <c r="BI59" s="94">
        <v>1967.9</v>
      </c>
      <c r="BJ59" s="94">
        <v>2425.6999999999998</v>
      </c>
      <c r="BK59" s="94">
        <v>2087.9</v>
      </c>
      <c r="BL59" s="94">
        <v>2917.8</v>
      </c>
      <c r="BM59" s="94">
        <v>2317.6</v>
      </c>
      <c r="BN59" s="94">
        <v>3185.5</v>
      </c>
      <c r="BO59" s="94">
        <v>2963.6</v>
      </c>
      <c r="BP59" s="94">
        <v>3585</v>
      </c>
      <c r="BQ59" s="94">
        <v>3596.7</v>
      </c>
      <c r="BR59" s="94">
        <v>4578.6000000000004</v>
      </c>
      <c r="BS59" s="94">
        <v>3405.8</v>
      </c>
      <c r="BT59" s="94">
        <v>4323.3999999999996</v>
      </c>
      <c r="BU59" s="94">
        <v>4144.3</v>
      </c>
      <c r="BV59" s="94">
        <v>4399.6000000000004</v>
      </c>
      <c r="BW59" s="94">
        <v>5311.5</v>
      </c>
      <c r="BX59" s="94">
        <v>5117.3999999999996</v>
      </c>
      <c r="BY59" s="94">
        <v>5904.7</v>
      </c>
      <c r="BZ59" s="94">
        <v>5732.3</v>
      </c>
      <c r="CA59" s="94">
        <v>6585.9</v>
      </c>
      <c r="CB59" s="91">
        <v>8047.5</v>
      </c>
      <c r="CC59" s="91">
        <v>10777.8</v>
      </c>
      <c r="CD59" s="91">
        <v>13562.6</v>
      </c>
      <c r="CE59" s="91">
        <v>16654.599999999999</v>
      </c>
      <c r="CF59" s="91">
        <v>14995.1</v>
      </c>
      <c r="CG59" s="91">
        <v>15896.5</v>
      </c>
      <c r="CH59" s="91">
        <v>15925.5</v>
      </c>
      <c r="CI59" s="91">
        <v>17320.3</v>
      </c>
      <c r="CJ59" s="91">
        <v>16025.2</v>
      </c>
      <c r="CL59" s="114" t="s">
        <v>137</v>
      </c>
      <c r="CM59" s="94">
        <v>3066.2</v>
      </c>
      <c r="CN59" s="94">
        <v>5140.7</v>
      </c>
      <c r="CO59" s="94">
        <v>5133.8</v>
      </c>
      <c r="CP59" s="94">
        <v>2060.9</v>
      </c>
      <c r="CQ59" s="94"/>
      <c r="CR59" s="226" t="s">
        <v>138</v>
      </c>
      <c r="CS59" s="215">
        <v>1377.8</v>
      </c>
      <c r="CT59" s="215">
        <v>1580</v>
      </c>
      <c r="CU59" s="215">
        <v>1521.3</v>
      </c>
      <c r="CV59" s="61">
        <v>5216.3999999999996</v>
      </c>
      <c r="CW59" s="61">
        <v>3399.1</v>
      </c>
      <c r="CX59" s="61">
        <v>1750.7</v>
      </c>
      <c r="CY59" s="61">
        <v>2484.8000000000002</v>
      </c>
      <c r="CZ59" s="61">
        <v>1622.4</v>
      </c>
      <c r="DA59" s="61">
        <v>2160.8000000000002</v>
      </c>
      <c r="DB59" s="61">
        <v>2597</v>
      </c>
      <c r="DC59" s="61">
        <v>1369.4</v>
      </c>
      <c r="DD59" s="61">
        <v>2975.7</v>
      </c>
      <c r="DE59" s="61">
        <v>2497.3000000000002</v>
      </c>
      <c r="DF59" s="61">
        <v>2462.4</v>
      </c>
      <c r="DG59" s="61">
        <v>3292.6</v>
      </c>
      <c r="DH59" s="61">
        <v>4821.7</v>
      </c>
      <c r="DI59" s="61">
        <v>3548.2</v>
      </c>
      <c r="DJ59" s="61">
        <v>4224.2</v>
      </c>
      <c r="DK59" s="61">
        <v>3610.4</v>
      </c>
      <c r="DL59" s="61">
        <v>4786.7</v>
      </c>
      <c r="DM59" s="61">
        <v>3509.1</v>
      </c>
      <c r="DN59" s="61">
        <v>3155</v>
      </c>
      <c r="DO59" s="61">
        <v>4179.2</v>
      </c>
      <c r="DP59" s="61">
        <v>5624.9970000000003</v>
      </c>
      <c r="DQ59" s="61">
        <v>8565.5509999999995</v>
      </c>
      <c r="DR59" s="61">
        <v>10774.5</v>
      </c>
      <c r="DS59" s="61">
        <v>14880.752</v>
      </c>
      <c r="DT59" s="61">
        <v>10262.208000000001</v>
      </c>
      <c r="DU59" s="61">
        <v>7711.6009999999997</v>
      </c>
      <c r="DV59" s="61">
        <v>12425.606</v>
      </c>
      <c r="DW59" s="61">
        <v>16332.056</v>
      </c>
      <c r="DY59" s="226" t="s">
        <v>3083</v>
      </c>
      <c r="DZ59" s="651">
        <v>11621.437</v>
      </c>
      <c r="EA59" s="651">
        <v>11354.396000000001</v>
      </c>
      <c r="EB59" s="651">
        <v>12547.285</v>
      </c>
      <c r="EC59" s="651">
        <v>12484.011</v>
      </c>
    </row>
    <row r="60" spans="2:133" ht="12.75" customHeight="1" x14ac:dyDescent="0.2">
      <c r="AW60" s="213" t="s">
        <v>139</v>
      </c>
      <c r="AX60" s="94">
        <v>121.9</v>
      </c>
      <c r="AY60" s="94">
        <v>223.4</v>
      </c>
      <c r="AZ60" s="94">
        <v>332</v>
      </c>
      <c r="BA60" s="94">
        <v>191.1</v>
      </c>
      <c r="BB60" s="94">
        <v>254.2</v>
      </c>
      <c r="BC60" s="94">
        <v>303.89999999999998</v>
      </c>
      <c r="BD60" s="94">
        <v>654.4</v>
      </c>
      <c r="BE60" s="94">
        <v>746.5</v>
      </c>
      <c r="BF60" s="94">
        <v>434.1</v>
      </c>
      <c r="BG60" s="94">
        <v>331</v>
      </c>
      <c r="BH60" s="94">
        <v>291.60000000000002</v>
      </c>
      <c r="BI60" s="94">
        <v>344.2</v>
      </c>
      <c r="BJ60" s="94">
        <v>460.2</v>
      </c>
      <c r="BK60" s="94">
        <v>365.2</v>
      </c>
      <c r="BL60" s="94">
        <v>542.79999999999995</v>
      </c>
      <c r="BM60" s="94">
        <v>403.2</v>
      </c>
      <c r="BN60" s="94">
        <v>1188.3</v>
      </c>
      <c r="BO60" s="94">
        <v>508.9</v>
      </c>
      <c r="BP60" s="94">
        <v>1278.8</v>
      </c>
      <c r="BQ60" s="94">
        <v>607.9</v>
      </c>
      <c r="BR60" s="94">
        <v>1666.7</v>
      </c>
      <c r="BS60" s="94">
        <v>954.9</v>
      </c>
      <c r="BT60" s="94">
        <v>1014.9</v>
      </c>
      <c r="BU60" s="94">
        <v>2097.9</v>
      </c>
      <c r="BV60" s="94">
        <v>2510.5</v>
      </c>
      <c r="BW60" s="94">
        <v>7050.2</v>
      </c>
      <c r="BX60" s="94">
        <v>5649.5</v>
      </c>
      <c r="BY60" s="94">
        <v>5802.1</v>
      </c>
      <c r="BZ60" s="94">
        <v>5459.2</v>
      </c>
      <c r="CA60" s="94">
        <v>3374.2</v>
      </c>
      <c r="CB60" s="91">
        <v>4514.1000000000004</v>
      </c>
      <c r="CC60" s="91">
        <v>3738.3</v>
      </c>
      <c r="CD60" s="91">
        <v>5684.7</v>
      </c>
      <c r="CE60" s="91">
        <v>6191.1</v>
      </c>
      <c r="CF60" s="91">
        <v>8350.6</v>
      </c>
      <c r="CG60" s="91">
        <v>7876.4</v>
      </c>
      <c r="CH60" s="91">
        <v>17221.599999999999</v>
      </c>
      <c r="CI60" s="91">
        <v>15989</v>
      </c>
      <c r="CJ60" s="91">
        <v>13127.4</v>
      </c>
      <c r="CL60" s="114" t="s">
        <v>140</v>
      </c>
      <c r="CM60" s="94">
        <v>450.9</v>
      </c>
      <c r="CN60" s="94">
        <v>745</v>
      </c>
      <c r="CO60" s="94">
        <v>926.5</v>
      </c>
      <c r="CP60" s="94">
        <v>919.2</v>
      </c>
      <c r="CQ60" s="94"/>
      <c r="CR60" s="143" t="s">
        <v>141</v>
      </c>
      <c r="CS60" s="227">
        <v>3383.1</v>
      </c>
      <c r="CT60" s="227">
        <v>3447.2</v>
      </c>
      <c r="CU60" s="227">
        <v>4346.1000000000004</v>
      </c>
      <c r="CV60" s="200">
        <v>4341.8999999999996</v>
      </c>
      <c r="CW60" s="61">
        <v>4757.2</v>
      </c>
      <c r="CX60" s="61">
        <v>5434.9</v>
      </c>
      <c r="CY60" s="61">
        <v>4536</v>
      </c>
      <c r="CZ60" s="61">
        <v>6051.1</v>
      </c>
      <c r="DA60" s="61">
        <v>6170.7</v>
      </c>
      <c r="DB60" s="61">
        <v>5132.5</v>
      </c>
      <c r="DC60" s="61">
        <v>5952.2</v>
      </c>
      <c r="DD60" s="61">
        <v>5001</v>
      </c>
      <c r="DE60" s="61">
        <v>7281.8</v>
      </c>
      <c r="DF60" s="61">
        <v>7293.8</v>
      </c>
      <c r="DG60" s="61">
        <v>8638.4</v>
      </c>
      <c r="DH60" s="61">
        <v>10726.3</v>
      </c>
      <c r="DI60" s="61">
        <v>8920.4</v>
      </c>
      <c r="DJ60" s="61">
        <v>9050.1</v>
      </c>
      <c r="DK60" s="61">
        <v>10194.700000000001</v>
      </c>
      <c r="DL60" s="61">
        <v>9304.2000000000007</v>
      </c>
      <c r="DM60" s="61">
        <v>11888.1</v>
      </c>
      <c r="DN60" s="61">
        <v>10021.4</v>
      </c>
      <c r="DO60" s="61">
        <v>13514</v>
      </c>
      <c r="DP60" s="61">
        <v>14637.352000000001</v>
      </c>
      <c r="DQ60" s="61">
        <v>14948.379000000001</v>
      </c>
      <c r="DR60" s="61">
        <v>17020.8</v>
      </c>
      <c r="DS60" s="61">
        <v>20216.794000000002</v>
      </c>
      <c r="DT60" s="61">
        <v>22542.333999999999</v>
      </c>
      <c r="DU60" s="61">
        <v>25904.240000000002</v>
      </c>
      <c r="DV60" s="61">
        <v>26642.679</v>
      </c>
      <c r="DW60" s="61">
        <v>21386.432000000001</v>
      </c>
      <c r="DY60" s="226" t="s">
        <v>3084</v>
      </c>
      <c r="DZ60" s="651">
        <v>7346.6559999999999</v>
      </c>
      <c r="EA60" s="651">
        <v>9907.8209999999999</v>
      </c>
      <c r="EB60" s="651">
        <v>11031.591</v>
      </c>
      <c r="EC60" s="651">
        <v>13952.654</v>
      </c>
    </row>
    <row r="61" spans="2:133" ht="12.75" customHeight="1" x14ac:dyDescent="0.2">
      <c r="D61" s="64"/>
      <c r="E61" s="64"/>
      <c r="F61" s="64"/>
      <c r="G61" s="64"/>
      <c r="H61" s="64"/>
      <c r="I61" s="64"/>
      <c r="J61" s="64"/>
      <c r="K61" s="64"/>
      <c r="L61" s="64"/>
      <c r="M61" s="64"/>
      <c r="N61" s="64"/>
      <c r="O61" s="64"/>
      <c r="P61" s="64"/>
      <c r="Q61" s="64"/>
      <c r="R61" s="64"/>
      <c r="S61" s="64"/>
      <c r="T61" s="64"/>
      <c r="U61" s="64"/>
      <c r="V61" s="64"/>
      <c r="W61" s="64"/>
      <c r="X61" s="64"/>
      <c r="Y61" s="64"/>
      <c r="Z61" s="64"/>
      <c r="AA61" s="64"/>
      <c r="AB61" s="64"/>
      <c r="AC61" s="64"/>
      <c r="AD61" s="64"/>
      <c r="AE61" s="64"/>
      <c r="AF61" s="64"/>
      <c r="AG61" s="64"/>
      <c r="AH61" s="64"/>
      <c r="AI61" s="64"/>
      <c r="AJ61" s="64"/>
      <c r="AK61" s="64"/>
      <c r="AL61" s="64"/>
      <c r="AM61" s="64"/>
      <c r="AN61" s="64"/>
      <c r="AO61" s="64"/>
      <c r="AP61" s="64"/>
      <c r="AQ61" s="64"/>
      <c r="AR61" s="64"/>
      <c r="AS61" s="64"/>
      <c r="AT61" s="64"/>
      <c r="AU61" s="64"/>
      <c r="AW61" s="213" t="s">
        <v>142</v>
      </c>
      <c r="AX61" s="94">
        <v>328</v>
      </c>
      <c r="AY61" s="94">
        <v>358.6</v>
      </c>
      <c r="AZ61" s="94">
        <v>339.4</v>
      </c>
      <c r="BA61" s="94">
        <v>394.1</v>
      </c>
      <c r="BB61" s="94">
        <v>355.8</v>
      </c>
      <c r="BC61" s="94">
        <v>409.5</v>
      </c>
      <c r="BD61" s="94">
        <v>873.2</v>
      </c>
      <c r="BE61" s="94">
        <v>686</v>
      </c>
      <c r="BF61" s="94">
        <v>580.6</v>
      </c>
      <c r="BG61" s="94">
        <v>642.5</v>
      </c>
      <c r="BH61" s="94">
        <v>494.1</v>
      </c>
      <c r="BI61" s="94">
        <v>678.4</v>
      </c>
      <c r="BJ61" s="94">
        <v>577</v>
      </c>
      <c r="BK61" s="94">
        <v>719.8</v>
      </c>
      <c r="BL61" s="94">
        <v>702.4</v>
      </c>
      <c r="BM61" s="94">
        <v>799</v>
      </c>
      <c r="BN61" s="94">
        <v>751.6</v>
      </c>
      <c r="BO61" s="94">
        <v>979.9</v>
      </c>
      <c r="BP61" s="94">
        <v>917.7</v>
      </c>
      <c r="BQ61" s="94">
        <v>1187.0999999999999</v>
      </c>
      <c r="BR61" s="94">
        <v>1041.0999999999999</v>
      </c>
      <c r="BS61" s="94">
        <v>1248.3</v>
      </c>
      <c r="BT61" s="94">
        <v>746.8</v>
      </c>
      <c r="BU61" s="94">
        <v>1046.5</v>
      </c>
      <c r="BV61" s="94">
        <v>1068</v>
      </c>
      <c r="BW61" s="94">
        <v>1396.1</v>
      </c>
      <c r="BX61" s="94">
        <v>1250</v>
      </c>
      <c r="BY61" s="94">
        <v>1294</v>
      </c>
      <c r="BZ61" s="94">
        <v>1679.5</v>
      </c>
      <c r="CA61" s="94">
        <v>1663.8</v>
      </c>
      <c r="CB61" s="91">
        <v>1935</v>
      </c>
      <c r="CC61" s="91">
        <v>2679.3</v>
      </c>
      <c r="CD61" s="91">
        <v>3297.1</v>
      </c>
      <c r="CE61" s="91">
        <v>2105.1</v>
      </c>
      <c r="CF61" s="91">
        <v>2451.3000000000002</v>
      </c>
      <c r="CG61" s="91">
        <v>2707.6</v>
      </c>
      <c r="CH61" s="91">
        <v>2901.3</v>
      </c>
      <c r="CI61" s="91">
        <v>3559.3</v>
      </c>
      <c r="CJ61" s="91">
        <v>3765.4</v>
      </c>
      <c r="CL61" s="114" t="s">
        <v>143</v>
      </c>
      <c r="CM61" s="94">
        <v>2511.3000000000002</v>
      </c>
      <c r="CN61" s="94">
        <v>2650.9</v>
      </c>
      <c r="CO61" s="94">
        <v>3829.5</v>
      </c>
      <c r="CP61" s="94">
        <v>4446.3</v>
      </c>
      <c r="CQ61" s="94"/>
      <c r="CR61" s="143" t="s">
        <v>144</v>
      </c>
      <c r="CS61" s="200">
        <v>2706.8</v>
      </c>
      <c r="CT61" s="200">
        <v>2911.6</v>
      </c>
      <c r="CU61" s="200">
        <v>3764.4</v>
      </c>
      <c r="CV61" s="200">
        <v>4521.8999999999996</v>
      </c>
      <c r="CW61" s="61">
        <v>3819.5</v>
      </c>
      <c r="CX61" s="61">
        <v>5010.5</v>
      </c>
      <c r="CY61" s="61">
        <v>5082.6000000000004</v>
      </c>
      <c r="CZ61" s="61">
        <v>5448.4</v>
      </c>
      <c r="DA61" s="61">
        <v>5181.1000000000004</v>
      </c>
      <c r="DB61" s="61">
        <v>5258.3</v>
      </c>
      <c r="DC61" s="61">
        <v>5874.1</v>
      </c>
      <c r="DD61" s="61">
        <v>5785.4</v>
      </c>
      <c r="DE61" s="61">
        <v>7072.8</v>
      </c>
      <c r="DF61" s="61">
        <v>5434</v>
      </c>
      <c r="DG61" s="61">
        <v>5156.7</v>
      </c>
      <c r="DH61" s="61">
        <v>5335</v>
      </c>
      <c r="DI61" s="61">
        <v>5987.5</v>
      </c>
      <c r="DJ61" s="61">
        <v>6923.2</v>
      </c>
      <c r="DK61" s="61">
        <v>7382</v>
      </c>
      <c r="DL61" s="61">
        <v>7858.7</v>
      </c>
      <c r="DM61" s="61">
        <v>9693.1</v>
      </c>
      <c r="DN61" s="61">
        <v>10028.700000000001</v>
      </c>
      <c r="DO61" s="61">
        <v>12360.2</v>
      </c>
      <c r="DP61" s="61">
        <v>12147.343999999999</v>
      </c>
      <c r="DQ61" s="61">
        <v>13917.814</v>
      </c>
      <c r="DR61" s="91">
        <v>13822.8</v>
      </c>
      <c r="DS61" s="91">
        <v>16746.538</v>
      </c>
      <c r="DT61" s="91">
        <v>17069.577000000001</v>
      </c>
      <c r="DU61" s="91">
        <v>16244.268</v>
      </c>
      <c r="DV61" s="91">
        <v>16531.025000000001</v>
      </c>
      <c r="DW61" s="91">
        <v>10216.892</v>
      </c>
      <c r="DY61" s="226" t="s">
        <v>3085</v>
      </c>
      <c r="DZ61" s="651">
        <v>16607.309000000001</v>
      </c>
      <c r="EA61" s="651">
        <v>18172.129000000001</v>
      </c>
      <c r="EB61" s="651">
        <v>21534.606</v>
      </c>
      <c r="EC61" s="651">
        <v>23705.896000000001</v>
      </c>
    </row>
    <row r="62" spans="2:133" ht="12.75" customHeight="1" x14ac:dyDescent="0.2">
      <c r="D62" s="64"/>
      <c r="E62" s="64"/>
      <c r="F62" s="64"/>
      <c r="G62" s="64"/>
      <c r="H62" s="64"/>
      <c r="I62" s="64"/>
      <c r="J62" s="64"/>
      <c r="K62" s="64"/>
      <c r="L62" s="64"/>
      <c r="M62" s="64"/>
      <c r="N62" s="64"/>
      <c r="O62" s="64"/>
      <c r="P62" s="64"/>
      <c r="Q62" s="64"/>
      <c r="R62" s="64"/>
      <c r="S62" s="64"/>
      <c r="T62" s="64"/>
      <c r="U62" s="64"/>
      <c r="V62" s="274"/>
      <c r="W62" s="64"/>
      <c r="X62" s="64"/>
      <c r="Y62" s="64"/>
      <c r="Z62" s="64"/>
      <c r="AA62" s="64"/>
      <c r="AB62" s="64"/>
      <c r="AC62" s="64"/>
      <c r="AD62" s="64"/>
      <c r="AE62" s="64"/>
      <c r="AF62" s="64"/>
      <c r="AG62" s="64"/>
      <c r="AH62" s="64"/>
      <c r="AI62" s="64"/>
      <c r="AJ62" s="64"/>
      <c r="AK62" s="64"/>
      <c r="AL62" s="64"/>
      <c r="AM62" s="64"/>
      <c r="AN62" s="64"/>
      <c r="AO62" s="64"/>
      <c r="AP62" s="64"/>
      <c r="AQ62" s="64"/>
      <c r="AR62" s="64"/>
      <c r="AS62" s="64"/>
      <c r="AT62" s="64"/>
      <c r="AU62" s="64"/>
      <c r="AW62" s="213" t="s">
        <v>145</v>
      </c>
      <c r="AX62" s="94">
        <v>233.3</v>
      </c>
      <c r="AY62" s="94">
        <v>329.3</v>
      </c>
      <c r="AZ62" s="94">
        <v>321.60000000000002</v>
      </c>
      <c r="BA62" s="94">
        <v>538.70000000000005</v>
      </c>
      <c r="BB62" s="94">
        <v>690.8</v>
      </c>
      <c r="BC62" s="94">
        <v>622.29999999999995</v>
      </c>
      <c r="BD62" s="94">
        <v>1543.4</v>
      </c>
      <c r="BE62" s="94">
        <v>964.2</v>
      </c>
      <c r="BF62" s="94">
        <v>647.1</v>
      </c>
      <c r="BG62" s="94">
        <v>481.9</v>
      </c>
      <c r="BH62" s="94">
        <v>801.6</v>
      </c>
      <c r="BI62" s="94">
        <v>1096.3</v>
      </c>
      <c r="BJ62" s="94">
        <v>375.6</v>
      </c>
      <c r="BK62" s="94">
        <v>1163.0999999999999</v>
      </c>
      <c r="BL62" s="94">
        <v>572.6</v>
      </c>
      <c r="BM62" s="94">
        <v>1268.4000000000001</v>
      </c>
      <c r="BN62" s="94">
        <v>554.5</v>
      </c>
      <c r="BO62" s="94">
        <v>1532.2</v>
      </c>
      <c r="BP62" s="94">
        <v>609.5</v>
      </c>
      <c r="BQ62" s="94">
        <v>1743.4</v>
      </c>
      <c r="BR62" s="94">
        <v>766.6</v>
      </c>
      <c r="BS62" s="94">
        <v>813.3</v>
      </c>
      <c r="BT62" s="94">
        <v>1752.9</v>
      </c>
      <c r="BU62" s="94">
        <v>862.3</v>
      </c>
      <c r="BV62" s="94">
        <v>1092.5999999999999</v>
      </c>
      <c r="BW62" s="94">
        <v>1092.3</v>
      </c>
      <c r="BX62" s="94">
        <v>1260.9000000000001</v>
      </c>
      <c r="BY62" s="94">
        <v>1323</v>
      </c>
      <c r="BZ62" s="94">
        <v>1705.6</v>
      </c>
      <c r="CA62" s="94">
        <v>1424.9</v>
      </c>
      <c r="CB62" s="91">
        <v>1645.3</v>
      </c>
      <c r="CC62" s="91">
        <v>1722</v>
      </c>
      <c r="CD62" s="91">
        <v>1838.7</v>
      </c>
      <c r="CE62" s="91">
        <v>1454.3</v>
      </c>
      <c r="CF62" s="91">
        <v>1653.3</v>
      </c>
      <c r="CG62" s="91">
        <v>2720.8</v>
      </c>
      <c r="CH62" s="91">
        <v>2380.1999999999998</v>
      </c>
      <c r="CI62" s="91">
        <v>2626.2</v>
      </c>
      <c r="CJ62" s="91">
        <v>3531.9</v>
      </c>
      <c r="CL62" s="114" t="s">
        <v>146</v>
      </c>
      <c r="CM62" s="94">
        <v>594.70000000000005</v>
      </c>
      <c r="CN62" s="94">
        <v>319.89999999999998</v>
      </c>
      <c r="CO62" s="94">
        <v>428.9</v>
      </c>
      <c r="CP62" s="94">
        <v>395.5</v>
      </c>
      <c r="CQ62" s="94"/>
      <c r="CR62" s="226" t="s">
        <v>147</v>
      </c>
      <c r="CS62" s="215">
        <v>1660.2</v>
      </c>
      <c r="CT62" s="215">
        <v>1343.1</v>
      </c>
      <c r="CU62" s="61">
        <v>1443.2</v>
      </c>
      <c r="CV62" s="61">
        <v>1320</v>
      </c>
      <c r="CW62" s="61">
        <v>1719.6</v>
      </c>
      <c r="CX62" s="61">
        <v>1467.1</v>
      </c>
      <c r="CY62" s="61">
        <v>2530.1</v>
      </c>
      <c r="CZ62" s="61">
        <v>1674.6</v>
      </c>
      <c r="DA62" s="61">
        <v>1818.5</v>
      </c>
      <c r="DB62" s="61">
        <v>1491.8</v>
      </c>
      <c r="DC62" s="61">
        <v>1167.5</v>
      </c>
      <c r="DD62" s="61">
        <v>1260.7</v>
      </c>
      <c r="DE62" s="61">
        <v>1439.7</v>
      </c>
      <c r="DF62" s="61">
        <v>1398.1</v>
      </c>
      <c r="DG62" s="61">
        <v>1632.7</v>
      </c>
      <c r="DH62" s="61">
        <v>1887</v>
      </c>
      <c r="DI62" s="61">
        <v>2265</v>
      </c>
      <c r="DJ62" s="61">
        <v>2496.6</v>
      </c>
      <c r="DK62" s="61">
        <v>2461.6</v>
      </c>
      <c r="DL62" s="61">
        <v>2869.6</v>
      </c>
      <c r="DM62" s="61">
        <v>3194.1</v>
      </c>
      <c r="DN62" s="61">
        <v>3725.7</v>
      </c>
      <c r="DO62" s="61">
        <v>4946.3</v>
      </c>
      <c r="DP62" s="61">
        <v>5132.5039999999999</v>
      </c>
      <c r="DQ62" s="61">
        <v>5591.4369999999999</v>
      </c>
      <c r="DR62" s="91">
        <v>6381</v>
      </c>
      <c r="DS62" s="91">
        <v>8638.0490000000009</v>
      </c>
      <c r="DT62" s="91">
        <v>8377.7579999999998</v>
      </c>
      <c r="DU62" s="91">
        <v>8158.1640000000007</v>
      </c>
      <c r="DV62" s="91">
        <v>8170.9809999999998</v>
      </c>
      <c r="DW62" s="91">
        <v>4390.8789999999999</v>
      </c>
      <c r="DY62" s="226" t="s">
        <v>3086</v>
      </c>
      <c r="DZ62" s="651">
        <v>623.41600000000005</v>
      </c>
      <c r="EA62" s="651">
        <v>1014.148</v>
      </c>
      <c r="EB62" s="651">
        <v>1045.877</v>
      </c>
      <c r="EC62" s="651">
        <v>1045.443</v>
      </c>
    </row>
    <row r="63" spans="2:133" ht="12.75" customHeight="1" x14ac:dyDescent="0.2">
      <c r="D63" s="64"/>
      <c r="E63" s="64"/>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W63" s="213" t="s">
        <v>148</v>
      </c>
      <c r="AX63" s="94">
        <v>43.3</v>
      </c>
      <c r="AY63" s="94">
        <v>32.4</v>
      </c>
      <c r="AZ63" s="94">
        <v>39.799999999999997</v>
      </c>
      <c r="BA63" s="94">
        <v>69.2</v>
      </c>
      <c r="BB63" s="94">
        <v>68.5</v>
      </c>
      <c r="BC63" s="94">
        <v>129.69999999999999</v>
      </c>
      <c r="BD63" s="94">
        <v>516.9</v>
      </c>
      <c r="BE63" s="94">
        <v>315.7</v>
      </c>
      <c r="BF63" s="94">
        <v>89</v>
      </c>
      <c r="BG63" s="94">
        <v>115.2</v>
      </c>
      <c r="BH63" s="94">
        <v>265.89999999999998</v>
      </c>
      <c r="BI63" s="94">
        <v>153.69999999999999</v>
      </c>
      <c r="BJ63" s="94">
        <v>144.6</v>
      </c>
      <c r="BK63" s="94">
        <v>163.1</v>
      </c>
      <c r="BL63" s="94">
        <v>224.3</v>
      </c>
      <c r="BM63" s="94">
        <v>180.5</v>
      </c>
      <c r="BN63" s="94">
        <v>347.5</v>
      </c>
      <c r="BO63" s="94">
        <v>231.6</v>
      </c>
      <c r="BP63" s="94">
        <v>323.10000000000002</v>
      </c>
      <c r="BQ63" s="94">
        <v>278.5</v>
      </c>
      <c r="BR63" s="94">
        <v>494</v>
      </c>
      <c r="BS63" s="94">
        <v>295.39999999999998</v>
      </c>
      <c r="BT63" s="94">
        <v>247.2</v>
      </c>
      <c r="BU63" s="94">
        <v>1019.9</v>
      </c>
      <c r="BV63" s="94">
        <v>1123.7</v>
      </c>
      <c r="BW63" s="94">
        <v>1130.5</v>
      </c>
      <c r="BX63" s="94">
        <v>697.6</v>
      </c>
      <c r="BY63" s="94">
        <v>779.6</v>
      </c>
      <c r="BZ63" s="94">
        <v>1141.3</v>
      </c>
      <c r="CA63" s="94">
        <v>923.6</v>
      </c>
      <c r="CB63" s="91">
        <v>1131.5999999999999</v>
      </c>
      <c r="CC63" s="91">
        <v>772.5</v>
      </c>
      <c r="CD63" s="91">
        <v>1164.4000000000001</v>
      </c>
      <c r="CE63" s="91">
        <v>768.4</v>
      </c>
      <c r="CF63" s="91">
        <v>1658.6</v>
      </c>
      <c r="CG63" s="91">
        <v>1596.1</v>
      </c>
      <c r="CH63" s="91">
        <v>1831.4</v>
      </c>
      <c r="CI63" s="91">
        <v>1964.7</v>
      </c>
      <c r="CJ63" s="91">
        <v>1979.1</v>
      </c>
      <c r="CL63" s="114" t="s">
        <v>149</v>
      </c>
      <c r="CM63" s="94">
        <v>616.20000000000005</v>
      </c>
      <c r="CN63" s="94">
        <v>602.70000000000005</v>
      </c>
      <c r="CO63" s="94">
        <v>618.9</v>
      </c>
      <c r="CP63" s="94">
        <v>1214.2</v>
      </c>
      <c r="CQ63" s="94"/>
      <c r="CR63" s="226" t="s">
        <v>150</v>
      </c>
      <c r="CS63" s="215">
        <v>1046.5999999999999</v>
      </c>
      <c r="CT63" s="215">
        <v>1568.5</v>
      </c>
      <c r="CU63" s="61">
        <v>2321.3000000000002</v>
      </c>
      <c r="CV63" s="61">
        <v>3201.9</v>
      </c>
      <c r="CW63" s="61">
        <v>2099.9</v>
      </c>
      <c r="CX63" s="61">
        <v>3543.4</v>
      </c>
      <c r="CY63" s="61">
        <v>2552.5</v>
      </c>
      <c r="CZ63" s="61">
        <v>3773.8</v>
      </c>
      <c r="DA63" s="61">
        <v>3362.6</v>
      </c>
      <c r="DB63" s="61">
        <v>3766.5</v>
      </c>
      <c r="DC63" s="61">
        <v>4706.6000000000004</v>
      </c>
      <c r="DD63" s="61">
        <v>4524.7</v>
      </c>
      <c r="DE63" s="61">
        <v>5633.1</v>
      </c>
      <c r="DF63" s="61">
        <v>4035.9</v>
      </c>
      <c r="DG63" s="61">
        <v>3524</v>
      </c>
      <c r="DH63" s="61">
        <v>3448</v>
      </c>
      <c r="DI63" s="61">
        <v>3722.6</v>
      </c>
      <c r="DJ63" s="61">
        <v>4426.6000000000004</v>
      </c>
      <c r="DK63" s="61">
        <v>4920.3999999999996</v>
      </c>
      <c r="DL63" s="61">
        <v>4989.1000000000004</v>
      </c>
      <c r="DM63" s="61">
        <v>6499</v>
      </c>
      <c r="DN63" s="61">
        <v>6303</v>
      </c>
      <c r="DO63" s="61">
        <v>7413.9</v>
      </c>
      <c r="DP63" s="61">
        <v>7014.84</v>
      </c>
      <c r="DQ63" s="61">
        <v>8326.3770000000004</v>
      </c>
      <c r="DR63" s="91">
        <v>7441.7</v>
      </c>
      <c r="DS63" s="91">
        <v>8108.4889999999996</v>
      </c>
      <c r="DT63" s="91">
        <v>8691.8189999999995</v>
      </c>
      <c r="DU63" s="91">
        <v>8086.1040000000003</v>
      </c>
      <c r="DV63" s="91">
        <v>8360.0439999999999</v>
      </c>
      <c r="DW63" s="91">
        <v>5826.0129999999999</v>
      </c>
      <c r="DY63" s="226" t="s">
        <v>3087</v>
      </c>
      <c r="DZ63" s="651">
        <v>25759.844000000001</v>
      </c>
      <c r="EA63" s="651">
        <v>34214.010999999999</v>
      </c>
      <c r="EB63" s="651">
        <v>27521.385999999999</v>
      </c>
      <c r="EC63" s="651">
        <v>60294.682000000001</v>
      </c>
    </row>
    <row r="64" spans="2:133" ht="12.75" customHeight="1" x14ac:dyDescent="0.2">
      <c r="D64" s="64"/>
      <c r="E64" s="64"/>
      <c r="F64" s="64"/>
      <c r="G64" s="64"/>
      <c r="H64" s="64"/>
      <c r="I64" s="64"/>
      <c r="J64" s="64"/>
      <c r="K64" s="64"/>
      <c r="L64" s="64"/>
      <c r="M64" s="64"/>
      <c r="N64" s="64"/>
      <c r="O64" s="64"/>
      <c r="P64" s="64"/>
      <c r="Q64" s="64"/>
      <c r="R64" s="64"/>
      <c r="S64" s="64"/>
      <c r="T64" s="64"/>
      <c r="U64" s="64"/>
      <c r="V64" s="64"/>
      <c r="W64" s="64"/>
      <c r="X64" s="64"/>
      <c r="Y64" s="64"/>
      <c r="Z64" s="64"/>
      <c r="AA64" s="64"/>
      <c r="AB64" s="64"/>
      <c r="AC64" s="64"/>
      <c r="AD64" s="64"/>
      <c r="AE64" s="64"/>
      <c r="AF64" s="64"/>
      <c r="AG64" s="64"/>
      <c r="AH64" s="64"/>
      <c r="AI64" s="64"/>
      <c r="AJ64" s="64"/>
      <c r="AK64" s="64"/>
      <c r="AL64" s="64"/>
      <c r="AM64" s="64"/>
      <c r="AN64" s="64"/>
      <c r="AO64" s="64"/>
      <c r="AP64" s="64"/>
      <c r="AQ64" s="64"/>
      <c r="AR64" s="64"/>
      <c r="AS64" s="64"/>
      <c r="AT64" s="64"/>
      <c r="AU64" s="64"/>
      <c r="AW64" s="213" t="s">
        <v>151</v>
      </c>
      <c r="AX64" s="94">
        <v>243.9</v>
      </c>
      <c r="AY64" s="94">
        <v>225.1</v>
      </c>
      <c r="AZ64" s="94">
        <v>340.4</v>
      </c>
      <c r="BA64" s="94">
        <v>331.2</v>
      </c>
      <c r="BB64" s="94">
        <v>391.4</v>
      </c>
      <c r="BC64" s="94">
        <v>782.4</v>
      </c>
      <c r="BD64" s="94">
        <v>1256.4000000000001</v>
      </c>
      <c r="BE64" s="94">
        <v>1273</v>
      </c>
      <c r="BF64" s="94">
        <v>1249.5</v>
      </c>
      <c r="BG64" s="94">
        <v>1806.7</v>
      </c>
      <c r="BH64" s="94">
        <v>1755.2</v>
      </c>
      <c r="BI64" s="94">
        <v>1229.9000000000001</v>
      </c>
      <c r="BJ64" s="94">
        <v>1596</v>
      </c>
      <c r="BK64" s="94">
        <v>1304.9000000000001</v>
      </c>
      <c r="BL64" s="94">
        <v>1998.5</v>
      </c>
      <c r="BM64" s="94">
        <v>1439.3</v>
      </c>
      <c r="BN64" s="94">
        <v>1813</v>
      </c>
      <c r="BO64" s="94">
        <v>1791.6</v>
      </c>
      <c r="BP64" s="94">
        <v>1731.5</v>
      </c>
      <c r="BQ64" s="94">
        <v>2126.8000000000002</v>
      </c>
      <c r="BR64" s="94">
        <v>2472.5</v>
      </c>
      <c r="BS64" s="94">
        <v>2803.5</v>
      </c>
      <c r="BT64" s="94">
        <v>3450</v>
      </c>
      <c r="BU64" s="94">
        <v>3857.2</v>
      </c>
      <c r="BV64" s="94">
        <v>3699.4</v>
      </c>
      <c r="BW64" s="94">
        <v>3772.4</v>
      </c>
      <c r="BX64" s="94">
        <v>4363.7</v>
      </c>
      <c r="BY64" s="94">
        <v>5007</v>
      </c>
      <c r="BZ64" s="94">
        <v>6731.3</v>
      </c>
      <c r="CA64" s="94">
        <v>6558.9</v>
      </c>
      <c r="CB64" s="91">
        <v>7293.1</v>
      </c>
      <c r="CC64" s="91">
        <v>5056.7</v>
      </c>
      <c r="CD64" s="91">
        <v>5561.7</v>
      </c>
      <c r="CE64" s="91">
        <v>8463.9</v>
      </c>
      <c r="CF64" s="91">
        <v>7334.4</v>
      </c>
      <c r="CG64" s="91">
        <v>13521.5</v>
      </c>
      <c r="CH64" s="91">
        <v>13111.3</v>
      </c>
      <c r="CI64" s="91">
        <v>12753.3</v>
      </c>
      <c r="CJ64" s="91">
        <v>19659.400000000001</v>
      </c>
      <c r="CL64" s="114" t="s">
        <v>152</v>
      </c>
      <c r="CM64" s="94">
        <v>33.1</v>
      </c>
      <c r="CN64" s="94">
        <v>49.6</v>
      </c>
      <c r="CO64" s="94">
        <v>43.3</v>
      </c>
      <c r="CP64" s="94">
        <v>38.5</v>
      </c>
      <c r="CQ64" s="94"/>
      <c r="CR64" s="230" t="s">
        <v>153</v>
      </c>
      <c r="CS64" s="215">
        <v>641.20000000000005</v>
      </c>
      <c r="CT64" s="215">
        <v>1138.4000000000001</v>
      </c>
      <c r="CU64" s="61">
        <v>1900.8</v>
      </c>
      <c r="CV64" s="61">
        <v>2196.3000000000002</v>
      </c>
      <c r="CW64" s="61">
        <v>1788.5</v>
      </c>
      <c r="CX64" s="61">
        <v>2625.2</v>
      </c>
      <c r="CY64" s="61">
        <v>1963.6</v>
      </c>
      <c r="CZ64" s="61">
        <v>2761.8</v>
      </c>
      <c r="DA64" s="61">
        <v>3051.6</v>
      </c>
      <c r="DB64" s="61">
        <v>3057.5</v>
      </c>
      <c r="DC64" s="61">
        <v>3169.6</v>
      </c>
      <c r="DD64" s="61">
        <v>3065.2</v>
      </c>
      <c r="DE64" s="61">
        <v>4158.3</v>
      </c>
      <c r="DF64" s="61">
        <v>3516.5</v>
      </c>
      <c r="DG64" s="61">
        <v>3070.3</v>
      </c>
      <c r="DH64" s="61">
        <v>3036.7</v>
      </c>
      <c r="DI64" s="61">
        <v>3321</v>
      </c>
      <c r="DJ64" s="61">
        <v>3646.9</v>
      </c>
      <c r="DK64" s="61">
        <v>4202.8</v>
      </c>
      <c r="DL64" s="61">
        <v>4202.7</v>
      </c>
      <c r="DM64" s="61">
        <v>5768.6</v>
      </c>
      <c r="DN64" s="61">
        <v>5483.3</v>
      </c>
      <c r="DO64" s="61">
        <v>6688.2</v>
      </c>
      <c r="DP64" s="61">
        <v>5922.8980000000001</v>
      </c>
      <c r="DQ64" s="61">
        <v>7308.7960000000003</v>
      </c>
      <c r="DR64" s="91">
        <v>6166.4</v>
      </c>
      <c r="DS64" s="91">
        <v>6657.57</v>
      </c>
      <c r="DT64" s="91">
        <v>7125.2340000000004</v>
      </c>
      <c r="DU64" s="91">
        <v>6344.9930000000004</v>
      </c>
      <c r="DV64" s="91">
        <v>6698.5510000000004</v>
      </c>
      <c r="DW64" s="91">
        <v>4909.6350000000002</v>
      </c>
      <c r="DY64" s="114" t="s">
        <v>3154</v>
      </c>
      <c r="DZ64" s="651">
        <v>33287.616000000002</v>
      </c>
      <c r="EA64" s="651">
        <v>28920.455999999998</v>
      </c>
      <c r="EB64" s="651">
        <v>33644.775999999998</v>
      </c>
      <c r="EC64" s="651">
        <v>45032.824999999997</v>
      </c>
    </row>
    <row r="65" spans="4:133" ht="12.75" customHeight="1" x14ac:dyDescent="0.2">
      <c r="D65" s="64"/>
      <c r="E65" s="64"/>
      <c r="F65" s="64"/>
      <c r="G65" s="64"/>
      <c r="H65" s="64"/>
      <c r="I65" s="64"/>
      <c r="J65" s="64"/>
      <c r="K65" s="64"/>
      <c r="L65" s="64"/>
      <c r="M65" s="64"/>
      <c r="N65" s="64"/>
      <c r="O65" s="64"/>
      <c r="P65" s="64"/>
      <c r="Q65" s="64"/>
      <c r="R65" s="64"/>
      <c r="S65" s="64"/>
      <c r="T65" s="64"/>
      <c r="U65" s="64"/>
      <c r="V65" s="64"/>
      <c r="W65" s="64"/>
      <c r="X65" s="64"/>
      <c r="Y65" s="64"/>
      <c r="Z65" s="64"/>
      <c r="AA65" s="64"/>
      <c r="AB65" s="64"/>
      <c r="AC65" s="64"/>
      <c r="AD65" s="64"/>
      <c r="AE65" s="64"/>
      <c r="AF65" s="64"/>
      <c r="AG65" s="64"/>
      <c r="AH65" s="64"/>
      <c r="AI65" s="64"/>
      <c r="AJ65" s="64"/>
      <c r="AK65" s="64"/>
      <c r="AL65" s="64"/>
      <c r="AM65" s="64"/>
      <c r="AN65" s="64"/>
      <c r="AO65" s="64"/>
      <c r="AP65" s="64"/>
      <c r="AQ65" s="64"/>
      <c r="AR65" s="64"/>
      <c r="AS65" s="64"/>
      <c r="AT65" s="64"/>
      <c r="AU65" s="64"/>
      <c r="AW65" s="213" t="s">
        <v>154</v>
      </c>
      <c r="AX65" s="94">
        <v>864.5</v>
      </c>
      <c r="AY65" s="94">
        <v>1093.5</v>
      </c>
      <c r="AZ65" s="94">
        <v>2072.3000000000002</v>
      </c>
      <c r="BA65" s="94">
        <v>2454.4</v>
      </c>
      <c r="BB65" s="94">
        <v>2360.5</v>
      </c>
      <c r="BC65" s="94">
        <v>1929.5</v>
      </c>
      <c r="BD65" s="94">
        <v>4716.8999999999996</v>
      </c>
      <c r="BE65" s="94">
        <v>2668.8</v>
      </c>
      <c r="BF65" s="94">
        <v>2515.8000000000002</v>
      </c>
      <c r="BG65" s="94">
        <v>2726.3</v>
      </c>
      <c r="BH65" s="94">
        <v>2827.4</v>
      </c>
      <c r="BI65" s="94">
        <v>2259.9</v>
      </c>
      <c r="BJ65" s="94">
        <v>2600.1</v>
      </c>
      <c r="BK65" s="94">
        <v>2397.6999999999998</v>
      </c>
      <c r="BL65" s="94">
        <v>2516.8000000000002</v>
      </c>
      <c r="BM65" s="94">
        <v>2652</v>
      </c>
      <c r="BN65" s="94">
        <v>2787.9</v>
      </c>
      <c r="BO65" s="94">
        <v>3286.1</v>
      </c>
      <c r="BP65" s="94">
        <v>4046.3</v>
      </c>
      <c r="BQ65" s="94">
        <v>3936</v>
      </c>
      <c r="BR65" s="94">
        <v>3830</v>
      </c>
      <c r="BS65" s="94">
        <v>5063</v>
      </c>
      <c r="BT65" s="94">
        <v>5270.3</v>
      </c>
      <c r="BU65" s="94">
        <v>7483.2</v>
      </c>
      <c r="BV65" s="94">
        <v>7331.8</v>
      </c>
      <c r="BW65" s="94">
        <v>9197.5</v>
      </c>
      <c r="BX65" s="94">
        <v>8700.2000000000007</v>
      </c>
      <c r="BY65" s="94">
        <v>8610.2999999999993</v>
      </c>
      <c r="BZ65" s="94">
        <v>8348.5</v>
      </c>
      <c r="CA65" s="94">
        <v>7989</v>
      </c>
      <c r="CB65" s="91">
        <v>8726.1</v>
      </c>
      <c r="CC65" s="91">
        <v>10177.9</v>
      </c>
      <c r="CD65" s="91">
        <v>13415.5</v>
      </c>
      <c r="CE65" s="91">
        <v>13451.9</v>
      </c>
      <c r="CF65" s="91">
        <v>12191.9</v>
      </c>
      <c r="CG65" s="91">
        <v>13071</v>
      </c>
      <c r="CH65" s="91">
        <v>17096.7</v>
      </c>
      <c r="CI65" s="91">
        <v>16524.400000000001</v>
      </c>
      <c r="CJ65" s="91">
        <v>36160.6</v>
      </c>
      <c r="CL65" s="114" t="s">
        <v>155</v>
      </c>
      <c r="CM65" s="94">
        <v>1483.1</v>
      </c>
      <c r="CN65" s="94">
        <v>2518.4</v>
      </c>
      <c r="CO65" s="94">
        <v>962.7</v>
      </c>
      <c r="CP65" s="94">
        <v>4297.3</v>
      </c>
      <c r="CQ65" s="94"/>
      <c r="CR65" s="230" t="s">
        <v>156</v>
      </c>
      <c r="CS65" s="215">
        <v>405.4</v>
      </c>
      <c r="CT65" s="215">
        <v>430</v>
      </c>
      <c r="CU65" s="61">
        <v>420.5</v>
      </c>
      <c r="CV65" s="61">
        <v>1005.6</v>
      </c>
      <c r="CW65" s="61">
        <v>311.39999999999998</v>
      </c>
      <c r="CX65" s="61">
        <v>918.1</v>
      </c>
      <c r="CY65" s="61">
        <v>588.9</v>
      </c>
      <c r="CZ65" s="61">
        <v>1012</v>
      </c>
      <c r="DA65" s="61">
        <v>311</v>
      </c>
      <c r="DB65" s="61">
        <v>709</v>
      </c>
      <c r="DC65" s="61">
        <v>1537.1</v>
      </c>
      <c r="DD65" s="61">
        <v>1459.5</v>
      </c>
      <c r="DE65" s="61">
        <v>1474.8</v>
      </c>
      <c r="DF65" s="61">
        <v>519.4</v>
      </c>
      <c r="DG65" s="61">
        <v>453.7</v>
      </c>
      <c r="DH65" s="61">
        <v>411.3</v>
      </c>
      <c r="DI65" s="61">
        <v>401.6</v>
      </c>
      <c r="DJ65" s="61">
        <v>779.7</v>
      </c>
      <c r="DK65" s="61">
        <v>717.6</v>
      </c>
      <c r="DL65" s="61">
        <v>786.4</v>
      </c>
      <c r="DM65" s="61">
        <v>730.3</v>
      </c>
      <c r="DN65" s="61">
        <v>819.7</v>
      </c>
      <c r="DO65" s="61">
        <v>725.7</v>
      </c>
      <c r="DP65" s="61">
        <v>1091.942</v>
      </c>
      <c r="DQ65" s="61">
        <v>1017.581</v>
      </c>
      <c r="DR65" s="91">
        <v>1275.4000000000001</v>
      </c>
      <c r="DS65" s="91">
        <v>1450.9190000000001</v>
      </c>
      <c r="DT65" s="91">
        <v>1566.585</v>
      </c>
      <c r="DU65" s="91">
        <v>1741.1110000000001</v>
      </c>
      <c r="DV65" s="91">
        <v>1661.4929999999999</v>
      </c>
      <c r="DW65" s="91">
        <v>916.37800000000004</v>
      </c>
      <c r="DY65" s="114" t="s">
        <v>3155</v>
      </c>
      <c r="DZ65" s="651">
        <v>10813.498</v>
      </c>
      <c r="EA65" s="651">
        <v>12569.745999999999</v>
      </c>
      <c r="EB65" s="651">
        <v>13913.124</v>
      </c>
      <c r="EC65" s="651">
        <v>18517.275000000001</v>
      </c>
    </row>
    <row r="66" spans="4:133" ht="12.75" customHeight="1" x14ac:dyDescent="0.2">
      <c r="D66" s="64"/>
      <c r="E66" s="64"/>
      <c r="F66" s="64"/>
      <c r="G66" s="64"/>
      <c r="H66" s="64"/>
      <c r="I66" s="64"/>
      <c r="J66" s="64"/>
      <c r="K66" s="64"/>
      <c r="L66" s="64"/>
      <c r="M66" s="64"/>
      <c r="N66" s="64"/>
      <c r="O66" s="64"/>
      <c r="P66" s="64"/>
      <c r="Q66" s="64"/>
      <c r="R66" s="64"/>
      <c r="S66" s="64"/>
      <c r="T66" s="64"/>
      <c r="U66" s="64"/>
      <c r="V66" s="64"/>
      <c r="W66" s="64"/>
      <c r="X66" s="64"/>
      <c r="Y66" s="64"/>
      <c r="Z66" s="64"/>
      <c r="AA66" s="64"/>
      <c r="AB66" s="64"/>
      <c r="AC66" s="64"/>
      <c r="AD66" s="64"/>
      <c r="AE66" s="64"/>
      <c r="AF66" s="64"/>
      <c r="AG66" s="64"/>
      <c r="AH66" s="64"/>
      <c r="AI66" s="64"/>
      <c r="AJ66" s="64"/>
      <c r="AK66" s="64"/>
      <c r="AL66" s="64"/>
      <c r="AM66" s="64"/>
      <c r="AN66" s="64"/>
      <c r="AO66" s="64"/>
      <c r="AP66" s="64"/>
      <c r="AQ66" s="64"/>
      <c r="AR66" s="64"/>
      <c r="AS66" s="64"/>
      <c r="AT66" s="64"/>
      <c r="AU66" s="64"/>
      <c r="AW66" s="213" t="s">
        <v>157</v>
      </c>
      <c r="AX66" s="94">
        <v>7523</v>
      </c>
      <c r="AY66" s="94">
        <v>8664.1</v>
      </c>
      <c r="AZ66" s="94">
        <v>12612.5</v>
      </c>
      <c r="BA66" s="94">
        <v>14898</v>
      </c>
      <c r="BB66" s="94">
        <v>15111.7</v>
      </c>
      <c r="BC66" s="94">
        <v>13702.6</v>
      </c>
      <c r="BD66" s="94">
        <v>16060.2</v>
      </c>
      <c r="BE66" s="94">
        <v>17922</v>
      </c>
      <c r="BF66" s="94">
        <v>20226.8</v>
      </c>
      <c r="BG66" s="94">
        <v>17398.400000000001</v>
      </c>
      <c r="BH66" s="94">
        <v>22936.799999999999</v>
      </c>
      <c r="BI66" s="94">
        <v>25019.4</v>
      </c>
      <c r="BJ66" s="94">
        <v>27904.6</v>
      </c>
      <c r="BK66" s="94">
        <v>26544.6</v>
      </c>
      <c r="BL66" s="94">
        <v>35214</v>
      </c>
      <c r="BM66" s="94">
        <v>29514.7</v>
      </c>
      <c r="BN66" s="94">
        <v>42478.400000000001</v>
      </c>
      <c r="BO66" s="94">
        <v>37220</v>
      </c>
      <c r="BP66" s="94">
        <v>47276.6</v>
      </c>
      <c r="BQ66" s="94">
        <v>45390</v>
      </c>
      <c r="BR66" s="94">
        <v>56037.3</v>
      </c>
      <c r="BS66" s="94">
        <v>73360.7</v>
      </c>
      <c r="BT66" s="94">
        <v>74682.899999999994</v>
      </c>
      <c r="BU66" s="94">
        <v>72093.2</v>
      </c>
      <c r="BV66" s="94">
        <v>83537.899999999994</v>
      </c>
      <c r="BW66" s="94">
        <v>106212.2</v>
      </c>
      <c r="BX66" s="94">
        <v>109253.6</v>
      </c>
      <c r="BY66" s="94">
        <v>114642.6</v>
      </c>
      <c r="BZ66" s="94">
        <v>122244</v>
      </c>
      <c r="CA66" s="94">
        <v>127141.9</v>
      </c>
      <c r="CB66" s="91">
        <v>132723.70000000001</v>
      </c>
      <c r="CC66" s="91">
        <v>138656.6</v>
      </c>
      <c r="CD66" s="91">
        <v>143967.4</v>
      </c>
      <c r="CE66" s="91">
        <v>198230.5</v>
      </c>
      <c r="CF66" s="91">
        <v>205751.3</v>
      </c>
      <c r="CG66" s="91">
        <v>199153.9</v>
      </c>
      <c r="CH66" s="91">
        <v>213392.2</v>
      </c>
      <c r="CI66" s="91">
        <v>216955.8</v>
      </c>
      <c r="CJ66" s="91">
        <v>205583.4</v>
      </c>
      <c r="CL66" s="114" t="s">
        <v>158</v>
      </c>
      <c r="CM66" s="94">
        <v>461.5</v>
      </c>
      <c r="CN66" s="94">
        <v>648.6</v>
      </c>
      <c r="CO66" s="94">
        <v>1142.9000000000001</v>
      </c>
      <c r="CP66" s="94">
        <v>424.2</v>
      </c>
      <c r="CQ66" s="94"/>
      <c r="CR66" s="143" t="s">
        <v>159</v>
      </c>
      <c r="CS66" s="215">
        <v>158.19999999999999</v>
      </c>
      <c r="CT66" s="215">
        <v>404.4</v>
      </c>
      <c r="CU66" s="61">
        <v>315.2</v>
      </c>
      <c r="CV66" s="61">
        <v>774.2</v>
      </c>
      <c r="CW66" s="61">
        <v>1578.9</v>
      </c>
      <c r="CX66" s="61">
        <v>1314.9</v>
      </c>
      <c r="CY66" s="61">
        <v>964.6</v>
      </c>
      <c r="CZ66" s="61">
        <v>944.7</v>
      </c>
      <c r="DA66" s="61">
        <v>2078.8000000000002</v>
      </c>
      <c r="DB66" s="61">
        <v>1142</v>
      </c>
      <c r="DC66" s="61">
        <v>1155.9000000000001</v>
      </c>
      <c r="DD66" s="61">
        <v>2054.3000000000002</v>
      </c>
      <c r="DE66" s="61">
        <v>2109.5</v>
      </c>
      <c r="DF66" s="61">
        <v>1401.6</v>
      </c>
      <c r="DG66" s="61">
        <v>967.4</v>
      </c>
      <c r="DH66" s="61">
        <v>1276.7</v>
      </c>
      <c r="DI66" s="61">
        <v>1074.3</v>
      </c>
      <c r="DJ66" s="61">
        <v>1583.3</v>
      </c>
      <c r="DK66" s="61">
        <v>1677.5</v>
      </c>
      <c r="DL66" s="61">
        <v>1805.1</v>
      </c>
      <c r="DM66" s="61">
        <v>1989.4</v>
      </c>
      <c r="DN66" s="61">
        <v>2246.1</v>
      </c>
      <c r="DO66" s="61">
        <v>3150.8</v>
      </c>
      <c r="DP66" s="61">
        <v>3302.7330000000002</v>
      </c>
      <c r="DQ66" s="61">
        <v>4363.9440000000004</v>
      </c>
      <c r="DR66" s="91">
        <v>4546.8999999999996</v>
      </c>
      <c r="DS66" s="91">
        <v>4364.2079999999996</v>
      </c>
      <c r="DT66" s="91">
        <v>4461.6279999999997</v>
      </c>
      <c r="DU66" s="91">
        <v>4421.68</v>
      </c>
      <c r="DV66" s="91">
        <v>4779.3530000000001</v>
      </c>
      <c r="DW66" s="91">
        <v>1545.789</v>
      </c>
      <c r="DY66" s="226" t="s">
        <v>3090</v>
      </c>
      <c r="DZ66" s="651">
        <v>3652.2750000000001</v>
      </c>
      <c r="EA66" s="651">
        <v>3857.8110000000001</v>
      </c>
      <c r="EB66" s="651">
        <v>3904.8209999999999</v>
      </c>
      <c r="EC66" s="651">
        <v>4780.6390000000001</v>
      </c>
    </row>
    <row r="67" spans="4:133" x14ac:dyDescent="0.2">
      <c r="D67" s="64"/>
      <c r="E67" s="64"/>
      <c r="F67" s="64"/>
      <c r="G67" s="64"/>
      <c r="H67" s="64"/>
      <c r="I67" s="64"/>
      <c r="J67" s="64"/>
      <c r="K67" s="64"/>
      <c r="L67" s="64"/>
      <c r="M67" s="64"/>
      <c r="N67" s="64"/>
      <c r="O67" s="64"/>
      <c r="P67" s="64"/>
      <c r="Q67" s="64"/>
      <c r="R67" s="64"/>
      <c r="S67" s="64"/>
      <c r="T67" s="64"/>
      <c r="U67" s="64"/>
      <c r="V67" s="64"/>
      <c r="W67" s="64"/>
      <c r="X67" s="64"/>
      <c r="Y67" s="64"/>
      <c r="Z67" s="64"/>
      <c r="AA67" s="64"/>
      <c r="AB67" s="64"/>
      <c r="AC67" s="64"/>
      <c r="AD67" s="64"/>
      <c r="AE67" s="64"/>
      <c r="AF67" s="64"/>
      <c r="AG67" s="64"/>
      <c r="AH67" s="64"/>
      <c r="AI67" s="64"/>
      <c r="AJ67" s="64"/>
      <c r="AK67" s="64"/>
      <c r="AL67" s="64"/>
      <c r="AM67" s="64"/>
      <c r="AN67" s="64"/>
      <c r="AO67" s="64"/>
      <c r="AP67" s="64"/>
      <c r="AQ67" s="64"/>
      <c r="AR67" s="64"/>
      <c r="AS67" s="64"/>
      <c r="AT67" s="64"/>
      <c r="AU67" s="64"/>
      <c r="AW67" s="211" t="s">
        <v>160</v>
      </c>
      <c r="AX67" s="93">
        <v>1232.2</v>
      </c>
      <c r="AY67" s="93">
        <v>1619</v>
      </c>
      <c r="AZ67" s="93">
        <v>1466.8</v>
      </c>
      <c r="BA67" s="93">
        <v>1374.3</v>
      </c>
      <c r="BB67" s="93">
        <v>1991.4</v>
      </c>
      <c r="BC67" s="93">
        <v>1382.1</v>
      </c>
      <c r="BD67" s="93">
        <v>1246.8</v>
      </c>
      <c r="BE67" s="93">
        <v>1596.2</v>
      </c>
      <c r="BF67" s="93">
        <v>2126.3000000000002</v>
      </c>
      <c r="BG67" s="93">
        <v>2258.3000000000002</v>
      </c>
      <c r="BH67" s="93">
        <v>2544.9</v>
      </c>
      <c r="BI67" s="93">
        <v>3560.1</v>
      </c>
      <c r="BJ67" s="93">
        <v>3563.8</v>
      </c>
      <c r="BK67" s="93">
        <v>3777.1</v>
      </c>
      <c r="BL67" s="93">
        <v>4031.2</v>
      </c>
      <c r="BM67" s="93">
        <v>4189.7</v>
      </c>
      <c r="BN67" s="93">
        <v>5228</v>
      </c>
      <c r="BO67" s="93">
        <v>5264.6</v>
      </c>
      <c r="BP67" s="93">
        <v>5947.4</v>
      </c>
      <c r="BQ67" s="93">
        <v>6370.3</v>
      </c>
      <c r="BR67" s="93">
        <v>7126.4</v>
      </c>
      <c r="BS67" s="93">
        <v>8315</v>
      </c>
      <c r="BT67" s="93">
        <v>8955.2000000000007</v>
      </c>
      <c r="BU67" s="93">
        <v>9783.9</v>
      </c>
      <c r="BV67" s="93">
        <v>14601.2</v>
      </c>
      <c r="BW67" s="93">
        <v>10790.4</v>
      </c>
      <c r="BX67" s="93">
        <v>14228.3</v>
      </c>
      <c r="BY67" s="93">
        <v>14161.4</v>
      </c>
      <c r="BZ67" s="93">
        <v>15389</v>
      </c>
      <c r="CA67" s="93">
        <v>15515.8</v>
      </c>
      <c r="CB67" s="92">
        <v>16147</v>
      </c>
      <c r="CC67" s="92">
        <v>13626</v>
      </c>
      <c r="CD67" s="92">
        <v>14937.8</v>
      </c>
      <c r="CE67" s="92">
        <v>14252.6</v>
      </c>
      <c r="CF67" s="92">
        <v>12330.6</v>
      </c>
      <c r="CG67" s="92">
        <v>12403.7</v>
      </c>
      <c r="CH67" s="92">
        <v>16325.1</v>
      </c>
      <c r="CI67" s="92">
        <v>16812</v>
      </c>
      <c r="CJ67" s="92">
        <v>19641.3</v>
      </c>
      <c r="CL67" s="114" t="s">
        <v>161</v>
      </c>
      <c r="CM67" s="94">
        <v>114.4</v>
      </c>
      <c r="CN67" s="94">
        <v>469.4</v>
      </c>
      <c r="CO67" s="94">
        <v>894.1</v>
      </c>
      <c r="CP67" s="94">
        <v>766.9</v>
      </c>
      <c r="CQ67" s="94"/>
      <c r="CR67" s="143" t="s">
        <v>162</v>
      </c>
      <c r="CS67" s="215">
        <v>1221</v>
      </c>
      <c r="CT67" s="215">
        <v>946.9</v>
      </c>
      <c r="CU67" s="61">
        <v>1420.8</v>
      </c>
      <c r="CV67" s="61">
        <v>2783.2</v>
      </c>
      <c r="CW67" s="61">
        <v>2983.2</v>
      </c>
      <c r="CX67" s="61">
        <v>1776.4</v>
      </c>
      <c r="CY67" s="61">
        <v>1526.2</v>
      </c>
      <c r="CZ67" s="61">
        <v>2642.8</v>
      </c>
      <c r="DA67" s="61">
        <v>1818.8</v>
      </c>
      <c r="DB67" s="61">
        <v>1461.1</v>
      </c>
      <c r="DC67" s="61">
        <v>1548.3</v>
      </c>
      <c r="DD67" s="61">
        <v>1470.4</v>
      </c>
      <c r="DE67" s="61">
        <v>2018.7</v>
      </c>
      <c r="DF67" s="61">
        <v>2297.1</v>
      </c>
      <c r="DG67" s="61">
        <v>2484.3000000000002</v>
      </c>
      <c r="DH67" s="61">
        <v>2699.9</v>
      </c>
      <c r="DI67" s="61">
        <v>2238.9</v>
      </c>
      <c r="DJ67" s="61">
        <v>2731.1</v>
      </c>
      <c r="DK67" s="61">
        <v>3848.1</v>
      </c>
      <c r="DL67" s="61">
        <v>3008.6</v>
      </c>
      <c r="DM67" s="61">
        <v>3537</v>
      </c>
      <c r="DN67" s="61">
        <v>4303.8</v>
      </c>
      <c r="DO67" s="61">
        <v>4162.7</v>
      </c>
      <c r="DP67" s="61">
        <v>4902.3159999999998</v>
      </c>
      <c r="DQ67" s="61">
        <v>6044.9290000000001</v>
      </c>
      <c r="DR67" s="91">
        <v>6029.1</v>
      </c>
      <c r="DS67" s="91">
        <v>6600.9930000000004</v>
      </c>
      <c r="DT67" s="91">
        <v>7499.23</v>
      </c>
      <c r="DU67" s="91">
        <v>8866.2540000000008</v>
      </c>
      <c r="DV67" s="91">
        <v>6560.0680000000002</v>
      </c>
      <c r="DW67" s="91">
        <v>4669.7299999999996</v>
      </c>
      <c r="DY67" s="226" t="s">
        <v>3156</v>
      </c>
      <c r="DZ67" s="651">
        <v>968.09199999999998</v>
      </c>
      <c r="EA67" s="651">
        <v>1367.327</v>
      </c>
      <c r="EB67" s="651">
        <v>2135.576</v>
      </c>
      <c r="EC67" s="651">
        <v>2666.67</v>
      </c>
    </row>
    <row r="68" spans="4:133" x14ac:dyDescent="0.2">
      <c r="AW68" s="211" t="s">
        <v>163</v>
      </c>
      <c r="AX68" s="93">
        <v>26834.9</v>
      </c>
      <c r="AY68" s="93">
        <v>34545.800000000003</v>
      </c>
      <c r="AZ68" s="93">
        <v>43598.400000000001</v>
      </c>
      <c r="BA68" s="93">
        <v>47015.3</v>
      </c>
      <c r="BB68" s="93">
        <v>49777.9</v>
      </c>
      <c r="BC68" s="93">
        <f>50768.2</f>
        <v>50768.2</v>
      </c>
      <c r="BD68" s="93">
        <v>54809.7</v>
      </c>
      <c r="BE68" s="93">
        <v>75218.600000000006</v>
      </c>
      <c r="BF68" s="93">
        <v>80670.7</v>
      </c>
      <c r="BG68" s="93">
        <v>87038.8</v>
      </c>
      <c r="BH68" s="93">
        <v>91134.1</v>
      </c>
      <c r="BI68" s="93">
        <v>100126.8</v>
      </c>
      <c r="BJ68" s="93">
        <v>96685.8</v>
      </c>
      <c r="BK68" s="93">
        <v>104683.3</v>
      </c>
      <c r="BL68" s="93">
        <v>100315</v>
      </c>
      <c r="BM68" s="93">
        <v>116133.9</v>
      </c>
      <c r="BN68" s="92">
        <v>115316</v>
      </c>
      <c r="BO68" s="92">
        <v>138852.70000000001</v>
      </c>
      <c r="BP68" s="92">
        <v>135590.6</v>
      </c>
      <c r="BQ68" s="92">
        <v>157737.5</v>
      </c>
      <c r="BR68" s="92">
        <v>154487.70000000001</v>
      </c>
      <c r="BS68" s="92">
        <v>176952.4</v>
      </c>
      <c r="BT68" s="92">
        <v>183904.9</v>
      </c>
      <c r="BU68" s="92">
        <v>217009.4</v>
      </c>
      <c r="BV68" s="93">
        <v>229035.7</v>
      </c>
      <c r="BW68" s="93">
        <v>243701.8</v>
      </c>
      <c r="BX68" s="93">
        <v>270797.3</v>
      </c>
      <c r="BY68" s="93">
        <v>297616.3</v>
      </c>
      <c r="BZ68" s="93">
        <v>332704</v>
      </c>
      <c r="CA68" s="93">
        <v>340929</v>
      </c>
      <c r="CB68" s="92">
        <v>348920.5</v>
      </c>
      <c r="CC68" s="92">
        <v>365302.6</v>
      </c>
      <c r="CD68" s="92">
        <v>425453.8</v>
      </c>
      <c r="CE68" s="92">
        <v>389976.9</v>
      </c>
      <c r="CF68" s="92">
        <v>389793.6</v>
      </c>
      <c r="CG68" s="92">
        <v>400947</v>
      </c>
      <c r="CH68" s="92">
        <v>404912.8</v>
      </c>
      <c r="CI68" s="92">
        <v>435489.2</v>
      </c>
      <c r="CJ68" s="92">
        <v>471090.8</v>
      </c>
      <c r="CL68" s="229" t="s">
        <v>164</v>
      </c>
      <c r="CM68" s="94">
        <v>13.9</v>
      </c>
      <c r="CN68" s="94">
        <v>209.5</v>
      </c>
      <c r="CO68" s="94">
        <v>44.2</v>
      </c>
      <c r="CP68" s="94">
        <v>120.9</v>
      </c>
      <c r="CQ68" s="94"/>
      <c r="CR68" s="143" t="s">
        <v>165</v>
      </c>
      <c r="CS68" s="215">
        <v>1777.4</v>
      </c>
      <c r="CT68" s="215">
        <v>2677.5</v>
      </c>
      <c r="CU68" s="61">
        <v>3872.4</v>
      </c>
      <c r="CV68" s="61">
        <v>2916.4</v>
      </c>
      <c r="CW68" s="61">
        <v>2080.8000000000002</v>
      </c>
      <c r="CX68" s="61">
        <v>2139.8000000000002</v>
      </c>
      <c r="CY68" s="61">
        <v>2949.4</v>
      </c>
      <c r="CZ68" s="61">
        <v>3258.5</v>
      </c>
      <c r="DA68" s="61">
        <v>3011.3</v>
      </c>
      <c r="DB68" s="61">
        <v>4631.3</v>
      </c>
      <c r="DC68" s="61">
        <v>3037.7</v>
      </c>
      <c r="DD68" s="61">
        <v>3323.1</v>
      </c>
      <c r="DE68" s="61">
        <v>4624.7</v>
      </c>
      <c r="DF68" s="61">
        <v>5376.2</v>
      </c>
      <c r="DG68" s="61">
        <v>5005.2</v>
      </c>
      <c r="DH68" s="61">
        <v>5644.9</v>
      </c>
      <c r="DI68" s="61">
        <v>5315.7</v>
      </c>
      <c r="DJ68" s="61">
        <v>6555.4</v>
      </c>
      <c r="DK68" s="61">
        <v>8065.6</v>
      </c>
      <c r="DL68" s="61">
        <v>9229.5</v>
      </c>
      <c r="DM68" s="61">
        <v>9509</v>
      </c>
      <c r="DN68" s="61">
        <v>12467.7</v>
      </c>
      <c r="DO68" s="61">
        <v>8376.9</v>
      </c>
      <c r="DP68" s="61">
        <v>12400.82</v>
      </c>
      <c r="DQ68" s="61">
        <v>11712.800999999999</v>
      </c>
      <c r="DR68" s="91">
        <v>12018.7</v>
      </c>
      <c r="DS68" s="91">
        <v>12738.146000000001</v>
      </c>
      <c r="DT68" s="91">
        <v>14549.114</v>
      </c>
      <c r="DU68" s="91">
        <v>14453.781000000001</v>
      </c>
      <c r="DV68" s="91">
        <v>15066.962</v>
      </c>
      <c r="DW68" s="91">
        <v>10700.888999999999</v>
      </c>
      <c r="DY68" s="226" t="s">
        <v>3092</v>
      </c>
      <c r="DZ68" s="651">
        <v>6193.1310000000003</v>
      </c>
      <c r="EA68" s="651">
        <v>7344.6080000000002</v>
      </c>
      <c r="EB68" s="651">
        <v>7872.7269999999999</v>
      </c>
      <c r="EC68" s="651">
        <v>11069.966</v>
      </c>
    </row>
    <row r="69" spans="4:133" x14ac:dyDescent="0.2">
      <c r="AW69" s="181" t="s">
        <v>166</v>
      </c>
      <c r="AX69" s="96">
        <v>24827.8</v>
      </c>
      <c r="AY69" s="96">
        <v>27617.599999999999</v>
      </c>
      <c r="AZ69" s="96">
        <v>20811.8</v>
      </c>
      <c r="BA69" s="96">
        <v>23815.9</v>
      </c>
      <c r="BB69" s="96">
        <v>25187.1</v>
      </c>
      <c r="BC69" s="413">
        <f>27644.1+24</f>
        <v>27668.1</v>
      </c>
      <c r="BD69" s="96">
        <v>13372.8</v>
      </c>
      <c r="BE69" s="96">
        <v>1906</v>
      </c>
      <c r="BF69" s="96">
        <v>617.20000000000005</v>
      </c>
      <c r="BG69" s="96">
        <v>462.2</v>
      </c>
      <c r="BH69" s="96">
        <v>612.79999999999995</v>
      </c>
      <c r="BI69" s="96">
        <v>217.8</v>
      </c>
      <c r="BJ69" s="96">
        <v>525.4</v>
      </c>
      <c r="BK69" s="96">
        <v>231.1</v>
      </c>
      <c r="BL69" s="96">
        <v>485.7</v>
      </c>
      <c r="BM69" s="96">
        <v>255</v>
      </c>
      <c r="BN69" s="96">
        <v>648.20000000000005</v>
      </c>
      <c r="BO69" s="96">
        <v>309.60000000000002</v>
      </c>
      <c r="BP69" s="96">
        <v>1478.7</v>
      </c>
      <c r="BQ69" s="96">
        <v>367.8</v>
      </c>
      <c r="BR69" s="96">
        <v>870.1</v>
      </c>
      <c r="BS69" s="96">
        <v>1214.8</v>
      </c>
      <c r="BT69" s="96">
        <v>2390</v>
      </c>
      <c r="BU69" s="96">
        <v>3859.5</v>
      </c>
      <c r="BV69" s="96">
        <v>2566.6</v>
      </c>
      <c r="BW69" s="96">
        <v>5375.8</v>
      </c>
      <c r="BX69" s="96">
        <v>2118.5</v>
      </c>
      <c r="BY69" s="96">
        <v>3563.1</v>
      </c>
      <c r="BZ69" s="96">
        <v>4852</v>
      </c>
      <c r="CA69" s="96">
        <v>4599.8</v>
      </c>
      <c r="CB69" s="90">
        <v>18663.3</v>
      </c>
      <c r="CC69" s="90">
        <v>14629</v>
      </c>
      <c r="CD69" s="90">
        <v>15772.9</v>
      </c>
      <c r="CE69" s="90">
        <v>17695.5</v>
      </c>
      <c r="CF69" s="90">
        <v>18528.7</v>
      </c>
      <c r="CG69" s="90">
        <v>17502.3</v>
      </c>
      <c r="CH69" s="90">
        <v>18512.900000000001</v>
      </c>
      <c r="CI69" s="90">
        <v>21180.5</v>
      </c>
      <c r="CJ69" s="90">
        <v>20881.5</v>
      </c>
      <c r="CL69" s="229" t="s">
        <v>167</v>
      </c>
      <c r="CM69" s="94">
        <v>1074.8</v>
      </c>
      <c r="CN69" s="94">
        <v>101.6</v>
      </c>
      <c r="CO69" s="94">
        <v>189.2</v>
      </c>
      <c r="CP69" s="94">
        <v>306</v>
      </c>
      <c r="CQ69" s="94"/>
      <c r="CR69" s="143" t="s">
        <v>168</v>
      </c>
      <c r="CS69" s="215">
        <v>7377.6</v>
      </c>
      <c r="CT69" s="215">
        <v>5051.3</v>
      </c>
      <c r="CU69" s="61">
        <v>8115.6</v>
      </c>
      <c r="CV69" s="61">
        <v>5005.8</v>
      </c>
      <c r="CW69" s="61">
        <v>6621.1</v>
      </c>
      <c r="CX69" s="61">
        <v>9471.5</v>
      </c>
      <c r="CY69" s="61">
        <v>4697.1000000000004</v>
      </c>
      <c r="CZ69" s="61">
        <v>19782.7</v>
      </c>
      <c r="DA69" s="61">
        <v>21451.8</v>
      </c>
      <c r="DB69" s="61">
        <v>27720.799999999999</v>
      </c>
      <c r="DC69" s="61">
        <v>28294.7</v>
      </c>
      <c r="DD69" s="61">
        <v>28668.9</v>
      </c>
      <c r="DE69" s="61">
        <v>21906.1</v>
      </c>
      <c r="DF69" s="61">
        <v>28278.5</v>
      </c>
      <c r="DG69" s="61">
        <v>26549.9</v>
      </c>
      <c r="DH69" s="61">
        <v>25042.400000000001</v>
      </c>
      <c r="DI69" s="61">
        <v>35202.699999999997</v>
      </c>
      <c r="DJ69" s="61">
        <v>45781.599999999999</v>
      </c>
      <c r="DK69" s="61">
        <v>45162.400000000001</v>
      </c>
      <c r="DL69" s="61">
        <v>32707.7</v>
      </c>
      <c r="DM69" s="61">
        <v>46756.4</v>
      </c>
      <c r="DN69" s="61">
        <v>46799.7</v>
      </c>
      <c r="DO69" s="61">
        <v>51572.7</v>
      </c>
      <c r="DP69" s="61">
        <v>51397.529000000002</v>
      </c>
      <c r="DQ69" s="61">
        <v>49719.788</v>
      </c>
      <c r="DR69" s="91">
        <v>43039.3</v>
      </c>
      <c r="DS69" s="91">
        <v>50623.714</v>
      </c>
      <c r="DT69" s="91">
        <v>54332.447</v>
      </c>
      <c r="DU69" s="91">
        <v>44580.955000000002</v>
      </c>
      <c r="DV69" s="91">
        <v>52663.381000000001</v>
      </c>
      <c r="DW69" s="91">
        <v>50801.303999999996</v>
      </c>
      <c r="DY69" s="230" t="s">
        <v>3093</v>
      </c>
      <c r="DZ69" s="651">
        <v>5703.9719999999998</v>
      </c>
      <c r="EA69" s="651">
        <v>6707.9840000000004</v>
      </c>
      <c r="EB69" s="651">
        <v>7120.7740000000003</v>
      </c>
      <c r="EC69" s="651">
        <v>10279.928</v>
      </c>
    </row>
    <row r="70" spans="4:133" ht="12" thickBot="1" x14ac:dyDescent="0.25">
      <c r="AW70" s="190"/>
      <c r="AX70" s="94"/>
      <c r="AY70" s="94"/>
      <c r="AZ70" s="94"/>
      <c r="BA70" s="94"/>
      <c r="BB70" s="94"/>
      <c r="BC70" s="94"/>
      <c r="BD70" s="94"/>
      <c r="BE70" s="94"/>
      <c r="BF70" s="94"/>
      <c r="BG70" s="94"/>
      <c r="BH70" s="94"/>
      <c r="BI70" s="94"/>
      <c r="BJ70" s="94"/>
      <c r="BK70" s="94"/>
      <c r="BL70" s="94"/>
      <c r="BM70" s="94"/>
      <c r="BN70" s="94"/>
      <c r="BO70" s="94"/>
      <c r="BP70" s="94"/>
      <c r="BQ70" s="94"/>
      <c r="BR70" s="94"/>
      <c r="BS70" s="94"/>
      <c r="BT70" s="94"/>
      <c r="BU70" s="94"/>
      <c r="BV70" s="94"/>
      <c r="BW70" s="94"/>
      <c r="BX70" s="94"/>
      <c r="BY70" s="94"/>
      <c r="BZ70" s="94"/>
      <c r="CA70" s="94"/>
      <c r="CB70" s="95"/>
      <c r="CC70" s="95"/>
      <c r="CD70" s="95"/>
      <c r="CE70" s="95"/>
      <c r="CF70" s="95"/>
      <c r="CG70" s="95"/>
      <c r="CH70" s="95"/>
      <c r="CI70" s="95"/>
      <c r="CJ70" s="95"/>
      <c r="CL70" s="229" t="s">
        <v>169</v>
      </c>
      <c r="CM70" s="94">
        <v>2420.9</v>
      </c>
      <c r="CN70" s="94">
        <v>3231.7</v>
      </c>
      <c r="CO70" s="94">
        <v>3104.1</v>
      </c>
      <c r="CP70" s="94">
        <v>3276.9</v>
      </c>
      <c r="CQ70" s="94"/>
      <c r="CR70" s="143" t="s">
        <v>170</v>
      </c>
      <c r="CS70" s="215">
        <v>19143.400000000001</v>
      </c>
      <c r="CT70" s="215">
        <v>21186.400000000001</v>
      </c>
      <c r="CU70" s="61">
        <v>28718</v>
      </c>
      <c r="CV70" s="61">
        <v>30308.6</v>
      </c>
      <c r="CW70" s="61">
        <v>35033.1</v>
      </c>
      <c r="CX70" s="61">
        <v>29397.5</v>
      </c>
      <c r="CY70" s="61">
        <v>33215.699999999997</v>
      </c>
      <c r="CZ70" s="61">
        <v>35610.400000000001</v>
      </c>
      <c r="DA70" s="61">
        <v>30006.400000000001</v>
      </c>
      <c r="DB70" s="61">
        <v>32012.2</v>
      </c>
      <c r="DC70" s="61">
        <v>38415.199999999997</v>
      </c>
      <c r="DD70" s="61">
        <v>50690.9</v>
      </c>
      <c r="DE70" s="61">
        <v>60176</v>
      </c>
      <c r="DF70" s="61">
        <v>49215.4</v>
      </c>
      <c r="DG70" s="61">
        <v>65890.399999999994</v>
      </c>
      <c r="DH70" s="61">
        <v>60539.8</v>
      </c>
      <c r="DI70" s="61">
        <v>65057.3</v>
      </c>
      <c r="DJ70" s="61">
        <v>55918.2</v>
      </c>
      <c r="DK70" s="61">
        <v>84206.399999999994</v>
      </c>
      <c r="DL70" s="61">
        <v>64900.7</v>
      </c>
      <c r="DM70" s="61">
        <v>81891.3</v>
      </c>
      <c r="DN70" s="61">
        <v>68513</v>
      </c>
      <c r="DO70" s="61">
        <v>125018</v>
      </c>
      <c r="DP70" s="61">
        <v>106329.796</v>
      </c>
      <c r="DQ70" s="61">
        <v>118203.787</v>
      </c>
      <c r="DR70" s="91">
        <v>106029.9</v>
      </c>
      <c r="DS70" s="91">
        <v>131913.91099999999</v>
      </c>
      <c r="DT70" s="91">
        <v>108372.179</v>
      </c>
      <c r="DU70" s="91">
        <v>143336.685</v>
      </c>
      <c r="DV70" s="91">
        <v>120092.05899999999</v>
      </c>
      <c r="DW70" s="91">
        <v>131338.95000000001</v>
      </c>
      <c r="DY70" s="230" t="s">
        <v>3094</v>
      </c>
      <c r="DZ70" s="651">
        <v>489.15899999999999</v>
      </c>
      <c r="EA70" s="651">
        <v>636.62400000000002</v>
      </c>
      <c r="EB70" s="651">
        <v>751.95299999999997</v>
      </c>
      <c r="EC70" s="651">
        <v>790.03800000000001</v>
      </c>
    </row>
    <row r="71" spans="4:133" ht="34.5" thickBot="1" x14ac:dyDescent="0.25">
      <c r="AW71" s="363" t="s">
        <v>434</v>
      </c>
      <c r="AX71" s="364">
        <v>84059.7</v>
      </c>
      <c r="AY71" s="364">
        <v>95977.600000000006</v>
      </c>
      <c r="AZ71" s="364">
        <v>108670.8</v>
      </c>
      <c r="BA71" s="364">
        <v>122355.9</v>
      </c>
      <c r="BB71" s="364">
        <v>123654.5</v>
      </c>
      <c r="BC71" s="364">
        <v>129660.9</v>
      </c>
      <c r="BD71" s="364">
        <v>137274.4</v>
      </c>
      <c r="BE71" s="364">
        <v>151194.5</v>
      </c>
      <c r="BF71" s="364">
        <v>165559.6</v>
      </c>
      <c r="BG71" s="364">
        <v>177959.1</v>
      </c>
      <c r="BH71" s="364">
        <v>195123.9</v>
      </c>
      <c r="BI71" s="364">
        <v>206134.5</v>
      </c>
      <c r="BJ71" s="364">
        <v>213513.60000000001</v>
      </c>
      <c r="BK71" s="364">
        <v>218701.5</v>
      </c>
      <c r="BL71" s="364">
        <v>240505.3</v>
      </c>
      <c r="BM71" s="364">
        <v>245722.5</v>
      </c>
      <c r="BN71" s="364">
        <v>279254.3</v>
      </c>
      <c r="BO71" s="364">
        <v>299946</v>
      </c>
      <c r="BP71" s="364">
        <v>343886.3</v>
      </c>
      <c r="BQ71" s="364">
        <v>377923.7</v>
      </c>
      <c r="BR71" s="364">
        <v>416702.1</v>
      </c>
      <c r="BS71" s="364">
        <v>466444</v>
      </c>
      <c r="BT71" s="364">
        <v>490797.9</v>
      </c>
      <c r="BU71" s="364">
        <v>538814.4</v>
      </c>
      <c r="BV71" s="364">
        <v>593121.9</v>
      </c>
      <c r="BW71" s="364">
        <v>647611.5</v>
      </c>
      <c r="BX71" s="364">
        <v>712654</v>
      </c>
      <c r="BY71" s="364">
        <v>765296.2</v>
      </c>
      <c r="BZ71" s="364">
        <v>826853.2</v>
      </c>
      <c r="CA71" s="364">
        <v>887182.4</v>
      </c>
      <c r="CB71" s="364">
        <v>939508.5</v>
      </c>
      <c r="CC71" s="364">
        <v>996618.8</v>
      </c>
      <c r="CD71" s="364">
        <v>1050919.8</v>
      </c>
      <c r="CE71" s="364">
        <v>1070304.8</v>
      </c>
      <c r="CF71" s="364">
        <v>1113129.3999999999</v>
      </c>
      <c r="CG71" s="364">
        <v>1091610.8</v>
      </c>
      <c r="CH71" s="364">
        <v>1140304.1000000001</v>
      </c>
      <c r="CI71" s="364">
        <v>1189013.7</v>
      </c>
      <c r="CJ71" s="364">
        <v>1276096.3999999999</v>
      </c>
      <c r="CL71" s="229" t="s">
        <v>171</v>
      </c>
      <c r="CM71" s="94">
        <v>1840.2</v>
      </c>
      <c r="CN71" s="94">
        <v>5677.9</v>
      </c>
      <c r="CO71" s="94">
        <v>8777.6</v>
      </c>
      <c r="CP71" s="94">
        <v>14061.9</v>
      </c>
      <c r="CQ71" s="94"/>
      <c r="CR71" s="143" t="s">
        <v>172</v>
      </c>
      <c r="CS71" s="215">
        <v>1318.7</v>
      </c>
      <c r="CT71" s="215">
        <v>1804.1</v>
      </c>
      <c r="CU71" s="61">
        <v>1301.9000000000001</v>
      </c>
      <c r="CV71" s="61">
        <v>1006.3</v>
      </c>
      <c r="CW71" s="61">
        <v>1209.5</v>
      </c>
      <c r="CX71" s="61">
        <v>1315.6</v>
      </c>
      <c r="CY71" s="61">
        <v>1820.4</v>
      </c>
      <c r="CZ71" s="61">
        <v>1158.5999999999999</v>
      </c>
      <c r="DA71" s="61">
        <v>1033.3</v>
      </c>
      <c r="DB71" s="61">
        <v>1228.2</v>
      </c>
      <c r="DC71" s="61">
        <v>1523.5</v>
      </c>
      <c r="DD71" s="61">
        <v>1612.4</v>
      </c>
      <c r="DE71" s="61">
        <v>1900.6</v>
      </c>
      <c r="DF71" s="61">
        <v>2709.3</v>
      </c>
      <c r="DG71" s="61">
        <v>2741</v>
      </c>
      <c r="DH71" s="61">
        <v>3333.8</v>
      </c>
      <c r="DI71" s="61">
        <v>3300.6</v>
      </c>
      <c r="DJ71" s="61">
        <v>4457.8999999999996</v>
      </c>
      <c r="DK71" s="61">
        <v>4750</v>
      </c>
      <c r="DL71" s="61">
        <v>6201.6</v>
      </c>
      <c r="DM71" s="61">
        <v>5796.3</v>
      </c>
      <c r="DN71" s="61">
        <v>7817.7</v>
      </c>
      <c r="DO71" s="61">
        <v>7498.9</v>
      </c>
      <c r="DP71" s="61">
        <v>8082.598</v>
      </c>
      <c r="DQ71" s="61">
        <v>7048.7150000000001</v>
      </c>
      <c r="DR71" s="91">
        <v>7041.9</v>
      </c>
      <c r="DS71" s="91">
        <v>8932.8529999999992</v>
      </c>
      <c r="DT71" s="91">
        <v>9726.94</v>
      </c>
      <c r="DU71" s="91">
        <v>10043.909</v>
      </c>
      <c r="DV71" s="91">
        <v>11146.173000000001</v>
      </c>
      <c r="DW71" s="91">
        <v>7629.2749999999996</v>
      </c>
      <c r="DY71" s="114" t="s">
        <v>3243</v>
      </c>
      <c r="DZ71" s="651">
        <v>1339.604</v>
      </c>
      <c r="EA71" s="651">
        <v>1802.173</v>
      </c>
      <c r="EB71" s="651">
        <v>2056.4319999999998</v>
      </c>
      <c r="EC71" s="651">
        <v>2802.942</v>
      </c>
    </row>
    <row r="72" spans="4:133" x14ac:dyDescent="0.2">
      <c r="AW72" s="234"/>
      <c r="CL72" s="229" t="s">
        <v>173</v>
      </c>
      <c r="CM72" s="94">
        <v>13868.1</v>
      </c>
      <c r="CN72" s="94">
        <v>5921.1</v>
      </c>
      <c r="CO72" s="94">
        <v>7796.8</v>
      </c>
      <c r="CP72" s="94">
        <v>10018.1</v>
      </c>
      <c r="CQ72" s="94"/>
      <c r="CR72" s="143" t="s">
        <v>174</v>
      </c>
      <c r="CS72" s="215">
        <v>2588</v>
      </c>
      <c r="CT72" s="215">
        <v>5271.8</v>
      </c>
      <c r="CU72" s="61">
        <v>4758</v>
      </c>
      <c r="CV72" s="61">
        <v>5321.8</v>
      </c>
      <c r="CW72" s="61">
        <v>6251.1</v>
      </c>
      <c r="CX72" s="61">
        <v>7863.8</v>
      </c>
      <c r="CY72" s="61">
        <v>4759.3</v>
      </c>
      <c r="CZ72" s="61">
        <v>9297.7000000000007</v>
      </c>
      <c r="DA72" s="61">
        <v>8964</v>
      </c>
      <c r="DB72" s="61">
        <v>9880.7000000000007</v>
      </c>
      <c r="DC72" s="61">
        <v>8169.4</v>
      </c>
      <c r="DD72" s="61">
        <v>8897.5</v>
      </c>
      <c r="DE72" s="61">
        <v>8452.1</v>
      </c>
      <c r="DF72" s="61">
        <v>6200.3</v>
      </c>
      <c r="DG72" s="61">
        <v>7611.6</v>
      </c>
      <c r="DH72" s="61">
        <v>8167.8</v>
      </c>
      <c r="DI72" s="61">
        <v>7070.5</v>
      </c>
      <c r="DJ72" s="61">
        <v>9799.1</v>
      </c>
      <c r="DK72" s="61">
        <v>13412.5</v>
      </c>
      <c r="DL72" s="61">
        <v>16341.8</v>
      </c>
      <c r="DM72" s="61">
        <v>16809.2</v>
      </c>
      <c r="DN72" s="61">
        <v>15418.9</v>
      </c>
      <c r="DO72" s="61">
        <v>23383.599999999999</v>
      </c>
      <c r="DP72" s="61">
        <v>33144.557999999997</v>
      </c>
      <c r="DQ72" s="61">
        <v>38938.889000000003</v>
      </c>
      <c r="DR72" s="91">
        <v>49877</v>
      </c>
      <c r="DS72" s="91">
        <v>34937.199999999997</v>
      </c>
      <c r="DT72" s="91">
        <v>54667.485999999997</v>
      </c>
      <c r="DU72" s="91">
        <v>64345.627</v>
      </c>
      <c r="DV72" s="91">
        <v>60202.944000000003</v>
      </c>
      <c r="DW72" s="91">
        <v>41285.987999999998</v>
      </c>
      <c r="DY72" s="114" t="s">
        <v>3157</v>
      </c>
      <c r="DZ72" s="651">
        <v>4487.2889999999998</v>
      </c>
      <c r="EA72" s="651">
        <v>4048.0149999999999</v>
      </c>
      <c r="EB72" s="651">
        <v>4055.6640000000002</v>
      </c>
      <c r="EC72" s="651">
        <v>6655.0870000000004</v>
      </c>
    </row>
    <row r="73" spans="4:133" x14ac:dyDescent="0.2">
      <c r="AW73" s="213"/>
      <c r="AX73" s="18"/>
      <c r="AY73" s="18"/>
      <c r="AZ73" s="18"/>
      <c r="BA73" s="18"/>
      <c r="BB73" s="18"/>
      <c r="BC73" s="18"/>
      <c r="BD73" s="18"/>
      <c r="BE73" s="18"/>
      <c r="BF73" s="18"/>
      <c r="BG73" s="18"/>
      <c r="BH73" s="18"/>
      <c r="BI73" s="18"/>
      <c r="BJ73" s="18"/>
      <c r="BK73" s="18"/>
      <c r="BL73" s="18"/>
      <c r="BM73" s="18"/>
      <c r="BN73" s="18"/>
      <c r="BO73" s="18"/>
      <c r="BP73" s="18"/>
      <c r="BQ73" s="18"/>
      <c r="BR73" s="18"/>
      <c r="BS73" s="18"/>
      <c r="BT73" s="18"/>
      <c r="BU73" s="18"/>
      <c r="BV73" s="18"/>
      <c r="BW73" s="18"/>
      <c r="BX73" s="18"/>
      <c r="BY73" s="18"/>
      <c r="BZ73" s="18"/>
      <c r="CA73" s="18"/>
      <c r="CL73" s="213" t="s">
        <v>175</v>
      </c>
      <c r="CM73" s="94">
        <v>200.5</v>
      </c>
      <c r="CN73" s="94">
        <v>260.10000000000002</v>
      </c>
      <c r="CO73" s="94">
        <v>329.1</v>
      </c>
      <c r="CP73" s="94">
        <v>647.20000000000005</v>
      </c>
      <c r="CQ73" s="94"/>
      <c r="CR73" s="143" t="s">
        <v>176</v>
      </c>
      <c r="CS73" s="215">
        <v>2268.3000000000002</v>
      </c>
      <c r="CT73" s="215">
        <v>3808.3</v>
      </c>
      <c r="CU73" s="61">
        <v>5870.3</v>
      </c>
      <c r="CV73" s="61">
        <v>4828.5</v>
      </c>
      <c r="CW73" s="61">
        <v>4333.6000000000004</v>
      </c>
      <c r="CX73" s="61">
        <v>8054.1</v>
      </c>
      <c r="CY73" s="61">
        <v>13720.8</v>
      </c>
      <c r="CZ73" s="61">
        <v>12810.4</v>
      </c>
      <c r="DA73" s="61">
        <v>10118.5</v>
      </c>
      <c r="DB73" s="61">
        <v>10562.5</v>
      </c>
      <c r="DC73" s="61">
        <v>10308</v>
      </c>
      <c r="DD73" s="61">
        <v>9926</v>
      </c>
      <c r="DE73" s="61">
        <v>10279.4</v>
      </c>
      <c r="DF73" s="61">
        <v>12334.6</v>
      </c>
      <c r="DG73" s="61">
        <v>8056</v>
      </c>
      <c r="DH73" s="61">
        <v>8795.4</v>
      </c>
      <c r="DI73" s="61">
        <v>8230.2999999999993</v>
      </c>
      <c r="DJ73" s="61">
        <v>10344.4</v>
      </c>
      <c r="DK73" s="61">
        <v>12662.2</v>
      </c>
      <c r="DL73" s="61">
        <v>13852.2</v>
      </c>
      <c r="DM73" s="61">
        <v>16019.7</v>
      </c>
      <c r="DN73" s="61">
        <v>20073.8</v>
      </c>
      <c r="DO73" s="61">
        <v>21375.200000000001</v>
      </c>
      <c r="DP73" s="61">
        <v>21574.011999999999</v>
      </c>
      <c r="DQ73" s="61">
        <v>20944.132000000001</v>
      </c>
      <c r="DR73" s="91">
        <v>19304.599999999999</v>
      </c>
      <c r="DS73" s="91">
        <v>20879.489000000001</v>
      </c>
      <c r="DT73" s="91">
        <v>28265.429</v>
      </c>
      <c r="DU73" s="91">
        <v>27677.111000000001</v>
      </c>
      <c r="DV73" s="91">
        <v>26043.514999999999</v>
      </c>
      <c r="DW73" s="91">
        <v>20639.136999999999</v>
      </c>
      <c r="DY73" s="114" t="s">
        <v>3158</v>
      </c>
      <c r="DZ73" s="651">
        <v>11399.869000000001</v>
      </c>
      <c r="EA73" s="651">
        <v>6584.7539999999999</v>
      </c>
      <c r="EB73" s="651">
        <v>8856.8739999999998</v>
      </c>
      <c r="EC73" s="651">
        <v>8588.0290000000005</v>
      </c>
    </row>
    <row r="74" spans="4:133" x14ac:dyDescent="0.2">
      <c r="CL74" s="213" t="s">
        <v>177</v>
      </c>
      <c r="CM74" s="94">
        <v>7890.3</v>
      </c>
      <c r="CN74" s="94">
        <v>8257.6</v>
      </c>
      <c r="CO74" s="94">
        <v>8695</v>
      </c>
      <c r="CP74" s="94">
        <v>12773.2</v>
      </c>
      <c r="CQ74" s="94"/>
      <c r="CR74" s="143" t="s">
        <v>178</v>
      </c>
      <c r="CS74" s="215">
        <v>1467.9</v>
      </c>
      <c r="CT74" s="215">
        <v>1044.4000000000001</v>
      </c>
      <c r="CU74" s="61">
        <v>741.9</v>
      </c>
      <c r="CV74" s="61">
        <v>1340.2</v>
      </c>
      <c r="CW74" s="61">
        <v>822</v>
      </c>
      <c r="CX74" s="61">
        <v>1937.5</v>
      </c>
      <c r="CY74" s="61">
        <v>2545</v>
      </c>
      <c r="CZ74" s="61">
        <v>1950.2</v>
      </c>
      <c r="DA74" s="61">
        <v>1303.8</v>
      </c>
      <c r="DB74" s="61">
        <v>1675.9</v>
      </c>
      <c r="DC74" s="61">
        <v>1572.6</v>
      </c>
      <c r="DD74" s="61">
        <v>2461.9</v>
      </c>
      <c r="DE74" s="61">
        <v>2242.9</v>
      </c>
      <c r="DF74" s="61">
        <v>3236.3</v>
      </c>
      <c r="DG74" s="61">
        <v>2547.6</v>
      </c>
      <c r="DH74" s="61">
        <v>2885.9</v>
      </c>
      <c r="DI74" s="61">
        <v>3207.5</v>
      </c>
      <c r="DJ74" s="61">
        <v>4258.3999999999996</v>
      </c>
      <c r="DK74" s="61">
        <v>5214.1000000000004</v>
      </c>
      <c r="DL74" s="61">
        <v>5189.6000000000004</v>
      </c>
      <c r="DM74" s="61">
        <v>5299.2</v>
      </c>
      <c r="DN74" s="61">
        <v>5531.5</v>
      </c>
      <c r="DO74" s="61">
        <v>6353.8</v>
      </c>
      <c r="DP74" s="61">
        <v>7548.2110000000002</v>
      </c>
      <c r="DQ74" s="61">
        <v>5716.79</v>
      </c>
      <c r="DR74" s="91">
        <v>6579.7</v>
      </c>
      <c r="DS74" s="91">
        <v>7779.9669999999996</v>
      </c>
      <c r="DT74" s="91">
        <v>9288.1630000000005</v>
      </c>
      <c r="DU74" s="91">
        <v>11939.989</v>
      </c>
      <c r="DV74" s="91">
        <v>10952.043</v>
      </c>
      <c r="DW74" s="91">
        <v>4197.0739999999996</v>
      </c>
      <c r="DY74" s="114" t="s">
        <v>3159</v>
      </c>
      <c r="DZ74" s="651">
        <v>85627.323000000004</v>
      </c>
      <c r="EA74" s="651">
        <v>67293.61</v>
      </c>
      <c r="EB74" s="651">
        <v>76100.813999999998</v>
      </c>
      <c r="EC74" s="651">
        <v>76118.608999999997</v>
      </c>
    </row>
    <row r="75" spans="4:133" x14ac:dyDescent="0.2">
      <c r="CL75" s="213" t="s">
        <v>179</v>
      </c>
      <c r="CM75" s="94">
        <v>35917</v>
      </c>
      <c r="CN75" s="94">
        <v>26550.6</v>
      </c>
      <c r="CO75" s="94">
        <v>26340.3</v>
      </c>
      <c r="CP75" s="94">
        <v>29743.599999999999</v>
      </c>
      <c r="CQ75" s="94"/>
      <c r="CR75" s="143" t="s">
        <v>180</v>
      </c>
      <c r="CS75" s="215">
        <v>3095.9</v>
      </c>
      <c r="CT75" s="215">
        <v>4576.3</v>
      </c>
      <c r="CU75" s="61">
        <v>3302.9</v>
      </c>
      <c r="CV75" s="61">
        <v>4085.8</v>
      </c>
      <c r="CW75" s="61">
        <v>3876.1</v>
      </c>
      <c r="CX75" s="61">
        <v>4076.9</v>
      </c>
      <c r="CY75" s="61">
        <v>3722</v>
      </c>
      <c r="CZ75" s="61">
        <v>5069.8</v>
      </c>
      <c r="DA75" s="61">
        <v>6794.5</v>
      </c>
      <c r="DB75" s="61">
        <v>8106.4</v>
      </c>
      <c r="DC75" s="61">
        <v>7841</v>
      </c>
      <c r="DD75" s="61">
        <v>9418</v>
      </c>
      <c r="DE75" s="61">
        <v>8474.6</v>
      </c>
      <c r="DF75" s="61">
        <v>9095.9</v>
      </c>
      <c r="DG75" s="61">
        <v>8172.3</v>
      </c>
      <c r="DH75" s="61">
        <v>9083.2000000000007</v>
      </c>
      <c r="DI75" s="61">
        <v>8856.7999999999993</v>
      </c>
      <c r="DJ75" s="61">
        <v>11731.7</v>
      </c>
      <c r="DK75" s="61">
        <v>10361.9</v>
      </c>
      <c r="DL75" s="61">
        <v>11622.9</v>
      </c>
      <c r="DM75" s="61">
        <v>12265.4</v>
      </c>
      <c r="DN75" s="61">
        <v>16503.2</v>
      </c>
      <c r="DO75" s="61">
        <v>18997</v>
      </c>
      <c r="DP75" s="61">
        <v>41772.792999999998</v>
      </c>
      <c r="DQ75" s="61">
        <v>24717.17</v>
      </c>
      <c r="DR75" s="91">
        <v>24700.6</v>
      </c>
      <c r="DS75" s="91">
        <v>26636.49</v>
      </c>
      <c r="DT75" s="91">
        <v>29723.217000000001</v>
      </c>
      <c r="DU75" s="91">
        <v>26733.487000000001</v>
      </c>
      <c r="DV75" s="91">
        <v>25745.295999999998</v>
      </c>
      <c r="DW75" s="91">
        <v>13748.432000000001</v>
      </c>
      <c r="DY75" s="114" t="s">
        <v>3160</v>
      </c>
      <c r="DZ75" s="651">
        <v>92235.229000000007</v>
      </c>
      <c r="EA75" s="651">
        <v>100196.97100000001</v>
      </c>
      <c r="EB75" s="651">
        <v>100850.939</v>
      </c>
      <c r="EC75" s="651">
        <v>122409.012</v>
      </c>
    </row>
    <row r="76" spans="4:133" ht="22.5" x14ac:dyDescent="0.2">
      <c r="AX76" s="64"/>
      <c r="AY76" s="64"/>
      <c r="AZ76" s="64"/>
      <c r="BA76" s="64"/>
      <c r="BB76" s="64"/>
      <c r="BC76" s="64"/>
      <c r="BD76" s="64"/>
      <c r="BE76" s="64"/>
      <c r="BF76" s="64"/>
      <c r="BG76" s="64"/>
      <c r="BH76" s="64"/>
      <c r="BI76" s="64"/>
      <c r="BJ76" s="64"/>
      <c r="BK76" s="64"/>
      <c r="BL76" s="64"/>
      <c r="BM76" s="64"/>
      <c r="BN76" s="64"/>
      <c r="BO76" s="64"/>
      <c r="BP76" s="64"/>
      <c r="BQ76" s="64"/>
      <c r="BR76" s="64"/>
      <c r="BS76" s="64"/>
      <c r="BT76" s="64"/>
      <c r="BU76" s="64"/>
      <c r="BV76" s="64"/>
      <c r="BW76" s="64"/>
      <c r="BX76" s="64"/>
      <c r="BY76" s="64"/>
      <c r="BZ76" s="64"/>
      <c r="CA76" s="64"/>
      <c r="CB76" s="64"/>
      <c r="CC76" s="64"/>
      <c r="CD76" s="64"/>
      <c r="CE76" s="64"/>
      <c r="CF76" s="64"/>
      <c r="CG76" s="64"/>
      <c r="CH76" s="64"/>
      <c r="CI76" s="64"/>
      <c r="CJ76" s="64"/>
      <c r="CL76" s="213" t="s">
        <v>181</v>
      </c>
      <c r="CM76" s="94">
        <v>110361.5</v>
      </c>
      <c r="CN76" s="94">
        <v>113112.8</v>
      </c>
      <c r="CO76" s="94">
        <v>133456.79999999999</v>
      </c>
      <c r="CP76" s="94">
        <v>108336.7</v>
      </c>
      <c r="CQ76" s="94"/>
      <c r="CR76" s="143" t="s">
        <v>182</v>
      </c>
      <c r="CS76" s="215">
        <v>2.1</v>
      </c>
      <c r="CT76" s="215">
        <v>190.5</v>
      </c>
      <c r="CU76" s="61">
        <v>7.2</v>
      </c>
      <c r="CV76" s="61">
        <v>65.2</v>
      </c>
      <c r="CW76" s="61">
        <v>138.1</v>
      </c>
      <c r="CX76" s="61">
        <v>53.2</v>
      </c>
      <c r="CY76" s="61">
        <v>29</v>
      </c>
      <c r="CZ76" s="61">
        <v>107.9</v>
      </c>
      <c r="DA76" s="61">
        <v>195</v>
      </c>
      <c r="DB76" s="61">
        <v>367.3</v>
      </c>
      <c r="DC76" s="61">
        <v>481.3</v>
      </c>
      <c r="DD76" s="61">
        <v>419.8</v>
      </c>
      <c r="DE76" s="61">
        <v>446</v>
      </c>
      <c r="DF76" s="61">
        <v>729.6</v>
      </c>
      <c r="DG76" s="61">
        <v>966.3</v>
      </c>
      <c r="DH76" s="61">
        <v>1349</v>
      </c>
      <c r="DI76" s="61">
        <v>1996.4</v>
      </c>
      <c r="DJ76" s="61">
        <v>1995.5</v>
      </c>
      <c r="DK76" s="61">
        <v>1821</v>
      </c>
      <c r="DL76" s="61">
        <v>1863.3</v>
      </c>
      <c r="DM76" s="61">
        <v>1149.3</v>
      </c>
      <c r="DN76" s="61">
        <v>1174.8</v>
      </c>
      <c r="DO76" s="61">
        <v>1029.3</v>
      </c>
      <c r="DP76" s="61">
        <v>991.43100000000004</v>
      </c>
      <c r="DQ76" s="61">
        <v>1808.99</v>
      </c>
      <c r="DR76" s="91">
        <v>1278.5</v>
      </c>
      <c r="DS76" s="91">
        <v>2135.489</v>
      </c>
      <c r="DT76" s="91">
        <v>2053.7640000000001</v>
      </c>
      <c r="DU76" s="91">
        <v>2062.11</v>
      </c>
      <c r="DV76" s="91">
        <v>1028.2190000000001</v>
      </c>
      <c r="DW76" s="91">
        <v>545.15800000000002</v>
      </c>
      <c r="DY76" s="114" t="s">
        <v>3161</v>
      </c>
      <c r="DZ76" s="651">
        <v>38030.911</v>
      </c>
      <c r="EA76" s="651">
        <v>39956.648999999998</v>
      </c>
      <c r="EB76" s="651">
        <v>43416.379000000001</v>
      </c>
      <c r="EC76" s="651">
        <v>45162.921999999999</v>
      </c>
    </row>
    <row r="77" spans="4:133" x14ac:dyDescent="0.2">
      <c r="AX77" s="97"/>
      <c r="AY77" s="97"/>
      <c r="AZ77" s="97"/>
      <c r="BA77" s="97"/>
      <c r="BB77" s="97"/>
      <c r="BC77" s="97"/>
      <c r="BD77" s="97"/>
      <c r="BE77" s="97"/>
      <c r="BF77" s="97"/>
      <c r="BG77" s="97"/>
      <c r="BH77" s="97"/>
      <c r="BI77" s="97"/>
      <c r="BJ77" s="97"/>
      <c r="BK77" s="97"/>
      <c r="BL77" s="97"/>
      <c r="BM77" s="97"/>
      <c r="BN77" s="97"/>
      <c r="BO77" s="97"/>
      <c r="BP77" s="97"/>
      <c r="BQ77" s="97"/>
      <c r="BR77" s="97"/>
      <c r="BS77" s="97"/>
      <c r="BT77" s="97"/>
      <c r="BU77" s="97"/>
      <c r="BV77" s="97"/>
      <c r="BW77" s="97"/>
      <c r="BX77" s="97"/>
      <c r="BY77" s="97"/>
      <c r="BZ77" s="97"/>
      <c r="CA77" s="97"/>
      <c r="CB77" s="97"/>
      <c r="CC77" s="97"/>
      <c r="CD77" s="97"/>
      <c r="CE77" s="97"/>
      <c r="CF77" s="97"/>
      <c r="CG77" s="97"/>
      <c r="CH77" s="97"/>
      <c r="CI77" s="97"/>
      <c r="CJ77" s="97"/>
      <c r="CL77" s="229" t="s">
        <v>183</v>
      </c>
      <c r="CM77" s="94">
        <v>85678.3</v>
      </c>
      <c r="CN77" s="94">
        <v>80332</v>
      </c>
      <c r="CO77" s="94">
        <v>111227</v>
      </c>
      <c r="CP77" s="94">
        <v>82283.5</v>
      </c>
      <c r="CQ77" s="94"/>
      <c r="CR77" s="143" t="s">
        <v>184</v>
      </c>
      <c r="CS77" s="215">
        <v>9434.4</v>
      </c>
      <c r="CT77" s="215">
        <v>7897.3</v>
      </c>
      <c r="CU77" s="61">
        <v>7064.8</v>
      </c>
      <c r="CV77" s="61">
        <v>9964.7999999999993</v>
      </c>
      <c r="CW77" s="61">
        <v>7607.4</v>
      </c>
      <c r="CX77" s="61">
        <v>8163.9</v>
      </c>
      <c r="CY77" s="61">
        <v>11487.4</v>
      </c>
      <c r="CZ77" s="61">
        <v>11128.7</v>
      </c>
      <c r="DA77" s="61">
        <v>9641.6</v>
      </c>
      <c r="DB77" s="61">
        <v>5586.7</v>
      </c>
      <c r="DC77" s="61">
        <v>7476.8</v>
      </c>
      <c r="DD77" s="61">
        <v>7434.8</v>
      </c>
      <c r="DE77" s="61">
        <v>8449.5</v>
      </c>
      <c r="DF77" s="61">
        <v>6807.5</v>
      </c>
      <c r="DG77" s="61">
        <v>6881.6</v>
      </c>
      <c r="DH77" s="61">
        <v>9331.2999999999993</v>
      </c>
      <c r="DI77" s="61">
        <v>9184.5</v>
      </c>
      <c r="DJ77" s="61">
        <v>11675.5</v>
      </c>
      <c r="DK77" s="61">
        <v>10925.2</v>
      </c>
      <c r="DL77" s="61">
        <v>26019.8</v>
      </c>
      <c r="DM77" s="61">
        <v>13639.2</v>
      </c>
      <c r="DN77" s="61">
        <v>17147.5</v>
      </c>
      <c r="DO77" s="61">
        <v>14803.9</v>
      </c>
      <c r="DP77" s="61">
        <v>18926.434000000001</v>
      </c>
      <c r="DQ77" s="61">
        <v>25530.576000000001</v>
      </c>
      <c r="DR77" s="91">
        <v>23341.5</v>
      </c>
      <c r="DS77" s="91">
        <v>24490.546999999999</v>
      </c>
      <c r="DT77" s="91">
        <v>20318.524000000001</v>
      </c>
      <c r="DU77" s="91">
        <v>28350.814999999999</v>
      </c>
      <c r="DV77" s="91">
        <v>22080.437000000002</v>
      </c>
      <c r="DW77" s="91">
        <v>18789.258000000002</v>
      </c>
      <c r="DY77" s="114" t="s">
        <v>3162</v>
      </c>
      <c r="DZ77" s="651">
        <v>7679.4489999999996</v>
      </c>
      <c r="EA77" s="651">
        <v>8377.9230000000007</v>
      </c>
      <c r="EB77" s="651">
        <v>9153.1090000000004</v>
      </c>
      <c r="EC77" s="651">
        <v>13265.476000000001</v>
      </c>
    </row>
    <row r="78" spans="4:133" x14ac:dyDescent="0.2">
      <c r="AX78" s="64"/>
      <c r="AY78" s="64"/>
      <c r="AZ78" s="64"/>
      <c r="BA78" s="64"/>
      <c r="BB78" s="64"/>
      <c r="BC78" s="414"/>
      <c r="BD78" s="64"/>
      <c r="BE78" s="64"/>
      <c r="BF78" s="64"/>
      <c r="BG78" s="64"/>
      <c r="BH78" s="64"/>
      <c r="BI78" s="64"/>
      <c r="BJ78" s="64"/>
      <c r="BK78" s="64"/>
      <c r="BL78" s="64"/>
      <c r="BM78" s="64"/>
      <c r="BN78" s="64"/>
      <c r="BO78" s="64"/>
      <c r="BP78" s="414"/>
      <c r="BQ78" s="64"/>
      <c r="BR78" s="64"/>
      <c r="BS78" s="64"/>
      <c r="BT78" s="95"/>
      <c r="BU78" s="64"/>
      <c r="BV78" s="64"/>
      <c r="BW78" s="64"/>
      <c r="BX78" s="64"/>
      <c r="BY78" s="64"/>
      <c r="BZ78" s="64"/>
      <c r="CA78" s="64"/>
      <c r="CB78" s="64"/>
      <c r="CC78" s="64"/>
      <c r="CD78" s="64"/>
      <c r="CE78" s="64"/>
      <c r="CF78" s="64"/>
      <c r="CG78" s="64"/>
      <c r="CH78" s="64"/>
      <c r="CI78" s="64"/>
      <c r="CJ78" s="64"/>
      <c r="CL78" s="229" t="s">
        <v>185</v>
      </c>
      <c r="CM78" s="94">
        <v>16130.8</v>
      </c>
      <c r="CN78" s="94">
        <v>26054.7</v>
      </c>
      <c r="CO78" s="94">
        <v>12918.2</v>
      </c>
      <c r="CP78" s="94">
        <v>16112.7</v>
      </c>
      <c r="CQ78" s="94"/>
      <c r="CR78" s="143" t="s">
        <v>186</v>
      </c>
      <c r="CS78" s="215">
        <v>439.8</v>
      </c>
      <c r="CT78" s="215">
        <v>547.6</v>
      </c>
      <c r="CU78" s="61">
        <v>409.3</v>
      </c>
      <c r="CV78" s="61">
        <v>455.1</v>
      </c>
      <c r="CW78" s="61">
        <v>682.9</v>
      </c>
      <c r="CX78" s="61">
        <v>1072.5</v>
      </c>
      <c r="CY78" s="61">
        <v>1275.7</v>
      </c>
      <c r="CZ78" s="61">
        <v>1637.3</v>
      </c>
      <c r="DA78" s="61">
        <v>670.2</v>
      </c>
      <c r="DB78" s="61">
        <v>1812.7</v>
      </c>
      <c r="DC78" s="61">
        <v>2193.6999999999998</v>
      </c>
      <c r="DD78" s="61">
        <v>2412.1999999999998</v>
      </c>
      <c r="DE78" s="61">
        <v>3653</v>
      </c>
      <c r="DF78" s="61">
        <v>1479.3</v>
      </c>
      <c r="DG78" s="61">
        <v>814.7</v>
      </c>
      <c r="DH78" s="61">
        <v>1309.7</v>
      </c>
      <c r="DI78" s="61">
        <v>943.3</v>
      </c>
      <c r="DJ78" s="61">
        <v>1320.9</v>
      </c>
      <c r="DK78" s="61">
        <v>1529.8</v>
      </c>
      <c r="DL78" s="61">
        <v>1889.2</v>
      </c>
      <c r="DM78" s="61">
        <v>1724.6</v>
      </c>
      <c r="DN78" s="61">
        <v>2344.1999999999998</v>
      </c>
      <c r="DO78" s="61">
        <v>3077.7</v>
      </c>
      <c r="DP78" s="61">
        <v>6379.1559999999999</v>
      </c>
      <c r="DQ78" s="61">
        <v>4194.7380000000003</v>
      </c>
      <c r="DR78" s="91">
        <v>4023.4</v>
      </c>
      <c r="DS78" s="91">
        <v>4392.2120000000004</v>
      </c>
      <c r="DT78" s="91">
        <v>4172.8389999999999</v>
      </c>
      <c r="DU78" s="91">
        <v>4996.9949999999999</v>
      </c>
      <c r="DV78" s="91">
        <v>5145.7479999999996</v>
      </c>
      <c r="DW78" s="91">
        <v>1376.539</v>
      </c>
      <c r="DY78" s="114" t="s">
        <v>3163</v>
      </c>
      <c r="DZ78" s="651">
        <v>32076.29</v>
      </c>
      <c r="EA78" s="651">
        <v>27713.135999999999</v>
      </c>
      <c r="EB78" s="651">
        <v>33516.163999999997</v>
      </c>
      <c r="EC78" s="651">
        <v>25472.984</v>
      </c>
    </row>
    <row r="79" spans="4:133" x14ac:dyDescent="0.2">
      <c r="AX79" s="64"/>
      <c r="AY79" s="64"/>
      <c r="AZ79" s="64"/>
      <c r="BA79" s="64"/>
      <c r="BB79" s="64"/>
      <c r="BC79" s="64"/>
      <c r="BD79" s="64"/>
      <c r="BE79" s="64"/>
      <c r="BF79" s="64"/>
      <c r="BG79" s="64"/>
      <c r="BH79" s="64"/>
      <c r="BI79" s="64"/>
      <c r="BJ79" s="64"/>
      <c r="BK79" s="64"/>
      <c r="BL79" s="64"/>
      <c r="BM79" s="64"/>
      <c r="BN79" s="64"/>
      <c r="BO79" s="64"/>
      <c r="BP79" s="64"/>
      <c r="BQ79" s="64"/>
      <c r="BR79" s="64"/>
      <c r="BS79" s="64"/>
      <c r="BT79" s="64"/>
      <c r="BU79" s="64"/>
      <c r="BV79" s="64"/>
      <c r="BW79" s="64"/>
      <c r="BX79" s="64"/>
      <c r="BY79" s="64"/>
      <c r="BZ79" s="64"/>
      <c r="CA79" s="64"/>
      <c r="CB79" s="64"/>
      <c r="CC79" s="64"/>
      <c r="CD79" s="64"/>
      <c r="CE79" s="64"/>
      <c r="CF79" s="64"/>
      <c r="CG79" s="64"/>
      <c r="CH79" s="64"/>
      <c r="CI79" s="64"/>
      <c r="CJ79" s="64"/>
      <c r="CL79" s="229" t="s">
        <v>187</v>
      </c>
      <c r="CM79" s="94">
        <v>3717.2</v>
      </c>
      <c r="CN79" s="94">
        <v>2174.5</v>
      </c>
      <c r="CO79" s="94">
        <v>2748.2</v>
      </c>
      <c r="CP79" s="94">
        <v>3516.8</v>
      </c>
      <c r="CQ79" s="94"/>
      <c r="CR79" s="143" t="s">
        <v>188</v>
      </c>
      <c r="CS79" s="215">
        <v>1262.3</v>
      </c>
      <c r="CT79" s="215">
        <v>1993.1</v>
      </c>
      <c r="CU79" s="61">
        <v>1090.8</v>
      </c>
      <c r="CV79" s="61">
        <v>1279.4000000000001</v>
      </c>
      <c r="CW79" s="61">
        <v>1351.3</v>
      </c>
      <c r="CX79" s="61">
        <v>1437.2</v>
      </c>
      <c r="CY79" s="61">
        <v>2052.9</v>
      </c>
      <c r="CZ79" s="61">
        <v>1825.7</v>
      </c>
      <c r="DA79" s="61">
        <v>1874.1</v>
      </c>
      <c r="DB79" s="61">
        <v>1948.3</v>
      </c>
      <c r="DC79" s="61">
        <v>3435.2</v>
      </c>
      <c r="DD79" s="61">
        <v>5559.4</v>
      </c>
      <c r="DE79" s="61">
        <v>3544.1</v>
      </c>
      <c r="DF79" s="61">
        <v>2845.3</v>
      </c>
      <c r="DG79" s="61">
        <v>3660.4</v>
      </c>
      <c r="DH79" s="61">
        <v>4196.5</v>
      </c>
      <c r="DI79" s="61">
        <v>3866.6</v>
      </c>
      <c r="DJ79" s="61">
        <v>5466.6</v>
      </c>
      <c r="DK79" s="61">
        <v>5126.1000000000004</v>
      </c>
      <c r="DL79" s="61">
        <v>5707.4</v>
      </c>
      <c r="DM79" s="61">
        <v>7251.1</v>
      </c>
      <c r="DN79" s="61">
        <v>7029.5</v>
      </c>
      <c r="DO79" s="61">
        <v>8911</v>
      </c>
      <c r="DP79" s="61">
        <v>10183.268</v>
      </c>
      <c r="DQ79" s="61">
        <v>11692.409</v>
      </c>
      <c r="DR79" s="91">
        <v>12653.6</v>
      </c>
      <c r="DS79" s="91">
        <v>13302.258</v>
      </c>
      <c r="DT79" s="91">
        <v>12185.383</v>
      </c>
      <c r="DU79" s="91">
        <v>12611.891</v>
      </c>
      <c r="DV79" s="91">
        <v>13637.009</v>
      </c>
      <c r="DW79" s="91">
        <v>8975.6659999999993</v>
      </c>
      <c r="DY79" s="114" t="s">
        <v>3164</v>
      </c>
      <c r="DZ79" s="651">
        <v>21632.647000000001</v>
      </c>
      <c r="EA79" s="651">
        <v>23710.159</v>
      </c>
      <c r="EB79" s="651">
        <v>25460.253000000001</v>
      </c>
      <c r="EC79" s="651">
        <v>30912.438999999998</v>
      </c>
    </row>
    <row r="80" spans="4:133" ht="22.5" x14ac:dyDescent="0.2">
      <c r="AX80" s="64"/>
      <c r="AY80" s="64"/>
      <c r="AZ80" s="64"/>
      <c r="BA80" s="64"/>
      <c r="BB80" s="64"/>
      <c r="BC80" s="64"/>
      <c r="BD80" s="64"/>
      <c r="BE80" s="64"/>
      <c r="BF80" s="64"/>
      <c r="BG80" s="64"/>
      <c r="BH80" s="64"/>
      <c r="BI80" s="64"/>
      <c r="BJ80" s="64"/>
      <c r="BK80" s="64"/>
      <c r="BL80" s="64"/>
      <c r="BM80" s="64"/>
      <c r="BN80" s="64"/>
      <c r="BO80" s="64"/>
      <c r="BP80" s="64"/>
      <c r="BQ80" s="64"/>
      <c r="BR80" s="64"/>
      <c r="BS80" s="64"/>
      <c r="BT80" s="64"/>
      <c r="BU80" s="64"/>
      <c r="BV80" s="95"/>
      <c r="BW80" s="64"/>
      <c r="BX80" s="64"/>
      <c r="BY80" s="64"/>
      <c r="BZ80" s="64"/>
      <c r="CA80" s="64"/>
      <c r="CB80" s="64"/>
      <c r="CC80" s="64"/>
      <c r="CD80" s="64"/>
      <c r="CE80" s="64"/>
      <c r="CF80" s="64"/>
      <c r="CG80" s="64"/>
      <c r="CH80" s="64"/>
      <c r="CI80" s="64"/>
      <c r="CJ80" s="64"/>
      <c r="CL80" s="229" t="s">
        <v>189</v>
      </c>
      <c r="CM80" s="94">
        <v>3596.8</v>
      </c>
      <c r="CN80" s="94">
        <v>2964.4</v>
      </c>
      <c r="CO80" s="94">
        <v>3665</v>
      </c>
      <c r="CP80" s="94">
        <v>3440.7</v>
      </c>
      <c r="CQ80" s="94"/>
      <c r="CR80" s="143" t="s">
        <v>190</v>
      </c>
      <c r="CS80" s="215">
        <v>12227</v>
      </c>
      <c r="CT80" s="215">
        <v>15506.6</v>
      </c>
      <c r="CU80" s="61">
        <v>18507.8</v>
      </c>
      <c r="CV80" s="61">
        <v>15937</v>
      </c>
      <c r="CW80" s="61">
        <v>17455.2</v>
      </c>
      <c r="CX80" s="61">
        <v>21575.1</v>
      </c>
      <c r="CY80" s="61">
        <v>16453.099999999999</v>
      </c>
      <c r="CZ80" s="61">
        <v>19179.8</v>
      </c>
      <c r="DA80" s="61">
        <v>11868.9</v>
      </c>
      <c r="DB80" s="61">
        <v>16543.400000000001</v>
      </c>
      <c r="DC80" s="61">
        <v>8905.5</v>
      </c>
      <c r="DD80" s="61">
        <v>15521</v>
      </c>
      <c r="DE80" s="61">
        <v>16010.5</v>
      </c>
      <c r="DF80" s="61">
        <v>21140.9</v>
      </c>
      <c r="DG80" s="61">
        <v>11092.7</v>
      </c>
      <c r="DH80" s="61">
        <v>15124.4</v>
      </c>
      <c r="DI80" s="61">
        <v>11653.1</v>
      </c>
      <c r="DJ80" s="61">
        <v>19232.2</v>
      </c>
      <c r="DK80" s="61">
        <v>14477.4</v>
      </c>
      <c r="DL80" s="61">
        <v>17834.099999999999</v>
      </c>
      <c r="DM80" s="61">
        <v>17806</v>
      </c>
      <c r="DN80" s="61">
        <v>23617.9</v>
      </c>
      <c r="DO80" s="61">
        <v>26025</v>
      </c>
      <c r="DP80" s="61">
        <v>49017.521999999997</v>
      </c>
      <c r="DQ80" s="61">
        <v>48424.95</v>
      </c>
      <c r="DR80" s="91">
        <v>69982.8</v>
      </c>
      <c r="DS80" s="91">
        <v>65282.061000000002</v>
      </c>
      <c r="DT80" s="91">
        <v>70909.748999999996</v>
      </c>
      <c r="DU80" s="91">
        <v>72533.514999999999</v>
      </c>
      <c r="DV80" s="91">
        <v>79371.773000000001</v>
      </c>
      <c r="DW80" s="91">
        <v>55570.436000000002</v>
      </c>
      <c r="DY80" s="114" t="s">
        <v>3165</v>
      </c>
      <c r="DZ80" s="651">
        <v>4706.7340000000004</v>
      </c>
      <c r="EA80" s="651">
        <v>6181.4449999999997</v>
      </c>
      <c r="EB80" s="651">
        <v>7883.2659999999996</v>
      </c>
      <c r="EC80" s="651">
        <v>10479.174000000001</v>
      </c>
    </row>
    <row r="81" spans="49:133" ht="22.5" x14ac:dyDescent="0.2">
      <c r="AX81" s="64"/>
      <c r="AY81" s="64"/>
      <c r="AZ81" s="64"/>
      <c r="BA81" s="64"/>
      <c r="BB81" s="64"/>
      <c r="BC81" s="64"/>
      <c r="BD81" s="64"/>
      <c r="BE81" s="64"/>
      <c r="BF81" s="64"/>
      <c r="BG81" s="64"/>
      <c r="BH81" s="64"/>
      <c r="BI81" s="64"/>
      <c r="BJ81" s="64"/>
      <c r="BK81" s="64"/>
      <c r="BL81" s="64"/>
      <c r="BM81" s="64"/>
      <c r="BN81" s="64"/>
      <c r="BO81" s="64"/>
      <c r="BP81" s="64"/>
      <c r="BQ81" s="64"/>
      <c r="BR81" s="64"/>
      <c r="BS81" s="64"/>
      <c r="BT81" s="64"/>
      <c r="BU81" s="64"/>
      <c r="BV81" s="64"/>
      <c r="BW81" s="64"/>
      <c r="BX81" s="64"/>
      <c r="BY81" s="64"/>
      <c r="BZ81" s="64"/>
      <c r="CA81" s="64"/>
      <c r="CB81" s="64"/>
      <c r="CC81" s="64"/>
      <c r="CD81" s="64"/>
      <c r="CE81" s="64"/>
      <c r="CF81" s="64"/>
      <c r="CG81" s="64"/>
      <c r="CH81" s="64"/>
      <c r="CI81" s="64"/>
      <c r="CJ81" s="64"/>
      <c r="CL81" s="229" t="s">
        <v>191</v>
      </c>
      <c r="CM81" s="94">
        <v>1238.4000000000001</v>
      </c>
      <c r="CN81" s="94">
        <v>1587.5</v>
      </c>
      <c r="CO81" s="94">
        <v>2898.5</v>
      </c>
      <c r="CP81" s="94">
        <v>2983</v>
      </c>
      <c r="CQ81" s="94"/>
      <c r="CR81" s="143" t="s">
        <v>192</v>
      </c>
      <c r="CS81" s="215">
        <v>4234.3</v>
      </c>
      <c r="CT81" s="215">
        <v>4519.8</v>
      </c>
      <c r="CU81" s="61">
        <v>4281.8999999999996</v>
      </c>
      <c r="CV81" s="61">
        <v>3977</v>
      </c>
      <c r="CW81" s="61">
        <v>1966.3</v>
      </c>
      <c r="CX81" s="61">
        <v>4686.3</v>
      </c>
      <c r="CY81" s="61">
        <v>4286</v>
      </c>
      <c r="CZ81" s="61">
        <v>4517</v>
      </c>
      <c r="DA81" s="61">
        <v>3246.9</v>
      </c>
      <c r="DB81" s="61">
        <v>2423.9</v>
      </c>
      <c r="DC81" s="61">
        <v>1012.2</v>
      </c>
      <c r="DD81" s="61">
        <v>2718.7</v>
      </c>
      <c r="DE81" s="61">
        <v>2627.6</v>
      </c>
      <c r="DF81" s="61">
        <v>3213.7</v>
      </c>
      <c r="DG81" s="61">
        <v>2942</v>
      </c>
      <c r="DH81" s="61">
        <v>3809.8</v>
      </c>
      <c r="DI81" s="61">
        <v>2228.1</v>
      </c>
      <c r="DJ81" s="61">
        <v>2686.7</v>
      </c>
      <c r="DK81" s="61">
        <v>4378.1000000000004</v>
      </c>
      <c r="DL81" s="61">
        <v>4752</v>
      </c>
      <c r="DM81" s="61">
        <v>4482.2</v>
      </c>
      <c r="DN81" s="61">
        <v>3377.1</v>
      </c>
      <c r="DO81" s="61">
        <v>6242.2</v>
      </c>
      <c r="DP81" s="61">
        <v>8538.0560000000005</v>
      </c>
      <c r="DQ81" s="61">
        <v>7793.0240000000003</v>
      </c>
      <c r="DR81" s="91">
        <v>8163.5</v>
      </c>
      <c r="DS81" s="91">
        <v>10762.011</v>
      </c>
      <c r="DT81" s="91">
        <v>10329.39</v>
      </c>
      <c r="DU81" s="91">
        <v>10696.282999999999</v>
      </c>
      <c r="DV81" s="91">
        <v>10520.273999999999</v>
      </c>
      <c r="DW81" s="91">
        <v>8623.973</v>
      </c>
      <c r="DY81" s="114" t="s">
        <v>3166</v>
      </c>
      <c r="DZ81" s="651">
        <v>12077.137000000001</v>
      </c>
      <c r="EA81" s="651">
        <v>12087.66</v>
      </c>
      <c r="EB81" s="651">
        <v>14671.486999999999</v>
      </c>
      <c r="EC81" s="651">
        <v>15595.7</v>
      </c>
    </row>
    <row r="82" spans="49:133" x14ac:dyDescent="0.2">
      <c r="AW82" s="213"/>
      <c r="AX82" s="97"/>
      <c r="AY82" s="97"/>
      <c r="AZ82" s="97"/>
      <c r="BA82" s="97"/>
      <c r="BB82" s="97"/>
      <c r="BC82" s="97"/>
      <c r="BD82" s="97"/>
      <c r="BE82" s="97"/>
      <c r="BF82" s="97"/>
      <c r="BG82" s="97"/>
      <c r="BH82" s="97"/>
      <c r="BI82" s="97"/>
      <c r="BJ82" s="97"/>
      <c r="BK82" s="97"/>
      <c r="BL82" s="97"/>
      <c r="BM82" s="97"/>
      <c r="BN82" s="97"/>
      <c r="BO82" s="97"/>
      <c r="BP82" s="97"/>
      <c r="BQ82" s="97"/>
      <c r="BR82" s="97"/>
      <c r="BS82" s="97"/>
      <c r="BT82" s="97"/>
      <c r="BU82" s="97"/>
      <c r="BV82" s="97"/>
      <c r="BW82" s="97"/>
      <c r="BX82" s="97"/>
      <c r="BY82" s="97"/>
      <c r="BZ82" s="97"/>
      <c r="CA82" s="97"/>
      <c r="CB82" s="97"/>
      <c r="CC82" s="97"/>
      <c r="CD82" s="97"/>
      <c r="CE82" s="97"/>
      <c r="CF82" s="97"/>
      <c r="CG82" s="97"/>
      <c r="CH82" s="97"/>
      <c r="CI82" s="97"/>
      <c r="CJ82" s="97"/>
      <c r="CL82" s="11" t="s">
        <v>193</v>
      </c>
      <c r="CM82" s="94">
        <v>10955.6</v>
      </c>
      <c r="CN82" s="94">
        <v>11600.2</v>
      </c>
      <c r="CO82" s="94">
        <v>15330.9</v>
      </c>
      <c r="CP82" s="94">
        <v>16002.6</v>
      </c>
      <c r="CQ82" s="94"/>
      <c r="CR82" s="143" t="s">
        <v>194</v>
      </c>
      <c r="CS82" s="215">
        <v>475.4</v>
      </c>
      <c r="CT82" s="215">
        <v>469.4</v>
      </c>
      <c r="CU82" s="61">
        <v>782.5</v>
      </c>
      <c r="CV82" s="61">
        <v>886</v>
      </c>
      <c r="CW82" s="61">
        <v>890</v>
      </c>
      <c r="CX82" s="61">
        <v>1043</v>
      </c>
      <c r="CY82" s="61">
        <v>712.2</v>
      </c>
      <c r="CZ82" s="61">
        <v>1776.5</v>
      </c>
      <c r="DA82" s="61">
        <v>1157.2</v>
      </c>
      <c r="DB82" s="61">
        <v>2028.4</v>
      </c>
      <c r="DC82" s="61">
        <v>1645.4</v>
      </c>
      <c r="DD82" s="61">
        <v>2141.6</v>
      </c>
      <c r="DE82" s="61">
        <v>1599.5</v>
      </c>
      <c r="DF82" s="61">
        <v>1463.1</v>
      </c>
      <c r="DG82" s="61">
        <v>1868.6</v>
      </c>
      <c r="DH82" s="61">
        <v>1509</v>
      </c>
      <c r="DI82" s="61">
        <v>1663.4</v>
      </c>
      <c r="DJ82" s="61">
        <v>1561.9</v>
      </c>
      <c r="DK82" s="61">
        <v>1970.4</v>
      </c>
      <c r="DL82" s="61">
        <v>2482.3000000000002</v>
      </c>
      <c r="DM82" s="61">
        <v>2576.5</v>
      </c>
      <c r="DN82" s="61">
        <v>2712.9</v>
      </c>
      <c r="DO82" s="61">
        <v>2594.6</v>
      </c>
      <c r="DP82" s="61">
        <v>1703.65</v>
      </c>
      <c r="DQ82" s="61">
        <v>1635.9090000000001</v>
      </c>
      <c r="DR82" s="91">
        <v>1551.7</v>
      </c>
      <c r="DS82" s="91">
        <v>1878.076</v>
      </c>
      <c r="DT82" s="91">
        <v>2117.3690000000001</v>
      </c>
      <c r="DU82" s="91">
        <v>2660.0010000000002</v>
      </c>
      <c r="DV82" s="91">
        <v>2116.6350000000002</v>
      </c>
      <c r="DW82" s="91">
        <v>1514.12</v>
      </c>
      <c r="DY82" s="114" t="s">
        <v>3167</v>
      </c>
      <c r="DZ82" s="651">
        <v>35922.125</v>
      </c>
      <c r="EA82" s="651">
        <v>82110.429999999993</v>
      </c>
      <c r="EB82" s="651">
        <v>35573.421000000002</v>
      </c>
      <c r="EC82" s="651">
        <v>42317.987999999998</v>
      </c>
    </row>
    <row r="83" spans="49:133" x14ac:dyDescent="0.2">
      <c r="AX83" s="64"/>
      <c r="AY83" s="64"/>
      <c r="AZ83" s="64"/>
      <c r="BA83" s="64"/>
      <c r="BB83" s="64"/>
      <c r="BC83" s="64"/>
      <c r="BD83" s="64"/>
      <c r="BE83" s="64"/>
      <c r="BF83" s="64"/>
      <c r="BG83" s="64"/>
      <c r="BH83" s="64"/>
      <c r="BI83" s="64"/>
      <c r="BJ83" s="64"/>
      <c r="BK83" s="64"/>
      <c r="BL83" s="64"/>
      <c r="BM83" s="64"/>
      <c r="BN83" s="64"/>
      <c r="BO83" s="64"/>
      <c r="BP83" s="64"/>
      <c r="BQ83" s="64"/>
      <c r="BR83" s="64"/>
      <c r="BS83" s="64"/>
      <c r="BT83" s="64"/>
      <c r="BU83" s="64"/>
      <c r="BV83" s="64"/>
      <c r="BW83" s="64"/>
      <c r="BX83" s="64"/>
      <c r="BY83" s="64"/>
      <c r="BZ83" s="64"/>
      <c r="CA83" s="64"/>
      <c r="CB83" s="64"/>
      <c r="CC83" s="64"/>
      <c r="CD83" s="64"/>
      <c r="CE83" s="64"/>
      <c r="CF83" s="64"/>
      <c r="CG83" s="64"/>
      <c r="CH83" s="64"/>
      <c r="CI83" s="64"/>
      <c r="CJ83" s="64"/>
      <c r="CL83" s="213" t="s">
        <v>195</v>
      </c>
      <c r="CM83" s="94">
        <v>20339.2</v>
      </c>
      <c r="CN83" s="94">
        <v>20616.599999999999</v>
      </c>
      <c r="CO83" s="94">
        <v>23785.599999999999</v>
      </c>
      <c r="CP83" s="94">
        <v>26218.6</v>
      </c>
      <c r="CQ83" s="94"/>
      <c r="CR83" s="143" t="s">
        <v>196</v>
      </c>
      <c r="CS83" s="215">
        <v>196.6</v>
      </c>
      <c r="CT83" s="215">
        <v>191.8</v>
      </c>
      <c r="CU83" s="61">
        <v>185.8</v>
      </c>
      <c r="CV83" s="61">
        <v>338</v>
      </c>
      <c r="CW83" s="61">
        <v>587.9</v>
      </c>
      <c r="CX83" s="61">
        <v>363.6</v>
      </c>
      <c r="CY83" s="61">
        <v>364.5</v>
      </c>
      <c r="CZ83" s="61">
        <v>564.79999999999995</v>
      </c>
      <c r="DA83" s="61">
        <v>505.5</v>
      </c>
      <c r="DB83" s="61">
        <v>543.4</v>
      </c>
      <c r="DC83" s="61">
        <v>498.2</v>
      </c>
      <c r="DD83" s="61">
        <v>717</v>
      </c>
      <c r="DE83" s="61">
        <v>1230.7</v>
      </c>
      <c r="DF83" s="61">
        <v>1014.1</v>
      </c>
      <c r="DG83" s="61">
        <v>760.9</v>
      </c>
      <c r="DH83" s="61">
        <v>979.8</v>
      </c>
      <c r="DI83" s="61">
        <v>864.2</v>
      </c>
      <c r="DJ83" s="61">
        <v>1354.9</v>
      </c>
      <c r="DK83" s="61">
        <v>1470.7</v>
      </c>
      <c r="DL83" s="61">
        <v>1767.7</v>
      </c>
      <c r="DM83" s="61">
        <v>1954.6</v>
      </c>
      <c r="DN83" s="61">
        <v>2353.6</v>
      </c>
      <c r="DO83" s="61">
        <v>2727.5</v>
      </c>
      <c r="DP83" s="61">
        <v>2493.0259999999998</v>
      </c>
      <c r="DQ83" s="61">
        <v>2580.6570000000002</v>
      </c>
      <c r="DR83" s="91">
        <v>2795.2</v>
      </c>
      <c r="DS83" s="91">
        <v>2979.0680000000002</v>
      </c>
      <c r="DT83" s="91">
        <v>2471.7109999999998</v>
      </c>
      <c r="DU83" s="91">
        <v>2865.8449999999998</v>
      </c>
      <c r="DV83" s="91">
        <v>2772.319</v>
      </c>
      <c r="DW83" s="91">
        <v>1160.749</v>
      </c>
      <c r="DY83" s="114" t="s">
        <v>3168</v>
      </c>
      <c r="DZ83" s="651">
        <v>12640.65</v>
      </c>
      <c r="EA83" s="651">
        <v>14502.779</v>
      </c>
      <c r="EB83" s="651">
        <v>13373.025</v>
      </c>
      <c r="EC83" s="651">
        <v>22177.527999999998</v>
      </c>
    </row>
    <row r="84" spans="49:133" x14ac:dyDescent="0.2">
      <c r="AW84" s="213"/>
      <c r="AX84" s="97"/>
      <c r="AY84" s="97"/>
      <c r="AZ84" s="97"/>
      <c r="BA84" s="97"/>
      <c r="BB84" s="97"/>
      <c r="BC84" s="97"/>
      <c r="BD84" s="97"/>
      <c r="BE84" s="97"/>
      <c r="BF84" s="97"/>
      <c r="BG84" s="97"/>
      <c r="BH84" s="97"/>
      <c r="BI84" s="97"/>
      <c r="BJ84" s="97"/>
      <c r="BK84" s="97"/>
      <c r="BL84" s="97"/>
      <c r="BM84" s="97"/>
      <c r="BN84" s="97"/>
      <c r="BO84" s="97"/>
      <c r="BP84" s="97"/>
      <c r="BQ84" s="97"/>
      <c r="BR84" s="97"/>
      <c r="BS84" s="97"/>
      <c r="BT84" s="97"/>
      <c r="BU84" s="97"/>
      <c r="BV84" s="97"/>
      <c r="BW84" s="97"/>
      <c r="BX84" s="97"/>
      <c r="BY84" s="97"/>
      <c r="BZ84" s="97"/>
      <c r="CA84" s="97"/>
      <c r="CB84" s="97"/>
      <c r="CC84" s="97"/>
      <c r="CD84" s="97"/>
      <c r="CE84" s="411"/>
      <c r="CF84" s="97"/>
      <c r="CG84" s="97"/>
      <c r="CH84" s="97"/>
      <c r="CI84" s="97"/>
      <c r="CJ84" s="97"/>
      <c r="CL84" s="213" t="s">
        <v>197</v>
      </c>
      <c r="CM84" s="94">
        <v>208075.7</v>
      </c>
      <c r="CN84" s="94">
        <v>220354.6</v>
      </c>
      <c r="CO84" s="94">
        <v>224711.9</v>
      </c>
      <c r="CP84" s="94">
        <v>255353.5</v>
      </c>
      <c r="CQ84" s="94"/>
      <c r="CR84" s="143" t="s">
        <v>198</v>
      </c>
      <c r="CS84" s="215">
        <v>935.6</v>
      </c>
      <c r="CT84" s="215">
        <v>1088.5</v>
      </c>
      <c r="CU84" s="61">
        <v>1302.9000000000001</v>
      </c>
      <c r="CV84" s="61">
        <v>1022.2</v>
      </c>
      <c r="CW84" s="61">
        <v>787.4</v>
      </c>
      <c r="CX84" s="61">
        <v>994.1</v>
      </c>
      <c r="CY84" s="61">
        <v>789.4</v>
      </c>
      <c r="CZ84" s="61">
        <v>978.2</v>
      </c>
      <c r="DA84" s="61">
        <v>1041.9000000000001</v>
      </c>
      <c r="DB84" s="61">
        <v>938.3</v>
      </c>
      <c r="DC84" s="61">
        <v>791</v>
      </c>
      <c r="DD84" s="61">
        <v>927.5</v>
      </c>
      <c r="DE84" s="61">
        <v>1014.9</v>
      </c>
      <c r="DF84" s="61">
        <v>1967.5</v>
      </c>
      <c r="DG84" s="61">
        <v>1652.7</v>
      </c>
      <c r="DH84" s="61">
        <v>2011.3</v>
      </c>
      <c r="DI84" s="61">
        <v>2049</v>
      </c>
      <c r="DJ84" s="61">
        <v>2438.5</v>
      </c>
      <c r="DK84" s="61">
        <v>2503.1999999999998</v>
      </c>
      <c r="DL84" s="61">
        <v>2311.6999999999998</v>
      </c>
      <c r="DM84" s="61">
        <v>2406.6999999999998</v>
      </c>
      <c r="DN84" s="61">
        <v>2644.8</v>
      </c>
      <c r="DO84" s="61">
        <v>2924.2</v>
      </c>
      <c r="DP84" s="61">
        <v>3298.9369999999999</v>
      </c>
      <c r="DQ84" s="61">
        <v>3760.4360000000001</v>
      </c>
      <c r="DR84" s="91">
        <v>4215.2</v>
      </c>
      <c r="DS84" s="91">
        <v>4945.3950000000004</v>
      </c>
      <c r="DT84" s="91">
        <v>4709.3770000000004</v>
      </c>
      <c r="DU84" s="91">
        <v>5814.8050000000003</v>
      </c>
      <c r="DV84" s="91">
        <v>6391.7569999999996</v>
      </c>
      <c r="DW84" s="91">
        <v>6688.125</v>
      </c>
      <c r="DY84" s="114" t="s">
        <v>3169</v>
      </c>
      <c r="DZ84" s="651">
        <v>48353.781999999999</v>
      </c>
      <c r="EA84" s="651">
        <v>43581.921999999999</v>
      </c>
      <c r="EB84" s="651">
        <v>65862.737999999998</v>
      </c>
      <c r="EC84" s="651">
        <v>97898.205000000002</v>
      </c>
    </row>
    <row r="85" spans="49:133" x14ac:dyDescent="0.2">
      <c r="AX85" s="64"/>
      <c r="AY85" s="64"/>
      <c r="AZ85" s="64"/>
      <c r="BA85" s="64"/>
      <c r="BB85" s="64"/>
      <c r="BC85" s="64"/>
      <c r="BD85" s="64"/>
      <c r="BE85" s="64"/>
      <c r="BF85" s="64"/>
      <c r="BG85" s="64"/>
      <c r="BH85" s="64"/>
      <c r="BI85" s="64"/>
      <c r="BJ85" s="64"/>
      <c r="BK85" s="64"/>
      <c r="BL85" s="64"/>
      <c r="BM85" s="64"/>
      <c r="BN85" s="64"/>
      <c r="BO85" s="64"/>
      <c r="BP85" s="64"/>
      <c r="BQ85" s="64"/>
      <c r="BR85" s="64"/>
      <c r="BS85" s="64"/>
      <c r="BT85" s="64"/>
      <c r="BU85" s="64"/>
      <c r="BV85" s="64"/>
      <c r="BW85" s="64"/>
      <c r="BX85" s="64"/>
      <c r="BY85" s="64"/>
      <c r="BZ85" s="64"/>
      <c r="CA85" s="64"/>
      <c r="CB85" s="64"/>
      <c r="CC85" s="64"/>
      <c r="CD85" s="64"/>
      <c r="CE85" s="64"/>
      <c r="CF85" s="64"/>
      <c r="CG85" s="64"/>
      <c r="CH85" s="64"/>
      <c r="CI85" s="64"/>
      <c r="CJ85" s="64"/>
      <c r="CL85" s="213"/>
      <c r="CM85" s="94"/>
      <c r="CN85" s="94"/>
      <c r="CO85" s="94"/>
      <c r="CP85" s="94"/>
      <c r="CQ85" s="94"/>
      <c r="CR85" s="143" t="s">
        <v>199</v>
      </c>
      <c r="CS85" s="215">
        <v>183.6</v>
      </c>
      <c r="CT85" s="215">
        <v>261</v>
      </c>
      <c r="CU85" s="61">
        <v>76.099999999999994</v>
      </c>
      <c r="CV85" s="61">
        <v>127</v>
      </c>
      <c r="CW85" s="61">
        <v>223.2</v>
      </c>
      <c r="CX85" s="61">
        <v>184.4</v>
      </c>
      <c r="CY85" s="61">
        <v>123.1</v>
      </c>
      <c r="CZ85" s="61">
        <v>548.1</v>
      </c>
      <c r="DA85" s="61">
        <v>581.9</v>
      </c>
      <c r="DB85" s="61">
        <v>357.2</v>
      </c>
      <c r="DC85" s="61">
        <v>253.3</v>
      </c>
      <c r="DD85" s="61">
        <v>257.2</v>
      </c>
      <c r="DE85" s="61">
        <v>170.1</v>
      </c>
      <c r="DF85" s="61">
        <v>138.69999999999999</v>
      </c>
      <c r="DG85" s="61">
        <v>178.4</v>
      </c>
      <c r="DH85" s="61">
        <v>180.4</v>
      </c>
      <c r="DI85" s="61">
        <v>198.7</v>
      </c>
      <c r="DJ85" s="61">
        <v>160.19999999999999</v>
      </c>
      <c r="DK85" s="61">
        <v>140.19999999999999</v>
      </c>
      <c r="DL85" s="61">
        <v>125.8</v>
      </c>
      <c r="DM85" s="61">
        <v>168.5</v>
      </c>
      <c r="DN85" s="61">
        <v>113.8</v>
      </c>
      <c r="DO85" s="61">
        <v>133.9</v>
      </c>
      <c r="DP85" s="61">
        <v>169.53100000000001</v>
      </c>
      <c r="DQ85" s="61">
        <v>158.15</v>
      </c>
      <c r="DR85" s="91">
        <v>361</v>
      </c>
      <c r="DS85" s="91">
        <v>199.232</v>
      </c>
      <c r="DT85" s="91">
        <v>176.98400000000001</v>
      </c>
      <c r="DU85" s="91">
        <v>220.334</v>
      </c>
      <c r="DV85" s="91">
        <v>250.57400000000001</v>
      </c>
      <c r="DW85" s="91">
        <v>365.72</v>
      </c>
      <c r="DY85" s="114" t="s">
        <v>3170</v>
      </c>
      <c r="DZ85" s="651">
        <v>9758.3160000000007</v>
      </c>
      <c r="EA85" s="651">
        <v>14355.819</v>
      </c>
      <c r="EB85" s="651">
        <v>7368.741</v>
      </c>
      <c r="EC85" s="651">
        <v>16635.355</v>
      </c>
    </row>
    <row r="86" spans="49:133" x14ac:dyDescent="0.2">
      <c r="AW86" s="213"/>
      <c r="AX86" s="18"/>
      <c r="AY86" s="18"/>
      <c r="AZ86" s="18"/>
      <c r="BA86" s="18"/>
      <c r="BB86" s="18"/>
      <c r="BC86" s="18"/>
      <c r="BD86" s="18"/>
      <c r="BE86" s="18"/>
      <c r="BF86" s="18"/>
      <c r="BG86" s="18"/>
      <c r="BH86" s="18"/>
      <c r="BI86" s="18"/>
      <c r="BJ86" s="18"/>
      <c r="BK86" s="18"/>
      <c r="BL86" s="18"/>
      <c r="BM86" s="18"/>
      <c r="BN86" s="18"/>
      <c r="BO86" s="18"/>
      <c r="BP86" s="18"/>
      <c r="BQ86" s="18"/>
      <c r="BR86" s="18"/>
      <c r="BS86" s="18"/>
      <c r="BT86" s="18"/>
      <c r="BU86" s="18"/>
      <c r="BV86" s="18"/>
      <c r="BW86" s="18"/>
      <c r="BX86" s="18"/>
      <c r="BY86" s="18"/>
      <c r="BZ86" s="18"/>
      <c r="CA86" s="18"/>
      <c r="CB86" s="10"/>
      <c r="CC86" s="10"/>
      <c r="CD86" s="10"/>
      <c r="CE86" s="10"/>
      <c r="CF86" s="10"/>
      <c r="CG86" s="10"/>
      <c r="CH86" s="10"/>
      <c r="CI86" s="10"/>
      <c r="CJ86" s="10"/>
      <c r="CL86" s="211" t="s">
        <v>619</v>
      </c>
      <c r="CM86" s="93">
        <v>16605.2</v>
      </c>
      <c r="CN86" s="93">
        <v>28604.6</v>
      </c>
      <c r="CO86" s="93">
        <v>26834.1</v>
      </c>
      <c r="CP86" s="93">
        <v>20939.2</v>
      </c>
      <c r="CQ86" s="93"/>
      <c r="CR86" s="143" t="s">
        <v>200</v>
      </c>
      <c r="CS86" s="215">
        <v>24750.1</v>
      </c>
      <c r="CT86" s="215">
        <v>7927.1</v>
      </c>
      <c r="CU86" s="61">
        <v>5403.7</v>
      </c>
      <c r="CV86" s="61">
        <v>7028.7</v>
      </c>
      <c r="CW86" s="61">
        <v>8304.2999999999993</v>
      </c>
      <c r="CX86" s="61">
        <v>7367</v>
      </c>
      <c r="CY86" s="61">
        <v>7612.1</v>
      </c>
      <c r="CZ86" s="61">
        <v>10767.8</v>
      </c>
      <c r="DA86" s="61">
        <v>12419.6</v>
      </c>
      <c r="DB86" s="61">
        <v>8042.8</v>
      </c>
      <c r="DC86" s="61">
        <v>7703.2</v>
      </c>
      <c r="DD86" s="61">
        <v>9275</v>
      </c>
      <c r="DE86" s="61">
        <v>7339.5</v>
      </c>
      <c r="DF86" s="61">
        <v>7228.2</v>
      </c>
      <c r="DG86" s="61">
        <v>8171.8</v>
      </c>
      <c r="DH86" s="61">
        <v>7824.8</v>
      </c>
      <c r="DI86" s="61">
        <v>9115.6</v>
      </c>
      <c r="DJ86" s="61">
        <v>11900.7</v>
      </c>
      <c r="DK86" s="61">
        <v>12634.7</v>
      </c>
      <c r="DL86" s="61">
        <v>28800.7</v>
      </c>
      <c r="DM86" s="61">
        <v>16750.8</v>
      </c>
      <c r="DN86" s="61">
        <v>23971.599999999999</v>
      </c>
      <c r="DO86" s="61">
        <v>23858.9</v>
      </c>
      <c r="DP86" s="61">
        <v>24946.823</v>
      </c>
      <c r="DQ86" s="61">
        <v>27165.245999999999</v>
      </c>
      <c r="DR86" s="91">
        <v>28471.1</v>
      </c>
      <c r="DS86" s="91">
        <v>29594.544000000002</v>
      </c>
      <c r="DT86" s="91">
        <v>33633.232000000004</v>
      </c>
      <c r="DU86" s="91">
        <v>40846.894</v>
      </c>
      <c r="DV86" s="91">
        <v>39063.216</v>
      </c>
      <c r="DW86" s="91">
        <v>28375.35</v>
      </c>
      <c r="DY86" s="114" t="s">
        <v>3171</v>
      </c>
      <c r="DZ86" s="651">
        <v>1532.8030000000001</v>
      </c>
      <c r="EA86" s="651">
        <v>2013.769</v>
      </c>
      <c r="EB86" s="651">
        <v>2040.1030000000001</v>
      </c>
      <c r="EC86" s="651">
        <v>2817.8719999999998</v>
      </c>
    </row>
    <row r="87" spans="49:133" x14ac:dyDescent="0.2">
      <c r="CL87" s="228" t="s">
        <v>620</v>
      </c>
      <c r="CM87" s="93">
        <v>505509.7</v>
      </c>
      <c r="CN87" s="93">
        <v>571599.69999999995</v>
      </c>
      <c r="CO87" s="93">
        <v>579686.9</v>
      </c>
      <c r="CP87" s="93">
        <v>678139.7</v>
      </c>
      <c r="CQ87" s="93"/>
      <c r="CR87" s="400" t="s">
        <v>201</v>
      </c>
      <c r="CS87" s="215">
        <v>1004.3</v>
      </c>
      <c r="CT87" s="215">
        <v>1105.8</v>
      </c>
      <c r="CU87" s="61">
        <v>1259</v>
      </c>
      <c r="CV87" s="61">
        <v>2303.3000000000002</v>
      </c>
      <c r="CW87" s="61">
        <v>2926.4</v>
      </c>
      <c r="CX87" s="61">
        <v>1891.7</v>
      </c>
      <c r="CY87" s="61">
        <v>983.3</v>
      </c>
      <c r="CZ87" s="61">
        <v>3023.7</v>
      </c>
      <c r="DA87" s="61">
        <v>1434.8</v>
      </c>
      <c r="DB87" s="61">
        <v>1875.8</v>
      </c>
      <c r="DC87" s="61">
        <v>2155.3000000000002</v>
      </c>
      <c r="DD87" s="61">
        <v>2455.1999999999998</v>
      </c>
      <c r="DE87" s="61">
        <v>2448.6999999999998</v>
      </c>
      <c r="DF87" s="61">
        <v>2240.9</v>
      </c>
      <c r="DG87" s="61">
        <v>1556.8</v>
      </c>
      <c r="DH87" s="61">
        <v>1690.1</v>
      </c>
      <c r="DI87" s="61">
        <v>2291.1999999999998</v>
      </c>
      <c r="DJ87" s="61">
        <v>2375.1999999999998</v>
      </c>
      <c r="DK87" s="61">
        <v>1791.3</v>
      </c>
      <c r="DL87" s="61">
        <v>2446.9</v>
      </c>
      <c r="DM87" s="61">
        <v>2379.9</v>
      </c>
      <c r="DN87" s="61">
        <v>2820.5</v>
      </c>
      <c r="DO87" s="61">
        <v>3349.1</v>
      </c>
      <c r="DP87" s="61">
        <v>2787.3110000000001</v>
      </c>
      <c r="DQ87" s="61">
        <v>2802.1610000000001</v>
      </c>
      <c r="DR87" s="91">
        <v>2290.4</v>
      </c>
      <c r="DS87" s="91">
        <v>2904.4780000000001</v>
      </c>
      <c r="DT87" s="91">
        <v>3668.819</v>
      </c>
      <c r="DU87" s="91">
        <v>4920.8860000000004</v>
      </c>
      <c r="DV87" s="91">
        <v>3101.598</v>
      </c>
      <c r="DW87" s="91">
        <v>4062.77</v>
      </c>
      <c r="DY87" s="114" t="s">
        <v>3172</v>
      </c>
      <c r="DZ87" s="651">
        <v>47868.197999999997</v>
      </c>
      <c r="EA87" s="651">
        <v>51926.646000000001</v>
      </c>
      <c r="EB87" s="651">
        <v>54023.697999999997</v>
      </c>
      <c r="EC87" s="651">
        <v>64203.94</v>
      </c>
    </row>
    <row r="88" spans="49:133" x14ac:dyDescent="0.2">
      <c r="AW88" s="213"/>
      <c r="AX88" s="18"/>
      <c r="AY88" s="18"/>
      <c r="AZ88" s="18"/>
      <c r="BA88" s="18"/>
      <c r="BB88" s="18"/>
      <c r="BC88" s="18"/>
      <c r="BD88" s="18"/>
      <c r="BE88" s="18"/>
      <c r="BF88" s="18"/>
      <c r="BG88" s="18"/>
      <c r="BH88" s="18"/>
      <c r="BI88" s="18"/>
      <c r="BJ88" s="18"/>
      <c r="BK88" s="18"/>
      <c r="BL88" s="18"/>
      <c r="BM88" s="18"/>
      <c r="BN88" s="18"/>
      <c r="BO88" s="18"/>
      <c r="BP88" s="18"/>
      <c r="BQ88" s="18"/>
      <c r="BR88" s="18"/>
      <c r="BS88" s="18"/>
      <c r="BT88" s="18"/>
      <c r="BU88" s="18"/>
      <c r="BV88" s="18"/>
      <c r="BW88" s="18"/>
      <c r="BX88" s="18"/>
      <c r="BY88" s="18"/>
      <c r="BZ88" s="18"/>
      <c r="CA88" s="18"/>
      <c r="CL88" s="228" t="s">
        <v>621</v>
      </c>
      <c r="CM88" s="93">
        <v>21133.5</v>
      </c>
      <c r="CN88" s="93">
        <v>35773.300000000003</v>
      </c>
      <c r="CO88" s="93">
        <v>38796.699999999997</v>
      </c>
      <c r="CP88" s="93">
        <v>51719.3</v>
      </c>
      <c r="CQ88" s="93"/>
      <c r="CR88" s="400" t="s">
        <v>202</v>
      </c>
      <c r="CS88" s="215">
        <v>23338.7</v>
      </c>
      <c r="CT88" s="215">
        <v>31852.1</v>
      </c>
      <c r="CU88" s="61">
        <v>24558.2</v>
      </c>
      <c r="CV88" s="61">
        <v>25086.400000000001</v>
      </c>
      <c r="CW88" s="61">
        <v>16511.599999999999</v>
      </c>
      <c r="CX88" s="61">
        <v>29352.7</v>
      </c>
      <c r="CY88" s="61">
        <v>16756.599999999999</v>
      </c>
      <c r="CZ88" s="61">
        <v>25809</v>
      </c>
      <c r="DA88" s="61">
        <v>25142.799999999999</v>
      </c>
      <c r="DB88" s="61">
        <v>26483.1</v>
      </c>
      <c r="DC88" s="61">
        <v>38759.9</v>
      </c>
      <c r="DD88" s="61">
        <v>30963.7</v>
      </c>
      <c r="DE88" s="61">
        <v>41911.4</v>
      </c>
      <c r="DF88" s="61">
        <v>41780.6</v>
      </c>
      <c r="DG88" s="61">
        <v>30929.599999999999</v>
      </c>
      <c r="DH88" s="61">
        <v>29732.6</v>
      </c>
      <c r="DI88" s="61">
        <v>35052</v>
      </c>
      <c r="DJ88" s="61">
        <v>35059.4</v>
      </c>
      <c r="DK88" s="61">
        <v>43262.7</v>
      </c>
      <c r="DL88" s="61">
        <v>46830.8</v>
      </c>
      <c r="DM88" s="61">
        <v>52207</v>
      </c>
      <c r="DN88" s="61">
        <v>56440.6</v>
      </c>
      <c r="DO88" s="61">
        <v>59709.2</v>
      </c>
      <c r="DP88" s="61">
        <v>74508.505999999994</v>
      </c>
      <c r="DQ88" s="61">
        <v>77680.748999999996</v>
      </c>
      <c r="DR88" s="91">
        <v>93722.9</v>
      </c>
      <c r="DS88" s="91">
        <v>108039.732</v>
      </c>
      <c r="DT88" s="91">
        <v>134181.75700000001</v>
      </c>
      <c r="DU88" s="91">
        <v>97253.186000000002</v>
      </c>
      <c r="DV88" s="91">
        <v>98661.422999999995</v>
      </c>
      <c r="DW88" s="91">
        <v>126019.75</v>
      </c>
      <c r="DY88" s="114" t="s">
        <v>3173</v>
      </c>
      <c r="DZ88" s="651">
        <v>998.35</v>
      </c>
      <c r="EA88" s="651">
        <v>1912.123</v>
      </c>
      <c r="EB88" s="651">
        <v>2117.5070000000001</v>
      </c>
      <c r="EC88" s="651">
        <v>2205.4380000000001</v>
      </c>
    </row>
    <row r="89" spans="49:133" ht="12" thickBot="1" x14ac:dyDescent="0.25">
      <c r="CL89" s="228"/>
      <c r="CM89" s="93"/>
      <c r="CN89" s="93"/>
      <c r="CO89" s="93"/>
      <c r="CP89" s="93"/>
      <c r="CQ89" s="93"/>
      <c r="CR89" s="400" t="s">
        <v>203</v>
      </c>
      <c r="CS89" s="215">
        <v>16306.1</v>
      </c>
      <c r="CT89" s="215">
        <v>26403.5</v>
      </c>
      <c r="CU89" s="61">
        <v>30346.2</v>
      </c>
      <c r="CV89" s="61">
        <v>34646.5</v>
      </c>
      <c r="CW89" s="61">
        <v>32910.6</v>
      </c>
      <c r="CX89" s="61">
        <v>43601.4</v>
      </c>
      <c r="CY89" s="61">
        <v>42600</v>
      </c>
      <c r="CZ89" s="61">
        <v>51336.5</v>
      </c>
      <c r="DA89" s="61">
        <v>46402.9</v>
      </c>
      <c r="DB89" s="61">
        <v>50453.9</v>
      </c>
      <c r="DC89" s="61">
        <v>48637.2</v>
      </c>
      <c r="DD89" s="61">
        <v>55384</v>
      </c>
      <c r="DE89" s="61">
        <v>60884.2</v>
      </c>
      <c r="DF89" s="61">
        <v>65883.100000000006</v>
      </c>
      <c r="DG89" s="61">
        <v>64990.2</v>
      </c>
      <c r="DH89" s="61">
        <v>77808.600000000006</v>
      </c>
      <c r="DI89" s="61">
        <v>75141.7</v>
      </c>
      <c r="DJ89" s="61">
        <v>97694.2</v>
      </c>
      <c r="DK89" s="61">
        <v>94411.7</v>
      </c>
      <c r="DL89" s="61">
        <v>109482</v>
      </c>
      <c r="DM89" s="61">
        <v>117071.8</v>
      </c>
      <c r="DN89" s="61">
        <v>150960.9</v>
      </c>
      <c r="DO89" s="61">
        <v>157011.70000000001</v>
      </c>
      <c r="DP89" s="61">
        <v>164771.74400000001</v>
      </c>
      <c r="DQ89" s="61">
        <v>138492.745</v>
      </c>
      <c r="DR89" s="91">
        <v>184763.7</v>
      </c>
      <c r="DS89" s="91">
        <v>179137.00899999999</v>
      </c>
      <c r="DT89" s="91">
        <v>247219.88200000001</v>
      </c>
      <c r="DU89" s="91">
        <v>251852.44</v>
      </c>
      <c r="DV89" s="91">
        <v>281347.37699999998</v>
      </c>
      <c r="DW89" s="91">
        <v>242544.56899999999</v>
      </c>
      <c r="DY89" s="991" t="s">
        <v>3174</v>
      </c>
      <c r="DZ89" s="651">
        <v>118368.117</v>
      </c>
      <c r="EA89" s="651">
        <v>103646.033</v>
      </c>
      <c r="EB89" s="651">
        <v>155024.80100000001</v>
      </c>
      <c r="EC89" s="651">
        <v>156232.584</v>
      </c>
    </row>
    <row r="90" spans="49:133" ht="12" thickBot="1" x14ac:dyDescent="0.25">
      <c r="AW90" s="211" t="s">
        <v>204</v>
      </c>
      <c r="AX90" s="98"/>
      <c r="AY90" s="98"/>
      <c r="AZ90" s="98"/>
      <c r="BA90" s="98"/>
      <c r="BB90" s="98"/>
      <c r="BC90" s="98"/>
      <c r="BD90" s="98"/>
      <c r="BE90" s="98"/>
      <c r="BF90" s="98"/>
      <c r="BG90" s="98"/>
      <c r="BH90" s="98"/>
      <c r="BI90" s="98"/>
      <c r="BJ90" s="98"/>
      <c r="BK90" s="98"/>
      <c r="BL90" s="93"/>
      <c r="BM90" s="98"/>
      <c r="CB90" s="19"/>
      <c r="CC90" s="19"/>
      <c r="CD90" s="19"/>
      <c r="CE90" s="19"/>
      <c r="CF90" s="19"/>
      <c r="CG90" s="19"/>
      <c r="CH90" s="19"/>
      <c r="CI90" s="19"/>
      <c r="CJ90" s="19"/>
      <c r="CL90" s="363" t="s">
        <v>434</v>
      </c>
      <c r="CM90" s="364">
        <v>1309264.8</v>
      </c>
      <c r="CN90" s="364">
        <v>1421220.3</v>
      </c>
      <c r="CO90" s="364">
        <v>1500470.4</v>
      </c>
      <c r="CP90" s="364">
        <v>1681528.2</v>
      </c>
      <c r="CQ90" s="90"/>
      <c r="CR90" s="143" t="s">
        <v>205</v>
      </c>
      <c r="CS90" s="215">
        <v>12178.5</v>
      </c>
      <c r="CT90" s="215">
        <v>17820.099999999999</v>
      </c>
      <c r="CU90" s="61">
        <v>21388.9</v>
      </c>
      <c r="CV90" s="61">
        <v>24524</v>
      </c>
      <c r="CW90" s="61">
        <v>23138.7</v>
      </c>
      <c r="CX90" s="61">
        <v>30549.1</v>
      </c>
      <c r="CY90" s="61">
        <v>27700.2</v>
      </c>
      <c r="CZ90" s="61">
        <v>33612.1</v>
      </c>
      <c r="DA90" s="61">
        <v>30955.7</v>
      </c>
      <c r="DB90" s="61">
        <v>34695.1</v>
      </c>
      <c r="DC90" s="61">
        <v>33919.699999999997</v>
      </c>
      <c r="DD90" s="61">
        <v>40152.199999999997</v>
      </c>
      <c r="DE90" s="61">
        <v>41001.599999999999</v>
      </c>
      <c r="DF90" s="61">
        <v>50773.1</v>
      </c>
      <c r="DG90" s="61">
        <v>48091.1</v>
      </c>
      <c r="DH90" s="61">
        <v>56641.1</v>
      </c>
      <c r="DI90" s="61">
        <v>58668.800000000003</v>
      </c>
      <c r="DJ90" s="61">
        <v>72722.7</v>
      </c>
      <c r="DK90" s="61">
        <v>66353</v>
      </c>
      <c r="DL90" s="61">
        <v>80017.2</v>
      </c>
      <c r="DM90" s="61">
        <v>89693</v>
      </c>
      <c r="DN90" s="61">
        <v>114391.1</v>
      </c>
      <c r="DO90" s="61">
        <v>114225.3</v>
      </c>
      <c r="DP90" s="61">
        <v>119438.489</v>
      </c>
      <c r="DQ90" s="61">
        <v>100134.298</v>
      </c>
      <c r="DR90" s="91">
        <v>125032.7</v>
      </c>
      <c r="DS90" s="91">
        <v>121625.598</v>
      </c>
      <c r="DT90" s="91">
        <v>158583.72399999999</v>
      </c>
      <c r="DU90" s="91">
        <v>154251.19399999999</v>
      </c>
      <c r="DV90" s="91">
        <v>178350.42499999999</v>
      </c>
      <c r="DW90" s="91">
        <v>148829.05799999999</v>
      </c>
      <c r="DY90" s="991" t="s">
        <v>3175</v>
      </c>
      <c r="DZ90" s="651">
        <v>14623.882</v>
      </c>
      <c r="EA90" s="651">
        <v>5519.2089999999998</v>
      </c>
      <c r="EB90" s="651">
        <v>7204.7139999999999</v>
      </c>
      <c r="EC90" s="651">
        <v>7400.308</v>
      </c>
    </row>
    <row r="91" spans="49:133" x14ac:dyDescent="0.2">
      <c r="CM91" s="95"/>
      <c r="CN91" s="95"/>
      <c r="CO91" s="95"/>
      <c r="CP91" s="95"/>
      <c r="CQ91" s="95"/>
      <c r="CR91" s="143" t="s">
        <v>206</v>
      </c>
      <c r="CS91" s="215">
        <v>4127.6000000000004</v>
      </c>
      <c r="CT91" s="215">
        <v>8583.4</v>
      </c>
      <c r="CU91" s="61">
        <v>8957.2999999999993</v>
      </c>
      <c r="CV91" s="61">
        <v>10122.4</v>
      </c>
      <c r="CW91" s="61">
        <v>9771.9</v>
      </c>
      <c r="CX91" s="61">
        <v>13052.3</v>
      </c>
      <c r="CY91" s="61">
        <v>14899.8</v>
      </c>
      <c r="CZ91" s="61">
        <v>17724.3</v>
      </c>
      <c r="DA91" s="61">
        <v>15447.3</v>
      </c>
      <c r="DB91" s="61">
        <v>15758.8</v>
      </c>
      <c r="DC91" s="61">
        <v>14717.5</v>
      </c>
      <c r="DD91" s="61">
        <v>15231.8</v>
      </c>
      <c r="DE91" s="61">
        <v>19882.599999999999</v>
      </c>
      <c r="DF91" s="61">
        <v>15110</v>
      </c>
      <c r="DG91" s="61">
        <v>16899.2</v>
      </c>
      <c r="DH91" s="61">
        <v>21167.5</v>
      </c>
      <c r="DI91" s="61">
        <v>16472.900000000001</v>
      </c>
      <c r="DJ91" s="61">
        <v>24971.5</v>
      </c>
      <c r="DK91" s="61">
        <v>28058.7</v>
      </c>
      <c r="DL91" s="61">
        <v>29464.799999999999</v>
      </c>
      <c r="DM91" s="61">
        <v>27378.799999999999</v>
      </c>
      <c r="DN91" s="61">
        <v>36569.699999999997</v>
      </c>
      <c r="DO91" s="61">
        <v>42786.400000000001</v>
      </c>
      <c r="DP91" s="61">
        <v>45333.254999999997</v>
      </c>
      <c r="DQ91" s="61">
        <v>38358.447</v>
      </c>
      <c r="DR91" s="91">
        <v>59731.1</v>
      </c>
      <c r="DS91" s="91">
        <v>57511.411</v>
      </c>
      <c r="DT91" s="91">
        <v>88636.157999999996</v>
      </c>
      <c r="DU91" s="91">
        <v>97601.245999999999</v>
      </c>
      <c r="DV91" s="91">
        <v>102996.952</v>
      </c>
      <c r="DW91" s="91">
        <v>93715.510999999999</v>
      </c>
      <c r="DY91" s="991" t="s">
        <v>3176</v>
      </c>
      <c r="DZ91" s="651">
        <v>304255.815</v>
      </c>
      <c r="EA91" s="651">
        <v>254889.66399999999</v>
      </c>
      <c r="EB91" s="651">
        <v>338530.79700000002</v>
      </c>
      <c r="EC91" s="651">
        <v>325732.53700000001</v>
      </c>
    </row>
    <row r="92" spans="49:133" x14ac:dyDescent="0.2">
      <c r="AW92" s="211"/>
      <c r="AX92" s="98"/>
      <c r="AY92" s="98"/>
      <c r="AZ92" s="98"/>
      <c r="BA92" s="98"/>
      <c r="BB92" s="98"/>
      <c r="BC92" s="98"/>
      <c r="BD92" s="98"/>
      <c r="BE92" s="98"/>
      <c r="BF92" s="98"/>
      <c r="BG92" s="98"/>
      <c r="BH92" s="98"/>
      <c r="BI92" s="98"/>
      <c r="BJ92" s="98"/>
      <c r="BK92" s="98"/>
      <c r="BL92" s="98"/>
      <c r="BM92" s="98"/>
      <c r="BN92" s="98"/>
      <c r="BO92" s="98"/>
      <c r="BP92" s="98"/>
      <c r="BQ92" s="98"/>
      <c r="BR92" s="98"/>
      <c r="BS92" s="98"/>
      <c r="BT92" s="98"/>
      <c r="BU92" s="98"/>
      <c r="BV92" s="98"/>
      <c r="BW92" s="98"/>
      <c r="BX92" s="98"/>
      <c r="BY92" s="98"/>
      <c r="BZ92" s="98"/>
      <c r="CA92" s="98"/>
      <c r="CB92" s="19"/>
      <c r="CC92" s="19"/>
      <c r="CD92" s="19"/>
      <c r="CE92" s="19"/>
      <c r="CF92" s="19"/>
      <c r="CG92" s="19"/>
      <c r="CH92" s="19"/>
      <c r="CI92" s="19"/>
      <c r="CJ92" s="19"/>
      <c r="CR92" s="400" t="s">
        <v>207</v>
      </c>
      <c r="CS92" s="215">
        <v>140166.20000000001</v>
      </c>
      <c r="CT92" s="215">
        <v>136855.20000000001</v>
      </c>
      <c r="CU92" s="61">
        <v>153943.29999999999</v>
      </c>
      <c r="CV92" s="61">
        <v>152696.70000000001</v>
      </c>
      <c r="CW92" s="61">
        <v>173114.3</v>
      </c>
      <c r="CX92" s="61">
        <v>168208.9</v>
      </c>
      <c r="CY92" s="61">
        <v>175891</v>
      </c>
      <c r="CZ92" s="61">
        <v>191199.2</v>
      </c>
      <c r="DA92" s="61">
        <v>161207.9</v>
      </c>
      <c r="DB92" s="61">
        <v>173016.8</v>
      </c>
      <c r="DC92" s="61">
        <v>194620.4</v>
      </c>
      <c r="DD92" s="61">
        <v>179137.8</v>
      </c>
      <c r="DE92" s="61">
        <v>179864.2</v>
      </c>
      <c r="DF92" s="61">
        <v>198778.5</v>
      </c>
      <c r="DG92" s="61">
        <v>205808</v>
      </c>
      <c r="DH92" s="61">
        <v>221600.1</v>
      </c>
      <c r="DI92" s="61">
        <v>226686.4</v>
      </c>
      <c r="DJ92" s="61">
        <v>254628</v>
      </c>
      <c r="DK92" s="61">
        <v>259449.9</v>
      </c>
      <c r="DL92" s="61">
        <v>302111.3</v>
      </c>
      <c r="DM92" s="61">
        <v>333900.3</v>
      </c>
      <c r="DN92" s="61">
        <v>358978.9</v>
      </c>
      <c r="DO92" s="61">
        <v>360605.5</v>
      </c>
      <c r="DP92" s="61">
        <v>370860.47100000002</v>
      </c>
      <c r="DQ92" s="61">
        <v>344212.70400000003</v>
      </c>
      <c r="DR92" s="91">
        <v>352878.9</v>
      </c>
      <c r="DS92" s="91">
        <v>382537.67300000001</v>
      </c>
      <c r="DT92" s="91">
        <v>375486.90399999998</v>
      </c>
      <c r="DU92" s="91">
        <v>367987.54300000001</v>
      </c>
      <c r="DV92" s="91">
        <v>404437.04300000001</v>
      </c>
      <c r="DW92" s="91">
        <v>417725.13500000001</v>
      </c>
      <c r="DY92" s="114" t="s">
        <v>3177</v>
      </c>
      <c r="DZ92" s="651">
        <v>163836.217</v>
      </c>
      <c r="EA92" s="651">
        <v>126114.864</v>
      </c>
      <c r="EB92" s="651">
        <v>154120.141</v>
      </c>
      <c r="EC92" s="651">
        <v>169989.49900000001</v>
      </c>
    </row>
    <row r="93" spans="49:133" x14ac:dyDescent="0.2">
      <c r="CR93" s="143" t="s">
        <v>1919</v>
      </c>
      <c r="CS93" s="215">
        <v>4779.8</v>
      </c>
      <c r="CT93" s="215">
        <v>4673.8999999999996</v>
      </c>
      <c r="CU93" s="61">
        <v>3353.1</v>
      </c>
      <c r="CV93" s="61">
        <v>3852.9</v>
      </c>
      <c r="CW93" s="61">
        <v>6781.2</v>
      </c>
      <c r="CX93" s="61">
        <v>6205.1</v>
      </c>
      <c r="CY93" s="61">
        <v>4664.7</v>
      </c>
      <c r="CZ93" s="61">
        <v>6926.9</v>
      </c>
      <c r="DA93" s="61">
        <v>6449.4</v>
      </c>
      <c r="DB93" s="61">
        <v>7352.8</v>
      </c>
      <c r="DC93" s="61">
        <v>11180.8</v>
      </c>
      <c r="DD93" s="61">
        <v>10600.6</v>
      </c>
      <c r="DE93" s="61">
        <v>9955.7000000000007</v>
      </c>
      <c r="DF93" s="61">
        <v>9819.4</v>
      </c>
      <c r="DG93" s="61">
        <v>9819.4</v>
      </c>
      <c r="DH93" s="61">
        <v>9887.5</v>
      </c>
      <c r="DI93" s="61">
        <v>10338.1</v>
      </c>
      <c r="DJ93" s="61">
        <v>12202.6</v>
      </c>
      <c r="DK93" s="61">
        <v>12566.9</v>
      </c>
      <c r="DL93" s="61">
        <v>14364.2</v>
      </c>
      <c r="DM93" s="61">
        <v>14003.3</v>
      </c>
      <c r="DN93" s="61">
        <v>17611.7</v>
      </c>
      <c r="DO93" s="61">
        <v>15425.4</v>
      </c>
      <c r="DP93" s="61">
        <v>18339.736000000001</v>
      </c>
      <c r="DQ93" s="61">
        <v>16094.189</v>
      </c>
      <c r="DR93" s="91">
        <v>17989.5</v>
      </c>
      <c r="DS93" s="91">
        <v>17937.686000000002</v>
      </c>
      <c r="DT93" s="91">
        <v>18508.198</v>
      </c>
      <c r="DU93" s="91">
        <v>19111.721000000001</v>
      </c>
      <c r="DV93" s="91">
        <v>20207.937999999998</v>
      </c>
      <c r="DW93" s="91">
        <v>21543.648000000001</v>
      </c>
      <c r="DY93" s="114" t="s">
        <v>3178</v>
      </c>
      <c r="DZ93" s="651">
        <v>105678.526</v>
      </c>
      <c r="EA93" s="651">
        <v>101823.754</v>
      </c>
      <c r="EB93" s="651">
        <v>152984.272</v>
      </c>
      <c r="EC93" s="651">
        <v>126276.308</v>
      </c>
    </row>
    <row r="94" spans="49:133" x14ac:dyDescent="0.2">
      <c r="CM94" s="64"/>
      <c r="CN94" s="64"/>
      <c r="CO94" s="64"/>
      <c r="CP94" s="64"/>
      <c r="CR94" s="143" t="s">
        <v>208</v>
      </c>
      <c r="CS94" s="215">
        <v>91943.5</v>
      </c>
      <c r="CT94" s="215">
        <v>92761.3</v>
      </c>
      <c r="CU94" s="61">
        <v>104796.7</v>
      </c>
      <c r="CV94" s="61">
        <v>98963.9</v>
      </c>
      <c r="CW94" s="61">
        <v>110799.8</v>
      </c>
      <c r="CX94" s="61">
        <v>111593.60000000001</v>
      </c>
      <c r="CY94" s="61">
        <v>120431.6</v>
      </c>
      <c r="CZ94" s="61">
        <v>128216.9</v>
      </c>
      <c r="DA94" s="61">
        <v>99495.1</v>
      </c>
      <c r="DB94" s="61">
        <v>109709.5</v>
      </c>
      <c r="DC94" s="61">
        <v>117282.2</v>
      </c>
      <c r="DD94" s="61">
        <v>104410.2</v>
      </c>
      <c r="DE94" s="61">
        <v>110964.8</v>
      </c>
      <c r="DF94" s="61">
        <v>120114.1</v>
      </c>
      <c r="DG94" s="61">
        <v>122152</v>
      </c>
      <c r="DH94" s="61">
        <v>130750.2</v>
      </c>
      <c r="DI94" s="61">
        <v>130919.3</v>
      </c>
      <c r="DJ94" s="61">
        <v>137163.1</v>
      </c>
      <c r="DK94" s="61">
        <v>138696.5</v>
      </c>
      <c r="DL94" s="61">
        <v>146016.20000000001</v>
      </c>
      <c r="DM94" s="61">
        <v>152594.4</v>
      </c>
      <c r="DN94" s="61">
        <v>169028.9</v>
      </c>
      <c r="DO94" s="61">
        <v>175577.4</v>
      </c>
      <c r="DP94" s="61">
        <v>178224.31700000001</v>
      </c>
      <c r="DQ94" s="61">
        <v>164578.75599999999</v>
      </c>
      <c r="DR94" s="91">
        <v>174820.9</v>
      </c>
      <c r="DS94" s="91">
        <v>193214.628</v>
      </c>
      <c r="DT94" s="91">
        <v>187277.742</v>
      </c>
      <c r="DU94" s="91">
        <v>192318.758</v>
      </c>
      <c r="DV94" s="91">
        <v>195217.242</v>
      </c>
      <c r="DW94" s="91">
        <v>201435.49799999999</v>
      </c>
      <c r="DY94" s="114" t="s">
        <v>3179</v>
      </c>
      <c r="DZ94" s="651">
        <v>34741.072</v>
      </c>
      <c r="EA94" s="651">
        <v>26951.045999999998</v>
      </c>
      <c r="EB94" s="651">
        <v>31426.383999999998</v>
      </c>
      <c r="EC94" s="651">
        <v>29466.73</v>
      </c>
    </row>
    <row r="95" spans="49:133" x14ac:dyDescent="0.2">
      <c r="CM95" s="64"/>
      <c r="CN95" s="64"/>
      <c r="CO95" s="64"/>
      <c r="CP95" s="64"/>
      <c r="CR95" s="226" t="s">
        <v>209</v>
      </c>
      <c r="CS95" s="215">
        <v>19681.900000000001</v>
      </c>
      <c r="CT95" s="215">
        <v>13109</v>
      </c>
      <c r="CU95" s="61">
        <v>18036.900000000001</v>
      </c>
      <c r="CV95" s="61">
        <v>15029</v>
      </c>
      <c r="CW95" s="61">
        <v>16339.3</v>
      </c>
      <c r="CX95" s="61">
        <v>14660.6</v>
      </c>
      <c r="CY95" s="61">
        <v>16071.2</v>
      </c>
      <c r="CZ95" s="61">
        <v>12106.3</v>
      </c>
      <c r="DA95" s="61">
        <v>13988.2</v>
      </c>
      <c r="DB95" s="61">
        <v>13707.92</v>
      </c>
      <c r="DC95" s="61">
        <v>20307.5</v>
      </c>
      <c r="DD95" s="61">
        <v>20988.400000000001</v>
      </c>
      <c r="DE95" s="61">
        <v>19275.7</v>
      </c>
      <c r="DF95" s="61">
        <v>19401</v>
      </c>
      <c r="DG95" s="61">
        <v>19912.7</v>
      </c>
      <c r="DH95" s="61">
        <v>22149.1</v>
      </c>
      <c r="DI95" s="61">
        <v>22322.1</v>
      </c>
      <c r="DJ95" s="61">
        <v>24255</v>
      </c>
      <c r="DK95" s="61">
        <v>26335.9</v>
      </c>
      <c r="DL95" s="61">
        <v>27029.8</v>
      </c>
      <c r="DM95" s="61">
        <v>27807.3</v>
      </c>
      <c r="DN95" s="61">
        <v>53844.9</v>
      </c>
      <c r="DO95" s="61">
        <v>51409.2</v>
      </c>
      <c r="DP95" s="61">
        <v>48426.911</v>
      </c>
      <c r="DQ95" s="61">
        <v>46668.646000000001</v>
      </c>
      <c r="DR95" s="91">
        <v>47502.2</v>
      </c>
      <c r="DS95" s="91">
        <v>49448.936999999998</v>
      </c>
      <c r="DT95" s="91">
        <v>45506.309000000001</v>
      </c>
      <c r="DU95" s="91">
        <v>45930.364000000001</v>
      </c>
      <c r="DV95" s="91">
        <v>46872.197999999997</v>
      </c>
      <c r="DW95" s="91">
        <v>43547.692000000003</v>
      </c>
      <c r="DY95" s="996" t="s">
        <v>3180</v>
      </c>
      <c r="DZ95" s="651">
        <v>435580.21899999998</v>
      </c>
      <c r="EA95" s="651">
        <v>439763.576</v>
      </c>
      <c r="EB95" s="651">
        <v>518256.84100000001</v>
      </c>
      <c r="EC95" s="651">
        <v>603360.36399999994</v>
      </c>
    </row>
    <row r="96" spans="49:133" ht="14.25" customHeight="1" x14ac:dyDescent="0.2">
      <c r="CM96" s="64"/>
      <c r="CN96" s="64"/>
      <c r="CO96" s="64"/>
      <c r="CP96" s="64"/>
      <c r="CR96" s="226" t="s">
        <v>210</v>
      </c>
      <c r="CS96" s="215">
        <v>5234.3</v>
      </c>
      <c r="CT96" s="215">
        <v>8658.2000000000007</v>
      </c>
      <c r="CU96" s="61">
        <v>7922.1</v>
      </c>
      <c r="CV96" s="61">
        <v>9198.6</v>
      </c>
      <c r="CW96" s="61">
        <v>8409.2000000000007</v>
      </c>
      <c r="CX96" s="61">
        <v>10060</v>
      </c>
      <c r="CY96" s="61">
        <v>11044.8</v>
      </c>
      <c r="CZ96" s="61">
        <v>10927.7</v>
      </c>
      <c r="DA96" s="61">
        <v>10100</v>
      </c>
      <c r="DB96" s="61">
        <v>10734.73</v>
      </c>
      <c r="DC96" s="61">
        <v>15229.5</v>
      </c>
      <c r="DD96" s="61">
        <v>12338</v>
      </c>
      <c r="DE96" s="61">
        <v>12921.3</v>
      </c>
      <c r="DF96" s="61">
        <v>13153.3</v>
      </c>
      <c r="DG96" s="61">
        <v>12161.2</v>
      </c>
      <c r="DH96" s="61">
        <v>14155.2</v>
      </c>
      <c r="DI96" s="61">
        <v>13378.5</v>
      </c>
      <c r="DJ96" s="61">
        <v>15018.1</v>
      </c>
      <c r="DK96" s="61">
        <v>14668.1</v>
      </c>
      <c r="DL96" s="61">
        <v>15591.2</v>
      </c>
      <c r="DM96" s="61">
        <v>16790.3</v>
      </c>
      <c r="DN96" s="61">
        <v>19950.900000000001</v>
      </c>
      <c r="DO96" s="61">
        <v>21928.5</v>
      </c>
      <c r="DP96" s="61">
        <v>24245.050000000003</v>
      </c>
      <c r="DQ96" s="61">
        <v>25207.637999999999</v>
      </c>
      <c r="DR96" s="91">
        <v>30402.7</v>
      </c>
      <c r="DS96" s="91">
        <v>33130.978999999999</v>
      </c>
      <c r="DT96" s="91">
        <v>35603.194000000003</v>
      </c>
      <c r="DU96" s="91">
        <v>34717.209000000003</v>
      </c>
      <c r="DV96" s="91">
        <v>33196.722999999998</v>
      </c>
      <c r="DW96" s="91">
        <v>32264.87</v>
      </c>
      <c r="DY96" s="114" t="s">
        <v>3181</v>
      </c>
      <c r="DZ96" s="651">
        <v>25487.664000000001</v>
      </c>
      <c r="EA96" s="651">
        <v>30277.018</v>
      </c>
      <c r="EB96" s="651">
        <v>32888.696000000004</v>
      </c>
      <c r="EC96" s="651">
        <v>37824.74</v>
      </c>
    </row>
    <row r="97" spans="91:133" ht="22.5" x14ac:dyDescent="0.2">
      <c r="CM97" s="64"/>
      <c r="CN97" s="64"/>
      <c r="CO97" s="64"/>
      <c r="CP97" s="64"/>
      <c r="CR97" s="226" t="s">
        <v>211</v>
      </c>
      <c r="CS97" s="215">
        <v>67027.3</v>
      </c>
      <c r="CT97" s="215">
        <v>70994.100000000006</v>
      </c>
      <c r="CU97" s="61">
        <v>78837.8</v>
      </c>
      <c r="CV97" s="61">
        <v>74736.3</v>
      </c>
      <c r="CW97" s="61">
        <v>86051.3</v>
      </c>
      <c r="CX97" s="61">
        <v>86873</v>
      </c>
      <c r="CY97" s="61">
        <v>93315.6</v>
      </c>
      <c r="CZ97" s="61">
        <v>105182.9</v>
      </c>
      <c r="DA97" s="61">
        <v>75406.899999999994</v>
      </c>
      <c r="DB97" s="61">
        <v>85266.9</v>
      </c>
      <c r="DC97" s="61">
        <v>81745.2</v>
      </c>
      <c r="DD97" s="61">
        <v>71083.8</v>
      </c>
      <c r="DE97" s="61">
        <v>78767.899999999994</v>
      </c>
      <c r="DF97" s="61">
        <v>87559.8</v>
      </c>
      <c r="DG97" s="61">
        <v>90078.2</v>
      </c>
      <c r="DH97" s="61">
        <v>94445.9</v>
      </c>
      <c r="DI97" s="61">
        <v>95218.7</v>
      </c>
      <c r="DJ97" s="61">
        <v>97889.9</v>
      </c>
      <c r="DK97" s="61">
        <v>97692.6</v>
      </c>
      <c r="DL97" s="61">
        <v>103395.2</v>
      </c>
      <c r="DM97" s="61">
        <v>107996.7</v>
      </c>
      <c r="DN97" s="61">
        <v>95233</v>
      </c>
      <c r="DO97" s="61">
        <v>102239.8</v>
      </c>
      <c r="DP97" s="61">
        <v>105552.356</v>
      </c>
      <c r="DQ97" s="61">
        <v>92702.471999999994</v>
      </c>
      <c r="DR97" s="91">
        <v>96916</v>
      </c>
      <c r="DS97" s="91">
        <v>110634.712</v>
      </c>
      <c r="DT97" s="91">
        <v>106168.239</v>
      </c>
      <c r="DU97" s="91">
        <v>111671.185</v>
      </c>
      <c r="DV97" s="91">
        <v>115148.321</v>
      </c>
      <c r="DW97" s="91">
        <v>125622.936</v>
      </c>
      <c r="DY97" s="114" t="s">
        <v>3182</v>
      </c>
      <c r="DZ97" s="651">
        <v>157231.35200000001</v>
      </c>
      <c r="EA97" s="651">
        <v>170756.712</v>
      </c>
      <c r="EB97" s="651">
        <v>220059.04199999999</v>
      </c>
      <c r="EC97" s="651">
        <v>245326.883</v>
      </c>
    </row>
    <row r="98" spans="91:133" x14ac:dyDescent="0.2">
      <c r="CM98" s="64"/>
      <c r="CN98" s="64"/>
      <c r="CO98" s="64"/>
      <c r="CP98" s="64"/>
      <c r="CR98" s="143" t="s">
        <v>212</v>
      </c>
      <c r="CS98" s="215">
        <v>43442.9</v>
      </c>
      <c r="CT98" s="215">
        <v>39420.1</v>
      </c>
      <c r="CU98" s="61">
        <v>45793.5</v>
      </c>
      <c r="CV98" s="61">
        <v>49879.9</v>
      </c>
      <c r="CW98" s="61">
        <v>55533.3</v>
      </c>
      <c r="CX98" s="61">
        <v>50410.2</v>
      </c>
      <c r="CY98" s="61">
        <v>50794.7</v>
      </c>
      <c r="CZ98" s="61">
        <v>56055.5</v>
      </c>
      <c r="DA98" s="61">
        <v>55263.4</v>
      </c>
      <c r="DB98" s="61">
        <v>55954.5</v>
      </c>
      <c r="DC98" s="61">
        <v>66157.399999999994</v>
      </c>
      <c r="DD98" s="61">
        <v>64127</v>
      </c>
      <c r="DE98" s="61">
        <v>58943.7</v>
      </c>
      <c r="DF98" s="61">
        <v>68845</v>
      </c>
      <c r="DG98" s="61">
        <v>73836.600000000006</v>
      </c>
      <c r="DH98" s="61">
        <v>80962.399999999994</v>
      </c>
      <c r="DI98" s="61">
        <v>85429</v>
      </c>
      <c r="DJ98" s="61">
        <v>105262.3</v>
      </c>
      <c r="DK98" s="61">
        <v>108186.5</v>
      </c>
      <c r="DL98" s="61">
        <v>141730.9</v>
      </c>
      <c r="DM98" s="61">
        <v>167302.70000000001</v>
      </c>
      <c r="DN98" s="61">
        <v>172338.4</v>
      </c>
      <c r="DO98" s="61">
        <v>169602.7</v>
      </c>
      <c r="DP98" s="61">
        <v>174296.41800000001</v>
      </c>
      <c r="DQ98" s="61">
        <v>163539.75899999999</v>
      </c>
      <c r="DR98" s="91">
        <v>160068.4</v>
      </c>
      <c r="DS98" s="91">
        <v>171385.359</v>
      </c>
      <c r="DT98" s="91">
        <v>169700.96400000001</v>
      </c>
      <c r="DU98" s="91">
        <v>156557.06400000001</v>
      </c>
      <c r="DV98" s="91">
        <v>189011.86300000001</v>
      </c>
      <c r="DW98" s="91">
        <v>194745.989</v>
      </c>
      <c r="DY98" s="114" t="s">
        <v>3183</v>
      </c>
      <c r="DZ98" s="651">
        <v>252861.20300000001</v>
      </c>
      <c r="EA98" s="651">
        <v>238729.84599999999</v>
      </c>
      <c r="EB98" s="651">
        <v>265309.103</v>
      </c>
      <c r="EC98" s="651">
        <v>320208.74099999998</v>
      </c>
    </row>
    <row r="99" spans="91:133" x14ac:dyDescent="0.2">
      <c r="CM99" s="64"/>
      <c r="CN99" s="64"/>
      <c r="CO99" s="64"/>
      <c r="CP99" s="64"/>
      <c r="CR99" s="400" t="s">
        <v>213</v>
      </c>
      <c r="CS99" s="215">
        <v>5056.2</v>
      </c>
      <c r="CT99" s="215">
        <v>6484.8</v>
      </c>
      <c r="CU99" s="61">
        <v>5287.4</v>
      </c>
      <c r="CV99" s="61">
        <v>5167.3</v>
      </c>
      <c r="CW99" s="61">
        <v>7824.9</v>
      </c>
      <c r="CX99" s="61">
        <v>9196.2999999999993</v>
      </c>
      <c r="CY99" s="61">
        <v>6286.5</v>
      </c>
      <c r="CZ99" s="61">
        <v>9980.9</v>
      </c>
      <c r="DA99" s="61">
        <v>8413.2999999999993</v>
      </c>
      <c r="DB99" s="61">
        <v>9504.9</v>
      </c>
      <c r="DC99" s="61">
        <v>8138.9</v>
      </c>
      <c r="DD99" s="61">
        <v>8709.2999999999993</v>
      </c>
      <c r="DE99" s="61">
        <v>7882.4</v>
      </c>
      <c r="DF99" s="61">
        <v>5660.6</v>
      </c>
      <c r="DG99" s="61">
        <v>6840.7</v>
      </c>
      <c r="DH99" s="61">
        <v>8851.2999999999993</v>
      </c>
      <c r="DI99" s="61">
        <v>8744.2999999999993</v>
      </c>
      <c r="DJ99" s="61">
        <v>12103.4</v>
      </c>
      <c r="DK99" s="61">
        <v>12286.4</v>
      </c>
      <c r="DL99" s="61">
        <v>11951.4</v>
      </c>
      <c r="DM99" s="61">
        <v>12421</v>
      </c>
      <c r="DN99" s="61">
        <v>13480.2</v>
      </c>
      <c r="DO99" s="61">
        <v>13275.2</v>
      </c>
      <c r="DP99" s="61">
        <v>13129.482</v>
      </c>
      <c r="DQ99" s="61">
        <v>13341.425999999999</v>
      </c>
      <c r="DR99" s="91">
        <v>14429</v>
      </c>
      <c r="DS99" s="91">
        <v>19118.017</v>
      </c>
      <c r="DT99" s="91">
        <v>18020.998</v>
      </c>
      <c r="DU99" s="91">
        <v>16800.445</v>
      </c>
      <c r="DV99" s="91">
        <v>20956.776999999998</v>
      </c>
      <c r="DW99" s="91">
        <v>20183.252</v>
      </c>
      <c r="DY99" s="996" t="s">
        <v>3116</v>
      </c>
      <c r="DZ99" s="651">
        <v>101968.87</v>
      </c>
      <c r="EA99" s="651">
        <v>121438.308</v>
      </c>
      <c r="EB99" s="651">
        <v>119851.444</v>
      </c>
      <c r="EC99" s="651">
        <v>96805.607999999993</v>
      </c>
    </row>
    <row r="100" spans="91:133" x14ac:dyDescent="0.2">
      <c r="CM100" s="64"/>
      <c r="CN100" s="64"/>
      <c r="CO100" s="64"/>
      <c r="CP100" s="64"/>
      <c r="CR100" s="400" t="s">
        <v>214</v>
      </c>
      <c r="CS100" s="215">
        <v>17209.7</v>
      </c>
      <c r="CT100" s="215">
        <v>29836.1</v>
      </c>
      <c r="CU100" s="61">
        <v>22236.9</v>
      </c>
      <c r="CV100" s="61">
        <v>34812.800000000003</v>
      </c>
      <c r="CW100" s="61">
        <v>42549.9</v>
      </c>
      <c r="CX100" s="61">
        <v>39858.6</v>
      </c>
      <c r="CY100" s="61">
        <v>60079.7</v>
      </c>
      <c r="CZ100" s="61">
        <v>97039.1</v>
      </c>
      <c r="DA100" s="61">
        <v>82618.7</v>
      </c>
      <c r="DB100" s="61">
        <v>98597.8</v>
      </c>
      <c r="DC100" s="61">
        <v>86563.9</v>
      </c>
      <c r="DD100" s="61">
        <v>112650.7</v>
      </c>
      <c r="DE100" s="61">
        <v>118538.3</v>
      </c>
      <c r="DF100" s="61">
        <v>116513.4</v>
      </c>
      <c r="DG100" s="61">
        <v>111695.3</v>
      </c>
      <c r="DH100" s="61">
        <v>120759.6</v>
      </c>
      <c r="DI100" s="61">
        <v>108537</v>
      </c>
      <c r="DJ100" s="61">
        <v>102885.1</v>
      </c>
      <c r="DK100" s="61">
        <v>123025</v>
      </c>
      <c r="DL100" s="61">
        <v>126796.7</v>
      </c>
      <c r="DM100" s="61">
        <v>144821</v>
      </c>
      <c r="DN100" s="61">
        <v>143728.9</v>
      </c>
      <c r="DO100" s="61">
        <v>145974.70000000001</v>
      </c>
      <c r="DP100" s="61">
        <v>137610.18900000001</v>
      </c>
      <c r="DQ100" s="61">
        <v>153003.62</v>
      </c>
      <c r="DR100" s="91">
        <v>170768.1</v>
      </c>
      <c r="DS100" s="91">
        <v>186582.57800000001</v>
      </c>
      <c r="DT100" s="91">
        <v>180692.89</v>
      </c>
      <c r="DU100" s="91">
        <v>211393.65</v>
      </c>
      <c r="DV100" s="91">
        <v>203129.147</v>
      </c>
      <c r="DW100" s="91">
        <v>199042.679</v>
      </c>
      <c r="DY100" s="996" t="s">
        <v>3117</v>
      </c>
      <c r="DZ100" s="651">
        <v>15678.706</v>
      </c>
      <c r="EA100" s="651">
        <v>18845.192999999999</v>
      </c>
      <c r="EB100" s="651">
        <v>19262.945</v>
      </c>
      <c r="EC100" s="651">
        <v>17220.891</v>
      </c>
    </row>
    <row r="101" spans="91:133" x14ac:dyDescent="0.2">
      <c r="CM101" s="64"/>
      <c r="CN101" s="64"/>
      <c r="CO101" s="64"/>
      <c r="CP101" s="64"/>
      <c r="CR101" s="400" t="s">
        <v>707</v>
      </c>
      <c r="CS101" s="215">
        <v>33941</v>
      </c>
      <c r="CT101" s="215">
        <v>54700.3</v>
      </c>
      <c r="CU101" s="61">
        <v>58458.2</v>
      </c>
      <c r="CV101" s="61">
        <v>65363.9</v>
      </c>
      <c r="CW101" s="61">
        <v>71170.600000000006</v>
      </c>
      <c r="CX101" s="61">
        <v>70356.2</v>
      </c>
      <c r="CY101" s="61">
        <v>83171.7</v>
      </c>
      <c r="CZ101" s="61">
        <v>102388.7</v>
      </c>
      <c r="DA101" s="61">
        <v>97473.2</v>
      </c>
      <c r="DB101" s="61">
        <v>109937.3</v>
      </c>
      <c r="DC101" s="61">
        <v>128330.3</v>
      </c>
      <c r="DD101" s="61">
        <v>126594.5</v>
      </c>
      <c r="DE101" s="61">
        <v>130941.7</v>
      </c>
      <c r="DF101" s="61">
        <v>148654</v>
      </c>
      <c r="DG101" s="61">
        <v>155649.20000000001</v>
      </c>
      <c r="DH101" s="61">
        <v>176738.7</v>
      </c>
      <c r="DI101" s="61">
        <v>166821.1</v>
      </c>
      <c r="DJ101" s="61">
        <v>206381.1</v>
      </c>
      <c r="DK101" s="61">
        <v>237902.3</v>
      </c>
      <c r="DL101" s="61">
        <v>275621.7</v>
      </c>
      <c r="DM101" s="61">
        <v>266196.59999999998</v>
      </c>
      <c r="DN101" s="61">
        <v>263029.90000000002</v>
      </c>
      <c r="DO101" s="61">
        <v>283795.09999999998</v>
      </c>
      <c r="DP101" s="61">
        <v>299158.924</v>
      </c>
      <c r="DQ101" s="61">
        <v>290333.60399999999</v>
      </c>
      <c r="DR101" s="91">
        <v>285563.3</v>
      </c>
      <c r="DS101" s="91">
        <v>300097.96399999998</v>
      </c>
      <c r="DT101" s="91">
        <v>301132.41700000002</v>
      </c>
      <c r="DU101" s="91">
        <v>318187.48800000001</v>
      </c>
      <c r="DV101" s="91">
        <v>341518.109</v>
      </c>
      <c r="DW101" s="91">
        <v>360398.46299999999</v>
      </c>
      <c r="DY101" s="996" t="s">
        <v>3184</v>
      </c>
      <c r="DZ101" s="651">
        <v>101896.80499999999</v>
      </c>
      <c r="EA101" s="651">
        <v>94044.676999999996</v>
      </c>
      <c r="EB101" s="651">
        <v>97743.413</v>
      </c>
      <c r="EC101" s="651">
        <v>130413.87699999999</v>
      </c>
    </row>
    <row r="102" spans="91:133" x14ac:dyDescent="0.2">
      <c r="CM102" s="64"/>
      <c r="CN102" s="64"/>
      <c r="CO102" s="64"/>
      <c r="CP102" s="64"/>
      <c r="CR102" s="143" t="s">
        <v>215</v>
      </c>
      <c r="CS102" s="215">
        <v>4077.7</v>
      </c>
      <c r="CT102" s="215">
        <v>7504.4</v>
      </c>
      <c r="CU102" s="61">
        <v>9279.1</v>
      </c>
      <c r="CV102" s="61">
        <v>12442</v>
      </c>
      <c r="CW102" s="61">
        <v>10315.299999999999</v>
      </c>
      <c r="CX102" s="61">
        <v>18323.400000000001</v>
      </c>
      <c r="CY102" s="61">
        <v>12856.2</v>
      </c>
      <c r="CZ102" s="61">
        <v>17166.099999999999</v>
      </c>
      <c r="DA102" s="61">
        <v>14712.8</v>
      </c>
      <c r="DB102" s="61">
        <v>19417.900000000001</v>
      </c>
      <c r="DC102" s="61">
        <v>18747.400000000001</v>
      </c>
      <c r="DD102" s="61">
        <v>20126.8</v>
      </c>
      <c r="DE102" s="61">
        <v>23516</v>
      </c>
      <c r="DF102" s="61">
        <v>27100.400000000001</v>
      </c>
      <c r="DG102" s="61">
        <v>32971.800000000003</v>
      </c>
      <c r="DH102" s="61">
        <v>34339.300000000003</v>
      </c>
      <c r="DI102" s="61">
        <v>32084.9</v>
      </c>
      <c r="DJ102" s="61">
        <v>46399.7</v>
      </c>
      <c r="DK102" s="61">
        <v>39370.400000000001</v>
      </c>
      <c r="DL102" s="61">
        <v>39085.9</v>
      </c>
      <c r="DM102" s="61">
        <v>45015.199999999997</v>
      </c>
      <c r="DN102" s="61">
        <v>44638.3</v>
      </c>
      <c r="DO102" s="61">
        <v>44444.9</v>
      </c>
      <c r="DP102" s="61">
        <v>38179.565000000002</v>
      </c>
      <c r="DQ102" s="61">
        <v>36940.495999999999</v>
      </c>
      <c r="DR102" s="91">
        <v>48193.5</v>
      </c>
      <c r="DS102" s="91">
        <v>49505.582999999999</v>
      </c>
      <c r="DT102" s="91">
        <v>59266.822</v>
      </c>
      <c r="DU102" s="91">
        <v>84913.17</v>
      </c>
      <c r="DV102" s="91">
        <v>84259.854000000007</v>
      </c>
      <c r="DW102" s="91">
        <v>86313.72</v>
      </c>
      <c r="DY102" s="996" t="s">
        <v>3185</v>
      </c>
      <c r="DZ102" s="651">
        <v>93748.713000000003</v>
      </c>
      <c r="EA102" s="651">
        <v>92533.6</v>
      </c>
      <c r="EB102" s="651">
        <v>107770.57799999999</v>
      </c>
      <c r="EC102" s="651">
        <v>116365.27899999999</v>
      </c>
    </row>
    <row r="103" spans="91:133" x14ac:dyDescent="0.2">
      <c r="CR103" s="143" t="s">
        <v>216</v>
      </c>
      <c r="CS103" s="215">
        <v>1011.3</v>
      </c>
      <c r="CT103" s="215">
        <v>318.8</v>
      </c>
      <c r="CU103" s="61">
        <v>155.5</v>
      </c>
      <c r="CV103" s="61">
        <v>453.3</v>
      </c>
      <c r="CW103" s="61">
        <v>209.6</v>
      </c>
      <c r="CX103" s="61">
        <v>1761.5</v>
      </c>
      <c r="CY103" s="61">
        <v>2341.1999999999998</v>
      </c>
      <c r="CZ103" s="61">
        <v>611.29999999999995</v>
      </c>
      <c r="DA103" s="61">
        <v>344</v>
      </c>
      <c r="DB103" s="61">
        <v>563.20000000000005</v>
      </c>
      <c r="DC103" s="61">
        <v>2140.6</v>
      </c>
      <c r="DD103" s="61">
        <v>1508.2</v>
      </c>
      <c r="DE103" s="61">
        <v>3007.2</v>
      </c>
      <c r="DF103" s="61">
        <v>1807.7</v>
      </c>
      <c r="DG103" s="61">
        <v>1668.6</v>
      </c>
      <c r="DH103" s="61">
        <v>2284.9</v>
      </c>
      <c r="DI103" s="61">
        <v>2446.4</v>
      </c>
      <c r="DJ103" s="61">
        <v>3635.7</v>
      </c>
      <c r="DK103" s="61">
        <v>5121.3999999999996</v>
      </c>
      <c r="DL103" s="61">
        <v>5084.1000000000004</v>
      </c>
      <c r="DM103" s="61">
        <v>4636.2</v>
      </c>
      <c r="DN103" s="61">
        <v>4477</v>
      </c>
      <c r="DO103" s="61">
        <v>4994.3</v>
      </c>
      <c r="DP103" s="61">
        <v>1946.491</v>
      </c>
      <c r="DQ103" s="61">
        <v>1747.8810000000001</v>
      </c>
      <c r="DR103" s="91">
        <v>2189.6</v>
      </c>
      <c r="DS103" s="91">
        <v>2201.8719999999998</v>
      </c>
      <c r="DT103" s="91">
        <v>2350.837</v>
      </c>
      <c r="DU103" s="91">
        <v>2428.973</v>
      </c>
      <c r="DV103" s="91">
        <v>23593.072</v>
      </c>
      <c r="DW103" s="91">
        <v>10371.628000000001</v>
      </c>
      <c r="DY103" s="114" t="s">
        <v>3186</v>
      </c>
      <c r="DZ103" s="651">
        <v>15276.032999999999</v>
      </c>
      <c r="EA103" s="651">
        <v>15594.365</v>
      </c>
      <c r="EB103" s="651">
        <v>17649.185000000001</v>
      </c>
      <c r="EC103" s="651">
        <v>20991.858</v>
      </c>
    </row>
    <row r="104" spans="91:133" ht="22.5" x14ac:dyDescent="0.2">
      <c r="CR104" s="143" t="s">
        <v>217</v>
      </c>
      <c r="CS104" s="215">
        <v>1170.3</v>
      </c>
      <c r="CT104" s="215">
        <v>1968.1</v>
      </c>
      <c r="CU104" s="61">
        <v>1064.5999999999999</v>
      </c>
      <c r="CV104" s="61">
        <v>1149.3</v>
      </c>
      <c r="CW104" s="61">
        <v>1548</v>
      </c>
      <c r="CX104" s="61">
        <v>1915.7</v>
      </c>
      <c r="CY104" s="61">
        <v>2995.6</v>
      </c>
      <c r="CZ104" s="61">
        <v>4103.7</v>
      </c>
      <c r="DA104" s="61">
        <v>4042.1</v>
      </c>
      <c r="DB104" s="61">
        <v>3272</v>
      </c>
      <c r="DC104" s="61">
        <v>4967</v>
      </c>
      <c r="DD104" s="61">
        <v>5167.2</v>
      </c>
      <c r="DE104" s="61">
        <v>6805</v>
      </c>
      <c r="DF104" s="61">
        <v>6702.3</v>
      </c>
      <c r="DG104" s="61">
        <v>6898.2</v>
      </c>
      <c r="DH104" s="61">
        <v>7474.1</v>
      </c>
      <c r="DI104" s="61">
        <v>7954.7</v>
      </c>
      <c r="DJ104" s="61">
        <v>10287.799999999999</v>
      </c>
      <c r="DK104" s="61">
        <v>12570.2</v>
      </c>
      <c r="DL104" s="61">
        <v>14915.4</v>
      </c>
      <c r="DM104" s="61">
        <v>16879.400000000001</v>
      </c>
      <c r="DN104" s="61">
        <v>18488.3</v>
      </c>
      <c r="DO104" s="61">
        <v>21652.3</v>
      </c>
      <c r="DP104" s="61">
        <v>25760.371999999999</v>
      </c>
      <c r="DQ104" s="61">
        <v>26852.045999999998</v>
      </c>
      <c r="DR104" s="91">
        <v>29928.2</v>
      </c>
      <c r="DS104" s="91">
        <v>30461.905999999999</v>
      </c>
      <c r="DT104" s="91">
        <v>29785.931</v>
      </c>
      <c r="DU104" s="91">
        <v>33320.04</v>
      </c>
      <c r="DV104" s="91">
        <v>24253.223999999998</v>
      </c>
      <c r="DW104" s="91">
        <v>21891.011999999999</v>
      </c>
      <c r="DY104" s="114" t="s">
        <v>3187</v>
      </c>
      <c r="DZ104" s="651">
        <v>7529.6469999999999</v>
      </c>
      <c r="EA104" s="651">
        <v>4258.2460000000001</v>
      </c>
      <c r="EB104" s="651">
        <v>6625.4229999999998</v>
      </c>
      <c r="EC104" s="651">
        <v>5631.951</v>
      </c>
    </row>
    <row r="105" spans="91:133" ht="10.5" customHeight="1" x14ac:dyDescent="0.2">
      <c r="CN105" s="95"/>
      <c r="CR105" s="143" t="s">
        <v>218</v>
      </c>
      <c r="CS105" s="215">
        <v>799.2</v>
      </c>
      <c r="CT105" s="215">
        <v>3929.6</v>
      </c>
      <c r="CU105" s="61">
        <v>1189.8</v>
      </c>
      <c r="CV105" s="61">
        <v>1639.4</v>
      </c>
      <c r="CW105" s="61">
        <v>1324.8</v>
      </c>
      <c r="CX105" s="61">
        <v>1403.9</v>
      </c>
      <c r="CY105" s="61">
        <v>1294.4000000000001</v>
      </c>
      <c r="CZ105" s="61">
        <v>1787</v>
      </c>
      <c r="DA105" s="61">
        <v>2546.6999999999998</v>
      </c>
      <c r="DB105" s="61">
        <v>3370.8</v>
      </c>
      <c r="DC105" s="61">
        <v>3320.8</v>
      </c>
      <c r="DD105" s="61">
        <v>3138.4</v>
      </c>
      <c r="DE105" s="61">
        <v>2860.2</v>
      </c>
      <c r="DF105" s="61">
        <v>3558.3</v>
      </c>
      <c r="DG105" s="61">
        <v>2873.4</v>
      </c>
      <c r="DH105" s="61">
        <v>5211</v>
      </c>
      <c r="DI105" s="61">
        <v>4939.8999999999996</v>
      </c>
      <c r="DJ105" s="61">
        <v>6656.8</v>
      </c>
      <c r="DK105" s="61">
        <v>7377.9</v>
      </c>
      <c r="DL105" s="61">
        <v>6232.7</v>
      </c>
      <c r="DM105" s="61">
        <v>5895.1</v>
      </c>
      <c r="DN105" s="61">
        <v>5171.3999999999996</v>
      </c>
      <c r="DO105" s="61">
        <v>5597.7</v>
      </c>
      <c r="DP105" s="61">
        <v>6152.9849999999997</v>
      </c>
      <c r="DQ105" s="61">
        <v>5625.058</v>
      </c>
      <c r="DR105" s="91">
        <v>6254.8</v>
      </c>
      <c r="DS105" s="91">
        <v>7260.4170000000004</v>
      </c>
      <c r="DT105" s="91">
        <v>7696.4989999999998</v>
      </c>
      <c r="DU105" s="91">
        <v>8620.74</v>
      </c>
      <c r="DV105" s="91">
        <v>10537.688</v>
      </c>
      <c r="DW105" s="91">
        <v>8169.68</v>
      </c>
      <c r="DY105" s="114" t="s">
        <v>3188</v>
      </c>
      <c r="DZ105" s="651">
        <v>17743.121999999999</v>
      </c>
      <c r="EA105" s="651">
        <v>10973.38</v>
      </c>
      <c r="EB105" s="651">
        <v>19487.942999999999</v>
      </c>
      <c r="EC105" s="651">
        <v>23593.902999999998</v>
      </c>
    </row>
    <row r="106" spans="91:133" x14ac:dyDescent="0.2">
      <c r="CR106" s="143" t="s">
        <v>219</v>
      </c>
      <c r="CS106" s="215">
        <v>26882.6</v>
      </c>
      <c r="CT106" s="215">
        <v>40979.5</v>
      </c>
      <c r="CU106" s="61">
        <v>46769.2</v>
      </c>
      <c r="CV106" s="61">
        <v>49679.9</v>
      </c>
      <c r="CW106" s="61">
        <v>57773</v>
      </c>
      <c r="CX106" s="61">
        <v>46951.7</v>
      </c>
      <c r="CY106" s="61">
        <v>63684.3</v>
      </c>
      <c r="CZ106" s="61">
        <v>78720.600000000006</v>
      </c>
      <c r="DA106" s="61">
        <v>75827.600000000006</v>
      </c>
      <c r="DB106" s="61">
        <v>83313.399999999994</v>
      </c>
      <c r="DC106" s="61">
        <v>99154.4</v>
      </c>
      <c r="DD106" s="61">
        <v>96653.9</v>
      </c>
      <c r="DE106" s="61">
        <v>94753.3</v>
      </c>
      <c r="DF106" s="61">
        <v>109485.4</v>
      </c>
      <c r="DG106" s="61">
        <v>111237.2</v>
      </c>
      <c r="DH106" s="61">
        <v>127429.5</v>
      </c>
      <c r="DI106" s="61">
        <v>119395.2</v>
      </c>
      <c r="DJ106" s="61">
        <v>139401.20000000001</v>
      </c>
      <c r="DK106" s="61">
        <v>173462.5</v>
      </c>
      <c r="DL106" s="61">
        <v>210303.6</v>
      </c>
      <c r="DM106" s="61">
        <v>193770.7</v>
      </c>
      <c r="DN106" s="61">
        <v>190254.8</v>
      </c>
      <c r="DO106" s="61">
        <v>207105.9</v>
      </c>
      <c r="DP106" s="61">
        <v>227119.511</v>
      </c>
      <c r="DQ106" s="61">
        <v>219168.12299999999</v>
      </c>
      <c r="DR106" s="91">
        <v>198997.2</v>
      </c>
      <c r="DS106" s="91">
        <v>210668.18599999999</v>
      </c>
      <c r="DT106" s="91">
        <v>202032.32800000001</v>
      </c>
      <c r="DU106" s="91">
        <v>188904.565</v>
      </c>
      <c r="DV106" s="91">
        <v>198874.27100000001</v>
      </c>
      <c r="DW106" s="91">
        <v>233652.42300000001</v>
      </c>
      <c r="DY106" s="114" t="s">
        <v>3189</v>
      </c>
      <c r="DZ106" s="651">
        <v>5534.1279999999997</v>
      </c>
      <c r="EA106" s="651">
        <v>4610.4449999999997</v>
      </c>
      <c r="EB106" s="651">
        <v>5961.5259999999998</v>
      </c>
      <c r="EC106" s="651">
        <v>4633.826</v>
      </c>
    </row>
    <row r="107" spans="91:133" x14ac:dyDescent="0.2">
      <c r="CR107" s="400" t="s">
        <v>708</v>
      </c>
      <c r="CS107" s="215">
        <v>10664.6</v>
      </c>
      <c r="CT107" s="215">
        <v>12669</v>
      </c>
      <c r="CU107" s="61">
        <v>10541.7</v>
      </c>
      <c r="CV107" s="61">
        <v>12484.3</v>
      </c>
      <c r="CW107" s="61">
        <v>12515.2</v>
      </c>
      <c r="CX107" s="61">
        <v>16280.8</v>
      </c>
      <c r="CY107" s="61">
        <v>16206</v>
      </c>
      <c r="CZ107" s="61">
        <v>23390.2</v>
      </c>
      <c r="DA107" s="61">
        <v>23995.599999999999</v>
      </c>
      <c r="DB107" s="61">
        <v>25595.1</v>
      </c>
      <c r="DC107" s="61">
        <v>26893.3</v>
      </c>
      <c r="DD107" s="61">
        <v>26763.4</v>
      </c>
      <c r="DE107" s="61">
        <v>32361.4</v>
      </c>
      <c r="DF107" s="61">
        <v>35949</v>
      </c>
      <c r="DG107" s="61">
        <v>36235.199999999997</v>
      </c>
      <c r="DH107" s="61">
        <v>35743.599999999999</v>
      </c>
      <c r="DI107" s="61">
        <v>34390</v>
      </c>
      <c r="DJ107" s="61">
        <v>39081.4</v>
      </c>
      <c r="DK107" s="61">
        <v>47000.6</v>
      </c>
      <c r="DL107" s="61">
        <v>50890.5</v>
      </c>
      <c r="DM107" s="61">
        <v>55102.8</v>
      </c>
      <c r="DN107" s="61">
        <v>59927.7</v>
      </c>
      <c r="DO107" s="61">
        <v>56297.7</v>
      </c>
      <c r="DP107" s="61">
        <v>55926.724999999999</v>
      </c>
      <c r="DQ107" s="61">
        <v>58067.133999999998</v>
      </c>
      <c r="DR107" s="91">
        <v>59689.5</v>
      </c>
      <c r="DS107" s="91">
        <v>86467.422999999995</v>
      </c>
      <c r="DT107" s="91">
        <v>71542.959000000003</v>
      </c>
      <c r="DU107" s="91">
        <v>85274.751000000004</v>
      </c>
      <c r="DV107" s="91">
        <v>83513.767999999996</v>
      </c>
      <c r="DW107" s="91">
        <v>76794.713000000003</v>
      </c>
      <c r="DY107" s="114" t="s">
        <v>3190</v>
      </c>
      <c r="DZ107" s="651">
        <v>5594.4229999999998</v>
      </c>
      <c r="EA107" s="651">
        <v>6479.1769999999997</v>
      </c>
      <c r="EB107" s="651">
        <v>6939.634</v>
      </c>
      <c r="EC107" s="651">
        <v>7232.7820000000002</v>
      </c>
    </row>
    <row r="108" spans="91:133" x14ac:dyDescent="0.2">
      <c r="CR108" s="400" t="s">
        <v>709</v>
      </c>
      <c r="CS108" s="215">
        <v>3865.5</v>
      </c>
      <c r="CT108" s="215">
        <v>6665</v>
      </c>
      <c r="CU108" s="61">
        <v>7418.8</v>
      </c>
      <c r="CV108" s="61">
        <v>9739.7999999999993</v>
      </c>
      <c r="CW108" s="61">
        <v>7356.2</v>
      </c>
      <c r="CX108" s="61">
        <v>9294.7999999999993</v>
      </c>
      <c r="CY108" s="61">
        <v>8825.5</v>
      </c>
      <c r="CZ108" s="61">
        <v>11040.6</v>
      </c>
      <c r="DA108" s="61">
        <v>10243.700000000001</v>
      </c>
      <c r="DB108" s="61">
        <v>11771.9</v>
      </c>
      <c r="DC108" s="61">
        <v>14519.1</v>
      </c>
      <c r="DD108" s="61">
        <v>12698.6</v>
      </c>
      <c r="DE108" s="61">
        <v>14451.7</v>
      </c>
      <c r="DF108" s="61">
        <v>15604.3</v>
      </c>
      <c r="DG108" s="61">
        <v>16611.099999999999</v>
      </c>
      <c r="DH108" s="61">
        <v>19044.7</v>
      </c>
      <c r="DI108" s="61">
        <v>20288.2</v>
      </c>
      <c r="DJ108" s="61">
        <v>22537.4</v>
      </c>
      <c r="DK108" s="61">
        <v>22958.7</v>
      </c>
      <c r="DL108" s="61">
        <v>24076.799999999999</v>
      </c>
      <c r="DM108" s="61">
        <v>27221.1</v>
      </c>
      <c r="DN108" s="61">
        <v>30027.7</v>
      </c>
      <c r="DO108" s="61">
        <v>28622.400000000001</v>
      </c>
      <c r="DP108" s="61">
        <v>41024.411999999997</v>
      </c>
      <c r="DQ108" s="61">
        <v>39395.483999999997</v>
      </c>
      <c r="DR108" s="91">
        <v>37405.5</v>
      </c>
      <c r="DS108" s="91">
        <v>45195.722000000002</v>
      </c>
      <c r="DT108" s="91">
        <v>47636.4</v>
      </c>
      <c r="DU108" s="91">
        <v>50051.446000000004</v>
      </c>
      <c r="DV108" s="91">
        <v>47421.08</v>
      </c>
      <c r="DW108" s="91">
        <v>43554.07</v>
      </c>
      <c r="DY108" s="114" t="s">
        <v>3191</v>
      </c>
      <c r="DZ108" s="651">
        <v>41645.843999999997</v>
      </c>
      <c r="EA108" s="651">
        <v>49990.775999999998</v>
      </c>
      <c r="EB108" s="651">
        <v>50155.832000000002</v>
      </c>
      <c r="EC108" s="651">
        <v>53339.777000000002</v>
      </c>
    </row>
    <row r="109" spans="91:133" x14ac:dyDescent="0.2">
      <c r="CR109" s="400" t="s">
        <v>710</v>
      </c>
      <c r="CS109" s="215">
        <v>11213.3</v>
      </c>
      <c r="CT109" s="215">
        <v>19653.8</v>
      </c>
      <c r="CU109" s="61">
        <v>27163.599999999999</v>
      </c>
      <c r="CV109" s="61">
        <v>28409</v>
      </c>
      <c r="CW109" s="61">
        <v>26153.9</v>
      </c>
      <c r="CX109" s="61">
        <v>24682.9</v>
      </c>
      <c r="CY109" s="61">
        <v>24604.400000000001</v>
      </c>
      <c r="CZ109" s="61">
        <v>31111.9</v>
      </c>
      <c r="DA109" s="61">
        <v>28693.9</v>
      </c>
      <c r="DB109" s="61">
        <v>38820.199999999997</v>
      </c>
      <c r="DC109" s="61">
        <v>43053.3</v>
      </c>
      <c r="DD109" s="61">
        <v>45283.199999999997</v>
      </c>
      <c r="DE109" s="61">
        <v>41617.300000000003</v>
      </c>
      <c r="DF109" s="61">
        <v>46175.1</v>
      </c>
      <c r="DG109" s="61">
        <v>52683</v>
      </c>
      <c r="DH109" s="61">
        <v>57329</v>
      </c>
      <c r="DI109" s="61">
        <v>57762.3</v>
      </c>
      <c r="DJ109" s="61">
        <v>62180.4</v>
      </c>
      <c r="DK109" s="61">
        <v>70438.3</v>
      </c>
      <c r="DL109" s="61">
        <v>75372.899999999994</v>
      </c>
      <c r="DM109" s="61">
        <v>81703.899999999994</v>
      </c>
      <c r="DN109" s="61">
        <v>83497.2</v>
      </c>
      <c r="DO109" s="61">
        <v>78450.399999999994</v>
      </c>
      <c r="DP109" s="61">
        <v>82055.854000000007</v>
      </c>
      <c r="DQ109" s="61">
        <v>73437.111999999994</v>
      </c>
      <c r="DR109" s="91">
        <v>98330.2</v>
      </c>
      <c r="DS109" s="91">
        <v>108334.859</v>
      </c>
      <c r="DT109" s="91">
        <v>105014.946</v>
      </c>
      <c r="DU109" s="91">
        <v>132458.08300000001</v>
      </c>
      <c r="DV109" s="91">
        <v>126868.04399999999</v>
      </c>
      <c r="DW109" s="91">
        <v>125668.803</v>
      </c>
      <c r="DY109" s="114" t="s">
        <v>3192</v>
      </c>
      <c r="DZ109" s="651">
        <v>425.51600000000002</v>
      </c>
      <c r="EA109" s="651">
        <v>627.21100000000001</v>
      </c>
      <c r="EB109" s="651">
        <v>951.03499999999997</v>
      </c>
      <c r="EC109" s="651">
        <v>941.18200000000002</v>
      </c>
    </row>
    <row r="110" spans="91:133" x14ac:dyDescent="0.2">
      <c r="CR110" s="400" t="s">
        <v>220</v>
      </c>
      <c r="CS110" s="215">
        <v>100354.4</v>
      </c>
      <c r="CT110" s="215">
        <v>86298.6</v>
      </c>
      <c r="CU110" s="61">
        <v>90656.9</v>
      </c>
      <c r="CV110" s="61">
        <v>106863</v>
      </c>
      <c r="CW110" s="61">
        <v>124394</v>
      </c>
      <c r="CX110" s="61">
        <v>114422.7</v>
      </c>
      <c r="CY110" s="61">
        <v>125911.7</v>
      </c>
      <c r="CZ110" s="61">
        <v>127911.8</v>
      </c>
      <c r="DA110" s="61">
        <v>119719.9</v>
      </c>
      <c r="DB110" s="61">
        <v>131787.79999999999</v>
      </c>
      <c r="DC110" s="61">
        <v>140408.6</v>
      </c>
      <c r="DD110" s="61">
        <v>153891.20000000001</v>
      </c>
      <c r="DE110" s="61">
        <v>169277.2</v>
      </c>
      <c r="DF110" s="61">
        <v>213724.1</v>
      </c>
      <c r="DG110" s="61">
        <v>214330.6</v>
      </c>
      <c r="DH110" s="61">
        <v>235995.6</v>
      </c>
      <c r="DI110" s="61">
        <v>220127</v>
      </c>
      <c r="DJ110" s="61">
        <v>244563.1</v>
      </c>
      <c r="DK110" s="61">
        <v>258679.6</v>
      </c>
      <c r="DL110" s="61">
        <v>279029.7</v>
      </c>
      <c r="DM110" s="61">
        <v>305502.2</v>
      </c>
      <c r="DN110" s="61">
        <v>371321.8</v>
      </c>
      <c r="DO110" s="61">
        <v>264802.2</v>
      </c>
      <c r="DP110" s="61">
        <v>274125.42200000002</v>
      </c>
      <c r="DQ110" s="61">
        <v>237321.541</v>
      </c>
      <c r="DR110" s="91">
        <v>237216.8</v>
      </c>
      <c r="DS110" s="91">
        <v>237867.55600000001</v>
      </c>
      <c r="DT110" s="91">
        <v>300151.72600000002</v>
      </c>
      <c r="DU110" s="91">
        <v>187340.277</v>
      </c>
      <c r="DV110" s="91">
        <v>199067.67199999999</v>
      </c>
      <c r="DW110" s="91">
        <v>245980.663</v>
      </c>
      <c r="DY110" s="996" t="s">
        <v>3193</v>
      </c>
      <c r="DZ110" s="651">
        <v>136393.29999999999</v>
      </c>
      <c r="EA110" s="651">
        <v>106279.943</v>
      </c>
      <c r="EB110" s="651">
        <v>91246.812000000005</v>
      </c>
      <c r="EC110" s="651">
        <v>90174.982999999993</v>
      </c>
    </row>
    <row r="111" spans="91:133" x14ac:dyDescent="0.2">
      <c r="CR111" s="125" t="s">
        <v>221</v>
      </c>
      <c r="CS111" s="224">
        <v>35371.699999999997</v>
      </c>
      <c r="CT111" s="224">
        <v>46799.9</v>
      </c>
      <c r="CU111" s="63">
        <v>54003.4</v>
      </c>
      <c r="CV111" s="63">
        <v>60482.3</v>
      </c>
      <c r="CW111" s="63">
        <v>63924.2</v>
      </c>
      <c r="CX111" s="63">
        <v>64071</v>
      </c>
      <c r="CY111" s="63">
        <v>68822.3</v>
      </c>
      <c r="CZ111" s="63">
        <v>74756.600000000006</v>
      </c>
      <c r="DA111" s="63">
        <v>81891.199999999997</v>
      </c>
      <c r="DB111" s="63">
        <v>88704.5</v>
      </c>
      <c r="DC111" s="63">
        <v>103335.2</v>
      </c>
      <c r="DD111" s="63">
        <v>123415.6</v>
      </c>
      <c r="DE111" s="63">
        <v>118234</v>
      </c>
      <c r="DF111" s="63">
        <v>115731.4</v>
      </c>
      <c r="DG111" s="63">
        <v>144640.70000000001</v>
      </c>
      <c r="DH111" s="63">
        <v>145118.39999999999</v>
      </c>
      <c r="DI111" s="63">
        <v>152792.79999999999</v>
      </c>
      <c r="DJ111" s="63">
        <v>171200.7</v>
      </c>
      <c r="DK111" s="63">
        <v>193681.2</v>
      </c>
      <c r="DL111" s="63">
        <v>193310.6</v>
      </c>
      <c r="DM111" s="63">
        <v>203272.7</v>
      </c>
      <c r="DN111" s="63">
        <v>183929.5</v>
      </c>
      <c r="DO111" s="63">
        <v>200413.5</v>
      </c>
      <c r="DP111" s="63">
        <v>190314.022</v>
      </c>
      <c r="DQ111" s="63">
        <v>205780.19500000001</v>
      </c>
      <c r="DR111" s="92">
        <v>237140.9</v>
      </c>
      <c r="DS111" s="92">
        <v>267292.5</v>
      </c>
      <c r="DT111" s="92">
        <v>284071.63799999998</v>
      </c>
      <c r="DU111" s="92">
        <v>317764.39299999998</v>
      </c>
      <c r="DV111" s="92">
        <v>380916.26400000002</v>
      </c>
      <c r="DW111" s="92">
        <v>376626.62699999998</v>
      </c>
      <c r="DY111" s="114" t="s">
        <v>3194</v>
      </c>
      <c r="DZ111" s="651">
        <v>1396.7429999999999</v>
      </c>
      <c r="EA111" s="651">
        <v>1786.5360000000001</v>
      </c>
      <c r="EB111" s="651">
        <v>1789.6669999999999</v>
      </c>
      <c r="EC111" s="651">
        <v>2319.2449999999999</v>
      </c>
    </row>
    <row r="112" spans="91:133" x14ac:dyDescent="0.2">
      <c r="CR112" s="125" t="s">
        <v>222</v>
      </c>
      <c r="CS112" s="224">
        <v>768781.5</v>
      </c>
      <c r="CT112" s="224">
        <v>778905.3</v>
      </c>
      <c r="CU112" s="63">
        <v>928075.3</v>
      </c>
      <c r="CV112" s="63">
        <v>1066813.8</v>
      </c>
      <c r="CW112" s="63">
        <v>1106858.5</v>
      </c>
      <c r="CX112" s="63">
        <v>1196144.2</v>
      </c>
      <c r="CY112" s="63">
        <v>1299508.3</v>
      </c>
      <c r="CZ112" s="63">
        <v>1426998</v>
      </c>
      <c r="DA112" s="63">
        <v>1567054.8</v>
      </c>
      <c r="DB112" s="63">
        <v>1713676.5</v>
      </c>
      <c r="DC112" s="63">
        <v>1729118.2</v>
      </c>
      <c r="DD112" s="63">
        <v>1907566</v>
      </c>
      <c r="DE112" s="63">
        <v>2010811.8</v>
      </c>
      <c r="DF112" s="63">
        <v>2189300.9</v>
      </c>
      <c r="DG112" s="63">
        <v>2357475.2000000002</v>
      </c>
      <c r="DH112" s="63">
        <v>2604422.6</v>
      </c>
      <c r="DI112" s="63">
        <v>2759765.1</v>
      </c>
      <c r="DJ112" s="63">
        <v>3030641.2</v>
      </c>
      <c r="DK112" s="63">
        <v>3247694.6</v>
      </c>
      <c r="DL112" s="63">
        <v>3516099.8</v>
      </c>
      <c r="DM112" s="63">
        <v>3693162.6</v>
      </c>
      <c r="DN112" s="63">
        <v>3948707</v>
      </c>
      <c r="DO112" s="63">
        <v>4176832.2</v>
      </c>
      <c r="DP112" s="63">
        <v>4628148.1720000003</v>
      </c>
      <c r="DQ112" s="63">
        <v>4749553.4019999998</v>
      </c>
      <c r="DR112" s="92">
        <v>5099019.7</v>
      </c>
      <c r="DS112" s="92">
        <v>5282286.5999999996</v>
      </c>
      <c r="DT112" s="92">
        <v>5538367.801</v>
      </c>
      <c r="DU112" s="92">
        <v>5726255.1320000002</v>
      </c>
      <c r="DV112" s="92">
        <v>6047649.1780000003</v>
      </c>
      <c r="DW112" s="92">
        <v>6500027.1299999999</v>
      </c>
      <c r="DY112" s="114" t="s">
        <v>3195</v>
      </c>
      <c r="DZ112" s="651">
        <v>249.58799999999999</v>
      </c>
      <c r="EA112" s="651">
        <v>388.26100000000002</v>
      </c>
      <c r="EB112" s="651">
        <v>387.18299999999999</v>
      </c>
      <c r="EC112" s="651">
        <v>1180.4670000000001</v>
      </c>
    </row>
    <row r="113" spans="96:133" ht="11.25" customHeight="1" x14ac:dyDescent="0.2">
      <c r="CR113" s="174" t="s">
        <v>223</v>
      </c>
      <c r="CS113" s="212">
        <v>54321.5</v>
      </c>
      <c r="CT113" s="212">
        <v>37846.400000000001</v>
      </c>
      <c r="CU113" s="60">
        <v>24605.9</v>
      </c>
      <c r="CV113" s="60">
        <v>40175.5</v>
      </c>
      <c r="CW113" s="63">
        <v>37439.9</v>
      </c>
      <c r="CX113" s="63">
        <v>60828.9</v>
      </c>
      <c r="CY113" s="63">
        <v>61416.5</v>
      </c>
      <c r="CZ113" s="63">
        <v>92637.4</v>
      </c>
      <c r="DA113" s="63">
        <v>87900.5</v>
      </c>
      <c r="DB113" s="63">
        <v>63574.6</v>
      </c>
      <c r="DC113" s="63">
        <v>65026.7</v>
      </c>
      <c r="DD113" s="63">
        <v>69414.2</v>
      </c>
      <c r="DE113" s="63">
        <v>43575.4</v>
      </c>
      <c r="DF113" s="63">
        <v>48069.2</v>
      </c>
      <c r="DG113" s="63">
        <v>44670.8</v>
      </c>
      <c r="DH113" s="63">
        <v>57174.7</v>
      </c>
      <c r="DI113" s="63">
        <v>71397.2</v>
      </c>
      <c r="DJ113" s="63">
        <v>67453</v>
      </c>
      <c r="DK113" s="63">
        <v>70475.600000000006</v>
      </c>
      <c r="DL113" s="63">
        <v>100740.5</v>
      </c>
      <c r="DM113" s="63">
        <v>84002.7</v>
      </c>
      <c r="DN113" s="63">
        <v>74999.100000000006</v>
      </c>
      <c r="DO113" s="63">
        <v>69659</v>
      </c>
      <c r="DP113" s="63">
        <v>70538.786999999997</v>
      </c>
      <c r="DQ113" s="63">
        <v>75596.714000000007</v>
      </c>
      <c r="DR113" s="92">
        <v>90443.6</v>
      </c>
      <c r="DS113" s="92">
        <v>75842.8</v>
      </c>
      <c r="DT113" s="92">
        <v>72733.342999999993</v>
      </c>
      <c r="DU113" s="92">
        <v>51138.345000000001</v>
      </c>
      <c r="DV113" s="92">
        <v>65167.394999999997</v>
      </c>
      <c r="DW113" s="92">
        <v>61308.635000000002</v>
      </c>
      <c r="DY113" s="114" t="s">
        <v>3196</v>
      </c>
      <c r="DZ113" s="651">
        <v>15641.041999999999</v>
      </c>
      <c r="EA113" s="651">
        <v>12437.75</v>
      </c>
      <c r="EB113" s="651">
        <v>12464.603999999999</v>
      </c>
      <c r="EC113" s="651">
        <v>13020.857</v>
      </c>
    </row>
    <row r="114" spans="96:133" ht="12" thickBot="1" x14ac:dyDescent="0.25">
      <c r="CR114" s="174"/>
      <c r="CS114" s="212"/>
      <c r="CT114" s="212"/>
      <c r="CU114" s="60"/>
      <c r="CV114" s="60"/>
      <c r="CW114" s="63"/>
      <c r="CX114" s="63"/>
      <c r="CY114" s="63"/>
      <c r="CZ114" s="63"/>
      <c r="DA114" s="63"/>
      <c r="DB114" s="63"/>
      <c r="DC114" s="63"/>
      <c r="DD114" s="367"/>
      <c r="DE114" s="367"/>
      <c r="DF114" s="367"/>
      <c r="DG114" s="367"/>
      <c r="DH114" s="367"/>
      <c r="DI114" s="367"/>
      <c r="DJ114" s="367"/>
      <c r="DK114" s="367"/>
      <c r="DL114" s="367"/>
      <c r="DM114" s="367"/>
      <c r="DN114" s="367"/>
      <c r="DO114" s="367"/>
      <c r="DP114" s="367"/>
      <c r="DQ114" s="367"/>
      <c r="DR114" s="95"/>
      <c r="DS114" s="95"/>
      <c r="DT114" s="95"/>
      <c r="DU114" s="95"/>
      <c r="DV114" s="95"/>
      <c r="DW114" s="95"/>
      <c r="DY114" s="114" t="s">
        <v>3197</v>
      </c>
      <c r="DZ114" s="651">
        <v>2871.27</v>
      </c>
      <c r="EA114" s="651">
        <v>2681.4749999999999</v>
      </c>
      <c r="EB114" s="651">
        <v>3177.498</v>
      </c>
      <c r="EC114" s="651">
        <v>3042.377</v>
      </c>
    </row>
    <row r="115" spans="96:133" ht="12" thickBot="1" x14ac:dyDescent="0.25">
      <c r="CR115" s="370" t="s">
        <v>434</v>
      </c>
      <c r="CS115" s="371">
        <v>1842142.7</v>
      </c>
      <c r="CT115" s="371">
        <v>2002307.8</v>
      </c>
      <c r="CU115" s="372">
        <v>2201811.6</v>
      </c>
      <c r="CV115" s="372">
        <v>2428294</v>
      </c>
      <c r="CW115" s="372">
        <v>2613464.7999999998</v>
      </c>
      <c r="CX115" s="372">
        <v>2817350.6</v>
      </c>
      <c r="CY115" s="372">
        <v>2926644.7</v>
      </c>
      <c r="CZ115" s="372">
        <v>3372551.5</v>
      </c>
      <c r="DA115" s="372">
        <v>3534495.8</v>
      </c>
      <c r="DB115" s="372">
        <v>3812160.9</v>
      </c>
      <c r="DC115" s="372">
        <v>3791489.4</v>
      </c>
      <c r="DD115" s="372">
        <v>4137603.7</v>
      </c>
      <c r="DE115" s="372">
        <v>4352661.8</v>
      </c>
      <c r="DF115" s="372">
        <v>4693117.0999999996</v>
      </c>
      <c r="DG115" s="372">
        <v>4983915.5</v>
      </c>
      <c r="DH115" s="372">
        <v>5489315.0999999996</v>
      </c>
      <c r="DI115" s="372">
        <v>5688255.9000000004</v>
      </c>
      <c r="DJ115" s="372">
        <v>6219372.9000000004</v>
      </c>
      <c r="DK115" s="372">
        <v>6632585.2000000002</v>
      </c>
      <c r="DL115" s="372">
        <v>7134408.2000000002</v>
      </c>
      <c r="DM115" s="372">
        <v>7583025.2000000002</v>
      </c>
      <c r="DN115" s="372">
        <v>8051565</v>
      </c>
      <c r="DO115" s="372">
        <v>8403353</v>
      </c>
      <c r="DP115" s="372">
        <v>9153009.0219999999</v>
      </c>
      <c r="DQ115" s="372">
        <v>9409879.6669999994</v>
      </c>
      <c r="DR115" s="364">
        <v>10157657</v>
      </c>
      <c r="DS115" s="364">
        <v>10841258.399999999</v>
      </c>
      <c r="DT115" s="364">
        <v>11592100.595000001</v>
      </c>
      <c r="DU115" s="364">
        <v>11946892.982000001</v>
      </c>
      <c r="DV115" s="364">
        <v>12649049.868000001</v>
      </c>
      <c r="DW115" s="364">
        <v>13184000.366</v>
      </c>
      <c r="DY115" s="114" t="s">
        <v>3198</v>
      </c>
      <c r="DZ115" s="1021">
        <v>836.75599999999997</v>
      </c>
      <c r="EA115" s="1021">
        <v>1894.8420000000001</v>
      </c>
      <c r="EB115" s="1021">
        <v>1803.328</v>
      </c>
      <c r="EC115" s="1021">
        <v>2740.0509999999999</v>
      </c>
    </row>
    <row r="116" spans="96:133" ht="11.25" customHeight="1" x14ac:dyDescent="0.2">
      <c r="DP116" s="95"/>
      <c r="DQ116" s="95"/>
      <c r="DR116" s="95"/>
      <c r="DS116" s="95"/>
      <c r="DT116" s="95"/>
      <c r="DU116" s="95"/>
      <c r="DV116" s="95"/>
      <c r="DW116" s="95"/>
      <c r="DY116" s="114" t="s">
        <v>3199</v>
      </c>
      <c r="DZ116" s="651">
        <v>115397.901</v>
      </c>
      <c r="EA116" s="651">
        <v>87091.078999999998</v>
      </c>
      <c r="EB116" s="651">
        <v>71624.532000000007</v>
      </c>
      <c r="EC116" s="651">
        <v>67871.986000000004</v>
      </c>
    </row>
    <row r="117" spans="96:133" x14ac:dyDescent="0.2">
      <c r="CR117" s="12"/>
      <c r="DY117" s="996" t="s">
        <v>3200</v>
      </c>
      <c r="DZ117" s="1021">
        <v>81108.350999999995</v>
      </c>
      <c r="EA117" s="1021">
        <v>87501.201000000001</v>
      </c>
      <c r="EB117" s="1021">
        <v>81726.535999999993</v>
      </c>
      <c r="EC117" s="1021">
        <v>87882.891000000003</v>
      </c>
    </row>
    <row r="118" spans="96:133" x14ac:dyDescent="0.2">
      <c r="DY118" s="996" t="s">
        <v>3201</v>
      </c>
      <c r="DZ118" s="1021">
        <v>53850.633999999998</v>
      </c>
      <c r="EA118" s="1021">
        <v>46154.944000000003</v>
      </c>
      <c r="EB118" s="1021">
        <v>49666.883000000002</v>
      </c>
      <c r="EC118" s="1021">
        <v>61854.464</v>
      </c>
    </row>
    <row r="119" spans="96:133" x14ac:dyDescent="0.2">
      <c r="DY119" s="996" t="s">
        <v>3202</v>
      </c>
      <c r="DZ119" s="1021">
        <v>570.87099999999998</v>
      </c>
      <c r="EA119" s="1021">
        <v>1089.4839999999999</v>
      </c>
      <c r="EB119" s="1021">
        <v>1256.2149999999999</v>
      </c>
      <c r="EC119" s="1021">
        <v>1613.078</v>
      </c>
    </row>
    <row r="120" spans="96:133" x14ac:dyDescent="0.2">
      <c r="DY120" s="996" t="s">
        <v>3203</v>
      </c>
      <c r="DZ120" s="1021">
        <v>275686.59000000003</v>
      </c>
      <c r="EA120" s="1021">
        <v>346427.48700000002</v>
      </c>
      <c r="EB120" s="1021">
        <v>436850.71799999999</v>
      </c>
      <c r="EC120" s="1021">
        <v>430256.49900000001</v>
      </c>
    </row>
    <row r="121" spans="96:133" x14ac:dyDescent="0.2">
      <c r="CS121" s="64"/>
      <c r="CT121" s="64"/>
      <c r="CU121" s="64"/>
      <c r="CV121" s="64"/>
      <c r="CW121" s="64"/>
      <c r="CX121" s="64"/>
      <c r="CY121" s="64"/>
      <c r="CZ121" s="64"/>
      <c r="DA121" s="64"/>
      <c r="DB121" s="64"/>
      <c r="DC121" s="64"/>
      <c r="DD121" s="64"/>
      <c r="DE121" s="64"/>
      <c r="DF121" s="64"/>
      <c r="DG121" s="64"/>
      <c r="DH121" s="64"/>
      <c r="DI121" s="64"/>
      <c r="DJ121" s="64"/>
      <c r="DK121" s="64"/>
      <c r="DL121" s="64"/>
      <c r="DM121" s="64"/>
      <c r="DN121" s="64"/>
      <c r="DO121" s="64"/>
      <c r="DP121" s="64"/>
      <c r="DQ121" s="64"/>
      <c r="DR121" s="64"/>
      <c r="DS121" s="64"/>
      <c r="DT121" s="64"/>
      <c r="DU121" s="64"/>
      <c r="DV121" s="64"/>
      <c r="DW121" s="64"/>
      <c r="DY121" s="125" t="s">
        <v>3026</v>
      </c>
      <c r="DZ121" s="1021">
        <v>408707.24</v>
      </c>
      <c r="EA121" s="1021">
        <v>382135.21</v>
      </c>
      <c r="EB121" s="1021">
        <v>398842.82900000003</v>
      </c>
      <c r="EC121" s="1021">
        <v>449904.50099999999</v>
      </c>
    </row>
    <row r="122" spans="96:133" x14ac:dyDescent="0.2">
      <c r="CS122" s="64"/>
      <c r="CT122" s="64"/>
      <c r="CU122" s="64"/>
      <c r="CV122" s="64"/>
      <c r="CW122" s="64"/>
      <c r="CX122" s="64"/>
      <c r="CY122" s="64"/>
      <c r="CZ122" s="64"/>
      <c r="DA122" s="64"/>
      <c r="DB122" s="64"/>
      <c r="DC122" s="64"/>
      <c r="DD122" s="64"/>
      <c r="DE122" s="64"/>
      <c r="DF122" s="64"/>
      <c r="DG122" s="64"/>
      <c r="DH122" s="64"/>
      <c r="DI122" s="64"/>
      <c r="DJ122" s="64"/>
      <c r="DK122" s="64"/>
      <c r="DL122" s="64"/>
      <c r="DM122" s="64"/>
      <c r="DN122" s="64"/>
      <c r="DO122" s="64"/>
      <c r="DP122" s="64"/>
      <c r="DQ122" s="64"/>
      <c r="DR122" s="64"/>
      <c r="DS122" s="64"/>
      <c r="DT122" s="64"/>
      <c r="DU122" s="64"/>
      <c r="DV122" s="64"/>
      <c r="DW122" s="64"/>
      <c r="DY122" s="125" t="s">
        <v>3027</v>
      </c>
      <c r="DZ122" s="1021">
        <v>6914964.3820000002</v>
      </c>
      <c r="EA122" s="1021">
        <v>7208121.3039999995</v>
      </c>
      <c r="EB122" s="1021">
        <v>8064407.0800000001</v>
      </c>
      <c r="EC122" s="1021">
        <v>8488125.352</v>
      </c>
    </row>
    <row r="123" spans="96:133" ht="12" thickBot="1" x14ac:dyDescent="0.25">
      <c r="CS123" s="64"/>
      <c r="CT123" s="64"/>
      <c r="CU123" s="64"/>
      <c r="CV123" s="64"/>
      <c r="CW123" s="64"/>
      <c r="CX123" s="64"/>
      <c r="CY123" s="64"/>
      <c r="CZ123" s="64"/>
      <c r="DA123" s="64"/>
      <c r="DB123" s="64"/>
      <c r="DC123" s="64"/>
      <c r="DD123" s="64"/>
      <c r="DE123" s="64"/>
      <c r="DF123" s="64"/>
      <c r="DG123" s="64"/>
      <c r="DH123" s="64"/>
      <c r="DI123" s="64"/>
      <c r="DJ123" s="64"/>
      <c r="DK123" s="64"/>
      <c r="DL123" s="64"/>
      <c r="DM123" s="64"/>
      <c r="DN123" s="64"/>
      <c r="DO123" s="64"/>
      <c r="DP123" s="64"/>
      <c r="DQ123" s="64"/>
      <c r="DR123" s="64"/>
      <c r="DS123" s="64"/>
      <c r="DT123" s="64"/>
      <c r="DU123" s="64"/>
      <c r="DV123" s="64"/>
      <c r="DW123" s="64"/>
      <c r="DY123" s="125" t="s">
        <v>3028</v>
      </c>
      <c r="DZ123" s="1021">
        <v>70148.282000000007</v>
      </c>
      <c r="EA123" s="1021">
        <v>27952.505000000001</v>
      </c>
      <c r="EB123" s="1021">
        <v>30711.298999999999</v>
      </c>
      <c r="EC123" s="1021">
        <v>39637.608999999997</v>
      </c>
    </row>
    <row r="124" spans="96:133" ht="12" thickBot="1" x14ac:dyDescent="0.25">
      <c r="CS124" s="64"/>
      <c r="CT124" s="64"/>
      <c r="CU124" s="64"/>
      <c r="CV124" s="64"/>
      <c r="CW124" s="64"/>
      <c r="CX124" s="64"/>
      <c r="CY124" s="64"/>
      <c r="CZ124" s="64"/>
      <c r="DA124" s="64"/>
      <c r="DB124" s="64"/>
      <c r="DC124" s="64"/>
      <c r="DD124" s="64"/>
      <c r="DE124" s="64"/>
      <c r="DF124" s="64"/>
      <c r="DG124" s="64"/>
      <c r="DH124" s="64"/>
      <c r="DI124" s="64"/>
      <c r="DJ124" s="64"/>
      <c r="DK124" s="64"/>
      <c r="DL124" s="64"/>
      <c r="DM124" s="64"/>
      <c r="DN124" s="64"/>
      <c r="DO124" s="64"/>
      <c r="DP124" s="64"/>
      <c r="DQ124" s="64"/>
      <c r="DR124" s="64"/>
      <c r="DS124" s="64"/>
      <c r="DT124" s="64"/>
      <c r="DU124" s="64"/>
      <c r="DV124" s="64"/>
      <c r="DW124" s="64"/>
      <c r="DY124" s="370" t="s">
        <v>622</v>
      </c>
      <c r="DZ124" s="1029">
        <v>14036970.530000001</v>
      </c>
      <c r="EA124" s="1029">
        <v>14644118.829</v>
      </c>
      <c r="EB124" s="1029">
        <v>16205389.487</v>
      </c>
      <c r="EC124" s="1029">
        <v>17330934.818</v>
      </c>
    </row>
    <row r="125" spans="96:133" x14ac:dyDescent="0.2">
      <c r="CS125" s="64"/>
      <c r="CT125" s="64"/>
      <c r="CU125" s="64"/>
      <c r="CV125" s="64"/>
      <c r="CW125" s="64"/>
      <c r="CX125" s="64"/>
      <c r="CY125" s="64"/>
      <c r="CZ125" s="64"/>
      <c r="DA125" s="64"/>
      <c r="DB125" s="64"/>
      <c r="DC125" s="64"/>
      <c r="DD125" s="64"/>
      <c r="DE125" s="64"/>
      <c r="DF125" s="64"/>
      <c r="DG125" s="64"/>
      <c r="DH125" s="64"/>
      <c r="DI125" s="64"/>
      <c r="DJ125" s="64"/>
      <c r="DK125" s="64"/>
      <c r="DL125" s="64"/>
      <c r="DM125" s="64"/>
      <c r="DN125" s="64"/>
      <c r="DO125" s="64"/>
      <c r="DP125" s="64"/>
      <c r="DQ125" s="64"/>
      <c r="DR125" s="64"/>
      <c r="DS125" s="64"/>
      <c r="DT125" s="64"/>
      <c r="DU125" s="64"/>
      <c r="DV125" s="64"/>
      <c r="DW125" s="64"/>
      <c r="DZ125" s="64"/>
      <c r="EA125" s="64"/>
      <c r="EB125" s="64"/>
    </row>
    <row r="126" spans="96:133" x14ac:dyDescent="0.2">
      <c r="CS126" s="64"/>
      <c r="CT126" s="64"/>
      <c r="CU126" s="64"/>
      <c r="CV126" s="64"/>
      <c r="CW126" s="64"/>
      <c r="CX126" s="64"/>
      <c r="CY126" s="64"/>
      <c r="CZ126" s="64"/>
      <c r="DA126" s="64"/>
      <c r="DB126" s="64"/>
      <c r="DC126" s="64"/>
      <c r="DD126" s="64"/>
      <c r="DE126" s="64"/>
      <c r="DF126" s="64"/>
      <c r="DG126" s="64"/>
      <c r="DH126" s="64"/>
      <c r="DI126" s="64"/>
      <c r="DJ126" s="64"/>
      <c r="DK126" s="64"/>
      <c r="DL126" s="64"/>
      <c r="DM126" s="64"/>
      <c r="DN126" s="64"/>
      <c r="DO126" s="64"/>
      <c r="DP126" s="64"/>
      <c r="DQ126" s="64"/>
      <c r="DR126" s="64"/>
      <c r="DS126" s="64"/>
      <c r="DT126" s="64"/>
      <c r="DU126" s="64"/>
      <c r="DV126" s="64"/>
      <c r="DW126" s="64"/>
      <c r="DZ126" s="64"/>
      <c r="EA126" s="64"/>
      <c r="EB126" s="64"/>
    </row>
    <row r="127" spans="96:133" x14ac:dyDescent="0.2">
      <c r="CS127" s="64"/>
      <c r="CT127" s="64"/>
      <c r="CU127" s="64"/>
      <c r="CV127" s="64"/>
      <c r="CW127" s="64"/>
      <c r="CX127" s="64"/>
      <c r="CY127" s="64"/>
      <c r="CZ127" s="64"/>
      <c r="DA127" s="64"/>
      <c r="DB127" s="64"/>
      <c r="DC127" s="64"/>
      <c r="DD127" s="64"/>
      <c r="DE127" s="64"/>
      <c r="DF127" s="64"/>
      <c r="DG127" s="64"/>
      <c r="DH127" s="64"/>
      <c r="DI127" s="64"/>
      <c r="DJ127" s="64"/>
      <c r="DK127" s="64"/>
      <c r="DL127" s="64"/>
      <c r="DM127" s="64"/>
      <c r="DN127" s="64"/>
      <c r="DO127" s="64"/>
      <c r="DP127" s="64"/>
      <c r="DQ127" s="64"/>
      <c r="DR127" s="64"/>
      <c r="DS127" s="64"/>
      <c r="DT127" s="64"/>
      <c r="DU127" s="64"/>
      <c r="DV127" s="64"/>
      <c r="DW127" s="64"/>
      <c r="DZ127" s="64"/>
      <c r="EA127" s="64"/>
      <c r="EB127" s="64"/>
    </row>
    <row r="128" spans="96:133" x14ac:dyDescent="0.2">
      <c r="CS128" s="64"/>
      <c r="CT128" s="64"/>
      <c r="CU128" s="64"/>
      <c r="CV128" s="64"/>
      <c r="CW128" s="64"/>
      <c r="CX128" s="64"/>
      <c r="CY128" s="64"/>
      <c r="CZ128" s="64"/>
      <c r="DA128" s="64"/>
      <c r="DB128" s="64"/>
      <c r="DC128" s="64"/>
      <c r="DD128" s="64"/>
      <c r="DE128" s="64"/>
      <c r="DF128" s="64"/>
      <c r="DG128" s="64"/>
      <c r="DH128" s="64"/>
      <c r="DI128" s="64"/>
      <c r="DJ128" s="64"/>
      <c r="DK128" s="64"/>
      <c r="DL128" s="64"/>
      <c r="DM128" s="64"/>
      <c r="DN128" s="64"/>
      <c r="DO128" s="64"/>
      <c r="DP128" s="64"/>
      <c r="DQ128" s="64"/>
      <c r="DR128" s="64"/>
      <c r="DS128" s="64"/>
      <c r="DT128" s="64"/>
      <c r="DU128" s="64"/>
      <c r="DV128" s="64"/>
      <c r="DW128" s="64"/>
      <c r="DZ128" s="64"/>
      <c r="EA128" s="64"/>
      <c r="EB128" s="64"/>
    </row>
    <row r="129" spans="97:132" x14ac:dyDescent="0.2">
      <c r="CS129" s="64"/>
      <c r="CT129" s="64"/>
      <c r="CU129" s="64"/>
      <c r="CV129" s="64"/>
      <c r="CW129" s="64"/>
      <c r="CX129" s="64"/>
      <c r="CY129" s="64"/>
      <c r="CZ129" s="64"/>
      <c r="DA129" s="64"/>
      <c r="DB129" s="64"/>
      <c r="DC129" s="64"/>
      <c r="DD129" s="64"/>
      <c r="DE129" s="64"/>
      <c r="DF129" s="64"/>
      <c r="DG129" s="64"/>
      <c r="DH129" s="64"/>
      <c r="DI129" s="64"/>
      <c r="DJ129" s="64"/>
      <c r="DK129" s="64"/>
      <c r="DL129" s="64"/>
      <c r="DM129" s="64"/>
      <c r="DN129" s="64"/>
      <c r="DO129" s="64"/>
      <c r="DP129" s="64"/>
      <c r="DQ129" s="64"/>
      <c r="DR129" s="64"/>
      <c r="DS129" s="64"/>
      <c r="DT129" s="64"/>
      <c r="DU129" s="64"/>
      <c r="DV129" s="64"/>
      <c r="DW129" s="64"/>
      <c r="DZ129" s="64"/>
      <c r="EA129" s="64"/>
      <c r="EB129" s="64"/>
    </row>
    <row r="130" spans="97:132" x14ac:dyDescent="0.2">
      <c r="CS130" s="64"/>
      <c r="CT130" s="64"/>
      <c r="CU130" s="64"/>
      <c r="CV130" s="64"/>
      <c r="CW130" s="64"/>
      <c r="CX130" s="64"/>
      <c r="CY130" s="64"/>
      <c r="CZ130" s="64"/>
      <c r="DA130" s="64"/>
      <c r="DB130" s="64"/>
      <c r="DC130" s="64"/>
      <c r="DD130" s="64"/>
      <c r="DE130" s="64"/>
      <c r="DF130" s="64"/>
      <c r="DG130" s="64"/>
      <c r="DH130" s="64"/>
      <c r="DI130" s="64"/>
      <c r="DJ130" s="64"/>
      <c r="DK130" s="64"/>
      <c r="DL130" s="64"/>
      <c r="DM130" s="64"/>
      <c r="DN130" s="64"/>
      <c r="DO130" s="64"/>
      <c r="DP130" s="64"/>
      <c r="DQ130" s="64"/>
      <c r="DR130" s="64"/>
      <c r="DS130" s="64"/>
      <c r="DT130" s="64"/>
      <c r="DU130" s="64"/>
      <c r="DV130" s="64"/>
      <c r="DW130" s="64"/>
      <c r="DZ130" s="64"/>
      <c r="EA130" s="64"/>
      <c r="EB130" s="64"/>
    </row>
    <row r="131" spans="97:132" x14ac:dyDescent="0.2">
      <c r="CS131" s="64"/>
      <c r="CT131" s="64"/>
      <c r="CU131" s="64"/>
      <c r="CV131" s="64"/>
      <c r="CW131" s="64"/>
      <c r="CX131" s="64"/>
      <c r="CY131" s="64"/>
      <c r="CZ131" s="64"/>
      <c r="DA131" s="64"/>
      <c r="DB131" s="64"/>
      <c r="DC131" s="64"/>
      <c r="DD131" s="64"/>
      <c r="DE131" s="64"/>
      <c r="DF131" s="64"/>
      <c r="DG131" s="64"/>
      <c r="DH131" s="64"/>
      <c r="DI131" s="64"/>
      <c r="DJ131" s="64"/>
      <c r="DK131" s="64"/>
      <c r="DL131" s="64"/>
      <c r="DM131" s="64"/>
      <c r="DN131" s="64"/>
      <c r="DO131" s="64"/>
      <c r="DP131" s="64"/>
      <c r="DQ131" s="64"/>
      <c r="DR131" s="64"/>
      <c r="DS131" s="64"/>
      <c r="DT131" s="64"/>
      <c r="DU131" s="64"/>
      <c r="DV131" s="64"/>
      <c r="DW131" s="64"/>
      <c r="DZ131" s="64"/>
      <c r="EA131" s="64"/>
      <c r="EB131" s="64"/>
    </row>
    <row r="132" spans="97:132" x14ac:dyDescent="0.2">
      <c r="CS132" s="64"/>
      <c r="CT132" s="64"/>
      <c r="CU132" s="64"/>
      <c r="CV132" s="64"/>
      <c r="CW132" s="64"/>
      <c r="CX132" s="64"/>
      <c r="CY132" s="64"/>
      <c r="CZ132" s="64"/>
      <c r="DA132" s="64"/>
      <c r="DB132" s="64"/>
      <c r="DC132" s="64"/>
      <c r="DD132" s="64"/>
      <c r="DE132" s="64"/>
      <c r="DF132" s="64"/>
      <c r="DG132" s="64"/>
      <c r="DH132" s="64"/>
      <c r="DI132" s="64"/>
      <c r="DJ132" s="64"/>
      <c r="DK132" s="64"/>
      <c r="DL132" s="64"/>
      <c r="DM132" s="64"/>
      <c r="DN132" s="64"/>
      <c r="DO132" s="64"/>
      <c r="DP132" s="64"/>
      <c r="DQ132" s="64"/>
      <c r="DR132" s="64"/>
      <c r="DS132" s="64"/>
      <c r="DT132" s="64"/>
      <c r="DU132" s="64"/>
      <c r="DV132" s="64"/>
      <c r="DW132" s="64"/>
      <c r="DZ132" s="64"/>
      <c r="EA132" s="64"/>
      <c r="EB132" s="64"/>
    </row>
    <row r="133" spans="97:132" x14ac:dyDescent="0.2">
      <c r="CS133" s="64"/>
      <c r="CT133" s="64"/>
      <c r="CU133" s="64"/>
      <c r="CV133" s="64"/>
      <c r="CW133" s="64"/>
      <c r="CX133" s="64"/>
      <c r="CY133" s="64"/>
      <c r="CZ133" s="64"/>
      <c r="DA133" s="64"/>
      <c r="DB133" s="64"/>
      <c r="DC133" s="64"/>
      <c r="DD133" s="64"/>
      <c r="DE133" s="64"/>
      <c r="DF133" s="64"/>
      <c r="DG133" s="64"/>
      <c r="DH133" s="64"/>
      <c r="DI133" s="64"/>
      <c r="DJ133" s="64"/>
      <c r="DK133" s="64"/>
      <c r="DL133" s="64"/>
      <c r="DM133" s="64"/>
      <c r="DN133" s="64"/>
      <c r="DO133" s="64"/>
      <c r="DP133" s="64"/>
      <c r="DQ133" s="64"/>
      <c r="DR133" s="64"/>
      <c r="DS133" s="64"/>
      <c r="DT133" s="64"/>
      <c r="DU133" s="64"/>
      <c r="DV133" s="64"/>
      <c r="DW133" s="64"/>
      <c r="DZ133" s="64"/>
      <c r="EA133" s="64"/>
      <c r="EB133" s="64"/>
    </row>
  </sheetData>
  <mergeCells count="65">
    <mergeCell ref="DR5:DS5"/>
    <mergeCell ref="DT5:DU5"/>
    <mergeCell ref="DV5:DW5"/>
    <mergeCell ref="DN5:DO5"/>
    <mergeCell ref="DP5:DQ5"/>
    <mergeCell ref="DF5:DG5"/>
    <mergeCell ref="DH5:DI5"/>
    <mergeCell ref="DJ5:DK5"/>
    <mergeCell ref="DL5:DM5"/>
    <mergeCell ref="CR2:DA2"/>
    <mergeCell ref="CX5:CY5"/>
    <mergeCell ref="CZ5:DA5"/>
    <mergeCell ref="DB5:DC5"/>
    <mergeCell ref="CV5:CW5"/>
    <mergeCell ref="DD5:DE5"/>
    <mergeCell ref="BL5:BM5"/>
    <mergeCell ref="BN5:BO5"/>
    <mergeCell ref="BX5:BY5"/>
    <mergeCell ref="BZ5:CA5"/>
    <mergeCell ref="BF5:BG5"/>
    <mergeCell ref="BH5:BI5"/>
    <mergeCell ref="BJ5:BK5"/>
    <mergeCell ref="CD5:CE5"/>
    <mergeCell ref="CF5:CG5"/>
    <mergeCell ref="CH5:CI5"/>
    <mergeCell ref="BP5:BQ5"/>
    <mergeCell ref="BR5:BS5"/>
    <mergeCell ref="BV5:BW5"/>
    <mergeCell ref="CL5:CL6"/>
    <mergeCell ref="CT5:CU5"/>
    <mergeCell ref="CN5:CO5"/>
    <mergeCell ref="L5:M5"/>
    <mergeCell ref="N5:O5"/>
    <mergeCell ref="AD5:AE5"/>
    <mergeCell ref="AN5:AO5"/>
    <mergeCell ref="AF5:AG5"/>
    <mergeCell ref="AH5:AI5"/>
    <mergeCell ref="AJ5:AK5"/>
    <mergeCell ref="AL5:AM5"/>
    <mergeCell ref="X5:Y5"/>
    <mergeCell ref="AB5:AC5"/>
    <mergeCell ref="P5:Q5"/>
    <mergeCell ref="AZ5:BA5"/>
    <mergeCell ref="CB5:CC5"/>
    <mergeCell ref="B5:C6"/>
    <mergeCell ref="D5:E5"/>
    <mergeCell ref="F5:G5"/>
    <mergeCell ref="H5:I5"/>
    <mergeCell ref="J5:K5"/>
    <mergeCell ref="EB5:EC5"/>
    <mergeCell ref="DY5:DY6"/>
    <mergeCell ref="DZ5:EA5"/>
    <mergeCell ref="R5:S5"/>
    <mergeCell ref="T5:U5"/>
    <mergeCell ref="V5:W5"/>
    <mergeCell ref="Z5:AA5"/>
    <mergeCell ref="AW5:AW6"/>
    <mergeCell ref="BB5:BC5"/>
    <mergeCell ref="AR5:AS5"/>
    <mergeCell ref="AT5:AU5"/>
    <mergeCell ref="AP5:AQ5"/>
    <mergeCell ref="AX5:AY5"/>
    <mergeCell ref="BT5:BU5"/>
    <mergeCell ref="BD5:BE5"/>
    <mergeCell ref="CR5:CR6"/>
  </mergeCells>
  <phoneticPr fontId="2" type="noConversion"/>
  <pageMargins left="0.17" right="0.17" top="0.34" bottom="0.37" header="0.24" footer="0.24"/>
  <pageSetup scale="80" orientation="landscape" horizontalDpi="1200"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116"/>
  <sheetViews>
    <sheetView zoomScaleNormal="100" workbookViewId="0">
      <pane ySplit="9" topLeftCell="A103" activePane="bottomLeft" state="frozen"/>
      <selection activeCell="DS16" sqref="DS16"/>
      <selection pane="bottomLeft" activeCell="C94" sqref="C94:J110"/>
    </sheetView>
  </sheetViews>
  <sheetFormatPr defaultRowHeight="12.75" x14ac:dyDescent="0.2"/>
  <cols>
    <col min="1" max="1" width="9.140625" style="596"/>
    <col min="2" max="2" width="14.140625" style="596" customWidth="1"/>
    <col min="3" max="8" width="9.140625" style="596"/>
    <col min="9" max="9" width="10.42578125" style="596" customWidth="1"/>
    <col min="10" max="10" width="11.28515625" style="596" customWidth="1"/>
    <col min="11" max="16384" width="9.140625" style="596"/>
  </cols>
  <sheetData>
    <row r="2" spans="2:10" ht="18.75" x14ac:dyDescent="0.2">
      <c r="B2" s="595" t="s">
        <v>2089</v>
      </c>
      <c r="C2" s="595"/>
      <c r="D2" s="595"/>
      <c r="E2" s="595"/>
      <c r="F2" s="595"/>
      <c r="G2" s="595"/>
      <c r="H2" s="601"/>
      <c r="I2" s="601"/>
      <c r="J2" s="601"/>
    </row>
    <row r="3" spans="2:10" ht="18.75" x14ac:dyDescent="0.2">
      <c r="B3" s="601"/>
      <c r="C3" s="601"/>
      <c r="D3" s="601"/>
      <c r="E3" s="601"/>
      <c r="F3" s="601"/>
      <c r="G3" s="601"/>
      <c r="H3" s="601"/>
      <c r="I3" s="601"/>
      <c r="J3" s="601"/>
    </row>
    <row r="4" spans="2:10" ht="16.5" thickBot="1" x14ac:dyDescent="0.25">
      <c r="B4" s="588" t="s">
        <v>427</v>
      </c>
      <c r="C4" s="599"/>
      <c r="D4" s="599"/>
      <c r="E4" s="600"/>
      <c r="F4" s="600"/>
      <c r="G4" s="600"/>
      <c r="H4" s="600"/>
      <c r="J4" s="599"/>
    </row>
    <row r="5" spans="2:10" ht="13.5" thickTop="1" x14ac:dyDescent="0.2">
      <c r="B5" s="1083" t="s">
        <v>2020</v>
      </c>
      <c r="C5" s="568"/>
      <c r="D5" s="568"/>
      <c r="E5" s="568"/>
      <c r="F5" s="568"/>
      <c r="G5" s="568" t="s">
        <v>2088</v>
      </c>
      <c r="H5" s="568" t="s">
        <v>2088</v>
      </c>
      <c r="I5" s="558" t="s">
        <v>2002</v>
      </c>
      <c r="J5" s="544" t="s">
        <v>2087</v>
      </c>
    </row>
    <row r="6" spans="2:10" x14ac:dyDescent="0.2">
      <c r="B6" s="1084"/>
      <c r="C6" s="568"/>
      <c r="D6" s="568" t="s">
        <v>2086</v>
      </c>
      <c r="E6" s="568" t="s">
        <v>2085</v>
      </c>
      <c r="F6" s="568"/>
      <c r="G6" s="568" t="s">
        <v>2027</v>
      </c>
      <c r="H6" s="568" t="s">
        <v>2084</v>
      </c>
      <c r="I6" s="568" t="s">
        <v>2083</v>
      </c>
      <c r="J6" s="544" t="s">
        <v>2008</v>
      </c>
    </row>
    <row r="7" spans="2:10" ht="13.5" customHeight="1" x14ac:dyDescent="0.2">
      <c r="B7" s="1084"/>
      <c r="C7" s="568" t="s">
        <v>2082</v>
      </c>
      <c r="D7" s="568" t="s">
        <v>2078</v>
      </c>
      <c r="E7" s="568" t="s">
        <v>2081</v>
      </c>
      <c r="F7" s="544" t="s">
        <v>2080</v>
      </c>
      <c r="G7" s="568" t="s">
        <v>2079</v>
      </c>
      <c r="H7" s="568" t="s">
        <v>2079</v>
      </c>
      <c r="I7" s="568" t="s">
        <v>2007</v>
      </c>
      <c r="J7" s="544" t="s">
        <v>1997</v>
      </c>
    </row>
    <row r="8" spans="2:10" ht="13.5" thickBot="1" x14ac:dyDescent="0.25">
      <c r="B8" s="1084"/>
      <c r="C8" s="568" t="s">
        <v>2078</v>
      </c>
      <c r="D8" s="568" t="s">
        <v>2077</v>
      </c>
      <c r="E8" s="568" t="s">
        <v>2077</v>
      </c>
      <c r="F8" s="544" t="s">
        <v>2076</v>
      </c>
      <c r="G8" s="568" t="s">
        <v>2075</v>
      </c>
      <c r="H8" s="568" t="s">
        <v>2075</v>
      </c>
      <c r="I8" s="568" t="s">
        <v>430</v>
      </c>
      <c r="J8" s="544" t="s">
        <v>2074</v>
      </c>
    </row>
    <row r="9" spans="2:10" ht="13.5" thickBot="1" x14ac:dyDescent="0.25">
      <c r="B9" s="1085"/>
      <c r="C9" s="598">
        <v>1</v>
      </c>
      <c r="D9" s="598">
        <v>2</v>
      </c>
      <c r="E9" s="598">
        <v>3</v>
      </c>
      <c r="F9" s="597">
        <v>4</v>
      </c>
      <c r="G9" s="598">
        <v>5</v>
      </c>
      <c r="H9" s="598">
        <v>6</v>
      </c>
      <c r="I9" s="598">
        <v>7</v>
      </c>
      <c r="J9" s="597">
        <v>8</v>
      </c>
    </row>
    <row r="10" spans="2:10" ht="13.5" thickTop="1" x14ac:dyDescent="0.2">
      <c r="B10" s="568"/>
      <c r="C10" s="568"/>
      <c r="D10" s="568"/>
      <c r="E10" s="568"/>
      <c r="F10" s="544"/>
      <c r="G10" s="568"/>
      <c r="H10" s="568"/>
      <c r="I10" s="568"/>
      <c r="J10" s="544"/>
    </row>
    <row r="11" spans="2:10" x14ac:dyDescent="0.2">
      <c r="B11" s="569">
        <v>1950</v>
      </c>
      <c r="C11" s="568">
        <v>24</v>
      </c>
      <c r="D11" s="568">
        <v>56</v>
      </c>
      <c r="E11" s="547">
        <v>1765</v>
      </c>
      <c r="F11" s="545">
        <v>1845</v>
      </c>
      <c r="G11" s="568">
        <v>51</v>
      </c>
      <c r="H11" s="568" t="s">
        <v>431</v>
      </c>
      <c r="I11" s="568">
        <v>17</v>
      </c>
      <c r="J11" s="545">
        <v>1777</v>
      </c>
    </row>
    <row r="12" spans="2:10" x14ac:dyDescent="0.2">
      <c r="B12" s="569">
        <v>1951</v>
      </c>
      <c r="C12" s="568">
        <v>63</v>
      </c>
      <c r="D12" s="568">
        <v>95</v>
      </c>
      <c r="E12" s="547">
        <v>1978</v>
      </c>
      <c r="F12" s="545">
        <v>2136</v>
      </c>
      <c r="G12" s="568">
        <v>55</v>
      </c>
      <c r="H12" s="568" t="s">
        <v>431</v>
      </c>
      <c r="I12" s="568">
        <v>53</v>
      </c>
      <c r="J12" s="545">
        <v>2027</v>
      </c>
    </row>
    <row r="13" spans="2:10" x14ac:dyDescent="0.2">
      <c r="B13" s="569">
        <v>1952</v>
      </c>
      <c r="C13" s="568">
        <v>79</v>
      </c>
      <c r="D13" s="568">
        <v>121</v>
      </c>
      <c r="E13" s="547">
        <v>2155</v>
      </c>
      <c r="F13" s="545">
        <v>2355</v>
      </c>
      <c r="G13" s="568">
        <v>61</v>
      </c>
      <c r="H13" s="568" t="s">
        <v>431</v>
      </c>
      <c r="I13" s="568">
        <v>57</v>
      </c>
      <c r="J13" s="545">
        <v>2236</v>
      </c>
    </row>
    <row r="14" spans="2:10" x14ac:dyDescent="0.2">
      <c r="B14" s="569">
        <v>1953</v>
      </c>
      <c r="C14" s="568">
        <v>82</v>
      </c>
      <c r="D14" s="568">
        <v>124</v>
      </c>
      <c r="E14" s="547">
        <v>2184</v>
      </c>
      <c r="F14" s="545">
        <v>2390</v>
      </c>
      <c r="G14" s="568">
        <v>104</v>
      </c>
      <c r="H14" s="568" t="s">
        <v>431</v>
      </c>
      <c r="I14" s="568">
        <v>49</v>
      </c>
      <c r="J14" s="545">
        <v>2236</v>
      </c>
    </row>
    <row r="15" spans="2:10" x14ac:dyDescent="0.2">
      <c r="B15" s="569">
        <v>1954</v>
      </c>
      <c r="C15" s="568">
        <v>87</v>
      </c>
      <c r="D15" s="568">
        <v>134</v>
      </c>
      <c r="E15" s="547">
        <v>2364</v>
      </c>
      <c r="F15" s="545">
        <v>2585</v>
      </c>
      <c r="G15" s="568">
        <v>124</v>
      </c>
      <c r="H15" s="568" t="s">
        <v>431</v>
      </c>
      <c r="I15" s="568">
        <v>44</v>
      </c>
      <c r="J15" s="545">
        <v>2416</v>
      </c>
    </row>
    <row r="16" spans="2:10" x14ac:dyDescent="0.2">
      <c r="B16" s="569">
        <v>1955</v>
      </c>
      <c r="C16" s="568">
        <v>91</v>
      </c>
      <c r="D16" s="568">
        <v>142</v>
      </c>
      <c r="E16" s="547">
        <v>2535</v>
      </c>
      <c r="F16" s="545">
        <v>2768</v>
      </c>
      <c r="G16" s="568">
        <v>119</v>
      </c>
      <c r="H16" s="568" t="s">
        <v>431</v>
      </c>
      <c r="I16" s="568">
        <v>48</v>
      </c>
      <c r="J16" s="545">
        <v>2600</v>
      </c>
    </row>
    <row r="17" spans="2:10" x14ac:dyDescent="0.2">
      <c r="B17" s="569">
        <v>1956</v>
      </c>
      <c r="C17" s="568">
        <v>98</v>
      </c>
      <c r="D17" s="568">
        <v>169</v>
      </c>
      <c r="E17" s="547">
        <v>2960</v>
      </c>
      <c r="F17" s="545">
        <v>3227</v>
      </c>
      <c r="G17" s="568">
        <v>125</v>
      </c>
      <c r="H17" s="568" t="s">
        <v>431</v>
      </c>
      <c r="I17" s="568">
        <v>50</v>
      </c>
      <c r="J17" s="545">
        <v>3051</v>
      </c>
    </row>
    <row r="18" spans="2:10" x14ac:dyDescent="0.2">
      <c r="B18" s="569">
        <v>1957</v>
      </c>
      <c r="C18" s="568">
        <v>103</v>
      </c>
      <c r="D18" s="568">
        <v>180</v>
      </c>
      <c r="E18" s="547">
        <v>3035</v>
      </c>
      <c r="F18" s="545">
        <v>3318</v>
      </c>
      <c r="G18" s="568">
        <v>118</v>
      </c>
      <c r="H18" s="568" t="s">
        <v>431</v>
      </c>
      <c r="I18" s="568">
        <v>53</v>
      </c>
      <c r="J18" s="545">
        <v>3147</v>
      </c>
    </row>
    <row r="19" spans="2:10" x14ac:dyDescent="0.2">
      <c r="B19" s="569">
        <v>1958</v>
      </c>
      <c r="C19" s="568">
        <v>110</v>
      </c>
      <c r="D19" s="568">
        <v>195</v>
      </c>
      <c r="E19" s="547">
        <v>3465</v>
      </c>
      <c r="F19" s="545">
        <v>3770</v>
      </c>
      <c r="G19" s="568">
        <v>93</v>
      </c>
      <c r="H19" s="568" t="s">
        <v>431</v>
      </c>
      <c r="I19" s="568">
        <v>52</v>
      </c>
      <c r="J19" s="545">
        <v>3624</v>
      </c>
    </row>
    <row r="20" spans="2:10" x14ac:dyDescent="0.2">
      <c r="B20" s="569">
        <v>1959</v>
      </c>
      <c r="C20" s="568">
        <v>110</v>
      </c>
      <c r="D20" s="568">
        <v>237</v>
      </c>
      <c r="E20" s="547">
        <v>3512</v>
      </c>
      <c r="F20" s="545">
        <v>3859</v>
      </c>
      <c r="G20" s="568">
        <v>101</v>
      </c>
      <c r="H20" s="568">
        <v>45</v>
      </c>
      <c r="I20" s="568">
        <v>69</v>
      </c>
      <c r="J20" s="545">
        <v>3643</v>
      </c>
    </row>
    <row r="21" spans="2:10" x14ac:dyDescent="0.2">
      <c r="B21" s="569">
        <v>1960</v>
      </c>
      <c r="C21" s="568">
        <v>113</v>
      </c>
      <c r="D21" s="568">
        <v>237</v>
      </c>
      <c r="E21" s="547">
        <v>3679</v>
      </c>
      <c r="F21" s="545">
        <v>4029</v>
      </c>
      <c r="G21" s="568">
        <v>113</v>
      </c>
      <c r="H21" s="568">
        <v>40</v>
      </c>
      <c r="I21" s="568">
        <v>64</v>
      </c>
      <c r="J21" s="545">
        <v>3812</v>
      </c>
    </row>
    <row r="22" spans="2:10" x14ac:dyDescent="0.2">
      <c r="B22" s="569">
        <v>1961</v>
      </c>
      <c r="C22" s="568">
        <v>116</v>
      </c>
      <c r="D22" s="568">
        <v>237</v>
      </c>
      <c r="E22" s="547">
        <v>3768</v>
      </c>
      <c r="F22" s="545">
        <v>4121</v>
      </c>
      <c r="G22" s="568">
        <v>159</v>
      </c>
      <c r="H22" s="568">
        <v>36</v>
      </c>
      <c r="I22" s="568">
        <v>83</v>
      </c>
      <c r="J22" s="545">
        <v>3843</v>
      </c>
    </row>
    <row r="23" spans="2:10" x14ac:dyDescent="0.2">
      <c r="B23" s="569">
        <v>1962</v>
      </c>
      <c r="C23" s="568">
        <v>119</v>
      </c>
      <c r="D23" s="568">
        <v>237</v>
      </c>
      <c r="E23" s="547">
        <v>3793</v>
      </c>
      <c r="F23" s="545">
        <v>4149</v>
      </c>
      <c r="G23" s="568">
        <v>148</v>
      </c>
      <c r="H23" s="568">
        <v>40</v>
      </c>
      <c r="I23" s="568">
        <v>95</v>
      </c>
      <c r="J23" s="545">
        <v>3865</v>
      </c>
    </row>
    <row r="24" spans="2:10" x14ac:dyDescent="0.2">
      <c r="B24" s="569">
        <v>1963</v>
      </c>
      <c r="C24" s="568">
        <v>123</v>
      </c>
      <c r="D24" s="568">
        <v>287</v>
      </c>
      <c r="E24" s="547">
        <v>4098</v>
      </c>
      <c r="F24" s="545">
        <v>4508</v>
      </c>
      <c r="G24" s="568">
        <v>145</v>
      </c>
      <c r="H24" s="568">
        <v>76</v>
      </c>
      <c r="I24" s="568">
        <v>130</v>
      </c>
      <c r="J24" s="545">
        <v>4157</v>
      </c>
    </row>
    <row r="25" spans="2:10" x14ac:dyDescent="0.2">
      <c r="B25" s="569">
        <v>1964</v>
      </c>
      <c r="C25" s="568">
        <v>129</v>
      </c>
      <c r="D25" s="568">
        <v>287</v>
      </c>
      <c r="E25" s="547">
        <v>4573</v>
      </c>
      <c r="F25" s="545">
        <v>4989</v>
      </c>
      <c r="G25" s="568">
        <v>130</v>
      </c>
      <c r="H25" s="568">
        <v>49</v>
      </c>
      <c r="I25" s="568">
        <v>149</v>
      </c>
      <c r="J25" s="545">
        <v>4661</v>
      </c>
    </row>
    <row r="26" spans="2:10" x14ac:dyDescent="0.2">
      <c r="B26" s="569">
        <v>1965</v>
      </c>
      <c r="C26" s="568">
        <v>135</v>
      </c>
      <c r="D26" s="568">
        <v>387</v>
      </c>
      <c r="E26" s="547">
        <v>4959</v>
      </c>
      <c r="F26" s="545">
        <v>5481</v>
      </c>
      <c r="G26" s="568">
        <v>143</v>
      </c>
      <c r="H26" s="568">
        <v>135</v>
      </c>
      <c r="I26" s="568">
        <v>166</v>
      </c>
      <c r="J26" s="545">
        <v>5037</v>
      </c>
    </row>
    <row r="27" spans="2:10" x14ac:dyDescent="0.2">
      <c r="B27" s="569">
        <v>1966</v>
      </c>
      <c r="C27" s="568">
        <v>134</v>
      </c>
      <c r="D27" s="568">
        <v>387</v>
      </c>
      <c r="E27" s="547">
        <v>5888</v>
      </c>
      <c r="F27" s="545">
        <v>6409</v>
      </c>
      <c r="G27" s="568">
        <v>142</v>
      </c>
      <c r="H27" s="568">
        <v>133</v>
      </c>
      <c r="I27" s="568">
        <v>198</v>
      </c>
      <c r="J27" s="545">
        <v>5936</v>
      </c>
    </row>
    <row r="28" spans="2:10" x14ac:dyDescent="0.2">
      <c r="B28" s="569">
        <v>1967</v>
      </c>
      <c r="C28" s="568">
        <v>148</v>
      </c>
      <c r="D28" s="568">
        <v>387</v>
      </c>
      <c r="E28" s="547">
        <v>5755</v>
      </c>
      <c r="F28" s="545">
        <v>6290</v>
      </c>
      <c r="G28" s="568">
        <v>137</v>
      </c>
      <c r="H28" s="568">
        <v>120</v>
      </c>
      <c r="I28" s="568">
        <v>351</v>
      </c>
      <c r="J28" s="545">
        <v>5682</v>
      </c>
    </row>
    <row r="29" spans="2:10" x14ac:dyDescent="0.2">
      <c r="B29" s="569">
        <v>1968</v>
      </c>
      <c r="C29" s="568">
        <v>158</v>
      </c>
      <c r="D29" s="568">
        <v>387</v>
      </c>
      <c r="E29" s="547">
        <v>5880</v>
      </c>
      <c r="F29" s="545">
        <v>6425</v>
      </c>
      <c r="G29" s="568">
        <v>126</v>
      </c>
      <c r="H29" s="568">
        <v>103</v>
      </c>
      <c r="I29" s="568">
        <v>311</v>
      </c>
      <c r="J29" s="545">
        <v>5885</v>
      </c>
    </row>
    <row r="30" spans="2:10" x14ac:dyDescent="0.2">
      <c r="B30" s="569">
        <v>1969</v>
      </c>
      <c r="C30" s="568">
        <v>169</v>
      </c>
      <c r="D30" s="568">
        <v>387</v>
      </c>
      <c r="E30" s="547">
        <v>6764</v>
      </c>
      <c r="F30" s="545">
        <v>7320</v>
      </c>
      <c r="G30" s="568">
        <v>135</v>
      </c>
      <c r="H30" s="568">
        <v>88</v>
      </c>
      <c r="I30" s="568">
        <v>314</v>
      </c>
      <c r="J30" s="545">
        <v>6783</v>
      </c>
    </row>
    <row r="31" spans="2:10" x14ac:dyDescent="0.2">
      <c r="B31" s="569">
        <v>1970</v>
      </c>
      <c r="C31" s="568">
        <v>181</v>
      </c>
      <c r="D31" s="568">
        <v>387</v>
      </c>
      <c r="E31" s="547">
        <v>7148</v>
      </c>
      <c r="F31" s="545">
        <v>7716</v>
      </c>
      <c r="G31" s="568">
        <v>198</v>
      </c>
      <c r="H31" s="568">
        <v>71</v>
      </c>
      <c r="I31" s="568">
        <v>352</v>
      </c>
      <c r="J31" s="545">
        <v>7095</v>
      </c>
    </row>
    <row r="32" spans="2:10" x14ac:dyDescent="0.2">
      <c r="B32" s="569">
        <v>1971</v>
      </c>
      <c r="C32" s="568">
        <v>164</v>
      </c>
      <c r="D32" s="568">
        <v>437</v>
      </c>
      <c r="E32" s="547">
        <v>8375</v>
      </c>
      <c r="F32" s="545">
        <v>8976</v>
      </c>
      <c r="G32" s="568">
        <v>100</v>
      </c>
      <c r="H32" s="568">
        <v>61</v>
      </c>
      <c r="I32" s="568">
        <v>658</v>
      </c>
      <c r="J32" s="545">
        <v>8157</v>
      </c>
    </row>
    <row r="33" spans="2:10" x14ac:dyDescent="0.2">
      <c r="B33" s="569">
        <v>1972</v>
      </c>
      <c r="C33" s="568">
        <v>122</v>
      </c>
      <c r="D33" s="568">
        <v>365</v>
      </c>
      <c r="E33" s="547">
        <v>5398</v>
      </c>
      <c r="F33" s="545">
        <v>5885</v>
      </c>
      <c r="G33" s="568">
        <v>98</v>
      </c>
      <c r="H33" s="568">
        <v>116</v>
      </c>
      <c r="I33" s="568">
        <v>498</v>
      </c>
      <c r="J33" s="545">
        <v>5173</v>
      </c>
    </row>
    <row r="34" spans="2:10" x14ac:dyDescent="0.2">
      <c r="B34" s="569">
        <v>1973</v>
      </c>
      <c r="C34" s="568">
        <v>133</v>
      </c>
      <c r="D34" s="568">
        <v>365</v>
      </c>
      <c r="E34" s="547">
        <v>7697</v>
      </c>
      <c r="F34" s="545">
        <v>8195</v>
      </c>
      <c r="G34" s="568">
        <v>199</v>
      </c>
      <c r="H34" s="568">
        <v>133</v>
      </c>
      <c r="I34" s="568">
        <v>577</v>
      </c>
      <c r="J34" s="545">
        <v>7286</v>
      </c>
    </row>
    <row r="35" spans="2:10" ht="15.75" x14ac:dyDescent="0.2">
      <c r="B35" s="569" t="s">
        <v>2073</v>
      </c>
      <c r="C35" s="568">
        <v>147</v>
      </c>
      <c r="D35" s="568">
        <v>365</v>
      </c>
      <c r="E35" s="547">
        <v>9836</v>
      </c>
      <c r="F35" s="545">
        <v>10348</v>
      </c>
      <c r="G35" s="568">
        <v>239</v>
      </c>
      <c r="H35" s="568">
        <v>73</v>
      </c>
      <c r="I35" s="568">
        <v>741</v>
      </c>
      <c r="J35" s="545">
        <v>9295</v>
      </c>
    </row>
    <row r="36" spans="2:10" x14ac:dyDescent="0.2">
      <c r="B36" s="569">
        <v>1975</v>
      </c>
      <c r="C36" s="568">
        <v>160</v>
      </c>
      <c r="D36" s="568">
        <v>365</v>
      </c>
      <c r="E36" s="547">
        <v>10949</v>
      </c>
      <c r="F36" s="545">
        <v>11474</v>
      </c>
      <c r="G36" s="568">
        <v>332</v>
      </c>
      <c r="H36" s="568">
        <v>36</v>
      </c>
      <c r="I36" s="568">
        <v>833</v>
      </c>
      <c r="J36" s="545">
        <v>10273</v>
      </c>
    </row>
    <row r="37" spans="2:10" x14ac:dyDescent="0.2">
      <c r="B37" s="569">
        <v>1976</v>
      </c>
      <c r="C37" s="568">
        <v>175</v>
      </c>
      <c r="D37" s="568">
        <v>515</v>
      </c>
      <c r="E37" s="547">
        <v>13306</v>
      </c>
      <c r="F37" s="545">
        <v>13995</v>
      </c>
      <c r="G37" s="568">
        <v>300</v>
      </c>
      <c r="H37" s="568">
        <v>80</v>
      </c>
      <c r="I37" s="547">
        <v>1012</v>
      </c>
      <c r="J37" s="545">
        <v>12603</v>
      </c>
    </row>
    <row r="38" spans="2:10" x14ac:dyDescent="0.2">
      <c r="B38" s="569">
        <v>1977</v>
      </c>
      <c r="C38" s="568">
        <v>218</v>
      </c>
      <c r="D38" s="568">
        <v>579</v>
      </c>
      <c r="E38" s="547">
        <v>16758</v>
      </c>
      <c r="F38" s="545">
        <v>17555</v>
      </c>
      <c r="G38" s="568">
        <v>221</v>
      </c>
      <c r="H38" s="568">
        <v>132</v>
      </c>
      <c r="I38" s="547">
        <v>1679</v>
      </c>
      <c r="J38" s="545">
        <v>15523</v>
      </c>
    </row>
    <row r="39" spans="2:10" x14ac:dyDescent="0.2">
      <c r="B39" s="569">
        <v>1978</v>
      </c>
      <c r="C39" s="568">
        <v>238</v>
      </c>
      <c r="D39" s="568">
        <v>629</v>
      </c>
      <c r="E39" s="547">
        <v>19605</v>
      </c>
      <c r="F39" s="545">
        <v>20472</v>
      </c>
      <c r="G39" s="568">
        <v>371</v>
      </c>
      <c r="H39" s="568">
        <v>137</v>
      </c>
      <c r="I39" s="547">
        <v>1654</v>
      </c>
      <c r="J39" s="545">
        <v>18310</v>
      </c>
    </row>
    <row r="40" spans="2:10" x14ac:dyDescent="0.2">
      <c r="B40" s="569">
        <v>1979</v>
      </c>
      <c r="C40" s="568">
        <v>257</v>
      </c>
      <c r="D40" s="568">
        <v>679</v>
      </c>
      <c r="E40" s="547">
        <v>25248</v>
      </c>
      <c r="F40" s="545">
        <v>26184</v>
      </c>
      <c r="G40" s="568">
        <v>269</v>
      </c>
      <c r="H40" s="568">
        <v>110</v>
      </c>
      <c r="I40" s="547">
        <v>2060</v>
      </c>
      <c r="J40" s="544">
        <v>23745</v>
      </c>
    </row>
    <row r="41" spans="2:10" x14ac:dyDescent="0.2">
      <c r="B41" s="569">
        <v>1980</v>
      </c>
      <c r="C41" s="568">
        <v>279</v>
      </c>
      <c r="D41" s="568">
        <v>779</v>
      </c>
      <c r="E41" s="547">
        <v>29178</v>
      </c>
      <c r="F41" s="545">
        <v>30236</v>
      </c>
      <c r="G41" s="568">
        <v>232</v>
      </c>
      <c r="H41" s="568">
        <v>168</v>
      </c>
      <c r="I41" s="547">
        <v>2187</v>
      </c>
      <c r="J41" s="545">
        <v>27649</v>
      </c>
    </row>
    <row r="42" spans="2:10" x14ac:dyDescent="0.2">
      <c r="B42" s="569">
        <v>1981</v>
      </c>
      <c r="C42" s="568">
        <v>247</v>
      </c>
      <c r="D42" s="547">
        <v>1036</v>
      </c>
      <c r="E42" s="547">
        <v>36362</v>
      </c>
      <c r="F42" s="545">
        <v>37646</v>
      </c>
      <c r="G42" s="568">
        <v>257</v>
      </c>
      <c r="H42" s="568">
        <v>124</v>
      </c>
      <c r="I42" s="547">
        <v>2515</v>
      </c>
      <c r="J42" s="545">
        <v>34750</v>
      </c>
    </row>
    <row r="43" spans="2:10" x14ac:dyDescent="0.2">
      <c r="B43" s="569">
        <v>1982</v>
      </c>
      <c r="C43" s="568">
        <v>272</v>
      </c>
      <c r="D43" s="547">
        <v>1137</v>
      </c>
      <c r="E43" s="547">
        <v>39279</v>
      </c>
      <c r="F43" s="545">
        <v>40689</v>
      </c>
      <c r="G43" s="568">
        <v>237</v>
      </c>
      <c r="H43" s="568">
        <v>137</v>
      </c>
      <c r="I43" s="547">
        <v>2665</v>
      </c>
      <c r="J43" s="545">
        <v>37650</v>
      </c>
    </row>
    <row r="44" spans="2:10" x14ac:dyDescent="0.2">
      <c r="B44" s="569">
        <v>1983</v>
      </c>
      <c r="C44" s="568">
        <v>301</v>
      </c>
      <c r="D44" s="547">
        <v>1237</v>
      </c>
      <c r="E44" s="547">
        <v>47369</v>
      </c>
      <c r="F44" s="545">
        <v>48907</v>
      </c>
      <c r="G44" s="568">
        <v>74</v>
      </c>
      <c r="H44" s="568">
        <v>46</v>
      </c>
      <c r="I44" s="547">
        <v>3020</v>
      </c>
      <c r="J44" s="545">
        <v>45767</v>
      </c>
    </row>
    <row r="45" spans="2:10" x14ac:dyDescent="0.2">
      <c r="B45" s="569">
        <v>1984</v>
      </c>
      <c r="C45" s="568">
        <v>329</v>
      </c>
      <c r="D45" s="547">
        <v>1387</v>
      </c>
      <c r="E45" s="547">
        <v>53724</v>
      </c>
      <c r="F45" s="545">
        <v>55440</v>
      </c>
      <c r="G45" s="568">
        <v>211</v>
      </c>
      <c r="H45" s="568">
        <v>186</v>
      </c>
      <c r="I45" s="547">
        <v>3004</v>
      </c>
      <c r="J45" s="545">
        <v>52039</v>
      </c>
    </row>
    <row r="46" spans="2:10" x14ac:dyDescent="0.2">
      <c r="B46" s="569">
        <v>1985</v>
      </c>
      <c r="C46" s="568">
        <v>354</v>
      </c>
      <c r="D46" s="547">
        <v>1586</v>
      </c>
      <c r="E46" s="547">
        <v>58859</v>
      </c>
      <c r="F46" s="545">
        <v>60799</v>
      </c>
      <c r="G46" s="568">
        <v>225</v>
      </c>
      <c r="H46" s="568">
        <v>40</v>
      </c>
      <c r="I46" s="547">
        <v>4087</v>
      </c>
      <c r="J46" s="545">
        <v>56447</v>
      </c>
    </row>
    <row r="47" spans="2:10" x14ac:dyDescent="0.2">
      <c r="B47" s="569">
        <v>1986</v>
      </c>
      <c r="C47" s="568">
        <v>380</v>
      </c>
      <c r="D47" s="547">
        <v>1787</v>
      </c>
      <c r="E47" s="547">
        <v>65637</v>
      </c>
      <c r="F47" s="545">
        <v>67804</v>
      </c>
      <c r="G47" s="568">
        <v>197</v>
      </c>
      <c r="H47" s="568">
        <v>230</v>
      </c>
      <c r="I47" s="547">
        <v>4101</v>
      </c>
      <c r="J47" s="545">
        <v>63276</v>
      </c>
    </row>
    <row r="48" spans="2:10" x14ac:dyDescent="0.2">
      <c r="B48" s="569">
        <v>1987</v>
      </c>
      <c r="C48" s="568">
        <v>408</v>
      </c>
      <c r="D48" s="547">
        <v>1787</v>
      </c>
      <c r="E48" s="547">
        <v>77796</v>
      </c>
      <c r="F48" s="545">
        <v>79991</v>
      </c>
      <c r="G48" s="568">
        <v>321</v>
      </c>
      <c r="H48" s="568">
        <v>344</v>
      </c>
      <c r="I48" s="547">
        <v>4623</v>
      </c>
      <c r="J48" s="545">
        <v>74703</v>
      </c>
    </row>
    <row r="49" spans="2:10" x14ac:dyDescent="0.2">
      <c r="B49" s="569">
        <v>1988</v>
      </c>
      <c r="C49" s="568">
        <v>445</v>
      </c>
      <c r="D49" s="547">
        <v>1787</v>
      </c>
      <c r="E49" s="547">
        <v>91205</v>
      </c>
      <c r="F49" s="545">
        <v>93437</v>
      </c>
      <c r="G49" s="568">
        <v>209</v>
      </c>
      <c r="H49" s="568">
        <v>308</v>
      </c>
      <c r="I49" s="547">
        <v>5135</v>
      </c>
      <c r="J49" s="545">
        <v>87785</v>
      </c>
    </row>
    <row r="50" spans="2:10" x14ac:dyDescent="0.2">
      <c r="B50" s="569">
        <v>1989</v>
      </c>
      <c r="C50" s="572">
        <v>470</v>
      </c>
      <c r="D50" s="537">
        <v>1787</v>
      </c>
      <c r="E50" s="537">
        <v>100981</v>
      </c>
      <c r="F50" s="550">
        <v>103238</v>
      </c>
      <c r="G50" s="572">
        <v>292</v>
      </c>
      <c r="H50" s="572">
        <v>454</v>
      </c>
      <c r="I50" s="537">
        <v>4984</v>
      </c>
      <c r="J50" s="550">
        <v>97508</v>
      </c>
    </row>
    <row r="51" spans="2:10" x14ac:dyDescent="0.2">
      <c r="B51" s="569">
        <v>1990</v>
      </c>
      <c r="C51" s="572">
        <v>515</v>
      </c>
      <c r="D51" s="537">
        <v>1787</v>
      </c>
      <c r="E51" s="537">
        <v>118515</v>
      </c>
      <c r="F51" s="550">
        <v>120817</v>
      </c>
      <c r="G51" s="572">
        <v>112</v>
      </c>
      <c r="H51" s="572">
        <v>287</v>
      </c>
      <c r="I51" s="537">
        <v>5351</v>
      </c>
      <c r="J51" s="550">
        <v>115067</v>
      </c>
    </row>
    <row r="52" spans="2:10" x14ac:dyDescent="0.2">
      <c r="B52" s="544" t="s">
        <v>2072</v>
      </c>
      <c r="C52" s="568">
        <v>559</v>
      </c>
      <c r="D52" s="547">
        <v>2186</v>
      </c>
      <c r="E52" s="547">
        <v>142171</v>
      </c>
      <c r="F52" s="545">
        <v>144916</v>
      </c>
      <c r="G52" s="568">
        <v>167</v>
      </c>
      <c r="H52" s="568">
        <v>443</v>
      </c>
      <c r="I52" s="547">
        <v>7339</v>
      </c>
      <c r="J52" s="545">
        <v>136967</v>
      </c>
    </row>
    <row r="53" spans="2:10" x14ac:dyDescent="0.2">
      <c r="B53" s="544" t="s">
        <v>2066</v>
      </c>
      <c r="C53" s="568">
        <v>571</v>
      </c>
      <c r="D53" s="547">
        <v>2188</v>
      </c>
      <c r="E53" s="547">
        <v>148289</v>
      </c>
      <c r="F53" s="545">
        <v>151048</v>
      </c>
      <c r="G53" s="568">
        <v>596</v>
      </c>
      <c r="H53" s="568">
        <v>660</v>
      </c>
      <c r="I53" s="547">
        <v>6900</v>
      </c>
      <c r="J53" s="545">
        <v>142892</v>
      </c>
    </row>
    <row r="54" spans="2:10" x14ac:dyDescent="0.2">
      <c r="B54" s="544" t="s">
        <v>2071</v>
      </c>
      <c r="C54" s="568">
        <v>591</v>
      </c>
      <c r="D54" s="547">
        <v>2187</v>
      </c>
      <c r="E54" s="547">
        <v>158655</v>
      </c>
      <c r="F54" s="545">
        <v>161433</v>
      </c>
      <c r="G54" s="568">
        <v>150</v>
      </c>
      <c r="H54" s="568">
        <v>502</v>
      </c>
      <c r="I54" s="547">
        <v>8962</v>
      </c>
      <c r="J54" s="545">
        <v>151819</v>
      </c>
    </row>
    <row r="55" spans="2:10" x14ac:dyDescent="0.2">
      <c r="B55" s="544" t="s">
        <v>2066</v>
      </c>
      <c r="C55" s="568">
        <v>608</v>
      </c>
      <c r="D55" s="547">
        <v>2587</v>
      </c>
      <c r="E55" s="547">
        <v>167919</v>
      </c>
      <c r="F55" s="545">
        <v>171114</v>
      </c>
      <c r="G55" s="568">
        <v>338</v>
      </c>
      <c r="H55" s="568">
        <v>215</v>
      </c>
      <c r="I55" s="547">
        <v>8237</v>
      </c>
      <c r="J55" s="545">
        <v>162324</v>
      </c>
    </row>
    <row r="56" spans="2:10" x14ac:dyDescent="0.2">
      <c r="B56" s="544" t="s">
        <v>2070</v>
      </c>
      <c r="C56" s="568">
        <v>627</v>
      </c>
      <c r="D56" s="547">
        <v>2587</v>
      </c>
      <c r="E56" s="547">
        <v>175719</v>
      </c>
      <c r="F56" s="545">
        <v>178933</v>
      </c>
      <c r="G56" s="568">
        <v>424</v>
      </c>
      <c r="H56" s="568">
        <v>344</v>
      </c>
      <c r="I56" s="547">
        <v>11301</v>
      </c>
      <c r="J56" s="545">
        <v>166864</v>
      </c>
    </row>
    <row r="57" spans="2:10" x14ac:dyDescent="0.2">
      <c r="B57" s="544" t="s">
        <v>435</v>
      </c>
      <c r="C57" s="568">
        <v>638</v>
      </c>
      <c r="D57" s="547">
        <v>2607</v>
      </c>
      <c r="E57" s="547">
        <v>185333</v>
      </c>
      <c r="F57" s="545">
        <v>188578</v>
      </c>
      <c r="G57" s="568">
        <v>366</v>
      </c>
      <c r="H57" s="568">
        <v>657</v>
      </c>
      <c r="I57" s="547">
        <v>9699</v>
      </c>
      <c r="J57" s="545">
        <v>177856</v>
      </c>
    </row>
    <row r="58" spans="2:10" x14ac:dyDescent="0.2">
      <c r="B58" s="544" t="s">
        <v>2069</v>
      </c>
      <c r="C58" s="568">
        <v>654</v>
      </c>
      <c r="D58" s="547">
        <v>2827</v>
      </c>
      <c r="E58" s="547">
        <v>195809</v>
      </c>
      <c r="F58" s="545">
        <v>199290</v>
      </c>
      <c r="G58" s="568">
        <v>170</v>
      </c>
      <c r="H58" s="568">
        <v>454</v>
      </c>
      <c r="I58" s="547">
        <v>13958</v>
      </c>
      <c r="J58" s="545">
        <v>184708</v>
      </c>
    </row>
    <row r="59" spans="2:10" x14ac:dyDescent="0.2">
      <c r="B59" s="544" t="s">
        <v>2064</v>
      </c>
      <c r="C59" s="568">
        <v>654</v>
      </c>
      <c r="D59" s="547">
        <v>2604</v>
      </c>
      <c r="E59" s="547">
        <v>213942</v>
      </c>
      <c r="F59" s="545">
        <v>217200</v>
      </c>
      <c r="G59" s="568">
        <v>312</v>
      </c>
      <c r="H59" s="568">
        <v>577</v>
      </c>
      <c r="I59" s="547">
        <v>20484</v>
      </c>
      <c r="J59" s="545">
        <v>195827</v>
      </c>
    </row>
    <row r="60" spans="2:10" x14ac:dyDescent="0.2">
      <c r="B60" s="544" t="s">
        <v>2068</v>
      </c>
      <c r="C60" s="568">
        <v>672</v>
      </c>
      <c r="D60" s="547">
        <v>2604</v>
      </c>
      <c r="E60" s="547">
        <v>229313</v>
      </c>
      <c r="F60" s="545">
        <v>232589</v>
      </c>
      <c r="G60" s="568">
        <v>234</v>
      </c>
      <c r="H60" s="568">
        <v>413</v>
      </c>
      <c r="I60" s="547">
        <v>16363</v>
      </c>
      <c r="J60" s="545">
        <v>215579</v>
      </c>
    </row>
    <row r="61" spans="2:10" x14ac:dyDescent="0.2">
      <c r="B61" s="544" t="s">
        <v>2045</v>
      </c>
      <c r="C61" s="568">
        <v>672</v>
      </c>
      <c r="D61" s="547">
        <v>2604</v>
      </c>
      <c r="E61" s="547">
        <v>245420</v>
      </c>
      <c r="F61" s="545">
        <v>248696</v>
      </c>
      <c r="G61" s="568">
        <v>331</v>
      </c>
      <c r="H61" s="568">
        <v>405</v>
      </c>
      <c r="I61" s="547">
        <v>13949</v>
      </c>
      <c r="J61" s="545">
        <v>234011</v>
      </c>
    </row>
    <row r="62" spans="2:10" x14ac:dyDescent="0.2">
      <c r="B62" s="544" t="s">
        <v>2067</v>
      </c>
      <c r="C62" s="568">
        <v>684</v>
      </c>
      <c r="D62" s="547">
        <v>2604</v>
      </c>
      <c r="E62" s="547">
        <v>250620</v>
      </c>
      <c r="F62" s="545">
        <v>253908</v>
      </c>
      <c r="G62" s="568">
        <v>165</v>
      </c>
      <c r="H62" s="568">
        <v>305</v>
      </c>
      <c r="I62" s="547">
        <v>19328</v>
      </c>
      <c r="J62" s="545">
        <v>234110</v>
      </c>
    </row>
    <row r="63" spans="2:10" x14ac:dyDescent="0.2">
      <c r="B63" s="544" t="s">
        <v>2066</v>
      </c>
      <c r="C63" s="568">
        <v>687</v>
      </c>
      <c r="D63" s="547">
        <v>2525</v>
      </c>
      <c r="E63" s="547">
        <v>263684</v>
      </c>
      <c r="F63" s="545">
        <v>266896</v>
      </c>
      <c r="G63" s="568">
        <v>457</v>
      </c>
      <c r="H63" s="568">
        <v>382</v>
      </c>
      <c r="I63" s="547">
        <v>13987</v>
      </c>
      <c r="J63" s="545">
        <v>252070</v>
      </c>
    </row>
    <row r="64" spans="2:10" x14ac:dyDescent="0.2">
      <c r="B64" s="544" t="s">
        <v>2065</v>
      </c>
      <c r="C64" s="568">
        <v>697</v>
      </c>
      <c r="D64" s="547">
        <v>2528</v>
      </c>
      <c r="E64" s="547">
        <v>259364</v>
      </c>
      <c r="F64" s="545">
        <v>262589</v>
      </c>
      <c r="G64" s="568">
        <v>219</v>
      </c>
      <c r="H64" s="568">
        <v>408</v>
      </c>
      <c r="I64" s="547">
        <v>17821</v>
      </c>
      <c r="J64" s="545">
        <v>244141</v>
      </c>
    </row>
    <row r="65" spans="2:10" x14ac:dyDescent="0.2">
      <c r="B65" s="544" t="s">
        <v>2064</v>
      </c>
      <c r="C65" s="568">
        <v>699</v>
      </c>
      <c r="D65" s="547">
        <v>2588</v>
      </c>
      <c r="E65" s="547">
        <v>284012</v>
      </c>
      <c r="F65" s="545">
        <v>287299</v>
      </c>
      <c r="G65" s="568">
        <v>260</v>
      </c>
      <c r="H65" s="568">
        <v>456</v>
      </c>
      <c r="I65" s="547">
        <v>14531</v>
      </c>
      <c r="J65" s="545">
        <v>272052</v>
      </c>
    </row>
    <row r="66" spans="2:10" x14ac:dyDescent="0.2">
      <c r="B66" s="544" t="s">
        <v>2063</v>
      </c>
      <c r="C66" s="568">
        <v>701</v>
      </c>
      <c r="D66" s="547">
        <v>2564</v>
      </c>
      <c r="E66" s="547">
        <v>289998</v>
      </c>
      <c r="F66" s="545">
        <v>293263</v>
      </c>
      <c r="G66" s="568">
        <v>154</v>
      </c>
      <c r="H66" s="547">
        <v>1418</v>
      </c>
      <c r="I66" s="547">
        <v>18769</v>
      </c>
      <c r="J66" s="545">
        <v>272922</v>
      </c>
    </row>
    <row r="67" spans="2:10" x14ac:dyDescent="0.2">
      <c r="B67" s="544" t="s">
        <v>2045</v>
      </c>
      <c r="C67" s="568">
        <v>702</v>
      </c>
      <c r="D67" s="547">
        <v>2601</v>
      </c>
      <c r="E67" s="547">
        <v>318129</v>
      </c>
      <c r="F67" s="545">
        <v>321432</v>
      </c>
      <c r="G67" s="568">
        <v>259</v>
      </c>
      <c r="H67" s="547">
        <v>1702</v>
      </c>
      <c r="I67" s="547">
        <v>18325</v>
      </c>
      <c r="J67" s="545">
        <v>301146</v>
      </c>
    </row>
    <row r="68" spans="2:10" x14ac:dyDescent="0.2">
      <c r="B68" s="544" t="s">
        <v>2062</v>
      </c>
      <c r="C68" s="568">
        <v>702</v>
      </c>
      <c r="D68" s="547">
        <v>2514</v>
      </c>
      <c r="E68" s="547">
        <v>305326</v>
      </c>
      <c r="F68" s="545">
        <v>308542</v>
      </c>
      <c r="G68" s="568">
        <v>120</v>
      </c>
      <c r="H68" s="547">
        <v>1835</v>
      </c>
      <c r="I68" s="547">
        <v>18870</v>
      </c>
      <c r="J68" s="545">
        <v>287716</v>
      </c>
    </row>
    <row r="69" spans="2:10" x14ac:dyDescent="0.2">
      <c r="B69" s="544" t="s">
        <v>2058</v>
      </c>
      <c r="C69" s="568">
        <v>700</v>
      </c>
      <c r="D69" s="547">
        <v>2558</v>
      </c>
      <c r="E69" s="547">
        <v>361930</v>
      </c>
      <c r="F69" s="545">
        <v>365188</v>
      </c>
      <c r="G69" s="568">
        <v>294</v>
      </c>
      <c r="H69" s="547">
        <v>1781</v>
      </c>
      <c r="I69" s="547">
        <v>22088</v>
      </c>
      <c r="J69" s="545">
        <v>341024</v>
      </c>
    </row>
    <row r="70" spans="2:10" x14ac:dyDescent="0.2">
      <c r="B70" s="544" t="s">
        <v>2061</v>
      </c>
      <c r="C70" s="568">
        <v>700</v>
      </c>
      <c r="D70" s="547">
        <v>2558</v>
      </c>
      <c r="E70" s="547">
        <v>373739</v>
      </c>
      <c r="F70" s="545">
        <v>376997</v>
      </c>
      <c r="G70" s="568">
        <v>100</v>
      </c>
      <c r="H70" s="547">
        <v>1751</v>
      </c>
      <c r="I70" s="547">
        <v>19468</v>
      </c>
      <c r="J70" s="545">
        <v>355677</v>
      </c>
    </row>
    <row r="71" spans="2:10" x14ac:dyDescent="0.2">
      <c r="B71" s="544" t="s">
        <v>2045</v>
      </c>
      <c r="C71" s="568">
        <v>702</v>
      </c>
      <c r="D71" s="547">
        <v>2623</v>
      </c>
      <c r="E71" s="547">
        <v>429215</v>
      </c>
      <c r="F71" s="545">
        <v>432540</v>
      </c>
      <c r="G71" s="568">
        <v>127</v>
      </c>
      <c r="H71" s="547">
        <v>1728</v>
      </c>
      <c r="I71" s="547">
        <v>20216</v>
      </c>
      <c r="J71" s="545">
        <v>410468</v>
      </c>
    </row>
    <row r="72" spans="2:10" x14ac:dyDescent="0.2">
      <c r="B72" s="544" t="s">
        <v>2060</v>
      </c>
      <c r="C72" s="568">
        <v>708</v>
      </c>
      <c r="D72" s="547">
        <v>2726</v>
      </c>
      <c r="E72" s="547">
        <v>393114</v>
      </c>
      <c r="F72" s="545">
        <v>396548</v>
      </c>
      <c r="G72" s="568">
        <v>178</v>
      </c>
      <c r="H72" s="547">
        <v>1727</v>
      </c>
      <c r="I72" s="547">
        <v>19178</v>
      </c>
      <c r="J72" s="545">
        <v>375465</v>
      </c>
    </row>
    <row r="73" spans="2:10" x14ac:dyDescent="0.2">
      <c r="B73" s="544" t="s">
        <v>2045</v>
      </c>
      <c r="C73" s="568">
        <v>710</v>
      </c>
      <c r="D73" s="547">
        <v>2916</v>
      </c>
      <c r="E73" s="547">
        <v>450105</v>
      </c>
      <c r="F73" s="545">
        <v>453731</v>
      </c>
      <c r="G73" s="568">
        <v>187</v>
      </c>
      <c r="H73" s="547">
        <v>1718</v>
      </c>
      <c r="I73" s="547">
        <v>22466</v>
      </c>
      <c r="J73" s="545">
        <v>429360</v>
      </c>
    </row>
    <row r="74" spans="2:10" x14ac:dyDescent="0.2">
      <c r="B74" s="544" t="s">
        <v>2059</v>
      </c>
      <c r="C74" s="568">
        <v>665</v>
      </c>
      <c r="D74" s="547">
        <v>3055</v>
      </c>
      <c r="E74" s="547">
        <v>458375</v>
      </c>
      <c r="F74" s="545">
        <v>462095</v>
      </c>
      <c r="G74" s="568">
        <v>127</v>
      </c>
      <c r="H74" s="547">
        <v>1738</v>
      </c>
      <c r="I74" s="547">
        <v>26414</v>
      </c>
      <c r="J74" s="545">
        <v>433816</v>
      </c>
    </row>
    <row r="75" spans="2:10" x14ac:dyDescent="0.2">
      <c r="B75" s="544" t="s">
        <v>2058</v>
      </c>
      <c r="C75" s="568">
        <v>665</v>
      </c>
      <c r="D75" s="547">
        <v>3423</v>
      </c>
      <c r="E75" s="547">
        <v>511287</v>
      </c>
      <c r="F75" s="545">
        <v>515375</v>
      </c>
      <c r="G75" s="568">
        <v>169</v>
      </c>
      <c r="H75" s="547">
        <v>1951</v>
      </c>
      <c r="I75" s="547">
        <v>25510</v>
      </c>
      <c r="J75" s="545">
        <v>487746</v>
      </c>
    </row>
    <row r="76" spans="2:10" x14ac:dyDescent="0.2">
      <c r="B76" s="544" t="s">
        <v>2057</v>
      </c>
      <c r="C76" s="568">
        <v>662</v>
      </c>
      <c r="D76" s="547">
        <v>4004</v>
      </c>
      <c r="E76" s="547">
        <v>522891</v>
      </c>
      <c r="F76" s="545">
        <v>527557</v>
      </c>
      <c r="G76" s="568">
        <v>214</v>
      </c>
      <c r="H76" s="547">
        <v>2351</v>
      </c>
      <c r="I76" s="547">
        <v>30415</v>
      </c>
      <c r="J76" s="545">
        <v>494577</v>
      </c>
    </row>
    <row r="77" spans="2:10" x14ac:dyDescent="0.2">
      <c r="B77" s="544" t="s">
        <v>2045</v>
      </c>
      <c r="C77" s="568">
        <v>662</v>
      </c>
      <c r="D77" s="547">
        <v>4405</v>
      </c>
      <c r="E77" s="547">
        <v>595285</v>
      </c>
      <c r="F77" s="545">
        <v>600352</v>
      </c>
      <c r="G77" s="568">
        <v>126</v>
      </c>
      <c r="H77" s="547">
        <v>2435</v>
      </c>
      <c r="I77" s="547">
        <v>30273</v>
      </c>
      <c r="J77" s="545">
        <v>567519</v>
      </c>
    </row>
    <row r="78" spans="2:10" x14ac:dyDescent="0.2">
      <c r="B78" s="544" t="s">
        <v>2056</v>
      </c>
      <c r="C78" s="568">
        <v>664</v>
      </c>
      <c r="D78" s="547">
        <v>4941</v>
      </c>
      <c r="E78" s="547">
        <v>611904</v>
      </c>
      <c r="F78" s="545">
        <v>617508</v>
      </c>
      <c r="G78" s="568">
        <v>161</v>
      </c>
      <c r="H78" s="547">
        <v>2799</v>
      </c>
      <c r="I78" s="547">
        <v>36432</v>
      </c>
      <c r="J78" s="545">
        <v>578116</v>
      </c>
    </row>
    <row r="79" spans="2:10" x14ac:dyDescent="0.2">
      <c r="B79" s="544" t="s">
        <v>2045</v>
      </c>
      <c r="C79" s="568">
        <v>667</v>
      </c>
      <c r="D79" s="547">
        <v>5574</v>
      </c>
      <c r="E79" s="547">
        <v>691072</v>
      </c>
      <c r="F79" s="545">
        <v>697313</v>
      </c>
      <c r="G79" s="568">
        <v>126</v>
      </c>
      <c r="H79" s="547">
        <v>3068</v>
      </c>
      <c r="I79" s="547">
        <v>38836</v>
      </c>
      <c r="J79" s="545">
        <v>655282</v>
      </c>
    </row>
    <row r="80" spans="2:10" x14ac:dyDescent="0.2">
      <c r="B80" s="544" t="s">
        <v>2055</v>
      </c>
      <c r="C80" s="568">
        <v>667</v>
      </c>
      <c r="D80" s="547">
        <v>6093</v>
      </c>
      <c r="E80" s="547">
        <v>705720</v>
      </c>
      <c r="F80" s="545">
        <v>712480</v>
      </c>
      <c r="G80" s="568">
        <v>146</v>
      </c>
      <c r="H80" s="547">
        <v>2961</v>
      </c>
      <c r="I80" s="547">
        <v>43462</v>
      </c>
      <c r="J80" s="545">
        <v>665911</v>
      </c>
    </row>
    <row r="81" spans="2:10" x14ac:dyDescent="0.2">
      <c r="B81" s="544" t="s">
        <v>2045</v>
      </c>
      <c r="C81" s="568">
        <v>667</v>
      </c>
      <c r="D81" s="547">
        <v>6618</v>
      </c>
      <c r="E81" s="547">
        <v>769617</v>
      </c>
      <c r="F81" s="545">
        <v>776902</v>
      </c>
      <c r="G81" s="568">
        <v>157</v>
      </c>
      <c r="H81" s="547">
        <v>2470</v>
      </c>
      <c r="I81" s="547">
        <v>42527</v>
      </c>
      <c r="J81" s="545">
        <v>731749</v>
      </c>
    </row>
    <row r="82" spans="2:10" x14ac:dyDescent="0.2">
      <c r="B82" s="544" t="s">
        <v>2054</v>
      </c>
      <c r="C82" s="568">
        <v>667</v>
      </c>
      <c r="D82" s="547">
        <v>6931</v>
      </c>
      <c r="E82" s="547">
        <v>784236</v>
      </c>
      <c r="F82" s="545">
        <v>791834</v>
      </c>
      <c r="G82" s="568">
        <v>139</v>
      </c>
      <c r="H82" s="547">
        <v>2865</v>
      </c>
      <c r="I82" s="547">
        <v>48439</v>
      </c>
      <c r="J82" s="545">
        <v>740391</v>
      </c>
    </row>
    <row r="83" spans="2:10" x14ac:dyDescent="0.2">
      <c r="B83" s="544" t="s">
        <v>2045</v>
      </c>
      <c r="C83" s="568">
        <v>667</v>
      </c>
      <c r="D83" s="547">
        <v>6933</v>
      </c>
      <c r="E83" s="547">
        <v>917809</v>
      </c>
      <c r="F83" s="545">
        <v>925408</v>
      </c>
      <c r="G83" s="568">
        <v>141</v>
      </c>
      <c r="H83" s="547">
        <v>2640</v>
      </c>
      <c r="I83" s="547">
        <v>48367</v>
      </c>
      <c r="J83" s="545">
        <v>874260</v>
      </c>
    </row>
    <row r="84" spans="2:10" x14ac:dyDescent="0.2">
      <c r="B84" s="544" t="s">
        <v>2053</v>
      </c>
      <c r="C84" s="568">
        <v>667</v>
      </c>
      <c r="D84" s="547">
        <v>7441</v>
      </c>
      <c r="E84" s="547">
        <v>893293</v>
      </c>
      <c r="F84" s="545">
        <v>901401</v>
      </c>
      <c r="G84" s="568">
        <v>136</v>
      </c>
      <c r="H84" s="547">
        <v>3012</v>
      </c>
      <c r="I84" s="547">
        <v>58072</v>
      </c>
      <c r="J84" s="545">
        <v>840181</v>
      </c>
    </row>
    <row r="85" spans="2:10" x14ac:dyDescent="0.2">
      <c r="B85" s="544" t="s">
        <v>2045</v>
      </c>
      <c r="C85" s="568">
        <v>667</v>
      </c>
      <c r="D85" s="547">
        <v>7461</v>
      </c>
      <c r="E85" s="547">
        <v>1070960</v>
      </c>
      <c r="F85" s="545">
        <v>1079088</v>
      </c>
      <c r="G85" s="568">
        <v>156</v>
      </c>
      <c r="H85" s="547">
        <v>2730</v>
      </c>
      <c r="I85" s="547">
        <v>68371</v>
      </c>
      <c r="J85" s="545">
        <v>1007831</v>
      </c>
    </row>
    <row r="86" spans="2:10" x14ac:dyDescent="0.2">
      <c r="B86" s="544" t="s">
        <v>2052</v>
      </c>
      <c r="C86" s="568">
        <v>667</v>
      </c>
      <c r="D86" s="547">
        <v>7667</v>
      </c>
      <c r="E86" s="547">
        <v>1045857</v>
      </c>
      <c r="F86" s="545">
        <v>1054191</v>
      </c>
      <c r="G86" s="568">
        <v>182</v>
      </c>
      <c r="H86" s="547">
        <v>2718</v>
      </c>
      <c r="I86" s="547">
        <v>68966</v>
      </c>
      <c r="J86" s="545">
        <v>982325</v>
      </c>
    </row>
    <row r="87" spans="2:10" x14ac:dyDescent="0.2">
      <c r="B87" s="544" t="s">
        <v>2045</v>
      </c>
      <c r="C87" s="568">
        <v>665</v>
      </c>
      <c r="D87" s="547">
        <v>7696</v>
      </c>
      <c r="E87" s="547">
        <v>1205289</v>
      </c>
      <c r="F87" s="545">
        <v>1213650</v>
      </c>
      <c r="G87" s="568">
        <v>207</v>
      </c>
      <c r="H87" s="547">
        <v>2575</v>
      </c>
      <c r="I87" s="547">
        <v>86649</v>
      </c>
      <c r="J87" s="545">
        <v>1124219</v>
      </c>
    </row>
    <row r="88" spans="2:10" x14ac:dyDescent="0.2">
      <c r="B88" s="544" t="s">
        <v>2051</v>
      </c>
      <c r="C88" s="568">
        <v>665</v>
      </c>
      <c r="D88" s="547">
        <v>7685</v>
      </c>
      <c r="E88" s="547">
        <v>1223521</v>
      </c>
      <c r="F88" s="545">
        <v>1231871</v>
      </c>
      <c r="G88" s="568">
        <v>196</v>
      </c>
      <c r="H88" s="547">
        <v>2496</v>
      </c>
      <c r="I88" s="547">
        <v>77006</v>
      </c>
      <c r="J88" s="545">
        <v>1152173</v>
      </c>
    </row>
    <row r="89" spans="2:10" x14ac:dyDescent="0.2">
      <c r="B89" s="544" t="s">
        <v>2045</v>
      </c>
      <c r="C89" s="568">
        <v>665</v>
      </c>
      <c r="D89" s="547">
        <v>7683</v>
      </c>
      <c r="E89" s="547">
        <v>1368144</v>
      </c>
      <c r="F89" s="545">
        <v>1376492</v>
      </c>
      <c r="G89" s="568">
        <v>194</v>
      </c>
      <c r="H89" s="547">
        <v>2317</v>
      </c>
      <c r="I89" s="547">
        <v>77070</v>
      </c>
      <c r="J89" s="545">
        <v>1296911</v>
      </c>
    </row>
    <row r="90" spans="2:10" x14ac:dyDescent="0.2">
      <c r="B90" s="544" t="s">
        <v>2050</v>
      </c>
      <c r="C90" s="572">
        <v>665</v>
      </c>
      <c r="D90" s="537">
        <v>7606</v>
      </c>
      <c r="E90" s="537">
        <v>1377277</v>
      </c>
      <c r="F90" s="550">
        <v>1385548</v>
      </c>
      <c r="G90" s="572">
        <v>117</v>
      </c>
      <c r="H90" s="537">
        <v>2373</v>
      </c>
      <c r="I90" s="537">
        <v>87673</v>
      </c>
      <c r="J90" s="550">
        <v>1295385</v>
      </c>
    </row>
    <row r="91" spans="2:10" x14ac:dyDescent="0.2">
      <c r="B91" s="544" t="s">
        <v>2045</v>
      </c>
      <c r="C91" s="572">
        <v>665</v>
      </c>
      <c r="D91" s="537">
        <v>7594</v>
      </c>
      <c r="E91" s="537">
        <v>1595122</v>
      </c>
      <c r="F91" s="550">
        <v>1603381</v>
      </c>
      <c r="G91" s="572">
        <v>106</v>
      </c>
      <c r="H91" s="537">
        <v>2306</v>
      </c>
      <c r="I91" s="537">
        <v>86095</v>
      </c>
      <c r="J91" s="550">
        <v>1514875</v>
      </c>
    </row>
    <row r="92" spans="2:10" x14ac:dyDescent="0.2">
      <c r="B92" s="544" t="s">
        <v>2049</v>
      </c>
      <c r="C92" s="568">
        <v>665</v>
      </c>
      <c r="D92" s="547">
        <v>8142</v>
      </c>
      <c r="E92" s="547">
        <v>1599833</v>
      </c>
      <c r="F92" s="545">
        <v>1608641</v>
      </c>
      <c r="G92" s="568">
        <v>155</v>
      </c>
      <c r="H92" s="547">
        <v>2225</v>
      </c>
      <c r="I92" s="547">
        <v>104852</v>
      </c>
      <c r="J92" s="545">
        <v>1501409</v>
      </c>
    </row>
    <row r="93" spans="2:10" x14ac:dyDescent="0.2">
      <c r="B93" s="544" t="s">
        <v>2045</v>
      </c>
      <c r="C93" s="568">
        <v>665</v>
      </c>
      <c r="D93" s="547">
        <v>8112</v>
      </c>
      <c r="E93" s="547">
        <v>1694829</v>
      </c>
      <c r="F93" s="545">
        <v>1703607</v>
      </c>
      <c r="G93" s="568">
        <v>125</v>
      </c>
      <c r="H93" s="547">
        <v>2091</v>
      </c>
      <c r="I93" s="547">
        <v>110188</v>
      </c>
      <c r="J93" s="545">
        <v>1591203</v>
      </c>
    </row>
    <row r="94" spans="2:10" x14ac:dyDescent="0.2">
      <c r="B94" s="544" t="s">
        <v>2048</v>
      </c>
      <c r="C94" s="568">
        <v>665</v>
      </c>
      <c r="D94" s="547">
        <v>8148</v>
      </c>
      <c r="E94" s="547">
        <v>1776962</v>
      </c>
      <c r="F94" s="545">
        <v>1785775</v>
      </c>
      <c r="G94" s="568">
        <v>160</v>
      </c>
      <c r="H94" s="547">
        <v>1814</v>
      </c>
      <c r="I94" s="547">
        <v>110055</v>
      </c>
      <c r="J94" s="545">
        <v>1673746</v>
      </c>
    </row>
    <row r="95" spans="2:10" x14ac:dyDescent="0.2">
      <c r="B95" s="544" t="s">
        <v>2045</v>
      </c>
      <c r="C95" s="568">
        <v>665</v>
      </c>
      <c r="D95" s="547">
        <v>8172</v>
      </c>
      <c r="E95" s="547">
        <v>1958437</v>
      </c>
      <c r="F95" s="545">
        <v>1967274</v>
      </c>
      <c r="G95" s="568">
        <v>184</v>
      </c>
      <c r="H95" s="547">
        <v>1413</v>
      </c>
      <c r="I95" s="547">
        <v>131265</v>
      </c>
      <c r="J95" s="545">
        <v>1834412</v>
      </c>
    </row>
    <row r="96" spans="2:10" x14ac:dyDescent="0.2">
      <c r="B96" s="544" t="s">
        <v>2047</v>
      </c>
      <c r="C96" s="568">
        <v>665</v>
      </c>
      <c r="D96" s="547">
        <v>8131</v>
      </c>
      <c r="E96" s="547">
        <v>2041361</v>
      </c>
      <c r="F96" s="545">
        <v>2050158</v>
      </c>
      <c r="G96" s="568">
        <v>143</v>
      </c>
      <c r="H96" s="568">
        <v>925</v>
      </c>
      <c r="I96" s="547">
        <v>110867</v>
      </c>
      <c r="J96" s="545">
        <v>1938222</v>
      </c>
    </row>
    <row r="97" spans="2:10" x14ac:dyDescent="0.2">
      <c r="B97" s="544" t="s">
        <v>2045</v>
      </c>
      <c r="C97" s="568">
        <v>665</v>
      </c>
      <c r="D97" s="547">
        <v>8125</v>
      </c>
      <c r="E97" s="547">
        <v>2212092</v>
      </c>
      <c r="F97" s="545">
        <v>2220882</v>
      </c>
      <c r="G97" s="568">
        <v>137</v>
      </c>
      <c r="H97" s="568">
        <v>749</v>
      </c>
      <c r="I97" s="547">
        <v>133340</v>
      </c>
      <c r="J97" s="545">
        <v>2086655</v>
      </c>
    </row>
    <row r="98" spans="2:10" x14ac:dyDescent="0.2">
      <c r="B98" s="544" t="s">
        <v>2046</v>
      </c>
      <c r="C98" s="568">
        <v>666</v>
      </c>
      <c r="D98" s="547">
        <v>8099</v>
      </c>
      <c r="E98" s="547">
        <v>2309127</v>
      </c>
      <c r="F98" s="545">
        <v>2317891</v>
      </c>
      <c r="G98" s="568">
        <v>111</v>
      </c>
      <c r="H98" s="568">
        <v>418</v>
      </c>
      <c r="I98" s="547">
        <v>139490</v>
      </c>
      <c r="J98" s="545">
        <v>2177873</v>
      </c>
    </row>
    <row r="99" spans="2:10" x14ac:dyDescent="0.2">
      <c r="B99" s="544" t="s">
        <v>2045</v>
      </c>
      <c r="C99" s="568" t="s">
        <v>431</v>
      </c>
      <c r="D99" s="547">
        <v>8102</v>
      </c>
      <c r="E99" s="547">
        <v>2431975</v>
      </c>
      <c r="F99" s="545">
        <v>2440077</v>
      </c>
      <c r="G99" s="568">
        <v>114</v>
      </c>
      <c r="H99" s="568">
        <v>369</v>
      </c>
      <c r="I99" s="547">
        <v>137995</v>
      </c>
      <c r="J99" s="545">
        <v>2301599</v>
      </c>
    </row>
    <row r="100" spans="2:10" x14ac:dyDescent="0.2">
      <c r="B100" s="544" t="s">
        <v>2044</v>
      </c>
      <c r="C100" s="568" t="s">
        <v>431</v>
      </c>
      <c r="D100" s="547">
        <v>8298</v>
      </c>
      <c r="E100" s="547">
        <v>2707258</v>
      </c>
      <c r="F100" s="545">
        <v>2715556</v>
      </c>
      <c r="G100" s="568">
        <v>142</v>
      </c>
      <c r="H100" s="568">
        <v>365</v>
      </c>
      <c r="I100" s="547">
        <v>160299</v>
      </c>
      <c r="J100" s="545">
        <v>2554749</v>
      </c>
    </row>
    <row r="101" spans="2:10" x14ac:dyDescent="0.2">
      <c r="B101" s="544" t="s">
        <v>2045</v>
      </c>
      <c r="C101" s="568" t="s">
        <v>431</v>
      </c>
      <c r="D101" s="547">
        <v>8361.9041923700006</v>
      </c>
      <c r="E101" s="547">
        <v>3034995.7149999999</v>
      </c>
      <c r="F101" s="545">
        <f>SUM(C101:E101)</f>
        <v>3043357.6191923697</v>
      </c>
      <c r="G101" s="964">
        <v>181.012</v>
      </c>
      <c r="H101" s="964">
        <v>141.572</v>
      </c>
      <c r="I101" s="547">
        <v>162845.98100000006</v>
      </c>
      <c r="J101" s="545">
        <f>F101-G101-H101-I101</f>
        <v>2880189.0541923693</v>
      </c>
    </row>
    <row r="102" spans="2:10" x14ac:dyDescent="0.2">
      <c r="B102" s="544" t="s">
        <v>2792</v>
      </c>
      <c r="C102" s="568" t="s">
        <v>431</v>
      </c>
      <c r="D102" s="547">
        <v>8826.50600037</v>
      </c>
      <c r="E102" s="547">
        <v>3554922.057</v>
      </c>
      <c r="F102" s="545">
        <f>SUM(C102:E102)</f>
        <v>3563748.5630003698</v>
      </c>
      <c r="G102" s="964">
        <v>145.614</v>
      </c>
      <c r="H102" s="964">
        <v>488.19799999999998</v>
      </c>
      <c r="I102" s="547">
        <v>229330.64800000007</v>
      </c>
      <c r="J102" s="545">
        <f>F102-G102-H102-I102</f>
        <v>3333784.1030003699</v>
      </c>
    </row>
    <row r="103" spans="2:10" x14ac:dyDescent="0.2">
      <c r="B103" s="544" t="s">
        <v>2045</v>
      </c>
      <c r="C103" s="568" t="s">
        <v>431</v>
      </c>
      <c r="D103" s="547">
        <v>8876.234000370001</v>
      </c>
      <c r="E103" s="547">
        <v>3577617.1910000001</v>
      </c>
      <c r="F103" s="545">
        <f>SUM(C103:E103)</f>
        <v>3586493.42500037</v>
      </c>
      <c r="G103" s="964">
        <v>195.96299999999999</v>
      </c>
      <c r="H103" s="964">
        <v>173.80500000000001</v>
      </c>
      <c r="I103" s="547">
        <v>183844.27062999998</v>
      </c>
      <c r="J103" s="545">
        <f>F103-G103-H103-I103</f>
        <v>3402279.3863703697</v>
      </c>
    </row>
    <row r="104" spans="2:10" x14ac:dyDescent="0.2">
      <c r="B104" s="544" t="s">
        <v>2793</v>
      </c>
      <c r="C104" s="568" t="s">
        <v>431</v>
      </c>
      <c r="D104" s="547">
        <v>9779.2972809999992</v>
      </c>
      <c r="E104" s="547">
        <v>4167135.807</v>
      </c>
      <c r="F104" s="545">
        <f>SUM(C104:E104)</f>
        <v>4176915.1042809999</v>
      </c>
      <c r="G104" s="964">
        <v>111.40600000000001</v>
      </c>
      <c r="H104" s="964">
        <v>861.86</v>
      </c>
      <c r="I104" s="547">
        <v>264626.51899999991</v>
      </c>
      <c r="J104" s="545">
        <f>F104-G104-H104-I104</f>
        <v>3911315.3192810002</v>
      </c>
    </row>
    <row r="105" spans="2:10" x14ac:dyDescent="0.2">
      <c r="B105" s="544" t="s">
        <v>2045</v>
      </c>
      <c r="C105" s="568" t="s">
        <v>431</v>
      </c>
      <c r="D105" s="547">
        <v>9683.2270613699984</v>
      </c>
      <c r="E105" s="547">
        <v>4119552.3139999998</v>
      </c>
      <c r="F105" s="545">
        <f>SUM(C105:E105)</f>
        <v>4129235.5410613697</v>
      </c>
      <c r="G105" s="964">
        <v>102.477</v>
      </c>
      <c r="H105" s="964">
        <v>869.43700000000001</v>
      </c>
      <c r="I105" s="547">
        <v>201307.10399999999</v>
      </c>
      <c r="J105" s="545">
        <v>3926956.52306137</v>
      </c>
    </row>
    <row r="106" spans="2:10" x14ac:dyDescent="0.2">
      <c r="B106" s="544" t="s">
        <v>2794</v>
      </c>
      <c r="C106" s="568" t="s">
        <v>431</v>
      </c>
      <c r="D106" s="547">
        <v>9753.7324193700006</v>
      </c>
      <c r="E106" s="547">
        <v>4635146.7110000001</v>
      </c>
      <c r="F106" s="545">
        <v>4644900.4434193699</v>
      </c>
      <c r="G106" s="964">
        <v>191.541</v>
      </c>
      <c r="H106" s="964">
        <v>989.49599999999998</v>
      </c>
      <c r="I106" s="547">
        <v>255890.99799999996</v>
      </c>
      <c r="J106" s="545">
        <v>4387828.4084193697</v>
      </c>
    </row>
    <row r="107" spans="2:10" x14ac:dyDescent="0.2">
      <c r="B107" s="544" t="s">
        <v>2045</v>
      </c>
      <c r="C107" s="568" t="s">
        <v>431</v>
      </c>
      <c r="D107" s="547">
        <v>9761.6684343700017</v>
      </c>
      <c r="E107" s="547">
        <v>4748703.1960000005</v>
      </c>
      <c r="F107" s="545">
        <v>4758464.8644343708</v>
      </c>
      <c r="G107" s="964">
        <v>196.97499999999999</v>
      </c>
      <c r="H107" s="964">
        <v>1051.4179999999999</v>
      </c>
      <c r="I107" s="547">
        <v>226118.78400000007</v>
      </c>
      <c r="J107" s="545">
        <v>4531097.6874343716</v>
      </c>
    </row>
    <row r="108" spans="2:10" x14ac:dyDescent="0.2">
      <c r="B108" s="544" t="s">
        <v>2795</v>
      </c>
      <c r="C108" s="568" t="s">
        <v>431</v>
      </c>
      <c r="D108" s="547">
        <v>9728.4105503700011</v>
      </c>
      <c r="E108" s="547">
        <v>5285025.5029999996</v>
      </c>
      <c r="F108" s="545">
        <v>5294753.9135503694</v>
      </c>
      <c r="G108" s="964">
        <v>159.74799999999999</v>
      </c>
      <c r="H108" s="964">
        <v>1039.1379999999999</v>
      </c>
      <c r="I108" s="547">
        <v>343516.39600000007</v>
      </c>
      <c r="J108" s="545">
        <v>4950038.6315503698</v>
      </c>
    </row>
    <row r="109" spans="2:10" x14ac:dyDescent="0.2">
      <c r="B109" s="544" t="s">
        <v>2045</v>
      </c>
      <c r="C109" s="568" t="s">
        <v>431</v>
      </c>
      <c r="D109" s="547">
        <v>9942.0086194000014</v>
      </c>
      <c r="E109" s="547">
        <v>5534529.0279999999</v>
      </c>
      <c r="F109" s="545">
        <v>5544471.0366193997</v>
      </c>
      <c r="G109" s="964">
        <v>153.34399999999999</v>
      </c>
      <c r="H109" s="964">
        <v>829.26</v>
      </c>
      <c r="I109" s="547">
        <v>263485.72631499998</v>
      </c>
      <c r="J109" s="545">
        <v>5280002.7063044002</v>
      </c>
    </row>
    <row r="110" spans="2:10" x14ac:dyDescent="0.2">
      <c r="B110" s="544" t="s">
        <v>2796</v>
      </c>
      <c r="C110" s="568" t="s">
        <v>431</v>
      </c>
      <c r="D110" s="547">
        <v>9961.7707524000016</v>
      </c>
      <c r="E110" s="547">
        <v>6458763.1059999997</v>
      </c>
      <c r="F110" s="545">
        <v>6468724.8767523998</v>
      </c>
      <c r="G110" s="964">
        <v>172.70699999999999</v>
      </c>
      <c r="H110" s="964">
        <v>1028.5820000000001</v>
      </c>
      <c r="I110" s="547">
        <v>325507.58650999999</v>
      </c>
      <c r="J110" s="545">
        <v>6142016.0012423992</v>
      </c>
    </row>
    <row r="111" spans="2:10" ht="13.5" thickBot="1" x14ac:dyDescent="0.25">
      <c r="B111" s="566"/>
      <c r="C111" s="566"/>
      <c r="D111" s="566"/>
      <c r="E111" s="566"/>
      <c r="F111" s="566"/>
      <c r="G111" s="566"/>
      <c r="H111" s="566"/>
      <c r="I111" s="566"/>
      <c r="J111" s="567"/>
    </row>
    <row r="112" spans="2:10" ht="13.5" thickTop="1" x14ac:dyDescent="0.2">
      <c r="B112" s="539" t="s">
        <v>1985</v>
      </c>
    </row>
    <row r="113" spans="2:10" x14ac:dyDescent="0.2">
      <c r="B113" s="539"/>
    </row>
    <row r="114" spans="2:10" ht="14.25" customHeight="1" x14ac:dyDescent="0.2">
      <c r="B114" s="532" t="s">
        <v>1911</v>
      </c>
    </row>
    <row r="115" spans="2:10" ht="36" customHeight="1" x14ac:dyDescent="0.2">
      <c r="B115" s="1082" t="s">
        <v>2043</v>
      </c>
      <c r="C115" s="1082"/>
      <c r="D115" s="1082"/>
      <c r="E115" s="1082"/>
      <c r="F115" s="1082"/>
      <c r="G115" s="1082"/>
      <c r="H115" s="1082"/>
      <c r="I115" s="1082"/>
      <c r="J115" s="1082"/>
    </row>
    <row r="116" spans="2:10" x14ac:dyDescent="0.2">
      <c r="B116" s="532" t="s">
        <v>2042</v>
      </c>
    </row>
  </sheetData>
  <mergeCells count="2">
    <mergeCell ref="B115:J115"/>
    <mergeCell ref="B5:B9"/>
  </mergeCells>
  <pageMargins left="0.75" right="0.75" top="1" bottom="1" header="0.5" footer="0.5"/>
  <pageSetup scale="80" orientation="portrait" horizontalDpi="1200" verticalDpi="120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263"/>
  <sheetViews>
    <sheetView topLeftCell="A84" zoomScaleNormal="100" workbookViewId="0">
      <selection activeCell="J222" sqref="J222:P261"/>
    </sheetView>
  </sheetViews>
  <sheetFormatPr defaultRowHeight="11.25" x14ac:dyDescent="0.2"/>
  <cols>
    <col min="1" max="1" width="4.85546875" style="12" bestFit="1" customWidth="1"/>
    <col min="2" max="2" width="9.7109375" style="12" customWidth="1"/>
    <col min="3" max="3" width="12.85546875" style="12" bestFit="1" customWidth="1"/>
    <col min="4" max="4" width="10.85546875" style="12" customWidth="1"/>
    <col min="5" max="5" width="9.28515625" style="12" bestFit="1" customWidth="1"/>
    <col min="6" max="6" width="10.42578125" style="12" customWidth="1"/>
    <col min="7" max="7" width="10.85546875" style="12" customWidth="1"/>
    <col min="8" max="8" width="10" style="12" bestFit="1" customWidth="1"/>
    <col min="9" max="9" width="12.42578125" style="12" customWidth="1"/>
    <col min="10" max="10" width="12.28515625" style="12" customWidth="1"/>
    <col min="11" max="11" width="11.140625" style="12" customWidth="1"/>
    <col min="12" max="13" width="10.5703125" style="12" customWidth="1"/>
    <col min="14" max="14" width="9.28515625" style="12" bestFit="1" customWidth="1"/>
    <col min="15" max="15" width="11.28515625" style="12" bestFit="1" customWidth="1"/>
    <col min="16" max="16" width="14" style="12" bestFit="1" customWidth="1"/>
    <col min="17" max="17" width="2.7109375" style="12" customWidth="1"/>
    <col min="18" max="19" width="9.28515625" style="12" bestFit="1" customWidth="1"/>
    <col min="20" max="16384" width="9.140625" style="12"/>
  </cols>
  <sheetData>
    <row r="1" spans="2:19" x14ac:dyDescent="0.2">
      <c r="C1" s="145"/>
      <c r="D1" s="145"/>
      <c r="E1" s="145"/>
      <c r="F1" s="145"/>
      <c r="G1" s="145"/>
      <c r="H1" s="145"/>
      <c r="I1" s="145"/>
    </row>
    <row r="2" spans="2:19" ht="18.75" x14ac:dyDescent="0.2">
      <c r="B2" s="373" t="s">
        <v>1486</v>
      </c>
      <c r="C2" s="373"/>
      <c r="D2" s="373"/>
      <c r="E2" s="373"/>
      <c r="F2" s="373"/>
      <c r="G2" s="373"/>
      <c r="H2" s="373"/>
      <c r="I2" s="373"/>
      <c r="J2" s="373"/>
      <c r="K2" s="373"/>
    </row>
    <row r="3" spans="2:19" x14ac:dyDescent="0.2">
      <c r="B3" s="1167"/>
      <c r="C3" s="1167"/>
      <c r="D3" s="1167"/>
      <c r="E3" s="1167"/>
      <c r="F3" s="1167"/>
      <c r="G3" s="1167"/>
      <c r="H3" s="1167"/>
      <c r="I3" s="109"/>
    </row>
    <row r="4" spans="2:19" ht="12" customHeight="1" thickBot="1" x14ac:dyDescent="0.25">
      <c r="B4" s="1172" t="s">
        <v>1951</v>
      </c>
      <c r="C4" s="1172"/>
      <c r="D4" s="1172"/>
      <c r="E4" s="1172"/>
      <c r="F4" s="1172"/>
      <c r="G4" s="1172"/>
      <c r="H4" s="1172"/>
      <c r="I4" s="1172"/>
      <c r="J4" s="1172"/>
      <c r="K4" s="1172"/>
      <c r="L4" s="1172"/>
      <c r="M4" s="1172"/>
      <c r="N4" s="1172"/>
      <c r="O4" s="1172"/>
    </row>
    <row r="5" spans="2:19" x14ac:dyDescent="0.2">
      <c r="B5" s="1169" t="s">
        <v>479</v>
      </c>
      <c r="C5" s="1169"/>
      <c r="D5" s="377"/>
      <c r="E5" s="377"/>
      <c r="F5" s="397" t="s">
        <v>428</v>
      </c>
      <c r="G5" s="377"/>
      <c r="H5" s="1169" t="s">
        <v>224</v>
      </c>
      <c r="I5" s="1169"/>
      <c r="J5" s="1169"/>
      <c r="K5" s="1169"/>
      <c r="L5" s="1169"/>
      <c r="M5" s="1169"/>
      <c r="N5" s="1169"/>
      <c r="O5" s="382"/>
    </row>
    <row r="6" spans="2:19" x14ac:dyDescent="0.2">
      <c r="B6" s="1170"/>
      <c r="C6" s="1170"/>
      <c r="D6" s="378" t="s">
        <v>225</v>
      </c>
      <c r="E6" s="378" t="s">
        <v>226</v>
      </c>
      <c r="F6" s="378" t="s">
        <v>227</v>
      </c>
      <c r="G6" s="378" t="s">
        <v>228</v>
      </c>
      <c r="H6" s="374" t="s">
        <v>229</v>
      </c>
      <c r="I6" s="374" t="s">
        <v>230</v>
      </c>
      <c r="J6" s="374" t="s">
        <v>231</v>
      </c>
      <c r="K6" s="374" t="s">
        <v>232</v>
      </c>
      <c r="L6" s="374" t="s">
        <v>233</v>
      </c>
      <c r="M6" s="374"/>
      <c r="N6" s="374"/>
      <c r="O6" s="378" t="s">
        <v>434</v>
      </c>
    </row>
    <row r="7" spans="2:19" x14ac:dyDescent="0.2">
      <c r="B7" s="1170"/>
      <c r="C7" s="1170"/>
      <c r="D7" s="375" t="s">
        <v>429</v>
      </c>
      <c r="E7" s="375" t="s">
        <v>429</v>
      </c>
      <c r="F7" s="375" t="s">
        <v>234</v>
      </c>
      <c r="G7" s="375" t="s">
        <v>429</v>
      </c>
      <c r="H7" s="375" t="s">
        <v>235</v>
      </c>
      <c r="I7" s="375" t="s">
        <v>236</v>
      </c>
      <c r="J7" s="375" t="s">
        <v>237</v>
      </c>
      <c r="K7" s="375" t="s">
        <v>238</v>
      </c>
      <c r="L7" s="375" t="s">
        <v>239</v>
      </c>
      <c r="M7" s="375" t="s">
        <v>240</v>
      </c>
      <c r="N7" s="375" t="s">
        <v>434</v>
      </c>
      <c r="O7" s="375" t="s">
        <v>429</v>
      </c>
    </row>
    <row r="8" spans="2:19" s="149" customFormat="1" ht="12" thickBot="1" x14ac:dyDescent="0.2">
      <c r="B8" s="1171"/>
      <c r="C8" s="1171"/>
      <c r="D8" s="383">
        <v>1</v>
      </c>
      <c r="E8" s="383">
        <v>2</v>
      </c>
      <c r="F8" s="383">
        <v>3</v>
      </c>
      <c r="G8" s="383">
        <v>4</v>
      </c>
      <c r="H8" s="384" t="s">
        <v>241</v>
      </c>
      <c r="I8" s="384" t="s">
        <v>242</v>
      </c>
      <c r="J8" s="384" t="s">
        <v>243</v>
      </c>
      <c r="K8" s="384" t="s">
        <v>244</v>
      </c>
      <c r="L8" s="384" t="s">
        <v>245</v>
      </c>
      <c r="M8" s="384" t="s">
        <v>246</v>
      </c>
      <c r="N8" s="384" t="s">
        <v>247</v>
      </c>
      <c r="O8" s="384" t="s">
        <v>248</v>
      </c>
    </row>
    <row r="9" spans="2:19" x14ac:dyDescent="0.2">
      <c r="B9" s="216"/>
      <c r="C9" s="216"/>
      <c r="D9" s="216"/>
      <c r="E9" s="216"/>
      <c r="F9" s="216"/>
      <c r="G9" s="216"/>
      <c r="H9" s="216"/>
      <c r="I9" s="216"/>
    </row>
    <row r="10" spans="2:19" x14ac:dyDescent="0.2">
      <c r="B10" s="216" t="s">
        <v>249</v>
      </c>
      <c r="C10" s="216" t="s">
        <v>250</v>
      </c>
      <c r="D10" s="231">
        <f>256600+60</f>
        <v>256660</v>
      </c>
      <c r="E10" s="231">
        <v>5761</v>
      </c>
      <c r="F10" s="231">
        <v>18013</v>
      </c>
      <c r="G10" s="231">
        <v>280860</v>
      </c>
      <c r="H10" s="231">
        <v>615</v>
      </c>
      <c r="I10" s="231">
        <v>983</v>
      </c>
      <c r="J10" s="231">
        <v>10100</v>
      </c>
      <c r="K10" s="231">
        <v>794</v>
      </c>
      <c r="L10" s="231">
        <v>1113</v>
      </c>
      <c r="M10" s="231">
        <v>49</v>
      </c>
      <c r="N10" s="231">
        <v>13654</v>
      </c>
      <c r="O10" s="2">
        <v>574948</v>
      </c>
      <c r="R10" s="64"/>
      <c r="S10" s="64"/>
    </row>
    <row r="11" spans="2:19" s="95" customFormat="1" x14ac:dyDescent="0.2">
      <c r="B11" s="232" t="s">
        <v>251</v>
      </c>
      <c r="C11" s="232" t="s">
        <v>252</v>
      </c>
      <c r="D11" s="91">
        <v>1556.8</v>
      </c>
      <c r="E11" s="91">
        <f>132+1</f>
        <v>133</v>
      </c>
      <c r="F11" s="91">
        <v>241.9</v>
      </c>
      <c r="G11" s="91">
        <v>363.7</v>
      </c>
      <c r="H11" s="91">
        <f>142.6+3</f>
        <v>145.6</v>
      </c>
      <c r="I11" s="91">
        <v>69</v>
      </c>
      <c r="J11" s="91">
        <v>488</v>
      </c>
      <c r="K11" s="91">
        <v>24.6</v>
      </c>
      <c r="L11" s="91">
        <v>4.0999999999999996</v>
      </c>
      <c r="M11" s="91">
        <v>0.6</v>
      </c>
      <c r="N11" s="91">
        <v>732.4</v>
      </c>
      <c r="O11" s="92">
        <v>3026.8</v>
      </c>
      <c r="R11" s="64"/>
      <c r="S11" s="64"/>
    </row>
    <row r="12" spans="2:19" x14ac:dyDescent="0.2">
      <c r="B12" s="216" t="s">
        <v>435</v>
      </c>
      <c r="C12" s="216" t="s">
        <v>250</v>
      </c>
      <c r="D12" s="231">
        <v>246668</v>
      </c>
      <c r="E12" s="231">
        <v>7344</v>
      </c>
      <c r="F12" s="231">
        <v>19366</v>
      </c>
      <c r="G12" s="231">
        <f>286+285773</f>
        <v>286059</v>
      </c>
      <c r="H12" s="231">
        <f>858+1</f>
        <v>859</v>
      </c>
      <c r="I12" s="231">
        <v>995</v>
      </c>
      <c r="J12" s="231">
        <v>10354</v>
      </c>
      <c r="K12" s="231">
        <v>583</v>
      </c>
      <c r="L12" s="231">
        <v>1167</v>
      </c>
      <c r="M12" s="231">
        <v>49</v>
      </c>
      <c r="N12" s="231">
        <v>14007</v>
      </c>
      <c r="O12" s="2">
        <v>573444</v>
      </c>
      <c r="R12" s="64"/>
      <c r="S12" s="64"/>
    </row>
    <row r="13" spans="2:19" x14ac:dyDescent="0.2">
      <c r="B13" s="216"/>
      <c r="C13" s="216" t="s">
        <v>252</v>
      </c>
      <c r="D13" s="91">
        <v>1481.5</v>
      </c>
      <c r="E13" s="91">
        <v>94.8</v>
      </c>
      <c r="F13" s="91">
        <v>288.2</v>
      </c>
      <c r="G13" s="91">
        <f>722.7-350</f>
        <v>372.70000000000005</v>
      </c>
      <c r="H13" s="91">
        <v>119.5</v>
      </c>
      <c r="I13" s="91">
        <v>73.099999999999994</v>
      </c>
      <c r="J13" s="91">
        <v>400.1</v>
      </c>
      <c r="K13" s="91">
        <v>120.6</v>
      </c>
      <c r="L13" s="91">
        <v>9</v>
      </c>
      <c r="M13" s="91">
        <v>0.4</v>
      </c>
      <c r="N13" s="91">
        <v>722.7</v>
      </c>
      <c r="O13" s="92">
        <v>2959.9</v>
      </c>
      <c r="R13" s="64"/>
      <c r="S13" s="64"/>
    </row>
    <row r="14" spans="2:19" x14ac:dyDescent="0.2">
      <c r="B14" s="216" t="s">
        <v>253</v>
      </c>
      <c r="C14" s="216" t="s">
        <v>250</v>
      </c>
      <c r="D14" s="231">
        <v>273096</v>
      </c>
      <c r="E14" s="231">
        <v>8060</v>
      </c>
      <c r="F14" s="231">
        <v>22597</v>
      </c>
      <c r="G14" s="231">
        <v>327570</v>
      </c>
      <c r="H14" s="231">
        <v>943</v>
      </c>
      <c r="I14" s="231">
        <v>1393</v>
      </c>
      <c r="J14" s="231">
        <v>11619</v>
      </c>
      <c r="K14" s="231">
        <v>1699</v>
      </c>
      <c r="L14" s="231">
        <v>1292</v>
      </c>
      <c r="M14" s="231">
        <v>135</v>
      </c>
      <c r="N14" s="231">
        <v>17081</v>
      </c>
      <c r="O14" s="2">
        <v>648404</v>
      </c>
      <c r="R14" s="64"/>
      <c r="S14" s="64"/>
    </row>
    <row r="15" spans="2:19" s="95" customFormat="1" x14ac:dyDescent="0.2">
      <c r="B15" s="232" t="s">
        <v>251</v>
      </c>
      <c r="C15" s="232" t="s">
        <v>252</v>
      </c>
      <c r="D15" s="91">
        <v>1522.6</v>
      </c>
      <c r="E15" s="91">
        <v>124.5</v>
      </c>
      <c r="F15" s="91">
        <v>354.6</v>
      </c>
      <c r="G15" s="91">
        <v>390.2</v>
      </c>
      <c r="H15" s="91">
        <v>160.69999999999999</v>
      </c>
      <c r="I15" s="91">
        <v>75.400000000000006</v>
      </c>
      <c r="J15" s="91">
        <v>393.4</v>
      </c>
      <c r="K15" s="91">
        <v>116.2</v>
      </c>
      <c r="L15" s="91">
        <v>18.5</v>
      </c>
      <c r="M15" s="91">
        <v>2.9</v>
      </c>
      <c r="N15" s="91">
        <v>767</v>
      </c>
      <c r="O15" s="92">
        <v>3159</v>
      </c>
      <c r="R15" s="64"/>
      <c r="S15" s="64"/>
    </row>
    <row r="16" spans="2:19" x14ac:dyDescent="0.2">
      <c r="B16" s="216" t="s">
        <v>435</v>
      </c>
      <c r="C16" s="216" t="s">
        <v>250</v>
      </c>
      <c r="D16" s="231">
        <v>299455</v>
      </c>
      <c r="E16" s="231">
        <v>8377</v>
      </c>
      <c r="F16" s="231">
        <v>24456</v>
      </c>
      <c r="G16" s="231">
        <v>376929</v>
      </c>
      <c r="H16" s="231">
        <v>851</v>
      </c>
      <c r="I16" s="231">
        <v>1304</v>
      </c>
      <c r="J16" s="231">
        <v>11933</v>
      </c>
      <c r="K16" s="231">
        <v>2037</v>
      </c>
      <c r="L16" s="231">
        <v>1349</v>
      </c>
      <c r="M16" s="231">
        <v>613</v>
      </c>
      <c r="N16" s="231">
        <v>18087</v>
      </c>
      <c r="O16" s="2">
        <v>727304</v>
      </c>
      <c r="R16" s="64"/>
      <c r="S16" s="64"/>
    </row>
    <row r="17" spans="2:19" s="95" customFormat="1" x14ac:dyDescent="0.2">
      <c r="B17" s="232"/>
      <c r="C17" s="232" t="s">
        <v>252</v>
      </c>
      <c r="D17" s="91">
        <v>1567</v>
      </c>
      <c r="E17" s="91">
        <v>70.099999999999994</v>
      </c>
      <c r="F17" s="91">
        <v>360.2</v>
      </c>
      <c r="G17" s="91">
        <v>425</v>
      </c>
      <c r="H17" s="91">
        <v>221.6</v>
      </c>
      <c r="I17" s="91">
        <v>70</v>
      </c>
      <c r="J17" s="91">
        <v>523</v>
      </c>
      <c r="K17" s="91">
        <v>40</v>
      </c>
      <c r="L17" s="91">
        <v>19.100000000000001</v>
      </c>
      <c r="M17" s="91">
        <v>12.1</v>
      </c>
      <c r="N17" s="91">
        <v>885.9</v>
      </c>
      <c r="O17" s="92">
        <v>3308.1</v>
      </c>
      <c r="R17" s="64"/>
      <c r="S17" s="64"/>
    </row>
    <row r="18" spans="2:19" x14ac:dyDescent="0.2">
      <c r="B18" s="216" t="s">
        <v>254</v>
      </c>
      <c r="C18" s="216" t="s">
        <v>250</v>
      </c>
      <c r="D18" s="231">
        <v>323145</v>
      </c>
      <c r="E18" s="231">
        <v>8742</v>
      </c>
      <c r="F18" s="231">
        <v>25033</v>
      </c>
      <c r="G18" s="231">
        <v>444389</v>
      </c>
      <c r="H18" s="231">
        <v>953</v>
      </c>
      <c r="I18" s="231">
        <v>1418</v>
      </c>
      <c r="J18" s="231">
        <v>12509</v>
      </c>
      <c r="K18" s="231">
        <v>1942</v>
      </c>
      <c r="L18" s="231">
        <v>1486</v>
      </c>
      <c r="M18" s="231">
        <v>3220</v>
      </c>
      <c r="N18" s="231">
        <v>21528</v>
      </c>
      <c r="O18" s="2">
        <v>822837</v>
      </c>
      <c r="R18" s="64"/>
      <c r="S18" s="64"/>
    </row>
    <row r="19" spans="2:19" s="95" customFormat="1" x14ac:dyDescent="0.2">
      <c r="B19" s="232" t="s">
        <v>251</v>
      </c>
      <c r="C19" s="232" t="s">
        <v>252</v>
      </c>
      <c r="D19" s="91">
        <v>1643.3</v>
      </c>
      <c r="E19" s="91">
        <v>94.5</v>
      </c>
      <c r="F19" s="91">
        <v>423.2</v>
      </c>
      <c r="G19" s="91">
        <v>488.1</v>
      </c>
      <c r="H19" s="91">
        <v>188.8</v>
      </c>
      <c r="I19" s="91">
        <v>90.6</v>
      </c>
      <c r="J19" s="91">
        <v>586.5</v>
      </c>
      <c r="K19" s="91">
        <v>109.3</v>
      </c>
      <c r="L19" s="91">
        <v>29.7</v>
      </c>
      <c r="M19" s="91">
        <v>25.1</v>
      </c>
      <c r="N19" s="91">
        <v>1029.9000000000001</v>
      </c>
      <c r="O19" s="92">
        <v>3679</v>
      </c>
      <c r="R19" s="64"/>
      <c r="S19" s="64"/>
    </row>
    <row r="20" spans="2:19" x14ac:dyDescent="0.2">
      <c r="B20" s="216" t="s">
        <v>435</v>
      </c>
      <c r="C20" s="216" t="s">
        <v>250</v>
      </c>
      <c r="D20" s="231">
        <v>355956</v>
      </c>
      <c r="E20" s="231">
        <v>9815</v>
      </c>
      <c r="F20" s="231">
        <v>31948</v>
      </c>
      <c r="G20" s="231">
        <v>582851</v>
      </c>
      <c r="H20" s="231">
        <v>5012</v>
      </c>
      <c r="I20" s="231">
        <v>1538</v>
      </c>
      <c r="J20" s="231">
        <v>14144</v>
      </c>
      <c r="K20" s="231">
        <v>2590</v>
      </c>
      <c r="L20" s="231">
        <v>1573</v>
      </c>
      <c r="M20" s="231">
        <v>1755</v>
      </c>
      <c r="N20" s="231">
        <v>26612</v>
      </c>
      <c r="O20" s="2">
        <v>1007182</v>
      </c>
      <c r="R20" s="64"/>
      <c r="S20" s="64"/>
    </row>
    <row r="21" spans="2:19" s="95" customFormat="1" x14ac:dyDescent="0.2">
      <c r="B21" s="232"/>
      <c r="C21" s="232" t="s">
        <v>252</v>
      </c>
      <c r="D21" s="91">
        <v>1679.6</v>
      </c>
      <c r="E21" s="91">
        <v>104.7</v>
      </c>
      <c r="F21" s="91">
        <v>489</v>
      </c>
      <c r="G21" s="91">
        <v>563.5</v>
      </c>
      <c r="H21" s="91">
        <v>300</v>
      </c>
      <c r="I21" s="91">
        <v>90.8</v>
      </c>
      <c r="J21" s="91">
        <v>678.7</v>
      </c>
      <c r="K21" s="91">
        <v>43</v>
      </c>
      <c r="L21" s="91">
        <v>34.6</v>
      </c>
      <c r="M21" s="91">
        <v>52.7</v>
      </c>
      <c r="N21" s="91">
        <v>1199.8</v>
      </c>
      <c r="O21" s="92">
        <v>4036.6</v>
      </c>
      <c r="R21" s="64"/>
      <c r="S21" s="64"/>
    </row>
    <row r="22" spans="2:19" x14ac:dyDescent="0.2">
      <c r="B22" s="216" t="s">
        <v>255</v>
      </c>
      <c r="C22" s="216" t="s">
        <v>250</v>
      </c>
      <c r="D22" s="231">
        <v>397499</v>
      </c>
      <c r="E22" s="231">
        <v>10503</v>
      </c>
      <c r="F22" s="231">
        <v>32630</v>
      </c>
      <c r="G22" s="231">
        <v>686872</v>
      </c>
      <c r="H22" s="231">
        <v>4980</v>
      </c>
      <c r="I22" s="231">
        <v>1707</v>
      </c>
      <c r="J22" s="231">
        <v>15455</v>
      </c>
      <c r="K22" s="231">
        <v>1711</v>
      </c>
      <c r="L22" s="231">
        <v>1689</v>
      </c>
      <c r="M22" s="231">
        <v>2496</v>
      </c>
      <c r="N22" s="231">
        <v>28038</v>
      </c>
      <c r="O22" s="2">
        <v>1155542</v>
      </c>
      <c r="R22" s="64"/>
      <c r="S22" s="64"/>
    </row>
    <row r="23" spans="2:19" s="95" customFormat="1" x14ac:dyDescent="0.2">
      <c r="B23" s="232" t="s">
        <v>251</v>
      </c>
      <c r="C23" s="232" t="s">
        <v>252</v>
      </c>
      <c r="D23" s="91">
        <v>2013.9</v>
      </c>
      <c r="E23" s="91">
        <v>125.9</v>
      </c>
      <c r="F23" s="91">
        <v>619.70000000000005</v>
      </c>
      <c r="G23" s="91">
        <v>666.4</v>
      </c>
      <c r="H23" s="91">
        <v>274.2</v>
      </c>
      <c r="I23" s="91">
        <v>101.4</v>
      </c>
      <c r="J23" s="91">
        <v>710.7</v>
      </c>
      <c r="K23" s="91">
        <v>52.5</v>
      </c>
      <c r="L23" s="91">
        <v>34.5</v>
      </c>
      <c r="M23" s="91">
        <v>71.599999999999994</v>
      </c>
      <c r="N23" s="91">
        <v>1244.9000000000001</v>
      </c>
      <c r="O23" s="92">
        <v>4670.8</v>
      </c>
      <c r="R23" s="64"/>
      <c r="S23" s="64"/>
    </row>
    <row r="24" spans="2:19" x14ac:dyDescent="0.2">
      <c r="B24" s="216" t="s">
        <v>435</v>
      </c>
      <c r="C24" s="216" t="s">
        <v>250</v>
      </c>
      <c r="D24" s="231">
        <v>441506</v>
      </c>
      <c r="E24" s="231">
        <v>14239</v>
      </c>
      <c r="F24" s="231">
        <v>51471</v>
      </c>
      <c r="G24" s="231">
        <v>837834</v>
      </c>
      <c r="H24" s="231">
        <v>5970</v>
      </c>
      <c r="I24" s="231">
        <v>1703</v>
      </c>
      <c r="J24" s="231">
        <v>18293</v>
      </c>
      <c r="K24" s="231">
        <v>1897</v>
      </c>
      <c r="L24" s="231">
        <v>1818</v>
      </c>
      <c r="M24" s="231">
        <v>3777</v>
      </c>
      <c r="N24" s="231">
        <v>33458</v>
      </c>
      <c r="O24" s="2">
        <v>1378508</v>
      </c>
      <c r="R24" s="64"/>
      <c r="S24" s="64"/>
    </row>
    <row r="25" spans="2:19" x14ac:dyDescent="0.2">
      <c r="B25" s="216"/>
      <c r="C25" s="216" t="s">
        <v>252</v>
      </c>
      <c r="D25" s="91">
        <v>2052</v>
      </c>
      <c r="E25" s="91">
        <v>130</v>
      </c>
      <c r="F25" s="91">
        <v>836</v>
      </c>
      <c r="G25" s="91">
        <v>782</v>
      </c>
      <c r="H25" s="91">
        <v>270</v>
      </c>
      <c r="I25" s="91">
        <v>112</v>
      </c>
      <c r="J25" s="91">
        <v>763.2</v>
      </c>
      <c r="K25" s="91">
        <v>90.5</v>
      </c>
      <c r="L25" s="91">
        <v>31</v>
      </c>
      <c r="M25" s="91">
        <v>92.2</v>
      </c>
      <c r="N25" s="91">
        <v>1358.5</v>
      </c>
      <c r="O25" s="92">
        <v>5159</v>
      </c>
      <c r="R25" s="64"/>
      <c r="S25" s="64"/>
    </row>
    <row r="26" spans="2:19" x14ac:dyDescent="0.2">
      <c r="B26" s="216" t="s">
        <v>256</v>
      </c>
      <c r="C26" s="216" t="s">
        <v>250</v>
      </c>
      <c r="D26" s="231">
        <v>522779</v>
      </c>
      <c r="E26" s="231">
        <v>16271</v>
      </c>
      <c r="F26" s="231">
        <v>47826</v>
      </c>
      <c r="G26" s="231">
        <v>1013087</v>
      </c>
      <c r="H26" s="231">
        <v>2127</v>
      </c>
      <c r="I26" s="231">
        <v>2142</v>
      </c>
      <c r="J26" s="231">
        <v>19269</v>
      </c>
      <c r="K26" s="231">
        <v>2592</v>
      </c>
      <c r="L26" s="231">
        <v>1846</v>
      </c>
      <c r="M26" s="231">
        <v>5021</v>
      </c>
      <c r="N26" s="231">
        <v>32997</v>
      </c>
      <c r="O26" s="2">
        <v>1632960</v>
      </c>
      <c r="R26" s="64"/>
      <c r="S26" s="64"/>
    </row>
    <row r="27" spans="2:19" x14ac:dyDescent="0.2">
      <c r="B27" s="216" t="s">
        <v>251</v>
      </c>
      <c r="C27" s="216" t="s">
        <v>252</v>
      </c>
      <c r="D27" s="91">
        <v>2279.1</v>
      </c>
      <c r="E27" s="91">
        <v>209.8</v>
      </c>
      <c r="F27" s="91">
        <v>839.6</v>
      </c>
      <c r="G27" s="91">
        <v>967</v>
      </c>
      <c r="H27" s="91">
        <v>272.5</v>
      </c>
      <c r="I27" s="91">
        <v>116.8</v>
      </c>
      <c r="J27" s="91">
        <v>831.7</v>
      </c>
      <c r="K27" s="91">
        <v>93.6</v>
      </c>
      <c r="L27" s="91">
        <v>31.2</v>
      </c>
      <c r="M27" s="91">
        <v>119.6</v>
      </c>
      <c r="N27" s="91">
        <v>1465.3</v>
      </c>
      <c r="O27" s="92">
        <v>5760.8</v>
      </c>
      <c r="R27" s="64"/>
      <c r="S27" s="64"/>
    </row>
    <row r="28" spans="2:19" x14ac:dyDescent="0.2">
      <c r="B28" s="216" t="s">
        <v>435</v>
      </c>
      <c r="C28" s="216" t="s">
        <v>250</v>
      </c>
      <c r="D28" s="231">
        <v>589536</v>
      </c>
      <c r="E28" s="231">
        <v>34774</v>
      </c>
      <c r="F28" s="231">
        <v>58981</v>
      </c>
      <c r="G28" s="231">
        <v>1177100</v>
      </c>
      <c r="H28" s="231">
        <v>9064</v>
      </c>
      <c r="I28" s="231">
        <v>2744</v>
      </c>
      <c r="J28" s="231">
        <v>22569</v>
      </c>
      <c r="K28" s="231">
        <v>3099</v>
      </c>
      <c r="L28" s="231">
        <v>2079</v>
      </c>
      <c r="M28" s="231">
        <v>7065</v>
      </c>
      <c r="N28" s="231">
        <v>46620</v>
      </c>
      <c r="O28" s="2">
        <v>1907011</v>
      </c>
      <c r="P28" s="64"/>
      <c r="R28" s="64"/>
      <c r="S28" s="64"/>
    </row>
    <row r="29" spans="2:19" x14ac:dyDescent="0.2">
      <c r="B29" s="216"/>
      <c r="C29" s="216" t="s">
        <v>252</v>
      </c>
      <c r="D29" s="91">
        <v>2359.9</v>
      </c>
      <c r="E29" s="91">
        <v>242.7</v>
      </c>
      <c r="F29" s="91">
        <v>1004.3</v>
      </c>
      <c r="G29" s="91">
        <v>1136</v>
      </c>
      <c r="H29" s="91">
        <v>331.5</v>
      </c>
      <c r="I29" s="91">
        <v>154.1</v>
      </c>
      <c r="J29" s="91">
        <v>928</v>
      </c>
      <c r="K29" s="91">
        <v>108</v>
      </c>
      <c r="L29" s="91">
        <v>39</v>
      </c>
      <c r="M29" s="91">
        <v>198.3</v>
      </c>
      <c r="N29" s="91">
        <v>1758.9</v>
      </c>
      <c r="O29" s="92">
        <v>6501.9</v>
      </c>
      <c r="R29" s="64"/>
      <c r="S29" s="64"/>
    </row>
    <row r="30" spans="2:19" x14ac:dyDescent="0.2">
      <c r="B30" s="216" t="s">
        <v>257</v>
      </c>
      <c r="C30" s="216" t="s">
        <v>250</v>
      </c>
      <c r="D30" s="231">
        <v>648613</v>
      </c>
      <c r="E30" s="231">
        <v>25493</v>
      </c>
      <c r="F30" s="231">
        <v>62482</v>
      </c>
      <c r="G30" s="231">
        <v>1403491</v>
      </c>
      <c r="H30" s="231">
        <v>2145</v>
      </c>
      <c r="I30" s="231">
        <v>2735</v>
      </c>
      <c r="J30" s="231">
        <v>25330</v>
      </c>
      <c r="K30" s="231">
        <v>3736</v>
      </c>
      <c r="L30" s="231">
        <v>2546</v>
      </c>
      <c r="M30" s="231">
        <v>10884</v>
      </c>
      <c r="N30" s="231">
        <v>47376</v>
      </c>
      <c r="O30" s="2">
        <v>2187455</v>
      </c>
      <c r="R30" s="64"/>
      <c r="S30" s="64"/>
    </row>
    <row r="31" spans="2:19" x14ac:dyDescent="0.2">
      <c r="B31" s="216" t="s">
        <v>251</v>
      </c>
      <c r="C31" s="216" t="s">
        <v>252</v>
      </c>
      <c r="D31" s="91">
        <v>2299.4</v>
      </c>
      <c r="E31" s="91">
        <v>262.2</v>
      </c>
      <c r="F31" s="91">
        <v>1143.7</v>
      </c>
      <c r="G31" s="91">
        <v>1292.3</v>
      </c>
      <c r="H31" s="91">
        <v>186.3</v>
      </c>
      <c r="I31" s="91">
        <v>129.1</v>
      </c>
      <c r="J31" s="91">
        <v>1107.0999999999999</v>
      </c>
      <c r="K31" s="91">
        <v>113.8</v>
      </c>
      <c r="L31" s="91">
        <v>42.7</v>
      </c>
      <c r="M31" s="91">
        <v>326.5</v>
      </c>
      <c r="N31" s="91">
        <v>1905.4</v>
      </c>
      <c r="O31" s="92">
        <v>6902.9</v>
      </c>
      <c r="R31" s="64"/>
      <c r="S31" s="64"/>
    </row>
    <row r="32" spans="2:19" x14ac:dyDescent="0.2">
      <c r="B32" s="216" t="s">
        <v>435</v>
      </c>
      <c r="C32" s="216" t="s">
        <v>250</v>
      </c>
      <c r="D32" s="231">
        <v>683868</v>
      </c>
      <c r="E32" s="231">
        <v>21054</v>
      </c>
      <c r="F32" s="231">
        <v>66948</v>
      </c>
      <c r="G32" s="231">
        <v>1562293</v>
      </c>
      <c r="H32" s="231">
        <v>2695</v>
      </c>
      <c r="I32" s="231">
        <v>4033</v>
      </c>
      <c r="J32" s="231">
        <v>25595</v>
      </c>
      <c r="K32" s="231">
        <v>5462</v>
      </c>
      <c r="L32" s="231">
        <v>2479</v>
      </c>
      <c r="M32" s="231">
        <v>16147</v>
      </c>
      <c r="N32" s="231">
        <v>56411</v>
      </c>
      <c r="O32" s="2">
        <v>2390574</v>
      </c>
      <c r="R32" s="64"/>
      <c r="S32" s="64"/>
    </row>
    <row r="33" spans="2:19" x14ac:dyDescent="0.2">
      <c r="B33" s="216"/>
      <c r="C33" s="216" t="s">
        <v>252</v>
      </c>
      <c r="D33" s="91">
        <v>2517.1999999999998</v>
      </c>
      <c r="E33" s="91">
        <v>235.5</v>
      </c>
      <c r="F33" s="91">
        <v>983.2</v>
      </c>
      <c r="G33" s="91">
        <v>1433.3</v>
      </c>
      <c r="H33" s="91">
        <v>250.7</v>
      </c>
      <c r="I33" s="91">
        <v>153.5</v>
      </c>
      <c r="J33" s="91">
        <v>1088.3</v>
      </c>
      <c r="K33" s="91">
        <v>140.4</v>
      </c>
      <c r="L33" s="91">
        <v>61.6</v>
      </c>
      <c r="M33" s="91">
        <v>444.7</v>
      </c>
      <c r="N33" s="91">
        <v>2139.1999999999998</v>
      </c>
      <c r="O33" s="92">
        <v>7308.3</v>
      </c>
      <c r="R33" s="64"/>
      <c r="S33" s="64"/>
    </row>
    <row r="34" spans="2:19" x14ac:dyDescent="0.2">
      <c r="B34" s="216" t="s">
        <v>258</v>
      </c>
      <c r="C34" s="216" t="s">
        <v>250</v>
      </c>
      <c r="D34" s="231">
        <v>743790</v>
      </c>
      <c r="E34" s="231">
        <v>19444</v>
      </c>
      <c r="F34" s="231">
        <v>70011</v>
      </c>
      <c r="G34" s="231">
        <v>1860973</v>
      </c>
      <c r="H34" s="231">
        <v>4638</v>
      </c>
      <c r="I34" s="231">
        <v>4961</v>
      </c>
      <c r="J34" s="231">
        <v>37661</v>
      </c>
      <c r="K34" s="231">
        <v>6646</v>
      </c>
      <c r="L34" s="231">
        <v>2837</v>
      </c>
      <c r="M34" s="231">
        <v>20315</v>
      </c>
      <c r="N34" s="231">
        <v>77058</v>
      </c>
      <c r="O34" s="2">
        <v>2771276</v>
      </c>
      <c r="R34" s="64"/>
      <c r="S34" s="64"/>
    </row>
    <row r="35" spans="2:19" x14ac:dyDescent="0.2">
      <c r="B35" s="216" t="s">
        <v>251</v>
      </c>
      <c r="C35" s="216" t="s">
        <v>252</v>
      </c>
      <c r="D35" s="91">
        <v>2644.9</v>
      </c>
      <c r="E35" s="91">
        <v>215.4</v>
      </c>
      <c r="F35" s="91">
        <v>965.3</v>
      </c>
      <c r="G35" s="91">
        <v>1756.8</v>
      </c>
      <c r="H35" s="91">
        <v>377.9</v>
      </c>
      <c r="I35" s="91">
        <v>181.6</v>
      </c>
      <c r="J35" s="91">
        <v>1122.9000000000001</v>
      </c>
      <c r="K35" s="91">
        <v>169.2</v>
      </c>
      <c r="L35" s="91">
        <v>108</v>
      </c>
      <c r="M35" s="91">
        <v>607.70000000000005</v>
      </c>
      <c r="N35" s="91">
        <v>2567.1999999999998</v>
      </c>
      <c r="O35" s="92">
        <v>8149.6</v>
      </c>
      <c r="R35" s="64"/>
      <c r="S35" s="64"/>
    </row>
    <row r="36" spans="2:19" x14ac:dyDescent="0.2">
      <c r="B36" s="216" t="s">
        <v>435</v>
      </c>
      <c r="C36" s="216" t="s">
        <v>250</v>
      </c>
      <c r="D36" s="231">
        <v>800019</v>
      </c>
      <c r="E36" s="231">
        <v>23888</v>
      </c>
      <c r="F36" s="231">
        <v>87257</v>
      </c>
      <c r="G36" s="231">
        <v>2134105</v>
      </c>
      <c r="H36" s="231">
        <v>4767</v>
      </c>
      <c r="I36" s="231">
        <v>8096</v>
      </c>
      <c r="J36" s="231">
        <v>35198</v>
      </c>
      <c r="K36" s="231">
        <v>8841</v>
      </c>
      <c r="L36" s="231">
        <v>3283</v>
      </c>
      <c r="M36" s="231">
        <v>27810</v>
      </c>
      <c r="N36" s="231">
        <v>87995</v>
      </c>
      <c r="O36" s="2">
        <v>3133264</v>
      </c>
      <c r="R36" s="64"/>
      <c r="S36" s="64"/>
    </row>
    <row r="37" spans="2:19" x14ac:dyDescent="0.2">
      <c r="B37" s="216"/>
      <c r="C37" s="216" t="s">
        <v>252</v>
      </c>
      <c r="D37" s="91">
        <v>2687.6</v>
      </c>
      <c r="E37" s="91">
        <v>281</v>
      </c>
      <c r="F37" s="91">
        <v>1103</v>
      </c>
      <c r="G37" s="91">
        <v>1918.1</v>
      </c>
      <c r="H37" s="91">
        <v>495.7</v>
      </c>
      <c r="I37" s="91">
        <v>287.39999999999998</v>
      </c>
      <c r="J37" s="91">
        <v>1132.5999999999999</v>
      </c>
      <c r="K37" s="91">
        <v>214.7</v>
      </c>
      <c r="L37" s="91">
        <v>111.3</v>
      </c>
      <c r="M37" s="91">
        <v>734.5</v>
      </c>
      <c r="N37" s="91">
        <v>2976.2</v>
      </c>
      <c r="O37" s="92">
        <v>8965.9</v>
      </c>
      <c r="R37" s="64"/>
      <c r="S37" s="64"/>
    </row>
    <row r="38" spans="2:19" x14ac:dyDescent="0.2">
      <c r="B38" s="216" t="s">
        <v>259</v>
      </c>
      <c r="C38" s="216" t="s">
        <v>250</v>
      </c>
      <c r="D38" s="231">
        <v>853355</v>
      </c>
      <c r="E38" s="231">
        <v>30677</v>
      </c>
      <c r="F38" s="231">
        <v>86980</v>
      </c>
      <c r="G38" s="231">
        <v>2477326</v>
      </c>
      <c r="H38" s="231">
        <v>6146</v>
      </c>
      <c r="I38" s="231">
        <v>6141</v>
      </c>
      <c r="J38" s="231">
        <v>42839</v>
      </c>
      <c r="K38" s="231">
        <v>9334</v>
      </c>
      <c r="L38" s="231">
        <v>3576</v>
      </c>
      <c r="M38" s="231">
        <v>33245</v>
      </c>
      <c r="N38" s="231">
        <v>101281</v>
      </c>
      <c r="O38" s="2">
        <v>3549619</v>
      </c>
      <c r="R38" s="64"/>
      <c r="S38" s="64"/>
    </row>
    <row r="39" spans="2:19" x14ac:dyDescent="0.2">
      <c r="B39" s="216" t="s">
        <v>251</v>
      </c>
      <c r="C39" s="216" t="s">
        <v>252</v>
      </c>
      <c r="D39" s="91">
        <v>2765.6</v>
      </c>
      <c r="E39" s="91">
        <v>275.7</v>
      </c>
      <c r="F39" s="91">
        <v>1099.0999999999999</v>
      </c>
      <c r="G39" s="91">
        <v>2168.1999999999998</v>
      </c>
      <c r="H39" s="91">
        <v>590.29999999999995</v>
      </c>
      <c r="I39" s="91">
        <v>202.4</v>
      </c>
      <c r="J39" s="91">
        <v>1367.9</v>
      </c>
      <c r="K39" s="91">
        <v>191.3</v>
      </c>
      <c r="L39" s="91">
        <v>114</v>
      </c>
      <c r="M39" s="91">
        <v>855.2</v>
      </c>
      <c r="N39" s="91">
        <v>3321.1</v>
      </c>
      <c r="O39" s="92">
        <v>9629.7000000000007</v>
      </c>
      <c r="R39" s="64"/>
      <c r="S39" s="64"/>
    </row>
    <row r="40" spans="2:19" x14ac:dyDescent="0.2">
      <c r="B40" s="216" t="s">
        <v>435</v>
      </c>
      <c r="C40" s="216" t="s">
        <v>250</v>
      </c>
      <c r="D40" s="231">
        <v>884531</v>
      </c>
      <c r="E40" s="231">
        <v>25111</v>
      </c>
      <c r="F40" s="231">
        <v>91540</v>
      </c>
      <c r="G40" s="231">
        <v>2716091</v>
      </c>
      <c r="H40" s="231">
        <v>8047</v>
      </c>
      <c r="I40" s="231">
        <v>7099</v>
      </c>
      <c r="J40" s="231">
        <v>85459</v>
      </c>
      <c r="K40" s="231">
        <v>13179</v>
      </c>
      <c r="L40" s="231">
        <v>5202</v>
      </c>
      <c r="M40" s="231">
        <v>40938</v>
      </c>
      <c r="N40" s="231">
        <v>159924</v>
      </c>
      <c r="O40" s="2">
        <v>3877197</v>
      </c>
      <c r="R40" s="64"/>
      <c r="S40" s="64"/>
    </row>
    <row r="41" spans="2:19" x14ac:dyDescent="0.2">
      <c r="B41" s="216"/>
      <c r="C41" s="216" t="s">
        <v>252</v>
      </c>
      <c r="D41" s="91">
        <v>2719.3</v>
      </c>
      <c r="E41" s="91">
        <v>251.9</v>
      </c>
      <c r="F41" s="91">
        <v>1113.4000000000001</v>
      </c>
      <c r="G41" s="91">
        <v>2340</v>
      </c>
      <c r="H41" s="91">
        <v>551.5</v>
      </c>
      <c r="I41" s="91">
        <v>221.2</v>
      </c>
      <c r="J41" s="91">
        <v>1455.9</v>
      </c>
      <c r="K41" s="91">
        <v>224.1</v>
      </c>
      <c r="L41" s="91">
        <v>145.69999999999999</v>
      </c>
      <c r="M41" s="91">
        <v>1076.4000000000001</v>
      </c>
      <c r="N41" s="91">
        <v>3674.8</v>
      </c>
      <c r="O41" s="92">
        <v>10099.6</v>
      </c>
      <c r="R41" s="64"/>
      <c r="S41" s="64"/>
    </row>
    <row r="42" spans="2:19" x14ac:dyDescent="0.2">
      <c r="B42" s="216" t="s">
        <v>260</v>
      </c>
      <c r="C42" s="216" t="s">
        <v>250</v>
      </c>
      <c r="D42" s="231">
        <v>936364</v>
      </c>
      <c r="E42" s="231">
        <v>14140</v>
      </c>
      <c r="F42" s="231">
        <v>92719</v>
      </c>
      <c r="G42" s="231">
        <v>3093253</v>
      </c>
      <c r="H42" s="231">
        <v>11732</v>
      </c>
      <c r="I42" s="231">
        <v>6892</v>
      </c>
      <c r="J42" s="231">
        <v>42464</v>
      </c>
      <c r="K42" s="231">
        <v>19542</v>
      </c>
      <c r="L42" s="231">
        <v>6679</v>
      </c>
      <c r="M42" s="231">
        <v>51160</v>
      </c>
      <c r="N42" s="231">
        <v>138469</v>
      </c>
      <c r="O42" s="2">
        <v>4274945</v>
      </c>
      <c r="R42" s="64"/>
      <c r="S42" s="64"/>
    </row>
    <row r="43" spans="2:19" x14ac:dyDescent="0.2">
      <c r="B43" s="216" t="s">
        <v>251</v>
      </c>
      <c r="C43" s="216" t="s">
        <v>252</v>
      </c>
      <c r="D43" s="91">
        <v>2911.7</v>
      </c>
      <c r="E43" s="91">
        <v>442.6</v>
      </c>
      <c r="F43" s="91">
        <v>1191.5</v>
      </c>
      <c r="G43" s="91">
        <v>2724.9</v>
      </c>
      <c r="H43" s="91">
        <v>584.29999999999995</v>
      </c>
      <c r="I43" s="91">
        <v>194.4</v>
      </c>
      <c r="J43" s="91">
        <v>1059.3</v>
      </c>
      <c r="K43" s="91">
        <v>403.8</v>
      </c>
      <c r="L43" s="91">
        <v>166</v>
      </c>
      <c r="M43" s="91">
        <v>1211.5999999999999</v>
      </c>
      <c r="N43" s="91">
        <v>3619.4</v>
      </c>
      <c r="O43" s="92">
        <v>10890.2</v>
      </c>
      <c r="R43" s="64"/>
      <c r="S43" s="64"/>
    </row>
    <row r="44" spans="2:19" x14ac:dyDescent="0.2">
      <c r="B44" s="216" t="s">
        <v>435</v>
      </c>
      <c r="C44" s="216" t="s">
        <v>250</v>
      </c>
      <c r="D44" s="231">
        <v>974231</v>
      </c>
      <c r="E44" s="231">
        <v>19225</v>
      </c>
      <c r="F44" s="231">
        <v>88072</v>
      </c>
      <c r="G44" s="231">
        <v>3434692</v>
      </c>
      <c r="H44" s="231">
        <v>8158</v>
      </c>
      <c r="I44" s="231">
        <v>10459</v>
      </c>
      <c r="J44" s="231">
        <v>37325</v>
      </c>
      <c r="K44" s="231">
        <v>30164</v>
      </c>
      <c r="L44" s="231">
        <v>10633</v>
      </c>
      <c r="M44" s="231">
        <v>73157</v>
      </c>
      <c r="N44" s="231">
        <v>169896</v>
      </c>
      <c r="O44" s="2">
        <v>4686116</v>
      </c>
      <c r="R44" s="64"/>
      <c r="S44" s="64"/>
    </row>
    <row r="45" spans="2:19" x14ac:dyDescent="0.2">
      <c r="B45" s="216"/>
      <c r="C45" s="216" t="s">
        <v>252</v>
      </c>
      <c r="D45" s="91">
        <v>2980.1</v>
      </c>
      <c r="E45" s="91">
        <v>517.9</v>
      </c>
      <c r="F45" s="91">
        <v>1012.1</v>
      </c>
      <c r="G45" s="91">
        <v>3031.4</v>
      </c>
      <c r="H45" s="91">
        <v>578.79999999999995</v>
      </c>
      <c r="I45" s="91">
        <v>325.5</v>
      </c>
      <c r="J45" s="91">
        <v>867.6</v>
      </c>
      <c r="K45" s="91">
        <v>613.1</v>
      </c>
      <c r="L45" s="91">
        <v>175.6</v>
      </c>
      <c r="M45" s="91">
        <v>1455.5</v>
      </c>
      <c r="N45" s="91">
        <v>4016.2</v>
      </c>
      <c r="O45" s="92">
        <v>11557.7</v>
      </c>
      <c r="R45" s="64"/>
      <c r="S45" s="64"/>
    </row>
    <row r="46" spans="2:19" x14ac:dyDescent="0.2">
      <c r="B46" s="216" t="s">
        <v>261</v>
      </c>
      <c r="C46" s="216" t="s">
        <v>250</v>
      </c>
      <c r="D46" s="231">
        <v>1013602</v>
      </c>
      <c r="E46" s="231">
        <v>21054</v>
      </c>
      <c r="F46" s="231">
        <v>89618</v>
      </c>
      <c r="G46" s="231">
        <v>3803024</v>
      </c>
      <c r="H46" s="231">
        <v>8777</v>
      </c>
      <c r="I46" s="231">
        <v>10597</v>
      </c>
      <c r="J46" s="231">
        <v>35068</v>
      </c>
      <c r="K46" s="231">
        <v>24167</v>
      </c>
      <c r="L46" s="231">
        <v>12254</v>
      </c>
      <c r="M46" s="231">
        <v>47513</v>
      </c>
      <c r="N46" s="231">
        <v>138376</v>
      </c>
      <c r="O46" s="2">
        <v>5065674</v>
      </c>
      <c r="R46" s="64"/>
      <c r="S46" s="64"/>
    </row>
    <row r="47" spans="2:19" x14ac:dyDescent="0.2">
      <c r="B47" s="216" t="s">
        <v>251</v>
      </c>
      <c r="C47" s="216" t="s">
        <v>252</v>
      </c>
      <c r="D47" s="91">
        <v>2984.1</v>
      </c>
      <c r="E47" s="91">
        <v>559.70000000000005</v>
      </c>
      <c r="F47" s="91">
        <v>845.7</v>
      </c>
      <c r="G47" s="91">
        <v>3356.3</v>
      </c>
      <c r="H47" s="91">
        <v>594.9</v>
      </c>
      <c r="I47" s="91">
        <v>280.3</v>
      </c>
      <c r="J47" s="91">
        <v>806.3</v>
      </c>
      <c r="K47" s="91">
        <v>492.3</v>
      </c>
      <c r="L47" s="91">
        <v>266.60000000000002</v>
      </c>
      <c r="M47" s="91">
        <v>1225.2</v>
      </c>
      <c r="N47" s="91">
        <v>3665.5</v>
      </c>
      <c r="O47" s="92">
        <v>11411.3</v>
      </c>
      <c r="R47" s="64"/>
      <c r="S47" s="64"/>
    </row>
    <row r="48" spans="2:19" x14ac:dyDescent="0.2">
      <c r="B48" s="216" t="s">
        <v>435</v>
      </c>
      <c r="C48" s="216" t="s">
        <v>250</v>
      </c>
      <c r="D48" s="231">
        <v>1049071</v>
      </c>
      <c r="E48" s="231">
        <v>28287</v>
      </c>
      <c r="F48" s="231">
        <v>94583</v>
      </c>
      <c r="G48" s="231">
        <v>4214674</v>
      </c>
      <c r="H48" s="231">
        <v>11433</v>
      </c>
      <c r="I48" s="231">
        <v>18388</v>
      </c>
      <c r="J48" s="231">
        <v>44477</v>
      </c>
      <c r="K48" s="231">
        <v>20939</v>
      </c>
      <c r="L48" s="231">
        <v>20357</v>
      </c>
      <c r="M48" s="231">
        <v>44548</v>
      </c>
      <c r="N48" s="231">
        <v>160142</v>
      </c>
      <c r="O48" s="2">
        <v>5546757</v>
      </c>
      <c r="R48" s="64"/>
      <c r="S48" s="64"/>
    </row>
    <row r="49" spans="2:19" x14ac:dyDescent="0.2">
      <c r="B49" s="216"/>
      <c r="C49" s="216" t="s">
        <v>252</v>
      </c>
      <c r="D49" s="91">
        <v>3399.5</v>
      </c>
      <c r="E49" s="91">
        <v>646</v>
      </c>
      <c r="F49" s="91">
        <v>1052</v>
      </c>
      <c r="G49" s="91">
        <v>3645.1</v>
      </c>
      <c r="H49" s="91">
        <v>553.29999999999995</v>
      </c>
      <c r="I49" s="91">
        <v>295.89999999999998</v>
      </c>
      <c r="J49" s="91">
        <v>986.1</v>
      </c>
      <c r="K49" s="91">
        <v>464.7</v>
      </c>
      <c r="L49" s="91">
        <v>433.1</v>
      </c>
      <c r="M49" s="91">
        <v>1129.8</v>
      </c>
      <c r="N49" s="91">
        <v>3862.9</v>
      </c>
      <c r="O49" s="92">
        <v>12605.6</v>
      </c>
      <c r="R49" s="64"/>
      <c r="S49" s="64"/>
    </row>
    <row r="50" spans="2:19" x14ac:dyDescent="0.2">
      <c r="B50" s="216" t="s">
        <v>262</v>
      </c>
      <c r="C50" s="216" t="s">
        <v>250</v>
      </c>
      <c r="D50" s="231">
        <v>1105160</v>
      </c>
      <c r="E50" s="231">
        <v>33558</v>
      </c>
      <c r="F50" s="231">
        <v>80235</v>
      </c>
      <c r="G50" s="231">
        <v>4621113</v>
      </c>
      <c r="H50" s="231">
        <v>29241</v>
      </c>
      <c r="I50" s="231">
        <v>11510</v>
      </c>
      <c r="J50" s="231">
        <v>53494</v>
      </c>
      <c r="K50" s="231">
        <v>23988</v>
      </c>
      <c r="L50" s="231">
        <v>29680</v>
      </c>
      <c r="M50" s="231">
        <v>40825</v>
      </c>
      <c r="N50" s="231">
        <v>188738</v>
      </c>
      <c r="O50" s="2">
        <v>6028804</v>
      </c>
      <c r="R50" s="64"/>
      <c r="S50" s="64"/>
    </row>
    <row r="51" spans="2:19" x14ac:dyDescent="0.2">
      <c r="B51" s="216" t="s">
        <v>251</v>
      </c>
      <c r="C51" s="216" t="s">
        <v>252</v>
      </c>
      <c r="D51" s="91">
        <v>3306.2</v>
      </c>
      <c r="E51" s="91">
        <v>740.6</v>
      </c>
      <c r="F51" s="91">
        <v>973</v>
      </c>
      <c r="G51" s="91">
        <v>4024.1</v>
      </c>
      <c r="H51" s="91">
        <v>621.9</v>
      </c>
      <c r="I51" s="91">
        <v>375.4</v>
      </c>
      <c r="J51" s="91">
        <v>1089.9000000000001</v>
      </c>
      <c r="K51" s="91">
        <v>438.7</v>
      </c>
      <c r="L51" s="91">
        <v>581.9</v>
      </c>
      <c r="M51" s="91">
        <v>1085.7</v>
      </c>
      <c r="N51" s="91">
        <v>4193.5</v>
      </c>
      <c r="O51" s="92">
        <v>13237.3</v>
      </c>
      <c r="R51" s="64"/>
      <c r="S51" s="64"/>
    </row>
    <row r="52" spans="2:19" x14ac:dyDescent="0.2">
      <c r="B52" s="216" t="s">
        <v>435</v>
      </c>
      <c r="C52" s="216" t="s">
        <v>250</v>
      </c>
      <c r="D52" s="231">
        <v>1141307</v>
      </c>
      <c r="E52" s="231">
        <v>32660</v>
      </c>
      <c r="F52" s="231">
        <v>93149</v>
      </c>
      <c r="G52" s="231">
        <v>4917618</v>
      </c>
      <c r="H52" s="231">
        <v>13357</v>
      </c>
      <c r="I52" s="231">
        <v>15960</v>
      </c>
      <c r="J52" s="231">
        <v>57880</v>
      </c>
      <c r="K52" s="231">
        <v>22765</v>
      </c>
      <c r="L52" s="231">
        <v>41222</v>
      </c>
      <c r="M52" s="231">
        <v>45041</v>
      </c>
      <c r="N52" s="231">
        <v>196225</v>
      </c>
      <c r="O52" s="2">
        <v>6380959</v>
      </c>
      <c r="R52" s="64"/>
      <c r="S52" s="64"/>
    </row>
    <row r="53" spans="2:19" x14ac:dyDescent="0.2">
      <c r="B53" s="216"/>
      <c r="C53" s="216" t="s">
        <v>252</v>
      </c>
      <c r="D53" s="91">
        <v>3569.1</v>
      </c>
      <c r="E53" s="91">
        <v>729.9</v>
      </c>
      <c r="F53" s="91">
        <v>1183.8</v>
      </c>
      <c r="G53" s="91">
        <v>4288.7</v>
      </c>
      <c r="H53" s="91">
        <v>623.79999999999995</v>
      </c>
      <c r="I53" s="91">
        <v>395.8</v>
      </c>
      <c r="J53" s="91">
        <v>1138</v>
      </c>
      <c r="K53" s="91">
        <v>404.9</v>
      </c>
      <c r="L53" s="91">
        <v>791</v>
      </c>
      <c r="M53" s="91">
        <v>1005.9</v>
      </c>
      <c r="N53" s="91">
        <v>4359.7</v>
      </c>
      <c r="O53" s="92">
        <v>14131.3</v>
      </c>
      <c r="R53" s="64"/>
      <c r="S53" s="64"/>
    </row>
    <row r="54" spans="2:19" x14ac:dyDescent="0.2">
      <c r="B54" s="216" t="s">
        <v>263</v>
      </c>
      <c r="C54" s="216" t="s">
        <v>250</v>
      </c>
      <c r="D54" s="231">
        <v>1184855</v>
      </c>
      <c r="E54" s="231">
        <v>33806</v>
      </c>
      <c r="F54" s="231">
        <v>86909</v>
      </c>
      <c r="G54" s="231">
        <v>5320423</v>
      </c>
      <c r="H54" s="231">
        <v>14061</v>
      </c>
      <c r="I54" s="231">
        <v>11752</v>
      </c>
      <c r="J54" s="231">
        <v>44605</v>
      </c>
      <c r="K54" s="231">
        <v>18858</v>
      </c>
      <c r="L54" s="231">
        <v>35398</v>
      </c>
      <c r="M54" s="231">
        <v>37486</v>
      </c>
      <c r="N54" s="231">
        <v>162160</v>
      </c>
      <c r="O54" s="2">
        <v>6788153</v>
      </c>
      <c r="R54" s="64"/>
      <c r="S54" s="64"/>
    </row>
    <row r="55" spans="2:19" x14ac:dyDescent="0.2">
      <c r="B55" s="216" t="s">
        <v>251</v>
      </c>
      <c r="C55" s="216" t="s">
        <v>252</v>
      </c>
      <c r="D55" s="91">
        <v>3645.3</v>
      </c>
      <c r="E55" s="91">
        <v>634.6</v>
      </c>
      <c r="F55" s="91">
        <v>1189.2</v>
      </c>
      <c r="G55" s="91">
        <v>4538.8</v>
      </c>
      <c r="H55" s="91">
        <v>651.9</v>
      </c>
      <c r="I55" s="91">
        <v>326.8</v>
      </c>
      <c r="J55" s="91">
        <v>923.7</v>
      </c>
      <c r="K55" s="91">
        <v>418.8</v>
      </c>
      <c r="L55" s="91">
        <v>676.5</v>
      </c>
      <c r="M55" s="91">
        <v>872.9</v>
      </c>
      <c r="N55" s="91">
        <v>3870.6</v>
      </c>
      <c r="O55" s="92">
        <v>13878.5</v>
      </c>
      <c r="R55" s="64"/>
      <c r="S55" s="64"/>
    </row>
    <row r="56" spans="2:19" x14ac:dyDescent="0.2">
      <c r="B56" s="216" t="s">
        <v>435</v>
      </c>
      <c r="C56" s="216" t="s">
        <v>250</v>
      </c>
      <c r="D56" s="231">
        <v>1255382</v>
      </c>
      <c r="E56" s="231">
        <v>40614</v>
      </c>
      <c r="F56" s="231">
        <v>102609</v>
      </c>
      <c r="G56" s="231">
        <v>5679605</v>
      </c>
      <c r="H56" s="231">
        <v>15305</v>
      </c>
      <c r="I56" s="231">
        <v>13385</v>
      </c>
      <c r="J56" s="231">
        <f>50688+6120</f>
        <v>56808</v>
      </c>
      <c r="K56" s="231">
        <v>20123</v>
      </c>
      <c r="L56" s="231">
        <v>49274</v>
      </c>
      <c r="M56" s="231">
        <v>42614</v>
      </c>
      <c r="N56" s="231">
        <v>197509</v>
      </c>
      <c r="O56" s="2">
        <v>7275719</v>
      </c>
      <c r="R56" s="64"/>
      <c r="S56" s="64"/>
    </row>
    <row r="57" spans="2:19" x14ac:dyDescent="0.2">
      <c r="B57" s="216"/>
      <c r="C57" s="216" t="s">
        <v>252</v>
      </c>
      <c r="D57" s="91">
        <v>4025.4</v>
      </c>
      <c r="E57" s="91">
        <v>614.70000000000005</v>
      </c>
      <c r="F57" s="91">
        <v>1239.3</v>
      </c>
      <c r="G57" s="91">
        <v>5507.6</v>
      </c>
      <c r="H57" s="91">
        <v>649.79999999999995</v>
      </c>
      <c r="I57" s="91">
        <v>390.2</v>
      </c>
      <c r="J57" s="91">
        <v>1065.9000000000001</v>
      </c>
      <c r="K57" s="91">
        <v>422.9</v>
      </c>
      <c r="L57" s="91">
        <v>818.3</v>
      </c>
      <c r="M57" s="91">
        <v>859.1</v>
      </c>
      <c r="N57" s="91">
        <v>4206.2</v>
      </c>
      <c r="O57" s="92">
        <v>15593.2</v>
      </c>
      <c r="R57" s="64"/>
      <c r="S57" s="64"/>
    </row>
    <row r="58" spans="2:19" x14ac:dyDescent="0.2">
      <c r="B58" s="216" t="s">
        <v>264</v>
      </c>
      <c r="C58" s="216" t="s">
        <v>250</v>
      </c>
      <c r="D58" s="231">
        <v>1281564</v>
      </c>
      <c r="E58" s="231">
        <v>49141</v>
      </c>
      <c r="F58" s="231">
        <v>98508</v>
      </c>
      <c r="G58" s="231">
        <v>5933523</v>
      </c>
      <c r="H58" s="231">
        <v>16106</v>
      </c>
      <c r="I58" s="231">
        <v>14014</v>
      </c>
      <c r="J58" s="231">
        <v>54714</v>
      </c>
      <c r="K58" s="231">
        <v>25684</v>
      </c>
      <c r="L58" s="231">
        <v>48775</v>
      </c>
      <c r="M58" s="231">
        <v>43339</v>
      </c>
      <c r="N58" s="231">
        <v>202632</v>
      </c>
      <c r="O58" s="2">
        <v>7565368</v>
      </c>
      <c r="R58" s="64"/>
      <c r="S58" s="64"/>
    </row>
    <row r="59" spans="2:19" x14ac:dyDescent="0.2">
      <c r="B59" s="216" t="s">
        <v>251</v>
      </c>
      <c r="C59" s="216" t="s">
        <v>252</v>
      </c>
      <c r="D59" s="91">
        <v>4247.8999999999996</v>
      </c>
      <c r="E59" s="91">
        <v>466.8</v>
      </c>
      <c r="F59" s="91">
        <v>1422.8</v>
      </c>
      <c r="G59" s="91">
        <v>6055.9</v>
      </c>
      <c r="H59" s="91">
        <v>998.1</v>
      </c>
      <c r="I59" s="91">
        <v>363.7</v>
      </c>
      <c r="J59" s="91">
        <v>941.1</v>
      </c>
      <c r="K59" s="91">
        <v>435.2</v>
      </c>
      <c r="L59" s="91">
        <v>852.6</v>
      </c>
      <c r="M59" s="91">
        <v>868.1</v>
      </c>
      <c r="N59" s="91">
        <v>4458.8</v>
      </c>
      <c r="O59" s="92">
        <v>16652.2</v>
      </c>
      <c r="R59" s="64"/>
      <c r="S59" s="64"/>
    </row>
    <row r="60" spans="2:19" x14ac:dyDescent="0.2">
      <c r="B60" s="216" t="s">
        <v>435</v>
      </c>
      <c r="C60" s="216" t="s">
        <v>250</v>
      </c>
      <c r="D60" s="231">
        <v>1302138</v>
      </c>
      <c r="E60" s="231">
        <v>37665</v>
      </c>
      <c r="F60" s="231">
        <v>128138</v>
      </c>
      <c r="G60" s="231">
        <v>6166743</v>
      </c>
      <c r="H60" s="231">
        <v>18484</v>
      </c>
      <c r="I60" s="231">
        <v>14328</v>
      </c>
      <c r="J60" s="231">
        <v>55730</v>
      </c>
      <c r="K60" s="231">
        <v>24875</v>
      </c>
      <c r="L60" s="231">
        <v>50503</v>
      </c>
      <c r="M60" s="231">
        <v>37603</v>
      </c>
      <c r="N60" s="231">
        <v>201523</v>
      </c>
      <c r="O60" s="2">
        <v>7836207</v>
      </c>
      <c r="R60" s="64"/>
      <c r="S60" s="64"/>
    </row>
    <row r="61" spans="2:19" x14ac:dyDescent="0.2">
      <c r="B61" s="216"/>
      <c r="C61" s="216" t="s">
        <v>252</v>
      </c>
      <c r="D61" s="91">
        <v>5190.2</v>
      </c>
      <c r="E61" s="91">
        <v>677.4</v>
      </c>
      <c r="F61" s="91">
        <v>1957.4</v>
      </c>
      <c r="G61" s="91">
        <v>6465.1</v>
      </c>
      <c r="H61" s="91">
        <v>969.3</v>
      </c>
      <c r="I61" s="91">
        <v>358.4</v>
      </c>
      <c r="J61" s="91">
        <v>986.6</v>
      </c>
      <c r="K61" s="91">
        <v>444.1</v>
      </c>
      <c r="L61" s="91">
        <v>944.7</v>
      </c>
      <c r="M61" s="91">
        <v>872.3</v>
      </c>
      <c r="N61" s="91">
        <v>4575.3999999999996</v>
      </c>
      <c r="O61" s="92">
        <v>18865.400000000001</v>
      </c>
      <c r="R61" s="64"/>
      <c r="S61" s="64"/>
    </row>
    <row r="62" spans="2:19" x14ac:dyDescent="0.2">
      <c r="B62" s="216" t="s">
        <v>265</v>
      </c>
      <c r="C62" s="216" t="s">
        <v>250</v>
      </c>
      <c r="D62" s="231">
        <v>1361578</v>
      </c>
      <c r="E62" s="231">
        <v>37522</v>
      </c>
      <c r="F62" s="231">
        <v>100595</v>
      </c>
      <c r="G62" s="231">
        <v>6550084</v>
      </c>
      <c r="H62" s="231">
        <v>57034</v>
      </c>
      <c r="I62" s="10" t="s">
        <v>436</v>
      </c>
      <c r="J62" s="231">
        <v>66083</v>
      </c>
      <c r="K62" s="231">
        <v>27956</v>
      </c>
      <c r="L62" s="231">
        <v>62982</v>
      </c>
      <c r="M62" s="231">
        <v>36336</v>
      </c>
      <c r="N62" s="231">
        <v>250391</v>
      </c>
      <c r="O62" s="2">
        <v>8300170</v>
      </c>
      <c r="R62" s="64"/>
      <c r="S62" s="64"/>
    </row>
    <row r="63" spans="2:19" x14ac:dyDescent="0.2">
      <c r="B63" s="216" t="s">
        <v>251</v>
      </c>
      <c r="C63" s="216" t="s">
        <v>252</v>
      </c>
      <c r="D63" s="91">
        <v>5462.4</v>
      </c>
      <c r="E63" s="91">
        <v>726.5</v>
      </c>
      <c r="F63" s="91">
        <v>2082</v>
      </c>
      <c r="G63" s="91">
        <v>7439.6</v>
      </c>
      <c r="H63" s="91">
        <v>1496</v>
      </c>
      <c r="I63" s="91" t="s">
        <v>436</v>
      </c>
      <c r="J63" s="91">
        <v>1124.7</v>
      </c>
      <c r="K63" s="91">
        <v>481.6</v>
      </c>
      <c r="L63" s="91">
        <v>1023.3</v>
      </c>
      <c r="M63" s="91">
        <v>783.4</v>
      </c>
      <c r="N63" s="91">
        <v>4908.8999999999996</v>
      </c>
      <c r="O63" s="92">
        <v>20619.5</v>
      </c>
      <c r="R63" s="64"/>
      <c r="S63" s="64"/>
    </row>
    <row r="64" spans="2:19" x14ac:dyDescent="0.2">
      <c r="B64" s="216" t="s">
        <v>435</v>
      </c>
      <c r="C64" s="216" t="s">
        <v>250</v>
      </c>
      <c r="D64" s="231">
        <v>1432455</v>
      </c>
      <c r="E64" s="231">
        <v>41749</v>
      </c>
      <c r="F64" s="231">
        <v>123469</v>
      </c>
      <c r="G64" s="231">
        <v>6844484</v>
      </c>
      <c r="H64" s="231">
        <v>50734</v>
      </c>
      <c r="I64" s="10" t="s">
        <v>436</v>
      </c>
      <c r="J64" s="231">
        <v>67381</v>
      </c>
      <c r="K64" s="231">
        <v>41053</v>
      </c>
      <c r="L64" s="231">
        <v>51219</v>
      </c>
      <c r="M64" s="231">
        <v>41725</v>
      </c>
      <c r="N64" s="231">
        <v>252112</v>
      </c>
      <c r="O64" s="2">
        <v>8694269</v>
      </c>
      <c r="R64" s="64"/>
      <c r="S64" s="64"/>
    </row>
    <row r="65" spans="2:19" x14ac:dyDescent="0.2">
      <c r="B65" s="216"/>
      <c r="C65" s="216" t="s">
        <v>252</v>
      </c>
      <c r="D65" s="91">
        <v>5973.8</v>
      </c>
      <c r="E65" s="91">
        <v>661.6</v>
      </c>
      <c r="F65" s="91">
        <v>2009</v>
      </c>
      <c r="G65" s="91">
        <v>7933.7</v>
      </c>
      <c r="H65" s="91">
        <v>1778.1</v>
      </c>
      <c r="I65" s="91" t="s">
        <v>436</v>
      </c>
      <c r="J65" s="91">
        <v>1214</v>
      </c>
      <c r="K65" s="91">
        <v>566.4</v>
      </c>
      <c r="L65" s="91">
        <v>999.8</v>
      </c>
      <c r="M65" s="91">
        <v>821</v>
      </c>
      <c r="N65" s="91">
        <v>5379.4</v>
      </c>
      <c r="O65" s="92">
        <v>21957.4</v>
      </c>
      <c r="R65" s="64"/>
      <c r="S65" s="64"/>
    </row>
    <row r="66" spans="2:19" x14ac:dyDescent="0.2">
      <c r="B66" s="216" t="s">
        <v>266</v>
      </c>
      <c r="C66" s="216" t="s">
        <v>250</v>
      </c>
      <c r="D66" s="231">
        <v>1477917</v>
      </c>
      <c r="E66" s="231">
        <v>39688</v>
      </c>
      <c r="F66" s="231">
        <v>125157</v>
      </c>
      <c r="G66" s="231">
        <v>7165722</v>
      </c>
      <c r="H66" s="231">
        <v>49490</v>
      </c>
      <c r="I66" s="10" t="s">
        <v>436</v>
      </c>
      <c r="J66" s="231">
        <v>57779</v>
      </c>
      <c r="K66" s="231">
        <v>30649</v>
      </c>
      <c r="L66" s="231">
        <v>45592</v>
      </c>
      <c r="M66" s="231">
        <v>32425</v>
      </c>
      <c r="N66" s="231">
        <v>215935</v>
      </c>
      <c r="O66" s="2">
        <v>9024419</v>
      </c>
      <c r="R66" s="64"/>
      <c r="S66" s="64"/>
    </row>
    <row r="67" spans="2:19" x14ac:dyDescent="0.2">
      <c r="B67" s="216" t="s">
        <v>251</v>
      </c>
      <c r="C67" s="216" t="s">
        <v>252</v>
      </c>
      <c r="D67" s="91">
        <v>6257.4</v>
      </c>
      <c r="E67" s="91">
        <v>560.6</v>
      </c>
      <c r="F67" s="91">
        <v>2314.1999999999998</v>
      </c>
      <c r="G67" s="91">
        <v>8494.2999999999993</v>
      </c>
      <c r="H67" s="91">
        <v>1740.3</v>
      </c>
      <c r="I67" s="91" t="s">
        <v>436</v>
      </c>
      <c r="J67" s="91">
        <v>1050.7</v>
      </c>
      <c r="K67" s="91">
        <v>492.8</v>
      </c>
      <c r="L67" s="91">
        <v>978.5</v>
      </c>
      <c r="M67" s="91">
        <v>724.5</v>
      </c>
      <c r="N67" s="91">
        <v>4986.8999999999996</v>
      </c>
      <c r="O67" s="92">
        <v>22613.4</v>
      </c>
      <c r="R67" s="64"/>
      <c r="S67" s="64"/>
    </row>
    <row r="68" spans="2:19" x14ac:dyDescent="0.2">
      <c r="B68" s="216" t="s">
        <v>435</v>
      </c>
      <c r="C68" s="216" t="s">
        <v>250</v>
      </c>
      <c r="D68" s="231">
        <v>1134403</v>
      </c>
      <c r="E68" s="231">
        <v>31370</v>
      </c>
      <c r="F68" s="231">
        <v>82176</v>
      </c>
      <c r="G68" s="231">
        <v>5792720</v>
      </c>
      <c r="H68" s="231">
        <v>44012</v>
      </c>
      <c r="I68" s="10" t="s">
        <v>436</v>
      </c>
      <c r="J68" s="231">
        <v>50785</v>
      </c>
      <c r="K68" s="231">
        <v>21875</v>
      </c>
      <c r="L68" s="231">
        <v>40090</v>
      </c>
      <c r="M68" s="231">
        <v>28770</v>
      </c>
      <c r="N68" s="231">
        <v>185532</v>
      </c>
      <c r="O68" s="2">
        <v>7226201</v>
      </c>
      <c r="Q68" s="64"/>
      <c r="R68" s="64"/>
      <c r="S68" s="64"/>
    </row>
    <row r="69" spans="2:19" x14ac:dyDescent="0.2">
      <c r="B69" s="216"/>
      <c r="C69" s="216" t="s">
        <v>252</v>
      </c>
      <c r="D69" s="91">
        <v>6417</v>
      </c>
      <c r="E69" s="91">
        <v>606</v>
      </c>
      <c r="F69" s="91">
        <v>2019.2</v>
      </c>
      <c r="G69" s="91">
        <v>8271.2999999999993</v>
      </c>
      <c r="H69" s="91">
        <v>1724.9</v>
      </c>
      <c r="I69" s="91" t="s">
        <v>436</v>
      </c>
      <c r="J69" s="91">
        <v>1138.7</v>
      </c>
      <c r="K69" s="91">
        <v>367.2</v>
      </c>
      <c r="L69" s="91">
        <v>977.3</v>
      </c>
      <c r="M69" s="91">
        <v>621</v>
      </c>
      <c r="N69" s="91">
        <v>4829.1000000000004</v>
      </c>
      <c r="O69" s="92">
        <v>22142.6</v>
      </c>
      <c r="R69" s="64"/>
      <c r="S69" s="64"/>
    </row>
    <row r="70" spans="2:19" x14ac:dyDescent="0.2">
      <c r="B70" s="216" t="s">
        <v>267</v>
      </c>
      <c r="C70" s="216" t="s">
        <v>250</v>
      </c>
      <c r="D70" s="231">
        <v>1217477</v>
      </c>
      <c r="E70" s="231">
        <v>44028</v>
      </c>
      <c r="F70" s="231">
        <v>70359</v>
      </c>
      <c r="G70" s="231">
        <v>6324216</v>
      </c>
      <c r="H70" s="231">
        <v>68164</v>
      </c>
      <c r="I70" s="10" t="s">
        <v>436</v>
      </c>
      <c r="J70" s="231">
        <v>63004</v>
      </c>
      <c r="K70" s="231">
        <v>30665</v>
      </c>
      <c r="L70" s="231">
        <v>37424</v>
      </c>
      <c r="M70" s="231">
        <v>46663</v>
      </c>
      <c r="N70" s="231">
        <v>245920</v>
      </c>
      <c r="O70" s="2">
        <v>7902000</v>
      </c>
      <c r="R70" s="64"/>
      <c r="S70" s="64"/>
    </row>
    <row r="71" spans="2:19" x14ac:dyDescent="0.2">
      <c r="B71" s="216" t="s">
        <v>251</v>
      </c>
      <c r="C71" s="216" t="s">
        <v>252</v>
      </c>
      <c r="D71" s="91">
        <v>6390.1</v>
      </c>
      <c r="E71" s="91">
        <v>804.4</v>
      </c>
      <c r="F71" s="91">
        <v>2225.6999999999998</v>
      </c>
      <c r="G71" s="91">
        <v>9315</v>
      </c>
      <c r="H71" s="91">
        <v>1908.3</v>
      </c>
      <c r="I71" s="91" t="s">
        <v>436</v>
      </c>
      <c r="J71" s="91">
        <v>1543.2</v>
      </c>
      <c r="K71" s="91">
        <v>555.6</v>
      </c>
      <c r="L71" s="91">
        <v>991.2</v>
      </c>
      <c r="M71" s="91">
        <v>921.8</v>
      </c>
      <c r="N71" s="91">
        <v>5920.2</v>
      </c>
      <c r="O71" s="92">
        <v>24655.4</v>
      </c>
      <c r="R71" s="64"/>
      <c r="S71" s="64"/>
    </row>
    <row r="72" spans="2:19" x14ac:dyDescent="0.2">
      <c r="B72" s="216" t="s">
        <v>435</v>
      </c>
      <c r="C72" s="216" t="s">
        <v>250</v>
      </c>
      <c r="D72" s="231">
        <v>1310871</v>
      </c>
      <c r="E72" s="231">
        <v>88756</v>
      </c>
      <c r="F72" s="231">
        <v>84984</v>
      </c>
      <c r="G72" s="231">
        <v>6981170</v>
      </c>
      <c r="H72" s="231">
        <v>54203</v>
      </c>
      <c r="I72" s="10" t="s">
        <v>436</v>
      </c>
      <c r="J72" s="231">
        <v>80494</v>
      </c>
      <c r="K72" s="231">
        <v>39754</v>
      </c>
      <c r="L72" s="231">
        <v>42312</v>
      </c>
      <c r="M72" s="231">
        <v>63230</v>
      </c>
      <c r="N72" s="231">
        <v>279993</v>
      </c>
      <c r="O72" s="2">
        <v>8745774</v>
      </c>
      <c r="R72" s="64"/>
      <c r="S72" s="64"/>
    </row>
    <row r="73" spans="2:19" x14ac:dyDescent="0.2">
      <c r="B73" s="216"/>
      <c r="C73" s="216" t="s">
        <v>252</v>
      </c>
      <c r="D73" s="91">
        <v>7025</v>
      </c>
      <c r="E73" s="91">
        <v>1085.7</v>
      </c>
      <c r="F73" s="91">
        <v>2374.8000000000002</v>
      </c>
      <c r="G73" s="91">
        <v>10504.7</v>
      </c>
      <c r="H73" s="91">
        <v>1998.3</v>
      </c>
      <c r="I73" s="91" t="s">
        <v>436</v>
      </c>
      <c r="J73" s="91">
        <v>1888</v>
      </c>
      <c r="K73" s="91">
        <v>650.29999999999995</v>
      </c>
      <c r="L73" s="91">
        <v>1117.4000000000001</v>
      </c>
      <c r="M73" s="91">
        <v>1289.4000000000001</v>
      </c>
      <c r="N73" s="91">
        <v>6943.5</v>
      </c>
      <c r="O73" s="92">
        <v>27933.7</v>
      </c>
      <c r="R73" s="64"/>
      <c r="S73" s="64"/>
    </row>
    <row r="74" spans="2:19" x14ac:dyDescent="0.2">
      <c r="B74" s="216" t="s">
        <v>268</v>
      </c>
      <c r="C74" s="216" t="s">
        <v>250</v>
      </c>
      <c r="D74" s="231">
        <v>1405415</v>
      </c>
      <c r="E74" s="231">
        <v>80435</v>
      </c>
      <c r="F74" s="231">
        <v>108311</v>
      </c>
      <c r="G74" s="231">
        <v>7899578</v>
      </c>
      <c r="H74" s="231">
        <v>75833</v>
      </c>
      <c r="I74" s="10" t="s">
        <v>436</v>
      </c>
      <c r="J74" s="231">
        <v>87538</v>
      </c>
      <c r="K74" s="231">
        <v>37554</v>
      </c>
      <c r="L74" s="231">
        <v>43757</v>
      </c>
      <c r="M74" s="231">
        <v>120656</v>
      </c>
      <c r="N74" s="231">
        <v>365338</v>
      </c>
      <c r="O74" s="2">
        <v>9859077</v>
      </c>
      <c r="R74" s="64"/>
      <c r="S74" s="64"/>
    </row>
    <row r="75" spans="2:19" x14ac:dyDescent="0.2">
      <c r="B75" s="216" t="s">
        <v>251</v>
      </c>
      <c r="C75" s="216" t="s">
        <v>252</v>
      </c>
      <c r="D75" s="91">
        <v>7573.1</v>
      </c>
      <c r="E75" s="91">
        <v>1228.5999999999999</v>
      </c>
      <c r="F75" s="91">
        <v>2909.2</v>
      </c>
      <c r="G75" s="91">
        <v>12115.1</v>
      </c>
      <c r="H75" s="91">
        <v>2440.4</v>
      </c>
      <c r="I75" s="91" t="s">
        <v>436</v>
      </c>
      <c r="J75" s="91">
        <v>2283.1999999999998</v>
      </c>
      <c r="K75" s="91">
        <v>864</v>
      </c>
      <c r="L75" s="91">
        <v>1072.0999999999999</v>
      </c>
      <c r="M75" s="91">
        <v>1691.9</v>
      </c>
      <c r="N75" s="91">
        <v>8351.4</v>
      </c>
      <c r="O75" s="92">
        <v>32177.5</v>
      </c>
      <c r="R75" s="64"/>
      <c r="S75" s="64"/>
    </row>
    <row r="76" spans="2:19" x14ac:dyDescent="0.2">
      <c r="B76" s="216" t="s">
        <v>435</v>
      </c>
      <c r="C76" s="216" t="s">
        <v>250</v>
      </c>
      <c r="D76" s="231">
        <v>1482346</v>
      </c>
      <c r="E76" s="231">
        <v>85995</v>
      </c>
      <c r="F76" s="231">
        <v>88706</v>
      </c>
      <c r="G76" s="231">
        <v>8657057</v>
      </c>
      <c r="H76" s="231">
        <v>74041</v>
      </c>
      <c r="I76" s="10" t="s">
        <v>436</v>
      </c>
      <c r="J76" s="231">
        <v>77342</v>
      </c>
      <c r="K76" s="231">
        <v>49075</v>
      </c>
      <c r="L76" s="231">
        <v>66877</v>
      </c>
      <c r="M76" s="231">
        <v>126928</v>
      </c>
      <c r="N76" s="231">
        <v>394263</v>
      </c>
      <c r="O76" s="2">
        <v>10708367</v>
      </c>
      <c r="R76" s="64"/>
      <c r="S76" s="64"/>
    </row>
    <row r="77" spans="2:19" x14ac:dyDescent="0.2">
      <c r="B77" s="216"/>
      <c r="C77" s="216" t="s">
        <v>252</v>
      </c>
      <c r="D77" s="91">
        <v>9081</v>
      </c>
      <c r="E77" s="91">
        <v>1511.1</v>
      </c>
      <c r="F77" s="91">
        <v>3204.2</v>
      </c>
      <c r="G77" s="91">
        <v>13985.9</v>
      </c>
      <c r="H77" s="91">
        <v>3053.6</v>
      </c>
      <c r="I77" s="91" t="s">
        <v>436</v>
      </c>
      <c r="J77" s="91">
        <v>2393.6</v>
      </c>
      <c r="K77" s="91">
        <v>804.6</v>
      </c>
      <c r="L77" s="91">
        <v>1054.8</v>
      </c>
      <c r="M77" s="91">
        <v>2133.5</v>
      </c>
      <c r="N77" s="91">
        <v>9440.2000000000007</v>
      </c>
      <c r="O77" s="92">
        <v>37222.400000000001</v>
      </c>
      <c r="R77" s="64"/>
      <c r="S77" s="64"/>
    </row>
    <row r="78" spans="2:19" x14ac:dyDescent="0.2">
      <c r="B78" s="216" t="s">
        <v>269</v>
      </c>
      <c r="C78" s="216" t="s">
        <v>250</v>
      </c>
      <c r="D78" s="231">
        <v>1608013</v>
      </c>
      <c r="E78" s="231">
        <v>90724</v>
      </c>
      <c r="F78" s="231">
        <v>112552</v>
      </c>
      <c r="G78" s="231">
        <v>9062328</v>
      </c>
      <c r="H78" s="231">
        <v>102892</v>
      </c>
      <c r="I78" s="10" t="s">
        <v>436</v>
      </c>
      <c r="J78" s="231">
        <v>79080</v>
      </c>
      <c r="K78" s="231">
        <v>47377</v>
      </c>
      <c r="L78" s="231">
        <v>69892</v>
      </c>
      <c r="M78" s="231">
        <v>149234</v>
      </c>
      <c r="N78" s="231">
        <v>448475</v>
      </c>
      <c r="O78" s="2">
        <v>11322092</v>
      </c>
      <c r="R78" s="64"/>
      <c r="S78" s="64"/>
    </row>
    <row r="79" spans="2:19" x14ac:dyDescent="0.2">
      <c r="B79" s="216" t="s">
        <v>251</v>
      </c>
      <c r="C79" s="216" t="s">
        <v>252</v>
      </c>
      <c r="D79" s="91">
        <v>8953.9</v>
      </c>
      <c r="E79" s="91">
        <v>1414.3</v>
      </c>
      <c r="F79" s="91">
        <v>3460.1</v>
      </c>
      <c r="G79" s="91">
        <v>14611.7</v>
      </c>
      <c r="H79" s="91">
        <v>2916.2</v>
      </c>
      <c r="I79" s="91" t="s">
        <v>436</v>
      </c>
      <c r="J79" s="91">
        <v>2294.1</v>
      </c>
      <c r="K79" s="91">
        <v>1117.4000000000001</v>
      </c>
      <c r="L79" s="91">
        <v>992.1</v>
      </c>
      <c r="M79" s="91">
        <v>2422.5</v>
      </c>
      <c r="N79" s="91">
        <v>9742.2999999999993</v>
      </c>
      <c r="O79" s="92">
        <v>38182.400000000001</v>
      </c>
      <c r="R79" s="64"/>
      <c r="S79" s="64"/>
    </row>
    <row r="80" spans="2:19" x14ac:dyDescent="0.2">
      <c r="B80" s="216" t="s">
        <v>435</v>
      </c>
      <c r="C80" s="216" t="s">
        <v>250</v>
      </c>
      <c r="D80" s="231">
        <v>1629121</v>
      </c>
      <c r="E80" s="231">
        <v>97980</v>
      </c>
      <c r="F80" s="231">
        <v>115373</v>
      </c>
      <c r="G80" s="231">
        <v>9632153</v>
      </c>
      <c r="H80" s="231">
        <v>108321</v>
      </c>
      <c r="I80" s="10" t="s">
        <v>436</v>
      </c>
      <c r="J80" s="231">
        <v>102993</v>
      </c>
      <c r="K80" s="231">
        <v>44671</v>
      </c>
      <c r="L80" s="231">
        <v>77496</v>
      </c>
      <c r="M80" s="231">
        <v>162858</v>
      </c>
      <c r="N80" s="231">
        <v>496339</v>
      </c>
      <c r="O80" s="2">
        <v>11970966</v>
      </c>
      <c r="R80" s="64"/>
      <c r="S80" s="64"/>
    </row>
    <row r="81" spans="2:19" x14ac:dyDescent="0.2">
      <c r="B81" s="216"/>
      <c r="C81" s="216" t="s">
        <v>252</v>
      </c>
      <c r="D81" s="91">
        <v>9470</v>
      </c>
      <c r="E81" s="91">
        <v>1599.4</v>
      </c>
      <c r="F81" s="91">
        <v>3255.4</v>
      </c>
      <c r="G81" s="91">
        <v>17163.7</v>
      </c>
      <c r="H81" s="91">
        <v>3156</v>
      </c>
      <c r="I81" s="91" t="s">
        <v>436</v>
      </c>
      <c r="J81" s="91">
        <v>2744.7</v>
      </c>
      <c r="K81" s="91">
        <v>1013.6</v>
      </c>
      <c r="L81" s="91">
        <v>1220.2</v>
      </c>
      <c r="M81" s="91">
        <v>2871.6</v>
      </c>
      <c r="N81" s="91">
        <v>11006.1</v>
      </c>
      <c r="O81" s="92">
        <v>42494.5</v>
      </c>
      <c r="R81" s="64"/>
      <c r="S81" s="64"/>
    </row>
    <row r="82" spans="2:19" x14ac:dyDescent="0.2">
      <c r="B82" s="216" t="s">
        <v>270</v>
      </c>
      <c r="C82" s="216" t="s">
        <v>250</v>
      </c>
      <c r="D82" s="231">
        <v>1757499</v>
      </c>
      <c r="E82" s="231">
        <v>126399</v>
      </c>
      <c r="F82" s="231">
        <v>121531</v>
      </c>
      <c r="G82" s="231">
        <v>10224117</v>
      </c>
      <c r="H82" s="231">
        <v>127599</v>
      </c>
      <c r="I82" s="10" t="s">
        <v>436</v>
      </c>
      <c r="J82" s="231">
        <v>97521</v>
      </c>
      <c r="K82" s="231">
        <v>58405</v>
      </c>
      <c r="L82" s="231">
        <v>79968</v>
      </c>
      <c r="M82" s="231">
        <v>198006</v>
      </c>
      <c r="N82" s="231">
        <v>561499</v>
      </c>
      <c r="O82" s="2">
        <v>12791045</v>
      </c>
      <c r="R82" s="64"/>
      <c r="S82" s="64"/>
    </row>
    <row r="83" spans="2:19" x14ac:dyDescent="0.2">
      <c r="B83" s="216" t="s">
        <v>251</v>
      </c>
      <c r="C83" s="216" t="s">
        <v>252</v>
      </c>
      <c r="D83" s="91">
        <v>10108.9</v>
      </c>
      <c r="E83" s="91">
        <v>1784.9</v>
      </c>
      <c r="F83" s="91">
        <v>3371.9</v>
      </c>
      <c r="G83" s="91">
        <v>19635.7</v>
      </c>
      <c r="H83" s="91">
        <v>3801.8</v>
      </c>
      <c r="I83" s="91" t="s">
        <v>436</v>
      </c>
      <c r="J83" s="91">
        <v>2690.9</v>
      </c>
      <c r="K83" s="91">
        <v>1293.5</v>
      </c>
      <c r="L83" s="91">
        <v>1296.7</v>
      </c>
      <c r="M83" s="91">
        <v>3411.4</v>
      </c>
      <c r="N83" s="91">
        <v>12494.3</v>
      </c>
      <c r="O83" s="92">
        <v>47395.6</v>
      </c>
      <c r="R83" s="64"/>
      <c r="S83" s="64"/>
    </row>
    <row r="84" spans="2:19" x14ac:dyDescent="0.2">
      <c r="B84" s="216" t="s">
        <v>435</v>
      </c>
      <c r="C84" s="216" t="s">
        <v>250</v>
      </c>
      <c r="D84" s="231">
        <v>1793018</v>
      </c>
      <c r="E84" s="231">
        <v>126163</v>
      </c>
      <c r="F84" s="231">
        <v>136576</v>
      </c>
      <c r="G84" s="231">
        <v>10582445</v>
      </c>
      <c r="H84" s="231">
        <v>138942</v>
      </c>
      <c r="I84" s="10" t="s">
        <v>436</v>
      </c>
      <c r="J84" s="231">
        <v>113415</v>
      </c>
      <c r="K84" s="231">
        <v>58874</v>
      </c>
      <c r="L84" s="231">
        <v>77966</v>
      </c>
      <c r="M84" s="231">
        <v>219238</v>
      </c>
      <c r="N84" s="231">
        <v>608435</v>
      </c>
      <c r="O84" s="2">
        <v>13246637</v>
      </c>
      <c r="R84" s="64"/>
      <c r="S84" s="64"/>
    </row>
    <row r="85" spans="2:19" x14ac:dyDescent="0.2">
      <c r="B85" s="216"/>
      <c r="C85" s="216" t="s">
        <v>252</v>
      </c>
      <c r="D85" s="91">
        <v>11742</v>
      </c>
      <c r="E85" s="91">
        <v>2082.1999999999998</v>
      </c>
      <c r="F85" s="91">
        <v>3878.1</v>
      </c>
      <c r="G85" s="91">
        <v>22007.1</v>
      </c>
      <c r="H85" s="91">
        <v>3758.3</v>
      </c>
      <c r="I85" s="91" t="s">
        <v>436</v>
      </c>
      <c r="J85" s="91">
        <v>2923.5</v>
      </c>
      <c r="K85" s="91">
        <v>1389.1</v>
      </c>
      <c r="L85" s="91">
        <v>1414.7</v>
      </c>
      <c r="M85" s="91">
        <v>3919.1</v>
      </c>
      <c r="N85" s="91">
        <v>13404.8</v>
      </c>
      <c r="O85" s="92">
        <v>53114.2</v>
      </c>
      <c r="R85" s="64"/>
      <c r="S85" s="64"/>
    </row>
    <row r="86" spans="2:19" x14ac:dyDescent="0.2">
      <c r="B86" s="216" t="s">
        <v>271</v>
      </c>
      <c r="C86" s="216" t="s">
        <v>250</v>
      </c>
      <c r="D86" s="231">
        <v>1850059</v>
      </c>
      <c r="E86" s="231">
        <v>120050</v>
      </c>
      <c r="F86" s="231">
        <v>135739</v>
      </c>
      <c r="G86" s="231">
        <v>11209013</v>
      </c>
      <c r="H86" s="231">
        <v>131019</v>
      </c>
      <c r="I86" s="10" t="s">
        <v>436</v>
      </c>
      <c r="J86" s="231">
        <v>100831</v>
      </c>
      <c r="K86" s="231">
        <v>53378</v>
      </c>
      <c r="L86" s="231">
        <v>51391</v>
      </c>
      <c r="M86" s="231">
        <v>257430</v>
      </c>
      <c r="N86" s="231">
        <v>594049</v>
      </c>
      <c r="O86" s="2">
        <v>13908910</v>
      </c>
      <c r="R86" s="64"/>
      <c r="S86" s="64"/>
    </row>
    <row r="87" spans="2:19" x14ac:dyDescent="0.2">
      <c r="B87" s="216" t="s">
        <v>251</v>
      </c>
      <c r="C87" s="216" t="s">
        <v>252</v>
      </c>
      <c r="D87" s="91">
        <v>13042</v>
      </c>
      <c r="E87" s="91">
        <v>2066.3000000000002</v>
      </c>
      <c r="F87" s="91">
        <v>4639.8999999999996</v>
      </c>
      <c r="G87" s="91">
        <v>22904.7</v>
      </c>
      <c r="H87" s="91">
        <v>4261.1000000000004</v>
      </c>
      <c r="I87" s="91" t="s">
        <v>436</v>
      </c>
      <c r="J87" s="91">
        <v>2717.2</v>
      </c>
      <c r="K87" s="91">
        <v>1274.2</v>
      </c>
      <c r="L87" s="91">
        <v>1251.2</v>
      </c>
      <c r="M87" s="91">
        <v>4574.8</v>
      </c>
      <c r="N87" s="91">
        <v>14078.5</v>
      </c>
      <c r="O87" s="92">
        <v>56731.3</v>
      </c>
      <c r="R87" s="64"/>
      <c r="S87" s="64"/>
    </row>
    <row r="88" spans="2:19" x14ac:dyDescent="0.2">
      <c r="B88" s="216" t="s">
        <v>435</v>
      </c>
      <c r="C88" s="216" t="s">
        <v>250</v>
      </c>
      <c r="D88" s="231">
        <v>1891489</v>
      </c>
      <c r="E88" s="231">
        <v>102974</v>
      </c>
      <c r="F88" s="231">
        <v>146235</v>
      </c>
      <c r="G88" s="231">
        <v>11624567</v>
      </c>
      <c r="H88" s="231">
        <v>131832</v>
      </c>
      <c r="I88" s="10" t="s">
        <v>436</v>
      </c>
      <c r="J88" s="231">
        <v>100869</v>
      </c>
      <c r="K88" s="231">
        <v>57473</v>
      </c>
      <c r="L88" s="231">
        <v>57089</v>
      </c>
      <c r="M88" s="231">
        <v>243678</v>
      </c>
      <c r="N88" s="231">
        <v>590941</v>
      </c>
      <c r="O88" s="2">
        <v>14356206</v>
      </c>
      <c r="R88" s="64"/>
      <c r="S88" s="64"/>
    </row>
    <row r="89" spans="2:19" x14ac:dyDescent="0.2">
      <c r="B89" s="216"/>
      <c r="C89" s="216" t="s">
        <v>252</v>
      </c>
      <c r="D89" s="91">
        <v>14082.6</v>
      </c>
      <c r="E89" s="91">
        <v>2014.3</v>
      </c>
      <c r="F89" s="91">
        <v>5542.8</v>
      </c>
      <c r="G89" s="91">
        <v>25312.3</v>
      </c>
      <c r="H89" s="91">
        <v>4483.3999999999996</v>
      </c>
      <c r="I89" s="91" t="s">
        <v>436</v>
      </c>
      <c r="J89" s="91">
        <v>2715.7</v>
      </c>
      <c r="K89" s="91">
        <v>1516.4</v>
      </c>
      <c r="L89" s="91">
        <v>1310.5999999999999</v>
      </c>
      <c r="M89" s="91">
        <v>4621.8999999999996</v>
      </c>
      <c r="N89" s="91">
        <v>14648.1</v>
      </c>
      <c r="O89" s="92">
        <v>61600.1</v>
      </c>
      <c r="R89" s="64"/>
      <c r="S89" s="64"/>
    </row>
    <row r="90" spans="2:19" x14ac:dyDescent="0.2">
      <c r="B90" s="216" t="s">
        <v>272</v>
      </c>
      <c r="C90" s="216" t="s">
        <v>250</v>
      </c>
      <c r="D90" s="231">
        <v>1987136</v>
      </c>
      <c r="E90" s="231">
        <v>116592</v>
      </c>
      <c r="F90" s="231">
        <v>149438</v>
      </c>
      <c r="G90" s="231">
        <v>12088383</v>
      </c>
      <c r="H90" s="231">
        <v>151666</v>
      </c>
      <c r="I90" s="10" t="s">
        <v>436</v>
      </c>
      <c r="J90" s="231">
        <v>112860</v>
      </c>
      <c r="K90" s="231">
        <v>67033</v>
      </c>
      <c r="L90" s="231">
        <v>46761</v>
      </c>
      <c r="M90" s="231">
        <v>269602</v>
      </c>
      <c r="N90" s="231">
        <v>647922</v>
      </c>
      <c r="O90" s="2">
        <v>14989471</v>
      </c>
      <c r="R90" s="64"/>
      <c r="S90" s="64"/>
    </row>
    <row r="91" spans="2:19" x14ac:dyDescent="0.2">
      <c r="B91" s="216" t="s">
        <v>251</v>
      </c>
      <c r="C91" s="216" t="s">
        <v>252</v>
      </c>
      <c r="D91" s="91">
        <v>14950.7</v>
      </c>
      <c r="E91" s="91">
        <v>2215.6</v>
      </c>
      <c r="F91" s="91">
        <v>5458</v>
      </c>
      <c r="G91" s="91">
        <v>26827.599999999999</v>
      </c>
      <c r="H91" s="91">
        <v>5393.8</v>
      </c>
      <c r="I91" s="91" t="s">
        <v>436</v>
      </c>
      <c r="J91" s="91">
        <v>2988.7</v>
      </c>
      <c r="K91" s="91">
        <v>1824.4</v>
      </c>
      <c r="L91" s="91">
        <v>1327.7</v>
      </c>
      <c r="M91" s="91">
        <v>5062.2</v>
      </c>
      <c r="N91" s="91">
        <v>16592.8</v>
      </c>
      <c r="O91" s="92">
        <v>66048.7</v>
      </c>
      <c r="R91" s="64"/>
      <c r="S91" s="64"/>
    </row>
    <row r="92" spans="2:19" x14ac:dyDescent="0.2">
      <c r="B92" s="216" t="s">
        <v>435</v>
      </c>
      <c r="C92" s="216" t="s">
        <v>250</v>
      </c>
      <c r="D92" s="231">
        <v>2070150</v>
      </c>
      <c r="E92" s="231">
        <v>117915</v>
      </c>
      <c r="F92" s="231">
        <v>141922</v>
      </c>
      <c r="G92" s="231">
        <v>12388355</v>
      </c>
      <c r="H92" s="231">
        <v>153727</v>
      </c>
      <c r="I92" s="10" t="s">
        <v>436</v>
      </c>
      <c r="J92" s="231">
        <v>101936</v>
      </c>
      <c r="K92" s="231">
        <v>63065</v>
      </c>
      <c r="L92" s="231">
        <v>53644</v>
      </c>
      <c r="M92" s="231">
        <v>283696</v>
      </c>
      <c r="N92" s="231">
        <v>656068</v>
      </c>
      <c r="O92" s="2">
        <v>15374410</v>
      </c>
      <c r="R92" s="64"/>
      <c r="S92" s="64"/>
    </row>
    <row r="93" spans="2:19" x14ac:dyDescent="0.2">
      <c r="B93" s="216"/>
      <c r="C93" s="216" t="s">
        <v>252</v>
      </c>
      <c r="D93" s="91">
        <v>16383.6</v>
      </c>
      <c r="E93" s="91">
        <v>2234.6999999999998</v>
      </c>
      <c r="F93" s="91">
        <v>5430.4</v>
      </c>
      <c r="G93" s="91">
        <v>28643.599999999999</v>
      </c>
      <c r="H93" s="91">
        <v>5428.4</v>
      </c>
      <c r="I93" s="91" t="s">
        <v>436</v>
      </c>
      <c r="J93" s="91">
        <v>2968.4</v>
      </c>
      <c r="K93" s="91">
        <v>1926.8</v>
      </c>
      <c r="L93" s="91">
        <v>1288.5999999999999</v>
      </c>
      <c r="M93" s="91">
        <v>5670.8</v>
      </c>
      <c r="N93" s="91">
        <v>17282.900000000001</v>
      </c>
      <c r="O93" s="92">
        <v>69975.3</v>
      </c>
      <c r="R93" s="64"/>
      <c r="S93" s="64"/>
    </row>
    <row r="94" spans="2:19" x14ac:dyDescent="0.2">
      <c r="B94" s="216" t="s">
        <v>273</v>
      </c>
      <c r="C94" s="216" t="s">
        <v>250</v>
      </c>
      <c r="D94" s="231">
        <v>2186460</v>
      </c>
      <c r="E94" s="231">
        <v>157343</v>
      </c>
      <c r="F94" s="231">
        <v>150623</v>
      </c>
      <c r="G94" s="231">
        <v>13192936</v>
      </c>
      <c r="H94" s="231">
        <v>156677</v>
      </c>
      <c r="I94" s="10" t="s">
        <v>436</v>
      </c>
      <c r="J94" s="231">
        <v>117604</v>
      </c>
      <c r="K94" s="231">
        <v>80697</v>
      </c>
      <c r="L94" s="231">
        <v>51092</v>
      </c>
      <c r="M94" s="231">
        <v>331062</v>
      </c>
      <c r="N94" s="231">
        <v>737132</v>
      </c>
      <c r="O94" s="2">
        <v>16424494</v>
      </c>
      <c r="R94" s="64"/>
      <c r="S94" s="64"/>
    </row>
    <row r="95" spans="2:19" x14ac:dyDescent="0.2">
      <c r="B95" s="216" t="s">
        <v>251</v>
      </c>
      <c r="C95" s="216" t="s">
        <v>252</v>
      </c>
      <c r="D95" s="91">
        <v>19719.900000000001</v>
      </c>
      <c r="E95" s="91">
        <v>2393.6999999999998</v>
      </c>
      <c r="F95" s="91">
        <v>5060.5</v>
      </c>
      <c r="G95" s="91">
        <v>30013.4</v>
      </c>
      <c r="H95" s="91">
        <v>5398</v>
      </c>
      <c r="I95" s="91" t="s">
        <v>436</v>
      </c>
      <c r="J95" s="91">
        <v>3040.1</v>
      </c>
      <c r="K95" s="91">
        <v>2239.8000000000002</v>
      </c>
      <c r="L95" s="91">
        <v>1297.2</v>
      </c>
      <c r="M95" s="91">
        <v>6186.1</v>
      </c>
      <c r="N95" s="91">
        <v>18161.400000000001</v>
      </c>
      <c r="O95" s="92">
        <v>75349</v>
      </c>
      <c r="R95" s="64"/>
      <c r="S95" s="64"/>
    </row>
    <row r="96" spans="2:19" x14ac:dyDescent="0.2">
      <c r="B96" s="216" t="s">
        <v>435</v>
      </c>
      <c r="C96" s="216" t="s">
        <v>250</v>
      </c>
      <c r="D96" s="231">
        <v>2187902</v>
      </c>
      <c r="E96" s="231">
        <v>128137</v>
      </c>
      <c r="F96" s="231">
        <v>177290</v>
      </c>
      <c r="G96" s="231">
        <v>13773773</v>
      </c>
      <c r="H96" s="231">
        <v>139117</v>
      </c>
      <c r="I96" s="10" t="s">
        <v>436</v>
      </c>
      <c r="J96" s="231">
        <v>119869</v>
      </c>
      <c r="K96" s="231">
        <v>78843</v>
      </c>
      <c r="L96" s="231">
        <v>46463</v>
      </c>
      <c r="M96" s="231">
        <v>339369</v>
      </c>
      <c r="N96" s="231">
        <v>723661</v>
      </c>
      <c r="O96" s="2">
        <v>16990763</v>
      </c>
      <c r="R96" s="64"/>
      <c r="S96" s="64"/>
    </row>
    <row r="97" spans="2:19" x14ac:dyDescent="0.2">
      <c r="B97" s="216"/>
      <c r="C97" s="216" t="s">
        <v>252</v>
      </c>
      <c r="D97" s="91">
        <v>17074.5</v>
      </c>
      <c r="E97" s="91">
        <v>2306.4</v>
      </c>
      <c r="F97" s="91">
        <v>6169.2</v>
      </c>
      <c r="G97" s="91">
        <v>34226.9</v>
      </c>
      <c r="H97" s="91">
        <v>6505.9</v>
      </c>
      <c r="I97" s="91" t="s">
        <v>436</v>
      </c>
      <c r="J97" s="91">
        <v>4006.1</v>
      </c>
      <c r="K97" s="91">
        <v>2212.3000000000002</v>
      </c>
      <c r="L97" s="91">
        <v>1342.9</v>
      </c>
      <c r="M97" s="91">
        <v>6861.4</v>
      </c>
      <c r="N97" s="91">
        <v>20928.599999999999</v>
      </c>
      <c r="O97" s="92">
        <v>80705.600000000006</v>
      </c>
      <c r="R97" s="64"/>
      <c r="S97" s="64"/>
    </row>
    <row r="98" spans="2:19" x14ac:dyDescent="0.2">
      <c r="R98" s="64"/>
      <c r="S98" s="64"/>
    </row>
    <row r="99" spans="2:19" ht="12" thickBot="1" x14ac:dyDescent="0.25">
      <c r="R99" s="64"/>
      <c r="S99" s="64"/>
    </row>
    <row r="100" spans="2:19" x14ac:dyDescent="0.2">
      <c r="B100" s="1164" t="s">
        <v>479</v>
      </c>
      <c r="C100" s="1164"/>
      <c r="D100" s="397"/>
      <c r="E100" s="397"/>
      <c r="F100" s="397"/>
      <c r="G100" s="397"/>
      <c r="H100" s="1169" t="s">
        <v>274</v>
      </c>
      <c r="I100" s="1169"/>
      <c r="J100" s="1169"/>
      <c r="K100" s="1169"/>
      <c r="L100" s="1169"/>
      <c r="M100" s="1169"/>
      <c r="N100" s="1169"/>
      <c r="O100" s="377"/>
      <c r="P100" s="1164" t="s">
        <v>1506</v>
      </c>
      <c r="R100" s="64"/>
      <c r="S100" s="64"/>
    </row>
    <row r="101" spans="2:19" ht="21" x14ac:dyDescent="0.2">
      <c r="B101" s="1165"/>
      <c r="C101" s="1165"/>
      <c r="D101" s="398"/>
      <c r="E101" s="398"/>
      <c r="F101" s="398" t="s">
        <v>428</v>
      </c>
      <c r="G101" s="398"/>
      <c r="H101" s="398"/>
      <c r="I101" s="398" t="s">
        <v>275</v>
      </c>
      <c r="J101" s="398" t="s">
        <v>276</v>
      </c>
      <c r="K101" s="398" t="s">
        <v>277</v>
      </c>
      <c r="L101" s="398" t="s">
        <v>278</v>
      </c>
      <c r="M101" s="398" t="s">
        <v>279</v>
      </c>
      <c r="N101" s="398"/>
      <c r="O101" s="378"/>
      <c r="P101" s="1165"/>
      <c r="R101" s="64"/>
      <c r="S101" s="64"/>
    </row>
    <row r="102" spans="2:19" x14ac:dyDescent="0.2">
      <c r="B102" s="1165"/>
      <c r="C102" s="1165"/>
      <c r="D102" s="398" t="s">
        <v>225</v>
      </c>
      <c r="E102" s="398" t="s">
        <v>226</v>
      </c>
      <c r="F102" s="398" t="s">
        <v>227</v>
      </c>
      <c r="G102" s="398" t="s">
        <v>228</v>
      </c>
      <c r="H102" s="398" t="s">
        <v>280</v>
      </c>
      <c r="I102" s="398" t="s">
        <v>281</v>
      </c>
      <c r="J102" s="398" t="s">
        <v>282</v>
      </c>
      <c r="K102" s="398" t="s">
        <v>282</v>
      </c>
      <c r="L102" s="398" t="s">
        <v>282</v>
      </c>
      <c r="M102" s="398" t="s">
        <v>282</v>
      </c>
      <c r="N102" s="398" t="s">
        <v>283</v>
      </c>
      <c r="O102" s="378" t="s">
        <v>434</v>
      </c>
      <c r="P102" s="1165"/>
      <c r="R102" s="64"/>
      <c r="S102" s="64"/>
    </row>
    <row r="103" spans="2:19" ht="21" x14ac:dyDescent="0.2">
      <c r="B103" s="1165"/>
      <c r="C103" s="1165"/>
      <c r="D103" s="381" t="s">
        <v>429</v>
      </c>
      <c r="E103" s="381" t="s">
        <v>429</v>
      </c>
      <c r="F103" s="381" t="s">
        <v>234</v>
      </c>
      <c r="G103" s="381" t="s">
        <v>429</v>
      </c>
      <c r="H103" s="381" t="s">
        <v>284</v>
      </c>
      <c r="I103" s="381" t="s">
        <v>285</v>
      </c>
      <c r="J103" s="381" t="s">
        <v>286</v>
      </c>
      <c r="K103" s="381" t="s">
        <v>287</v>
      </c>
      <c r="L103" s="381" t="s">
        <v>288</v>
      </c>
      <c r="M103" s="381" t="s">
        <v>289</v>
      </c>
      <c r="N103" s="381" t="s">
        <v>290</v>
      </c>
      <c r="O103" s="375"/>
      <c r="P103" s="1166"/>
      <c r="R103" s="64"/>
      <c r="S103" s="64"/>
    </row>
    <row r="104" spans="2:19" ht="12" thickBot="1" x14ac:dyDescent="0.25">
      <c r="B104" s="1168"/>
      <c r="C104" s="1168"/>
      <c r="D104" s="380">
        <v>1</v>
      </c>
      <c r="E104" s="380">
        <v>2</v>
      </c>
      <c r="F104" s="380">
        <v>3</v>
      </c>
      <c r="G104" s="380">
        <v>4</v>
      </c>
      <c r="H104" s="399" t="s">
        <v>241</v>
      </c>
      <c r="I104" s="399" t="s">
        <v>242</v>
      </c>
      <c r="J104" s="399" t="s">
        <v>243</v>
      </c>
      <c r="K104" s="399" t="s">
        <v>244</v>
      </c>
      <c r="L104" s="399" t="s">
        <v>245</v>
      </c>
      <c r="M104" s="399" t="s">
        <v>246</v>
      </c>
      <c r="N104" s="399" t="s">
        <v>291</v>
      </c>
      <c r="O104" s="379" t="s">
        <v>292</v>
      </c>
      <c r="P104" s="379" t="s">
        <v>248</v>
      </c>
      <c r="R104" s="64"/>
      <c r="S104" s="64"/>
    </row>
    <row r="105" spans="2:19" x14ac:dyDescent="0.2">
      <c r="R105" s="64"/>
      <c r="S105" s="64"/>
    </row>
    <row r="106" spans="2:19" x14ac:dyDescent="0.2">
      <c r="B106" s="216" t="s">
        <v>293</v>
      </c>
      <c r="C106" s="216" t="s">
        <v>250</v>
      </c>
      <c r="D106" s="231">
        <v>2226178</v>
      </c>
      <c r="E106" s="231">
        <v>131437</v>
      </c>
      <c r="F106" s="231">
        <v>199930</v>
      </c>
      <c r="G106" s="231">
        <v>14431232</v>
      </c>
      <c r="H106" s="231">
        <v>153609</v>
      </c>
      <c r="I106" s="231">
        <v>67210</v>
      </c>
      <c r="J106" s="231">
        <v>118734</v>
      </c>
      <c r="K106" s="231">
        <v>33032</v>
      </c>
      <c r="L106" s="231">
        <v>79385</v>
      </c>
      <c r="M106" s="231">
        <v>17167</v>
      </c>
      <c r="N106" s="231">
        <v>292459</v>
      </c>
      <c r="O106" s="231">
        <v>761596</v>
      </c>
      <c r="P106" s="2">
        <v>17750373</v>
      </c>
      <c r="R106" s="64"/>
      <c r="S106" s="64"/>
    </row>
    <row r="107" spans="2:19" x14ac:dyDescent="0.2">
      <c r="B107" s="216" t="s">
        <v>251</v>
      </c>
      <c r="C107" s="216" t="s">
        <v>252</v>
      </c>
      <c r="D107" s="61">
        <v>20616.099999999999</v>
      </c>
      <c r="E107" s="61">
        <v>2165</v>
      </c>
      <c r="F107" s="61">
        <v>5506</v>
      </c>
      <c r="G107" s="61">
        <v>33081.300000000003</v>
      </c>
      <c r="H107" s="61">
        <v>7363.7</v>
      </c>
      <c r="I107" s="61">
        <v>2905.1</v>
      </c>
      <c r="J107" s="61">
        <v>3401.7</v>
      </c>
      <c r="K107" s="10">
        <v>852.8</v>
      </c>
      <c r="L107" s="61">
        <v>1976.9</v>
      </c>
      <c r="M107" s="61">
        <v>608.6</v>
      </c>
      <c r="N107" s="61">
        <v>5582.5</v>
      </c>
      <c r="O107" s="231">
        <v>22691.4</v>
      </c>
      <c r="P107" s="2">
        <v>84059.7</v>
      </c>
      <c r="R107" s="64"/>
      <c r="S107" s="64"/>
    </row>
    <row r="108" spans="2:19" x14ac:dyDescent="0.2">
      <c r="B108" s="216" t="s">
        <v>435</v>
      </c>
      <c r="C108" s="216" t="s">
        <v>250</v>
      </c>
      <c r="D108" s="231">
        <v>2252972</v>
      </c>
      <c r="E108" s="231">
        <v>118848</v>
      </c>
      <c r="F108" s="231">
        <v>206042</v>
      </c>
      <c r="G108" s="231">
        <v>14858899</v>
      </c>
      <c r="H108" s="231">
        <v>158486</v>
      </c>
      <c r="I108" s="231">
        <v>70371</v>
      </c>
      <c r="J108" s="231">
        <v>138847</v>
      </c>
      <c r="K108" s="231">
        <v>35002</v>
      </c>
      <c r="L108" s="231">
        <v>70784</v>
      </c>
      <c r="M108" s="231">
        <v>19053</v>
      </c>
      <c r="N108" s="231">
        <v>322085</v>
      </c>
      <c r="O108" s="231">
        <v>814628</v>
      </c>
      <c r="P108" s="2">
        <v>18251389</v>
      </c>
      <c r="R108" s="64"/>
      <c r="S108" s="64"/>
    </row>
    <row r="109" spans="2:19" x14ac:dyDescent="0.2">
      <c r="B109" s="216"/>
      <c r="C109" s="216" t="s">
        <v>252</v>
      </c>
      <c r="D109" s="61">
        <v>18821</v>
      </c>
      <c r="E109" s="61">
        <v>2383.1</v>
      </c>
      <c r="F109" s="61">
        <v>5910.5</v>
      </c>
      <c r="G109" s="61">
        <v>41764.199999999997</v>
      </c>
      <c r="H109" s="61">
        <v>9576.5</v>
      </c>
      <c r="I109" s="61">
        <v>3007.5</v>
      </c>
      <c r="J109" s="61">
        <v>4224.8999999999996</v>
      </c>
      <c r="K109" s="61">
        <v>1118</v>
      </c>
      <c r="L109" s="61">
        <v>1933.8</v>
      </c>
      <c r="M109" s="61">
        <v>646</v>
      </c>
      <c r="N109" s="61">
        <v>6592.2</v>
      </c>
      <c r="O109" s="231">
        <v>27098.799999999999</v>
      </c>
      <c r="P109" s="2">
        <v>95977.600000000006</v>
      </c>
      <c r="R109" s="64"/>
      <c r="S109" s="64"/>
    </row>
    <row r="110" spans="2:19" x14ac:dyDescent="0.2">
      <c r="B110" s="216" t="s">
        <v>294</v>
      </c>
      <c r="C110" s="216" t="s">
        <v>250</v>
      </c>
      <c r="D110" s="231">
        <v>2400467</v>
      </c>
      <c r="E110" s="231">
        <v>124099</v>
      </c>
      <c r="F110" s="231">
        <v>220680</v>
      </c>
      <c r="G110" s="231">
        <v>15381023</v>
      </c>
      <c r="H110" s="231">
        <v>104562</v>
      </c>
      <c r="I110" s="231">
        <v>125597</v>
      </c>
      <c r="J110" s="231">
        <v>151712</v>
      </c>
      <c r="K110" s="231">
        <v>40621</v>
      </c>
      <c r="L110" s="231">
        <v>69408</v>
      </c>
      <c r="M110" s="231">
        <v>23591</v>
      </c>
      <c r="N110" s="231">
        <v>373099</v>
      </c>
      <c r="O110" s="231">
        <v>888590</v>
      </c>
      <c r="P110" s="2">
        <v>19014859</v>
      </c>
      <c r="R110" s="64"/>
      <c r="S110" s="64"/>
    </row>
    <row r="111" spans="2:19" x14ac:dyDescent="0.2">
      <c r="B111" s="216" t="s">
        <v>251</v>
      </c>
      <c r="C111" s="216" t="s">
        <v>252</v>
      </c>
      <c r="D111" s="61">
        <v>24911.3</v>
      </c>
      <c r="E111" s="61">
        <v>2676.2</v>
      </c>
      <c r="F111" s="61">
        <v>6394.8</v>
      </c>
      <c r="G111" s="61">
        <v>42798</v>
      </c>
      <c r="H111" s="61">
        <v>8581.4</v>
      </c>
      <c r="I111" s="61">
        <v>5175.8999999999996</v>
      </c>
      <c r="J111" s="61">
        <v>5856.4</v>
      </c>
      <c r="K111" s="61">
        <v>1299.5</v>
      </c>
      <c r="L111" s="61">
        <v>2092.9</v>
      </c>
      <c r="M111" s="61">
        <v>755.9</v>
      </c>
      <c r="N111" s="61">
        <v>8128.5</v>
      </c>
      <c r="O111" s="231">
        <v>31890.5</v>
      </c>
      <c r="P111" s="2">
        <v>108670.8</v>
      </c>
      <c r="R111" s="64"/>
      <c r="S111" s="64"/>
    </row>
    <row r="112" spans="2:19" x14ac:dyDescent="0.2">
      <c r="B112" s="216" t="s">
        <v>435</v>
      </c>
      <c r="C112" s="216" t="s">
        <v>250</v>
      </c>
      <c r="D112" s="231">
        <v>2391769</v>
      </c>
      <c r="E112" s="231">
        <v>143492</v>
      </c>
      <c r="F112" s="231">
        <v>261885</v>
      </c>
      <c r="G112" s="231">
        <v>15740338</v>
      </c>
      <c r="H112" s="231">
        <v>121033</v>
      </c>
      <c r="I112" s="231">
        <v>130533</v>
      </c>
      <c r="J112" s="231">
        <v>159481</v>
      </c>
      <c r="K112" s="231">
        <v>52153</v>
      </c>
      <c r="L112" s="231">
        <v>100745</v>
      </c>
      <c r="M112" s="231">
        <v>24358</v>
      </c>
      <c r="N112" s="231">
        <v>438049</v>
      </c>
      <c r="O112" s="231">
        <v>1026352</v>
      </c>
      <c r="P112" s="2">
        <v>19563836</v>
      </c>
      <c r="R112" s="64"/>
      <c r="S112" s="64"/>
    </row>
    <row r="113" spans="2:19" x14ac:dyDescent="0.2">
      <c r="B113" s="216"/>
      <c r="C113" s="216" t="s">
        <v>252</v>
      </c>
      <c r="D113" s="61">
        <v>23217.9</v>
      </c>
      <c r="E113" s="61">
        <v>2343.1999999999998</v>
      </c>
      <c r="F113" s="61">
        <v>6671.7</v>
      </c>
      <c r="G113" s="61">
        <v>52608.800000000003</v>
      </c>
      <c r="H113" s="61">
        <v>11318.4</v>
      </c>
      <c r="I113" s="61">
        <v>5039.8999999999996</v>
      </c>
      <c r="J113" s="61">
        <v>6122.8</v>
      </c>
      <c r="K113" s="61">
        <v>1950.6</v>
      </c>
      <c r="L113" s="61">
        <v>2564.6999999999998</v>
      </c>
      <c r="M113" s="61">
        <v>845.1</v>
      </c>
      <c r="N113" s="61">
        <v>9673.1</v>
      </c>
      <c r="O113" s="231">
        <v>37514.199999999997</v>
      </c>
      <c r="P113" s="2">
        <v>122355.9</v>
      </c>
      <c r="R113" s="64"/>
      <c r="S113" s="64"/>
    </row>
    <row r="114" spans="2:19" x14ac:dyDescent="0.2">
      <c r="B114" s="216" t="s">
        <v>295</v>
      </c>
      <c r="C114" s="216" t="s">
        <v>250</v>
      </c>
      <c r="D114" s="231">
        <v>2477031</v>
      </c>
      <c r="E114" s="231">
        <v>145635</v>
      </c>
      <c r="F114" s="231">
        <v>191431</v>
      </c>
      <c r="G114" s="231">
        <v>16354682</v>
      </c>
      <c r="H114" s="231">
        <v>116454</v>
      </c>
      <c r="I114" s="231">
        <v>100694</v>
      </c>
      <c r="J114" s="231">
        <v>179400</v>
      </c>
      <c r="K114" s="231">
        <v>54896</v>
      </c>
      <c r="L114" s="231">
        <v>86468</v>
      </c>
      <c r="M114" s="231">
        <v>26415</v>
      </c>
      <c r="N114" s="231">
        <v>441337</v>
      </c>
      <c r="O114" s="231">
        <v>1005664</v>
      </c>
      <c r="P114" s="2">
        <v>20174443</v>
      </c>
      <c r="R114" s="64"/>
      <c r="S114" s="64"/>
    </row>
    <row r="115" spans="2:19" x14ac:dyDescent="0.2">
      <c r="B115" s="216" t="s">
        <v>251</v>
      </c>
      <c r="C115" s="216" t="s">
        <v>252</v>
      </c>
      <c r="D115" s="61">
        <v>25688.400000000001</v>
      </c>
      <c r="E115" s="61">
        <v>2877.1</v>
      </c>
      <c r="F115" s="61">
        <v>5302.2</v>
      </c>
      <c r="G115" s="61">
        <v>51576.2</v>
      </c>
      <c r="H115" s="61">
        <v>11187</v>
      </c>
      <c r="I115" s="61">
        <v>4708.7</v>
      </c>
      <c r="J115" s="61">
        <v>6806.2</v>
      </c>
      <c r="K115" s="61">
        <v>1731.7</v>
      </c>
      <c r="L115" s="61">
        <v>2766.2</v>
      </c>
      <c r="M115" s="61">
        <v>924.4</v>
      </c>
      <c r="N115" s="61">
        <v>10086.4</v>
      </c>
      <c r="O115" s="231">
        <v>38210.6</v>
      </c>
      <c r="P115" s="2">
        <v>123654.5</v>
      </c>
      <c r="R115" s="64"/>
      <c r="S115" s="64"/>
    </row>
    <row r="116" spans="2:19" x14ac:dyDescent="0.2">
      <c r="B116" s="216" t="s">
        <v>435</v>
      </c>
      <c r="C116" s="216" t="s">
        <v>250</v>
      </c>
      <c r="D116" s="231">
        <v>2589526</v>
      </c>
      <c r="E116" s="231">
        <v>157079</v>
      </c>
      <c r="F116" s="231">
        <v>180009</v>
      </c>
      <c r="G116" s="231">
        <v>16597753</v>
      </c>
      <c r="H116" s="231">
        <v>103467</v>
      </c>
      <c r="I116" s="231">
        <v>102255</v>
      </c>
      <c r="J116" s="231">
        <v>162099</v>
      </c>
      <c r="K116" s="231">
        <v>57459</v>
      </c>
      <c r="L116" s="231">
        <v>94273</v>
      </c>
      <c r="M116" s="231">
        <v>29602</v>
      </c>
      <c r="N116" s="231">
        <v>414635</v>
      </c>
      <c r="O116" s="231">
        <v>963790</v>
      </c>
      <c r="P116" s="2">
        <v>20488157</v>
      </c>
      <c r="R116" s="64"/>
      <c r="S116" s="64"/>
    </row>
    <row r="117" spans="2:19" x14ac:dyDescent="0.2">
      <c r="B117" s="216"/>
      <c r="C117" s="216" t="s">
        <v>252</v>
      </c>
      <c r="D117" s="61">
        <v>26535.4</v>
      </c>
      <c r="E117" s="61">
        <v>2876.3</v>
      </c>
      <c r="F117" s="61">
        <v>5141.3</v>
      </c>
      <c r="G117" s="61">
        <v>57274.8</v>
      </c>
      <c r="H117" s="61">
        <v>8993.2000000000007</v>
      </c>
      <c r="I117" s="61">
        <v>5110.7</v>
      </c>
      <c r="J117" s="61">
        <v>7107.4</v>
      </c>
      <c r="K117" s="61">
        <v>1956</v>
      </c>
      <c r="L117" s="61">
        <v>3291.8</v>
      </c>
      <c r="M117" s="61">
        <v>1212.7</v>
      </c>
      <c r="N117" s="61">
        <v>10161.4</v>
      </c>
      <c r="O117" s="231">
        <v>37833.1</v>
      </c>
      <c r="P117" s="2">
        <v>129660.9</v>
      </c>
      <c r="R117" s="64"/>
      <c r="S117" s="64"/>
    </row>
    <row r="118" spans="2:19" x14ac:dyDescent="0.2">
      <c r="B118" s="216" t="s">
        <v>296</v>
      </c>
      <c r="C118" s="216" t="s">
        <v>250</v>
      </c>
      <c r="D118" s="231">
        <v>2667290</v>
      </c>
      <c r="E118" s="231">
        <v>169072</v>
      </c>
      <c r="F118" s="231">
        <v>210730</v>
      </c>
      <c r="G118" s="231">
        <v>16726137</v>
      </c>
      <c r="H118" s="231">
        <v>162386</v>
      </c>
      <c r="I118" s="231">
        <v>77288</v>
      </c>
      <c r="J118" s="231">
        <v>142898</v>
      </c>
      <c r="K118" s="231">
        <v>70937</v>
      </c>
      <c r="L118" s="231">
        <v>98929</v>
      </c>
      <c r="M118" s="231">
        <v>27789</v>
      </c>
      <c r="N118" s="231">
        <v>413438</v>
      </c>
      <c r="O118" s="231">
        <v>993665</v>
      </c>
      <c r="P118" s="2">
        <v>20766894</v>
      </c>
      <c r="R118" s="64"/>
      <c r="S118" s="64"/>
    </row>
    <row r="119" spans="2:19" x14ac:dyDescent="0.2">
      <c r="B119" s="216" t="s">
        <v>251</v>
      </c>
      <c r="C119" s="216" t="s">
        <v>252</v>
      </c>
      <c r="D119" s="61">
        <v>30132.799999999999</v>
      </c>
      <c r="E119" s="61">
        <v>3748.1</v>
      </c>
      <c r="F119" s="61">
        <v>5232.8</v>
      </c>
      <c r="G119" s="61">
        <v>58633.8</v>
      </c>
      <c r="H119" s="61">
        <v>10856.2</v>
      </c>
      <c r="I119" s="61">
        <v>4781</v>
      </c>
      <c r="J119" s="61">
        <v>6571</v>
      </c>
      <c r="K119" s="61">
        <v>2241.8000000000002</v>
      </c>
      <c r="L119" s="61">
        <v>3204.4</v>
      </c>
      <c r="M119" s="61">
        <v>1125.8</v>
      </c>
      <c r="N119" s="61">
        <v>10746.9</v>
      </c>
      <c r="O119" s="231">
        <v>39527</v>
      </c>
      <c r="P119" s="2">
        <v>137274.4</v>
      </c>
      <c r="R119" s="64"/>
      <c r="S119" s="64"/>
    </row>
    <row r="120" spans="2:19" x14ac:dyDescent="0.2">
      <c r="B120" s="216" t="s">
        <v>435</v>
      </c>
      <c r="C120" s="216" t="s">
        <v>250</v>
      </c>
      <c r="D120" s="231">
        <v>2641367</v>
      </c>
      <c r="E120" s="231">
        <v>212775</v>
      </c>
      <c r="F120" s="231">
        <v>174282</v>
      </c>
      <c r="G120" s="231">
        <v>16813692</v>
      </c>
      <c r="H120" s="231">
        <v>289326</v>
      </c>
      <c r="I120" s="231">
        <v>136223</v>
      </c>
      <c r="J120" s="231">
        <v>170616</v>
      </c>
      <c r="K120" s="231">
        <v>127698</v>
      </c>
      <c r="L120" s="231">
        <v>111987</v>
      </c>
      <c r="M120" s="231">
        <v>29096</v>
      </c>
      <c r="N120" s="231">
        <v>508403</v>
      </c>
      <c r="O120" s="231">
        <v>1373349</v>
      </c>
      <c r="P120" s="2">
        <v>21215465</v>
      </c>
      <c r="R120" s="64"/>
      <c r="S120" s="64"/>
    </row>
    <row r="121" spans="2:19" x14ac:dyDescent="0.2">
      <c r="B121" s="216"/>
      <c r="C121" s="216" t="s">
        <v>252</v>
      </c>
      <c r="D121" s="61">
        <v>26438.6</v>
      </c>
      <c r="E121" s="61">
        <v>4438.8999999999996</v>
      </c>
      <c r="F121" s="61">
        <v>4154.8</v>
      </c>
      <c r="G121" s="61">
        <v>64201.5</v>
      </c>
      <c r="H121" s="61">
        <v>12634.8</v>
      </c>
      <c r="I121" s="61">
        <v>8414.2000000000007</v>
      </c>
      <c r="J121" s="61">
        <v>11645.2</v>
      </c>
      <c r="K121" s="61">
        <v>2497.6</v>
      </c>
      <c r="L121" s="61">
        <v>3192.9</v>
      </c>
      <c r="M121" s="61">
        <v>1571.6</v>
      </c>
      <c r="N121" s="61">
        <v>12004.6</v>
      </c>
      <c r="O121" s="231">
        <v>51960.7</v>
      </c>
      <c r="P121" s="2">
        <v>151194.5</v>
      </c>
      <c r="R121" s="64"/>
      <c r="S121" s="64"/>
    </row>
    <row r="122" spans="2:19" x14ac:dyDescent="0.2">
      <c r="B122" s="216" t="s">
        <v>443</v>
      </c>
      <c r="C122" s="216" t="s">
        <v>250</v>
      </c>
      <c r="D122" s="231">
        <v>2769776</v>
      </c>
      <c r="E122" s="231">
        <v>199441</v>
      </c>
      <c r="F122" s="231">
        <v>213986</v>
      </c>
      <c r="G122" s="231">
        <v>17038040</v>
      </c>
      <c r="H122" s="231">
        <v>310619</v>
      </c>
      <c r="I122" s="231">
        <v>88826</v>
      </c>
      <c r="J122" s="231">
        <v>179607</v>
      </c>
      <c r="K122" s="231">
        <v>81956</v>
      </c>
      <c r="L122" s="231">
        <v>98727</v>
      </c>
      <c r="M122" s="231">
        <v>36191</v>
      </c>
      <c r="N122" s="231">
        <v>500511</v>
      </c>
      <c r="O122" s="231">
        <v>1296437</v>
      </c>
      <c r="P122" s="2">
        <v>21517680</v>
      </c>
      <c r="R122" s="64"/>
      <c r="S122" s="64"/>
    </row>
    <row r="123" spans="2:19" x14ac:dyDescent="0.2">
      <c r="B123" s="216" t="s">
        <v>251</v>
      </c>
      <c r="C123" s="216" t="s">
        <v>252</v>
      </c>
      <c r="D123" s="61">
        <v>31625.9</v>
      </c>
      <c r="E123" s="61">
        <v>4435.7</v>
      </c>
      <c r="F123" s="61">
        <v>5922.1</v>
      </c>
      <c r="G123" s="61">
        <v>67488.600000000006</v>
      </c>
      <c r="H123" s="61">
        <v>14296.2</v>
      </c>
      <c r="I123" s="61">
        <v>7686.5</v>
      </c>
      <c r="J123" s="61">
        <v>12934.5</v>
      </c>
      <c r="K123" s="61">
        <v>2599.1999999999998</v>
      </c>
      <c r="L123" s="61">
        <v>3704.6</v>
      </c>
      <c r="M123" s="61">
        <v>1459.3</v>
      </c>
      <c r="N123" s="61">
        <v>13407</v>
      </c>
      <c r="O123" s="231">
        <v>56087.3</v>
      </c>
      <c r="P123" s="2">
        <v>165559.6</v>
      </c>
      <c r="R123" s="64"/>
      <c r="S123" s="64"/>
    </row>
    <row r="124" spans="2:19" x14ac:dyDescent="0.2">
      <c r="B124" s="216" t="s">
        <v>435</v>
      </c>
      <c r="C124" s="216" t="s">
        <v>250</v>
      </c>
      <c r="D124" s="231">
        <v>2758247</v>
      </c>
      <c r="E124" s="231">
        <v>146218</v>
      </c>
      <c r="F124" s="231">
        <v>201229</v>
      </c>
      <c r="G124" s="231">
        <v>17442413</v>
      </c>
      <c r="H124" s="231">
        <v>143313</v>
      </c>
      <c r="I124" s="231">
        <v>104897</v>
      </c>
      <c r="J124" s="231">
        <v>150915</v>
      </c>
      <c r="K124" s="231">
        <v>66969</v>
      </c>
      <c r="L124" s="231">
        <v>134911</v>
      </c>
      <c r="M124" s="231">
        <v>46493</v>
      </c>
      <c r="N124" s="231">
        <v>525209</v>
      </c>
      <c r="O124" s="231">
        <v>1172707</v>
      </c>
      <c r="P124" s="2">
        <v>21720814</v>
      </c>
      <c r="R124" s="64"/>
      <c r="S124" s="64"/>
    </row>
    <row r="125" spans="2:19" x14ac:dyDescent="0.2">
      <c r="B125" s="216"/>
      <c r="C125" s="216" t="s">
        <v>252</v>
      </c>
      <c r="D125" s="61">
        <v>33081</v>
      </c>
      <c r="E125" s="61">
        <v>3462.5</v>
      </c>
      <c r="F125" s="61">
        <v>5902.6</v>
      </c>
      <c r="G125" s="61">
        <v>77670.8</v>
      </c>
      <c r="H125" s="61">
        <v>13157.2</v>
      </c>
      <c r="I125" s="61">
        <v>6951.9</v>
      </c>
      <c r="J125" s="61">
        <v>15349.2</v>
      </c>
      <c r="K125" s="61">
        <v>2886.6</v>
      </c>
      <c r="L125" s="61">
        <v>3758</v>
      </c>
      <c r="M125" s="61">
        <v>1691.8</v>
      </c>
      <c r="N125" s="61">
        <v>14047.6</v>
      </c>
      <c r="O125" s="231">
        <v>57842.3</v>
      </c>
      <c r="P125" s="2">
        <v>177959.1</v>
      </c>
      <c r="R125" s="64"/>
      <c r="S125" s="64"/>
    </row>
    <row r="126" spans="2:19" x14ac:dyDescent="0.2">
      <c r="B126" s="216" t="s">
        <v>444</v>
      </c>
      <c r="C126" s="216" t="s">
        <v>250</v>
      </c>
      <c r="D126" s="231">
        <v>2913388</v>
      </c>
      <c r="E126" s="231">
        <v>170872</v>
      </c>
      <c r="F126" s="231">
        <v>161507</v>
      </c>
      <c r="G126" s="231">
        <v>17954983</v>
      </c>
      <c r="H126" s="231">
        <v>188111</v>
      </c>
      <c r="I126" s="231">
        <v>82097</v>
      </c>
      <c r="J126" s="231">
        <v>141855</v>
      </c>
      <c r="K126" s="231">
        <v>65522</v>
      </c>
      <c r="L126" s="231">
        <v>103775</v>
      </c>
      <c r="M126" s="231">
        <v>37565</v>
      </c>
      <c r="N126" s="231">
        <v>446817</v>
      </c>
      <c r="O126" s="231">
        <v>1065742</v>
      </c>
      <c r="P126" s="2">
        <v>22266492</v>
      </c>
      <c r="R126" s="64"/>
      <c r="S126" s="64"/>
    </row>
    <row r="127" spans="2:19" x14ac:dyDescent="0.2">
      <c r="B127" s="216" t="s">
        <v>251</v>
      </c>
      <c r="C127" s="216" t="s">
        <v>252</v>
      </c>
      <c r="D127" s="61">
        <v>39470.1</v>
      </c>
      <c r="E127" s="61">
        <v>3257.7</v>
      </c>
      <c r="F127" s="61">
        <v>6138.4</v>
      </c>
      <c r="G127" s="61">
        <v>81280.7</v>
      </c>
      <c r="H127" s="61">
        <v>16669.3</v>
      </c>
      <c r="I127" s="61">
        <v>8112.8</v>
      </c>
      <c r="J127" s="61">
        <v>16735.3</v>
      </c>
      <c r="K127" s="61">
        <v>2645.6</v>
      </c>
      <c r="L127" s="61">
        <v>3816.3</v>
      </c>
      <c r="M127" s="61">
        <v>1726.8</v>
      </c>
      <c r="N127" s="61">
        <v>15270.8</v>
      </c>
      <c r="O127" s="231">
        <v>64977</v>
      </c>
      <c r="P127" s="2">
        <v>195123.9</v>
      </c>
      <c r="R127" s="64"/>
      <c r="S127" s="64"/>
    </row>
    <row r="128" spans="2:19" x14ac:dyDescent="0.2">
      <c r="B128" s="216" t="s">
        <v>435</v>
      </c>
      <c r="C128" s="216" t="s">
        <v>250</v>
      </c>
      <c r="D128" s="231">
        <v>2855079</v>
      </c>
      <c r="E128" s="231">
        <v>164621</v>
      </c>
      <c r="F128" s="231">
        <v>191467</v>
      </c>
      <c r="G128" s="231">
        <v>18321563</v>
      </c>
      <c r="H128" s="231">
        <v>205606</v>
      </c>
      <c r="I128" s="231">
        <v>70403</v>
      </c>
      <c r="J128" s="231">
        <v>108627</v>
      </c>
      <c r="K128" s="231">
        <v>72411</v>
      </c>
      <c r="L128" s="231">
        <v>110836</v>
      </c>
      <c r="M128" s="231">
        <v>46554</v>
      </c>
      <c r="N128" s="231">
        <v>431401</v>
      </c>
      <c r="O128" s="231">
        <v>1045838</v>
      </c>
      <c r="P128" s="2">
        <v>22578568</v>
      </c>
      <c r="R128" s="64"/>
      <c r="S128" s="64"/>
    </row>
    <row r="129" spans="2:19" x14ac:dyDescent="0.2">
      <c r="B129" s="216"/>
      <c r="C129" s="216" t="s">
        <v>252</v>
      </c>
      <c r="D129" s="61">
        <v>41079.1</v>
      </c>
      <c r="E129" s="61">
        <v>2591.1999999999998</v>
      </c>
      <c r="F129" s="61">
        <v>5888.1</v>
      </c>
      <c r="G129" s="61">
        <v>88624.8</v>
      </c>
      <c r="H129" s="61">
        <v>19763.599999999999</v>
      </c>
      <c r="I129" s="61">
        <v>7049.5</v>
      </c>
      <c r="J129" s="61">
        <v>17035.900000000001</v>
      </c>
      <c r="K129" s="61">
        <v>3019.7</v>
      </c>
      <c r="L129" s="61">
        <v>3668.7</v>
      </c>
      <c r="M129" s="61">
        <v>1944.4</v>
      </c>
      <c r="N129" s="61">
        <v>15469.4</v>
      </c>
      <c r="O129" s="231">
        <v>67951.3</v>
      </c>
      <c r="P129" s="2">
        <v>206134.5</v>
      </c>
      <c r="R129" s="64"/>
      <c r="S129" s="64"/>
    </row>
    <row r="130" spans="2:19" x14ac:dyDescent="0.2">
      <c r="B130" s="216" t="s">
        <v>445</v>
      </c>
      <c r="C130" s="216" t="s">
        <v>250</v>
      </c>
      <c r="D130" s="231">
        <v>2936335</v>
      </c>
      <c r="E130" s="231">
        <v>197678</v>
      </c>
      <c r="F130" s="231">
        <v>194510</v>
      </c>
      <c r="G130" s="231">
        <v>18861843</v>
      </c>
      <c r="H130" s="231">
        <v>169629</v>
      </c>
      <c r="I130" s="231">
        <v>69858</v>
      </c>
      <c r="J130" s="231">
        <v>133144</v>
      </c>
      <c r="K130" s="231">
        <v>106345</v>
      </c>
      <c r="L130" s="231">
        <v>94126</v>
      </c>
      <c r="M130" s="231">
        <v>43511</v>
      </c>
      <c r="N130" s="231">
        <v>466926</v>
      </c>
      <c r="O130" s="231">
        <v>1083539</v>
      </c>
      <c r="P130" s="2">
        <v>23273905</v>
      </c>
      <c r="R130" s="64"/>
      <c r="S130" s="64"/>
    </row>
    <row r="131" spans="2:19" x14ac:dyDescent="0.2">
      <c r="B131" s="216" t="s">
        <v>251</v>
      </c>
      <c r="C131" s="216" t="s">
        <v>252</v>
      </c>
      <c r="D131" s="61">
        <v>45716.9</v>
      </c>
      <c r="E131" s="61">
        <v>2770.7</v>
      </c>
      <c r="F131" s="61">
        <v>5768.5</v>
      </c>
      <c r="G131" s="61">
        <v>92612.2</v>
      </c>
      <c r="H131" s="61">
        <v>20343.5</v>
      </c>
      <c r="I131" s="61">
        <v>6992.6</v>
      </c>
      <c r="J131" s="61">
        <v>16703.099999999999</v>
      </c>
      <c r="K131" s="61">
        <v>2807.8</v>
      </c>
      <c r="L131" s="61">
        <v>3329.1</v>
      </c>
      <c r="M131" s="61">
        <v>1803.4</v>
      </c>
      <c r="N131" s="61">
        <v>14665.7</v>
      </c>
      <c r="O131" s="231">
        <v>66645.3</v>
      </c>
      <c r="P131" s="2">
        <v>213513.60000000001</v>
      </c>
      <c r="R131" s="64"/>
      <c r="S131" s="64"/>
    </row>
    <row r="132" spans="2:19" x14ac:dyDescent="0.2">
      <c r="B132" s="216" t="s">
        <v>435</v>
      </c>
      <c r="C132" s="216" t="s">
        <v>250</v>
      </c>
      <c r="D132" s="231">
        <v>3028221</v>
      </c>
      <c r="E132" s="231">
        <v>174604</v>
      </c>
      <c r="F132" s="231">
        <v>203078</v>
      </c>
      <c r="G132" s="231">
        <v>19432649</v>
      </c>
      <c r="H132" s="231">
        <v>218075</v>
      </c>
      <c r="I132" s="231">
        <v>74973</v>
      </c>
      <c r="J132" s="231">
        <v>115215</v>
      </c>
      <c r="K132" s="231">
        <v>76802</v>
      </c>
      <c r="L132" s="231">
        <v>117257</v>
      </c>
      <c r="M132" s="231">
        <v>49377</v>
      </c>
      <c r="N132" s="231">
        <v>457563</v>
      </c>
      <c r="O132" s="231">
        <v>1109262</v>
      </c>
      <c r="P132" s="2">
        <v>23947814</v>
      </c>
      <c r="R132" s="64"/>
      <c r="S132" s="64"/>
    </row>
    <row r="133" spans="2:19" x14ac:dyDescent="0.2">
      <c r="B133" s="216"/>
      <c r="C133" s="216" t="s">
        <v>252</v>
      </c>
      <c r="D133" s="61">
        <v>40583.5</v>
      </c>
      <c r="E133" s="61">
        <v>2749.1</v>
      </c>
      <c r="F133" s="61">
        <v>6247.1</v>
      </c>
      <c r="G133" s="61">
        <v>94027.9</v>
      </c>
      <c r="H133" s="61">
        <v>20968.5</v>
      </c>
      <c r="I133" s="61">
        <v>7479.3</v>
      </c>
      <c r="J133" s="61">
        <v>21074.5</v>
      </c>
      <c r="K133" s="61">
        <v>3203.8</v>
      </c>
      <c r="L133" s="61">
        <v>3892.4</v>
      </c>
      <c r="M133" s="61">
        <v>2062.9</v>
      </c>
      <c r="N133" s="61">
        <v>16412.5</v>
      </c>
      <c r="O133" s="231">
        <v>75093.899999999994</v>
      </c>
      <c r="P133" s="2">
        <v>218701.5</v>
      </c>
      <c r="R133" s="64"/>
      <c r="S133" s="64"/>
    </row>
    <row r="134" spans="2:19" x14ac:dyDescent="0.2">
      <c r="B134" s="216" t="s">
        <v>446</v>
      </c>
      <c r="C134" s="216" t="s">
        <v>250</v>
      </c>
      <c r="D134" s="231">
        <v>3235798</v>
      </c>
      <c r="E134" s="231">
        <v>187224</v>
      </c>
      <c r="F134" s="231">
        <v>192448</v>
      </c>
      <c r="G134" s="231">
        <v>19321124</v>
      </c>
      <c r="H134" s="231">
        <v>199551</v>
      </c>
      <c r="I134" s="231">
        <v>54749</v>
      </c>
      <c r="J134" s="231">
        <v>91802</v>
      </c>
      <c r="K134" s="231">
        <v>45011</v>
      </c>
      <c r="L134" s="231">
        <v>81567</v>
      </c>
      <c r="M134" s="231">
        <v>29951</v>
      </c>
      <c r="N134" s="231">
        <v>364475</v>
      </c>
      <c r="O134" s="231">
        <v>867106</v>
      </c>
      <c r="P134" s="2">
        <v>23803700</v>
      </c>
      <c r="R134" s="64"/>
      <c r="S134" s="64"/>
    </row>
    <row r="135" spans="2:19" x14ac:dyDescent="0.2">
      <c r="B135" s="216" t="s">
        <v>251</v>
      </c>
      <c r="C135" s="216" t="s">
        <v>252</v>
      </c>
      <c r="D135" s="61">
        <v>52801.8</v>
      </c>
      <c r="E135" s="61">
        <v>3206.3</v>
      </c>
      <c r="F135" s="61">
        <v>5950.7</v>
      </c>
      <c r="G135" s="61">
        <v>100228.9</v>
      </c>
      <c r="H135" s="61">
        <v>28583.8</v>
      </c>
      <c r="I135" s="61">
        <v>6817.1</v>
      </c>
      <c r="J135" s="61">
        <v>16727.400000000001</v>
      </c>
      <c r="K135" s="61">
        <v>3647.4</v>
      </c>
      <c r="L135" s="61">
        <v>3597.1</v>
      </c>
      <c r="M135" s="61">
        <v>2027</v>
      </c>
      <c r="N135" s="61">
        <v>16917.8</v>
      </c>
      <c r="O135" s="231">
        <v>78317.600000000006</v>
      </c>
      <c r="P135" s="2">
        <v>240505.3</v>
      </c>
      <c r="R135" s="64"/>
      <c r="S135" s="64"/>
    </row>
    <row r="136" spans="2:19" x14ac:dyDescent="0.2">
      <c r="B136" s="216" t="s">
        <v>435</v>
      </c>
      <c r="C136" s="216" t="s">
        <v>250</v>
      </c>
      <c r="D136" s="231">
        <v>3179040</v>
      </c>
      <c r="E136" s="231">
        <v>183300</v>
      </c>
      <c r="F136" s="231">
        <v>213192</v>
      </c>
      <c r="G136" s="231">
        <v>20400484</v>
      </c>
      <c r="H136" s="231">
        <v>228937</v>
      </c>
      <c r="I136" s="231">
        <v>78392</v>
      </c>
      <c r="J136" s="231">
        <v>120953</v>
      </c>
      <c r="K136" s="231">
        <v>80627</v>
      </c>
      <c r="L136" s="231">
        <v>123412</v>
      </c>
      <c r="M136" s="231">
        <v>51836</v>
      </c>
      <c r="N136" s="231">
        <v>480352</v>
      </c>
      <c r="O136" s="231">
        <v>1164509</v>
      </c>
      <c r="P136" s="2">
        <v>25140525</v>
      </c>
      <c r="R136" s="64"/>
      <c r="S136" s="64"/>
    </row>
    <row r="137" spans="2:19" x14ac:dyDescent="0.2">
      <c r="B137" s="216"/>
      <c r="C137" s="216" t="s">
        <v>252</v>
      </c>
      <c r="D137" s="61">
        <v>45597.7</v>
      </c>
      <c r="E137" s="61">
        <v>3088.8</v>
      </c>
      <c r="F137" s="61">
        <v>7018.9</v>
      </c>
      <c r="G137" s="61">
        <v>105645.2</v>
      </c>
      <c r="H137" s="61">
        <v>23559.200000000001</v>
      </c>
      <c r="I137" s="61">
        <v>8403.4</v>
      </c>
      <c r="J137" s="61">
        <v>23678.3</v>
      </c>
      <c r="K137" s="61">
        <v>3599.6</v>
      </c>
      <c r="L137" s="61">
        <v>4373.3</v>
      </c>
      <c r="M137" s="61">
        <v>2317.8000000000002</v>
      </c>
      <c r="N137" s="61">
        <v>18440.3</v>
      </c>
      <c r="O137" s="231">
        <v>84371.9</v>
      </c>
      <c r="P137" s="2">
        <v>245722.5</v>
      </c>
      <c r="R137" s="64"/>
      <c r="S137" s="64"/>
    </row>
    <row r="138" spans="2:19" x14ac:dyDescent="0.2">
      <c r="B138" s="216" t="s">
        <v>447</v>
      </c>
      <c r="C138" s="216" t="s">
        <v>250</v>
      </c>
      <c r="D138" s="231">
        <v>3339207</v>
      </c>
      <c r="E138" s="231">
        <v>182315</v>
      </c>
      <c r="F138" s="231">
        <v>234035</v>
      </c>
      <c r="G138" s="231">
        <v>19632417</v>
      </c>
      <c r="H138" s="231">
        <v>275849</v>
      </c>
      <c r="I138" s="231">
        <v>72843</v>
      </c>
      <c r="J138" s="231">
        <v>89348</v>
      </c>
      <c r="K138" s="231">
        <v>52098</v>
      </c>
      <c r="L138" s="231">
        <v>112192</v>
      </c>
      <c r="M138" s="231">
        <v>29751</v>
      </c>
      <c r="N138" s="231">
        <v>303738</v>
      </c>
      <c r="O138" s="231">
        <v>935819</v>
      </c>
      <c r="P138" s="2">
        <v>24323793</v>
      </c>
      <c r="R138" s="64"/>
      <c r="S138" s="64"/>
    </row>
    <row r="139" spans="2:19" x14ac:dyDescent="0.2">
      <c r="B139" s="216" t="s">
        <v>251</v>
      </c>
      <c r="C139" s="216" t="s">
        <v>252</v>
      </c>
      <c r="D139" s="61">
        <v>60303.199999999997</v>
      </c>
      <c r="E139" s="61">
        <v>3344.1</v>
      </c>
      <c r="F139" s="61">
        <v>8687.7999999999993</v>
      </c>
      <c r="G139" s="61">
        <v>115732.4</v>
      </c>
      <c r="H139" s="61">
        <v>36728.5</v>
      </c>
      <c r="I139" s="61">
        <v>10855.6</v>
      </c>
      <c r="J139" s="61">
        <v>18080.599999999999</v>
      </c>
      <c r="K139" s="61">
        <v>3843.2</v>
      </c>
      <c r="L139" s="61">
        <v>5272.9</v>
      </c>
      <c r="M139" s="61">
        <v>2673.9</v>
      </c>
      <c r="N139" s="61">
        <v>13732.3</v>
      </c>
      <c r="O139" s="231">
        <v>91186.8</v>
      </c>
      <c r="P139" s="2">
        <v>279254.3</v>
      </c>
      <c r="R139" s="64"/>
      <c r="S139" s="64"/>
    </row>
    <row r="140" spans="2:19" x14ac:dyDescent="0.2">
      <c r="B140" s="216" t="s">
        <v>435</v>
      </c>
      <c r="C140" s="216" t="s">
        <v>250</v>
      </c>
      <c r="D140" s="231">
        <v>3400841</v>
      </c>
      <c r="E140" s="231">
        <v>219089</v>
      </c>
      <c r="F140" s="231">
        <v>205066</v>
      </c>
      <c r="G140" s="231">
        <v>21823819</v>
      </c>
      <c r="H140" s="231">
        <v>284910</v>
      </c>
      <c r="I140" s="231">
        <v>83861</v>
      </c>
      <c r="J140" s="231">
        <v>129392</v>
      </c>
      <c r="K140" s="231">
        <v>86252</v>
      </c>
      <c r="L140" s="231">
        <v>117022</v>
      </c>
      <c r="M140" s="231">
        <v>55453</v>
      </c>
      <c r="N140" s="231">
        <v>350866</v>
      </c>
      <c r="O140" s="231">
        <v>1107756</v>
      </c>
      <c r="P140" s="2">
        <v>26756571</v>
      </c>
      <c r="R140" s="64"/>
      <c r="S140" s="64"/>
    </row>
    <row r="141" spans="2:19" x14ac:dyDescent="0.2">
      <c r="B141" s="216"/>
      <c r="C141" s="216" t="s">
        <v>252</v>
      </c>
      <c r="D141" s="61">
        <v>61959.7</v>
      </c>
      <c r="E141" s="61">
        <v>3470.4</v>
      </c>
      <c r="F141" s="61">
        <v>8567.7999999999993</v>
      </c>
      <c r="G141" s="61">
        <v>124957.9</v>
      </c>
      <c r="H141" s="61">
        <v>36758</v>
      </c>
      <c r="I141" s="61">
        <v>10257.799999999999</v>
      </c>
      <c r="J141" s="61">
        <v>24903.4</v>
      </c>
      <c r="K141" s="61">
        <v>4393.8999999999996</v>
      </c>
      <c r="L141" s="61">
        <v>5338.4</v>
      </c>
      <c r="M141" s="61">
        <v>2829.3</v>
      </c>
      <c r="N141" s="61">
        <v>16509.400000000001</v>
      </c>
      <c r="O141" s="231">
        <v>100990.2</v>
      </c>
      <c r="P141" s="2">
        <v>299946</v>
      </c>
      <c r="R141" s="64"/>
      <c r="S141" s="64"/>
    </row>
    <row r="142" spans="2:19" x14ac:dyDescent="0.2">
      <c r="B142" s="216" t="s">
        <v>448</v>
      </c>
      <c r="C142" s="216" t="s">
        <v>250</v>
      </c>
      <c r="D142" s="231">
        <v>3380208</v>
      </c>
      <c r="E142" s="231">
        <v>180749</v>
      </c>
      <c r="F142" s="231">
        <v>287703</v>
      </c>
      <c r="G142" s="231">
        <v>19733516</v>
      </c>
      <c r="H142" s="231">
        <v>214321</v>
      </c>
      <c r="I142" s="231">
        <v>90165</v>
      </c>
      <c r="J142" s="231">
        <v>112329</v>
      </c>
      <c r="K142" s="231">
        <v>70639</v>
      </c>
      <c r="L142" s="231">
        <f>112713-500</f>
        <v>112213</v>
      </c>
      <c r="M142" s="231">
        <v>50520</v>
      </c>
      <c r="N142" s="231">
        <v>335498</v>
      </c>
      <c r="O142" s="231">
        <v>985685</v>
      </c>
      <c r="P142" s="2">
        <v>24567861</v>
      </c>
      <c r="R142" s="64"/>
      <c r="S142" s="64"/>
    </row>
    <row r="143" spans="2:19" x14ac:dyDescent="0.2">
      <c r="B143" s="216" t="s">
        <v>251</v>
      </c>
      <c r="C143" s="216" t="s">
        <v>252</v>
      </c>
      <c r="D143" s="61">
        <v>71925.3</v>
      </c>
      <c r="E143" s="61">
        <v>4275.1000000000004</v>
      </c>
      <c r="F143" s="61">
        <v>11065.6</v>
      </c>
      <c r="G143" s="61">
        <v>143744</v>
      </c>
      <c r="H143" s="61">
        <v>45086.5</v>
      </c>
      <c r="I143" s="61">
        <v>10256.4</v>
      </c>
      <c r="J143" s="61">
        <v>19760.7</v>
      </c>
      <c r="K143" s="61">
        <v>9917.4</v>
      </c>
      <c r="L143" s="61">
        <v>6635.4</v>
      </c>
      <c r="M143" s="61">
        <v>4994.1000000000004</v>
      </c>
      <c r="N143" s="61">
        <v>16225.3</v>
      </c>
      <c r="O143" s="231">
        <v>112875.7</v>
      </c>
      <c r="P143" s="2">
        <v>343886.3</v>
      </c>
      <c r="R143" s="64"/>
      <c r="S143" s="64"/>
    </row>
    <row r="144" spans="2:19" x14ac:dyDescent="0.2">
      <c r="B144" s="216" t="s">
        <v>435</v>
      </c>
      <c r="C144" s="216" t="s">
        <v>250</v>
      </c>
      <c r="D144" s="231">
        <v>3939410</v>
      </c>
      <c r="E144" s="231">
        <v>253785</v>
      </c>
      <c r="F144" s="231">
        <v>237541</v>
      </c>
      <c r="G144" s="231">
        <v>25279917</v>
      </c>
      <c r="H144" s="231">
        <v>334029</v>
      </c>
      <c r="I144" s="231">
        <v>107141</v>
      </c>
      <c r="J144" s="231">
        <v>149883</v>
      </c>
      <c r="K144" s="231">
        <v>99911</v>
      </c>
      <c r="L144" s="231">
        <v>130554</v>
      </c>
      <c r="M144" s="231">
        <v>64235</v>
      </c>
      <c r="N144" s="231">
        <v>397431</v>
      </c>
      <c r="O144" s="231">
        <v>1283184</v>
      </c>
      <c r="P144" s="2">
        <v>30993837</v>
      </c>
      <c r="R144" s="64"/>
      <c r="S144" s="64"/>
    </row>
    <row r="145" spans="2:19" x14ac:dyDescent="0.2">
      <c r="B145" s="216"/>
      <c r="C145" s="216" t="s">
        <v>252</v>
      </c>
      <c r="D145" s="61">
        <v>78067.5</v>
      </c>
      <c r="E145" s="61">
        <v>4372.6000000000004</v>
      </c>
      <c r="F145" s="61">
        <v>10795.2</v>
      </c>
      <c r="G145" s="61">
        <v>157443.5</v>
      </c>
      <c r="H145" s="61">
        <v>46314.1</v>
      </c>
      <c r="I145" s="61">
        <v>12924.5</v>
      </c>
      <c r="J145" s="61">
        <v>31377.599999999999</v>
      </c>
      <c r="K145" s="61">
        <v>5536.2</v>
      </c>
      <c r="L145" s="61">
        <v>6726.2</v>
      </c>
      <c r="M145" s="61">
        <v>3564.8</v>
      </c>
      <c r="N145" s="61">
        <v>20801.5</v>
      </c>
      <c r="O145" s="231">
        <v>127244.9</v>
      </c>
      <c r="P145" s="2">
        <v>377923.7</v>
      </c>
      <c r="R145" s="64"/>
      <c r="S145" s="64"/>
    </row>
    <row r="146" spans="2:19" x14ac:dyDescent="0.2">
      <c r="B146" s="216" t="s">
        <v>449</v>
      </c>
      <c r="C146" s="216" t="s">
        <v>250</v>
      </c>
      <c r="D146" s="231">
        <v>4388106</v>
      </c>
      <c r="E146" s="231">
        <v>239583</v>
      </c>
      <c r="F146" s="231">
        <v>307549</v>
      </c>
      <c r="G146" s="231">
        <v>25799278</v>
      </c>
      <c r="H146" s="231">
        <v>362498</v>
      </c>
      <c r="I146" s="231">
        <v>95725</v>
      </c>
      <c r="J146" s="231">
        <v>117413</v>
      </c>
      <c r="K146" s="231">
        <v>68462</v>
      </c>
      <c r="L146" s="231">
        <v>147433</v>
      </c>
      <c r="M146" s="231">
        <v>39096</v>
      </c>
      <c r="N146" s="231">
        <v>399148</v>
      </c>
      <c r="O146" s="231">
        <v>1229775</v>
      </c>
      <c r="P146" s="2">
        <v>31964291</v>
      </c>
      <c r="R146" s="64"/>
      <c r="S146" s="64"/>
    </row>
    <row r="147" spans="2:19" x14ac:dyDescent="0.2">
      <c r="B147" s="216" t="s">
        <v>251</v>
      </c>
      <c r="C147" s="216" t="s">
        <v>252</v>
      </c>
      <c r="D147" s="61">
        <v>88984.2</v>
      </c>
      <c r="E147" s="61">
        <v>4790.1000000000004</v>
      </c>
      <c r="F147" s="61">
        <v>12663.9</v>
      </c>
      <c r="G147" s="61">
        <v>173195.3</v>
      </c>
      <c r="H147" s="61">
        <v>56356.1</v>
      </c>
      <c r="I147" s="61">
        <v>16298.7</v>
      </c>
      <c r="J147" s="61">
        <v>27129.9</v>
      </c>
      <c r="K147" s="61">
        <v>5784.8</v>
      </c>
      <c r="L147" s="61">
        <v>7968.2</v>
      </c>
      <c r="M147" s="61">
        <v>4040</v>
      </c>
      <c r="N147" s="61">
        <v>19490.900000000001</v>
      </c>
      <c r="O147" s="231">
        <v>137068.6</v>
      </c>
      <c r="P147" s="2">
        <v>416702.1</v>
      </c>
      <c r="R147" s="64"/>
      <c r="S147" s="64"/>
    </row>
    <row r="148" spans="2:19" x14ac:dyDescent="0.2">
      <c r="B148" s="216" t="s">
        <v>435</v>
      </c>
      <c r="C148" s="216" t="s">
        <v>250</v>
      </c>
      <c r="D148" s="231">
        <v>3784979</v>
      </c>
      <c r="E148" s="231">
        <v>241698</v>
      </c>
      <c r="F148" s="231">
        <v>360995</v>
      </c>
      <c r="G148" s="231">
        <v>21524894</v>
      </c>
      <c r="H148" s="231">
        <v>367005</v>
      </c>
      <c r="I148" s="231">
        <v>90719</v>
      </c>
      <c r="J148" s="231">
        <v>158667</v>
      </c>
      <c r="K148" s="231">
        <v>70085</v>
      </c>
      <c r="L148" s="231">
        <v>123937</v>
      </c>
      <c r="M148" s="231">
        <v>20305</v>
      </c>
      <c r="N148" s="231">
        <v>363470</v>
      </c>
      <c r="O148" s="231">
        <v>1194188</v>
      </c>
      <c r="P148" s="2">
        <v>27106754</v>
      </c>
      <c r="R148" s="64"/>
      <c r="S148" s="64"/>
    </row>
    <row r="149" spans="2:19" x14ac:dyDescent="0.2">
      <c r="B149" s="216"/>
      <c r="C149" s="216" t="s">
        <v>252</v>
      </c>
      <c r="D149" s="61">
        <v>92989.3</v>
      </c>
      <c r="E149" s="61">
        <v>6082.2</v>
      </c>
      <c r="F149" s="61">
        <v>15155.9</v>
      </c>
      <c r="G149" s="61">
        <v>205155.3</v>
      </c>
      <c r="H149" s="61">
        <v>61888.800000000003</v>
      </c>
      <c r="I149" s="61">
        <v>13394.5</v>
      </c>
      <c r="J149" s="61">
        <v>25722.2</v>
      </c>
      <c r="K149" s="61">
        <v>8029.5</v>
      </c>
      <c r="L149" s="61">
        <v>11758.8</v>
      </c>
      <c r="M149" s="61">
        <v>2311.8000000000002</v>
      </c>
      <c r="N149" s="61">
        <v>23955.7</v>
      </c>
      <c r="O149" s="231">
        <v>147061.29999999999</v>
      </c>
      <c r="P149" s="2">
        <v>466444</v>
      </c>
      <c r="R149" s="64"/>
      <c r="S149" s="64"/>
    </row>
    <row r="150" spans="2:19" x14ac:dyDescent="0.2">
      <c r="B150" s="216" t="s">
        <v>450</v>
      </c>
      <c r="C150" s="216" t="s">
        <v>250</v>
      </c>
      <c r="D150" s="231">
        <v>4019009</v>
      </c>
      <c r="E150" s="231">
        <v>201541</v>
      </c>
      <c r="F150" s="231">
        <v>290860</v>
      </c>
      <c r="G150" s="231">
        <v>22132296</v>
      </c>
      <c r="H150" s="231">
        <v>277418</v>
      </c>
      <c r="I150" s="231">
        <v>88106</v>
      </c>
      <c r="J150" s="231">
        <v>114853</v>
      </c>
      <c r="K150" s="231">
        <v>82836</v>
      </c>
      <c r="L150" s="231">
        <v>110847</v>
      </c>
      <c r="M150" s="231">
        <v>29218</v>
      </c>
      <c r="N150" s="231">
        <v>308066</v>
      </c>
      <c r="O150" s="231">
        <v>1011344</v>
      </c>
      <c r="P150" s="2">
        <v>27655050</v>
      </c>
      <c r="R150" s="64"/>
      <c r="S150" s="64"/>
    </row>
    <row r="151" spans="2:19" x14ac:dyDescent="0.2">
      <c r="B151" s="216" t="s">
        <v>251</v>
      </c>
      <c r="C151" s="216" t="s">
        <v>252</v>
      </c>
      <c r="D151" s="61">
        <v>102737.2</v>
      </c>
      <c r="E151" s="61">
        <v>6487.8</v>
      </c>
      <c r="F151" s="61">
        <v>18289.2</v>
      </c>
      <c r="G151" s="61">
        <v>209984.9</v>
      </c>
      <c r="H151" s="61">
        <v>63839</v>
      </c>
      <c r="I151" s="61">
        <v>13881.9</v>
      </c>
      <c r="J151" s="61">
        <v>27687.4</v>
      </c>
      <c r="K151" s="61">
        <v>6793.9</v>
      </c>
      <c r="L151" s="61">
        <v>11688.6</v>
      </c>
      <c r="M151" s="61">
        <v>2583.6999999999998</v>
      </c>
      <c r="N151" s="61">
        <v>26824.3</v>
      </c>
      <c r="O151" s="231">
        <v>153298.70000000001</v>
      </c>
      <c r="P151" s="2">
        <v>490797.9</v>
      </c>
      <c r="R151" s="64"/>
      <c r="S151" s="64"/>
    </row>
    <row r="152" spans="2:19" x14ac:dyDescent="0.2">
      <c r="B152" s="216" t="s">
        <v>435</v>
      </c>
      <c r="C152" s="216" t="s">
        <v>250</v>
      </c>
      <c r="D152" s="231">
        <v>4109930</v>
      </c>
      <c r="E152" s="231">
        <v>238642</v>
      </c>
      <c r="F152" s="231">
        <v>274946</v>
      </c>
      <c r="G152" s="231">
        <v>22192752</v>
      </c>
      <c r="H152" s="231">
        <v>307588</v>
      </c>
      <c r="I152" s="231">
        <v>103413</v>
      </c>
      <c r="J152" s="231">
        <v>121444</v>
      </c>
      <c r="K152" s="231">
        <v>94623</v>
      </c>
      <c r="L152" s="231">
        <v>153217</v>
      </c>
      <c r="M152" s="231">
        <v>37404</v>
      </c>
      <c r="N152" s="231">
        <v>339663</v>
      </c>
      <c r="O152" s="231">
        <v>1157352</v>
      </c>
      <c r="P152" s="2">
        <v>27973622</v>
      </c>
      <c r="R152" s="64"/>
      <c r="S152" s="64"/>
    </row>
    <row r="153" spans="2:19" x14ac:dyDescent="0.2">
      <c r="B153" s="216"/>
      <c r="C153" s="216" t="s">
        <v>252</v>
      </c>
      <c r="D153" s="61">
        <v>112952.1</v>
      </c>
      <c r="E153" s="61">
        <v>7482.8</v>
      </c>
      <c r="F153" s="61">
        <v>14936.9</v>
      </c>
      <c r="G153" s="61">
        <v>232202</v>
      </c>
      <c r="H153" s="61">
        <v>68379.199999999997</v>
      </c>
      <c r="I153" s="61">
        <v>18043.5</v>
      </c>
      <c r="J153" s="61">
        <v>27294.1</v>
      </c>
      <c r="K153" s="61">
        <v>6414.9</v>
      </c>
      <c r="L153" s="61">
        <v>16058.5</v>
      </c>
      <c r="M153" s="61">
        <v>3728.1</v>
      </c>
      <c r="N153" s="61">
        <v>31322.400000000001</v>
      </c>
      <c r="O153" s="231">
        <v>171240.5</v>
      </c>
      <c r="P153" s="2">
        <v>538814.4</v>
      </c>
      <c r="R153" s="64"/>
      <c r="S153" s="64"/>
    </row>
    <row r="154" spans="2:19" x14ac:dyDescent="0.2">
      <c r="B154" s="216" t="s">
        <v>451</v>
      </c>
      <c r="C154" s="216" t="s">
        <v>250</v>
      </c>
      <c r="D154" s="231">
        <v>4167522</v>
      </c>
      <c r="E154" s="231">
        <v>255126</v>
      </c>
      <c r="F154" s="231">
        <v>327185</v>
      </c>
      <c r="G154" s="231">
        <v>22347623</v>
      </c>
      <c r="H154" s="231">
        <v>355979</v>
      </c>
      <c r="I154" s="231">
        <v>119017</v>
      </c>
      <c r="J154" s="231">
        <v>135044</v>
      </c>
      <c r="K154" s="231">
        <v>93284</v>
      </c>
      <c r="L154" s="231">
        <v>158367</v>
      </c>
      <c r="M154" s="231">
        <v>67445</v>
      </c>
      <c r="N154" s="231">
        <v>386985</v>
      </c>
      <c r="O154" s="231">
        <v>1316121</v>
      </c>
      <c r="P154" s="2">
        <v>28413577</v>
      </c>
      <c r="R154" s="64"/>
      <c r="S154" s="64"/>
    </row>
    <row r="155" spans="2:19" x14ac:dyDescent="0.2">
      <c r="B155" s="216" t="s">
        <v>251</v>
      </c>
      <c r="C155" s="216" t="s">
        <v>252</v>
      </c>
      <c r="D155" s="61">
        <v>118080.6</v>
      </c>
      <c r="E155" s="61">
        <v>7626.5</v>
      </c>
      <c r="F155" s="61">
        <v>20067.099999999999</v>
      </c>
      <c r="G155" s="61">
        <v>253746.6</v>
      </c>
      <c r="H155" s="61">
        <v>73129.3</v>
      </c>
      <c r="I155" s="61">
        <v>21888.5</v>
      </c>
      <c r="J155" s="61">
        <v>33101.599999999999</v>
      </c>
      <c r="K155" s="61">
        <v>11296.7</v>
      </c>
      <c r="L155" s="61">
        <v>14659.7</v>
      </c>
      <c r="M155" s="61">
        <v>5006.6000000000004</v>
      </c>
      <c r="N155" s="61">
        <v>34518.5</v>
      </c>
      <c r="O155" s="231">
        <v>193601</v>
      </c>
      <c r="P155" s="2">
        <v>593121.9</v>
      </c>
      <c r="R155" s="64"/>
      <c r="S155" s="64"/>
    </row>
    <row r="156" spans="2:19" x14ac:dyDescent="0.2">
      <c r="B156" s="216" t="s">
        <v>435</v>
      </c>
      <c r="C156" s="216" t="s">
        <v>250</v>
      </c>
      <c r="D156" s="231">
        <v>4451246</v>
      </c>
      <c r="E156" s="231">
        <v>254227</v>
      </c>
      <c r="F156" s="231">
        <v>333796</v>
      </c>
      <c r="G156" s="231">
        <v>23257929</v>
      </c>
      <c r="H156" s="231">
        <v>365593</v>
      </c>
      <c r="I156" s="231">
        <v>81480</v>
      </c>
      <c r="J156" s="231">
        <v>112470</v>
      </c>
      <c r="K156" s="231">
        <v>72426</v>
      </c>
      <c r="L156" s="231">
        <v>158477</v>
      </c>
      <c r="M156" s="231">
        <v>48240</v>
      </c>
      <c r="N156" s="231">
        <v>384679</v>
      </c>
      <c r="O156" s="231">
        <v>1223365</v>
      </c>
      <c r="P156" s="2">
        <v>29520563</v>
      </c>
      <c r="R156" s="64"/>
      <c r="S156" s="64"/>
    </row>
    <row r="157" spans="2:19" x14ac:dyDescent="0.2">
      <c r="B157" s="216"/>
      <c r="C157" s="216" t="s">
        <v>252</v>
      </c>
      <c r="D157" s="61">
        <v>132137.5</v>
      </c>
      <c r="E157" s="61">
        <v>11062.1</v>
      </c>
      <c r="F157" s="61">
        <v>19072.599999999999</v>
      </c>
      <c r="G157" s="61">
        <v>272080.59999999998</v>
      </c>
      <c r="H157" s="61">
        <v>80622.8</v>
      </c>
      <c r="I157" s="61">
        <v>24499.200000000001</v>
      </c>
      <c r="J157" s="61">
        <v>37385.800000000003</v>
      </c>
      <c r="K157" s="61">
        <v>11372.8</v>
      </c>
      <c r="L157" s="61">
        <v>16917.900000000001</v>
      </c>
      <c r="M157" s="61">
        <v>6087.4</v>
      </c>
      <c r="N157" s="61">
        <v>36372.800000000003</v>
      </c>
      <c r="O157" s="231">
        <v>213258.6</v>
      </c>
      <c r="P157" s="2">
        <v>647611.5</v>
      </c>
      <c r="R157" s="64"/>
      <c r="S157" s="64"/>
    </row>
    <row r="158" spans="2:19" x14ac:dyDescent="0.2">
      <c r="B158" s="216" t="s">
        <v>452</v>
      </c>
      <c r="C158" s="216" t="s">
        <v>250</v>
      </c>
      <c r="D158" s="231">
        <v>4691803</v>
      </c>
      <c r="E158" s="231">
        <v>260530</v>
      </c>
      <c r="F158" s="231">
        <v>299806</v>
      </c>
      <c r="G158" s="231">
        <v>23695027</v>
      </c>
      <c r="H158" s="231">
        <v>349852</v>
      </c>
      <c r="I158" s="231">
        <v>101450</v>
      </c>
      <c r="J158" s="231">
        <v>159152</v>
      </c>
      <c r="K158" s="231">
        <v>80739</v>
      </c>
      <c r="L158" s="231">
        <v>153655</v>
      </c>
      <c r="M158" s="231">
        <v>47357</v>
      </c>
      <c r="N158" s="231">
        <v>392955</v>
      </c>
      <c r="O158" s="231">
        <v>1285160</v>
      </c>
      <c r="P158" s="2">
        <v>30232326</v>
      </c>
      <c r="R158" s="64"/>
      <c r="S158" s="64"/>
    </row>
    <row r="159" spans="2:19" x14ac:dyDescent="0.2">
      <c r="B159" s="216"/>
      <c r="C159" s="216" t="s">
        <v>252</v>
      </c>
      <c r="D159" s="61">
        <v>150571.20000000001</v>
      </c>
      <c r="E159" s="61">
        <v>13762</v>
      </c>
      <c r="F159" s="61">
        <v>17997.2</v>
      </c>
      <c r="G159" s="61">
        <v>292102.2</v>
      </c>
      <c r="H159" s="61">
        <v>90785.600000000006</v>
      </c>
      <c r="I159" s="61">
        <v>32680.1</v>
      </c>
      <c r="J159" s="61">
        <v>41309.300000000003</v>
      </c>
      <c r="K159" s="61">
        <v>8505.5</v>
      </c>
      <c r="L159" s="61">
        <v>16426.099999999999</v>
      </c>
      <c r="M159" s="61">
        <v>4935.3</v>
      </c>
      <c r="N159" s="61">
        <v>43579.5</v>
      </c>
      <c r="O159" s="231">
        <v>238221.4</v>
      </c>
      <c r="P159" s="2">
        <v>712654</v>
      </c>
      <c r="R159" s="64"/>
      <c r="S159" s="64"/>
    </row>
    <row r="160" spans="2:19" x14ac:dyDescent="0.2">
      <c r="B160" s="216" t="s">
        <v>435</v>
      </c>
      <c r="C160" s="216" t="s">
        <v>250</v>
      </c>
      <c r="D160" s="231">
        <v>4766816</v>
      </c>
      <c r="E160" s="231">
        <v>317501</v>
      </c>
      <c r="F160" s="231">
        <v>410817</v>
      </c>
      <c r="G160" s="231">
        <v>23773947</v>
      </c>
      <c r="H160" s="231">
        <v>572385</v>
      </c>
      <c r="I160" s="231">
        <v>135625</v>
      </c>
      <c r="J160" s="231">
        <v>194991</v>
      </c>
      <c r="K160" s="231">
        <v>105596</v>
      </c>
      <c r="L160" s="231">
        <v>273914</v>
      </c>
      <c r="M160" s="231">
        <v>75245</v>
      </c>
      <c r="N160" s="231">
        <v>458899</v>
      </c>
      <c r="O160" s="231">
        <v>1816655</v>
      </c>
      <c r="P160" s="2">
        <v>31085736</v>
      </c>
      <c r="R160" s="64"/>
      <c r="S160" s="64"/>
    </row>
    <row r="161" spans="2:19" x14ac:dyDescent="0.2">
      <c r="B161" s="216"/>
      <c r="C161" s="216" t="s">
        <v>252</v>
      </c>
      <c r="D161" s="61">
        <v>150889.70000000001</v>
      </c>
      <c r="E161" s="61">
        <v>16496.599999999999</v>
      </c>
      <c r="F161" s="61">
        <v>22566.2</v>
      </c>
      <c r="G161" s="61">
        <v>310515.09999999998</v>
      </c>
      <c r="H161" s="61">
        <v>109056.1</v>
      </c>
      <c r="I161" s="61">
        <v>34877.1</v>
      </c>
      <c r="J161" s="61">
        <v>42028.7</v>
      </c>
      <c r="K161" s="61">
        <v>10248.5</v>
      </c>
      <c r="L161" s="61">
        <v>18254.400000000001</v>
      </c>
      <c r="M161" s="61">
        <v>4936.8</v>
      </c>
      <c r="N161" s="61">
        <v>45426.8</v>
      </c>
      <c r="O161" s="231">
        <v>264828.5</v>
      </c>
      <c r="P161" s="2">
        <v>765296.2</v>
      </c>
      <c r="R161" s="64"/>
      <c r="S161" s="64"/>
    </row>
    <row r="162" spans="2:19" x14ac:dyDescent="0.2">
      <c r="B162" s="216" t="s">
        <v>453</v>
      </c>
      <c r="C162" s="216" t="s">
        <v>250</v>
      </c>
      <c r="D162" s="231">
        <v>4777162</v>
      </c>
      <c r="E162" s="231">
        <v>316593</v>
      </c>
      <c r="F162" s="231">
        <v>380901</v>
      </c>
      <c r="G162" s="231">
        <v>24100535</v>
      </c>
      <c r="H162" s="231">
        <v>515006</v>
      </c>
      <c r="I162" s="231">
        <v>173347</v>
      </c>
      <c r="J162" s="231">
        <v>196359</v>
      </c>
      <c r="K162" s="231">
        <v>103847</v>
      </c>
      <c r="L162" s="231">
        <v>262444</v>
      </c>
      <c r="M162" s="231">
        <v>68992</v>
      </c>
      <c r="N162" s="231">
        <v>560405</v>
      </c>
      <c r="O162" s="231">
        <v>1880400</v>
      </c>
      <c r="P162" s="2">
        <v>31455591</v>
      </c>
      <c r="R162" s="64"/>
      <c r="S162" s="64"/>
    </row>
    <row r="163" spans="2:19" x14ac:dyDescent="0.2">
      <c r="B163" s="216"/>
      <c r="C163" s="216" t="s">
        <v>252</v>
      </c>
      <c r="D163" s="61">
        <v>157763.70000000001</v>
      </c>
      <c r="E163" s="61">
        <v>12688.7</v>
      </c>
      <c r="F163" s="61">
        <v>26010.6</v>
      </c>
      <c r="G163" s="61">
        <v>339259</v>
      </c>
      <c r="H163" s="61">
        <v>108942.2</v>
      </c>
      <c r="I163" s="61">
        <v>37380.6</v>
      </c>
      <c r="J163" s="61">
        <v>54072.7</v>
      </c>
      <c r="K163" s="61">
        <v>10507.6</v>
      </c>
      <c r="L163" s="61">
        <v>20240.2</v>
      </c>
      <c r="M163" s="61">
        <v>5573.3</v>
      </c>
      <c r="N163" s="61">
        <v>54414.6</v>
      </c>
      <c r="O163" s="231">
        <v>291131.3</v>
      </c>
      <c r="P163" s="2">
        <v>826853.2</v>
      </c>
      <c r="R163" s="64"/>
      <c r="S163" s="64"/>
    </row>
    <row r="164" spans="2:19" x14ac:dyDescent="0.2">
      <c r="B164" s="216" t="s">
        <v>435</v>
      </c>
      <c r="C164" s="216" t="s">
        <v>250</v>
      </c>
      <c r="D164" s="231">
        <v>4876332</v>
      </c>
      <c r="E164" s="231">
        <v>304057</v>
      </c>
      <c r="F164" s="231">
        <v>422835</v>
      </c>
      <c r="G164" s="231">
        <v>23966066</v>
      </c>
      <c r="H164" s="231">
        <v>640015</v>
      </c>
      <c r="I164" s="231">
        <v>121993</v>
      </c>
      <c r="J164" s="231">
        <v>303866</v>
      </c>
      <c r="K164" s="231">
        <v>127360</v>
      </c>
      <c r="L164" s="231">
        <v>240817</v>
      </c>
      <c r="M164" s="231">
        <v>107134</v>
      </c>
      <c r="N164" s="231">
        <v>613244</v>
      </c>
      <c r="O164" s="231">
        <v>2154429</v>
      </c>
      <c r="P164" s="2">
        <v>31723719</v>
      </c>
      <c r="R164" s="64"/>
      <c r="S164" s="64"/>
    </row>
    <row r="165" spans="2:19" x14ac:dyDescent="0.2">
      <c r="B165" s="216"/>
      <c r="C165" s="216" t="s">
        <v>252</v>
      </c>
      <c r="D165" s="61">
        <v>155145.1</v>
      </c>
      <c r="E165" s="61">
        <v>17027</v>
      </c>
      <c r="F165" s="61">
        <v>31356.7</v>
      </c>
      <c r="G165" s="61">
        <v>361652.4</v>
      </c>
      <c r="H165" s="61">
        <v>122132</v>
      </c>
      <c r="I165" s="61">
        <v>41858.800000000003</v>
      </c>
      <c r="J165" s="61">
        <v>57556.800000000003</v>
      </c>
      <c r="K165" s="61">
        <v>12804.2</v>
      </c>
      <c r="L165" s="61">
        <v>21035.3</v>
      </c>
      <c r="M165" s="61">
        <v>6352.2</v>
      </c>
      <c r="N165" s="61">
        <v>60261.9</v>
      </c>
      <c r="O165" s="231">
        <v>322001.2</v>
      </c>
      <c r="P165" s="2">
        <v>887182.4</v>
      </c>
      <c r="R165" s="64"/>
      <c r="S165" s="64"/>
    </row>
    <row r="166" spans="2:19" x14ac:dyDescent="0.2">
      <c r="B166" s="216" t="s">
        <v>454</v>
      </c>
      <c r="C166" s="216" t="s">
        <v>250</v>
      </c>
      <c r="D166" s="231">
        <v>5206549</v>
      </c>
      <c r="E166" s="231">
        <v>338868</v>
      </c>
      <c r="F166" s="231">
        <v>503061</v>
      </c>
      <c r="G166" s="231">
        <v>25399945</v>
      </c>
      <c r="H166" s="231">
        <v>475862</v>
      </c>
      <c r="I166" s="231">
        <v>99840</v>
      </c>
      <c r="J166" s="231">
        <v>135856</v>
      </c>
      <c r="K166" s="231">
        <v>128135</v>
      </c>
      <c r="L166" s="231">
        <v>185971</v>
      </c>
      <c r="M166" s="231">
        <v>64452</v>
      </c>
      <c r="N166" s="231">
        <v>612321</v>
      </c>
      <c r="O166" s="231">
        <v>1702437</v>
      </c>
      <c r="P166" s="2">
        <v>33150860</v>
      </c>
      <c r="R166" s="64"/>
      <c r="S166" s="64"/>
    </row>
    <row r="167" spans="2:19" x14ac:dyDescent="0.2">
      <c r="B167" s="216" t="s">
        <v>251</v>
      </c>
      <c r="C167" s="216" t="s">
        <v>252</v>
      </c>
      <c r="D167" s="61">
        <v>155507.79999999999</v>
      </c>
      <c r="E167" s="61">
        <v>11782.8</v>
      </c>
      <c r="F167" s="61">
        <v>32657.5</v>
      </c>
      <c r="G167" s="61">
        <v>402818.9</v>
      </c>
      <c r="H167" s="61">
        <v>119068.1</v>
      </c>
      <c r="I167" s="61">
        <v>42476.7</v>
      </c>
      <c r="J167" s="61">
        <v>55213.7</v>
      </c>
      <c r="K167" s="61">
        <v>13769.9</v>
      </c>
      <c r="L167" s="61">
        <v>23729.200000000001</v>
      </c>
      <c r="M167" s="61">
        <v>10083.5</v>
      </c>
      <c r="N167" s="61">
        <v>72400.5</v>
      </c>
      <c r="O167" s="231">
        <v>336741.5</v>
      </c>
      <c r="P167" s="2">
        <v>939508.5</v>
      </c>
      <c r="R167" s="64"/>
      <c r="S167" s="64"/>
    </row>
    <row r="168" spans="2:19" x14ac:dyDescent="0.2">
      <c r="B168" s="216" t="s">
        <v>435</v>
      </c>
      <c r="C168" s="216" t="s">
        <v>250</v>
      </c>
      <c r="D168" s="231">
        <v>5350437</v>
      </c>
      <c r="E168" s="231">
        <v>394692</v>
      </c>
      <c r="F168" s="231">
        <v>541668</v>
      </c>
      <c r="G168" s="231">
        <v>24310472</v>
      </c>
      <c r="H168" s="231">
        <v>437278</v>
      </c>
      <c r="I168" s="231">
        <v>90406</v>
      </c>
      <c r="J168" s="231">
        <v>125058</v>
      </c>
      <c r="K168" s="231">
        <v>149308</v>
      </c>
      <c r="L168" s="231">
        <v>175431</v>
      </c>
      <c r="M168" s="231">
        <v>97694</v>
      </c>
      <c r="N168" s="231">
        <v>599159</v>
      </c>
      <c r="O168" s="231">
        <v>1674334</v>
      </c>
      <c r="P168" s="2">
        <v>32271603</v>
      </c>
      <c r="R168" s="64"/>
      <c r="S168" s="64"/>
    </row>
    <row r="169" spans="2:19" x14ac:dyDescent="0.2">
      <c r="B169" s="216"/>
      <c r="C169" s="216" t="s">
        <v>252</v>
      </c>
      <c r="D169" s="61">
        <v>214719.7</v>
      </c>
      <c r="E169" s="61">
        <v>20417.5</v>
      </c>
      <c r="F169" s="61">
        <v>34387</v>
      </c>
      <c r="G169" s="61">
        <v>404926.3</v>
      </c>
      <c r="H169" s="61">
        <v>106324</v>
      </c>
      <c r="I169" s="61">
        <v>41433.199999999997</v>
      </c>
      <c r="J169" s="61">
        <v>54793.4</v>
      </c>
      <c r="K169" s="61">
        <v>15504.9</v>
      </c>
      <c r="L169" s="61">
        <v>21652.1</v>
      </c>
      <c r="M169" s="61">
        <v>11730.2</v>
      </c>
      <c r="N169" s="61">
        <v>70730.600000000006</v>
      </c>
      <c r="O169" s="231">
        <v>322168.40000000002</v>
      </c>
      <c r="P169" s="2">
        <v>996618.8</v>
      </c>
      <c r="R169" s="64"/>
      <c r="S169" s="64"/>
    </row>
    <row r="170" spans="2:19" x14ac:dyDescent="0.2">
      <c r="B170" s="216" t="s">
        <v>455</v>
      </c>
      <c r="C170" s="216" t="s">
        <v>250</v>
      </c>
      <c r="D170" s="231">
        <v>5023713</v>
      </c>
      <c r="E170" s="231">
        <v>284450</v>
      </c>
      <c r="F170" s="231">
        <v>555713</v>
      </c>
      <c r="G170" s="231">
        <v>22510795</v>
      </c>
      <c r="H170" s="231">
        <v>391105</v>
      </c>
      <c r="I170" s="231">
        <v>91915</v>
      </c>
      <c r="J170" s="231">
        <v>154295</v>
      </c>
      <c r="K170" s="231">
        <v>126899</v>
      </c>
      <c r="L170" s="231">
        <v>183673</v>
      </c>
      <c r="M170" s="231">
        <v>94944</v>
      </c>
      <c r="N170" s="231">
        <v>553779</v>
      </c>
      <c r="O170" s="231">
        <v>1596610</v>
      </c>
      <c r="P170" s="2">
        <v>29971281</v>
      </c>
      <c r="R170" s="64"/>
      <c r="S170" s="64"/>
    </row>
    <row r="171" spans="2:19" x14ac:dyDescent="0.2">
      <c r="B171" s="216" t="s">
        <v>251</v>
      </c>
      <c r="C171" s="216" t="s">
        <v>252</v>
      </c>
      <c r="D171" s="61">
        <v>165572.1</v>
      </c>
      <c r="E171" s="61">
        <v>13736.4</v>
      </c>
      <c r="F171" s="61">
        <v>32802</v>
      </c>
      <c r="G171" s="61">
        <v>479165.6</v>
      </c>
      <c r="H171" s="61">
        <v>130213.7</v>
      </c>
      <c r="I171" s="61">
        <v>41403.300000000003</v>
      </c>
      <c r="J171" s="61">
        <v>56260.5</v>
      </c>
      <c r="K171" s="61">
        <v>17294.8</v>
      </c>
      <c r="L171" s="61">
        <v>26387.4</v>
      </c>
      <c r="M171" s="61">
        <v>14342.3</v>
      </c>
      <c r="N171" s="61">
        <v>73741.8</v>
      </c>
      <c r="O171" s="231">
        <v>359643.7</v>
      </c>
      <c r="P171" s="2">
        <v>1050919.8</v>
      </c>
      <c r="R171" s="64"/>
      <c r="S171" s="64"/>
    </row>
    <row r="172" spans="2:19" x14ac:dyDescent="0.2">
      <c r="B172" s="216" t="s">
        <v>435</v>
      </c>
      <c r="C172" s="216" t="s">
        <v>250</v>
      </c>
      <c r="D172" s="231">
        <v>5293143</v>
      </c>
      <c r="E172" s="231">
        <v>349200</v>
      </c>
      <c r="F172" s="231">
        <v>401165</v>
      </c>
      <c r="G172" s="231">
        <v>22021172</v>
      </c>
      <c r="H172" s="231">
        <v>425997</v>
      </c>
      <c r="I172" s="231">
        <v>159852</v>
      </c>
      <c r="J172" s="231">
        <v>202445</v>
      </c>
      <c r="K172" s="231">
        <v>117261</v>
      </c>
      <c r="L172" s="231">
        <v>146235</v>
      </c>
      <c r="M172" s="231">
        <v>108994</v>
      </c>
      <c r="N172" s="231">
        <v>546891</v>
      </c>
      <c r="O172" s="231">
        <v>1707675</v>
      </c>
      <c r="P172" s="2">
        <v>29772355</v>
      </c>
      <c r="R172" s="64"/>
      <c r="S172" s="64"/>
    </row>
    <row r="173" spans="2:19" x14ac:dyDescent="0.2">
      <c r="B173" s="216"/>
      <c r="C173" s="216" t="s">
        <v>252</v>
      </c>
      <c r="D173" s="61">
        <v>188844.79999999999</v>
      </c>
      <c r="E173" s="61">
        <v>13572.6</v>
      </c>
      <c r="F173" s="61">
        <v>36964</v>
      </c>
      <c r="G173" s="61">
        <v>473519.2</v>
      </c>
      <c r="H173" s="61">
        <v>132034.29999999999</v>
      </c>
      <c r="I173" s="61">
        <v>37983.9</v>
      </c>
      <c r="J173" s="61">
        <v>49622.1</v>
      </c>
      <c r="K173" s="61">
        <v>20133.900000000001</v>
      </c>
      <c r="L173" s="61">
        <v>22458.3</v>
      </c>
      <c r="M173" s="61">
        <v>16956.5</v>
      </c>
      <c r="N173" s="61">
        <v>78215.100000000006</v>
      </c>
      <c r="O173" s="231">
        <v>357404.2</v>
      </c>
      <c r="P173" s="2">
        <v>1070304.8</v>
      </c>
      <c r="R173" s="64"/>
      <c r="S173" s="64"/>
    </row>
    <row r="174" spans="2:19" x14ac:dyDescent="0.2">
      <c r="B174" s="216" t="s">
        <v>456</v>
      </c>
      <c r="C174" s="216" t="s">
        <v>250</v>
      </c>
      <c r="D174" s="231">
        <v>4925950</v>
      </c>
      <c r="E174" s="231">
        <v>796128</v>
      </c>
      <c r="F174" s="231">
        <v>448773</v>
      </c>
      <c r="G174" s="231">
        <v>22480384</v>
      </c>
      <c r="H174" s="231">
        <v>804009</v>
      </c>
      <c r="I174" s="231">
        <v>229544</v>
      </c>
      <c r="J174" s="231">
        <v>306786</v>
      </c>
      <c r="K174" s="231">
        <v>102883</v>
      </c>
      <c r="L174" s="231">
        <v>161040</v>
      </c>
      <c r="M174" s="231">
        <v>94998</v>
      </c>
      <c r="N174" s="231">
        <v>724951</v>
      </c>
      <c r="O174" s="231">
        <v>2424211</v>
      </c>
      <c r="P174" s="2">
        <v>31075446</v>
      </c>
      <c r="R174" s="64"/>
      <c r="S174" s="64"/>
    </row>
    <row r="175" spans="2:19" x14ac:dyDescent="0.2">
      <c r="B175" s="216" t="s">
        <v>251</v>
      </c>
      <c r="C175" s="216" t="s">
        <v>252</v>
      </c>
      <c r="D175" s="61">
        <v>172481.9</v>
      </c>
      <c r="E175" s="61">
        <v>21501.599999999999</v>
      </c>
      <c r="F175" s="61">
        <v>35006</v>
      </c>
      <c r="G175" s="61">
        <v>524147.8</v>
      </c>
      <c r="H175" s="61">
        <v>114902.6</v>
      </c>
      <c r="I175" s="61">
        <v>36911.699999999997</v>
      </c>
      <c r="J175" s="61">
        <v>51709.4</v>
      </c>
      <c r="K175" s="61">
        <v>15284.6</v>
      </c>
      <c r="L175" s="61">
        <v>32362.799999999999</v>
      </c>
      <c r="M175" s="61">
        <v>17046.599999999999</v>
      </c>
      <c r="N175" s="61">
        <v>91774.399999999994</v>
      </c>
      <c r="O175" s="231">
        <v>359992.1</v>
      </c>
      <c r="P175" s="2">
        <v>1113129.3999999999</v>
      </c>
      <c r="R175" s="64"/>
      <c r="S175" s="64"/>
    </row>
    <row r="176" spans="2:19" x14ac:dyDescent="0.2">
      <c r="B176" s="216" t="s">
        <v>435</v>
      </c>
      <c r="C176" s="216" t="s">
        <v>250</v>
      </c>
      <c r="D176" s="231">
        <v>4749918</v>
      </c>
      <c r="E176" s="231">
        <v>457803</v>
      </c>
      <c r="F176" s="231">
        <v>961725</v>
      </c>
      <c r="G176" s="231">
        <v>21591295</v>
      </c>
      <c r="H176" s="231">
        <v>470396</v>
      </c>
      <c r="I176" s="231">
        <v>169961</v>
      </c>
      <c r="J176" s="231">
        <v>234583</v>
      </c>
      <c r="K176" s="231">
        <v>127536</v>
      </c>
      <c r="L176" s="231">
        <v>163714</v>
      </c>
      <c r="M176" s="231">
        <v>90728</v>
      </c>
      <c r="N176" s="231">
        <v>693061</v>
      </c>
      <c r="O176" s="231">
        <v>1949979</v>
      </c>
      <c r="P176" s="2">
        <v>29710720</v>
      </c>
      <c r="R176" s="64"/>
      <c r="S176" s="64"/>
    </row>
    <row r="177" spans="2:19" x14ac:dyDescent="0.2">
      <c r="B177" s="216"/>
      <c r="C177" s="216" t="s">
        <v>252</v>
      </c>
      <c r="D177" s="61">
        <v>186455.9</v>
      </c>
      <c r="E177" s="61">
        <v>17568.5</v>
      </c>
      <c r="F177" s="61">
        <v>48583.3</v>
      </c>
      <c r="G177" s="61">
        <v>500853.4</v>
      </c>
      <c r="H177" s="61">
        <v>114049.1</v>
      </c>
      <c r="I177" s="61">
        <v>32341</v>
      </c>
      <c r="J177" s="61">
        <v>47961.599999999999</v>
      </c>
      <c r="K177" s="61">
        <v>13548.2</v>
      </c>
      <c r="L177" s="61">
        <v>25602.400000000001</v>
      </c>
      <c r="M177" s="61">
        <v>14009.4</v>
      </c>
      <c r="N177" s="61">
        <v>90638</v>
      </c>
      <c r="O177" s="231">
        <v>338149.8</v>
      </c>
      <c r="P177" s="2">
        <v>1091610.8</v>
      </c>
      <c r="R177" s="64"/>
      <c r="S177" s="64"/>
    </row>
    <row r="178" spans="2:19" x14ac:dyDescent="0.2">
      <c r="B178" s="216" t="s">
        <v>297</v>
      </c>
      <c r="C178" s="216" t="s">
        <v>250</v>
      </c>
      <c r="D178" s="231">
        <v>4488419</v>
      </c>
      <c r="E178" s="231">
        <v>273248</v>
      </c>
      <c r="F178" s="231">
        <v>814697</v>
      </c>
      <c r="G178" s="231">
        <v>21430495</v>
      </c>
      <c r="H178" s="231">
        <v>400844</v>
      </c>
      <c r="I178" s="231">
        <v>133611</v>
      </c>
      <c r="J178" s="231">
        <v>225985</v>
      </c>
      <c r="K178" s="231">
        <v>109257</v>
      </c>
      <c r="L178" s="231">
        <v>199720</v>
      </c>
      <c r="M178" s="231">
        <v>127988</v>
      </c>
      <c r="N178" s="231">
        <v>596267</v>
      </c>
      <c r="O178" s="231">
        <v>1793672</v>
      </c>
      <c r="P178" s="2">
        <v>28800531</v>
      </c>
      <c r="R178" s="64"/>
      <c r="S178" s="64"/>
    </row>
    <row r="179" spans="2:19" x14ac:dyDescent="0.2">
      <c r="B179" s="216" t="s">
        <v>251</v>
      </c>
      <c r="C179" s="216" t="s">
        <v>252</v>
      </c>
      <c r="D179" s="61">
        <v>167990.5</v>
      </c>
      <c r="E179" s="61">
        <v>17251.2</v>
      </c>
      <c r="F179" s="61">
        <v>48068.800000000003</v>
      </c>
      <c r="G179" s="61">
        <v>583492</v>
      </c>
      <c r="H179" s="61">
        <v>109035.7</v>
      </c>
      <c r="I179" s="61">
        <v>37708.9</v>
      </c>
      <c r="J179" s="61">
        <v>40865.5</v>
      </c>
      <c r="K179" s="61">
        <v>15741.9</v>
      </c>
      <c r="L179" s="61">
        <v>25635.9</v>
      </c>
      <c r="M179" s="61">
        <v>14050.1</v>
      </c>
      <c r="N179" s="61">
        <v>80463.7</v>
      </c>
      <c r="O179" s="231">
        <v>323501.59999999998</v>
      </c>
      <c r="P179" s="2">
        <v>1140304.1000000001</v>
      </c>
      <c r="R179" s="64"/>
      <c r="S179" s="64"/>
    </row>
    <row r="180" spans="2:19" x14ac:dyDescent="0.2">
      <c r="B180" s="216" t="s">
        <v>435</v>
      </c>
      <c r="C180" s="216" t="s">
        <v>250</v>
      </c>
      <c r="D180" s="231">
        <v>4027794</v>
      </c>
      <c r="E180" s="231">
        <v>259166</v>
      </c>
      <c r="F180" s="231">
        <v>822904</v>
      </c>
      <c r="G180" s="231">
        <v>21763283</v>
      </c>
      <c r="H180" s="231">
        <v>339623</v>
      </c>
      <c r="I180" s="231">
        <v>136837</v>
      </c>
      <c r="J180" s="231">
        <v>165695</v>
      </c>
      <c r="K180" s="231">
        <v>118452</v>
      </c>
      <c r="L180" s="231">
        <v>140197</v>
      </c>
      <c r="M180" s="231">
        <v>83500</v>
      </c>
      <c r="N180" s="231">
        <v>551896</v>
      </c>
      <c r="O180" s="231">
        <v>1536200</v>
      </c>
      <c r="P180" s="2">
        <v>28409347</v>
      </c>
      <c r="R180" s="64"/>
      <c r="S180" s="64"/>
    </row>
    <row r="181" spans="2:19" x14ac:dyDescent="0.2">
      <c r="B181" s="216"/>
      <c r="C181" s="216" t="s">
        <v>252</v>
      </c>
      <c r="D181" s="61">
        <v>174692.8</v>
      </c>
      <c r="E181" s="61">
        <v>16358</v>
      </c>
      <c r="F181" s="61">
        <v>50677.3</v>
      </c>
      <c r="G181" s="61">
        <v>601488.5</v>
      </c>
      <c r="H181" s="61">
        <v>118803.9</v>
      </c>
      <c r="I181" s="61">
        <v>42135.4</v>
      </c>
      <c r="J181" s="61">
        <v>37661.1</v>
      </c>
      <c r="K181" s="61">
        <v>21989.8</v>
      </c>
      <c r="L181" s="61">
        <v>25393.1</v>
      </c>
      <c r="M181" s="61">
        <v>13506.1</v>
      </c>
      <c r="N181" s="61">
        <v>86307.6</v>
      </c>
      <c r="O181" s="231">
        <v>345797.1</v>
      </c>
      <c r="P181" s="2">
        <v>1189013.7</v>
      </c>
      <c r="R181" s="64"/>
      <c r="S181" s="64"/>
    </row>
    <row r="182" spans="2:19" x14ac:dyDescent="0.2">
      <c r="B182" s="216" t="s">
        <v>298</v>
      </c>
      <c r="C182" s="216" t="s">
        <v>250</v>
      </c>
      <c r="D182" s="231">
        <v>4089429</v>
      </c>
      <c r="E182" s="231">
        <v>238340</v>
      </c>
      <c r="F182" s="231">
        <v>894950</v>
      </c>
      <c r="G182" s="231">
        <v>21370280</v>
      </c>
      <c r="H182" s="231">
        <v>276022</v>
      </c>
      <c r="I182" s="231">
        <v>104502</v>
      </c>
      <c r="J182" s="231">
        <v>106810</v>
      </c>
      <c r="K182" s="231">
        <v>73119</v>
      </c>
      <c r="L182" s="231">
        <v>97577</v>
      </c>
      <c r="M182" s="231">
        <v>50928</v>
      </c>
      <c r="N182" s="231">
        <v>449330</v>
      </c>
      <c r="O182" s="231">
        <v>1158288</v>
      </c>
      <c r="P182" s="2">
        <v>27751287</v>
      </c>
      <c r="R182" s="64"/>
      <c r="S182" s="64"/>
    </row>
    <row r="183" spans="2:19" x14ac:dyDescent="0.2">
      <c r="B183" s="216" t="s">
        <v>251</v>
      </c>
      <c r="C183" s="216" t="s">
        <v>252</v>
      </c>
      <c r="D183" s="61">
        <v>232902.1</v>
      </c>
      <c r="E183" s="61">
        <v>18796.400000000001</v>
      </c>
      <c r="F183" s="61">
        <v>38335.199999999997</v>
      </c>
      <c r="G183" s="61">
        <v>644810.80000000005</v>
      </c>
      <c r="H183" s="61">
        <v>124817.8</v>
      </c>
      <c r="I183" s="61">
        <v>33222.5</v>
      </c>
      <c r="J183" s="61">
        <v>37771.599999999999</v>
      </c>
      <c r="K183" s="61">
        <v>21784.1</v>
      </c>
      <c r="L183" s="61">
        <v>27214.2</v>
      </c>
      <c r="M183" s="61">
        <v>11204.8</v>
      </c>
      <c r="N183" s="61">
        <v>85237.1</v>
      </c>
      <c r="O183" s="231">
        <v>341252.1</v>
      </c>
      <c r="P183" s="2">
        <v>1276096.3999999999</v>
      </c>
      <c r="R183" s="64"/>
      <c r="S183" s="64"/>
    </row>
    <row r="184" spans="2:19" x14ac:dyDescent="0.2">
      <c r="B184" s="216" t="s">
        <v>435</v>
      </c>
      <c r="C184" s="216" t="s">
        <v>250</v>
      </c>
      <c r="D184" s="231">
        <v>4290568</v>
      </c>
      <c r="E184" s="231">
        <v>229297</v>
      </c>
      <c r="F184" s="231">
        <v>669753</v>
      </c>
      <c r="G184" s="231">
        <v>21897851</v>
      </c>
      <c r="H184" s="231">
        <v>192636</v>
      </c>
      <c r="I184" s="231">
        <v>96951</v>
      </c>
      <c r="J184" s="231">
        <v>106955</v>
      </c>
      <c r="K184" s="231">
        <v>47168</v>
      </c>
      <c r="L184" s="231">
        <v>68283</v>
      </c>
      <c r="M184" s="231">
        <v>43981</v>
      </c>
      <c r="N184" s="231">
        <v>400370</v>
      </c>
      <c r="O184" s="231">
        <v>956344</v>
      </c>
      <c r="P184" s="2">
        <v>28043813</v>
      </c>
      <c r="R184" s="64"/>
      <c r="S184" s="64"/>
    </row>
    <row r="185" spans="2:19" x14ac:dyDescent="0.2">
      <c r="B185" s="216"/>
      <c r="C185" s="216" t="s">
        <v>252</v>
      </c>
      <c r="D185" s="61">
        <v>282213.8</v>
      </c>
      <c r="E185" s="61">
        <v>25441.599999999999</v>
      </c>
      <c r="F185" s="61">
        <v>32270</v>
      </c>
      <c r="G185" s="61">
        <v>647393.80000000005</v>
      </c>
      <c r="H185" s="61">
        <v>116522</v>
      </c>
      <c r="I185" s="61">
        <v>31352.9</v>
      </c>
      <c r="J185" s="61">
        <v>43385.3</v>
      </c>
      <c r="K185" s="61">
        <v>15414.6</v>
      </c>
      <c r="L185" s="61">
        <v>20523.8</v>
      </c>
      <c r="M185" s="61">
        <v>10398</v>
      </c>
      <c r="N185" s="61">
        <v>84348.9</v>
      </c>
      <c r="O185" s="231">
        <v>321945.59999999998</v>
      </c>
      <c r="P185" s="2">
        <v>1309264.8</v>
      </c>
      <c r="R185" s="64"/>
      <c r="S185" s="64"/>
    </row>
    <row r="186" spans="2:19" x14ac:dyDescent="0.2">
      <c r="B186" s="216" t="s">
        <v>299</v>
      </c>
      <c r="C186" s="216" t="s">
        <v>250</v>
      </c>
      <c r="D186" s="231">
        <v>4716798</v>
      </c>
      <c r="E186" s="231">
        <v>230667</v>
      </c>
      <c r="F186" s="231">
        <v>430232</v>
      </c>
      <c r="G186" s="231">
        <v>21991819</v>
      </c>
      <c r="H186" s="231">
        <v>248191</v>
      </c>
      <c r="I186" s="231">
        <v>75352</v>
      </c>
      <c r="J186" s="231">
        <v>80545</v>
      </c>
      <c r="K186" s="231">
        <v>59275</v>
      </c>
      <c r="L186" s="231">
        <v>78886</v>
      </c>
      <c r="M186" s="231">
        <v>38515</v>
      </c>
      <c r="N186" s="231">
        <v>324222</v>
      </c>
      <c r="O186" s="231">
        <v>904986</v>
      </c>
      <c r="P186" s="2">
        <v>28274502</v>
      </c>
      <c r="R186" s="64"/>
      <c r="S186" s="64"/>
    </row>
    <row r="187" spans="2:19" x14ac:dyDescent="0.2">
      <c r="B187" s="216"/>
      <c r="C187" s="216" t="s">
        <v>252</v>
      </c>
      <c r="D187" s="61">
        <v>288695.5</v>
      </c>
      <c r="E187" s="61">
        <v>23301.8</v>
      </c>
      <c r="F187" s="61">
        <v>27518.2</v>
      </c>
      <c r="G187" s="61">
        <v>747021.3</v>
      </c>
      <c r="H187" s="61">
        <v>115915.2</v>
      </c>
      <c r="I187" s="61">
        <v>32710.1</v>
      </c>
      <c r="J187" s="61">
        <v>43398</v>
      </c>
      <c r="K187" s="61">
        <v>16597.900000000001</v>
      </c>
      <c r="L187" s="61">
        <v>22656.400000000001</v>
      </c>
      <c r="M187" s="61">
        <v>15682.1</v>
      </c>
      <c r="N187" s="61">
        <v>87723.7</v>
      </c>
      <c r="O187" s="231">
        <v>334683.5</v>
      </c>
      <c r="P187" s="2">
        <v>1421220.3</v>
      </c>
      <c r="R187" s="64"/>
      <c r="S187" s="64"/>
    </row>
    <row r="188" spans="2:19" x14ac:dyDescent="0.2">
      <c r="B188" s="216" t="s">
        <v>435</v>
      </c>
      <c r="C188" s="216" t="s">
        <v>250</v>
      </c>
      <c r="D188" s="231">
        <v>4941154</v>
      </c>
      <c r="E188" s="231">
        <v>222554</v>
      </c>
      <c r="F188" s="231">
        <v>319958</v>
      </c>
      <c r="G188" s="231">
        <v>22242554</v>
      </c>
      <c r="H188" s="231">
        <v>254299</v>
      </c>
      <c r="I188" s="231">
        <v>74649</v>
      </c>
      <c r="J188" s="231">
        <v>89486</v>
      </c>
      <c r="K188" s="231">
        <v>54826</v>
      </c>
      <c r="L188" s="231">
        <v>57973</v>
      </c>
      <c r="M188" s="231">
        <v>41348</v>
      </c>
      <c r="N188" s="231">
        <v>308082</v>
      </c>
      <c r="O188" s="231">
        <v>880663</v>
      </c>
      <c r="P188" s="2">
        <v>28606883</v>
      </c>
      <c r="R188" s="64"/>
      <c r="S188" s="64"/>
    </row>
    <row r="189" spans="2:19" x14ac:dyDescent="0.2">
      <c r="B189" s="216"/>
      <c r="C189" s="216" t="s">
        <v>252</v>
      </c>
      <c r="D189" s="61">
        <v>290309.8</v>
      </c>
      <c r="E189" s="61">
        <v>23434.799999999999</v>
      </c>
      <c r="F189" s="61">
        <v>27422.1</v>
      </c>
      <c r="G189" s="61">
        <v>817221.6</v>
      </c>
      <c r="H189" s="61">
        <v>103514.5</v>
      </c>
      <c r="I189" s="61">
        <v>39221.199999999997</v>
      </c>
      <c r="J189" s="61">
        <v>50092.3</v>
      </c>
      <c r="K189" s="61">
        <v>17534.3</v>
      </c>
      <c r="L189" s="61">
        <v>24393.4</v>
      </c>
      <c r="M189" s="61">
        <v>15677.3</v>
      </c>
      <c r="N189" s="61">
        <v>91649.1</v>
      </c>
      <c r="O189" s="231">
        <v>342082</v>
      </c>
      <c r="P189" s="2">
        <v>1500470.4</v>
      </c>
      <c r="R189" s="64"/>
      <c r="S189" s="64"/>
    </row>
    <row r="190" spans="2:19" x14ac:dyDescent="0.2">
      <c r="B190" s="216" t="s">
        <v>457</v>
      </c>
      <c r="C190" s="216" t="s">
        <v>250</v>
      </c>
      <c r="D190" s="231">
        <v>5724668</v>
      </c>
      <c r="E190" s="231">
        <v>295800</v>
      </c>
      <c r="F190" s="231">
        <v>267886</v>
      </c>
      <c r="G190" s="231">
        <v>21669535</v>
      </c>
      <c r="H190" s="231">
        <v>257493</v>
      </c>
      <c r="I190" s="231">
        <v>74047</v>
      </c>
      <c r="J190" s="231">
        <v>83954</v>
      </c>
      <c r="K190" s="231">
        <v>43523</v>
      </c>
      <c r="L190" s="231">
        <v>64920</v>
      </c>
      <c r="M190" s="231">
        <v>56169</v>
      </c>
      <c r="N190" s="231">
        <v>290893</v>
      </c>
      <c r="O190" s="231">
        <v>870999</v>
      </c>
      <c r="P190" s="2">
        <v>28828888</v>
      </c>
      <c r="R190" s="64"/>
      <c r="S190" s="64"/>
    </row>
    <row r="191" spans="2:19" x14ac:dyDescent="0.2">
      <c r="B191" s="216"/>
      <c r="C191" s="216" t="s">
        <v>252</v>
      </c>
      <c r="D191" s="61">
        <v>352132</v>
      </c>
      <c r="E191" s="61">
        <v>22398.799999999999</v>
      </c>
      <c r="F191" s="61">
        <v>33674</v>
      </c>
      <c r="G191" s="61">
        <v>957910</v>
      </c>
      <c r="H191" s="61">
        <v>98103.7</v>
      </c>
      <c r="I191" s="61">
        <v>38269</v>
      </c>
      <c r="J191" s="61">
        <v>43691.3</v>
      </c>
      <c r="K191" s="61">
        <v>13955.3</v>
      </c>
      <c r="L191" s="61">
        <v>29382.7</v>
      </c>
      <c r="M191" s="61">
        <v>19072.5</v>
      </c>
      <c r="N191" s="61">
        <v>72938.899999999994</v>
      </c>
      <c r="O191" s="231">
        <v>315413.3</v>
      </c>
      <c r="P191" s="2">
        <v>1681528.2</v>
      </c>
      <c r="R191" s="64"/>
      <c r="S191" s="64"/>
    </row>
    <row r="192" spans="2:19" x14ac:dyDescent="0.2">
      <c r="B192" s="216" t="s">
        <v>435</v>
      </c>
      <c r="C192" s="216" t="s">
        <v>250</v>
      </c>
      <c r="D192" s="231">
        <v>6076487</v>
      </c>
      <c r="E192" s="231">
        <v>179064</v>
      </c>
      <c r="F192" s="231">
        <v>266152</v>
      </c>
      <c r="G192" s="231">
        <v>21415945</v>
      </c>
      <c r="H192" s="231">
        <v>149741</v>
      </c>
      <c r="I192" s="231">
        <v>43538</v>
      </c>
      <c r="J192" s="231">
        <v>80279</v>
      </c>
      <c r="K192" s="231">
        <v>44607</v>
      </c>
      <c r="L192" s="231">
        <v>41687</v>
      </c>
      <c r="M192" s="231">
        <v>36887</v>
      </c>
      <c r="N192" s="231">
        <v>190457</v>
      </c>
      <c r="O192" s="231">
        <v>587196</v>
      </c>
      <c r="P192" s="2">
        <v>28524844</v>
      </c>
      <c r="R192" s="64"/>
      <c r="S192" s="64"/>
    </row>
    <row r="193" spans="2:19" x14ac:dyDescent="0.2">
      <c r="B193" s="216"/>
      <c r="C193" s="216" t="s">
        <v>252</v>
      </c>
      <c r="D193" s="61">
        <v>462391.7</v>
      </c>
      <c r="E193" s="61">
        <v>30189.8</v>
      </c>
      <c r="F193" s="61">
        <v>37748.199999999997</v>
      </c>
      <c r="G193" s="61">
        <v>1035895.4</v>
      </c>
      <c r="H193" s="61">
        <v>91677.1</v>
      </c>
      <c r="I193" s="61">
        <v>33061.599999999999</v>
      </c>
      <c r="J193" s="61">
        <v>37508.300000000003</v>
      </c>
      <c r="K193" s="61">
        <v>18911.599999999999</v>
      </c>
      <c r="L193" s="61">
        <v>18797</v>
      </c>
      <c r="M193" s="61">
        <v>12277.6</v>
      </c>
      <c r="N193" s="61">
        <v>63684.4</v>
      </c>
      <c r="O193" s="231">
        <v>275917.59999999998</v>
      </c>
      <c r="P193" s="2">
        <v>1842142.7</v>
      </c>
      <c r="R193" s="64"/>
      <c r="S193" s="64"/>
    </row>
    <row r="194" spans="2:19" x14ac:dyDescent="0.2">
      <c r="B194" s="216" t="s">
        <v>300</v>
      </c>
      <c r="C194" s="216" t="s">
        <v>250</v>
      </c>
      <c r="D194" s="231">
        <v>6095166</v>
      </c>
      <c r="E194" s="231">
        <v>180877</v>
      </c>
      <c r="F194" s="231">
        <v>176129</v>
      </c>
      <c r="G194" s="231">
        <v>21434645</v>
      </c>
      <c r="H194" s="231">
        <v>138022</v>
      </c>
      <c r="I194" s="231">
        <v>51820</v>
      </c>
      <c r="J194" s="231">
        <v>94312</v>
      </c>
      <c r="K194" s="231">
        <v>48177</v>
      </c>
      <c r="L194" s="231">
        <v>49901</v>
      </c>
      <c r="M194" s="231">
        <v>16534</v>
      </c>
      <c r="N194" s="231">
        <v>191320</v>
      </c>
      <c r="O194" s="231">
        <v>590086</v>
      </c>
      <c r="P194" s="2">
        <v>28476903</v>
      </c>
      <c r="R194" s="64"/>
      <c r="S194" s="64"/>
    </row>
    <row r="195" spans="2:19" x14ac:dyDescent="0.2">
      <c r="B195" s="216"/>
      <c r="C195" s="216" t="s">
        <v>252</v>
      </c>
      <c r="D195" s="61">
        <v>481745</v>
      </c>
      <c r="E195" s="61">
        <v>40298.5</v>
      </c>
      <c r="F195" s="61">
        <v>33278.199999999997</v>
      </c>
      <c r="G195" s="61">
        <v>1118162.6000000001</v>
      </c>
      <c r="H195" s="61">
        <v>116527.4</v>
      </c>
      <c r="I195" s="61">
        <v>48169</v>
      </c>
      <c r="J195" s="61">
        <v>53114.400000000001</v>
      </c>
      <c r="K195" s="61">
        <v>16854.7</v>
      </c>
      <c r="L195" s="61">
        <v>23505</v>
      </c>
      <c r="M195" s="61">
        <v>2848.9</v>
      </c>
      <c r="N195" s="61">
        <v>67804.100000000006</v>
      </c>
      <c r="O195" s="231">
        <v>328823.5</v>
      </c>
      <c r="P195" s="2">
        <v>2002307.8</v>
      </c>
      <c r="R195" s="64"/>
      <c r="S195" s="64"/>
    </row>
    <row r="196" spans="2:19" x14ac:dyDescent="0.2">
      <c r="B196" s="216" t="s">
        <v>435</v>
      </c>
      <c r="C196" s="216" t="s">
        <v>250</v>
      </c>
      <c r="D196" s="231">
        <v>6138924</v>
      </c>
      <c r="E196" s="231">
        <v>177437</v>
      </c>
      <c r="F196" s="231">
        <v>212640</v>
      </c>
      <c r="G196" s="231">
        <v>20327237</v>
      </c>
      <c r="H196" s="231">
        <v>149816</v>
      </c>
      <c r="I196" s="231">
        <v>33602</v>
      </c>
      <c r="J196" s="231">
        <v>56819</v>
      </c>
      <c r="K196" s="231">
        <v>28336</v>
      </c>
      <c r="L196" s="231">
        <v>50355</v>
      </c>
      <c r="M196" s="231">
        <v>17073</v>
      </c>
      <c r="N196" s="231">
        <v>191098</v>
      </c>
      <c r="O196" s="231">
        <v>527099</v>
      </c>
      <c r="P196" s="2">
        <v>27383337</v>
      </c>
      <c r="R196" s="64"/>
      <c r="S196" s="64"/>
    </row>
    <row r="197" spans="2:19" x14ac:dyDescent="0.2">
      <c r="B197" s="216"/>
      <c r="C197" s="216" t="s">
        <v>252</v>
      </c>
      <c r="D197" s="61">
        <v>570592.69999999995</v>
      </c>
      <c r="E197" s="61">
        <v>30603.9</v>
      </c>
      <c r="F197" s="61">
        <v>44706.5</v>
      </c>
      <c r="G197" s="61">
        <v>1190802.8999999999</v>
      </c>
      <c r="H197" s="61">
        <v>158201.20000000001</v>
      </c>
      <c r="I197" s="61">
        <v>51439.9</v>
      </c>
      <c r="J197" s="61">
        <v>51481.9</v>
      </c>
      <c r="K197" s="61">
        <v>11903.1</v>
      </c>
      <c r="L197" s="61">
        <v>24583.200000000001</v>
      </c>
      <c r="M197" s="61">
        <v>3232.7</v>
      </c>
      <c r="N197" s="61">
        <v>64263.6</v>
      </c>
      <c r="O197" s="231">
        <v>365105.6</v>
      </c>
      <c r="P197" s="2">
        <v>2201811.6</v>
      </c>
      <c r="R197" s="64"/>
      <c r="S197" s="64"/>
    </row>
    <row r="198" spans="2:19" x14ac:dyDescent="0.2">
      <c r="B198" s="216" t="s">
        <v>458</v>
      </c>
      <c r="C198" s="216" t="s">
        <v>250</v>
      </c>
      <c r="D198" s="231">
        <v>6788705</v>
      </c>
      <c r="E198" s="231">
        <v>174800</v>
      </c>
      <c r="F198" s="231">
        <v>205447</v>
      </c>
      <c r="G198" s="231">
        <v>19280257</v>
      </c>
      <c r="H198" s="231">
        <v>101841</v>
      </c>
      <c r="I198" s="231">
        <v>72758</v>
      </c>
      <c r="J198" s="231">
        <v>72655</v>
      </c>
      <c r="K198" s="231">
        <v>34595</v>
      </c>
      <c r="L198" s="231">
        <v>45417</v>
      </c>
      <c r="M198" s="231">
        <v>25667</v>
      </c>
      <c r="N198" s="231">
        <v>182477</v>
      </c>
      <c r="O198" s="231">
        <v>535410</v>
      </c>
      <c r="P198" s="2">
        <v>26984619</v>
      </c>
      <c r="R198" s="64"/>
      <c r="S198" s="64"/>
    </row>
    <row r="199" spans="2:19" x14ac:dyDescent="0.2">
      <c r="B199" s="216"/>
      <c r="C199" s="216" t="s">
        <v>252</v>
      </c>
      <c r="D199" s="61">
        <v>631377.5</v>
      </c>
      <c r="E199" s="61">
        <v>38333.599999999999</v>
      </c>
      <c r="F199" s="61">
        <v>34698.400000000001</v>
      </c>
      <c r="G199" s="61">
        <v>1264145.8999999999</v>
      </c>
      <c r="H199" s="61">
        <v>228586.1</v>
      </c>
      <c r="I199" s="61">
        <v>74134.600000000006</v>
      </c>
      <c r="J199" s="61">
        <v>59659.1</v>
      </c>
      <c r="K199" s="61">
        <v>11992.6</v>
      </c>
      <c r="L199" s="61">
        <v>20127.8</v>
      </c>
      <c r="M199" s="61">
        <v>4077.1</v>
      </c>
      <c r="N199" s="61">
        <v>61161.2</v>
      </c>
      <c r="O199" s="231">
        <v>459738.5</v>
      </c>
      <c r="P199" s="2">
        <v>2428294</v>
      </c>
      <c r="R199" s="64"/>
      <c r="S199" s="64"/>
    </row>
    <row r="200" spans="2:19" s="64" customFormat="1" x14ac:dyDescent="0.2">
      <c r="B200" s="233" t="s">
        <v>435</v>
      </c>
      <c r="C200" s="233" t="s">
        <v>250</v>
      </c>
      <c r="D200" s="231">
        <v>6960155</v>
      </c>
      <c r="E200" s="231">
        <v>162571</v>
      </c>
      <c r="F200" s="231">
        <v>167172</v>
      </c>
      <c r="G200" s="231">
        <v>18517167</v>
      </c>
      <c r="H200" s="231">
        <v>192824</v>
      </c>
      <c r="I200" s="231">
        <v>68907</v>
      </c>
      <c r="J200" s="231">
        <v>79756</v>
      </c>
      <c r="K200" s="231">
        <v>32942</v>
      </c>
      <c r="L200" s="231">
        <v>47483</v>
      </c>
      <c r="M200" s="231">
        <v>12935</v>
      </c>
      <c r="N200" s="231">
        <v>163920</v>
      </c>
      <c r="O200" s="231">
        <v>598767</v>
      </c>
      <c r="P200" s="2">
        <v>26405832</v>
      </c>
      <c r="Q200" s="231"/>
    </row>
    <row r="201" spans="2:19" x14ac:dyDescent="0.2">
      <c r="B201" s="216"/>
      <c r="C201" s="216" t="s">
        <v>252</v>
      </c>
      <c r="D201" s="61">
        <v>681322.6</v>
      </c>
      <c r="E201" s="61">
        <v>33245.4</v>
      </c>
      <c r="F201" s="61">
        <v>35807.699999999997</v>
      </c>
      <c r="G201" s="61">
        <v>1203183.7</v>
      </c>
      <c r="H201" s="61">
        <v>358142.1</v>
      </c>
      <c r="I201" s="61">
        <v>103461.3</v>
      </c>
      <c r="J201" s="61">
        <v>98277</v>
      </c>
      <c r="K201" s="61">
        <v>11926.1</v>
      </c>
      <c r="L201" s="61">
        <v>18708</v>
      </c>
      <c r="M201" s="61">
        <v>4617.2</v>
      </c>
      <c r="N201" s="61">
        <v>64773.8</v>
      </c>
      <c r="O201" s="231">
        <v>659905.5</v>
      </c>
      <c r="P201" s="2">
        <v>2613464.7999999998</v>
      </c>
      <c r="Q201" s="61"/>
      <c r="R201" s="64"/>
      <c r="S201" s="64"/>
    </row>
    <row r="202" spans="2:19" s="64" customFormat="1" x14ac:dyDescent="0.2">
      <c r="B202" s="233" t="s">
        <v>856</v>
      </c>
      <c r="C202" s="233" t="s">
        <v>250</v>
      </c>
      <c r="D202" s="231">
        <v>7164598</v>
      </c>
      <c r="E202" s="231">
        <v>159184</v>
      </c>
      <c r="F202" s="231">
        <v>254231</v>
      </c>
      <c r="G202" s="231">
        <v>18200367</v>
      </c>
      <c r="H202" s="231">
        <v>185377</v>
      </c>
      <c r="I202" s="231">
        <v>52226</v>
      </c>
      <c r="J202" s="231">
        <v>96891</v>
      </c>
      <c r="K202" s="231">
        <v>33911</v>
      </c>
      <c r="L202" s="231">
        <v>39552</v>
      </c>
      <c r="M202" s="231">
        <v>14039</v>
      </c>
      <c r="N202" s="231">
        <v>121312</v>
      </c>
      <c r="O202" s="231">
        <v>543308</v>
      </c>
      <c r="P202" s="2">
        <v>26321688</v>
      </c>
      <c r="Q202" s="231"/>
    </row>
    <row r="203" spans="2:19" x14ac:dyDescent="0.2">
      <c r="B203" s="216"/>
      <c r="C203" s="216" t="s">
        <v>252</v>
      </c>
      <c r="D203" s="61">
        <v>723894.7</v>
      </c>
      <c r="E203" s="61">
        <v>38292.300000000003</v>
      </c>
      <c r="F203" s="61">
        <v>41621.9</v>
      </c>
      <c r="G203" s="61">
        <v>1332345.3</v>
      </c>
      <c r="H203" s="61">
        <v>333971</v>
      </c>
      <c r="I203" s="61">
        <v>102748.4</v>
      </c>
      <c r="J203" s="61">
        <v>125467.3</v>
      </c>
      <c r="K203" s="61">
        <v>15769</v>
      </c>
      <c r="L203" s="61">
        <v>26668</v>
      </c>
      <c r="M203" s="61">
        <v>4586.8999999999996</v>
      </c>
      <c r="N203" s="61">
        <v>71985.899999999994</v>
      </c>
      <c r="O203" s="231">
        <v>681196.5</v>
      </c>
      <c r="P203" s="2">
        <v>2817350.6</v>
      </c>
      <c r="Q203" s="61"/>
      <c r="R203" s="64"/>
      <c r="S203" s="64"/>
    </row>
    <row r="204" spans="2:19" s="64" customFormat="1" x14ac:dyDescent="0.2">
      <c r="B204" s="233" t="s">
        <v>435</v>
      </c>
      <c r="C204" s="233" t="s">
        <v>250</v>
      </c>
      <c r="D204" s="231">
        <v>7689055</v>
      </c>
      <c r="E204" s="231">
        <v>145360</v>
      </c>
      <c r="F204" s="231">
        <v>200264</v>
      </c>
      <c r="G204" s="231">
        <v>17844700</v>
      </c>
      <c r="H204" s="231">
        <v>230323</v>
      </c>
      <c r="I204" s="231">
        <v>89225</v>
      </c>
      <c r="J204" s="231">
        <v>109916</v>
      </c>
      <c r="K204" s="231">
        <v>28827</v>
      </c>
      <c r="L204" s="231">
        <v>108261</v>
      </c>
      <c r="M204" s="231">
        <v>11486</v>
      </c>
      <c r="N204" s="231">
        <v>138168</v>
      </c>
      <c r="O204" s="231">
        <v>716206</v>
      </c>
      <c r="P204" s="2">
        <v>26595585</v>
      </c>
      <c r="Q204" s="231"/>
    </row>
    <row r="205" spans="2:19" x14ac:dyDescent="0.2">
      <c r="B205" s="216"/>
      <c r="C205" s="216" t="s">
        <v>252</v>
      </c>
      <c r="D205" s="61">
        <v>722053</v>
      </c>
      <c r="E205" s="61">
        <v>30375</v>
      </c>
      <c r="F205" s="61">
        <v>35868.6</v>
      </c>
      <c r="G205" s="61">
        <v>1240838.5</v>
      </c>
      <c r="H205" s="61">
        <v>417038.8</v>
      </c>
      <c r="I205" s="61">
        <v>141060.29999999999</v>
      </c>
      <c r="J205" s="61">
        <v>160714.1</v>
      </c>
      <c r="K205" s="61">
        <v>20178.8</v>
      </c>
      <c r="L205" s="61">
        <v>44358.7</v>
      </c>
      <c r="M205" s="61">
        <v>4712.2</v>
      </c>
      <c r="N205" s="61">
        <v>109446.6</v>
      </c>
      <c r="O205" s="231">
        <v>897509.5</v>
      </c>
      <c r="P205" s="2">
        <v>2926644.6</v>
      </c>
      <c r="Q205" s="61"/>
      <c r="R205" s="64"/>
      <c r="S205" s="64"/>
    </row>
    <row r="206" spans="2:19" s="64" customFormat="1" x14ac:dyDescent="0.2">
      <c r="B206" s="233" t="s">
        <v>857</v>
      </c>
      <c r="C206" s="233" t="s">
        <v>250</v>
      </c>
      <c r="D206" s="231">
        <v>7870576</v>
      </c>
      <c r="E206" s="231">
        <v>142521</v>
      </c>
      <c r="F206" s="231">
        <v>157310</v>
      </c>
      <c r="G206" s="231">
        <v>15712009</v>
      </c>
      <c r="H206" s="231">
        <v>247506</v>
      </c>
      <c r="I206" s="231">
        <v>94944</v>
      </c>
      <c r="J206" s="231">
        <v>146439</v>
      </c>
      <c r="K206" s="231">
        <v>29204</v>
      </c>
      <c r="L206" s="231">
        <v>177286</v>
      </c>
      <c r="M206" s="231">
        <v>13649</v>
      </c>
      <c r="N206" s="231">
        <v>491595</v>
      </c>
      <c r="O206" s="231">
        <v>1200623</v>
      </c>
      <c r="P206" s="2">
        <v>25083039</v>
      </c>
      <c r="Q206" s="231"/>
    </row>
    <row r="207" spans="2:19" x14ac:dyDescent="0.2">
      <c r="B207" s="216"/>
      <c r="C207" s="216" t="s">
        <v>252</v>
      </c>
      <c r="D207" s="61">
        <v>847886.8</v>
      </c>
      <c r="E207" s="61">
        <v>40487.699999999997</v>
      </c>
      <c r="F207" s="61">
        <v>29944.7</v>
      </c>
      <c r="G207" s="61">
        <v>1456922.6</v>
      </c>
      <c r="H207" s="61">
        <v>438021.9</v>
      </c>
      <c r="I207" s="61">
        <v>178727.2</v>
      </c>
      <c r="J207" s="61">
        <v>206933</v>
      </c>
      <c r="K207" s="61">
        <v>22809.7</v>
      </c>
      <c r="L207" s="61">
        <v>51062.6</v>
      </c>
      <c r="M207" s="61">
        <v>5098.3</v>
      </c>
      <c r="N207" s="61">
        <v>94656.9</v>
      </c>
      <c r="O207" s="231">
        <v>997309.7</v>
      </c>
      <c r="P207" s="2">
        <v>3372551.5</v>
      </c>
      <c r="Q207" s="61"/>
      <c r="R207" s="64"/>
      <c r="S207" s="64"/>
    </row>
    <row r="208" spans="2:19" s="64" customFormat="1" x14ac:dyDescent="0.2">
      <c r="B208" s="233" t="s">
        <v>435</v>
      </c>
      <c r="C208" s="233" t="s">
        <v>250</v>
      </c>
      <c r="D208" s="231">
        <v>7903659</v>
      </c>
      <c r="E208" s="231">
        <v>110034</v>
      </c>
      <c r="F208" s="231">
        <v>171225</v>
      </c>
      <c r="G208" s="231">
        <v>15262657</v>
      </c>
      <c r="H208" s="231">
        <v>212744</v>
      </c>
      <c r="I208" s="231">
        <v>63333</v>
      </c>
      <c r="J208" s="231">
        <v>311321</v>
      </c>
      <c r="K208" s="231">
        <v>41734</v>
      </c>
      <c r="L208" s="231">
        <v>69703</v>
      </c>
      <c r="M208" s="231">
        <v>16910</v>
      </c>
      <c r="N208" s="231">
        <v>191418</v>
      </c>
      <c r="O208" s="231">
        <v>907163</v>
      </c>
      <c r="P208" s="2">
        <v>24354738</v>
      </c>
      <c r="Q208" s="231"/>
    </row>
    <row r="209" spans="2:19" x14ac:dyDescent="0.2">
      <c r="B209" s="216"/>
      <c r="C209" s="216" t="s">
        <v>252</v>
      </c>
      <c r="D209" s="61">
        <v>893189.9</v>
      </c>
      <c r="E209" s="61">
        <v>37668.9</v>
      </c>
      <c r="F209" s="61">
        <v>34887.300000000003</v>
      </c>
      <c r="G209" s="61">
        <v>1485578</v>
      </c>
      <c r="H209" s="61">
        <v>499808.8</v>
      </c>
      <c r="I209" s="61">
        <v>178086.8</v>
      </c>
      <c r="J209" s="61">
        <v>233362</v>
      </c>
      <c r="K209" s="61">
        <v>22646.400000000001</v>
      </c>
      <c r="L209" s="61">
        <v>50156.1</v>
      </c>
      <c r="M209" s="61">
        <v>8190.4</v>
      </c>
      <c r="N209" s="61">
        <v>90921.3</v>
      </c>
      <c r="O209" s="231">
        <v>1083171.8</v>
      </c>
      <c r="P209" s="2">
        <v>3534495.8</v>
      </c>
      <c r="Q209" s="61"/>
      <c r="R209" s="64"/>
      <c r="S209" s="64"/>
    </row>
    <row r="210" spans="2:19" s="64" customFormat="1" x14ac:dyDescent="0.2">
      <c r="B210" s="233" t="s">
        <v>858</v>
      </c>
      <c r="C210" s="233" t="s">
        <v>250</v>
      </c>
      <c r="D210" s="231">
        <v>8415561</v>
      </c>
      <c r="E210" s="231">
        <v>122994</v>
      </c>
      <c r="F210" s="231">
        <v>125511</v>
      </c>
      <c r="G210" s="231">
        <v>15043354</v>
      </c>
      <c r="H210" s="231">
        <v>493662</v>
      </c>
      <c r="I210" s="231">
        <v>78149</v>
      </c>
      <c r="J210" s="231">
        <v>196070</v>
      </c>
      <c r="K210" s="231">
        <v>41979</v>
      </c>
      <c r="L210" s="231">
        <v>102317</v>
      </c>
      <c r="M210" s="231">
        <v>28892</v>
      </c>
      <c r="N210" s="231">
        <v>167186</v>
      </c>
      <c r="O210" s="231">
        <v>1108255</v>
      </c>
      <c r="P210" s="2">
        <v>24815675</v>
      </c>
      <c r="Q210" s="231"/>
    </row>
    <row r="211" spans="2:19" x14ac:dyDescent="0.2">
      <c r="B211" s="216"/>
      <c r="C211" s="216" t="s">
        <v>252</v>
      </c>
      <c r="D211" s="61">
        <v>965431.1</v>
      </c>
      <c r="E211" s="61">
        <v>32991.199999999997</v>
      </c>
      <c r="F211" s="61">
        <v>29556.9</v>
      </c>
      <c r="G211" s="61">
        <v>1572662.2</v>
      </c>
      <c r="H211" s="61">
        <v>545932.1</v>
      </c>
      <c r="I211" s="61">
        <v>190725.6</v>
      </c>
      <c r="J211" s="61">
        <v>254373.3</v>
      </c>
      <c r="K211" s="61">
        <v>32632.5</v>
      </c>
      <c r="L211" s="61">
        <v>71826.600000000006</v>
      </c>
      <c r="M211" s="61">
        <v>19162.7</v>
      </c>
      <c r="N211" s="61">
        <v>96866.7</v>
      </c>
      <c r="O211" s="231">
        <v>1211519.3</v>
      </c>
      <c r="P211" s="2">
        <v>3812160.9</v>
      </c>
      <c r="Q211" s="61"/>
      <c r="R211" s="64"/>
      <c r="S211" s="64"/>
    </row>
    <row r="212" spans="2:19" s="64" customFormat="1" x14ac:dyDescent="0.2">
      <c r="B212" s="233" t="s">
        <v>435</v>
      </c>
      <c r="C212" s="233" t="s">
        <v>250</v>
      </c>
      <c r="D212" s="231">
        <v>8943013</v>
      </c>
      <c r="E212" s="231">
        <v>129618</v>
      </c>
      <c r="F212" s="231">
        <v>114967</v>
      </c>
      <c r="G212" s="231">
        <v>14507663</v>
      </c>
      <c r="H212" s="231">
        <v>632408</v>
      </c>
      <c r="I212" s="231">
        <v>134418</v>
      </c>
      <c r="J212" s="231">
        <v>252024</v>
      </c>
      <c r="K212" s="231">
        <v>45633</v>
      </c>
      <c r="L212" s="231">
        <v>103321</v>
      </c>
      <c r="M212" s="231">
        <v>20488</v>
      </c>
      <c r="N212" s="231">
        <v>207816</v>
      </c>
      <c r="O212" s="231">
        <v>1396108</v>
      </c>
      <c r="P212" s="2">
        <v>25091369</v>
      </c>
      <c r="Q212" s="231"/>
    </row>
    <row r="213" spans="2:19" x14ac:dyDescent="0.2">
      <c r="B213" s="216"/>
      <c r="C213" s="216" t="s">
        <v>252</v>
      </c>
      <c r="D213" s="61">
        <v>1018241.2</v>
      </c>
      <c r="E213" s="61">
        <v>38192.6</v>
      </c>
      <c r="F213" s="61">
        <v>18693.2</v>
      </c>
      <c r="G213" s="61">
        <v>1408136.5</v>
      </c>
      <c r="H213" s="61">
        <v>597114.9</v>
      </c>
      <c r="I213" s="61">
        <v>213409</v>
      </c>
      <c r="J213" s="61">
        <v>304636.59999999998</v>
      </c>
      <c r="K213" s="61">
        <v>25464.2</v>
      </c>
      <c r="L213" s="61">
        <v>58217.8</v>
      </c>
      <c r="M213" s="61">
        <v>6952.9</v>
      </c>
      <c r="N213" s="61">
        <v>102430.8</v>
      </c>
      <c r="O213" s="231">
        <v>1308226</v>
      </c>
      <c r="P213" s="2">
        <v>3791489.4</v>
      </c>
      <c r="Q213" s="61"/>
      <c r="R213" s="64"/>
      <c r="S213" s="64"/>
    </row>
    <row r="214" spans="2:19" s="64" customFormat="1" x14ac:dyDescent="0.2">
      <c r="B214" s="233" t="s">
        <v>859</v>
      </c>
      <c r="C214" s="233" t="s">
        <v>250</v>
      </c>
      <c r="D214" s="231">
        <v>9106189</v>
      </c>
      <c r="E214" s="231">
        <v>115682</v>
      </c>
      <c r="F214" s="231">
        <v>153514</v>
      </c>
      <c r="G214" s="231">
        <v>14153979</v>
      </c>
      <c r="H214" s="231">
        <v>653380</v>
      </c>
      <c r="I214" s="231">
        <v>156046</v>
      </c>
      <c r="J214" s="231">
        <v>259461</v>
      </c>
      <c r="K214" s="231">
        <v>68765</v>
      </c>
      <c r="L214" s="231">
        <v>107313</v>
      </c>
      <c r="M214" s="231">
        <v>155766</v>
      </c>
      <c r="N214" s="231">
        <v>232971</v>
      </c>
      <c r="O214" s="231">
        <v>1633702</v>
      </c>
      <c r="P214" s="2">
        <v>25163066</v>
      </c>
      <c r="Q214" s="231"/>
    </row>
    <row r="215" spans="2:19" x14ac:dyDescent="0.2">
      <c r="B215" s="216"/>
      <c r="C215" s="216" t="s">
        <v>252</v>
      </c>
      <c r="D215" s="61">
        <v>1129661.8</v>
      </c>
      <c r="E215" s="61">
        <v>44230.1</v>
      </c>
      <c r="F215" s="61">
        <v>20697.099999999999</v>
      </c>
      <c r="G215" s="61">
        <v>1605626.5</v>
      </c>
      <c r="H215" s="61">
        <v>563048.4</v>
      </c>
      <c r="I215" s="61">
        <v>183462.39999999999</v>
      </c>
      <c r="J215" s="61">
        <v>376643.5</v>
      </c>
      <c r="K215" s="61">
        <v>36344.9</v>
      </c>
      <c r="L215" s="61">
        <v>51377.599999999999</v>
      </c>
      <c r="M215" s="61">
        <v>23130</v>
      </c>
      <c r="N215" s="61">
        <v>103381.4</v>
      </c>
      <c r="O215" s="231">
        <v>1337388.2</v>
      </c>
      <c r="P215" s="2">
        <v>4137603.7</v>
      </c>
      <c r="Q215" s="61"/>
      <c r="R215" s="64"/>
      <c r="S215" s="64"/>
    </row>
    <row r="216" spans="2:19" s="64" customFormat="1" x14ac:dyDescent="0.2">
      <c r="B216" s="233" t="s">
        <v>435</v>
      </c>
      <c r="C216" s="233" t="s">
        <v>250</v>
      </c>
      <c r="D216" s="231">
        <v>9530237</v>
      </c>
      <c r="E216" s="231">
        <v>151069</v>
      </c>
      <c r="F216" s="231">
        <v>80842</v>
      </c>
      <c r="G216" s="231">
        <v>14504259</v>
      </c>
      <c r="H216" s="231">
        <v>317716</v>
      </c>
      <c r="I216" s="231">
        <v>88261</v>
      </c>
      <c r="J216" s="231">
        <v>219682</v>
      </c>
      <c r="K216" s="231">
        <v>44391</v>
      </c>
      <c r="L216" s="231">
        <v>80797</v>
      </c>
      <c r="M216" s="231">
        <v>17923</v>
      </c>
      <c r="N216" s="231">
        <v>203360</v>
      </c>
      <c r="O216" s="231">
        <v>972130</v>
      </c>
      <c r="P216" s="2">
        <v>25238537</v>
      </c>
      <c r="Q216" s="231"/>
    </row>
    <row r="217" spans="2:19" x14ac:dyDescent="0.2">
      <c r="B217" s="216"/>
      <c r="C217" s="216" t="s">
        <v>252</v>
      </c>
      <c r="D217" s="61">
        <v>1165771.1000000001</v>
      </c>
      <c r="E217" s="61">
        <v>40151.1</v>
      </c>
      <c r="F217" s="61">
        <v>17872.7</v>
      </c>
      <c r="G217" s="61">
        <v>1669820.2</v>
      </c>
      <c r="H217" s="61">
        <v>652056.30000000005</v>
      </c>
      <c r="I217" s="61">
        <v>163301.1</v>
      </c>
      <c r="J217" s="61">
        <v>440286.2</v>
      </c>
      <c r="K217" s="61">
        <v>26652.1</v>
      </c>
      <c r="L217" s="61">
        <v>55228.2</v>
      </c>
      <c r="M217" s="61">
        <v>8758.4</v>
      </c>
      <c r="N217" s="61">
        <v>112764.4</v>
      </c>
      <c r="O217" s="231">
        <v>1459046.6</v>
      </c>
      <c r="P217" s="2">
        <v>4352661.8</v>
      </c>
      <c r="Q217" s="61"/>
      <c r="R217" s="64"/>
      <c r="S217" s="64"/>
    </row>
    <row r="218" spans="2:19" s="64" customFormat="1" x14ac:dyDescent="0.2">
      <c r="B218" s="233" t="s">
        <v>902</v>
      </c>
      <c r="C218" s="233" t="s">
        <v>250</v>
      </c>
      <c r="D218" s="231">
        <v>10422699</v>
      </c>
      <c r="E218" s="231">
        <v>151503</v>
      </c>
      <c r="F218" s="231">
        <v>99897</v>
      </c>
      <c r="G218" s="231">
        <v>14657234</v>
      </c>
      <c r="H218" s="231">
        <v>484294.99999999994</v>
      </c>
      <c r="I218" s="231">
        <v>91709</v>
      </c>
      <c r="J218" s="231">
        <v>262060</v>
      </c>
      <c r="K218" s="231">
        <v>61817</v>
      </c>
      <c r="L218" s="231">
        <v>86522</v>
      </c>
      <c r="M218" s="231">
        <v>26206</v>
      </c>
      <c r="N218" s="231">
        <v>231912</v>
      </c>
      <c r="O218" s="231">
        <v>1244521</v>
      </c>
      <c r="P218" s="2">
        <v>26575854.000000004</v>
      </c>
      <c r="Q218" s="231"/>
    </row>
    <row r="219" spans="2:19" x14ac:dyDescent="0.2">
      <c r="B219" s="216"/>
      <c r="C219" s="216" t="s">
        <v>252</v>
      </c>
      <c r="D219" s="61">
        <v>1307916.5729999999</v>
      </c>
      <c r="E219" s="61">
        <v>44972.510999999999</v>
      </c>
      <c r="F219" s="61">
        <v>12798.546999999999</v>
      </c>
      <c r="G219" s="61">
        <v>1844027.8570000001</v>
      </c>
      <c r="H219" s="61">
        <v>637367.3679999999</v>
      </c>
      <c r="I219" s="61">
        <v>162242.26300000001</v>
      </c>
      <c r="J219" s="61">
        <v>480548.038</v>
      </c>
      <c r="K219" s="61">
        <v>25398.228999999999</v>
      </c>
      <c r="L219" s="61">
        <v>53442.22</v>
      </c>
      <c r="M219" s="61">
        <v>7932.2090000000007</v>
      </c>
      <c r="N219" s="61">
        <v>116471.272</v>
      </c>
      <c r="O219" s="231">
        <v>1483401.5989999999</v>
      </c>
      <c r="P219" s="2">
        <v>4693117.0869999994</v>
      </c>
      <c r="Q219" s="61"/>
      <c r="R219" s="64"/>
      <c r="S219" s="64"/>
    </row>
    <row r="220" spans="2:19" x14ac:dyDescent="0.2">
      <c r="B220" s="233" t="s">
        <v>435</v>
      </c>
      <c r="C220" s="233" t="s">
        <v>250</v>
      </c>
      <c r="D220" s="231">
        <v>11397109</v>
      </c>
      <c r="E220" s="231">
        <v>146356</v>
      </c>
      <c r="F220" s="231">
        <v>97120</v>
      </c>
      <c r="G220" s="231">
        <v>15183357</v>
      </c>
      <c r="H220" s="231">
        <v>378680</v>
      </c>
      <c r="I220" s="231">
        <v>117218</v>
      </c>
      <c r="J220" s="231">
        <v>319486</v>
      </c>
      <c r="K220" s="231">
        <v>94637</v>
      </c>
      <c r="L220" s="231">
        <v>101636</v>
      </c>
      <c r="M220" s="231">
        <v>15892</v>
      </c>
      <c r="N220" s="231">
        <v>298969</v>
      </c>
      <c r="O220" s="231">
        <v>1326518</v>
      </c>
      <c r="P220" s="2">
        <v>28150460</v>
      </c>
      <c r="Q220" s="61"/>
      <c r="R220" s="64"/>
      <c r="S220" s="64"/>
    </row>
    <row r="221" spans="2:19" x14ac:dyDescent="0.2">
      <c r="B221" s="216"/>
      <c r="C221" s="216" t="s">
        <v>252</v>
      </c>
      <c r="D221" s="61">
        <v>1361158.4</v>
      </c>
      <c r="E221" s="61">
        <v>48545.9</v>
      </c>
      <c r="F221" s="61">
        <v>21056.2</v>
      </c>
      <c r="G221" s="61">
        <v>1954602.2</v>
      </c>
      <c r="H221" s="61">
        <v>708592.1</v>
      </c>
      <c r="I221" s="61">
        <v>148475.5</v>
      </c>
      <c r="J221" s="61">
        <v>515544.9</v>
      </c>
      <c r="K221" s="61">
        <v>23062.7</v>
      </c>
      <c r="L221" s="61">
        <v>56950.1</v>
      </c>
      <c r="M221" s="61">
        <v>5774.2</v>
      </c>
      <c r="N221" s="61">
        <v>140153.4</v>
      </c>
      <c r="O221" s="231">
        <v>1598552.8</v>
      </c>
      <c r="P221" s="2">
        <v>4983915.5</v>
      </c>
      <c r="Q221" s="61"/>
      <c r="R221" s="64"/>
      <c r="S221" s="64"/>
    </row>
    <row r="222" spans="2:19" x14ac:dyDescent="0.2">
      <c r="B222" s="233" t="s">
        <v>1271</v>
      </c>
      <c r="C222" s="233" t="s">
        <v>250</v>
      </c>
      <c r="D222" s="231">
        <v>12114523</v>
      </c>
      <c r="E222" s="231">
        <v>186684</v>
      </c>
      <c r="F222" s="231">
        <v>84350</v>
      </c>
      <c r="G222" s="231">
        <v>14964234</v>
      </c>
      <c r="H222" s="231">
        <v>470924</v>
      </c>
      <c r="I222" s="231">
        <v>134576</v>
      </c>
      <c r="J222" s="231">
        <v>323944</v>
      </c>
      <c r="K222" s="231">
        <v>52142</v>
      </c>
      <c r="L222" s="231">
        <v>121707</v>
      </c>
      <c r="M222" s="231">
        <v>31335</v>
      </c>
      <c r="N222" s="231">
        <v>257524</v>
      </c>
      <c r="O222" s="231">
        <v>1392152</v>
      </c>
      <c r="P222" s="2">
        <v>28741943</v>
      </c>
      <c r="Q222" s="61"/>
      <c r="R222" s="64"/>
      <c r="S222" s="64"/>
    </row>
    <row r="223" spans="2:19" x14ac:dyDescent="0.2">
      <c r="B223" s="216"/>
      <c r="C223" s="216" t="s">
        <v>252</v>
      </c>
      <c r="D223" s="61">
        <v>1605317.7</v>
      </c>
      <c r="E223" s="61">
        <v>61550.6</v>
      </c>
      <c r="F223" s="61">
        <v>13967.8</v>
      </c>
      <c r="G223" s="61">
        <v>2087579.2</v>
      </c>
      <c r="H223" s="61">
        <v>711607.5</v>
      </c>
      <c r="I223" s="61">
        <v>200849.1</v>
      </c>
      <c r="J223" s="61">
        <v>567555</v>
      </c>
      <c r="K223" s="61">
        <v>26010.2</v>
      </c>
      <c r="L223" s="61">
        <v>65162.8</v>
      </c>
      <c r="M223" s="61">
        <v>7225.3</v>
      </c>
      <c r="N223" s="61">
        <v>142490</v>
      </c>
      <c r="O223" s="231">
        <v>1720899.8</v>
      </c>
      <c r="P223" s="2">
        <v>5489315.2000000002</v>
      </c>
      <c r="Q223" s="61"/>
      <c r="R223" s="64"/>
      <c r="S223" s="64"/>
    </row>
    <row r="224" spans="2:19" x14ac:dyDescent="0.2">
      <c r="B224" s="233" t="s">
        <v>435</v>
      </c>
      <c r="C224" s="233" t="s">
        <v>250</v>
      </c>
      <c r="D224" s="231">
        <v>12847176</v>
      </c>
      <c r="E224" s="231">
        <v>166181</v>
      </c>
      <c r="F224" s="231">
        <v>86273</v>
      </c>
      <c r="G224" s="231">
        <v>15703397</v>
      </c>
      <c r="H224" s="231">
        <v>649037</v>
      </c>
      <c r="I224" s="231">
        <v>143716</v>
      </c>
      <c r="J224" s="231">
        <v>372767</v>
      </c>
      <c r="K224" s="231">
        <v>48087</v>
      </c>
      <c r="L224" s="231">
        <v>133652</v>
      </c>
      <c r="M224" s="231">
        <v>24220</v>
      </c>
      <c r="N224" s="231">
        <v>282222</v>
      </c>
      <c r="O224" s="231">
        <v>1653701</v>
      </c>
      <c r="P224" s="2">
        <v>30456728</v>
      </c>
      <c r="Q224" s="61"/>
      <c r="R224" s="64"/>
      <c r="S224" s="64"/>
    </row>
    <row r="225" spans="2:19" x14ac:dyDescent="0.2">
      <c r="B225" s="216"/>
      <c r="C225" s="216" t="s">
        <v>252</v>
      </c>
      <c r="D225" s="61">
        <v>1602362.5</v>
      </c>
      <c r="E225" s="61">
        <v>53683.6</v>
      </c>
      <c r="F225" s="61">
        <v>15101.4</v>
      </c>
      <c r="G225" s="61">
        <v>2186326</v>
      </c>
      <c r="H225" s="61">
        <v>694714</v>
      </c>
      <c r="I225" s="61">
        <v>226624.5</v>
      </c>
      <c r="J225" s="61">
        <v>662506.69999999995</v>
      </c>
      <c r="K225" s="61">
        <v>22994.9</v>
      </c>
      <c r="L225" s="61">
        <v>66452.3</v>
      </c>
      <c r="M225" s="61">
        <v>6468.1</v>
      </c>
      <c r="N225" s="61">
        <v>151021.9</v>
      </c>
      <c r="O225" s="231">
        <v>1830782.4</v>
      </c>
      <c r="P225" s="2">
        <v>5688255.9000000004</v>
      </c>
      <c r="Q225" s="61"/>
      <c r="R225" s="64"/>
      <c r="S225" s="64"/>
    </row>
    <row r="226" spans="2:19" x14ac:dyDescent="0.2">
      <c r="B226" s="233" t="s">
        <v>1272</v>
      </c>
      <c r="C226" s="233" t="s">
        <v>250</v>
      </c>
      <c r="D226" s="231">
        <v>13994488</v>
      </c>
      <c r="E226" s="231">
        <v>171396</v>
      </c>
      <c r="F226" s="231">
        <v>79593</v>
      </c>
      <c r="G226" s="231">
        <v>15991376</v>
      </c>
      <c r="H226" s="231">
        <v>559435</v>
      </c>
      <c r="I226" s="231">
        <v>142647</v>
      </c>
      <c r="J226" s="231">
        <v>316887</v>
      </c>
      <c r="K226" s="231">
        <v>58225</v>
      </c>
      <c r="L226" s="231">
        <v>149568</v>
      </c>
      <c r="M226" s="231">
        <v>18171</v>
      </c>
      <c r="N226" s="231">
        <v>264587</v>
      </c>
      <c r="O226" s="231">
        <v>1509520</v>
      </c>
      <c r="P226" s="2">
        <v>31746373</v>
      </c>
      <c r="Q226" s="61"/>
      <c r="R226" s="64"/>
      <c r="S226" s="64"/>
    </row>
    <row r="227" spans="2:19" x14ac:dyDescent="0.2">
      <c r="B227" s="216"/>
      <c r="C227" s="216" t="s">
        <v>252</v>
      </c>
      <c r="D227" s="61">
        <v>1828006.3</v>
      </c>
      <c r="E227" s="61">
        <v>69799.8</v>
      </c>
      <c r="F227" s="61">
        <v>11501.4</v>
      </c>
      <c r="G227" s="61">
        <v>2400372.5</v>
      </c>
      <c r="H227" s="61">
        <v>756645.1</v>
      </c>
      <c r="I227" s="61">
        <v>214208.7</v>
      </c>
      <c r="J227" s="61">
        <v>673732.2</v>
      </c>
      <c r="K227" s="61">
        <v>27720.799999999999</v>
      </c>
      <c r="L227" s="61">
        <v>84802.4</v>
      </c>
      <c r="M227" s="61">
        <v>6480</v>
      </c>
      <c r="N227" s="61">
        <v>146103.70000000001</v>
      </c>
      <c r="O227" s="231">
        <v>1909692.9</v>
      </c>
      <c r="P227" s="2">
        <v>6219372.9000000004</v>
      </c>
      <c r="Q227" s="61"/>
      <c r="R227" s="64"/>
      <c r="S227" s="64"/>
    </row>
    <row r="228" spans="2:19" x14ac:dyDescent="0.2">
      <c r="B228" s="233" t="s">
        <v>435</v>
      </c>
      <c r="C228" s="233" t="s">
        <v>250</v>
      </c>
      <c r="D228" s="231">
        <v>14812829</v>
      </c>
      <c r="E228" s="231">
        <v>189873</v>
      </c>
      <c r="F228" s="231">
        <v>98450</v>
      </c>
      <c r="G228" s="231">
        <v>16486901</v>
      </c>
      <c r="H228" s="231">
        <v>838832</v>
      </c>
      <c r="I228" s="231">
        <v>188500</v>
      </c>
      <c r="J228" s="231">
        <v>349532</v>
      </c>
      <c r="K228" s="231">
        <v>75335</v>
      </c>
      <c r="L228" s="231">
        <v>169803</v>
      </c>
      <c r="M228" s="231">
        <v>38512</v>
      </c>
      <c r="N228" s="231">
        <v>313660</v>
      </c>
      <c r="O228" s="231">
        <v>1974174</v>
      </c>
      <c r="P228" s="2">
        <v>33562227</v>
      </c>
      <c r="Q228" s="61"/>
      <c r="R228" s="64"/>
      <c r="S228" s="64"/>
    </row>
    <row r="229" spans="2:19" x14ac:dyDescent="0.2">
      <c r="B229" s="216"/>
      <c r="C229" s="216" t="s">
        <v>252</v>
      </c>
      <c r="D229" s="61">
        <v>1915286.6</v>
      </c>
      <c r="E229" s="61">
        <v>66838.3</v>
      </c>
      <c r="F229" s="61">
        <v>20735</v>
      </c>
      <c r="G229" s="61">
        <v>2659591.4</v>
      </c>
      <c r="H229" s="61">
        <v>742032.2</v>
      </c>
      <c r="I229" s="61">
        <v>243193.3</v>
      </c>
      <c r="J229" s="61">
        <v>701886.8</v>
      </c>
      <c r="K229" s="61">
        <v>27227.9</v>
      </c>
      <c r="L229" s="61">
        <v>95453.2</v>
      </c>
      <c r="M229" s="61">
        <v>7364.6</v>
      </c>
      <c r="N229" s="61">
        <v>152976</v>
      </c>
      <c r="O229" s="231">
        <v>1970134</v>
      </c>
      <c r="P229" s="2">
        <v>6632585.2999999998</v>
      </c>
      <c r="Q229" s="61"/>
      <c r="R229" s="64"/>
      <c r="S229" s="64"/>
    </row>
    <row r="230" spans="2:19" x14ac:dyDescent="0.2">
      <c r="B230" s="233" t="s">
        <v>1273</v>
      </c>
      <c r="C230" s="233" t="s">
        <v>250</v>
      </c>
      <c r="D230" s="231">
        <v>16239187</v>
      </c>
      <c r="E230" s="231">
        <v>207863</v>
      </c>
      <c r="F230" s="231">
        <v>103225</v>
      </c>
      <c r="G230" s="231">
        <v>16971364</v>
      </c>
      <c r="H230" s="231">
        <v>760262</v>
      </c>
      <c r="I230" s="231">
        <v>107435</v>
      </c>
      <c r="J230" s="231">
        <v>293726</v>
      </c>
      <c r="K230" s="231">
        <v>55712</v>
      </c>
      <c r="L230" s="231">
        <v>151488</v>
      </c>
      <c r="M230" s="231">
        <v>19075</v>
      </c>
      <c r="N230" s="231">
        <v>238564</v>
      </c>
      <c r="O230" s="231">
        <v>1626262</v>
      </c>
      <c r="P230" s="2">
        <v>35147901</v>
      </c>
      <c r="Q230" s="61"/>
      <c r="R230" s="64"/>
      <c r="S230" s="64"/>
    </row>
    <row r="231" spans="2:19" x14ac:dyDescent="0.2">
      <c r="B231" s="216"/>
      <c r="C231" s="216" t="s">
        <v>252</v>
      </c>
      <c r="D231" s="61">
        <v>2137424.7999999998</v>
      </c>
      <c r="E231" s="61">
        <v>94879.1</v>
      </c>
      <c r="F231" s="61">
        <v>17874.2</v>
      </c>
      <c r="G231" s="61">
        <v>2930689</v>
      </c>
      <c r="H231" s="61">
        <v>792273.2</v>
      </c>
      <c r="I231" s="61">
        <v>209467.1</v>
      </c>
      <c r="J231" s="61">
        <v>666975</v>
      </c>
      <c r="K231" s="61">
        <v>26491.5</v>
      </c>
      <c r="L231" s="61">
        <v>97326.9</v>
      </c>
      <c r="M231" s="61">
        <v>6997</v>
      </c>
      <c r="N231" s="61">
        <v>154010.5</v>
      </c>
      <c r="O231" s="231">
        <v>1953541.2</v>
      </c>
      <c r="P231" s="2">
        <v>7134408.2000000002</v>
      </c>
      <c r="Q231" s="61"/>
      <c r="R231" s="64"/>
      <c r="S231" s="64"/>
    </row>
    <row r="232" spans="2:19" x14ac:dyDescent="0.2">
      <c r="B232" s="233" t="s">
        <v>435</v>
      </c>
      <c r="C232" s="233" t="s">
        <v>250</v>
      </c>
      <c r="D232" s="231">
        <v>17033295</v>
      </c>
      <c r="E232" s="231">
        <v>199003</v>
      </c>
      <c r="F232" s="231">
        <v>67410</v>
      </c>
      <c r="G232" s="231">
        <v>17968908</v>
      </c>
      <c r="H232" s="231">
        <v>973933</v>
      </c>
      <c r="I232" s="231">
        <v>199978</v>
      </c>
      <c r="J232" s="231">
        <v>317726</v>
      </c>
      <c r="K232" s="231">
        <v>72758</v>
      </c>
      <c r="L232" s="231">
        <v>150015</v>
      </c>
      <c r="M232" s="231">
        <v>14433</v>
      </c>
      <c r="N232" s="231">
        <v>267647</v>
      </c>
      <c r="O232" s="231">
        <v>1996490</v>
      </c>
      <c r="P232" s="2">
        <v>37265106</v>
      </c>
      <c r="Q232" s="61"/>
      <c r="R232" s="64"/>
      <c r="S232" s="64"/>
    </row>
    <row r="233" spans="2:19" x14ac:dyDescent="0.2">
      <c r="B233" s="216"/>
      <c r="C233" s="216" t="s">
        <v>252</v>
      </c>
      <c r="D233" s="61">
        <v>2274177.4</v>
      </c>
      <c r="E233" s="61">
        <v>89507.7</v>
      </c>
      <c r="F233" s="61">
        <v>21111.9</v>
      </c>
      <c r="G233" s="61">
        <v>3136170.9</v>
      </c>
      <c r="H233" s="61">
        <v>901418.6</v>
      </c>
      <c r="I233" s="61">
        <v>217627.4</v>
      </c>
      <c r="J233" s="61">
        <v>647012</v>
      </c>
      <c r="K233" s="61">
        <v>27603.7</v>
      </c>
      <c r="L233" s="61">
        <v>102407.6</v>
      </c>
      <c r="M233" s="61">
        <v>8053.8</v>
      </c>
      <c r="N233" s="61">
        <v>157934.29999999999</v>
      </c>
      <c r="O233" s="231">
        <v>2062057.2</v>
      </c>
      <c r="P233" s="2">
        <v>7583025.2000000002</v>
      </c>
      <c r="Q233" s="61"/>
      <c r="R233" s="64"/>
      <c r="S233" s="64"/>
    </row>
    <row r="234" spans="2:19" x14ac:dyDescent="0.2">
      <c r="B234" s="233" t="s">
        <v>1274</v>
      </c>
      <c r="C234" s="233" t="s">
        <v>250</v>
      </c>
      <c r="D234" s="231">
        <v>18591497</v>
      </c>
      <c r="E234" s="231">
        <v>238267</v>
      </c>
      <c r="F234" s="231">
        <v>101487</v>
      </c>
      <c r="G234" s="231">
        <v>17658751</v>
      </c>
      <c r="H234" s="231">
        <v>463919</v>
      </c>
      <c r="I234" s="231">
        <v>133640</v>
      </c>
      <c r="J234" s="231">
        <v>262272</v>
      </c>
      <c r="K234" s="231">
        <v>63893</v>
      </c>
      <c r="L234" s="231">
        <v>137332</v>
      </c>
      <c r="M234" s="231">
        <v>16776</v>
      </c>
      <c r="N234" s="231">
        <v>210039</v>
      </c>
      <c r="O234" s="231">
        <v>1287871</v>
      </c>
      <c r="P234" s="2">
        <v>37877873</v>
      </c>
      <c r="Q234" s="61"/>
      <c r="R234" s="64"/>
      <c r="S234" s="64"/>
    </row>
    <row r="235" spans="2:19" x14ac:dyDescent="0.2">
      <c r="B235" s="216"/>
      <c r="C235" s="216" t="s">
        <v>252</v>
      </c>
      <c r="D235" s="61">
        <v>2729229.6</v>
      </c>
      <c r="E235" s="61">
        <v>186686</v>
      </c>
      <c r="F235" s="61">
        <v>29436</v>
      </c>
      <c r="G235" s="61">
        <v>3157078.9</v>
      </c>
      <c r="H235" s="61">
        <v>804948.5</v>
      </c>
      <c r="I235" s="61">
        <v>219971.8</v>
      </c>
      <c r="J235" s="61">
        <v>624941</v>
      </c>
      <c r="K235" s="61">
        <v>30635</v>
      </c>
      <c r="L235" s="61">
        <v>101047.1</v>
      </c>
      <c r="M235" s="61">
        <v>7360.1</v>
      </c>
      <c r="N235" s="61">
        <v>160230.9</v>
      </c>
      <c r="O235" s="231">
        <v>1949134.5</v>
      </c>
      <c r="P235" s="2">
        <v>8051565</v>
      </c>
      <c r="Q235" s="61"/>
      <c r="R235" s="64"/>
      <c r="S235" s="64"/>
    </row>
    <row r="236" spans="2:19" x14ac:dyDescent="0.2">
      <c r="B236" s="233" t="s">
        <v>435</v>
      </c>
      <c r="C236" s="233" t="s">
        <v>250</v>
      </c>
      <c r="D236" s="231">
        <v>19132914</v>
      </c>
      <c r="E236" s="231">
        <v>197449</v>
      </c>
      <c r="F236" s="231">
        <v>90829</v>
      </c>
      <c r="G236" s="231">
        <v>19030449</v>
      </c>
      <c r="H236" s="231">
        <v>570058</v>
      </c>
      <c r="I236" s="231">
        <v>128670</v>
      </c>
      <c r="J236" s="231">
        <v>295272</v>
      </c>
      <c r="K236" s="231">
        <v>69018</v>
      </c>
      <c r="L236" s="231">
        <v>117652</v>
      </c>
      <c r="M236" s="231">
        <v>14298</v>
      </c>
      <c r="N236" s="231">
        <v>219745</v>
      </c>
      <c r="O236" s="231">
        <v>1414713</v>
      </c>
      <c r="P236" s="2">
        <v>39866354</v>
      </c>
      <c r="Q236" s="61"/>
      <c r="R236" s="64"/>
      <c r="S236" s="64"/>
    </row>
    <row r="237" spans="2:19" x14ac:dyDescent="0.2">
      <c r="B237" s="216"/>
      <c r="C237" s="216" t="s">
        <v>252</v>
      </c>
      <c r="D237" s="61">
        <v>2594857.4</v>
      </c>
      <c r="E237" s="61">
        <v>116129.2</v>
      </c>
      <c r="F237" s="61">
        <v>30785.3</v>
      </c>
      <c r="G237" s="61">
        <v>3540017.9</v>
      </c>
      <c r="H237" s="61">
        <v>885259.1</v>
      </c>
      <c r="I237" s="61">
        <v>268300.79999999999</v>
      </c>
      <c r="J237" s="61">
        <v>675266.2</v>
      </c>
      <c r="K237" s="61">
        <v>36551.199999999997</v>
      </c>
      <c r="L237" s="61">
        <v>86416.1</v>
      </c>
      <c r="M237" s="61">
        <v>8451.5</v>
      </c>
      <c r="N237" s="61">
        <v>161318.29999999999</v>
      </c>
      <c r="O237" s="231">
        <v>2121563.2000000002</v>
      </c>
      <c r="P237" s="2">
        <v>8403353</v>
      </c>
      <c r="Q237" s="61"/>
      <c r="R237" s="64"/>
      <c r="S237" s="64"/>
    </row>
    <row r="238" spans="2:19" x14ac:dyDescent="0.2">
      <c r="B238" s="233" t="s">
        <v>1275</v>
      </c>
      <c r="C238" s="233" t="s">
        <v>250</v>
      </c>
      <c r="D238" s="231">
        <v>20598144</v>
      </c>
      <c r="E238" s="231">
        <v>182792</v>
      </c>
      <c r="F238" s="231">
        <v>99822</v>
      </c>
      <c r="G238" s="231">
        <v>19505796</v>
      </c>
      <c r="H238" s="231">
        <v>546727</v>
      </c>
      <c r="I238" s="231">
        <v>141129</v>
      </c>
      <c r="J238" s="231">
        <v>271520</v>
      </c>
      <c r="K238" s="231">
        <v>75114</v>
      </c>
      <c r="L238" s="231">
        <v>136895</v>
      </c>
      <c r="M238" s="231">
        <v>18990</v>
      </c>
      <c r="N238" s="231">
        <v>202596</v>
      </c>
      <c r="O238" s="231">
        <v>1392971</v>
      </c>
      <c r="P238" s="2">
        <v>41779525</v>
      </c>
      <c r="Q238" s="61"/>
    </row>
    <row r="239" spans="2:19" x14ac:dyDescent="0.2">
      <c r="B239" s="216"/>
      <c r="C239" s="216" t="s">
        <v>252</v>
      </c>
      <c r="D239" s="61">
        <v>3019555.7280000001</v>
      </c>
      <c r="E239" s="61">
        <v>152290.05300000001</v>
      </c>
      <c r="F239" s="61">
        <v>37169.029000000002</v>
      </c>
      <c r="G239" s="61">
        <v>3924882.6510000001</v>
      </c>
      <c r="H239" s="61">
        <v>770072.15300000005</v>
      </c>
      <c r="I239" s="61">
        <v>273575.603</v>
      </c>
      <c r="J239" s="61">
        <v>687394.33900000004</v>
      </c>
      <c r="K239" s="61">
        <v>37859.455999999998</v>
      </c>
      <c r="L239" s="61">
        <v>107425.584</v>
      </c>
      <c r="M239" s="61">
        <v>7431.8130000000001</v>
      </c>
      <c r="N239" s="61">
        <v>135352.61300000001</v>
      </c>
      <c r="O239" s="231">
        <v>2019111.561</v>
      </c>
      <c r="P239" s="2">
        <v>9153009.0219999999</v>
      </c>
      <c r="Q239" s="61"/>
    </row>
    <row r="240" spans="2:19" x14ac:dyDescent="0.2">
      <c r="B240" s="233" t="s">
        <v>435</v>
      </c>
      <c r="C240" s="233" t="s">
        <v>250</v>
      </c>
      <c r="D240" s="231">
        <v>21746238</v>
      </c>
      <c r="E240" s="231">
        <v>177924</v>
      </c>
      <c r="F240" s="231">
        <v>89994</v>
      </c>
      <c r="G240" s="231">
        <v>20084727</v>
      </c>
      <c r="H240" s="231">
        <v>394043</v>
      </c>
      <c r="I240" s="231">
        <v>229338</v>
      </c>
      <c r="J240" s="231">
        <v>248744</v>
      </c>
      <c r="K240" s="231">
        <v>66434</v>
      </c>
      <c r="L240" s="231">
        <v>116023</v>
      </c>
      <c r="M240" s="231">
        <v>13330</v>
      </c>
      <c r="N240" s="231">
        <v>206045</v>
      </c>
      <c r="O240" s="231">
        <v>1273957</v>
      </c>
      <c r="P240" s="2">
        <v>43372840</v>
      </c>
      <c r="Q240" s="61"/>
    </row>
    <row r="241" spans="2:19" x14ac:dyDescent="0.2">
      <c r="B241" s="216"/>
      <c r="C241" s="216" t="s">
        <v>252</v>
      </c>
      <c r="D241" s="61">
        <v>2972133.3620000002</v>
      </c>
      <c r="E241" s="61">
        <v>125084.693</v>
      </c>
      <c r="F241" s="61">
        <v>44294.470999999998</v>
      </c>
      <c r="G241" s="61">
        <v>4088784.0320000001</v>
      </c>
      <c r="H241" s="61">
        <v>849875.48399999994</v>
      </c>
      <c r="I241" s="61">
        <v>347019.83500000002</v>
      </c>
      <c r="J241" s="61">
        <v>688204.74300000002</v>
      </c>
      <c r="K241" s="61">
        <v>37797.08</v>
      </c>
      <c r="L241" s="61">
        <v>113865.02499999999</v>
      </c>
      <c r="M241" s="61">
        <v>5933.402</v>
      </c>
      <c r="N241" s="61">
        <v>136887.53899999999</v>
      </c>
      <c r="O241" s="231">
        <v>2179583.108</v>
      </c>
      <c r="P241" s="2">
        <v>9409879.6660000011</v>
      </c>
      <c r="Q241" s="61"/>
    </row>
    <row r="242" spans="2:19" x14ac:dyDescent="0.2">
      <c r="B242" s="233" t="s">
        <v>2831</v>
      </c>
      <c r="C242" s="233" t="s">
        <v>250</v>
      </c>
      <c r="D242" s="231">
        <v>22952066</v>
      </c>
      <c r="E242" s="231">
        <v>236955</v>
      </c>
      <c r="F242" s="231">
        <v>105047</v>
      </c>
      <c r="G242" s="231">
        <v>20201900</v>
      </c>
      <c r="H242" s="231">
        <v>550535</v>
      </c>
      <c r="I242" s="231">
        <v>165884</v>
      </c>
      <c r="J242" s="231">
        <v>378983</v>
      </c>
      <c r="K242" s="231">
        <v>74840</v>
      </c>
      <c r="L242" s="231">
        <v>108288</v>
      </c>
      <c r="M242" s="231">
        <v>14901</v>
      </c>
      <c r="N242" s="231">
        <v>229375</v>
      </c>
      <c r="O242" s="231">
        <v>1522806</v>
      </c>
      <c r="P242" s="2">
        <v>45018774</v>
      </c>
      <c r="Q242" s="61"/>
      <c r="R242" s="64"/>
      <c r="S242" s="64"/>
    </row>
    <row r="243" spans="2:19" x14ac:dyDescent="0.2">
      <c r="B243" s="216"/>
      <c r="C243" s="216" t="s">
        <v>252</v>
      </c>
      <c r="D243" s="61">
        <v>3320845.1</v>
      </c>
      <c r="E243" s="61">
        <v>160330.29999999999</v>
      </c>
      <c r="F243" s="61">
        <v>50630.9</v>
      </c>
      <c r="G243" s="61">
        <v>4369175</v>
      </c>
      <c r="H243" s="61">
        <v>803367.1</v>
      </c>
      <c r="I243" s="61">
        <v>381503.8</v>
      </c>
      <c r="J243" s="61">
        <v>763505.4</v>
      </c>
      <c r="K243" s="61">
        <v>42660.2</v>
      </c>
      <c r="L243" s="61">
        <v>83077.2</v>
      </c>
      <c r="M243" s="61">
        <v>4978.7</v>
      </c>
      <c r="N243" s="61">
        <v>177583.3</v>
      </c>
      <c r="O243" s="231">
        <v>2256675.6999999997</v>
      </c>
      <c r="P243" s="2">
        <v>10157657</v>
      </c>
      <c r="Q243" s="61"/>
      <c r="R243" s="64"/>
      <c r="S243" s="64"/>
    </row>
    <row r="244" spans="2:19" x14ac:dyDescent="0.2">
      <c r="B244" s="233" t="s">
        <v>435</v>
      </c>
      <c r="C244" s="233" t="s">
        <v>250</v>
      </c>
      <c r="D244" s="231">
        <v>24611041</v>
      </c>
      <c r="E244" s="231">
        <v>234823</v>
      </c>
      <c r="F244" s="231">
        <v>93342</v>
      </c>
      <c r="G244" s="231">
        <v>20083575</v>
      </c>
      <c r="H244" s="231">
        <v>694075</v>
      </c>
      <c r="I244" s="231">
        <v>141162</v>
      </c>
      <c r="J244" s="231">
        <v>263495</v>
      </c>
      <c r="K244" s="231">
        <v>61992</v>
      </c>
      <c r="L244" s="231">
        <v>98244</v>
      </c>
      <c r="M244" s="231">
        <v>11067</v>
      </c>
      <c r="N244" s="231">
        <v>198426</v>
      </c>
      <c r="O244" s="231">
        <v>1468461</v>
      </c>
      <c r="P244" s="2">
        <v>46491242</v>
      </c>
      <c r="Q244" s="61"/>
      <c r="R244" s="64"/>
      <c r="S244" s="64"/>
    </row>
    <row r="245" spans="2:19" x14ac:dyDescent="0.2">
      <c r="B245" s="216"/>
      <c r="C245" s="216" t="s">
        <v>252</v>
      </c>
      <c r="D245" s="61">
        <v>3529662.3</v>
      </c>
      <c r="E245" s="61">
        <v>165902</v>
      </c>
      <c r="F245" s="61">
        <v>73615.7</v>
      </c>
      <c r="G245" s="61">
        <v>4601833.5</v>
      </c>
      <c r="H245" s="61">
        <v>883283.2</v>
      </c>
      <c r="I245" s="61">
        <v>425611.3</v>
      </c>
      <c r="J245" s="61">
        <v>862236.8</v>
      </c>
      <c r="K245" s="61">
        <v>36237.5</v>
      </c>
      <c r="L245" s="61">
        <v>82679</v>
      </c>
      <c r="M245" s="61">
        <v>3534.9</v>
      </c>
      <c r="N245" s="61">
        <v>176662.2</v>
      </c>
      <c r="O245" s="231">
        <v>2470244.9</v>
      </c>
      <c r="P245" s="2">
        <v>10841258.4</v>
      </c>
      <c r="Q245" s="61"/>
      <c r="R245" s="64"/>
      <c r="S245" s="64"/>
    </row>
    <row r="246" spans="2:19" x14ac:dyDescent="0.2">
      <c r="B246" s="233" t="s">
        <v>2832</v>
      </c>
      <c r="C246" s="233" t="s">
        <v>250</v>
      </c>
      <c r="D246" s="231">
        <v>26106174</v>
      </c>
      <c r="E246" s="231">
        <v>264426</v>
      </c>
      <c r="F246" s="231">
        <v>109297</v>
      </c>
      <c r="G246" s="231">
        <v>20711068</v>
      </c>
      <c r="H246" s="231">
        <v>778861</v>
      </c>
      <c r="I246" s="231">
        <v>139039</v>
      </c>
      <c r="J246" s="231">
        <v>340535</v>
      </c>
      <c r="K246" s="231">
        <v>56586</v>
      </c>
      <c r="L246" s="231">
        <v>95747</v>
      </c>
      <c r="M246" s="231">
        <v>13595</v>
      </c>
      <c r="N246" s="231">
        <v>390784</v>
      </c>
      <c r="O246" s="231">
        <v>1815147</v>
      </c>
      <c r="P246" s="2">
        <v>49006112</v>
      </c>
      <c r="Q246" s="61"/>
      <c r="R246" s="64"/>
      <c r="S246" s="64"/>
    </row>
    <row r="247" spans="2:19" x14ac:dyDescent="0.2">
      <c r="B247" s="216"/>
      <c r="C247" s="216" t="s">
        <v>252</v>
      </c>
      <c r="D247" s="61">
        <v>3875767.1779999998</v>
      </c>
      <c r="E247" s="61">
        <v>243578.25600000002</v>
      </c>
      <c r="F247" s="61">
        <v>90065.684000000008</v>
      </c>
      <c r="G247" s="61">
        <v>4940453.0520000001</v>
      </c>
      <c r="H247" s="61">
        <v>814275.09399999992</v>
      </c>
      <c r="I247" s="61">
        <v>442027.299</v>
      </c>
      <c r="J247" s="61">
        <v>913849.96600000001</v>
      </c>
      <c r="K247" s="61">
        <v>30126.572</v>
      </c>
      <c r="L247" s="61">
        <v>68719.738000000012</v>
      </c>
      <c r="M247" s="61">
        <v>4832.4530000000004</v>
      </c>
      <c r="N247" s="61">
        <v>168405.30300000001</v>
      </c>
      <c r="O247" s="231">
        <v>2442236.4250000003</v>
      </c>
      <c r="P247" s="2">
        <v>11592100.595000001</v>
      </c>
      <c r="Q247" s="61"/>
      <c r="R247" s="64"/>
      <c r="S247" s="64"/>
    </row>
    <row r="248" spans="2:19" x14ac:dyDescent="0.2">
      <c r="B248" s="233" t="s">
        <v>435</v>
      </c>
      <c r="C248" s="233" t="s">
        <v>250</v>
      </c>
      <c r="D248" s="231">
        <v>28292051</v>
      </c>
      <c r="E248" s="231">
        <v>265271</v>
      </c>
      <c r="F248" s="231">
        <v>16596</v>
      </c>
      <c r="G248" s="231">
        <v>20862777</v>
      </c>
      <c r="H248" s="231">
        <v>318156</v>
      </c>
      <c r="I248" s="231">
        <v>148503</v>
      </c>
      <c r="J248" s="231">
        <v>276046</v>
      </c>
      <c r="K248" s="231">
        <v>60385</v>
      </c>
      <c r="L248" s="231">
        <v>79366</v>
      </c>
      <c r="M248" s="231">
        <v>29882</v>
      </c>
      <c r="N248" s="231">
        <v>216301</v>
      </c>
      <c r="O248" s="231">
        <v>1128639</v>
      </c>
      <c r="P248" s="2">
        <v>50565334</v>
      </c>
      <c r="Q248" s="61"/>
      <c r="R248" s="64"/>
      <c r="S248" s="64"/>
    </row>
    <row r="249" spans="2:19" x14ac:dyDescent="0.2">
      <c r="B249" s="216"/>
      <c r="C249" s="216" t="s">
        <v>252</v>
      </c>
      <c r="D249" s="61">
        <v>3923519.5040000002</v>
      </c>
      <c r="E249" s="61">
        <v>196837.348</v>
      </c>
      <c r="F249" s="61">
        <v>66284.262000000002</v>
      </c>
      <c r="G249" s="61">
        <v>5129299.6469999999</v>
      </c>
      <c r="H249" s="61">
        <v>962500.99900000007</v>
      </c>
      <c r="I249" s="61">
        <v>413279.63699999999</v>
      </c>
      <c r="J249" s="61">
        <v>990877.674</v>
      </c>
      <c r="K249" s="61">
        <v>29595.371999999999</v>
      </c>
      <c r="L249" s="61">
        <v>56031.739000000001</v>
      </c>
      <c r="M249" s="61">
        <v>10410.99</v>
      </c>
      <c r="N249" s="61">
        <v>168255.81</v>
      </c>
      <c r="O249" s="231">
        <v>2630952.2210000004</v>
      </c>
      <c r="P249" s="2">
        <v>11946892.982000001</v>
      </c>
      <c r="Q249" s="61"/>
      <c r="R249" s="64"/>
      <c r="S249" s="64"/>
    </row>
    <row r="250" spans="2:19" x14ac:dyDescent="0.2">
      <c r="B250" s="233" t="s">
        <v>2833</v>
      </c>
      <c r="C250" s="233" t="s">
        <v>250</v>
      </c>
      <c r="D250" s="231">
        <v>30027168</v>
      </c>
      <c r="E250" s="231">
        <v>314925</v>
      </c>
      <c r="F250" s="231">
        <v>18136</v>
      </c>
      <c r="G250" s="231">
        <v>21447424</v>
      </c>
      <c r="H250" s="231">
        <v>596113</v>
      </c>
      <c r="I250" s="231">
        <v>133772</v>
      </c>
      <c r="J250" s="231">
        <v>237926</v>
      </c>
      <c r="K250" s="231">
        <v>50097</v>
      </c>
      <c r="L250" s="231">
        <v>62516</v>
      </c>
      <c r="M250" s="231">
        <v>27353</v>
      </c>
      <c r="N250" s="231">
        <v>196117</v>
      </c>
      <c r="O250" s="231">
        <v>1303894</v>
      </c>
      <c r="P250" s="2">
        <v>53111547</v>
      </c>
      <c r="Q250" s="61"/>
      <c r="R250" s="64"/>
      <c r="S250" s="64"/>
    </row>
    <row r="251" spans="2:19" x14ac:dyDescent="0.2">
      <c r="B251" s="216"/>
      <c r="C251" s="216" t="s">
        <v>252</v>
      </c>
      <c r="D251" s="61">
        <v>4423493.3600000003</v>
      </c>
      <c r="E251" s="61">
        <v>236150.56999999998</v>
      </c>
      <c r="F251" s="61">
        <v>81058.364999999991</v>
      </c>
      <c r="G251" s="61">
        <v>5415439.6629999997</v>
      </c>
      <c r="H251" s="61">
        <v>920230.85699999996</v>
      </c>
      <c r="I251" s="61">
        <v>398082.92799999996</v>
      </c>
      <c r="J251" s="61">
        <v>916240.08400000003</v>
      </c>
      <c r="K251" s="61">
        <v>29068.256000000001</v>
      </c>
      <c r="L251" s="61">
        <v>58850.981</v>
      </c>
      <c r="M251" s="61">
        <v>9794.2999999999993</v>
      </c>
      <c r="N251" s="61">
        <v>160640.50399999999</v>
      </c>
      <c r="O251" s="231">
        <v>2492907.91</v>
      </c>
      <c r="P251" s="2">
        <v>12649049.868000001</v>
      </c>
      <c r="Q251" s="61"/>
      <c r="R251" s="64"/>
      <c r="S251" s="64"/>
    </row>
    <row r="252" spans="2:19" x14ac:dyDescent="0.2">
      <c r="B252" s="233" t="s">
        <v>435</v>
      </c>
      <c r="C252" s="233" t="s">
        <v>250</v>
      </c>
      <c r="D252" s="231">
        <v>30986021</v>
      </c>
      <c r="E252" s="231">
        <v>238805</v>
      </c>
      <c r="F252" s="231">
        <v>19205</v>
      </c>
      <c r="G252" s="231">
        <v>21272368</v>
      </c>
      <c r="H252" s="231">
        <v>738868</v>
      </c>
      <c r="I252" s="231">
        <v>119619</v>
      </c>
      <c r="J252" s="231">
        <v>222378</v>
      </c>
      <c r="K252" s="231">
        <v>43610</v>
      </c>
      <c r="L252" s="231">
        <v>52718</v>
      </c>
      <c r="M252" s="231">
        <v>26304</v>
      </c>
      <c r="N252" s="231">
        <v>203407</v>
      </c>
      <c r="O252" s="231">
        <v>1406904</v>
      </c>
      <c r="P252" s="2">
        <v>53923303</v>
      </c>
      <c r="Q252" s="61"/>
      <c r="R252" s="64"/>
      <c r="S252" s="64"/>
    </row>
    <row r="253" spans="2:19" x14ac:dyDescent="0.2">
      <c r="B253" s="216"/>
      <c r="C253" s="216" t="s">
        <v>252</v>
      </c>
      <c r="D253" s="61">
        <v>4484717.5810000002</v>
      </c>
      <c r="E253" s="61">
        <v>207498.33799999999</v>
      </c>
      <c r="F253" s="61">
        <v>148506.75099999999</v>
      </c>
      <c r="G253" s="61">
        <v>5607736.3789999997</v>
      </c>
      <c r="H253" s="61">
        <v>1263348.561</v>
      </c>
      <c r="I253" s="61">
        <v>390067.58199999999</v>
      </c>
      <c r="J253" s="61">
        <v>807901.68599999999</v>
      </c>
      <c r="K253" s="61">
        <v>26749.848000000002</v>
      </c>
      <c r="L253" s="61">
        <v>54391.254000000001</v>
      </c>
      <c r="M253" s="61">
        <v>8497.9549999999999</v>
      </c>
      <c r="N253" s="61">
        <v>184584.43100000001</v>
      </c>
      <c r="O253" s="231">
        <v>2735541.3170000003</v>
      </c>
      <c r="P253" s="2">
        <v>13184000.365999999</v>
      </c>
      <c r="Q253" s="61"/>
      <c r="R253" s="64"/>
      <c r="S253" s="64"/>
    </row>
    <row r="254" spans="2:19" x14ac:dyDescent="0.2">
      <c r="B254" s="233" t="s">
        <v>2834</v>
      </c>
      <c r="C254" s="233" t="s">
        <v>250</v>
      </c>
      <c r="D254" s="231">
        <v>33374011</v>
      </c>
      <c r="E254" s="231">
        <v>471294</v>
      </c>
      <c r="F254" s="231">
        <v>259115</v>
      </c>
      <c r="G254" s="231">
        <v>17968468</v>
      </c>
      <c r="H254" s="231">
        <v>417725</v>
      </c>
      <c r="I254" s="231">
        <v>170504</v>
      </c>
      <c r="J254" s="231">
        <v>410097</v>
      </c>
      <c r="K254" s="231">
        <v>92974</v>
      </c>
      <c r="L254" s="231">
        <v>114446</v>
      </c>
      <c r="M254" s="231">
        <v>65533</v>
      </c>
      <c r="N254" s="231">
        <v>790257</v>
      </c>
      <c r="O254" s="231">
        <v>2061536</v>
      </c>
      <c r="P254" s="2">
        <v>54134424</v>
      </c>
      <c r="Q254" s="61"/>
      <c r="R254" s="64"/>
      <c r="S254" s="64"/>
    </row>
    <row r="255" spans="2:19" x14ac:dyDescent="0.2">
      <c r="B255" s="216"/>
      <c r="C255" s="216" t="s">
        <v>252</v>
      </c>
      <c r="D255" s="61">
        <v>4911677.6739999996</v>
      </c>
      <c r="E255" s="61">
        <v>186544.924</v>
      </c>
      <c r="F255" s="61">
        <v>193523.58900000001</v>
      </c>
      <c r="G255" s="61">
        <v>5911586.9400000004</v>
      </c>
      <c r="H255" s="61">
        <v>1266980.014</v>
      </c>
      <c r="I255" s="61">
        <v>438120.728</v>
      </c>
      <c r="J255" s="61">
        <v>850262.17700000003</v>
      </c>
      <c r="K255" s="61">
        <v>33757.803</v>
      </c>
      <c r="L255" s="61">
        <v>79727.149000000005</v>
      </c>
      <c r="M255" s="61">
        <v>2892.4160000000002</v>
      </c>
      <c r="N255" s="61">
        <v>161897.11600000001</v>
      </c>
      <c r="O255" s="231">
        <v>2833637.4030000004</v>
      </c>
      <c r="P255" s="2">
        <v>14036970.530000001</v>
      </c>
      <c r="Q255" s="61"/>
      <c r="R255" s="64"/>
      <c r="S255" s="64"/>
    </row>
    <row r="256" spans="2:19" x14ac:dyDescent="0.2">
      <c r="B256" s="233" t="s">
        <v>435</v>
      </c>
      <c r="C256" s="233" t="s">
        <v>250</v>
      </c>
      <c r="D256" s="231">
        <v>34925595</v>
      </c>
      <c r="E256" s="231">
        <v>281671</v>
      </c>
      <c r="F256" s="231">
        <v>34144</v>
      </c>
      <c r="G256" s="231">
        <v>20670395</v>
      </c>
      <c r="H256" s="231">
        <v>553843</v>
      </c>
      <c r="I256" s="231">
        <v>147517</v>
      </c>
      <c r="J256" s="231">
        <v>363733</v>
      </c>
      <c r="K256" s="231">
        <v>124424</v>
      </c>
      <c r="L256" s="231">
        <v>62122</v>
      </c>
      <c r="M256" s="231">
        <v>53952</v>
      </c>
      <c r="N256" s="231">
        <v>353650</v>
      </c>
      <c r="O256" s="231">
        <v>1659241</v>
      </c>
      <c r="P256" s="2">
        <v>57571046</v>
      </c>
      <c r="Q256" s="61"/>
      <c r="R256" s="64"/>
      <c r="S256" s="64"/>
    </row>
    <row r="257" spans="2:19" x14ac:dyDescent="0.2">
      <c r="B257" s="216"/>
      <c r="C257" s="216" t="s">
        <v>252</v>
      </c>
      <c r="D257" s="61">
        <v>4883431.6830000002</v>
      </c>
      <c r="E257" s="61">
        <v>181750.16200000001</v>
      </c>
      <c r="F257" s="61">
        <v>287044.408</v>
      </c>
      <c r="G257" s="61">
        <v>6132676.9019999998</v>
      </c>
      <c r="H257" s="61">
        <v>1222756.9469999999</v>
      </c>
      <c r="I257" s="61">
        <v>476507.196</v>
      </c>
      <c r="J257" s="61">
        <v>1083987.92</v>
      </c>
      <c r="K257" s="61">
        <v>92195.077999999994</v>
      </c>
      <c r="L257" s="61">
        <v>84140.047999999995</v>
      </c>
      <c r="M257" s="61">
        <v>10405.437</v>
      </c>
      <c r="N257" s="61">
        <v>189223.04800000001</v>
      </c>
      <c r="O257" s="231">
        <v>3159215.6740000001</v>
      </c>
      <c r="P257" s="2">
        <v>14644118.829000002</v>
      </c>
      <c r="Q257" s="61"/>
      <c r="R257" s="64"/>
      <c r="S257" s="64"/>
    </row>
    <row r="258" spans="2:19" x14ac:dyDescent="0.2">
      <c r="B258" s="233" t="s">
        <v>2835</v>
      </c>
      <c r="C258" s="233" t="s">
        <v>250</v>
      </c>
      <c r="D258" s="231">
        <v>37883340</v>
      </c>
      <c r="E258" s="231">
        <v>342837</v>
      </c>
      <c r="F258" s="231">
        <v>43841</v>
      </c>
      <c r="G258" s="231">
        <v>19935310</v>
      </c>
      <c r="H258" s="231">
        <v>1705183</v>
      </c>
      <c r="I258" s="231">
        <v>512496.99999999994</v>
      </c>
      <c r="J258" s="231">
        <v>165169</v>
      </c>
      <c r="K258" s="231">
        <v>434109</v>
      </c>
      <c r="L258" s="231">
        <v>72645</v>
      </c>
      <c r="M258" s="231">
        <v>70242</v>
      </c>
      <c r="N258" s="231">
        <v>66164</v>
      </c>
      <c r="O258" s="231">
        <v>384357</v>
      </c>
      <c r="P258" s="2">
        <v>59910511</v>
      </c>
    </row>
    <row r="259" spans="2:19" x14ac:dyDescent="0.2">
      <c r="B259" s="216"/>
      <c r="C259" s="216" t="s">
        <v>252</v>
      </c>
      <c r="D259" s="61">
        <v>5485714.2209999999</v>
      </c>
      <c r="E259" s="61">
        <v>228771.44</v>
      </c>
      <c r="F259" s="61">
        <v>335702.84499999997</v>
      </c>
      <c r="G259" s="61">
        <v>6987383.6090000002</v>
      </c>
      <c r="H259" s="61">
        <v>3167817.372</v>
      </c>
      <c r="I259" s="61">
        <v>1209889.341</v>
      </c>
      <c r="J259" s="61">
        <v>415982.26400000002</v>
      </c>
      <c r="K259" s="61">
        <v>1207964.0179999999</v>
      </c>
      <c r="L259" s="61">
        <v>44671.908000000003</v>
      </c>
      <c r="M259" s="61">
        <v>90693.824999999997</v>
      </c>
      <c r="N259" s="61">
        <v>5968.7780000000002</v>
      </c>
      <c r="O259" s="231">
        <v>192647.23800000001</v>
      </c>
      <c r="P259" s="2">
        <v>16205389.487</v>
      </c>
    </row>
    <row r="260" spans="2:19" x14ac:dyDescent="0.2">
      <c r="B260" s="233" t="s">
        <v>435</v>
      </c>
      <c r="C260" s="233" t="s">
        <v>250</v>
      </c>
      <c r="D260" s="231">
        <v>40183794</v>
      </c>
      <c r="E260" s="231">
        <v>373939</v>
      </c>
      <c r="F260" s="231">
        <v>50391</v>
      </c>
      <c r="G260" s="231">
        <v>20524864</v>
      </c>
      <c r="H260" s="231">
        <v>872190</v>
      </c>
      <c r="I260" s="231">
        <v>98583</v>
      </c>
      <c r="J260" s="231">
        <v>43339</v>
      </c>
      <c r="K260" s="231">
        <v>327774</v>
      </c>
      <c r="L260" s="231">
        <v>43574</v>
      </c>
      <c r="M260" s="231">
        <v>40615</v>
      </c>
      <c r="N260" s="231">
        <v>51052</v>
      </c>
      <c r="O260" s="231">
        <v>267253</v>
      </c>
      <c r="P260" s="2">
        <v>62005178</v>
      </c>
    </row>
    <row r="261" spans="2:19" x14ac:dyDescent="0.2">
      <c r="B261" s="216"/>
      <c r="C261" s="216" t="s">
        <v>252</v>
      </c>
      <c r="D261" s="61">
        <v>6150572.8770000003</v>
      </c>
      <c r="E261" s="61">
        <v>222483.359</v>
      </c>
      <c r="F261" s="61">
        <v>36878.46</v>
      </c>
      <c r="G261" s="61">
        <v>7528340.7050000001</v>
      </c>
      <c r="H261" s="61">
        <v>3392659.4169999999</v>
      </c>
      <c r="I261" s="61">
        <v>1317929.713</v>
      </c>
      <c r="J261" s="61">
        <v>485755.90600000002</v>
      </c>
      <c r="K261" s="61">
        <v>1235421.1200000001</v>
      </c>
      <c r="L261" s="61">
        <v>45577.482000000004</v>
      </c>
      <c r="M261" s="61">
        <v>84944.758000000002</v>
      </c>
      <c r="N261" s="61">
        <v>15604.549000000001</v>
      </c>
      <c r="O261" s="231">
        <v>207425.889</v>
      </c>
      <c r="P261" s="2">
        <v>17330934.818</v>
      </c>
    </row>
    <row r="262" spans="2:19" ht="12" thickBot="1" x14ac:dyDescent="0.25">
      <c r="B262" s="325"/>
      <c r="C262" s="325"/>
      <c r="D262" s="325"/>
      <c r="E262" s="325"/>
      <c r="F262" s="325"/>
      <c r="G262" s="325"/>
      <c r="H262" s="325"/>
      <c r="I262" s="325"/>
      <c r="J262" s="325"/>
      <c r="K262" s="325"/>
      <c r="L262" s="325"/>
      <c r="M262" s="325"/>
      <c r="N262" s="325"/>
      <c r="O262" s="325"/>
      <c r="P262" s="325"/>
      <c r="Q262" s="325"/>
    </row>
    <row r="263" spans="2:19" x14ac:dyDescent="0.2">
      <c r="B263" s="21" t="s">
        <v>1936</v>
      </c>
      <c r="C263" s="21"/>
      <c r="D263" s="21"/>
      <c r="E263" s="21"/>
      <c r="F263" s="21"/>
      <c r="G263" s="21"/>
      <c r="H263" s="21"/>
      <c r="I263" s="21"/>
      <c r="J263" s="21"/>
      <c r="K263" s="21"/>
      <c r="L263" s="21"/>
      <c r="M263" s="21"/>
      <c r="N263" s="21"/>
      <c r="O263" s="21"/>
      <c r="P263" s="21"/>
      <c r="Q263" s="21"/>
    </row>
  </sheetData>
  <mergeCells count="7">
    <mergeCell ref="P100:P103"/>
    <mergeCell ref="B3:H3"/>
    <mergeCell ref="B100:C104"/>
    <mergeCell ref="H100:N100"/>
    <mergeCell ref="H5:N5"/>
    <mergeCell ref="B5:C8"/>
    <mergeCell ref="B4:O4"/>
  </mergeCells>
  <phoneticPr fontId="2" type="noConversion"/>
  <pageMargins left="0.17" right="0.17" top="1" bottom="1" header="0.5" footer="0.5"/>
  <pageSetup scale="75"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205"/>
  <sheetViews>
    <sheetView workbookViewId="0">
      <selection activeCell="J215" sqref="J215"/>
    </sheetView>
  </sheetViews>
  <sheetFormatPr defaultRowHeight="11.25" x14ac:dyDescent="0.2"/>
  <cols>
    <col min="1" max="1" width="3.7109375" style="895" customWidth="1"/>
    <col min="2" max="2" width="7.85546875" style="917" customWidth="1"/>
    <col min="3" max="3" width="10.5703125" style="918" customWidth="1"/>
    <col min="4" max="6" width="9.140625" style="895"/>
    <col min="7" max="7" width="10.5703125" style="895" customWidth="1"/>
    <col min="8" max="8" width="10.7109375" style="895" customWidth="1"/>
    <col min="9" max="9" width="12.7109375" style="895" customWidth="1"/>
    <col min="10" max="10" width="10.85546875" style="895" customWidth="1"/>
    <col min="11" max="11" width="14.42578125" style="895" customWidth="1"/>
    <col min="12" max="12" width="11.5703125" style="895" customWidth="1"/>
    <col min="13" max="13" width="10.7109375" style="895" customWidth="1"/>
    <col min="14" max="14" width="12.28515625" style="895" customWidth="1"/>
    <col min="15" max="15" width="12.42578125" style="895" customWidth="1"/>
    <col min="16" max="16" width="13.140625" style="895" customWidth="1"/>
    <col min="17" max="16384" width="9.140625" style="895"/>
  </cols>
  <sheetData>
    <row r="2" spans="2:13" ht="18.75" customHeight="1" x14ac:dyDescent="0.3">
      <c r="B2" s="894" t="s">
        <v>2747</v>
      </c>
      <c r="C2" s="894"/>
      <c r="D2" s="894"/>
      <c r="E2" s="894"/>
      <c r="F2" s="894"/>
      <c r="G2" s="894"/>
      <c r="H2" s="894"/>
      <c r="I2" s="894"/>
      <c r="J2" s="894"/>
      <c r="K2" s="894"/>
      <c r="L2" s="894"/>
      <c r="M2" s="894"/>
    </row>
    <row r="3" spans="2:13" x14ac:dyDescent="0.2">
      <c r="B3" s="1177"/>
      <c r="C3" s="1177"/>
      <c r="D3" s="1177"/>
      <c r="E3" s="1177"/>
      <c r="F3" s="1177"/>
      <c r="G3" s="1177"/>
      <c r="H3" s="1177"/>
      <c r="I3" s="1177"/>
      <c r="J3" s="1177"/>
      <c r="K3" s="1177"/>
      <c r="L3" s="1177"/>
      <c r="M3" s="1177"/>
    </row>
    <row r="4" spans="2:13" ht="12" customHeight="1" thickBot="1" x14ac:dyDescent="0.25">
      <c r="B4" s="1178" t="s">
        <v>478</v>
      </c>
      <c r="C4" s="1178"/>
      <c r="D4" s="1178"/>
      <c r="E4" s="1178"/>
      <c r="F4" s="1178"/>
      <c r="G4" s="1178"/>
      <c r="H4" s="1178"/>
      <c r="I4" s="1178"/>
      <c r="J4" s="1178"/>
      <c r="K4" s="1178"/>
      <c r="L4" s="1178"/>
      <c r="M4" s="1178"/>
    </row>
    <row r="5" spans="2:13" x14ac:dyDescent="0.2">
      <c r="B5" s="1173" t="s">
        <v>479</v>
      </c>
      <c r="C5" s="1173"/>
      <c r="D5" s="896"/>
      <c r="E5" s="896"/>
      <c r="F5" s="896" t="s">
        <v>428</v>
      </c>
      <c r="G5" s="896"/>
      <c r="H5" s="1176" t="s">
        <v>224</v>
      </c>
      <c r="I5" s="1176"/>
      <c r="J5" s="1176"/>
      <c r="K5" s="1176"/>
      <c r="L5" s="1176"/>
      <c r="M5" s="897"/>
    </row>
    <row r="6" spans="2:13" x14ac:dyDescent="0.2">
      <c r="B6" s="1174"/>
      <c r="C6" s="1174"/>
      <c r="D6" s="898" t="s">
        <v>225</v>
      </c>
      <c r="E6" s="898" t="s">
        <v>226</v>
      </c>
      <c r="F6" s="898" t="s">
        <v>227</v>
      </c>
      <c r="G6" s="898" t="s">
        <v>228</v>
      </c>
      <c r="H6" s="898" t="s">
        <v>2748</v>
      </c>
      <c r="I6" s="898" t="s">
        <v>2749</v>
      </c>
      <c r="J6" s="898" t="s">
        <v>232</v>
      </c>
      <c r="K6" s="898" t="s">
        <v>233</v>
      </c>
      <c r="L6" s="898"/>
      <c r="M6" s="898" t="s">
        <v>434</v>
      </c>
    </row>
    <row r="7" spans="2:13" ht="12.75" customHeight="1" thickBot="1" x14ac:dyDescent="0.25">
      <c r="B7" s="1175"/>
      <c r="C7" s="1175"/>
      <c r="D7" s="899" t="s">
        <v>429</v>
      </c>
      <c r="E7" s="899" t="s">
        <v>429</v>
      </c>
      <c r="F7" s="899" t="s">
        <v>234</v>
      </c>
      <c r="G7" s="899" t="s">
        <v>429</v>
      </c>
      <c r="H7" s="899" t="s">
        <v>235</v>
      </c>
      <c r="I7" s="899" t="s">
        <v>2750</v>
      </c>
      <c r="J7" s="899" t="s">
        <v>238</v>
      </c>
      <c r="K7" s="899" t="s">
        <v>239</v>
      </c>
      <c r="L7" s="899" t="s">
        <v>240</v>
      </c>
      <c r="M7" s="899" t="s">
        <v>429</v>
      </c>
    </row>
    <row r="8" spans="2:13" x14ac:dyDescent="0.2">
      <c r="B8" s="900"/>
      <c r="C8" s="901"/>
      <c r="D8" s="902"/>
      <c r="E8" s="902"/>
      <c r="F8" s="902"/>
      <c r="G8" s="902"/>
      <c r="H8" s="902"/>
      <c r="I8" s="902"/>
      <c r="J8" s="902"/>
      <c r="K8" s="902"/>
      <c r="L8" s="902"/>
      <c r="M8" s="903"/>
    </row>
    <row r="9" spans="2:13" x14ac:dyDescent="0.2">
      <c r="B9" s="904">
        <v>1960</v>
      </c>
      <c r="C9" s="901" t="s">
        <v>2751</v>
      </c>
      <c r="D9" s="905">
        <v>0.28000000000000003</v>
      </c>
      <c r="E9" s="905">
        <v>2.0099999999999998</v>
      </c>
      <c r="F9" s="905">
        <v>0.53</v>
      </c>
      <c r="G9" s="905">
        <v>1.53</v>
      </c>
      <c r="H9" s="905">
        <v>2.44</v>
      </c>
      <c r="I9" s="905">
        <v>2.37</v>
      </c>
      <c r="J9" s="905">
        <v>3.37</v>
      </c>
      <c r="K9" s="905">
        <v>3</v>
      </c>
      <c r="L9" s="905">
        <v>2.85</v>
      </c>
      <c r="M9" s="906">
        <v>1.1000000000000001</v>
      </c>
    </row>
    <row r="10" spans="2:13" x14ac:dyDescent="0.2">
      <c r="B10" s="904"/>
      <c r="C10" s="901" t="s">
        <v>432</v>
      </c>
      <c r="D10" s="905">
        <v>0.33</v>
      </c>
      <c r="E10" s="905">
        <v>2.19</v>
      </c>
      <c r="F10" s="905">
        <v>0.84</v>
      </c>
      <c r="G10" s="905">
        <v>1.5</v>
      </c>
      <c r="H10" s="905">
        <v>2.5499999999999998</v>
      </c>
      <c r="I10" s="905">
        <v>2.7</v>
      </c>
      <c r="J10" s="905">
        <v>2.65</v>
      </c>
      <c r="K10" s="905">
        <v>3.11</v>
      </c>
      <c r="L10" s="905">
        <v>3.07</v>
      </c>
      <c r="M10" s="906">
        <v>1.1499999999999999</v>
      </c>
    </row>
    <row r="11" spans="2:13" x14ac:dyDescent="0.2">
      <c r="B11" s="904">
        <v>1961</v>
      </c>
      <c r="C11" s="901" t="s">
        <v>462</v>
      </c>
      <c r="D11" s="905">
        <v>0.03</v>
      </c>
      <c r="E11" s="905">
        <v>2.65</v>
      </c>
      <c r="F11" s="905">
        <v>1.06</v>
      </c>
      <c r="G11" s="905">
        <v>1.72</v>
      </c>
      <c r="H11" s="905">
        <v>2.48</v>
      </c>
      <c r="I11" s="905">
        <v>2.78</v>
      </c>
      <c r="J11" s="905">
        <v>1.79</v>
      </c>
      <c r="K11" s="905">
        <v>3.25</v>
      </c>
      <c r="L11" s="905">
        <v>4.04</v>
      </c>
      <c r="M11" s="906">
        <v>1.05</v>
      </c>
    </row>
    <row r="12" spans="2:13" x14ac:dyDescent="0.2">
      <c r="B12" s="904"/>
      <c r="C12" s="901" t="s">
        <v>432</v>
      </c>
      <c r="D12" s="905">
        <v>0.02</v>
      </c>
      <c r="E12" s="905">
        <v>1.72</v>
      </c>
      <c r="F12" s="905">
        <v>1.26</v>
      </c>
      <c r="G12" s="905">
        <v>1.79</v>
      </c>
      <c r="H12" s="905">
        <v>2.74</v>
      </c>
      <c r="I12" s="905">
        <v>2.76</v>
      </c>
      <c r="J12" s="905">
        <v>3.21</v>
      </c>
      <c r="K12" s="905">
        <v>3.28</v>
      </c>
      <c r="L12" s="905">
        <v>4</v>
      </c>
      <c r="M12" s="906">
        <v>1.1399999999999999</v>
      </c>
    </row>
    <row r="13" spans="2:13" x14ac:dyDescent="0.2">
      <c r="B13" s="904">
        <v>1962</v>
      </c>
      <c r="C13" s="901" t="s">
        <v>462</v>
      </c>
      <c r="D13" s="905">
        <v>0.02</v>
      </c>
      <c r="E13" s="905">
        <v>1.71</v>
      </c>
      <c r="F13" s="905">
        <v>1.44</v>
      </c>
      <c r="G13" s="905">
        <v>1.97</v>
      </c>
      <c r="H13" s="905">
        <v>2.78</v>
      </c>
      <c r="I13" s="905">
        <v>2.75</v>
      </c>
      <c r="J13" s="905">
        <v>2.82</v>
      </c>
      <c r="K13" s="905">
        <v>3.28</v>
      </c>
      <c r="L13" s="905">
        <v>3.92</v>
      </c>
      <c r="M13" s="906">
        <v>1.24</v>
      </c>
    </row>
    <row r="14" spans="2:13" x14ac:dyDescent="0.2">
      <c r="B14" s="904"/>
      <c r="C14" s="901" t="s">
        <v>432</v>
      </c>
      <c r="D14" s="905">
        <v>0.02</v>
      </c>
      <c r="E14" s="905">
        <v>1.67</v>
      </c>
      <c r="F14" s="905">
        <v>1.26</v>
      </c>
      <c r="G14" s="905">
        <v>2.09</v>
      </c>
      <c r="H14" s="905">
        <v>2.5</v>
      </c>
      <c r="I14" s="905">
        <v>2.84</v>
      </c>
      <c r="J14" s="905">
        <v>3.22</v>
      </c>
      <c r="K14" s="905">
        <v>3.5</v>
      </c>
      <c r="L14" s="905">
        <v>4.0599999999999996</v>
      </c>
      <c r="M14" s="906">
        <v>1.34</v>
      </c>
    </row>
    <row r="15" spans="2:13" x14ac:dyDescent="0.2">
      <c r="B15" s="904">
        <v>1963</v>
      </c>
      <c r="C15" s="901" t="s">
        <v>462</v>
      </c>
      <c r="D15" s="905">
        <v>0.03</v>
      </c>
      <c r="E15" s="905">
        <v>1.67</v>
      </c>
      <c r="F15" s="905">
        <v>1.46</v>
      </c>
      <c r="G15" s="905">
        <v>2.1</v>
      </c>
      <c r="H15" s="905">
        <v>2.5299999999999998</v>
      </c>
      <c r="I15" s="905">
        <v>2.85</v>
      </c>
      <c r="J15" s="905">
        <v>3.3</v>
      </c>
      <c r="K15" s="905">
        <v>3.41</v>
      </c>
      <c r="L15" s="905">
        <v>4.07</v>
      </c>
      <c r="M15" s="906">
        <v>1.31</v>
      </c>
    </row>
    <row r="16" spans="2:13" x14ac:dyDescent="0.2">
      <c r="B16" s="904"/>
      <c r="C16" s="901" t="s">
        <v>432</v>
      </c>
      <c r="D16" s="905">
        <v>0.01</v>
      </c>
      <c r="E16" s="905">
        <v>1.61</v>
      </c>
      <c r="F16" s="905">
        <v>1.41</v>
      </c>
      <c r="G16" s="905">
        <v>2.11</v>
      </c>
      <c r="H16" s="905">
        <v>2.54</v>
      </c>
      <c r="I16" s="905">
        <v>2.86</v>
      </c>
      <c r="J16" s="905">
        <v>3.24</v>
      </c>
      <c r="K16" s="905">
        <v>3.54</v>
      </c>
      <c r="L16" s="905">
        <v>3.66</v>
      </c>
      <c r="M16" s="906">
        <v>1.35</v>
      </c>
    </row>
    <row r="17" spans="2:13" x14ac:dyDescent="0.2">
      <c r="B17" s="904">
        <v>1964</v>
      </c>
      <c r="C17" s="901" t="s">
        <v>462</v>
      </c>
      <c r="D17" s="905">
        <v>0.02</v>
      </c>
      <c r="E17" s="905">
        <v>1.74</v>
      </c>
      <c r="F17" s="905">
        <v>1.61</v>
      </c>
      <c r="G17" s="905">
        <v>2.09</v>
      </c>
      <c r="H17" s="905">
        <v>2.54</v>
      </c>
      <c r="I17" s="905">
        <v>3.16</v>
      </c>
      <c r="J17" s="905">
        <v>3.11</v>
      </c>
      <c r="K17" s="905">
        <v>3.52</v>
      </c>
      <c r="L17" s="905">
        <v>4.03</v>
      </c>
      <c r="M17" s="906">
        <v>1.39</v>
      </c>
    </row>
    <row r="18" spans="2:13" x14ac:dyDescent="0.2">
      <c r="B18" s="904"/>
      <c r="C18" s="901" t="s">
        <v>432</v>
      </c>
      <c r="D18" s="905">
        <v>7.0000000000000007E-2</v>
      </c>
      <c r="E18" s="905">
        <v>1.55</v>
      </c>
      <c r="F18" s="905">
        <v>1.5</v>
      </c>
      <c r="G18" s="905">
        <v>2.12</v>
      </c>
      <c r="H18" s="905">
        <v>2.4900000000000002</v>
      </c>
      <c r="I18" s="905">
        <v>2.87</v>
      </c>
      <c r="J18" s="905">
        <v>3.22</v>
      </c>
      <c r="K18" s="905">
        <v>3.55</v>
      </c>
      <c r="L18" s="905">
        <v>3.92</v>
      </c>
      <c r="M18" s="906">
        <v>1.45</v>
      </c>
    </row>
    <row r="19" spans="2:13" x14ac:dyDescent="0.2">
      <c r="B19" s="904">
        <v>1965</v>
      </c>
      <c r="C19" s="901" t="s">
        <v>462</v>
      </c>
      <c r="D19" s="905">
        <v>0.01</v>
      </c>
      <c r="E19" s="905">
        <v>2.0499999999999998</v>
      </c>
      <c r="F19" s="905">
        <v>1.41</v>
      </c>
      <c r="G19" s="905">
        <v>2.16</v>
      </c>
      <c r="H19" s="905">
        <v>2.7</v>
      </c>
      <c r="I19" s="905">
        <v>2.91</v>
      </c>
      <c r="J19" s="905">
        <v>3.22</v>
      </c>
      <c r="K19" s="905">
        <v>3.53</v>
      </c>
      <c r="L19" s="905">
        <v>4.1100000000000003</v>
      </c>
      <c r="M19" s="906">
        <v>1.57</v>
      </c>
    </row>
    <row r="20" spans="2:13" x14ac:dyDescent="0.2">
      <c r="B20" s="904"/>
      <c r="C20" s="901" t="s">
        <v>432</v>
      </c>
      <c r="D20" s="905">
        <v>0.03</v>
      </c>
      <c r="E20" s="905">
        <v>1.71</v>
      </c>
      <c r="F20" s="905">
        <v>1.54</v>
      </c>
      <c r="G20" s="905">
        <v>3.44</v>
      </c>
      <c r="H20" s="905">
        <v>3.26</v>
      </c>
      <c r="I20" s="905">
        <v>3.33</v>
      </c>
      <c r="J20" s="905">
        <v>3.86</v>
      </c>
      <c r="K20" s="905">
        <v>4.07</v>
      </c>
      <c r="L20" s="905">
        <v>4.6399999999999997</v>
      </c>
      <c r="M20" s="906">
        <v>2.02</v>
      </c>
    </row>
    <row r="21" spans="2:13" x14ac:dyDescent="0.2">
      <c r="B21" s="904">
        <v>1966</v>
      </c>
      <c r="C21" s="901" t="s">
        <v>462</v>
      </c>
      <c r="D21" s="905">
        <v>0.01</v>
      </c>
      <c r="E21" s="905">
        <v>1.83</v>
      </c>
      <c r="F21" s="905">
        <v>1.87</v>
      </c>
      <c r="G21" s="905">
        <v>3.47</v>
      </c>
      <c r="H21" s="905">
        <v>3.21</v>
      </c>
      <c r="I21" s="905">
        <v>3.51</v>
      </c>
      <c r="J21" s="905">
        <v>4.0599999999999996</v>
      </c>
      <c r="K21" s="905">
        <v>4.4400000000000004</v>
      </c>
      <c r="L21" s="905">
        <v>4.82</v>
      </c>
      <c r="M21" s="906">
        <v>2.23</v>
      </c>
    </row>
    <row r="22" spans="2:13" x14ac:dyDescent="0.2">
      <c r="B22" s="904"/>
      <c r="C22" s="901" t="s">
        <v>432</v>
      </c>
      <c r="D22" s="905">
        <v>0.01</v>
      </c>
      <c r="E22" s="905">
        <v>2.65</v>
      </c>
      <c r="F22" s="905">
        <v>1.79</v>
      </c>
      <c r="G22" s="905">
        <v>3.47</v>
      </c>
      <c r="H22" s="905">
        <v>3.19</v>
      </c>
      <c r="I22" s="905">
        <v>3.63</v>
      </c>
      <c r="J22" s="905">
        <v>4.07</v>
      </c>
      <c r="K22" s="905">
        <v>4.5999999999999996</v>
      </c>
      <c r="L22" s="905">
        <v>4.87</v>
      </c>
      <c r="M22" s="906">
        <v>2.34</v>
      </c>
    </row>
    <row r="23" spans="2:13" x14ac:dyDescent="0.2">
      <c r="B23" s="904">
        <v>1967</v>
      </c>
      <c r="C23" s="901" t="s">
        <v>462</v>
      </c>
      <c r="D23" s="905">
        <v>0.02</v>
      </c>
      <c r="E23" s="905">
        <v>2.81</v>
      </c>
      <c r="F23" s="905">
        <v>1.82</v>
      </c>
      <c r="G23" s="905">
        <v>3.49</v>
      </c>
      <c r="H23" s="905">
        <v>3.31</v>
      </c>
      <c r="I23" s="905">
        <v>3.59</v>
      </c>
      <c r="J23" s="905">
        <v>4.09</v>
      </c>
      <c r="K23" s="905">
        <v>4.51</v>
      </c>
      <c r="L23" s="905">
        <v>4.9000000000000004</v>
      </c>
      <c r="M23" s="906">
        <v>2.4300000000000002</v>
      </c>
    </row>
    <row r="24" spans="2:13" x14ac:dyDescent="0.2">
      <c r="B24" s="904"/>
      <c r="C24" s="901" t="s">
        <v>432</v>
      </c>
      <c r="D24" s="905">
        <v>0.01</v>
      </c>
      <c r="E24" s="905">
        <v>2.5499999999999998</v>
      </c>
      <c r="F24" s="905">
        <v>1.79</v>
      </c>
      <c r="G24" s="905">
        <v>3.79</v>
      </c>
      <c r="H24" s="905">
        <v>3.71</v>
      </c>
      <c r="I24" s="905">
        <v>3.71</v>
      </c>
      <c r="J24" s="905">
        <v>4.1900000000000004</v>
      </c>
      <c r="K24" s="905">
        <v>4.5999999999999996</v>
      </c>
      <c r="L24" s="905">
        <v>4.95</v>
      </c>
      <c r="M24" s="906">
        <v>2.65</v>
      </c>
    </row>
    <row r="25" spans="2:13" x14ac:dyDescent="0.2">
      <c r="B25" s="904">
        <v>1968</v>
      </c>
      <c r="C25" s="901" t="s">
        <v>462</v>
      </c>
      <c r="D25" s="905">
        <v>0.01</v>
      </c>
      <c r="E25" s="905">
        <v>2.4500000000000002</v>
      </c>
      <c r="F25" s="905">
        <v>2.1</v>
      </c>
      <c r="G25" s="905">
        <v>3.98</v>
      </c>
      <c r="H25" s="905">
        <v>3.91</v>
      </c>
      <c r="I25" s="905">
        <v>4.08</v>
      </c>
      <c r="J25" s="905">
        <v>4.29</v>
      </c>
      <c r="K25" s="905">
        <v>4.6500000000000004</v>
      </c>
      <c r="L25" s="905">
        <v>5.03</v>
      </c>
      <c r="M25" s="906">
        <v>2.8</v>
      </c>
    </row>
    <row r="26" spans="2:13" x14ac:dyDescent="0.2">
      <c r="B26" s="904"/>
      <c r="C26" s="901" t="s">
        <v>432</v>
      </c>
      <c r="D26" s="905">
        <v>0.01</v>
      </c>
      <c r="E26" s="905">
        <v>2.85</v>
      </c>
      <c r="F26" s="905">
        <v>1.93</v>
      </c>
      <c r="G26" s="905">
        <v>4.4800000000000004</v>
      </c>
      <c r="H26" s="905">
        <v>4.24</v>
      </c>
      <c r="I26" s="905">
        <v>4.7</v>
      </c>
      <c r="J26" s="905">
        <v>4.83</v>
      </c>
      <c r="K26" s="905">
        <v>5.0999999999999996</v>
      </c>
      <c r="L26" s="905">
        <v>5.85</v>
      </c>
      <c r="M26" s="906">
        <v>3.23</v>
      </c>
    </row>
    <row r="27" spans="2:13" x14ac:dyDescent="0.2">
      <c r="B27" s="904">
        <v>1969</v>
      </c>
      <c r="C27" s="901" t="s">
        <v>462</v>
      </c>
      <c r="D27" s="905">
        <v>0.01</v>
      </c>
      <c r="E27" s="905">
        <v>3.06</v>
      </c>
      <c r="F27" s="905">
        <v>2.14</v>
      </c>
      <c r="G27" s="905">
        <v>4.1399999999999997</v>
      </c>
      <c r="H27" s="905">
        <v>4.07</v>
      </c>
      <c r="I27" s="905">
        <v>4.95</v>
      </c>
      <c r="J27" s="905">
        <v>5.08</v>
      </c>
      <c r="K27" s="905">
        <v>5.66</v>
      </c>
      <c r="L27" s="905">
        <v>5.8</v>
      </c>
      <c r="M27" s="906">
        <v>3.17</v>
      </c>
    </row>
    <row r="28" spans="2:13" x14ac:dyDescent="0.2">
      <c r="B28" s="904"/>
      <c r="C28" s="901" t="s">
        <v>432</v>
      </c>
      <c r="D28" s="905">
        <v>0.01</v>
      </c>
      <c r="E28" s="905">
        <v>3.16</v>
      </c>
      <c r="F28" s="905">
        <v>1.69</v>
      </c>
      <c r="G28" s="905">
        <v>4.09</v>
      </c>
      <c r="H28" s="905">
        <v>4.21</v>
      </c>
      <c r="I28" s="905">
        <v>4.97</v>
      </c>
      <c r="J28" s="905">
        <v>5.17</v>
      </c>
      <c r="K28" s="905">
        <v>5.86</v>
      </c>
      <c r="L28" s="905">
        <v>5.9</v>
      </c>
      <c r="M28" s="906">
        <v>3.08</v>
      </c>
    </row>
    <row r="29" spans="2:13" x14ac:dyDescent="0.2">
      <c r="B29" s="904">
        <v>1970</v>
      </c>
      <c r="C29" s="901" t="s">
        <v>462</v>
      </c>
      <c r="D29" s="905">
        <v>0.01</v>
      </c>
      <c r="E29" s="905">
        <v>3.4</v>
      </c>
      <c r="F29" s="905">
        <v>1.95</v>
      </c>
      <c r="G29" s="905">
        <v>4.09</v>
      </c>
      <c r="H29" s="905">
        <v>4.2</v>
      </c>
      <c r="I29" s="905">
        <v>5.05</v>
      </c>
      <c r="J29" s="905">
        <v>5.26</v>
      </c>
      <c r="K29" s="905">
        <v>5.97</v>
      </c>
      <c r="L29" s="905">
        <v>5.93</v>
      </c>
      <c r="M29" s="906">
        <v>3.23</v>
      </c>
    </row>
    <row r="30" spans="2:13" x14ac:dyDescent="0.2">
      <c r="B30" s="904"/>
      <c r="C30" s="901" t="s">
        <v>432</v>
      </c>
      <c r="D30" s="905">
        <v>0.01</v>
      </c>
      <c r="E30" s="905">
        <v>3.36</v>
      </c>
      <c r="F30" s="905">
        <v>1.93</v>
      </c>
      <c r="G30" s="905">
        <v>4.08</v>
      </c>
      <c r="H30" s="905">
        <v>4.1900000000000004</v>
      </c>
      <c r="I30" s="905">
        <v>5.03</v>
      </c>
      <c r="J30" s="905">
        <v>5.22</v>
      </c>
      <c r="K30" s="905">
        <v>6.02</v>
      </c>
      <c r="L30" s="905">
        <v>6.02</v>
      </c>
      <c r="M30" s="906">
        <v>3.2</v>
      </c>
    </row>
    <row r="31" spans="2:13" x14ac:dyDescent="0.2">
      <c r="B31" s="904">
        <v>1971</v>
      </c>
      <c r="C31" s="901" t="s">
        <v>462</v>
      </c>
      <c r="D31" s="905">
        <v>0.01</v>
      </c>
      <c r="E31" s="905">
        <v>3.2</v>
      </c>
      <c r="F31" s="905">
        <v>1.96</v>
      </c>
      <c r="G31" s="905">
        <v>4.0599999999999996</v>
      </c>
      <c r="H31" s="905">
        <v>4.08</v>
      </c>
      <c r="I31" s="905">
        <v>5.1100000000000003</v>
      </c>
      <c r="J31" s="905">
        <v>5.31</v>
      </c>
      <c r="K31" s="905">
        <v>6.09</v>
      </c>
      <c r="L31" s="905">
        <v>6.11</v>
      </c>
      <c r="M31" s="906">
        <v>3.11</v>
      </c>
    </row>
    <row r="32" spans="2:13" x14ac:dyDescent="0.2">
      <c r="B32" s="904"/>
      <c r="C32" s="901" t="s">
        <v>432</v>
      </c>
      <c r="D32" s="905">
        <v>0.01</v>
      </c>
      <c r="E32" s="905">
        <v>3.11</v>
      </c>
      <c r="F32" s="905">
        <v>1.89</v>
      </c>
      <c r="G32" s="905">
        <v>4.0599999999999996</v>
      </c>
      <c r="H32" s="905">
        <v>4.1900000000000004</v>
      </c>
      <c r="I32" s="905">
        <v>5.07</v>
      </c>
      <c r="J32" s="905">
        <v>6.02</v>
      </c>
      <c r="K32" s="905">
        <v>6.14</v>
      </c>
      <c r="L32" s="905">
        <v>5.28</v>
      </c>
      <c r="M32" s="906">
        <v>3.13</v>
      </c>
    </row>
    <row r="33" spans="2:13" x14ac:dyDescent="0.2">
      <c r="B33" s="904">
        <v>1972</v>
      </c>
      <c r="C33" s="901" t="s">
        <v>462</v>
      </c>
      <c r="D33" s="905">
        <v>0.03</v>
      </c>
      <c r="E33" s="905">
        <v>4.2699999999999996</v>
      </c>
      <c r="F33" s="905">
        <v>2.11</v>
      </c>
      <c r="G33" s="905">
        <v>4.67</v>
      </c>
      <c r="H33" s="905">
        <v>4.13</v>
      </c>
      <c r="I33" s="905">
        <v>5.24</v>
      </c>
      <c r="J33" s="905">
        <v>5.46</v>
      </c>
      <c r="K33" s="905">
        <v>6.03</v>
      </c>
      <c r="L33" s="905">
        <v>6.2</v>
      </c>
      <c r="M33" s="906">
        <v>3.38</v>
      </c>
    </row>
    <row r="34" spans="2:13" x14ac:dyDescent="0.2">
      <c r="B34" s="904"/>
      <c r="C34" s="901" t="s">
        <v>432</v>
      </c>
      <c r="D34" s="905">
        <v>0.04</v>
      </c>
      <c r="E34" s="905">
        <v>3.97</v>
      </c>
      <c r="F34" s="905">
        <v>2.16</v>
      </c>
      <c r="G34" s="905">
        <v>4.8899999999999997</v>
      </c>
      <c r="H34" s="905">
        <v>4.78</v>
      </c>
      <c r="I34" s="905">
        <v>5.59</v>
      </c>
      <c r="J34" s="905">
        <v>5.78</v>
      </c>
      <c r="K34" s="905">
        <v>6.37</v>
      </c>
      <c r="L34" s="905">
        <v>6.43</v>
      </c>
      <c r="M34" s="906">
        <v>3.43</v>
      </c>
    </row>
    <row r="35" spans="2:13" x14ac:dyDescent="0.2">
      <c r="B35" s="904">
        <v>1973</v>
      </c>
      <c r="C35" s="901" t="s">
        <v>462</v>
      </c>
      <c r="D35" s="905">
        <v>0.08</v>
      </c>
      <c r="E35" s="905">
        <v>4.1399999999999997</v>
      </c>
      <c r="F35" s="905">
        <v>2.67</v>
      </c>
      <c r="G35" s="905">
        <v>4.92</v>
      </c>
      <c r="H35" s="905">
        <v>4.91</v>
      </c>
      <c r="I35" s="905">
        <v>5.83</v>
      </c>
      <c r="J35" s="905">
        <v>5.97</v>
      </c>
      <c r="K35" s="905">
        <v>6.53</v>
      </c>
      <c r="L35" s="905">
        <v>6.48</v>
      </c>
      <c r="M35" s="906">
        <v>3.59</v>
      </c>
    </row>
    <row r="36" spans="2:13" x14ac:dyDescent="0.2">
      <c r="B36" s="904"/>
      <c r="C36" s="901" t="s">
        <v>432</v>
      </c>
      <c r="D36" s="905">
        <v>0.06</v>
      </c>
      <c r="E36" s="905">
        <v>3.3</v>
      </c>
      <c r="F36" s="905">
        <v>2.11</v>
      </c>
      <c r="G36" s="905">
        <v>5.76</v>
      </c>
      <c r="H36" s="905">
        <v>5.58</v>
      </c>
      <c r="I36" s="905">
        <v>6.65</v>
      </c>
      <c r="J36" s="905">
        <v>6.95</v>
      </c>
      <c r="K36" s="905">
        <v>7.05</v>
      </c>
      <c r="L36" s="905">
        <v>6.95</v>
      </c>
      <c r="M36" s="906">
        <v>3.58</v>
      </c>
    </row>
    <row r="37" spans="2:13" x14ac:dyDescent="0.2">
      <c r="B37" s="904">
        <v>1974</v>
      </c>
      <c r="C37" s="901" t="s">
        <v>462</v>
      </c>
      <c r="D37" s="905">
        <v>0.06</v>
      </c>
      <c r="E37" s="905">
        <v>2.73</v>
      </c>
      <c r="F37" s="905">
        <v>2.34</v>
      </c>
      <c r="G37" s="905">
        <v>5.78</v>
      </c>
      <c r="H37" s="905">
        <v>5.56</v>
      </c>
      <c r="I37" s="905">
        <v>7.1</v>
      </c>
      <c r="J37" s="905">
        <v>7.08</v>
      </c>
      <c r="K37" s="905">
        <v>7.19</v>
      </c>
      <c r="L37" s="905">
        <v>7.01</v>
      </c>
      <c r="M37" s="906">
        <v>3.94</v>
      </c>
    </row>
    <row r="38" spans="2:13" x14ac:dyDescent="0.2">
      <c r="B38" s="904"/>
      <c r="C38" s="901" t="s">
        <v>432</v>
      </c>
      <c r="D38" s="905">
        <v>0.09</v>
      </c>
      <c r="E38" s="905">
        <v>3.51</v>
      </c>
      <c r="F38" s="905">
        <v>2.59</v>
      </c>
      <c r="G38" s="905">
        <v>6.14</v>
      </c>
      <c r="H38" s="905">
        <v>6.44</v>
      </c>
      <c r="I38" s="905">
        <v>8.19</v>
      </c>
      <c r="J38" s="905">
        <v>3.39</v>
      </c>
      <c r="K38" s="905">
        <v>8.75</v>
      </c>
      <c r="L38" s="905">
        <v>8.92</v>
      </c>
      <c r="M38" s="906">
        <v>4.3499999999999996</v>
      </c>
    </row>
    <row r="39" spans="2:13" x14ac:dyDescent="0.2">
      <c r="B39" s="904">
        <v>1975</v>
      </c>
      <c r="C39" s="901" t="s">
        <v>462</v>
      </c>
      <c r="D39" s="905">
        <v>7.0000000000000007E-2</v>
      </c>
      <c r="E39" s="905">
        <v>4.26</v>
      </c>
      <c r="F39" s="905">
        <v>2.19</v>
      </c>
      <c r="G39" s="905">
        <v>6.15</v>
      </c>
      <c r="H39" s="905">
        <v>6.95</v>
      </c>
      <c r="I39" s="905">
        <v>8.5399999999999991</v>
      </c>
      <c r="J39" s="905">
        <v>8.68</v>
      </c>
      <c r="K39" s="905">
        <v>9.09</v>
      </c>
      <c r="L39" s="905">
        <v>9.5399999999999991</v>
      </c>
      <c r="M39" s="906">
        <v>4.67</v>
      </c>
    </row>
    <row r="40" spans="2:13" x14ac:dyDescent="0.2">
      <c r="B40" s="904"/>
      <c r="C40" s="901" t="s">
        <v>432</v>
      </c>
      <c r="D40" s="905">
        <v>0.13</v>
      </c>
      <c r="E40" s="905">
        <v>4.29</v>
      </c>
      <c r="F40" s="905">
        <v>2.72</v>
      </c>
      <c r="G40" s="905">
        <v>6.63</v>
      </c>
      <c r="H40" s="905">
        <v>7.52</v>
      </c>
      <c r="I40" s="905">
        <v>8.85</v>
      </c>
      <c r="J40" s="905">
        <v>9.08</v>
      </c>
      <c r="K40" s="905">
        <v>9.49</v>
      </c>
      <c r="L40" s="905">
        <v>9.98</v>
      </c>
      <c r="M40" s="906">
        <v>5.12</v>
      </c>
    </row>
    <row r="41" spans="2:13" x14ac:dyDescent="0.2">
      <c r="B41" s="904">
        <v>1976</v>
      </c>
      <c r="C41" s="901" t="s">
        <v>462</v>
      </c>
      <c r="D41" s="905">
        <v>0.06</v>
      </c>
      <c r="E41" s="905">
        <v>4.3099999999999996</v>
      </c>
      <c r="F41" s="905">
        <v>2.99</v>
      </c>
      <c r="G41" s="905">
        <v>6.66</v>
      </c>
      <c r="H41" s="905">
        <v>7.59</v>
      </c>
      <c r="I41" s="905">
        <v>8.9499999999999993</v>
      </c>
      <c r="J41" s="905">
        <v>9.3000000000000007</v>
      </c>
      <c r="K41" s="905">
        <v>9.8000000000000007</v>
      </c>
      <c r="L41" s="905">
        <v>10.66</v>
      </c>
      <c r="M41" s="906">
        <v>5.3</v>
      </c>
    </row>
    <row r="42" spans="2:13" x14ac:dyDescent="0.2">
      <c r="B42" s="904"/>
      <c r="C42" s="901" t="s">
        <v>432</v>
      </c>
      <c r="D42" s="905">
        <v>7.0000000000000007E-2</v>
      </c>
      <c r="E42" s="905">
        <v>4.7</v>
      </c>
      <c r="F42" s="905">
        <v>3.07</v>
      </c>
      <c r="G42" s="905">
        <v>6.67</v>
      </c>
      <c r="H42" s="905">
        <v>7.69</v>
      </c>
      <c r="I42" s="905">
        <v>9.09</v>
      </c>
      <c r="J42" s="905">
        <v>9.48</v>
      </c>
      <c r="K42" s="905">
        <v>10.06</v>
      </c>
      <c r="L42" s="905">
        <v>10.86</v>
      </c>
      <c r="M42" s="906">
        <v>5.3</v>
      </c>
    </row>
    <row r="43" spans="2:13" x14ac:dyDescent="0.2">
      <c r="B43" s="904">
        <v>1977</v>
      </c>
      <c r="C43" s="901" t="s">
        <v>462</v>
      </c>
      <c r="D43" s="905">
        <v>0.11</v>
      </c>
      <c r="E43" s="905">
        <v>4.74</v>
      </c>
      <c r="F43" s="905">
        <v>2.91</v>
      </c>
      <c r="G43" s="905">
        <v>7.13</v>
      </c>
      <c r="H43" s="905">
        <v>7.78</v>
      </c>
      <c r="I43" s="905">
        <v>9.3800000000000008</v>
      </c>
      <c r="J43" s="905">
        <v>9.67</v>
      </c>
      <c r="K43" s="905">
        <v>10.24</v>
      </c>
      <c r="L43" s="905">
        <v>11.29</v>
      </c>
      <c r="M43" s="906">
        <v>6.32</v>
      </c>
    </row>
    <row r="44" spans="2:13" x14ac:dyDescent="0.2">
      <c r="B44" s="904"/>
      <c r="C44" s="901" t="s">
        <v>432</v>
      </c>
      <c r="D44" s="905">
        <v>0.09</v>
      </c>
      <c r="E44" s="905">
        <v>5.18</v>
      </c>
      <c r="F44" s="905">
        <v>3.27</v>
      </c>
      <c r="G44" s="905">
        <v>7.57</v>
      </c>
      <c r="H44" s="905">
        <v>8.59</v>
      </c>
      <c r="I44" s="905">
        <v>9.5500000000000007</v>
      </c>
      <c r="J44" s="905">
        <v>10.07</v>
      </c>
      <c r="K44" s="905">
        <v>10.48</v>
      </c>
      <c r="L44" s="905">
        <v>11.39</v>
      </c>
      <c r="M44" s="906">
        <v>6.1</v>
      </c>
    </row>
    <row r="45" spans="2:13" x14ac:dyDescent="0.2">
      <c r="B45" s="904">
        <v>1978</v>
      </c>
      <c r="C45" s="901" t="s">
        <v>462</v>
      </c>
      <c r="D45" s="905">
        <v>0.09</v>
      </c>
      <c r="E45" s="905">
        <v>5.01</v>
      </c>
      <c r="F45" s="905">
        <v>3.17</v>
      </c>
      <c r="G45" s="905">
        <v>7.59</v>
      </c>
      <c r="H45" s="905">
        <v>8.66</v>
      </c>
      <c r="I45" s="905">
        <v>9.9499999999999993</v>
      </c>
      <c r="J45" s="905">
        <v>10.24</v>
      </c>
      <c r="K45" s="905">
        <v>10.72</v>
      </c>
      <c r="L45" s="905">
        <v>11.5</v>
      </c>
      <c r="M45" s="906">
        <v>6.23</v>
      </c>
    </row>
    <row r="46" spans="2:13" x14ac:dyDescent="0.2">
      <c r="B46" s="904"/>
      <c r="C46" s="901" t="s">
        <v>432</v>
      </c>
      <c r="D46" s="905">
        <v>0.27</v>
      </c>
      <c r="E46" s="905">
        <v>5.13</v>
      </c>
      <c r="F46" s="905">
        <v>3.26</v>
      </c>
      <c r="G46" s="905">
        <v>7.58</v>
      </c>
      <c r="H46" s="905">
        <v>8.83</v>
      </c>
      <c r="I46" s="905">
        <v>10.039999999999999</v>
      </c>
      <c r="J46" s="905">
        <v>10.4</v>
      </c>
      <c r="K46" s="905">
        <v>10.93</v>
      </c>
      <c r="L46" s="905">
        <v>11.63</v>
      </c>
      <c r="M46" s="906">
        <v>6.24</v>
      </c>
    </row>
    <row r="47" spans="2:13" x14ac:dyDescent="0.2">
      <c r="B47" s="904">
        <v>1979</v>
      </c>
      <c r="C47" s="901" t="s">
        <v>462</v>
      </c>
      <c r="D47" s="905">
        <v>0.15</v>
      </c>
      <c r="E47" s="905">
        <v>5.41</v>
      </c>
      <c r="F47" s="905">
        <v>2.98</v>
      </c>
      <c r="G47" s="905">
        <v>7.57</v>
      </c>
      <c r="H47" s="905">
        <v>8.94</v>
      </c>
      <c r="I47" s="905">
        <v>10.09</v>
      </c>
      <c r="J47" s="905">
        <v>10.52</v>
      </c>
      <c r="K47" s="905">
        <v>10.93</v>
      </c>
      <c r="L47" s="905">
        <v>11.7</v>
      </c>
      <c r="M47" s="906">
        <v>6.11</v>
      </c>
    </row>
    <row r="48" spans="2:13" x14ac:dyDescent="0.2">
      <c r="B48" s="904"/>
      <c r="C48" s="901" t="s">
        <v>432</v>
      </c>
      <c r="D48" s="905">
        <v>0.11</v>
      </c>
      <c r="E48" s="905">
        <v>5.63</v>
      </c>
      <c r="F48" s="905">
        <v>2.1</v>
      </c>
      <c r="G48" s="905">
        <v>7.57</v>
      </c>
      <c r="H48" s="905">
        <v>8.91</v>
      </c>
      <c r="I48" s="905">
        <v>10.06</v>
      </c>
      <c r="J48" s="905">
        <v>10.48</v>
      </c>
      <c r="K48" s="905">
        <v>11</v>
      </c>
      <c r="L48" s="905">
        <v>11.78</v>
      </c>
      <c r="M48" s="906">
        <v>6.16</v>
      </c>
    </row>
    <row r="49" spans="2:15" x14ac:dyDescent="0.2">
      <c r="B49" s="904">
        <v>1980</v>
      </c>
      <c r="C49" s="901" t="s">
        <v>462</v>
      </c>
      <c r="D49" s="905">
        <v>0.1</v>
      </c>
      <c r="E49" s="905">
        <v>5.73</v>
      </c>
      <c r="F49" s="905">
        <v>3.47</v>
      </c>
      <c r="G49" s="905">
        <v>7.58</v>
      </c>
      <c r="H49" s="905">
        <v>8.89</v>
      </c>
      <c r="I49" s="905">
        <v>10.15</v>
      </c>
      <c r="J49" s="905">
        <v>10.41</v>
      </c>
      <c r="K49" s="905">
        <v>11.06</v>
      </c>
      <c r="L49" s="905">
        <v>11.82</v>
      </c>
      <c r="M49" s="906">
        <v>6.18</v>
      </c>
    </row>
    <row r="50" spans="2:15" x14ac:dyDescent="0.2">
      <c r="B50" s="904"/>
      <c r="C50" s="901" t="s">
        <v>432</v>
      </c>
      <c r="D50" s="905">
        <v>0.08</v>
      </c>
      <c r="E50" s="905">
        <v>5.29</v>
      </c>
      <c r="F50" s="905">
        <v>4.24</v>
      </c>
      <c r="G50" s="905">
        <v>7.59</v>
      </c>
      <c r="H50" s="905">
        <v>8.99</v>
      </c>
      <c r="I50" s="905">
        <v>10.15</v>
      </c>
      <c r="J50" s="905">
        <v>10.46</v>
      </c>
      <c r="K50" s="905">
        <v>11.1</v>
      </c>
      <c r="L50" s="905">
        <v>11.89</v>
      </c>
      <c r="M50" s="906">
        <v>6.21</v>
      </c>
    </row>
    <row r="51" spans="2:15" x14ac:dyDescent="0.2">
      <c r="B51" s="904">
        <v>1981</v>
      </c>
      <c r="C51" s="901" t="s">
        <v>462</v>
      </c>
      <c r="D51" s="905">
        <v>0.11</v>
      </c>
      <c r="E51" s="905">
        <v>5.33</v>
      </c>
      <c r="F51" s="905">
        <v>3.79</v>
      </c>
      <c r="G51" s="905">
        <v>7.57</v>
      </c>
      <c r="H51" s="905">
        <v>9.39</v>
      </c>
      <c r="I51" s="905">
        <v>10.43</v>
      </c>
      <c r="J51" s="905">
        <v>10.48</v>
      </c>
      <c r="K51" s="905">
        <v>11.19</v>
      </c>
      <c r="L51" s="905">
        <v>12.03</v>
      </c>
      <c r="M51" s="906">
        <v>5.95</v>
      </c>
    </row>
    <row r="52" spans="2:15" x14ac:dyDescent="0.2">
      <c r="B52" s="900"/>
      <c r="C52" s="901" t="s">
        <v>432</v>
      </c>
      <c r="D52" s="905">
        <v>0.08</v>
      </c>
      <c r="E52" s="905">
        <v>5.98</v>
      </c>
      <c r="F52" s="905">
        <v>4.09</v>
      </c>
      <c r="G52" s="905">
        <v>7.59</v>
      </c>
      <c r="H52" s="905">
        <v>9.9700000000000006</v>
      </c>
      <c r="I52" s="905">
        <v>10.210000000000001</v>
      </c>
      <c r="J52" s="905">
        <v>10.58</v>
      </c>
      <c r="K52" s="905">
        <v>11.32</v>
      </c>
      <c r="L52" s="905">
        <v>12.19</v>
      </c>
      <c r="M52" s="906">
        <v>6.38</v>
      </c>
    </row>
    <row r="53" spans="2:15" s="911" customFormat="1" ht="12" thickBot="1" x14ac:dyDescent="0.25">
      <c r="B53" s="907"/>
      <c r="C53" s="908"/>
      <c r="D53" s="909"/>
      <c r="E53" s="909"/>
      <c r="F53" s="909"/>
      <c r="G53" s="909"/>
      <c r="H53" s="909"/>
      <c r="I53" s="909"/>
      <c r="J53" s="909"/>
      <c r="K53" s="909"/>
      <c r="L53" s="909"/>
      <c r="M53" s="910"/>
    </row>
    <row r="54" spans="2:15" x14ac:dyDescent="0.2">
      <c r="B54" s="1173" t="s">
        <v>479</v>
      </c>
      <c r="C54" s="1173"/>
      <c r="D54" s="896"/>
      <c r="E54" s="896"/>
      <c r="F54" s="896"/>
      <c r="G54" s="896"/>
      <c r="H54" s="1176" t="s">
        <v>274</v>
      </c>
      <c r="I54" s="1176"/>
      <c r="J54" s="1176"/>
      <c r="K54" s="1176"/>
      <c r="L54" s="1176"/>
      <c r="M54" s="1176"/>
      <c r="N54" s="1176"/>
      <c r="O54" s="912"/>
    </row>
    <row r="55" spans="2:15" ht="21" x14ac:dyDescent="0.2">
      <c r="B55" s="1174"/>
      <c r="C55" s="1174"/>
      <c r="D55" s="898"/>
      <c r="E55" s="898"/>
      <c r="F55" s="898" t="s">
        <v>428</v>
      </c>
      <c r="G55" s="898"/>
      <c r="H55" s="898"/>
      <c r="I55" s="898" t="s">
        <v>275</v>
      </c>
      <c r="J55" s="898" t="s">
        <v>2752</v>
      </c>
      <c r="K55" s="898" t="s">
        <v>277</v>
      </c>
      <c r="L55" s="898" t="s">
        <v>278</v>
      </c>
      <c r="M55" s="898" t="s">
        <v>279</v>
      </c>
      <c r="N55" s="898"/>
      <c r="O55" s="913"/>
    </row>
    <row r="56" spans="2:15" x14ac:dyDescent="0.2">
      <c r="B56" s="1174"/>
      <c r="C56" s="1174"/>
      <c r="D56" s="898" t="s">
        <v>225</v>
      </c>
      <c r="E56" s="898" t="s">
        <v>226</v>
      </c>
      <c r="F56" s="898" t="s">
        <v>227</v>
      </c>
      <c r="G56" s="898" t="s">
        <v>228</v>
      </c>
      <c r="H56" s="898" t="s">
        <v>280</v>
      </c>
      <c r="I56" s="898" t="s">
        <v>281</v>
      </c>
      <c r="J56" s="898" t="s">
        <v>282</v>
      </c>
      <c r="K56" s="898" t="s">
        <v>282</v>
      </c>
      <c r="L56" s="898" t="s">
        <v>282</v>
      </c>
      <c r="M56" s="898" t="s">
        <v>282</v>
      </c>
      <c r="N56" s="898" t="s">
        <v>283</v>
      </c>
      <c r="O56" s="914" t="s">
        <v>434</v>
      </c>
    </row>
    <row r="57" spans="2:15" ht="12.75" customHeight="1" thickBot="1" x14ac:dyDescent="0.25">
      <c r="B57" s="1175"/>
      <c r="C57" s="1175"/>
      <c r="D57" s="899" t="s">
        <v>429</v>
      </c>
      <c r="E57" s="899" t="s">
        <v>429</v>
      </c>
      <c r="F57" s="899" t="s">
        <v>234</v>
      </c>
      <c r="G57" s="899" t="s">
        <v>429</v>
      </c>
      <c r="H57" s="899" t="s">
        <v>284</v>
      </c>
      <c r="I57" s="899" t="s">
        <v>285</v>
      </c>
      <c r="J57" s="899" t="s">
        <v>286</v>
      </c>
      <c r="K57" s="899" t="s">
        <v>287</v>
      </c>
      <c r="L57" s="899" t="s">
        <v>288</v>
      </c>
      <c r="M57" s="899" t="s">
        <v>289</v>
      </c>
      <c r="N57" s="899" t="s">
        <v>290</v>
      </c>
      <c r="O57" s="915" t="s">
        <v>429</v>
      </c>
    </row>
    <row r="59" spans="2:15" x14ac:dyDescent="0.2">
      <c r="B59" s="916" t="s">
        <v>2753</v>
      </c>
      <c r="C59" s="902" t="s">
        <v>462</v>
      </c>
      <c r="D59" s="905">
        <v>0.04</v>
      </c>
      <c r="E59" s="905">
        <v>5.82</v>
      </c>
      <c r="F59" s="905">
        <v>4</v>
      </c>
      <c r="G59" s="905">
        <v>7.6</v>
      </c>
      <c r="H59" s="905">
        <v>9.61</v>
      </c>
      <c r="I59" s="905">
        <v>9.84</v>
      </c>
      <c r="J59" s="905">
        <v>10.34</v>
      </c>
      <c r="K59" s="905">
        <v>11.06</v>
      </c>
      <c r="L59" s="905">
        <v>12.02</v>
      </c>
      <c r="M59" s="905">
        <v>12.31</v>
      </c>
      <c r="N59" s="905">
        <v>12.37</v>
      </c>
      <c r="O59" s="906">
        <v>6.05</v>
      </c>
    </row>
    <row r="60" spans="2:15" x14ac:dyDescent="0.2">
      <c r="B60" s="904"/>
      <c r="C60" s="902" t="s">
        <v>432</v>
      </c>
      <c r="D60" s="905">
        <v>0.02</v>
      </c>
      <c r="E60" s="905">
        <v>6.31</v>
      </c>
      <c r="F60" s="905">
        <v>4.5999999999999996</v>
      </c>
      <c r="G60" s="905">
        <v>7.62</v>
      </c>
      <c r="H60" s="905">
        <v>9.3000000000000007</v>
      </c>
      <c r="I60" s="905">
        <v>9.8800000000000008</v>
      </c>
      <c r="J60" s="905">
        <v>10.6</v>
      </c>
      <c r="K60" s="905">
        <v>10.97</v>
      </c>
      <c r="L60" s="905">
        <v>11.95</v>
      </c>
      <c r="M60" s="905">
        <v>12.22</v>
      </c>
      <c r="N60" s="905">
        <v>12.46</v>
      </c>
      <c r="O60" s="906">
        <v>6.48</v>
      </c>
    </row>
    <row r="61" spans="2:15" x14ac:dyDescent="0.2">
      <c r="B61" s="904">
        <v>1983</v>
      </c>
      <c r="C61" s="902" t="s">
        <v>462</v>
      </c>
      <c r="D61" s="905">
        <v>0.02</v>
      </c>
      <c r="E61" s="905">
        <v>6.26</v>
      </c>
      <c r="F61" s="905">
        <v>4.51</v>
      </c>
      <c r="G61" s="905">
        <v>7.64</v>
      </c>
      <c r="H61" s="905">
        <v>9.19</v>
      </c>
      <c r="I61" s="905">
        <v>9.91</v>
      </c>
      <c r="J61" s="905">
        <v>10.49</v>
      </c>
      <c r="K61" s="905">
        <v>10.76</v>
      </c>
      <c r="L61" s="905">
        <v>11.84</v>
      </c>
      <c r="M61" s="905">
        <v>12.39</v>
      </c>
      <c r="N61" s="905">
        <v>12.44</v>
      </c>
      <c r="O61" s="906">
        <v>6.24</v>
      </c>
    </row>
    <row r="62" spans="2:15" x14ac:dyDescent="0.2">
      <c r="B62" s="904"/>
      <c r="C62" s="902" t="s">
        <v>432</v>
      </c>
      <c r="D62" s="905">
        <v>0.01</v>
      </c>
      <c r="E62" s="905">
        <v>6.25</v>
      </c>
      <c r="F62" s="905">
        <v>4.3099999999999996</v>
      </c>
      <c r="G62" s="905">
        <v>7.62</v>
      </c>
      <c r="H62" s="905">
        <v>9.36</v>
      </c>
      <c r="I62" s="905">
        <v>9.94</v>
      </c>
      <c r="J62" s="905">
        <v>10.52</v>
      </c>
      <c r="K62" s="905">
        <v>10.73</v>
      </c>
      <c r="L62" s="905">
        <v>11.72</v>
      </c>
      <c r="M62" s="905">
        <v>12.42</v>
      </c>
      <c r="N62" s="905">
        <v>12.43</v>
      </c>
      <c r="O62" s="906">
        <v>6.18</v>
      </c>
    </row>
    <row r="63" spans="2:15" x14ac:dyDescent="0.2">
      <c r="B63" s="904">
        <v>1984</v>
      </c>
      <c r="C63" s="902" t="s">
        <v>462</v>
      </c>
      <c r="D63" s="905" t="s">
        <v>577</v>
      </c>
      <c r="E63" s="905">
        <v>5.51</v>
      </c>
      <c r="F63" s="905">
        <v>4.6900000000000004</v>
      </c>
      <c r="G63" s="905">
        <v>7.61</v>
      </c>
      <c r="H63" s="905">
        <v>9.2899999999999991</v>
      </c>
      <c r="I63" s="905">
        <v>9.93</v>
      </c>
      <c r="J63" s="905">
        <v>10.53</v>
      </c>
      <c r="K63" s="905">
        <v>11.1</v>
      </c>
      <c r="L63" s="905">
        <v>11.79</v>
      </c>
      <c r="M63" s="905">
        <v>12.54</v>
      </c>
      <c r="N63" s="905">
        <v>12.47</v>
      </c>
      <c r="O63" s="906">
        <v>6.39</v>
      </c>
    </row>
    <row r="64" spans="2:15" x14ac:dyDescent="0.2">
      <c r="B64" s="904"/>
      <c r="C64" s="902" t="s">
        <v>432</v>
      </c>
      <c r="D64" s="905">
        <v>0.03</v>
      </c>
      <c r="E64" s="905">
        <v>6.05</v>
      </c>
      <c r="F64" s="905">
        <v>4.2699999999999996</v>
      </c>
      <c r="G64" s="905">
        <v>7.62</v>
      </c>
      <c r="H64" s="905">
        <v>8.64</v>
      </c>
      <c r="I64" s="905">
        <v>9.8000000000000007</v>
      </c>
      <c r="J64" s="905">
        <v>10.48</v>
      </c>
      <c r="K64" s="905">
        <v>10.87</v>
      </c>
      <c r="L64" s="905">
        <v>11.75</v>
      </c>
      <c r="M64" s="905">
        <v>12.25</v>
      </c>
      <c r="N64" s="905">
        <v>12.43</v>
      </c>
      <c r="O64" s="906">
        <v>6.18</v>
      </c>
    </row>
    <row r="65" spans="2:15" x14ac:dyDescent="0.2">
      <c r="B65" s="904">
        <v>1985</v>
      </c>
      <c r="C65" s="902" t="s">
        <v>462</v>
      </c>
      <c r="D65" s="905" t="s">
        <v>577</v>
      </c>
      <c r="E65" s="905">
        <v>5.4</v>
      </c>
      <c r="F65" s="905">
        <v>3.79</v>
      </c>
      <c r="G65" s="905">
        <v>7.63</v>
      </c>
      <c r="H65" s="905">
        <v>8.7899999999999991</v>
      </c>
      <c r="I65" s="905">
        <v>9.69</v>
      </c>
      <c r="J65" s="905">
        <v>10.38</v>
      </c>
      <c r="K65" s="905">
        <v>10.95</v>
      </c>
      <c r="L65" s="905">
        <v>11.58</v>
      </c>
      <c r="M65" s="905">
        <v>12.4</v>
      </c>
      <c r="N65" s="905">
        <v>12.41</v>
      </c>
      <c r="O65" s="906">
        <v>5.76</v>
      </c>
    </row>
    <row r="66" spans="2:15" x14ac:dyDescent="0.2">
      <c r="B66" s="904"/>
      <c r="C66" s="902" t="s">
        <v>432</v>
      </c>
      <c r="D66" s="905" t="s">
        <v>577</v>
      </c>
      <c r="E66" s="905">
        <v>4.96</v>
      </c>
      <c r="F66" s="905">
        <v>3.32</v>
      </c>
      <c r="G66" s="905">
        <v>7.64</v>
      </c>
      <c r="H66" s="905">
        <v>7.88</v>
      </c>
      <c r="I66" s="905">
        <v>9.26</v>
      </c>
      <c r="J66" s="905">
        <v>10.220000000000001</v>
      </c>
      <c r="K66" s="905">
        <v>11.06</v>
      </c>
      <c r="L66" s="905">
        <v>11.66</v>
      </c>
      <c r="M66" s="905">
        <v>12.36</v>
      </c>
      <c r="N66" s="905">
        <v>12.24</v>
      </c>
      <c r="O66" s="906">
        <v>9.16</v>
      </c>
    </row>
    <row r="67" spans="2:15" x14ac:dyDescent="0.2">
      <c r="B67" s="904">
        <v>1986</v>
      </c>
      <c r="C67" s="902" t="s">
        <v>462</v>
      </c>
      <c r="D67" s="905" t="s">
        <v>577</v>
      </c>
      <c r="E67" s="905">
        <v>4.4400000000000004</v>
      </c>
      <c r="F67" s="905">
        <v>3.9</v>
      </c>
      <c r="G67" s="905">
        <v>7.61</v>
      </c>
      <c r="H67" s="905">
        <v>7.89</v>
      </c>
      <c r="I67" s="905">
        <v>9.0399999999999991</v>
      </c>
      <c r="J67" s="905">
        <v>9.41</v>
      </c>
      <c r="K67" s="905">
        <v>10.53</v>
      </c>
      <c r="L67" s="905">
        <v>11.38</v>
      </c>
      <c r="M67" s="905">
        <v>11.91</v>
      </c>
      <c r="N67" s="905">
        <v>12.03</v>
      </c>
      <c r="O67" s="906">
        <v>8.8000000000000007</v>
      </c>
    </row>
    <row r="68" spans="2:15" x14ac:dyDescent="0.2">
      <c r="B68" s="904"/>
      <c r="C68" s="902" t="s">
        <v>432</v>
      </c>
      <c r="D68" s="905" t="s">
        <v>577</v>
      </c>
      <c r="E68" s="905">
        <v>5.16</v>
      </c>
      <c r="F68" s="905">
        <v>3.1</v>
      </c>
      <c r="G68" s="905">
        <v>6.99</v>
      </c>
      <c r="H68" s="905">
        <v>8.0299999999999994</v>
      </c>
      <c r="I68" s="905">
        <v>9.16</v>
      </c>
      <c r="J68" s="905">
        <v>7.98</v>
      </c>
      <c r="K68" s="905">
        <v>10.98</v>
      </c>
      <c r="L68" s="905">
        <v>11.61</v>
      </c>
      <c r="M68" s="905">
        <v>12.26</v>
      </c>
      <c r="N68" s="905">
        <v>12.35</v>
      </c>
      <c r="O68" s="906">
        <v>8.14</v>
      </c>
    </row>
    <row r="69" spans="2:15" x14ac:dyDescent="0.2">
      <c r="B69" s="904">
        <v>1987</v>
      </c>
      <c r="C69" s="902" t="s">
        <v>462</v>
      </c>
      <c r="D69" s="905" t="s">
        <v>577</v>
      </c>
      <c r="E69" s="905">
        <v>4.96</v>
      </c>
      <c r="F69" s="905">
        <v>2.5299999999999998</v>
      </c>
      <c r="G69" s="905">
        <v>6.98</v>
      </c>
      <c r="H69" s="905">
        <v>7.69</v>
      </c>
      <c r="I69" s="905">
        <v>7.38</v>
      </c>
      <c r="J69" s="905">
        <v>8.39</v>
      </c>
      <c r="K69" s="905">
        <v>10.1</v>
      </c>
      <c r="L69" s="905">
        <v>11.72</v>
      </c>
      <c r="M69" s="905">
        <v>11.98</v>
      </c>
      <c r="N69" s="905">
        <v>12.2</v>
      </c>
      <c r="O69" s="906">
        <v>7.87</v>
      </c>
    </row>
    <row r="70" spans="2:15" x14ac:dyDescent="0.2">
      <c r="B70" s="904"/>
      <c r="C70" s="902" t="s">
        <v>432</v>
      </c>
      <c r="D70" s="905" t="s">
        <v>577</v>
      </c>
      <c r="E70" s="905">
        <v>5.1100000000000003</v>
      </c>
      <c r="F70" s="905">
        <v>3.04</v>
      </c>
      <c r="G70" s="905">
        <v>6.93</v>
      </c>
      <c r="H70" s="905">
        <v>7.82</v>
      </c>
      <c r="I70" s="905">
        <v>8.49</v>
      </c>
      <c r="J70" s="905">
        <v>8.1199999999999992</v>
      </c>
      <c r="K70" s="905">
        <v>11.19</v>
      </c>
      <c r="L70" s="905">
        <v>11.82</v>
      </c>
      <c r="M70" s="905">
        <v>12.44</v>
      </c>
      <c r="N70" s="905">
        <v>12.3</v>
      </c>
      <c r="O70" s="906">
        <v>8.0500000000000007</v>
      </c>
    </row>
    <row r="71" spans="2:15" x14ac:dyDescent="0.2">
      <c r="B71" s="904">
        <v>1988</v>
      </c>
      <c r="C71" s="902" t="s">
        <v>462</v>
      </c>
      <c r="D71" s="905" t="s">
        <v>577</v>
      </c>
      <c r="E71" s="905">
        <v>3.19</v>
      </c>
      <c r="F71" s="905">
        <v>2.65</v>
      </c>
      <c r="G71" s="905">
        <v>7.3</v>
      </c>
      <c r="H71" s="905">
        <v>7.24</v>
      </c>
      <c r="I71" s="905">
        <v>8.24</v>
      </c>
      <c r="J71" s="905">
        <v>8.11</v>
      </c>
      <c r="K71" s="905">
        <v>10.58</v>
      </c>
      <c r="L71" s="905">
        <v>11.31</v>
      </c>
      <c r="M71" s="905">
        <v>10.5</v>
      </c>
      <c r="N71" s="905">
        <v>12.08</v>
      </c>
      <c r="O71" s="906">
        <v>7.67</v>
      </c>
    </row>
    <row r="72" spans="2:15" x14ac:dyDescent="0.2">
      <c r="B72" s="904"/>
      <c r="C72" s="902" t="s">
        <v>432</v>
      </c>
      <c r="D72" s="905" t="s">
        <v>577</v>
      </c>
      <c r="E72" s="905">
        <v>2.99</v>
      </c>
      <c r="F72" s="905">
        <v>2.5</v>
      </c>
      <c r="G72" s="905">
        <v>6.92</v>
      </c>
      <c r="H72" s="905">
        <v>6.87</v>
      </c>
      <c r="I72" s="905">
        <v>7.82</v>
      </c>
      <c r="J72" s="905">
        <v>7.7</v>
      </c>
      <c r="K72" s="905">
        <v>10.039999999999999</v>
      </c>
      <c r="L72" s="905">
        <v>10.74</v>
      </c>
      <c r="M72" s="905">
        <v>9.9700000000000006</v>
      </c>
      <c r="N72" s="905">
        <v>11.46</v>
      </c>
      <c r="O72" s="906">
        <v>7.28</v>
      </c>
    </row>
    <row r="73" spans="2:15" x14ac:dyDescent="0.2">
      <c r="B73" s="904">
        <v>1989</v>
      </c>
      <c r="C73" s="902" t="s">
        <v>462</v>
      </c>
      <c r="D73" s="905" t="s">
        <v>577</v>
      </c>
      <c r="E73" s="905">
        <v>3.73</v>
      </c>
      <c r="F73" s="905">
        <v>2.63</v>
      </c>
      <c r="G73" s="905">
        <v>7.16</v>
      </c>
      <c r="H73" s="905">
        <v>9.7799999999999994</v>
      </c>
      <c r="I73" s="905">
        <v>9.4</v>
      </c>
      <c r="J73" s="905">
        <v>7.29</v>
      </c>
      <c r="K73" s="905">
        <v>8.1300000000000008</v>
      </c>
      <c r="L73" s="905">
        <v>10.119999999999999</v>
      </c>
      <c r="M73" s="905">
        <v>11.75</v>
      </c>
      <c r="N73" s="905">
        <v>12.25</v>
      </c>
      <c r="O73" s="906">
        <v>7.95</v>
      </c>
    </row>
    <row r="74" spans="2:15" x14ac:dyDescent="0.2">
      <c r="B74" s="904"/>
      <c r="C74" s="902" t="s">
        <v>432</v>
      </c>
      <c r="D74" s="905" t="s">
        <v>577</v>
      </c>
      <c r="E74" s="905">
        <v>3.53</v>
      </c>
      <c r="F74" s="905">
        <v>2.95</v>
      </c>
      <c r="G74" s="905">
        <v>8.17</v>
      </c>
      <c r="H74" s="905">
        <v>8.11</v>
      </c>
      <c r="I74" s="905">
        <v>9.23</v>
      </c>
      <c r="J74" s="905">
        <v>9.09</v>
      </c>
      <c r="K74" s="905">
        <v>11.86</v>
      </c>
      <c r="L74" s="905">
        <v>12.68</v>
      </c>
      <c r="M74" s="905">
        <v>11.78</v>
      </c>
      <c r="N74" s="905">
        <v>13.54</v>
      </c>
      <c r="O74" s="906">
        <v>8.59</v>
      </c>
    </row>
    <row r="75" spans="2:15" x14ac:dyDescent="0.2">
      <c r="B75" s="904">
        <v>1990</v>
      </c>
      <c r="C75" s="902" t="s">
        <v>462</v>
      </c>
      <c r="D75" s="905" t="s">
        <v>577</v>
      </c>
      <c r="E75" s="905">
        <v>2.31</v>
      </c>
      <c r="F75" s="905">
        <v>4.21</v>
      </c>
      <c r="G75" s="905">
        <v>7.45</v>
      </c>
      <c r="H75" s="905">
        <v>8.59</v>
      </c>
      <c r="I75" s="905">
        <v>10.65</v>
      </c>
      <c r="J75" s="905">
        <v>8.3800000000000008</v>
      </c>
      <c r="K75" s="905">
        <v>8.92</v>
      </c>
      <c r="L75" s="905">
        <v>8.2100000000000009</v>
      </c>
      <c r="M75" s="905">
        <v>12.59</v>
      </c>
      <c r="N75" s="905">
        <v>11.52</v>
      </c>
      <c r="O75" s="906">
        <v>8.23</v>
      </c>
    </row>
    <row r="76" spans="2:15" x14ac:dyDescent="0.2">
      <c r="B76" s="900"/>
      <c r="C76" s="902" t="s">
        <v>432</v>
      </c>
      <c r="D76" s="905" t="s">
        <v>577</v>
      </c>
      <c r="E76" s="905">
        <v>4.37</v>
      </c>
      <c r="F76" s="905">
        <v>3.65</v>
      </c>
      <c r="G76" s="905">
        <v>10.130000000000001</v>
      </c>
      <c r="H76" s="905">
        <v>10.06</v>
      </c>
      <c r="I76" s="905">
        <v>11.63</v>
      </c>
      <c r="J76" s="905">
        <v>11.28</v>
      </c>
      <c r="K76" s="905">
        <v>14.69</v>
      </c>
      <c r="L76" s="905">
        <v>15.74</v>
      </c>
      <c r="M76" s="905">
        <v>14.63</v>
      </c>
      <c r="N76" s="905">
        <v>16.8</v>
      </c>
      <c r="O76" s="906">
        <v>10.66</v>
      </c>
    </row>
    <row r="78" spans="2:15" ht="12" thickBot="1" x14ac:dyDescent="0.25"/>
    <row r="79" spans="2:15" ht="14.25" customHeight="1" x14ac:dyDescent="0.2">
      <c r="B79" s="1173" t="s">
        <v>479</v>
      </c>
      <c r="C79" s="1173"/>
      <c r="D79" s="896"/>
      <c r="E79" s="896"/>
      <c r="F79" s="1176" t="s">
        <v>274</v>
      </c>
      <c r="G79" s="1176"/>
      <c r="H79" s="1176"/>
      <c r="I79" s="1176"/>
      <c r="J79" s="1176"/>
      <c r="K79" s="1176"/>
      <c r="L79" s="1176"/>
      <c r="M79" s="1176"/>
      <c r="N79" s="912" t="s">
        <v>301</v>
      </c>
      <c r="O79" s="912" t="s">
        <v>301</v>
      </c>
    </row>
    <row r="80" spans="2:15" ht="12.75" customHeight="1" x14ac:dyDescent="0.2">
      <c r="B80" s="1174"/>
      <c r="C80" s="1174"/>
      <c r="D80" s="898"/>
      <c r="E80" s="898"/>
      <c r="F80" s="898"/>
      <c r="G80" s="898" t="s">
        <v>2754</v>
      </c>
      <c r="H80" s="898" t="s">
        <v>275</v>
      </c>
      <c r="I80" s="898" t="s">
        <v>2752</v>
      </c>
      <c r="J80" s="898" t="s">
        <v>277</v>
      </c>
      <c r="K80" s="898" t="s">
        <v>278</v>
      </c>
      <c r="L80" s="898" t="s">
        <v>279</v>
      </c>
      <c r="M80" s="898"/>
      <c r="N80" s="919" t="s">
        <v>2755</v>
      </c>
      <c r="O80" s="919" t="s">
        <v>2001</v>
      </c>
    </row>
    <row r="81" spans="2:15" x14ac:dyDescent="0.2">
      <c r="B81" s="1174"/>
      <c r="C81" s="1174"/>
      <c r="D81" s="898" t="s">
        <v>226</v>
      </c>
      <c r="E81" s="898" t="s">
        <v>228</v>
      </c>
      <c r="F81" s="898" t="s">
        <v>280</v>
      </c>
      <c r="G81" s="898" t="s">
        <v>281</v>
      </c>
      <c r="H81" s="898" t="s">
        <v>281</v>
      </c>
      <c r="I81" s="898" t="s">
        <v>282</v>
      </c>
      <c r="J81" s="898" t="s">
        <v>282</v>
      </c>
      <c r="K81" s="898" t="s">
        <v>282</v>
      </c>
      <c r="L81" s="898" t="s">
        <v>282</v>
      </c>
      <c r="M81" s="898" t="s">
        <v>283</v>
      </c>
      <c r="N81" s="898" t="s">
        <v>2756</v>
      </c>
      <c r="O81" s="898" t="s">
        <v>2757</v>
      </c>
    </row>
    <row r="82" spans="2:15" ht="24" customHeight="1" thickBot="1" x14ac:dyDescent="0.25">
      <c r="B82" s="1175"/>
      <c r="C82" s="1175"/>
      <c r="D82" s="920" t="s">
        <v>429</v>
      </c>
      <c r="E82" s="920" t="s">
        <v>429</v>
      </c>
      <c r="F82" s="920" t="s">
        <v>2758</v>
      </c>
      <c r="G82" s="899" t="s">
        <v>2759</v>
      </c>
      <c r="H82" s="899" t="s">
        <v>285</v>
      </c>
      <c r="I82" s="920" t="s">
        <v>286</v>
      </c>
      <c r="J82" s="920" t="s">
        <v>287</v>
      </c>
      <c r="K82" s="920" t="s">
        <v>288</v>
      </c>
      <c r="L82" s="920" t="s">
        <v>289</v>
      </c>
      <c r="M82" s="920" t="s">
        <v>290</v>
      </c>
      <c r="N82" s="899" t="s">
        <v>2760</v>
      </c>
      <c r="O82" s="899" t="s">
        <v>2760</v>
      </c>
    </row>
    <row r="84" spans="2:15" x14ac:dyDescent="0.2">
      <c r="B84" s="921">
        <v>1991</v>
      </c>
      <c r="C84" s="922" t="s">
        <v>462</v>
      </c>
      <c r="D84" s="923">
        <v>4.5999999999999996</v>
      </c>
      <c r="E84" s="923">
        <v>6</v>
      </c>
      <c r="F84" s="923">
        <v>5.91</v>
      </c>
      <c r="G84" s="923">
        <v>7.48</v>
      </c>
      <c r="H84" s="923">
        <v>8.84</v>
      </c>
      <c r="I84" s="923">
        <v>7.79</v>
      </c>
      <c r="J84" s="923">
        <v>9.35</v>
      </c>
      <c r="K84" s="923">
        <v>10.51</v>
      </c>
      <c r="L84" s="923">
        <v>11.27</v>
      </c>
      <c r="M84" s="923">
        <v>12.46</v>
      </c>
      <c r="N84" s="924">
        <v>7.59</v>
      </c>
      <c r="O84" s="924">
        <v>6</v>
      </c>
    </row>
    <row r="85" spans="2:15" x14ac:dyDescent="0.2">
      <c r="B85" s="921"/>
      <c r="C85" s="922"/>
      <c r="D85" s="925">
        <v>-1.64</v>
      </c>
      <c r="E85" s="925">
        <v>-55.1</v>
      </c>
      <c r="F85" s="925">
        <v>-9.06</v>
      </c>
      <c r="G85" s="925">
        <v>-8.2200000000000006</v>
      </c>
      <c r="H85" s="925">
        <v>-3.93</v>
      </c>
      <c r="I85" s="925">
        <v>-7.57</v>
      </c>
      <c r="J85" s="925">
        <v>-3.8</v>
      </c>
      <c r="K85" s="925">
        <v>-2.54</v>
      </c>
      <c r="L85" s="925">
        <v>-1.91</v>
      </c>
      <c r="M85" s="925">
        <v>-6.22</v>
      </c>
      <c r="N85" s="924"/>
      <c r="O85" s="924"/>
    </row>
    <row r="86" spans="2:15" x14ac:dyDescent="0.2">
      <c r="B86" s="921">
        <v>1992</v>
      </c>
      <c r="C86" s="922" t="s">
        <v>432</v>
      </c>
      <c r="D86" s="923">
        <v>5.23</v>
      </c>
      <c r="E86" s="923">
        <v>7.42</v>
      </c>
      <c r="F86" s="923">
        <v>5.88</v>
      </c>
      <c r="G86" s="923">
        <v>6.94</v>
      </c>
      <c r="H86" s="923">
        <v>8.99</v>
      </c>
      <c r="I86" s="923">
        <v>7.52</v>
      </c>
      <c r="J86" s="923">
        <v>10.19</v>
      </c>
      <c r="K86" s="923">
        <v>11.99</v>
      </c>
      <c r="L86" s="923">
        <v>13.44</v>
      </c>
      <c r="M86" s="923">
        <v>14.02</v>
      </c>
      <c r="N86" s="924">
        <v>7.96</v>
      </c>
      <c r="O86" s="924">
        <v>6.38</v>
      </c>
    </row>
    <row r="87" spans="2:15" x14ac:dyDescent="0.2">
      <c r="B87" s="921"/>
      <c r="C87" s="922"/>
      <c r="D87" s="925">
        <v>-1.7</v>
      </c>
      <c r="E87" s="925">
        <v>-57.25</v>
      </c>
      <c r="F87" s="925">
        <v>-9.6199999999999992</v>
      </c>
      <c r="G87" s="925">
        <v>-7.65</v>
      </c>
      <c r="H87" s="925">
        <v>-3.74</v>
      </c>
      <c r="I87" s="925">
        <v>-7.18</v>
      </c>
      <c r="J87" s="925">
        <v>-2.2400000000000002</v>
      </c>
      <c r="K87" s="925">
        <v>-3.28</v>
      </c>
      <c r="L87" s="925">
        <v>-0.65</v>
      </c>
      <c r="M87" s="925">
        <v>-6.69</v>
      </c>
      <c r="N87" s="924"/>
      <c r="O87" s="924"/>
    </row>
    <row r="88" spans="2:15" x14ac:dyDescent="0.2">
      <c r="B88" s="921">
        <v>1993</v>
      </c>
      <c r="C88" s="922" t="s">
        <v>462</v>
      </c>
      <c r="D88" s="923">
        <v>5.04</v>
      </c>
      <c r="E88" s="923">
        <v>7.14</v>
      </c>
      <c r="F88" s="923">
        <v>5.61</v>
      </c>
      <c r="G88" s="923">
        <v>6.37</v>
      </c>
      <c r="H88" s="923">
        <v>8.8000000000000007</v>
      </c>
      <c r="I88" s="923">
        <v>7.26</v>
      </c>
      <c r="J88" s="923">
        <v>10.220000000000001</v>
      </c>
      <c r="K88" s="923">
        <v>11.9</v>
      </c>
      <c r="L88" s="923">
        <v>13.09</v>
      </c>
      <c r="M88" s="923">
        <v>13.75</v>
      </c>
      <c r="N88" s="924">
        <v>7.7</v>
      </c>
      <c r="O88" s="924">
        <v>6.09</v>
      </c>
    </row>
    <row r="89" spans="2:15" x14ac:dyDescent="0.2">
      <c r="B89" s="921"/>
      <c r="C89" s="922"/>
      <c r="D89" s="925">
        <v>-1.76</v>
      </c>
      <c r="E89" s="925">
        <v>-56.79</v>
      </c>
      <c r="F89" s="925">
        <v>-8.9700000000000006</v>
      </c>
      <c r="G89" s="925">
        <v>-8.2899999999999991</v>
      </c>
      <c r="H89" s="925">
        <v>-3.75</v>
      </c>
      <c r="I89" s="925">
        <v>-7.49</v>
      </c>
      <c r="J89" s="925">
        <v>-1.84</v>
      </c>
      <c r="K89" s="925">
        <v>-3.16</v>
      </c>
      <c r="L89" s="925">
        <v>-0.7</v>
      </c>
      <c r="M89" s="925">
        <v>-7.25</v>
      </c>
      <c r="N89" s="924"/>
      <c r="O89" s="924"/>
    </row>
    <row r="90" spans="2:15" x14ac:dyDescent="0.2">
      <c r="B90" s="921"/>
      <c r="C90" s="922" t="s">
        <v>432</v>
      </c>
      <c r="D90" s="923">
        <v>5.56</v>
      </c>
      <c r="E90" s="923">
        <v>7.31</v>
      </c>
      <c r="F90" s="923">
        <v>6.67</v>
      </c>
      <c r="G90" s="923">
        <v>6.64</v>
      </c>
      <c r="H90" s="923">
        <v>7.82</v>
      </c>
      <c r="I90" s="923">
        <v>7.36</v>
      </c>
      <c r="J90" s="923">
        <v>11.34</v>
      </c>
      <c r="K90" s="923">
        <v>11.57</v>
      </c>
      <c r="L90" s="923">
        <v>13.68</v>
      </c>
      <c r="M90" s="923">
        <v>14.84</v>
      </c>
      <c r="N90" s="924">
        <v>8.11</v>
      </c>
      <c r="O90" s="924">
        <v>6.4</v>
      </c>
    </row>
    <row r="91" spans="2:15" x14ac:dyDescent="0.2">
      <c r="B91" s="921"/>
      <c r="C91" s="922"/>
      <c r="D91" s="925">
        <v>-1.82</v>
      </c>
      <c r="E91" s="925">
        <v>-56.51</v>
      </c>
      <c r="F91" s="925">
        <v>-8.89</v>
      </c>
      <c r="G91" s="925">
        <v>-7.75</v>
      </c>
      <c r="H91" s="925">
        <v>-4.3899999999999997</v>
      </c>
      <c r="I91" s="925">
        <v>-6.64</v>
      </c>
      <c r="J91" s="925">
        <v>-1.56</v>
      </c>
      <c r="K91" s="925">
        <v>-3.91</v>
      </c>
      <c r="L91" s="925">
        <v>-0.91</v>
      </c>
      <c r="M91" s="925">
        <v>-7.62</v>
      </c>
      <c r="N91" s="924"/>
      <c r="O91" s="924"/>
    </row>
    <row r="92" spans="2:15" x14ac:dyDescent="0.2">
      <c r="B92" s="926">
        <v>1994</v>
      </c>
      <c r="C92" s="927" t="s">
        <v>462</v>
      </c>
      <c r="D92" s="923">
        <v>5.86</v>
      </c>
      <c r="E92" s="923">
        <v>7.31</v>
      </c>
      <c r="F92" s="923">
        <v>6.76</v>
      </c>
      <c r="G92" s="923">
        <v>6.67</v>
      </c>
      <c r="H92" s="923">
        <v>8.1</v>
      </c>
      <c r="I92" s="923">
        <v>7.59</v>
      </c>
      <c r="J92" s="923">
        <v>9.51</v>
      </c>
      <c r="K92" s="923">
        <v>11.4</v>
      </c>
      <c r="L92" s="923">
        <v>13.68</v>
      </c>
      <c r="M92" s="923">
        <v>14.36</v>
      </c>
      <c r="N92" s="924">
        <v>8.0399999999999991</v>
      </c>
      <c r="O92" s="924">
        <v>6.17</v>
      </c>
    </row>
    <row r="93" spans="2:15" x14ac:dyDescent="0.2">
      <c r="B93" s="926"/>
      <c r="C93" s="927"/>
      <c r="D93" s="925">
        <v>-1.68</v>
      </c>
      <c r="E93" s="925">
        <v>-55.77</v>
      </c>
      <c r="F93" s="925">
        <v>-8.07</v>
      </c>
      <c r="G93" s="925">
        <v>-8</v>
      </c>
      <c r="H93" s="925">
        <v>-4.8099999999999996</v>
      </c>
      <c r="I93" s="925">
        <v>-7.28</v>
      </c>
      <c r="J93" s="925">
        <v>-2.48</v>
      </c>
      <c r="K93" s="925">
        <v>-3.22</v>
      </c>
      <c r="L93" s="925">
        <v>-1.1000000000000001</v>
      </c>
      <c r="M93" s="925">
        <v>-7.59</v>
      </c>
      <c r="N93" s="924"/>
      <c r="O93" s="924"/>
    </row>
    <row r="94" spans="2:15" x14ac:dyDescent="0.2">
      <c r="B94" s="926"/>
      <c r="C94" s="927" t="s">
        <v>432</v>
      </c>
      <c r="D94" s="923">
        <v>5.45</v>
      </c>
      <c r="E94" s="923">
        <v>7.37</v>
      </c>
      <c r="F94" s="923">
        <v>7</v>
      </c>
      <c r="G94" s="923">
        <v>7.16</v>
      </c>
      <c r="H94" s="923">
        <v>8.3800000000000008</v>
      </c>
      <c r="I94" s="923">
        <v>9.16</v>
      </c>
      <c r="J94" s="923">
        <v>10.86</v>
      </c>
      <c r="K94" s="923">
        <v>11.71</v>
      </c>
      <c r="L94" s="923">
        <v>12.68</v>
      </c>
      <c r="M94" s="923">
        <v>14.7</v>
      </c>
      <c r="N94" s="924">
        <v>8.31</v>
      </c>
      <c r="O94" s="924">
        <v>6.37</v>
      </c>
    </row>
    <row r="95" spans="2:15" x14ac:dyDescent="0.2">
      <c r="B95" s="926"/>
      <c r="C95" s="927"/>
      <c r="D95" s="925">
        <v>-2.23</v>
      </c>
      <c r="E95" s="925">
        <v>-54.81</v>
      </c>
      <c r="F95" s="925">
        <v>-8.5399999999999991</v>
      </c>
      <c r="G95" s="925">
        <v>-7.7</v>
      </c>
      <c r="H95" s="925">
        <v>-4.9400000000000004</v>
      </c>
      <c r="I95" s="925">
        <v>-7.53</v>
      </c>
      <c r="J95" s="925">
        <v>-2.29</v>
      </c>
      <c r="K95" s="925">
        <v>-3.41</v>
      </c>
      <c r="L95" s="925">
        <v>-1.23</v>
      </c>
      <c r="M95" s="925">
        <v>-7.32</v>
      </c>
      <c r="N95" s="924"/>
      <c r="O95" s="924"/>
    </row>
    <row r="96" spans="2:15" x14ac:dyDescent="0.2">
      <c r="B96" s="926">
        <v>1995</v>
      </c>
      <c r="C96" s="927" t="s">
        <v>462</v>
      </c>
      <c r="D96" s="923">
        <v>4.75</v>
      </c>
      <c r="E96" s="923">
        <v>7.3</v>
      </c>
      <c r="F96" s="923">
        <v>6.69</v>
      </c>
      <c r="G96" s="923">
        <v>7.35</v>
      </c>
      <c r="H96" s="923">
        <v>8.7200000000000006</v>
      </c>
      <c r="I96" s="923">
        <v>8.01</v>
      </c>
      <c r="J96" s="923">
        <v>10.91</v>
      </c>
      <c r="K96" s="923">
        <v>11.77</v>
      </c>
      <c r="L96" s="923">
        <v>13.22</v>
      </c>
      <c r="M96" s="923">
        <v>14.73</v>
      </c>
      <c r="N96" s="924">
        <v>8.18</v>
      </c>
      <c r="O96" s="924">
        <v>6.25</v>
      </c>
    </row>
    <row r="97" spans="2:15" x14ac:dyDescent="0.2">
      <c r="B97" s="926"/>
      <c r="C97" s="927"/>
      <c r="D97" s="925">
        <v>-2.5299999999999998</v>
      </c>
      <c r="E97" s="925">
        <v>-53.69</v>
      </c>
      <c r="F97" s="925">
        <v>-8.08</v>
      </c>
      <c r="G97" s="925">
        <v>-8.61</v>
      </c>
      <c r="H97" s="925">
        <v>-6.01</v>
      </c>
      <c r="I97" s="925">
        <v>-7.59</v>
      </c>
      <c r="J97" s="925">
        <v>-1.56</v>
      </c>
      <c r="K97" s="925">
        <v>-3.02</v>
      </c>
      <c r="L97" s="925">
        <v>-0.91</v>
      </c>
      <c r="M97" s="925">
        <v>-8.01</v>
      </c>
      <c r="N97" s="924"/>
      <c r="O97" s="924"/>
    </row>
    <row r="98" spans="2:15" x14ac:dyDescent="0.2">
      <c r="B98" s="926"/>
      <c r="C98" s="927" t="s">
        <v>432</v>
      </c>
      <c r="D98" s="928">
        <v>5.64</v>
      </c>
      <c r="E98" s="928">
        <v>7.26</v>
      </c>
      <c r="F98" s="928">
        <v>7.08</v>
      </c>
      <c r="G98" s="928">
        <v>7.19</v>
      </c>
      <c r="H98" s="928">
        <v>8.42</v>
      </c>
      <c r="I98" s="928">
        <v>8.5299999999999994</v>
      </c>
      <c r="J98" s="928">
        <v>11.06</v>
      </c>
      <c r="K98" s="928">
        <v>12.27</v>
      </c>
      <c r="L98" s="928">
        <v>12.84</v>
      </c>
      <c r="M98" s="928">
        <v>14.64</v>
      </c>
      <c r="N98" s="929">
        <v>8.18</v>
      </c>
      <c r="O98" s="929">
        <v>6.35</v>
      </c>
    </row>
    <row r="99" spans="2:15" x14ac:dyDescent="0.2">
      <c r="B99" s="926"/>
      <c r="C99" s="927"/>
      <c r="D99" s="930">
        <v>-2.79</v>
      </c>
      <c r="E99" s="930">
        <v>-52.5</v>
      </c>
      <c r="F99" s="930">
        <v>-8.33</v>
      </c>
      <c r="G99" s="930">
        <v>-10.1</v>
      </c>
      <c r="H99" s="930">
        <v>-5.89</v>
      </c>
      <c r="I99" s="930">
        <v>-7.1</v>
      </c>
      <c r="J99" s="930">
        <v>-1.73</v>
      </c>
      <c r="K99" s="930">
        <v>-3.08</v>
      </c>
      <c r="L99" s="930">
        <v>-0.83</v>
      </c>
      <c r="M99" s="930">
        <v>-7.68</v>
      </c>
      <c r="N99" s="929"/>
      <c r="O99" s="929"/>
    </row>
    <row r="100" spans="2:15" x14ac:dyDescent="0.2">
      <c r="B100" s="926">
        <v>1996</v>
      </c>
      <c r="C100" s="927" t="s">
        <v>462</v>
      </c>
      <c r="D100" s="928">
        <v>6.1</v>
      </c>
      <c r="E100" s="928">
        <v>7.33</v>
      </c>
      <c r="F100" s="928">
        <v>7.28</v>
      </c>
      <c r="G100" s="928">
        <v>6.75</v>
      </c>
      <c r="H100" s="928">
        <v>7.66</v>
      </c>
      <c r="I100" s="928">
        <v>8.17</v>
      </c>
      <c r="J100" s="928">
        <v>10.84</v>
      </c>
      <c r="K100" s="928">
        <v>12.11</v>
      </c>
      <c r="L100" s="928">
        <v>13.59</v>
      </c>
      <c r="M100" s="928">
        <v>14.9</v>
      </c>
      <c r="N100" s="929">
        <v>8.24</v>
      </c>
      <c r="O100" s="929">
        <v>6.42</v>
      </c>
    </row>
    <row r="101" spans="2:15" x14ac:dyDescent="0.2">
      <c r="B101" s="926"/>
      <c r="C101" s="927"/>
      <c r="D101" s="930">
        <v>-1.97</v>
      </c>
      <c r="E101" s="930">
        <v>-52.76</v>
      </c>
      <c r="F101" s="930">
        <v>-7.63</v>
      </c>
      <c r="G101" s="930">
        <v>-9.31</v>
      </c>
      <c r="H101" s="930">
        <v>-5.81</v>
      </c>
      <c r="I101" s="930">
        <v>-8.41</v>
      </c>
      <c r="J101" s="930">
        <v>-1.63</v>
      </c>
      <c r="K101" s="930">
        <v>-3.15</v>
      </c>
      <c r="L101" s="930">
        <v>-0.87</v>
      </c>
      <c r="M101" s="930">
        <v>-8.4600000000000009</v>
      </c>
      <c r="N101" s="929"/>
      <c r="O101" s="929"/>
    </row>
    <row r="102" spans="2:15" x14ac:dyDescent="0.2">
      <c r="B102" s="926"/>
      <c r="C102" s="927" t="s">
        <v>432</v>
      </c>
      <c r="D102" s="928">
        <v>7</v>
      </c>
      <c r="E102" s="928">
        <v>7.43</v>
      </c>
      <c r="F102" s="928">
        <v>7.39</v>
      </c>
      <c r="G102" s="928">
        <v>7.03</v>
      </c>
      <c r="H102" s="928">
        <v>7.88</v>
      </c>
      <c r="I102" s="928">
        <v>7.9</v>
      </c>
      <c r="J102" s="928">
        <v>10.95</v>
      </c>
      <c r="K102" s="928">
        <v>12.29</v>
      </c>
      <c r="L102" s="928">
        <v>13.64</v>
      </c>
      <c r="M102" s="928">
        <v>14.96</v>
      </c>
      <c r="N102" s="929">
        <v>8.36</v>
      </c>
      <c r="O102" s="929">
        <v>6.62</v>
      </c>
    </row>
    <row r="103" spans="2:15" x14ac:dyDescent="0.2">
      <c r="D103" s="930">
        <v>-2.4300000000000002</v>
      </c>
      <c r="E103" s="930">
        <v>-51.61</v>
      </c>
      <c r="F103" s="930">
        <v>-7.28</v>
      </c>
      <c r="G103" s="930">
        <v>-10.15</v>
      </c>
      <c r="H103" s="930">
        <v>-5.97</v>
      </c>
      <c r="I103" s="930">
        <v>-8.2100000000000009</v>
      </c>
      <c r="J103" s="930">
        <v>-1.83</v>
      </c>
      <c r="K103" s="930">
        <v>-3</v>
      </c>
      <c r="L103" s="930">
        <v>-0.91</v>
      </c>
      <c r="M103" s="930">
        <v>-8.6</v>
      </c>
    </row>
    <row r="104" spans="2:15" x14ac:dyDescent="0.2">
      <c r="B104" s="926">
        <v>1997</v>
      </c>
      <c r="C104" s="927" t="s">
        <v>464</v>
      </c>
      <c r="D104" s="931">
        <v>6.23</v>
      </c>
      <c r="E104" s="931">
        <v>7.36</v>
      </c>
      <c r="F104" s="931">
        <v>7.93</v>
      </c>
      <c r="G104" s="931">
        <v>7.25</v>
      </c>
      <c r="H104" s="931">
        <v>7.78</v>
      </c>
      <c r="I104" s="931">
        <v>8.3000000000000007</v>
      </c>
      <c r="J104" s="931">
        <v>10.38</v>
      </c>
      <c r="K104" s="931">
        <v>12.41</v>
      </c>
      <c r="L104" s="931">
        <v>13.08</v>
      </c>
      <c r="M104" s="931">
        <v>14.9</v>
      </c>
      <c r="N104" s="932">
        <v>8.49</v>
      </c>
      <c r="O104" s="932">
        <v>6.8</v>
      </c>
    </row>
    <row r="105" spans="2:15" x14ac:dyDescent="0.2">
      <c r="B105" s="926"/>
      <c r="C105" s="927"/>
      <c r="D105" s="933">
        <v>-1.57</v>
      </c>
      <c r="E105" s="933">
        <v>-53.61</v>
      </c>
      <c r="F105" s="933">
        <v>-6.84</v>
      </c>
      <c r="G105" s="933">
        <v>-9.01</v>
      </c>
      <c r="H105" s="933">
        <v>-5.65</v>
      </c>
      <c r="I105" s="933">
        <v>-7.35</v>
      </c>
      <c r="J105" s="933">
        <v>-1.83</v>
      </c>
      <c r="K105" s="933">
        <v>-3.16</v>
      </c>
      <c r="L105" s="933">
        <v>-1.34</v>
      </c>
      <c r="M105" s="933">
        <v>-9.64</v>
      </c>
      <c r="N105" s="932"/>
      <c r="O105" s="932"/>
    </row>
    <row r="106" spans="2:15" x14ac:dyDescent="0.2">
      <c r="C106" s="927" t="s">
        <v>432</v>
      </c>
      <c r="D106" s="931">
        <v>6.02</v>
      </c>
      <c r="E106" s="931">
        <v>7.32</v>
      </c>
      <c r="F106" s="931">
        <v>7.59</v>
      </c>
      <c r="G106" s="931">
        <v>7.18</v>
      </c>
      <c r="H106" s="931">
        <v>8.6300000000000008</v>
      </c>
      <c r="I106" s="931">
        <v>8.65</v>
      </c>
      <c r="J106" s="931">
        <v>10.62</v>
      </c>
      <c r="K106" s="931">
        <v>12.32</v>
      </c>
      <c r="L106" s="931">
        <v>13.35</v>
      </c>
      <c r="M106" s="931">
        <v>14.8</v>
      </c>
      <c r="N106" s="932">
        <v>8.4700000000000006</v>
      </c>
      <c r="O106" s="932">
        <v>6.38</v>
      </c>
    </row>
    <row r="107" spans="2:15" x14ac:dyDescent="0.2">
      <c r="C107" s="927"/>
      <c r="D107" s="933">
        <v>-2.73</v>
      </c>
      <c r="E107" s="933">
        <v>-54.17</v>
      </c>
      <c r="F107" s="933">
        <v>-5.43</v>
      </c>
      <c r="G107" s="933">
        <v>-8.8000000000000007</v>
      </c>
      <c r="H107" s="933">
        <v>-5.54</v>
      </c>
      <c r="I107" s="933">
        <v>-7.33</v>
      </c>
      <c r="J107" s="933">
        <v>-2.0699999999999998</v>
      </c>
      <c r="K107" s="933">
        <v>-2.9</v>
      </c>
      <c r="L107" s="933">
        <v>-1.57</v>
      </c>
      <c r="M107" s="933">
        <v>-9.4600000000000009</v>
      </c>
      <c r="N107" s="932"/>
      <c r="O107" s="932"/>
    </row>
    <row r="108" spans="2:15" x14ac:dyDescent="0.2">
      <c r="B108" s="926">
        <v>1998</v>
      </c>
      <c r="C108" s="927" t="s">
        <v>464</v>
      </c>
      <c r="D108" s="931">
        <v>6.46</v>
      </c>
      <c r="E108" s="931">
        <v>7.42</v>
      </c>
      <c r="F108" s="931">
        <v>7.02</v>
      </c>
      <c r="G108" s="931">
        <v>7.27</v>
      </c>
      <c r="H108" s="931">
        <v>8.5</v>
      </c>
      <c r="I108" s="931">
        <v>8.7899999999999991</v>
      </c>
      <c r="J108" s="931">
        <v>10.119999999999999</v>
      </c>
      <c r="K108" s="931">
        <v>12.14</v>
      </c>
      <c r="L108" s="931">
        <v>13.12</v>
      </c>
      <c r="M108" s="931">
        <v>14.02</v>
      </c>
      <c r="N108" s="932">
        <v>8.3800000000000008</v>
      </c>
      <c r="O108" s="932">
        <v>6.81</v>
      </c>
    </row>
    <row r="109" spans="2:15" x14ac:dyDescent="0.2">
      <c r="B109" s="926"/>
      <c r="C109" s="927"/>
      <c r="D109" s="933">
        <v>-1.61</v>
      </c>
      <c r="E109" s="933">
        <v>-56.2</v>
      </c>
      <c r="F109" s="933">
        <v>-6.94</v>
      </c>
      <c r="G109" s="933">
        <v>-8.34</v>
      </c>
      <c r="H109" s="933">
        <v>-4.8600000000000003</v>
      </c>
      <c r="I109" s="933">
        <v>-6.6</v>
      </c>
      <c r="J109" s="933">
        <v>-2.0299999999999998</v>
      </c>
      <c r="K109" s="933">
        <v>-3.09</v>
      </c>
      <c r="L109" s="933">
        <v>-1.68</v>
      </c>
      <c r="M109" s="933">
        <v>-8.65</v>
      </c>
      <c r="N109" s="932"/>
      <c r="O109" s="932"/>
    </row>
    <row r="110" spans="2:15" x14ac:dyDescent="0.2">
      <c r="C110" s="927" t="s">
        <v>465</v>
      </c>
      <c r="D110" s="931">
        <v>6.29</v>
      </c>
      <c r="E110" s="931">
        <v>7.36</v>
      </c>
      <c r="F110" s="931">
        <v>7.93</v>
      </c>
      <c r="G110" s="931">
        <v>7.34</v>
      </c>
      <c r="H110" s="931">
        <v>9.15</v>
      </c>
      <c r="I110" s="931">
        <v>9.0299999999999994</v>
      </c>
      <c r="J110" s="931">
        <v>10.55</v>
      </c>
      <c r="K110" s="931">
        <v>11.79</v>
      </c>
      <c r="L110" s="931">
        <v>12.08</v>
      </c>
      <c r="M110" s="931">
        <v>13.8</v>
      </c>
      <c r="N110" s="932">
        <v>8.4499999999999993</v>
      </c>
      <c r="O110" s="932">
        <v>6.69</v>
      </c>
    </row>
    <row r="111" spans="2:15" x14ac:dyDescent="0.2">
      <c r="C111" s="927"/>
      <c r="D111" s="933">
        <v>-1.61</v>
      </c>
      <c r="E111" s="933">
        <v>-56.07</v>
      </c>
      <c r="F111" s="933">
        <v>-7.97</v>
      </c>
      <c r="G111" s="933">
        <v>-7.66</v>
      </c>
      <c r="H111" s="933">
        <v>-4.5</v>
      </c>
      <c r="I111" s="933">
        <v>-5.88</v>
      </c>
      <c r="J111" s="933">
        <v>-2.38</v>
      </c>
      <c r="K111" s="933">
        <v>-2.66</v>
      </c>
      <c r="L111" s="933">
        <v>-2.0099999999999998</v>
      </c>
      <c r="M111" s="933">
        <v>-9.26</v>
      </c>
      <c r="N111" s="932"/>
      <c r="O111" s="932"/>
    </row>
    <row r="112" spans="2:15" x14ac:dyDescent="0.2">
      <c r="B112" s="926">
        <v>1999</v>
      </c>
      <c r="C112" s="927" t="s">
        <v>464</v>
      </c>
      <c r="D112" s="931">
        <v>6</v>
      </c>
      <c r="E112" s="931">
        <v>6.9</v>
      </c>
      <c r="F112" s="931">
        <v>7.28</v>
      </c>
      <c r="G112" s="931">
        <v>7.29</v>
      </c>
      <c r="H112" s="931">
        <v>8.8000000000000007</v>
      </c>
      <c r="I112" s="931">
        <v>9.3699999999999992</v>
      </c>
      <c r="J112" s="931">
        <v>9.92</v>
      </c>
      <c r="K112" s="931">
        <v>10.06</v>
      </c>
      <c r="L112" s="931">
        <v>12.3</v>
      </c>
      <c r="M112" s="931">
        <v>12.31</v>
      </c>
      <c r="N112" s="932">
        <v>7.96</v>
      </c>
      <c r="O112" s="932">
        <v>6.49</v>
      </c>
    </row>
    <row r="113" spans="2:15" x14ac:dyDescent="0.2">
      <c r="B113" s="926"/>
      <c r="C113" s="927"/>
      <c r="D113" s="933">
        <v>-2.37</v>
      </c>
      <c r="E113" s="933">
        <v>-57.87</v>
      </c>
      <c r="F113" s="933">
        <v>-5.91</v>
      </c>
      <c r="G113" s="933">
        <v>-6.79</v>
      </c>
      <c r="H113" s="933">
        <v>-4.08</v>
      </c>
      <c r="I113" s="933">
        <v>-5.71</v>
      </c>
      <c r="J113" s="933">
        <v>-1.69</v>
      </c>
      <c r="K113" s="933">
        <v>-3.57</v>
      </c>
      <c r="L113" s="933">
        <v>-1.88</v>
      </c>
      <c r="M113" s="933">
        <v>-10.130000000000001</v>
      </c>
      <c r="N113" s="932"/>
      <c r="O113" s="932"/>
    </row>
    <row r="114" spans="2:15" x14ac:dyDescent="0.2">
      <c r="C114" s="927" t="s">
        <v>465</v>
      </c>
      <c r="D114" s="931">
        <v>5.47</v>
      </c>
      <c r="E114" s="931">
        <v>6.25</v>
      </c>
      <c r="F114" s="931">
        <v>6.95</v>
      </c>
      <c r="G114" s="931">
        <v>7.19</v>
      </c>
      <c r="H114" s="931">
        <v>8.73</v>
      </c>
      <c r="I114" s="931">
        <v>8.4499999999999993</v>
      </c>
      <c r="J114" s="931">
        <v>9.33</v>
      </c>
      <c r="K114" s="931">
        <v>9.2799999999999994</v>
      </c>
      <c r="L114" s="931">
        <v>11.01</v>
      </c>
      <c r="M114" s="931">
        <v>11.21</v>
      </c>
      <c r="N114" s="932">
        <v>7.3</v>
      </c>
      <c r="O114" s="932">
        <v>5.83</v>
      </c>
    </row>
    <row r="115" spans="2:15" x14ac:dyDescent="0.2">
      <c r="C115" s="927"/>
      <c r="D115" s="933">
        <v>-2.0499999999999998</v>
      </c>
      <c r="E115" s="933">
        <v>-58.47</v>
      </c>
      <c r="F115" s="933">
        <v>-6.31</v>
      </c>
      <c r="G115" s="933">
        <v>-7.01</v>
      </c>
      <c r="H115" s="933">
        <v>-3.78</v>
      </c>
      <c r="I115" s="933">
        <v>-5.6</v>
      </c>
      <c r="J115" s="933">
        <v>-1.58</v>
      </c>
      <c r="K115" s="933">
        <v>-2.99</v>
      </c>
      <c r="L115" s="933">
        <v>-1.64</v>
      </c>
      <c r="M115" s="933">
        <v>-10.58</v>
      </c>
      <c r="N115" s="932"/>
      <c r="O115" s="932"/>
    </row>
    <row r="116" spans="2:15" x14ac:dyDescent="0.2">
      <c r="B116" s="926">
        <v>2000</v>
      </c>
      <c r="C116" s="927" t="s">
        <v>464</v>
      </c>
      <c r="D116" s="931">
        <v>5.34</v>
      </c>
      <c r="E116" s="931">
        <v>5.75</v>
      </c>
      <c r="F116" s="931">
        <v>6.62</v>
      </c>
      <c r="G116" s="931">
        <v>7.17</v>
      </c>
      <c r="H116" s="931">
        <v>7.37</v>
      </c>
      <c r="I116" s="931">
        <v>7.76</v>
      </c>
      <c r="J116" s="931">
        <v>9.01</v>
      </c>
      <c r="K116" s="931">
        <v>8.73</v>
      </c>
      <c r="L116" s="931">
        <v>9.49</v>
      </c>
      <c r="M116" s="931">
        <v>10.35</v>
      </c>
      <c r="N116" s="932">
        <v>6.62</v>
      </c>
      <c r="O116" s="932">
        <v>5.47</v>
      </c>
    </row>
    <row r="117" spans="2:15" x14ac:dyDescent="0.2">
      <c r="B117" s="926"/>
      <c r="C117" s="927"/>
      <c r="D117" s="933">
        <v>-1.87</v>
      </c>
      <c r="E117" s="933">
        <v>-63.13</v>
      </c>
      <c r="F117" s="933">
        <v>-6.65</v>
      </c>
      <c r="G117" s="933">
        <v>-5.15</v>
      </c>
      <c r="H117" s="933">
        <v>-4.08</v>
      </c>
      <c r="I117" s="933">
        <v>-4.42</v>
      </c>
      <c r="J117" s="933">
        <v>-1.7</v>
      </c>
      <c r="K117" s="933">
        <v>-2.77</v>
      </c>
      <c r="L117" s="933">
        <v>-1.52</v>
      </c>
      <c r="M117" s="933">
        <v>-8.7100000000000009</v>
      </c>
      <c r="N117" s="932"/>
      <c r="O117" s="932"/>
    </row>
    <row r="118" spans="2:15" x14ac:dyDescent="0.2">
      <c r="C118" s="927" t="s">
        <v>465</v>
      </c>
      <c r="D118" s="931">
        <v>4.92</v>
      </c>
      <c r="E118" s="931">
        <v>5.56</v>
      </c>
      <c r="F118" s="931">
        <v>6.96</v>
      </c>
      <c r="G118" s="931">
        <v>7.37</v>
      </c>
      <c r="H118" s="931">
        <v>7.55</v>
      </c>
      <c r="I118" s="931">
        <v>8.24</v>
      </c>
      <c r="J118" s="931">
        <v>7.79</v>
      </c>
      <c r="K118" s="931">
        <v>8.94</v>
      </c>
      <c r="L118" s="931">
        <v>9.27</v>
      </c>
      <c r="M118" s="931">
        <v>10.029999999999999</v>
      </c>
      <c r="N118" s="932">
        <v>6.52</v>
      </c>
      <c r="O118" s="932">
        <v>5.39</v>
      </c>
    </row>
    <row r="119" spans="2:15" x14ac:dyDescent="0.2">
      <c r="C119" s="927"/>
      <c r="D119" s="933">
        <v>-1.7</v>
      </c>
      <c r="E119" s="933">
        <v>-62.42</v>
      </c>
      <c r="F119" s="933">
        <v>-7.92</v>
      </c>
      <c r="G119" s="933">
        <v>-4.4000000000000004</v>
      </c>
      <c r="H119" s="933">
        <v>-4.37</v>
      </c>
      <c r="I119" s="933">
        <v>-3.91</v>
      </c>
      <c r="J119" s="933">
        <v>-2.2799999999999998</v>
      </c>
      <c r="K119" s="933">
        <v>-2.64</v>
      </c>
      <c r="L119" s="933">
        <v>-1.4</v>
      </c>
      <c r="M119" s="933">
        <v>-8.9600000000000009</v>
      </c>
      <c r="N119" s="932"/>
      <c r="O119" s="932"/>
    </row>
    <row r="120" spans="2:15" x14ac:dyDescent="0.2">
      <c r="B120" s="926">
        <v>2001</v>
      </c>
      <c r="C120" s="927" t="s">
        <v>464</v>
      </c>
      <c r="D120" s="931">
        <v>5.19</v>
      </c>
      <c r="E120" s="931">
        <v>5.71</v>
      </c>
      <c r="F120" s="931">
        <v>7.06</v>
      </c>
      <c r="G120" s="931">
        <v>7.37</v>
      </c>
      <c r="H120" s="931">
        <v>8.1199999999999992</v>
      </c>
      <c r="I120" s="931">
        <v>8.19</v>
      </c>
      <c r="J120" s="931">
        <v>7.99</v>
      </c>
      <c r="K120" s="931">
        <v>8.35</v>
      </c>
      <c r="L120" s="931">
        <v>9.1199999999999992</v>
      </c>
      <c r="M120" s="931">
        <v>9.99</v>
      </c>
      <c r="N120" s="932">
        <v>6.58</v>
      </c>
      <c r="O120" s="932">
        <v>5.27</v>
      </c>
    </row>
    <row r="121" spans="2:15" x14ac:dyDescent="0.2">
      <c r="B121" s="926"/>
      <c r="C121" s="927"/>
      <c r="D121" s="933">
        <v>-1.87</v>
      </c>
      <c r="E121" s="933">
        <v>-64.17</v>
      </c>
      <c r="F121" s="933">
        <v>-7.8</v>
      </c>
      <c r="G121" s="933">
        <v>-4.62</v>
      </c>
      <c r="H121" s="933">
        <v>-3.31</v>
      </c>
      <c r="I121" s="933">
        <v>-3.76</v>
      </c>
      <c r="J121" s="933">
        <v>-2.17</v>
      </c>
      <c r="K121" s="933">
        <v>-2.71</v>
      </c>
      <c r="L121" s="933">
        <v>-1.1100000000000001</v>
      </c>
      <c r="M121" s="933">
        <v>-8.48</v>
      </c>
      <c r="N121" s="932"/>
      <c r="O121" s="932"/>
    </row>
    <row r="122" spans="2:15" x14ac:dyDescent="0.2">
      <c r="C122" s="927" t="s">
        <v>465</v>
      </c>
      <c r="D122" s="931">
        <v>5.14</v>
      </c>
      <c r="E122" s="931">
        <v>4.55</v>
      </c>
      <c r="F122" s="931">
        <v>5.56</v>
      </c>
      <c r="G122" s="931">
        <v>6.99</v>
      </c>
      <c r="H122" s="931">
        <v>7.44</v>
      </c>
      <c r="I122" s="931">
        <v>8.26</v>
      </c>
      <c r="J122" s="931">
        <v>8.65</v>
      </c>
      <c r="K122" s="931">
        <v>8.98</v>
      </c>
      <c r="L122" s="931">
        <v>9.11</v>
      </c>
      <c r="M122" s="931">
        <v>9.43</v>
      </c>
      <c r="N122" s="932">
        <v>5.62</v>
      </c>
      <c r="O122" s="932">
        <v>4.33</v>
      </c>
    </row>
    <row r="123" spans="2:15" x14ac:dyDescent="0.2">
      <c r="C123" s="927"/>
      <c r="D123" s="933">
        <v>-2.56</v>
      </c>
      <c r="E123" s="933">
        <v>-65.08</v>
      </c>
      <c r="F123" s="933">
        <v>-7.36</v>
      </c>
      <c r="G123" s="933">
        <v>-4.3600000000000003</v>
      </c>
      <c r="H123" s="933">
        <v>-3.15</v>
      </c>
      <c r="I123" s="933">
        <v>-4.3600000000000003</v>
      </c>
      <c r="J123" s="933">
        <v>-1.55</v>
      </c>
      <c r="K123" s="933">
        <v>-2.06</v>
      </c>
      <c r="L123" s="933">
        <v>-1.05</v>
      </c>
      <c r="M123" s="933">
        <v>-8.48</v>
      </c>
      <c r="N123" s="932"/>
      <c r="O123" s="932"/>
    </row>
    <row r="124" spans="2:15" x14ac:dyDescent="0.2">
      <c r="B124" s="926">
        <v>2002</v>
      </c>
      <c r="C124" s="927" t="s">
        <v>464</v>
      </c>
      <c r="D124" s="931">
        <v>4.84</v>
      </c>
      <c r="E124" s="931">
        <v>3.49</v>
      </c>
      <c r="F124" s="931">
        <v>4.92</v>
      </c>
      <c r="G124" s="931">
        <v>6.26</v>
      </c>
      <c r="H124" s="931">
        <v>6.65</v>
      </c>
      <c r="I124" s="931">
        <v>7.19</v>
      </c>
      <c r="J124" s="931">
        <v>7.61</v>
      </c>
      <c r="K124" s="931">
        <v>8.15</v>
      </c>
      <c r="L124" s="931">
        <v>8.4600000000000009</v>
      </c>
      <c r="M124" s="931">
        <v>8.65</v>
      </c>
      <c r="N124" s="932">
        <v>4.5999999999999996</v>
      </c>
      <c r="O124" s="932">
        <v>3.61</v>
      </c>
    </row>
    <row r="125" spans="2:15" x14ac:dyDescent="0.2">
      <c r="B125" s="926"/>
      <c r="C125" s="927"/>
      <c r="D125" s="933">
        <v>-2.11</v>
      </c>
      <c r="E125" s="933">
        <v>-67.599999999999994</v>
      </c>
      <c r="F125" s="933">
        <v>-6.33</v>
      </c>
      <c r="G125" s="933">
        <v>-4.16</v>
      </c>
      <c r="H125" s="933">
        <v>-2.96</v>
      </c>
      <c r="I125" s="933">
        <v>-3.93</v>
      </c>
      <c r="J125" s="933">
        <v>-1.5</v>
      </c>
      <c r="K125" s="933">
        <v>-2.0499999999999998</v>
      </c>
      <c r="L125" s="933">
        <v>-1.42</v>
      </c>
      <c r="M125" s="933">
        <v>-7.94</v>
      </c>
      <c r="N125" s="932"/>
      <c r="O125" s="932"/>
    </row>
    <row r="126" spans="2:15" x14ac:dyDescent="0.2">
      <c r="C126" s="927" t="s">
        <v>465</v>
      </c>
      <c r="D126" s="931">
        <v>3.28</v>
      </c>
      <c r="E126" s="931">
        <v>3.48</v>
      </c>
      <c r="F126" s="931">
        <v>4.07</v>
      </c>
      <c r="G126" s="931">
        <v>4.93</v>
      </c>
      <c r="H126" s="931">
        <v>5.53</v>
      </c>
      <c r="I126" s="931">
        <v>5.89</v>
      </c>
      <c r="J126" s="931">
        <v>6.61</v>
      </c>
      <c r="K126" s="931">
        <v>7.23</v>
      </c>
      <c r="L126" s="931">
        <v>7.31</v>
      </c>
      <c r="M126" s="931">
        <v>7.66</v>
      </c>
      <c r="N126" s="932">
        <v>4.22</v>
      </c>
      <c r="O126" s="932">
        <v>3.35</v>
      </c>
    </row>
    <row r="127" spans="2:15" x14ac:dyDescent="0.2">
      <c r="C127" s="927"/>
      <c r="D127" s="933">
        <v>-1.98</v>
      </c>
      <c r="E127" s="933">
        <v>-69.099999999999994</v>
      </c>
      <c r="F127" s="933">
        <v>-5.54</v>
      </c>
      <c r="G127" s="933">
        <v>-3.21</v>
      </c>
      <c r="H127" s="933">
        <v>-3.32</v>
      </c>
      <c r="I127" s="933">
        <v>-4.24</v>
      </c>
      <c r="J127" s="933">
        <v>-1.48</v>
      </c>
      <c r="K127" s="933">
        <v>-2.06</v>
      </c>
      <c r="L127" s="933">
        <v>-1.32</v>
      </c>
      <c r="M127" s="933">
        <v>-7.75</v>
      </c>
      <c r="N127" s="932"/>
      <c r="O127" s="932"/>
    </row>
    <row r="128" spans="2:15" x14ac:dyDescent="0.2">
      <c r="B128" s="926">
        <v>2003</v>
      </c>
      <c r="C128" s="927" t="s">
        <v>464</v>
      </c>
      <c r="D128" s="931">
        <v>2.13</v>
      </c>
      <c r="E128" s="931">
        <v>1.69</v>
      </c>
      <c r="F128" s="931">
        <v>1.84</v>
      </c>
      <c r="G128" s="931">
        <v>2.16</v>
      </c>
      <c r="H128" s="931">
        <v>2.95</v>
      </c>
      <c r="I128" s="931">
        <v>3.1</v>
      </c>
      <c r="J128" s="931">
        <v>3.45</v>
      </c>
      <c r="K128" s="931">
        <v>3.84</v>
      </c>
      <c r="L128" s="931">
        <v>4.3600000000000003</v>
      </c>
      <c r="M128" s="931">
        <v>4.6900000000000004</v>
      </c>
      <c r="N128" s="932">
        <v>2.08</v>
      </c>
      <c r="O128" s="932">
        <v>1.61</v>
      </c>
    </row>
    <row r="129" spans="2:15" x14ac:dyDescent="0.2">
      <c r="B129" s="926"/>
      <c r="C129" s="927"/>
      <c r="D129" s="933">
        <v>-1.73</v>
      </c>
      <c r="E129" s="933">
        <v>-73.930000000000007</v>
      </c>
      <c r="F129" s="933">
        <v>-4.91</v>
      </c>
      <c r="G129" s="933">
        <v>-2.66</v>
      </c>
      <c r="H129" s="933">
        <v>-2.95</v>
      </c>
      <c r="I129" s="933">
        <v>-3.37</v>
      </c>
      <c r="J129" s="933">
        <v>-1.08</v>
      </c>
      <c r="K129" s="933">
        <v>-2.27</v>
      </c>
      <c r="L129" s="933">
        <v>-1.47</v>
      </c>
      <c r="M129" s="933">
        <v>-5.63</v>
      </c>
      <c r="N129" s="932"/>
      <c r="O129" s="932"/>
    </row>
    <row r="130" spans="2:15" x14ac:dyDescent="0.2">
      <c r="B130" s="926"/>
      <c r="C130" s="927" t="s">
        <v>465</v>
      </c>
      <c r="D130" s="931">
        <v>1.23</v>
      </c>
      <c r="E130" s="931">
        <v>1.33</v>
      </c>
      <c r="F130" s="931">
        <v>0.99</v>
      </c>
      <c r="G130" s="931">
        <v>1.97</v>
      </c>
      <c r="H130" s="931">
        <v>2.44</v>
      </c>
      <c r="I130" s="931">
        <v>2.64</v>
      </c>
      <c r="J130" s="931">
        <v>2.87</v>
      </c>
      <c r="K130" s="931">
        <v>3.1</v>
      </c>
      <c r="L130" s="931">
        <v>2.78</v>
      </c>
      <c r="M130" s="931">
        <v>3.43</v>
      </c>
      <c r="N130" s="932">
        <v>1.55</v>
      </c>
      <c r="O130" s="932">
        <v>1.1299999999999999</v>
      </c>
    </row>
    <row r="131" spans="2:15" x14ac:dyDescent="0.2">
      <c r="B131" s="926"/>
      <c r="C131" s="927"/>
      <c r="D131" s="933">
        <v>-2.25</v>
      </c>
      <c r="E131" s="933">
        <v>-77.19</v>
      </c>
      <c r="F131" s="933">
        <v>-4.6500000000000004</v>
      </c>
      <c r="G131" s="933">
        <v>-2.1800000000000002</v>
      </c>
      <c r="H131" s="933">
        <v>-2.46</v>
      </c>
      <c r="I131" s="933">
        <v>-2.79</v>
      </c>
      <c r="J131" s="933">
        <v>-1.41</v>
      </c>
      <c r="K131" s="933">
        <v>-1.4</v>
      </c>
      <c r="L131" s="933">
        <v>-0.91</v>
      </c>
      <c r="M131" s="933">
        <v>-4.75</v>
      </c>
      <c r="N131" s="932"/>
      <c r="O131" s="932"/>
    </row>
    <row r="132" spans="2:15" x14ac:dyDescent="0.2">
      <c r="B132" s="926">
        <v>2004</v>
      </c>
      <c r="C132" s="927" t="s">
        <v>464</v>
      </c>
      <c r="D132" s="931">
        <v>1.1200000000000001</v>
      </c>
      <c r="E132" s="931">
        <v>0.98</v>
      </c>
      <c r="F132" s="931">
        <v>1.1499999999999999</v>
      </c>
      <c r="G132" s="931">
        <v>1.51</v>
      </c>
      <c r="H132" s="931">
        <v>2.2000000000000002</v>
      </c>
      <c r="I132" s="931">
        <v>2.71</v>
      </c>
      <c r="J132" s="931">
        <v>2.8</v>
      </c>
      <c r="K132" s="931">
        <v>3.01</v>
      </c>
      <c r="L132" s="931">
        <v>2.98</v>
      </c>
      <c r="M132" s="931">
        <v>3.23</v>
      </c>
      <c r="N132" s="932">
        <v>1.28</v>
      </c>
      <c r="O132" s="932">
        <v>0.95</v>
      </c>
    </row>
    <row r="133" spans="2:15" x14ac:dyDescent="0.2">
      <c r="B133" s="926"/>
      <c r="C133" s="927"/>
      <c r="D133" s="933">
        <v>-2.71</v>
      </c>
      <c r="E133" s="933">
        <v>-75.180000000000007</v>
      </c>
      <c r="F133" s="933">
        <v>-3.28</v>
      </c>
      <c r="G133" s="933">
        <v>-4.5599999999999996</v>
      </c>
      <c r="H133" s="933">
        <v>-3.24</v>
      </c>
      <c r="I133" s="933">
        <v>-3.57</v>
      </c>
      <c r="J133" s="933">
        <v>-1.1299999999999999</v>
      </c>
      <c r="K133" s="933">
        <v>-1.58</v>
      </c>
      <c r="L133" s="933">
        <v>-0.19</v>
      </c>
      <c r="M133" s="933">
        <v>-4.5599999999999996</v>
      </c>
      <c r="N133" s="932"/>
      <c r="O133" s="932"/>
    </row>
    <row r="134" spans="2:15" x14ac:dyDescent="0.2">
      <c r="B134" s="926"/>
      <c r="C134" s="927" t="s">
        <v>465</v>
      </c>
      <c r="D134" s="931">
        <v>1.33</v>
      </c>
      <c r="E134" s="931">
        <v>0.93</v>
      </c>
      <c r="F134" s="931">
        <v>1.93</v>
      </c>
      <c r="G134" s="931">
        <v>1.93</v>
      </c>
      <c r="H134" s="931">
        <v>2.63</v>
      </c>
      <c r="I134" s="931">
        <v>2.73</v>
      </c>
      <c r="J134" s="931">
        <v>2.87</v>
      </c>
      <c r="K134" s="931">
        <v>3.24</v>
      </c>
      <c r="L134" s="931">
        <v>3.06</v>
      </c>
      <c r="M134" s="931">
        <v>3.57</v>
      </c>
      <c r="N134" s="932">
        <v>1.32</v>
      </c>
      <c r="O134" s="932">
        <v>0.95</v>
      </c>
    </row>
    <row r="135" spans="2:15" x14ac:dyDescent="0.2">
      <c r="B135" s="926"/>
      <c r="C135" s="927"/>
      <c r="D135" s="933">
        <v>-1.93</v>
      </c>
      <c r="E135" s="933">
        <v>-75.06</v>
      </c>
      <c r="F135" s="933">
        <v>-5.72</v>
      </c>
      <c r="G135" s="933">
        <v>-4.26</v>
      </c>
      <c r="H135" s="933">
        <v>-3.24</v>
      </c>
      <c r="I135" s="933">
        <v>-3.24</v>
      </c>
      <c r="J135" s="933">
        <v>-0.75</v>
      </c>
      <c r="K135" s="933">
        <v>-1.55</v>
      </c>
      <c r="L135" s="933">
        <v>-0.2</v>
      </c>
      <c r="M135" s="933">
        <v>-4.05</v>
      </c>
      <c r="N135" s="932"/>
      <c r="O135" s="932"/>
    </row>
    <row r="136" spans="2:15" x14ac:dyDescent="0.2">
      <c r="B136" s="926">
        <v>2005</v>
      </c>
      <c r="C136" s="927" t="s">
        <v>464</v>
      </c>
      <c r="D136" s="934">
        <v>1.39</v>
      </c>
      <c r="E136" s="934">
        <v>1.24</v>
      </c>
      <c r="F136" s="934">
        <v>2.98</v>
      </c>
      <c r="G136" s="934">
        <v>3.62</v>
      </c>
      <c r="H136" s="934">
        <v>4.21</v>
      </c>
      <c r="I136" s="934">
        <v>4.28</v>
      </c>
      <c r="J136" s="934">
        <v>3.99</v>
      </c>
      <c r="K136" s="934">
        <v>4.0199999999999996</v>
      </c>
      <c r="L136" s="934">
        <v>3.84</v>
      </c>
      <c r="M136" s="934">
        <v>3.98</v>
      </c>
      <c r="N136" s="935">
        <v>1.89</v>
      </c>
      <c r="O136" s="932">
        <v>1.37</v>
      </c>
    </row>
    <row r="137" spans="2:15" x14ac:dyDescent="0.2">
      <c r="B137" s="926"/>
      <c r="C137" s="927"/>
      <c r="D137" s="936">
        <v>-2.1800000000000002</v>
      </c>
      <c r="E137" s="936">
        <v>-71.739999999999995</v>
      </c>
      <c r="F137" s="936">
        <v>-6.47</v>
      </c>
      <c r="G137" s="936">
        <v>-6.5</v>
      </c>
      <c r="H137" s="936">
        <v>-4.21</v>
      </c>
      <c r="I137" s="936">
        <v>-3.39</v>
      </c>
      <c r="J137" s="936">
        <v>-0.68</v>
      </c>
      <c r="K137" s="936">
        <v>-1.1399999999999999</v>
      </c>
      <c r="L137" s="936">
        <v>-0.23</v>
      </c>
      <c r="M137" s="936">
        <v>-3.47</v>
      </c>
    </row>
    <row r="138" spans="2:15" x14ac:dyDescent="0.2">
      <c r="B138" s="937"/>
      <c r="C138" s="938" t="s">
        <v>432</v>
      </c>
      <c r="D138" s="934">
        <v>1.34</v>
      </c>
      <c r="E138" s="934">
        <v>1.66</v>
      </c>
      <c r="F138" s="934">
        <v>3.62</v>
      </c>
      <c r="G138" s="934">
        <v>3.27</v>
      </c>
      <c r="H138" s="934">
        <v>4.78</v>
      </c>
      <c r="I138" s="934">
        <v>5.75</v>
      </c>
      <c r="J138" s="934">
        <v>5.27</v>
      </c>
      <c r="K138" s="934">
        <v>5.51</v>
      </c>
      <c r="L138" s="934">
        <v>6.19</v>
      </c>
      <c r="M138" s="934">
        <v>4.96</v>
      </c>
      <c r="N138" s="935">
        <v>2.57</v>
      </c>
      <c r="O138" s="932">
        <v>1.86</v>
      </c>
    </row>
    <row r="139" spans="2:15" x14ac:dyDescent="0.2">
      <c r="B139" s="937"/>
      <c r="C139" s="938"/>
      <c r="D139" s="936">
        <v>-1.75</v>
      </c>
      <c r="E139" s="936">
        <v>-63.45</v>
      </c>
      <c r="F139" s="936">
        <v>-11.91</v>
      </c>
      <c r="G139" s="936">
        <v>-6.98</v>
      </c>
      <c r="H139" s="936">
        <v>-5.46</v>
      </c>
      <c r="I139" s="936">
        <v>-5.18</v>
      </c>
      <c r="J139" s="936">
        <v>-0.63</v>
      </c>
      <c r="K139" s="936">
        <v>-0.99</v>
      </c>
      <c r="L139" s="936">
        <v>-0.24</v>
      </c>
      <c r="M139" s="936">
        <v>-3.42</v>
      </c>
    </row>
    <row r="140" spans="2:15" x14ac:dyDescent="0.2">
      <c r="B140" s="937">
        <v>2006</v>
      </c>
      <c r="C140" s="938" t="s">
        <v>462</v>
      </c>
      <c r="D140" s="936">
        <v>1.45</v>
      </c>
      <c r="E140" s="936">
        <v>1.67</v>
      </c>
      <c r="F140" s="936">
        <v>4.24</v>
      </c>
      <c r="G140" s="936">
        <v>4.49</v>
      </c>
      <c r="H140" s="936">
        <v>4.6399999999999997</v>
      </c>
      <c r="I140" s="936">
        <v>5.26</v>
      </c>
      <c r="J140" s="936">
        <v>5.44</v>
      </c>
      <c r="K140" s="936">
        <v>5.16</v>
      </c>
      <c r="L140" s="934">
        <v>4.9000000000000004</v>
      </c>
      <c r="M140" s="934">
        <v>5.57</v>
      </c>
      <c r="N140" s="935">
        <v>2.69</v>
      </c>
      <c r="O140" s="932">
        <v>1.96</v>
      </c>
    </row>
    <row r="141" spans="2:15" x14ac:dyDescent="0.2">
      <c r="B141" s="937"/>
      <c r="C141" s="938"/>
      <c r="D141" s="936">
        <v>-1.87</v>
      </c>
      <c r="E141" s="936">
        <v>-64.930000000000007</v>
      </c>
      <c r="F141" s="936">
        <v>-8.7200000000000006</v>
      </c>
      <c r="G141" s="936">
        <v>-7.56</v>
      </c>
      <c r="H141" s="936">
        <v>-5.01</v>
      </c>
      <c r="I141" s="936">
        <v>-6.11</v>
      </c>
      <c r="J141" s="936">
        <v>-0.77</v>
      </c>
      <c r="K141" s="936">
        <v>-1.3</v>
      </c>
      <c r="L141" s="936">
        <v>-0.22</v>
      </c>
      <c r="M141" s="936">
        <v>-3.51</v>
      </c>
    </row>
    <row r="142" spans="2:15" x14ac:dyDescent="0.2">
      <c r="B142" s="937"/>
      <c r="C142" s="938" t="s">
        <v>432</v>
      </c>
      <c r="D142" s="936">
        <v>1.68</v>
      </c>
      <c r="E142" s="936">
        <v>1.92</v>
      </c>
      <c r="F142" s="936">
        <v>4.32</v>
      </c>
      <c r="G142" s="936">
        <v>5.56</v>
      </c>
      <c r="H142" s="936">
        <v>5.88</v>
      </c>
      <c r="I142" s="936">
        <v>5.95</v>
      </c>
      <c r="J142" s="936">
        <v>5.67</v>
      </c>
      <c r="K142" s="936">
        <v>7.14</v>
      </c>
      <c r="L142" s="936">
        <v>7.08</v>
      </c>
      <c r="M142" s="936">
        <v>6.01</v>
      </c>
      <c r="N142" s="935">
        <v>3.42</v>
      </c>
      <c r="O142" s="932">
        <v>2.5299999999999998</v>
      </c>
    </row>
    <row r="143" spans="2:15" x14ac:dyDescent="0.2">
      <c r="B143" s="937"/>
      <c r="C143" s="938"/>
      <c r="D143" s="936">
        <v>-1.4</v>
      </c>
      <c r="E143" s="936">
        <v>-57.22</v>
      </c>
      <c r="F143" s="936">
        <v>-9.33</v>
      </c>
      <c r="G143" s="936">
        <v>-9.9</v>
      </c>
      <c r="H143" s="936">
        <v>-6.5</v>
      </c>
      <c r="I143" s="936">
        <v>-7.41</v>
      </c>
      <c r="J143" s="936">
        <v>-0.93</v>
      </c>
      <c r="K143" s="936">
        <v>-2.0499999999999998</v>
      </c>
      <c r="L143" s="936">
        <v>-0.22</v>
      </c>
      <c r="M143" s="936">
        <v>-5.05</v>
      </c>
      <c r="N143" s="936"/>
      <c r="O143" s="936"/>
    </row>
    <row r="144" spans="2:15" x14ac:dyDescent="0.2">
      <c r="B144" s="937">
        <v>2007</v>
      </c>
      <c r="C144" s="938" t="s">
        <v>462</v>
      </c>
      <c r="D144" s="936">
        <v>1.73</v>
      </c>
      <c r="E144" s="936">
        <v>2.0699999999999998</v>
      </c>
      <c r="F144" s="936">
        <v>4.3</v>
      </c>
      <c r="G144" s="936">
        <v>5.0999999999999996</v>
      </c>
      <c r="H144" s="936">
        <v>5.93</v>
      </c>
      <c r="I144" s="936">
        <v>6.75</v>
      </c>
      <c r="J144" s="936">
        <v>6.46</v>
      </c>
      <c r="K144" s="936">
        <v>7.17</v>
      </c>
      <c r="L144" s="936">
        <v>7.01</v>
      </c>
      <c r="M144" s="936">
        <v>6.3</v>
      </c>
      <c r="N144" s="935">
        <v>3.51</v>
      </c>
      <c r="O144" s="935">
        <v>2.6</v>
      </c>
    </row>
    <row r="145" spans="2:15" x14ac:dyDescent="0.2">
      <c r="B145" s="937"/>
      <c r="C145" s="938"/>
      <c r="D145" s="936">
        <v>-1.62</v>
      </c>
      <c r="E145" s="936">
        <v>-58.4</v>
      </c>
      <c r="F145" s="936">
        <v>-8.0399999999999991</v>
      </c>
      <c r="G145" s="936">
        <v>-9.51</v>
      </c>
      <c r="H145" s="936">
        <v>-7.16</v>
      </c>
      <c r="I145" s="936">
        <v>-8.2899999999999991</v>
      </c>
      <c r="J145" s="936">
        <v>-0.91</v>
      </c>
      <c r="K145" s="936">
        <v>-2.0499999999999998</v>
      </c>
      <c r="L145" s="936">
        <v>-0.2</v>
      </c>
      <c r="M145" s="936">
        <v>-3.79</v>
      </c>
      <c r="N145" s="935"/>
      <c r="O145" s="935"/>
    </row>
    <row r="146" spans="2:15" x14ac:dyDescent="0.2">
      <c r="B146" s="937"/>
      <c r="C146" s="938" t="s">
        <v>432</v>
      </c>
      <c r="D146" s="936">
        <v>1.62</v>
      </c>
      <c r="E146" s="936">
        <v>2.0699999999999998</v>
      </c>
      <c r="F146" s="936">
        <v>4.6399999999999997</v>
      </c>
      <c r="G146" s="936">
        <v>5.14</v>
      </c>
      <c r="H146" s="936">
        <v>5.87</v>
      </c>
      <c r="I146" s="936">
        <v>6.85</v>
      </c>
      <c r="J146" s="936">
        <v>6.55</v>
      </c>
      <c r="K146" s="936">
        <v>6.7</v>
      </c>
      <c r="L146" s="936">
        <v>7.11</v>
      </c>
      <c r="M146" s="936">
        <v>7.16</v>
      </c>
      <c r="N146" s="935">
        <v>3.61</v>
      </c>
      <c r="O146" s="935">
        <v>2.66</v>
      </c>
    </row>
    <row r="147" spans="2:15" x14ac:dyDescent="0.2">
      <c r="B147" s="937"/>
      <c r="C147" s="938"/>
      <c r="D147" s="936">
        <v>-1.45</v>
      </c>
      <c r="E147" s="936">
        <v>-57</v>
      </c>
      <c r="F147" s="936">
        <v>-11.11</v>
      </c>
      <c r="G147" s="936">
        <v>-8.07</v>
      </c>
      <c r="H147" s="936">
        <v>-6.83</v>
      </c>
      <c r="I147" s="936">
        <v>-8.9499999999999993</v>
      </c>
      <c r="J147" s="936">
        <v>-0.87</v>
      </c>
      <c r="K147" s="936">
        <v>-1.92</v>
      </c>
      <c r="L147" s="936">
        <v>-0.31</v>
      </c>
      <c r="M147" s="936">
        <v>-3.49</v>
      </c>
      <c r="N147" s="935"/>
      <c r="O147" s="935"/>
    </row>
    <row r="148" spans="2:15" x14ac:dyDescent="0.2">
      <c r="B148" s="937">
        <v>2008</v>
      </c>
      <c r="C148" s="938" t="s">
        <v>462</v>
      </c>
      <c r="D148" s="936">
        <v>3.89</v>
      </c>
      <c r="E148" s="936">
        <v>4.93</v>
      </c>
      <c r="F148" s="936">
        <v>4.88</v>
      </c>
      <c r="G148" s="936">
        <v>5.77</v>
      </c>
      <c r="H148" s="936">
        <v>6.99</v>
      </c>
      <c r="I148" s="936">
        <v>7.33</v>
      </c>
      <c r="J148" s="936">
        <v>6.34</v>
      </c>
      <c r="K148" s="936">
        <v>8.6</v>
      </c>
      <c r="L148" s="936">
        <v>7.33</v>
      </c>
      <c r="M148" s="936">
        <v>8.67</v>
      </c>
      <c r="N148" s="935">
        <v>5.58</v>
      </c>
      <c r="O148" s="935">
        <v>4.13</v>
      </c>
    </row>
    <row r="149" spans="2:15" x14ac:dyDescent="0.2">
      <c r="B149" s="937"/>
      <c r="C149" s="938"/>
      <c r="D149" s="936">
        <v>-1.17</v>
      </c>
      <c r="E149" s="936">
        <v>-55.82</v>
      </c>
      <c r="F149" s="936">
        <v>-12.75</v>
      </c>
      <c r="G149" s="936">
        <v>-6.63</v>
      </c>
      <c r="H149" s="936">
        <v>-6.77</v>
      </c>
      <c r="I149" s="936">
        <v>-9.0299999999999994</v>
      </c>
      <c r="J149" s="936">
        <v>-1.1599999999999999</v>
      </c>
      <c r="K149" s="936">
        <v>-2.5499999999999998</v>
      </c>
      <c r="L149" s="936">
        <v>-0.68</v>
      </c>
      <c r="M149" s="936">
        <v>-3.44</v>
      </c>
      <c r="N149" s="935"/>
      <c r="O149" s="935"/>
    </row>
    <row r="150" spans="2:15" x14ac:dyDescent="0.2">
      <c r="C150" s="938" t="s">
        <v>432</v>
      </c>
      <c r="D150" s="936">
        <v>6.45</v>
      </c>
      <c r="E150" s="936">
        <v>4.99</v>
      </c>
      <c r="F150" s="936">
        <v>5.26</v>
      </c>
      <c r="G150" s="936">
        <v>6.76</v>
      </c>
      <c r="H150" s="936">
        <v>7.64</v>
      </c>
      <c r="I150" s="936">
        <v>8.3800000000000008</v>
      </c>
      <c r="J150" s="936">
        <v>8.41</v>
      </c>
      <c r="K150" s="936">
        <v>8.5299999999999994</v>
      </c>
      <c r="L150" s="936">
        <v>8.51</v>
      </c>
      <c r="M150" s="936">
        <v>9.0500000000000007</v>
      </c>
      <c r="N150" s="935">
        <v>6.02</v>
      </c>
      <c r="O150" s="935">
        <v>4.38</v>
      </c>
    </row>
    <row r="151" spans="2:15" x14ac:dyDescent="0.2">
      <c r="D151" s="936">
        <v>-1.39</v>
      </c>
      <c r="E151" s="936">
        <v>-51.12</v>
      </c>
      <c r="F151" s="936">
        <v>-14.69</v>
      </c>
      <c r="G151" s="936">
        <v>-6.98</v>
      </c>
      <c r="H151" s="936">
        <v>-7.75</v>
      </c>
      <c r="I151" s="936">
        <v>-11.06</v>
      </c>
      <c r="J151" s="936">
        <v>-0.92</v>
      </c>
      <c r="K151" s="936">
        <v>-2.11</v>
      </c>
      <c r="L151" s="936">
        <v>-0.25</v>
      </c>
      <c r="M151" s="936">
        <v>-3.72</v>
      </c>
      <c r="N151" s="935"/>
      <c r="O151" s="935"/>
    </row>
    <row r="152" spans="2:15" x14ac:dyDescent="0.2">
      <c r="B152" s="937">
        <v>2009</v>
      </c>
      <c r="C152" s="938" t="s">
        <v>462</v>
      </c>
      <c r="D152" s="936">
        <v>5.73</v>
      </c>
      <c r="E152" s="936">
        <v>5.08</v>
      </c>
      <c r="F152" s="936">
        <v>5.57</v>
      </c>
      <c r="G152" s="936">
        <v>6.49</v>
      </c>
      <c r="H152" s="936">
        <v>7.57</v>
      </c>
      <c r="I152" s="936">
        <v>8.52</v>
      </c>
      <c r="J152" s="936">
        <v>9.34</v>
      </c>
      <c r="K152" s="936">
        <v>9.56</v>
      </c>
      <c r="L152" s="936">
        <v>6.08</v>
      </c>
      <c r="M152" s="936">
        <v>9.06</v>
      </c>
      <c r="N152" s="935">
        <v>6.11</v>
      </c>
      <c r="O152" s="935">
        <v>4.4400000000000004</v>
      </c>
    </row>
    <row r="153" spans="2:15" x14ac:dyDescent="0.2">
      <c r="B153" s="937"/>
      <c r="C153" s="938"/>
      <c r="D153" s="936" t="s">
        <v>2761</v>
      </c>
      <c r="E153" s="936">
        <v>-53.75</v>
      </c>
      <c r="F153" s="936" t="s">
        <v>2762</v>
      </c>
      <c r="G153" s="936">
        <v>-7.44</v>
      </c>
      <c r="H153" s="936">
        <v>-6.14</v>
      </c>
      <c r="I153" s="936">
        <v>-12.6</v>
      </c>
      <c r="J153" s="936">
        <v>-1.22</v>
      </c>
      <c r="K153" s="936" t="s">
        <v>2763</v>
      </c>
      <c r="L153" s="936">
        <v>-0.77</v>
      </c>
      <c r="M153" s="936">
        <v>-3.46</v>
      </c>
      <c r="N153" s="935"/>
      <c r="O153" s="935"/>
    </row>
    <row r="154" spans="2:15" x14ac:dyDescent="0.2">
      <c r="B154" s="937"/>
      <c r="C154" s="938" t="s">
        <v>432</v>
      </c>
      <c r="D154" s="936">
        <v>6.05</v>
      </c>
      <c r="E154" s="936" t="s">
        <v>2764</v>
      </c>
      <c r="F154" s="936">
        <v>4.5599999999999996</v>
      </c>
      <c r="G154" s="936">
        <v>6.57</v>
      </c>
      <c r="H154" s="936">
        <v>7.05</v>
      </c>
      <c r="I154" s="936">
        <v>8.18</v>
      </c>
      <c r="J154" s="936">
        <v>8.49</v>
      </c>
      <c r="K154" s="936">
        <v>9.1199999999999992</v>
      </c>
      <c r="L154" s="936">
        <v>7.92</v>
      </c>
      <c r="M154" s="936">
        <v>8.92</v>
      </c>
      <c r="N154" s="935">
        <v>5.88</v>
      </c>
      <c r="O154" s="935">
        <v>4.29</v>
      </c>
    </row>
    <row r="155" spans="2:15" x14ac:dyDescent="0.2">
      <c r="B155" s="926"/>
      <c r="C155" s="927"/>
      <c r="D155" s="936">
        <v>-1.27</v>
      </c>
      <c r="E155" s="936">
        <v>-52.69</v>
      </c>
      <c r="F155" s="936">
        <v>-11.15</v>
      </c>
      <c r="G155" s="936">
        <v>-9.42</v>
      </c>
      <c r="H155" s="936">
        <v>-5.15</v>
      </c>
      <c r="I155" s="936">
        <v>-13.89</v>
      </c>
      <c r="J155" s="936">
        <v>-0.84</v>
      </c>
      <c r="K155" s="936">
        <v>-1.74</v>
      </c>
      <c r="L155" s="936">
        <v>-0.28000000000000003</v>
      </c>
      <c r="M155" s="936">
        <v>-3.56</v>
      </c>
      <c r="N155" s="935"/>
      <c r="O155" s="935"/>
    </row>
    <row r="156" spans="2:15" x14ac:dyDescent="0.2">
      <c r="B156" s="937">
        <v>2010</v>
      </c>
      <c r="C156" s="938" t="s">
        <v>462</v>
      </c>
      <c r="D156" s="936">
        <v>5.8354999999999997</v>
      </c>
      <c r="E156" s="936">
        <v>5.0206</v>
      </c>
      <c r="F156" s="936">
        <v>4.8297999999999996</v>
      </c>
      <c r="G156" s="936">
        <v>6.8722000000000003</v>
      </c>
      <c r="H156" s="936">
        <v>7.2068000000000003</v>
      </c>
      <c r="I156" s="936">
        <v>8.2530999999999999</v>
      </c>
      <c r="J156" s="936">
        <v>8.7149000000000001</v>
      </c>
      <c r="K156" s="936">
        <v>9.6675000000000004</v>
      </c>
      <c r="L156" s="936">
        <v>9.0452999999999992</v>
      </c>
      <c r="M156" s="936">
        <v>8.8971</v>
      </c>
      <c r="N156" s="935">
        <v>5.97</v>
      </c>
      <c r="O156" s="935">
        <v>4.29</v>
      </c>
    </row>
    <row r="157" spans="2:15" x14ac:dyDescent="0.2">
      <c r="B157" s="926"/>
      <c r="C157" s="927"/>
      <c r="D157" s="936">
        <v>-1.33</v>
      </c>
      <c r="E157" s="936">
        <v>-54.68</v>
      </c>
      <c r="F157" s="936">
        <v>-10.69</v>
      </c>
      <c r="G157" s="936">
        <v>-8.2100000000000009</v>
      </c>
      <c r="H157" s="936">
        <v>-4.8099999999999996</v>
      </c>
      <c r="I157" s="936">
        <v>-14.25</v>
      </c>
      <c r="J157" s="936">
        <v>-0.75</v>
      </c>
      <c r="K157" s="936">
        <v>-1.58</v>
      </c>
      <c r="L157" s="936">
        <v>-0.24</v>
      </c>
      <c r="M157" s="936">
        <v>-3.45</v>
      </c>
      <c r="N157" s="935"/>
      <c r="O157" s="935"/>
    </row>
    <row r="158" spans="2:15" x14ac:dyDescent="0.2">
      <c r="B158" s="926"/>
      <c r="C158" s="938" t="s">
        <v>432</v>
      </c>
      <c r="D158" s="936">
        <v>6.86</v>
      </c>
      <c r="E158" s="936">
        <v>5.0199999999999996</v>
      </c>
      <c r="F158" s="936">
        <v>5</v>
      </c>
      <c r="G158" s="936">
        <v>7.28</v>
      </c>
      <c r="H158" s="936">
        <v>7.41</v>
      </c>
      <c r="I158" s="936">
        <v>8.2799999999999994</v>
      </c>
      <c r="J158" s="936">
        <v>8.35</v>
      </c>
      <c r="K158" s="936">
        <v>10.35</v>
      </c>
      <c r="L158" s="936">
        <v>9.4600000000000009</v>
      </c>
      <c r="M158" s="936">
        <v>8.89</v>
      </c>
      <c r="N158" s="935">
        <v>6.07</v>
      </c>
      <c r="O158" s="935">
        <v>4.3899999999999997</v>
      </c>
    </row>
    <row r="159" spans="2:15" x14ac:dyDescent="0.2">
      <c r="B159" s="926"/>
      <c r="C159" s="927"/>
      <c r="D159" s="936">
        <v>-1.27</v>
      </c>
      <c r="E159" s="936">
        <v>-52.69</v>
      </c>
      <c r="F159" s="936">
        <v>-11.15</v>
      </c>
      <c r="G159" s="936">
        <v>-9.42</v>
      </c>
      <c r="H159" s="936">
        <v>-5.15</v>
      </c>
      <c r="I159" s="936">
        <v>-13.89</v>
      </c>
      <c r="J159" s="936">
        <v>-0.84</v>
      </c>
      <c r="K159" s="936">
        <v>-1.74</v>
      </c>
      <c r="L159" s="936">
        <v>-0.28000000000000003</v>
      </c>
      <c r="M159" s="936">
        <v>-3.56</v>
      </c>
      <c r="N159" s="935"/>
      <c r="O159" s="935"/>
    </row>
    <row r="160" spans="2:15" x14ac:dyDescent="0.2">
      <c r="B160" s="926">
        <v>2011</v>
      </c>
      <c r="C160" s="938" t="s">
        <v>462</v>
      </c>
      <c r="D160" s="936">
        <v>6.06</v>
      </c>
      <c r="E160" s="936">
        <v>5.25</v>
      </c>
      <c r="F160" s="936">
        <v>5.29</v>
      </c>
      <c r="G160" s="936">
        <v>7.42</v>
      </c>
      <c r="H160" s="936">
        <v>7.72</v>
      </c>
      <c r="I160" s="936">
        <v>8.99</v>
      </c>
      <c r="J160" s="936">
        <v>9.3000000000000007</v>
      </c>
      <c r="K160" s="936">
        <v>11.31</v>
      </c>
      <c r="L160" s="936">
        <v>9.61</v>
      </c>
      <c r="M160" s="936">
        <v>9.3699999999999992</v>
      </c>
      <c r="N160" s="935">
        <v>6.42</v>
      </c>
      <c r="O160" s="935">
        <v>4.53</v>
      </c>
    </row>
    <row r="161" spans="2:15" x14ac:dyDescent="0.2">
      <c r="B161" s="926"/>
      <c r="C161" s="927"/>
      <c r="D161" s="936">
        <v>-1.59</v>
      </c>
      <c r="E161" s="936">
        <v>-53.94</v>
      </c>
      <c r="F161" s="936">
        <v>-9.77</v>
      </c>
      <c r="G161" s="936">
        <v>-8.6199999999999992</v>
      </c>
      <c r="H161" s="936">
        <v>-5.19</v>
      </c>
      <c r="I161" s="936">
        <v>-14.67</v>
      </c>
      <c r="J161" s="936">
        <v>-0.67</v>
      </c>
      <c r="K161" s="936">
        <v>-1.68</v>
      </c>
      <c r="L161" s="936">
        <v>-0.19</v>
      </c>
      <c r="M161" s="936">
        <v>-3.68</v>
      </c>
      <c r="N161" s="935"/>
      <c r="O161" s="935"/>
    </row>
    <row r="162" spans="2:15" x14ac:dyDescent="0.2">
      <c r="B162" s="926"/>
      <c r="C162" s="938" t="s">
        <v>432</v>
      </c>
      <c r="D162" s="936">
        <v>6.14</v>
      </c>
      <c r="E162" s="936">
        <v>5.14</v>
      </c>
      <c r="F162" s="936">
        <v>4.79</v>
      </c>
      <c r="G162" s="936">
        <v>6.72</v>
      </c>
      <c r="H162" s="936">
        <v>7.83</v>
      </c>
      <c r="I162" s="936">
        <v>8.82</v>
      </c>
      <c r="J162" s="936">
        <v>8.2799999999999994</v>
      </c>
      <c r="K162" s="936">
        <v>11.17</v>
      </c>
      <c r="L162" s="936">
        <v>8.6199999999999992</v>
      </c>
      <c r="M162" s="936">
        <v>9.93</v>
      </c>
      <c r="N162" s="935">
        <v>6.29</v>
      </c>
      <c r="O162" s="935">
        <v>4.51</v>
      </c>
    </row>
    <row r="163" spans="2:15" x14ac:dyDescent="0.2">
      <c r="B163" s="926"/>
      <c r="C163" s="927"/>
      <c r="D163" s="936">
        <v>-1.32</v>
      </c>
      <c r="E163" s="936">
        <v>-53.71</v>
      </c>
      <c r="F163" s="936">
        <v>-9.14</v>
      </c>
      <c r="G163" s="936">
        <v>-7.92</v>
      </c>
      <c r="H163" s="936">
        <v>-5.57</v>
      </c>
      <c r="I163" s="936">
        <v>-16.27</v>
      </c>
      <c r="J163" s="936">
        <v>-0.56000000000000005</v>
      </c>
      <c r="K163" s="936">
        <v>-1.63</v>
      </c>
      <c r="L163" s="936">
        <v>-0.16</v>
      </c>
      <c r="M163" s="936">
        <v>-3.71</v>
      </c>
      <c r="N163" s="935"/>
      <c r="O163" s="935"/>
    </row>
    <row r="164" spans="2:15" x14ac:dyDescent="0.2">
      <c r="B164" s="926">
        <v>2012</v>
      </c>
      <c r="C164" s="938" t="s">
        <v>462</v>
      </c>
      <c r="D164" s="936">
        <v>5.26</v>
      </c>
      <c r="E164" s="936">
        <v>5.68</v>
      </c>
      <c r="F164" s="936">
        <v>5.13</v>
      </c>
      <c r="G164" s="936">
        <v>6.62</v>
      </c>
      <c r="H164" s="936">
        <v>7.17</v>
      </c>
      <c r="I164" s="936">
        <v>8.7100000000000009</v>
      </c>
      <c r="J164" s="936">
        <v>8.4</v>
      </c>
      <c r="K164" s="936">
        <v>10.73</v>
      </c>
      <c r="L164" s="936">
        <v>9.1999999999999993</v>
      </c>
      <c r="M164" s="936">
        <v>9.2100000000000009</v>
      </c>
      <c r="N164" s="935">
        <v>6.47</v>
      </c>
      <c r="O164" s="935">
        <v>4.5599999999999996</v>
      </c>
    </row>
    <row r="165" spans="2:15" x14ac:dyDescent="0.2">
      <c r="B165" s="926"/>
      <c r="C165" s="927"/>
      <c r="D165" s="936">
        <v>-1.59</v>
      </c>
      <c r="E165" s="936">
        <v>-54.8</v>
      </c>
      <c r="F165" s="936">
        <v>-9.61</v>
      </c>
      <c r="G165" s="936">
        <v>-7.67</v>
      </c>
      <c r="H165" s="936">
        <v>-4.8899999999999997</v>
      </c>
      <c r="I165" s="936">
        <v>-15.38</v>
      </c>
      <c r="J165" s="936">
        <v>-0.63</v>
      </c>
      <c r="K165" s="936">
        <v>-1.94</v>
      </c>
      <c r="L165" s="936">
        <v>-0.15</v>
      </c>
      <c r="M165" s="936">
        <v>-3.34</v>
      </c>
      <c r="N165" s="935"/>
      <c r="O165" s="935"/>
    </row>
    <row r="166" spans="2:15" x14ac:dyDescent="0.2">
      <c r="B166" s="926"/>
      <c r="C166" s="938" t="s">
        <v>432</v>
      </c>
      <c r="D166" s="936">
        <v>5.2</v>
      </c>
      <c r="E166" s="936">
        <v>5.69</v>
      </c>
      <c r="F166" s="936">
        <v>5.95</v>
      </c>
      <c r="G166" s="936">
        <v>6.51</v>
      </c>
      <c r="H166" s="936">
        <v>6.88</v>
      </c>
      <c r="I166" s="936">
        <v>8.1999999999999993</v>
      </c>
      <c r="J166" s="936">
        <v>8.16</v>
      </c>
      <c r="K166" s="936">
        <v>10.34</v>
      </c>
      <c r="L166" s="936">
        <v>8.93</v>
      </c>
      <c r="M166" s="936">
        <v>9.8800000000000008</v>
      </c>
      <c r="N166" s="935">
        <v>6.45</v>
      </c>
      <c r="O166" s="935">
        <v>4.6100000000000003</v>
      </c>
    </row>
    <row r="167" spans="2:15" x14ac:dyDescent="0.2">
      <c r="B167" s="926"/>
      <c r="C167" s="927"/>
      <c r="D167" s="936">
        <v>-1.42</v>
      </c>
      <c r="E167" s="936">
        <v>-56.63</v>
      </c>
      <c r="F167" s="936">
        <v>-9.51</v>
      </c>
      <c r="G167" s="936">
        <v>-6.29</v>
      </c>
      <c r="H167" s="936">
        <v>-5.18</v>
      </c>
      <c r="I167" s="936">
        <v>-14.94</v>
      </c>
      <c r="J167" s="936">
        <v>-0.57999999999999996</v>
      </c>
      <c r="K167" s="936">
        <v>-2.0299999999999998</v>
      </c>
      <c r="L167" s="936">
        <v>-0.16</v>
      </c>
      <c r="M167" s="936">
        <v>-3.26</v>
      </c>
      <c r="N167" s="935"/>
      <c r="O167" s="935"/>
    </row>
    <row r="168" spans="2:15" x14ac:dyDescent="0.2">
      <c r="B168" s="926">
        <v>2013</v>
      </c>
      <c r="C168" s="938" t="s">
        <v>462</v>
      </c>
      <c r="D168" s="936">
        <v>4.6500000000000004</v>
      </c>
      <c r="E168" s="936">
        <v>5.9</v>
      </c>
      <c r="F168" s="936">
        <v>5.38</v>
      </c>
      <c r="G168" s="936">
        <v>6.08</v>
      </c>
      <c r="H168" s="936">
        <v>6.44</v>
      </c>
      <c r="I168" s="936">
        <v>7.73</v>
      </c>
      <c r="J168" s="936">
        <v>7.93</v>
      </c>
      <c r="K168" s="936">
        <v>8.65</v>
      </c>
      <c r="L168" s="936">
        <v>8.31</v>
      </c>
      <c r="M168" s="936">
        <v>9.5</v>
      </c>
      <c r="N168" s="935">
        <v>6.28</v>
      </c>
      <c r="O168" s="935">
        <v>4.38</v>
      </c>
    </row>
    <row r="169" spans="2:15" x14ac:dyDescent="0.2">
      <c r="B169" s="926"/>
      <c r="C169" s="927"/>
      <c r="D169" s="936">
        <v>-1.91</v>
      </c>
      <c r="E169" s="936">
        <v>-58.86</v>
      </c>
      <c r="F169" s="936">
        <v>-9.48</v>
      </c>
      <c r="G169" s="936">
        <v>-6.43</v>
      </c>
      <c r="H169" s="936">
        <v>-4.21</v>
      </c>
      <c r="I169" s="936">
        <v>-13.4</v>
      </c>
      <c r="J169" s="936">
        <v>-0.53</v>
      </c>
      <c r="K169" s="936">
        <v>-1.95</v>
      </c>
      <c r="L169" s="936">
        <v>-0.14000000000000001</v>
      </c>
      <c r="M169" s="936">
        <v>-3.09</v>
      </c>
      <c r="N169" s="935"/>
      <c r="O169" s="935"/>
    </row>
    <row r="170" spans="2:15" x14ac:dyDescent="0.2">
      <c r="B170" s="926"/>
      <c r="C170" s="938" t="s">
        <v>432</v>
      </c>
      <c r="D170" s="936">
        <v>5.13</v>
      </c>
      <c r="E170" s="936">
        <v>6.32</v>
      </c>
      <c r="F170" s="936">
        <v>5.8</v>
      </c>
      <c r="G170" s="936">
        <v>6.68</v>
      </c>
      <c r="H170" s="936">
        <v>6.93</v>
      </c>
      <c r="I170" s="936">
        <v>7.76</v>
      </c>
      <c r="J170" s="936">
        <v>8.2899999999999991</v>
      </c>
      <c r="K170" s="936">
        <v>8.9499999999999993</v>
      </c>
      <c r="L170" s="936">
        <v>8.98</v>
      </c>
      <c r="M170" s="936">
        <v>9.5</v>
      </c>
      <c r="N170" s="935">
        <v>6.64</v>
      </c>
      <c r="O170" s="935">
        <v>4.63</v>
      </c>
    </row>
    <row r="171" spans="2:15" x14ac:dyDescent="0.2">
      <c r="B171" s="926"/>
      <c r="C171" s="927"/>
      <c r="D171" s="936">
        <v>-1.69</v>
      </c>
      <c r="E171" s="936">
        <v>-59.31</v>
      </c>
      <c r="F171" s="936">
        <v>-9.8699999999999992</v>
      </c>
      <c r="G171" s="936">
        <v>-7.18</v>
      </c>
      <c r="H171" s="936">
        <v>-4.12</v>
      </c>
      <c r="I171" s="936">
        <v>-12.24</v>
      </c>
      <c r="J171" s="936">
        <v>-0.52</v>
      </c>
      <c r="K171" s="936">
        <v>-1.94</v>
      </c>
      <c r="L171" s="936">
        <v>-0.15</v>
      </c>
      <c r="M171" s="936">
        <v>-2.99</v>
      </c>
      <c r="N171" s="935"/>
      <c r="O171" s="935"/>
    </row>
    <row r="172" spans="2:15" x14ac:dyDescent="0.2">
      <c r="B172" s="926">
        <v>2014</v>
      </c>
      <c r="C172" s="938" t="s">
        <v>462</v>
      </c>
      <c r="D172" s="936">
        <v>3.93</v>
      </c>
      <c r="E172" s="936">
        <v>6.34</v>
      </c>
      <c r="F172" s="936">
        <v>5.76</v>
      </c>
      <c r="G172" s="936">
        <v>6.47</v>
      </c>
      <c r="H172" s="936">
        <v>6.87</v>
      </c>
      <c r="I172" s="936">
        <v>7.72</v>
      </c>
      <c r="J172" s="936">
        <v>8.0399999999999991</v>
      </c>
      <c r="K172" s="936">
        <v>8.19</v>
      </c>
      <c r="L172" s="936">
        <v>8.7799999999999994</v>
      </c>
      <c r="M172" s="936">
        <v>8.98</v>
      </c>
      <c r="N172" s="935">
        <v>6.53</v>
      </c>
      <c r="O172" s="935">
        <v>4.29</v>
      </c>
    </row>
    <row r="173" spans="2:15" x14ac:dyDescent="0.2">
      <c r="B173" s="926"/>
      <c r="C173" s="927"/>
      <c r="D173" s="936">
        <v>-3.53</v>
      </c>
      <c r="E173" s="936">
        <v>-59.65</v>
      </c>
      <c r="F173" s="936">
        <v>-8.65</v>
      </c>
      <c r="G173" s="936">
        <v>-6.56</v>
      </c>
      <c r="H173" s="936">
        <v>-4.16</v>
      </c>
      <c r="I173" s="936">
        <v>-11.81</v>
      </c>
      <c r="J173" s="936">
        <v>-0.57999999999999996</v>
      </c>
      <c r="K173" s="936">
        <v>-1.91</v>
      </c>
      <c r="L173" s="936">
        <v>-0.14000000000000001</v>
      </c>
      <c r="M173" s="936">
        <v>-3.03</v>
      </c>
      <c r="N173" s="935"/>
      <c r="O173" s="935"/>
    </row>
    <row r="174" spans="2:15" x14ac:dyDescent="0.2">
      <c r="B174" s="926"/>
      <c r="C174" s="938" t="s">
        <v>432</v>
      </c>
      <c r="D174" s="936">
        <v>5.49</v>
      </c>
      <c r="E174" s="936">
        <v>5.94</v>
      </c>
      <c r="F174" s="936">
        <v>5.62</v>
      </c>
      <c r="G174" s="936">
        <v>6.59</v>
      </c>
      <c r="H174" s="936">
        <v>6.77</v>
      </c>
      <c r="I174" s="936">
        <v>7.39</v>
      </c>
      <c r="J174" s="936">
        <v>7.87</v>
      </c>
      <c r="K174" s="936">
        <v>7.79</v>
      </c>
      <c r="L174" s="936">
        <v>8</v>
      </c>
      <c r="M174" s="936">
        <v>8.76</v>
      </c>
      <c r="N174" s="935">
        <v>6.27</v>
      </c>
      <c r="O174" s="935">
        <v>4.3099999999999996</v>
      </c>
    </row>
    <row r="175" spans="2:15" x14ac:dyDescent="0.2">
      <c r="B175" s="926"/>
      <c r="C175" s="938"/>
      <c r="D175" s="936">
        <v>-2.0099999999999998</v>
      </c>
      <c r="E175" s="936">
        <v>-61.27</v>
      </c>
      <c r="F175" s="936">
        <v>-9.25</v>
      </c>
      <c r="G175" s="936">
        <v>-6.07</v>
      </c>
      <c r="H175" s="936">
        <v>-4.6399999999999997</v>
      </c>
      <c r="I175" s="936">
        <v>-11.69</v>
      </c>
      <c r="J175" s="936">
        <v>-0.63</v>
      </c>
      <c r="K175" s="936">
        <v>-1.5</v>
      </c>
      <c r="L175" s="936">
        <v>-0.15</v>
      </c>
      <c r="M175" s="936">
        <v>-2.79</v>
      </c>
      <c r="N175" s="935"/>
      <c r="O175" s="935"/>
    </row>
    <row r="176" spans="2:15" x14ac:dyDescent="0.2">
      <c r="B176" s="926">
        <v>2015</v>
      </c>
      <c r="C176" s="938" t="s">
        <v>462</v>
      </c>
      <c r="D176" s="936">
        <v>3.5897999999999999</v>
      </c>
      <c r="E176" s="936">
        <v>4.6935000000000002</v>
      </c>
      <c r="F176" s="936">
        <v>5.1649000000000003</v>
      </c>
      <c r="G176" s="936">
        <v>5.3361999999999998</v>
      </c>
      <c r="H176" s="936">
        <v>5.8799000000000001</v>
      </c>
      <c r="I176" s="936">
        <v>6.2621000000000002</v>
      </c>
      <c r="J176" s="936">
        <v>7.1772999999999998</v>
      </c>
      <c r="K176" s="936">
        <v>7.0183</v>
      </c>
      <c r="L176" s="936">
        <v>8.1538000000000004</v>
      </c>
      <c r="M176" s="936">
        <v>8.6152999999999995</v>
      </c>
      <c r="N176" s="935">
        <v>5.1134000000000004</v>
      </c>
      <c r="O176" s="935">
        <v>3.4056999999999999</v>
      </c>
    </row>
    <row r="177" spans="2:15" x14ac:dyDescent="0.2">
      <c r="B177" s="926"/>
      <c r="C177" s="938"/>
      <c r="D177" s="936">
        <v>-2.4980799185223002</v>
      </c>
      <c r="E177" s="936">
        <v>-64.381555721303002</v>
      </c>
      <c r="F177" s="936">
        <v>-6.7003075192065404</v>
      </c>
      <c r="G177" s="936">
        <v>-5.9315206489965098</v>
      </c>
      <c r="H177" s="936">
        <v>-4.4875795010192201</v>
      </c>
      <c r="I177" s="936">
        <v>-11.2756280566913</v>
      </c>
      <c r="J177" s="936">
        <v>-0.62102510897267005</v>
      </c>
      <c r="K177" s="936">
        <v>-1.76214853721228</v>
      </c>
      <c r="L177" s="936">
        <v>-0.12190725820755299</v>
      </c>
      <c r="M177" s="936">
        <v>-2.2202477298686101</v>
      </c>
      <c r="N177" s="935"/>
      <c r="O177" s="935"/>
    </row>
    <row r="178" spans="2:15" x14ac:dyDescent="0.2">
      <c r="B178" s="926"/>
      <c r="C178" s="938" t="s">
        <v>432</v>
      </c>
      <c r="D178" s="936">
        <v>3.7271999999999998</v>
      </c>
      <c r="E178" s="936">
        <v>4.0933000000000002</v>
      </c>
      <c r="F178" s="936">
        <v>4.9374000000000002</v>
      </c>
      <c r="G178" s="936">
        <v>4.5568</v>
      </c>
      <c r="H178" s="936">
        <v>5.1684000000000001</v>
      </c>
      <c r="I178" s="936">
        <v>5.5632999999999999</v>
      </c>
      <c r="J178" s="936">
        <v>5.8677000000000001</v>
      </c>
      <c r="K178" s="936">
        <v>7.1045999999999996</v>
      </c>
      <c r="L178" s="936">
        <v>6.6665000000000001</v>
      </c>
      <c r="M178" s="936">
        <v>7.0468000000000002</v>
      </c>
      <c r="N178" s="935">
        <v>4.5221999999999998</v>
      </c>
      <c r="O178" s="935">
        <v>3.0726</v>
      </c>
    </row>
    <row r="179" spans="2:15" x14ac:dyDescent="0.2">
      <c r="B179" s="926"/>
      <c r="C179" s="938"/>
      <c r="D179" s="936">
        <v>-1.9564500721561937</v>
      </c>
      <c r="E179" s="936">
        <v>-63.952683758335596</v>
      </c>
      <c r="F179" s="936">
        <v>-7.3768818678765822</v>
      </c>
      <c r="G179" s="936">
        <v>-5.9160232200031961</v>
      </c>
      <c r="H179" s="936">
        <v>-5.4277383182719285</v>
      </c>
      <c r="I179" s="936">
        <v>-10.764212525193509</v>
      </c>
      <c r="J179" s="936">
        <v>-0.5911842458077059</v>
      </c>
      <c r="K179" s="936">
        <v>-1.7809632100813231</v>
      </c>
      <c r="L179" s="936">
        <v>-9.2804359131550218E-2</v>
      </c>
      <c r="M179" s="936">
        <v>-2.1410584231424208</v>
      </c>
      <c r="N179" s="935"/>
      <c r="O179" s="935"/>
    </row>
    <row r="180" spans="2:15" x14ac:dyDescent="0.2">
      <c r="B180" s="926">
        <v>2016</v>
      </c>
      <c r="C180" s="938" t="s">
        <v>462</v>
      </c>
      <c r="D180" s="936">
        <v>2.88</v>
      </c>
      <c r="E180" s="936">
        <v>3.73</v>
      </c>
      <c r="F180" s="936">
        <v>4.8</v>
      </c>
      <c r="G180" s="936">
        <v>4.5199999999999996</v>
      </c>
      <c r="H180" s="936">
        <v>4.7</v>
      </c>
      <c r="I180" s="936">
        <v>4.8899999999999997</v>
      </c>
      <c r="J180" s="936">
        <v>5.62</v>
      </c>
      <c r="K180" s="936">
        <v>5.48</v>
      </c>
      <c r="L180" s="936">
        <v>5.84</v>
      </c>
      <c r="M180" s="936">
        <v>6.42</v>
      </c>
      <c r="N180" s="935">
        <v>4.1100000000000003</v>
      </c>
      <c r="O180" s="935">
        <v>2.75</v>
      </c>
    </row>
    <row r="181" spans="2:15" x14ac:dyDescent="0.2">
      <c r="B181" s="926"/>
      <c r="C181" s="927"/>
      <c r="D181" s="936">
        <v>-2.36</v>
      </c>
      <c r="E181" s="936">
        <v>-64.38</v>
      </c>
      <c r="F181" s="936">
        <v>-5.69</v>
      </c>
      <c r="G181" s="936">
        <v>-6.14</v>
      </c>
      <c r="H181" s="936">
        <v>-5.62</v>
      </c>
      <c r="I181" s="936">
        <v>-11.25</v>
      </c>
      <c r="J181" s="936">
        <v>-0.63</v>
      </c>
      <c r="K181" s="936">
        <v>-1.22</v>
      </c>
      <c r="L181" s="936">
        <v>-7.0000000000000007E-2</v>
      </c>
      <c r="M181" s="936">
        <v>-2.62</v>
      </c>
      <c r="N181" s="935"/>
      <c r="O181" s="935"/>
    </row>
    <row r="182" spans="2:15" x14ac:dyDescent="0.2">
      <c r="B182" s="926"/>
      <c r="C182" s="938" t="s">
        <v>432</v>
      </c>
      <c r="D182" s="936">
        <v>3.3</v>
      </c>
      <c r="E182" s="936">
        <v>3.57</v>
      </c>
      <c r="F182" s="936">
        <v>4.3600000000000003</v>
      </c>
      <c r="G182" s="936">
        <v>4.26</v>
      </c>
      <c r="H182" s="936">
        <v>4.32</v>
      </c>
      <c r="I182" s="936">
        <v>4.7</v>
      </c>
      <c r="J182" s="936">
        <v>5.29</v>
      </c>
      <c r="K182" s="936">
        <v>5.46</v>
      </c>
      <c r="L182" s="936">
        <v>5.68</v>
      </c>
      <c r="M182" s="936">
        <v>5.83</v>
      </c>
      <c r="N182" s="935">
        <v>3.92</v>
      </c>
      <c r="O182" s="935">
        <v>2.62</v>
      </c>
    </row>
    <row r="183" spans="2:15" x14ac:dyDescent="0.2">
      <c r="B183" s="926"/>
      <c r="C183" s="927"/>
      <c r="D183" s="936">
        <v>-2.29</v>
      </c>
      <c r="E183" s="936">
        <v>-63.58</v>
      </c>
      <c r="F183" s="936">
        <v>-5.75</v>
      </c>
      <c r="G183" s="936">
        <v>-6.46</v>
      </c>
      <c r="H183" s="936">
        <v>-5.88</v>
      </c>
      <c r="I183" s="936">
        <v>-11.91</v>
      </c>
      <c r="J183" s="936">
        <v>-0.5</v>
      </c>
      <c r="K183" s="936">
        <v>-1.1399999999999999</v>
      </c>
      <c r="L183" s="936">
        <v>-0.05</v>
      </c>
      <c r="M183" s="936">
        <v>-2.44</v>
      </c>
      <c r="N183" s="935"/>
      <c r="O183" s="935"/>
    </row>
    <row r="184" spans="2:15" x14ac:dyDescent="0.2">
      <c r="B184" s="926">
        <v>2017</v>
      </c>
      <c r="C184" s="938" t="s">
        <v>462</v>
      </c>
      <c r="D184" s="936">
        <v>2.42</v>
      </c>
      <c r="E184" s="936">
        <v>3.54</v>
      </c>
      <c r="F184" s="936">
        <v>4.3600000000000003</v>
      </c>
      <c r="G184" s="936">
        <v>4.29</v>
      </c>
      <c r="H184" s="936">
        <v>4.26</v>
      </c>
      <c r="I184" s="936">
        <v>4.62</v>
      </c>
      <c r="J184" s="936">
        <v>5.14</v>
      </c>
      <c r="K184" s="936">
        <v>5.67</v>
      </c>
      <c r="L184" s="936">
        <v>5.28</v>
      </c>
      <c r="M184" s="936">
        <v>6.22</v>
      </c>
      <c r="N184" s="935">
        <v>3.84</v>
      </c>
      <c r="O184" s="935">
        <v>2.5299999999999998</v>
      </c>
    </row>
    <row r="185" spans="2:15" x14ac:dyDescent="0.2">
      <c r="B185" s="926"/>
      <c r="C185" s="927"/>
      <c r="D185" s="936">
        <v>-3.19</v>
      </c>
      <c r="E185" s="936">
        <v>-64.78</v>
      </c>
      <c r="F185" s="936">
        <v>-4.59</v>
      </c>
      <c r="G185" s="936">
        <v>-6.09</v>
      </c>
      <c r="H185" s="936">
        <v>-5.8</v>
      </c>
      <c r="I185" s="936">
        <v>-11.98</v>
      </c>
      <c r="J185" s="936">
        <v>-0.4</v>
      </c>
      <c r="K185" s="936">
        <v>-0.9</v>
      </c>
      <c r="L185" s="936">
        <v>-0.06</v>
      </c>
      <c r="M185" s="936">
        <v>-2.21</v>
      </c>
      <c r="N185" s="935"/>
      <c r="O185" s="935"/>
    </row>
    <row r="186" spans="2:15" x14ac:dyDescent="0.2">
      <c r="B186" s="926"/>
      <c r="C186" s="938" t="s">
        <v>432</v>
      </c>
      <c r="D186" s="936">
        <v>2.85</v>
      </c>
      <c r="E186" s="936">
        <v>3.58</v>
      </c>
      <c r="F186" s="936">
        <v>4.18</v>
      </c>
      <c r="G186" s="936">
        <v>4.3099999999999996</v>
      </c>
      <c r="H186" s="936">
        <v>4.0999999999999996</v>
      </c>
      <c r="I186" s="936">
        <v>4.79</v>
      </c>
      <c r="J186" s="936">
        <v>5.16</v>
      </c>
      <c r="K186" s="936">
        <v>5.77</v>
      </c>
      <c r="L186" s="936">
        <v>6.61</v>
      </c>
      <c r="M186" s="936">
        <v>7.46</v>
      </c>
      <c r="N186" s="935">
        <v>3.93</v>
      </c>
      <c r="O186" s="935">
        <v>2.64</v>
      </c>
    </row>
    <row r="187" spans="2:15" x14ac:dyDescent="0.2">
      <c r="B187" s="926"/>
      <c r="C187" s="927"/>
      <c r="D187" s="936">
        <v>-2.4700000000000002</v>
      </c>
      <c r="E187" s="936">
        <v>-64.459999999999994</v>
      </c>
      <c r="F187" s="936">
        <v>-5.68</v>
      </c>
      <c r="G187" s="936">
        <v>-6.42</v>
      </c>
      <c r="H187" s="936">
        <v>-5.19</v>
      </c>
      <c r="I187" s="936">
        <v>-12.45</v>
      </c>
      <c r="J187" s="936">
        <v>-0.37</v>
      </c>
      <c r="K187" s="936">
        <v>-0.7</v>
      </c>
      <c r="L187" s="936">
        <v>-0.13</v>
      </c>
      <c r="M187" s="936">
        <v>-2.11</v>
      </c>
      <c r="N187" s="935"/>
      <c r="O187" s="935"/>
    </row>
    <row r="188" spans="2:15" x14ac:dyDescent="0.2">
      <c r="B188" s="926">
        <v>2018</v>
      </c>
      <c r="C188" s="938" t="s">
        <v>462</v>
      </c>
      <c r="D188" s="936">
        <v>2.97</v>
      </c>
      <c r="E188" s="936">
        <v>4.1399999999999997</v>
      </c>
      <c r="F188" s="936">
        <v>5.15</v>
      </c>
      <c r="G188" s="936">
        <v>4.7699999999999996</v>
      </c>
      <c r="H188" s="936">
        <v>4.63</v>
      </c>
      <c r="I188" s="936">
        <v>5.13</v>
      </c>
      <c r="J188" s="936">
        <v>5.04</v>
      </c>
      <c r="K188" s="936">
        <v>5.59</v>
      </c>
      <c r="L188" s="936">
        <v>5.37</v>
      </c>
      <c r="M188" s="936">
        <v>6.96</v>
      </c>
      <c r="N188" s="935">
        <v>4.41</v>
      </c>
      <c r="O188" s="935">
        <v>2.92</v>
      </c>
    </row>
    <row r="189" spans="2:15" x14ac:dyDescent="0.2">
      <c r="B189" s="926"/>
      <c r="C189" s="927"/>
      <c r="D189" s="936">
        <v>-2.9</v>
      </c>
      <c r="E189" s="936">
        <v>-66.489999999999995</v>
      </c>
      <c r="F189" s="936">
        <v>-5.38</v>
      </c>
      <c r="G189" s="936">
        <v>-5.92</v>
      </c>
      <c r="H189" s="936">
        <v>-4.8899999999999997</v>
      </c>
      <c r="I189" s="936">
        <v>-11.25</v>
      </c>
      <c r="J189" s="936">
        <v>-0.36</v>
      </c>
      <c r="K189" s="936">
        <v>-0.72</v>
      </c>
      <c r="L189" s="936">
        <v>-0.12</v>
      </c>
      <c r="M189" s="936">
        <v>-1.97</v>
      </c>
      <c r="N189" s="935"/>
      <c r="O189" s="935"/>
    </row>
    <row r="190" spans="2:15" x14ac:dyDescent="0.2">
      <c r="B190" s="926"/>
      <c r="C190" s="938" t="s">
        <v>432</v>
      </c>
      <c r="D190" s="936">
        <v>4.25</v>
      </c>
      <c r="E190" s="936">
        <v>7</v>
      </c>
      <c r="F190" s="936">
        <v>7.14</v>
      </c>
      <c r="G190" s="936">
        <v>6.75</v>
      </c>
      <c r="H190" s="936">
        <v>6.19</v>
      </c>
      <c r="I190" s="936">
        <v>7.3</v>
      </c>
      <c r="J190" s="936">
        <v>7.21</v>
      </c>
      <c r="K190" s="936">
        <v>7.45</v>
      </c>
      <c r="L190" s="936">
        <v>7.32</v>
      </c>
      <c r="M190" s="936">
        <v>8.56</v>
      </c>
      <c r="N190" s="935">
        <v>6.95</v>
      </c>
      <c r="O190" s="935">
        <v>4.5999999999999996</v>
      </c>
    </row>
    <row r="191" spans="2:15" x14ac:dyDescent="0.2">
      <c r="B191" s="926"/>
      <c r="C191" s="927"/>
      <c r="D191" s="936">
        <v>-2.4300000000000002</v>
      </c>
      <c r="E191" s="936">
        <v>-65.58</v>
      </c>
      <c r="F191" s="936">
        <v>-7.05</v>
      </c>
      <c r="G191" s="936">
        <v>-7.72</v>
      </c>
      <c r="H191" s="936">
        <v>-4.5599999999999996</v>
      </c>
      <c r="I191" s="936">
        <v>-9.4499999999999993</v>
      </c>
      <c r="J191" s="936">
        <v>-0.31</v>
      </c>
      <c r="K191" s="936">
        <v>-0.64</v>
      </c>
      <c r="L191" s="936">
        <v>-0.1</v>
      </c>
      <c r="M191" s="936">
        <v>-2.16</v>
      </c>
      <c r="N191" s="935"/>
      <c r="O191" s="935"/>
    </row>
    <row r="192" spans="2:15" x14ac:dyDescent="0.2">
      <c r="B192" s="926">
        <v>2019</v>
      </c>
      <c r="C192" s="938" t="s">
        <v>462</v>
      </c>
      <c r="D192" s="936">
        <v>6.7639080653837569</v>
      </c>
      <c r="E192" s="936">
        <v>8.587275310705321</v>
      </c>
      <c r="F192" s="936">
        <v>9.4548515295321529</v>
      </c>
      <c r="G192" s="936">
        <v>8.9912471759850074</v>
      </c>
      <c r="H192" s="936">
        <v>8.0490447686602025</v>
      </c>
      <c r="I192" s="936">
        <v>9.4923137087279859</v>
      </c>
      <c r="J192" s="936">
        <v>9.4435077958124207</v>
      </c>
      <c r="K192" s="936">
        <v>9.5269214160661893</v>
      </c>
      <c r="L192" s="936">
        <v>10.988848906934548</v>
      </c>
      <c r="M192" s="936">
        <v>9.9269351017963778</v>
      </c>
      <c r="N192" s="935">
        <v>8.7381475644706743</v>
      </c>
      <c r="O192" s="935">
        <v>5.6664887539020885</v>
      </c>
    </row>
    <row r="193" spans="2:15" x14ac:dyDescent="0.2">
      <c r="B193" s="926"/>
      <c r="C193" s="927"/>
      <c r="D193" s="936">
        <v>-2.0885551162771656</v>
      </c>
      <c r="E193" s="936">
        <v>-66.186068664373167</v>
      </c>
      <c r="F193" s="936">
        <v>-7.5953449279804373</v>
      </c>
      <c r="G193" s="936">
        <v>-6.5897507246925615</v>
      </c>
      <c r="H193" s="936">
        <v>-4.9051953191257915</v>
      </c>
      <c r="I193" s="936">
        <v>-9.5195268886025062</v>
      </c>
      <c r="J193" s="936">
        <v>-0.37795202709416342</v>
      </c>
      <c r="K193" s="936">
        <v>-0.89262436832718062</v>
      </c>
      <c r="L193" s="936">
        <v>-3.2383460807552902E-2</v>
      </c>
      <c r="M193" s="936">
        <v>-1.8125985027194724</v>
      </c>
      <c r="N193" s="935"/>
      <c r="O193" s="935"/>
    </row>
    <row r="194" spans="2:15" x14ac:dyDescent="0.2">
      <c r="B194" s="926"/>
      <c r="C194" s="938" t="s">
        <v>432</v>
      </c>
      <c r="D194" s="936">
        <v>7.847684062862073</v>
      </c>
      <c r="E194" s="936">
        <v>10.007923780516489</v>
      </c>
      <c r="F194" s="936">
        <v>10.924477485207454</v>
      </c>
      <c r="G194" s="936">
        <v>9.9721499705610448</v>
      </c>
      <c r="H194" s="936">
        <v>9.8596675290292985</v>
      </c>
      <c r="I194" s="936">
        <v>10.819385583697283</v>
      </c>
      <c r="J194" s="936">
        <v>10.750360154258995</v>
      </c>
      <c r="K194" s="936">
        <v>10.620088300282404</v>
      </c>
      <c r="L194" s="936">
        <v>9.4533838319332482</v>
      </c>
      <c r="M194" s="936">
        <v>10.795804498931865</v>
      </c>
      <c r="N194" s="935">
        <v>10.134767982138364</v>
      </c>
      <c r="O194" s="935">
        <v>6.7729820382489327</v>
      </c>
    </row>
    <row r="195" spans="2:15" x14ac:dyDescent="0.2">
      <c r="B195" s="926"/>
      <c r="C195" s="938"/>
      <c r="D195" s="936">
        <v>-1.9184823306770553</v>
      </c>
      <c r="E195" s="936">
        <v>-64.734095126904506</v>
      </c>
      <c r="F195" s="936">
        <v>-6.2713529360452434</v>
      </c>
      <c r="G195" s="936">
        <v>-6.6355824510721595</v>
      </c>
      <c r="H195" s="936">
        <v>-5.029820198820337</v>
      </c>
      <c r="I195" s="936">
        <v>-11.442144800879866</v>
      </c>
      <c r="J195" s="936">
        <v>-0.97317452800065685</v>
      </c>
      <c r="K195" s="936">
        <v>-0.88814883912081088</v>
      </c>
      <c r="L195" s="936">
        <v>-0.10983564915597306</v>
      </c>
      <c r="M195" s="936">
        <v>-1.9973631393233988</v>
      </c>
      <c r="N195" s="935"/>
      <c r="O195" s="935"/>
    </row>
    <row r="196" spans="2:15" x14ac:dyDescent="0.2">
      <c r="B196" s="926">
        <v>2020</v>
      </c>
      <c r="C196" s="938" t="s">
        <v>462</v>
      </c>
      <c r="D196" s="936">
        <v>3.2479847554397501</v>
      </c>
      <c r="E196" s="936">
        <v>5.8598001588193602</v>
      </c>
      <c r="F196" s="936">
        <v>6.5747815994824199</v>
      </c>
      <c r="G196" s="936">
        <v>5.7675716223901299</v>
      </c>
      <c r="H196" s="936">
        <v>6.1673613339437896</v>
      </c>
      <c r="I196" s="936">
        <v>7.52385002112704</v>
      </c>
      <c r="J196" s="936">
        <v>7.2612369265713896</v>
      </c>
      <c r="K196" s="936">
        <v>7.0693217035448699</v>
      </c>
      <c r="L196" s="936">
        <v>5.4211452411197101</v>
      </c>
      <c r="M196" s="936">
        <v>6.7904629206259397</v>
      </c>
      <c r="N196" s="935">
        <v>6.07733542383317</v>
      </c>
      <c r="O196" s="935">
        <v>4.0258113771739703</v>
      </c>
    </row>
    <row r="197" spans="2:15" x14ac:dyDescent="0.2">
      <c r="B197" s="926"/>
      <c r="C197" s="938"/>
      <c r="D197" s="936">
        <v>-2.2031206432843047</v>
      </c>
      <c r="E197" s="936">
        <v>-67.290082501269765</v>
      </c>
      <c r="F197" s="936">
        <v>-5.7378659133863659</v>
      </c>
      <c r="G197" s="936">
        <v>-5.913641736549061</v>
      </c>
      <c r="H197" s="936">
        <v>-4.0060031665602205</v>
      </c>
      <c r="I197" s="936">
        <v>-11.632966354543441</v>
      </c>
      <c r="J197" s="936">
        <v>-0.43020056476322954</v>
      </c>
      <c r="K197" s="936">
        <v>-0.87340202114352294</v>
      </c>
      <c r="L197" s="936">
        <v>-5.7480680398659931E-2</v>
      </c>
      <c r="M197" s="936">
        <v>-1.8552364181014229</v>
      </c>
      <c r="N197" s="935"/>
      <c r="O197" s="935"/>
    </row>
    <row r="198" spans="2:15" x14ac:dyDescent="0.2">
      <c r="B198" s="926"/>
      <c r="C198" s="938" t="s">
        <v>432</v>
      </c>
      <c r="D198" s="936">
        <v>3.96</v>
      </c>
      <c r="E198" s="936">
        <v>5.0199999999999996</v>
      </c>
      <c r="F198" s="936">
        <v>6.2</v>
      </c>
      <c r="G198" s="936">
        <v>5.53</v>
      </c>
      <c r="H198" s="936">
        <v>4.63</v>
      </c>
      <c r="I198" s="936">
        <v>6.37</v>
      </c>
      <c r="J198" s="936">
        <v>6.99</v>
      </c>
      <c r="K198" s="936">
        <v>7.21</v>
      </c>
      <c r="L198" s="936">
        <v>6.15</v>
      </c>
      <c r="M198" s="936">
        <v>8.08</v>
      </c>
      <c r="N198" s="935">
        <v>5.31</v>
      </c>
      <c r="O198" s="935">
        <v>3.43</v>
      </c>
    </row>
    <row r="199" spans="2:15" ht="12" thickBot="1" x14ac:dyDescent="0.25">
      <c r="B199" s="939"/>
      <c r="C199" s="940"/>
      <c r="D199" s="1031">
        <v>-2</v>
      </c>
      <c r="E199" s="1031">
        <v>-67.56</v>
      </c>
      <c r="F199" s="1031">
        <v>-5.99</v>
      </c>
      <c r="G199" s="1031">
        <v>-5.83</v>
      </c>
      <c r="H199" s="1031">
        <v>-4.3600000000000003</v>
      </c>
      <c r="I199" s="1031">
        <v>-11.09</v>
      </c>
      <c r="J199" s="1031">
        <v>-0.41</v>
      </c>
      <c r="K199" s="1031">
        <v>-0.76</v>
      </c>
      <c r="L199" s="1031">
        <v>-0.14000000000000001</v>
      </c>
      <c r="M199" s="1031">
        <v>-1.86</v>
      </c>
      <c r="N199" s="1032"/>
      <c r="O199" s="1032"/>
    </row>
    <row r="200" spans="2:15" x14ac:dyDescent="0.2">
      <c r="B200" s="917" t="s">
        <v>1936</v>
      </c>
      <c r="G200" s="911"/>
    </row>
    <row r="201" spans="2:15" x14ac:dyDescent="0.2">
      <c r="B201" s="917" t="s">
        <v>1911</v>
      </c>
    </row>
    <row r="202" spans="2:15" s="941" customFormat="1" x14ac:dyDescent="0.2">
      <c r="B202" s="942" t="s">
        <v>2765</v>
      </c>
      <c r="C202" s="943"/>
    </row>
    <row r="203" spans="2:15" s="941" customFormat="1" x14ac:dyDescent="0.2">
      <c r="B203" s="942" t="s">
        <v>2766</v>
      </c>
      <c r="C203" s="943"/>
    </row>
    <row r="204" spans="2:15" s="941" customFormat="1" x14ac:dyDescent="0.2">
      <c r="B204" s="942" t="s">
        <v>2767</v>
      </c>
      <c r="C204" s="943"/>
    </row>
    <row r="205" spans="2:15" s="941" customFormat="1" x14ac:dyDescent="0.2">
      <c r="B205" s="942"/>
      <c r="C205" s="943"/>
    </row>
  </sheetData>
  <mergeCells count="8">
    <mergeCell ref="B79:C82"/>
    <mergeCell ref="F79:M79"/>
    <mergeCell ref="B3:M3"/>
    <mergeCell ref="B4:M4"/>
    <mergeCell ref="B5:C7"/>
    <mergeCell ref="H5:L5"/>
    <mergeCell ref="B54:C57"/>
    <mergeCell ref="H54:N54"/>
  </mergeCells>
  <pageMargins left="0.75" right="0.75" top="1" bottom="1" header="0.5" footer="0.5"/>
  <pageSetup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N136"/>
  <sheetViews>
    <sheetView topLeftCell="A97" workbookViewId="0">
      <selection activeCell="P132" sqref="P132"/>
    </sheetView>
  </sheetViews>
  <sheetFormatPr defaultRowHeight="11.25" x14ac:dyDescent="0.2"/>
  <cols>
    <col min="1" max="1" width="3.7109375" style="12" customWidth="1"/>
    <col min="2" max="2" width="9.140625" style="276"/>
    <col min="3" max="5" width="9.140625" style="12"/>
    <col min="6" max="6" width="11.140625" style="12" customWidth="1"/>
    <col min="7" max="7" width="10.5703125" style="12" customWidth="1"/>
    <col min="8" max="8" width="9.140625" style="12"/>
    <col min="9" max="9" width="9.85546875" style="12" customWidth="1"/>
    <col min="10" max="16384" width="9.140625" style="12"/>
  </cols>
  <sheetData>
    <row r="2" spans="2:11" ht="18.75" customHeight="1" x14ac:dyDescent="0.3">
      <c r="B2" s="262" t="s">
        <v>302</v>
      </c>
      <c r="C2" s="262"/>
      <c r="D2" s="262"/>
      <c r="E2" s="262"/>
      <c r="F2" s="262"/>
      <c r="G2" s="262"/>
      <c r="H2" s="262"/>
      <c r="I2" s="262"/>
      <c r="J2" s="262"/>
      <c r="K2" s="262"/>
    </row>
    <row r="3" spans="2:11" x14ac:dyDescent="0.2">
      <c r="B3" s="1167"/>
      <c r="C3" s="1167"/>
      <c r="D3" s="1167"/>
      <c r="E3" s="1167"/>
      <c r="F3" s="1167"/>
      <c r="G3" s="1167"/>
      <c r="H3" s="1167"/>
      <c r="I3" s="1167"/>
      <c r="J3" s="1167"/>
      <c r="K3" s="1167"/>
    </row>
    <row r="4" spans="2:11" ht="12" customHeight="1" thickBot="1" x14ac:dyDescent="0.25">
      <c r="B4" s="1179" t="s">
        <v>478</v>
      </c>
      <c r="C4" s="1179"/>
      <c r="D4" s="1179"/>
      <c r="E4" s="1179"/>
      <c r="F4" s="1179"/>
      <c r="G4" s="1179"/>
      <c r="H4" s="1179"/>
      <c r="I4" s="1179"/>
      <c r="J4" s="1179"/>
      <c r="K4" s="1179"/>
    </row>
    <row r="5" spans="2:11" ht="32.25" thickBot="1" x14ac:dyDescent="0.25">
      <c r="B5" s="1181" t="s">
        <v>303</v>
      </c>
      <c r="C5" s="1181"/>
      <c r="D5" s="527" t="s">
        <v>1508</v>
      </c>
      <c r="E5" s="527" t="s">
        <v>721</v>
      </c>
      <c r="F5" s="527" t="s">
        <v>722</v>
      </c>
      <c r="G5" s="527" t="s">
        <v>304</v>
      </c>
      <c r="H5" s="527" t="s">
        <v>724</v>
      </c>
      <c r="I5" s="527" t="s">
        <v>1507</v>
      </c>
      <c r="J5" s="527" t="s">
        <v>438</v>
      </c>
      <c r="K5" s="527" t="s">
        <v>434</v>
      </c>
    </row>
    <row r="6" spans="2:11" x14ac:dyDescent="0.2">
      <c r="B6" s="1180"/>
      <c r="C6" s="1180"/>
      <c r="D6" s="424"/>
      <c r="E6" s="424"/>
      <c r="F6" s="424"/>
      <c r="G6" s="424"/>
      <c r="H6" s="424"/>
      <c r="I6" s="424"/>
      <c r="J6" s="424"/>
      <c r="K6" s="425"/>
    </row>
    <row r="7" spans="2:11" x14ac:dyDescent="0.2">
      <c r="B7" s="416">
        <v>1960</v>
      </c>
      <c r="C7" s="213" t="s">
        <v>462</v>
      </c>
      <c r="D7" s="26">
        <v>6.96</v>
      </c>
      <c r="E7" s="26">
        <v>4.99</v>
      </c>
      <c r="F7" s="26">
        <v>5.23</v>
      </c>
      <c r="G7" s="26">
        <v>5.94</v>
      </c>
      <c r="H7" s="26">
        <v>4.95</v>
      </c>
      <c r="I7" s="26">
        <v>4.53</v>
      </c>
      <c r="J7" s="26">
        <v>4.71</v>
      </c>
      <c r="K7" s="417">
        <v>5.15</v>
      </c>
    </row>
    <row r="8" spans="2:11" x14ac:dyDescent="0.2">
      <c r="B8" s="416"/>
      <c r="C8" s="213" t="s">
        <v>432</v>
      </c>
      <c r="D8" s="26">
        <v>6.76</v>
      </c>
      <c r="E8" s="26">
        <v>5.22</v>
      </c>
      <c r="F8" s="26">
        <v>5.29</v>
      </c>
      <c r="G8" s="26">
        <v>5.74</v>
      </c>
      <c r="H8" s="26">
        <v>5.36</v>
      </c>
      <c r="I8" s="26">
        <v>4.5199999999999996</v>
      </c>
      <c r="J8" s="26">
        <v>5.1100000000000003</v>
      </c>
      <c r="K8" s="417">
        <v>5.28</v>
      </c>
    </row>
    <row r="9" spans="2:11" x14ac:dyDescent="0.2">
      <c r="B9" s="416">
        <v>1961</v>
      </c>
      <c r="C9" s="213" t="s">
        <v>462</v>
      </c>
      <c r="D9" s="26">
        <v>6.55</v>
      </c>
      <c r="E9" s="26">
        <v>5.46</v>
      </c>
      <c r="F9" s="26">
        <v>5.12</v>
      </c>
      <c r="G9" s="26">
        <v>5.96</v>
      </c>
      <c r="H9" s="26">
        <v>6.61</v>
      </c>
      <c r="I9" s="26">
        <v>3.98</v>
      </c>
      <c r="J9" s="26">
        <v>5</v>
      </c>
      <c r="K9" s="417">
        <v>5.14</v>
      </c>
    </row>
    <row r="10" spans="2:11" x14ac:dyDescent="0.2">
      <c r="B10" s="416"/>
      <c r="C10" s="213" t="s">
        <v>432</v>
      </c>
      <c r="D10" s="26">
        <v>6.6</v>
      </c>
      <c r="E10" s="26">
        <v>5.45</v>
      </c>
      <c r="F10" s="26">
        <v>5.18</v>
      </c>
      <c r="G10" s="26">
        <v>5.72</v>
      </c>
      <c r="H10" s="26">
        <v>5.92</v>
      </c>
      <c r="I10" s="26">
        <v>4.3</v>
      </c>
      <c r="J10" s="26">
        <v>5.17</v>
      </c>
      <c r="K10" s="417">
        <v>5.26</v>
      </c>
    </row>
    <row r="11" spans="2:11" x14ac:dyDescent="0.2">
      <c r="B11" s="416">
        <v>1962</v>
      </c>
      <c r="C11" s="213" t="s">
        <v>462</v>
      </c>
      <c r="D11" s="26">
        <v>6.55</v>
      </c>
      <c r="E11" s="26">
        <v>5.28</v>
      </c>
      <c r="F11" s="26">
        <v>5.19</v>
      </c>
      <c r="G11" s="26">
        <v>5.99</v>
      </c>
      <c r="H11" s="26">
        <v>6.01</v>
      </c>
      <c r="I11" s="26">
        <v>4.57</v>
      </c>
      <c r="J11" s="26">
        <v>5.42</v>
      </c>
      <c r="K11" s="417">
        <v>5.3</v>
      </c>
    </row>
    <row r="12" spans="2:11" x14ac:dyDescent="0.2">
      <c r="B12" s="416"/>
      <c r="C12" s="213" t="s">
        <v>432</v>
      </c>
      <c r="D12" s="26">
        <v>6.52</v>
      </c>
      <c r="E12" s="26">
        <v>5.5</v>
      </c>
      <c r="F12" s="26">
        <v>5.37</v>
      </c>
      <c r="G12" s="26">
        <v>6.08</v>
      </c>
      <c r="H12" s="26">
        <v>6.03</v>
      </c>
      <c r="I12" s="26">
        <v>4.29</v>
      </c>
      <c r="J12" s="26">
        <v>5.46</v>
      </c>
      <c r="K12" s="417">
        <v>5.45</v>
      </c>
    </row>
    <row r="13" spans="2:11" x14ac:dyDescent="0.2">
      <c r="B13" s="416">
        <v>1963</v>
      </c>
      <c r="C13" s="213" t="s">
        <v>462</v>
      </c>
      <c r="D13" s="26">
        <v>6.56</v>
      </c>
      <c r="E13" s="26">
        <v>5.72</v>
      </c>
      <c r="F13" s="26">
        <v>5.16</v>
      </c>
      <c r="G13" s="26">
        <v>6.24</v>
      </c>
      <c r="H13" s="26">
        <v>6.13</v>
      </c>
      <c r="I13" s="26">
        <v>4.84</v>
      </c>
      <c r="J13" s="26">
        <v>5.84</v>
      </c>
      <c r="K13" s="417">
        <v>5.46</v>
      </c>
    </row>
    <row r="14" spans="2:11" x14ac:dyDescent="0.2">
      <c r="B14" s="416"/>
      <c r="C14" s="213" t="s">
        <v>432</v>
      </c>
      <c r="D14" s="26">
        <v>6.39</v>
      </c>
      <c r="E14" s="26">
        <v>5.63</v>
      </c>
      <c r="F14" s="26">
        <v>5.4</v>
      </c>
      <c r="G14" s="26">
        <v>6.13</v>
      </c>
      <c r="H14" s="26">
        <v>6.14</v>
      </c>
      <c r="I14" s="26">
        <v>4.53</v>
      </c>
      <c r="J14" s="26">
        <v>5.73</v>
      </c>
      <c r="K14" s="417">
        <v>5.54</v>
      </c>
    </row>
    <row r="15" spans="2:11" x14ac:dyDescent="0.2">
      <c r="B15" s="416">
        <v>1964</v>
      </c>
      <c r="C15" s="213" t="s">
        <v>462</v>
      </c>
      <c r="D15" s="26">
        <v>6.31</v>
      </c>
      <c r="E15" s="26">
        <v>5.32</v>
      </c>
      <c r="F15" s="26">
        <v>5.17</v>
      </c>
      <c r="G15" s="26">
        <v>6.3</v>
      </c>
      <c r="H15" s="26">
        <v>6.13</v>
      </c>
      <c r="I15" s="26">
        <v>4.67</v>
      </c>
      <c r="J15" s="26">
        <v>5.68</v>
      </c>
      <c r="K15" s="417">
        <v>5.4</v>
      </c>
    </row>
    <row r="16" spans="2:11" x14ac:dyDescent="0.2">
      <c r="B16" s="416"/>
      <c r="C16" s="213" t="s">
        <v>432</v>
      </c>
      <c r="D16" s="26">
        <v>6.29</v>
      </c>
      <c r="E16" s="26">
        <v>5.87</v>
      </c>
      <c r="F16" s="26">
        <v>5.33</v>
      </c>
      <c r="G16" s="26">
        <v>6.34</v>
      </c>
      <c r="H16" s="26">
        <v>6.24</v>
      </c>
      <c r="I16" s="26">
        <v>5.74</v>
      </c>
      <c r="J16" s="26">
        <v>5.46</v>
      </c>
      <c r="K16" s="417">
        <v>5.49</v>
      </c>
    </row>
    <row r="17" spans="2:11" x14ac:dyDescent="0.2">
      <c r="B17" s="416">
        <v>1965</v>
      </c>
      <c r="C17" s="213" t="s">
        <v>462</v>
      </c>
      <c r="D17" s="26">
        <v>7.29</v>
      </c>
      <c r="E17" s="26">
        <v>7.01</v>
      </c>
      <c r="F17" s="26">
        <v>6.63</v>
      </c>
      <c r="G17" s="26">
        <v>7.21</v>
      </c>
      <c r="H17" s="26">
        <v>6.64</v>
      </c>
      <c r="I17" s="26">
        <v>5.14</v>
      </c>
      <c r="J17" s="26">
        <v>6.63</v>
      </c>
      <c r="K17" s="417">
        <v>6.64</v>
      </c>
    </row>
    <row r="18" spans="2:11" x14ac:dyDescent="0.2">
      <c r="B18" s="416"/>
      <c r="C18" s="213" t="s">
        <v>432</v>
      </c>
      <c r="D18" s="26">
        <v>8</v>
      </c>
      <c r="E18" s="26">
        <v>7.39</v>
      </c>
      <c r="F18" s="26">
        <v>6.92</v>
      </c>
      <c r="G18" s="26">
        <v>7.41</v>
      </c>
      <c r="H18" s="26">
        <v>6.9</v>
      </c>
      <c r="I18" s="26">
        <v>5.65</v>
      </c>
      <c r="J18" s="26">
        <v>6.62</v>
      </c>
      <c r="K18" s="417">
        <v>6.88</v>
      </c>
    </row>
    <row r="19" spans="2:11" x14ac:dyDescent="0.2">
      <c r="B19" s="416">
        <v>1966</v>
      </c>
      <c r="C19" s="213" t="s">
        <v>462</v>
      </c>
      <c r="D19" s="26">
        <v>8.11</v>
      </c>
      <c r="E19" s="26">
        <v>7.07</v>
      </c>
      <c r="F19" s="26">
        <v>6.93</v>
      </c>
      <c r="G19" s="26">
        <v>7.36</v>
      </c>
      <c r="H19" s="26">
        <v>6.83</v>
      </c>
      <c r="I19" s="26">
        <v>6.83</v>
      </c>
      <c r="J19" s="26">
        <v>5.58</v>
      </c>
      <c r="K19" s="417">
        <v>6.84</v>
      </c>
    </row>
    <row r="20" spans="2:11" x14ac:dyDescent="0.2">
      <c r="B20" s="416"/>
      <c r="C20" s="213" t="s">
        <v>432</v>
      </c>
      <c r="D20" s="26">
        <v>8.09</v>
      </c>
      <c r="E20" s="26">
        <v>7.29</v>
      </c>
      <c r="F20" s="26">
        <v>6.99</v>
      </c>
      <c r="G20" s="26">
        <v>7.83</v>
      </c>
      <c r="H20" s="26">
        <v>7.08</v>
      </c>
      <c r="I20" s="26">
        <v>5.63</v>
      </c>
      <c r="J20" s="26">
        <v>6.7</v>
      </c>
      <c r="K20" s="417">
        <v>6.98</v>
      </c>
    </row>
    <row r="21" spans="2:11" x14ac:dyDescent="0.2">
      <c r="B21" s="416">
        <v>1967</v>
      </c>
      <c r="C21" s="213" t="s">
        <v>462</v>
      </c>
      <c r="D21" s="26">
        <v>8.1</v>
      </c>
      <c r="E21" s="26">
        <v>7.52</v>
      </c>
      <c r="F21" s="26">
        <v>7.14</v>
      </c>
      <c r="G21" s="26">
        <v>7.84</v>
      </c>
      <c r="H21" s="26">
        <v>7.16</v>
      </c>
      <c r="I21" s="26">
        <v>5.96</v>
      </c>
      <c r="J21" s="26">
        <v>6.92</v>
      </c>
      <c r="K21" s="417">
        <v>7.1</v>
      </c>
    </row>
    <row r="22" spans="2:11" x14ac:dyDescent="0.2">
      <c r="B22" s="416"/>
      <c r="C22" s="213" t="s">
        <v>432</v>
      </c>
      <c r="D22" s="26">
        <v>8.39</v>
      </c>
      <c r="E22" s="26">
        <v>7.92</v>
      </c>
      <c r="F22" s="26">
        <v>7.43</v>
      </c>
      <c r="G22" s="26">
        <v>7.92</v>
      </c>
      <c r="H22" s="26">
        <v>7.22</v>
      </c>
      <c r="I22" s="26">
        <v>6.11</v>
      </c>
      <c r="J22" s="26">
        <v>7.17</v>
      </c>
      <c r="K22" s="417">
        <v>7.34</v>
      </c>
    </row>
    <row r="23" spans="2:11" x14ac:dyDescent="0.2">
      <c r="B23" s="416">
        <v>1968</v>
      </c>
      <c r="C23" s="213" t="s">
        <v>462</v>
      </c>
      <c r="D23" s="26">
        <v>8.52</v>
      </c>
      <c r="E23" s="26">
        <v>7.9</v>
      </c>
      <c r="F23" s="26">
        <v>7.27</v>
      </c>
      <c r="G23" s="26">
        <v>7.98</v>
      </c>
      <c r="H23" s="26">
        <v>7.29</v>
      </c>
      <c r="I23" s="26">
        <v>6.19</v>
      </c>
      <c r="J23" s="26">
        <v>7.26</v>
      </c>
      <c r="K23" s="417">
        <v>7.3</v>
      </c>
    </row>
    <row r="24" spans="2:11" x14ac:dyDescent="0.2">
      <c r="B24" s="416"/>
      <c r="C24" s="213" t="s">
        <v>432</v>
      </c>
      <c r="D24" s="26">
        <v>8.7899999999999991</v>
      </c>
      <c r="E24" s="26">
        <v>8.3000000000000007</v>
      </c>
      <c r="F24" s="26">
        <v>7.56</v>
      </c>
      <c r="G24" s="26">
        <v>8.1300000000000008</v>
      </c>
      <c r="H24" s="26">
        <v>7.52</v>
      </c>
      <c r="I24" s="26">
        <v>6.47</v>
      </c>
      <c r="J24" s="26">
        <v>7.88</v>
      </c>
      <c r="K24" s="417">
        <v>7.62</v>
      </c>
    </row>
    <row r="25" spans="2:11" x14ac:dyDescent="0.2">
      <c r="B25" s="416">
        <v>1969</v>
      </c>
      <c r="C25" s="213" t="s">
        <v>462</v>
      </c>
      <c r="D25" s="26">
        <v>8.8000000000000007</v>
      </c>
      <c r="E25" s="26">
        <v>8.26</v>
      </c>
      <c r="F25" s="26">
        <v>7.57</v>
      </c>
      <c r="G25" s="26">
        <v>8.2899999999999991</v>
      </c>
      <c r="H25" s="26">
        <v>7.55</v>
      </c>
      <c r="I25" s="26">
        <v>6.69</v>
      </c>
      <c r="J25" s="26">
        <v>7.97</v>
      </c>
      <c r="K25" s="417">
        <v>7.69</v>
      </c>
    </row>
    <row r="26" spans="2:11" x14ac:dyDescent="0.2">
      <c r="B26" s="416"/>
      <c r="C26" s="213" t="s">
        <v>432</v>
      </c>
      <c r="D26" s="26">
        <v>8.81</v>
      </c>
      <c r="E26" s="26">
        <v>8.2799999999999994</v>
      </c>
      <c r="F26" s="26">
        <v>7.71</v>
      </c>
      <c r="G26" s="26">
        <v>8.34</v>
      </c>
      <c r="H26" s="26">
        <v>8</v>
      </c>
      <c r="I26" s="26">
        <v>6.93</v>
      </c>
      <c r="J26" s="26">
        <v>7.97</v>
      </c>
      <c r="K26" s="417">
        <v>7.83</v>
      </c>
    </row>
    <row r="27" spans="2:11" x14ac:dyDescent="0.2">
      <c r="B27" s="416">
        <v>1970</v>
      </c>
      <c r="C27" s="213" t="s">
        <v>462</v>
      </c>
      <c r="D27" s="26">
        <v>8.77</v>
      </c>
      <c r="E27" s="26">
        <v>8.27</v>
      </c>
      <c r="F27" s="26">
        <v>7.82</v>
      </c>
      <c r="G27" s="26">
        <v>8.3000000000000007</v>
      </c>
      <c r="H27" s="26">
        <v>8</v>
      </c>
      <c r="I27" s="26">
        <v>6.99</v>
      </c>
      <c r="J27" s="26">
        <v>8.02</v>
      </c>
      <c r="K27" s="417">
        <v>7.88</v>
      </c>
    </row>
    <row r="28" spans="2:11" x14ac:dyDescent="0.2">
      <c r="B28" s="416"/>
      <c r="C28" s="213" t="s">
        <v>432</v>
      </c>
      <c r="D28" s="26">
        <v>8.76</v>
      </c>
      <c r="E28" s="26">
        <v>8.43</v>
      </c>
      <c r="F28" s="26">
        <v>7.94</v>
      </c>
      <c r="G28" s="26">
        <v>8.09</v>
      </c>
      <c r="H28" s="26">
        <v>8</v>
      </c>
      <c r="I28" s="26">
        <v>7.01</v>
      </c>
      <c r="J28" s="26">
        <v>8.0399999999999991</v>
      </c>
      <c r="K28" s="417">
        <v>7.94</v>
      </c>
    </row>
    <row r="29" spans="2:11" x14ac:dyDescent="0.2">
      <c r="B29" s="416">
        <v>1971</v>
      </c>
      <c r="C29" s="213" t="s">
        <v>462</v>
      </c>
      <c r="D29" s="26">
        <v>8.9700000000000006</v>
      </c>
      <c r="E29" s="26">
        <v>8.35</v>
      </c>
      <c r="F29" s="26">
        <v>8.09</v>
      </c>
      <c r="G29" s="26">
        <v>8.2200000000000006</v>
      </c>
      <c r="H29" s="26">
        <v>8.0399999999999991</v>
      </c>
      <c r="I29" s="26">
        <v>7.48</v>
      </c>
      <c r="J29" s="26">
        <v>8.25</v>
      </c>
      <c r="K29" s="417">
        <v>8.1199999999999992</v>
      </c>
    </row>
    <row r="30" spans="2:11" x14ac:dyDescent="0.2">
      <c r="B30" s="416"/>
      <c r="C30" s="213" t="s">
        <v>432</v>
      </c>
      <c r="D30" s="26">
        <v>7.96</v>
      </c>
      <c r="E30" s="26">
        <v>8.66</v>
      </c>
      <c r="F30" s="26">
        <v>8.3800000000000008</v>
      </c>
      <c r="G30" s="26">
        <v>8.2899999999999991</v>
      </c>
      <c r="H30" s="26">
        <v>8.06</v>
      </c>
      <c r="I30" s="26">
        <v>7.37</v>
      </c>
      <c r="J30" s="26">
        <v>8.24</v>
      </c>
      <c r="K30" s="417">
        <v>8.27</v>
      </c>
    </row>
    <row r="31" spans="2:11" x14ac:dyDescent="0.2">
      <c r="B31" s="416">
        <v>1972</v>
      </c>
      <c r="C31" s="213" t="s">
        <v>462</v>
      </c>
      <c r="D31" s="26">
        <v>9.6999999999999993</v>
      </c>
      <c r="E31" s="26">
        <v>9.35</v>
      </c>
      <c r="F31" s="26">
        <v>8.82</v>
      </c>
      <c r="G31" s="26">
        <v>8.4499999999999993</v>
      </c>
      <c r="H31" s="26">
        <v>8.27</v>
      </c>
      <c r="I31" s="26">
        <v>8.0299999999999994</v>
      </c>
      <c r="J31" s="26">
        <v>8.5</v>
      </c>
      <c r="K31" s="417">
        <v>8.65</v>
      </c>
    </row>
    <row r="32" spans="2:11" x14ac:dyDescent="0.2">
      <c r="B32" s="416"/>
      <c r="C32" s="213" t="s">
        <v>432</v>
      </c>
      <c r="D32" s="26">
        <v>6.69</v>
      </c>
      <c r="E32" s="26">
        <v>9.02</v>
      </c>
      <c r="F32" s="26">
        <v>8.91</v>
      </c>
      <c r="G32" s="26">
        <v>8.66</v>
      </c>
      <c r="H32" s="26">
        <v>8.18</v>
      </c>
      <c r="I32" s="26">
        <v>7.93</v>
      </c>
      <c r="J32" s="26">
        <v>8.67</v>
      </c>
      <c r="K32" s="417">
        <v>8.74</v>
      </c>
    </row>
    <row r="33" spans="2:11" x14ac:dyDescent="0.2">
      <c r="B33" s="416">
        <v>1973</v>
      </c>
      <c r="C33" s="213" t="s">
        <v>462</v>
      </c>
      <c r="D33" s="26">
        <v>9.89</v>
      </c>
      <c r="E33" s="26">
        <v>9.06</v>
      </c>
      <c r="F33" s="26">
        <v>8.68</v>
      </c>
      <c r="G33" s="26">
        <v>8.15</v>
      </c>
      <c r="H33" s="26">
        <v>10.39</v>
      </c>
      <c r="I33" s="26">
        <v>8.27</v>
      </c>
      <c r="J33" s="26">
        <v>8.5</v>
      </c>
      <c r="K33" s="417">
        <v>8.5399999999999991</v>
      </c>
    </row>
    <row r="34" spans="2:11" x14ac:dyDescent="0.2">
      <c r="B34" s="416"/>
      <c r="C34" s="213" t="s">
        <v>432</v>
      </c>
      <c r="D34" s="26">
        <v>10.87</v>
      </c>
      <c r="E34" s="26">
        <v>10.28</v>
      </c>
      <c r="F34" s="26">
        <v>9.8000000000000007</v>
      </c>
      <c r="G34" s="26">
        <v>8.74</v>
      </c>
      <c r="H34" s="26">
        <v>8.49</v>
      </c>
      <c r="I34" s="26">
        <v>9.0500000000000007</v>
      </c>
      <c r="J34" s="26">
        <v>8.9499999999999993</v>
      </c>
      <c r="K34" s="417">
        <v>9.43</v>
      </c>
    </row>
    <row r="35" spans="2:11" x14ac:dyDescent="0.2">
      <c r="B35" s="416">
        <v>1974</v>
      </c>
      <c r="C35" s="213" t="s">
        <v>462</v>
      </c>
      <c r="D35" s="26">
        <v>10.73</v>
      </c>
      <c r="E35" s="26">
        <v>10.199999999999999</v>
      </c>
      <c r="F35" s="26">
        <v>9.8000000000000007</v>
      </c>
      <c r="G35" s="26">
        <v>8.99</v>
      </c>
      <c r="H35" s="26">
        <v>8.92</v>
      </c>
      <c r="I35" s="26">
        <v>8.56</v>
      </c>
      <c r="J35" s="26">
        <v>8.9600000000000009</v>
      </c>
      <c r="K35" s="417">
        <v>9.48</v>
      </c>
    </row>
    <row r="36" spans="2:11" x14ac:dyDescent="0.2">
      <c r="B36" s="416"/>
      <c r="C36" s="213" t="s">
        <v>432</v>
      </c>
      <c r="D36" s="26">
        <v>12.55</v>
      </c>
      <c r="E36" s="26">
        <v>12.08</v>
      </c>
      <c r="F36" s="26">
        <v>11.89</v>
      </c>
      <c r="G36" s="26">
        <v>9.82</v>
      </c>
      <c r="H36" s="26">
        <v>9.9700000000000006</v>
      </c>
      <c r="I36" s="26">
        <v>10.28</v>
      </c>
      <c r="J36" s="26">
        <v>10.039999999999999</v>
      </c>
      <c r="K36" s="417">
        <v>11.23</v>
      </c>
    </row>
    <row r="37" spans="2:11" x14ac:dyDescent="0.2">
      <c r="B37" s="416">
        <v>1975</v>
      </c>
      <c r="C37" s="213" t="s">
        <v>462</v>
      </c>
      <c r="D37" s="26">
        <v>12.6</v>
      </c>
      <c r="E37" s="26">
        <v>11.32</v>
      </c>
      <c r="F37" s="26">
        <v>11.35</v>
      </c>
      <c r="G37" s="26">
        <v>10.119999999999999</v>
      </c>
      <c r="H37" s="26">
        <v>9.5299999999999994</v>
      </c>
      <c r="I37" s="26">
        <v>11.18</v>
      </c>
      <c r="J37" s="26">
        <v>9.86</v>
      </c>
      <c r="K37" s="417">
        <v>10.81</v>
      </c>
    </row>
    <row r="38" spans="2:11" x14ac:dyDescent="0.2">
      <c r="B38" s="416"/>
      <c r="C38" s="213" t="s">
        <v>432</v>
      </c>
      <c r="D38" s="26">
        <v>12.82</v>
      </c>
      <c r="E38" s="26">
        <v>11.65</v>
      </c>
      <c r="F38" s="26">
        <v>11.8</v>
      </c>
      <c r="G38" s="26">
        <v>9.93</v>
      </c>
      <c r="H38" s="26">
        <v>9.91</v>
      </c>
      <c r="I38" s="26">
        <v>11.65</v>
      </c>
      <c r="J38" s="26">
        <v>9.6199999999999992</v>
      </c>
      <c r="K38" s="417">
        <v>11.06</v>
      </c>
    </row>
    <row r="39" spans="2:11" x14ac:dyDescent="0.2">
      <c r="B39" s="416">
        <v>1976</v>
      </c>
      <c r="C39" s="213" t="s">
        <v>462</v>
      </c>
      <c r="D39" s="26">
        <v>13.07</v>
      </c>
      <c r="E39" s="26">
        <v>12.03</v>
      </c>
      <c r="F39" s="26">
        <v>11.51</v>
      </c>
      <c r="G39" s="26">
        <v>9.86</v>
      </c>
      <c r="H39" s="26">
        <v>8.34</v>
      </c>
      <c r="I39" s="26">
        <v>11.4</v>
      </c>
      <c r="J39" s="26">
        <v>9.77</v>
      </c>
      <c r="K39" s="417">
        <v>10.92</v>
      </c>
    </row>
    <row r="40" spans="2:11" x14ac:dyDescent="0.2">
      <c r="B40" s="416"/>
      <c r="C40" s="213" t="s">
        <v>432</v>
      </c>
      <c r="D40" s="26">
        <v>12.72</v>
      </c>
      <c r="E40" s="26">
        <v>11.99</v>
      </c>
      <c r="F40" s="26">
        <v>11.79</v>
      </c>
      <c r="G40" s="26">
        <v>10.43</v>
      </c>
      <c r="H40" s="26">
        <v>10.02</v>
      </c>
      <c r="I40" s="26">
        <v>11.47</v>
      </c>
      <c r="J40" s="26">
        <v>10.01</v>
      </c>
      <c r="K40" s="417">
        <v>11.17</v>
      </c>
    </row>
    <row r="41" spans="2:11" x14ac:dyDescent="0.2">
      <c r="B41" s="416">
        <v>1977</v>
      </c>
      <c r="C41" s="213" t="s">
        <v>462</v>
      </c>
      <c r="D41" s="26">
        <v>13.14</v>
      </c>
      <c r="E41" s="26">
        <v>12.72</v>
      </c>
      <c r="F41" s="26">
        <v>12.36</v>
      </c>
      <c r="G41" s="26">
        <v>10.65</v>
      </c>
      <c r="H41" s="26">
        <v>10.72</v>
      </c>
      <c r="I41" s="26">
        <v>12.23</v>
      </c>
      <c r="J41" s="26">
        <v>10.53</v>
      </c>
      <c r="K41" s="417">
        <v>11.68</v>
      </c>
    </row>
    <row r="42" spans="2:11" x14ac:dyDescent="0.2">
      <c r="B42" s="416"/>
      <c r="C42" s="213" t="s">
        <v>432</v>
      </c>
      <c r="D42" s="26">
        <v>11.84</v>
      </c>
      <c r="E42" s="26">
        <v>11.93</v>
      </c>
      <c r="F42" s="26">
        <v>12.83</v>
      </c>
      <c r="G42" s="26">
        <v>11.26</v>
      </c>
      <c r="H42" s="26">
        <v>11.07</v>
      </c>
      <c r="I42" s="26">
        <v>12.35</v>
      </c>
      <c r="J42" s="26">
        <v>12.39</v>
      </c>
      <c r="K42" s="417">
        <v>12.05</v>
      </c>
    </row>
    <row r="43" spans="2:11" x14ac:dyDescent="0.2">
      <c r="B43" s="416">
        <v>1978</v>
      </c>
      <c r="C43" s="213" t="s">
        <v>462</v>
      </c>
      <c r="D43" s="26">
        <v>11.01</v>
      </c>
      <c r="E43" s="26">
        <v>12.13</v>
      </c>
      <c r="F43" s="26">
        <v>12.93</v>
      </c>
      <c r="G43" s="26">
        <v>11.45</v>
      </c>
      <c r="H43" s="26">
        <v>11.15</v>
      </c>
      <c r="I43" s="26">
        <v>12.85</v>
      </c>
      <c r="J43" s="26">
        <v>12.43</v>
      </c>
      <c r="K43" s="417">
        <v>11.8</v>
      </c>
    </row>
    <row r="44" spans="2:11" x14ac:dyDescent="0.2">
      <c r="B44" s="416"/>
      <c r="C44" s="213" t="s">
        <v>432</v>
      </c>
      <c r="D44" s="26">
        <v>8.77</v>
      </c>
      <c r="E44" s="26">
        <v>12.68</v>
      </c>
      <c r="F44" s="26">
        <v>12.25</v>
      </c>
      <c r="G44" s="26">
        <v>11.53</v>
      </c>
      <c r="H44" s="26">
        <v>10.79</v>
      </c>
      <c r="I44" s="26">
        <v>12.06</v>
      </c>
      <c r="J44" s="26">
        <v>11</v>
      </c>
      <c r="K44" s="417">
        <v>11.65</v>
      </c>
    </row>
    <row r="45" spans="2:11" x14ac:dyDescent="0.2">
      <c r="B45" s="416">
        <v>1979</v>
      </c>
      <c r="C45" s="213" t="s">
        <v>462</v>
      </c>
      <c r="D45" s="26">
        <v>8.58</v>
      </c>
      <c r="E45" s="26">
        <v>12.61</v>
      </c>
      <c r="F45" s="26">
        <v>12.12</v>
      </c>
      <c r="G45" s="26">
        <v>11.53</v>
      </c>
      <c r="H45" s="26">
        <v>10.79</v>
      </c>
      <c r="I45" s="26">
        <v>12.06</v>
      </c>
      <c r="J45" s="26">
        <v>11</v>
      </c>
      <c r="K45" s="417">
        <v>11.62</v>
      </c>
    </row>
    <row r="46" spans="2:11" x14ac:dyDescent="0.2">
      <c r="B46" s="416"/>
      <c r="C46" s="213" t="s">
        <v>432</v>
      </c>
      <c r="D46" s="26">
        <v>8.08</v>
      </c>
      <c r="E46" s="26">
        <v>12.48</v>
      </c>
      <c r="F46" s="26">
        <v>12.03</v>
      </c>
      <c r="G46" s="26">
        <v>11.58</v>
      </c>
      <c r="H46" s="26">
        <v>10.67</v>
      </c>
      <c r="I46" s="26">
        <v>12.11</v>
      </c>
      <c r="J46" s="26">
        <v>11.19</v>
      </c>
      <c r="K46" s="417">
        <v>11.58</v>
      </c>
    </row>
    <row r="47" spans="2:11" x14ac:dyDescent="0.2">
      <c r="B47" s="416">
        <v>1980</v>
      </c>
      <c r="C47" s="213" t="s">
        <v>462</v>
      </c>
      <c r="D47" s="26">
        <v>7.91</v>
      </c>
      <c r="E47" s="26">
        <v>11.9</v>
      </c>
      <c r="F47" s="26">
        <v>11.48</v>
      </c>
      <c r="G47" s="26">
        <v>11.5</v>
      </c>
      <c r="H47" s="26">
        <v>10.6</v>
      </c>
      <c r="I47" s="26">
        <v>12.11</v>
      </c>
      <c r="J47" s="26">
        <v>10.54</v>
      </c>
      <c r="K47" s="417">
        <v>11.09</v>
      </c>
    </row>
    <row r="48" spans="2:11" x14ac:dyDescent="0.2">
      <c r="B48" s="416"/>
      <c r="C48" s="213" t="s">
        <v>432</v>
      </c>
      <c r="D48" s="26">
        <v>7.2</v>
      </c>
      <c r="E48" s="26">
        <v>12.36</v>
      </c>
      <c r="F48" s="26">
        <v>11.17</v>
      </c>
      <c r="G48" s="26">
        <v>11.1</v>
      </c>
      <c r="H48" s="26">
        <v>10.58</v>
      </c>
      <c r="I48" s="26">
        <v>11.57</v>
      </c>
      <c r="J48" s="26">
        <v>10.58</v>
      </c>
      <c r="K48" s="417">
        <v>11.92</v>
      </c>
    </row>
    <row r="49" spans="2:11" x14ac:dyDescent="0.2">
      <c r="B49" s="416">
        <v>1981</v>
      </c>
      <c r="C49" s="213" t="s">
        <v>462</v>
      </c>
      <c r="D49" s="26">
        <v>6.73</v>
      </c>
      <c r="E49" s="26">
        <v>12.73</v>
      </c>
      <c r="F49" s="26">
        <v>11.41</v>
      </c>
      <c r="G49" s="26">
        <v>12.02</v>
      </c>
      <c r="H49" s="26">
        <v>10.73</v>
      </c>
      <c r="I49" s="26">
        <v>12.13</v>
      </c>
      <c r="J49" s="26">
        <v>11.13</v>
      </c>
      <c r="K49" s="417">
        <v>11.2</v>
      </c>
    </row>
    <row r="50" spans="2:11" x14ac:dyDescent="0.2">
      <c r="B50" s="416"/>
      <c r="C50" s="213" t="s">
        <v>432</v>
      </c>
      <c r="D50" s="26">
        <v>8.1199999999999992</v>
      </c>
      <c r="E50" s="26">
        <v>11.63</v>
      </c>
      <c r="F50" s="26">
        <v>10.94</v>
      </c>
      <c r="G50" s="26">
        <v>12.03</v>
      </c>
      <c r="H50" s="26">
        <v>10.73</v>
      </c>
      <c r="I50" s="26">
        <v>11.84</v>
      </c>
      <c r="J50" s="26">
        <v>10.48</v>
      </c>
      <c r="K50" s="417">
        <v>10.86</v>
      </c>
    </row>
    <row r="51" spans="2:11" x14ac:dyDescent="0.2">
      <c r="B51" s="416">
        <v>1982</v>
      </c>
      <c r="C51" s="213" t="s">
        <v>462</v>
      </c>
      <c r="D51" s="26">
        <v>13.15</v>
      </c>
      <c r="E51" s="26">
        <v>12.66</v>
      </c>
      <c r="F51" s="26">
        <v>10.84</v>
      </c>
      <c r="G51" s="26">
        <v>11.82</v>
      </c>
      <c r="H51" s="26">
        <v>10.38</v>
      </c>
      <c r="I51" s="26">
        <v>7.85</v>
      </c>
      <c r="J51" s="26">
        <v>10.38</v>
      </c>
      <c r="K51" s="417">
        <v>10.72</v>
      </c>
    </row>
    <row r="52" spans="2:11" x14ac:dyDescent="0.2">
      <c r="B52" s="416"/>
      <c r="C52" s="213" t="s">
        <v>432</v>
      </c>
      <c r="D52" s="26">
        <v>13.23</v>
      </c>
      <c r="E52" s="26">
        <v>12.66</v>
      </c>
      <c r="F52" s="26">
        <v>11.46</v>
      </c>
      <c r="G52" s="26">
        <v>11.87</v>
      </c>
      <c r="H52" s="26">
        <v>10.57</v>
      </c>
      <c r="I52" s="26">
        <v>8.94</v>
      </c>
      <c r="J52" s="26">
        <v>9.9499999999999993</v>
      </c>
      <c r="K52" s="417">
        <v>10.97</v>
      </c>
    </row>
    <row r="53" spans="2:11" x14ac:dyDescent="0.2">
      <c r="B53" s="416">
        <v>1983</v>
      </c>
      <c r="C53" s="213" t="s">
        <v>462</v>
      </c>
      <c r="D53" s="26">
        <v>13.26</v>
      </c>
      <c r="E53" s="26">
        <v>11.85</v>
      </c>
      <c r="F53" s="26">
        <v>10.94</v>
      </c>
      <c r="G53" s="26">
        <v>11.88</v>
      </c>
      <c r="H53" s="26">
        <v>10.16</v>
      </c>
      <c r="I53" s="26">
        <v>7.98</v>
      </c>
      <c r="J53" s="26">
        <v>9.77</v>
      </c>
      <c r="K53" s="417">
        <v>10.55</v>
      </c>
    </row>
    <row r="54" spans="2:11" x14ac:dyDescent="0.2">
      <c r="B54" s="416"/>
      <c r="C54" s="213" t="s">
        <v>432</v>
      </c>
      <c r="D54" s="26">
        <v>13.52</v>
      </c>
      <c r="E54" s="26">
        <v>1.4</v>
      </c>
      <c r="F54" s="26">
        <v>11.06</v>
      </c>
      <c r="G54" s="26">
        <v>12.09</v>
      </c>
      <c r="H54" s="26">
        <v>10.24</v>
      </c>
      <c r="I54" s="26">
        <v>8.44</v>
      </c>
      <c r="J54" s="26">
        <v>9.7799999999999994</v>
      </c>
      <c r="K54" s="417">
        <v>10.65</v>
      </c>
    </row>
    <row r="55" spans="2:11" x14ac:dyDescent="0.2">
      <c r="B55" s="416">
        <v>1984</v>
      </c>
      <c r="C55" s="213" t="s">
        <v>464</v>
      </c>
      <c r="D55" s="26">
        <v>13.52</v>
      </c>
      <c r="E55" s="26">
        <v>10.59</v>
      </c>
      <c r="F55" s="26">
        <v>11.61</v>
      </c>
      <c r="G55" s="26">
        <v>12.22</v>
      </c>
      <c r="H55" s="26">
        <v>10.130000000000001</v>
      </c>
      <c r="I55" s="26">
        <v>7.76</v>
      </c>
      <c r="J55" s="26">
        <v>9.69</v>
      </c>
      <c r="K55" s="417">
        <v>10.83</v>
      </c>
    </row>
    <row r="56" spans="2:11" x14ac:dyDescent="0.2">
      <c r="B56" s="416"/>
      <c r="C56" s="213" t="s">
        <v>465</v>
      </c>
      <c r="D56" s="26">
        <v>13.56</v>
      </c>
      <c r="E56" s="26">
        <v>11.89</v>
      </c>
      <c r="F56" s="26">
        <v>11.54</v>
      </c>
      <c r="G56" s="26">
        <v>12.08</v>
      </c>
      <c r="H56" s="26">
        <v>10.199999999999999</v>
      </c>
      <c r="I56" s="26">
        <v>9.07</v>
      </c>
      <c r="J56" s="26">
        <v>10.130000000000001</v>
      </c>
      <c r="K56" s="417">
        <v>10.98</v>
      </c>
    </row>
    <row r="57" spans="2:11" x14ac:dyDescent="0.2">
      <c r="B57" s="416">
        <v>1985</v>
      </c>
      <c r="C57" s="213" t="s">
        <v>464</v>
      </c>
      <c r="D57" s="26">
        <v>13.11</v>
      </c>
      <c r="E57" s="26">
        <v>11.22</v>
      </c>
      <c r="F57" s="26">
        <v>10.89</v>
      </c>
      <c r="G57" s="26">
        <v>12.16</v>
      </c>
      <c r="H57" s="26">
        <v>10.44</v>
      </c>
      <c r="I57" s="26">
        <v>9.67</v>
      </c>
      <c r="J57" s="26">
        <v>9.2899999999999991</v>
      </c>
      <c r="K57" s="417">
        <v>10.49</v>
      </c>
    </row>
    <row r="58" spans="2:11" x14ac:dyDescent="0.2">
      <c r="B58" s="416"/>
      <c r="C58" s="213" t="s">
        <v>465</v>
      </c>
      <c r="D58" s="26">
        <v>12.43</v>
      </c>
      <c r="E58" s="26">
        <v>10.02</v>
      </c>
      <c r="F58" s="26">
        <v>11.39</v>
      </c>
      <c r="G58" s="26">
        <v>12.67</v>
      </c>
      <c r="H58" s="26">
        <v>10.78</v>
      </c>
      <c r="I58" s="26">
        <v>7.23</v>
      </c>
      <c r="J58" s="26">
        <v>9.7899999999999991</v>
      </c>
      <c r="K58" s="417">
        <v>10.85</v>
      </c>
    </row>
    <row r="59" spans="2:11" x14ac:dyDescent="0.2">
      <c r="B59" s="416">
        <v>1986</v>
      </c>
      <c r="C59" s="213" t="s">
        <v>464</v>
      </c>
      <c r="D59" s="26">
        <v>12.92</v>
      </c>
      <c r="E59" s="26">
        <v>10.76</v>
      </c>
      <c r="F59" s="26">
        <v>11.76</v>
      </c>
      <c r="G59" s="26">
        <v>12.8</v>
      </c>
      <c r="H59" s="26">
        <v>10.9</v>
      </c>
      <c r="I59" s="26">
        <v>9.0399999999999991</v>
      </c>
      <c r="J59" s="26">
        <v>9.3000000000000007</v>
      </c>
      <c r="K59" s="417">
        <v>10.91</v>
      </c>
    </row>
    <row r="60" spans="2:11" x14ac:dyDescent="0.2">
      <c r="B60" s="416"/>
      <c r="C60" s="213" t="s">
        <v>465</v>
      </c>
      <c r="D60" s="26">
        <v>12.45</v>
      </c>
      <c r="E60" s="26">
        <v>9.3699999999999992</v>
      </c>
      <c r="F60" s="26">
        <v>11.16</v>
      </c>
      <c r="G60" s="26">
        <v>12.52</v>
      </c>
      <c r="H60" s="26">
        <v>10.95</v>
      </c>
      <c r="I60" s="26">
        <v>6.39</v>
      </c>
      <c r="J60" s="26">
        <v>9.6999999999999993</v>
      </c>
      <c r="K60" s="417">
        <v>10.69</v>
      </c>
    </row>
    <row r="61" spans="2:11" x14ac:dyDescent="0.2">
      <c r="B61" s="416">
        <v>1987</v>
      </c>
      <c r="C61" s="213" t="s">
        <v>464</v>
      </c>
      <c r="D61" s="26">
        <v>11.4</v>
      </c>
      <c r="E61" s="26">
        <v>10.8</v>
      </c>
      <c r="F61" s="26">
        <v>11.19</v>
      </c>
      <c r="G61" s="26">
        <v>12.63</v>
      </c>
      <c r="H61" s="26">
        <v>11</v>
      </c>
      <c r="I61" s="26">
        <v>11.02</v>
      </c>
      <c r="J61" s="26">
        <v>9.6999999999999993</v>
      </c>
      <c r="K61" s="417">
        <v>11</v>
      </c>
    </row>
    <row r="62" spans="2:11" x14ac:dyDescent="0.2">
      <c r="B62" s="416"/>
      <c r="C62" s="213" t="s">
        <v>465</v>
      </c>
      <c r="D62" s="26">
        <v>11.49</v>
      </c>
      <c r="E62" s="26">
        <v>10.72</v>
      </c>
      <c r="F62" s="26">
        <v>10.88</v>
      </c>
      <c r="G62" s="26">
        <v>12.76</v>
      </c>
      <c r="H62" s="26">
        <v>10.71</v>
      </c>
      <c r="I62" s="26">
        <v>6.89</v>
      </c>
      <c r="J62" s="26">
        <v>9.9499999999999993</v>
      </c>
      <c r="K62" s="417">
        <v>10.76</v>
      </c>
    </row>
    <row r="63" spans="2:11" x14ac:dyDescent="0.2">
      <c r="B63" s="416">
        <v>1988</v>
      </c>
      <c r="C63" s="213" t="s">
        <v>464</v>
      </c>
      <c r="D63" s="26">
        <v>11.03</v>
      </c>
      <c r="E63" s="26">
        <v>11.5</v>
      </c>
      <c r="F63" s="26">
        <v>10.79</v>
      </c>
      <c r="G63" s="26">
        <v>13</v>
      </c>
      <c r="H63" s="26">
        <v>10.52</v>
      </c>
      <c r="I63" s="26">
        <v>8.76</v>
      </c>
      <c r="J63" s="26">
        <v>9.15</v>
      </c>
      <c r="K63" s="417">
        <v>10.7</v>
      </c>
    </row>
    <row r="64" spans="2:11" x14ac:dyDescent="0.2">
      <c r="B64" s="416"/>
      <c r="C64" s="213" t="s">
        <v>465</v>
      </c>
      <c r="D64" s="26">
        <v>11.28</v>
      </c>
      <c r="E64" s="26">
        <v>10.53</v>
      </c>
      <c r="F64" s="26">
        <v>10.68</v>
      </c>
      <c r="G64" s="26">
        <v>12.53</v>
      </c>
      <c r="H64" s="26">
        <v>10.52</v>
      </c>
      <c r="I64" s="26">
        <v>6.77</v>
      </c>
      <c r="J64" s="26">
        <v>9.7799999999999994</v>
      </c>
      <c r="K64" s="417">
        <v>10.49</v>
      </c>
    </row>
    <row r="65" spans="2:11" x14ac:dyDescent="0.2">
      <c r="B65" s="416">
        <v>1989</v>
      </c>
      <c r="C65" s="213" t="s">
        <v>464</v>
      </c>
      <c r="D65" s="26">
        <v>9.11</v>
      </c>
      <c r="E65" s="26">
        <v>11.04</v>
      </c>
      <c r="F65" s="26">
        <v>10.6</v>
      </c>
      <c r="G65" s="26">
        <v>13.62</v>
      </c>
      <c r="H65" s="26">
        <v>10.74</v>
      </c>
      <c r="I65" s="26">
        <v>8.67</v>
      </c>
      <c r="J65" s="26">
        <v>9.26</v>
      </c>
      <c r="K65" s="417">
        <v>10.89</v>
      </c>
    </row>
    <row r="66" spans="2:11" x14ac:dyDescent="0.2">
      <c r="B66" s="416"/>
      <c r="C66" s="213" t="s">
        <v>465</v>
      </c>
      <c r="D66" s="26">
        <v>10.14</v>
      </c>
      <c r="E66" s="26">
        <v>9.65</v>
      </c>
      <c r="F66" s="26">
        <v>9.6</v>
      </c>
      <c r="G66" s="26">
        <v>11.26</v>
      </c>
      <c r="H66" s="26">
        <v>8.94</v>
      </c>
      <c r="I66" s="26">
        <v>9.5</v>
      </c>
      <c r="J66" s="26">
        <v>8.57</v>
      </c>
      <c r="K66" s="417">
        <v>10.78</v>
      </c>
    </row>
    <row r="67" spans="2:11" x14ac:dyDescent="0.2">
      <c r="B67" s="416">
        <v>1990</v>
      </c>
      <c r="C67" s="213" t="s">
        <v>464</v>
      </c>
      <c r="D67" s="26">
        <v>10.14</v>
      </c>
      <c r="E67" s="26">
        <v>11.34</v>
      </c>
      <c r="F67" s="26">
        <v>10.8</v>
      </c>
      <c r="G67" s="26">
        <v>13.12</v>
      </c>
      <c r="H67" s="26">
        <v>10.210000000000001</v>
      </c>
      <c r="I67" s="26">
        <v>9.36</v>
      </c>
      <c r="J67" s="26">
        <v>8.2799999999999994</v>
      </c>
      <c r="K67" s="417">
        <v>10.59</v>
      </c>
    </row>
    <row r="68" spans="2:11" x14ac:dyDescent="0.2">
      <c r="B68" s="416"/>
      <c r="C68" s="213" t="s">
        <v>465</v>
      </c>
      <c r="D68" s="26">
        <v>10.5</v>
      </c>
      <c r="E68" s="26">
        <v>11.54</v>
      </c>
      <c r="F68" s="26">
        <v>11.53</v>
      </c>
      <c r="G68" s="26">
        <v>13.38</v>
      </c>
      <c r="H68" s="26">
        <v>10.82</v>
      </c>
      <c r="I68" s="26">
        <v>8.6</v>
      </c>
      <c r="J68" s="26">
        <v>9.01</v>
      </c>
      <c r="K68" s="417">
        <v>10.73</v>
      </c>
    </row>
    <row r="69" spans="2:11" x14ac:dyDescent="0.2">
      <c r="B69" s="416">
        <v>1991</v>
      </c>
      <c r="C69" s="213" t="s">
        <v>462</v>
      </c>
      <c r="D69" s="26">
        <v>10.83</v>
      </c>
      <c r="E69" s="26">
        <v>11.79</v>
      </c>
      <c r="F69" s="26">
        <v>11.6</v>
      </c>
      <c r="G69" s="26">
        <v>12.63</v>
      </c>
      <c r="H69" s="26">
        <v>11.06</v>
      </c>
      <c r="I69" s="26">
        <v>9.5500000000000007</v>
      </c>
      <c r="J69" s="26">
        <v>9.0299999999999994</v>
      </c>
      <c r="K69" s="417">
        <v>10.77</v>
      </c>
    </row>
    <row r="70" spans="2:11" x14ac:dyDescent="0.2">
      <c r="B70" s="416"/>
      <c r="C70" s="213" t="s">
        <v>465</v>
      </c>
      <c r="D70" s="26">
        <v>12.13</v>
      </c>
      <c r="E70" s="26">
        <v>12.3</v>
      </c>
      <c r="F70" s="26">
        <v>12.51</v>
      </c>
      <c r="G70" s="26">
        <v>13.97</v>
      </c>
      <c r="H70" s="26">
        <v>11.72</v>
      </c>
      <c r="I70" s="26">
        <v>9.0500000000000007</v>
      </c>
      <c r="J70" s="26">
        <v>11.04</v>
      </c>
      <c r="K70" s="417">
        <v>11.47</v>
      </c>
    </row>
    <row r="71" spans="2:11" x14ac:dyDescent="0.2">
      <c r="B71" s="416">
        <v>1992</v>
      </c>
      <c r="C71" s="213" t="s">
        <v>464</v>
      </c>
      <c r="D71" s="26">
        <v>12.32</v>
      </c>
      <c r="E71" s="26">
        <v>12.52</v>
      </c>
      <c r="F71" s="26">
        <v>12.66</v>
      </c>
      <c r="G71" s="26">
        <v>14.11</v>
      </c>
      <c r="H71" s="26">
        <v>11.86</v>
      </c>
      <c r="I71" s="26">
        <v>9.4499999999999993</v>
      </c>
      <c r="J71" s="26">
        <v>11.94</v>
      </c>
      <c r="K71" s="417">
        <v>12.54</v>
      </c>
    </row>
    <row r="72" spans="2:11" x14ac:dyDescent="0.2">
      <c r="C72" s="213" t="s">
        <v>432</v>
      </c>
      <c r="D72" s="26">
        <v>13.65</v>
      </c>
      <c r="E72" s="26">
        <v>13.01</v>
      </c>
      <c r="F72" s="26">
        <v>12.98</v>
      </c>
      <c r="G72" s="26">
        <v>14.45</v>
      </c>
      <c r="H72" s="26">
        <v>12.2</v>
      </c>
      <c r="I72" s="26">
        <v>10.29</v>
      </c>
      <c r="J72" s="26">
        <v>12.96</v>
      </c>
      <c r="K72" s="417">
        <v>13.06</v>
      </c>
    </row>
    <row r="73" spans="2:11" x14ac:dyDescent="0.2">
      <c r="B73" s="416">
        <v>1993</v>
      </c>
      <c r="C73" s="213" t="s">
        <v>462</v>
      </c>
      <c r="D73" s="26">
        <v>12.7</v>
      </c>
      <c r="E73" s="26">
        <v>13.24</v>
      </c>
      <c r="F73" s="26">
        <v>13.9</v>
      </c>
      <c r="G73" s="26">
        <v>14.3</v>
      </c>
      <c r="H73" s="26">
        <v>12.63</v>
      </c>
      <c r="I73" s="26">
        <v>8.2200000000000006</v>
      </c>
      <c r="J73" s="26">
        <v>12.61</v>
      </c>
      <c r="K73" s="417">
        <v>13.09</v>
      </c>
    </row>
    <row r="74" spans="2:11" x14ac:dyDescent="0.2">
      <c r="B74" s="416"/>
      <c r="C74" s="213" t="s">
        <v>432</v>
      </c>
      <c r="D74" s="26">
        <v>14.12</v>
      </c>
      <c r="E74" s="26">
        <v>7.81</v>
      </c>
      <c r="F74" s="26">
        <v>12.08</v>
      </c>
      <c r="G74" s="26">
        <v>14</v>
      </c>
      <c r="H74" s="26">
        <v>12.65</v>
      </c>
      <c r="I74" s="26">
        <v>10.6</v>
      </c>
      <c r="J74" s="26">
        <v>11.56</v>
      </c>
      <c r="K74" s="417">
        <v>12.46</v>
      </c>
    </row>
    <row r="75" spans="2:11" x14ac:dyDescent="0.2">
      <c r="B75" s="416">
        <v>1994</v>
      </c>
      <c r="C75" s="213" t="s">
        <v>462</v>
      </c>
      <c r="D75" s="26">
        <v>13.48</v>
      </c>
      <c r="E75" s="26">
        <v>9.58</v>
      </c>
      <c r="F75" s="26">
        <v>12.65</v>
      </c>
      <c r="G75" s="26">
        <v>14.49</v>
      </c>
      <c r="H75" s="26">
        <v>12.33</v>
      </c>
      <c r="I75" s="26">
        <v>15.81</v>
      </c>
      <c r="J75" s="26">
        <v>11.11</v>
      </c>
      <c r="K75" s="417">
        <v>12.78</v>
      </c>
    </row>
    <row r="76" spans="2:11" x14ac:dyDescent="0.2">
      <c r="B76" s="416"/>
      <c r="C76" s="213" t="s">
        <v>432</v>
      </c>
      <c r="D76" s="26">
        <v>12.85</v>
      </c>
      <c r="E76" s="26">
        <v>12.08</v>
      </c>
      <c r="F76" s="26">
        <v>12.9</v>
      </c>
      <c r="G76" s="26">
        <v>14.22</v>
      </c>
      <c r="H76" s="26">
        <v>13</v>
      </c>
      <c r="I76" s="26">
        <v>12.93</v>
      </c>
      <c r="J76" s="26">
        <v>13.57</v>
      </c>
      <c r="K76" s="417">
        <v>13.45</v>
      </c>
    </row>
    <row r="77" spans="2:11" x14ac:dyDescent="0.2">
      <c r="B77" s="416">
        <v>1995</v>
      </c>
      <c r="C77" s="213" t="s">
        <v>462</v>
      </c>
      <c r="D77" s="26">
        <v>14.22</v>
      </c>
      <c r="E77" s="26">
        <v>16.09</v>
      </c>
      <c r="F77" s="26">
        <v>14.42</v>
      </c>
      <c r="G77" s="26">
        <v>14.55</v>
      </c>
      <c r="H77" s="26">
        <v>12.46</v>
      </c>
      <c r="I77" s="26">
        <v>14.61</v>
      </c>
      <c r="J77" s="26">
        <v>12.88</v>
      </c>
      <c r="K77" s="417">
        <v>13.74</v>
      </c>
    </row>
    <row r="78" spans="2:11" x14ac:dyDescent="0.2">
      <c r="B78" s="416"/>
      <c r="C78" s="213" t="s">
        <v>432</v>
      </c>
      <c r="D78" s="26">
        <v>14.64</v>
      </c>
      <c r="E78" s="26">
        <v>16.61</v>
      </c>
      <c r="F78" s="26">
        <v>15.07</v>
      </c>
      <c r="G78" s="26">
        <v>14.77</v>
      </c>
      <c r="H78" s="26">
        <v>11.13</v>
      </c>
      <c r="I78" s="26">
        <v>15.34</v>
      </c>
      <c r="J78" s="26">
        <v>13.71</v>
      </c>
      <c r="K78" s="417">
        <v>13.91</v>
      </c>
    </row>
    <row r="79" spans="2:11" x14ac:dyDescent="0.2">
      <c r="B79" s="416">
        <v>1996</v>
      </c>
      <c r="C79" s="213" t="s">
        <v>462</v>
      </c>
      <c r="D79" s="26">
        <v>16.11</v>
      </c>
      <c r="E79" s="26">
        <v>16.05</v>
      </c>
      <c r="F79" s="26">
        <v>15.09</v>
      </c>
      <c r="G79" s="26">
        <v>15.19</v>
      </c>
      <c r="H79" s="26">
        <v>13</v>
      </c>
      <c r="I79" s="26">
        <v>15.7</v>
      </c>
      <c r="J79" s="26">
        <v>13.45</v>
      </c>
      <c r="K79" s="417">
        <v>14.36</v>
      </c>
    </row>
    <row r="80" spans="2:11" x14ac:dyDescent="0.2">
      <c r="B80" s="416"/>
      <c r="C80" s="213" t="s">
        <v>432</v>
      </c>
      <c r="D80" s="420">
        <v>13.25</v>
      </c>
      <c r="E80" s="420">
        <v>16.670000000000002</v>
      </c>
      <c r="F80" s="420">
        <v>15.42</v>
      </c>
      <c r="G80" s="420">
        <v>14.81</v>
      </c>
      <c r="H80" s="420">
        <v>12.93</v>
      </c>
      <c r="I80" s="420">
        <v>14.74</v>
      </c>
      <c r="J80" s="420">
        <v>13.2</v>
      </c>
      <c r="K80" s="421">
        <v>14.26</v>
      </c>
    </row>
    <row r="81" spans="2:11" x14ac:dyDescent="0.2">
      <c r="B81" s="416">
        <v>1997</v>
      </c>
      <c r="C81" s="213" t="s">
        <v>462</v>
      </c>
      <c r="D81" s="420">
        <v>11.65</v>
      </c>
      <c r="E81" s="420">
        <v>16.510000000000002</v>
      </c>
      <c r="F81" s="420">
        <v>15.92</v>
      </c>
      <c r="G81" s="420">
        <v>14</v>
      </c>
      <c r="H81" s="420">
        <v>12.45</v>
      </c>
      <c r="I81" s="420">
        <v>15.89</v>
      </c>
      <c r="J81" s="420">
        <v>13.6</v>
      </c>
      <c r="K81" s="421">
        <v>14.55</v>
      </c>
    </row>
    <row r="82" spans="2:11" x14ac:dyDescent="0.2">
      <c r="B82" s="416"/>
      <c r="C82" s="213" t="s">
        <v>432</v>
      </c>
      <c r="D82" s="420">
        <v>12.41</v>
      </c>
      <c r="E82" s="420">
        <v>16.37</v>
      </c>
      <c r="F82" s="420">
        <v>15.14</v>
      </c>
      <c r="G82" s="420">
        <v>14.72</v>
      </c>
      <c r="H82" s="420">
        <v>13.7</v>
      </c>
      <c r="I82" s="420">
        <v>15.36</v>
      </c>
      <c r="J82" s="420">
        <v>14.46</v>
      </c>
      <c r="K82" s="421">
        <v>14.71</v>
      </c>
    </row>
    <row r="83" spans="2:11" x14ac:dyDescent="0.2">
      <c r="B83" s="416">
        <v>1998</v>
      </c>
      <c r="C83" s="213" t="s">
        <v>462</v>
      </c>
      <c r="D83" s="420">
        <v>15.43</v>
      </c>
      <c r="E83" s="420">
        <v>16.579999999999998</v>
      </c>
      <c r="F83" s="420">
        <v>15.94</v>
      </c>
      <c r="G83" s="420">
        <v>16.32</v>
      </c>
      <c r="H83" s="420">
        <v>14.69</v>
      </c>
      <c r="I83" s="420">
        <v>15.31</v>
      </c>
      <c r="J83" s="420">
        <v>15.59</v>
      </c>
      <c r="K83" s="421">
        <v>15.64</v>
      </c>
    </row>
    <row r="84" spans="2:11" x14ac:dyDescent="0.2">
      <c r="B84" s="416"/>
      <c r="C84" s="213" t="s">
        <v>432</v>
      </c>
      <c r="D84" s="420">
        <v>14.51</v>
      </c>
      <c r="E84" s="420">
        <v>16.239999999999998</v>
      </c>
      <c r="F84" s="420">
        <v>15.88</v>
      </c>
      <c r="G84" s="420">
        <v>15.78</v>
      </c>
      <c r="H84" s="420">
        <v>14.09</v>
      </c>
      <c r="I84" s="420">
        <v>15.24</v>
      </c>
      <c r="J84" s="420">
        <v>15.72</v>
      </c>
      <c r="K84" s="421">
        <v>15.42</v>
      </c>
    </row>
    <row r="85" spans="2:11" x14ac:dyDescent="0.2">
      <c r="B85" s="416">
        <v>1999</v>
      </c>
      <c r="C85" s="213" t="s">
        <v>462</v>
      </c>
      <c r="D85" s="420">
        <v>11.35</v>
      </c>
      <c r="E85" s="420">
        <v>15.65</v>
      </c>
      <c r="F85" s="420">
        <v>15.08</v>
      </c>
      <c r="G85" s="420">
        <v>15.63</v>
      </c>
      <c r="H85" s="420">
        <v>13.79</v>
      </c>
      <c r="I85" s="420">
        <v>14.5</v>
      </c>
      <c r="J85" s="420">
        <v>14.95</v>
      </c>
      <c r="K85" s="421">
        <v>14.8</v>
      </c>
    </row>
    <row r="86" spans="2:11" x14ac:dyDescent="0.2">
      <c r="B86" s="416"/>
      <c r="C86" s="213" t="s">
        <v>432</v>
      </c>
      <c r="D86" s="420">
        <v>11.14</v>
      </c>
      <c r="E86" s="420">
        <v>14.4</v>
      </c>
      <c r="F86" s="420">
        <v>14.81</v>
      </c>
      <c r="G86" s="420">
        <v>15.2</v>
      </c>
      <c r="H86" s="420">
        <v>13.58</v>
      </c>
      <c r="I86" s="420">
        <v>13.85</v>
      </c>
      <c r="J86" s="420">
        <v>14.68</v>
      </c>
      <c r="K86" s="421">
        <v>14.46</v>
      </c>
    </row>
    <row r="87" spans="2:11" x14ac:dyDescent="0.2">
      <c r="B87" s="416">
        <v>2000</v>
      </c>
      <c r="C87" s="213" t="s">
        <v>462</v>
      </c>
      <c r="D87" s="420">
        <v>10.68</v>
      </c>
      <c r="E87" s="420">
        <v>13.15</v>
      </c>
      <c r="F87" s="420">
        <v>13.49</v>
      </c>
      <c r="G87" s="420">
        <v>14.24</v>
      </c>
      <c r="H87" s="420">
        <v>13.04</v>
      </c>
      <c r="I87" s="420">
        <v>13.44</v>
      </c>
      <c r="J87" s="420">
        <v>13.79</v>
      </c>
      <c r="K87" s="421">
        <v>13.52</v>
      </c>
    </row>
    <row r="88" spans="2:11" x14ac:dyDescent="0.2">
      <c r="B88" s="416"/>
      <c r="C88" s="213" t="s">
        <v>432</v>
      </c>
      <c r="D88" s="420">
        <v>11.29</v>
      </c>
      <c r="E88" s="420">
        <v>13.51</v>
      </c>
      <c r="F88" s="420">
        <v>13.5</v>
      </c>
      <c r="G88" s="420">
        <v>14.43</v>
      </c>
      <c r="H88" s="420">
        <v>12.97</v>
      </c>
      <c r="I88" s="420">
        <v>13.18</v>
      </c>
      <c r="J88" s="420">
        <v>13.88</v>
      </c>
      <c r="K88" s="421">
        <v>13.55</v>
      </c>
    </row>
    <row r="89" spans="2:11" x14ac:dyDescent="0.2">
      <c r="B89" s="416">
        <v>2001</v>
      </c>
      <c r="C89" s="213" t="s">
        <v>462</v>
      </c>
      <c r="D89" s="420">
        <v>11.14</v>
      </c>
      <c r="E89" s="420">
        <v>13.48</v>
      </c>
      <c r="F89" s="420">
        <v>13.4</v>
      </c>
      <c r="G89" s="420">
        <v>14.42</v>
      </c>
      <c r="H89" s="420">
        <v>13.28</v>
      </c>
      <c r="I89" s="420">
        <v>13.73</v>
      </c>
      <c r="J89" s="420">
        <v>13.87</v>
      </c>
      <c r="K89" s="421">
        <v>13.61</v>
      </c>
    </row>
    <row r="90" spans="2:11" x14ac:dyDescent="0.2">
      <c r="B90" s="416"/>
      <c r="C90" s="213" t="s">
        <v>432</v>
      </c>
      <c r="D90" s="420">
        <v>8.1</v>
      </c>
      <c r="E90" s="420">
        <v>13.45</v>
      </c>
      <c r="F90" s="420">
        <v>13.18</v>
      </c>
      <c r="G90" s="420">
        <v>14.07</v>
      </c>
      <c r="H90" s="420">
        <v>13.37</v>
      </c>
      <c r="I90" s="420">
        <v>13.58</v>
      </c>
      <c r="J90" s="420">
        <v>13.67</v>
      </c>
      <c r="K90" s="421">
        <v>13.45</v>
      </c>
    </row>
    <row r="91" spans="2:11" x14ac:dyDescent="0.2">
      <c r="B91" s="416">
        <v>2002</v>
      </c>
      <c r="C91" s="213" t="s">
        <v>462</v>
      </c>
      <c r="D91" s="420">
        <v>9.15</v>
      </c>
      <c r="E91" s="420">
        <v>13.02</v>
      </c>
      <c r="F91" s="420">
        <v>12.86</v>
      </c>
      <c r="G91" s="420">
        <v>13.68</v>
      </c>
      <c r="H91" s="420">
        <v>13.42</v>
      </c>
      <c r="I91" s="420">
        <v>13.34</v>
      </c>
      <c r="J91" s="420">
        <v>13.26</v>
      </c>
      <c r="K91" s="421">
        <v>13.19</v>
      </c>
    </row>
    <row r="92" spans="2:11" x14ac:dyDescent="0.2">
      <c r="B92" s="416"/>
      <c r="C92" s="213" t="s">
        <v>432</v>
      </c>
      <c r="D92" s="420">
        <v>9.06</v>
      </c>
      <c r="E92" s="420">
        <v>12.94</v>
      </c>
      <c r="F92" s="420">
        <v>12.43</v>
      </c>
      <c r="G92" s="420">
        <v>13.41</v>
      </c>
      <c r="H92" s="420">
        <v>13.09</v>
      </c>
      <c r="I92" s="420">
        <v>13.32</v>
      </c>
      <c r="J92" s="420">
        <v>12.99</v>
      </c>
      <c r="K92" s="421">
        <v>12.87</v>
      </c>
    </row>
    <row r="93" spans="2:11" x14ac:dyDescent="0.2">
      <c r="B93" s="416">
        <v>2003</v>
      </c>
      <c r="C93" s="213" t="s">
        <v>462</v>
      </c>
      <c r="D93" s="420">
        <v>11.49</v>
      </c>
      <c r="E93" s="420">
        <v>5.98</v>
      </c>
      <c r="F93" s="420">
        <v>7.65</v>
      </c>
      <c r="G93" s="420">
        <v>10.35</v>
      </c>
      <c r="H93" s="420">
        <v>11.55</v>
      </c>
      <c r="I93" s="420">
        <v>7.78</v>
      </c>
      <c r="J93" s="420">
        <v>10.34</v>
      </c>
      <c r="K93" s="421">
        <v>9.4</v>
      </c>
    </row>
    <row r="94" spans="2:11" x14ac:dyDescent="0.2">
      <c r="B94" s="416"/>
      <c r="C94" s="213" t="s">
        <v>432</v>
      </c>
      <c r="D94" s="420">
        <v>10.3</v>
      </c>
      <c r="E94" s="420">
        <v>5.37</v>
      </c>
      <c r="F94" s="420">
        <v>5.89</v>
      </c>
      <c r="G94" s="420">
        <v>8.0399999999999991</v>
      </c>
      <c r="H94" s="420">
        <v>10.28</v>
      </c>
      <c r="I94" s="420">
        <v>6.48</v>
      </c>
      <c r="J94" s="420">
        <v>8.34</v>
      </c>
      <c r="K94" s="421">
        <v>7.76</v>
      </c>
    </row>
    <row r="95" spans="2:11" x14ac:dyDescent="0.2">
      <c r="B95" s="416">
        <v>2004</v>
      </c>
      <c r="C95" s="213" t="s">
        <v>462</v>
      </c>
      <c r="D95" s="420">
        <v>10.25</v>
      </c>
      <c r="E95" s="420">
        <v>4.96</v>
      </c>
      <c r="F95" s="420">
        <v>5.79</v>
      </c>
      <c r="G95" s="420">
        <v>6.89</v>
      </c>
      <c r="H95" s="420">
        <v>9.26</v>
      </c>
      <c r="I95" s="420">
        <v>6.03</v>
      </c>
      <c r="J95" s="420">
        <v>8.41</v>
      </c>
      <c r="K95" s="421">
        <v>7.28</v>
      </c>
    </row>
    <row r="96" spans="2:11" x14ac:dyDescent="0.2">
      <c r="B96" s="416"/>
      <c r="C96" s="213" t="s">
        <v>432</v>
      </c>
      <c r="D96" s="420">
        <v>10.130000000000001</v>
      </c>
      <c r="E96" s="420">
        <v>5.51</v>
      </c>
      <c r="F96" s="420">
        <v>5.96</v>
      </c>
      <c r="G96" s="420">
        <v>6.08</v>
      </c>
      <c r="H96" s="420">
        <v>8.82</v>
      </c>
      <c r="I96" s="420">
        <v>7.18</v>
      </c>
      <c r="J96" s="420">
        <v>7.54</v>
      </c>
      <c r="K96" s="421">
        <v>6.99</v>
      </c>
    </row>
    <row r="97" spans="2:14" x14ac:dyDescent="0.2">
      <c r="B97" s="422">
        <v>2005</v>
      </c>
      <c r="C97" s="423" t="s">
        <v>462</v>
      </c>
      <c r="D97" s="420">
        <v>8.84</v>
      </c>
      <c r="E97" s="420">
        <v>7.14</v>
      </c>
      <c r="F97" s="420">
        <v>7.83</v>
      </c>
      <c r="G97" s="420">
        <v>7.64</v>
      </c>
      <c r="H97" s="420">
        <v>9.84</v>
      </c>
      <c r="I97" s="420">
        <v>8.09</v>
      </c>
      <c r="J97" s="420">
        <v>10.06</v>
      </c>
      <c r="K97" s="421">
        <v>8.81</v>
      </c>
    </row>
    <row r="98" spans="2:14" x14ac:dyDescent="0.2">
      <c r="B98" s="422"/>
      <c r="C98" s="423" t="s">
        <v>432</v>
      </c>
      <c r="D98" s="420">
        <v>6.79</v>
      </c>
      <c r="E98" s="420">
        <v>9.74</v>
      </c>
      <c r="F98" s="420">
        <v>9.3699999999999992</v>
      </c>
      <c r="G98" s="420">
        <v>9.2100000000000009</v>
      </c>
      <c r="H98" s="420">
        <v>10.71</v>
      </c>
      <c r="I98" s="420">
        <v>9.51</v>
      </c>
      <c r="J98" s="420">
        <v>11.16</v>
      </c>
      <c r="K98" s="421">
        <v>10.17</v>
      </c>
    </row>
    <row r="99" spans="2:14" x14ac:dyDescent="0.2">
      <c r="B99" s="422">
        <v>2006</v>
      </c>
      <c r="C99" s="423" t="s">
        <v>462</v>
      </c>
      <c r="D99" s="420">
        <v>10.9</v>
      </c>
      <c r="E99" s="420">
        <v>10.28</v>
      </c>
      <c r="F99" s="420">
        <v>9.59</v>
      </c>
      <c r="G99" s="420">
        <v>9.11</v>
      </c>
      <c r="H99" s="420">
        <v>11.15</v>
      </c>
      <c r="I99" s="420">
        <v>9.44</v>
      </c>
      <c r="J99" s="420">
        <v>12.18</v>
      </c>
      <c r="K99" s="421">
        <v>10.61</v>
      </c>
    </row>
    <row r="100" spans="2:14" x14ac:dyDescent="0.2">
      <c r="B100" s="422"/>
      <c r="C100" s="423" t="s">
        <v>432</v>
      </c>
      <c r="D100" s="420">
        <v>10.16</v>
      </c>
      <c r="E100" s="420">
        <v>10.67</v>
      </c>
      <c r="F100" s="420">
        <v>9.99</v>
      </c>
      <c r="G100" s="420">
        <v>10.56</v>
      </c>
      <c r="H100" s="420">
        <v>11.28</v>
      </c>
      <c r="I100" s="420">
        <v>9.76</v>
      </c>
      <c r="J100" s="420">
        <v>12.4</v>
      </c>
      <c r="K100" s="421">
        <v>11.12</v>
      </c>
    </row>
    <row r="101" spans="2:14" x14ac:dyDescent="0.2">
      <c r="B101" s="422">
        <v>2007</v>
      </c>
      <c r="C101" s="423" t="s">
        <v>462</v>
      </c>
      <c r="D101" s="420">
        <v>11.08</v>
      </c>
      <c r="E101" s="420">
        <v>11.28</v>
      </c>
      <c r="F101" s="420">
        <v>10.14</v>
      </c>
      <c r="G101" s="420">
        <v>10.82</v>
      </c>
      <c r="H101" s="420">
        <v>11.96</v>
      </c>
      <c r="I101" s="420">
        <v>10.49</v>
      </c>
      <c r="J101" s="420">
        <v>12.85</v>
      </c>
      <c r="K101" s="421">
        <v>11.55</v>
      </c>
    </row>
    <row r="102" spans="2:14" x14ac:dyDescent="0.2">
      <c r="B102" s="422"/>
      <c r="C102" s="423" t="s">
        <v>432</v>
      </c>
      <c r="D102" s="420">
        <v>11.2</v>
      </c>
      <c r="E102" s="420">
        <v>11.15</v>
      </c>
      <c r="F102" s="420">
        <v>10.24</v>
      </c>
      <c r="G102" s="420">
        <v>10.79</v>
      </c>
      <c r="H102" s="420">
        <v>11.92</v>
      </c>
      <c r="I102" s="420">
        <v>10.54</v>
      </c>
      <c r="J102" s="420">
        <v>12.87</v>
      </c>
      <c r="K102" s="421">
        <v>11.56</v>
      </c>
      <c r="N102" s="12" t="s">
        <v>440</v>
      </c>
    </row>
    <row r="103" spans="2:14" x14ac:dyDescent="0.2">
      <c r="B103" s="422">
        <v>2008</v>
      </c>
      <c r="C103" s="423" t="s">
        <v>462</v>
      </c>
      <c r="D103" s="420">
        <v>11.77</v>
      </c>
      <c r="E103" s="420">
        <v>12.81</v>
      </c>
      <c r="F103" s="420">
        <v>11.54</v>
      </c>
      <c r="G103" s="420">
        <v>12.34</v>
      </c>
      <c r="H103" s="420">
        <v>12.12</v>
      </c>
      <c r="I103" s="420">
        <v>11.29</v>
      </c>
      <c r="J103" s="420">
        <v>13.83</v>
      </c>
      <c r="K103" s="421">
        <v>12.49</v>
      </c>
    </row>
    <row r="104" spans="2:14" x14ac:dyDescent="0.2">
      <c r="B104" s="418"/>
      <c r="C104" s="419" t="s">
        <v>432</v>
      </c>
      <c r="D104" s="420">
        <v>15.01</v>
      </c>
      <c r="E104" s="420">
        <v>15.61</v>
      </c>
      <c r="F104" s="420">
        <v>14.39</v>
      </c>
      <c r="G104" s="420">
        <v>14.48</v>
      </c>
      <c r="H104" s="420">
        <v>13.52</v>
      </c>
      <c r="I104" s="420">
        <v>15.06</v>
      </c>
      <c r="J104" s="420">
        <v>15.7</v>
      </c>
      <c r="K104" s="421">
        <v>14.63</v>
      </c>
    </row>
    <row r="105" spans="2:14" x14ac:dyDescent="0.2">
      <c r="B105" s="422">
        <v>2009</v>
      </c>
      <c r="C105" s="423" t="s">
        <v>462</v>
      </c>
      <c r="D105" s="420">
        <v>14.34</v>
      </c>
      <c r="E105" s="420">
        <v>14.84</v>
      </c>
      <c r="F105" s="420">
        <v>14.16</v>
      </c>
      <c r="G105" s="420">
        <v>14.04</v>
      </c>
      <c r="H105" s="420">
        <v>13.37</v>
      </c>
      <c r="I105" s="420">
        <v>15.78</v>
      </c>
      <c r="J105" s="420">
        <v>14.93</v>
      </c>
      <c r="K105" s="421">
        <v>14.25</v>
      </c>
    </row>
    <row r="106" spans="2:14" x14ac:dyDescent="0.2">
      <c r="B106" s="418"/>
      <c r="C106" s="419" t="s">
        <v>432</v>
      </c>
      <c r="D106" s="420">
        <v>14.18</v>
      </c>
      <c r="E106" s="420">
        <v>13.4</v>
      </c>
      <c r="F106" s="420">
        <v>12.12</v>
      </c>
      <c r="G106" s="420">
        <v>12.72</v>
      </c>
      <c r="H106" s="420">
        <v>12.81</v>
      </c>
      <c r="I106" s="420">
        <v>11.97</v>
      </c>
      <c r="J106" s="420">
        <v>14.67</v>
      </c>
      <c r="K106" s="421">
        <v>13.18</v>
      </c>
    </row>
    <row r="107" spans="2:14" x14ac:dyDescent="0.2">
      <c r="B107" s="422">
        <v>2010</v>
      </c>
      <c r="C107" s="423" t="s">
        <v>462</v>
      </c>
      <c r="D107" s="420">
        <v>15.06</v>
      </c>
      <c r="E107" s="420">
        <v>14.21</v>
      </c>
      <c r="F107" s="420">
        <v>13.05</v>
      </c>
      <c r="G107" s="420">
        <v>13.64</v>
      </c>
      <c r="H107" s="420">
        <v>12.31</v>
      </c>
      <c r="I107" s="420">
        <v>13.46</v>
      </c>
      <c r="J107" s="420">
        <v>14.71</v>
      </c>
      <c r="K107" s="421">
        <v>13.63</v>
      </c>
      <c r="L107" s="421"/>
      <c r="M107" s="23"/>
    </row>
    <row r="108" spans="2:14" x14ac:dyDescent="0.2">
      <c r="B108" s="422"/>
      <c r="C108" s="419" t="s">
        <v>432</v>
      </c>
      <c r="D108" s="420">
        <v>15.15</v>
      </c>
      <c r="E108" s="420">
        <v>13.77</v>
      </c>
      <c r="F108" s="420">
        <v>12.93</v>
      </c>
      <c r="G108" s="420">
        <v>13.06</v>
      </c>
      <c r="H108" s="420">
        <v>12.26</v>
      </c>
      <c r="I108" s="420">
        <v>12.9</v>
      </c>
      <c r="J108" s="420">
        <v>14.49</v>
      </c>
      <c r="K108" s="421">
        <v>13.36</v>
      </c>
      <c r="L108" s="421"/>
      <c r="M108" s="23"/>
    </row>
    <row r="109" spans="2:14" x14ac:dyDescent="0.2">
      <c r="B109" s="422">
        <v>2011</v>
      </c>
      <c r="C109" s="423" t="s">
        <v>462</v>
      </c>
      <c r="D109" s="420">
        <v>16.190000000000001</v>
      </c>
      <c r="E109" s="420">
        <v>11.14</v>
      </c>
      <c r="F109" s="420">
        <v>12.71</v>
      </c>
      <c r="G109" s="420">
        <v>13.62</v>
      </c>
      <c r="H109" s="420">
        <v>12.53</v>
      </c>
      <c r="I109" s="420">
        <v>12.76</v>
      </c>
      <c r="J109" s="420">
        <v>14.61</v>
      </c>
      <c r="K109" s="421">
        <v>13.46</v>
      </c>
      <c r="L109" s="421"/>
      <c r="M109" s="23"/>
    </row>
    <row r="110" spans="2:14" x14ac:dyDescent="0.2">
      <c r="B110" s="422"/>
      <c r="C110" s="419" t="s">
        <v>432</v>
      </c>
      <c r="D110" s="420">
        <v>13.74</v>
      </c>
      <c r="E110" s="420">
        <v>12.93</v>
      </c>
      <c r="F110" s="420">
        <v>13.25</v>
      </c>
      <c r="G110" s="420">
        <v>13.88</v>
      </c>
      <c r="H110" s="420">
        <v>12.4</v>
      </c>
      <c r="I110" s="420">
        <v>12.47</v>
      </c>
      <c r="J110" s="420">
        <v>14.85</v>
      </c>
      <c r="K110" s="421">
        <v>13.68</v>
      </c>
      <c r="L110" s="421"/>
      <c r="M110" s="23"/>
    </row>
    <row r="111" spans="2:14" x14ac:dyDescent="0.2">
      <c r="B111" s="422">
        <v>2012</v>
      </c>
      <c r="C111" s="423" t="s">
        <v>462</v>
      </c>
      <c r="D111" s="420">
        <v>9.61</v>
      </c>
      <c r="E111" s="420">
        <v>11.81</v>
      </c>
      <c r="F111" s="420">
        <v>12.75</v>
      </c>
      <c r="G111" s="420">
        <v>12.43</v>
      </c>
      <c r="H111" s="420">
        <v>11.9</v>
      </c>
      <c r="I111" s="420">
        <v>14</v>
      </c>
      <c r="J111" s="420">
        <v>13.64</v>
      </c>
      <c r="K111" s="421">
        <v>12.81</v>
      </c>
      <c r="L111" s="421"/>
      <c r="M111" s="23"/>
    </row>
    <row r="112" spans="2:14" x14ac:dyDescent="0.2">
      <c r="B112" s="422"/>
      <c r="C112" s="419" t="s">
        <v>432</v>
      </c>
      <c r="D112" s="420">
        <v>10.08</v>
      </c>
      <c r="E112" s="420">
        <v>11.15</v>
      </c>
      <c r="F112" s="420">
        <v>11.15</v>
      </c>
      <c r="G112" s="420">
        <v>11.88</v>
      </c>
      <c r="H112" s="420">
        <v>12.27</v>
      </c>
      <c r="I112" s="420">
        <v>13.21</v>
      </c>
      <c r="J112" s="420">
        <v>12.69</v>
      </c>
      <c r="K112" s="421">
        <v>11.93</v>
      </c>
      <c r="L112" s="421"/>
      <c r="M112" s="23"/>
    </row>
    <row r="113" spans="2:13" x14ac:dyDescent="0.2">
      <c r="B113" s="422">
        <v>2013</v>
      </c>
      <c r="C113" s="423" t="s">
        <v>462</v>
      </c>
      <c r="D113" s="420">
        <v>12.94</v>
      </c>
      <c r="E113" s="420">
        <v>11.66</v>
      </c>
      <c r="F113" s="420">
        <v>10.9</v>
      </c>
      <c r="G113" s="420">
        <v>11.53</v>
      </c>
      <c r="H113" s="420">
        <v>11.94</v>
      </c>
      <c r="I113" s="420">
        <v>13.75</v>
      </c>
      <c r="J113" s="420">
        <v>11.87</v>
      </c>
      <c r="K113" s="421">
        <v>11.59</v>
      </c>
      <c r="L113" s="421"/>
      <c r="M113" s="23"/>
    </row>
    <row r="114" spans="2:13" x14ac:dyDescent="0.2">
      <c r="B114" s="422"/>
      <c r="C114" s="419" t="s">
        <v>432</v>
      </c>
      <c r="D114" s="420">
        <v>13.58</v>
      </c>
      <c r="E114" s="420">
        <v>10.88</v>
      </c>
      <c r="F114" s="420">
        <v>10.54</v>
      </c>
      <c r="G114" s="420">
        <v>11.05</v>
      </c>
      <c r="H114" s="420">
        <v>11.21</v>
      </c>
      <c r="I114" s="420">
        <v>9</v>
      </c>
      <c r="J114" s="420">
        <v>11.1</v>
      </c>
      <c r="K114" s="421">
        <v>10.96</v>
      </c>
      <c r="L114" s="421"/>
      <c r="M114" s="23"/>
    </row>
    <row r="115" spans="2:13" x14ac:dyDescent="0.2">
      <c r="B115" s="422">
        <v>2014</v>
      </c>
      <c r="C115" s="423" t="s">
        <v>462</v>
      </c>
      <c r="D115" s="420">
        <v>14.43</v>
      </c>
      <c r="E115" s="420">
        <v>11.38</v>
      </c>
      <c r="F115" s="420">
        <v>10.119999999999999</v>
      </c>
      <c r="G115" s="420">
        <v>9.51</v>
      </c>
      <c r="H115" s="420">
        <v>11.99</v>
      </c>
      <c r="I115" s="420">
        <v>10.35</v>
      </c>
      <c r="J115" s="420">
        <v>11.73</v>
      </c>
      <c r="K115" s="421">
        <v>11</v>
      </c>
      <c r="L115" s="421"/>
      <c r="M115" s="23"/>
    </row>
    <row r="116" spans="2:13" x14ac:dyDescent="0.2">
      <c r="B116" s="422"/>
      <c r="C116" s="419" t="s">
        <v>432</v>
      </c>
      <c r="D116" s="420">
        <v>14.12</v>
      </c>
      <c r="E116" s="420">
        <v>11.21</v>
      </c>
      <c r="F116" s="420">
        <v>10.31</v>
      </c>
      <c r="G116" s="420">
        <v>10.68</v>
      </c>
      <c r="H116" s="420">
        <v>11.51</v>
      </c>
      <c r="I116" s="420">
        <v>10.09</v>
      </c>
      <c r="J116" s="420">
        <v>11.2</v>
      </c>
      <c r="K116" s="421">
        <v>10.88</v>
      </c>
      <c r="L116" s="421"/>
      <c r="M116" s="23"/>
    </row>
    <row r="117" spans="2:13" x14ac:dyDescent="0.2">
      <c r="B117" s="422">
        <v>2015</v>
      </c>
      <c r="C117" s="423" t="s">
        <v>462</v>
      </c>
      <c r="D117" s="420">
        <v>11.71</v>
      </c>
      <c r="E117" s="420">
        <v>9.3699999999999992</v>
      </c>
      <c r="F117" s="420">
        <v>8.51</v>
      </c>
      <c r="G117" s="420">
        <v>8.23</v>
      </c>
      <c r="H117" s="420">
        <v>10.45</v>
      </c>
      <c r="I117" s="420">
        <v>10.02</v>
      </c>
      <c r="J117" s="420">
        <v>9.6</v>
      </c>
      <c r="K117" s="421">
        <v>9.1999999999999993</v>
      </c>
      <c r="L117" s="421"/>
      <c r="M117" s="23"/>
    </row>
    <row r="118" spans="2:13" x14ac:dyDescent="0.2">
      <c r="B118" s="422"/>
      <c r="C118" s="419" t="s">
        <v>432</v>
      </c>
      <c r="D118" s="420">
        <v>12.6</v>
      </c>
      <c r="E118" s="420">
        <v>8.5399999999999991</v>
      </c>
      <c r="F118" s="420">
        <v>7.37</v>
      </c>
      <c r="G118" s="420">
        <v>8.18</v>
      </c>
      <c r="H118" s="420">
        <v>9.1300000000000008</v>
      </c>
      <c r="I118" s="420">
        <v>9.6</v>
      </c>
      <c r="J118" s="420">
        <v>8.91</v>
      </c>
      <c r="K118" s="421">
        <v>8.41</v>
      </c>
      <c r="L118" s="421"/>
      <c r="M118" s="23"/>
    </row>
    <row r="119" spans="2:13" x14ac:dyDescent="0.2">
      <c r="B119" s="422">
        <v>2016</v>
      </c>
      <c r="C119" s="423" t="s">
        <v>462</v>
      </c>
      <c r="D119" s="420">
        <v>11.33</v>
      </c>
      <c r="E119" s="420">
        <v>6.82</v>
      </c>
      <c r="F119" s="420">
        <v>7.51</v>
      </c>
      <c r="G119" s="420">
        <v>8.0399999999999991</v>
      </c>
      <c r="H119" s="420">
        <v>9.48</v>
      </c>
      <c r="I119" s="420">
        <v>10.16</v>
      </c>
      <c r="J119" s="420">
        <v>9.02</v>
      </c>
      <c r="K119" s="421">
        <v>8.4</v>
      </c>
      <c r="L119" s="421"/>
      <c r="M119" s="23"/>
    </row>
    <row r="120" spans="2:13" x14ac:dyDescent="0.2">
      <c r="B120" s="422"/>
      <c r="C120" s="419" t="s">
        <v>432</v>
      </c>
      <c r="D120" s="420">
        <v>11.21</v>
      </c>
      <c r="E120" s="420">
        <v>7.9</v>
      </c>
      <c r="F120" s="420">
        <v>6.52</v>
      </c>
      <c r="G120" s="420">
        <v>7.14</v>
      </c>
      <c r="H120" s="420">
        <v>8.11</v>
      </c>
      <c r="I120" s="420">
        <v>4.84</v>
      </c>
      <c r="J120" s="420">
        <v>8.5500000000000007</v>
      </c>
      <c r="K120" s="421">
        <v>7.59</v>
      </c>
      <c r="L120" s="421"/>
      <c r="M120" s="23"/>
    </row>
    <row r="121" spans="2:13" x14ac:dyDescent="0.2">
      <c r="B121" s="422">
        <v>2017</v>
      </c>
      <c r="C121" s="423" t="s">
        <v>462</v>
      </c>
      <c r="D121" s="420">
        <v>8.85</v>
      </c>
      <c r="E121" s="420">
        <v>7.39</v>
      </c>
      <c r="F121" s="420">
        <v>6.94</v>
      </c>
      <c r="G121" s="420">
        <v>5.96</v>
      </c>
      <c r="H121" s="420">
        <v>8.7799999999999994</v>
      </c>
      <c r="I121" s="420">
        <v>6.6</v>
      </c>
      <c r="J121" s="420">
        <v>8.5500000000000007</v>
      </c>
      <c r="K121" s="421">
        <v>7.49</v>
      </c>
      <c r="L121" s="421"/>
      <c r="M121" s="23"/>
    </row>
    <row r="122" spans="2:13" x14ac:dyDescent="0.2">
      <c r="B122" s="422"/>
      <c r="C122" s="419" t="s">
        <v>432</v>
      </c>
      <c r="D122" s="420">
        <v>7.89</v>
      </c>
      <c r="E122" s="420">
        <v>7.2</v>
      </c>
      <c r="F122" s="420">
        <v>6.95</v>
      </c>
      <c r="G122" s="420">
        <v>7.25</v>
      </c>
      <c r="H122" s="420">
        <v>8.64</v>
      </c>
      <c r="I122" s="420">
        <v>7.15</v>
      </c>
      <c r="J122" s="420">
        <v>8.43</v>
      </c>
      <c r="K122" s="421">
        <v>7.76</v>
      </c>
      <c r="L122" s="421"/>
      <c r="M122" s="23"/>
    </row>
    <row r="123" spans="2:13" x14ac:dyDescent="0.2">
      <c r="B123" s="422">
        <v>2018</v>
      </c>
      <c r="C123" s="423" t="s">
        <v>462</v>
      </c>
      <c r="D123" s="420">
        <v>11.06</v>
      </c>
      <c r="E123" s="420">
        <v>7.77</v>
      </c>
      <c r="F123" s="420">
        <v>7.22</v>
      </c>
      <c r="G123" s="420">
        <v>7.9</v>
      </c>
      <c r="H123" s="420">
        <v>8.82</v>
      </c>
      <c r="I123" s="420">
        <v>6.87</v>
      </c>
      <c r="J123" s="420">
        <v>8.6300000000000008</v>
      </c>
      <c r="K123" s="421">
        <v>8.1</v>
      </c>
      <c r="L123" s="421"/>
      <c r="M123" s="23"/>
    </row>
    <row r="124" spans="2:13" x14ac:dyDescent="0.2">
      <c r="B124" s="422"/>
      <c r="C124" s="419" t="s">
        <v>432</v>
      </c>
      <c r="D124" s="420">
        <v>10.59</v>
      </c>
      <c r="E124" s="420">
        <v>9.82</v>
      </c>
      <c r="F124" s="420">
        <v>8.77</v>
      </c>
      <c r="G124" s="420">
        <v>9.59</v>
      </c>
      <c r="H124" s="420">
        <v>10.25</v>
      </c>
      <c r="I124" s="420">
        <v>8.65</v>
      </c>
      <c r="J124" s="420">
        <v>10.58</v>
      </c>
      <c r="K124" s="421">
        <v>9.7899999999999991</v>
      </c>
      <c r="L124" s="421"/>
      <c r="M124" s="23"/>
    </row>
    <row r="125" spans="2:13" ht="12" thickBot="1" x14ac:dyDescent="0.25">
      <c r="B125" s="426"/>
      <c r="C125" s="427"/>
      <c r="D125" s="428"/>
      <c r="E125" s="429"/>
      <c r="F125" s="429"/>
      <c r="G125" s="429"/>
      <c r="H125" s="429"/>
      <c r="I125" s="429"/>
      <c r="J125" s="429"/>
      <c r="K125" s="429"/>
    </row>
    <row r="126" spans="2:13" ht="12" customHeight="1" x14ac:dyDescent="0.2"/>
    <row r="127" spans="2:13" ht="12" thickBot="1" x14ac:dyDescent="0.25"/>
    <row r="128" spans="2:13" ht="32.25" thickBot="1" x14ac:dyDescent="0.25">
      <c r="B128" s="1181" t="s">
        <v>303</v>
      </c>
      <c r="C128" s="1181"/>
      <c r="D128" s="961" t="s">
        <v>1508</v>
      </c>
      <c r="E128" s="961" t="s">
        <v>721</v>
      </c>
      <c r="F128" s="961" t="s">
        <v>722</v>
      </c>
      <c r="G128" s="961" t="s">
        <v>304</v>
      </c>
      <c r="H128" s="961" t="s">
        <v>724</v>
      </c>
      <c r="I128" s="961" t="s">
        <v>1507</v>
      </c>
      <c r="J128" s="961" t="s">
        <v>438</v>
      </c>
      <c r="K128" s="961" t="s">
        <v>2836</v>
      </c>
      <c r="L128" s="961" t="s">
        <v>434</v>
      </c>
    </row>
    <row r="129" spans="2:13" x14ac:dyDescent="0.2">
      <c r="B129" s="422">
        <v>2019</v>
      </c>
      <c r="C129" s="423" t="s">
        <v>462</v>
      </c>
      <c r="D129" s="420">
        <v>11.19519470848295</v>
      </c>
      <c r="E129" s="420">
        <v>12.14585496426754</v>
      </c>
      <c r="F129" s="420">
        <v>10.450969333227899</v>
      </c>
      <c r="G129" s="420">
        <v>11.593729019588091</v>
      </c>
      <c r="H129" s="420">
        <v>11.05444357821138</v>
      </c>
      <c r="I129" s="420">
        <v>10.531074770975501</v>
      </c>
      <c r="J129" s="420">
        <v>11.76398197668737</v>
      </c>
      <c r="K129" s="421">
        <v>27.79917282296919</v>
      </c>
      <c r="L129" s="421">
        <v>11.54105269731509</v>
      </c>
      <c r="M129" s="23"/>
    </row>
    <row r="130" spans="2:13" x14ac:dyDescent="0.2">
      <c r="B130" s="422"/>
      <c r="C130" s="419" t="s">
        <v>432</v>
      </c>
      <c r="D130" s="420">
        <v>12.66528863340814</v>
      </c>
      <c r="E130" s="420">
        <v>13.392209518315591</v>
      </c>
      <c r="F130" s="420">
        <v>11.272619841669011</v>
      </c>
      <c r="G130" s="420">
        <v>12.826388638885129</v>
      </c>
      <c r="H130" s="420">
        <v>11.6795105267959</v>
      </c>
      <c r="I130" s="420">
        <v>11.86227143714949</v>
      </c>
      <c r="J130" s="420">
        <v>13.845667725212939</v>
      </c>
      <c r="K130" s="421">
        <v>25.925570197603658</v>
      </c>
      <c r="L130" s="421">
        <v>12.816111945774731</v>
      </c>
      <c r="M130" s="23"/>
    </row>
    <row r="131" spans="2:13" x14ac:dyDescent="0.2">
      <c r="B131" s="422">
        <v>2020</v>
      </c>
      <c r="C131" s="423" t="s">
        <v>462</v>
      </c>
      <c r="D131" s="420">
        <v>14.130630999248449</v>
      </c>
      <c r="E131" s="420">
        <v>11.44423339697631</v>
      </c>
      <c r="F131" s="420">
        <v>9.0205834152804361</v>
      </c>
      <c r="G131" s="420">
        <v>9.9576360850827434</v>
      </c>
      <c r="H131" s="420">
        <v>9.4653888118961405</v>
      </c>
      <c r="I131" s="420">
        <v>8.7478755680507003</v>
      </c>
      <c r="J131" s="420">
        <v>10.86494893993137</v>
      </c>
      <c r="K131" s="421">
        <v>28.07832274767712</v>
      </c>
      <c r="L131" s="421">
        <v>10.3197933885778</v>
      </c>
      <c r="M131" s="23"/>
    </row>
    <row r="132" spans="2:13" x14ac:dyDescent="0.2">
      <c r="B132" s="422"/>
      <c r="C132" s="423"/>
      <c r="D132" s="420">
        <v>10.582640610507919</v>
      </c>
      <c r="E132" s="420">
        <v>7.8730250116160461</v>
      </c>
      <c r="F132" s="420">
        <v>7.0474088808082191</v>
      </c>
      <c r="G132" s="420">
        <v>7.9862182514270978</v>
      </c>
      <c r="H132" s="420">
        <v>7.3675377781761231</v>
      </c>
      <c r="I132" s="420">
        <v>6.9953570564100422</v>
      </c>
      <c r="J132" s="420">
        <v>7.8954996902326862</v>
      </c>
      <c r="K132" s="421">
        <v>27.320077978607021</v>
      </c>
      <c r="L132" s="421">
        <v>7.9448754553868604</v>
      </c>
      <c r="M132" s="23"/>
    </row>
    <row r="133" spans="2:13" ht="12" thickBot="1" x14ac:dyDescent="0.25">
      <c r="B133" s="426"/>
      <c r="C133" s="427"/>
      <c r="D133" s="428"/>
      <c r="E133" s="429"/>
      <c r="F133" s="429"/>
      <c r="G133" s="429"/>
      <c r="H133" s="429"/>
      <c r="I133" s="429"/>
      <c r="J133" s="429"/>
      <c r="K133" s="429"/>
      <c r="L133" s="429"/>
    </row>
    <row r="134" spans="2:13" x14ac:dyDescent="0.2">
      <c r="B134" s="276" t="s">
        <v>1936</v>
      </c>
    </row>
    <row r="135" spans="2:13" x14ac:dyDescent="0.2">
      <c r="B135" s="276" t="s">
        <v>1911</v>
      </c>
    </row>
    <row r="136" spans="2:13" x14ac:dyDescent="0.2">
      <c r="B136" s="276" t="s">
        <v>1953</v>
      </c>
    </row>
  </sheetData>
  <mergeCells count="5">
    <mergeCell ref="B3:K3"/>
    <mergeCell ref="B4:K4"/>
    <mergeCell ref="B6:C6"/>
    <mergeCell ref="B5:C5"/>
    <mergeCell ref="B128:C128"/>
  </mergeCells>
  <phoneticPr fontId="2" type="noConversion"/>
  <pageMargins left="0.75" right="0.75" top="1" bottom="1" header="0.5" footer="0.5"/>
  <pageSetup paperSize="9" scale="90" orientation="portrait" horizontalDpi="1200" verticalDpi="1200" r:id="rId1"/>
  <headerFooter alignWithMargins="0"/>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S65952"/>
  <sheetViews>
    <sheetView topLeftCell="A1294" workbookViewId="0">
      <selection activeCell="B1335" sqref="B1335:O1335"/>
    </sheetView>
  </sheetViews>
  <sheetFormatPr defaultRowHeight="11.25" x14ac:dyDescent="0.2"/>
  <cols>
    <col min="1" max="1" width="3.7109375" style="12" customWidth="1"/>
    <col min="2" max="2" width="9.140625" style="14"/>
    <col min="3" max="3" width="9.140625" style="20"/>
    <col min="4" max="4" width="11.42578125" style="12" customWidth="1"/>
    <col min="5" max="5" width="10.42578125" style="12" customWidth="1"/>
    <col min="6" max="6" width="10.140625" style="12" customWidth="1"/>
    <col min="7" max="7" width="10" style="12" customWidth="1"/>
    <col min="8" max="8" width="10.42578125" style="12" customWidth="1"/>
    <col min="9" max="9" width="10.140625" style="12" customWidth="1"/>
    <col min="10" max="10" width="9.140625" style="12"/>
    <col min="11" max="12" width="10.42578125" style="12" customWidth="1"/>
    <col min="13" max="16384" width="9.140625" style="12"/>
  </cols>
  <sheetData>
    <row r="2" spans="1:15" ht="18.75" customHeight="1" x14ac:dyDescent="0.2">
      <c r="B2" s="314" t="s">
        <v>321</v>
      </c>
      <c r="C2" s="314"/>
      <c r="D2" s="314"/>
      <c r="E2" s="314"/>
      <c r="F2" s="314"/>
      <c r="G2" s="314"/>
      <c r="H2" s="314"/>
      <c r="I2" s="314"/>
      <c r="J2" s="314"/>
      <c r="K2" s="314"/>
      <c r="L2" s="314"/>
      <c r="M2" s="314"/>
      <c r="N2" s="314"/>
      <c r="O2" s="314"/>
    </row>
    <row r="3" spans="1:15" ht="14.25" customHeight="1" x14ac:dyDescent="0.2">
      <c r="C3" s="15"/>
      <c r="D3" s="16"/>
      <c r="E3" s="16"/>
      <c r="F3" s="16"/>
      <c r="G3" s="16"/>
      <c r="H3" s="16"/>
      <c r="I3" s="16"/>
      <c r="J3" s="16"/>
      <c r="K3" s="16"/>
      <c r="L3" s="16"/>
      <c r="M3" s="16"/>
      <c r="N3" s="16"/>
      <c r="O3" s="16"/>
    </row>
    <row r="4" spans="1:15" ht="13.5" customHeight="1" thickBot="1" x14ac:dyDescent="0.25">
      <c r="B4" s="173"/>
      <c r="C4" s="174"/>
      <c r="D4" s="174"/>
      <c r="E4" s="111"/>
      <c r="F4" s="111"/>
      <c r="G4" s="111"/>
      <c r="H4" s="111"/>
      <c r="I4" s="111"/>
      <c r="J4" s="111"/>
      <c r="K4" s="111"/>
      <c r="L4" s="111"/>
      <c r="M4" s="111"/>
      <c r="N4" s="1205" t="s">
        <v>478</v>
      </c>
      <c r="O4" s="1205"/>
    </row>
    <row r="5" spans="1:15" s="17" customFormat="1" ht="13.5" customHeight="1" x14ac:dyDescent="0.2">
      <c r="A5" s="21"/>
      <c r="B5" s="1169" t="s">
        <v>479</v>
      </c>
      <c r="C5" s="1169"/>
      <c r="D5" s="1169" t="s">
        <v>305</v>
      </c>
      <c r="E5" s="1169"/>
      <c r="F5" s="1164" t="s">
        <v>306</v>
      </c>
      <c r="G5" s="1164"/>
      <c r="H5" s="1164" t="s">
        <v>307</v>
      </c>
      <c r="I5" s="1164"/>
      <c r="J5" s="1169" t="s">
        <v>308</v>
      </c>
      <c r="K5" s="1169"/>
      <c r="L5" s="1164" t="s">
        <v>1928</v>
      </c>
      <c r="M5" s="1164"/>
      <c r="N5" s="1169" t="s">
        <v>309</v>
      </c>
      <c r="O5" s="1169"/>
    </row>
    <row r="6" spans="1:15" s="17" customFormat="1" ht="13.5" customHeight="1" x14ac:dyDescent="0.2">
      <c r="A6" s="21"/>
      <c r="B6" s="1170"/>
      <c r="C6" s="1170"/>
      <c r="D6" s="1170"/>
      <c r="E6" s="1170"/>
      <c r="F6" s="1166" t="s">
        <v>430</v>
      </c>
      <c r="G6" s="1166"/>
      <c r="H6" s="1166" t="s">
        <v>310</v>
      </c>
      <c r="I6" s="1166"/>
      <c r="J6" s="1170"/>
      <c r="K6" s="1170"/>
      <c r="L6" s="1166"/>
      <c r="M6" s="1166"/>
      <c r="N6" s="1170"/>
      <c r="O6" s="1170"/>
    </row>
    <row r="7" spans="1:15" ht="12" thickBot="1" x14ac:dyDescent="0.25">
      <c r="A7" s="21"/>
      <c r="B7" s="1171"/>
      <c r="C7" s="1171"/>
      <c r="D7" s="386" t="s">
        <v>311</v>
      </c>
      <c r="E7" s="386" t="s">
        <v>429</v>
      </c>
      <c r="F7" s="386" t="s">
        <v>311</v>
      </c>
      <c r="G7" s="386" t="s">
        <v>429</v>
      </c>
      <c r="H7" s="386" t="s">
        <v>311</v>
      </c>
      <c r="I7" s="386" t="s">
        <v>429</v>
      </c>
      <c r="J7" s="386" t="s">
        <v>311</v>
      </c>
      <c r="K7" s="386" t="s">
        <v>429</v>
      </c>
      <c r="L7" s="386" t="s">
        <v>311</v>
      </c>
      <c r="M7" s="386" t="s">
        <v>429</v>
      </c>
      <c r="N7" s="386" t="s">
        <v>311</v>
      </c>
      <c r="O7" s="386" t="s">
        <v>429</v>
      </c>
    </row>
    <row r="8" spans="1:15" x14ac:dyDescent="0.2">
      <c r="B8" s="29"/>
      <c r="C8" s="385"/>
      <c r="D8" s="18"/>
      <c r="E8" s="18"/>
      <c r="F8" s="18"/>
      <c r="G8" s="18"/>
      <c r="H8" s="18"/>
      <c r="I8" s="18"/>
      <c r="J8" s="18"/>
      <c r="K8" s="18"/>
      <c r="L8" s="18"/>
      <c r="M8" s="18"/>
      <c r="N8" s="18"/>
      <c r="O8" s="18"/>
    </row>
    <row r="9" spans="1:15" x14ac:dyDescent="0.2">
      <c r="B9" s="19"/>
      <c r="C9" s="403"/>
      <c r="D9" s="10"/>
      <c r="E9" s="10"/>
      <c r="F9" s="10"/>
      <c r="G9" s="10"/>
      <c r="H9" s="10"/>
      <c r="I9" s="10"/>
      <c r="J9" s="10"/>
      <c r="K9" s="10"/>
      <c r="L9" s="10"/>
      <c r="M9" s="10"/>
      <c r="N9" s="10"/>
      <c r="O9" s="10"/>
    </row>
    <row r="10" spans="1:15" x14ac:dyDescent="0.2">
      <c r="B10" s="1183" t="s">
        <v>1929</v>
      </c>
      <c r="C10" s="1183"/>
      <c r="D10" s="22">
        <v>17.66</v>
      </c>
      <c r="E10" s="22" t="s">
        <v>431</v>
      </c>
      <c r="F10" s="22">
        <v>18.010000000000002</v>
      </c>
      <c r="G10" s="22" t="s">
        <v>431</v>
      </c>
      <c r="H10" s="22">
        <v>17.32</v>
      </c>
      <c r="I10" s="22" t="s">
        <v>431</v>
      </c>
      <c r="J10" s="22">
        <v>15.82</v>
      </c>
      <c r="K10" s="22" t="s">
        <v>431</v>
      </c>
      <c r="L10" s="22">
        <v>13.92</v>
      </c>
      <c r="M10" s="22" t="s">
        <v>431</v>
      </c>
      <c r="N10" s="22">
        <v>17.14</v>
      </c>
      <c r="O10" s="22" t="s">
        <v>431</v>
      </c>
    </row>
    <row r="11" spans="1:15" x14ac:dyDescent="0.2">
      <c r="B11" s="10"/>
      <c r="C11" s="402"/>
      <c r="D11" s="24"/>
      <c r="E11" s="24"/>
      <c r="F11" s="24"/>
      <c r="G11" s="24"/>
      <c r="H11" s="24"/>
      <c r="I11" s="24"/>
      <c r="J11" s="24"/>
      <c r="K11" s="24"/>
      <c r="L11" s="24"/>
      <c r="M11" s="24"/>
      <c r="N11" s="24"/>
      <c r="O11" s="24"/>
    </row>
    <row r="12" spans="1:15" x14ac:dyDescent="0.2">
      <c r="B12" s="388">
        <v>1998</v>
      </c>
      <c r="C12" s="402" t="s">
        <v>462</v>
      </c>
      <c r="D12" s="22">
        <v>16.8</v>
      </c>
      <c r="E12" s="22" t="s">
        <v>431</v>
      </c>
      <c r="F12" s="22">
        <v>17.12</v>
      </c>
      <c r="G12" s="22" t="s">
        <v>431</v>
      </c>
      <c r="H12" s="22">
        <v>16.2</v>
      </c>
      <c r="I12" s="22" t="s">
        <v>431</v>
      </c>
      <c r="J12" s="22">
        <v>14.88</v>
      </c>
      <c r="K12" s="22" t="s">
        <v>431</v>
      </c>
      <c r="L12" s="376">
        <v>13.99</v>
      </c>
      <c r="M12" s="22" t="s">
        <v>431</v>
      </c>
      <c r="N12" s="22">
        <v>16.09</v>
      </c>
      <c r="O12" s="22" t="s">
        <v>431</v>
      </c>
    </row>
    <row r="13" spans="1:15" x14ac:dyDescent="0.2">
      <c r="B13" s="389"/>
      <c r="C13" s="402" t="s">
        <v>432</v>
      </c>
      <c r="D13" s="22">
        <v>16.649999999999999</v>
      </c>
      <c r="E13" s="22" t="s">
        <v>431</v>
      </c>
      <c r="F13" s="22">
        <v>17.46</v>
      </c>
      <c r="G13" s="22" t="s">
        <v>431</v>
      </c>
      <c r="H13" s="22">
        <v>15.95</v>
      </c>
      <c r="I13" s="22" t="s">
        <v>431</v>
      </c>
      <c r="J13" s="22">
        <v>14.83</v>
      </c>
      <c r="K13" s="22" t="s">
        <v>431</v>
      </c>
      <c r="L13" s="22">
        <v>14.13</v>
      </c>
      <c r="M13" s="22" t="s">
        <v>431</v>
      </c>
      <c r="N13" s="22">
        <v>15.88</v>
      </c>
      <c r="O13" s="22" t="s">
        <v>431</v>
      </c>
    </row>
    <row r="14" spans="1:15" x14ac:dyDescent="0.2">
      <c r="B14" s="389"/>
      <c r="C14" s="402"/>
      <c r="D14" s="24"/>
      <c r="E14" s="24"/>
      <c r="F14" s="24"/>
      <c r="G14" s="24"/>
      <c r="H14" s="24"/>
      <c r="I14" s="24"/>
      <c r="J14" s="24"/>
      <c r="K14" s="24"/>
      <c r="L14" s="24"/>
      <c r="M14" s="387"/>
      <c r="N14" s="24"/>
      <c r="O14" s="24"/>
    </row>
    <row r="15" spans="1:15" x14ac:dyDescent="0.2">
      <c r="B15" s="388">
        <v>1999</v>
      </c>
      <c r="C15" s="402" t="s">
        <v>462</v>
      </c>
      <c r="D15" s="22">
        <v>14.86</v>
      </c>
      <c r="E15" s="22">
        <v>6.32</v>
      </c>
      <c r="F15" s="22">
        <v>15.68</v>
      </c>
      <c r="G15" s="22">
        <v>6.31</v>
      </c>
      <c r="H15" s="22">
        <v>15.1</v>
      </c>
      <c r="I15" s="22">
        <v>7.81</v>
      </c>
      <c r="J15" s="22">
        <v>13.43</v>
      </c>
      <c r="K15" s="22">
        <v>5.41</v>
      </c>
      <c r="L15" s="22">
        <v>14.07</v>
      </c>
      <c r="M15" s="22">
        <v>13.11</v>
      </c>
      <c r="N15" s="22">
        <v>14.61</v>
      </c>
      <c r="O15" s="22">
        <v>6.49</v>
      </c>
    </row>
    <row r="16" spans="1:15" x14ac:dyDescent="0.2">
      <c r="B16" s="389"/>
      <c r="C16" s="402" t="s">
        <v>432</v>
      </c>
      <c r="D16" s="22">
        <v>15.36</v>
      </c>
      <c r="E16" s="22">
        <v>6</v>
      </c>
      <c r="F16" s="22">
        <v>14.17</v>
      </c>
      <c r="G16" s="22">
        <v>6.12</v>
      </c>
      <c r="H16" s="22">
        <v>14.5</v>
      </c>
      <c r="I16" s="22">
        <v>7.54</v>
      </c>
      <c r="J16" s="22">
        <v>13.58</v>
      </c>
      <c r="K16" s="22">
        <v>5.3</v>
      </c>
      <c r="L16" s="376">
        <v>14.16</v>
      </c>
      <c r="M16" s="22">
        <v>13.16</v>
      </c>
      <c r="N16" s="22">
        <v>14.4</v>
      </c>
      <c r="O16" s="22">
        <v>6.18</v>
      </c>
    </row>
    <row r="17" spans="2:15" x14ac:dyDescent="0.2">
      <c r="B17" s="389"/>
      <c r="C17" s="402"/>
      <c r="D17" s="24"/>
      <c r="E17" s="24"/>
      <c r="F17" s="24"/>
      <c r="G17" s="24"/>
      <c r="H17" s="24"/>
      <c r="I17" s="24"/>
      <c r="J17" s="24"/>
      <c r="K17" s="24"/>
      <c r="L17" s="24"/>
      <c r="M17" s="24"/>
      <c r="N17" s="24"/>
      <c r="O17" s="24"/>
    </row>
    <row r="18" spans="2:15" x14ac:dyDescent="0.2">
      <c r="B18" s="388">
        <v>2000</v>
      </c>
      <c r="C18" s="402" t="s">
        <v>462</v>
      </c>
      <c r="D18" s="22">
        <v>13.06</v>
      </c>
      <c r="E18" s="22">
        <v>5.35</v>
      </c>
      <c r="F18" s="22">
        <v>12.5</v>
      </c>
      <c r="G18" s="22">
        <v>6.19</v>
      </c>
      <c r="H18" s="22">
        <v>13.21</v>
      </c>
      <c r="I18" s="22">
        <v>7.24</v>
      </c>
      <c r="J18" s="22">
        <v>12.59</v>
      </c>
      <c r="K18" s="22">
        <v>5.3</v>
      </c>
      <c r="L18" s="22">
        <v>14.09</v>
      </c>
      <c r="M18" s="22">
        <v>12.24</v>
      </c>
      <c r="N18" s="22">
        <v>12.94</v>
      </c>
      <c r="O18" s="22">
        <v>5.89</v>
      </c>
    </row>
    <row r="19" spans="2:15" x14ac:dyDescent="0.2">
      <c r="B19" s="389"/>
      <c r="C19" s="402" t="s">
        <v>432</v>
      </c>
      <c r="D19" s="22">
        <v>14.13</v>
      </c>
      <c r="E19" s="22">
        <v>4.7699999999999996</v>
      </c>
      <c r="F19" s="22">
        <v>14.51</v>
      </c>
      <c r="G19" s="22">
        <v>4.1900000000000004</v>
      </c>
      <c r="H19" s="22">
        <v>13.81</v>
      </c>
      <c r="I19" s="22">
        <v>6.77</v>
      </c>
      <c r="J19" s="22">
        <v>13.37</v>
      </c>
      <c r="K19" s="22">
        <v>5.56</v>
      </c>
      <c r="L19" s="22">
        <v>13.99</v>
      </c>
      <c r="M19" s="22">
        <v>12.3</v>
      </c>
      <c r="N19" s="22">
        <v>13.87</v>
      </c>
      <c r="O19" s="22">
        <v>5.23</v>
      </c>
    </row>
    <row r="20" spans="2:15" x14ac:dyDescent="0.2">
      <c r="B20" s="389"/>
      <c r="C20" s="402"/>
      <c r="D20" s="24"/>
      <c r="E20" s="24"/>
      <c r="F20" s="24"/>
      <c r="G20" s="24"/>
      <c r="H20" s="24"/>
      <c r="I20" s="24"/>
      <c r="J20" s="24"/>
      <c r="K20" s="24"/>
      <c r="L20" s="24"/>
      <c r="M20" s="24"/>
      <c r="N20" s="24"/>
      <c r="O20" s="24"/>
    </row>
    <row r="21" spans="2:15" x14ac:dyDescent="0.2">
      <c r="B21" s="388">
        <v>2001</v>
      </c>
      <c r="C21" s="11" t="s">
        <v>462</v>
      </c>
      <c r="D21" s="22">
        <v>13.48</v>
      </c>
      <c r="E21" s="22">
        <v>4.3899999999999997</v>
      </c>
      <c r="F21" s="22">
        <v>14.84</v>
      </c>
      <c r="G21" s="22">
        <v>4.07</v>
      </c>
      <c r="H21" s="22">
        <v>14.47</v>
      </c>
      <c r="I21" s="22">
        <v>6.46</v>
      </c>
      <c r="J21" s="22">
        <v>13.86</v>
      </c>
      <c r="K21" s="22">
        <v>5.79</v>
      </c>
      <c r="L21" s="22">
        <v>14.27</v>
      </c>
      <c r="M21" s="22">
        <v>10.97</v>
      </c>
      <c r="N21" s="22">
        <v>13.97</v>
      </c>
      <c r="O21" s="22">
        <v>5</v>
      </c>
    </row>
    <row r="22" spans="2:15" x14ac:dyDescent="0.2">
      <c r="B22" s="389"/>
      <c r="C22" s="402" t="s">
        <v>432</v>
      </c>
      <c r="D22" s="22">
        <v>13.78</v>
      </c>
      <c r="E22" s="22">
        <v>4.41</v>
      </c>
      <c r="F22" s="22">
        <v>15.11</v>
      </c>
      <c r="G22" s="22">
        <v>4.03</v>
      </c>
      <c r="H22" s="22">
        <v>14.16</v>
      </c>
      <c r="I22" s="22">
        <v>6.54</v>
      </c>
      <c r="J22" s="22">
        <v>11.69</v>
      </c>
      <c r="K22" s="22">
        <v>5.27</v>
      </c>
      <c r="L22" s="22">
        <v>14.09</v>
      </c>
      <c r="M22" s="22">
        <v>11.47</v>
      </c>
      <c r="N22" s="22">
        <v>13.58</v>
      </c>
      <c r="O22" s="22">
        <v>4.96</v>
      </c>
    </row>
    <row r="23" spans="2:15" x14ac:dyDescent="0.2">
      <c r="B23" s="389"/>
      <c r="C23" s="402"/>
      <c r="D23" s="22"/>
      <c r="E23" s="22"/>
      <c r="F23" s="22"/>
      <c r="G23" s="22"/>
      <c r="H23" s="22"/>
      <c r="I23" s="22"/>
      <c r="J23" s="22"/>
      <c r="K23" s="22"/>
      <c r="L23" s="22"/>
      <c r="M23" s="22"/>
      <c r="N23" s="22"/>
      <c r="O23" s="22"/>
    </row>
    <row r="24" spans="2:15" x14ac:dyDescent="0.2">
      <c r="B24" s="388">
        <v>2002</v>
      </c>
      <c r="C24" s="402" t="s">
        <v>462</v>
      </c>
      <c r="D24" s="22">
        <v>11.89</v>
      </c>
      <c r="E24" s="22">
        <v>3.6</v>
      </c>
      <c r="F24" s="22">
        <v>12.51</v>
      </c>
      <c r="G24" s="22">
        <v>3.51</v>
      </c>
      <c r="H24" s="22">
        <v>12.75</v>
      </c>
      <c r="I24" s="22">
        <v>5.88</v>
      </c>
      <c r="J24" s="22">
        <v>10.69</v>
      </c>
      <c r="K24" s="22">
        <v>3.96</v>
      </c>
      <c r="L24" s="22">
        <v>14.05</v>
      </c>
      <c r="M24" s="22">
        <v>10.07</v>
      </c>
      <c r="N24" s="22">
        <v>12.12</v>
      </c>
      <c r="O24" s="22">
        <v>4.17</v>
      </c>
    </row>
    <row r="25" spans="2:15" x14ac:dyDescent="0.2">
      <c r="B25" s="389"/>
      <c r="C25" s="402" t="s">
        <v>432</v>
      </c>
      <c r="D25" s="376">
        <v>10.82</v>
      </c>
      <c r="E25" s="376">
        <v>3.1</v>
      </c>
      <c r="F25" s="376">
        <v>11.08</v>
      </c>
      <c r="G25" s="376">
        <v>3.09</v>
      </c>
      <c r="H25" s="376">
        <v>10.48</v>
      </c>
      <c r="I25" s="376">
        <v>4.83</v>
      </c>
      <c r="J25" s="376">
        <v>8.66</v>
      </c>
      <c r="K25" s="376">
        <v>3.23</v>
      </c>
      <c r="L25" s="376">
        <v>14.05</v>
      </c>
      <c r="M25" s="376">
        <v>9.81</v>
      </c>
      <c r="N25" s="376">
        <v>10.31</v>
      </c>
      <c r="O25" s="376">
        <v>3.6</v>
      </c>
    </row>
    <row r="26" spans="2:15" x14ac:dyDescent="0.2">
      <c r="B26" s="389"/>
      <c r="C26" s="402"/>
      <c r="D26" s="24"/>
      <c r="E26" s="24"/>
      <c r="F26" s="24"/>
      <c r="G26" s="24"/>
      <c r="H26" s="24"/>
      <c r="I26" s="24"/>
      <c r="J26" s="24"/>
      <c r="K26" s="24"/>
      <c r="L26" s="24"/>
      <c r="M26" s="24"/>
      <c r="N26" s="24"/>
      <c r="O26" s="24"/>
    </row>
    <row r="27" spans="2:15" x14ac:dyDescent="0.2">
      <c r="B27" s="388">
        <v>2003</v>
      </c>
      <c r="C27" s="402" t="s">
        <v>462</v>
      </c>
      <c r="D27" s="22">
        <v>6.69</v>
      </c>
      <c r="E27" s="22">
        <v>1.64</v>
      </c>
      <c r="F27" s="22">
        <v>6.86</v>
      </c>
      <c r="G27" s="22">
        <v>1.29</v>
      </c>
      <c r="H27" s="22">
        <v>8.18</v>
      </c>
      <c r="I27" s="22">
        <v>2.89</v>
      </c>
      <c r="J27" s="22">
        <v>6.24</v>
      </c>
      <c r="K27" s="22">
        <v>1.44</v>
      </c>
      <c r="L27" s="22">
        <v>13.21</v>
      </c>
      <c r="M27" s="22">
        <v>5.54</v>
      </c>
      <c r="N27" s="22">
        <v>7.58</v>
      </c>
      <c r="O27" s="22">
        <v>1.9</v>
      </c>
    </row>
    <row r="28" spans="2:15" x14ac:dyDescent="0.2">
      <c r="B28" s="10"/>
      <c r="C28" s="402" t="s">
        <v>432</v>
      </c>
      <c r="D28" s="22">
        <v>6.01</v>
      </c>
      <c r="E28" s="22">
        <v>1.38</v>
      </c>
      <c r="F28" s="22">
        <v>5.67</v>
      </c>
      <c r="G28" s="22">
        <v>1.4</v>
      </c>
      <c r="H28" s="22">
        <v>6.31</v>
      </c>
      <c r="I28" s="22">
        <v>2.0699999999999998</v>
      </c>
      <c r="J28" s="22">
        <v>4.3899999999999997</v>
      </c>
      <c r="K28" s="22">
        <v>1.26</v>
      </c>
      <c r="L28" s="22">
        <v>12.94</v>
      </c>
      <c r="M28" s="22">
        <v>4.17</v>
      </c>
      <c r="N28" s="22">
        <v>5.68</v>
      </c>
      <c r="O28" s="22">
        <v>1.42</v>
      </c>
    </row>
    <row r="29" spans="2:15" ht="12" thickBot="1" x14ac:dyDescent="0.25">
      <c r="B29" s="401"/>
      <c r="C29" s="390"/>
      <c r="D29" s="401"/>
      <c r="E29" s="401"/>
      <c r="F29" s="401"/>
      <c r="G29" s="401"/>
      <c r="H29" s="401"/>
      <c r="I29" s="401"/>
      <c r="J29" s="401"/>
      <c r="K29" s="401"/>
      <c r="L29" s="401"/>
      <c r="M29" s="401"/>
      <c r="N29" s="401"/>
      <c r="O29" s="401"/>
    </row>
    <row r="30" spans="2:15" ht="13.5" customHeight="1" x14ac:dyDescent="0.2">
      <c r="B30" s="1204"/>
      <c r="C30" s="1204"/>
      <c r="D30" s="1204"/>
      <c r="E30" s="1204"/>
      <c r="F30" s="1204"/>
      <c r="G30" s="1204"/>
      <c r="H30" s="1204"/>
      <c r="I30" s="1204"/>
      <c r="J30" s="111"/>
      <c r="K30" s="111"/>
      <c r="L30" s="111"/>
      <c r="M30" s="111"/>
      <c r="N30" s="111"/>
      <c r="O30" s="111"/>
    </row>
    <row r="31" spans="2:15" x14ac:dyDescent="0.2">
      <c r="B31" s="10"/>
      <c r="C31" s="402"/>
      <c r="D31" s="11"/>
      <c r="E31" s="11"/>
      <c r="F31" s="11"/>
      <c r="G31" s="11"/>
      <c r="H31" s="11"/>
      <c r="I31" s="11"/>
      <c r="J31" s="11"/>
      <c r="K31" s="11"/>
      <c r="L31" s="11"/>
      <c r="M31" s="11"/>
      <c r="N31" s="11"/>
      <c r="O31" s="11"/>
    </row>
    <row r="32" spans="2:15" ht="12" thickBot="1" x14ac:dyDescent="0.25">
      <c r="F32" s="21"/>
      <c r="G32" s="21"/>
      <c r="H32" s="21"/>
      <c r="I32" s="21"/>
    </row>
    <row r="33" spans="2:14" ht="14.25" customHeight="1" x14ac:dyDescent="0.2">
      <c r="B33" s="1169" t="s">
        <v>479</v>
      </c>
      <c r="C33" s="1169"/>
      <c r="D33" s="1169" t="s">
        <v>1282</v>
      </c>
      <c r="E33" s="1169"/>
      <c r="F33" s="1169" t="s">
        <v>1283</v>
      </c>
      <c r="G33" s="1169"/>
      <c r="H33" s="1202" t="s">
        <v>1284</v>
      </c>
      <c r="I33" s="1202"/>
      <c r="J33" s="1169" t="s">
        <v>1285</v>
      </c>
      <c r="K33" s="1169"/>
    </row>
    <row r="34" spans="2:14" ht="12.75" customHeight="1" x14ac:dyDescent="0.2">
      <c r="B34" s="1170"/>
      <c r="C34" s="1170"/>
      <c r="D34" s="1170"/>
      <c r="E34" s="1170"/>
      <c r="F34" s="1170"/>
      <c r="G34" s="1170"/>
      <c r="H34" s="1203"/>
      <c r="I34" s="1203"/>
      <c r="J34" s="1170"/>
      <c r="K34" s="1170"/>
    </row>
    <row r="35" spans="2:14" ht="13.5" customHeight="1" x14ac:dyDescent="0.2">
      <c r="B35" s="1170"/>
      <c r="C35" s="1170"/>
      <c r="D35" s="1200" t="s">
        <v>312</v>
      </c>
      <c r="E35" s="1200" t="s">
        <v>313</v>
      </c>
      <c r="F35" s="1200" t="s">
        <v>312</v>
      </c>
      <c r="G35" s="1200" t="s">
        <v>313</v>
      </c>
      <c r="H35" s="1200" t="s">
        <v>312</v>
      </c>
      <c r="I35" s="1200" t="s">
        <v>314</v>
      </c>
      <c r="J35" s="1200" t="s">
        <v>315</v>
      </c>
      <c r="K35" s="1200" t="s">
        <v>314</v>
      </c>
    </row>
    <row r="36" spans="2:14" ht="13.5" customHeight="1" thickBot="1" x14ac:dyDescent="0.25">
      <c r="B36" s="1171"/>
      <c r="C36" s="1171"/>
      <c r="D36" s="1201"/>
      <c r="E36" s="1201"/>
      <c r="F36" s="1201"/>
      <c r="G36" s="1201"/>
      <c r="H36" s="1201"/>
      <c r="I36" s="1201"/>
      <c r="J36" s="1201"/>
      <c r="K36" s="1201"/>
    </row>
    <row r="38" spans="2:14" x14ac:dyDescent="0.2">
      <c r="B38" s="1198" t="s">
        <v>1357</v>
      </c>
      <c r="C38" s="1199"/>
      <c r="D38" s="11"/>
      <c r="E38" s="11"/>
      <c r="F38" s="11"/>
      <c r="G38" s="11"/>
      <c r="H38" s="11"/>
      <c r="I38" s="11"/>
      <c r="J38" s="11"/>
    </row>
    <row r="39" spans="2:14" x14ac:dyDescent="0.2">
      <c r="B39" s="1182" t="s">
        <v>316</v>
      </c>
      <c r="C39" s="1182"/>
      <c r="D39" s="22">
        <v>5.97</v>
      </c>
      <c r="E39" s="22">
        <v>6.11</v>
      </c>
      <c r="F39" s="22">
        <v>7.38</v>
      </c>
      <c r="G39" s="22">
        <v>8.42</v>
      </c>
      <c r="H39" s="22">
        <v>1.27</v>
      </c>
      <c r="I39" s="22">
        <v>1.47</v>
      </c>
      <c r="J39" s="22">
        <v>1.28</v>
      </c>
      <c r="K39" s="22">
        <v>1.56</v>
      </c>
      <c r="L39" s="23"/>
      <c r="M39" s="23"/>
      <c r="N39" s="23"/>
    </row>
    <row r="40" spans="2:14" x14ac:dyDescent="0.2">
      <c r="B40" s="1182" t="s">
        <v>317</v>
      </c>
      <c r="C40" s="1182"/>
      <c r="D40" s="22">
        <v>5.0999999999999996</v>
      </c>
      <c r="E40" s="22">
        <v>5.15</v>
      </c>
      <c r="F40" s="22">
        <v>5.85</v>
      </c>
      <c r="G40" s="22">
        <v>6.51</v>
      </c>
      <c r="H40" s="22">
        <v>1.18</v>
      </c>
      <c r="I40" s="22">
        <v>1.35</v>
      </c>
      <c r="J40" s="22">
        <v>1.36</v>
      </c>
      <c r="K40" s="22">
        <v>1.74</v>
      </c>
      <c r="L40" s="23"/>
      <c r="M40" s="23"/>
      <c r="N40" s="23"/>
    </row>
    <row r="41" spans="2:14" x14ac:dyDescent="0.2">
      <c r="B41" s="1182" t="s">
        <v>318</v>
      </c>
      <c r="C41" s="1182"/>
      <c r="D41" s="22">
        <v>4.07</v>
      </c>
      <c r="E41" s="22">
        <v>4.29</v>
      </c>
      <c r="F41" s="22">
        <v>7.08</v>
      </c>
      <c r="G41" s="22">
        <v>7.39</v>
      </c>
      <c r="H41" s="22">
        <v>0.91</v>
      </c>
      <c r="I41" s="22">
        <v>1.53</v>
      </c>
      <c r="J41" s="22">
        <v>1.08</v>
      </c>
      <c r="K41" s="22">
        <v>1.46</v>
      </c>
      <c r="L41" s="23"/>
      <c r="M41" s="23"/>
      <c r="N41" s="23"/>
    </row>
    <row r="42" spans="2:14" x14ac:dyDescent="0.2">
      <c r="B42" s="1182" t="s">
        <v>319</v>
      </c>
      <c r="C42" s="1182"/>
      <c r="D42" s="22">
        <v>12.61</v>
      </c>
      <c r="E42" s="22">
        <v>12.62</v>
      </c>
      <c r="F42" s="22">
        <v>12.1</v>
      </c>
      <c r="G42" s="22">
        <v>14.09</v>
      </c>
      <c r="H42" s="22">
        <v>2.93</v>
      </c>
      <c r="I42" s="22">
        <v>3.89</v>
      </c>
      <c r="J42" s="22">
        <v>4.2300000000000004</v>
      </c>
      <c r="K42" s="22">
        <v>4.8</v>
      </c>
      <c r="L42" s="23"/>
      <c r="M42" s="23"/>
      <c r="N42" s="23"/>
    </row>
    <row r="43" spans="2:14" x14ac:dyDescent="0.2">
      <c r="B43" s="1182" t="s">
        <v>320</v>
      </c>
      <c r="C43" s="1182"/>
      <c r="D43" s="22">
        <v>5.04</v>
      </c>
      <c r="E43" s="22">
        <v>5.13</v>
      </c>
      <c r="F43" s="22">
        <v>6.91</v>
      </c>
      <c r="G43" s="22">
        <v>7.71</v>
      </c>
      <c r="H43" s="22">
        <v>1.1200000000000001</v>
      </c>
      <c r="I43" s="22">
        <v>1.4</v>
      </c>
      <c r="J43" s="22">
        <v>1.34</v>
      </c>
      <c r="K43" s="22">
        <v>1.7</v>
      </c>
      <c r="L43" s="23"/>
      <c r="M43" s="23"/>
      <c r="N43" s="23"/>
    </row>
    <row r="44" spans="2:14" x14ac:dyDescent="0.2">
      <c r="B44" s="1198" t="s">
        <v>1358</v>
      </c>
      <c r="C44" s="1199"/>
      <c r="D44" s="24"/>
      <c r="E44" s="24"/>
      <c r="F44" s="24"/>
      <c r="G44" s="24"/>
      <c r="H44" s="24"/>
      <c r="I44" s="24"/>
      <c r="J44" s="24"/>
      <c r="K44" s="24"/>
      <c r="L44" s="23"/>
      <c r="M44" s="23"/>
      <c r="N44" s="23"/>
    </row>
    <row r="45" spans="2:14" x14ac:dyDescent="0.2">
      <c r="B45" s="1182" t="s">
        <v>316</v>
      </c>
      <c r="C45" s="1182"/>
      <c r="D45" s="22">
        <v>6.99</v>
      </c>
      <c r="E45" s="22">
        <v>7.16</v>
      </c>
      <c r="F45" s="22">
        <v>7.37</v>
      </c>
      <c r="G45" s="22">
        <v>8.41</v>
      </c>
      <c r="H45" s="22">
        <v>1.1399999999999999</v>
      </c>
      <c r="I45" s="22">
        <v>1.68</v>
      </c>
      <c r="J45" s="22">
        <v>1.27</v>
      </c>
      <c r="K45" s="22">
        <v>1.55</v>
      </c>
      <c r="L45" s="23"/>
      <c r="M45" s="23"/>
      <c r="N45" s="23"/>
    </row>
    <row r="46" spans="2:14" x14ac:dyDescent="0.2">
      <c r="B46" s="1182" t="s">
        <v>317</v>
      </c>
      <c r="C46" s="1182"/>
      <c r="D46" s="22">
        <v>5.51</v>
      </c>
      <c r="E46" s="22">
        <v>5.56</v>
      </c>
      <c r="F46" s="22">
        <v>5.82</v>
      </c>
      <c r="G46" s="22">
        <v>6.45</v>
      </c>
      <c r="H46" s="22">
        <v>1.42</v>
      </c>
      <c r="I46" s="22">
        <v>2.2200000000000002</v>
      </c>
      <c r="J46" s="22">
        <v>1.35</v>
      </c>
      <c r="K46" s="22">
        <v>1.76</v>
      </c>
      <c r="L46" s="23"/>
      <c r="M46" s="23"/>
      <c r="N46" s="23"/>
    </row>
    <row r="47" spans="2:14" x14ac:dyDescent="0.2">
      <c r="B47" s="1182" t="s">
        <v>318</v>
      </c>
      <c r="C47" s="1182"/>
      <c r="D47" s="22">
        <v>3.89</v>
      </c>
      <c r="E47" s="22">
        <v>4.2</v>
      </c>
      <c r="F47" s="22">
        <v>6.54</v>
      </c>
      <c r="G47" s="22">
        <v>6.9</v>
      </c>
      <c r="H47" s="22">
        <v>1.1399999999999999</v>
      </c>
      <c r="I47" s="22">
        <v>1.34</v>
      </c>
      <c r="J47" s="22">
        <v>0.99</v>
      </c>
      <c r="K47" s="22">
        <v>1.36</v>
      </c>
      <c r="L47" s="23"/>
      <c r="M47" s="23"/>
      <c r="N47" s="23"/>
    </row>
    <row r="48" spans="2:14" x14ac:dyDescent="0.2">
      <c r="B48" s="1182" t="s">
        <v>319</v>
      </c>
      <c r="C48" s="1182"/>
      <c r="D48" s="22">
        <v>12.8</v>
      </c>
      <c r="E48" s="22">
        <v>12.8</v>
      </c>
      <c r="F48" s="22">
        <v>11.67</v>
      </c>
      <c r="G48" s="22">
        <v>14.12</v>
      </c>
      <c r="H48" s="22">
        <v>3.26</v>
      </c>
      <c r="I48" s="22">
        <v>3.88</v>
      </c>
      <c r="J48" s="22">
        <v>4.29</v>
      </c>
      <c r="K48" s="22">
        <v>4.8</v>
      </c>
      <c r="L48" s="23"/>
      <c r="M48" s="23"/>
      <c r="N48" s="23"/>
    </row>
    <row r="49" spans="2:14" x14ac:dyDescent="0.2">
      <c r="B49" s="1182" t="s">
        <v>320</v>
      </c>
      <c r="C49" s="1182"/>
      <c r="D49" s="22">
        <v>5.3</v>
      </c>
      <c r="E49" s="22">
        <v>5.43</v>
      </c>
      <c r="F49" s="22">
        <v>6.69</v>
      </c>
      <c r="G49" s="22">
        <v>7.47</v>
      </c>
      <c r="H49" s="22">
        <v>1.3</v>
      </c>
      <c r="I49" s="22">
        <v>1.81</v>
      </c>
      <c r="J49" s="22">
        <v>1.32</v>
      </c>
      <c r="K49" s="22">
        <v>1.7</v>
      </c>
      <c r="L49" s="23"/>
      <c r="M49" s="23"/>
      <c r="N49" s="23"/>
    </row>
    <row r="50" spans="2:14" x14ac:dyDescent="0.2">
      <c r="B50" s="1198" t="s">
        <v>1359</v>
      </c>
      <c r="C50" s="1199"/>
      <c r="D50" s="24"/>
      <c r="E50" s="24"/>
      <c r="F50" s="24"/>
      <c r="G50" s="24"/>
      <c r="H50" s="24"/>
      <c r="I50" s="24"/>
      <c r="J50" s="24"/>
      <c r="K50" s="24"/>
      <c r="L50" s="23"/>
      <c r="M50" s="23"/>
      <c r="N50" s="23"/>
    </row>
    <row r="51" spans="2:14" x14ac:dyDescent="0.2">
      <c r="B51" s="1182" t="s">
        <v>316</v>
      </c>
      <c r="C51" s="1182"/>
      <c r="D51" s="22">
        <v>6.03</v>
      </c>
      <c r="E51" s="22">
        <v>6.23</v>
      </c>
      <c r="F51" s="22">
        <v>7.21</v>
      </c>
      <c r="G51" s="22">
        <v>8.35</v>
      </c>
      <c r="H51" s="22">
        <v>1.1100000000000001</v>
      </c>
      <c r="I51" s="22">
        <v>1.41</v>
      </c>
      <c r="J51" s="22">
        <v>1.24</v>
      </c>
      <c r="K51" s="22">
        <v>1.54</v>
      </c>
      <c r="L51" s="23"/>
      <c r="M51" s="23"/>
      <c r="N51" s="23"/>
    </row>
    <row r="52" spans="2:14" x14ac:dyDescent="0.2">
      <c r="B52" s="1182" t="s">
        <v>317</v>
      </c>
      <c r="C52" s="1182"/>
      <c r="D52" s="22">
        <v>4.8099999999999996</v>
      </c>
      <c r="E52" s="22">
        <v>4.87</v>
      </c>
      <c r="F52" s="22">
        <v>5.61</v>
      </c>
      <c r="G52" s="22">
        <v>6.29</v>
      </c>
      <c r="H52" s="22">
        <v>1.39</v>
      </c>
      <c r="I52" s="22">
        <v>2.27</v>
      </c>
      <c r="J52" s="22">
        <v>1.33</v>
      </c>
      <c r="K52" s="22">
        <v>1.75</v>
      </c>
      <c r="L52" s="23"/>
      <c r="M52" s="23"/>
      <c r="N52" s="23"/>
    </row>
    <row r="53" spans="2:14" x14ac:dyDescent="0.2">
      <c r="B53" s="1182" t="s">
        <v>318</v>
      </c>
      <c r="C53" s="1182"/>
      <c r="D53" s="22">
        <v>3.6</v>
      </c>
      <c r="E53" s="22">
        <v>3.95</v>
      </c>
      <c r="F53" s="22">
        <v>6.24</v>
      </c>
      <c r="G53" s="22">
        <v>6.61</v>
      </c>
      <c r="H53" s="22">
        <v>1.37</v>
      </c>
      <c r="I53" s="22">
        <v>2.0299999999999998</v>
      </c>
      <c r="J53" s="22">
        <v>0.97</v>
      </c>
      <c r="K53" s="22">
        <v>1.32</v>
      </c>
      <c r="L53" s="23"/>
      <c r="M53" s="23"/>
      <c r="N53" s="23"/>
    </row>
    <row r="54" spans="2:14" x14ac:dyDescent="0.2">
      <c r="B54" s="1182" t="s">
        <v>319</v>
      </c>
      <c r="C54" s="1182"/>
      <c r="D54" s="22">
        <v>13.67</v>
      </c>
      <c r="E54" s="22">
        <v>13.68</v>
      </c>
      <c r="F54" s="22">
        <v>11.66</v>
      </c>
      <c r="G54" s="22">
        <v>14.1</v>
      </c>
      <c r="H54" s="22">
        <v>3.84</v>
      </c>
      <c r="I54" s="22">
        <v>4.2699999999999996</v>
      </c>
      <c r="J54" s="22">
        <v>4.3099999999999996</v>
      </c>
      <c r="K54" s="22">
        <v>4.78</v>
      </c>
      <c r="L54" s="23"/>
      <c r="M54" s="23"/>
      <c r="N54" s="23"/>
    </row>
    <row r="55" spans="2:14" x14ac:dyDescent="0.2">
      <c r="B55" s="1182" t="s">
        <v>320</v>
      </c>
      <c r="C55" s="1182"/>
      <c r="D55" s="22">
        <v>4.6900000000000004</v>
      </c>
      <c r="E55" s="22">
        <v>4.83</v>
      </c>
      <c r="F55" s="22">
        <v>6.49</v>
      </c>
      <c r="G55" s="22">
        <v>7.32</v>
      </c>
      <c r="H55" s="22">
        <v>1.33</v>
      </c>
      <c r="I55" s="22">
        <v>1.99</v>
      </c>
      <c r="J55" s="22">
        <v>1.3</v>
      </c>
      <c r="K55" s="22">
        <v>1.69</v>
      </c>
      <c r="L55" s="23"/>
      <c r="M55" s="23"/>
      <c r="N55" s="23"/>
    </row>
    <row r="56" spans="2:14" x14ac:dyDescent="0.2">
      <c r="B56" s="1197" t="s">
        <v>1389</v>
      </c>
      <c r="C56" s="1183"/>
      <c r="D56" s="24"/>
      <c r="E56" s="24"/>
      <c r="F56" s="24"/>
      <c r="G56" s="24"/>
      <c r="H56" s="24"/>
      <c r="I56" s="24"/>
      <c r="J56" s="24"/>
      <c r="K56" s="24"/>
      <c r="L56" s="23"/>
      <c r="M56" s="23"/>
      <c r="N56" s="23"/>
    </row>
    <row r="57" spans="2:14" x14ac:dyDescent="0.2">
      <c r="B57" s="1182" t="s">
        <v>316</v>
      </c>
      <c r="C57" s="1182"/>
      <c r="D57" s="22">
        <v>6.01</v>
      </c>
      <c r="E57" s="22">
        <v>6.49</v>
      </c>
      <c r="F57" s="22">
        <v>7.03</v>
      </c>
      <c r="G57" s="22">
        <v>8.09</v>
      </c>
      <c r="H57" s="22">
        <v>0.97</v>
      </c>
      <c r="I57" s="22">
        <v>1.1499999999999999</v>
      </c>
      <c r="J57" s="22">
        <v>1.24</v>
      </c>
      <c r="K57" s="22">
        <v>1.52</v>
      </c>
      <c r="L57" s="23"/>
      <c r="M57" s="23"/>
      <c r="N57" s="23"/>
    </row>
    <row r="58" spans="2:14" x14ac:dyDescent="0.2">
      <c r="B58" s="1182" t="s">
        <v>317</v>
      </c>
      <c r="C58" s="1182"/>
      <c r="D58" s="22">
        <v>5.24</v>
      </c>
      <c r="E58" s="22">
        <v>5.31</v>
      </c>
      <c r="F58" s="22">
        <v>5.58</v>
      </c>
      <c r="G58" s="22">
        <v>6.19</v>
      </c>
      <c r="H58" s="22">
        <v>1.5</v>
      </c>
      <c r="I58" s="22">
        <v>2.2000000000000002</v>
      </c>
      <c r="J58" s="22">
        <v>1.2</v>
      </c>
      <c r="K58" s="22">
        <v>1.57</v>
      </c>
      <c r="L58" s="23"/>
      <c r="M58" s="23"/>
      <c r="N58" s="23"/>
    </row>
    <row r="59" spans="2:14" x14ac:dyDescent="0.2">
      <c r="B59" s="1182" t="s">
        <v>318</v>
      </c>
      <c r="C59" s="1182"/>
      <c r="D59" s="22">
        <v>3.86</v>
      </c>
      <c r="E59" s="22">
        <v>4.12</v>
      </c>
      <c r="F59" s="22">
        <v>6.89</v>
      </c>
      <c r="G59" s="22">
        <v>7.25</v>
      </c>
      <c r="H59" s="22">
        <v>1.26</v>
      </c>
      <c r="I59" s="22">
        <v>1.7</v>
      </c>
      <c r="J59" s="22">
        <v>0.98</v>
      </c>
      <c r="K59" s="22">
        <v>1.39</v>
      </c>
      <c r="L59" s="23"/>
      <c r="M59" s="23"/>
      <c r="N59" s="23"/>
    </row>
    <row r="60" spans="2:14" x14ac:dyDescent="0.2">
      <c r="B60" s="1182" t="s">
        <v>319</v>
      </c>
      <c r="C60" s="1182"/>
      <c r="D60" s="22">
        <v>13.6</v>
      </c>
      <c r="E60" s="22">
        <v>13.61</v>
      </c>
      <c r="F60" s="22">
        <v>11.67</v>
      </c>
      <c r="G60" s="22">
        <v>14.1</v>
      </c>
      <c r="H60" s="22">
        <v>4.16</v>
      </c>
      <c r="I60" s="22">
        <v>4.45</v>
      </c>
      <c r="J60" s="22">
        <v>4.0999999999999996</v>
      </c>
      <c r="K60" s="22">
        <v>4.54</v>
      </c>
      <c r="L60" s="23"/>
      <c r="M60" s="23"/>
      <c r="N60" s="23"/>
    </row>
    <row r="61" spans="2:14" x14ac:dyDescent="0.2">
      <c r="B61" s="1182" t="s">
        <v>320</v>
      </c>
      <c r="C61" s="1182"/>
      <c r="D61" s="22">
        <v>5.07</v>
      </c>
      <c r="E61" s="22">
        <v>5.21</v>
      </c>
      <c r="F61" s="22">
        <v>6.49</v>
      </c>
      <c r="G61" s="22">
        <v>7.26</v>
      </c>
      <c r="H61" s="22">
        <v>1.36</v>
      </c>
      <c r="I61" s="22">
        <v>1.89</v>
      </c>
      <c r="J61" s="22">
        <v>1.21</v>
      </c>
      <c r="K61" s="22">
        <v>1.57</v>
      </c>
      <c r="L61" s="23"/>
      <c r="M61" s="23"/>
      <c r="N61" s="23"/>
    </row>
    <row r="62" spans="2:14" x14ac:dyDescent="0.2">
      <c r="B62" s="1197" t="s">
        <v>1390</v>
      </c>
      <c r="C62" s="1183"/>
      <c r="D62" s="24"/>
      <c r="E62" s="24"/>
      <c r="F62" s="24"/>
      <c r="G62" s="24"/>
      <c r="H62" s="24"/>
      <c r="I62" s="24"/>
      <c r="J62" s="24"/>
      <c r="K62" s="24"/>
      <c r="L62" s="23"/>
      <c r="M62" s="23"/>
      <c r="N62" s="23"/>
    </row>
    <row r="63" spans="2:14" x14ac:dyDescent="0.2">
      <c r="B63" s="1182" t="s">
        <v>316</v>
      </c>
      <c r="C63" s="1182"/>
      <c r="D63" s="22">
        <v>5.54</v>
      </c>
      <c r="E63" s="22">
        <v>6.23</v>
      </c>
      <c r="F63" s="22">
        <v>6.83</v>
      </c>
      <c r="G63" s="22">
        <v>7.7</v>
      </c>
      <c r="H63" s="22">
        <v>1.2</v>
      </c>
      <c r="I63" s="22">
        <v>1.44</v>
      </c>
      <c r="J63" s="22">
        <v>1.25</v>
      </c>
      <c r="K63" s="22">
        <v>1.52</v>
      </c>
      <c r="L63" s="23"/>
      <c r="M63" s="23"/>
      <c r="N63" s="23"/>
    </row>
    <row r="64" spans="2:14" x14ac:dyDescent="0.2">
      <c r="B64" s="1182" t="s">
        <v>317</v>
      </c>
      <c r="C64" s="1182"/>
      <c r="D64" s="22">
        <v>5.65</v>
      </c>
      <c r="E64" s="22">
        <v>5.73</v>
      </c>
      <c r="F64" s="22">
        <v>5.59</v>
      </c>
      <c r="G64" s="22">
        <v>6.2</v>
      </c>
      <c r="H64" s="22">
        <v>1.44</v>
      </c>
      <c r="I64" s="22">
        <v>2.2400000000000002</v>
      </c>
      <c r="J64" s="22">
        <v>1.18</v>
      </c>
      <c r="K64" s="22">
        <v>1.56</v>
      </c>
      <c r="L64" s="23"/>
      <c r="M64" s="23"/>
      <c r="N64" s="23"/>
    </row>
    <row r="65" spans="2:14" x14ac:dyDescent="0.2">
      <c r="B65" s="1182" t="s">
        <v>318</v>
      </c>
      <c r="C65" s="1182"/>
      <c r="D65" s="22">
        <v>3.86</v>
      </c>
      <c r="E65" s="22">
        <v>4.1500000000000004</v>
      </c>
      <c r="F65" s="22">
        <v>6.98</v>
      </c>
      <c r="G65" s="22">
        <v>7.32</v>
      </c>
      <c r="H65" s="22">
        <v>1.23</v>
      </c>
      <c r="I65" s="22">
        <v>1.8</v>
      </c>
      <c r="J65" s="22">
        <v>1.1200000000000001</v>
      </c>
      <c r="K65" s="22">
        <v>1.6</v>
      </c>
      <c r="L65" s="23"/>
      <c r="M65" s="23"/>
      <c r="N65" s="23"/>
    </row>
    <row r="66" spans="2:14" x14ac:dyDescent="0.2">
      <c r="B66" s="1182" t="s">
        <v>319</v>
      </c>
      <c r="C66" s="1182"/>
      <c r="D66" s="22">
        <v>13.6</v>
      </c>
      <c r="E66" s="22">
        <v>13.61</v>
      </c>
      <c r="F66" s="22">
        <v>11.68</v>
      </c>
      <c r="G66" s="22">
        <v>14.09</v>
      </c>
      <c r="H66" s="22">
        <v>2.79</v>
      </c>
      <c r="I66" s="22">
        <v>2.88</v>
      </c>
      <c r="J66" s="22">
        <v>4.09</v>
      </c>
      <c r="K66" s="22">
        <v>4.53</v>
      </c>
      <c r="L66" s="23"/>
      <c r="M66" s="23"/>
      <c r="N66" s="23"/>
    </row>
    <row r="67" spans="2:14" x14ac:dyDescent="0.2">
      <c r="B67" s="1182" t="s">
        <v>320</v>
      </c>
      <c r="C67" s="1182"/>
      <c r="D67" s="22">
        <v>5.42</v>
      </c>
      <c r="E67" s="22">
        <v>5.59</v>
      </c>
      <c r="F67" s="22">
        <v>6.46</v>
      </c>
      <c r="G67" s="22">
        <v>7.2</v>
      </c>
      <c r="H67" s="22">
        <v>1.35</v>
      </c>
      <c r="I67" s="22">
        <v>1.97</v>
      </c>
      <c r="J67" s="22">
        <v>1.21</v>
      </c>
      <c r="K67" s="22">
        <v>1.58</v>
      </c>
      <c r="L67" s="23"/>
      <c r="M67" s="23"/>
      <c r="N67" s="23"/>
    </row>
    <row r="68" spans="2:14" x14ac:dyDescent="0.2">
      <c r="B68" s="1197" t="s">
        <v>1391</v>
      </c>
      <c r="C68" s="1183"/>
      <c r="D68" s="22"/>
      <c r="E68" s="22"/>
      <c r="F68" s="22"/>
      <c r="G68" s="22"/>
      <c r="H68" s="22"/>
      <c r="I68" s="22"/>
      <c r="J68" s="22"/>
      <c r="K68" s="22"/>
      <c r="L68" s="23"/>
      <c r="M68" s="23"/>
      <c r="N68" s="23"/>
    </row>
    <row r="69" spans="2:14" x14ac:dyDescent="0.2">
      <c r="B69" s="1182" t="s">
        <v>316</v>
      </c>
      <c r="C69" s="1182"/>
      <c r="D69" s="22">
        <v>4.0599999999999996</v>
      </c>
      <c r="E69" s="22">
        <v>4.1100000000000003</v>
      </c>
      <c r="F69" s="22">
        <v>6.62</v>
      </c>
      <c r="G69" s="22">
        <v>7.52</v>
      </c>
      <c r="H69" s="22">
        <v>0.86</v>
      </c>
      <c r="I69" s="22">
        <v>1.33</v>
      </c>
      <c r="J69" s="22">
        <v>1.1599999999999999</v>
      </c>
      <c r="K69" s="22">
        <v>1.49</v>
      </c>
      <c r="L69" s="23"/>
      <c r="M69" s="23"/>
      <c r="N69" s="23"/>
    </row>
    <row r="70" spans="2:14" x14ac:dyDescent="0.2">
      <c r="B70" s="1182" t="s">
        <v>317</v>
      </c>
      <c r="C70" s="1182"/>
      <c r="D70" s="22">
        <v>5.31</v>
      </c>
      <c r="E70" s="22">
        <v>5.36</v>
      </c>
      <c r="F70" s="22">
        <v>5.73</v>
      </c>
      <c r="G70" s="22">
        <v>6.3</v>
      </c>
      <c r="H70" s="22">
        <v>1.1399999999999999</v>
      </c>
      <c r="I70" s="22">
        <v>2.14</v>
      </c>
      <c r="J70" s="22">
        <v>1.2</v>
      </c>
      <c r="K70" s="22">
        <v>1.6</v>
      </c>
      <c r="L70" s="23"/>
      <c r="M70" s="23"/>
      <c r="N70" s="23"/>
    </row>
    <row r="71" spans="2:14" x14ac:dyDescent="0.2">
      <c r="B71" s="1182" t="s">
        <v>318</v>
      </c>
      <c r="C71" s="1182"/>
      <c r="D71" s="22">
        <v>4.04</v>
      </c>
      <c r="E71" s="22">
        <v>4.25</v>
      </c>
      <c r="F71" s="22">
        <v>6.93</v>
      </c>
      <c r="G71" s="22">
        <v>7.25</v>
      </c>
      <c r="H71" s="22">
        <v>1.53</v>
      </c>
      <c r="I71" s="22">
        <v>2.06</v>
      </c>
      <c r="J71" s="22">
        <v>1.19</v>
      </c>
      <c r="K71" s="22">
        <v>1.68</v>
      </c>
      <c r="L71" s="23"/>
      <c r="M71" s="23"/>
      <c r="N71" s="23"/>
    </row>
    <row r="72" spans="2:14" x14ac:dyDescent="0.2">
      <c r="B72" s="1182" t="s">
        <v>319</v>
      </c>
      <c r="C72" s="1182"/>
      <c r="D72" s="22">
        <v>12.35</v>
      </c>
      <c r="E72" s="22">
        <v>12.35</v>
      </c>
      <c r="F72" s="22">
        <v>11.69</v>
      </c>
      <c r="G72" s="22">
        <v>14.07</v>
      </c>
      <c r="H72" s="22">
        <v>1.65</v>
      </c>
      <c r="I72" s="22">
        <v>3.52</v>
      </c>
      <c r="J72" s="22">
        <v>3.84</v>
      </c>
      <c r="K72" s="22">
        <v>4.51</v>
      </c>
      <c r="L72" s="23"/>
      <c r="M72" s="23"/>
      <c r="N72" s="23"/>
    </row>
    <row r="73" spans="2:14" x14ac:dyDescent="0.2">
      <c r="B73" s="1182" t="s">
        <v>320</v>
      </c>
      <c r="C73" s="1182"/>
      <c r="D73" s="22">
        <v>5.05</v>
      </c>
      <c r="E73" s="22">
        <v>5.14</v>
      </c>
      <c r="F73" s="22">
        <v>6.49</v>
      </c>
      <c r="G73" s="22">
        <v>7.2</v>
      </c>
      <c r="H73" s="22">
        <v>1.19</v>
      </c>
      <c r="I73" s="22">
        <v>1.99</v>
      </c>
      <c r="J73" s="22">
        <v>1.21</v>
      </c>
      <c r="K73" s="22">
        <v>1.61</v>
      </c>
      <c r="L73" s="23"/>
      <c r="M73" s="23"/>
      <c r="N73" s="23"/>
    </row>
    <row r="74" spans="2:14" x14ac:dyDescent="0.2">
      <c r="B74" s="1197" t="s">
        <v>1392</v>
      </c>
      <c r="C74" s="1183"/>
      <c r="D74" s="25"/>
      <c r="E74" s="25"/>
      <c r="F74" s="25"/>
      <c r="G74" s="25"/>
      <c r="H74" s="25"/>
      <c r="I74" s="25"/>
      <c r="J74" s="25"/>
      <c r="K74" s="23"/>
      <c r="L74" s="23"/>
      <c r="M74" s="23"/>
      <c r="N74" s="23"/>
    </row>
    <row r="75" spans="2:14" x14ac:dyDescent="0.2">
      <c r="B75" s="1182" t="s">
        <v>316</v>
      </c>
      <c r="C75" s="1182"/>
      <c r="D75" s="22">
        <v>5.9</v>
      </c>
      <c r="E75" s="22">
        <v>6.38</v>
      </c>
      <c r="F75" s="22">
        <v>6.58</v>
      </c>
      <c r="G75" s="22">
        <v>7.55</v>
      </c>
      <c r="H75" s="22">
        <v>1.32</v>
      </c>
      <c r="I75" s="22">
        <v>1.57</v>
      </c>
      <c r="J75" s="22">
        <v>1.2</v>
      </c>
      <c r="K75" s="22">
        <v>1.5</v>
      </c>
      <c r="L75" s="23"/>
      <c r="M75" s="23"/>
      <c r="N75" s="23"/>
    </row>
    <row r="76" spans="2:14" x14ac:dyDescent="0.2">
      <c r="B76" s="1182" t="s">
        <v>317</v>
      </c>
      <c r="C76" s="1182"/>
      <c r="D76" s="22">
        <v>4.82</v>
      </c>
      <c r="E76" s="22">
        <v>4.8600000000000003</v>
      </c>
      <c r="F76" s="22">
        <v>5.75</v>
      </c>
      <c r="G76" s="22">
        <v>6.3</v>
      </c>
      <c r="H76" s="22">
        <v>1.1599999999999999</v>
      </c>
      <c r="I76" s="22">
        <v>1.44</v>
      </c>
      <c r="J76" s="22">
        <v>1.19</v>
      </c>
      <c r="K76" s="22">
        <v>1.59</v>
      </c>
      <c r="L76" s="23"/>
      <c r="M76" s="23"/>
      <c r="N76" s="23"/>
    </row>
    <row r="77" spans="2:14" x14ac:dyDescent="0.2">
      <c r="B77" s="1182" t="s">
        <v>318</v>
      </c>
      <c r="C77" s="1182"/>
      <c r="D77" s="22">
        <v>3.33</v>
      </c>
      <c r="E77" s="22">
        <v>3.52</v>
      </c>
      <c r="F77" s="22">
        <v>5.97</v>
      </c>
      <c r="G77" s="22">
        <v>6.25</v>
      </c>
      <c r="H77" s="22">
        <v>1.25</v>
      </c>
      <c r="I77" s="22">
        <v>1.71</v>
      </c>
      <c r="J77" s="22">
        <v>1.04</v>
      </c>
      <c r="K77" s="22">
        <v>1.51</v>
      </c>
      <c r="L77" s="23"/>
      <c r="M77" s="23"/>
      <c r="N77" s="23"/>
    </row>
    <row r="78" spans="2:14" x14ac:dyDescent="0.2">
      <c r="B78" s="1182" t="s">
        <v>319</v>
      </c>
      <c r="C78" s="1182"/>
      <c r="D78" s="26">
        <v>12.5</v>
      </c>
      <c r="E78" s="26">
        <v>12.5</v>
      </c>
      <c r="F78" s="26">
        <v>11.91</v>
      </c>
      <c r="G78" s="26">
        <v>14.18</v>
      </c>
      <c r="H78" s="26">
        <v>4.1900000000000004</v>
      </c>
      <c r="I78" s="26">
        <v>4.26</v>
      </c>
      <c r="J78" s="26">
        <v>4.0999999999999996</v>
      </c>
      <c r="K78" s="26">
        <v>4.58</v>
      </c>
      <c r="L78" s="23"/>
      <c r="M78" s="23"/>
      <c r="N78" s="23"/>
    </row>
    <row r="79" spans="2:14" x14ac:dyDescent="0.2">
      <c r="B79" s="1182" t="s">
        <v>320</v>
      </c>
      <c r="C79" s="1182"/>
      <c r="D79" s="26">
        <v>4.63</v>
      </c>
      <c r="E79" s="26">
        <v>4.72</v>
      </c>
      <c r="F79" s="26">
        <v>6.43</v>
      </c>
      <c r="G79" s="26">
        <v>7.13</v>
      </c>
      <c r="H79" s="26">
        <v>1.2</v>
      </c>
      <c r="I79" s="26">
        <v>1.5</v>
      </c>
      <c r="J79" s="26">
        <v>1.2</v>
      </c>
      <c r="K79" s="26">
        <v>1.59</v>
      </c>
      <c r="L79" s="23"/>
      <c r="M79" s="23"/>
      <c r="N79" s="23"/>
    </row>
    <row r="80" spans="2:14" x14ac:dyDescent="0.2">
      <c r="B80" s="1197" t="s">
        <v>1393</v>
      </c>
      <c r="C80" s="1183"/>
      <c r="D80" s="25"/>
      <c r="E80" s="25"/>
      <c r="F80" s="25"/>
      <c r="G80" s="25"/>
      <c r="H80" s="25"/>
      <c r="I80" s="25"/>
      <c r="J80" s="25"/>
      <c r="K80" s="25"/>
      <c r="L80" s="23"/>
      <c r="M80" s="23"/>
      <c r="N80" s="23"/>
    </row>
    <row r="81" spans="2:14" x14ac:dyDescent="0.2">
      <c r="B81" s="1182" t="s">
        <v>316</v>
      </c>
      <c r="C81" s="1182"/>
      <c r="D81" s="22">
        <v>6.05</v>
      </c>
      <c r="E81" s="22">
        <v>6.13</v>
      </c>
      <c r="F81" s="22">
        <v>6.52</v>
      </c>
      <c r="G81" s="22">
        <v>7.3</v>
      </c>
      <c r="H81" s="22">
        <v>1.71</v>
      </c>
      <c r="I81" s="22">
        <v>1.93</v>
      </c>
      <c r="J81" s="22">
        <v>1.1599999999999999</v>
      </c>
      <c r="K81" s="22">
        <v>1.43</v>
      </c>
      <c r="L81" s="23"/>
      <c r="M81" s="23"/>
      <c r="N81" s="23"/>
    </row>
    <row r="82" spans="2:14" x14ac:dyDescent="0.2">
      <c r="B82" s="1182" t="s">
        <v>317</v>
      </c>
      <c r="C82" s="1182"/>
      <c r="D82" s="22">
        <v>5.4</v>
      </c>
      <c r="E82" s="22">
        <v>5.42</v>
      </c>
      <c r="F82" s="22">
        <v>5.73</v>
      </c>
      <c r="G82" s="22">
        <v>6.27</v>
      </c>
      <c r="H82" s="22">
        <v>1.46</v>
      </c>
      <c r="I82" s="22">
        <v>2.09</v>
      </c>
      <c r="J82" s="22">
        <v>1.19</v>
      </c>
      <c r="K82" s="22">
        <v>1.59</v>
      </c>
      <c r="L82" s="23"/>
      <c r="M82" s="23"/>
      <c r="N82" s="23"/>
    </row>
    <row r="83" spans="2:14" x14ac:dyDescent="0.2">
      <c r="B83" s="1182" t="s">
        <v>318</v>
      </c>
      <c r="C83" s="1182"/>
      <c r="D83" s="22">
        <v>3.44</v>
      </c>
      <c r="E83" s="22">
        <v>3.67</v>
      </c>
      <c r="F83" s="22">
        <v>6.76</v>
      </c>
      <c r="G83" s="22">
        <v>7.08</v>
      </c>
      <c r="H83" s="22">
        <v>1.54</v>
      </c>
      <c r="I83" s="22">
        <v>2.02</v>
      </c>
      <c r="J83" s="22">
        <v>1.1299999999999999</v>
      </c>
      <c r="K83" s="22">
        <v>1.59</v>
      </c>
      <c r="L83" s="23"/>
      <c r="M83" s="23"/>
      <c r="N83" s="23"/>
    </row>
    <row r="84" spans="2:14" x14ac:dyDescent="0.2">
      <c r="B84" s="1182" t="s">
        <v>319</v>
      </c>
      <c r="C84" s="1182"/>
      <c r="D84" s="26">
        <v>13.52</v>
      </c>
      <c r="E84" s="26">
        <v>13.53</v>
      </c>
      <c r="F84" s="26">
        <v>11.94</v>
      </c>
      <c r="G84" s="26">
        <v>14.18</v>
      </c>
      <c r="H84" s="26">
        <v>2.54</v>
      </c>
      <c r="I84" s="26">
        <v>2.83</v>
      </c>
      <c r="J84" s="26">
        <v>4.04</v>
      </c>
      <c r="K84" s="26">
        <v>4.49</v>
      </c>
      <c r="L84" s="23"/>
      <c r="M84" s="23"/>
      <c r="N84" s="23"/>
    </row>
    <row r="85" spans="2:14" x14ac:dyDescent="0.2">
      <c r="B85" s="1182" t="s">
        <v>320</v>
      </c>
      <c r="C85" s="1182"/>
      <c r="D85" s="26">
        <v>5.08</v>
      </c>
      <c r="E85" s="26">
        <v>5.17</v>
      </c>
      <c r="F85" s="26">
        <v>6.48</v>
      </c>
      <c r="G85" s="26">
        <v>7.14</v>
      </c>
      <c r="H85" s="26">
        <v>1.51</v>
      </c>
      <c r="I85" s="26">
        <v>2.0499999999999998</v>
      </c>
      <c r="J85" s="26">
        <v>1.2</v>
      </c>
      <c r="K85" s="26">
        <v>1.58</v>
      </c>
      <c r="L85" s="23"/>
      <c r="M85" s="23"/>
      <c r="N85" s="23"/>
    </row>
    <row r="86" spans="2:14" x14ac:dyDescent="0.2">
      <c r="B86" s="1197" t="s">
        <v>1394</v>
      </c>
      <c r="C86" s="1183"/>
      <c r="D86" s="25"/>
      <c r="E86" s="25"/>
      <c r="F86" s="25"/>
      <c r="G86" s="25"/>
      <c r="H86" s="25"/>
      <c r="I86" s="25"/>
      <c r="J86" s="25"/>
      <c r="K86" s="25"/>
      <c r="L86" s="23"/>
      <c r="M86" s="23"/>
      <c r="N86" s="23"/>
    </row>
    <row r="87" spans="2:14" x14ac:dyDescent="0.2">
      <c r="B87" s="1182" t="s">
        <v>316</v>
      </c>
      <c r="C87" s="1182"/>
      <c r="D87" s="22">
        <v>6.2</v>
      </c>
      <c r="E87" s="22">
        <v>6.25</v>
      </c>
      <c r="F87" s="22">
        <v>6.54</v>
      </c>
      <c r="G87" s="22">
        <v>7.28</v>
      </c>
      <c r="H87" s="22">
        <v>0.92</v>
      </c>
      <c r="I87" s="22">
        <v>1.61</v>
      </c>
      <c r="J87" s="22">
        <v>1.1599999999999999</v>
      </c>
      <c r="K87" s="22">
        <v>1.44</v>
      </c>
      <c r="L87" s="23"/>
      <c r="M87" s="23"/>
      <c r="N87" s="23"/>
    </row>
    <row r="88" spans="2:14" x14ac:dyDescent="0.2">
      <c r="B88" s="1182" t="s">
        <v>317</v>
      </c>
      <c r="C88" s="1182"/>
      <c r="D88" s="26">
        <v>6.11</v>
      </c>
      <c r="E88" s="26">
        <v>6.18</v>
      </c>
      <c r="F88" s="26">
        <v>5.84</v>
      </c>
      <c r="G88" s="26">
        <v>6.34</v>
      </c>
      <c r="H88" s="26">
        <v>1.57</v>
      </c>
      <c r="I88" s="26">
        <v>2.3199999999999998</v>
      </c>
      <c r="J88" s="26">
        <v>1.19</v>
      </c>
      <c r="K88" s="26">
        <v>1.58</v>
      </c>
      <c r="L88" s="23"/>
      <c r="M88" s="23"/>
      <c r="N88" s="23"/>
    </row>
    <row r="89" spans="2:14" x14ac:dyDescent="0.2">
      <c r="B89" s="1182" t="s">
        <v>318</v>
      </c>
      <c r="C89" s="1182"/>
      <c r="D89" s="26">
        <v>4.58</v>
      </c>
      <c r="E89" s="26">
        <v>4.9400000000000004</v>
      </c>
      <c r="F89" s="26">
        <v>6.91</v>
      </c>
      <c r="G89" s="26">
        <v>7.25</v>
      </c>
      <c r="H89" s="26">
        <v>2.09</v>
      </c>
      <c r="I89" s="26">
        <v>2.82</v>
      </c>
      <c r="J89" s="26">
        <v>1.3</v>
      </c>
      <c r="K89" s="26">
        <v>1.82</v>
      </c>
      <c r="L89" s="23"/>
      <c r="M89" s="23"/>
      <c r="N89" s="23"/>
    </row>
    <row r="90" spans="2:14" x14ac:dyDescent="0.2">
      <c r="B90" s="1182" t="s">
        <v>319</v>
      </c>
      <c r="C90" s="1182"/>
      <c r="D90" s="22">
        <v>13.42</v>
      </c>
      <c r="E90" s="22">
        <v>13.42</v>
      </c>
      <c r="F90" s="22">
        <v>11.93</v>
      </c>
      <c r="G90" s="22">
        <v>14.18</v>
      </c>
      <c r="H90" s="22">
        <v>3.85</v>
      </c>
      <c r="I90" s="22">
        <v>4.0999999999999996</v>
      </c>
      <c r="J90" s="22">
        <v>4.03</v>
      </c>
      <c r="K90" s="22">
        <v>4.51</v>
      </c>
      <c r="L90" s="23"/>
      <c r="M90" s="23"/>
      <c r="N90" s="23"/>
    </row>
    <row r="91" spans="2:14" x14ac:dyDescent="0.2">
      <c r="B91" s="1182" t="s">
        <v>320</v>
      </c>
      <c r="C91" s="1182"/>
      <c r="D91" s="22">
        <v>5.84</v>
      </c>
      <c r="E91" s="22">
        <v>5.98</v>
      </c>
      <c r="F91" s="22">
        <v>6.55</v>
      </c>
      <c r="G91" s="22">
        <v>7.17</v>
      </c>
      <c r="H91" s="22">
        <v>1.69</v>
      </c>
      <c r="I91" s="22">
        <v>2.4500000000000002</v>
      </c>
      <c r="J91" s="22">
        <v>1.22</v>
      </c>
      <c r="K91" s="22">
        <v>1.6</v>
      </c>
      <c r="L91" s="23"/>
      <c r="M91" s="23"/>
      <c r="N91" s="23"/>
    </row>
    <row r="92" spans="2:14" x14ac:dyDescent="0.2">
      <c r="B92" s="1197" t="s">
        <v>1395</v>
      </c>
      <c r="C92" s="1183"/>
      <c r="D92" s="25"/>
      <c r="E92" s="25"/>
      <c r="F92" s="25"/>
      <c r="G92" s="25"/>
      <c r="H92" s="25"/>
      <c r="I92" s="25"/>
      <c r="J92" s="25"/>
      <c r="K92" s="25"/>
      <c r="L92" s="23"/>
      <c r="M92" s="23"/>
      <c r="N92" s="23"/>
    </row>
    <row r="93" spans="2:14" x14ac:dyDescent="0.2">
      <c r="B93" s="1182" t="s">
        <v>316</v>
      </c>
      <c r="C93" s="1182"/>
      <c r="D93" s="22">
        <v>6.12</v>
      </c>
      <c r="E93" s="22">
        <v>6.21</v>
      </c>
      <c r="F93" s="22">
        <v>6.55</v>
      </c>
      <c r="G93" s="22">
        <v>7.15</v>
      </c>
      <c r="H93" s="22">
        <v>0.33</v>
      </c>
      <c r="I93" s="22">
        <v>1.01</v>
      </c>
      <c r="J93" s="22">
        <v>1.1499999999999999</v>
      </c>
      <c r="K93" s="22">
        <v>1.46</v>
      </c>
      <c r="L93" s="23"/>
      <c r="M93" s="23"/>
      <c r="N93" s="23"/>
    </row>
    <row r="94" spans="2:14" x14ac:dyDescent="0.2">
      <c r="B94" s="1182" t="s">
        <v>317</v>
      </c>
      <c r="C94" s="1182"/>
      <c r="D94" s="22">
        <v>6.6</v>
      </c>
      <c r="E94" s="22">
        <v>6.73</v>
      </c>
      <c r="F94" s="22">
        <v>5.84</v>
      </c>
      <c r="G94" s="22">
        <v>6.37</v>
      </c>
      <c r="H94" s="22">
        <v>1.48</v>
      </c>
      <c r="I94" s="22">
        <v>2.1800000000000002</v>
      </c>
      <c r="J94" s="22">
        <v>1.1599999999999999</v>
      </c>
      <c r="K94" s="22">
        <v>1.58</v>
      </c>
      <c r="L94" s="23"/>
      <c r="M94" s="23"/>
      <c r="N94" s="23"/>
    </row>
    <row r="95" spans="2:14" x14ac:dyDescent="0.2">
      <c r="B95" s="1182" t="s">
        <v>318</v>
      </c>
      <c r="C95" s="1182"/>
      <c r="D95" s="22">
        <v>4.03</v>
      </c>
      <c r="E95" s="22">
        <v>4.25</v>
      </c>
      <c r="F95" s="22">
        <v>6.9</v>
      </c>
      <c r="G95" s="22">
        <v>7.19</v>
      </c>
      <c r="H95" s="22">
        <v>1.72</v>
      </c>
      <c r="I95" s="22">
        <v>2.44</v>
      </c>
      <c r="J95" s="22">
        <v>1.17</v>
      </c>
      <c r="K95" s="22">
        <v>1.67</v>
      </c>
      <c r="L95" s="23"/>
      <c r="M95" s="23"/>
      <c r="N95" s="23"/>
    </row>
    <row r="96" spans="2:14" x14ac:dyDescent="0.2">
      <c r="B96" s="1182" t="s">
        <v>319</v>
      </c>
      <c r="C96" s="1182"/>
      <c r="D96" s="22">
        <v>13.43</v>
      </c>
      <c r="E96" s="22">
        <v>13.43</v>
      </c>
      <c r="F96" s="22">
        <v>12.47</v>
      </c>
      <c r="G96" s="22">
        <v>13.83</v>
      </c>
      <c r="H96" s="22">
        <v>3.71</v>
      </c>
      <c r="I96" s="22">
        <v>4.18</v>
      </c>
      <c r="J96" s="22">
        <v>4.04</v>
      </c>
      <c r="K96" s="22">
        <v>4.53</v>
      </c>
      <c r="L96" s="23"/>
      <c r="M96" s="23"/>
      <c r="N96" s="23"/>
    </row>
    <row r="97" spans="2:14" x14ac:dyDescent="0.2">
      <c r="B97" s="1182" t="s">
        <v>320</v>
      </c>
      <c r="C97" s="1182"/>
      <c r="D97" s="22">
        <v>6.01</v>
      </c>
      <c r="E97" s="22">
        <v>6.18</v>
      </c>
      <c r="F97" s="22">
        <v>6.53</v>
      </c>
      <c r="G97" s="22">
        <v>7.1</v>
      </c>
      <c r="H97" s="22">
        <v>1.53</v>
      </c>
      <c r="I97" s="22">
        <v>2.2599999999999998</v>
      </c>
      <c r="J97" s="22">
        <v>1.18</v>
      </c>
      <c r="K97" s="22">
        <v>1.59</v>
      </c>
      <c r="L97" s="23"/>
      <c r="M97" s="23"/>
      <c r="N97" s="23"/>
    </row>
    <row r="98" spans="2:14" x14ac:dyDescent="0.2">
      <c r="B98" s="1197" t="s">
        <v>1396</v>
      </c>
      <c r="C98" s="1183"/>
      <c r="D98" s="26"/>
      <c r="E98" s="26"/>
      <c r="F98" s="26"/>
      <c r="G98" s="26"/>
      <c r="H98" s="26"/>
      <c r="I98" s="26"/>
      <c r="J98" s="26"/>
      <c r="K98" s="26"/>
      <c r="L98" s="23"/>
      <c r="M98" s="23"/>
      <c r="N98" s="23"/>
    </row>
    <row r="99" spans="2:14" x14ac:dyDescent="0.2">
      <c r="B99" s="1182" t="s">
        <v>316</v>
      </c>
      <c r="C99" s="1182"/>
      <c r="D99" s="22">
        <v>7.11</v>
      </c>
      <c r="E99" s="22">
        <v>7.21</v>
      </c>
      <c r="F99" s="22">
        <v>6.83</v>
      </c>
      <c r="G99" s="22">
        <v>7.4</v>
      </c>
      <c r="H99" s="22">
        <v>1.1200000000000001</v>
      </c>
      <c r="I99" s="22">
        <v>1.57</v>
      </c>
      <c r="J99" s="22">
        <v>1.17</v>
      </c>
      <c r="K99" s="22">
        <v>1.49</v>
      </c>
      <c r="L99" s="23"/>
      <c r="M99" s="23"/>
      <c r="N99" s="23"/>
    </row>
    <row r="100" spans="2:14" x14ac:dyDescent="0.2">
      <c r="B100" s="1182" t="s">
        <v>317</v>
      </c>
      <c r="C100" s="1182"/>
      <c r="D100" s="22">
        <v>6.22</v>
      </c>
      <c r="E100" s="22">
        <v>6.34</v>
      </c>
      <c r="F100" s="22">
        <v>5.93</v>
      </c>
      <c r="G100" s="22">
        <v>6.44</v>
      </c>
      <c r="H100" s="22">
        <v>1.48</v>
      </c>
      <c r="I100" s="22">
        <v>2.1</v>
      </c>
      <c r="J100" s="22">
        <v>1.17</v>
      </c>
      <c r="K100" s="22">
        <v>1.59</v>
      </c>
      <c r="L100" s="23"/>
      <c r="M100" s="23"/>
      <c r="N100" s="23"/>
    </row>
    <row r="101" spans="2:14" x14ac:dyDescent="0.2">
      <c r="B101" s="1182" t="s">
        <v>318</v>
      </c>
      <c r="C101" s="1182"/>
      <c r="D101" s="22">
        <v>4.42</v>
      </c>
      <c r="E101" s="22">
        <v>4.71</v>
      </c>
      <c r="F101" s="22">
        <v>6.92</v>
      </c>
      <c r="G101" s="22">
        <v>7.21</v>
      </c>
      <c r="H101" s="22">
        <v>2.02</v>
      </c>
      <c r="I101" s="22">
        <v>2.68</v>
      </c>
      <c r="J101" s="22">
        <v>1.37</v>
      </c>
      <c r="K101" s="22">
        <v>1.91</v>
      </c>
      <c r="L101" s="23"/>
      <c r="M101" s="23"/>
      <c r="N101" s="23"/>
    </row>
    <row r="102" spans="2:14" x14ac:dyDescent="0.2">
      <c r="B102" s="1182" t="s">
        <v>319</v>
      </c>
      <c r="C102" s="1182"/>
      <c r="D102" s="22">
        <v>13.87</v>
      </c>
      <c r="E102" s="22">
        <v>13.87</v>
      </c>
      <c r="F102" s="22">
        <v>12.45</v>
      </c>
      <c r="G102" s="22">
        <v>13.8</v>
      </c>
      <c r="H102" s="22">
        <v>0.56999999999999995</v>
      </c>
      <c r="I102" s="22">
        <v>1.65</v>
      </c>
      <c r="J102" s="22">
        <v>4.18</v>
      </c>
      <c r="K102" s="22">
        <v>4.71</v>
      </c>
      <c r="L102" s="23"/>
      <c r="M102" s="23"/>
      <c r="N102" s="23"/>
    </row>
    <row r="103" spans="2:14" x14ac:dyDescent="0.2">
      <c r="B103" s="1182" t="s">
        <v>320</v>
      </c>
      <c r="C103" s="1182"/>
      <c r="D103" s="26">
        <v>5.94</v>
      </c>
      <c r="E103" s="26">
        <v>6.12</v>
      </c>
      <c r="F103" s="26">
        <v>6.61</v>
      </c>
      <c r="G103" s="26">
        <v>7.16</v>
      </c>
      <c r="H103" s="26">
        <v>1.61</v>
      </c>
      <c r="I103" s="26">
        <v>2.2400000000000002</v>
      </c>
      <c r="J103" s="26">
        <v>1.21</v>
      </c>
      <c r="K103" s="26">
        <v>1.63</v>
      </c>
      <c r="L103" s="23"/>
      <c r="M103" s="23"/>
      <c r="N103" s="23"/>
    </row>
    <row r="104" spans="2:14" x14ac:dyDescent="0.2">
      <c r="B104" s="1197" t="s">
        <v>1397</v>
      </c>
      <c r="C104" s="1183"/>
      <c r="D104" s="22"/>
      <c r="E104" s="22"/>
      <c r="F104" s="22"/>
      <c r="G104" s="22"/>
      <c r="H104" s="22"/>
      <c r="I104" s="22"/>
      <c r="J104" s="22"/>
      <c r="K104" s="22"/>
      <c r="L104" s="23"/>
      <c r="M104" s="23"/>
      <c r="N104" s="23"/>
    </row>
    <row r="105" spans="2:14" x14ac:dyDescent="0.2">
      <c r="B105" s="1182" t="s">
        <v>316</v>
      </c>
      <c r="C105" s="1182"/>
      <c r="D105" s="26">
        <v>7.07</v>
      </c>
      <c r="E105" s="26">
        <v>7.17</v>
      </c>
      <c r="F105" s="26">
        <v>6.88</v>
      </c>
      <c r="G105" s="26">
        <v>7.47</v>
      </c>
      <c r="H105" s="26">
        <v>1.89</v>
      </c>
      <c r="I105" s="26">
        <v>2.16</v>
      </c>
      <c r="J105" s="26">
        <v>1.3</v>
      </c>
      <c r="K105" s="26">
        <v>1.69</v>
      </c>
      <c r="L105" s="23"/>
      <c r="M105" s="23"/>
      <c r="N105" s="23"/>
    </row>
    <row r="106" spans="2:14" x14ac:dyDescent="0.2">
      <c r="B106" s="1182" t="s">
        <v>317</v>
      </c>
      <c r="C106" s="1182"/>
      <c r="D106" s="26">
        <v>6.1</v>
      </c>
      <c r="E106" s="26">
        <v>6.24</v>
      </c>
      <c r="F106" s="26">
        <v>6.17</v>
      </c>
      <c r="G106" s="26">
        <v>6.7</v>
      </c>
      <c r="H106" s="26">
        <v>1.55</v>
      </c>
      <c r="I106" s="26">
        <v>2.2999999999999998</v>
      </c>
      <c r="J106" s="26">
        <v>1.22</v>
      </c>
      <c r="K106" s="26">
        <v>1.68</v>
      </c>
      <c r="L106" s="23"/>
      <c r="M106" s="23"/>
      <c r="N106" s="23"/>
    </row>
    <row r="107" spans="2:14" x14ac:dyDescent="0.2">
      <c r="B107" s="1182" t="s">
        <v>318</v>
      </c>
      <c r="C107" s="1182"/>
      <c r="D107" s="26">
        <v>4.68</v>
      </c>
      <c r="E107" s="26">
        <v>4.91</v>
      </c>
      <c r="F107" s="26">
        <v>6.7</v>
      </c>
      <c r="G107" s="26">
        <v>6.99</v>
      </c>
      <c r="H107" s="26">
        <v>2.14</v>
      </c>
      <c r="I107" s="26">
        <v>2.86</v>
      </c>
      <c r="J107" s="26">
        <v>1.63</v>
      </c>
      <c r="K107" s="26">
        <v>2.2799999999999998</v>
      </c>
      <c r="L107" s="23"/>
      <c r="M107" s="23"/>
      <c r="N107" s="23"/>
    </row>
    <row r="108" spans="2:14" x14ac:dyDescent="0.2">
      <c r="B108" s="1182" t="s">
        <v>319</v>
      </c>
      <c r="C108" s="1182"/>
      <c r="D108" s="26">
        <v>9</v>
      </c>
      <c r="E108" s="26">
        <v>9</v>
      </c>
      <c r="F108" s="26">
        <v>11.72</v>
      </c>
      <c r="G108" s="26">
        <v>12.87</v>
      </c>
      <c r="H108" s="26">
        <v>2.73</v>
      </c>
      <c r="I108" s="26">
        <v>3.38</v>
      </c>
      <c r="J108" s="26">
        <v>3.64</v>
      </c>
      <c r="K108" s="26">
        <v>4.59</v>
      </c>
      <c r="L108" s="23"/>
      <c r="M108" s="23"/>
      <c r="N108" s="23"/>
    </row>
    <row r="109" spans="2:14" x14ac:dyDescent="0.2">
      <c r="B109" s="1182" t="s">
        <v>320</v>
      </c>
      <c r="C109" s="1182"/>
      <c r="D109" s="26">
        <v>5.92</v>
      </c>
      <c r="E109" s="26">
        <v>6.08</v>
      </c>
      <c r="F109" s="26">
        <v>6.69</v>
      </c>
      <c r="G109" s="26">
        <v>7.23</v>
      </c>
      <c r="H109" s="26">
        <v>1.78</v>
      </c>
      <c r="I109" s="26">
        <v>2.41</v>
      </c>
      <c r="J109" s="26">
        <v>1.3</v>
      </c>
      <c r="K109" s="26">
        <v>1.77</v>
      </c>
      <c r="L109" s="23"/>
      <c r="M109" s="23"/>
      <c r="N109" s="23"/>
    </row>
    <row r="110" spans="2:14" x14ac:dyDescent="0.2">
      <c r="B110" s="1197" t="s">
        <v>1387</v>
      </c>
      <c r="C110" s="1183"/>
      <c r="D110" s="26"/>
      <c r="E110" s="26"/>
      <c r="F110" s="26"/>
      <c r="G110" s="26"/>
      <c r="H110" s="26"/>
      <c r="I110" s="26"/>
      <c r="J110" s="26"/>
      <c r="K110" s="23"/>
      <c r="L110" s="23"/>
      <c r="M110" s="23"/>
      <c r="N110" s="23"/>
    </row>
    <row r="111" spans="2:14" x14ac:dyDescent="0.2">
      <c r="B111" s="1182" t="s">
        <v>316</v>
      </c>
      <c r="C111" s="1182"/>
      <c r="D111" s="26">
        <v>8.4</v>
      </c>
      <c r="E111" s="26">
        <v>8.56</v>
      </c>
      <c r="F111" s="26">
        <v>7.15</v>
      </c>
      <c r="G111" s="26">
        <v>7.83</v>
      </c>
      <c r="H111" s="26">
        <v>1.45</v>
      </c>
      <c r="I111" s="26">
        <v>1.89</v>
      </c>
      <c r="J111" s="26">
        <v>1.28</v>
      </c>
      <c r="K111" s="26">
        <v>1.6</v>
      </c>
      <c r="L111" s="23"/>
      <c r="M111" s="23"/>
      <c r="N111" s="23"/>
    </row>
    <row r="112" spans="2:14" x14ac:dyDescent="0.2">
      <c r="B112" s="1182" t="s">
        <v>317</v>
      </c>
      <c r="C112" s="1182"/>
      <c r="D112" s="26">
        <v>6.91</v>
      </c>
      <c r="E112" s="26">
        <v>7.05</v>
      </c>
      <c r="F112" s="26">
        <v>6.41</v>
      </c>
      <c r="G112" s="26">
        <v>6.92</v>
      </c>
      <c r="H112" s="26">
        <v>1.46</v>
      </c>
      <c r="I112" s="26">
        <v>1.74</v>
      </c>
      <c r="J112" s="26">
        <v>1.28</v>
      </c>
      <c r="K112" s="26">
        <v>1.74</v>
      </c>
      <c r="L112" s="23"/>
      <c r="M112" s="23"/>
      <c r="N112" s="23"/>
    </row>
    <row r="113" spans="2:14" x14ac:dyDescent="0.2">
      <c r="B113" s="1182" t="s">
        <v>318</v>
      </c>
      <c r="C113" s="1182"/>
      <c r="D113" s="26">
        <v>5.42</v>
      </c>
      <c r="E113" s="26">
        <v>5.76</v>
      </c>
      <c r="F113" s="26">
        <v>7.14</v>
      </c>
      <c r="G113" s="26">
        <v>7.44</v>
      </c>
      <c r="H113" s="26">
        <v>3.04</v>
      </c>
      <c r="I113" s="26">
        <v>4.08</v>
      </c>
      <c r="J113" s="26">
        <v>1.78</v>
      </c>
      <c r="K113" s="26">
        <v>2.4700000000000002</v>
      </c>
      <c r="L113" s="23"/>
      <c r="M113" s="23"/>
      <c r="N113" s="23"/>
    </row>
    <row r="114" spans="2:14" x14ac:dyDescent="0.2">
      <c r="B114" s="1182" t="s">
        <v>319</v>
      </c>
      <c r="C114" s="1182"/>
      <c r="D114" s="26">
        <v>9.07</v>
      </c>
      <c r="E114" s="26">
        <v>9.08</v>
      </c>
      <c r="F114" s="26">
        <v>11.57</v>
      </c>
      <c r="G114" s="26">
        <v>12.7</v>
      </c>
      <c r="H114" s="26">
        <v>2.73</v>
      </c>
      <c r="I114" s="26">
        <v>2.95</v>
      </c>
      <c r="J114" s="26">
        <v>3.92</v>
      </c>
      <c r="K114" s="26">
        <v>4.54</v>
      </c>
      <c r="L114" s="23"/>
      <c r="M114" s="23"/>
      <c r="N114" s="23"/>
    </row>
    <row r="115" spans="2:14" x14ac:dyDescent="0.2">
      <c r="B115" s="1182" t="s">
        <v>320</v>
      </c>
      <c r="C115" s="1182"/>
      <c r="D115" s="26">
        <v>6.68</v>
      </c>
      <c r="E115" s="26">
        <v>6.87</v>
      </c>
      <c r="F115" s="26">
        <v>6.93</v>
      </c>
      <c r="G115" s="26">
        <v>7.48</v>
      </c>
      <c r="H115" s="26">
        <v>1.75</v>
      </c>
      <c r="I115" s="26">
        <v>2.13</v>
      </c>
      <c r="J115" s="26">
        <v>1.35</v>
      </c>
      <c r="K115" s="26">
        <v>1.81</v>
      </c>
      <c r="L115" s="23"/>
      <c r="M115" s="23"/>
      <c r="N115" s="23"/>
    </row>
    <row r="116" spans="2:14" x14ac:dyDescent="0.2">
      <c r="B116" s="1197" t="s">
        <v>1388</v>
      </c>
      <c r="C116" s="1183"/>
      <c r="D116" s="26"/>
      <c r="E116" s="26"/>
      <c r="F116" s="26"/>
      <c r="G116" s="26"/>
      <c r="H116" s="26"/>
      <c r="I116" s="26"/>
      <c r="J116" s="26"/>
      <c r="K116" s="26"/>
      <c r="L116" s="23"/>
      <c r="M116" s="23"/>
      <c r="N116" s="23"/>
    </row>
    <row r="117" spans="2:14" x14ac:dyDescent="0.2">
      <c r="B117" s="1182" t="s">
        <v>316</v>
      </c>
      <c r="C117" s="1182"/>
      <c r="D117" s="26">
        <v>6.06</v>
      </c>
      <c r="E117" s="26">
        <v>6.15</v>
      </c>
      <c r="F117" s="26">
        <v>7.23</v>
      </c>
      <c r="G117" s="26">
        <v>7.9</v>
      </c>
      <c r="H117" s="26">
        <v>1.32</v>
      </c>
      <c r="I117" s="26">
        <v>1.65</v>
      </c>
      <c r="J117" s="26">
        <v>1.31</v>
      </c>
      <c r="K117" s="26">
        <v>1.66</v>
      </c>
      <c r="L117" s="23"/>
      <c r="M117" s="23"/>
      <c r="N117" s="23"/>
    </row>
    <row r="118" spans="2:14" x14ac:dyDescent="0.2">
      <c r="B118" s="1182" t="s">
        <v>317</v>
      </c>
      <c r="C118" s="1182"/>
      <c r="D118" s="26">
        <v>6.49</v>
      </c>
      <c r="E118" s="26">
        <v>6.6</v>
      </c>
      <c r="F118" s="26">
        <v>6.63</v>
      </c>
      <c r="G118" s="26">
        <v>7.18</v>
      </c>
      <c r="H118" s="26">
        <v>1.68</v>
      </c>
      <c r="I118" s="26">
        <v>2.58</v>
      </c>
      <c r="J118" s="26">
        <v>1.34</v>
      </c>
      <c r="K118" s="26">
        <v>1.83</v>
      </c>
      <c r="L118" s="23"/>
      <c r="M118" s="23"/>
      <c r="N118" s="23"/>
    </row>
    <row r="119" spans="2:14" x14ac:dyDescent="0.2">
      <c r="B119" s="1182" t="s">
        <v>318</v>
      </c>
      <c r="C119" s="1182"/>
      <c r="D119" s="26">
        <v>4.97</v>
      </c>
      <c r="E119" s="26">
        <v>5.3</v>
      </c>
      <c r="F119" s="26">
        <v>7.16</v>
      </c>
      <c r="G119" s="26">
        <v>7.48</v>
      </c>
      <c r="H119" s="26">
        <v>2.0299999999999998</v>
      </c>
      <c r="I119" s="26">
        <v>3.06</v>
      </c>
      <c r="J119" s="26">
        <v>1.56</v>
      </c>
      <c r="K119" s="26">
        <v>2.25</v>
      </c>
      <c r="L119" s="23"/>
      <c r="M119" s="23"/>
      <c r="N119" s="23"/>
    </row>
    <row r="120" spans="2:14" x14ac:dyDescent="0.2">
      <c r="B120" s="1182" t="s">
        <v>319</v>
      </c>
      <c r="C120" s="1182"/>
      <c r="D120" s="26">
        <v>9.1300000000000008</v>
      </c>
      <c r="E120" s="26">
        <v>9.1300000000000008</v>
      </c>
      <c r="F120" s="26">
        <v>11.47</v>
      </c>
      <c r="G120" s="26">
        <v>12.58</v>
      </c>
      <c r="H120" s="26">
        <v>3.6</v>
      </c>
      <c r="I120" s="26">
        <v>3.92</v>
      </c>
      <c r="J120" s="26">
        <v>3.94</v>
      </c>
      <c r="K120" s="26">
        <v>4.51</v>
      </c>
      <c r="L120" s="23"/>
      <c r="M120" s="23"/>
      <c r="N120" s="23"/>
    </row>
    <row r="121" spans="2:14" x14ac:dyDescent="0.2">
      <c r="B121" s="1182" t="s">
        <v>320</v>
      </c>
      <c r="C121" s="1182"/>
      <c r="D121" s="26">
        <v>6.17</v>
      </c>
      <c r="E121" s="26">
        <v>6.34</v>
      </c>
      <c r="F121" s="26">
        <v>7.08</v>
      </c>
      <c r="G121" s="26">
        <v>7.65</v>
      </c>
      <c r="H121" s="26">
        <v>1.74</v>
      </c>
      <c r="I121" s="26">
        <v>2.58</v>
      </c>
      <c r="J121" s="26">
        <v>1.37</v>
      </c>
      <c r="K121" s="26">
        <v>1.86</v>
      </c>
      <c r="L121" s="23"/>
      <c r="M121" s="23"/>
      <c r="N121" s="23"/>
    </row>
    <row r="122" spans="2:14" x14ac:dyDescent="0.2">
      <c r="B122" s="1197" t="s">
        <v>1386</v>
      </c>
      <c r="C122" s="1183"/>
      <c r="D122" s="26"/>
      <c r="E122" s="26"/>
      <c r="F122" s="26"/>
      <c r="G122" s="26"/>
      <c r="H122" s="26"/>
      <c r="I122" s="26"/>
      <c r="J122" s="26"/>
      <c r="K122" s="26"/>
      <c r="L122" s="23"/>
      <c r="M122" s="23"/>
      <c r="N122" s="23"/>
    </row>
    <row r="123" spans="2:14" x14ac:dyDescent="0.2">
      <c r="B123" s="1182" t="s">
        <v>316</v>
      </c>
      <c r="C123" s="1182"/>
      <c r="D123" s="26">
        <v>7.02</v>
      </c>
      <c r="E123" s="26">
        <v>7.05</v>
      </c>
      <c r="F123" s="26">
        <v>7.38</v>
      </c>
      <c r="G123" s="26">
        <v>8.0399999999999991</v>
      </c>
      <c r="H123" s="26">
        <v>2.09</v>
      </c>
      <c r="I123" s="26">
        <v>2.56</v>
      </c>
      <c r="J123" s="26">
        <v>1.45</v>
      </c>
      <c r="K123" s="26">
        <v>1.83</v>
      </c>
      <c r="L123" s="23"/>
      <c r="M123" s="23"/>
      <c r="N123" s="23"/>
    </row>
    <row r="124" spans="2:14" x14ac:dyDescent="0.2">
      <c r="B124" s="1182" t="s">
        <v>317</v>
      </c>
      <c r="C124" s="1182"/>
      <c r="D124" s="26">
        <v>6.93</v>
      </c>
      <c r="E124" s="26">
        <v>7.07</v>
      </c>
      <c r="F124" s="26">
        <v>6.8</v>
      </c>
      <c r="G124" s="26">
        <v>7.33</v>
      </c>
      <c r="H124" s="26">
        <v>1.96</v>
      </c>
      <c r="I124" s="26">
        <v>2.89</v>
      </c>
      <c r="J124" s="26">
        <v>1.35</v>
      </c>
      <c r="K124" s="26">
        <v>1.87</v>
      </c>
      <c r="L124" s="23"/>
      <c r="M124" s="23"/>
      <c r="N124" s="23"/>
    </row>
    <row r="125" spans="2:14" x14ac:dyDescent="0.2">
      <c r="B125" s="1182" t="s">
        <v>318</v>
      </c>
      <c r="C125" s="1182"/>
      <c r="D125" s="26">
        <v>5.3</v>
      </c>
      <c r="E125" s="26">
        <v>5.65</v>
      </c>
      <c r="F125" s="26">
        <v>8.07</v>
      </c>
      <c r="G125" s="26">
        <v>8.3699999999999992</v>
      </c>
      <c r="H125" s="26">
        <v>2.88</v>
      </c>
      <c r="I125" s="26">
        <v>3.82</v>
      </c>
      <c r="J125" s="26">
        <v>1.73</v>
      </c>
      <c r="K125" s="26">
        <v>2.4700000000000002</v>
      </c>
      <c r="L125" s="23"/>
      <c r="M125" s="23"/>
      <c r="N125" s="23"/>
    </row>
    <row r="126" spans="2:14" x14ac:dyDescent="0.2">
      <c r="B126" s="1182" t="s">
        <v>319</v>
      </c>
      <c r="C126" s="1182"/>
      <c r="D126" s="26">
        <v>9.24</v>
      </c>
      <c r="E126" s="26">
        <v>9.24</v>
      </c>
      <c r="F126" s="26">
        <v>11.37</v>
      </c>
      <c r="G126" s="26">
        <v>12.45</v>
      </c>
      <c r="H126" s="26">
        <v>3.56</v>
      </c>
      <c r="I126" s="26">
        <v>4.0199999999999996</v>
      </c>
      <c r="J126" s="26">
        <v>3.93</v>
      </c>
      <c r="K126" s="26">
        <v>4.5199999999999996</v>
      </c>
      <c r="L126" s="23"/>
      <c r="M126" s="23"/>
      <c r="N126" s="23"/>
    </row>
    <row r="127" spans="2:14" x14ac:dyDescent="0.2">
      <c r="B127" s="1182" t="s">
        <v>320</v>
      </c>
      <c r="C127" s="1182"/>
      <c r="D127" s="26">
        <v>6.57</v>
      </c>
      <c r="E127" s="26">
        <v>6.76</v>
      </c>
      <c r="F127" s="26">
        <v>7.29</v>
      </c>
      <c r="G127" s="26">
        <v>7.85</v>
      </c>
      <c r="H127" s="26">
        <v>2.2200000000000002</v>
      </c>
      <c r="I127" s="26">
        <v>3.11</v>
      </c>
      <c r="J127" s="26">
        <v>1.43</v>
      </c>
      <c r="K127" s="26">
        <v>1.94</v>
      </c>
      <c r="L127" s="23"/>
      <c r="M127" s="23"/>
      <c r="N127" s="23"/>
    </row>
    <row r="128" spans="2:14" x14ac:dyDescent="0.2">
      <c r="B128" s="1197" t="s">
        <v>1385</v>
      </c>
      <c r="C128" s="1183"/>
      <c r="D128" s="26"/>
      <c r="E128" s="26"/>
      <c r="F128" s="26"/>
      <c r="G128" s="26"/>
      <c r="H128" s="26"/>
      <c r="I128" s="26"/>
      <c r="J128" s="26"/>
      <c r="K128" s="26"/>
      <c r="L128" s="23"/>
      <c r="M128" s="23"/>
      <c r="N128" s="23"/>
    </row>
    <row r="129" spans="2:14" x14ac:dyDescent="0.2">
      <c r="B129" s="1182" t="s">
        <v>316</v>
      </c>
      <c r="C129" s="1182"/>
      <c r="D129" s="26">
        <v>8.01</v>
      </c>
      <c r="E129" s="26">
        <v>8.34</v>
      </c>
      <c r="F129" s="26">
        <v>7.86</v>
      </c>
      <c r="G129" s="26">
        <v>8.5399999999999991</v>
      </c>
      <c r="H129" s="26">
        <v>1.89</v>
      </c>
      <c r="I129" s="26">
        <v>2.34</v>
      </c>
      <c r="J129" s="26">
        <v>1.5</v>
      </c>
      <c r="K129" s="26">
        <v>1.91</v>
      </c>
      <c r="L129" s="23"/>
      <c r="M129" s="23"/>
      <c r="N129" s="23"/>
    </row>
    <row r="130" spans="2:14" x14ac:dyDescent="0.2">
      <c r="B130" s="1182" t="s">
        <v>317</v>
      </c>
      <c r="C130" s="1182"/>
      <c r="D130" s="26">
        <v>7.05</v>
      </c>
      <c r="E130" s="26">
        <v>7.19</v>
      </c>
      <c r="F130" s="26">
        <v>7.02</v>
      </c>
      <c r="G130" s="26">
        <v>7.49</v>
      </c>
      <c r="H130" s="26">
        <v>1.77</v>
      </c>
      <c r="I130" s="26">
        <v>3.4</v>
      </c>
      <c r="J130" s="26">
        <v>1.48</v>
      </c>
      <c r="K130" s="26">
        <v>2.0299999999999998</v>
      </c>
      <c r="L130" s="23"/>
      <c r="M130" s="23"/>
      <c r="N130" s="23"/>
    </row>
    <row r="131" spans="2:14" x14ac:dyDescent="0.2">
      <c r="B131" s="1182" t="s">
        <v>318</v>
      </c>
      <c r="C131" s="1182"/>
      <c r="D131" s="26">
        <v>5.74</v>
      </c>
      <c r="E131" s="26">
        <v>6.08</v>
      </c>
      <c r="F131" s="26">
        <v>8.09</v>
      </c>
      <c r="G131" s="26">
        <v>8.41</v>
      </c>
      <c r="H131" s="26">
        <v>3.32</v>
      </c>
      <c r="I131" s="26">
        <v>4.28</v>
      </c>
      <c r="J131" s="26">
        <v>1.94</v>
      </c>
      <c r="K131" s="26">
        <v>2.66</v>
      </c>
      <c r="L131" s="23"/>
      <c r="M131" s="23"/>
      <c r="N131" s="23"/>
    </row>
    <row r="132" spans="2:14" x14ac:dyDescent="0.2">
      <c r="B132" s="1182" t="s">
        <v>319</v>
      </c>
      <c r="C132" s="1182"/>
      <c r="D132" s="26">
        <v>9.17</v>
      </c>
      <c r="E132" s="26">
        <v>9.17</v>
      </c>
      <c r="F132" s="26">
        <v>11.29</v>
      </c>
      <c r="G132" s="26">
        <v>12.31</v>
      </c>
      <c r="H132" s="26">
        <v>1.93</v>
      </c>
      <c r="I132" s="26">
        <v>3.85</v>
      </c>
      <c r="J132" s="26">
        <v>3.87</v>
      </c>
      <c r="K132" s="26">
        <v>4.57</v>
      </c>
      <c r="L132" s="23"/>
      <c r="M132" s="23"/>
      <c r="N132" s="23"/>
    </row>
    <row r="133" spans="2:14" x14ac:dyDescent="0.2">
      <c r="B133" s="1182" t="s">
        <v>320</v>
      </c>
      <c r="C133" s="1182"/>
      <c r="D133" s="26">
        <v>6.78</v>
      </c>
      <c r="E133" s="26">
        <v>6.98</v>
      </c>
      <c r="F133" s="26">
        <v>7.49</v>
      </c>
      <c r="G133" s="26">
        <v>8</v>
      </c>
      <c r="H133" s="26">
        <v>2.2000000000000002</v>
      </c>
      <c r="I133" s="26">
        <v>3.62</v>
      </c>
      <c r="J133" s="26">
        <v>1.55</v>
      </c>
      <c r="K133" s="26">
        <v>2.1</v>
      </c>
      <c r="L133" s="23"/>
      <c r="M133" s="23"/>
      <c r="N133" s="23"/>
    </row>
    <row r="134" spans="2:14" x14ac:dyDescent="0.2">
      <c r="B134" s="1197" t="s">
        <v>1384</v>
      </c>
      <c r="C134" s="1183"/>
      <c r="D134" s="26"/>
      <c r="E134" s="26"/>
      <c r="F134" s="26"/>
      <c r="G134" s="26"/>
      <c r="H134" s="26"/>
      <c r="I134" s="26"/>
      <c r="J134" s="26"/>
      <c r="K134" s="26"/>
      <c r="L134" s="23"/>
      <c r="M134" s="23"/>
      <c r="N134" s="23"/>
    </row>
    <row r="135" spans="2:14" x14ac:dyDescent="0.2">
      <c r="B135" s="1182" t="s">
        <v>316</v>
      </c>
      <c r="C135" s="1182"/>
      <c r="D135" s="26">
        <v>7.4</v>
      </c>
      <c r="E135" s="26">
        <v>7.61</v>
      </c>
      <c r="F135" s="26">
        <v>8.09</v>
      </c>
      <c r="G135" s="26">
        <v>8.7899999999999991</v>
      </c>
      <c r="H135" s="26">
        <v>3.02</v>
      </c>
      <c r="I135" s="26">
        <v>3.41</v>
      </c>
      <c r="J135" s="26">
        <v>1.7</v>
      </c>
      <c r="K135" s="26">
        <v>2.19</v>
      </c>
      <c r="L135" s="23"/>
      <c r="M135" s="23"/>
      <c r="N135" s="23"/>
    </row>
    <row r="136" spans="2:14" x14ac:dyDescent="0.2">
      <c r="B136" s="1182" t="s">
        <v>317</v>
      </c>
      <c r="C136" s="1182"/>
      <c r="D136" s="26">
        <v>7.78</v>
      </c>
      <c r="E136" s="26">
        <v>7.96</v>
      </c>
      <c r="F136" s="26">
        <v>7.53</v>
      </c>
      <c r="G136" s="26">
        <v>8.11</v>
      </c>
      <c r="H136" s="26">
        <v>3.31</v>
      </c>
      <c r="I136" s="26">
        <v>4.3899999999999997</v>
      </c>
      <c r="J136" s="26">
        <v>1.59</v>
      </c>
      <c r="K136" s="26">
        <v>2.19</v>
      </c>
      <c r="L136" s="23"/>
      <c r="M136" s="23"/>
      <c r="N136" s="23"/>
    </row>
    <row r="137" spans="2:14" x14ac:dyDescent="0.2">
      <c r="B137" s="1182" t="s">
        <v>318</v>
      </c>
      <c r="C137" s="1182"/>
      <c r="D137" s="26">
        <v>7.29</v>
      </c>
      <c r="E137" s="26">
        <v>7.87</v>
      </c>
      <c r="F137" s="26">
        <v>9.01</v>
      </c>
      <c r="G137" s="26">
        <v>9.42</v>
      </c>
      <c r="H137" s="26">
        <v>4.01</v>
      </c>
      <c r="I137" s="26">
        <v>5.09</v>
      </c>
      <c r="J137" s="26">
        <v>2.36</v>
      </c>
      <c r="K137" s="26">
        <v>3.3</v>
      </c>
      <c r="L137" s="23"/>
      <c r="M137" s="23"/>
      <c r="N137" s="23"/>
    </row>
    <row r="138" spans="2:14" x14ac:dyDescent="0.2">
      <c r="B138" s="1182" t="s">
        <v>319</v>
      </c>
      <c r="C138" s="1182"/>
      <c r="D138" s="26">
        <v>9</v>
      </c>
      <c r="E138" s="26">
        <v>9.01</v>
      </c>
      <c r="F138" s="26">
        <v>11.07</v>
      </c>
      <c r="G138" s="26">
        <v>12.08</v>
      </c>
      <c r="H138" s="26">
        <v>6.62</v>
      </c>
      <c r="I138" s="26">
        <v>6.73</v>
      </c>
      <c r="J138" s="26">
        <v>4.2300000000000004</v>
      </c>
      <c r="K138" s="26">
        <v>4.9800000000000004</v>
      </c>
      <c r="L138" s="23"/>
      <c r="M138" s="23"/>
      <c r="N138" s="23"/>
    </row>
    <row r="139" spans="2:14" x14ac:dyDescent="0.2">
      <c r="B139" s="1182" t="s">
        <v>320</v>
      </c>
      <c r="C139" s="1182"/>
      <c r="D139" s="26">
        <v>7.66</v>
      </c>
      <c r="E139" s="26">
        <v>7.93</v>
      </c>
      <c r="F139" s="26">
        <v>7.97</v>
      </c>
      <c r="G139" s="26">
        <v>8.58</v>
      </c>
      <c r="H139" s="26">
        <v>3.48</v>
      </c>
      <c r="I139" s="26">
        <v>4.4000000000000004</v>
      </c>
      <c r="J139" s="26">
        <v>1.71</v>
      </c>
      <c r="K139" s="26">
        <v>2.3199999999999998</v>
      </c>
      <c r="L139" s="23"/>
      <c r="M139" s="23"/>
      <c r="N139" s="23"/>
    </row>
    <row r="140" spans="2:14" x14ac:dyDescent="0.2">
      <c r="B140" s="1197" t="s">
        <v>1383</v>
      </c>
      <c r="C140" s="1183"/>
      <c r="D140" s="26"/>
      <c r="E140" s="26"/>
      <c r="F140" s="26"/>
      <c r="G140" s="26"/>
      <c r="H140" s="26"/>
      <c r="I140" s="26"/>
      <c r="J140" s="26"/>
      <c r="K140" s="26"/>
      <c r="L140" s="23"/>
      <c r="M140" s="23"/>
      <c r="N140" s="23"/>
    </row>
    <row r="141" spans="2:14" x14ac:dyDescent="0.2">
      <c r="B141" s="1182" t="s">
        <v>316</v>
      </c>
      <c r="C141" s="1182"/>
      <c r="D141" s="26">
        <v>8.84</v>
      </c>
      <c r="E141" s="26">
        <v>9.07</v>
      </c>
      <c r="F141" s="26">
        <v>8.5399999999999991</v>
      </c>
      <c r="G141" s="26">
        <v>9.17</v>
      </c>
      <c r="H141" s="26">
        <v>3.06</v>
      </c>
      <c r="I141" s="26">
        <v>4.4400000000000004</v>
      </c>
      <c r="J141" s="26">
        <v>1.84</v>
      </c>
      <c r="K141" s="26">
        <v>2.4500000000000002</v>
      </c>
      <c r="L141" s="23"/>
      <c r="M141" s="23"/>
      <c r="N141" s="23"/>
    </row>
    <row r="142" spans="2:14" x14ac:dyDescent="0.2">
      <c r="B142" s="1182" t="s">
        <v>317</v>
      </c>
      <c r="C142" s="1182"/>
      <c r="D142" s="26">
        <v>8.33</v>
      </c>
      <c r="E142" s="26">
        <v>8.4700000000000006</v>
      </c>
      <c r="F142" s="26">
        <v>8.01</v>
      </c>
      <c r="G142" s="26">
        <v>8.5500000000000007</v>
      </c>
      <c r="H142" s="26">
        <v>3.23</v>
      </c>
      <c r="I142" s="26">
        <v>4.3099999999999996</v>
      </c>
      <c r="J142" s="26">
        <v>1.75</v>
      </c>
      <c r="K142" s="26">
        <v>2.4300000000000002</v>
      </c>
      <c r="L142" s="23"/>
      <c r="M142" s="23"/>
      <c r="N142" s="23"/>
    </row>
    <row r="143" spans="2:14" x14ac:dyDescent="0.2">
      <c r="B143" s="1182" t="s">
        <v>318</v>
      </c>
      <c r="C143" s="1182"/>
      <c r="D143" s="26">
        <v>7.3</v>
      </c>
      <c r="E143" s="26">
        <v>7.86</v>
      </c>
      <c r="F143" s="26">
        <v>9.57</v>
      </c>
      <c r="G143" s="26">
        <v>10.06</v>
      </c>
      <c r="H143" s="26">
        <v>3.83</v>
      </c>
      <c r="I143" s="26">
        <v>4.87</v>
      </c>
      <c r="J143" s="26">
        <v>2.42</v>
      </c>
      <c r="K143" s="26">
        <v>3.45</v>
      </c>
      <c r="L143" s="23"/>
      <c r="M143" s="23"/>
      <c r="N143" s="23"/>
    </row>
    <row r="144" spans="2:14" x14ac:dyDescent="0.2">
      <c r="B144" s="1182" t="s">
        <v>319</v>
      </c>
      <c r="C144" s="1182"/>
      <c r="D144" s="26">
        <v>9.02</v>
      </c>
      <c r="E144" s="26">
        <v>9.02</v>
      </c>
      <c r="F144" s="26">
        <v>10.96</v>
      </c>
      <c r="G144" s="26">
        <v>11.93</v>
      </c>
      <c r="H144" s="26">
        <v>7.39</v>
      </c>
      <c r="I144" s="26">
        <v>7.74</v>
      </c>
      <c r="J144" s="26">
        <v>4.3899999999999997</v>
      </c>
      <c r="K144" s="26">
        <v>5.17</v>
      </c>
      <c r="L144" s="23"/>
      <c r="M144" s="23"/>
      <c r="N144" s="23"/>
    </row>
    <row r="145" spans="2:14" x14ac:dyDescent="0.2">
      <c r="B145" s="1182" t="s">
        <v>320</v>
      </c>
      <c r="C145" s="1182"/>
      <c r="D145" s="26">
        <v>8.2100000000000009</v>
      </c>
      <c r="E145" s="26">
        <v>8.43</v>
      </c>
      <c r="F145" s="26">
        <v>8.41</v>
      </c>
      <c r="G145" s="26">
        <v>8.98</v>
      </c>
      <c r="H145" s="26">
        <v>3.38</v>
      </c>
      <c r="I145" s="26">
        <v>4.49</v>
      </c>
      <c r="J145" s="26">
        <v>1.85</v>
      </c>
      <c r="K145" s="26">
        <v>2.5499999999999998</v>
      </c>
      <c r="L145" s="23"/>
      <c r="M145" s="23"/>
      <c r="N145" s="23"/>
    </row>
    <row r="146" spans="2:14" x14ac:dyDescent="0.2">
      <c r="B146" s="1195" t="s">
        <v>1382</v>
      </c>
      <c r="C146" s="1196"/>
      <c r="D146" s="26"/>
      <c r="E146" s="26"/>
      <c r="F146" s="26"/>
      <c r="G146" s="26"/>
      <c r="H146" s="26"/>
      <c r="I146" s="26"/>
      <c r="J146" s="26"/>
      <c r="K146" s="26"/>
      <c r="L146" s="23"/>
      <c r="M146" s="23"/>
      <c r="N146" s="23"/>
    </row>
    <row r="147" spans="2:14" x14ac:dyDescent="0.2">
      <c r="B147" s="1182" t="s">
        <v>316</v>
      </c>
      <c r="C147" s="1182"/>
      <c r="D147" s="26">
        <v>9.9499999999999993</v>
      </c>
      <c r="E147" s="26">
        <v>10.050000000000001</v>
      </c>
      <c r="F147" s="26">
        <v>9.3000000000000007</v>
      </c>
      <c r="G147" s="26">
        <v>9.9499999999999993</v>
      </c>
      <c r="H147" s="26">
        <v>3.26</v>
      </c>
      <c r="I147" s="26">
        <v>3.71</v>
      </c>
      <c r="J147" s="26">
        <v>2.02</v>
      </c>
      <c r="K147" s="26">
        <v>2.6</v>
      </c>
      <c r="L147" s="23"/>
      <c r="M147" s="23"/>
      <c r="N147" s="23"/>
    </row>
    <row r="148" spans="2:14" x14ac:dyDescent="0.2">
      <c r="B148" s="1182" t="s">
        <v>317</v>
      </c>
      <c r="C148" s="1182"/>
      <c r="D148" s="26">
        <v>9.32</v>
      </c>
      <c r="E148" s="26">
        <v>9.49</v>
      </c>
      <c r="F148" s="26">
        <v>8.57</v>
      </c>
      <c r="G148" s="26">
        <v>9.16</v>
      </c>
      <c r="H148" s="26">
        <v>2.64</v>
      </c>
      <c r="I148" s="26">
        <v>3.01</v>
      </c>
      <c r="J148" s="26">
        <v>1.99</v>
      </c>
      <c r="K148" s="26">
        <v>2.69</v>
      </c>
      <c r="L148" s="23"/>
      <c r="M148" s="23"/>
      <c r="N148" s="23"/>
    </row>
    <row r="149" spans="2:14" x14ac:dyDescent="0.2">
      <c r="B149" s="1182" t="s">
        <v>318</v>
      </c>
      <c r="C149" s="1182"/>
      <c r="D149" s="26">
        <v>7.58</v>
      </c>
      <c r="E149" s="26">
        <v>8.2200000000000006</v>
      </c>
      <c r="F149" s="26">
        <v>10.039999999999999</v>
      </c>
      <c r="G149" s="26">
        <v>10.59</v>
      </c>
      <c r="H149" s="26">
        <v>4.1100000000000003</v>
      </c>
      <c r="I149" s="26">
        <v>5.26</v>
      </c>
      <c r="J149" s="26">
        <v>2.4700000000000002</v>
      </c>
      <c r="K149" s="26">
        <v>3.49</v>
      </c>
      <c r="L149" s="23"/>
      <c r="M149" s="23"/>
      <c r="N149" s="23"/>
    </row>
    <row r="150" spans="2:14" x14ac:dyDescent="0.2">
      <c r="B150" s="1182" t="s">
        <v>319</v>
      </c>
      <c r="C150" s="1182"/>
      <c r="D150" s="26">
        <v>9.42</v>
      </c>
      <c r="E150" s="26">
        <v>9.44</v>
      </c>
      <c r="F150" s="26">
        <v>10.93</v>
      </c>
      <c r="G150" s="26">
        <v>11.85</v>
      </c>
      <c r="H150" s="26">
        <v>1.84</v>
      </c>
      <c r="I150" s="26">
        <v>5.97</v>
      </c>
      <c r="J150" s="26">
        <v>4.28</v>
      </c>
      <c r="K150" s="26">
        <v>5.0599999999999996</v>
      </c>
      <c r="L150" s="23"/>
      <c r="M150" s="23"/>
      <c r="N150" s="23"/>
    </row>
    <row r="151" spans="2:14" x14ac:dyDescent="0.2">
      <c r="B151" s="1182" t="s">
        <v>320</v>
      </c>
      <c r="C151" s="1182"/>
      <c r="D151" s="26">
        <v>9.07</v>
      </c>
      <c r="E151" s="26">
        <v>9.33</v>
      </c>
      <c r="F151" s="26">
        <v>8.9600000000000009</v>
      </c>
      <c r="G151" s="26">
        <v>9.58</v>
      </c>
      <c r="H151" s="26">
        <v>2.97</v>
      </c>
      <c r="I151" s="26">
        <v>3.47</v>
      </c>
      <c r="J151" s="26">
        <v>2.06</v>
      </c>
      <c r="K151" s="26">
        <v>2.77</v>
      </c>
      <c r="L151" s="23"/>
      <c r="M151" s="23"/>
      <c r="N151" s="23"/>
    </row>
    <row r="152" spans="2:14" x14ac:dyDescent="0.2">
      <c r="B152" s="1195" t="s">
        <v>1381</v>
      </c>
      <c r="C152" s="1196"/>
      <c r="D152" s="26"/>
      <c r="E152" s="26"/>
      <c r="F152" s="26"/>
      <c r="G152" s="26"/>
      <c r="H152" s="26"/>
      <c r="I152" s="26"/>
      <c r="J152" s="26"/>
      <c r="K152" s="26"/>
      <c r="L152" s="23"/>
      <c r="M152" s="23"/>
      <c r="N152" s="23"/>
    </row>
    <row r="153" spans="2:14" x14ac:dyDescent="0.2">
      <c r="B153" s="1182" t="s">
        <v>316</v>
      </c>
      <c r="C153" s="1182"/>
      <c r="D153" s="26">
        <v>10.11</v>
      </c>
      <c r="E153" s="26">
        <v>10.28</v>
      </c>
      <c r="F153" s="26">
        <v>9.5299999999999994</v>
      </c>
      <c r="G153" s="26">
        <v>10.199999999999999</v>
      </c>
      <c r="H153" s="26">
        <v>3.07</v>
      </c>
      <c r="I153" s="26">
        <v>3.93</v>
      </c>
      <c r="J153" s="26">
        <v>2.15</v>
      </c>
      <c r="K153" s="26">
        <v>2.76</v>
      </c>
      <c r="L153" s="23"/>
      <c r="M153" s="23"/>
      <c r="N153" s="23"/>
    </row>
    <row r="154" spans="2:14" x14ac:dyDescent="0.2">
      <c r="B154" s="1182" t="s">
        <v>317</v>
      </c>
      <c r="C154" s="1182"/>
      <c r="D154" s="26">
        <v>9.3000000000000007</v>
      </c>
      <c r="E154" s="26">
        <v>9.49</v>
      </c>
      <c r="F154" s="26">
        <v>8.8000000000000007</v>
      </c>
      <c r="G154" s="26">
        <v>9.41</v>
      </c>
      <c r="H154" s="26">
        <v>3.91</v>
      </c>
      <c r="I154" s="26">
        <v>5.24</v>
      </c>
      <c r="J154" s="26">
        <v>2.1</v>
      </c>
      <c r="K154" s="26">
        <v>2.86</v>
      </c>
      <c r="L154" s="23"/>
      <c r="M154" s="23"/>
      <c r="N154" s="23"/>
    </row>
    <row r="155" spans="2:14" x14ac:dyDescent="0.2">
      <c r="B155" s="1182" t="s">
        <v>318</v>
      </c>
      <c r="C155" s="1182"/>
      <c r="D155" s="26">
        <v>7.38</v>
      </c>
      <c r="E155" s="26">
        <v>8.07</v>
      </c>
      <c r="F155" s="26">
        <v>10.32</v>
      </c>
      <c r="G155" s="26">
        <v>10.89</v>
      </c>
      <c r="H155" s="26">
        <v>4.3099999999999996</v>
      </c>
      <c r="I155" s="26">
        <v>5.57</v>
      </c>
      <c r="J155" s="26">
        <v>2.52</v>
      </c>
      <c r="K155" s="26">
        <v>3.58</v>
      </c>
      <c r="L155" s="23"/>
      <c r="M155" s="23"/>
      <c r="N155" s="23"/>
    </row>
    <row r="156" spans="2:14" x14ac:dyDescent="0.2">
      <c r="B156" s="1182" t="s">
        <v>319</v>
      </c>
      <c r="C156" s="1182"/>
      <c r="D156" s="26">
        <v>9.18</v>
      </c>
      <c r="E156" s="26">
        <v>9.19</v>
      </c>
      <c r="F156" s="26">
        <v>10.87</v>
      </c>
      <c r="G156" s="26">
        <v>11.77</v>
      </c>
      <c r="H156" s="26">
        <v>7.72</v>
      </c>
      <c r="I156" s="26">
        <v>7.86</v>
      </c>
      <c r="J156" s="26">
        <v>4.92</v>
      </c>
      <c r="K156" s="26">
        <v>5.71</v>
      </c>
      <c r="L156" s="23"/>
      <c r="M156" s="23"/>
      <c r="N156" s="23"/>
    </row>
    <row r="157" spans="2:14" x14ac:dyDescent="0.2">
      <c r="B157" s="1182" t="s">
        <v>320</v>
      </c>
      <c r="C157" s="1182"/>
      <c r="D157" s="26">
        <v>9</v>
      </c>
      <c r="E157" s="26">
        <v>9.3000000000000007</v>
      </c>
      <c r="F157" s="26">
        <v>9.19</v>
      </c>
      <c r="G157" s="26">
        <v>9.82</v>
      </c>
      <c r="H157" s="26">
        <v>3.98</v>
      </c>
      <c r="I157" s="26">
        <v>5.25</v>
      </c>
      <c r="J157" s="26">
        <v>2.16</v>
      </c>
      <c r="K157" s="26">
        <v>2.93</v>
      </c>
      <c r="L157" s="23"/>
      <c r="M157" s="23"/>
      <c r="N157" s="23"/>
    </row>
    <row r="158" spans="2:14" x14ac:dyDescent="0.2">
      <c r="B158" s="1195" t="s">
        <v>1380</v>
      </c>
      <c r="C158" s="1196"/>
      <c r="D158" s="26"/>
      <c r="E158" s="26"/>
      <c r="F158" s="26"/>
      <c r="G158" s="26"/>
      <c r="H158" s="26"/>
      <c r="I158" s="26"/>
      <c r="J158" s="26"/>
      <c r="K158" s="26"/>
      <c r="L158" s="23"/>
      <c r="M158" s="23"/>
      <c r="N158" s="23"/>
    </row>
    <row r="159" spans="2:14" x14ac:dyDescent="0.2">
      <c r="B159" s="1182" t="s">
        <v>316</v>
      </c>
      <c r="C159" s="1182"/>
      <c r="D159" s="26">
        <v>10.43</v>
      </c>
      <c r="E159" s="26">
        <v>10.57</v>
      </c>
      <c r="F159" s="26">
        <v>9.64</v>
      </c>
      <c r="G159" s="26">
        <v>10.28</v>
      </c>
      <c r="H159" s="26">
        <v>3.36</v>
      </c>
      <c r="I159" s="26">
        <v>4</v>
      </c>
      <c r="J159" s="26">
        <v>2.17</v>
      </c>
      <c r="K159" s="26">
        <v>2.8</v>
      </c>
      <c r="L159" s="23"/>
      <c r="M159" s="23"/>
      <c r="N159" s="23"/>
    </row>
    <row r="160" spans="2:14" x14ac:dyDescent="0.2">
      <c r="B160" s="1182" t="s">
        <v>317</v>
      </c>
      <c r="C160" s="1182"/>
      <c r="D160" s="26">
        <v>9.7200000000000006</v>
      </c>
      <c r="E160" s="26">
        <v>10</v>
      </c>
      <c r="F160" s="26">
        <v>9.0500000000000007</v>
      </c>
      <c r="G160" s="26">
        <v>9.67</v>
      </c>
      <c r="H160" s="26">
        <v>3.64</v>
      </c>
      <c r="I160" s="26">
        <v>5</v>
      </c>
      <c r="J160" s="26">
        <v>2.15</v>
      </c>
      <c r="K160" s="26">
        <v>2.95</v>
      </c>
      <c r="L160" s="23"/>
      <c r="M160" s="23"/>
      <c r="N160" s="23"/>
    </row>
    <row r="161" spans="2:14" x14ac:dyDescent="0.2">
      <c r="B161" s="1182" t="s">
        <v>318</v>
      </c>
      <c r="C161" s="1182"/>
      <c r="D161" s="26">
        <v>7.9</v>
      </c>
      <c r="E161" s="26">
        <v>8.65</v>
      </c>
      <c r="F161" s="26">
        <v>10.86</v>
      </c>
      <c r="G161" s="26">
        <v>11.42</v>
      </c>
      <c r="H161" s="26">
        <v>4.03</v>
      </c>
      <c r="I161" s="26">
        <v>5.24</v>
      </c>
      <c r="J161" s="26">
        <v>2.57</v>
      </c>
      <c r="K161" s="26">
        <v>3.74</v>
      </c>
      <c r="L161" s="23"/>
      <c r="M161" s="23"/>
      <c r="N161" s="23"/>
    </row>
    <row r="162" spans="2:14" x14ac:dyDescent="0.2">
      <c r="B162" s="1182" t="s">
        <v>319</v>
      </c>
      <c r="C162" s="1182"/>
      <c r="D162" s="26">
        <v>9.2100000000000009</v>
      </c>
      <c r="E162" s="26">
        <v>9.2100000000000009</v>
      </c>
      <c r="F162" s="26">
        <v>10.83</v>
      </c>
      <c r="G162" s="26">
        <v>11.68</v>
      </c>
      <c r="H162" s="26">
        <v>5.41</v>
      </c>
      <c r="I162" s="26">
        <v>7.9</v>
      </c>
      <c r="J162" s="26">
        <v>4.93</v>
      </c>
      <c r="K162" s="26">
        <v>5.82</v>
      </c>
      <c r="L162" s="23"/>
      <c r="M162" s="23"/>
      <c r="N162" s="23"/>
    </row>
    <row r="163" spans="2:14" x14ac:dyDescent="0.2">
      <c r="B163" s="1182" t="s">
        <v>320</v>
      </c>
      <c r="C163" s="1182"/>
      <c r="D163" s="26">
        <v>9.4600000000000009</v>
      </c>
      <c r="E163" s="26">
        <v>9.82</v>
      </c>
      <c r="F163" s="26">
        <v>9.41</v>
      </c>
      <c r="G163" s="26">
        <v>10.039999999999999</v>
      </c>
      <c r="H163" s="26">
        <v>3.74</v>
      </c>
      <c r="I163" s="26">
        <v>5.01</v>
      </c>
      <c r="J163" s="26">
        <v>2.21</v>
      </c>
      <c r="K163" s="26">
        <v>3.02</v>
      </c>
      <c r="L163" s="23"/>
      <c r="M163" s="23"/>
      <c r="N163" s="23"/>
    </row>
    <row r="164" spans="2:14" x14ac:dyDescent="0.2">
      <c r="B164" s="1195" t="s">
        <v>1379</v>
      </c>
      <c r="C164" s="1196"/>
      <c r="D164" s="26"/>
      <c r="E164" s="26"/>
      <c r="F164" s="26"/>
      <c r="G164" s="26"/>
      <c r="H164" s="26"/>
      <c r="I164" s="26"/>
      <c r="J164" s="26"/>
      <c r="K164" s="26"/>
      <c r="L164" s="23"/>
      <c r="M164" s="23"/>
      <c r="N164" s="23"/>
    </row>
    <row r="165" spans="2:14" x14ac:dyDescent="0.2">
      <c r="B165" s="1182" t="s">
        <v>316</v>
      </c>
      <c r="C165" s="1182"/>
      <c r="D165" s="26">
        <v>10.51</v>
      </c>
      <c r="E165" s="26">
        <v>10.81</v>
      </c>
      <c r="F165" s="26">
        <v>9.8000000000000007</v>
      </c>
      <c r="G165" s="26">
        <v>10.46</v>
      </c>
      <c r="H165" s="26">
        <v>2.73</v>
      </c>
      <c r="I165" s="26">
        <v>3.43</v>
      </c>
      <c r="J165" s="26">
        <v>2.2799999999999998</v>
      </c>
      <c r="K165" s="26">
        <v>2.91</v>
      </c>
      <c r="L165" s="23"/>
      <c r="M165" s="23"/>
      <c r="N165" s="23"/>
    </row>
    <row r="166" spans="2:14" x14ac:dyDescent="0.2">
      <c r="B166" s="1182" t="s">
        <v>317</v>
      </c>
      <c r="C166" s="1182"/>
      <c r="D166" s="26">
        <v>10.09</v>
      </c>
      <c r="E166" s="26">
        <v>10.36</v>
      </c>
      <c r="F166" s="26">
        <v>9.23</v>
      </c>
      <c r="G166" s="26">
        <v>9.86</v>
      </c>
      <c r="H166" s="26">
        <v>3.77</v>
      </c>
      <c r="I166" s="26">
        <v>4.82</v>
      </c>
      <c r="J166" s="26">
        <v>2.2599999999999998</v>
      </c>
      <c r="K166" s="26">
        <v>3.06</v>
      </c>
      <c r="L166" s="23"/>
      <c r="M166" s="23"/>
      <c r="N166" s="23"/>
    </row>
    <row r="167" spans="2:14" x14ac:dyDescent="0.2">
      <c r="B167" s="1182" t="s">
        <v>318</v>
      </c>
      <c r="C167" s="1182"/>
      <c r="D167" s="26">
        <v>7.89</v>
      </c>
      <c r="E167" s="26">
        <v>8.64</v>
      </c>
      <c r="F167" s="26">
        <v>11.1</v>
      </c>
      <c r="G167" s="26">
        <v>11.69</v>
      </c>
      <c r="H167" s="26">
        <v>3.97</v>
      </c>
      <c r="I167" s="26">
        <v>5.68</v>
      </c>
      <c r="J167" s="26">
        <v>2.6</v>
      </c>
      <c r="K167" s="26">
        <v>3.8</v>
      </c>
      <c r="L167" s="23"/>
      <c r="M167" s="23"/>
      <c r="N167" s="23"/>
    </row>
    <row r="168" spans="2:14" x14ac:dyDescent="0.2">
      <c r="B168" s="1182" t="s">
        <v>319</v>
      </c>
      <c r="C168" s="1182"/>
      <c r="D168" s="26">
        <v>9.24</v>
      </c>
      <c r="E168" s="26">
        <v>9.24</v>
      </c>
      <c r="F168" s="26">
        <v>10.74</v>
      </c>
      <c r="G168" s="26">
        <v>11.56</v>
      </c>
      <c r="H168" s="26">
        <v>8.82</v>
      </c>
      <c r="I168" s="26">
        <v>9.0299999999999994</v>
      </c>
      <c r="J168" s="26">
        <v>5.37</v>
      </c>
      <c r="K168" s="26">
        <v>6.31</v>
      </c>
      <c r="L168" s="23"/>
      <c r="M168" s="23"/>
      <c r="N168" s="23"/>
    </row>
    <row r="169" spans="2:14" x14ac:dyDescent="0.2">
      <c r="B169" s="1182" t="s">
        <v>320</v>
      </c>
      <c r="C169" s="1182"/>
      <c r="D169" s="26">
        <v>9.74</v>
      </c>
      <c r="E169" s="26">
        <v>10.11</v>
      </c>
      <c r="F169" s="26">
        <v>9.57</v>
      </c>
      <c r="G169" s="26">
        <v>10.210000000000001</v>
      </c>
      <c r="H169" s="26">
        <v>3.78</v>
      </c>
      <c r="I169" s="26">
        <v>4.9800000000000004</v>
      </c>
      <c r="J169" s="26">
        <v>2.31</v>
      </c>
      <c r="K169" s="26">
        <v>3.12</v>
      </c>
      <c r="L169" s="23"/>
      <c r="M169" s="23"/>
      <c r="N169" s="23"/>
    </row>
    <row r="170" spans="2:14" x14ac:dyDescent="0.2">
      <c r="B170" s="1195" t="s">
        <v>1378</v>
      </c>
      <c r="C170" s="1196"/>
      <c r="D170" s="26"/>
      <c r="E170" s="26"/>
      <c r="F170" s="26"/>
      <c r="G170" s="26"/>
      <c r="H170" s="26"/>
      <c r="I170" s="26"/>
      <c r="J170" s="26"/>
      <c r="K170" s="26"/>
      <c r="L170" s="23"/>
      <c r="M170" s="23"/>
      <c r="N170" s="23"/>
    </row>
    <row r="171" spans="2:14" x14ac:dyDescent="0.2">
      <c r="B171" s="1182" t="s">
        <v>316</v>
      </c>
      <c r="C171" s="1182"/>
      <c r="D171" s="26">
        <v>11.06</v>
      </c>
      <c r="E171" s="26">
        <v>11.26</v>
      </c>
      <c r="F171" s="26">
        <v>9.94</v>
      </c>
      <c r="G171" s="26">
        <v>10.56</v>
      </c>
      <c r="H171" s="26">
        <v>3.02</v>
      </c>
      <c r="I171" s="26">
        <v>3.87</v>
      </c>
      <c r="J171" s="26">
        <v>2.2799999999999998</v>
      </c>
      <c r="K171" s="26">
        <v>2.98</v>
      </c>
      <c r="L171" s="23"/>
      <c r="M171" s="23"/>
      <c r="N171" s="23"/>
    </row>
    <row r="172" spans="2:14" x14ac:dyDescent="0.2">
      <c r="B172" s="1182" t="s">
        <v>317</v>
      </c>
      <c r="C172" s="1182"/>
      <c r="D172" s="26">
        <v>10.01</v>
      </c>
      <c r="E172" s="26">
        <v>10.25</v>
      </c>
      <c r="F172" s="26">
        <v>9.39</v>
      </c>
      <c r="G172" s="26">
        <v>10</v>
      </c>
      <c r="H172" s="26">
        <v>4.28</v>
      </c>
      <c r="I172" s="26">
        <v>5.56</v>
      </c>
      <c r="J172" s="26">
        <v>2.33</v>
      </c>
      <c r="K172" s="26">
        <v>3.16</v>
      </c>
      <c r="L172" s="23"/>
      <c r="M172" s="23"/>
      <c r="N172" s="23"/>
    </row>
    <row r="173" spans="2:14" x14ac:dyDescent="0.2">
      <c r="B173" s="1182" t="s">
        <v>318</v>
      </c>
      <c r="C173" s="1182"/>
      <c r="D173" s="26">
        <v>8</v>
      </c>
      <c r="E173" s="26">
        <v>8.68</v>
      </c>
      <c r="F173" s="26">
        <v>11.13</v>
      </c>
      <c r="G173" s="26">
        <v>11.73</v>
      </c>
      <c r="H173" s="26">
        <v>3.55</v>
      </c>
      <c r="I173" s="26">
        <v>5.44</v>
      </c>
      <c r="J173" s="26">
        <v>2.63</v>
      </c>
      <c r="K173" s="26">
        <v>3.8</v>
      </c>
      <c r="L173" s="23"/>
      <c r="M173" s="23"/>
      <c r="N173" s="23"/>
    </row>
    <row r="174" spans="2:14" x14ac:dyDescent="0.2">
      <c r="B174" s="1182" t="s">
        <v>319</v>
      </c>
      <c r="C174" s="1182"/>
      <c r="D174" s="26">
        <v>9.27</v>
      </c>
      <c r="E174" s="26">
        <v>9.27</v>
      </c>
      <c r="F174" s="26">
        <v>10.59</v>
      </c>
      <c r="G174" s="26">
        <v>11.41</v>
      </c>
      <c r="H174" s="26">
        <v>5.38</v>
      </c>
      <c r="I174" s="26">
        <v>6.1</v>
      </c>
      <c r="J174" s="26">
        <v>5.23</v>
      </c>
      <c r="K174" s="26">
        <v>6.27</v>
      </c>
      <c r="L174" s="23"/>
      <c r="M174" s="23"/>
      <c r="N174" s="23"/>
    </row>
    <row r="175" spans="2:14" x14ac:dyDescent="0.2">
      <c r="B175" s="1182" t="s">
        <v>320</v>
      </c>
      <c r="C175" s="1182"/>
      <c r="D175" s="26">
        <v>9.77</v>
      </c>
      <c r="E175" s="26">
        <v>10.09</v>
      </c>
      <c r="F175" s="26">
        <v>9.69</v>
      </c>
      <c r="G175" s="26">
        <v>10.31</v>
      </c>
      <c r="H175" s="26">
        <v>3.98</v>
      </c>
      <c r="I175" s="26">
        <v>5.36</v>
      </c>
      <c r="J175" s="26">
        <v>2.37</v>
      </c>
      <c r="K175" s="26">
        <v>3.2</v>
      </c>
      <c r="L175" s="23"/>
      <c r="M175" s="23"/>
      <c r="N175" s="23"/>
    </row>
    <row r="176" spans="2:14" x14ac:dyDescent="0.2">
      <c r="B176" s="1195" t="s">
        <v>1377</v>
      </c>
      <c r="C176" s="1196"/>
      <c r="D176" s="26"/>
      <c r="E176" s="26"/>
      <c r="F176" s="26"/>
      <c r="G176" s="26"/>
      <c r="H176" s="26"/>
      <c r="I176" s="26"/>
      <c r="J176" s="26"/>
      <c r="K176" s="26"/>
      <c r="L176" s="23"/>
      <c r="M176" s="23"/>
      <c r="N176" s="23"/>
    </row>
    <row r="177" spans="2:14" x14ac:dyDescent="0.2">
      <c r="B177" s="1182" t="s">
        <v>316</v>
      </c>
      <c r="C177" s="1182"/>
      <c r="D177" s="26">
        <v>11.08</v>
      </c>
      <c r="E177" s="26">
        <v>11.23</v>
      </c>
      <c r="F177" s="26">
        <v>10.15</v>
      </c>
      <c r="G177" s="26">
        <v>10.73</v>
      </c>
      <c r="H177" s="26">
        <v>3.17</v>
      </c>
      <c r="I177" s="26">
        <v>4.92</v>
      </c>
      <c r="J177" s="26">
        <v>2.31</v>
      </c>
      <c r="K177" s="26">
        <v>3.07</v>
      </c>
      <c r="L177" s="23"/>
      <c r="M177" s="23"/>
      <c r="N177" s="23"/>
    </row>
    <row r="178" spans="2:14" x14ac:dyDescent="0.2">
      <c r="B178" s="1182" t="s">
        <v>317</v>
      </c>
      <c r="C178" s="1182"/>
      <c r="D178" s="26">
        <v>9.7899999999999991</v>
      </c>
      <c r="E178" s="26">
        <v>9.8699999999999992</v>
      </c>
      <c r="F178" s="26">
        <v>9.5399999999999991</v>
      </c>
      <c r="G178" s="26">
        <v>10.07</v>
      </c>
      <c r="H178" s="26">
        <v>4.34</v>
      </c>
      <c r="I178" s="26">
        <v>5.88</v>
      </c>
      <c r="J178" s="26">
        <v>2.56</v>
      </c>
      <c r="K178" s="26">
        <v>3.56</v>
      </c>
      <c r="L178" s="23"/>
      <c r="M178" s="23"/>
      <c r="N178" s="23"/>
    </row>
    <row r="179" spans="2:14" x14ac:dyDescent="0.2">
      <c r="B179" s="1182" t="s">
        <v>318</v>
      </c>
      <c r="C179" s="1182"/>
      <c r="D179" s="26">
        <v>7.46</v>
      </c>
      <c r="E179" s="26">
        <v>8.17</v>
      </c>
      <c r="F179" s="26">
        <v>11.26</v>
      </c>
      <c r="G179" s="26">
        <v>11.84</v>
      </c>
      <c r="H179" s="26">
        <v>4.3600000000000003</v>
      </c>
      <c r="I179" s="26">
        <v>5.89</v>
      </c>
      <c r="J179" s="26">
        <v>2.82</v>
      </c>
      <c r="K179" s="26">
        <v>4.1500000000000004</v>
      </c>
      <c r="L179" s="23"/>
      <c r="M179" s="23"/>
      <c r="N179" s="23"/>
    </row>
    <row r="180" spans="2:14" x14ac:dyDescent="0.2">
      <c r="B180" s="1182" t="s">
        <v>319</v>
      </c>
      <c r="C180" s="1182"/>
      <c r="D180" s="26">
        <v>9.74</v>
      </c>
      <c r="E180" s="26">
        <v>9.74</v>
      </c>
      <c r="F180" s="26">
        <v>10.06</v>
      </c>
      <c r="G180" s="26">
        <v>10.88</v>
      </c>
      <c r="H180" s="26">
        <v>6.14</v>
      </c>
      <c r="I180" s="26">
        <v>6.68</v>
      </c>
      <c r="J180" s="26">
        <v>4.6900000000000004</v>
      </c>
      <c r="K180" s="26">
        <v>5.97</v>
      </c>
      <c r="L180" s="23"/>
      <c r="M180" s="23"/>
      <c r="N180" s="23"/>
    </row>
    <row r="181" spans="2:14" x14ac:dyDescent="0.2">
      <c r="B181" s="1182" t="s">
        <v>320</v>
      </c>
      <c r="C181" s="1182"/>
      <c r="D181" s="26">
        <v>9.5299999999999994</v>
      </c>
      <c r="E181" s="26">
        <v>9.74</v>
      </c>
      <c r="F181" s="26">
        <v>9.81</v>
      </c>
      <c r="G181" s="26">
        <v>10.36</v>
      </c>
      <c r="H181" s="26">
        <v>4.2300000000000004</v>
      </c>
      <c r="I181" s="26">
        <v>5.8</v>
      </c>
      <c r="J181" s="26">
        <v>2.5499999999999998</v>
      </c>
      <c r="K181" s="26">
        <v>3.53</v>
      </c>
      <c r="L181" s="23"/>
      <c r="M181" s="23"/>
      <c r="N181" s="23"/>
    </row>
    <row r="182" spans="2:14" x14ac:dyDescent="0.2">
      <c r="B182" s="1195" t="s">
        <v>1376</v>
      </c>
      <c r="C182" s="1196"/>
      <c r="D182" s="26"/>
      <c r="E182" s="26"/>
      <c r="F182" s="26"/>
      <c r="G182" s="26"/>
      <c r="H182" s="26"/>
      <c r="I182" s="26"/>
      <c r="J182" s="26"/>
      <c r="K182" s="26"/>
      <c r="L182" s="23"/>
      <c r="M182" s="23"/>
      <c r="N182" s="23"/>
    </row>
    <row r="183" spans="2:14" x14ac:dyDescent="0.2">
      <c r="B183" s="1182" t="s">
        <v>316</v>
      </c>
      <c r="C183" s="1182"/>
      <c r="D183" s="26">
        <v>10.8</v>
      </c>
      <c r="E183" s="26">
        <v>11.22</v>
      </c>
      <c r="F183" s="26">
        <v>10.19</v>
      </c>
      <c r="G183" s="26">
        <v>10.8</v>
      </c>
      <c r="H183" s="26">
        <v>3.62</v>
      </c>
      <c r="I183" s="26">
        <v>3.97</v>
      </c>
      <c r="J183" s="26">
        <v>2.33</v>
      </c>
      <c r="K183" s="26">
        <v>2.98</v>
      </c>
      <c r="L183" s="23"/>
      <c r="M183" s="23"/>
      <c r="N183" s="23"/>
    </row>
    <row r="184" spans="2:14" x14ac:dyDescent="0.2">
      <c r="B184" s="1182" t="s">
        <v>317</v>
      </c>
      <c r="C184" s="1182"/>
      <c r="D184" s="26">
        <v>10.18</v>
      </c>
      <c r="E184" s="26">
        <v>10.28</v>
      </c>
      <c r="F184" s="26">
        <v>9.66</v>
      </c>
      <c r="G184" s="26">
        <v>10.19</v>
      </c>
      <c r="H184" s="26">
        <v>3.06</v>
      </c>
      <c r="I184" s="26">
        <v>3.63</v>
      </c>
      <c r="J184" s="26">
        <v>2.64</v>
      </c>
      <c r="K184" s="26">
        <v>3.69</v>
      </c>
      <c r="L184" s="23"/>
      <c r="M184" s="23"/>
      <c r="N184" s="23"/>
    </row>
    <row r="185" spans="2:14" x14ac:dyDescent="0.2">
      <c r="B185" s="1182" t="s">
        <v>318</v>
      </c>
      <c r="C185" s="1182"/>
      <c r="D185" s="26">
        <v>7.2</v>
      </c>
      <c r="E185" s="26">
        <v>7.86</v>
      </c>
      <c r="F185" s="26">
        <v>11.24</v>
      </c>
      <c r="G185" s="26">
        <v>12.07</v>
      </c>
      <c r="H185" s="26">
        <v>3.9</v>
      </c>
      <c r="I185" s="26">
        <v>5.43</v>
      </c>
      <c r="J185" s="26">
        <v>2.88</v>
      </c>
      <c r="K185" s="26">
        <v>4.18</v>
      </c>
      <c r="L185" s="23"/>
      <c r="M185" s="23"/>
      <c r="N185" s="23"/>
    </row>
    <row r="186" spans="2:14" x14ac:dyDescent="0.2">
      <c r="B186" s="1182" t="s">
        <v>319</v>
      </c>
      <c r="C186" s="1182"/>
      <c r="D186" s="26">
        <v>10.029999999999999</v>
      </c>
      <c r="E186" s="26">
        <v>10.029999999999999</v>
      </c>
      <c r="F186" s="26">
        <v>9.93</v>
      </c>
      <c r="G186" s="26">
        <v>10.74</v>
      </c>
      <c r="H186" s="26">
        <v>7.58</v>
      </c>
      <c r="I186" s="26">
        <v>8.02</v>
      </c>
      <c r="J186" s="26">
        <v>5.24</v>
      </c>
      <c r="K186" s="26">
        <v>6.21</v>
      </c>
      <c r="L186" s="23"/>
      <c r="M186" s="23"/>
      <c r="N186" s="23"/>
    </row>
    <row r="187" spans="2:14" x14ac:dyDescent="0.2">
      <c r="B187" s="1182" t="s">
        <v>320</v>
      </c>
      <c r="C187" s="1182"/>
      <c r="D187" s="26">
        <v>9.76</v>
      </c>
      <c r="E187" s="26">
        <v>9.99</v>
      </c>
      <c r="F187" s="26">
        <v>9.89</v>
      </c>
      <c r="G187" s="26">
        <v>10.47</v>
      </c>
      <c r="H187" s="26">
        <v>3.26</v>
      </c>
      <c r="I187" s="26">
        <v>3.94</v>
      </c>
      <c r="J187" s="26">
        <v>2.62</v>
      </c>
      <c r="K187" s="26">
        <v>3.61</v>
      </c>
      <c r="L187" s="23"/>
      <c r="M187" s="23"/>
      <c r="N187" s="23"/>
    </row>
    <row r="188" spans="2:14" x14ac:dyDescent="0.2">
      <c r="B188" s="1195" t="s">
        <v>1375</v>
      </c>
      <c r="C188" s="1196"/>
      <c r="D188" s="26"/>
      <c r="E188" s="26"/>
      <c r="F188" s="26"/>
      <c r="G188" s="26"/>
      <c r="H188" s="26"/>
      <c r="I188" s="26"/>
      <c r="J188" s="26"/>
      <c r="K188" s="26"/>
      <c r="L188" s="23"/>
      <c r="M188" s="23"/>
      <c r="N188" s="23"/>
    </row>
    <row r="189" spans="2:14" x14ac:dyDescent="0.2">
      <c r="B189" s="1182" t="s">
        <v>316</v>
      </c>
      <c r="C189" s="1182"/>
      <c r="D189" s="26">
        <v>10.84</v>
      </c>
      <c r="E189" s="26">
        <v>11.24</v>
      </c>
      <c r="F189" s="26">
        <v>10.220000000000001</v>
      </c>
      <c r="G189" s="26">
        <v>10.84</v>
      </c>
      <c r="H189" s="26">
        <v>4.43</v>
      </c>
      <c r="I189" s="26">
        <v>5.36</v>
      </c>
      <c r="J189" s="26">
        <v>2.56</v>
      </c>
      <c r="K189" s="26">
        <v>3.24</v>
      </c>
      <c r="L189" s="23"/>
      <c r="M189" s="23"/>
      <c r="N189" s="23"/>
    </row>
    <row r="190" spans="2:14" x14ac:dyDescent="0.2">
      <c r="B190" s="1182" t="s">
        <v>317</v>
      </c>
      <c r="C190" s="1182"/>
      <c r="D190" s="26">
        <v>10.52</v>
      </c>
      <c r="E190" s="26">
        <v>10.59</v>
      </c>
      <c r="F190" s="26">
        <v>9.7799999999999994</v>
      </c>
      <c r="G190" s="26">
        <v>10.29</v>
      </c>
      <c r="H190" s="26">
        <v>5.39</v>
      </c>
      <c r="I190" s="26">
        <v>6.79</v>
      </c>
      <c r="J190" s="26">
        <v>2.75</v>
      </c>
      <c r="K190" s="26">
        <v>3.73</v>
      </c>
      <c r="L190" s="23"/>
      <c r="M190" s="23"/>
      <c r="N190" s="23"/>
    </row>
    <row r="191" spans="2:14" x14ac:dyDescent="0.2">
      <c r="B191" s="1182" t="s">
        <v>318</v>
      </c>
      <c r="C191" s="1182"/>
      <c r="D191" s="26">
        <v>8.0299999999999994</v>
      </c>
      <c r="E191" s="26">
        <v>8.7799999999999994</v>
      </c>
      <c r="F191" s="26">
        <v>11.47</v>
      </c>
      <c r="G191" s="26">
        <v>11.95</v>
      </c>
      <c r="H191" s="26">
        <v>4.3899999999999997</v>
      </c>
      <c r="I191" s="26">
        <v>6.18</v>
      </c>
      <c r="J191" s="26">
        <v>3</v>
      </c>
      <c r="K191" s="26">
        <v>4.3499999999999996</v>
      </c>
      <c r="L191" s="23"/>
      <c r="M191" s="23"/>
      <c r="N191" s="23"/>
    </row>
    <row r="192" spans="2:14" x14ac:dyDescent="0.2">
      <c r="B192" s="1182" t="s">
        <v>319</v>
      </c>
      <c r="C192" s="1182"/>
      <c r="D192" s="26">
        <v>9.69</v>
      </c>
      <c r="E192" s="26">
        <v>9.69</v>
      </c>
      <c r="F192" s="26">
        <v>9.82</v>
      </c>
      <c r="G192" s="26">
        <v>10.61</v>
      </c>
      <c r="H192" s="26">
        <v>4.12</v>
      </c>
      <c r="I192" s="26">
        <v>4.6900000000000004</v>
      </c>
      <c r="J192" s="26">
        <v>5.28</v>
      </c>
      <c r="K192" s="26">
        <v>6.25</v>
      </c>
      <c r="L192" s="23"/>
      <c r="M192" s="23"/>
      <c r="N192" s="23"/>
    </row>
    <row r="193" spans="2:14" x14ac:dyDescent="0.2">
      <c r="B193" s="1182" t="s">
        <v>320</v>
      </c>
      <c r="C193" s="1182"/>
      <c r="D193" s="26">
        <v>10.17</v>
      </c>
      <c r="E193" s="26">
        <v>10.39</v>
      </c>
      <c r="F193" s="26">
        <v>10.01</v>
      </c>
      <c r="G193" s="26">
        <v>10.55</v>
      </c>
      <c r="H193" s="26">
        <v>5.05</v>
      </c>
      <c r="I193" s="26">
        <v>6.51</v>
      </c>
      <c r="J193" s="26">
        <v>2.75</v>
      </c>
      <c r="K193" s="26">
        <v>3.71</v>
      </c>
      <c r="L193" s="23"/>
      <c r="M193" s="23"/>
      <c r="N193" s="23"/>
    </row>
    <row r="194" spans="2:14" x14ac:dyDescent="0.2">
      <c r="B194" s="1195" t="s">
        <v>1374</v>
      </c>
      <c r="C194" s="1196"/>
      <c r="D194" s="26"/>
      <c r="E194" s="26"/>
      <c r="F194" s="26"/>
      <c r="G194" s="26"/>
      <c r="H194" s="26"/>
      <c r="I194" s="26"/>
      <c r="J194" s="26"/>
      <c r="K194" s="26"/>
      <c r="L194" s="23"/>
      <c r="M194" s="23"/>
      <c r="N194" s="23"/>
    </row>
    <row r="195" spans="2:14" x14ac:dyDescent="0.2">
      <c r="B195" s="1182" t="s">
        <v>316</v>
      </c>
      <c r="C195" s="1182"/>
      <c r="D195" s="26">
        <v>11.04</v>
      </c>
      <c r="E195" s="26">
        <v>11.09</v>
      </c>
      <c r="F195" s="26">
        <v>10.29</v>
      </c>
      <c r="G195" s="26">
        <v>10.89</v>
      </c>
      <c r="H195" s="26">
        <v>4.12</v>
      </c>
      <c r="I195" s="26">
        <v>5.34</v>
      </c>
      <c r="J195" s="26">
        <v>2.57</v>
      </c>
      <c r="K195" s="26">
        <v>3.31</v>
      </c>
      <c r="L195" s="23"/>
      <c r="M195" s="23"/>
      <c r="N195" s="23"/>
    </row>
    <row r="196" spans="2:14" x14ac:dyDescent="0.2">
      <c r="B196" s="1182" t="s">
        <v>317</v>
      </c>
      <c r="C196" s="1182"/>
      <c r="D196" s="26">
        <v>10.46</v>
      </c>
      <c r="E196" s="26">
        <v>10.65</v>
      </c>
      <c r="F196" s="26">
        <v>9.82</v>
      </c>
      <c r="G196" s="26">
        <v>10.33</v>
      </c>
      <c r="H196" s="26">
        <v>4.92</v>
      </c>
      <c r="I196" s="26">
        <v>6.47</v>
      </c>
      <c r="J196" s="26">
        <v>2.73</v>
      </c>
      <c r="K196" s="26">
        <v>3.72</v>
      </c>
      <c r="L196" s="23"/>
      <c r="M196" s="23"/>
      <c r="N196" s="23"/>
    </row>
    <row r="197" spans="2:14" x14ac:dyDescent="0.2">
      <c r="B197" s="1182" t="s">
        <v>318</v>
      </c>
      <c r="C197" s="1182"/>
      <c r="D197" s="26">
        <v>8.09</v>
      </c>
      <c r="E197" s="26">
        <v>8.8699999999999992</v>
      </c>
      <c r="F197" s="26">
        <v>11.51</v>
      </c>
      <c r="G197" s="26">
        <v>12.02</v>
      </c>
      <c r="H197" s="26">
        <v>4.0199999999999996</v>
      </c>
      <c r="I197" s="26">
        <v>5.69</v>
      </c>
      <c r="J197" s="26">
        <v>3.14</v>
      </c>
      <c r="K197" s="26">
        <v>4.51</v>
      </c>
      <c r="L197" s="23"/>
      <c r="M197" s="23"/>
      <c r="N197" s="23"/>
    </row>
    <row r="198" spans="2:14" x14ac:dyDescent="0.2">
      <c r="B198" s="1182" t="s">
        <v>319</v>
      </c>
      <c r="C198" s="1182"/>
      <c r="D198" s="22">
        <v>9.27</v>
      </c>
      <c r="E198" s="26">
        <v>9.27</v>
      </c>
      <c r="F198" s="26">
        <v>9.68</v>
      </c>
      <c r="G198" s="26">
        <v>10.46</v>
      </c>
      <c r="H198" s="26">
        <v>9.39</v>
      </c>
      <c r="I198" s="26">
        <v>10.23</v>
      </c>
      <c r="J198" s="26">
        <v>5.05</v>
      </c>
      <c r="K198" s="26">
        <v>6.16</v>
      </c>
      <c r="L198" s="23"/>
      <c r="M198" s="23"/>
      <c r="N198" s="23"/>
    </row>
    <row r="199" spans="2:14" x14ac:dyDescent="0.2">
      <c r="B199" s="1182" t="s">
        <v>320</v>
      </c>
      <c r="C199" s="1182"/>
      <c r="D199" s="26">
        <v>10.14</v>
      </c>
      <c r="E199" s="26">
        <v>10.42</v>
      </c>
      <c r="F199" s="26">
        <v>10.039999999999999</v>
      </c>
      <c r="G199" s="26">
        <v>10.58</v>
      </c>
      <c r="H199" s="26">
        <v>4.6500000000000004</v>
      </c>
      <c r="I199" s="26">
        <v>6.2</v>
      </c>
      <c r="J199" s="26">
        <v>2.75</v>
      </c>
      <c r="K199" s="26">
        <v>3.73</v>
      </c>
      <c r="L199" s="23"/>
      <c r="M199" s="23"/>
      <c r="N199" s="23"/>
    </row>
    <row r="200" spans="2:14" x14ac:dyDescent="0.2">
      <c r="B200" s="1195" t="s">
        <v>1373</v>
      </c>
      <c r="C200" s="1196"/>
      <c r="D200" s="26"/>
      <c r="E200" s="26"/>
      <c r="F200" s="26"/>
      <c r="G200" s="26"/>
      <c r="H200" s="26"/>
      <c r="I200" s="26"/>
      <c r="J200" s="26"/>
      <c r="K200" s="26"/>
      <c r="L200" s="23"/>
      <c r="M200" s="23"/>
      <c r="N200" s="23"/>
    </row>
    <row r="201" spans="2:14" x14ac:dyDescent="0.2">
      <c r="B201" s="1182" t="s">
        <v>316</v>
      </c>
      <c r="C201" s="1182"/>
      <c r="D201" s="26">
        <v>11.43</v>
      </c>
      <c r="E201" s="26">
        <v>11.52</v>
      </c>
      <c r="F201" s="26">
        <v>10.4</v>
      </c>
      <c r="G201" s="26">
        <v>10.97</v>
      </c>
      <c r="H201" s="26">
        <v>4.79</v>
      </c>
      <c r="I201" s="26">
        <v>5.56</v>
      </c>
      <c r="J201" s="26">
        <v>2.64</v>
      </c>
      <c r="K201" s="26">
        <v>3.38</v>
      </c>
      <c r="L201" s="23"/>
      <c r="M201" s="23"/>
      <c r="N201" s="23"/>
    </row>
    <row r="202" spans="2:14" x14ac:dyDescent="0.2">
      <c r="B202" s="1182" t="s">
        <v>317</v>
      </c>
      <c r="C202" s="1182"/>
      <c r="D202" s="26">
        <v>10.5</v>
      </c>
      <c r="E202" s="26">
        <v>10.66</v>
      </c>
      <c r="F202" s="26">
        <v>9.9600000000000009</v>
      </c>
      <c r="G202" s="26">
        <v>10.49</v>
      </c>
      <c r="H202" s="26">
        <v>4.87</v>
      </c>
      <c r="I202" s="26">
        <v>6.45</v>
      </c>
      <c r="J202" s="26">
        <v>2.84</v>
      </c>
      <c r="K202" s="26">
        <v>3.87</v>
      </c>
      <c r="L202" s="23"/>
      <c r="M202" s="23"/>
      <c r="N202" s="23"/>
    </row>
    <row r="203" spans="2:14" x14ac:dyDescent="0.2">
      <c r="B203" s="1182" t="s">
        <v>318</v>
      </c>
      <c r="C203" s="1182"/>
      <c r="D203" s="26">
        <v>8.52</v>
      </c>
      <c r="E203" s="26">
        <v>9.2899999999999991</v>
      </c>
      <c r="F203" s="26">
        <v>11.87</v>
      </c>
      <c r="G203" s="26">
        <v>12.38</v>
      </c>
      <c r="H203" s="26">
        <v>4.6399999999999997</v>
      </c>
      <c r="I203" s="26">
        <v>5.76</v>
      </c>
      <c r="J203" s="26">
        <v>3.2</v>
      </c>
      <c r="K203" s="26">
        <v>4.5199999999999996</v>
      </c>
      <c r="L203" s="23"/>
      <c r="M203" s="23"/>
      <c r="N203" s="23"/>
    </row>
    <row r="204" spans="2:14" x14ac:dyDescent="0.2">
      <c r="B204" s="1182" t="s">
        <v>319</v>
      </c>
      <c r="C204" s="1182"/>
      <c r="D204" s="26">
        <v>9</v>
      </c>
      <c r="E204" s="26">
        <v>9</v>
      </c>
      <c r="F204" s="26">
        <v>9.57</v>
      </c>
      <c r="G204" s="26">
        <v>10.48</v>
      </c>
      <c r="H204" s="26">
        <v>4.6100000000000003</v>
      </c>
      <c r="I204" s="26">
        <v>5.43</v>
      </c>
      <c r="J204" s="26">
        <v>5.1100000000000003</v>
      </c>
      <c r="K204" s="26">
        <v>6.15</v>
      </c>
      <c r="L204" s="23"/>
      <c r="M204" s="23"/>
      <c r="N204" s="23"/>
    </row>
    <row r="205" spans="2:14" x14ac:dyDescent="0.2">
      <c r="B205" s="1182" t="s">
        <v>320</v>
      </c>
      <c r="C205" s="1182"/>
      <c r="D205" s="26">
        <v>10.25</v>
      </c>
      <c r="E205" s="26">
        <v>10.52</v>
      </c>
      <c r="F205" s="26">
        <v>10.199999999999999</v>
      </c>
      <c r="G205" s="26">
        <v>10.75</v>
      </c>
      <c r="H205" s="26">
        <v>4.8099999999999996</v>
      </c>
      <c r="I205" s="26">
        <v>6.22</v>
      </c>
      <c r="J205" s="26">
        <v>2.85</v>
      </c>
      <c r="K205" s="26">
        <v>3.85</v>
      </c>
      <c r="L205" s="23"/>
      <c r="M205" s="23"/>
      <c r="N205" s="23"/>
    </row>
    <row r="206" spans="2:14" x14ac:dyDescent="0.2">
      <c r="B206" s="1195" t="s">
        <v>1372</v>
      </c>
      <c r="C206" s="1196"/>
      <c r="D206" s="22"/>
      <c r="E206" s="22"/>
      <c r="F206" s="22"/>
      <c r="G206" s="22"/>
      <c r="H206" s="22"/>
      <c r="I206" s="22"/>
      <c r="J206" s="22"/>
      <c r="K206" s="22"/>
      <c r="L206" s="23"/>
      <c r="M206" s="23"/>
      <c r="N206" s="23"/>
    </row>
    <row r="207" spans="2:14" x14ac:dyDescent="0.2">
      <c r="B207" s="1182" t="s">
        <v>316</v>
      </c>
      <c r="C207" s="1182"/>
      <c r="D207" s="22">
        <v>11.25</v>
      </c>
      <c r="E207" s="22">
        <v>11.3</v>
      </c>
      <c r="F207" s="22">
        <v>10.41</v>
      </c>
      <c r="G207" s="22">
        <v>11.02</v>
      </c>
      <c r="H207" s="22">
        <v>3.7</v>
      </c>
      <c r="I207" s="22">
        <v>5.18</v>
      </c>
      <c r="J207" s="22">
        <v>2.76</v>
      </c>
      <c r="K207" s="22">
        <v>3.55</v>
      </c>
      <c r="L207" s="23"/>
      <c r="M207" s="23"/>
      <c r="N207" s="23"/>
    </row>
    <row r="208" spans="2:14" x14ac:dyDescent="0.2">
      <c r="B208" s="1182" t="s">
        <v>317</v>
      </c>
      <c r="C208" s="1182"/>
      <c r="D208" s="22">
        <v>10.53</v>
      </c>
      <c r="E208" s="22">
        <v>10.61</v>
      </c>
      <c r="F208" s="22">
        <v>10.09</v>
      </c>
      <c r="G208" s="22">
        <v>10.58</v>
      </c>
      <c r="H208" s="22">
        <v>5.0199999999999996</v>
      </c>
      <c r="I208" s="22">
        <v>6.55</v>
      </c>
      <c r="J208" s="22">
        <v>2.88</v>
      </c>
      <c r="K208" s="22">
        <v>3.95</v>
      </c>
      <c r="L208" s="23"/>
      <c r="M208" s="23"/>
      <c r="N208" s="23"/>
    </row>
    <row r="209" spans="2:14" x14ac:dyDescent="0.2">
      <c r="B209" s="1182" t="s">
        <v>318</v>
      </c>
      <c r="C209" s="1182"/>
      <c r="D209" s="22">
        <v>8.56</v>
      </c>
      <c r="E209" s="22">
        <v>9.2799999999999994</v>
      </c>
      <c r="F209" s="22">
        <v>12.01</v>
      </c>
      <c r="G209" s="22">
        <v>12.6</v>
      </c>
      <c r="H209" s="22">
        <v>4.16</v>
      </c>
      <c r="I209" s="22">
        <v>5.83</v>
      </c>
      <c r="J209" s="22">
        <v>3.32</v>
      </c>
      <c r="K209" s="22">
        <v>4.71</v>
      </c>
      <c r="L209" s="23"/>
      <c r="M209" s="23"/>
      <c r="N209" s="23"/>
    </row>
    <row r="210" spans="2:14" x14ac:dyDescent="0.2">
      <c r="B210" s="1182" t="s">
        <v>319</v>
      </c>
      <c r="C210" s="1182"/>
      <c r="D210" s="22">
        <v>9.09</v>
      </c>
      <c r="E210" s="22">
        <v>9.09</v>
      </c>
      <c r="F210" s="22">
        <v>9.36</v>
      </c>
      <c r="G210" s="22">
        <v>10.25</v>
      </c>
      <c r="H210" s="22">
        <v>3.47</v>
      </c>
      <c r="I210" s="22">
        <v>6.54</v>
      </c>
      <c r="J210" s="22">
        <v>4.9400000000000004</v>
      </c>
      <c r="K210" s="22">
        <v>6.31</v>
      </c>
      <c r="L210" s="23"/>
      <c r="M210" s="23"/>
      <c r="N210" s="23"/>
    </row>
    <row r="211" spans="2:14" x14ac:dyDescent="0.2">
      <c r="B211" s="1182" t="s">
        <v>320</v>
      </c>
      <c r="C211" s="1182"/>
      <c r="D211" s="22">
        <v>10.23</v>
      </c>
      <c r="E211" s="22">
        <v>10.43</v>
      </c>
      <c r="F211" s="22">
        <v>10.29</v>
      </c>
      <c r="G211" s="22">
        <v>10.83</v>
      </c>
      <c r="H211" s="22">
        <v>4.7300000000000004</v>
      </c>
      <c r="I211" s="22">
        <v>6.31</v>
      </c>
      <c r="J211" s="22">
        <v>2.91</v>
      </c>
      <c r="K211" s="22">
        <v>3.95</v>
      </c>
      <c r="L211" s="23"/>
      <c r="M211" s="23"/>
      <c r="N211" s="23"/>
    </row>
    <row r="212" spans="2:14" x14ac:dyDescent="0.2">
      <c r="B212" s="1193" t="s">
        <v>1371</v>
      </c>
      <c r="C212" s="1194"/>
      <c r="D212" s="24"/>
      <c r="E212" s="24"/>
      <c r="F212" s="24"/>
      <c r="G212" s="24"/>
      <c r="H212" s="24"/>
      <c r="I212" s="24"/>
      <c r="J212" s="24"/>
      <c r="K212" s="24"/>
      <c r="L212" s="23"/>
      <c r="M212" s="23"/>
      <c r="N212" s="23"/>
    </row>
    <row r="213" spans="2:14" x14ac:dyDescent="0.2">
      <c r="B213" s="1182" t="s">
        <v>316</v>
      </c>
      <c r="C213" s="1182"/>
      <c r="D213" s="22">
        <v>10.91</v>
      </c>
      <c r="E213" s="22">
        <v>11.2</v>
      </c>
      <c r="F213" s="22">
        <v>10.7</v>
      </c>
      <c r="G213" s="22">
        <v>11.21</v>
      </c>
      <c r="H213" s="22">
        <v>3.3</v>
      </c>
      <c r="I213" s="22">
        <v>4.68</v>
      </c>
      <c r="J213" s="22">
        <v>2.5099999999999998</v>
      </c>
      <c r="K213" s="22">
        <v>3.47</v>
      </c>
      <c r="L213" s="23"/>
      <c r="M213" s="23"/>
      <c r="N213" s="23"/>
    </row>
    <row r="214" spans="2:14" x14ac:dyDescent="0.2">
      <c r="B214" s="1182" t="s">
        <v>317</v>
      </c>
      <c r="C214" s="1182"/>
      <c r="D214" s="22">
        <v>10.18</v>
      </c>
      <c r="E214" s="22">
        <v>10.27</v>
      </c>
      <c r="F214" s="22">
        <v>10.15</v>
      </c>
      <c r="G214" s="22">
        <v>10.63</v>
      </c>
      <c r="H214" s="22">
        <v>4.91</v>
      </c>
      <c r="I214" s="22">
        <v>6.52</v>
      </c>
      <c r="J214" s="22">
        <v>2.94</v>
      </c>
      <c r="K214" s="22">
        <v>4.0599999999999996</v>
      </c>
    </row>
    <row r="215" spans="2:14" x14ac:dyDescent="0.2">
      <c r="B215" s="1182" t="s">
        <v>318</v>
      </c>
      <c r="C215" s="1182"/>
      <c r="D215" s="22">
        <v>8.26</v>
      </c>
      <c r="E215" s="22">
        <v>8.91</v>
      </c>
      <c r="F215" s="22">
        <v>12.23</v>
      </c>
      <c r="G215" s="22">
        <v>12.78</v>
      </c>
      <c r="H215" s="22">
        <v>4.43</v>
      </c>
      <c r="I215" s="22">
        <v>5.4</v>
      </c>
      <c r="J215" s="22">
        <v>3.22</v>
      </c>
      <c r="K215" s="22">
        <v>4.5599999999999996</v>
      </c>
    </row>
    <row r="216" spans="2:14" x14ac:dyDescent="0.2">
      <c r="B216" s="1182" t="s">
        <v>319</v>
      </c>
      <c r="C216" s="1182"/>
      <c r="D216" s="22">
        <v>9.4700000000000006</v>
      </c>
      <c r="E216" s="22">
        <v>9.4700000000000006</v>
      </c>
      <c r="F216" s="22">
        <v>9.19</v>
      </c>
      <c r="G216" s="22">
        <v>10.039999999999999</v>
      </c>
      <c r="H216" s="22">
        <v>5.69</v>
      </c>
      <c r="I216" s="22">
        <v>6.84</v>
      </c>
      <c r="J216" s="22">
        <v>4.54</v>
      </c>
      <c r="K216" s="22">
        <v>6.3</v>
      </c>
    </row>
    <row r="217" spans="2:14" x14ac:dyDescent="0.2">
      <c r="B217" s="1182" t="s">
        <v>320</v>
      </c>
      <c r="C217" s="1182"/>
      <c r="D217" s="22">
        <v>9.93</v>
      </c>
      <c r="E217" s="22">
        <v>10.14</v>
      </c>
      <c r="F217" s="22">
        <v>10.4</v>
      </c>
      <c r="G217" s="22">
        <v>10.91</v>
      </c>
      <c r="H217" s="22">
        <v>4.72</v>
      </c>
      <c r="I217" s="22">
        <v>6.17</v>
      </c>
      <c r="J217" s="22">
        <v>2.89</v>
      </c>
      <c r="K217" s="22">
        <v>4.01</v>
      </c>
    </row>
    <row r="218" spans="2:14" x14ac:dyDescent="0.2">
      <c r="B218" s="1193" t="s">
        <v>1370</v>
      </c>
      <c r="C218" s="1194"/>
      <c r="D218" s="18"/>
      <c r="E218" s="18"/>
      <c r="F218" s="18"/>
      <c r="G218" s="18"/>
      <c r="H218" s="18"/>
      <c r="I218" s="18"/>
      <c r="J218" s="18"/>
      <c r="K218" s="18"/>
    </row>
    <row r="219" spans="2:14" x14ac:dyDescent="0.2">
      <c r="B219" s="1182" t="s">
        <v>316</v>
      </c>
      <c r="C219" s="1182"/>
      <c r="D219" s="22">
        <v>11.79</v>
      </c>
      <c r="E219" s="22">
        <v>11.94</v>
      </c>
      <c r="F219" s="22">
        <v>10.8</v>
      </c>
      <c r="G219" s="22">
        <v>11.34</v>
      </c>
      <c r="H219" s="22">
        <v>6.27</v>
      </c>
      <c r="I219" s="22">
        <v>7.74</v>
      </c>
      <c r="J219" s="22">
        <v>2.66</v>
      </c>
      <c r="K219" s="22">
        <v>3.57</v>
      </c>
    </row>
    <row r="220" spans="2:14" x14ac:dyDescent="0.2">
      <c r="B220" s="1182" t="s">
        <v>317</v>
      </c>
      <c r="C220" s="1182"/>
      <c r="D220" s="22">
        <v>10.48</v>
      </c>
      <c r="E220" s="22">
        <v>10.56</v>
      </c>
      <c r="F220" s="22">
        <v>10.25</v>
      </c>
      <c r="G220" s="22">
        <v>10.73</v>
      </c>
      <c r="H220" s="22">
        <v>5.35</v>
      </c>
      <c r="I220" s="22">
        <v>6.64</v>
      </c>
      <c r="J220" s="22">
        <v>3.15</v>
      </c>
      <c r="K220" s="22">
        <v>4.2699999999999996</v>
      </c>
    </row>
    <row r="221" spans="2:14" x14ac:dyDescent="0.2">
      <c r="B221" s="1182" t="s">
        <v>318</v>
      </c>
      <c r="C221" s="1182"/>
      <c r="D221" s="22">
        <v>8.6999999999999993</v>
      </c>
      <c r="E221" s="22">
        <v>9.25</v>
      </c>
      <c r="F221" s="22">
        <v>12.5</v>
      </c>
      <c r="G221" s="22">
        <v>13.09</v>
      </c>
      <c r="H221" s="22">
        <v>4.2699999999999996</v>
      </c>
      <c r="I221" s="22">
        <v>5.94</v>
      </c>
      <c r="J221" s="22">
        <v>3.41</v>
      </c>
      <c r="K221" s="22">
        <v>4.7300000000000004</v>
      </c>
    </row>
    <row r="222" spans="2:14" x14ac:dyDescent="0.2">
      <c r="B222" s="1182" t="s">
        <v>319</v>
      </c>
      <c r="C222" s="1182"/>
      <c r="D222" s="22">
        <v>9.44</v>
      </c>
      <c r="E222" s="22">
        <v>9.44</v>
      </c>
      <c r="F222" s="22">
        <v>9.14</v>
      </c>
      <c r="G222" s="22">
        <v>9.91</v>
      </c>
      <c r="H222" s="22">
        <v>8</v>
      </c>
      <c r="I222" s="22">
        <v>9.2799999999999994</v>
      </c>
      <c r="J222" s="22">
        <v>4.4800000000000004</v>
      </c>
      <c r="K222" s="22">
        <v>6.43</v>
      </c>
    </row>
    <row r="223" spans="2:14" x14ac:dyDescent="0.2">
      <c r="B223" s="1182" t="s">
        <v>320</v>
      </c>
      <c r="C223" s="1182"/>
      <c r="D223" s="22">
        <v>10.24</v>
      </c>
      <c r="E223" s="22">
        <v>10.43</v>
      </c>
      <c r="F223" s="22">
        <v>10.51</v>
      </c>
      <c r="G223" s="22">
        <v>11.03</v>
      </c>
      <c r="H223" s="22">
        <v>5.15</v>
      </c>
      <c r="I223" s="22">
        <v>6.56</v>
      </c>
      <c r="J223" s="22">
        <v>3.09</v>
      </c>
      <c r="K223" s="22">
        <v>4.18</v>
      </c>
    </row>
    <row r="224" spans="2:14" x14ac:dyDescent="0.2">
      <c r="B224" s="1185" t="s">
        <v>1369</v>
      </c>
      <c r="C224" s="1192"/>
      <c r="D224" s="27"/>
      <c r="E224" s="27"/>
      <c r="F224" s="27"/>
      <c r="G224" s="27"/>
      <c r="H224" s="27"/>
      <c r="I224" s="27"/>
      <c r="J224" s="27"/>
      <c r="K224" s="27"/>
    </row>
    <row r="225" spans="2:11" x14ac:dyDescent="0.2">
      <c r="B225" s="1182" t="s">
        <v>316</v>
      </c>
      <c r="C225" s="1182"/>
      <c r="D225" s="27">
        <v>11.86</v>
      </c>
      <c r="E225" s="27">
        <v>11.98</v>
      </c>
      <c r="F225" s="27">
        <v>10.89</v>
      </c>
      <c r="G225" s="27">
        <v>11.42</v>
      </c>
      <c r="H225" s="27">
        <v>4.5</v>
      </c>
      <c r="I225" s="27">
        <v>6.03</v>
      </c>
      <c r="J225" s="27">
        <v>2.66</v>
      </c>
      <c r="K225" s="27">
        <v>3.56</v>
      </c>
    </row>
    <row r="226" spans="2:11" x14ac:dyDescent="0.2">
      <c r="B226" s="1182" t="s">
        <v>317</v>
      </c>
      <c r="C226" s="1182"/>
      <c r="D226" s="27">
        <v>10.99</v>
      </c>
      <c r="E226" s="27">
        <v>11.05</v>
      </c>
      <c r="F226" s="27">
        <v>10.39</v>
      </c>
      <c r="G226" s="27">
        <v>10.86</v>
      </c>
      <c r="H226" s="27">
        <v>5.59</v>
      </c>
      <c r="I226" s="27">
        <v>7.01</v>
      </c>
      <c r="J226" s="27">
        <v>3.23</v>
      </c>
      <c r="K226" s="27">
        <v>4.38</v>
      </c>
    </row>
    <row r="227" spans="2:11" x14ac:dyDescent="0.2">
      <c r="B227" s="1182" t="s">
        <v>318</v>
      </c>
      <c r="C227" s="1182"/>
      <c r="D227" s="27">
        <v>8.84</v>
      </c>
      <c r="E227" s="27">
        <v>9.51</v>
      </c>
      <c r="F227" s="27">
        <v>12.74</v>
      </c>
      <c r="G227" s="27">
        <v>13.35</v>
      </c>
      <c r="H227" s="27">
        <v>5.0199999999999996</v>
      </c>
      <c r="I227" s="27">
        <v>5.94</v>
      </c>
      <c r="J227" s="27">
        <v>3.43</v>
      </c>
      <c r="K227" s="27">
        <v>4.78</v>
      </c>
    </row>
    <row r="228" spans="2:11" x14ac:dyDescent="0.2">
      <c r="B228" s="1182" t="s">
        <v>319</v>
      </c>
      <c r="C228" s="1182"/>
      <c r="D228" s="27">
        <v>9.44</v>
      </c>
      <c r="E228" s="27">
        <v>9.44</v>
      </c>
      <c r="F228" s="27">
        <v>9.11</v>
      </c>
      <c r="G228" s="27">
        <v>9.86</v>
      </c>
      <c r="H228" s="27">
        <v>7.3</v>
      </c>
      <c r="I228" s="27">
        <v>8.92</v>
      </c>
      <c r="J228" s="27">
        <v>4.8</v>
      </c>
      <c r="K228" s="27">
        <v>6.57</v>
      </c>
    </row>
    <row r="229" spans="2:11" x14ac:dyDescent="0.2">
      <c r="B229" s="1182" t="s">
        <v>320</v>
      </c>
      <c r="C229" s="1182"/>
      <c r="D229" s="27">
        <v>10.63</v>
      </c>
      <c r="E229" s="27">
        <v>10.83</v>
      </c>
      <c r="F229" s="27">
        <v>10.64</v>
      </c>
      <c r="G229" s="27">
        <v>11.15</v>
      </c>
      <c r="H229" s="27">
        <v>5.43</v>
      </c>
      <c r="I229" s="27">
        <v>6.74</v>
      </c>
      <c r="J229" s="27">
        <v>3.14</v>
      </c>
      <c r="K229" s="27">
        <v>4.2699999999999996</v>
      </c>
    </row>
    <row r="230" spans="2:11" x14ac:dyDescent="0.2">
      <c r="B230" s="1185" t="s">
        <v>1368</v>
      </c>
      <c r="C230" s="1192"/>
      <c r="D230" s="27"/>
      <c r="E230" s="27"/>
      <c r="F230" s="27"/>
      <c r="G230" s="27"/>
      <c r="H230" s="27"/>
      <c r="I230" s="27"/>
      <c r="J230" s="27"/>
      <c r="K230" s="27"/>
    </row>
    <row r="231" spans="2:11" x14ac:dyDescent="0.2">
      <c r="B231" s="1182" t="s">
        <v>316</v>
      </c>
      <c r="C231" s="1182"/>
      <c r="D231" s="27">
        <v>11.64</v>
      </c>
      <c r="E231" s="27">
        <v>11.77</v>
      </c>
      <c r="F231" s="27">
        <v>10.86</v>
      </c>
      <c r="G231" s="27">
        <v>11.38</v>
      </c>
      <c r="H231" s="27">
        <v>4.5199999999999996</v>
      </c>
      <c r="I231" s="27">
        <v>6.43</v>
      </c>
      <c r="J231" s="27">
        <v>3.06</v>
      </c>
      <c r="K231" s="27">
        <v>4.12</v>
      </c>
    </row>
    <row r="232" spans="2:11" x14ac:dyDescent="0.2">
      <c r="B232" s="1182" t="s">
        <v>317</v>
      </c>
      <c r="C232" s="1182"/>
      <c r="D232" s="27">
        <v>11.58</v>
      </c>
      <c r="E232" s="27">
        <v>11.64</v>
      </c>
      <c r="F232" s="27">
        <v>10.47</v>
      </c>
      <c r="G232" s="27">
        <v>10.96</v>
      </c>
      <c r="H232" s="27">
        <v>5.27</v>
      </c>
      <c r="I232" s="27">
        <v>6.75</v>
      </c>
      <c r="J232" s="27">
        <v>3.25</v>
      </c>
      <c r="K232" s="27">
        <v>4.5</v>
      </c>
    </row>
    <row r="233" spans="2:11" x14ac:dyDescent="0.2">
      <c r="B233" s="1182" t="s">
        <v>318</v>
      </c>
      <c r="C233" s="1182"/>
      <c r="D233" s="27">
        <v>8.91</v>
      </c>
      <c r="E233" s="27">
        <v>9.5500000000000007</v>
      </c>
      <c r="F233" s="27">
        <v>12.96</v>
      </c>
      <c r="G233" s="27">
        <v>13.52</v>
      </c>
      <c r="H233" s="27">
        <v>4.7</v>
      </c>
      <c r="I233" s="27">
        <v>5.87</v>
      </c>
      <c r="J233" s="27">
        <v>3.43</v>
      </c>
      <c r="K233" s="27">
        <v>4.8499999999999996</v>
      </c>
    </row>
    <row r="234" spans="2:11" x14ac:dyDescent="0.2">
      <c r="B234" s="1182" t="s">
        <v>319</v>
      </c>
      <c r="C234" s="1182"/>
      <c r="D234" s="27">
        <v>9.39</v>
      </c>
      <c r="E234" s="27">
        <v>9.39</v>
      </c>
      <c r="F234" s="27">
        <v>9.0500000000000007</v>
      </c>
      <c r="G234" s="27">
        <v>9.8000000000000007</v>
      </c>
      <c r="H234" s="27">
        <v>9.74</v>
      </c>
      <c r="I234" s="27">
        <v>10.56</v>
      </c>
      <c r="J234" s="27">
        <v>5.17</v>
      </c>
      <c r="K234" s="27">
        <v>6.99</v>
      </c>
    </row>
    <row r="235" spans="2:11" x14ac:dyDescent="0.2">
      <c r="B235" s="1182" t="s">
        <v>320</v>
      </c>
      <c r="C235" s="1182"/>
      <c r="D235" s="27">
        <v>11.01</v>
      </c>
      <c r="E235" s="27">
        <v>11.22</v>
      </c>
      <c r="F235" s="27">
        <v>10.71</v>
      </c>
      <c r="G235" s="27">
        <v>11.23</v>
      </c>
      <c r="H235" s="27">
        <v>5.14</v>
      </c>
      <c r="I235" s="27">
        <v>6.57</v>
      </c>
      <c r="J235" s="27">
        <v>3.24</v>
      </c>
      <c r="K235" s="27">
        <v>4.47</v>
      </c>
    </row>
    <row r="236" spans="2:11" x14ac:dyDescent="0.2">
      <c r="B236" s="1185" t="s">
        <v>1367</v>
      </c>
      <c r="C236" s="1192"/>
      <c r="D236" s="27"/>
      <c r="E236" s="27"/>
      <c r="F236" s="27"/>
      <c r="G236" s="27"/>
      <c r="H236" s="27"/>
      <c r="I236" s="27"/>
      <c r="J236" s="27"/>
      <c r="K236" s="27"/>
    </row>
    <row r="237" spans="2:11" x14ac:dyDescent="0.2">
      <c r="B237" s="1182" t="s">
        <v>316</v>
      </c>
      <c r="C237" s="1182"/>
      <c r="D237" s="27">
        <v>12.18</v>
      </c>
      <c r="E237" s="27">
        <v>12.36</v>
      </c>
      <c r="F237" s="27">
        <v>10.86</v>
      </c>
      <c r="G237" s="27">
        <v>11.39</v>
      </c>
      <c r="H237" s="27">
        <v>5.24</v>
      </c>
      <c r="I237" s="27">
        <v>7.22</v>
      </c>
      <c r="J237" s="27">
        <v>3.03</v>
      </c>
      <c r="K237" s="27">
        <v>3.96</v>
      </c>
    </row>
    <row r="238" spans="2:11" x14ac:dyDescent="0.2">
      <c r="B238" s="1182" t="s">
        <v>317</v>
      </c>
      <c r="C238" s="1182"/>
      <c r="D238" s="27">
        <v>11.35</v>
      </c>
      <c r="E238" s="27">
        <v>11.47</v>
      </c>
      <c r="F238" s="27">
        <v>10.64</v>
      </c>
      <c r="G238" s="27">
        <v>11.13</v>
      </c>
      <c r="H238" s="27">
        <v>5.16</v>
      </c>
      <c r="I238" s="27">
        <v>6.65</v>
      </c>
      <c r="J238" s="27">
        <v>3.39</v>
      </c>
      <c r="K238" s="27">
        <v>4.6100000000000003</v>
      </c>
    </row>
    <row r="239" spans="2:11" x14ac:dyDescent="0.2">
      <c r="B239" s="1182" t="s">
        <v>318</v>
      </c>
      <c r="C239" s="1182"/>
      <c r="D239" s="27">
        <v>9.09</v>
      </c>
      <c r="E239" s="27">
        <v>9.39</v>
      </c>
      <c r="F239" s="27">
        <v>13.1</v>
      </c>
      <c r="G239" s="27">
        <v>13.35</v>
      </c>
      <c r="H239" s="27">
        <v>4.63</v>
      </c>
      <c r="I239" s="27">
        <v>5.89</v>
      </c>
      <c r="J239" s="27">
        <v>3.66</v>
      </c>
      <c r="K239" s="27">
        <v>5.28</v>
      </c>
    </row>
    <row r="240" spans="2:11" x14ac:dyDescent="0.2">
      <c r="B240" s="1182" t="s">
        <v>319</v>
      </c>
      <c r="C240" s="1182"/>
      <c r="D240" s="27">
        <v>9.16</v>
      </c>
      <c r="E240" s="27">
        <v>9.16</v>
      </c>
      <c r="F240" s="27">
        <v>9.02</v>
      </c>
      <c r="G240" s="27">
        <v>9.7200000000000006</v>
      </c>
      <c r="H240" s="27">
        <v>5.9</v>
      </c>
      <c r="I240" s="27">
        <v>8.6300000000000008</v>
      </c>
      <c r="J240" s="27">
        <v>5.28</v>
      </c>
      <c r="K240" s="27">
        <v>6.97</v>
      </c>
    </row>
    <row r="241" spans="2:11" x14ac:dyDescent="0.2">
      <c r="B241" s="1182" t="s">
        <v>320</v>
      </c>
      <c r="C241" s="1182"/>
      <c r="D241" s="27">
        <v>11.08</v>
      </c>
      <c r="E241" s="27">
        <v>11.23</v>
      </c>
      <c r="F241" s="27">
        <v>10.81</v>
      </c>
      <c r="G241" s="27">
        <v>11.31</v>
      </c>
      <c r="H241" s="27">
        <v>5.09</v>
      </c>
      <c r="I241" s="27">
        <v>6.56</v>
      </c>
      <c r="J241" s="27">
        <v>3.35</v>
      </c>
      <c r="K241" s="27">
        <v>4.55</v>
      </c>
    </row>
    <row r="242" spans="2:11" x14ac:dyDescent="0.2">
      <c r="B242" s="1185" t="s">
        <v>1366</v>
      </c>
      <c r="C242" s="1192"/>
      <c r="D242" s="27"/>
      <c r="E242" s="27"/>
      <c r="F242" s="27"/>
      <c r="G242" s="27"/>
      <c r="H242" s="27"/>
      <c r="I242" s="27"/>
      <c r="J242" s="27"/>
      <c r="K242" s="27"/>
    </row>
    <row r="243" spans="2:11" x14ac:dyDescent="0.2">
      <c r="B243" s="1182" t="s">
        <v>316</v>
      </c>
      <c r="C243" s="1182"/>
      <c r="D243" s="27">
        <v>11.22</v>
      </c>
      <c r="E243" s="27">
        <v>11.5</v>
      </c>
      <c r="F243" s="27">
        <v>10.98</v>
      </c>
      <c r="G243" s="27">
        <v>11.54</v>
      </c>
      <c r="H243" s="27">
        <v>7.1</v>
      </c>
      <c r="I243" s="27">
        <v>8.07</v>
      </c>
      <c r="J243" s="27">
        <v>3.19</v>
      </c>
      <c r="K243" s="27">
        <v>4.1500000000000004</v>
      </c>
    </row>
    <row r="244" spans="2:11" x14ac:dyDescent="0.2">
      <c r="B244" s="1182" t="s">
        <v>317</v>
      </c>
      <c r="C244" s="1182"/>
      <c r="D244" s="27">
        <v>11.59</v>
      </c>
      <c r="E244" s="27">
        <v>11.74</v>
      </c>
      <c r="F244" s="27">
        <v>10.77</v>
      </c>
      <c r="G244" s="27">
        <v>11.28</v>
      </c>
      <c r="H244" s="27">
        <v>5.67</v>
      </c>
      <c r="I244" s="27">
        <v>7.29</v>
      </c>
      <c r="J244" s="27">
        <v>3.67</v>
      </c>
      <c r="K244" s="27">
        <v>4.9400000000000004</v>
      </c>
    </row>
    <row r="245" spans="2:11" x14ac:dyDescent="0.2">
      <c r="B245" s="1182" t="s">
        <v>318</v>
      </c>
      <c r="C245" s="1182"/>
      <c r="D245" s="27">
        <v>8.9</v>
      </c>
      <c r="E245" s="27">
        <v>9.11</v>
      </c>
      <c r="F245" s="27">
        <v>13.75</v>
      </c>
      <c r="G245" s="27">
        <v>13.92</v>
      </c>
      <c r="H245" s="27">
        <v>4.13</v>
      </c>
      <c r="I245" s="27">
        <v>5.23</v>
      </c>
      <c r="J245" s="27">
        <v>3.76</v>
      </c>
      <c r="K245" s="27">
        <v>5.27</v>
      </c>
    </row>
    <row r="246" spans="2:11" x14ac:dyDescent="0.2">
      <c r="B246" s="1182" t="s">
        <v>319</v>
      </c>
      <c r="C246" s="1182"/>
      <c r="D246" s="27">
        <v>9.3000000000000007</v>
      </c>
      <c r="E246" s="27">
        <v>9.3000000000000007</v>
      </c>
      <c r="F246" s="27">
        <v>9.07</v>
      </c>
      <c r="G246" s="27">
        <v>9.76</v>
      </c>
      <c r="H246" s="27">
        <v>6.15</v>
      </c>
      <c r="I246" s="27">
        <v>7.82</v>
      </c>
      <c r="J246" s="27">
        <v>6.09</v>
      </c>
      <c r="K246" s="27">
        <v>6.91</v>
      </c>
    </row>
    <row r="247" spans="2:11" x14ac:dyDescent="0.2">
      <c r="B247" s="1182" t="s">
        <v>320</v>
      </c>
      <c r="C247" s="1182"/>
      <c r="D247" s="27">
        <v>10.99</v>
      </c>
      <c r="E247" s="27">
        <v>11.16</v>
      </c>
      <c r="F247" s="27">
        <v>10.99</v>
      </c>
      <c r="G247" s="27">
        <v>11.49</v>
      </c>
      <c r="H247" s="27">
        <v>5.55</v>
      </c>
      <c r="I247" s="27">
        <v>7.06</v>
      </c>
      <c r="J247" s="27">
        <v>3.59</v>
      </c>
      <c r="K247" s="27">
        <v>4.82</v>
      </c>
    </row>
    <row r="248" spans="2:11" x14ac:dyDescent="0.2">
      <c r="B248" s="1185" t="s">
        <v>1365</v>
      </c>
      <c r="C248" s="1192"/>
      <c r="D248" s="27"/>
      <c r="E248" s="27"/>
      <c r="F248" s="27"/>
      <c r="G248" s="27"/>
      <c r="H248" s="27"/>
      <c r="I248" s="27"/>
      <c r="J248" s="27"/>
      <c r="K248" s="27"/>
    </row>
    <row r="249" spans="2:11" x14ac:dyDescent="0.2">
      <c r="B249" s="1182" t="s">
        <v>316</v>
      </c>
      <c r="C249" s="1182"/>
      <c r="D249" s="27">
        <v>11.34</v>
      </c>
      <c r="E249" s="27">
        <v>11.55</v>
      </c>
      <c r="F249" s="27">
        <v>11.04</v>
      </c>
      <c r="G249" s="27">
        <v>11.58</v>
      </c>
      <c r="H249" s="27">
        <v>6.32</v>
      </c>
      <c r="I249" s="27">
        <v>8.51</v>
      </c>
      <c r="J249" s="27">
        <v>3.3</v>
      </c>
      <c r="K249" s="27">
        <v>4.3899999999999997</v>
      </c>
    </row>
    <row r="250" spans="2:11" x14ac:dyDescent="0.2">
      <c r="B250" s="1182" t="s">
        <v>317</v>
      </c>
      <c r="C250" s="1182"/>
      <c r="D250" s="27">
        <v>11.74</v>
      </c>
      <c r="E250" s="27">
        <v>11.81</v>
      </c>
      <c r="F250" s="27">
        <v>11.03</v>
      </c>
      <c r="G250" s="27">
        <v>11.46</v>
      </c>
      <c r="H250" s="27">
        <v>5.62</v>
      </c>
      <c r="I250" s="27">
        <v>7.2</v>
      </c>
      <c r="J250" s="27">
        <v>3.66</v>
      </c>
      <c r="K250" s="27">
        <v>4.9800000000000004</v>
      </c>
    </row>
    <row r="251" spans="2:11" x14ac:dyDescent="0.2">
      <c r="B251" s="1182" t="s">
        <v>318</v>
      </c>
      <c r="C251" s="1182"/>
      <c r="D251" s="27">
        <v>8.73</v>
      </c>
      <c r="E251" s="27">
        <v>8.9600000000000009</v>
      </c>
      <c r="F251" s="27">
        <v>13.62</v>
      </c>
      <c r="G251" s="27">
        <v>13.82</v>
      </c>
      <c r="H251" s="27">
        <v>5.05</v>
      </c>
      <c r="I251" s="27">
        <v>6.16</v>
      </c>
      <c r="J251" s="27">
        <v>4.8899999999999997</v>
      </c>
      <c r="K251" s="27">
        <v>6.13</v>
      </c>
    </row>
    <row r="252" spans="2:11" x14ac:dyDescent="0.2">
      <c r="B252" s="1182" t="s">
        <v>319</v>
      </c>
      <c r="C252" s="1182"/>
      <c r="D252" s="27">
        <v>9.19</v>
      </c>
      <c r="E252" s="27">
        <v>9.19</v>
      </c>
      <c r="F252" s="27">
        <v>9.02</v>
      </c>
      <c r="G252" s="27">
        <v>9.7200000000000006</v>
      </c>
      <c r="H252" s="27">
        <v>4.83</v>
      </c>
      <c r="I252" s="27">
        <v>7.71</v>
      </c>
      <c r="J252" s="27">
        <v>4.1900000000000004</v>
      </c>
      <c r="K252" s="27">
        <v>6.73</v>
      </c>
    </row>
    <row r="253" spans="2:11" x14ac:dyDescent="0.2">
      <c r="B253" s="1182" t="s">
        <v>320</v>
      </c>
      <c r="C253" s="1182"/>
      <c r="D253" s="27">
        <v>11.16</v>
      </c>
      <c r="E253" s="27">
        <v>11.27</v>
      </c>
      <c r="F253" s="27">
        <v>11.1</v>
      </c>
      <c r="G253" s="27">
        <v>11.55</v>
      </c>
      <c r="H253" s="27">
        <v>5.58</v>
      </c>
      <c r="I253" s="27">
        <v>7.12</v>
      </c>
      <c r="J253" s="27">
        <v>3.66</v>
      </c>
      <c r="K253" s="27">
        <v>4.9400000000000004</v>
      </c>
    </row>
    <row r="254" spans="2:11" x14ac:dyDescent="0.2">
      <c r="B254" s="1185" t="s">
        <v>1364</v>
      </c>
      <c r="C254" s="1192"/>
      <c r="D254" s="27"/>
      <c r="E254" s="27"/>
      <c r="F254" s="27"/>
      <c r="G254" s="27"/>
      <c r="H254" s="27"/>
      <c r="I254" s="27"/>
      <c r="J254" s="27"/>
      <c r="K254" s="27"/>
    </row>
    <row r="255" spans="2:11" x14ac:dyDescent="0.2">
      <c r="B255" s="1182" t="s">
        <v>316</v>
      </c>
      <c r="C255" s="1182"/>
      <c r="D255" s="27">
        <v>11.79</v>
      </c>
      <c r="E255" s="27">
        <v>11.87</v>
      </c>
      <c r="F255" s="27">
        <v>10.98</v>
      </c>
      <c r="G255" s="27">
        <v>11.57</v>
      </c>
      <c r="H255" s="27">
        <v>7.28</v>
      </c>
      <c r="I255" s="27">
        <v>9.0500000000000007</v>
      </c>
      <c r="J255" s="27">
        <v>3.44</v>
      </c>
      <c r="K255" s="27">
        <v>4.53</v>
      </c>
    </row>
    <row r="256" spans="2:11" x14ac:dyDescent="0.2">
      <c r="B256" s="1182" t="s">
        <v>317</v>
      </c>
      <c r="C256" s="1182"/>
      <c r="D256" s="27">
        <v>11</v>
      </c>
      <c r="E256" s="27">
        <v>11.03</v>
      </c>
      <c r="F256" s="27">
        <v>11.14</v>
      </c>
      <c r="G256" s="27">
        <v>11.59</v>
      </c>
      <c r="H256" s="27">
        <v>4.99</v>
      </c>
      <c r="I256" s="27">
        <v>6.5</v>
      </c>
      <c r="J256" s="27">
        <v>3.68</v>
      </c>
      <c r="K256" s="27">
        <v>4.96</v>
      </c>
    </row>
    <row r="257" spans="2:11" x14ac:dyDescent="0.2">
      <c r="B257" s="1182" t="s">
        <v>318</v>
      </c>
      <c r="C257" s="1182"/>
      <c r="D257" s="27">
        <v>8.67</v>
      </c>
      <c r="E257" s="27">
        <v>9</v>
      </c>
      <c r="F257" s="27">
        <v>13.88</v>
      </c>
      <c r="G257" s="27">
        <v>14.15</v>
      </c>
      <c r="H257" s="27">
        <v>4.71</v>
      </c>
      <c r="I257" s="27">
        <v>5.56</v>
      </c>
      <c r="J257" s="27">
        <v>5.07</v>
      </c>
      <c r="K257" s="27">
        <v>6.33</v>
      </c>
    </row>
    <row r="258" spans="2:11" x14ac:dyDescent="0.2">
      <c r="B258" s="1182" t="s">
        <v>319</v>
      </c>
      <c r="C258" s="1182"/>
      <c r="D258" s="28">
        <v>9.82</v>
      </c>
      <c r="E258" s="28">
        <v>9.82</v>
      </c>
      <c r="F258" s="28">
        <v>8.94</v>
      </c>
      <c r="G258" s="28">
        <v>9.6</v>
      </c>
      <c r="H258" s="28">
        <v>3.57</v>
      </c>
      <c r="I258" s="28">
        <v>5.17</v>
      </c>
      <c r="J258" s="28">
        <v>5.32</v>
      </c>
      <c r="K258" s="28">
        <v>7.42</v>
      </c>
    </row>
    <row r="259" spans="2:11" x14ac:dyDescent="0.2">
      <c r="B259" s="1182" t="s">
        <v>320</v>
      </c>
      <c r="C259" s="1182"/>
      <c r="D259" s="28">
        <v>10.65</v>
      </c>
      <c r="E259" s="28">
        <v>10.74</v>
      </c>
      <c r="F259" s="28">
        <v>11.18</v>
      </c>
      <c r="G259" s="28">
        <v>11.66</v>
      </c>
      <c r="H259" s="28">
        <v>5.05</v>
      </c>
      <c r="I259" s="28">
        <v>6.48</v>
      </c>
      <c r="J259" s="28">
        <v>3.72</v>
      </c>
      <c r="K259" s="28">
        <v>4.97</v>
      </c>
    </row>
    <row r="260" spans="2:11" x14ac:dyDescent="0.2">
      <c r="B260" s="1185" t="s">
        <v>1363</v>
      </c>
      <c r="C260" s="1192"/>
      <c r="D260" s="28"/>
      <c r="E260" s="28"/>
      <c r="F260" s="28"/>
      <c r="G260" s="28"/>
      <c r="H260" s="28"/>
      <c r="I260" s="28"/>
      <c r="J260" s="28"/>
      <c r="K260" s="28"/>
    </row>
    <row r="261" spans="2:11" x14ac:dyDescent="0.2">
      <c r="B261" s="1182" t="s">
        <v>316</v>
      </c>
      <c r="C261" s="1182"/>
      <c r="D261" s="28">
        <v>10.47</v>
      </c>
      <c r="E261" s="28">
        <v>10.61</v>
      </c>
      <c r="F261" s="28">
        <v>10.96</v>
      </c>
      <c r="G261" s="28">
        <v>11.56</v>
      </c>
      <c r="H261" s="28">
        <v>5.27</v>
      </c>
      <c r="I261" s="28">
        <v>6.87</v>
      </c>
      <c r="J261" s="28">
        <v>3.5</v>
      </c>
      <c r="K261" s="28">
        <v>4.57</v>
      </c>
    </row>
    <row r="262" spans="2:11" x14ac:dyDescent="0.2">
      <c r="B262" s="1182" t="s">
        <v>317</v>
      </c>
      <c r="C262" s="1182"/>
      <c r="D262" s="28">
        <v>11.01</v>
      </c>
      <c r="E262" s="28">
        <v>11.05</v>
      </c>
      <c r="F262" s="28">
        <v>11.29</v>
      </c>
      <c r="G262" s="28">
        <v>11.73</v>
      </c>
      <c r="H262" s="28">
        <v>4.9400000000000004</v>
      </c>
      <c r="I262" s="28">
        <v>6.73</v>
      </c>
      <c r="J262" s="28">
        <v>3.78</v>
      </c>
      <c r="K262" s="28">
        <v>5.0999999999999996</v>
      </c>
    </row>
    <row r="263" spans="2:11" x14ac:dyDescent="0.2">
      <c r="B263" s="1182" t="s">
        <v>318</v>
      </c>
      <c r="C263" s="1182"/>
      <c r="D263" s="28">
        <v>8.65</v>
      </c>
      <c r="E263" s="28">
        <v>8.9499999999999993</v>
      </c>
      <c r="F263" s="28">
        <v>13.76</v>
      </c>
      <c r="G263" s="28">
        <v>13.94</v>
      </c>
      <c r="H263" s="28">
        <v>5.42</v>
      </c>
      <c r="I263" s="28">
        <v>6.03</v>
      </c>
      <c r="J263" s="28">
        <v>5.26</v>
      </c>
      <c r="K263" s="28">
        <v>6.34</v>
      </c>
    </row>
    <row r="264" spans="2:11" x14ac:dyDescent="0.2">
      <c r="B264" s="1182" t="s">
        <v>319</v>
      </c>
      <c r="C264" s="1182"/>
      <c r="D264" s="28">
        <v>9.69</v>
      </c>
      <c r="E264" s="28">
        <v>9.6999999999999993</v>
      </c>
      <c r="F264" s="28">
        <v>8.9499999999999993</v>
      </c>
      <c r="G264" s="28">
        <v>9.59</v>
      </c>
      <c r="H264" s="28">
        <v>3.21</v>
      </c>
      <c r="I264" s="28">
        <v>4.34</v>
      </c>
      <c r="J264" s="28">
        <v>5.34</v>
      </c>
      <c r="K264" s="28">
        <v>6.91</v>
      </c>
    </row>
    <row r="265" spans="2:11" x14ac:dyDescent="0.2">
      <c r="B265" s="1182" t="s">
        <v>320</v>
      </c>
      <c r="C265" s="1182"/>
      <c r="D265" s="28">
        <v>10.52</v>
      </c>
      <c r="E265" s="28">
        <v>10.62</v>
      </c>
      <c r="F265" s="28">
        <v>11.29</v>
      </c>
      <c r="G265" s="28">
        <v>11.75</v>
      </c>
      <c r="H265" s="28">
        <v>5.03</v>
      </c>
      <c r="I265" s="28">
        <v>6.59</v>
      </c>
      <c r="J265" s="28">
        <v>3.82</v>
      </c>
      <c r="K265" s="28">
        <v>5.09</v>
      </c>
    </row>
    <row r="266" spans="2:11" x14ac:dyDescent="0.2">
      <c r="B266" s="1185" t="s">
        <v>1362</v>
      </c>
      <c r="C266" s="1192"/>
      <c r="D266" s="28"/>
      <c r="E266" s="28"/>
      <c r="F266" s="28"/>
      <c r="G266" s="28"/>
      <c r="H266" s="28"/>
      <c r="I266" s="28"/>
      <c r="J266" s="28"/>
      <c r="K266" s="28"/>
    </row>
    <row r="267" spans="2:11" x14ac:dyDescent="0.2">
      <c r="B267" s="1182" t="s">
        <v>316</v>
      </c>
      <c r="C267" s="1182"/>
      <c r="D267" s="28">
        <v>11.21</v>
      </c>
      <c r="E267" s="28">
        <v>11.34</v>
      </c>
      <c r="F267" s="28">
        <v>11.06</v>
      </c>
      <c r="G267" s="28">
        <v>11.74</v>
      </c>
      <c r="H267" s="28">
        <v>5.14</v>
      </c>
      <c r="I267" s="28">
        <v>6.53</v>
      </c>
      <c r="J267" s="28">
        <v>3.65</v>
      </c>
      <c r="K267" s="28">
        <v>4.76</v>
      </c>
    </row>
    <row r="268" spans="2:11" x14ac:dyDescent="0.2">
      <c r="B268" s="1182" t="s">
        <v>317</v>
      </c>
      <c r="C268" s="1182"/>
      <c r="D268" s="28">
        <v>10.85</v>
      </c>
      <c r="E268" s="28">
        <v>10.9</v>
      </c>
      <c r="F268" s="28">
        <v>11.28</v>
      </c>
      <c r="G268" s="28">
        <v>11.72</v>
      </c>
      <c r="H268" s="28">
        <v>4.9800000000000004</v>
      </c>
      <c r="I268" s="28">
        <v>6.7</v>
      </c>
      <c r="J268" s="28">
        <v>3.86</v>
      </c>
      <c r="K268" s="28">
        <v>5.19</v>
      </c>
    </row>
    <row r="269" spans="2:11" x14ac:dyDescent="0.2">
      <c r="B269" s="1182" t="s">
        <v>318</v>
      </c>
      <c r="C269" s="1182"/>
      <c r="D269" s="28">
        <v>9.0399999999999991</v>
      </c>
      <c r="E269" s="28">
        <v>9.42</v>
      </c>
      <c r="F269" s="28">
        <v>13.84</v>
      </c>
      <c r="G269" s="28">
        <v>14.05</v>
      </c>
      <c r="H269" s="28">
        <v>5.64</v>
      </c>
      <c r="I269" s="28">
        <v>7.01</v>
      </c>
      <c r="J269" s="28">
        <v>5.42</v>
      </c>
      <c r="K269" s="28">
        <v>6.58</v>
      </c>
    </row>
    <row r="270" spans="2:11" x14ac:dyDescent="0.2">
      <c r="B270" s="1182" t="s">
        <v>319</v>
      </c>
      <c r="C270" s="1182"/>
      <c r="D270" s="28">
        <v>9.52</v>
      </c>
      <c r="E270" s="28">
        <v>9.5299999999999994</v>
      </c>
      <c r="F270" s="28">
        <v>8.93</v>
      </c>
      <c r="G270" s="28">
        <v>9.56</v>
      </c>
      <c r="H270" s="28">
        <v>6.98</v>
      </c>
      <c r="I270" s="28">
        <v>8.9499999999999993</v>
      </c>
      <c r="J270" s="28">
        <v>4.91</v>
      </c>
      <c r="K270" s="28">
        <v>7.02</v>
      </c>
    </row>
    <row r="271" spans="2:11" x14ac:dyDescent="0.2">
      <c r="B271" s="1182" t="s">
        <v>320</v>
      </c>
      <c r="C271" s="1182"/>
      <c r="D271" s="28">
        <v>10.55</v>
      </c>
      <c r="E271" s="28">
        <v>10.67</v>
      </c>
      <c r="F271" s="28">
        <v>11.29</v>
      </c>
      <c r="G271" s="28">
        <v>11.78</v>
      </c>
      <c r="H271" s="28">
        <v>5.08</v>
      </c>
      <c r="I271" s="28">
        <v>6.74</v>
      </c>
      <c r="J271" s="28">
        <v>3.92</v>
      </c>
      <c r="K271" s="28">
        <v>5.21</v>
      </c>
    </row>
    <row r="272" spans="2:11" x14ac:dyDescent="0.2">
      <c r="B272" s="1185" t="s">
        <v>1361</v>
      </c>
      <c r="C272" s="1192"/>
      <c r="D272" s="28"/>
      <c r="E272" s="28"/>
      <c r="F272" s="28"/>
      <c r="G272" s="28"/>
      <c r="H272" s="28"/>
      <c r="I272" s="28"/>
      <c r="J272" s="28"/>
      <c r="K272" s="28"/>
    </row>
    <row r="273" spans="2:11" x14ac:dyDescent="0.2">
      <c r="B273" s="1182" t="s">
        <v>316</v>
      </c>
      <c r="C273" s="1182"/>
      <c r="D273" s="28">
        <v>11.13</v>
      </c>
      <c r="E273" s="28">
        <v>11.15</v>
      </c>
      <c r="F273" s="28">
        <v>10.98</v>
      </c>
      <c r="G273" s="28">
        <v>11.7</v>
      </c>
      <c r="H273" s="28">
        <v>5.13</v>
      </c>
      <c r="I273" s="28">
        <v>7.31</v>
      </c>
      <c r="J273" s="28">
        <v>3.75</v>
      </c>
      <c r="K273" s="28">
        <v>4.87</v>
      </c>
    </row>
    <row r="274" spans="2:11" x14ac:dyDescent="0.2">
      <c r="B274" s="1182" t="s">
        <v>317</v>
      </c>
      <c r="C274" s="1182"/>
      <c r="D274" s="28">
        <v>10.94</v>
      </c>
      <c r="E274" s="28">
        <v>10.9</v>
      </c>
      <c r="F274" s="28">
        <v>11.29</v>
      </c>
      <c r="G274" s="28">
        <v>11.74</v>
      </c>
      <c r="H274" s="28">
        <v>4.8899999999999997</v>
      </c>
      <c r="I274" s="28">
        <v>6.45</v>
      </c>
      <c r="J274" s="28">
        <v>3.83</v>
      </c>
      <c r="K274" s="28">
        <v>5.14</v>
      </c>
    </row>
    <row r="275" spans="2:11" x14ac:dyDescent="0.2">
      <c r="B275" s="1182" t="s">
        <v>318</v>
      </c>
      <c r="C275" s="1182"/>
      <c r="D275" s="28">
        <v>9.15</v>
      </c>
      <c r="E275" s="28">
        <v>9.24</v>
      </c>
      <c r="F275" s="28">
        <v>13.86</v>
      </c>
      <c r="G275" s="28">
        <v>14.1</v>
      </c>
      <c r="H275" s="28">
        <v>5.41</v>
      </c>
      <c r="I275" s="28">
        <v>6.78</v>
      </c>
      <c r="J275" s="28">
        <v>5.44</v>
      </c>
      <c r="K275" s="28">
        <v>6.58</v>
      </c>
    </row>
    <row r="276" spans="2:11" x14ac:dyDescent="0.2">
      <c r="B276" s="1182" t="s">
        <v>319</v>
      </c>
      <c r="C276" s="1182"/>
      <c r="D276" s="28">
        <v>9.24</v>
      </c>
      <c r="E276" s="28">
        <v>9.25</v>
      </c>
      <c r="F276" s="28">
        <v>8.9700000000000006</v>
      </c>
      <c r="G276" s="28">
        <v>9.6</v>
      </c>
      <c r="H276" s="28">
        <v>5.33</v>
      </c>
      <c r="I276" s="28">
        <v>6.49</v>
      </c>
      <c r="J276" s="28">
        <v>5.63</v>
      </c>
      <c r="K276" s="28">
        <v>7.11</v>
      </c>
    </row>
    <row r="277" spans="2:11" x14ac:dyDescent="0.2">
      <c r="B277" s="1182" t="s">
        <v>320</v>
      </c>
      <c r="C277" s="1182"/>
      <c r="D277" s="28">
        <v>10.6</v>
      </c>
      <c r="E277" s="28">
        <v>10.66</v>
      </c>
      <c r="F277" s="28">
        <v>11.3</v>
      </c>
      <c r="G277" s="28">
        <v>11.79</v>
      </c>
      <c r="H277" s="28">
        <v>4.99</v>
      </c>
      <c r="I277" s="28">
        <v>6.54</v>
      </c>
      <c r="J277" s="28">
        <v>3.92</v>
      </c>
      <c r="K277" s="28">
        <v>5.19</v>
      </c>
    </row>
    <row r="278" spans="2:11" x14ac:dyDescent="0.2">
      <c r="B278" s="1192" t="s">
        <v>847</v>
      </c>
      <c r="C278" s="1192"/>
      <c r="D278" s="29"/>
      <c r="E278" s="29"/>
      <c r="F278" s="29"/>
      <c r="G278" s="29"/>
      <c r="H278" s="29"/>
      <c r="I278" s="29"/>
      <c r="J278" s="29"/>
      <c r="K278" s="29"/>
    </row>
    <row r="279" spans="2:11" x14ac:dyDescent="0.2">
      <c r="B279" s="1182" t="s">
        <v>316</v>
      </c>
      <c r="C279" s="1182"/>
      <c r="D279" s="28">
        <v>11.16</v>
      </c>
      <c r="E279" s="28">
        <v>11.17</v>
      </c>
      <c r="F279" s="28">
        <v>10.96</v>
      </c>
      <c r="G279" s="28">
        <v>11.52</v>
      </c>
      <c r="H279" s="28">
        <v>5.4</v>
      </c>
      <c r="I279" s="28">
        <v>8.1199999999999992</v>
      </c>
      <c r="J279" s="28">
        <v>3.97</v>
      </c>
      <c r="K279" s="28">
        <v>5.12</v>
      </c>
    </row>
    <row r="280" spans="2:11" x14ac:dyDescent="0.2">
      <c r="B280" s="1182" t="s">
        <v>317</v>
      </c>
      <c r="C280" s="1182"/>
      <c r="D280" s="28">
        <v>10.81</v>
      </c>
      <c r="E280" s="28">
        <v>10.92</v>
      </c>
      <c r="F280" s="28">
        <v>11.33</v>
      </c>
      <c r="G280" s="28">
        <v>11.75</v>
      </c>
      <c r="H280" s="28">
        <v>5.4</v>
      </c>
      <c r="I280" s="28">
        <v>6.91</v>
      </c>
      <c r="J280" s="28">
        <v>3.92</v>
      </c>
      <c r="K280" s="28">
        <v>5.23</v>
      </c>
    </row>
    <row r="281" spans="2:11" x14ac:dyDescent="0.2">
      <c r="B281" s="1182" t="s">
        <v>318</v>
      </c>
      <c r="C281" s="1182"/>
      <c r="D281" s="28">
        <v>9.5299999999999994</v>
      </c>
      <c r="E281" s="28">
        <v>9.6300000000000008</v>
      </c>
      <c r="F281" s="28">
        <v>13.8</v>
      </c>
      <c r="G281" s="28">
        <v>14.01</v>
      </c>
      <c r="H281" s="28">
        <v>5.22</v>
      </c>
      <c r="I281" s="28">
        <v>6.67</v>
      </c>
      <c r="J281" s="28">
        <v>5.45</v>
      </c>
      <c r="K281" s="28">
        <v>6.61</v>
      </c>
    </row>
    <row r="282" spans="2:11" x14ac:dyDescent="0.2">
      <c r="B282" s="1182" t="s">
        <v>319</v>
      </c>
      <c r="C282" s="1182"/>
      <c r="D282" s="28">
        <v>9.31</v>
      </c>
      <c r="E282" s="28">
        <v>9.31</v>
      </c>
      <c r="F282" s="28">
        <v>8.99</v>
      </c>
      <c r="G282" s="28">
        <v>9.57</v>
      </c>
      <c r="H282" s="28">
        <v>7.07</v>
      </c>
      <c r="I282" s="28">
        <v>9.1199999999999992</v>
      </c>
      <c r="J282" s="28">
        <v>5.68</v>
      </c>
      <c r="K282" s="28">
        <v>7.16</v>
      </c>
    </row>
    <row r="283" spans="2:11" x14ac:dyDescent="0.2">
      <c r="B283" s="1182" t="s">
        <v>320</v>
      </c>
      <c r="C283" s="1182"/>
      <c r="D283" s="28">
        <v>10.56</v>
      </c>
      <c r="E283" s="28">
        <v>10.66</v>
      </c>
      <c r="F283" s="28">
        <v>11.32</v>
      </c>
      <c r="G283" s="28">
        <v>11.76</v>
      </c>
      <c r="H283" s="28">
        <v>5.38</v>
      </c>
      <c r="I283" s="28">
        <v>6.93</v>
      </c>
      <c r="J283" s="28">
        <v>4.0199999999999996</v>
      </c>
      <c r="K283" s="28">
        <v>5.3</v>
      </c>
    </row>
    <row r="284" spans="2:11" x14ac:dyDescent="0.2">
      <c r="B284" s="1192" t="s">
        <v>846</v>
      </c>
      <c r="C284" s="1192"/>
      <c r="D284" s="29"/>
      <c r="E284" s="29"/>
      <c r="F284" s="29"/>
      <c r="G284" s="29"/>
      <c r="H284" s="29"/>
      <c r="I284" s="29"/>
      <c r="J284" s="29"/>
      <c r="K284" s="29"/>
    </row>
    <row r="285" spans="2:11" x14ac:dyDescent="0.2">
      <c r="B285" s="1182" t="s">
        <v>316</v>
      </c>
      <c r="C285" s="1182"/>
      <c r="D285" s="28">
        <v>10.220000000000001</v>
      </c>
      <c r="E285" s="28">
        <v>10.26</v>
      </c>
      <c r="F285" s="28">
        <v>10.95</v>
      </c>
      <c r="G285" s="28">
        <v>11.61</v>
      </c>
      <c r="H285" s="28">
        <v>4.3899999999999997</v>
      </c>
      <c r="I285" s="28">
        <v>7.6</v>
      </c>
      <c r="J285" s="28">
        <v>3.55</v>
      </c>
      <c r="K285" s="28">
        <v>4.75</v>
      </c>
    </row>
    <row r="286" spans="2:11" x14ac:dyDescent="0.2">
      <c r="B286" s="1182" t="s">
        <v>317</v>
      </c>
      <c r="C286" s="1182"/>
      <c r="D286" s="28">
        <v>10.74</v>
      </c>
      <c r="E286" s="28">
        <v>10.88</v>
      </c>
      <c r="F286" s="28">
        <v>11.36</v>
      </c>
      <c r="G286" s="28">
        <v>11.78</v>
      </c>
      <c r="H286" s="28">
        <v>5.46</v>
      </c>
      <c r="I286" s="28">
        <v>7.01</v>
      </c>
      <c r="J286" s="28">
        <v>3.98</v>
      </c>
      <c r="K286" s="28">
        <v>5.32</v>
      </c>
    </row>
    <row r="287" spans="2:11" x14ac:dyDescent="0.2">
      <c r="B287" s="1182" t="s">
        <v>318</v>
      </c>
      <c r="C287" s="1182"/>
      <c r="D287" s="28">
        <v>8.85</v>
      </c>
      <c r="E287" s="28">
        <v>8.92</v>
      </c>
      <c r="F287" s="28">
        <v>13.83</v>
      </c>
      <c r="G287" s="28">
        <v>14.04</v>
      </c>
      <c r="H287" s="28">
        <v>5.09</v>
      </c>
      <c r="I287" s="28">
        <v>6.47</v>
      </c>
      <c r="J287" s="28">
        <v>5.42</v>
      </c>
      <c r="K287" s="28">
        <v>6.56</v>
      </c>
    </row>
    <row r="288" spans="2:11" x14ac:dyDescent="0.2">
      <c r="B288" s="1182" t="s">
        <v>319</v>
      </c>
      <c r="C288" s="1182"/>
      <c r="D288" s="28">
        <v>9.7100000000000009</v>
      </c>
      <c r="E288" s="28">
        <v>9.7100000000000009</v>
      </c>
      <c r="F288" s="28">
        <v>8.9700000000000006</v>
      </c>
      <c r="G288" s="28">
        <v>9.58</v>
      </c>
      <c r="H288" s="28">
        <v>8.52</v>
      </c>
      <c r="I288" s="28">
        <v>9.68</v>
      </c>
      <c r="J288" s="28">
        <v>5.32</v>
      </c>
      <c r="K288" s="28">
        <v>7.3</v>
      </c>
    </row>
    <row r="289" spans="2:11" x14ac:dyDescent="0.2">
      <c r="B289" s="1182" t="s">
        <v>320</v>
      </c>
      <c r="C289" s="1182"/>
      <c r="D289" s="28">
        <v>10.32</v>
      </c>
      <c r="E289" s="28">
        <v>10.43</v>
      </c>
      <c r="F289" s="28">
        <v>11.33</v>
      </c>
      <c r="G289" s="28">
        <v>11.8</v>
      </c>
      <c r="H289" s="28">
        <v>5.33</v>
      </c>
      <c r="I289" s="28">
        <v>6.98</v>
      </c>
      <c r="J289" s="28">
        <v>3.98</v>
      </c>
      <c r="K289" s="28">
        <v>5.3</v>
      </c>
    </row>
    <row r="290" spans="2:11" x14ac:dyDescent="0.2">
      <c r="B290" s="1185" t="s">
        <v>1360</v>
      </c>
      <c r="C290" s="1192"/>
      <c r="D290" s="29"/>
      <c r="E290" s="29"/>
      <c r="F290" s="29"/>
      <c r="G290" s="29"/>
      <c r="H290" s="29"/>
      <c r="I290" s="29"/>
      <c r="J290" s="29"/>
      <c r="K290" s="29"/>
    </row>
    <row r="291" spans="2:11" x14ac:dyDescent="0.2">
      <c r="B291" s="1182" t="s">
        <v>316</v>
      </c>
      <c r="C291" s="1182"/>
      <c r="D291" s="28">
        <v>10.88</v>
      </c>
      <c r="E291" s="28">
        <v>10.9</v>
      </c>
      <c r="F291" s="28">
        <v>10.97</v>
      </c>
      <c r="G291" s="28">
        <v>11.5</v>
      </c>
      <c r="H291" s="28">
        <v>4.2300000000000004</v>
      </c>
      <c r="I291" s="28">
        <v>5.09</v>
      </c>
      <c r="J291" s="28">
        <v>3.54</v>
      </c>
      <c r="K291" s="28">
        <v>4.63</v>
      </c>
    </row>
    <row r="292" spans="2:11" x14ac:dyDescent="0.2">
      <c r="B292" s="1182" t="s">
        <v>317</v>
      </c>
      <c r="C292" s="1182"/>
      <c r="D292" s="28">
        <v>10.35</v>
      </c>
      <c r="E292" s="28">
        <v>10.37</v>
      </c>
      <c r="F292" s="28">
        <v>11.24</v>
      </c>
      <c r="G292" s="28">
        <v>11.69</v>
      </c>
      <c r="H292" s="28">
        <v>5.63</v>
      </c>
      <c r="I292" s="28">
        <v>7.06</v>
      </c>
      <c r="J292" s="28">
        <v>4.0599999999999996</v>
      </c>
      <c r="K292" s="28">
        <v>5.4</v>
      </c>
    </row>
    <row r="293" spans="2:11" x14ac:dyDescent="0.2">
      <c r="B293" s="1182" t="s">
        <v>318</v>
      </c>
      <c r="C293" s="1182"/>
      <c r="D293" s="28">
        <v>10.56</v>
      </c>
      <c r="E293" s="28">
        <v>10.58</v>
      </c>
      <c r="F293" s="28">
        <v>13.99</v>
      </c>
      <c r="G293" s="28">
        <v>14.17</v>
      </c>
      <c r="H293" s="28">
        <v>5.08</v>
      </c>
      <c r="I293" s="28">
        <v>6.28</v>
      </c>
      <c r="J293" s="28">
        <v>5.05</v>
      </c>
      <c r="K293" s="28">
        <v>6.26</v>
      </c>
    </row>
    <row r="294" spans="2:11" x14ac:dyDescent="0.2">
      <c r="B294" s="1182" t="s">
        <v>319</v>
      </c>
      <c r="C294" s="1182"/>
      <c r="D294" s="28">
        <v>10.19</v>
      </c>
      <c r="E294" s="28">
        <v>10.19</v>
      </c>
      <c r="F294" s="28">
        <v>8.98</v>
      </c>
      <c r="G294" s="28">
        <v>9.57</v>
      </c>
      <c r="H294" s="28">
        <v>7.27</v>
      </c>
      <c r="I294" s="28">
        <v>8.32</v>
      </c>
      <c r="J294" s="28">
        <v>5.79</v>
      </c>
      <c r="K294" s="28">
        <v>7.4</v>
      </c>
    </row>
    <row r="295" spans="2:11" x14ac:dyDescent="0.2">
      <c r="B295" s="1182" t="s">
        <v>320</v>
      </c>
      <c r="C295" s="1182"/>
      <c r="D295" s="28">
        <v>10.42</v>
      </c>
      <c r="E295" s="28">
        <v>10.44</v>
      </c>
      <c r="F295" s="28">
        <v>11.26</v>
      </c>
      <c r="G295" s="28">
        <v>11.72</v>
      </c>
      <c r="H295" s="28">
        <v>5.47</v>
      </c>
      <c r="I295" s="28">
        <v>6.83</v>
      </c>
      <c r="J295" s="28">
        <v>4.03</v>
      </c>
      <c r="K295" s="28">
        <v>5.32</v>
      </c>
    </row>
    <row r="296" spans="2:11" x14ac:dyDescent="0.2">
      <c r="B296" s="1192" t="s">
        <v>845</v>
      </c>
      <c r="C296" s="1192"/>
      <c r="D296" s="28"/>
      <c r="E296" s="28"/>
      <c r="F296" s="28"/>
      <c r="G296" s="28"/>
      <c r="H296" s="28"/>
      <c r="I296" s="28"/>
      <c r="J296" s="28"/>
      <c r="K296" s="28"/>
    </row>
    <row r="297" spans="2:11" x14ac:dyDescent="0.2">
      <c r="B297" s="1182" t="s">
        <v>316</v>
      </c>
      <c r="C297" s="1182"/>
      <c r="D297" s="28">
        <v>9.75</v>
      </c>
      <c r="E297" s="28">
        <v>9.86</v>
      </c>
      <c r="F297" s="28">
        <v>11.1</v>
      </c>
      <c r="G297" s="28">
        <v>11.64</v>
      </c>
      <c r="H297" s="28">
        <v>5.04</v>
      </c>
      <c r="I297" s="28">
        <v>6.91</v>
      </c>
      <c r="J297" s="28">
        <v>3.85</v>
      </c>
      <c r="K297" s="28">
        <v>4.9800000000000004</v>
      </c>
    </row>
    <row r="298" spans="2:11" x14ac:dyDescent="0.2">
      <c r="B298" s="1182" t="s">
        <v>317</v>
      </c>
      <c r="C298" s="1182"/>
      <c r="D298" s="28">
        <v>10.49</v>
      </c>
      <c r="E298" s="28">
        <v>10.51</v>
      </c>
      <c r="F298" s="28">
        <v>11.31</v>
      </c>
      <c r="G298" s="28">
        <v>11.76</v>
      </c>
      <c r="H298" s="28">
        <v>6.15</v>
      </c>
      <c r="I298" s="28">
        <v>7.46</v>
      </c>
      <c r="J298" s="28">
        <v>4.1100000000000003</v>
      </c>
      <c r="K298" s="28">
        <v>5.51</v>
      </c>
    </row>
    <row r="299" spans="2:11" x14ac:dyDescent="0.2">
      <c r="B299" s="1182" t="s">
        <v>318</v>
      </c>
      <c r="C299" s="1182"/>
      <c r="D299" s="28">
        <v>11.56</v>
      </c>
      <c r="E299" s="28">
        <v>11.7</v>
      </c>
      <c r="F299" s="28">
        <v>14.34</v>
      </c>
      <c r="G299" s="28">
        <v>14.55</v>
      </c>
      <c r="H299" s="28">
        <v>5.5</v>
      </c>
      <c r="I299" s="28">
        <v>6.6</v>
      </c>
      <c r="J299" s="28">
        <v>5.09</v>
      </c>
      <c r="K299" s="28">
        <v>6.4</v>
      </c>
    </row>
    <row r="300" spans="2:11" x14ac:dyDescent="0.2">
      <c r="B300" s="1182" t="s">
        <v>319</v>
      </c>
      <c r="C300" s="1182"/>
      <c r="D300" s="28">
        <v>9.73</v>
      </c>
      <c r="E300" s="28">
        <v>9.73</v>
      </c>
      <c r="F300" s="28">
        <v>9.01</v>
      </c>
      <c r="G300" s="28">
        <v>9.58</v>
      </c>
      <c r="H300" s="28">
        <v>5.04</v>
      </c>
      <c r="I300" s="28">
        <v>6.46</v>
      </c>
      <c r="J300" s="28">
        <v>5.6</v>
      </c>
      <c r="K300" s="28">
        <v>7.27</v>
      </c>
    </row>
    <row r="301" spans="2:11" x14ac:dyDescent="0.2">
      <c r="B301" s="1182" t="s">
        <v>320</v>
      </c>
      <c r="C301" s="1182"/>
      <c r="D301" s="28">
        <v>10.51</v>
      </c>
      <c r="E301" s="28">
        <v>10.55</v>
      </c>
      <c r="F301" s="28">
        <v>11.35</v>
      </c>
      <c r="G301" s="28">
        <v>11.82</v>
      </c>
      <c r="H301" s="28">
        <v>5.99</v>
      </c>
      <c r="I301" s="28">
        <v>7.3</v>
      </c>
      <c r="J301" s="28">
        <v>4.12</v>
      </c>
      <c r="K301" s="28">
        <v>5.47</v>
      </c>
    </row>
    <row r="302" spans="2:11" x14ac:dyDescent="0.2">
      <c r="B302" s="1192" t="s">
        <v>844</v>
      </c>
      <c r="C302" s="1192"/>
      <c r="D302" s="29"/>
      <c r="E302" s="29"/>
      <c r="F302" s="29"/>
      <c r="G302" s="29"/>
      <c r="H302" s="29"/>
      <c r="I302" s="29"/>
      <c r="J302" s="29"/>
      <c r="K302" s="29"/>
    </row>
    <row r="303" spans="2:11" x14ac:dyDescent="0.2">
      <c r="B303" s="1182" t="s">
        <v>316</v>
      </c>
      <c r="C303" s="1182"/>
      <c r="D303" s="28">
        <v>10.43</v>
      </c>
      <c r="E303" s="28">
        <v>10.49</v>
      </c>
      <c r="F303" s="28">
        <v>11.05</v>
      </c>
      <c r="G303" s="28">
        <v>11.67</v>
      </c>
      <c r="H303" s="28">
        <v>4.28</v>
      </c>
      <c r="I303" s="28">
        <v>6.38</v>
      </c>
      <c r="J303" s="28">
        <v>3.86</v>
      </c>
      <c r="K303" s="28">
        <v>4.99</v>
      </c>
    </row>
    <row r="304" spans="2:11" x14ac:dyDescent="0.2">
      <c r="B304" s="1182" t="s">
        <v>317</v>
      </c>
      <c r="C304" s="1182"/>
      <c r="D304" s="28">
        <v>10.48</v>
      </c>
      <c r="E304" s="28">
        <v>10.55</v>
      </c>
      <c r="F304" s="28">
        <v>11.32</v>
      </c>
      <c r="G304" s="28">
        <v>11.82</v>
      </c>
      <c r="H304" s="28">
        <v>6.29</v>
      </c>
      <c r="I304" s="28">
        <v>7.6</v>
      </c>
      <c r="J304" s="28">
        <v>4.12</v>
      </c>
      <c r="K304" s="28">
        <v>5.53</v>
      </c>
    </row>
    <row r="305" spans="2:11" x14ac:dyDescent="0.2">
      <c r="B305" s="1182" t="s">
        <v>318</v>
      </c>
      <c r="C305" s="1182"/>
      <c r="D305" s="28">
        <v>10.25</v>
      </c>
      <c r="E305" s="28">
        <v>10.31</v>
      </c>
      <c r="F305" s="28">
        <v>15.16</v>
      </c>
      <c r="G305" s="28">
        <v>15.39</v>
      </c>
      <c r="H305" s="28">
        <v>5.17</v>
      </c>
      <c r="I305" s="28">
        <v>6.53</v>
      </c>
      <c r="J305" s="28">
        <v>5.24</v>
      </c>
      <c r="K305" s="28">
        <v>6.82</v>
      </c>
    </row>
    <row r="306" spans="2:11" x14ac:dyDescent="0.2">
      <c r="B306" s="1182" t="s">
        <v>319</v>
      </c>
      <c r="C306" s="1182"/>
      <c r="D306" s="28">
        <v>9.93</v>
      </c>
      <c r="E306" s="28">
        <v>9.93</v>
      </c>
      <c r="F306" s="28">
        <v>9.02</v>
      </c>
      <c r="G306" s="28">
        <v>9.6</v>
      </c>
      <c r="H306" s="28">
        <v>4.8</v>
      </c>
      <c r="I306" s="28">
        <v>6.93</v>
      </c>
      <c r="J306" s="28">
        <v>5.37</v>
      </c>
      <c r="K306" s="28">
        <v>7.1</v>
      </c>
    </row>
    <row r="307" spans="2:11" x14ac:dyDescent="0.2">
      <c r="B307" s="1182" t="s">
        <v>320</v>
      </c>
      <c r="C307" s="1182"/>
      <c r="D307" s="28">
        <v>10.46</v>
      </c>
      <c r="E307" s="28">
        <v>10.52</v>
      </c>
      <c r="F307" s="28">
        <v>11.32</v>
      </c>
      <c r="G307" s="28">
        <v>11.84</v>
      </c>
      <c r="H307" s="28">
        <v>6.04</v>
      </c>
      <c r="I307" s="28">
        <v>7.41</v>
      </c>
      <c r="J307" s="28">
        <v>4.12</v>
      </c>
      <c r="K307" s="28">
        <v>5.48</v>
      </c>
    </row>
    <row r="308" spans="2:11" x14ac:dyDescent="0.2">
      <c r="B308" s="1192" t="s">
        <v>843</v>
      </c>
      <c r="C308" s="1192"/>
      <c r="D308" s="29"/>
      <c r="E308" s="29"/>
      <c r="F308" s="29"/>
      <c r="G308" s="29"/>
      <c r="H308" s="29"/>
      <c r="I308" s="29"/>
      <c r="J308" s="29"/>
      <c r="K308" s="29"/>
    </row>
    <row r="309" spans="2:11" x14ac:dyDescent="0.2">
      <c r="B309" s="1182" t="s">
        <v>316</v>
      </c>
      <c r="C309" s="1182"/>
      <c r="D309" s="28">
        <v>11.8</v>
      </c>
      <c r="E309" s="28">
        <v>11.84</v>
      </c>
      <c r="F309" s="28">
        <v>11.21</v>
      </c>
      <c r="G309" s="28">
        <v>11.79</v>
      </c>
      <c r="H309" s="28">
        <v>5.16</v>
      </c>
      <c r="I309" s="28">
        <v>6.35</v>
      </c>
      <c r="J309" s="28">
        <v>3.88</v>
      </c>
      <c r="K309" s="28">
        <v>4.91</v>
      </c>
    </row>
    <row r="310" spans="2:11" x14ac:dyDescent="0.2">
      <c r="B310" s="1182" t="s">
        <v>317</v>
      </c>
      <c r="C310" s="1182"/>
      <c r="D310" s="28">
        <v>10.97</v>
      </c>
      <c r="E310" s="28">
        <v>11</v>
      </c>
      <c r="F310" s="28">
        <v>11.3</v>
      </c>
      <c r="G310" s="28">
        <v>11.74</v>
      </c>
      <c r="H310" s="28">
        <v>5.88</v>
      </c>
      <c r="I310" s="28">
        <v>7.28</v>
      </c>
      <c r="J310" s="28">
        <v>4.13</v>
      </c>
      <c r="K310" s="28">
        <v>5.51</v>
      </c>
    </row>
    <row r="311" spans="2:11" x14ac:dyDescent="0.2">
      <c r="B311" s="1182" t="s">
        <v>318</v>
      </c>
      <c r="C311" s="1182"/>
      <c r="D311" s="28">
        <v>10.28</v>
      </c>
      <c r="E311" s="28">
        <v>10.35</v>
      </c>
      <c r="F311" s="28">
        <v>15.03</v>
      </c>
      <c r="G311" s="28">
        <v>15.3</v>
      </c>
      <c r="H311" s="28">
        <v>5.88</v>
      </c>
      <c r="I311" s="28">
        <v>7.14</v>
      </c>
      <c r="J311" s="28">
        <v>5.46</v>
      </c>
      <c r="K311" s="28">
        <v>6.95</v>
      </c>
    </row>
    <row r="312" spans="2:11" x14ac:dyDescent="0.2">
      <c r="B312" s="1182" t="s">
        <v>319</v>
      </c>
      <c r="C312" s="1182"/>
      <c r="D312" s="28">
        <v>10.050000000000001</v>
      </c>
      <c r="E312" s="28">
        <v>10.050000000000001</v>
      </c>
      <c r="F312" s="28">
        <v>9.0299999999999994</v>
      </c>
      <c r="G312" s="28">
        <v>9.6</v>
      </c>
      <c r="H312" s="28">
        <v>9.2100000000000009</v>
      </c>
      <c r="I312" s="28">
        <v>10.48</v>
      </c>
      <c r="J312" s="28">
        <v>5.72</v>
      </c>
      <c r="K312" s="28">
        <v>7.45</v>
      </c>
    </row>
    <row r="313" spans="2:11" x14ac:dyDescent="0.2">
      <c r="B313" s="1182" t="s">
        <v>320</v>
      </c>
      <c r="C313" s="1182"/>
      <c r="D313" s="28">
        <v>10.97</v>
      </c>
      <c r="E313" s="28">
        <v>11</v>
      </c>
      <c r="F313" s="28">
        <v>11.33</v>
      </c>
      <c r="G313" s="28">
        <v>11.8</v>
      </c>
      <c r="H313" s="28">
        <v>5.83</v>
      </c>
      <c r="I313" s="28">
        <v>7.18</v>
      </c>
      <c r="J313" s="28">
        <v>4.1399999999999997</v>
      </c>
      <c r="K313" s="28">
        <v>5.46</v>
      </c>
    </row>
    <row r="314" spans="2:11" x14ac:dyDescent="0.2">
      <c r="B314" s="1192" t="s">
        <v>842</v>
      </c>
      <c r="C314" s="1192"/>
      <c r="D314" s="29"/>
      <c r="E314" s="29"/>
      <c r="F314" s="29"/>
      <c r="G314" s="29"/>
      <c r="H314" s="29"/>
      <c r="I314" s="29"/>
      <c r="J314" s="29"/>
      <c r="K314" s="29"/>
    </row>
    <row r="315" spans="2:11" x14ac:dyDescent="0.2">
      <c r="B315" s="1182" t="s">
        <v>316</v>
      </c>
      <c r="C315" s="1182"/>
      <c r="D315" s="28">
        <v>10.92</v>
      </c>
      <c r="E315" s="28">
        <v>11.03</v>
      </c>
      <c r="F315" s="28">
        <v>11.24</v>
      </c>
      <c r="G315" s="28">
        <v>11.88</v>
      </c>
      <c r="H315" s="28">
        <v>4.08</v>
      </c>
      <c r="I315" s="28">
        <v>5.65</v>
      </c>
      <c r="J315" s="28">
        <v>3.81</v>
      </c>
      <c r="K315" s="28">
        <v>4.84</v>
      </c>
    </row>
    <row r="316" spans="2:11" x14ac:dyDescent="0.2">
      <c r="B316" s="1182" t="s">
        <v>317</v>
      </c>
      <c r="C316" s="1182"/>
      <c r="D316" s="28">
        <v>10.84</v>
      </c>
      <c r="E316" s="28">
        <v>10.87</v>
      </c>
      <c r="F316" s="28">
        <v>11.26</v>
      </c>
      <c r="G316" s="28">
        <v>11.69</v>
      </c>
      <c r="H316" s="28">
        <v>5.62</v>
      </c>
      <c r="I316" s="28">
        <v>7.08</v>
      </c>
      <c r="J316" s="28">
        <v>4.1399999999999997</v>
      </c>
      <c r="K316" s="28">
        <v>5.49</v>
      </c>
    </row>
    <row r="317" spans="2:11" x14ac:dyDescent="0.2">
      <c r="B317" s="1182" t="s">
        <v>318</v>
      </c>
      <c r="C317" s="1182"/>
      <c r="D317" s="28">
        <v>9.61</v>
      </c>
      <c r="E317" s="28">
        <v>9.64</v>
      </c>
      <c r="F317" s="28">
        <v>14.58</v>
      </c>
      <c r="G317" s="28">
        <v>14.8</v>
      </c>
      <c r="H317" s="28">
        <v>4.55</v>
      </c>
      <c r="I317" s="28">
        <v>6.13</v>
      </c>
      <c r="J317" s="28">
        <v>5.05</v>
      </c>
      <c r="K317" s="28">
        <v>6.6</v>
      </c>
    </row>
    <row r="318" spans="2:11" x14ac:dyDescent="0.2">
      <c r="B318" s="1182" t="s">
        <v>319</v>
      </c>
      <c r="C318" s="1182"/>
      <c r="D318" s="28">
        <v>9.6</v>
      </c>
      <c r="E318" s="28">
        <v>9.6</v>
      </c>
      <c r="F318" s="28">
        <v>9.0500000000000007</v>
      </c>
      <c r="G318" s="28">
        <v>9.6199999999999992</v>
      </c>
      <c r="H318" s="28">
        <v>6.98</v>
      </c>
      <c r="I318" s="28">
        <v>7.79</v>
      </c>
      <c r="J318" s="28">
        <v>5.45</v>
      </c>
      <c r="K318" s="28">
        <v>7.38</v>
      </c>
    </row>
    <row r="319" spans="2:11" x14ac:dyDescent="0.2">
      <c r="B319" s="1182" t="s">
        <v>320</v>
      </c>
      <c r="C319" s="1182"/>
      <c r="D319" s="28">
        <v>10.72</v>
      </c>
      <c r="E319" s="28">
        <v>10.75</v>
      </c>
      <c r="F319" s="28">
        <v>11.3</v>
      </c>
      <c r="G319" s="28">
        <v>11.77</v>
      </c>
      <c r="H319" s="28">
        <v>5.39</v>
      </c>
      <c r="I319" s="28">
        <v>6.89</v>
      </c>
      <c r="J319" s="28">
        <v>4.1100000000000003</v>
      </c>
      <c r="K319" s="28">
        <v>5.41</v>
      </c>
    </row>
    <row r="320" spans="2:11" x14ac:dyDescent="0.2">
      <c r="B320" s="1192" t="s">
        <v>841</v>
      </c>
      <c r="C320" s="1192"/>
      <c r="D320" s="29"/>
      <c r="E320" s="29"/>
      <c r="F320" s="29"/>
      <c r="G320" s="29"/>
      <c r="H320" s="29"/>
      <c r="I320" s="29"/>
      <c r="J320" s="29"/>
      <c r="K320" s="29"/>
    </row>
    <row r="321" spans="2:11" x14ac:dyDescent="0.2">
      <c r="B321" s="1182" t="s">
        <v>316</v>
      </c>
      <c r="C321" s="1182"/>
      <c r="D321" s="28">
        <v>11.66</v>
      </c>
      <c r="E321" s="28">
        <v>11.72</v>
      </c>
      <c r="F321" s="28">
        <v>11.15</v>
      </c>
      <c r="G321" s="28">
        <v>11.82</v>
      </c>
      <c r="H321" s="28">
        <v>6.43</v>
      </c>
      <c r="I321" s="28">
        <v>7.44</v>
      </c>
      <c r="J321" s="28">
        <v>3.96</v>
      </c>
      <c r="K321" s="28">
        <v>5.1100000000000003</v>
      </c>
    </row>
    <row r="322" spans="2:11" x14ac:dyDescent="0.2">
      <c r="B322" s="1182" t="s">
        <v>317</v>
      </c>
      <c r="C322" s="1182"/>
      <c r="D322" s="28">
        <v>10.99</v>
      </c>
      <c r="E322" s="28">
        <v>11.02</v>
      </c>
      <c r="F322" s="28">
        <v>11.25</v>
      </c>
      <c r="G322" s="28">
        <v>11.65</v>
      </c>
      <c r="H322" s="28">
        <v>5.87</v>
      </c>
      <c r="I322" s="28">
        <v>7.4</v>
      </c>
      <c r="J322" s="28">
        <v>4.13</v>
      </c>
      <c r="K322" s="28">
        <v>5.55</v>
      </c>
    </row>
    <row r="323" spans="2:11" x14ac:dyDescent="0.2">
      <c r="B323" s="1182" t="s">
        <v>318</v>
      </c>
      <c r="C323" s="1182"/>
      <c r="D323" s="28">
        <v>10.06</v>
      </c>
      <c r="E323" s="28">
        <v>10.09</v>
      </c>
      <c r="F323" s="28">
        <v>14.52</v>
      </c>
      <c r="G323" s="28">
        <v>14.74</v>
      </c>
      <c r="H323" s="28">
        <v>4.62</v>
      </c>
      <c r="I323" s="28">
        <v>5.93</v>
      </c>
      <c r="J323" s="28">
        <v>4.8899999999999997</v>
      </c>
      <c r="K323" s="28">
        <v>6.44</v>
      </c>
    </row>
    <row r="324" spans="2:11" x14ac:dyDescent="0.2">
      <c r="B324" s="1182" t="s">
        <v>319</v>
      </c>
      <c r="C324" s="1182"/>
      <c r="D324" s="28">
        <v>9.42</v>
      </c>
      <c r="E324" s="28">
        <v>9.42</v>
      </c>
      <c r="F324" s="28">
        <v>9.0299999999999994</v>
      </c>
      <c r="G324" s="28">
        <v>9.6</v>
      </c>
      <c r="H324" s="28">
        <v>5.51</v>
      </c>
      <c r="I324" s="28">
        <v>6.83</v>
      </c>
      <c r="J324" s="28">
        <v>4.91</v>
      </c>
      <c r="K324" s="28">
        <v>7.28</v>
      </c>
    </row>
    <row r="325" spans="2:11" x14ac:dyDescent="0.2">
      <c r="B325" s="1182" t="s">
        <v>320</v>
      </c>
      <c r="C325" s="1182"/>
      <c r="D325" s="28">
        <v>10.95</v>
      </c>
      <c r="E325" s="28">
        <v>10.98</v>
      </c>
      <c r="F325" s="28">
        <v>11.27</v>
      </c>
      <c r="G325" s="28">
        <v>11.73</v>
      </c>
      <c r="H325" s="28">
        <v>5.81</v>
      </c>
      <c r="I325" s="28">
        <v>7.25</v>
      </c>
      <c r="J325" s="28">
        <v>4.13</v>
      </c>
      <c r="K325" s="28">
        <v>5.5</v>
      </c>
    </row>
    <row r="326" spans="2:11" x14ac:dyDescent="0.2">
      <c r="B326" s="1192" t="s">
        <v>840</v>
      </c>
      <c r="C326" s="1192"/>
      <c r="D326" s="29"/>
      <c r="E326" s="29"/>
      <c r="F326" s="29"/>
      <c r="G326" s="29"/>
      <c r="H326" s="29"/>
      <c r="I326" s="29"/>
      <c r="J326" s="29"/>
      <c r="K326" s="29"/>
    </row>
    <row r="327" spans="2:11" x14ac:dyDescent="0.2">
      <c r="B327" s="1182" t="s">
        <v>316</v>
      </c>
      <c r="C327" s="1182"/>
      <c r="D327" s="28">
        <v>11.55</v>
      </c>
      <c r="E327" s="28">
        <v>11.63</v>
      </c>
      <c r="F327" s="28">
        <v>11.13</v>
      </c>
      <c r="G327" s="28">
        <v>11.69</v>
      </c>
      <c r="H327" s="28">
        <v>4.63</v>
      </c>
      <c r="I327" s="28">
        <v>5.92</v>
      </c>
      <c r="J327" s="28">
        <v>4.0199999999999996</v>
      </c>
      <c r="K327" s="28">
        <v>5.1100000000000003</v>
      </c>
    </row>
    <row r="328" spans="2:11" x14ac:dyDescent="0.2">
      <c r="B328" s="1182" t="s">
        <v>317</v>
      </c>
      <c r="C328" s="1182"/>
      <c r="D328" s="28">
        <v>10.94</v>
      </c>
      <c r="E328" s="28">
        <v>10.97</v>
      </c>
      <c r="F328" s="28">
        <v>11.25</v>
      </c>
      <c r="G328" s="28">
        <v>11.64</v>
      </c>
      <c r="H328" s="28">
        <v>5.98</v>
      </c>
      <c r="I328" s="28">
        <v>7.31</v>
      </c>
      <c r="J328" s="28">
        <v>4.2</v>
      </c>
      <c r="K328" s="28">
        <v>5.57</v>
      </c>
    </row>
    <row r="329" spans="2:11" x14ac:dyDescent="0.2">
      <c r="B329" s="1182" t="s">
        <v>318</v>
      </c>
      <c r="C329" s="1182"/>
      <c r="D329" s="28">
        <v>9.48</v>
      </c>
      <c r="E329" s="28">
        <v>9.52</v>
      </c>
      <c r="F329" s="28">
        <v>14.1</v>
      </c>
      <c r="G329" s="28">
        <v>14.37</v>
      </c>
      <c r="H329" s="28">
        <v>4.25</v>
      </c>
      <c r="I329" s="28">
        <v>5.58</v>
      </c>
      <c r="J329" s="28">
        <v>4.91</v>
      </c>
      <c r="K329" s="28">
        <v>6.37</v>
      </c>
    </row>
    <row r="330" spans="2:11" x14ac:dyDescent="0.2">
      <c r="B330" s="1182" t="s">
        <v>319</v>
      </c>
      <c r="C330" s="1182"/>
      <c r="D330" s="28">
        <v>10.35</v>
      </c>
      <c r="E330" s="28">
        <v>10.35</v>
      </c>
      <c r="F330" s="28">
        <v>9.0399999999999991</v>
      </c>
      <c r="G330" s="28">
        <v>9.6199999999999992</v>
      </c>
      <c r="H330" s="28">
        <v>3.28</v>
      </c>
      <c r="I330" s="28">
        <v>4.53</v>
      </c>
      <c r="J330" s="28">
        <v>5.21</v>
      </c>
      <c r="K330" s="28">
        <v>7.17</v>
      </c>
    </row>
    <row r="331" spans="2:11" x14ac:dyDescent="0.2">
      <c r="B331" s="1182" t="s">
        <v>320</v>
      </c>
      <c r="C331" s="1182"/>
      <c r="D331" s="28">
        <v>10.8</v>
      </c>
      <c r="E331" s="28">
        <v>10.83</v>
      </c>
      <c r="F331" s="28">
        <v>11.26</v>
      </c>
      <c r="G331" s="28">
        <v>11.69</v>
      </c>
      <c r="H331" s="28">
        <v>5.7</v>
      </c>
      <c r="I331" s="28">
        <v>7.04</v>
      </c>
      <c r="J331" s="28">
        <v>4.1900000000000004</v>
      </c>
      <c r="K331" s="28">
        <v>5.51</v>
      </c>
    </row>
    <row r="332" spans="2:11" x14ac:dyDescent="0.2">
      <c r="B332" s="1192" t="s">
        <v>839</v>
      </c>
      <c r="C332" s="1192"/>
      <c r="D332" s="29"/>
      <c r="E332" s="29"/>
      <c r="F332" s="29"/>
      <c r="G332" s="29"/>
      <c r="H332" s="29"/>
      <c r="I332" s="29"/>
      <c r="J332" s="29"/>
      <c r="K332" s="29"/>
    </row>
    <row r="333" spans="2:11" x14ac:dyDescent="0.2">
      <c r="B333" s="1182" t="s">
        <v>316</v>
      </c>
      <c r="C333" s="1182"/>
      <c r="D333" s="28">
        <v>10.71</v>
      </c>
      <c r="E333" s="28">
        <v>10.78</v>
      </c>
      <c r="F333" s="28">
        <v>11.15</v>
      </c>
      <c r="G333" s="28">
        <v>11.69</v>
      </c>
      <c r="H333" s="28">
        <v>5</v>
      </c>
      <c r="I333" s="28">
        <v>6.47</v>
      </c>
      <c r="J333" s="28">
        <v>3.93</v>
      </c>
      <c r="K333" s="28">
        <v>5.03</v>
      </c>
    </row>
    <row r="334" spans="2:11" x14ac:dyDescent="0.2">
      <c r="B334" s="1182" t="s">
        <v>317</v>
      </c>
      <c r="C334" s="1182"/>
      <c r="D334" s="28">
        <v>10.92</v>
      </c>
      <c r="E334" s="28">
        <v>10.95</v>
      </c>
      <c r="F334" s="28">
        <v>11.21</v>
      </c>
      <c r="G334" s="28">
        <v>11.59</v>
      </c>
      <c r="H334" s="28">
        <v>5.44</v>
      </c>
      <c r="I334" s="28">
        <v>7.01</v>
      </c>
      <c r="J334" s="28">
        <v>4.1900000000000004</v>
      </c>
      <c r="K334" s="28">
        <v>5.56</v>
      </c>
    </row>
    <row r="335" spans="2:11" x14ac:dyDescent="0.2">
      <c r="B335" s="1182" t="s">
        <v>318</v>
      </c>
      <c r="C335" s="1182"/>
      <c r="D335" s="28">
        <v>10.06</v>
      </c>
      <c r="E335" s="28">
        <v>10.1</v>
      </c>
      <c r="F335" s="28">
        <v>14.28</v>
      </c>
      <c r="G335" s="28">
        <v>14.59</v>
      </c>
      <c r="H335" s="28">
        <v>5.36</v>
      </c>
      <c r="I335" s="28">
        <v>6.63</v>
      </c>
      <c r="J335" s="28">
        <v>5.12</v>
      </c>
      <c r="K335" s="28">
        <v>6.55</v>
      </c>
    </row>
    <row r="336" spans="2:11" x14ac:dyDescent="0.2">
      <c r="B336" s="1182" t="s">
        <v>319</v>
      </c>
      <c r="C336" s="1182"/>
      <c r="D336" s="28">
        <v>9.58</v>
      </c>
      <c r="E336" s="28">
        <v>9.58</v>
      </c>
      <c r="F336" s="28">
        <v>9.0399999999999991</v>
      </c>
      <c r="G336" s="28">
        <v>9.6300000000000008</v>
      </c>
      <c r="H336" s="28">
        <v>6.36</v>
      </c>
      <c r="I336" s="28">
        <v>8.43</v>
      </c>
      <c r="J336" s="28">
        <v>5.19</v>
      </c>
      <c r="K336" s="28">
        <v>7.17</v>
      </c>
    </row>
    <row r="337" spans="2:11" x14ac:dyDescent="0.2">
      <c r="B337" s="1182" t="s">
        <v>320</v>
      </c>
      <c r="C337" s="1182"/>
      <c r="D337" s="28">
        <v>10.81</v>
      </c>
      <c r="E337" s="28">
        <v>10.85</v>
      </c>
      <c r="F337" s="28">
        <v>11.23</v>
      </c>
      <c r="G337" s="28">
        <v>11.65</v>
      </c>
      <c r="H337" s="28">
        <v>5.4</v>
      </c>
      <c r="I337" s="28">
        <v>6.93</v>
      </c>
      <c r="J337" s="28">
        <v>4.17</v>
      </c>
      <c r="K337" s="28">
        <v>5.5</v>
      </c>
    </row>
    <row r="338" spans="2:11" x14ac:dyDescent="0.2">
      <c r="B338" s="1192" t="s">
        <v>838</v>
      </c>
      <c r="C338" s="1192"/>
      <c r="D338" s="29"/>
      <c r="E338" s="29"/>
      <c r="F338" s="29"/>
      <c r="G338" s="29"/>
      <c r="H338" s="29"/>
      <c r="I338" s="29"/>
      <c r="J338" s="29"/>
      <c r="K338" s="29"/>
    </row>
    <row r="339" spans="2:11" x14ac:dyDescent="0.2">
      <c r="B339" s="1182" t="s">
        <v>316</v>
      </c>
      <c r="C339" s="1182"/>
      <c r="D339" s="28">
        <v>11.4</v>
      </c>
      <c r="E339" s="28">
        <v>11.49</v>
      </c>
      <c r="F339" s="28">
        <v>11.06</v>
      </c>
      <c r="G339" s="28">
        <v>11.62</v>
      </c>
      <c r="H339" s="28">
        <v>7.61</v>
      </c>
      <c r="I339" s="28">
        <v>8.33</v>
      </c>
      <c r="J339" s="28">
        <v>3.75</v>
      </c>
      <c r="K339" s="28">
        <v>4.8899999999999997</v>
      </c>
    </row>
    <row r="340" spans="2:11" x14ac:dyDescent="0.2">
      <c r="B340" s="1182" t="s">
        <v>317</v>
      </c>
      <c r="C340" s="1182"/>
      <c r="D340" s="28">
        <v>10.94</v>
      </c>
      <c r="E340" s="28">
        <v>10.99</v>
      </c>
      <c r="F340" s="28">
        <v>11.29</v>
      </c>
      <c r="G340" s="28">
        <v>11.68</v>
      </c>
      <c r="H340" s="28">
        <v>6.06</v>
      </c>
      <c r="I340" s="28">
        <v>7.44</v>
      </c>
      <c r="J340" s="28">
        <v>4.2300000000000004</v>
      </c>
      <c r="K340" s="28">
        <v>5.64</v>
      </c>
    </row>
    <row r="341" spans="2:11" x14ac:dyDescent="0.2">
      <c r="B341" s="1182" t="s">
        <v>318</v>
      </c>
      <c r="C341" s="1182"/>
      <c r="D341" s="28">
        <v>9.8000000000000007</v>
      </c>
      <c r="E341" s="28">
        <v>9.83</v>
      </c>
      <c r="F341" s="28">
        <v>13.81</v>
      </c>
      <c r="G341" s="28">
        <v>14.07</v>
      </c>
      <c r="H341" s="28">
        <v>4.66</v>
      </c>
      <c r="I341" s="28">
        <v>6.04</v>
      </c>
      <c r="J341" s="28">
        <v>4.82</v>
      </c>
      <c r="K341" s="28">
        <v>6.27</v>
      </c>
    </row>
    <row r="342" spans="2:11" x14ac:dyDescent="0.2">
      <c r="B342" s="1182" t="s">
        <v>319</v>
      </c>
      <c r="C342" s="1182"/>
      <c r="D342" s="28">
        <v>9.11</v>
      </c>
      <c r="E342" s="28">
        <v>9.11</v>
      </c>
      <c r="F342" s="28">
        <v>9.02</v>
      </c>
      <c r="G342" s="28">
        <v>9.6199999999999992</v>
      </c>
      <c r="H342" s="28">
        <v>0.98</v>
      </c>
      <c r="I342" s="28">
        <v>2.61</v>
      </c>
      <c r="J342" s="28">
        <v>4.99</v>
      </c>
      <c r="K342" s="28">
        <v>7.24</v>
      </c>
    </row>
    <row r="343" spans="2:11" x14ac:dyDescent="0.2">
      <c r="B343" s="1182" t="s">
        <v>320</v>
      </c>
      <c r="C343" s="1182"/>
      <c r="D343" s="28">
        <v>10.87</v>
      </c>
      <c r="E343" s="28">
        <v>10.91</v>
      </c>
      <c r="F343" s="28">
        <v>11.26</v>
      </c>
      <c r="G343" s="28">
        <v>11.69</v>
      </c>
      <c r="H343" s="28">
        <v>6.05</v>
      </c>
      <c r="I343" s="28">
        <v>7.38</v>
      </c>
      <c r="J343" s="28">
        <v>4.17</v>
      </c>
      <c r="K343" s="28">
        <v>5.52</v>
      </c>
    </row>
    <row r="344" spans="2:11" x14ac:dyDescent="0.2">
      <c r="B344" s="1192" t="s">
        <v>837</v>
      </c>
      <c r="C344" s="1192"/>
      <c r="D344" s="29"/>
      <c r="E344" s="29"/>
      <c r="F344" s="29"/>
      <c r="G344" s="29"/>
      <c r="H344" s="29"/>
      <c r="I344" s="29"/>
      <c r="J344" s="29"/>
      <c r="K344" s="29"/>
    </row>
    <row r="345" spans="2:11" x14ac:dyDescent="0.2">
      <c r="B345" s="1182" t="s">
        <v>316</v>
      </c>
      <c r="C345" s="1182"/>
      <c r="D345" s="28">
        <v>10.39</v>
      </c>
      <c r="E345" s="28">
        <v>10.44</v>
      </c>
      <c r="F345" s="28">
        <v>11.13</v>
      </c>
      <c r="G345" s="28">
        <v>11.64</v>
      </c>
      <c r="H345" s="28">
        <v>8.43</v>
      </c>
      <c r="I345" s="28">
        <v>9.17</v>
      </c>
      <c r="J345" s="28">
        <v>3.82</v>
      </c>
      <c r="K345" s="28">
        <v>4.92</v>
      </c>
    </row>
    <row r="346" spans="2:11" x14ac:dyDescent="0.2">
      <c r="B346" s="1182" t="s">
        <v>317</v>
      </c>
      <c r="C346" s="1182"/>
      <c r="D346" s="28">
        <v>11.06</v>
      </c>
      <c r="E346" s="28">
        <v>11.1</v>
      </c>
      <c r="F346" s="28">
        <v>11.36</v>
      </c>
      <c r="G346" s="28">
        <v>11.74</v>
      </c>
      <c r="H346" s="28">
        <v>5.71</v>
      </c>
      <c r="I346" s="28">
        <v>7.25</v>
      </c>
      <c r="J346" s="28">
        <v>4.21</v>
      </c>
      <c r="K346" s="28">
        <v>5.67</v>
      </c>
    </row>
    <row r="347" spans="2:11" x14ac:dyDescent="0.2">
      <c r="B347" s="1182" t="s">
        <v>318</v>
      </c>
      <c r="C347" s="1182"/>
      <c r="D347" s="28">
        <v>9.89</v>
      </c>
      <c r="E347" s="28">
        <v>9.9499999999999993</v>
      </c>
      <c r="F347" s="28">
        <v>13.95</v>
      </c>
      <c r="G347" s="28">
        <v>14.26</v>
      </c>
      <c r="H347" s="28">
        <v>4.82</v>
      </c>
      <c r="I347" s="28">
        <v>6.22</v>
      </c>
      <c r="J347" s="28">
        <v>5.05</v>
      </c>
      <c r="K347" s="28">
        <v>6.55</v>
      </c>
    </row>
    <row r="348" spans="2:11" x14ac:dyDescent="0.2">
      <c r="B348" s="1182" t="s">
        <v>319</v>
      </c>
      <c r="C348" s="1182"/>
      <c r="D348" s="28">
        <v>9.48</v>
      </c>
      <c r="E348" s="28">
        <v>9.48</v>
      </c>
      <c r="F348" s="28">
        <v>9.02</v>
      </c>
      <c r="G348" s="28">
        <v>9.61</v>
      </c>
      <c r="H348" s="28">
        <v>0.5</v>
      </c>
      <c r="I348" s="28">
        <v>3.5</v>
      </c>
      <c r="J348" s="28">
        <v>5.0599999999999996</v>
      </c>
      <c r="K348" s="28">
        <v>7.22</v>
      </c>
    </row>
    <row r="349" spans="2:11" x14ac:dyDescent="0.2">
      <c r="B349" s="1182" t="s">
        <v>320</v>
      </c>
      <c r="C349" s="1182"/>
      <c r="D349" s="28">
        <v>10.9</v>
      </c>
      <c r="E349" s="28">
        <v>10.94</v>
      </c>
      <c r="F349" s="28">
        <v>11.33</v>
      </c>
      <c r="G349" s="28">
        <v>11.74</v>
      </c>
      <c r="H349" s="28">
        <v>5.93</v>
      </c>
      <c r="I349" s="28">
        <v>7.41</v>
      </c>
      <c r="J349" s="28">
        <v>4.18</v>
      </c>
      <c r="K349" s="28">
        <v>5.57</v>
      </c>
    </row>
    <row r="350" spans="2:11" x14ac:dyDescent="0.2">
      <c r="B350" s="1192" t="s">
        <v>836</v>
      </c>
      <c r="C350" s="1192"/>
      <c r="D350" s="29"/>
      <c r="E350" s="29"/>
      <c r="F350" s="29"/>
      <c r="G350" s="29"/>
      <c r="H350" s="29"/>
      <c r="I350" s="29"/>
      <c r="J350" s="29"/>
      <c r="K350" s="29"/>
    </row>
    <row r="351" spans="2:11" x14ac:dyDescent="0.2">
      <c r="B351" s="1182" t="s">
        <v>316</v>
      </c>
      <c r="C351" s="1182"/>
      <c r="D351" s="28">
        <v>10</v>
      </c>
      <c r="E351" s="28">
        <v>10.25</v>
      </c>
      <c r="F351" s="28">
        <v>11.67</v>
      </c>
      <c r="G351" s="28">
        <v>12.2</v>
      </c>
      <c r="H351" s="28">
        <v>6.71</v>
      </c>
      <c r="I351" s="28">
        <v>7.65</v>
      </c>
      <c r="J351" s="28">
        <v>3.85</v>
      </c>
      <c r="K351" s="28">
        <v>4.9400000000000004</v>
      </c>
    </row>
    <row r="352" spans="2:11" x14ac:dyDescent="0.2">
      <c r="B352" s="1182" t="s">
        <v>317</v>
      </c>
      <c r="C352" s="1182"/>
      <c r="D352" s="28">
        <v>11.56</v>
      </c>
      <c r="E352" s="28">
        <v>11.6</v>
      </c>
      <c r="F352" s="28">
        <v>11.5</v>
      </c>
      <c r="G352" s="28">
        <v>11.87</v>
      </c>
      <c r="H352" s="28">
        <v>6.58</v>
      </c>
      <c r="I352" s="28">
        <v>7.81</v>
      </c>
      <c r="J352" s="28">
        <v>4.26</v>
      </c>
      <c r="K352" s="28">
        <v>5.69</v>
      </c>
    </row>
    <row r="353" spans="2:11" x14ac:dyDescent="0.2">
      <c r="B353" s="1182" t="s">
        <v>318</v>
      </c>
      <c r="C353" s="1182"/>
      <c r="D353" s="28">
        <v>10.5</v>
      </c>
      <c r="E353" s="28">
        <v>10.52</v>
      </c>
      <c r="F353" s="28">
        <v>14.45</v>
      </c>
      <c r="G353" s="28">
        <v>14.66</v>
      </c>
      <c r="H353" s="28">
        <v>4.57</v>
      </c>
      <c r="I353" s="28">
        <v>6</v>
      </c>
      <c r="J353" s="28">
        <v>4.99</v>
      </c>
      <c r="K353" s="28">
        <v>6.57</v>
      </c>
    </row>
    <row r="354" spans="2:11" x14ac:dyDescent="0.2">
      <c r="B354" s="1182" t="s">
        <v>319</v>
      </c>
      <c r="C354" s="1182"/>
      <c r="D354" s="28">
        <v>9.4</v>
      </c>
      <c r="E354" s="28">
        <v>9.4</v>
      </c>
      <c r="F354" s="28">
        <v>9.02</v>
      </c>
      <c r="G354" s="28">
        <v>9.61</v>
      </c>
      <c r="H354" s="28">
        <v>0.95</v>
      </c>
      <c r="I354" s="28">
        <v>2.1800000000000002</v>
      </c>
      <c r="J354" s="28">
        <v>4.8499999999999996</v>
      </c>
      <c r="K354" s="28">
        <v>7.16</v>
      </c>
    </row>
    <row r="355" spans="2:11" x14ac:dyDescent="0.2">
      <c r="B355" s="1182" t="s">
        <v>320</v>
      </c>
      <c r="C355" s="1182"/>
      <c r="D355" s="28">
        <v>11.33</v>
      </c>
      <c r="E355" s="28">
        <v>11.38</v>
      </c>
      <c r="F355" s="28">
        <v>11.55</v>
      </c>
      <c r="G355" s="28">
        <v>11.96</v>
      </c>
      <c r="H355" s="28">
        <v>6.36</v>
      </c>
      <c r="I355" s="28">
        <v>7.62</v>
      </c>
      <c r="J355" s="28">
        <v>4.21</v>
      </c>
      <c r="K355" s="28">
        <v>5.58</v>
      </c>
    </row>
    <row r="356" spans="2:11" x14ac:dyDescent="0.2">
      <c r="B356" s="1192" t="s">
        <v>835</v>
      </c>
      <c r="C356" s="1192"/>
      <c r="D356" s="29"/>
      <c r="E356" s="29"/>
      <c r="F356" s="29"/>
      <c r="G356" s="29"/>
      <c r="H356" s="29"/>
      <c r="I356" s="29"/>
      <c r="J356" s="29"/>
      <c r="K356" s="29"/>
    </row>
    <row r="357" spans="2:11" x14ac:dyDescent="0.2">
      <c r="B357" s="1182" t="s">
        <v>316</v>
      </c>
      <c r="C357" s="1182"/>
      <c r="D357" s="28">
        <v>13.87</v>
      </c>
      <c r="E357" s="28">
        <v>13.94</v>
      </c>
      <c r="F357" s="28">
        <v>12</v>
      </c>
      <c r="G357" s="28">
        <v>12.59</v>
      </c>
      <c r="H357" s="28">
        <v>8.66</v>
      </c>
      <c r="I357" s="28">
        <v>9.8000000000000007</v>
      </c>
      <c r="J357" s="28">
        <v>4.6399999999999997</v>
      </c>
      <c r="K357" s="28">
        <v>6.06</v>
      </c>
    </row>
    <row r="358" spans="2:11" x14ac:dyDescent="0.2">
      <c r="B358" s="1182" t="s">
        <v>317</v>
      </c>
      <c r="C358" s="1182"/>
      <c r="D358" s="28">
        <v>12.82</v>
      </c>
      <c r="E358" s="28">
        <v>12.89</v>
      </c>
      <c r="F358" s="28">
        <v>11.94</v>
      </c>
      <c r="G358" s="28">
        <v>12.36</v>
      </c>
      <c r="H358" s="28">
        <v>7.09</v>
      </c>
      <c r="I358" s="28">
        <v>9.09</v>
      </c>
      <c r="J358" s="28">
        <v>5.27</v>
      </c>
      <c r="K358" s="28">
        <v>7.11</v>
      </c>
    </row>
    <row r="359" spans="2:11" x14ac:dyDescent="0.2">
      <c r="B359" s="1182" t="s">
        <v>318</v>
      </c>
      <c r="C359" s="1182"/>
      <c r="D359" s="28">
        <v>11.75</v>
      </c>
      <c r="E359" s="28">
        <v>11.77</v>
      </c>
      <c r="F359" s="28">
        <v>15.05</v>
      </c>
      <c r="G359" s="28">
        <v>15.27</v>
      </c>
      <c r="H359" s="28">
        <v>5.71</v>
      </c>
      <c r="I359" s="28">
        <v>7.61</v>
      </c>
      <c r="J359" s="28">
        <v>5.99</v>
      </c>
      <c r="K359" s="28">
        <v>7.68</v>
      </c>
    </row>
    <row r="360" spans="2:11" x14ac:dyDescent="0.2">
      <c r="B360" s="1182" t="s">
        <v>319</v>
      </c>
      <c r="C360" s="1182"/>
      <c r="D360" s="28">
        <v>9.8800000000000008</v>
      </c>
      <c r="E360" s="28">
        <v>9.8800000000000008</v>
      </c>
      <c r="F360" s="28">
        <v>9.02</v>
      </c>
      <c r="G360" s="28">
        <v>9.61</v>
      </c>
      <c r="H360" s="28">
        <v>1.31</v>
      </c>
      <c r="I360" s="28">
        <v>3.39</v>
      </c>
      <c r="J360" s="28">
        <v>4.32</v>
      </c>
      <c r="K360" s="28">
        <v>7.09</v>
      </c>
    </row>
    <row r="361" spans="2:11" x14ac:dyDescent="0.2">
      <c r="B361" s="1182" t="s">
        <v>320</v>
      </c>
      <c r="C361" s="1182"/>
      <c r="D361" s="28">
        <v>12.75</v>
      </c>
      <c r="E361" s="28">
        <v>12.81</v>
      </c>
      <c r="F361" s="28">
        <v>11.96</v>
      </c>
      <c r="G361" s="28">
        <v>12.42</v>
      </c>
      <c r="H361" s="28">
        <v>7.03</v>
      </c>
      <c r="I361" s="28">
        <v>9</v>
      </c>
      <c r="J361" s="28">
        <v>5.18</v>
      </c>
      <c r="K361" s="28">
        <v>6.94</v>
      </c>
    </row>
    <row r="362" spans="2:11" x14ac:dyDescent="0.2">
      <c r="B362" s="1192" t="s">
        <v>834</v>
      </c>
      <c r="C362" s="1192"/>
      <c r="D362" s="29"/>
      <c r="E362" s="29"/>
      <c r="F362" s="29"/>
      <c r="G362" s="29"/>
      <c r="H362" s="29"/>
      <c r="I362" s="29"/>
      <c r="J362" s="29"/>
      <c r="K362" s="29"/>
    </row>
    <row r="363" spans="2:11" x14ac:dyDescent="0.2">
      <c r="B363" s="1182" t="s">
        <v>316</v>
      </c>
      <c r="C363" s="1182"/>
      <c r="D363" s="28">
        <v>12.85</v>
      </c>
      <c r="E363" s="28">
        <v>12.86</v>
      </c>
      <c r="F363" s="28">
        <v>12.35</v>
      </c>
      <c r="G363" s="28">
        <v>12.99</v>
      </c>
      <c r="H363" s="28">
        <v>10.59</v>
      </c>
      <c r="I363" s="28">
        <v>11.36</v>
      </c>
      <c r="J363" s="28">
        <v>5.33</v>
      </c>
      <c r="K363" s="28">
        <v>6.89</v>
      </c>
    </row>
    <row r="364" spans="2:11" x14ac:dyDescent="0.2">
      <c r="B364" s="1182" t="s">
        <v>317</v>
      </c>
      <c r="C364" s="1182"/>
      <c r="D364" s="28">
        <v>13.36</v>
      </c>
      <c r="E364" s="28">
        <v>13.41</v>
      </c>
      <c r="F364" s="28">
        <v>12.59</v>
      </c>
      <c r="G364" s="28">
        <v>13.04</v>
      </c>
      <c r="H364" s="28">
        <v>7.33</v>
      </c>
      <c r="I364" s="28">
        <v>9.01</v>
      </c>
      <c r="J364" s="28">
        <v>5.46</v>
      </c>
      <c r="K364" s="28">
        <v>7.31</v>
      </c>
    </row>
    <row r="365" spans="2:11" x14ac:dyDescent="0.2">
      <c r="B365" s="1182" t="s">
        <v>318</v>
      </c>
      <c r="C365" s="1182"/>
      <c r="D365" s="28">
        <v>11.01</v>
      </c>
      <c r="E365" s="28">
        <v>11.1</v>
      </c>
      <c r="F365" s="28">
        <v>15.2</v>
      </c>
      <c r="G365" s="28">
        <v>15.2</v>
      </c>
      <c r="H365" s="28">
        <v>6.11</v>
      </c>
      <c r="I365" s="28">
        <v>8.2799999999999994</v>
      </c>
      <c r="J365" s="28">
        <v>6.28</v>
      </c>
      <c r="K365" s="28">
        <v>8.17</v>
      </c>
    </row>
    <row r="366" spans="2:11" x14ac:dyDescent="0.2">
      <c r="B366" s="1182" t="s">
        <v>319</v>
      </c>
      <c r="C366" s="1182"/>
      <c r="D366" s="28">
        <v>10.5</v>
      </c>
      <c r="E366" s="28">
        <v>10.5</v>
      </c>
      <c r="F366" s="28">
        <v>9.06</v>
      </c>
      <c r="G366" s="28">
        <v>9.64</v>
      </c>
      <c r="H366" s="28">
        <v>4.9000000000000004</v>
      </c>
      <c r="I366" s="28">
        <v>8.2100000000000009</v>
      </c>
      <c r="J366" s="28">
        <v>5.66</v>
      </c>
      <c r="K366" s="28">
        <v>8.2100000000000009</v>
      </c>
    </row>
    <row r="367" spans="2:11" x14ac:dyDescent="0.2">
      <c r="B367" s="1182" t="s">
        <v>320</v>
      </c>
      <c r="C367" s="1182"/>
      <c r="D367" s="28">
        <v>13.05</v>
      </c>
      <c r="E367" s="28">
        <v>13.1</v>
      </c>
      <c r="F367" s="28">
        <v>12.52</v>
      </c>
      <c r="G367" s="28">
        <v>13.01</v>
      </c>
      <c r="H367" s="28">
        <v>7.48</v>
      </c>
      <c r="I367" s="28">
        <v>9.19</v>
      </c>
      <c r="J367" s="28">
        <v>5.47</v>
      </c>
      <c r="K367" s="28">
        <v>7.27</v>
      </c>
    </row>
    <row r="368" spans="2:11" x14ac:dyDescent="0.2">
      <c r="B368" s="1185" t="s">
        <v>833</v>
      </c>
      <c r="C368" s="1192"/>
      <c r="D368" s="29"/>
      <c r="E368" s="29"/>
      <c r="F368" s="29"/>
      <c r="G368" s="29"/>
      <c r="H368" s="29"/>
      <c r="I368" s="29"/>
      <c r="J368" s="29"/>
      <c r="K368" s="29"/>
    </row>
    <row r="369" spans="2:11" x14ac:dyDescent="0.2">
      <c r="B369" s="1182" t="s">
        <v>316</v>
      </c>
      <c r="C369" s="1182"/>
      <c r="D369" s="28">
        <v>12.78</v>
      </c>
      <c r="E369" s="28">
        <v>13.14</v>
      </c>
      <c r="F369" s="28">
        <v>13.1</v>
      </c>
      <c r="G369" s="28">
        <v>13.63</v>
      </c>
      <c r="H369" s="28">
        <v>10.47</v>
      </c>
      <c r="I369" s="28">
        <v>12.16</v>
      </c>
      <c r="J369" s="28">
        <v>5.58</v>
      </c>
      <c r="K369" s="28">
        <v>7.31</v>
      </c>
    </row>
    <row r="370" spans="2:11" x14ac:dyDescent="0.2">
      <c r="B370" s="1182" t="s">
        <v>317</v>
      </c>
      <c r="C370" s="1182"/>
      <c r="D370" s="28">
        <v>13.36</v>
      </c>
      <c r="E370" s="28">
        <v>13.42</v>
      </c>
      <c r="F370" s="28">
        <v>12.9</v>
      </c>
      <c r="G370" s="28">
        <v>13.37</v>
      </c>
      <c r="H370" s="28">
        <v>7.67</v>
      </c>
      <c r="I370" s="28">
        <v>9.49</v>
      </c>
      <c r="J370" s="28">
        <v>5.52</v>
      </c>
      <c r="K370" s="28">
        <v>7.49</v>
      </c>
    </row>
    <row r="371" spans="2:11" x14ac:dyDescent="0.2">
      <c r="B371" s="1182" t="s">
        <v>318</v>
      </c>
      <c r="C371" s="1182"/>
      <c r="D371" s="28">
        <v>12.67</v>
      </c>
      <c r="E371" s="28">
        <v>12.71</v>
      </c>
      <c r="F371" s="28">
        <v>15.82</v>
      </c>
      <c r="G371" s="28">
        <v>16.079999999999998</v>
      </c>
      <c r="H371" s="28">
        <v>6.12</v>
      </c>
      <c r="I371" s="28">
        <v>8.9</v>
      </c>
      <c r="J371" s="28">
        <v>6.27</v>
      </c>
      <c r="K371" s="28">
        <v>8.64</v>
      </c>
    </row>
    <row r="372" spans="2:11" x14ac:dyDescent="0.2">
      <c r="B372" s="1182" t="s">
        <v>319</v>
      </c>
      <c r="C372" s="1182"/>
      <c r="D372" s="28">
        <v>9.99</v>
      </c>
      <c r="E372" s="28">
        <v>10.01</v>
      </c>
      <c r="F372" s="28">
        <v>9.07</v>
      </c>
      <c r="G372" s="28">
        <v>9.65</v>
      </c>
      <c r="H372" s="28">
        <v>2.48</v>
      </c>
      <c r="I372" s="28">
        <v>6.64</v>
      </c>
      <c r="J372" s="28">
        <v>5.57</v>
      </c>
      <c r="K372" s="28">
        <v>8.34</v>
      </c>
    </row>
    <row r="373" spans="2:11" x14ac:dyDescent="0.2">
      <c r="B373" s="1182" t="s">
        <v>320</v>
      </c>
      <c r="C373" s="1182"/>
      <c r="D373" s="28">
        <v>13.25</v>
      </c>
      <c r="E373" s="28">
        <v>13.32</v>
      </c>
      <c r="F373" s="28">
        <v>12.91</v>
      </c>
      <c r="G373" s="28">
        <v>13.4</v>
      </c>
      <c r="H373" s="28">
        <v>7.6</v>
      </c>
      <c r="I373" s="28">
        <v>9.57</v>
      </c>
      <c r="J373" s="28">
        <v>5.56</v>
      </c>
      <c r="K373" s="28">
        <v>7.51</v>
      </c>
    </row>
    <row r="374" spans="2:11" x14ac:dyDescent="0.2">
      <c r="B374" s="1185" t="s">
        <v>832</v>
      </c>
      <c r="C374" s="1192"/>
      <c r="D374" s="29"/>
      <c r="E374" s="29"/>
      <c r="F374" s="29"/>
      <c r="G374" s="29"/>
      <c r="H374" s="29"/>
      <c r="I374" s="29"/>
      <c r="J374" s="29"/>
      <c r="K374" s="29"/>
    </row>
    <row r="375" spans="2:11" x14ac:dyDescent="0.2">
      <c r="B375" s="1182" t="s">
        <v>316</v>
      </c>
      <c r="C375" s="1182"/>
      <c r="D375" s="28">
        <v>14.8</v>
      </c>
      <c r="E375" s="28">
        <v>15.47</v>
      </c>
      <c r="F375" s="28">
        <v>13.03</v>
      </c>
      <c r="G375" s="28">
        <v>13.65</v>
      </c>
      <c r="H375" s="28">
        <v>10.34</v>
      </c>
      <c r="I375" s="28">
        <v>12.29</v>
      </c>
      <c r="J375" s="28">
        <v>5.65</v>
      </c>
      <c r="K375" s="28">
        <v>7.5</v>
      </c>
    </row>
    <row r="376" spans="2:11" x14ac:dyDescent="0.2">
      <c r="B376" s="1182" t="s">
        <v>317</v>
      </c>
      <c r="C376" s="1182"/>
      <c r="D376" s="28">
        <v>14.51</v>
      </c>
      <c r="E376" s="28">
        <v>14.57</v>
      </c>
      <c r="F376" s="28">
        <v>13.47</v>
      </c>
      <c r="G376" s="28">
        <v>13.92</v>
      </c>
      <c r="H376" s="28">
        <v>9.02</v>
      </c>
      <c r="I376" s="28">
        <v>10.7</v>
      </c>
      <c r="J376" s="28">
        <v>5.85</v>
      </c>
      <c r="K376" s="28">
        <v>7.86</v>
      </c>
    </row>
    <row r="377" spans="2:11" x14ac:dyDescent="0.2">
      <c r="B377" s="1182" t="s">
        <v>318</v>
      </c>
      <c r="C377" s="1182"/>
      <c r="D377" s="28">
        <v>13.35</v>
      </c>
      <c r="E377" s="28">
        <v>13.42</v>
      </c>
      <c r="F377" s="28">
        <v>15.81</v>
      </c>
      <c r="G377" s="28">
        <v>16.11</v>
      </c>
      <c r="H377" s="28">
        <v>6.42</v>
      </c>
      <c r="I377" s="28">
        <v>8.83</v>
      </c>
      <c r="J377" s="28">
        <v>6.66</v>
      </c>
      <c r="K377" s="28">
        <v>8.75</v>
      </c>
    </row>
    <row r="378" spans="2:11" x14ac:dyDescent="0.2">
      <c r="B378" s="1182" t="s">
        <v>319</v>
      </c>
      <c r="C378" s="1182"/>
      <c r="D378" s="28">
        <v>9.57</v>
      </c>
      <c r="E378" s="28">
        <v>9.59</v>
      </c>
      <c r="F378" s="28">
        <v>9.11</v>
      </c>
      <c r="G378" s="28">
        <v>9.69</v>
      </c>
      <c r="H378" s="28">
        <v>2.8</v>
      </c>
      <c r="I378" s="28">
        <v>6.95</v>
      </c>
      <c r="J378" s="28">
        <v>5.68</v>
      </c>
      <c r="K378" s="28">
        <v>8.3000000000000007</v>
      </c>
    </row>
    <row r="379" spans="2:11" x14ac:dyDescent="0.2">
      <c r="B379" s="1182" t="s">
        <v>320</v>
      </c>
      <c r="C379" s="1182"/>
      <c r="D379" s="28">
        <v>14.42</v>
      </c>
      <c r="E379" s="28">
        <v>14.52</v>
      </c>
      <c r="F379" s="28">
        <v>13.34</v>
      </c>
      <c r="G379" s="28">
        <v>13.82</v>
      </c>
      <c r="H379" s="28">
        <v>8.73</v>
      </c>
      <c r="I379" s="28">
        <v>10.57</v>
      </c>
      <c r="J379" s="28">
        <v>5.85</v>
      </c>
      <c r="K379" s="28">
        <v>7.83</v>
      </c>
    </row>
    <row r="380" spans="2:11" x14ac:dyDescent="0.2">
      <c r="B380" s="1185" t="s">
        <v>831</v>
      </c>
      <c r="C380" s="1192"/>
      <c r="D380" s="29"/>
      <c r="E380" s="29"/>
      <c r="F380" s="29"/>
      <c r="G380" s="29"/>
      <c r="H380" s="29"/>
      <c r="I380" s="29"/>
      <c r="J380" s="29"/>
      <c r="K380" s="29"/>
    </row>
    <row r="381" spans="2:11" x14ac:dyDescent="0.2">
      <c r="B381" s="1182" t="s">
        <v>316</v>
      </c>
      <c r="C381" s="1182"/>
      <c r="D381" s="28">
        <v>17.23</v>
      </c>
      <c r="E381" s="28">
        <v>17.28</v>
      </c>
      <c r="F381" s="28">
        <v>13.65</v>
      </c>
      <c r="G381" s="28">
        <v>14.27</v>
      </c>
      <c r="H381" s="28">
        <v>12.97</v>
      </c>
      <c r="I381" s="28">
        <v>14.34</v>
      </c>
      <c r="J381" s="28">
        <v>5.82</v>
      </c>
      <c r="K381" s="28">
        <v>7.64</v>
      </c>
    </row>
    <row r="382" spans="2:11" x14ac:dyDescent="0.2">
      <c r="B382" s="1182" t="s">
        <v>317</v>
      </c>
      <c r="C382" s="1182"/>
      <c r="D382" s="28">
        <v>16.09</v>
      </c>
      <c r="E382" s="28">
        <v>16.13</v>
      </c>
      <c r="F382" s="28">
        <v>14.04</v>
      </c>
      <c r="G382" s="28">
        <v>14.45</v>
      </c>
      <c r="H382" s="28">
        <v>9.8800000000000008</v>
      </c>
      <c r="I382" s="28">
        <v>11.7</v>
      </c>
      <c r="J382" s="28">
        <v>6.22</v>
      </c>
      <c r="K382" s="28">
        <v>8.24</v>
      </c>
    </row>
    <row r="383" spans="2:11" x14ac:dyDescent="0.2">
      <c r="B383" s="1182" t="s">
        <v>318</v>
      </c>
      <c r="C383" s="1182"/>
      <c r="D383" s="28">
        <v>11.88</v>
      </c>
      <c r="E383" s="28">
        <v>12.04</v>
      </c>
      <c r="F383" s="28">
        <v>16.05</v>
      </c>
      <c r="G383" s="28">
        <v>16.649999999999999</v>
      </c>
      <c r="H383" s="28">
        <v>6</v>
      </c>
      <c r="I383" s="28">
        <v>8.66</v>
      </c>
      <c r="J383" s="28">
        <v>6.75</v>
      </c>
      <c r="K383" s="28">
        <v>8.9700000000000006</v>
      </c>
    </row>
    <row r="384" spans="2:11" x14ac:dyDescent="0.2">
      <c r="B384" s="1182" t="s">
        <v>319</v>
      </c>
      <c r="C384" s="1182"/>
      <c r="D384" s="28">
        <v>9.6999999999999993</v>
      </c>
      <c r="E384" s="28">
        <v>9.7899999999999991</v>
      </c>
      <c r="F384" s="28">
        <v>9.0500000000000007</v>
      </c>
      <c r="G384" s="28">
        <v>9.66</v>
      </c>
      <c r="H384" s="28">
        <v>3.03</v>
      </c>
      <c r="I384" s="28">
        <v>6.62</v>
      </c>
      <c r="J384" s="28">
        <v>5.7</v>
      </c>
      <c r="K384" s="28">
        <v>8.42</v>
      </c>
    </row>
    <row r="385" spans="2:11" x14ac:dyDescent="0.2">
      <c r="B385" s="1182" t="s">
        <v>320</v>
      </c>
      <c r="C385" s="1182"/>
      <c r="D385" s="28">
        <v>15.54</v>
      </c>
      <c r="E385" s="28">
        <v>15.6</v>
      </c>
      <c r="F385" s="28">
        <v>13.89</v>
      </c>
      <c r="G385" s="28">
        <v>14.35</v>
      </c>
      <c r="H385" s="28">
        <v>9.5299999999999994</v>
      </c>
      <c r="I385" s="28">
        <v>11.52</v>
      </c>
      <c r="J385" s="28">
        <v>6.17</v>
      </c>
      <c r="K385" s="28">
        <v>8.17</v>
      </c>
    </row>
    <row r="386" spans="2:11" x14ac:dyDescent="0.2">
      <c r="B386" s="1185" t="s">
        <v>830</v>
      </c>
      <c r="C386" s="1192"/>
      <c r="D386" s="29"/>
      <c r="E386" s="29"/>
      <c r="F386" s="29"/>
      <c r="G386" s="29"/>
      <c r="H386" s="29"/>
      <c r="I386" s="29"/>
      <c r="J386" s="29"/>
      <c r="K386" s="29"/>
    </row>
    <row r="387" spans="2:11" x14ac:dyDescent="0.2">
      <c r="B387" s="1182" t="s">
        <v>316</v>
      </c>
      <c r="C387" s="1182"/>
      <c r="D387" s="28">
        <v>15.07</v>
      </c>
      <c r="E387" s="28">
        <v>15.21</v>
      </c>
      <c r="F387" s="28">
        <v>13.93</v>
      </c>
      <c r="G387" s="28">
        <v>14.67</v>
      </c>
      <c r="H387" s="28">
        <v>11.96</v>
      </c>
      <c r="I387" s="28">
        <v>13.73</v>
      </c>
      <c r="J387" s="28">
        <v>6.16</v>
      </c>
      <c r="K387" s="28">
        <v>8.0500000000000007</v>
      </c>
    </row>
    <row r="388" spans="2:11" x14ac:dyDescent="0.2">
      <c r="B388" s="1182" t="s">
        <v>317</v>
      </c>
      <c r="C388" s="1182"/>
      <c r="D388" s="28">
        <v>15.58</v>
      </c>
      <c r="E388" s="28">
        <v>15.65</v>
      </c>
      <c r="F388" s="28">
        <v>14.3</v>
      </c>
      <c r="G388" s="28">
        <v>14.7</v>
      </c>
      <c r="H388" s="28">
        <v>9.39</v>
      </c>
      <c r="I388" s="28">
        <v>11.46</v>
      </c>
      <c r="J388" s="28">
        <v>6.54</v>
      </c>
      <c r="K388" s="28">
        <v>8.67</v>
      </c>
    </row>
    <row r="389" spans="2:11" x14ac:dyDescent="0.2">
      <c r="B389" s="1182" t="s">
        <v>318</v>
      </c>
      <c r="C389" s="1182"/>
      <c r="D389" s="28">
        <v>9.67</v>
      </c>
      <c r="E389" s="28">
        <v>9.73</v>
      </c>
      <c r="F389" s="28">
        <v>15.97</v>
      </c>
      <c r="G389" s="28">
        <v>16.47</v>
      </c>
      <c r="H389" s="28">
        <v>6.96</v>
      </c>
      <c r="I389" s="28">
        <v>9.8000000000000007</v>
      </c>
      <c r="J389" s="28">
        <v>7.08</v>
      </c>
      <c r="K389" s="28">
        <v>9.51</v>
      </c>
    </row>
    <row r="390" spans="2:11" x14ac:dyDescent="0.2">
      <c r="B390" s="1182" t="s">
        <v>319</v>
      </c>
      <c r="C390" s="1182"/>
      <c r="D390" s="28">
        <v>9.5299999999999994</v>
      </c>
      <c r="E390" s="28">
        <v>9.56</v>
      </c>
      <c r="F390" s="28">
        <v>9.09</v>
      </c>
      <c r="G390" s="28">
        <v>9.66</v>
      </c>
      <c r="H390" s="28">
        <v>1.5</v>
      </c>
      <c r="I390" s="28">
        <v>7.11</v>
      </c>
      <c r="J390" s="28">
        <v>5.87</v>
      </c>
      <c r="K390" s="28">
        <v>8.81</v>
      </c>
    </row>
    <row r="391" spans="2:11" x14ac:dyDescent="0.2">
      <c r="B391" s="1182" t="s">
        <v>320</v>
      </c>
      <c r="C391" s="1182"/>
      <c r="D391" s="28">
        <v>14.72</v>
      </c>
      <c r="E391" s="28">
        <v>14.79</v>
      </c>
      <c r="F391" s="28">
        <v>14.13</v>
      </c>
      <c r="G391" s="28">
        <v>14.6</v>
      </c>
      <c r="H391" s="28">
        <v>9.18</v>
      </c>
      <c r="I391" s="28">
        <v>11.4</v>
      </c>
      <c r="J391" s="28">
        <v>6.5</v>
      </c>
      <c r="K391" s="28">
        <v>8.6</v>
      </c>
    </row>
    <row r="392" spans="2:11" x14ac:dyDescent="0.2">
      <c r="B392" s="1185" t="s">
        <v>829</v>
      </c>
      <c r="C392" s="1192"/>
      <c r="D392" s="28"/>
      <c r="E392" s="28"/>
      <c r="F392" s="28"/>
      <c r="G392" s="28"/>
      <c r="H392" s="28"/>
      <c r="I392" s="28"/>
      <c r="J392" s="28"/>
      <c r="K392" s="28"/>
    </row>
    <row r="393" spans="2:11" x14ac:dyDescent="0.2">
      <c r="B393" s="1182" t="s">
        <v>316</v>
      </c>
      <c r="C393" s="1182"/>
      <c r="D393" s="28">
        <v>15.66</v>
      </c>
      <c r="E393" s="28">
        <v>15.77</v>
      </c>
      <c r="F393" s="28">
        <v>14.1</v>
      </c>
      <c r="G393" s="28">
        <v>14.82</v>
      </c>
      <c r="H393" s="28">
        <v>10.27</v>
      </c>
      <c r="I393" s="28">
        <v>13.35</v>
      </c>
      <c r="J393" s="28">
        <v>6.4</v>
      </c>
      <c r="K393" s="28">
        <v>8.5399999999999991</v>
      </c>
    </row>
    <row r="394" spans="2:11" x14ac:dyDescent="0.2">
      <c r="B394" s="1182" t="s">
        <v>317</v>
      </c>
      <c r="C394" s="1182"/>
      <c r="D394" s="28">
        <v>15.25</v>
      </c>
      <c r="E394" s="28">
        <v>15.36</v>
      </c>
      <c r="F394" s="28">
        <v>14.64</v>
      </c>
      <c r="G394" s="28">
        <v>15.01</v>
      </c>
      <c r="H394" s="28">
        <v>9.26</v>
      </c>
      <c r="I394" s="28">
        <v>11.73</v>
      </c>
      <c r="J394" s="28">
        <v>6.75</v>
      </c>
      <c r="K394" s="28">
        <v>9.09</v>
      </c>
    </row>
    <row r="395" spans="2:11" x14ac:dyDescent="0.2">
      <c r="B395" s="1182" t="s">
        <v>318</v>
      </c>
      <c r="C395" s="1182"/>
      <c r="D395" s="28">
        <v>9.42</v>
      </c>
      <c r="E395" s="28">
        <v>9.49</v>
      </c>
      <c r="F395" s="28">
        <v>16.55</v>
      </c>
      <c r="G395" s="28">
        <v>17.11</v>
      </c>
      <c r="H395" s="28">
        <v>6.5</v>
      </c>
      <c r="I395" s="28">
        <v>9.8699999999999992</v>
      </c>
      <c r="J395" s="28">
        <v>7.2</v>
      </c>
      <c r="K395" s="28">
        <v>9.6999999999999993</v>
      </c>
    </row>
    <row r="396" spans="2:11" x14ac:dyDescent="0.2">
      <c r="B396" s="1182" t="s">
        <v>319</v>
      </c>
      <c r="C396" s="1182"/>
      <c r="D396" s="28">
        <v>9.64</v>
      </c>
      <c r="E396" s="28">
        <v>9.69</v>
      </c>
      <c r="F396" s="28">
        <v>9.08</v>
      </c>
      <c r="G396" s="28">
        <v>9.69</v>
      </c>
      <c r="H396" s="28">
        <v>2.27</v>
      </c>
      <c r="I396" s="28">
        <v>7.2</v>
      </c>
      <c r="J396" s="28">
        <v>5.33</v>
      </c>
      <c r="K396" s="28">
        <v>8.81</v>
      </c>
    </row>
    <row r="397" spans="2:11" x14ac:dyDescent="0.2">
      <c r="B397" s="1182" t="s">
        <v>320</v>
      </c>
      <c r="C397" s="1182"/>
      <c r="D397" s="28">
        <v>14.33</v>
      </c>
      <c r="E397" s="28">
        <v>14.43</v>
      </c>
      <c r="F397" s="28">
        <v>14.45</v>
      </c>
      <c r="G397" s="28">
        <v>14.9</v>
      </c>
      <c r="H397" s="28">
        <v>8.94</v>
      </c>
      <c r="I397" s="28">
        <v>11.62</v>
      </c>
      <c r="J397" s="28">
        <v>6.7</v>
      </c>
      <c r="K397" s="28">
        <v>9.02</v>
      </c>
    </row>
    <row r="398" spans="2:11" x14ac:dyDescent="0.2">
      <c r="B398" s="1185" t="s">
        <v>828</v>
      </c>
      <c r="C398" s="1192"/>
      <c r="D398" s="28"/>
      <c r="E398" s="28"/>
      <c r="F398" s="28"/>
      <c r="G398" s="28"/>
      <c r="H398" s="28"/>
      <c r="I398" s="28"/>
      <c r="J398" s="28"/>
      <c r="K398" s="28"/>
    </row>
    <row r="399" spans="2:11" x14ac:dyDescent="0.2">
      <c r="B399" s="1182" t="s">
        <v>316</v>
      </c>
      <c r="C399" s="1182"/>
      <c r="D399" s="28">
        <v>16</v>
      </c>
      <c r="E399" s="28">
        <v>16.149999999999999</v>
      </c>
      <c r="F399" s="28">
        <v>14.3</v>
      </c>
      <c r="G399" s="28">
        <v>14.96</v>
      </c>
      <c r="H399" s="28">
        <v>9.3800000000000008</v>
      </c>
      <c r="I399" s="28">
        <v>11.45</v>
      </c>
      <c r="J399" s="28">
        <v>6.5</v>
      </c>
      <c r="K399" s="28">
        <v>8.4499999999999993</v>
      </c>
    </row>
    <row r="400" spans="2:11" x14ac:dyDescent="0.2">
      <c r="B400" s="1182" t="s">
        <v>317</v>
      </c>
      <c r="C400" s="1182"/>
      <c r="D400" s="28">
        <v>16</v>
      </c>
      <c r="E400" s="28">
        <v>16.16</v>
      </c>
      <c r="F400" s="28">
        <v>14.91</v>
      </c>
      <c r="G400" s="28">
        <v>15.37</v>
      </c>
      <c r="H400" s="28">
        <v>9.0299999999999994</v>
      </c>
      <c r="I400" s="28">
        <v>11.05</v>
      </c>
      <c r="J400" s="28">
        <v>6.92</v>
      </c>
      <c r="K400" s="28">
        <v>9.17</v>
      </c>
    </row>
    <row r="401" spans="2:11" x14ac:dyDescent="0.2">
      <c r="B401" s="1182" t="s">
        <v>318</v>
      </c>
      <c r="C401" s="1182"/>
      <c r="D401" s="28">
        <v>11.86</v>
      </c>
      <c r="E401" s="28">
        <v>12.1</v>
      </c>
      <c r="F401" s="28">
        <v>16.2</v>
      </c>
      <c r="G401" s="28">
        <v>17.09</v>
      </c>
      <c r="H401" s="28">
        <v>7.77</v>
      </c>
      <c r="I401" s="28">
        <v>10.33</v>
      </c>
      <c r="J401" s="28">
        <v>7.55</v>
      </c>
      <c r="K401" s="28">
        <v>10.26</v>
      </c>
    </row>
    <row r="402" spans="2:11" x14ac:dyDescent="0.2">
      <c r="B402" s="1182" t="s">
        <v>319</v>
      </c>
      <c r="C402" s="1182"/>
      <c r="D402" s="28">
        <v>9.51</v>
      </c>
      <c r="E402" s="28">
        <v>9.65</v>
      </c>
      <c r="F402" s="28">
        <v>9.09</v>
      </c>
      <c r="G402" s="28">
        <v>9.66</v>
      </c>
      <c r="H402" s="28">
        <v>5.72</v>
      </c>
      <c r="I402" s="28">
        <v>6.63</v>
      </c>
      <c r="J402" s="28">
        <v>6.49</v>
      </c>
      <c r="K402" s="28">
        <v>9.09</v>
      </c>
    </row>
    <row r="403" spans="2:11" x14ac:dyDescent="0.2">
      <c r="B403" s="1182" t="s">
        <v>320</v>
      </c>
      <c r="C403" s="1182"/>
      <c r="D403" s="28">
        <v>15.35</v>
      </c>
      <c r="E403" s="28">
        <v>15.53</v>
      </c>
      <c r="F403" s="28">
        <v>14.66</v>
      </c>
      <c r="G403" s="28">
        <v>15.18</v>
      </c>
      <c r="H403" s="28">
        <v>8.84</v>
      </c>
      <c r="I403" s="28">
        <v>10.95</v>
      </c>
      <c r="J403" s="28">
        <v>6.88</v>
      </c>
      <c r="K403" s="28">
        <v>9.09</v>
      </c>
    </row>
    <row r="404" spans="2:11" x14ac:dyDescent="0.2">
      <c r="B404" s="1185" t="s">
        <v>827</v>
      </c>
      <c r="C404" s="1192"/>
      <c r="D404" s="28"/>
      <c r="E404" s="28"/>
      <c r="F404" s="28"/>
      <c r="G404" s="28"/>
      <c r="H404" s="28"/>
      <c r="I404" s="28"/>
      <c r="J404" s="28"/>
      <c r="K404" s="28"/>
    </row>
    <row r="405" spans="2:11" x14ac:dyDescent="0.2">
      <c r="B405" s="1182" t="s">
        <v>316</v>
      </c>
      <c r="C405" s="1182"/>
      <c r="D405" s="28">
        <v>15.79</v>
      </c>
      <c r="E405" s="28">
        <v>15.8</v>
      </c>
      <c r="F405" s="28">
        <v>14.07</v>
      </c>
      <c r="G405" s="28">
        <v>14.73</v>
      </c>
      <c r="H405" s="28">
        <v>6.44</v>
      </c>
      <c r="I405" s="28">
        <v>8.06</v>
      </c>
      <c r="J405" s="28">
        <v>6.77</v>
      </c>
      <c r="K405" s="28">
        <v>8.7100000000000009</v>
      </c>
    </row>
    <row r="406" spans="2:11" x14ac:dyDescent="0.2">
      <c r="B406" s="1182" t="s">
        <v>317</v>
      </c>
      <c r="C406" s="1182"/>
      <c r="D406" s="28">
        <v>14.97</v>
      </c>
      <c r="E406" s="28">
        <v>15.1</v>
      </c>
      <c r="F406" s="28">
        <v>14.87</v>
      </c>
      <c r="G406" s="28">
        <v>15.34</v>
      </c>
      <c r="H406" s="28">
        <v>8.36</v>
      </c>
      <c r="I406" s="28">
        <v>10.130000000000001</v>
      </c>
      <c r="J406" s="28">
        <v>6.98</v>
      </c>
      <c r="K406" s="28">
        <v>9.1999999999999993</v>
      </c>
    </row>
    <row r="407" spans="2:11" x14ac:dyDescent="0.2">
      <c r="B407" s="1182" t="s">
        <v>318</v>
      </c>
      <c r="C407" s="1182"/>
      <c r="D407" s="28">
        <v>13.59</v>
      </c>
      <c r="E407" s="28">
        <v>13.68</v>
      </c>
      <c r="F407" s="28">
        <v>16.12</v>
      </c>
      <c r="G407" s="28">
        <v>16.87</v>
      </c>
      <c r="H407" s="28">
        <v>6.8</v>
      </c>
      <c r="I407" s="28">
        <v>10.029999999999999</v>
      </c>
      <c r="J407" s="28">
        <v>7.44</v>
      </c>
      <c r="K407" s="28">
        <v>10.24</v>
      </c>
    </row>
    <row r="408" spans="2:11" x14ac:dyDescent="0.2">
      <c r="B408" s="1182" t="s">
        <v>319</v>
      </c>
      <c r="C408" s="1182"/>
      <c r="D408" s="28">
        <v>9.3000000000000007</v>
      </c>
      <c r="E408" s="28">
        <v>9.5</v>
      </c>
      <c r="F408" s="28">
        <v>9.1</v>
      </c>
      <c r="G408" s="28">
        <v>9.66</v>
      </c>
      <c r="H408" s="28">
        <v>2.68</v>
      </c>
      <c r="I408" s="28">
        <v>7.29</v>
      </c>
      <c r="J408" s="28">
        <v>6.46</v>
      </c>
      <c r="K408" s="28">
        <v>9.16</v>
      </c>
    </row>
    <row r="409" spans="2:11" x14ac:dyDescent="0.2">
      <c r="B409" s="1182" t="s">
        <v>320</v>
      </c>
      <c r="C409" s="1182"/>
      <c r="D409" s="28">
        <v>14.82</v>
      </c>
      <c r="E409" s="28">
        <v>14.95</v>
      </c>
      <c r="F409" s="28">
        <v>14.58</v>
      </c>
      <c r="G409" s="28">
        <v>15.1</v>
      </c>
      <c r="H409" s="28">
        <v>8.02</v>
      </c>
      <c r="I409" s="28">
        <v>9.99</v>
      </c>
      <c r="J409" s="28">
        <v>6.96</v>
      </c>
      <c r="K409" s="28">
        <v>9.15</v>
      </c>
    </row>
    <row r="410" spans="2:11" x14ac:dyDescent="0.2">
      <c r="B410" s="1185" t="s">
        <v>826</v>
      </c>
      <c r="C410" s="1185"/>
      <c r="D410" s="28"/>
      <c r="E410" s="28"/>
      <c r="F410" s="28"/>
      <c r="G410" s="28"/>
      <c r="H410" s="28"/>
      <c r="I410" s="28"/>
      <c r="J410" s="28"/>
      <c r="K410" s="28"/>
    </row>
    <row r="411" spans="2:11" x14ac:dyDescent="0.2">
      <c r="B411" s="1182" t="s">
        <v>316</v>
      </c>
      <c r="C411" s="1182"/>
      <c r="D411" s="28">
        <v>14.91</v>
      </c>
      <c r="E411" s="28">
        <v>14.95</v>
      </c>
      <c r="F411" s="28">
        <v>13.95</v>
      </c>
      <c r="G411" s="28">
        <v>14.69</v>
      </c>
      <c r="H411" s="28">
        <v>8.09</v>
      </c>
      <c r="I411" s="28">
        <v>10.37</v>
      </c>
      <c r="J411" s="28">
        <v>6.64</v>
      </c>
      <c r="K411" s="28">
        <v>8.51</v>
      </c>
    </row>
    <row r="412" spans="2:11" x14ac:dyDescent="0.2">
      <c r="B412" s="1182" t="s">
        <v>317</v>
      </c>
      <c r="C412" s="1182"/>
      <c r="D412" s="28">
        <v>14.5</v>
      </c>
      <c r="E412" s="28">
        <v>14.6</v>
      </c>
      <c r="F412" s="28">
        <v>14.64</v>
      </c>
      <c r="G412" s="28">
        <v>15.16</v>
      </c>
      <c r="H412" s="28">
        <v>8.11</v>
      </c>
      <c r="I412" s="28">
        <v>10.07</v>
      </c>
      <c r="J412" s="28">
        <v>6.69</v>
      </c>
      <c r="K412" s="28">
        <v>8.89</v>
      </c>
    </row>
    <row r="413" spans="2:11" x14ac:dyDescent="0.2">
      <c r="B413" s="1182" t="s">
        <v>318</v>
      </c>
      <c r="C413" s="1182"/>
      <c r="D413" s="28">
        <v>12.83</v>
      </c>
      <c r="E413" s="28">
        <v>12.87</v>
      </c>
      <c r="F413" s="28">
        <v>16.010000000000002</v>
      </c>
      <c r="G413" s="28">
        <v>16.55</v>
      </c>
      <c r="H413" s="28">
        <v>7.27</v>
      </c>
      <c r="I413" s="28">
        <v>10.44</v>
      </c>
      <c r="J413" s="28">
        <v>7.64</v>
      </c>
      <c r="K413" s="28">
        <v>10.37</v>
      </c>
    </row>
    <row r="414" spans="2:11" x14ac:dyDescent="0.2">
      <c r="B414" s="1182" t="s">
        <v>319</v>
      </c>
      <c r="C414" s="1182"/>
      <c r="D414" s="28">
        <v>9.42</v>
      </c>
      <c r="E414" s="28">
        <v>9.4600000000000009</v>
      </c>
      <c r="F414" s="28">
        <v>9.11</v>
      </c>
      <c r="G414" s="28">
        <v>9.67</v>
      </c>
      <c r="H414" s="28">
        <v>2.74</v>
      </c>
      <c r="I414" s="28">
        <v>7.02</v>
      </c>
      <c r="J414" s="28">
        <v>6.27</v>
      </c>
      <c r="K414" s="28">
        <v>9.25</v>
      </c>
    </row>
    <row r="415" spans="2:11" x14ac:dyDescent="0.2">
      <c r="B415" s="1182" t="s">
        <v>320</v>
      </c>
      <c r="C415" s="1182"/>
      <c r="D415" s="28">
        <v>14.28</v>
      </c>
      <c r="E415" s="28">
        <v>14.37</v>
      </c>
      <c r="F415" s="28">
        <v>14.38</v>
      </c>
      <c r="G415" s="28">
        <v>14.95</v>
      </c>
      <c r="H415" s="28">
        <v>7.96</v>
      </c>
      <c r="I415" s="28">
        <v>10.11</v>
      </c>
      <c r="J415" s="28">
        <v>6.72</v>
      </c>
      <c r="K415" s="28">
        <v>8.8800000000000008</v>
      </c>
    </row>
    <row r="416" spans="2:11" x14ac:dyDescent="0.2">
      <c r="B416" s="1185" t="s">
        <v>825</v>
      </c>
      <c r="C416" s="1185"/>
      <c r="D416" s="28"/>
      <c r="E416" s="28"/>
      <c r="F416" s="28"/>
      <c r="G416" s="28"/>
      <c r="H416" s="28"/>
      <c r="I416" s="28"/>
      <c r="J416" s="28"/>
      <c r="K416" s="28"/>
    </row>
    <row r="417" spans="2:11" x14ac:dyDescent="0.2">
      <c r="B417" s="1182" t="s">
        <v>316</v>
      </c>
      <c r="C417" s="1182"/>
      <c r="D417" s="28">
        <v>14.71</v>
      </c>
      <c r="E417" s="28">
        <v>14.73</v>
      </c>
      <c r="F417" s="28">
        <v>13.93</v>
      </c>
      <c r="G417" s="28">
        <v>14.64</v>
      </c>
      <c r="H417" s="28">
        <v>7.56</v>
      </c>
      <c r="I417" s="28">
        <v>9.2899999999999991</v>
      </c>
      <c r="J417" s="28">
        <v>6.55</v>
      </c>
      <c r="K417" s="28">
        <v>8.3699999999999992</v>
      </c>
    </row>
    <row r="418" spans="2:11" x14ac:dyDescent="0.2">
      <c r="B418" s="1182" t="s">
        <v>317</v>
      </c>
      <c r="C418" s="1182"/>
      <c r="D418" s="28">
        <v>14.61</v>
      </c>
      <c r="E418" s="28">
        <v>14.76</v>
      </c>
      <c r="F418" s="28">
        <v>14.34</v>
      </c>
      <c r="G418" s="28">
        <v>14.87</v>
      </c>
      <c r="H418" s="28">
        <v>7.83</v>
      </c>
      <c r="I418" s="28">
        <v>9.7200000000000006</v>
      </c>
      <c r="J418" s="28">
        <v>6.59</v>
      </c>
      <c r="K418" s="28">
        <v>8.74</v>
      </c>
    </row>
    <row r="419" spans="2:11" x14ac:dyDescent="0.2">
      <c r="B419" s="1182" t="s">
        <v>318</v>
      </c>
      <c r="C419" s="1182"/>
      <c r="D419" s="28">
        <v>12.87</v>
      </c>
      <c r="E419" s="28">
        <v>13.09</v>
      </c>
      <c r="F419" s="28">
        <v>15.65</v>
      </c>
      <c r="G419" s="28">
        <v>16.5</v>
      </c>
      <c r="H419" s="28">
        <v>8.0500000000000007</v>
      </c>
      <c r="I419" s="28">
        <v>10.64</v>
      </c>
      <c r="J419" s="28">
        <v>7.04</v>
      </c>
      <c r="K419" s="28">
        <v>9.86</v>
      </c>
    </row>
    <row r="420" spans="2:11" x14ac:dyDescent="0.2">
      <c r="B420" s="1182" t="s">
        <v>319</v>
      </c>
      <c r="C420" s="1182"/>
      <c r="D420" s="28">
        <v>9.59</v>
      </c>
      <c r="E420" s="28">
        <v>9.59</v>
      </c>
      <c r="F420" s="28">
        <v>9.1199999999999992</v>
      </c>
      <c r="G420" s="28">
        <v>9.67</v>
      </c>
      <c r="H420" s="28">
        <v>2.29</v>
      </c>
      <c r="I420" s="28">
        <v>6.09</v>
      </c>
      <c r="J420" s="28">
        <v>6.53</v>
      </c>
      <c r="K420" s="28">
        <v>9.4600000000000009</v>
      </c>
    </row>
    <row r="421" spans="2:11" x14ac:dyDescent="0.2">
      <c r="B421" s="1182" t="s">
        <v>320</v>
      </c>
      <c r="C421" s="1182"/>
      <c r="D421" s="28">
        <v>14.37</v>
      </c>
      <c r="E421" s="28">
        <v>14.52</v>
      </c>
      <c r="F421" s="28">
        <v>14.14</v>
      </c>
      <c r="G421" s="28">
        <v>14.71</v>
      </c>
      <c r="H421" s="28">
        <v>7.77</v>
      </c>
      <c r="I421" s="28">
        <v>9.8000000000000007</v>
      </c>
      <c r="J421" s="28">
        <v>6.6</v>
      </c>
      <c r="K421" s="28">
        <v>8.7200000000000006</v>
      </c>
    </row>
    <row r="422" spans="2:11" x14ac:dyDescent="0.2">
      <c r="B422" s="1185" t="s">
        <v>824</v>
      </c>
      <c r="C422" s="1185"/>
      <c r="D422" s="28"/>
      <c r="E422" s="28"/>
      <c r="F422" s="28"/>
      <c r="G422" s="28"/>
      <c r="H422" s="28"/>
      <c r="I422" s="28"/>
      <c r="J422" s="28"/>
      <c r="K422" s="28"/>
    </row>
    <row r="423" spans="2:11" x14ac:dyDescent="0.2">
      <c r="B423" s="1182" t="s">
        <v>316</v>
      </c>
      <c r="C423" s="1182"/>
      <c r="D423" s="28">
        <v>14.87</v>
      </c>
      <c r="E423" s="28">
        <v>14.88</v>
      </c>
      <c r="F423" s="28">
        <v>14</v>
      </c>
      <c r="G423" s="28">
        <v>14.62</v>
      </c>
      <c r="H423" s="28">
        <v>6.9</v>
      </c>
      <c r="I423" s="28">
        <v>8.83</v>
      </c>
      <c r="J423" s="28">
        <v>6.64</v>
      </c>
      <c r="K423" s="28">
        <v>8.48</v>
      </c>
    </row>
    <row r="424" spans="2:11" x14ac:dyDescent="0.2">
      <c r="B424" s="1182" t="s">
        <v>317</v>
      </c>
      <c r="C424" s="1182"/>
      <c r="D424" s="28">
        <v>14.66</v>
      </c>
      <c r="E424" s="28">
        <v>14.79</v>
      </c>
      <c r="F424" s="28">
        <v>14.27</v>
      </c>
      <c r="G424" s="28">
        <v>14.79</v>
      </c>
      <c r="H424" s="28">
        <v>7.92</v>
      </c>
      <c r="I424" s="28">
        <v>9.89</v>
      </c>
      <c r="J424" s="28">
        <v>6.59</v>
      </c>
      <c r="K424" s="28">
        <v>8.7899999999999991</v>
      </c>
    </row>
    <row r="425" spans="2:11" x14ac:dyDescent="0.2">
      <c r="B425" s="1182" t="s">
        <v>318</v>
      </c>
      <c r="C425" s="1182"/>
      <c r="D425" s="28">
        <v>12.71</v>
      </c>
      <c r="E425" s="28">
        <v>12.76</v>
      </c>
      <c r="F425" s="28">
        <v>15.33</v>
      </c>
      <c r="G425" s="28">
        <v>16.09</v>
      </c>
      <c r="H425" s="28">
        <v>8.76</v>
      </c>
      <c r="I425" s="28">
        <v>10.73</v>
      </c>
      <c r="J425" s="28">
        <v>7.18</v>
      </c>
      <c r="K425" s="28">
        <v>9.93</v>
      </c>
    </row>
    <row r="426" spans="2:11" x14ac:dyDescent="0.2">
      <c r="B426" s="1182" t="s">
        <v>319</v>
      </c>
      <c r="C426" s="1182"/>
      <c r="D426" s="28">
        <v>7.83</v>
      </c>
      <c r="E426" s="28">
        <v>8.5500000000000007</v>
      </c>
      <c r="F426" s="28">
        <v>9.11</v>
      </c>
      <c r="G426" s="28">
        <v>9.66</v>
      </c>
      <c r="H426" s="28">
        <v>3.07</v>
      </c>
      <c r="I426" s="28">
        <v>6.11</v>
      </c>
      <c r="J426" s="28">
        <v>6.15</v>
      </c>
      <c r="K426" s="28">
        <v>8.9600000000000009</v>
      </c>
    </row>
    <row r="427" spans="2:11" x14ac:dyDescent="0.2">
      <c r="B427" s="1182" t="s">
        <v>320</v>
      </c>
      <c r="C427" s="1182"/>
      <c r="D427" s="28">
        <v>14.32</v>
      </c>
      <c r="E427" s="28">
        <v>14.46</v>
      </c>
      <c r="F427" s="28">
        <v>14.09</v>
      </c>
      <c r="G427" s="28">
        <v>14.64</v>
      </c>
      <c r="H427" s="28">
        <v>7.94</v>
      </c>
      <c r="I427" s="28">
        <v>9.93</v>
      </c>
      <c r="J427" s="28">
        <v>6.62</v>
      </c>
      <c r="K427" s="28">
        <v>8.77</v>
      </c>
    </row>
    <row r="428" spans="2:11" x14ac:dyDescent="0.2">
      <c r="B428" s="1185" t="s">
        <v>823</v>
      </c>
      <c r="C428" s="1185"/>
      <c r="D428" s="28"/>
      <c r="E428" s="28"/>
      <c r="F428" s="28"/>
      <c r="G428" s="28"/>
      <c r="H428" s="28"/>
      <c r="I428" s="28"/>
      <c r="J428" s="28"/>
      <c r="K428" s="28"/>
    </row>
    <row r="429" spans="2:11" x14ac:dyDescent="0.2">
      <c r="B429" s="1182" t="s">
        <v>316</v>
      </c>
      <c r="C429" s="1182"/>
      <c r="D429" s="28">
        <v>14.15</v>
      </c>
      <c r="E429" s="28">
        <v>14.2</v>
      </c>
      <c r="F429" s="28">
        <v>13.74</v>
      </c>
      <c r="G429" s="28">
        <v>14.38</v>
      </c>
      <c r="H429" s="28">
        <v>5.0199999999999996</v>
      </c>
      <c r="I429" s="28">
        <v>9.25</v>
      </c>
      <c r="J429" s="28">
        <v>6.37</v>
      </c>
      <c r="K429" s="28">
        <v>8.42</v>
      </c>
    </row>
    <row r="430" spans="2:11" x14ac:dyDescent="0.2">
      <c r="B430" s="1182" t="s">
        <v>317</v>
      </c>
      <c r="C430" s="1182"/>
      <c r="D430" s="28">
        <v>14.63</v>
      </c>
      <c r="E430" s="28">
        <v>14.76</v>
      </c>
      <c r="F430" s="28">
        <v>14.23</v>
      </c>
      <c r="G430" s="28">
        <v>14.75</v>
      </c>
      <c r="H430" s="28">
        <v>7.75</v>
      </c>
      <c r="I430" s="28">
        <v>10.130000000000001</v>
      </c>
      <c r="J430" s="28">
        <v>6.49</v>
      </c>
      <c r="K430" s="28">
        <v>8.8000000000000007</v>
      </c>
    </row>
    <row r="431" spans="2:11" x14ac:dyDescent="0.2">
      <c r="B431" s="1182" t="s">
        <v>318</v>
      </c>
      <c r="C431" s="1182"/>
      <c r="D431" s="28">
        <v>12.82</v>
      </c>
      <c r="E431" s="28">
        <v>12.88</v>
      </c>
      <c r="F431" s="28">
        <v>15.62</v>
      </c>
      <c r="G431" s="28">
        <v>16.13</v>
      </c>
      <c r="H431" s="28">
        <v>8.5</v>
      </c>
      <c r="I431" s="28">
        <v>10.76</v>
      </c>
      <c r="J431" s="28">
        <v>7.48</v>
      </c>
      <c r="K431" s="28">
        <v>10.050000000000001</v>
      </c>
    </row>
    <row r="432" spans="2:11" x14ac:dyDescent="0.2">
      <c r="B432" s="1182" t="s">
        <v>319</v>
      </c>
      <c r="C432" s="1182"/>
      <c r="D432" s="28">
        <v>9.8699999999999992</v>
      </c>
      <c r="E432" s="28">
        <v>9.89</v>
      </c>
      <c r="F432" s="28">
        <v>9.1199999999999992</v>
      </c>
      <c r="G432" s="28">
        <v>9.65</v>
      </c>
      <c r="H432" s="28">
        <v>2.74</v>
      </c>
      <c r="I432" s="28">
        <v>6.03</v>
      </c>
      <c r="J432" s="28">
        <v>5.39</v>
      </c>
      <c r="K432" s="28">
        <v>8.17</v>
      </c>
    </row>
    <row r="433" spans="2:11" x14ac:dyDescent="0.2">
      <c r="B433" s="1182" t="s">
        <v>320</v>
      </c>
      <c r="C433" s="1182"/>
      <c r="D433" s="28">
        <v>14.32</v>
      </c>
      <c r="E433" s="28">
        <v>14.43</v>
      </c>
      <c r="F433" s="28">
        <v>14.02</v>
      </c>
      <c r="G433" s="28">
        <v>14.57</v>
      </c>
      <c r="H433" s="28">
        <v>7.58</v>
      </c>
      <c r="I433" s="28">
        <v>10.14</v>
      </c>
      <c r="J433" s="28">
        <v>6.5</v>
      </c>
      <c r="K433" s="28">
        <v>8.77</v>
      </c>
    </row>
    <row r="434" spans="2:11" x14ac:dyDescent="0.2">
      <c r="B434" s="1185" t="s">
        <v>848</v>
      </c>
      <c r="C434" s="1185"/>
      <c r="D434" s="28"/>
      <c r="E434" s="28"/>
      <c r="F434" s="28"/>
      <c r="G434" s="28"/>
      <c r="H434" s="28"/>
      <c r="I434" s="28"/>
      <c r="J434" s="28"/>
      <c r="K434" s="28"/>
    </row>
    <row r="435" spans="2:11" x14ac:dyDescent="0.2">
      <c r="B435" s="1182" t="s">
        <v>316</v>
      </c>
      <c r="C435" s="1182"/>
      <c r="D435" s="28">
        <v>14.46</v>
      </c>
      <c r="E435" s="28">
        <v>14.48</v>
      </c>
      <c r="F435" s="28">
        <v>13.58</v>
      </c>
      <c r="G435" s="28">
        <v>14.23</v>
      </c>
      <c r="H435" s="28">
        <v>7.39</v>
      </c>
      <c r="I435" s="28">
        <v>8.68</v>
      </c>
      <c r="J435" s="28">
        <v>6.46</v>
      </c>
      <c r="K435" s="28">
        <v>8.34</v>
      </c>
    </row>
    <row r="436" spans="2:11" x14ac:dyDescent="0.2">
      <c r="B436" s="1182" t="s">
        <v>317</v>
      </c>
      <c r="C436" s="1182"/>
      <c r="D436" s="28">
        <v>14.23</v>
      </c>
      <c r="E436" s="28">
        <v>14.32</v>
      </c>
      <c r="F436" s="28">
        <v>13.98</v>
      </c>
      <c r="G436" s="28">
        <v>14.52</v>
      </c>
      <c r="H436" s="28">
        <v>7.36</v>
      </c>
      <c r="I436" s="28">
        <v>9.36</v>
      </c>
      <c r="J436" s="28">
        <v>6.42</v>
      </c>
      <c r="K436" s="28">
        <v>8.64</v>
      </c>
    </row>
    <row r="437" spans="2:11" x14ac:dyDescent="0.2">
      <c r="B437" s="1182" t="s">
        <v>318</v>
      </c>
      <c r="C437" s="1182"/>
      <c r="D437" s="28">
        <v>12.61</v>
      </c>
      <c r="E437" s="28">
        <v>12.77</v>
      </c>
      <c r="F437" s="28">
        <v>15.11</v>
      </c>
      <c r="G437" s="28">
        <v>15.76</v>
      </c>
      <c r="H437" s="28">
        <v>7.2</v>
      </c>
      <c r="I437" s="28">
        <v>9.42</v>
      </c>
      <c r="J437" s="28">
        <v>6.83</v>
      </c>
      <c r="K437" s="28">
        <v>9.56</v>
      </c>
    </row>
    <row r="438" spans="2:11" x14ac:dyDescent="0.2">
      <c r="B438" s="1182" t="s">
        <v>319</v>
      </c>
      <c r="C438" s="1182"/>
      <c r="D438" s="28">
        <v>10.52</v>
      </c>
      <c r="E438" s="28">
        <v>10.53</v>
      </c>
      <c r="F438" s="28">
        <v>9.11</v>
      </c>
      <c r="G438" s="28">
        <v>9.64</v>
      </c>
      <c r="H438" s="28">
        <v>3.52</v>
      </c>
      <c r="I438" s="28">
        <v>6.02</v>
      </c>
      <c r="J438" s="28">
        <v>5.45</v>
      </c>
      <c r="K438" s="28">
        <v>8.3000000000000007</v>
      </c>
    </row>
    <row r="439" spans="2:11" x14ac:dyDescent="0.2">
      <c r="B439" s="1182" t="s">
        <v>320</v>
      </c>
      <c r="C439" s="1182"/>
      <c r="D439" s="28">
        <v>14.01</v>
      </c>
      <c r="E439" s="28">
        <v>14.12</v>
      </c>
      <c r="F439" s="28">
        <v>13.79</v>
      </c>
      <c r="G439" s="28">
        <v>14.35</v>
      </c>
      <c r="H439" s="28">
        <v>7.31</v>
      </c>
      <c r="I439" s="28">
        <v>9.3000000000000007</v>
      </c>
      <c r="J439" s="28">
        <v>6.44</v>
      </c>
      <c r="K439" s="28">
        <v>8.6199999999999992</v>
      </c>
    </row>
    <row r="440" spans="2:11" x14ac:dyDescent="0.2">
      <c r="B440" s="1185" t="s">
        <v>853</v>
      </c>
      <c r="C440" s="1185"/>
      <c r="D440" s="28"/>
      <c r="E440" s="28"/>
      <c r="F440" s="28"/>
      <c r="G440" s="28"/>
      <c r="H440" s="28"/>
      <c r="I440" s="28"/>
      <c r="J440" s="28"/>
      <c r="K440" s="28"/>
    </row>
    <row r="441" spans="2:11" x14ac:dyDescent="0.2">
      <c r="B441" s="1182" t="s">
        <v>316</v>
      </c>
      <c r="C441" s="1182"/>
      <c r="D441" s="28">
        <v>13.72</v>
      </c>
      <c r="E441" s="28">
        <v>13.76</v>
      </c>
      <c r="F441" s="28">
        <v>13.58</v>
      </c>
      <c r="G441" s="28">
        <v>14.25</v>
      </c>
      <c r="H441" s="28">
        <v>5.64</v>
      </c>
      <c r="I441" s="28">
        <v>7.46</v>
      </c>
      <c r="J441" s="28">
        <v>6.57</v>
      </c>
      <c r="K441" s="28">
        <v>8.41</v>
      </c>
    </row>
    <row r="442" spans="2:11" x14ac:dyDescent="0.2">
      <c r="B442" s="1182" t="s">
        <v>317</v>
      </c>
      <c r="C442" s="1182"/>
      <c r="D442" s="28">
        <v>13.72</v>
      </c>
      <c r="E442" s="28">
        <v>13.84</v>
      </c>
      <c r="F442" s="28">
        <v>13.91</v>
      </c>
      <c r="G442" s="28">
        <v>14.45</v>
      </c>
      <c r="H442" s="28">
        <v>7.47</v>
      </c>
      <c r="I442" s="28">
        <v>9.42</v>
      </c>
      <c r="J442" s="28">
        <v>6.36</v>
      </c>
      <c r="K442" s="28">
        <v>8.6</v>
      </c>
    </row>
    <row r="443" spans="2:11" x14ac:dyDescent="0.2">
      <c r="B443" s="1182" t="s">
        <v>318</v>
      </c>
      <c r="C443" s="1182"/>
      <c r="D443" s="28">
        <v>12.85</v>
      </c>
      <c r="E443" s="28">
        <v>12.89</v>
      </c>
      <c r="F443" s="28">
        <v>15.13</v>
      </c>
      <c r="G443" s="28">
        <v>15.84</v>
      </c>
      <c r="H443" s="28">
        <v>7.52</v>
      </c>
      <c r="I443" s="28">
        <v>9.48</v>
      </c>
      <c r="J443" s="28">
        <v>6.74</v>
      </c>
      <c r="K443" s="28">
        <v>9.3800000000000008</v>
      </c>
    </row>
    <row r="444" spans="2:11" x14ac:dyDescent="0.2">
      <c r="B444" s="1182" t="s">
        <v>319</v>
      </c>
      <c r="C444" s="1182"/>
      <c r="D444" s="28">
        <v>9.81</v>
      </c>
      <c r="E444" s="28">
        <v>9.85</v>
      </c>
      <c r="F444" s="28">
        <v>9.1</v>
      </c>
      <c r="G444" s="28">
        <v>9.6300000000000008</v>
      </c>
      <c r="H444" s="28">
        <v>2.0499999999999998</v>
      </c>
      <c r="I444" s="28">
        <v>6.12</v>
      </c>
      <c r="J444" s="28">
        <v>5.27</v>
      </c>
      <c r="K444" s="28">
        <v>8.08</v>
      </c>
    </row>
    <row r="445" spans="2:11" x14ac:dyDescent="0.2">
      <c r="B445" s="1182" t="s">
        <v>320</v>
      </c>
      <c r="C445" s="1182"/>
      <c r="D445" s="28">
        <v>13.62</v>
      </c>
      <c r="E445" s="28">
        <v>13.72</v>
      </c>
      <c r="F445" s="28">
        <v>13.73</v>
      </c>
      <c r="G445" s="28">
        <v>14.3</v>
      </c>
      <c r="H445" s="28">
        <v>7.38</v>
      </c>
      <c r="I445" s="28">
        <v>9.36</v>
      </c>
      <c r="J445" s="28">
        <v>6.41</v>
      </c>
      <c r="K445" s="28">
        <v>8.59</v>
      </c>
    </row>
    <row r="446" spans="2:11" x14ac:dyDescent="0.2">
      <c r="B446" s="1185" t="s">
        <v>854</v>
      </c>
      <c r="C446" s="1185"/>
      <c r="D446" s="28"/>
      <c r="E446" s="28"/>
      <c r="F446" s="28"/>
      <c r="G446" s="28"/>
      <c r="H446" s="28"/>
      <c r="I446" s="28"/>
      <c r="J446" s="28"/>
      <c r="K446" s="28"/>
    </row>
    <row r="447" spans="2:11" x14ac:dyDescent="0.2">
      <c r="B447" s="1182" t="s">
        <v>316</v>
      </c>
      <c r="C447" s="1182"/>
      <c r="D447" s="28">
        <v>14.48</v>
      </c>
      <c r="E447" s="28">
        <v>14.5</v>
      </c>
      <c r="F447" s="28">
        <v>13.55</v>
      </c>
      <c r="G447" s="28">
        <v>14.2</v>
      </c>
      <c r="H447" s="28">
        <v>6.76</v>
      </c>
      <c r="I447" s="28">
        <v>7.85</v>
      </c>
      <c r="J447" s="28">
        <v>6.41</v>
      </c>
      <c r="K447" s="28">
        <v>8.19</v>
      </c>
    </row>
    <row r="448" spans="2:11" x14ac:dyDescent="0.2">
      <c r="B448" s="1182" t="s">
        <v>317</v>
      </c>
      <c r="C448" s="1182"/>
      <c r="D448" s="28">
        <v>13.98</v>
      </c>
      <c r="E448" s="28">
        <v>14.12</v>
      </c>
      <c r="F448" s="28">
        <v>13.84</v>
      </c>
      <c r="G448" s="28">
        <v>14.39</v>
      </c>
      <c r="H448" s="28">
        <v>7.48</v>
      </c>
      <c r="I448" s="28">
        <v>9.34</v>
      </c>
      <c r="J448" s="28">
        <v>6.23</v>
      </c>
      <c r="K448" s="28">
        <v>8.4700000000000006</v>
      </c>
    </row>
    <row r="449" spans="2:11" x14ac:dyDescent="0.2">
      <c r="B449" s="1182" t="s">
        <v>318</v>
      </c>
      <c r="C449" s="1182"/>
      <c r="D449" s="28">
        <v>12.77</v>
      </c>
      <c r="E449" s="28">
        <v>12.82</v>
      </c>
      <c r="F449" s="28">
        <v>15.23</v>
      </c>
      <c r="G449" s="28">
        <v>15.84</v>
      </c>
      <c r="H449" s="28">
        <v>7.42</v>
      </c>
      <c r="I449" s="28">
        <v>9.61</v>
      </c>
      <c r="J449" s="28">
        <v>6.83</v>
      </c>
      <c r="K449" s="28">
        <v>9.39</v>
      </c>
    </row>
    <row r="450" spans="2:11" x14ac:dyDescent="0.2">
      <c r="B450" s="1182" t="s">
        <v>319</v>
      </c>
      <c r="C450" s="1182"/>
      <c r="D450" s="28">
        <v>9.81</v>
      </c>
      <c r="E450" s="28">
        <v>9.84</v>
      </c>
      <c r="F450" s="28">
        <v>9.1</v>
      </c>
      <c r="G450" s="28">
        <v>9.6199999999999992</v>
      </c>
      <c r="H450" s="28">
        <v>1.84</v>
      </c>
      <c r="I450" s="28">
        <v>6.27</v>
      </c>
      <c r="J450" s="28">
        <v>5.28</v>
      </c>
      <c r="K450" s="28">
        <v>8.18</v>
      </c>
    </row>
    <row r="451" spans="2:11" x14ac:dyDescent="0.2">
      <c r="B451" s="1182" t="s">
        <v>320</v>
      </c>
      <c r="C451" s="1182"/>
      <c r="D451" s="28">
        <v>13.85</v>
      </c>
      <c r="E451" s="28">
        <v>13.98</v>
      </c>
      <c r="F451" s="28">
        <v>13.67</v>
      </c>
      <c r="G451" s="28">
        <v>14.24</v>
      </c>
      <c r="H451" s="28">
        <v>7.39</v>
      </c>
      <c r="I451" s="28">
        <v>9.2799999999999994</v>
      </c>
      <c r="J451" s="28">
        <v>6.29</v>
      </c>
      <c r="K451" s="28">
        <v>8.4499999999999993</v>
      </c>
    </row>
    <row r="452" spans="2:11" ht="15" customHeight="1" x14ac:dyDescent="0.2">
      <c r="B452" s="1185" t="s">
        <v>892</v>
      </c>
      <c r="C452" s="1185"/>
      <c r="D452" s="28"/>
      <c r="E452" s="28"/>
      <c r="F452" s="28"/>
      <c r="G452" s="28"/>
      <c r="H452" s="28"/>
      <c r="I452" s="28"/>
      <c r="J452" s="28"/>
      <c r="K452" s="28"/>
    </row>
    <row r="453" spans="2:11" x14ac:dyDescent="0.2">
      <c r="B453" s="1182" t="s">
        <v>316</v>
      </c>
      <c r="C453" s="1182"/>
      <c r="D453" s="28">
        <v>14.57</v>
      </c>
      <c r="E453" s="28">
        <v>14.67</v>
      </c>
      <c r="F453" s="28">
        <v>13.58</v>
      </c>
      <c r="G453" s="28">
        <v>14.2</v>
      </c>
      <c r="H453" s="28">
        <v>6.55</v>
      </c>
      <c r="I453" s="28">
        <v>7.66</v>
      </c>
      <c r="J453" s="28">
        <v>6.38</v>
      </c>
      <c r="K453" s="28">
        <v>8.14</v>
      </c>
    </row>
    <row r="454" spans="2:11" ht="11.25" customHeight="1" x14ac:dyDescent="0.2">
      <c r="B454" s="1182" t="s">
        <v>317</v>
      </c>
      <c r="C454" s="1182"/>
      <c r="D454" s="28">
        <v>13.96</v>
      </c>
      <c r="E454" s="28">
        <v>14.16</v>
      </c>
      <c r="F454" s="28">
        <v>13.85</v>
      </c>
      <c r="G454" s="28">
        <v>14.4</v>
      </c>
      <c r="H454" s="28">
        <v>7.38</v>
      </c>
      <c r="I454" s="28">
        <v>9.5500000000000007</v>
      </c>
      <c r="J454" s="28">
        <v>6.2</v>
      </c>
      <c r="K454" s="28">
        <v>8.44</v>
      </c>
    </row>
    <row r="455" spans="2:11" ht="11.25" customHeight="1" x14ac:dyDescent="0.2">
      <c r="B455" s="1182" t="s">
        <v>318</v>
      </c>
      <c r="C455" s="1182"/>
      <c r="D455" s="28">
        <v>12.7</v>
      </c>
      <c r="E455" s="28">
        <v>12.89</v>
      </c>
      <c r="F455" s="28">
        <v>14.92</v>
      </c>
      <c r="G455" s="28">
        <v>15.66</v>
      </c>
      <c r="H455" s="28">
        <v>7.7</v>
      </c>
      <c r="I455" s="28">
        <v>10.039999999999999</v>
      </c>
      <c r="J455" s="28">
        <v>6.87</v>
      </c>
      <c r="K455" s="28">
        <v>9.44</v>
      </c>
    </row>
    <row r="456" spans="2:11" ht="11.25" customHeight="1" x14ac:dyDescent="0.2">
      <c r="B456" s="1182" t="s">
        <v>319</v>
      </c>
      <c r="C456" s="1182"/>
      <c r="D456" s="28">
        <v>9.66</v>
      </c>
      <c r="E456" s="28">
        <v>9.69</v>
      </c>
      <c r="F456" s="28">
        <v>9.09</v>
      </c>
      <c r="G456" s="28">
        <v>9.61</v>
      </c>
      <c r="H456" s="28">
        <v>1.1200000000000001</v>
      </c>
      <c r="I456" s="28">
        <v>6.91</v>
      </c>
      <c r="J456" s="28">
        <v>4.9400000000000004</v>
      </c>
      <c r="K456" s="28">
        <v>8.41</v>
      </c>
    </row>
    <row r="457" spans="2:11" ht="11.25" customHeight="1" x14ac:dyDescent="0.2">
      <c r="B457" s="1182" t="s">
        <v>320</v>
      </c>
      <c r="C457" s="1182"/>
      <c r="D457" s="28">
        <v>13.82</v>
      </c>
      <c r="E457" s="28">
        <v>14.02</v>
      </c>
      <c r="F457" s="28">
        <v>13.67</v>
      </c>
      <c r="G457" s="28">
        <v>14.24</v>
      </c>
      <c r="H457" s="28">
        <v>7.33</v>
      </c>
      <c r="I457" s="28">
        <v>9.5</v>
      </c>
      <c r="J457" s="28">
        <v>6.26</v>
      </c>
      <c r="K457" s="28">
        <v>8.42</v>
      </c>
    </row>
    <row r="458" spans="2:11" x14ac:dyDescent="0.2">
      <c r="B458" s="1185" t="s">
        <v>893</v>
      </c>
      <c r="C458" s="1185"/>
      <c r="D458" s="28"/>
      <c r="E458" s="28"/>
      <c r="F458" s="28"/>
      <c r="G458" s="28"/>
      <c r="H458" s="28"/>
      <c r="I458" s="28"/>
      <c r="J458" s="28"/>
      <c r="K458" s="28"/>
    </row>
    <row r="459" spans="2:11" x14ac:dyDescent="0.2">
      <c r="B459" s="1182" t="s">
        <v>316</v>
      </c>
      <c r="C459" s="1182"/>
      <c r="D459" s="28">
        <v>14.29</v>
      </c>
      <c r="E459" s="28">
        <v>14.3</v>
      </c>
      <c r="F459" s="28">
        <v>13.58</v>
      </c>
      <c r="G459" s="28">
        <v>14.16</v>
      </c>
      <c r="H459" s="28">
        <v>6.47</v>
      </c>
      <c r="I459" s="28">
        <v>7.55</v>
      </c>
      <c r="J459" s="28">
        <v>6.36</v>
      </c>
      <c r="K459" s="28">
        <v>8.1</v>
      </c>
    </row>
    <row r="460" spans="2:11" x14ac:dyDescent="0.2">
      <c r="B460" s="1182" t="s">
        <v>317</v>
      </c>
      <c r="C460" s="1182"/>
      <c r="D460" s="28">
        <v>13.9</v>
      </c>
      <c r="E460" s="28">
        <v>14.11</v>
      </c>
      <c r="F460" s="28">
        <v>13.73</v>
      </c>
      <c r="G460" s="28">
        <v>14.27</v>
      </c>
      <c r="H460" s="28">
        <v>7.53</v>
      </c>
      <c r="I460" s="28">
        <v>9.31</v>
      </c>
      <c r="J460" s="28">
        <v>6.2</v>
      </c>
      <c r="K460" s="28">
        <v>8.41</v>
      </c>
    </row>
    <row r="461" spans="2:11" x14ac:dyDescent="0.2">
      <c r="B461" s="1182" t="s">
        <v>318</v>
      </c>
      <c r="C461" s="1182"/>
      <c r="D461" s="28">
        <v>13.04</v>
      </c>
      <c r="E461" s="28">
        <v>13.06</v>
      </c>
      <c r="F461" s="28">
        <v>14.85</v>
      </c>
      <c r="G461" s="28">
        <v>15.42</v>
      </c>
      <c r="H461" s="28">
        <v>7.44</v>
      </c>
      <c r="I461" s="28">
        <v>9.66</v>
      </c>
      <c r="J461" s="28">
        <v>6.88</v>
      </c>
      <c r="K461" s="28">
        <v>9.42</v>
      </c>
    </row>
    <row r="462" spans="2:11" x14ac:dyDescent="0.2">
      <c r="B462" s="1182" t="s">
        <v>319</v>
      </c>
      <c r="C462" s="1182"/>
      <c r="D462" s="28">
        <v>9.52</v>
      </c>
      <c r="E462" s="28">
        <v>9.5299999999999994</v>
      </c>
      <c r="F462" s="28">
        <v>9.1</v>
      </c>
      <c r="G462" s="28">
        <v>9.6</v>
      </c>
      <c r="H462" s="28">
        <v>2.29</v>
      </c>
      <c r="I462" s="28">
        <v>5.78</v>
      </c>
      <c r="J462" s="28">
        <v>5.47</v>
      </c>
      <c r="K462" s="28">
        <v>8.09</v>
      </c>
    </row>
    <row r="463" spans="2:11" x14ac:dyDescent="0.2">
      <c r="B463" s="1182" t="s">
        <v>320</v>
      </c>
      <c r="C463" s="1182"/>
      <c r="D463" s="28">
        <v>13.8</v>
      </c>
      <c r="E463" s="28">
        <v>13.98</v>
      </c>
      <c r="F463" s="28">
        <v>13.58</v>
      </c>
      <c r="G463" s="28">
        <v>14.13</v>
      </c>
      <c r="H463" s="28">
        <v>7.41</v>
      </c>
      <c r="I463" s="28">
        <v>9.23</v>
      </c>
      <c r="J463" s="28">
        <v>6.25</v>
      </c>
      <c r="K463" s="28">
        <v>8.39</v>
      </c>
    </row>
    <row r="464" spans="2:11" x14ac:dyDescent="0.2">
      <c r="B464" s="1185" t="s">
        <v>894</v>
      </c>
      <c r="C464" s="1185"/>
      <c r="D464" s="28"/>
      <c r="E464" s="28"/>
      <c r="F464" s="28"/>
      <c r="G464" s="28"/>
      <c r="H464" s="28"/>
      <c r="I464" s="28"/>
      <c r="J464" s="28"/>
      <c r="K464" s="28"/>
    </row>
    <row r="465" spans="2:11" x14ac:dyDescent="0.2">
      <c r="B465" s="1182" t="s">
        <v>316</v>
      </c>
      <c r="C465" s="1182"/>
      <c r="D465" s="28">
        <v>14.9</v>
      </c>
      <c r="E465" s="28">
        <v>14.9</v>
      </c>
      <c r="F465" s="28">
        <v>13.55</v>
      </c>
      <c r="G465" s="28">
        <v>14.18</v>
      </c>
      <c r="H465" s="28">
        <v>4.3099999999999996</v>
      </c>
      <c r="I465" s="28">
        <v>8.66</v>
      </c>
      <c r="J465" s="28">
        <v>5.98</v>
      </c>
      <c r="K465" s="28">
        <v>7.88</v>
      </c>
    </row>
    <row r="466" spans="2:11" x14ac:dyDescent="0.2">
      <c r="B466" s="1182" t="s">
        <v>317</v>
      </c>
      <c r="C466" s="1182"/>
      <c r="D466" s="28">
        <v>13.79</v>
      </c>
      <c r="E466" s="28">
        <v>14.01</v>
      </c>
      <c r="F466" s="28">
        <v>13.62</v>
      </c>
      <c r="G466" s="28">
        <v>14.15</v>
      </c>
      <c r="H466" s="28">
        <v>7.59</v>
      </c>
      <c r="I466" s="28">
        <v>9.48</v>
      </c>
      <c r="J466" s="28">
        <v>6.16</v>
      </c>
      <c r="K466" s="28">
        <v>8.4</v>
      </c>
    </row>
    <row r="467" spans="2:11" x14ac:dyDescent="0.2">
      <c r="B467" s="1182" t="s">
        <v>318</v>
      </c>
      <c r="C467" s="1182"/>
      <c r="D467" s="28">
        <v>12.79</v>
      </c>
      <c r="E467" s="28">
        <v>12.93</v>
      </c>
      <c r="F467" s="28">
        <v>14.58</v>
      </c>
      <c r="G467" s="28">
        <v>15.16</v>
      </c>
      <c r="H467" s="28">
        <v>7.6</v>
      </c>
      <c r="I467" s="28">
        <v>9.3800000000000008</v>
      </c>
      <c r="J467" s="28">
        <v>6.6</v>
      </c>
      <c r="K467" s="28">
        <v>9.06</v>
      </c>
    </row>
    <row r="468" spans="2:11" ht="12.75" customHeight="1" x14ac:dyDescent="0.2">
      <c r="B468" s="1182" t="s">
        <v>319</v>
      </c>
      <c r="C468" s="1182"/>
      <c r="D468" s="28">
        <v>10.07</v>
      </c>
      <c r="E468" s="28">
        <v>10.119999999999999</v>
      </c>
      <c r="F468" s="28">
        <v>9.1</v>
      </c>
      <c r="G468" s="28">
        <v>9.61</v>
      </c>
      <c r="H468" s="28">
        <v>2.77</v>
      </c>
      <c r="I468" s="28">
        <v>5.86</v>
      </c>
      <c r="J468" s="28">
        <v>4.7699999999999996</v>
      </c>
      <c r="K468" s="28">
        <v>7.55</v>
      </c>
    </row>
    <row r="469" spans="2:11" ht="13.5" customHeight="1" x14ac:dyDescent="0.2">
      <c r="B469" s="1182" t="s">
        <v>320</v>
      </c>
      <c r="C469" s="1182"/>
      <c r="D469" s="28">
        <v>13.71</v>
      </c>
      <c r="E469" s="28">
        <v>13.9</v>
      </c>
      <c r="F469" s="28">
        <v>13.49</v>
      </c>
      <c r="G469" s="28">
        <v>14.04</v>
      </c>
      <c r="H469" s="28">
        <v>7.38</v>
      </c>
      <c r="I469" s="28">
        <v>9.41</v>
      </c>
      <c r="J469" s="28">
        <v>6.14</v>
      </c>
      <c r="K469" s="28">
        <v>8.32</v>
      </c>
    </row>
    <row r="470" spans="2:11" x14ac:dyDescent="0.2">
      <c r="B470" s="1185" t="s">
        <v>895</v>
      </c>
      <c r="C470" s="1185"/>
      <c r="D470" s="28"/>
      <c r="E470" s="28"/>
      <c r="F470" s="28"/>
      <c r="G470" s="28"/>
      <c r="H470" s="28"/>
      <c r="I470" s="28"/>
      <c r="J470" s="28"/>
      <c r="K470" s="28"/>
    </row>
    <row r="471" spans="2:11" x14ac:dyDescent="0.2">
      <c r="B471" s="1182" t="s">
        <v>316</v>
      </c>
      <c r="C471" s="1182"/>
      <c r="D471" s="28">
        <v>13.85</v>
      </c>
      <c r="E471" s="28">
        <v>13.86</v>
      </c>
      <c r="F471" s="28">
        <v>13.37</v>
      </c>
      <c r="G471" s="28">
        <v>14</v>
      </c>
      <c r="H471" s="28">
        <v>8.4600000000000009</v>
      </c>
      <c r="I471" s="28">
        <v>9.9499999999999993</v>
      </c>
      <c r="J471" s="28">
        <v>6.12</v>
      </c>
      <c r="K471" s="28">
        <v>7.98</v>
      </c>
    </row>
    <row r="472" spans="2:11" ht="13.5" customHeight="1" x14ac:dyDescent="0.2">
      <c r="B472" s="1182" t="s">
        <v>317</v>
      </c>
      <c r="C472" s="1182"/>
      <c r="D472" s="28">
        <v>13.67</v>
      </c>
      <c r="E472" s="28">
        <v>13.86</v>
      </c>
      <c r="F472" s="28">
        <v>13.49</v>
      </c>
      <c r="G472" s="28">
        <v>14.03</v>
      </c>
      <c r="H472" s="28">
        <v>7.13</v>
      </c>
      <c r="I472" s="28">
        <v>9.0500000000000007</v>
      </c>
      <c r="J472" s="28">
        <v>6.08</v>
      </c>
      <c r="K472" s="28">
        <v>8.1999999999999993</v>
      </c>
    </row>
    <row r="473" spans="2:11" ht="15" customHeight="1" x14ac:dyDescent="0.2">
      <c r="B473" s="1182" t="s">
        <v>318</v>
      </c>
      <c r="C473" s="1182"/>
      <c r="D473" s="28">
        <v>12.68</v>
      </c>
      <c r="E473" s="28">
        <v>12.72</v>
      </c>
      <c r="F473" s="28">
        <v>14.41</v>
      </c>
      <c r="G473" s="28">
        <v>14.95</v>
      </c>
      <c r="H473" s="28">
        <v>6.87</v>
      </c>
      <c r="I473" s="28">
        <v>9.24</v>
      </c>
      <c r="J473" s="28">
        <v>6.52</v>
      </c>
      <c r="K473" s="28">
        <v>8.9499999999999993</v>
      </c>
    </row>
    <row r="474" spans="2:11" x14ac:dyDescent="0.2">
      <c r="B474" s="1182" t="s">
        <v>319</v>
      </c>
      <c r="C474" s="1182"/>
      <c r="D474" s="28">
        <v>10.24</v>
      </c>
      <c r="E474" s="28">
        <v>10.24</v>
      </c>
      <c r="F474" s="28">
        <v>9.1</v>
      </c>
      <c r="G474" s="28">
        <v>9.6</v>
      </c>
      <c r="H474" s="28">
        <v>2.76</v>
      </c>
      <c r="I474" s="28">
        <v>5.53</v>
      </c>
      <c r="J474" s="28">
        <v>5.0599999999999996</v>
      </c>
      <c r="K474" s="28">
        <v>8.0299999999999994</v>
      </c>
    </row>
    <row r="475" spans="2:11" x14ac:dyDescent="0.2">
      <c r="B475" s="1182" t="s">
        <v>320</v>
      </c>
      <c r="C475" s="1182"/>
      <c r="D475" s="28">
        <v>13.53</v>
      </c>
      <c r="E475" s="28">
        <v>13.7</v>
      </c>
      <c r="F475" s="28">
        <v>13.35</v>
      </c>
      <c r="G475" s="28">
        <v>13.91</v>
      </c>
      <c r="H475" s="28">
        <v>7.11</v>
      </c>
      <c r="I475" s="28">
        <v>9.1</v>
      </c>
      <c r="J475" s="28">
        <v>6.1</v>
      </c>
      <c r="K475" s="28">
        <v>8.19</v>
      </c>
    </row>
    <row r="476" spans="2:11" x14ac:dyDescent="0.2">
      <c r="B476" s="1185" t="s">
        <v>896</v>
      </c>
      <c r="C476" s="1185"/>
      <c r="D476" s="28"/>
      <c r="E476" s="28"/>
      <c r="F476" s="28"/>
      <c r="G476" s="28"/>
      <c r="H476" s="28"/>
      <c r="I476" s="28"/>
      <c r="J476" s="28"/>
      <c r="K476" s="28"/>
    </row>
    <row r="477" spans="2:11" x14ac:dyDescent="0.2">
      <c r="B477" s="1182" t="s">
        <v>316</v>
      </c>
      <c r="C477" s="1182"/>
      <c r="D477" s="28">
        <v>13.8</v>
      </c>
      <c r="E477" s="28">
        <v>13.85</v>
      </c>
      <c r="F477" s="28">
        <v>13.45</v>
      </c>
      <c r="G477" s="28">
        <v>14.06</v>
      </c>
      <c r="H477" s="28">
        <v>8.61</v>
      </c>
      <c r="I477" s="28">
        <v>9.8000000000000007</v>
      </c>
      <c r="J477" s="28">
        <v>6.26</v>
      </c>
      <c r="K477" s="28">
        <v>8.0500000000000007</v>
      </c>
    </row>
    <row r="478" spans="2:11" ht="13.5" customHeight="1" x14ac:dyDescent="0.2">
      <c r="B478" s="1182" t="s">
        <v>317</v>
      </c>
      <c r="C478" s="1182"/>
      <c r="D478" s="28">
        <v>13.5</v>
      </c>
      <c r="E478" s="28">
        <v>13.64</v>
      </c>
      <c r="F478" s="28">
        <v>13.51</v>
      </c>
      <c r="G478" s="28">
        <v>14.06</v>
      </c>
      <c r="H478" s="28">
        <v>7.21</v>
      </c>
      <c r="I478" s="28">
        <v>8.8800000000000008</v>
      </c>
      <c r="J478" s="28">
        <v>6.01</v>
      </c>
      <c r="K478" s="28">
        <v>8.11</v>
      </c>
    </row>
    <row r="479" spans="2:11" x14ac:dyDescent="0.2">
      <c r="B479" s="1182" t="s">
        <v>318</v>
      </c>
      <c r="C479" s="1182"/>
      <c r="D479" s="28">
        <v>13.28</v>
      </c>
      <c r="E479" s="28">
        <v>13.52</v>
      </c>
      <c r="F479" s="28">
        <v>14.5</v>
      </c>
      <c r="G479" s="28">
        <v>15.22</v>
      </c>
      <c r="H479" s="28">
        <v>7.15</v>
      </c>
      <c r="I479" s="28">
        <v>9.5299999999999994</v>
      </c>
      <c r="J479" s="28">
        <v>6.57</v>
      </c>
      <c r="K479" s="28">
        <v>9.07</v>
      </c>
    </row>
    <row r="480" spans="2:11" x14ac:dyDescent="0.2">
      <c r="B480" s="1182" t="s">
        <v>319</v>
      </c>
      <c r="C480" s="1182"/>
      <c r="D480" s="28">
        <v>10.07</v>
      </c>
      <c r="E480" s="28">
        <v>10.07</v>
      </c>
      <c r="F480" s="28">
        <v>9.15</v>
      </c>
      <c r="G480" s="28">
        <v>9.65</v>
      </c>
      <c r="H480" s="28">
        <v>2.34</v>
      </c>
      <c r="I480" s="28">
        <v>5.12</v>
      </c>
      <c r="J480" s="28">
        <v>4.8899999999999997</v>
      </c>
      <c r="K480" s="28">
        <v>8.01</v>
      </c>
    </row>
    <row r="481" spans="2:11" x14ac:dyDescent="0.2">
      <c r="B481" s="1182" t="s">
        <v>320</v>
      </c>
      <c r="C481" s="1182"/>
      <c r="D481" s="28">
        <v>13.46</v>
      </c>
      <c r="E481" s="28">
        <v>13.61</v>
      </c>
      <c r="F481" s="28">
        <v>13.38</v>
      </c>
      <c r="G481" s="28">
        <v>13.95</v>
      </c>
      <c r="H481" s="28">
        <v>7.18</v>
      </c>
      <c r="I481" s="28">
        <v>8.99</v>
      </c>
      <c r="J481" s="28">
        <v>6.07</v>
      </c>
      <c r="K481" s="28">
        <v>8.1300000000000008</v>
      </c>
    </row>
    <row r="482" spans="2:11" x14ac:dyDescent="0.2">
      <c r="B482" s="1185" t="s">
        <v>897</v>
      </c>
      <c r="C482" s="1185"/>
      <c r="D482" s="28"/>
      <c r="E482" s="28"/>
      <c r="F482" s="28"/>
      <c r="G482" s="28"/>
      <c r="H482" s="28"/>
      <c r="I482" s="28"/>
      <c r="J482" s="28"/>
      <c r="K482" s="28"/>
    </row>
    <row r="483" spans="2:11" x14ac:dyDescent="0.2">
      <c r="B483" s="1182" t="s">
        <v>316</v>
      </c>
      <c r="C483" s="1182"/>
      <c r="D483" s="28">
        <v>14.99</v>
      </c>
      <c r="E483" s="28">
        <v>15.02</v>
      </c>
      <c r="F483" s="28">
        <v>13.44</v>
      </c>
      <c r="G483" s="28">
        <v>14.1</v>
      </c>
      <c r="H483" s="28">
        <v>8.65</v>
      </c>
      <c r="I483" s="28">
        <v>9.66</v>
      </c>
      <c r="J483" s="28">
        <v>6.38</v>
      </c>
      <c r="K483" s="28">
        <v>8.14</v>
      </c>
    </row>
    <row r="484" spans="2:11" ht="13.5" customHeight="1" x14ac:dyDescent="0.2">
      <c r="B484" s="1182" t="s">
        <v>317</v>
      </c>
      <c r="C484" s="1182"/>
      <c r="D484" s="28">
        <v>13.45</v>
      </c>
      <c r="E484" s="28">
        <v>13.58</v>
      </c>
      <c r="F484" s="28">
        <v>13.54</v>
      </c>
      <c r="G484" s="28">
        <v>14.07</v>
      </c>
      <c r="H484" s="28">
        <v>7.21</v>
      </c>
      <c r="I484" s="28">
        <v>9</v>
      </c>
      <c r="J484" s="28">
        <v>6.02</v>
      </c>
      <c r="K484" s="28">
        <v>8.1300000000000008</v>
      </c>
    </row>
    <row r="485" spans="2:11" ht="15" customHeight="1" x14ac:dyDescent="0.2">
      <c r="B485" s="1182" t="s">
        <v>318</v>
      </c>
      <c r="C485" s="1182"/>
      <c r="D485" s="28">
        <v>13.19</v>
      </c>
      <c r="E485" s="28">
        <v>13.25</v>
      </c>
      <c r="F485" s="28">
        <v>14.6</v>
      </c>
      <c r="G485" s="28">
        <v>15.3</v>
      </c>
      <c r="H485" s="28">
        <v>7.54</v>
      </c>
      <c r="I485" s="28">
        <v>9.24</v>
      </c>
      <c r="J485" s="28">
        <v>6.53</v>
      </c>
      <c r="K485" s="28">
        <v>8.9</v>
      </c>
    </row>
    <row r="486" spans="2:11" x14ac:dyDescent="0.2">
      <c r="B486" s="1182" t="s">
        <v>319</v>
      </c>
      <c r="C486" s="1182"/>
      <c r="D486" s="28">
        <v>9.5399999999999991</v>
      </c>
      <c r="E486" s="28">
        <v>9.5399999999999991</v>
      </c>
      <c r="F486" s="28">
        <v>9.16</v>
      </c>
      <c r="G486" s="28">
        <v>9.65</v>
      </c>
      <c r="H486" s="28">
        <v>2.57</v>
      </c>
      <c r="I486" s="28">
        <v>6.24</v>
      </c>
      <c r="J486" s="28">
        <v>4.71</v>
      </c>
      <c r="K486" s="28">
        <v>7.87</v>
      </c>
    </row>
    <row r="487" spans="2:11" ht="16.5" customHeight="1" x14ac:dyDescent="0.2">
      <c r="B487" s="1182" t="s">
        <v>320</v>
      </c>
      <c r="C487" s="1182"/>
      <c r="D487" s="28">
        <v>13.44</v>
      </c>
      <c r="E487" s="28">
        <v>13.56</v>
      </c>
      <c r="F487" s="28">
        <v>13.4</v>
      </c>
      <c r="G487" s="28">
        <v>13.96</v>
      </c>
      <c r="H487" s="28">
        <v>7.37</v>
      </c>
      <c r="I487" s="28">
        <v>9.09</v>
      </c>
      <c r="J487" s="28">
        <v>6.1</v>
      </c>
      <c r="K487" s="28">
        <v>8.16</v>
      </c>
    </row>
    <row r="488" spans="2:11" x14ac:dyDescent="0.2">
      <c r="B488" s="1185" t="s">
        <v>898</v>
      </c>
      <c r="C488" s="1185"/>
      <c r="D488" s="28"/>
      <c r="E488" s="28"/>
      <c r="F488" s="28"/>
      <c r="G488" s="28"/>
      <c r="H488" s="28"/>
      <c r="I488" s="28"/>
      <c r="J488" s="28"/>
      <c r="K488" s="28"/>
    </row>
    <row r="489" spans="2:11" x14ac:dyDescent="0.2">
      <c r="B489" s="1182" t="s">
        <v>316</v>
      </c>
      <c r="C489" s="1182"/>
      <c r="D489" s="28">
        <v>12.63</v>
      </c>
      <c r="E489" s="28">
        <v>13.79</v>
      </c>
      <c r="F489" s="28">
        <v>13.49</v>
      </c>
      <c r="G489" s="28">
        <v>14.12</v>
      </c>
      <c r="H489" s="28">
        <v>7.22</v>
      </c>
      <c r="I489" s="28">
        <v>8.57</v>
      </c>
      <c r="J489" s="28">
        <v>6.22</v>
      </c>
      <c r="K489" s="28">
        <v>8.06</v>
      </c>
    </row>
    <row r="490" spans="2:11" x14ac:dyDescent="0.2">
      <c r="B490" s="1182" t="s">
        <v>317</v>
      </c>
      <c r="C490" s="1182"/>
      <c r="D490" s="28">
        <v>13.38</v>
      </c>
      <c r="E490" s="28">
        <v>13.49</v>
      </c>
      <c r="F490" s="28">
        <v>13.55</v>
      </c>
      <c r="G490" s="28">
        <v>14.1</v>
      </c>
      <c r="H490" s="28">
        <v>7.48</v>
      </c>
      <c r="I490" s="28">
        <v>9.41</v>
      </c>
      <c r="J490" s="28">
        <v>5.97</v>
      </c>
      <c r="K490" s="28">
        <v>8.07</v>
      </c>
    </row>
    <row r="491" spans="2:11" x14ac:dyDescent="0.2">
      <c r="B491" s="1182" t="s">
        <v>318</v>
      </c>
      <c r="C491" s="1182"/>
      <c r="D491" s="28">
        <v>12.95</v>
      </c>
      <c r="E491" s="28">
        <v>12.98</v>
      </c>
      <c r="F491" s="28">
        <v>14.36</v>
      </c>
      <c r="G491" s="28">
        <v>14.98</v>
      </c>
      <c r="H491" s="28">
        <v>7.15</v>
      </c>
      <c r="I491" s="28">
        <v>9.0500000000000007</v>
      </c>
      <c r="J491" s="28">
        <v>6.55</v>
      </c>
      <c r="K491" s="28">
        <v>8.86</v>
      </c>
    </row>
    <row r="492" spans="2:11" x14ac:dyDescent="0.2">
      <c r="B492" s="1182" t="s">
        <v>319</v>
      </c>
      <c r="C492" s="1182"/>
      <c r="D492" s="28">
        <v>9.57</v>
      </c>
      <c r="E492" s="28">
        <v>9.59</v>
      </c>
      <c r="F492" s="28">
        <v>9.1300000000000008</v>
      </c>
      <c r="G492" s="28">
        <v>9.6199999999999992</v>
      </c>
      <c r="H492" s="28">
        <v>2.57</v>
      </c>
      <c r="I492" s="28">
        <v>6.41</v>
      </c>
      <c r="J492" s="28">
        <v>4.67</v>
      </c>
      <c r="K492" s="28">
        <v>7.84</v>
      </c>
    </row>
    <row r="493" spans="2:11" x14ac:dyDescent="0.2">
      <c r="B493" s="1182" t="s">
        <v>320</v>
      </c>
      <c r="C493" s="1182"/>
      <c r="D493" s="28">
        <v>13.3</v>
      </c>
      <c r="E493" s="28">
        <v>13.43</v>
      </c>
      <c r="F493" s="28">
        <v>13.42</v>
      </c>
      <c r="G493" s="28">
        <v>13.98</v>
      </c>
      <c r="H493" s="28">
        <v>7.37</v>
      </c>
      <c r="I493" s="28">
        <v>9.24</v>
      </c>
      <c r="J493" s="28">
        <v>6.03</v>
      </c>
      <c r="K493" s="28">
        <v>8.1</v>
      </c>
    </row>
    <row r="494" spans="2:11" ht="13.5" customHeight="1" x14ac:dyDescent="0.2">
      <c r="B494" s="1185" t="s">
        <v>903</v>
      </c>
      <c r="C494" s="1185"/>
      <c r="D494" s="28"/>
      <c r="E494" s="28"/>
      <c r="F494" s="28"/>
      <c r="G494" s="28"/>
      <c r="H494" s="28"/>
      <c r="I494" s="28"/>
      <c r="J494" s="28"/>
      <c r="K494" s="28"/>
    </row>
    <row r="495" spans="2:11" ht="13.5" customHeight="1" x14ac:dyDescent="0.2">
      <c r="B495" s="1182" t="s">
        <v>316</v>
      </c>
      <c r="C495" s="1182"/>
      <c r="D495" s="28">
        <v>13.94</v>
      </c>
      <c r="E495" s="28">
        <v>14.51</v>
      </c>
      <c r="F495" s="28">
        <v>13.63</v>
      </c>
      <c r="G495" s="28">
        <v>14.22</v>
      </c>
      <c r="H495" s="28">
        <v>6.35</v>
      </c>
      <c r="I495" s="28">
        <v>8.64</v>
      </c>
      <c r="J495" s="28">
        <v>6.32</v>
      </c>
      <c r="K495" s="28">
        <v>8</v>
      </c>
    </row>
    <row r="496" spans="2:11" ht="13.5" customHeight="1" x14ac:dyDescent="0.2">
      <c r="B496" s="1182" t="s">
        <v>317</v>
      </c>
      <c r="C496" s="1182"/>
      <c r="D496" s="28">
        <v>13.27</v>
      </c>
      <c r="E496" s="28">
        <v>13.33</v>
      </c>
      <c r="F496" s="28">
        <v>13.49</v>
      </c>
      <c r="G496" s="28">
        <v>14.05</v>
      </c>
      <c r="H496" s="28">
        <v>7.43</v>
      </c>
      <c r="I496" s="28">
        <v>9.61</v>
      </c>
      <c r="J496" s="28">
        <v>5.96</v>
      </c>
      <c r="K496" s="28">
        <v>8.09</v>
      </c>
    </row>
    <row r="497" spans="2:11" ht="13.5" customHeight="1" x14ac:dyDescent="0.2">
      <c r="B497" s="1182" t="s">
        <v>318</v>
      </c>
      <c r="C497" s="1182"/>
      <c r="D497" s="28">
        <v>13.17</v>
      </c>
      <c r="E497" s="28">
        <v>13.17</v>
      </c>
      <c r="F497" s="28">
        <v>14.36</v>
      </c>
      <c r="G497" s="28">
        <v>14.96</v>
      </c>
      <c r="H497" s="28">
        <v>7.65</v>
      </c>
      <c r="I497" s="28">
        <v>9.5</v>
      </c>
      <c r="J497" s="28">
        <v>6.63</v>
      </c>
      <c r="K497" s="28">
        <v>9.02</v>
      </c>
    </row>
    <row r="498" spans="2:11" ht="13.5" customHeight="1" x14ac:dyDescent="0.2">
      <c r="B498" s="1182" t="s">
        <v>319</v>
      </c>
      <c r="C498" s="1182"/>
      <c r="D498" s="28">
        <v>9.33</v>
      </c>
      <c r="E498" s="28">
        <v>9.36</v>
      </c>
      <c r="F498" s="28">
        <v>9.1300000000000008</v>
      </c>
      <c r="G498" s="28">
        <v>9.61</v>
      </c>
      <c r="H498" s="28">
        <v>1.79</v>
      </c>
      <c r="I498" s="28">
        <v>5.9</v>
      </c>
      <c r="J498" s="28">
        <v>4.66</v>
      </c>
      <c r="K498" s="28">
        <v>7.78</v>
      </c>
    </row>
    <row r="499" spans="2:11" ht="13.5" customHeight="1" x14ac:dyDescent="0.2">
      <c r="B499" s="1182" t="s">
        <v>320</v>
      </c>
      <c r="C499" s="1182"/>
      <c r="D499" s="28">
        <v>13.25</v>
      </c>
      <c r="E499" s="28">
        <v>13.32</v>
      </c>
      <c r="F499" s="28">
        <v>13.4</v>
      </c>
      <c r="G499" s="28">
        <v>13.96</v>
      </c>
      <c r="H499" s="28">
        <v>7.37</v>
      </c>
      <c r="I499" s="28">
        <v>9.52</v>
      </c>
      <c r="J499" s="28">
        <v>6.05</v>
      </c>
      <c r="K499" s="28">
        <v>8.1</v>
      </c>
    </row>
    <row r="500" spans="2:11" ht="13.5" customHeight="1" x14ac:dyDescent="0.2">
      <c r="B500" s="1185" t="s">
        <v>904</v>
      </c>
      <c r="C500" s="1185"/>
      <c r="D500" s="28"/>
      <c r="E500" s="28"/>
      <c r="F500" s="28"/>
      <c r="G500" s="28"/>
      <c r="H500" s="28"/>
      <c r="I500" s="28"/>
      <c r="J500" s="28"/>
      <c r="K500" s="28"/>
    </row>
    <row r="501" spans="2:11" ht="13.5" customHeight="1" x14ac:dyDescent="0.2">
      <c r="B501" s="1182" t="s">
        <v>316</v>
      </c>
      <c r="C501" s="1182"/>
      <c r="D501" s="28">
        <v>13.75</v>
      </c>
      <c r="E501" s="28">
        <v>14.06</v>
      </c>
      <c r="F501" s="28">
        <v>13.7</v>
      </c>
      <c r="G501" s="28">
        <v>14.29</v>
      </c>
      <c r="H501" s="28">
        <v>4.49</v>
      </c>
      <c r="I501" s="28">
        <v>7.97</v>
      </c>
      <c r="J501" s="28">
        <v>5.56</v>
      </c>
      <c r="K501" s="28">
        <v>7.44</v>
      </c>
    </row>
    <row r="502" spans="2:11" ht="13.5" customHeight="1" x14ac:dyDescent="0.2">
      <c r="B502" s="1182" t="s">
        <v>317</v>
      </c>
      <c r="C502" s="1182"/>
      <c r="D502" s="28">
        <v>13.27</v>
      </c>
      <c r="E502" s="28">
        <v>13.29</v>
      </c>
      <c r="F502" s="28">
        <v>13.49</v>
      </c>
      <c r="G502" s="28">
        <v>14.04</v>
      </c>
      <c r="H502" s="28">
        <v>6.96</v>
      </c>
      <c r="I502" s="28">
        <v>9.61</v>
      </c>
      <c r="J502" s="28">
        <v>5.82</v>
      </c>
      <c r="K502" s="28">
        <v>8.07</v>
      </c>
    </row>
    <row r="503" spans="2:11" ht="13.5" customHeight="1" x14ac:dyDescent="0.2">
      <c r="B503" s="1182" t="s">
        <v>318</v>
      </c>
      <c r="C503" s="1182"/>
      <c r="D503" s="28">
        <v>12.83</v>
      </c>
      <c r="E503" s="28">
        <v>12.83</v>
      </c>
      <c r="F503" s="28">
        <v>13.58</v>
      </c>
      <c r="G503" s="28">
        <v>14.29</v>
      </c>
      <c r="H503" s="28">
        <v>7.86</v>
      </c>
      <c r="I503" s="28">
        <v>9.31</v>
      </c>
      <c r="J503" s="28">
        <v>6.57</v>
      </c>
      <c r="K503" s="28">
        <v>8.85</v>
      </c>
    </row>
    <row r="504" spans="2:11" ht="13.5" customHeight="1" x14ac:dyDescent="0.2">
      <c r="B504" s="1182" t="s">
        <v>319</v>
      </c>
      <c r="C504" s="1182"/>
      <c r="D504" s="28">
        <v>9.98</v>
      </c>
      <c r="E504" s="28">
        <v>10</v>
      </c>
      <c r="F504" s="28">
        <v>9.14</v>
      </c>
      <c r="G504" s="28">
        <v>9.6199999999999992</v>
      </c>
      <c r="H504" s="28">
        <v>4.58</v>
      </c>
      <c r="I504" s="28">
        <v>8.85</v>
      </c>
      <c r="J504" s="28">
        <v>4.63</v>
      </c>
      <c r="K504" s="28">
        <v>7.78</v>
      </c>
    </row>
    <row r="505" spans="2:11" ht="13.5" customHeight="1" x14ac:dyDescent="0.2">
      <c r="B505" s="1182" t="s">
        <v>320</v>
      </c>
      <c r="C505" s="1182"/>
      <c r="D505" s="28">
        <v>13.22</v>
      </c>
      <c r="E505" s="28">
        <v>13.26</v>
      </c>
      <c r="F505" s="28">
        <v>13.39</v>
      </c>
      <c r="G505" s="28">
        <v>13.95</v>
      </c>
      <c r="H505" s="28">
        <v>6.8</v>
      </c>
      <c r="I505" s="28">
        <v>9.42</v>
      </c>
      <c r="J505" s="28">
        <v>5.79</v>
      </c>
      <c r="K505" s="28">
        <v>7.98</v>
      </c>
    </row>
    <row r="506" spans="2:11" ht="13.5" customHeight="1" x14ac:dyDescent="0.2">
      <c r="B506" s="1185" t="s">
        <v>1845</v>
      </c>
      <c r="C506" s="1185"/>
      <c r="D506" s="28"/>
      <c r="E506" s="28"/>
      <c r="F506" s="28"/>
      <c r="G506" s="28"/>
      <c r="H506" s="28"/>
      <c r="I506" s="28"/>
      <c r="J506" s="28"/>
      <c r="K506" s="28"/>
    </row>
    <row r="507" spans="2:11" ht="13.5" customHeight="1" x14ac:dyDescent="0.2">
      <c r="B507" s="1182" t="s">
        <v>316</v>
      </c>
      <c r="C507" s="1182"/>
      <c r="D507" s="28">
        <v>13.71</v>
      </c>
      <c r="E507" s="28">
        <v>14.3</v>
      </c>
      <c r="F507" s="28">
        <v>13.7</v>
      </c>
      <c r="G507" s="28">
        <v>14.28</v>
      </c>
      <c r="H507" s="28">
        <v>7.58</v>
      </c>
      <c r="I507" s="28">
        <v>8.4700000000000006</v>
      </c>
      <c r="J507" s="28">
        <v>5.87</v>
      </c>
      <c r="K507" s="28">
        <v>7.46</v>
      </c>
    </row>
    <row r="508" spans="2:11" ht="13.5" customHeight="1" x14ac:dyDescent="0.2">
      <c r="B508" s="1182" t="s">
        <v>317</v>
      </c>
      <c r="C508" s="1182"/>
      <c r="D508" s="28">
        <v>13.38</v>
      </c>
      <c r="E508" s="28">
        <v>13.46</v>
      </c>
      <c r="F508" s="28">
        <v>13.45</v>
      </c>
      <c r="G508" s="28">
        <v>14.01</v>
      </c>
      <c r="H508" s="28">
        <v>7.76</v>
      </c>
      <c r="I508" s="28">
        <v>9.58</v>
      </c>
      <c r="J508" s="28">
        <v>5.8</v>
      </c>
      <c r="K508" s="28">
        <v>7.99</v>
      </c>
    </row>
    <row r="509" spans="2:11" ht="13.5" customHeight="1" x14ac:dyDescent="0.2">
      <c r="B509" s="1182" t="s">
        <v>318</v>
      </c>
      <c r="C509" s="1182"/>
      <c r="D509" s="28">
        <v>13</v>
      </c>
      <c r="E509" s="28">
        <v>13.02</v>
      </c>
      <c r="F509" s="28">
        <v>13.71</v>
      </c>
      <c r="G509" s="28">
        <v>14.56</v>
      </c>
      <c r="H509" s="28">
        <v>7.38</v>
      </c>
      <c r="I509" s="28">
        <v>9.23</v>
      </c>
      <c r="J509" s="28">
        <v>6.39</v>
      </c>
      <c r="K509" s="28">
        <v>8.76</v>
      </c>
    </row>
    <row r="510" spans="2:11" ht="13.5" customHeight="1" x14ac:dyDescent="0.2">
      <c r="B510" s="1182" t="s">
        <v>319</v>
      </c>
      <c r="C510" s="1182"/>
      <c r="D510" s="28">
        <v>11.01</v>
      </c>
      <c r="E510" s="28">
        <v>11.06</v>
      </c>
      <c r="F510" s="28">
        <v>9.15</v>
      </c>
      <c r="G510" s="28">
        <v>9.6199999999999992</v>
      </c>
      <c r="H510" s="28">
        <v>2.97</v>
      </c>
      <c r="I510" s="28">
        <v>5.43</v>
      </c>
      <c r="J510" s="28">
        <v>5.18</v>
      </c>
      <c r="K510" s="28">
        <v>8.4600000000000009</v>
      </c>
    </row>
    <row r="511" spans="2:11" ht="13.5" customHeight="1" x14ac:dyDescent="0.2">
      <c r="B511" s="1182" t="s">
        <v>320</v>
      </c>
      <c r="C511" s="1182"/>
      <c r="D511" s="28">
        <v>13.36</v>
      </c>
      <c r="E511" s="28">
        <v>13.45</v>
      </c>
      <c r="F511" s="28">
        <v>13.35</v>
      </c>
      <c r="G511" s="28">
        <v>13.92</v>
      </c>
      <c r="H511" s="28">
        <v>7.65</v>
      </c>
      <c r="I511" s="28">
        <v>9.43</v>
      </c>
      <c r="J511" s="28">
        <v>5.84</v>
      </c>
      <c r="K511" s="28">
        <v>7.91</v>
      </c>
    </row>
    <row r="512" spans="2:11" x14ac:dyDescent="0.2">
      <c r="B512" s="1185" t="s">
        <v>1276</v>
      </c>
      <c r="C512" s="1185"/>
      <c r="D512" s="28"/>
      <c r="E512" s="28"/>
      <c r="F512" s="28"/>
      <c r="G512" s="28"/>
      <c r="H512" s="28"/>
      <c r="I512" s="28"/>
      <c r="J512" s="28"/>
      <c r="K512" s="28"/>
    </row>
    <row r="513" spans="2:11" x14ac:dyDescent="0.2">
      <c r="B513" s="1182" t="s">
        <v>316</v>
      </c>
      <c r="C513" s="1182"/>
      <c r="D513" s="28">
        <v>13.53</v>
      </c>
      <c r="E513" s="28">
        <v>14.34</v>
      </c>
      <c r="F513" s="28">
        <v>13.77</v>
      </c>
      <c r="G513" s="28">
        <v>14.34</v>
      </c>
      <c r="H513" s="28">
        <v>6.15</v>
      </c>
      <c r="I513" s="28">
        <v>7.95</v>
      </c>
      <c r="J513" s="28">
        <v>5.81</v>
      </c>
      <c r="K513" s="28">
        <v>7.42</v>
      </c>
    </row>
    <row r="514" spans="2:11" x14ac:dyDescent="0.2">
      <c r="B514" s="1182" t="s">
        <v>317</v>
      </c>
      <c r="C514" s="1182"/>
      <c r="D514" s="28">
        <v>13.21</v>
      </c>
      <c r="E514" s="28">
        <v>13.37</v>
      </c>
      <c r="F514" s="28">
        <v>13.46</v>
      </c>
      <c r="G514" s="28">
        <v>14.04</v>
      </c>
      <c r="H514" s="28">
        <v>7.48</v>
      </c>
      <c r="I514" s="28">
        <v>9.6999999999999993</v>
      </c>
      <c r="J514" s="28">
        <v>5.8</v>
      </c>
      <c r="K514" s="28">
        <v>8.01</v>
      </c>
    </row>
    <row r="515" spans="2:11" x14ac:dyDescent="0.2">
      <c r="B515" s="1182" t="s">
        <v>318</v>
      </c>
      <c r="C515" s="1182"/>
      <c r="D515" s="28">
        <v>13.59</v>
      </c>
      <c r="E515" s="28">
        <v>13.63</v>
      </c>
      <c r="F515" s="28">
        <v>13.87</v>
      </c>
      <c r="G515" s="28">
        <v>14.82</v>
      </c>
      <c r="H515" s="28">
        <v>6.39</v>
      </c>
      <c r="I515" s="28">
        <v>8.07</v>
      </c>
      <c r="J515" s="28">
        <v>6.38</v>
      </c>
      <c r="K515" s="28">
        <v>8.9</v>
      </c>
    </row>
    <row r="516" spans="2:11" x14ac:dyDescent="0.2">
      <c r="B516" s="1182" t="s">
        <v>319</v>
      </c>
      <c r="C516" s="1182"/>
      <c r="D516" s="28">
        <v>10.63</v>
      </c>
      <c r="E516" s="28">
        <v>10.65</v>
      </c>
      <c r="F516" s="28">
        <v>9.14</v>
      </c>
      <c r="G516" s="28">
        <v>9.6199999999999992</v>
      </c>
      <c r="H516" s="28">
        <v>2.29</v>
      </c>
      <c r="I516" s="28">
        <v>5.62</v>
      </c>
      <c r="J516" s="28">
        <v>4.51</v>
      </c>
      <c r="K516" s="28">
        <v>7.78</v>
      </c>
    </row>
    <row r="517" spans="2:11" x14ac:dyDescent="0.2">
      <c r="B517" s="1182" t="s">
        <v>320</v>
      </c>
      <c r="C517" s="1182"/>
      <c r="D517" s="28">
        <v>13.24</v>
      </c>
      <c r="E517" s="28">
        <v>13.41</v>
      </c>
      <c r="F517" s="28">
        <v>13.38</v>
      </c>
      <c r="G517" s="28">
        <v>13.97</v>
      </c>
      <c r="H517" s="28">
        <v>7.15</v>
      </c>
      <c r="I517" s="28">
        <v>9.24</v>
      </c>
      <c r="J517" s="28">
        <v>5.82</v>
      </c>
      <c r="K517" s="28">
        <v>7.92</v>
      </c>
    </row>
    <row r="518" spans="2:11" x14ac:dyDescent="0.2">
      <c r="B518" s="1185" t="s">
        <v>1277</v>
      </c>
      <c r="C518" s="1185"/>
      <c r="D518" s="28"/>
      <c r="E518" s="28"/>
      <c r="F518" s="28"/>
      <c r="G518" s="28"/>
      <c r="H518" s="28"/>
      <c r="I518" s="28"/>
      <c r="J518" s="28"/>
      <c r="K518" s="28"/>
    </row>
    <row r="519" spans="2:11" x14ac:dyDescent="0.2">
      <c r="B519" s="1182" t="s">
        <v>316</v>
      </c>
      <c r="C519" s="1182"/>
      <c r="D519" s="28">
        <v>13.28</v>
      </c>
      <c r="E519" s="28">
        <v>14.31</v>
      </c>
      <c r="F519" s="28">
        <v>13.82</v>
      </c>
      <c r="G519" s="28">
        <v>14.39</v>
      </c>
      <c r="H519" s="28">
        <v>6.81</v>
      </c>
      <c r="I519" s="28">
        <v>8.36</v>
      </c>
      <c r="J519" s="28">
        <v>5.71</v>
      </c>
      <c r="K519" s="28">
        <v>7.35</v>
      </c>
    </row>
    <row r="520" spans="2:11" x14ac:dyDescent="0.2">
      <c r="B520" s="1182" t="s">
        <v>317</v>
      </c>
      <c r="C520" s="1182"/>
      <c r="D520" s="28">
        <v>13.19</v>
      </c>
      <c r="E520" s="28">
        <v>13.37</v>
      </c>
      <c r="F520" s="28">
        <v>13.4</v>
      </c>
      <c r="G520" s="28">
        <v>14.01</v>
      </c>
      <c r="H520" s="28">
        <v>7.29</v>
      </c>
      <c r="I520" s="28">
        <v>9.2899999999999991</v>
      </c>
      <c r="J520" s="28">
        <v>5.77</v>
      </c>
      <c r="K520" s="28">
        <v>8</v>
      </c>
    </row>
    <row r="521" spans="2:11" x14ac:dyDescent="0.2">
      <c r="B521" s="1182" t="s">
        <v>318</v>
      </c>
      <c r="C521" s="1182"/>
      <c r="D521" s="28">
        <v>13.26</v>
      </c>
      <c r="E521" s="28">
        <v>13.37</v>
      </c>
      <c r="F521" s="28">
        <v>13.68</v>
      </c>
      <c r="G521" s="28">
        <v>14.66</v>
      </c>
      <c r="H521" s="28">
        <v>6.32</v>
      </c>
      <c r="I521" s="28">
        <v>8.23</v>
      </c>
      <c r="J521" s="28">
        <v>6.33</v>
      </c>
      <c r="K521" s="28">
        <v>8.69</v>
      </c>
    </row>
    <row r="522" spans="2:11" x14ac:dyDescent="0.2">
      <c r="B522" s="1182" t="s">
        <v>319</v>
      </c>
      <c r="C522" s="1182"/>
      <c r="D522" s="28">
        <v>10.95</v>
      </c>
      <c r="E522" s="28">
        <v>10.97</v>
      </c>
      <c r="F522" s="28">
        <v>9.14</v>
      </c>
      <c r="G522" s="28">
        <v>9.6199999999999992</v>
      </c>
      <c r="H522" s="28">
        <v>2.97</v>
      </c>
      <c r="I522" s="28">
        <v>5.82</v>
      </c>
      <c r="J522" s="28">
        <v>4.66</v>
      </c>
      <c r="K522" s="28">
        <v>7.67</v>
      </c>
    </row>
    <row r="523" spans="2:11" x14ac:dyDescent="0.2">
      <c r="B523" s="1182" t="s">
        <v>320</v>
      </c>
      <c r="C523" s="1182"/>
      <c r="D523" s="28">
        <v>13.19</v>
      </c>
      <c r="E523" s="28">
        <v>13.39</v>
      </c>
      <c r="F523" s="28">
        <v>13.34</v>
      </c>
      <c r="G523" s="28">
        <v>13.95</v>
      </c>
      <c r="H523" s="28">
        <v>7.03</v>
      </c>
      <c r="I523" s="28">
        <v>8.99</v>
      </c>
      <c r="J523" s="28">
        <v>5.77</v>
      </c>
      <c r="K523" s="28">
        <v>7.9</v>
      </c>
    </row>
    <row r="524" spans="2:11" x14ac:dyDescent="0.2">
      <c r="B524" s="1185" t="s">
        <v>1278</v>
      </c>
      <c r="C524" s="1185"/>
      <c r="D524" s="28"/>
      <c r="E524" s="28"/>
      <c r="F524" s="28"/>
      <c r="G524" s="28"/>
      <c r="H524" s="28"/>
      <c r="I524" s="28"/>
      <c r="J524" s="28"/>
      <c r="K524" s="28"/>
    </row>
    <row r="525" spans="2:11" x14ac:dyDescent="0.2">
      <c r="B525" s="1182" t="s">
        <v>316</v>
      </c>
      <c r="C525" s="1182"/>
      <c r="D525" s="28">
        <v>13.55</v>
      </c>
      <c r="E525" s="28">
        <v>14.18</v>
      </c>
      <c r="F525" s="28">
        <v>13.71</v>
      </c>
      <c r="G525" s="28">
        <v>14.44</v>
      </c>
      <c r="H525" s="28">
        <v>9.16</v>
      </c>
      <c r="I525" s="28">
        <v>10.34</v>
      </c>
      <c r="J525" s="28">
        <v>5.77</v>
      </c>
      <c r="K525" s="28">
        <v>7.38</v>
      </c>
    </row>
    <row r="526" spans="2:11" x14ac:dyDescent="0.2">
      <c r="B526" s="1182" t="s">
        <v>317</v>
      </c>
      <c r="C526" s="1182"/>
      <c r="D526" s="28">
        <v>13.46</v>
      </c>
      <c r="E526" s="28">
        <v>13.57</v>
      </c>
      <c r="F526" s="28">
        <v>13.4</v>
      </c>
      <c r="G526" s="28">
        <v>14.04</v>
      </c>
      <c r="H526" s="28">
        <v>7.13</v>
      </c>
      <c r="I526" s="28">
        <v>9.2200000000000006</v>
      </c>
      <c r="J526" s="28">
        <v>5.82</v>
      </c>
      <c r="K526" s="28">
        <v>8.02</v>
      </c>
    </row>
    <row r="527" spans="2:11" x14ac:dyDescent="0.2">
      <c r="B527" s="1182" t="s">
        <v>318</v>
      </c>
      <c r="C527" s="1182"/>
      <c r="D527" s="28">
        <v>13.24</v>
      </c>
      <c r="E527" s="28">
        <v>13.24</v>
      </c>
      <c r="F527" s="28">
        <v>13.66</v>
      </c>
      <c r="G527" s="28">
        <v>14.63</v>
      </c>
      <c r="H527" s="28">
        <v>5.51</v>
      </c>
      <c r="I527" s="28">
        <v>7.1</v>
      </c>
      <c r="J527" s="28">
        <v>6.42</v>
      </c>
      <c r="K527" s="28">
        <v>8.9499999999999993</v>
      </c>
    </row>
    <row r="528" spans="2:11" x14ac:dyDescent="0.2">
      <c r="B528" s="1182" t="s">
        <v>319</v>
      </c>
      <c r="C528" s="1182"/>
      <c r="D528" s="28">
        <v>9.27</v>
      </c>
      <c r="E528" s="28">
        <v>9.3000000000000007</v>
      </c>
      <c r="F528" s="28">
        <v>9.14</v>
      </c>
      <c r="G528" s="28">
        <v>9.6300000000000008</v>
      </c>
      <c r="H528" s="28">
        <v>5.57</v>
      </c>
      <c r="I528" s="28">
        <v>10</v>
      </c>
      <c r="J528" s="28">
        <v>4.78</v>
      </c>
      <c r="K528" s="28">
        <v>7.75</v>
      </c>
    </row>
    <row r="529" spans="2:11" x14ac:dyDescent="0.2">
      <c r="B529" s="1182" t="s">
        <v>320</v>
      </c>
      <c r="C529" s="1182"/>
      <c r="D529" s="28">
        <v>13.43</v>
      </c>
      <c r="E529" s="28">
        <v>13.55</v>
      </c>
      <c r="F529" s="28">
        <v>13.32</v>
      </c>
      <c r="G529" s="28">
        <v>13.98</v>
      </c>
      <c r="H529" s="28">
        <v>6.88</v>
      </c>
      <c r="I529" s="28">
        <v>8.83</v>
      </c>
      <c r="J529" s="28">
        <v>5.83</v>
      </c>
      <c r="K529" s="28">
        <v>7.93</v>
      </c>
    </row>
    <row r="530" spans="2:11" x14ac:dyDescent="0.2">
      <c r="B530" s="1185" t="s">
        <v>1279</v>
      </c>
      <c r="C530" s="1185"/>
      <c r="D530" s="28"/>
      <c r="E530" s="28"/>
      <c r="F530" s="28"/>
      <c r="G530" s="28"/>
      <c r="H530" s="28"/>
      <c r="I530" s="28"/>
      <c r="J530" s="28"/>
      <c r="K530" s="28"/>
    </row>
    <row r="531" spans="2:11" x14ac:dyDescent="0.2">
      <c r="B531" s="1182" t="s">
        <v>316</v>
      </c>
      <c r="C531" s="1182"/>
      <c r="D531" s="28">
        <v>13.85</v>
      </c>
      <c r="E531" s="28">
        <v>14.7</v>
      </c>
      <c r="F531" s="28">
        <v>13.71</v>
      </c>
      <c r="G531" s="28">
        <v>14.51</v>
      </c>
      <c r="H531" s="28">
        <v>7.94</v>
      </c>
      <c r="I531" s="28">
        <v>8.98</v>
      </c>
      <c r="J531" s="28">
        <v>5.95</v>
      </c>
      <c r="K531" s="28">
        <v>7.63</v>
      </c>
    </row>
    <row r="532" spans="2:11" x14ac:dyDescent="0.2">
      <c r="B532" s="1182" t="s">
        <v>317</v>
      </c>
      <c r="C532" s="1182"/>
      <c r="D532" s="28">
        <v>13.97</v>
      </c>
      <c r="E532" s="28">
        <v>14.09</v>
      </c>
      <c r="F532" s="28">
        <v>13.54</v>
      </c>
      <c r="G532" s="28">
        <v>14.18</v>
      </c>
      <c r="H532" s="28">
        <v>7.14</v>
      </c>
      <c r="I532" s="28">
        <v>9.2200000000000006</v>
      </c>
      <c r="J532" s="28">
        <v>5.86</v>
      </c>
      <c r="K532" s="28">
        <v>8.06</v>
      </c>
    </row>
    <row r="533" spans="2:11" x14ac:dyDescent="0.2">
      <c r="B533" s="1182" t="s">
        <v>318</v>
      </c>
      <c r="C533" s="1182"/>
      <c r="D533" s="28">
        <v>13.58</v>
      </c>
      <c r="E533" s="28">
        <v>13.6</v>
      </c>
      <c r="F533" s="28">
        <v>13.37</v>
      </c>
      <c r="G533" s="28">
        <v>14.56</v>
      </c>
      <c r="H533" s="28">
        <v>6.72</v>
      </c>
      <c r="I533" s="28">
        <v>8.43</v>
      </c>
      <c r="J533" s="28">
        <v>6.27</v>
      </c>
      <c r="K533" s="28">
        <v>9.2100000000000009</v>
      </c>
    </row>
    <row r="534" spans="2:11" x14ac:dyDescent="0.2">
      <c r="B534" s="1182" t="s">
        <v>319</v>
      </c>
      <c r="C534" s="1182"/>
      <c r="D534" s="28">
        <v>9.84</v>
      </c>
      <c r="E534" s="28">
        <v>9.84</v>
      </c>
      <c r="F534" s="28">
        <v>9.15</v>
      </c>
      <c r="G534" s="28">
        <v>9.6300000000000008</v>
      </c>
      <c r="H534" s="28">
        <v>3.89</v>
      </c>
      <c r="I534" s="28">
        <v>7.78</v>
      </c>
      <c r="J534" s="28">
        <v>4.95</v>
      </c>
      <c r="K534" s="28">
        <v>7.77</v>
      </c>
    </row>
    <row r="535" spans="2:11" x14ac:dyDescent="0.2">
      <c r="B535" s="1182" t="s">
        <v>320</v>
      </c>
      <c r="C535" s="1182"/>
      <c r="D535" s="28">
        <v>13.92</v>
      </c>
      <c r="E535" s="28">
        <v>14.06</v>
      </c>
      <c r="F535" s="28">
        <v>13.42</v>
      </c>
      <c r="G535" s="28">
        <v>14.1</v>
      </c>
      <c r="H535" s="28">
        <v>7.15</v>
      </c>
      <c r="I535" s="28">
        <v>9.07</v>
      </c>
      <c r="J535" s="28">
        <v>5.88</v>
      </c>
      <c r="K535" s="28">
        <v>8.02</v>
      </c>
    </row>
    <row r="536" spans="2:11" x14ac:dyDescent="0.2">
      <c r="B536" s="1185" t="s">
        <v>1280</v>
      </c>
      <c r="C536" s="1185"/>
      <c r="D536" s="28"/>
      <c r="E536" s="28"/>
      <c r="F536" s="28"/>
      <c r="G536" s="28"/>
      <c r="H536" s="28"/>
      <c r="I536" s="28"/>
      <c r="J536" s="28"/>
      <c r="K536" s="28"/>
    </row>
    <row r="537" spans="2:11" x14ac:dyDescent="0.2">
      <c r="B537" s="1182" t="s">
        <v>316</v>
      </c>
      <c r="C537" s="1182"/>
      <c r="D537" s="28">
        <v>13.58</v>
      </c>
      <c r="E537" s="28">
        <v>14.34</v>
      </c>
      <c r="F537" s="28">
        <v>13.92</v>
      </c>
      <c r="G537" s="28">
        <v>14.62</v>
      </c>
      <c r="H537" s="28">
        <v>7.67</v>
      </c>
      <c r="I537" s="28">
        <v>10.26</v>
      </c>
      <c r="J537" s="28">
        <v>5.86</v>
      </c>
      <c r="K537" s="28">
        <v>7.72</v>
      </c>
    </row>
    <row r="538" spans="2:11" x14ac:dyDescent="0.2">
      <c r="B538" s="1182" t="s">
        <v>317</v>
      </c>
      <c r="C538" s="1182"/>
      <c r="D538" s="28">
        <v>14.29</v>
      </c>
      <c r="E538" s="28">
        <v>14.38</v>
      </c>
      <c r="F538" s="28">
        <v>13.62</v>
      </c>
      <c r="G538" s="28">
        <v>14.23</v>
      </c>
      <c r="H538" s="28">
        <v>7.3</v>
      </c>
      <c r="I538" s="28">
        <v>9.81</v>
      </c>
      <c r="J538" s="28">
        <v>5.89</v>
      </c>
      <c r="K538" s="28">
        <v>8.19</v>
      </c>
    </row>
    <row r="539" spans="2:11" x14ac:dyDescent="0.2">
      <c r="B539" s="1182" t="s">
        <v>318</v>
      </c>
      <c r="C539" s="1182"/>
      <c r="D539" s="28">
        <v>13.67</v>
      </c>
      <c r="E539" s="28">
        <v>13.71</v>
      </c>
      <c r="F539" s="28">
        <v>13.11</v>
      </c>
      <c r="G539" s="28">
        <v>14.31</v>
      </c>
      <c r="H539" s="28">
        <v>7.88</v>
      </c>
      <c r="I539" s="28">
        <v>8.83</v>
      </c>
      <c r="J539" s="28">
        <v>6.71</v>
      </c>
      <c r="K539" s="28">
        <v>9.4700000000000006</v>
      </c>
    </row>
    <row r="540" spans="2:11" x14ac:dyDescent="0.2">
      <c r="B540" s="1182" t="s">
        <v>1356</v>
      </c>
      <c r="C540" s="1182"/>
      <c r="D540" s="28">
        <v>10.35</v>
      </c>
      <c r="E540" s="28">
        <v>10.36</v>
      </c>
      <c r="F540" s="28">
        <v>9.16</v>
      </c>
      <c r="G540" s="28">
        <v>9.65</v>
      </c>
      <c r="H540" s="28">
        <v>3.38</v>
      </c>
      <c r="I540" s="28">
        <v>6.91</v>
      </c>
      <c r="J540" s="28">
        <v>4.45</v>
      </c>
      <c r="K540" s="28">
        <v>7.18</v>
      </c>
    </row>
    <row r="541" spans="2:11" x14ac:dyDescent="0.2">
      <c r="B541" s="1182" t="s">
        <v>320</v>
      </c>
      <c r="C541" s="1182"/>
      <c r="D541" s="28">
        <v>14.2</v>
      </c>
      <c r="E541" s="28">
        <v>14.3</v>
      </c>
      <c r="F541" s="28">
        <v>13.52</v>
      </c>
      <c r="G541" s="28">
        <v>14.16</v>
      </c>
      <c r="H541" s="28">
        <v>7.41</v>
      </c>
      <c r="I541" s="28">
        <v>9.67</v>
      </c>
      <c r="J541" s="28">
        <v>5.91</v>
      </c>
      <c r="K541" s="28">
        <v>8.14</v>
      </c>
    </row>
    <row r="542" spans="2:11" ht="12" thickBot="1" x14ac:dyDescent="0.25">
      <c r="B542" s="390"/>
      <c r="C542" s="390"/>
      <c r="D542" s="391"/>
      <c r="E542" s="391"/>
      <c r="F542" s="391"/>
      <c r="G542" s="391"/>
      <c r="H542" s="391"/>
      <c r="I542" s="391"/>
      <c r="J542" s="391"/>
      <c r="K542" s="391"/>
    </row>
    <row r="543" spans="2:11" x14ac:dyDescent="0.2">
      <c r="B543" s="404"/>
      <c r="C543" s="404"/>
      <c r="D543" s="28"/>
      <c r="E543" s="28"/>
      <c r="F543" s="28"/>
      <c r="G543" s="28"/>
      <c r="H543" s="28"/>
      <c r="I543" s="28"/>
      <c r="J543" s="28"/>
      <c r="K543" s="28"/>
    </row>
    <row r="544" spans="2:11" x14ac:dyDescent="0.2">
      <c r="B544" s="404"/>
      <c r="C544" s="404"/>
      <c r="D544" s="28"/>
      <c r="E544" s="28"/>
      <c r="F544" s="28"/>
      <c r="G544" s="28"/>
      <c r="H544" s="28"/>
      <c r="I544" s="28"/>
      <c r="J544" s="28"/>
      <c r="K544" s="28"/>
    </row>
    <row r="545" spans="2:19" ht="12" thickBot="1" x14ac:dyDescent="0.25">
      <c r="D545" s="20"/>
    </row>
    <row r="546" spans="2:19" x14ac:dyDescent="0.2">
      <c r="B546" s="1169" t="s">
        <v>1281</v>
      </c>
      <c r="C546" s="1169"/>
      <c r="D546" s="1169" t="s">
        <v>1282</v>
      </c>
      <c r="E546" s="1169"/>
      <c r="F546" s="1169"/>
      <c r="G546" s="1169"/>
      <c r="H546" s="1169" t="s">
        <v>1283</v>
      </c>
      <c r="I546" s="1169"/>
      <c r="J546" s="1169"/>
      <c r="K546" s="1169"/>
      <c r="L546" s="1169" t="s">
        <v>1284</v>
      </c>
      <c r="M546" s="1169"/>
      <c r="N546" s="1169"/>
      <c r="O546" s="1169"/>
      <c r="P546" s="1169" t="s">
        <v>1285</v>
      </c>
      <c r="Q546" s="1169"/>
      <c r="R546" s="1169"/>
      <c r="S546" s="1169"/>
    </row>
    <row r="547" spans="2:19" ht="15.75" customHeight="1" x14ac:dyDescent="0.2">
      <c r="B547" s="1170"/>
      <c r="C547" s="1170"/>
      <c r="D547" s="1170" t="s">
        <v>312</v>
      </c>
      <c r="E547" s="1170"/>
      <c r="F547" s="1170" t="s">
        <v>313</v>
      </c>
      <c r="G547" s="1170"/>
      <c r="H547" s="1170" t="s">
        <v>312</v>
      </c>
      <c r="I547" s="1170"/>
      <c r="J547" s="1170" t="s">
        <v>313</v>
      </c>
      <c r="K547" s="1170"/>
      <c r="L547" s="1170" t="s">
        <v>312</v>
      </c>
      <c r="M547" s="1170"/>
      <c r="N547" s="1170" t="s">
        <v>313</v>
      </c>
      <c r="O547" s="1170"/>
      <c r="P547" s="1170" t="s">
        <v>312</v>
      </c>
      <c r="Q547" s="1170"/>
      <c r="R547" s="1170" t="s">
        <v>313</v>
      </c>
      <c r="S547" s="1170"/>
    </row>
    <row r="548" spans="2:19" ht="23.25" thickBot="1" x14ac:dyDescent="0.25">
      <c r="B548" s="1171"/>
      <c r="C548" s="1171"/>
      <c r="D548" s="384" t="s">
        <v>1286</v>
      </c>
      <c r="E548" s="384" t="s">
        <v>1287</v>
      </c>
      <c r="F548" s="384" t="s">
        <v>1286</v>
      </c>
      <c r="G548" s="384" t="s">
        <v>1287</v>
      </c>
      <c r="H548" s="384" t="s">
        <v>1286</v>
      </c>
      <c r="I548" s="384" t="s">
        <v>1287</v>
      </c>
      <c r="J548" s="384" t="s">
        <v>1286</v>
      </c>
      <c r="K548" s="384" t="s">
        <v>1287</v>
      </c>
      <c r="L548" s="384" t="s">
        <v>1286</v>
      </c>
      <c r="M548" s="384" t="s">
        <v>1287</v>
      </c>
      <c r="N548" s="384" t="s">
        <v>1286</v>
      </c>
      <c r="O548" s="384" t="s">
        <v>1287</v>
      </c>
      <c r="P548" s="384" t="s">
        <v>1286</v>
      </c>
      <c r="Q548" s="384" t="s">
        <v>1287</v>
      </c>
      <c r="R548" s="384" t="s">
        <v>1286</v>
      </c>
      <c r="S548" s="384" t="s">
        <v>1287</v>
      </c>
    </row>
    <row r="549" spans="2:19" ht="12.75" x14ac:dyDescent="0.2">
      <c r="B549" s="30"/>
      <c r="C549" s="31"/>
      <c r="D549" s="28"/>
      <c r="E549" s="28"/>
      <c r="F549" s="28"/>
      <c r="G549" s="28"/>
      <c r="H549" s="28"/>
      <c r="I549" s="28"/>
      <c r="J549" s="28"/>
      <c r="K549" s="28"/>
      <c r="L549" s="32"/>
      <c r="M549" s="32"/>
      <c r="N549" s="32"/>
      <c r="O549" s="32"/>
      <c r="P549" s="32"/>
      <c r="Q549" s="32"/>
      <c r="R549" s="32"/>
      <c r="S549" s="32"/>
    </row>
    <row r="550" spans="2:19" x14ac:dyDescent="0.2">
      <c r="B550" s="1185" t="s">
        <v>1934</v>
      </c>
      <c r="C550" s="1185"/>
      <c r="D550" s="28"/>
      <c r="E550" s="28"/>
      <c r="F550" s="28"/>
      <c r="G550" s="28"/>
      <c r="H550" s="28"/>
      <c r="I550" s="28"/>
      <c r="J550" s="28"/>
      <c r="K550" s="28"/>
      <c r="L550" s="33"/>
      <c r="M550" s="33"/>
      <c r="N550" s="33"/>
      <c r="O550" s="33"/>
      <c r="P550" s="33"/>
      <c r="Q550" s="33"/>
      <c r="R550" s="33"/>
      <c r="S550" s="33"/>
    </row>
    <row r="551" spans="2:19" x14ac:dyDescent="0.2">
      <c r="B551" s="1182" t="s">
        <v>316</v>
      </c>
      <c r="C551" s="1182"/>
      <c r="D551" s="28">
        <v>13.39</v>
      </c>
      <c r="E551" s="28">
        <v>13.64</v>
      </c>
      <c r="F551" s="28">
        <v>13.83</v>
      </c>
      <c r="G551" s="28">
        <v>14.55</v>
      </c>
      <c r="H551" s="28">
        <v>14.15</v>
      </c>
      <c r="I551" s="28">
        <v>14.11</v>
      </c>
      <c r="J551" s="28">
        <v>14.8</v>
      </c>
      <c r="K551" s="28">
        <v>14.73</v>
      </c>
      <c r="L551" s="33">
        <v>9.01</v>
      </c>
      <c r="M551" s="33">
        <v>8.52</v>
      </c>
      <c r="N551" s="33">
        <v>9.4600000000000009</v>
      </c>
      <c r="O551" s="33">
        <v>8.9</v>
      </c>
      <c r="P551" s="33">
        <v>6.38</v>
      </c>
      <c r="Q551" s="33">
        <v>6.31</v>
      </c>
      <c r="R551" s="33">
        <v>7.89</v>
      </c>
      <c r="S551" s="33">
        <v>7.74</v>
      </c>
    </row>
    <row r="552" spans="2:19" x14ac:dyDescent="0.2">
      <c r="B552" s="1182" t="s">
        <v>317</v>
      </c>
      <c r="C552" s="1182"/>
      <c r="D552" s="28">
        <v>14.31</v>
      </c>
      <c r="E552" s="28">
        <v>14.62</v>
      </c>
      <c r="F552" s="28">
        <v>14.56</v>
      </c>
      <c r="G552" s="28">
        <v>14.82</v>
      </c>
      <c r="H552" s="28">
        <v>13.7</v>
      </c>
      <c r="I552" s="28">
        <v>13.74</v>
      </c>
      <c r="J552" s="28">
        <v>14.37</v>
      </c>
      <c r="K552" s="28">
        <v>14.39</v>
      </c>
      <c r="L552" s="33">
        <v>7.29</v>
      </c>
      <c r="M552" s="33">
        <v>6.66</v>
      </c>
      <c r="N552" s="33">
        <v>9.59</v>
      </c>
      <c r="O552" s="33">
        <v>9.09</v>
      </c>
      <c r="P552" s="33">
        <v>5.91</v>
      </c>
      <c r="Q552" s="33">
        <v>5.86</v>
      </c>
      <c r="R552" s="33">
        <v>8.14</v>
      </c>
      <c r="S552" s="33">
        <v>8.09</v>
      </c>
    </row>
    <row r="553" spans="2:19" x14ac:dyDescent="0.2">
      <c r="B553" s="1182" t="s">
        <v>318</v>
      </c>
      <c r="C553" s="1182"/>
      <c r="D553" s="28">
        <v>13.98</v>
      </c>
      <c r="E553" s="28">
        <v>14.08</v>
      </c>
      <c r="F553" s="28">
        <v>13.99</v>
      </c>
      <c r="G553" s="28">
        <v>14.09</v>
      </c>
      <c r="H553" s="28">
        <v>13.13</v>
      </c>
      <c r="I553" s="28">
        <v>13.14</v>
      </c>
      <c r="J553" s="28">
        <v>14.35</v>
      </c>
      <c r="K553" s="28">
        <v>14.37</v>
      </c>
      <c r="L553" s="33">
        <v>6.08</v>
      </c>
      <c r="M553" s="33">
        <v>8.2100000000000009</v>
      </c>
      <c r="N553" s="33">
        <v>6.76</v>
      </c>
      <c r="O553" s="33">
        <v>9.85</v>
      </c>
      <c r="P553" s="33">
        <v>6.61</v>
      </c>
      <c r="Q553" s="33">
        <v>6.79</v>
      </c>
      <c r="R553" s="33">
        <v>9.1199999999999992</v>
      </c>
      <c r="S553" s="33">
        <v>9.4499999999999993</v>
      </c>
    </row>
    <row r="554" spans="2:19" x14ac:dyDescent="0.2">
      <c r="B554" s="1182" t="s">
        <v>1356</v>
      </c>
      <c r="C554" s="1182"/>
      <c r="D554" s="28">
        <v>10.36</v>
      </c>
      <c r="E554" s="28">
        <v>10.36</v>
      </c>
      <c r="F554" s="28">
        <v>10.37</v>
      </c>
      <c r="G554" s="28">
        <v>10.37</v>
      </c>
      <c r="H554" s="28">
        <v>9.15</v>
      </c>
      <c r="I554" s="28">
        <v>9.15</v>
      </c>
      <c r="J554" s="28">
        <v>9.64</v>
      </c>
      <c r="K554" s="28">
        <v>9.64</v>
      </c>
      <c r="L554" s="33">
        <v>3.41</v>
      </c>
      <c r="M554" s="33">
        <v>3.41</v>
      </c>
      <c r="N554" s="33">
        <v>6.99</v>
      </c>
      <c r="O554" s="33">
        <v>6.99</v>
      </c>
      <c r="P554" s="33">
        <v>5.07</v>
      </c>
      <c r="Q554" s="33">
        <v>5.07</v>
      </c>
      <c r="R554" s="33">
        <v>7.46</v>
      </c>
      <c r="S554" s="33">
        <v>7.46</v>
      </c>
    </row>
    <row r="555" spans="2:19" x14ac:dyDescent="0.2">
      <c r="B555" s="1182" t="s">
        <v>320</v>
      </c>
      <c r="C555" s="1182"/>
      <c r="D555" s="28">
        <v>14.22</v>
      </c>
      <c r="E555" s="28">
        <v>14.52</v>
      </c>
      <c r="F555" s="28">
        <v>14.46</v>
      </c>
      <c r="G555" s="28">
        <v>14.73</v>
      </c>
      <c r="H555" s="28">
        <v>13.62</v>
      </c>
      <c r="I555" s="28">
        <v>13.63</v>
      </c>
      <c r="J555" s="28">
        <v>14.29</v>
      </c>
      <c r="K555" s="28">
        <v>14.29</v>
      </c>
      <c r="L555" s="33">
        <v>7.22</v>
      </c>
      <c r="M555" s="33">
        <v>7.1</v>
      </c>
      <c r="N555" s="33">
        <v>8.98</v>
      </c>
      <c r="O555" s="33">
        <v>9.16</v>
      </c>
      <c r="P555" s="33">
        <v>6.02</v>
      </c>
      <c r="Q555" s="33">
        <v>5.97</v>
      </c>
      <c r="R555" s="33">
        <v>8.1199999999999992</v>
      </c>
      <c r="S555" s="33">
        <v>8.07</v>
      </c>
    </row>
    <row r="556" spans="2:19" x14ac:dyDescent="0.2">
      <c r="B556" s="1185" t="s">
        <v>1288</v>
      </c>
      <c r="C556" s="1185"/>
      <c r="D556" s="28"/>
      <c r="E556" s="28"/>
      <c r="F556" s="28"/>
      <c r="G556" s="28"/>
      <c r="H556" s="28"/>
      <c r="I556" s="28"/>
      <c r="J556" s="28"/>
      <c r="K556" s="28"/>
      <c r="L556" s="33"/>
      <c r="M556" s="33"/>
      <c r="N556" s="33"/>
      <c r="O556" s="33"/>
      <c r="P556" s="33"/>
      <c r="Q556" s="33"/>
      <c r="R556" s="33"/>
      <c r="S556" s="33"/>
    </row>
    <row r="557" spans="2:19" x14ac:dyDescent="0.2">
      <c r="B557" s="1182" t="s">
        <v>316</v>
      </c>
      <c r="C557" s="1182"/>
      <c r="D557" s="28">
        <v>13.23</v>
      </c>
      <c r="E557" s="28">
        <v>14.07</v>
      </c>
      <c r="F557" s="28">
        <v>13.65</v>
      </c>
      <c r="G557" s="28">
        <v>14.85</v>
      </c>
      <c r="H557" s="28">
        <v>13.87</v>
      </c>
      <c r="I557" s="28">
        <v>13.92</v>
      </c>
      <c r="J557" s="28">
        <v>14.68</v>
      </c>
      <c r="K557" s="28">
        <v>14.68</v>
      </c>
      <c r="L557" s="33">
        <v>9.09</v>
      </c>
      <c r="M557" s="33">
        <v>9.2899999999999991</v>
      </c>
      <c r="N557" s="33">
        <v>10.76</v>
      </c>
      <c r="O557" s="33">
        <v>10.76</v>
      </c>
      <c r="P557" s="33">
        <v>6.35</v>
      </c>
      <c r="Q557" s="33">
        <v>6.29</v>
      </c>
      <c r="R557" s="33">
        <v>8.06</v>
      </c>
      <c r="S557" s="33">
        <v>7.83</v>
      </c>
    </row>
    <row r="558" spans="2:19" x14ac:dyDescent="0.2">
      <c r="B558" s="1182" t="s">
        <v>317</v>
      </c>
      <c r="C558" s="1182"/>
      <c r="D558" s="28">
        <v>14.27</v>
      </c>
      <c r="E558" s="28">
        <v>14.54</v>
      </c>
      <c r="F558" s="28">
        <v>14.46</v>
      </c>
      <c r="G558" s="28">
        <v>14.7</v>
      </c>
      <c r="H558" s="28">
        <v>13.67</v>
      </c>
      <c r="I558" s="28">
        <v>13.76</v>
      </c>
      <c r="J558" s="28">
        <v>14.4</v>
      </c>
      <c r="K558" s="28">
        <v>14.43</v>
      </c>
      <c r="L558" s="33">
        <v>6.95</v>
      </c>
      <c r="M558" s="33">
        <v>6.44</v>
      </c>
      <c r="N558" s="33">
        <v>9.4</v>
      </c>
      <c r="O558" s="33">
        <v>9</v>
      </c>
      <c r="P558" s="33">
        <v>5.95</v>
      </c>
      <c r="Q558" s="33">
        <v>5.9</v>
      </c>
      <c r="R558" s="33">
        <v>8.1999999999999993</v>
      </c>
      <c r="S558" s="33">
        <v>8.15</v>
      </c>
    </row>
    <row r="559" spans="2:19" x14ac:dyDescent="0.2">
      <c r="B559" s="1182" t="s">
        <v>318</v>
      </c>
      <c r="C559" s="1182"/>
      <c r="D559" s="28">
        <v>13.89</v>
      </c>
      <c r="E559" s="28">
        <v>14.09</v>
      </c>
      <c r="F559" s="28">
        <v>13.9</v>
      </c>
      <c r="G559" s="28">
        <v>14.1</v>
      </c>
      <c r="H559" s="28">
        <v>12.92</v>
      </c>
      <c r="I559" s="28">
        <v>12.92</v>
      </c>
      <c r="J559" s="28">
        <v>14.24</v>
      </c>
      <c r="K559" s="28">
        <v>14.26</v>
      </c>
      <c r="L559" s="33">
        <v>6.43</v>
      </c>
      <c r="M559" s="33">
        <v>8.6999999999999993</v>
      </c>
      <c r="N559" s="33">
        <v>7.07</v>
      </c>
      <c r="O559" s="33">
        <v>10</v>
      </c>
      <c r="P559" s="33">
        <v>6.74</v>
      </c>
      <c r="Q559" s="33">
        <v>6.89</v>
      </c>
      <c r="R559" s="33">
        <v>9.4</v>
      </c>
      <c r="S559" s="33">
        <v>9.69</v>
      </c>
    </row>
    <row r="560" spans="2:19" x14ac:dyDescent="0.2">
      <c r="B560" s="1182" t="s">
        <v>1356</v>
      </c>
      <c r="C560" s="1182"/>
      <c r="D560" s="28">
        <v>9.86</v>
      </c>
      <c r="E560" s="28">
        <v>9.86</v>
      </c>
      <c r="F560" s="28">
        <v>9.86</v>
      </c>
      <c r="G560" s="28">
        <v>9.86</v>
      </c>
      <c r="H560" s="28">
        <v>9.14</v>
      </c>
      <c r="I560" s="28">
        <v>9.14</v>
      </c>
      <c r="J560" s="28">
        <v>9.64</v>
      </c>
      <c r="K560" s="28">
        <v>9.64</v>
      </c>
      <c r="L560" s="33">
        <v>2.89</v>
      </c>
      <c r="M560" s="33">
        <v>2.89</v>
      </c>
      <c r="N560" s="33">
        <v>7.16</v>
      </c>
      <c r="O560" s="33">
        <v>7.16</v>
      </c>
      <c r="P560" s="33">
        <v>5.07</v>
      </c>
      <c r="Q560" s="33">
        <v>5.07</v>
      </c>
      <c r="R560" s="33">
        <v>7.53</v>
      </c>
      <c r="S560" s="33">
        <v>7.53</v>
      </c>
    </row>
    <row r="561" spans="2:19" x14ac:dyDescent="0.2">
      <c r="B561" s="1182" t="s">
        <v>320</v>
      </c>
      <c r="C561" s="1182"/>
      <c r="D561" s="28">
        <v>14.19</v>
      </c>
      <c r="E561" s="28">
        <v>14.47</v>
      </c>
      <c r="F561" s="28">
        <v>14.37</v>
      </c>
      <c r="G561" s="28">
        <v>14.64</v>
      </c>
      <c r="H561" s="28">
        <v>13.55</v>
      </c>
      <c r="I561" s="28">
        <v>13.62</v>
      </c>
      <c r="J561" s="28">
        <v>14.29</v>
      </c>
      <c r="K561" s="28">
        <v>14.31</v>
      </c>
      <c r="L561" s="33">
        <v>6.99</v>
      </c>
      <c r="M561" s="33">
        <v>7.02</v>
      </c>
      <c r="N561" s="33">
        <v>8.9600000000000009</v>
      </c>
      <c r="O561" s="33">
        <v>9.35</v>
      </c>
      <c r="P561" s="33">
        <v>6.04</v>
      </c>
      <c r="Q561" s="33">
        <v>5.99</v>
      </c>
      <c r="R561" s="33">
        <v>8.2100000000000009</v>
      </c>
      <c r="S561" s="33">
        <v>8.14</v>
      </c>
    </row>
    <row r="562" spans="2:19" x14ac:dyDescent="0.2">
      <c r="B562" s="1185" t="s">
        <v>1289</v>
      </c>
      <c r="C562" s="1185"/>
      <c r="D562" s="28"/>
      <c r="E562" s="28"/>
      <c r="F562" s="28"/>
      <c r="G562" s="28"/>
      <c r="H562" s="28"/>
      <c r="I562" s="28"/>
      <c r="J562" s="28"/>
      <c r="K562" s="28"/>
      <c r="L562" s="33"/>
      <c r="M562" s="33"/>
      <c r="N562" s="33"/>
      <c r="O562" s="33"/>
      <c r="P562" s="33"/>
      <c r="Q562" s="33"/>
      <c r="R562" s="33"/>
      <c r="S562" s="33"/>
    </row>
    <row r="563" spans="2:19" x14ac:dyDescent="0.2">
      <c r="B563" s="1182" t="s">
        <v>316</v>
      </c>
      <c r="C563" s="1182"/>
      <c r="D563" s="28">
        <v>14.55</v>
      </c>
      <c r="E563" s="28">
        <v>14.54</v>
      </c>
      <c r="F563" s="28">
        <v>15.12</v>
      </c>
      <c r="G563" s="28">
        <v>15.2</v>
      </c>
      <c r="H563" s="28">
        <v>14.13</v>
      </c>
      <c r="I563" s="28">
        <v>14.16</v>
      </c>
      <c r="J563" s="28">
        <v>14.87</v>
      </c>
      <c r="K563" s="28">
        <v>14.89</v>
      </c>
      <c r="L563" s="33">
        <v>9.8800000000000008</v>
      </c>
      <c r="M563" s="33">
        <v>10.06</v>
      </c>
      <c r="N563" s="33">
        <v>11.33</v>
      </c>
      <c r="O563" s="33">
        <v>11.34</v>
      </c>
      <c r="P563" s="33">
        <v>6.39</v>
      </c>
      <c r="Q563" s="33">
        <v>6.34</v>
      </c>
      <c r="R563" s="33">
        <v>8.1199999999999992</v>
      </c>
      <c r="S563" s="33">
        <v>7.91</v>
      </c>
    </row>
    <row r="564" spans="2:19" x14ac:dyDescent="0.2">
      <c r="B564" s="1182" t="s">
        <v>317</v>
      </c>
      <c r="C564" s="1182"/>
      <c r="D564" s="28">
        <v>14.29</v>
      </c>
      <c r="E564" s="28">
        <v>14.4</v>
      </c>
      <c r="F564" s="28">
        <v>14.53</v>
      </c>
      <c r="G564" s="28">
        <v>14.65</v>
      </c>
      <c r="H564" s="28">
        <v>13.62</v>
      </c>
      <c r="I564" s="28">
        <v>13.7</v>
      </c>
      <c r="J564" s="28">
        <v>14.4</v>
      </c>
      <c r="K564" s="28">
        <v>14.41</v>
      </c>
      <c r="L564" s="33">
        <v>6.84</v>
      </c>
      <c r="M564" s="33">
        <v>6.24</v>
      </c>
      <c r="N564" s="33">
        <v>9.42</v>
      </c>
      <c r="O564" s="33">
        <v>8.8800000000000008</v>
      </c>
      <c r="P564" s="33">
        <v>5.85</v>
      </c>
      <c r="Q564" s="33">
        <v>5.83</v>
      </c>
      <c r="R564" s="33">
        <v>8.15</v>
      </c>
      <c r="S564" s="33">
        <v>8.1199999999999992</v>
      </c>
    </row>
    <row r="565" spans="2:19" x14ac:dyDescent="0.2">
      <c r="B565" s="1182" t="s">
        <v>318</v>
      </c>
      <c r="C565" s="1182"/>
      <c r="D565" s="28">
        <v>13.79</v>
      </c>
      <c r="E565" s="28">
        <v>13.92</v>
      </c>
      <c r="F565" s="28">
        <v>13.8</v>
      </c>
      <c r="G565" s="28">
        <v>13.92</v>
      </c>
      <c r="H565" s="28">
        <v>12.85</v>
      </c>
      <c r="I565" s="28">
        <v>12.84</v>
      </c>
      <c r="J565" s="28">
        <v>14.14</v>
      </c>
      <c r="K565" s="28">
        <v>14.16</v>
      </c>
      <c r="L565" s="33">
        <v>6.75</v>
      </c>
      <c r="M565" s="33">
        <v>7.85</v>
      </c>
      <c r="N565" s="33">
        <v>7.87</v>
      </c>
      <c r="O565" s="33">
        <v>9.5399999999999991</v>
      </c>
      <c r="P565" s="33">
        <v>6.55</v>
      </c>
      <c r="Q565" s="33">
        <v>6.56</v>
      </c>
      <c r="R565" s="33">
        <v>9.42</v>
      </c>
      <c r="S565" s="33">
        <v>9.41</v>
      </c>
    </row>
    <row r="566" spans="2:19" x14ac:dyDescent="0.2">
      <c r="B566" s="1182" t="s">
        <v>1356</v>
      </c>
      <c r="C566" s="1182"/>
      <c r="D566" s="28">
        <v>9.77</v>
      </c>
      <c r="E566" s="28">
        <v>9.77</v>
      </c>
      <c r="F566" s="28">
        <v>9.7799999999999994</v>
      </c>
      <c r="G566" s="28">
        <v>9.7799999999999994</v>
      </c>
      <c r="H566" s="28">
        <v>9.15</v>
      </c>
      <c r="I566" s="28">
        <v>9.15</v>
      </c>
      <c r="J566" s="28">
        <v>9.65</v>
      </c>
      <c r="K566" s="28">
        <v>9.65</v>
      </c>
      <c r="L566" s="33">
        <v>3.16</v>
      </c>
      <c r="M566" s="33">
        <v>3.16</v>
      </c>
      <c r="N566" s="33">
        <v>8.91</v>
      </c>
      <c r="O566" s="33">
        <v>8.91</v>
      </c>
      <c r="P566" s="33">
        <v>5.15</v>
      </c>
      <c r="Q566" s="33">
        <v>5.15</v>
      </c>
      <c r="R566" s="33">
        <v>7.67</v>
      </c>
      <c r="S566" s="33">
        <v>7.67</v>
      </c>
    </row>
    <row r="567" spans="2:19" x14ac:dyDescent="0.2">
      <c r="B567" s="1182" t="s">
        <v>320</v>
      </c>
      <c r="C567" s="1182"/>
      <c r="D567" s="28">
        <v>14.24</v>
      </c>
      <c r="E567" s="28">
        <v>14.34</v>
      </c>
      <c r="F567" s="28">
        <v>14.47</v>
      </c>
      <c r="G567" s="28">
        <v>14.59</v>
      </c>
      <c r="H567" s="28">
        <v>13.55</v>
      </c>
      <c r="I567" s="28">
        <v>13.61</v>
      </c>
      <c r="J567" s="28">
        <v>14.33</v>
      </c>
      <c r="K567" s="28">
        <v>14.33</v>
      </c>
      <c r="L567" s="33">
        <v>7.09</v>
      </c>
      <c r="M567" s="33">
        <v>6.82</v>
      </c>
      <c r="N567" s="33">
        <v>9.35</v>
      </c>
      <c r="O567" s="33">
        <v>9.27</v>
      </c>
      <c r="P567" s="33">
        <v>5.97</v>
      </c>
      <c r="Q567" s="33">
        <v>5.93</v>
      </c>
      <c r="R567" s="33">
        <v>8.18</v>
      </c>
      <c r="S567" s="33">
        <v>8.1199999999999992</v>
      </c>
    </row>
    <row r="568" spans="2:19" x14ac:dyDescent="0.2">
      <c r="B568" s="1185" t="s">
        <v>1290</v>
      </c>
      <c r="C568" s="1185"/>
      <c r="D568" s="28"/>
      <c r="E568" s="28"/>
      <c r="F568" s="28"/>
      <c r="G568" s="28"/>
      <c r="H568" s="28"/>
      <c r="I568" s="28"/>
      <c r="J568" s="28"/>
      <c r="K568" s="28"/>
      <c r="L568" s="33"/>
      <c r="M568" s="33"/>
      <c r="N568" s="33"/>
      <c r="O568" s="33"/>
      <c r="P568" s="33"/>
      <c r="Q568" s="33"/>
      <c r="R568" s="33"/>
      <c r="S568" s="33"/>
    </row>
    <row r="569" spans="2:19" x14ac:dyDescent="0.2">
      <c r="B569" s="1182" t="s">
        <v>316</v>
      </c>
      <c r="C569" s="1182"/>
      <c r="D569" s="28">
        <v>13.56</v>
      </c>
      <c r="E569" s="28">
        <v>13.77</v>
      </c>
      <c r="F569" s="28">
        <v>14.28</v>
      </c>
      <c r="G569" s="28">
        <v>14.87</v>
      </c>
      <c r="H569" s="28">
        <v>14.16</v>
      </c>
      <c r="I569" s="28">
        <v>14.21</v>
      </c>
      <c r="J569" s="28">
        <v>14.93</v>
      </c>
      <c r="K569" s="28">
        <v>14.94</v>
      </c>
      <c r="L569" s="33">
        <v>9.0500000000000007</v>
      </c>
      <c r="M569" s="33">
        <v>9.25</v>
      </c>
      <c r="N569" s="33">
        <v>10.82</v>
      </c>
      <c r="O569" s="33">
        <v>10.82</v>
      </c>
      <c r="P569" s="33">
        <v>6.4</v>
      </c>
      <c r="Q569" s="33">
        <v>6.34</v>
      </c>
      <c r="R569" s="33">
        <v>8.09</v>
      </c>
      <c r="S569" s="33">
        <v>7.88</v>
      </c>
    </row>
    <row r="570" spans="2:19" x14ac:dyDescent="0.2">
      <c r="B570" s="1182" t="s">
        <v>317</v>
      </c>
      <c r="C570" s="1182"/>
      <c r="D570" s="28">
        <v>14.49</v>
      </c>
      <c r="E570" s="28">
        <v>14.72</v>
      </c>
      <c r="F570" s="28">
        <v>14.72</v>
      </c>
      <c r="G570" s="28">
        <v>14.95</v>
      </c>
      <c r="H570" s="28">
        <v>13.62</v>
      </c>
      <c r="I570" s="28">
        <v>13.71</v>
      </c>
      <c r="J570" s="28">
        <v>14.45</v>
      </c>
      <c r="K570" s="28">
        <v>14.48</v>
      </c>
      <c r="L570" s="33">
        <v>6.97</v>
      </c>
      <c r="M570" s="33">
        <v>6.56</v>
      </c>
      <c r="N570" s="33">
        <v>9.51</v>
      </c>
      <c r="O570" s="33">
        <v>9.1999999999999993</v>
      </c>
      <c r="P570" s="33">
        <v>5.93</v>
      </c>
      <c r="Q570" s="33">
        <v>5.9</v>
      </c>
      <c r="R570" s="33">
        <v>8.19</v>
      </c>
      <c r="S570" s="33">
        <v>8.16</v>
      </c>
    </row>
    <row r="571" spans="2:19" x14ac:dyDescent="0.2">
      <c r="B571" s="1182" t="s">
        <v>318</v>
      </c>
      <c r="C571" s="1182"/>
      <c r="D571" s="28">
        <v>13.36</v>
      </c>
      <c r="E571" s="28">
        <v>13.53</v>
      </c>
      <c r="F571" s="28">
        <v>13.37</v>
      </c>
      <c r="G571" s="28">
        <v>13.53</v>
      </c>
      <c r="H571" s="28">
        <v>12.6</v>
      </c>
      <c r="I571" s="28">
        <v>12.6</v>
      </c>
      <c r="J571" s="28">
        <v>13.89</v>
      </c>
      <c r="K571" s="28">
        <v>13.9</v>
      </c>
      <c r="L571" s="33">
        <v>8.44</v>
      </c>
      <c r="M571" s="33">
        <v>7.71</v>
      </c>
      <c r="N571" s="33">
        <v>9.92</v>
      </c>
      <c r="O571" s="33">
        <v>9.36</v>
      </c>
      <c r="P571" s="33">
        <v>6.59</v>
      </c>
      <c r="Q571" s="33">
        <v>6.61</v>
      </c>
      <c r="R571" s="33">
        <v>9.32</v>
      </c>
      <c r="S571" s="33">
        <v>9.32</v>
      </c>
    </row>
    <row r="572" spans="2:19" x14ac:dyDescent="0.2">
      <c r="B572" s="1182" t="s">
        <v>1356</v>
      </c>
      <c r="C572" s="1182"/>
      <c r="D572" s="28">
        <v>9.73</v>
      </c>
      <c r="E572" s="28">
        <v>9.73</v>
      </c>
      <c r="F572" s="28">
        <v>9.74</v>
      </c>
      <c r="G572" s="28">
        <v>9.74</v>
      </c>
      <c r="H572" s="28">
        <v>9.16</v>
      </c>
      <c r="I572" s="28">
        <v>9.16</v>
      </c>
      <c r="J572" s="28">
        <v>9.67</v>
      </c>
      <c r="K572" s="28">
        <v>9.67</v>
      </c>
      <c r="L572" s="33">
        <v>3.86</v>
      </c>
      <c r="M572" s="33">
        <v>3.86</v>
      </c>
      <c r="N572" s="33">
        <v>5.81</v>
      </c>
      <c r="O572" s="33">
        <v>8.51</v>
      </c>
      <c r="P572" s="33">
        <v>4.99</v>
      </c>
      <c r="Q572" s="33">
        <v>4.99</v>
      </c>
      <c r="R572" s="33">
        <v>7.9</v>
      </c>
      <c r="S572" s="33">
        <v>7.9</v>
      </c>
    </row>
    <row r="573" spans="2:19" x14ac:dyDescent="0.2">
      <c r="B573" s="1182" t="s">
        <v>320</v>
      </c>
      <c r="C573" s="1182"/>
      <c r="D573" s="28">
        <v>14.37</v>
      </c>
      <c r="E573" s="28">
        <v>14.6</v>
      </c>
      <c r="F573" s="28">
        <v>14.59</v>
      </c>
      <c r="G573" s="28">
        <v>14.83</v>
      </c>
      <c r="H573" s="28">
        <v>13.55</v>
      </c>
      <c r="I573" s="28">
        <v>13.63</v>
      </c>
      <c r="J573" s="28">
        <v>14.37</v>
      </c>
      <c r="K573" s="28">
        <v>14.39</v>
      </c>
      <c r="L573" s="33">
        <v>7.35</v>
      </c>
      <c r="M573" s="33">
        <v>6.94</v>
      </c>
      <c r="N573" s="33">
        <v>9.69</v>
      </c>
      <c r="O573" s="33">
        <v>9.3800000000000008</v>
      </c>
      <c r="P573" s="33">
        <v>6.03</v>
      </c>
      <c r="Q573" s="33">
        <v>6</v>
      </c>
      <c r="R573" s="33">
        <v>8.2100000000000009</v>
      </c>
      <c r="S573" s="33">
        <v>8.14</v>
      </c>
    </row>
    <row r="574" spans="2:19" x14ac:dyDescent="0.2">
      <c r="B574" s="1185" t="s">
        <v>1291</v>
      </c>
      <c r="C574" s="1185"/>
      <c r="D574" s="28"/>
      <c r="E574" s="28"/>
      <c r="F574" s="28"/>
      <c r="G574" s="28"/>
      <c r="H574" s="28"/>
      <c r="I574" s="28"/>
      <c r="J574" s="28"/>
      <c r="K574" s="28"/>
      <c r="L574" s="33"/>
      <c r="M574" s="33"/>
      <c r="N574" s="33"/>
      <c r="O574" s="33"/>
      <c r="P574" s="33"/>
      <c r="Q574" s="33"/>
      <c r="R574" s="33"/>
      <c r="S574" s="33"/>
    </row>
    <row r="575" spans="2:19" x14ac:dyDescent="0.2">
      <c r="B575" s="1182" t="s">
        <v>316</v>
      </c>
      <c r="C575" s="1182"/>
      <c r="D575" s="28">
        <v>14.9</v>
      </c>
      <c r="E575" s="28">
        <v>15.43</v>
      </c>
      <c r="F575" s="28">
        <v>15.05</v>
      </c>
      <c r="G575" s="28">
        <v>15.63</v>
      </c>
      <c r="H575" s="28">
        <v>14.33</v>
      </c>
      <c r="I575" s="28">
        <v>14.38</v>
      </c>
      <c r="J575" s="28">
        <v>15.02</v>
      </c>
      <c r="K575" s="28">
        <v>15.04</v>
      </c>
      <c r="L575" s="33">
        <v>9.24</v>
      </c>
      <c r="M575" s="33">
        <v>9.42</v>
      </c>
      <c r="N575" s="33">
        <v>11</v>
      </c>
      <c r="O575" s="33">
        <v>11</v>
      </c>
      <c r="P575" s="33">
        <v>6.37</v>
      </c>
      <c r="Q575" s="33">
        <v>6.32</v>
      </c>
      <c r="R575" s="33">
        <v>7.98</v>
      </c>
      <c r="S575" s="33">
        <v>7.78</v>
      </c>
    </row>
    <row r="576" spans="2:19" x14ac:dyDescent="0.2">
      <c r="B576" s="1182" t="s">
        <v>317</v>
      </c>
      <c r="C576" s="1182"/>
      <c r="D576" s="28">
        <v>14.26</v>
      </c>
      <c r="E576" s="28">
        <v>14.39</v>
      </c>
      <c r="F576" s="28">
        <v>14.75</v>
      </c>
      <c r="G576" s="28">
        <v>14.9</v>
      </c>
      <c r="H576" s="28">
        <v>13.7</v>
      </c>
      <c r="I576" s="28">
        <v>13.78</v>
      </c>
      <c r="J576" s="28">
        <v>14.53</v>
      </c>
      <c r="K576" s="28">
        <v>14.55</v>
      </c>
      <c r="L576" s="33">
        <v>6.92</v>
      </c>
      <c r="M576" s="33">
        <v>6.47</v>
      </c>
      <c r="N576" s="33">
        <v>9.56</v>
      </c>
      <c r="O576" s="33">
        <v>9.1999999999999993</v>
      </c>
      <c r="P576" s="33">
        <v>5.9</v>
      </c>
      <c r="Q576" s="33">
        <v>5.86</v>
      </c>
      <c r="R576" s="33">
        <v>8.2200000000000006</v>
      </c>
      <c r="S576" s="33">
        <v>8.18</v>
      </c>
    </row>
    <row r="577" spans="2:19" x14ac:dyDescent="0.2">
      <c r="B577" s="1182" t="s">
        <v>318</v>
      </c>
      <c r="C577" s="1182"/>
      <c r="D577" s="28">
        <v>13.54</v>
      </c>
      <c r="E577" s="28">
        <v>13.98</v>
      </c>
      <c r="F577" s="28">
        <v>13.58</v>
      </c>
      <c r="G577" s="28">
        <v>14.03</v>
      </c>
      <c r="H577" s="28">
        <v>12.56</v>
      </c>
      <c r="I577" s="28">
        <v>12.56</v>
      </c>
      <c r="J577" s="28">
        <v>13.88</v>
      </c>
      <c r="K577" s="28">
        <v>13.89</v>
      </c>
      <c r="L577" s="33">
        <v>9.14</v>
      </c>
      <c r="M577" s="33">
        <v>8.44</v>
      </c>
      <c r="N577" s="33">
        <v>10.43</v>
      </c>
      <c r="O577" s="33">
        <v>9.92</v>
      </c>
      <c r="P577" s="33">
        <v>6.63</v>
      </c>
      <c r="Q577" s="33">
        <v>6.62</v>
      </c>
      <c r="R577" s="33">
        <v>9.43</v>
      </c>
      <c r="S577" s="33">
        <v>9.41</v>
      </c>
    </row>
    <row r="578" spans="2:19" x14ac:dyDescent="0.2">
      <c r="B578" s="1182" t="s">
        <v>1356</v>
      </c>
      <c r="C578" s="1182"/>
      <c r="D578" s="28">
        <v>9.5399999999999991</v>
      </c>
      <c r="E578" s="28">
        <v>9.5399999999999991</v>
      </c>
      <c r="F578" s="28">
        <v>9.5399999999999991</v>
      </c>
      <c r="G578" s="28">
        <v>9.5399999999999991</v>
      </c>
      <c r="H578" s="28">
        <v>9.15</v>
      </c>
      <c r="I578" s="28">
        <v>9.15</v>
      </c>
      <c r="J578" s="28">
        <v>9.66</v>
      </c>
      <c r="K578" s="28">
        <v>9.66</v>
      </c>
      <c r="L578" s="33">
        <v>3.24</v>
      </c>
      <c r="M578" s="33">
        <v>3.24</v>
      </c>
      <c r="N578" s="33">
        <v>8.01</v>
      </c>
      <c r="O578" s="33">
        <v>8.01</v>
      </c>
      <c r="P578" s="33">
        <v>4.88</v>
      </c>
      <c r="Q578" s="33">
        <v>4.88</v>
      </c>
      <c r="R578" s="33">
        <v>7.95</v>
      </c>
      <c r="S578" s="33">
        <v>7.95</v>
      </c>
    </row>
    <row r="579" spans="2:19" x14ac:dyDescent="0.2">
      <c r="B579" s="1182" t="s">
        <v>320</v>
      </c>
      <c r="C579" s="1182"/>
      <c r="D579" s="28">
        <v>14.21</v>
      </c>
      <c r="E579" s="28">
        <v>14.37</v>
      </c>
      <c r="F579" s="28">
        <v>14.65</v>
      </c>
      <c r="G579" s="28">
        <v>14.84</v>
      </c>
      <c r="H579" s="28">
        <v>13.65</v>
      </c>
      <c r="I579" s="28">
        <v>13.72</v>
      </c>
      <c r="J579" s="28">
        <v>14.46</v>
      </c>
      <c r="K579" s="28">
        <v>14.47</v>
      </c>
      <c r="L579" s="33">
        <v>7.45</v>
      </c>
      <c r="M579" s="33">
        <v>7</v>
      </c>
      <c r="N579" s="33">
        <v>9.85</v>
      </c>
      <c r="O579" s="33">
        <v>9.5</v>
      </c>
      <c r="P579" s="33">
        <v>6</v>
      </c>
      <c r="Q579" s="33">
        <v>5.96</v>
      </c>
      <c r="R579" s="33">
        <v>8.2100000000000009</v>
      </c>
      <c r="S579" s="33">
        <v>8.14</v>
      </c>
    </row>
    <row r="580" spans="2:19" x14ac:dyDescent="0.2">
      <c r="B580" s="1185" t="s">
        <v>1292</v>
      </c>
      <c r="C580" s="1185"/>
      <c r="D580" s="28"/>
      <c r="E580" s="28"/>
      <c r="F580" s="28"/>
      <c r="G580" s="28"/>
      <c r="H580" s="28"/>
      <c r="I580" s="28"/>
      <c r="J580" s="28"/>
      <c r="K580" s="28"/>
      <c r="L580" s="33"/>
      <c r="M580" s="33"/>
      <c r="N580" s="33"/>
      <c r="O580" s="33"/>
      <c r="P580" s="33"/>
      <c r="Q580" s="33"/>
      <c r="R580" s="33"/>
      <c r="S580" s="33"/>
    </row>
    <row r="581" spans="2:19" x14ac:dyDescent="0.2">
      <c r="B581" s="1182" t="s">
        <v>316</v>
      </c>
      <c r="C581" s="1182"/>
      <c r="D581" s="28">
        <v>14.35</v>
      </c>
      <c r="E581" s="28">
        <v>14.95</v>
      </c>
      <c r="F581" s="28">
        <v>14.65</v>
      </c>
      <c r="G581" s="28">
        <v>15.2</v>
      </c>
      <c r="H581" s="28">
        <v>14.34</v>
      </c>
      <c r="I581" s="28">
        <v>14.42</v>
      </c>
      <c r="J581" s="28">
        <v>15.03</v>
      </c>
      <c r="K581" s="28">
        <v>15.05</v>
      </c>
      <c r="L581" s="33">
        <v>6.46</v>
      </c>
      <c r="M581" s="33">
        <v>6.97</v>
      </c>
      <c r="N581" s="33">
        <v>9.9499999999999993</v>
      </c>
      <c r="O581" s="33">
        <v>9.9600000000000009</v>
      </c>
      <c r="P581" s="33">
        <v>5.92</v>
      </c>
      <c r="Q581" s="33">
        <v>5.98</v>
      </c>
      <c r="R581" s="33">
        <v>7.96</v>
      </c>
      <c r="S581" s="33">
        <v>7.76</v>
      </c>
    </row>
    <row r="582" spans="2:19" x14ac:dyDescent="0.2">
      <c r="B582" s="1182" t="s">
        <v>317</v>
      </c>
      <c r="C582" s="1182"/>
      <c r="D582" s="28">
        <v>14.29</v>
      </c>
      <c r="E582" s="28">
        <v>14.73</v>
      </c>
      <c r="F582" s="28">
        <v>14.47</v>
      </c>
      <c r="G582" s="28">
        <v>14.96</v>
      </c>
      <c r="H582" s="28">
        <v>13.85</v>
      </c>
      <c r="I582" s="28">
        <v>13.94</v>
      </c>
      <c r="J582" s="28">
        <v>14.67</v>
      </c>
      <c r="K582" s="28">
        <v>14.7</v>
      </c>
      <c r="L582" s="33">
        <v>7.26</v>
      </c>
      <c r="M582" s="33">
        <v>6.68</v>
      </c>
      <c r="N582" s="33">
        <v>9.86</v>
      </c>
      <c r="O582" s="33">
        <v>9.44</v>
      </c>
      <c r="P582" s="33">
        <v>5.9</v>
      </c>
      <c r="Q582" s="33">
        <v>5.87</v>
      </c>
      <c r="R582" s="33">
        <v>8.32</v>
      </c>
      <c r="S582" s="33">
        <v>8.2899999999999991</v>
      </c>
    </row>
    <row r="583" spans="2:19" x14ac:dyDescent="0.2">
      <c r="B583" s="1182" t="s">
        <v>318</v>
      </c>
      <c r="C583" s="1182"/>
      <c r="D583" s="28">
        <v>14.34</v>
      </c>
      <c r="E583" s="28">
        <v>15.22</v>
      </c>
      <c r="F583" s="28">
        <v>14.34</v>
      </c>
      <c r="G583" s="28">
        <v>15.23</v>
      </c>
      <c r="H583" s="28">
        <v>12.89</v>
      </c>
      <c r="I583" s="28">
        <v>12.88</v>
      </c>
      <c r="J583" s="28">
        <v>14.17</v>
      </c>
      <c r="K583" s="28">
        <v>14.17</v>
      </c>
      <c r="L583" s="33">
        <v>7.83</v>
      </c>
      <c r="M583" s="33">
        <v>7.12</v>
      </c>
      <c r="N583" s="33">
        <v>10.08</v>
      </c>
      <c r="O583" s="33">
        <v>9.6</v>
      </c>
      <c r="P583" s="33">
        <v>6.6</v>
      </c>
      <c r="Q583" s="33">
        <v>6.62</v>
      </c>
      <c r="R583" s="33">
        <v>9.32</v>
      </c>
      <c r="S583" s="33">
        <v>9.32</v>
      </c>
    </row>
    <row r="584" spans="2:19" x14ac:dyDescent="0.2">
      <c r="B584" s="1182" t="s">
        <v>1356</v>
      </c>
      <c r="C584" s="1182"/>
      <c r="D584" s="28">
        <v>10.210000000000001</v>
      </c>
      <c r="E584" s="28">
        <v>10.210000000000001</v>
      </c>
      <c r="F584" s="28">
        <v>10.210000000000001</v>
      </c>
      <c r="G584" s="28">
        <v>10.210000000000001</v>
      </c>
      <c r="H584" s="28">
        <v>9.18</v>
      </c>
      <c r="I584" s="28">
        <v>9.18</v>
      </c>
      <c r="J584" s="28">
        <v>9.69</v>
      </c>
      <c r="K584" s="28">
        <v>9.69</v>
      </c>
      <c r="L584" s="33">
        <v>3.7</v>
      </c>
      <c r="M584" s="33">
        <v>3.7</v>
      </c>
      <c r="N584" s="33">
        <v>7.34</v>
      </c>
      <c r="O584" s="33">
        <v>7.34</v>
      </c>
      <c r="P584" s="33">
        <v>4.55</v>
      </c>
      <c r="Q584" s="33">
        <v>4.55</v>
      </c>
      <c r="R584" s="33">
        <v>7.95</v>
      </c>
      <c r="S584" s="33">
        <v>7.95</v>
      </c>
    </row>
    <row r="585" spans="2:19" x14ac:dyDescent="0.2">
      <c r="B585" s="1182" t="s">
        <v>320</v>
      </c>
      <c r="C585" s="1182"/>
      <c r="D585" s="28">
        <v>14.25</v>
      </c>
      <c r="E585" s="28">
        <v>14.7</v>
      </c>
      <c r="F585" s="28">
        <v>14.43</v>
      </c>
      <c r="G585" s="28">
        <v>14.92</v>
      </c>
      <c r="H585" s="28">
        <v>13.78</v>
      </c>
      <c r="I585" s="28">
        <v>13.85</v>
      </c>
      <c r="J585" s="28">
        <v>14.57</v>
      </c>
      <c r="K585" s="28">
        <v>14.59</v>
      </c>
      <c r="L585" s="33">
        <v>7.22</v>
      </c>
      <c r="M585" s="33">
        <v>6.76</v>
      </c>
      <c r="N585" s="33">
        <v>9.89</v>
      </c>
      <c r="O585" s="33">
        <v>9.52</v>
      </c>
      <c r="P585" s="33">
        <v>5.92</v>
      </c>
      <c r="Q585" s="33">
        <v>5.91</v>
      </c>
      <c r="R585" s="33">
        <v>8.2799999999999994</v>
      </c>
      <c r="S585" s="33">
        <v>8.2200000000000006</v>
      </c>
    </row>
    <row r="586" spans="2:19" x14ac:dyDescent="0.2">
      <c r="B586" s="1185" t="s">
        <v>1293</v>
      </c>
      <c r="C586" s="1185"/>
      <c r="D586" s="28"/>
      <c r="E586" s="28"/>
      <c r="F586" s="28"/>
      <c r="G586" s="28"/>
      <c r="H586" s="28"/>
      <c r="I586" s="28"/>
      <c r="J586" s="28"/>
      <c r="K586" s="28"/>
      <c r="L586" s="33"/>
      <c r="M586" s="33"/>
      <c r="N586" s="33"/>
      <c r="O586" s="33"/>
      <c r="P586" s="33"/>
      <c r="Q586" s="33"/>
      <c r="R586" s="33"/>
      <c r="S586" s="33"/>
    </row>
    <row r="587" spans="2:19" x14ac:dyDescent="0.2">
      <c r="B587" s="1182" t="s">
        <v>316</v>
      </c>
      <c r="C587" s="1182"/>
      <c r="D587" s="28">
        <v>13.97</v>
      </c>
      <c r="E587" s="28">
        <v>13.9</v>
      </c>
      <c r="F587" s="28">
        <v>14.48</v>
      </c>
      <c r="G587" s="28">
        <v>14.47</v>
      </c>
      <c r="H587" s="28">
        <v>14.31</v>
      </c>
      <c r="I587" s="28">
        <v>14.35</v>
      </c>
      <c r="J587" s="28">
        <v>15.02</v>
      </c>
      <c r="K587" s="28">
        <v>15.03</v>
      </c>
      <c r="L587" s="33">
        <v>7.74</v>
      </c>
      <c r="M587" s="33">
        <v>8.24</v>
      </c>
      <c r="N587" s="33">
        <v>10.19</v>
      </c>
      <c r="O587" s="33">
        <v>10.199999999999999</v>
      </c>
      <c r="P587" s="33">
        <v>5.65</v>
      </c>
      <c r="Q587" s="33">
        <v>5.61</v>
      </c>
      <c r="R587" s="33">
        <v>6.97</v>
      </c>
      <c r="S587" s="33">
        <v>6.74</v>
      </c>
    </row>
    <row r="588" spans="2:19" x14ac:dyDescent="0.2">
      <c r="B588" s="1182" t="s">
        <v>317</v>
      </c>
      <c r="C588" s="1182"/>
      <c r="D588" s="28">
        <v>14.69</v>
      </c>
      <c r="E588" s="28">
        <v>14.82</v>
      </c>
      <c r="F588" s="28">
        <v>15</v>
      </c>
      <c r="G588" s="28">
        <v>15.17</v>
      </c>
      <c r="H588" s="28">
        <v>13.84</v>
      </c>
      <c r="I588" s="28">
        <v>13.91</v>
      </c>
      <c r="J588" s="28">
        <v>14.73</v>
      </c>
      <c r="K588" s="28">
        <v>14.75</v>
      </c>
      <c r="L588" s="33">
        <v>7.34</v>
      </c>
      <c r="M588" s="33">
        <v>6.51</v>
      </c>
      <c r="N588" s="33">
        <v>9.81</v>
      </c>
      <c r="O588" s="33">
        <v>9.1199999999999992</v>
      </c>
      <c r="P588" s="33">
        <v>5.91</v>
      </c>
      <c r="Q588" s="33">
        <v>5.89</v>
      </c>
      <c r="R588" s="33">
        <v>8.4</v>
      </c>
      <c r="S588" s="33">
        <v>8.3800000000000008</v>
      </c>
    </row>
    <row r="589" spans="2:19" x14ac:dyDescent="0.2">
      <c r="B589" s="1182" t="s">
        <v>318</v>
      </c>
      <c r="C589" s="1182"/>
      <c r="D589" s="28">
        <v>13.9</v>
      </c>
      <c r="E589" s="28">
        <v>14.09</v>
      </c>
      <c r="F589" s="28">
        <v>13.9</v>
      </c>
      <c r="G589" s="28">
        <v>14.09</v>
      </c>
      <c r="H589" s="28">
        <v>12.91</v>
      </c>
      <c r="I589" s="28">
        <v>12.89</v>
      </c>
      <c r="J589" s="28">
        <v>14.18</v>
      </c>
      <c r="K589" s="28">
        <v>14.19</v>
      </c>
      <c r="L589" s="33">
        <v>8.09</v>
      </c>
      <c r="M589" s="33">
        <v>8.4499999999999993</v>
      </c>
      <c r="N589" s="33">
        <v>9.23</v>
      </c>
      <c r="O589" s="33">
        <v>9.85</v>
      </c>
      <c r="P589" s="33">
        <v>6.18</v>
      </c>
      <c r="Q589" s="33">
        <v>6.35</v>
      </c>
      <c r="R589" s="33">
        <v>9.06</v>
      </c>
      <c r="S589" s="33">
        <v>9.4</v>
      </c>
    </row>
    <row r="590" spans="2:19" x14ac:dyDescent="0.2">
      <c r="B590" s="1182" t="s">
        <v>1356</v>
      </c>
      <c r="C590" s="1182"/>
      <c r="D590" s="28">
        <v>11.93</v>
      </c>
      <c r="E590" s="28">
        <v>11.93</v>
      </c>
      <c r="F590" s="28">
        <v>11.94</v>
      </c>
      <c r="G590" s="28">
        <v>11.94</v>
      </c>
      <c r="H590" s="28">
        <v>9.23</v>
      </c>
      <c r="I590" s="28">
        <v>9.23</v>
      </c>
      <c r="J590" s="28">
        <v>9.74</v>
      </c>
      <c r="K590" s="28">
        <v>9.74</v>
      </c>
      <c r="L590" s="33">
        <v>3.26</v>
      </c>
      <c r="M590" s="33">
        <v>3.26</v>
      </c>
      <c r="N590" s="33">
        <v>8.0500000000000007</v>
      </c>
      <c r="O590" s="33">
        <v>8.0500000000000007</v>
      </c>
      <c r="P590" s="33">
        <v>5.0999999999999996</v>
      </c>
      <c r="Q590" s="33">
        <v>5.0999999999999996</v>
      </c>
      <c r="R590" s="33">
        <v>8.27</v>
      </c>
      <c r="S590" s="33">
        <v>8.27</v>
      </c>
    </row>
    <row r="591" spans="2:19" x14ac:dyDescent="0.2">
      <c r="B591" s="1182" t="s">
        <v>320</v>
      </c>
      <c r="C591" s="1182"/>
      <c r="D591" s="28">
        <v>14.62</v>
      </c>
      <c r="E591" s="28">
        <v>14.76</v>
      </c>
      <c r="F591" s="28">
        <v>14.92</v>
      </c>
      <c r="G591" s="28">
        <v>15.1</v>
      </c>
      <c r="H591" s="28">
        <v>13.76</v>
      </c>
      <c r="I591" s="28">
        <v>13.82</v>
      </c>
      <c r="J591" s="28">
        <v>14.61</v>
      </c>
      <c r="K591" s="28">
        <v>14.63</v>
      </c>
      <c r="L591" s="33">
        <v>7.46</v>
      </c>
      <c r="M591" s="33">
        <v>6.87</v>
      </c>
      <c r="N591" s="33">
        <v>9.74</v>
      </c>
      <c r="O591" s="33">
        <v>9.31</v>
      </c>
      <c r="P591" s="33">
        <v>5.88</v>
      </c>
      <c r="Q591" s="33">
        <v>5.86</v>
      </c>
      <c r="R591" s="33">
        <v>8.1300000000000008</v>
      </c>
      <c r="S591" s="33">
        <v>8.09</v>
      </c>
    </row>
    <row r="592" spans="2:19" x14ac:dyDescent="0.2">
      <c r="B592" s="1185" t="s">
        <v>1294</v>
      </c>
      <c r="C592" s="1185"/>
      <c r="D592" s="28"/>
      <c r="E592" s="28"/>
      <c r="F592" s="28"/>
      <c r="G592" s="28"/>
      <c r="H592" s="28"/>
      <c r="I592" s="28"/>
      <c r="J592" s="28"/>
      <c r="K592" s="28"/>
      <c r="L592" s="33"/>
      <c r="M592" s="33"/>
      <c r="N592" s="33"/>
      <c r="O592" s="33"/>
      <c r="P592" s="33"/>
      <c r="Q592" s="33"/>
      <c r="R592" s="33"/>
      <c r="S592" s="33"/>
    </row>
    <row r="593" spans="2:19" x14ac:dyDescent="0.2">
      <c r="B593" s="1182" t="s">
        <v>316</v>
      </c>
      <c r="C593" s="1182"/>
      <c r="D593" s="28">
        <v>13.64</v>
      </c>
      <c r="E593" s="28">
        <v>13.59</v>
      </c>
      <c r="F593" s="28">
        <v>14.47</v>
      </c>
      <c r="G593" s="28">
        <v>14.54</v>
      </c>
      <c r="H593" s="28">
        <v>14.32</v>
      </c>
      <c r="I593" s="28">
        <v>14.36</v>
      </c>
      <c r="J593" s="28">
        <v>15.04</v>
      </c>
      <c r="K593" s="28">
        <v>15.05</v>
      </c>
      <c r="L593" s="33">
        <v>6.77</v>
      </c>
      <c r="M593" s="33">
        <v>7.14</v>
      </c>
      <c r="N593" s="33">
        <v>8.23</v>
      </c>
      <c r="O593" s="33">
        <v>8.24</v>
      </c>
      <c r="P593" s="33">
        <v>6.02</v>
      </c>
      <c r="Q593" s="33">
        <v>6.07</v>
      </c>
      <c r="R593" s="33">
        <v>7.89</v>
      </c>
      <c r="S593" s="33">
        <v>7.68</v>
      </c>
    </row>
    <row r="594" spans="2:19" x14ac:dyDescent="0.2">
      <c r="B594" s="1182" t="s">
        <v>317</v>
      </c>
      <c r="C594" s="1182"/>
      <c r="D594" s="28">
        <v>14.28</v>
      </c>
      <c r="E594" s="28">
        <v>14.48</v>
      </c>
      <c r="F594" s="28">
        <v>14.46</v>
      </c>
      <c r="G594" s="28">
        <v>14.61</v>
      </c>
      <c r="H594" s="28">
        <v>13.67</v>
      </c>
      <c r="I594" s="28">
        <v>13.75</v>
      </c>
      <c r="J594" s="28">
        <v>14.52</v>
      </c>
      <c r="K594" s="28">
        <v>14.54</v>
      </c>
      <c r="L594" s="33">
        <v>7.58</v>
      </c>
      <c r="M594" s="33">
        <v>6.62</v>
      </c>
      <c r="N594" s="33">
        <v>9.8000000000000007</v>
      </c>
      <c r="O594" s="33">
        <v>9.0299999999999994</v>
      </c>
      <c r="P594" s="33">
        <v>6.06</v>
      </c>
      <c r="Q594" s="33">
        <v>6.01</v>
      </c>
      <c r="R594" s="33">
        <v>8.3800000000000008</v>
      </c>
      <c r="S594" s="33">
        <v>8.33</v>
      </c>
    </row>
    <row r="595" spans="2:19" x14ac:dyDescent="0.2">
      <c r="B595" s="1182" t="s">
        <v>318</v>
      </c>
      <c r="C595" s="1182"/>
      <c r="D595" s="28">
        <v>13.73</v>
      </c>
      <c r="E595" s="28">
        <v>13.92</v>
      </c>
      <c r="F595" s="28">
        <v>13.8</v>
      </c>
      <c r="G595" s="28">
        <v>14</v>
      </c>
      <c r="H595" s="28">
        <v>12.88</v>
      </c>
      <c r="I595" s="28">
        <v>12.87</v>
      </c>
      <c r="J595" s="28">
        <v>14.22</v>
      </c>
      <c r="K595" s="28">
        <v>14.22</v>
      </c>
      <c r="L595" s="33">
        <v>6.79</v>
      </c>
      <c r="M595" s="33">
        <v>8.17</v>
      </c>
      <c r="N595" s="33">
        <v>7.69</v>
      </c>
      <c r="O595" s="33">
        <v>9.65</v>
      </c>
      <c r="P595" s="33">
        <v>6.33</v>
      </c>
      <c r="Q595" s="33">
        <v>6.51</v>
      </c>
      <c r="R595" s="33">
        <v>9.1999999999999993</v>
      </c>
      <c r="S595" s="33">
        <v>9.5500000000000007</v>
      </c>
    </row>
    <row r="596" spans="2:19" x14ac:dyDescent="0.2">
      <c r="B596" s="1182" t="s">
        <v>1356</v>
      </c>
      <c r="C596" s="1182"/>
      <c r="D596" s="28">
        <v>11.56</v>
      </c>
      <c r="E596" s="28">
        <v>11.56</v>
      </c>
      <c r="F596" s="28">
        <v>11.56</v>
      </c>
      <c r="G596" s="28">
        <v>11.56</v>
      </c>
      <c r="H596" s="28">
        <v>9.25</v>
      </c>
      <c r="I596" s="28">
        <v>9.25</v>
      </c>
      <c r="J596" s="28">
        <v>9.76</v>
      </c>
      <c r="K596" s="28">
        <v>9.76</v>
      </c>
      <c r="L596" s="33">
        <v>4.53</v>
      </c>
      <c r="M596" s="33">
        <v>4.53</v>
      </c>
      <c r="N596" s="33">
        <v>9.01</v>
      </c>
      <c r="O596" s="33">
        <v>9.01</v>
      </c>
      <c r="P596" s="33">
        <v>5.34</v>
      </c>
      <c r="Q596" s="33">
        <v>5.34</v>
      </c>
      <c r="R596" s="33">
        <v>8.18</v>
      </c>
      <c r="S596" s="33">
        <v>8.18</v>
      </c>
    </row>
    <row r="597" spans="2:19" x14ac:dyDescent="0.2">
      <c r="B597" s="1182" t="s">
        <v>320</v>
      </c>
      <c r="C597" s="1182"/>
      <c r="D597" s="28">
        <v>14.22</v>
      </c>
      <c r="E597" s="28">
        <v>14.41</v>
      </c>
      <c r="F597" s="28">
        <v>14.41</v>
      </c>
      <c r="G597" s="28">
        <v>14.57</v>
      </c>
      <c r="H597" s="28">
        <v>13.65</v>
      </c>
      <c r="I597" s="28">
        <v>13.7</v>
      </c>
      <c r="J597" s="28">
        <v>14.47</v>
      </c>
      <c r="K597" s="28">
        <v>14.48</v>
      </c>
      <c r="L597" s="33">
        <v>7.4</v>
      </c>
      <c r="M597" s="33">
        <v>6.86</v>
      </c>
      <c r="N597" s="33">
        <v>9.34</v>
      </c>
      <c r="O597" s="33">
        <v>9.0500000000000007</v>
      </c>
      <c r="P597" s="33">
        <v>6.06</v>
      </c>
      <c r="Q597" s="33">
        <v>6.03</v>
      </c>
      <c r="R597" s="33">
        <v>8.32</v>
      </c>
      <c r="S597" s="33">
        <v>8.25</v>
      </c>
    </row>
    <row r="598" spans="2:19" x14ac:dyDescent="0.2">
      <c r="B598" s="1185" t="s">
        <v>1295</v>
      </c>
      <c r="C598" s="1185"/>
      <c r="D598" s="28"/>
      <c r="E598" s="28"/>
      <c r="F598" s="28"/>
      <c r="G598" s="28"/>
      <c r="H598" s="28"/>
      <c r="I598" s="28"/>
      <c r="J598" s="28"/>
      <c r="K598" s="28"/>
      <c r="L598" s="33"/>
      <c r="M598" s="33"/>
      <c r="N598" s="33"/>
      <c r="O598" s="33"/>
      <c r="P598" s="33"/>
      <c r="Q598" s="33"/>
      <c r="R598" s="33"/>
      <c r="S598" s="33"/>
    </row>
    <row r="599" spans="2:19" x14ac:dyDescent="0.2">
      <c r="B599" s="1182" t="s">
        <v>316</v>
      </c>
      <c r="C599" s="1182"/>
      <c r="D599" s="28">
        <v>14.77</v>
      </c>
      <c r="E599" s="28">
        <v>14.98</v>
      </c>
      <c r="F599" s="28">
        <v>14.94</v>
      </c>
      <c r="G599" s="28">
        <v>15.19</v>
      </c>
      <c r="H599" s="28">
        <v>14.27</v>
      </c>
      <c r="I599" s="28">
        <v>14.32</v>
      </c>
      <c r="J599" s="28">
        <v>14.97</v>
      </c>
      <c r="K599" s="28">
        <v>14.99</v>
      </c>
      <c r="L599" s="33">
        <v>6.32</v>
      </c>
      <c r="M599" s="33">
        <v>7.22</v>
      </c>
      <c r="N599" s="33">
        <v>8.7100000000000009</v>
      </c>
      <c r="O599" s="33">
        <v>8.7100000000000009</v>
      </c>
      <c r="P599" s="33">
        <v>6.36</v>
      </c>
      <c r="Q599" s="33">
        <v>6.41</v>
      </c>
      <c r="R599" s="33">
        <v>8.1300000000000008</v>
      </c>
      <c r="S599" s="33">
        <v>7.92</v>
      </c>
    </row>
    <row r="600" spans="2:19" x14ac:dyDescent="0.2">
      <c r="B600" s="1182" t="s">
        <v>317</v>
      </c>
      <c r="C600" s="1182"/>
      <c r="D600" s="28">
        <v>14.3</v>
      </c>
      <c r="E600" s="28">
        <v>14.47</v>
      </c>
      <c r="F600" s="28">
        <v>14.42</v>
      </c>
      <c r="G600" s="28">
        <v>14.61</v>
      </c>
      <c r="H600" s="28">
        <v>13.91</v>
      </c>
      <c r="I600" s="28">
        <v>13.97</v>
      </c>
      <c r="J600" s="28">
        <v>14.72</v>
      </c>
      <c r="K600" s="28">
        <v>14.77</v>
      </c>
      <c r="L600" s="33">
        <v>8.66</v>
      </c>
      <c r="M600" s="33">
        <v>6.89</v>
      </c>
      <c r="N600" s="33">
        <v>10.71</v>
      </c>
      <c r="O600" s="33">
        <v>9.36</v>
      </c>
      <c r="P600" s="33">
        <v>6.13</v>
      </c>
      <c r="Q600" s="33">
        <v>5.95</v>
      </c>
      <c r="R600" s="33">
        <v>8.49</v>
      </c>
      <c r="S600" s="33">
        <v>8.32</v>
      </c>
    </row>
    <row r="601" spans="2:19" x14ac:dyDescent="0.2">
      <c r="B601" s="1182" t="s">
        <v>318</v>
      </c>
      <c r="C601" s="1182"/>
      <c r="D601" s="28">
        <v>13.76</v>
      </c>
      <c r="E601" s="28">
        <v>13.87</v>
      </c>
      <c r="F601" s="28">
        <v>13.79</v>
      </c>
      <c r="G601" s="28">
        <v>13.91</v>
      </c>
      <c r="H601" s="28">
        <v>12.9</v>
      </c>
      <c r="I601" s="28">
        <v>12.87</v>
      </c>
      <c r="J601" s="28">
        <v>14.23</v>
      </c>
      <c r="K601" s="28">
        <v>14.27</v>
      </c>
      <c r="L601" s="33">
        <v>8.0500000000000007</v>
      </c>
      <c r="M601" s="33">
        <v>8.36</v>
      </c>
      <c r="N601" s="33">
        <v>9.15</v>
      </c>
      <c r="O601" s="33">
        <v>9.73</v>
      </c>
      <c r="P601" s="33">
        <v>6.56</v>
      </c>
      <c r="Q601" s="33">
        <v>6.57</v>
      </c>
      <c r="R601" s="33">
        <v>9.41</v>
      </c>
      <c r="S601" s="33">
        <v>9.4</v>
      </c>
    </row>
    <row r="602" spans="2:19" x14ac:dyDescent="0.2">
      <c r="B602" s="1182" t="s">
        <v>1356</v>
      </c>
      <c r="C602" s="1182"/>
      <c r="D602" s="28">
        <v>11.65</v>
      </c>
      <c r="E602" s="28">
        <v>11.65</v>
      </c>
      <c r="F602" s="28">
        <v>11.65</v>
      </c>
      <c r="G602" s="28">
        <v>11.65</v>
      </c>
      <c r="H602" s="28">
        <v>9.27</v>
      </c>
      <c r="I602" s="28">
        <v>9.27</v>
      </c>
      <c r="J602" s="28">
        <v>9.77</v>
      </c>
      <c r="K602" s="28">
        <v>9.77</v>
      </c>
      <c r="L602" s="33">
        <v>2.75</v>
      </c>
      <c r="M602" s="33">
        <v>2.75</v>
      </c>
      <c r="N602" s="33">
        <v>8.76</v>
      </c>
      <c r="O602" s="33">
        <v>8.76</v>
      </c>
      <c r="P602" s="33">
        <v>5.3</v>
      </c>
      <c r="Q602" s="33">
        <v>5.3</v>
      </c>
      <c r="R602" s="33">
        <v>8.19</v>
      </c>
      <c r="S602" s="33">
        <v>8.19</v>
      </c>
    </row>
    <row r="603" spans="2:19" x14ac:dyDescent="0.2">
      <c r="B603" s="1182" t="s">
        <v>320</v>
      </c>
      <c r="C603" s="1182"/>
      <c r="D603" s="28">
        <v>14.28</v>
      </c>
      <c r="E603" s="28">
        <v>14.45</v>
      </c>
      <c r="F603" s="28">
        <v>14.4</v>
      </c>
      <c r="G603" s="28">
        <v>14.58</v>
      </c>
      <c r="H603" s="28">
        <v>13.81</v>
      </c>
      <c r="I603" s="28">
        <v>13.86</v>
      </c>
      <c r="J603" s="28">
        <v>14.6</v>
      </c>
      <c r="K603" s="28">
        <v>14.63</v>
      </c>
      <c r="L603" s="33">
        <v>8.4</v>
      </c>
      <c r="M603" s="33">
        <v>7.11</v>
      </c>
      <c r="N603" s="33">
        <v>10.37</v>
      </c>
      <c r="O603" s="33">
        <v>9.3699999999999992</v>
      </c>
      <c r="P603" s="33">
        <v>6.18</v>
      </c>
      <c r="Q603" s="33">
        <v>6.04</v>
      </c>
      <c r="R603" s="33">
        <v>8.4499999999999993</v>
      </c>
      <c r="S603" s="33">
        <v>8.2799999999999994</v>
      </c>
    </row>
    <row r="604" spans="2:19" x14ac:dyDescent="0.2">
      <c r="B604" s="1185" t="s">
        <v>1296</v>
      </c>
      <c r="C604" s="1185"/>
      <c r="D604" s="28"/>
      <c r="E604" s="28"/>
      <c r="F604" s="28"/>
      <c r="G604" s="28"/>
      <c r="H604" s="28"/>
      <c r="I604" s="28"/>
      <c r="J604" s="28"/>
      <c r="K604" s="28"/>
      <c r="L604" s="33"/>
      <c r="M604" s="33"/>
      <c r="N604" s="33"/>
      <c r="O604" s="33"/>
      <c r="P604" s="33"/>
      <c r="Q604" s="33"/>
      <c r="R604" s="33"/>
      <c r="S604" s="33"/>
    </row>
    <row r="605" spans="2:19" x14ac:dyDescent="0.2">
      <c r="B605" s="1182" t="s">
        <v>316</v>
      </c>
      <c r="C605" s="1182"/>
      <c r="D605" s="28">
        <v>14.44</v>
      </c>
      <c r="E605" s="28">
        <v>14.75</v>
      </c>
      <c r="F605" s="28">
        <v>14.63</v>
      </c>
      <c r="G605" s="28">
        <v>14.99</v>
      </c>
      <c r="H605" s="28">
        <v>14.13</v>
      </c>
      <c r="I605" s="28">
        <v>14.16</v>
      </c>
      <c r="J605" s="28">
        <v>14.84</v>
      </c>
      <c r="K605" s="28">
        <v>14.85</v>
      </c>
      <c r="L605" s="33">
        <v>6.67</v>
      </c>
      <c r="M605" s="33">
        <v>7.31</v>
      </c>
      <c r="N605" s="33">
        <v>8.5399999999999991</v>
      </c>
      <c r="O605" s="33">
        <v>8.5399999999999991</v>
      </c>
      <c r="P605" s="33">
        <v>6.42</v>
      </c>
      <c r="Q605" s="33">
        <v>6.46</v>
      </c>
      <c r="R605" s="33">
        <v>8.16</v>
      </c>
      <c r="S605" s="33">
        <v>7.95</v>
      </c>
    </row>
    <row r="606" spans="2:19" x14ac:dyDescent="0.2">
      <c r="B606" s="1182" t="s">
        <v>317</v>
      </c>
      <c r="C606" s="1182"/>
      <c r="D606" s="28">
        <v>14.01</v>
      </c>
      <c r="E606" s="28">
        <v>14.3</v>
      </c>
      <c r="F606" s="28">
        <v>14.26</v>
      </c>
      <c r="G606" s="28">
        <v>14.58</v>
      </c>
      <c r="H606" s="28">
        <v>13.77</v>
      </c>
      <c r="I606" s="28">
        <v>13.85</v>
      </c>
      <c r="J606" s="28">
        <v>14.61</v>
      </c>
      <c r="K606" s="28">
        <v>14.65</v>
      </c>
      <c r="L606" s="33">
        <v>8.18</v>
      </c>
      <c r="M606" s="33">
        <v>6.17</v>
      </c>
      <c r="N606" s="33">
        <v>10.220000000000001</v>
      </c>
      <c r="O606" s="33">
        <v>8.86</v>
      </c>
      <c r="P606" s="33">
        <v>5.91</v>
      </c>
      <c r="Q606" s="33">
        <v>5.81</v>
      </c>
      <c r="R606" s="33">
        <v>8.2799999999999994</v>
      </c>
      <c r="S606" s="33">
        <v>8.19</v>
      </c>
    </row>
    <row r="607" spans="2:19" x14ac:dyDescent="0.2">
      <c r="B607" s="1182" t="s">
        <v>318</v>
      </c>
      <c r="C607" s="1182"/>
      <c r="D607" s="28">
        <v>13.4</v>
      </c>
      <c r="E607" s="28">
        <v>13.86</v>
      </c>
      <c r="F607" s="28">
        <v>13.4</v>
      </c>
      <c r="G607" s="28">
        <v>13.86</v>
      </c>
      <c r="H607" s="28">
        <v>12.56</v>
      </c>
      <c r="I607" s="28">
        <v>12.59</v>
      </c>
      <c r="J607" s="28">
        <v>13.92</v>
      </c>
      <c r="K607" s="28">
        <v>14.01</v>
      </c>
      <c r="L607" s="33">
        <v>7.86</v>
      </c>
      <c r="M607" s="33">
        <v>7.79</v>
      </c>
      <c r="N607" s="33">
        <v>8.76</v>
      </c>
      <c r="O607" s="33">
        <v>8.83</v>
      </c>
      <c r="P607" s="33">
        <v>6.2</v>
      </c>
      <c r="Q607" s="33">
        <v>6.23</v>
      </c>
      <c r="R607" s="33">
        <v>8.99</v>
      </c>
      <c r="S607" s="33">
        <v>8.99</v>
      </c>
    </row>
    <row r="608" spans="2:19" x14ac:dyDescent="0.2">
      <c r="B608" s="1182" t="s">
        <v>1356</v>
      </c>
      <c r="C608" s="1182"/>
      <c r="D608" s="28">
        <v>10.52</v>
      </c>
      <c r="E608" s="28">
        <v>10.52</v>
      </c>
      <c r="F608" s="28">
        <v>10.56</v>
      </c>
      <c r="G608" s="28">
        <v>10.56</v>
      </c>
      <c r="H608" s="28">
        <v>9.27</v>
      </c>
      <c r="I608" s="28">
        <v>9.27</v>
      </c>
      <c r="J608" s="28">
        <v>9.7799999999999994</v>
      </c>
      <c r="K608" s="28">
        <v>9.7799999999999994</v>
      </c>
      <c r="L608" s="33">
        <v>2.8</v>
      </c>
      <c r="M608" s="33">
        <v>2.8</v>
      </c>
      <c r="N608" s="33">
        <v>8.17</v>
      </c>
      <c r="O608" s="33">
        <v>8.17</v>
      </c>
      <c r="P608" s="33">
        <v>5.28</v>
      </c>
      <c r="Q608" s="33">
        <v>5.28</v>
      </c>
      <c r="R608" s="33">
        <v>8.14</v>
      </c>
      <c r="S608" s="33">
        <v>8.14</v>
      </c>
    </row>
    <row r="609" spans="2:19" x14ac:dyDescent="0.2">
      <c r="B609" s="1182" t="s">
        <v>320</v>
      </c>
      <c r="C609" s="1182"/>
      <c r="D609" s="28">
        <v>13.97</v>
      </c>
      <c r="E609" s="28">
        <v>14.28</v>
      </c>
      <c r="F609" s="28">
        <v>14.21</v>
      </c>
      <c r="G609" s="28">
        <v>14.54</v>
      </c>
      <c r="H609" s="28">
        <v>13.68</v>
      </c>
      <c r="I609" s="28">
        <v>13.74</v>
      </c>
      <c r="J609" s="28">
        <v>14.49</v>
      </c>
      <c r="K609" s="28">
        <v>14.52</v>
      </c>
      <c r="L609" s="33">
        <v>8.0299999999999994</v>
      </c>
      <c r="M609" s="33">
        <v>6.49</v>
      </c>
      <c r="N609" s="33">
        <v>9.93</v>
      </c>
      <c r="O609" s="33">
        <v>8.82</v>
      </c>
      <c r="P609" s="33">
        <v>6.01</v>
      </c>
      <c r="Q609" s="33">
        <v>5.93</v>
      </c>
      <c r="R609" s="33">
        <v>8.2799999999999994</v>
      </c>
      <c r="S609" s="33">
        <v>8.17</v>
      </c>
    </row>
    <row r="610" spans="2:19" x14ac:dyDescent="0.2">
      <c r="B610" s="1185" t="s">
        <v>1297</v>
      </c>
      <c r="C610" s="1185"/>
      <c r="D610" s="28"/>
      <c r="E610" s="28"/>
      <c r="F610" s="28"/>
      <c r="G610" s="28"/>
      <c r="H610" s="28"/>
      <c r="I610" s="28"/>
      <c r="J610" s="28"/>
      <c r="K610" s="28"/>
      <c r="L610" s="33"/>
      <c r="M610" s="33"/>
      <c r="N610" s="33"/>
      <c r="O610" s="33"/>
      <c r="P610" s="33"/>
      <c r="Q610" s="33"/>
      <c r="R610" s="33"/>
      <c r="S610" s="33"/>
    </row>
    <row r="611" spans="2:19" x14ac:dyDescent="0.2">
      <c r="B611" s="1182" t="s">
        <v>316</v>
      </c>
      <c r="C611" s="1182"/>
      <c r="D611" s="28">
        <v>14.82</v>
      </c>
      <c r="E611" s="28">
        <v>15.35</v>
      </c>
      <c r="F611" s="28">
        <v>14.85</v>
      </c>
      <c r="G611" s="28">
        <v>15.38</v>
      </c>
      <c r="H611" s="28">
        <v>14.08</v>
      </c>
      <c r="I611" s="28">
        <v>14.13</v>
      </c>
      <c r="J611" s="28">
        <v>14.68</v>
      </c>
      <c r="K611" s="28">
        <v>14.7</v>
      </c>
      <c r="L611" s="33">
        <v>6.74</v>
      </c>
      <c r="M611" s="33">
        <v>7.38</v>
      </c>
      <c r="N611" s="33">
        <v>8.52</v>
      </c>
      <c r="O611" s="33">
        <v>8.52</v>
      </c>
      <c r="P611" s="33">
        <v>6.33</v>
      </c>
      <c r="Q611" s="33">
        <v>6.41</v>
      </c>
      <c r="R611" s="33">
        <v>8.0500000000000007</v>
      </c>
      <c r="S611" s="33">
        <v>7.89</v>
      </c>
    </row>
    <row r="612" spans="2:19" x14ac:dyDescent="0.2">
      <c r="B612" s="1182" t="s">
        <v>317</v>
      </c>
      <c r="C612" s="1182"/>
      <c r="D612" s="28">
        <v>13.6</v>
      </c>
      <c r="E612" s="28">
        <v>13.88</v>
      </c>
      <c r="F612" s="28">
        <v>13.84</v>
      </c>
      <c r="G612" s="28">
        <v>14.14</v>
      </c>
      <c r="H612" s="28">
        <v>13.58</v>
      </c>
      <c r="I612" s="28">
        <v>13.67</v>
      </c>
      <c r="J612" s="28">
        <v>14.41</v>
      </c>
      <c r="K612" s="28">
        <v>14.48</v>
      </c>
      <c r="L612" s="33">
        <v>7.58</v>
      </c>
      <c r="M612" s="33">
        <v>6.78</v>
      </c>
      <c r="N612" s="33">
        <v>9.4700000000000006</v>
      </c>
      <c r="O612" s="33">
        <v>8.92</v>
      </c>
      <c r="P612" s="33">
        <v>5.92</v>
      </c>
      <c r="Q612" s="33">
        <v>5.86</v>
      </c>
      <c r="R612" s="33">
        <v>8.2100000000000009</v>
      </c>
      <c r="S612" s="33">
        <v>8.16</v>
      </c>
    </row>
    <row r="613" spans="2:19" x14ac:dyDescent="0.2">
      <c r="B613" s="1182" t="s">
        <v>318</v>
      </c>
      <c r="C613" s="1182"/>
      <c r="D613" s="28">
        <v>12.79</v>
      </c>
      <c r="E613" s="28">
        <v>13.09</v>
      </c>
      <c r="F613" s="28">
        <v>12.83</v>
      </c>
      <c r="G613" s="28">
        <v>13.14</v>
      </c>
      <c r="H613" s="28">
        <v>12.35</v>
      </c>
      <c r="I613" s="28">
        <v>12.37</v>
      </c>
      <c r="J613" s="28">
        <v>13.68</v>
      </c>
      <c r="K613" s="28">
        <v>13.73</v>
      </c>
      <c r="L613" s="33">
        <v>7.42</v>
      </c>
      <c r="M613" s="33">
        <v>6.86</v>
      </c>
      <c r="N613" s="33">
        <v>8.6999999999999993</v>
      </c>
      <c r="O613" s="33">
        <v>8.24</v>
      </c>
      <c r="P613" s="33">
        <v>6.01</v>
      </c>
      <c r="Q613" s="33">
        <v>5.99</v>
      </c>
      <c r="R613" s="33">
        <v>8.74</v>
      </c>
      <c r="S613" s="33">
        <v>8.7100000000000009</v>
      </c>
    </row>
    <row r="614" spans="2:19" x14ac:dyDescent="0.2">
      <c r="B614" s="1182" t="s">
        <v>1356</v>
      </c>
      <c r="C614" s="1182"/>
      <c r="D614" s="28">
        <v>10.02</v>
      </c>
      <c r="E614" s="28">
        <v>10.02</v>
      </c>
      <c r="F614" s="28">
        <v>10.050000000000001</v>
      </c>
      <c r="G614" s="28">
        <v>10.050000000000001</v>
      </c>
      <c r="H614" s="28">
        <v>9.27</v>
      </c>
      <c r="I614" s="28">
        <v>9.27</v>
      </c>
      <c r="J614" s="28">
        <v>9.7799999999999994</v>
      </c>
      <c r="K614" s="28">
        <v>9.7799999999999994</v>
      </c>
      <c r="L614" s="33">
        <v>3.38</v>
      </c>
      <c r="M614" s="33">
        <v>3.38</v>
      </c>
      <c r="N614" s="33">
        <v>6.83</v>
      </c>
      <c r="O614" s="33">
        <v>6.83</v>
      </c>
      <c r="P614" s="33">
        <v>5.3</v>
      </c>
      <c r="Q614" s="33">
        <v>5.3</v>
      </c>
      <c r="R614" s="33">
        <v>8.24</v>
      </c>
      <c r="S614" s="33">
        <v>8.24</v>
      </c>
    </row>
    <row r="615" spans="2:19" x14ac:dyDescent="0.2">
      <c r="B615" s="1182" t="s">
        <v>320</v>
      </c>
      <c r="C615" s="1182"/>
      <c r="D615" s="28">
        <v>13.58</v>
      </c>
      <c r="E615" s="28">
        <v>13.87</v>
      </c>
      <c r="F615" s="28">
        <v>13.81</v>
      </c>
      <c r="G615" s="28">
        <v>14.12</v>
      </c>
      <c r="H615" s="28">
        <v>13.52</v>
      </c>
      <c r="I615" s="28">
        <v>13.58</v>
      </c>
      <c r="J615" s="28">
        <v>14.3</v>
      </c>
      <c r="K615" s="28">
        <v>14.35</v>
      </c>
      <c r="L615" s="33">
        <v>7.48</v>
      </c>
      <c r="M615" s="33">
        <v>6.83</v>
      </c>
      <c r="N615" s="33">
        <v>9.2799999999999994</v>
      </c>
      <c r="O615" s="33">
        <v>8.77</v>
      </c>
      <c r="P615" s="33">
        <v>5.99</v>
      </c>
      <c r="Q615" s="33">
        <v>5.96</v>
      </c>
      <c r="R615" s="33">
        <v>8.1999999999999993</v>
      </c>
      <c r="S615" s="33">
        <v>8.1300000000000008</v>
      </c>
    </row>
    <row r="616" spans="2:19" x14ac:dyDescent="0.2">
      <c r="B616" s="1185" t="s">
        <v>1298</v>
      </c>
      <c r="C616" s="1185"/>
      <c r="D616" s="28"/>
      <c r="E616" s="28"/>
      <c r="F616" s="28"/>
      <c r="G616" s="28"/>
      <c r="H616" s="28"/>
      <c r="I616" s="28"/>
      <c r="J616" s="28"/>
      <c r="K616" s="28"/>
      <c r="L616" s="33"/>
      <c r="M616" s="33"/>
      <c r="N616" s="33"/>
      <c r="O616" s="33"/>
      <c r="P616" s="33"/>
      <c r="Q616" s="33"/>
      <c r="R616" s="33"/>
      <c r="S616" s="33"/>
    </row>
    <row r="617" spans="2:19" x14ac:dyDescent="0.2">
      <c r="B617" s="1182" t="s">
        <v>316</v>
      </c>
      <c r="C617" s="1182"/>
      <c r="D617" s="28">
        <v>15.37</v>
      </c>
      <c r="E617" s="28">
        <v>15.63</v>
      </c>
      <c r="F617" s="28">
        <v>15.38</v>
      </c>
      <c r="G617" s="28">
        <v>15.64</v>
      </c>
      <c r="H617" s="28">
        <v>14.04</v>
      </c>
      <c r="I617" s="28">
        <v>14.1</v>
      </c>
      <c r="J617" s="28">
        <v>14.68</v>
      </c>
      <c r="K617" s="28">
        <v>14.7</v>
      </c>
      <c r="L617" s="33">
        <v>6.53</v>
      </c>
      <c r="M617" s="33">
        <v>7.12</v>
      </c>
      <c r="N617" s="33">
        <v>8.7899999999999991</v>
      </c>
      <c r="O617" s="33">
        <v>8.76</v>
      </c>
      <c r="P617" s="33">
        <v>6.11</v>
      </c>
      <c r="Q617" s="33">
        <v>6.19</v>
      </c>
      <c r="R617" s="33">
        <v>7.85</v>
      </c>
      <c r="S617" s="33">
        <v>7.65</v>
      </c>
    </row>
    <row r="618" spans="2:19" x14ac:dyDescent="0.2">
      <c r="B618" s="1182" t="s">
        <v>317</v>
      </c>
      <c r="C618" s="1182"/>
      <c r="D618" s="28">
        <v>13.2</v>
      </c>
      <c r="E618" s="28">
        <v>13.64</v>
      </c>
      <c r="F618" s="28">
        <v>13.45</v>
      </c>
      <c r="G618" s="28">
        <v>13.91</v>
      </c>
      <c r="H618" s="28">
        <v>13.52</v>
      </c>
      <c r="I618" s="28">
        <v>13.57</v>
      </c>
      <c r="J618" s="28">
        <v>14.34</v>
      </c>
      <c r="K618" s="28">
        <v>14.37</v>
      </c>
      <c r="L618" s="33">
        <v>7.15</v>
      </c>
      <c r="M618" s="33">
        <v>6.23</v>
      </c>
      <c r="N618" s="33">
        <v>9.35</v>
      </c>
      <c r="O618" s="33">
        <v>8.75</v>
      </c>
      <c r="P618" s="33">
        <v>5.84</v>
      </c>
      <c r="Q618" s="33">
        <v>5.77</v>
      </c>
      <c r="R618" s="33">
        <v>8.18</v>
      </c>
      <c r="S618" s="33">
        <v>8.1199999999999992</v>
      </c>
    </row>
    <row r="619" spans="2:19" x14ac:dyDescent="0.2">
      <c r="B619" s="1182" t="s">
        <v>318</v>
      </c>
      <c r="C619" s="1182"/>
      <c r="D619" s="28">
        <v>12.43</v>
      </c>
      <c r="E619" s="28">
        <v>12.82</v>
      </c>
      <c r="F619" s="28">
        <v>12.44</v>
      </c>
      <c r="G619" s="28">
        <v>12.85</v>
      </c>
      <c r="H619" s="28">
        <v>12.1</v>
      </c>
      <c r="I619" s="28">
        <v>12.23</v>
      </c>
      <c r="J619" s="28">
        <v>13.49</v>
      </c>
      <c r="K619" s="28">
        <v>13.7</v>
      </c>
      <c r="L619" s="33">
        <v>6.98</v>
      </c>
      <c r="M619" s="33">
        <v>6.9</v>
      </c>
      <c r="N619" s="33">
        <v>8.1199999999999992</v>
      </c>
      <c r="O619" s="33">
        <v>8.1999999999999993</v>
      </c>
      <c r="P619" s="33">
        <v>5.95</v>
      </c>
      <c r="Q619" s="33">
        <v>6.09</v>
      </c>
      <c r="R619" s="33">
        <v>8.5299999999999994</v>
      </c>
      <c r="S619" s="33">
        <v>8.7899999999999991</v>
      </c>
    </row>
    <row r="620" spans="2:19" x14ac:dyDescent="0.2">
      <c r="B620" s="1182" t="s">
        <v>1356</v>
      </c>
      <c r="C620" s="1182"/>
      <c r="D620" s="28">
        <v>10.18</v>
      </c>
      <c r="E620" s="28">
        <v>10.18</v>
      </c>
      <c r="F620" s="28">
        <v>10.24</v>
      </c>
      <c r="G620" s="28">
        <v>10.24</v>
      </c>
      <c r="H620" s="28">
        <v>9.2899999999999991</v>
      </c>
      <c r="I620" s="28">
        <v>9.2899999999999991</v>
      </c>
      <c r="J620" s="28">
        <v>9.81</v>
      </c>
      <c r="K620" s="28">
        <v>9.81</v>
      </c>
      <c r="L620" s="33">
        <v>2.48</v>
      </c>
      <c r="M620" s="33">
        <v>2.48</v>
      </c>
      <c r="N620" s="33">
        <v>7.17</v>
      </c>
      <c r="O620" s="33">
        <v>7.17</v>
      </c>
      <c r="P620" s="33">
        <v>4.45</v>
      </c>
      <c r="Q620" s="33">
        <v>4.45</v>
      </c>
      <c r="R620" s="33">
        <v>7.95</v>
      </c>
      <c r="S620" s="33">
        <v>7.95</v>
      </c>
    </row>
    <row r="621" spans="2:19" x14ac:dyDescent="0.2">
      <c r="B621" s="1182" t="s">
        <v>320</v>
      </c>
      <c r="C621" s="1182"/>
      <c r="D621" s="28">
        <v>13.23</v>
      </c>
      <c r="E621" s="28">
        <v>13.66</v>
      </c>
      <c r="F621" s="28">
        <v>13.46</v>
      </c>
      <c r="G621" s="28">
        <v>13.91</v>
      </c>
      <c r="H621" s="28">
        <v>13.46</v>
      </c>
      <c r="I621" s="28">
        <v>13.52</v>
      </c>
      <c r="J621" s="28">
        <v>14.25</v>
      </c>
      <c r="K621" s="28">
        <v>14.28</v>
      </c>
      <c r="L621" s="33">
        <v>7.06</v>
      </c>
      <c r="M621" s="33">
        <v>6.38</v>
      </c>
      <c r="N621" s="33">
        <v>9.1300000000000008</v>
      </c>
      <c r="O621" s="33">
        <v>8.66</v>
      </c>
      <c r="P621" s="33">
        <v>5.88</v>
      </c>
      <c r="Q621" s="33">
        <v>5.85</v>
      </c>
      <c r="R621" s="33">
        <v>8.1199999999999992</v>
      </c>
      <c r="S621" s="33">
        <v>8.0500000000000007</v>
      </c>
    </row>
    <row r="622" spans="2:19" x14ac:dyDescent="0.2">
      <c r="B622" s="1185" t="s">
        <v>1299</v>
      </c>
      <c r="C622" s="1185"/>
      <c r="D622" s="28"/>
      <c r="E622" s="28"/>
      <c r="F622" s="28"/>
      <c r="G622" s="28"/>
      <c r="H622" s="28"/>
      <c r="I622" s="28"/>
      <c r="J622" s="28"/>
      <c r="K622" s="28"/>
      <c r="L622" s="33"/>
      <c r="M622" s="33"/>
      <c r="N622" s="33"/>
      <c r="O622" s="33"/>
      <c r="P622" s="33"/>
      <c r="Q622" s="33"/>
      <c r="R622" s="33"/>
      <c r="S622" s="33"/>
    </row>
    <row r="623" spans="2:19" x14ac:dyDescent="0.2">
      <c r="B623" s="1182" t="s">
        <v>316</v>
      </c>
      <c r="C623" s="1182"/>
      <c r="D623" s="28">
        <v>15.37</v>
      </c>
      <c r="E623" s="28">
        <v>15.73</v>
      </c>
      <c r="F623" s="28">
        <v>15.38</v>
      </c>
      <c r="G623" s="28">
        <v>15.74</v>
      </c>
      <c r="H623" s="28">
        <v>13.9</v>
      </c>
      <c r="I623" s="28">
        <v>13.94</v>
      </c>
      <c r="J623" s="28">
        <v>14.52</v>
      </c>
      <c r="K623" s="28">
        <v>14.54</v>
      </c>
      <c r="L623" s="33">
        <v>5.9</v>
      </c>
      <c r="M623" s="33">
        <v>6.49</v>
      </c>
      <c r="N623" s="33">
        <v>8.24</v>
      </c>
      <c r="O623" s="33">
        <v>8.19</v>
      </c>
      <c r="P623" s="33">
        <v>6.28</v>
      </c>
      <c r="Q623" s="33">
        <v>6.35</v>
      </c>
      <c r="R623" s="33">
        <v>7.98</v>
      </c>
      <c r="S623" s="33">
        <v>7.78</v>
      </c>
    </row>
    <row r="624" spans="2:19" x14ac:dyDescent="0.2">
      <c r="B624" s="1182" t="s">
        <v>317</v>
      </c>
      <c r="C624" s="1182"/>
      <c r="D624" s="28">
        <v>13.16</v>
      </c>
      <c r="E624" s="28">
        <v>13.48</v>
      </c>
      <c r="F624" s="28">
        <v>13.37</v>
      </c>
      <c r="G624" s="28">
        <v>13.71</v>
      </c>
      <c r="H624" s="28">
        <v>13.27</v>
      </c>
      <c r="I624" s="28">
        <v>13.32</v>
      </c>
      <c r="J624" s="28">
        <v>14.05</v>
      </c>
      <c r="K624" s="28">
        <v>14.08</v>
      </c>
      <c r="L624" s="33">
        <v>7.44</v>
      </c>
      <c r="M624" s="33">
        <v>6.16</v>
      </c>
      <c r="N624" s="33">
        <v>9.51</v>
      </c>
      <c r="O624" s="33">
        <v>8.6300000000000008</v>
      </c>
      <c r="P624" s="33">
        <v>5.8</v>
      </c>
      <c r="Q624" s="33">
        <v>5.73</v>
      </c>
      <c r="R624" s="33">
        <v>8.09</v>
      </c>
      <c r="S624" s="33">
        <v>8.0299999999999994</v>
      </c>
    </row>
    <row r="625" spans="2:19" x14ac:dyDescent="0.2">
      <c r="B625" s="1182" t="s">
        <v>318</v>
      </c>
      <c r="C625" s="1182"/>
      <c r="D625" s="28">
        <v>12.16</v>
      </c>
      <c r="E625" s="28">
        <v>12.56</v>
      </c>
      <c r="F625" s="28">
        <v>12.31</v>
      </c>
      <c r="G625" s="28">
        <v>12.77</v>
      </c>
      <c r="H625" s="28">
        <v>11.88</v>
      </c>
      <c r="I625" s="28">
        <v>12</v>
      </c>
      <c r="J625" s="28">
        <v>13.28</v>
      </c>
      <c r="K625" s="28">
        <v>13.46</v>
      </c>
      <c r="L625" s="33">
        <v>6.27</v>
      </c>
      <c r="M625" s="33">
        <v>6.66</v>
      </c>
      <c r="N625" s="33">
        <v>7.41</v>
      </c>
      <c r="O625" s="33">
        <v>8.09</v>
      </c>
      <c r="P625" s="33">
        <v>5.91</v>
      </c>
      <c r="Q625" s="33">
        <v>5.91</v>
      </c>
      <c r="R625" s="33">
        <v>8.5399999999999991</v>
      </c>
      <c r="S625" s="33">
        <v>8.5299999999999994</v>
      </c>
    </row>
    <row r="626" spans="2:19" x14ac:dyDescent="0.2">
      <c r="B626" s="1182" t="s">
        <v>1356</v>
      </c>
      <c r="C626" s="1182"/>
      <c r="D626" s="28">
        <v>9.9600000000000009</v>
      </c>
      <c r="E626" s="28">
        <v>9.9600000000000009</v>
      </c>
      <c r="F626" s="28">
        <v>10.11</v>
      </c>
      <c r="G626" s="28">
        <v>10.11</v>
      </c>
      <c r="H626" s="28">
        <v>9.2799999999999994</v>
      </c>
      <c r="I626" s="28">
        <v>9.2799999999999994</v>
      </c>
      <c r="J626" s="28">
        <v>9.7899999999999991</v>
      </c>
      <c r="K626" s="28">
        <v>9.7899999999999991</v>
      </c>
      <c r="L626" s="33">
        <v>4.78</v>
      </c>
      <c r="M626" s="33">
        <v>4.78</v>
      </c>
      <c r="N626" s="33">
        <v>5.17</v>
      </c>
      <c r="O626" s="33">
        <v>5.17</v>
      </c>
      <c r="P626" s="33">
        <v>4.7699999999999996</v>
      </c>
      <c r="Q626" s="33">
        <v>4.7699999999999996</v>
      </c>
      <c r="R626" s="33">
        <v>7.95</v>
      </c>
      <c r="S626" s="33">
        <v>7.95</v>
      </c>
    </row>
    <row r="627" spans="2:19" x14ac:dyDescent="0.2">
      <c r="B627" s="1182" t="s">
        <v>320</v>
      </c>
      <c r="C627" s="1182"/>
      <c r="D627" s="28">
        <v>13.18</v>
      </c>
      <c r="E627" s="28">
        <v>13.51</v>
      </c>
      <c r="F627" s="28">
        <v>13.38</v>
      </c>
      <c r="G627" s="28">
        <v>13.73</v>
      </c>
      <c r="H627" s="28">
        <v>13.25</v>
      </c>
      <c r="I627" s="28">
        <v>13.29</v>
      </c>
      <c r="J627" s="28">
        <v>14</v>
      </c>
      <c r="K627" s="28">
        <v>14.02</v>
      </c>
      <c r="L627" s="33">
        <v>7.12</v>
      </c>
      <c r="M627" s="33">
        <v>6.22</v>
      </c>
      <c r="N627" s="33">
        <v>9.0500000000000007</v>
      </c>
      <c r="O627" s="33">
        <v>8.4</v>
      </c>
      <c r="P627" s="33">
        <v>5.88</v>
      </c>
      <c r="Q627" s="33">
        <v>5.84</v>
      </c>
      <c r="R627" s="33">
        <v>8.08</v>
      </c>
      <c r="S627" s="33">
        <v>8</v>
      </c>
    </row>
    <row r="628" spans="2:19" x14ac:dyDescent="0.2">
      <c r="B628" s="1185" t="s">
        <v>1300</v>
      </c>
      <c r="C628" s="1185"/>
      <c r="D628" s="28"/>
      <c r="E628" s="28"/>
      <c r="F628" s="28"/>
      <c r="G628" s="28"/>
      <c r="H628" s="28"/>
      <c r="I628" s="28"/>
      <c r="J628" s="28"/>
      <c r="K628" s="28"/>
      <c r="L628" s="33"/>
      <c r="M628" s="33"/>
      <c r="N628" s="33"/>
      <c r="O628" s="33"/>
      <c r="P628" s="33"/>
      <c r="Q628" s="33"/>
      <c r="R628" s="33"/>
      <c r="S628" s="33"/>
    </row>
    <row r="629" spans="2:19" x14ac:dyDescent="0.2">
      <c r="B629" s="1182" t="s">
        <v>316</v>
      </c>
      <c r="C629" s="1182"/>
      <c r="D629" s="28">
        <v>14.45</v>
      </c>
      <c r="E629" s="28">
        <v>14.89</v>
      </c>
      <c r="F629" s="28">
        <v>14.48</v>
      </c>
      <c r="G629" s="28">
        <v>14.92</v>
      </c>
      <c r="H629" s="28">
        <v>13.74</v>
      </c>
      <c r="I629" s="28">
        <v>13.79</v>
      </c>
      <c r="J629" s="28">
        <v>14.36</v>
      </c>
      <c r="K629" s="28">
        <v>14.37</v>
      </c>
      <c r="L629" s="33">
        <v>5.93</v>
      </c>
      <c r="M629" s="33">
        <v>6.39</v>
      </c>
      <c r="N629" s="33">
        <v>7.68</v>
      </c>
      <c r="O629" s="33">
        <v>7.55</v>
      </c>
      <c r="P629" s="33">
        <v>6.26</v>
      </c>
      <c r="Q629" s="33">
        <v>6.3</v>
      </c>
      <c r="R629" s="33">
        <v>7.93</v>
      </c>
      <c r="S629" s="33">
        <v>7.74</v>
      </c>
    </row>
    <row r="630" spans="2:19" x14ac:dyDescent="0.2">
      <c r="B630" s="1182" t="s">
        <v>317</v>
      </c>
      <c r="C630" s="1182"/>
      <c r="D630" s="28">
        <v>13.17</v>
      </c>
      <c r="E630" s="28">
        <v>13.31</v>
      </c>
      <c r="F630" s="28">
        <v>13.36</v>
      </c>
      <c r="G630" s="28">
        <v>13.5</v>
      </c>
      <c r="H630" s="28">
        <v>13.19</v>
      </c>
      <c r="I630" s="28">
        <v>13.24</v>
      </c>
      <c r="J630" s="28">
        <v>13.95</v>
      </c>
      <c r="K630" s="28">
        <v>13.97</v>
      </c>
      <c r="L630" s="33">
        <v>7.12</v>
      </c>
      <c r="M630" s="33">
        <v>5.96</v>
      </c>
      <c r="N630" s="33">
        <v>9.41</v>
      </c>
      <c r="O630" s="33">
        <v>8.57</v>
      </c>
      <c r="P630" s="33">
        <v>5.77</v>
      </c>
      <c r="Q630" s="33">
        <v>5.69</v>
      </c>
      <c r="R630" s="33">
        <v>8.06</v>
      </c>
      <c r="S630" s="33">
        <v>7.99</v>
      </c>
    </row>
    <row r="631" spans="2:19" x14ac:dyDescent="0.2">
      <c r="B631" s="1182" t="s">
        <v>318</v>
      </c>
      <c r="C631" s="1182"/>
      <c r="D631" s="28">
        <v>12.3</v>
      </c>
      <c r="E631" s="28">
        <v>12.78</v>
      </c>
      <c r="F631" s="28">
        <v>12.35</v>
      </c>
      <c r="G631" s="28">
        <v>12.83</v>
      </c>
      <c r="H631" s="28">
        <v>11.84</v>
      </c>
      <c r="I631" s="28">
        <v>11.87</v>
      </c>
      <c r="J631" s="28">
        <v>13.2</v>
      </c>
      <c r="K631" s="28">
        <v>13.3</v>
      </c>
      <c r="L631" s="33">
        <v>7.11</v>
      </c>
      <c r="M631" s="33">
        <v>6.52</v>
      </c>
      <c r="N631" s="33">
        <v>8.6</v>
      </c>
      <c r="O631" s="33">
        <v>8.11</v>
      </c>
      <c r="P631" s="33">
        <v>5.85</v>
      </c>
      <c r="Q631" s="33">
        <v>5.8</v>
      </c>
      <c r="R631" s="33">
        <v>8.4700000000000006</v>
      </c>
      <c r="S631" s="33">
        <v>8.42</v>
      </c>
    </row>
    <row r="632" spans="2:19" x14ac:dyDescent="0.2">
      <c r="B632" s="1182" t="s">
        <v>1356</v>
      </c>
      <c r="C632" s="1182"/>
      <c r="D632" s="28">
        <v>10.06</v>
      </c>
      <c r="E632" s="28">
        <v>10.06</v>
      </c>
      <c r="F632" s="28">
        <v>10.210000000000001</v>
      </c>
      <c r="G632" s="28">
        <v>10.210000000000001</v>
      </c>
      <c r="H632" s="28">
        <v>9.3000000000000007</v>
      </c>
      <c r="I632" s="28">
        <v>9.3000000000000007</v>
      </c>
      <c r="J632" s="28">
        <v>9.81</v>
      </c>
      <c r="K632" s="28">
        <v>9.81</v>
      </c>
      <c r="L632" s="33">
        <v>2.15</v>
      </c>
      <c r="M632" s="33">
        <v>2.15</v>
      </c>
      <c r="N632" s="33">
        <v>7.22</v>
      </c>
      <c r="O632" s="33">
        <v>7.22</v>
      </c>
      <c r="P632" s="33">
        <v>4.34</v>
      </c>
      <c r="Q632" s="33">
        <v>4.34</v>
      </c>
      <c r="R632" s="33">
        <v>7.67</v>
      </c>
      <c r="S632" s="33">
        <v>7.67</v>
      </c>
    </row>
    <row r="633" spans="2:19" x14ac:dyDescent="0.2">
      <c r="B633" s="1182" t="s">
        <v>320</v>
      </c>
      <c r="C633" s="1182"/>
      <c r="D633" s="28">
        <v>13.14</v>
      </c>
      <c r="E633" s="28">
        <v>13.31</v>
      </c>
      <c r="F633" s="28">
        <v>13.33</v>
      </c>
      <c r="G633" s="28">
        <v>13.49</v>
      </c>
      <c r="H633" s="28">
        <v>13.15</v>
      </c>
      <c r="I633" s="28">
        <v>13.2</v>
      </c>
      <c r="J633" s="28">
        <v>13.89</v>
      </c>
      <c r="K633" s="28">
        <v>13.91</v>
      </c>
      <c r="L633" s="33">
        <v>7.03</v>
      </c>
      <c r="M633" s="33">
        <v>6.05</v>
      </c>
      <c r="N633" s="33">
        <v>9.18</v>
      </c>
      <c r="O633" s="33">
        <v>8.42</v>
      </c>
      <c r="P633" s="33">
        <v>5.85</v>
      </c>
      <c r="Q633" s="33">
        <v>5.79</v>
      </c>
      <c r="R633" s="33">
        <v>8.0500000000000007</v>
      </c>
      <c r="S633" s="33">
        <v>7.95</v>
      </c>
    </row>
    <row r="634" spans="2:19" x14ac:dyDescent="0.2">
      <c r="B634" s="1185" t="s">
        <v>1301</v>
      </c>
      <c r="C634" s="1185"/>
      <c r="D634" s="28"/>
      <c r="E634" s="28"/>
      <c r="F634" s="28"/>
      <c r="G634" s="28"/>
      <c r="H634" s="28"/>
      <c r="I634" s="28"/>
      <c r="J634" s="28"/>
      <c r="K634" s="28"/>
      <c r="L634" s="33"/>
      <c r="M634" s="33"/>
      <c r="N634" s="33"/>
      <c r="O634" s="33"/>
      <c r="P634" s="33"/>
      <c r="Q634" s="33"/>
      <c r="R634" s="33"/>
      <c r="S634" s="33"/>
    </row>
    <row r="635" spans="2:19" x14ac:dyDescent="0.2">
      <c r="B635" s="1182" t="s">
        <v>316</v>
      </c>
      <c r="C635" s="1182"/>
      <c r="D635" s="28">
        <v>14.38</v>
      </c>
      <c r="E635" s="28">
        <v>14.64</v>
      </c>
      <c r="F635" s="28">
        <v>14.5</v>
      </c>
      <c r="G635" s="28">
        <v>14.78</v>
      </c>
      <c r="H635" s="28">
        <v>13.6</v>
      </c>
      <c r="I635" s="28">
        <v>13.65</v>
      </c>
      <c r="J635" s="28">
        <v>14.21</v>
      </c>
      <c r="K635" s="28">
        <v>14.23</v>
      </c>
      <c r="L635" s="33">
        <v>7.08</v>
      </c>
      <c r="M635" s="33">
        <v>7.61</v>
      </c>
      <c r="N635" s="33">
        <v>8.5299999999999994</v>
      </c>
      <c r="O635" s="33">
        <v>8.5299999999999994</v>
      </c>
      <c r="P635" s="33">
        <v>6.19</v>
      </c>
      <c r="Q635" s="33">
        <v>6.24</v>
      </c>
      <c r="R635" s="33">
        <v>7.88</v>
      </c>
      <c r="S635" s="33">
        <v>7.69</v>
      </c>
    </row>
    <row r="636" spans="2:19" x14ac:dyDescent="0.2">
      <c r="B636" s="1182" t="s">
        <v>317</v>
      </c>
      <c r="C636" s="1182"/>
      <c r="D636" s="28">
        <v>12.81</v>
      </c>
      <c r="E636" s="28">
        <v>13.12</v>
      </c>
      <c r="F636" s="28">
        <v>13.06</v>
      </c>
      <c r="G636" s="28">
        <v>13.39</v>
      </c>
      <c r="H636" s="28">
        <v>13.07</v>
      </c>
      <c r="I636" s="28">
        <v>13.13</v>
      </c>
      <c r="J636" s="28">
        <v>13.87</v>
      </c>
      <c r="K636" s="28">
        <v>13.89</v>
      </c>
      <c r="L636" s="33">
        <v>7.19</v>
      </c>
      <c r="M636" s="33">
        <v>6.17</v>
      </c>
      <c r="N636" s="33">
        <v>9.49</v>
      </c>
      <c r="O636" s="33">
        <v>8.82</v>
      </c>
      <c r="P636" s="33">
        <v>5.64</v>
      </c>
      <c r="Q636" s="33">
        <v>5.59</v>
      </c>
      <c r="R636" s="33">
        <v>7.99</v>
      </c>
      <c r="S636" s="33">
        <v>7.94</v>
      </c>
    </row>
    <row r="637" spans="2:19" x14ac:dyDescent="0.2">
      <c r="B637" s="1182" t="s">
        <v>318</v>
      </c>
      <c r="C637" s="1182"/>
      <c r="D637" s="28">
        <v>11.94</v>
      </c>
      <c r="E637" s="28">
        <v>12.37</v>
      </c>
      <c r="F637" s="28">
        <v>12.01</v>
      </c>
      <c r="G637" s="28">
        <v>12.44</v>
      </c>
      <c r="H637" s="28">
        <v>11.57</v>
      </c>
      <c r="I637" s="28">
        <v>11.66</v>
      </c>
      <c r="J637" s="28">
        <v>12.97</v>
      </c>
      <c r="K637" s="28">
        <v>13.14</v>
      </c>
      <c r="L637" s="33">
        <v>5.71</v>
      </c>
      <c r="M637" s="33">
        <v>5.85</v>
      </c>
      <c r="N637" s="33">
        <v>7.61</v>
      </c>
      <c r="O637" s="33">
        <v>8.26</v>
      </c>
      <c r="P637" s="33">
        <v>5.8</v>
      </c>
      <c r="Q637" s="33">
        <v>5.83</v>
      </c>
      <c r="R637" s="33">
        <v>8.49</v>
      </c>
      <c r="S637" s="33">
        <v>8.5</v>
      </c>
    </row>
    <row r="638" spans="2:19" x14ac:dyDescent="0.2">
      <c r="B638" s="1182" t="s">
        <v>1356</v>
      </c>
      <c r="C638" s="1182"/>
      <c r="D638" s="28">
        <v>9.82</v>
      </c>
      <c r="E638" s="28">
        <v>9.82</v>
      </c>
      <c r="F638" s="28">
        <v>9.9499999999999993</v>
      </c>
      <c r="G638" s="28">
        <v>9.9499999999999993</v>
      </c>
      <c r="H638" s="28">
        <v>9.32</v>
      </c>
      <c r="I638" s="28">
        <v>9.32</v>
      </c>
      <c r="J638" s="28">
        <v>9.82</v>
      </c>
      <c r="K638" s="28">
        <v>9.82</v>
      </c>
      <c r="L638" s="33">
        <v>2.77</v>
      </c>
      <c r="M638" s="33">
        <v>2.77</v>
      </c>
      <c r="N638" s="33">
        <v>8.2799999999999994</v>
      </c>
      <c r="O638" s="33">
        <v>8.2799999999999994</v>
      </c>
      <c r="P638" s="33">
        <v>4.1900000000000004</v>
      </c>
      <c r="Q638" s="33">
        <v>4.1900000000000004</v>
      </c>
      <c r="R638" s="33">
        <v>7.6</v>
      </c>
      <c r="S638" s="33">
        <v>7.6</v>
      </c>
    </row>
    <row r="639" spans="2:19" x14ac:dyDescent="0.2">
      <c r="B639" s="1182" t="s">
        <v>320</v>
      </c>
      <c r="C639" s="1182"/>
      <c r="D639" s="28">
        <v>12.8</v>
      </c>
      <c r="E639" s="28">
        <v>13.12</v>
      </c>
      <c r="F639" s="28">
        <v>13.03</v>
      </c>
      <c r="G639" s="28">
        <v>13.36</v>
      </c>
      <c r="H639" s="28">
        <v>13.04</v>
      </c>
      <c r="I639" s="28">
        <v>13.09</v>
      </c>
      <c r="J639" s="28">
        <v>13.8</v>
      </c>
      <c r="K639" s="28">
        <v>13.82</v>
      </c>
      <c r="L639" s="33">
        <v>6.98</v>
      </c>
      <c r="M639" s="33">
        <v>6.23</v>
      </c>
      <c r="N639" s="33">
        <v>9.17</v>
      </c>
      <c r="O639" s="33">
        <v>8.7100000000000009</v>
      </c>
      <c r="P639" s="33">
        <v>5.74</v>
      </c>
      <c r="Q639" s="33">
        <v>5.7</v>
      </c>
      <c r="R639" s="33">
        <v>7.99</v>
      </c>
      <c r="S639" s="33">
        <v>7.91</v>
      </c>
    </row>
    <row r="640" spans="2:19" x14ac:dyDescent="0.2">
      <c r="B640" s="1185" t="s">
        <v>1302</v>
      </c>
      <c r="C640" s="1185"/>
      <c r="D640" s="28"/>
      <c r="E640" s="28"/>
      <c r="F640" s="28"/>
      <c r="G640" s="28"/>
      <c r="H640" s="28"/>
      <c r="I640" s="28"/>
      <c r="J640" s="28"/>
      <c r="K640" s="28"/>
      <c r="L640" s="33"/>
      <c r="M640" s="33"/>
      <c r="N640" s="33"/>
      <c r="O640" s="33"/>
      <c r="P640" s="33"/>
      <c r="Q640" s="33"/>
      <c r="R640" s="33"/>
      <c r="S640" s="33"/>
    </row>
    <row r="641" spans="2:19" x14ac:dyDescent="0.2">
      <c r="B641" s="1182" t="s">
        <v>316</v>
      </c>
      <c r="C641" s="1182"/>
      <c r="D641" s="28">
        <v>13.58</v>
      </c>
      <c r="E641" s="28">
        <v>13.87</v>
      </c>
      <c r="F641" s="28">
        <v>13.69</v>
      </c>
      <c r="G641" s="28">
        <v>13.99</v>
      </c>
      <c r="H641" s="28">
        <v>13.54</v>
      </c>
      <c r="I641" s="28">
        <v>13.58</v>
      </c>
      <c r="J641" s="28">
        <v>14.14</v>
      </c>
      <c r="K641" s="28">
        <v>14.15</v>
      </c>
      <c r="L641" s="33">
        <v>6.11</v>
      </c>
      <c r="M641" s="33">
        <v>6.61</v>
      </c>
      <c r="N641" s="33">
        <v>7.71</v>
      </c>
      <c r="O641" s="33">
        <v>7.68</v>
      </c>
      <c r="P641" s="33">
        <v>6.14</v>
      </c>
      <c r="Q641" s="33">
        <v>6.2</v>
      </c>
      <c r="R641" s="33">
        <v>7.83</v>
      </c>
      <c r="S641" s="33">
        <v>7.65</v>
      </c>
    </row>
    <row r="642" spans="2:19" x14ac:dyDescent="0.2">
      <c r="B642" s="1182" t="s">
        <v>317</v>
      </c>
      <c r="C642" s="1182"/>
      <c r="D642" s="28">
        <v>12.89</v>
      </c>
      <c r="E642" s="28">
        <v>13.09</v>
      </c>
      <c r="F642" s="28">
        <v>13.22</v>
      </c>
      <c r="G642" s="28">
        <v>13.43</v>
      </c>
      <c r="H642" s="28">
        <v>13.02</v>
      </c>
      <c r="I642" s="28">
        <v>13.07</v>
      </c>
      <c r="J642" s="28">
        <v>13.79</v>
      </c>
      <c r="K642" s="28">
        <v>13.81</v>
      </c>
      <c r="L642" s="33">
        <v>7.37</v>
      </c>
      <c r="M642" s="33">
        <v>6.33</v>
      </c>
      <c r="N642" s="33">
        <v>9.5</v>
      </c>
      <c r="O642" s="33">
        <v>8.82</v>
      </c>
      <c r="P642" s="33">
        <v>5.68</v>
      </c>
      <c r="Q642" s="33">
        <v>5.64</v>
      </c>
      <c r="R642" s="33">
        <v>7.97</v>
      </c>
      <c r="S642" s="33">
        <v>7.94</v>
      </c>
    </row>
    <row r="643" spans="2:19" x14ac:dyDescent="0.2">
      <c r="B643" s="1182" t="s">
        <v>318</v>
      </c>
      <c r="C643" s="1182"/>
      <c r="D643" s="28">
        <v>12.02</v>
      </c>
      <c r="E643" s="28">
        <v>12.81</v>
      </c>
      <c r="F643" s="28">
        <v>12.17</v>
      </c>
      <c r="G643" s="28">
        <v>12.93</v>
      </c>
      <c r="H643" s="28">
        <v>11.57</v>
      </c>
      <c r="I643" s="28">
        <v>11.68</v>
      </c>
      <c r="J643" s="28">
        <v>12.94</v>
      </c>
      <c r="K643" s="28">
        <v>13.14</v>
      </c>
      <c r="L643" s="33">
        <v>6.3</v>
      </c>
      <c r="M643" s="33">
        <v>5.76</v>
      </c>
      <c r="N643" s="33">
        <v>8.57</v>
      </c>
      <c r="O643" s="33">
        <v>8.18</v>
      </c>
      <c r="P643" s="33">
        <v>5.89</v>
      </c>
      <c r="Q643" s="33">
        <v>5.89</v>
      </c>
      <c r="R643" s="33">
        <v>8.6</v>
      </c>
      <c r="S643" s="33">
        <v>8.59</v>
      </c>
    </row>
    <row r="644" spans="2:19" x14ac:dyDescent="0.2">
      <c r="B644" s="1182" t="s">
        <v>1356</v>
      </c>
      <c r="C644" s="1182"/>
      <c r="D644" s="28">
        <v>9.7799999999999994</v>
      </c>
      <c r="E644" s="28">
        <v>9.7799999999999994</v>
      </c>
      <c r="F644" s="28">
        <v>9.91</v>
      </c>
      <c r="G644" s="28">
        <v>9.91</v>
      </c>
      <c r="H644" s="28">
        <v>9.31</v>
      </c>
      <c r="I644" s="28">
        <v>9.31</v>
      </c>
      <c r="J644" s="28">
        <v>9.82</v>
      </c>
      <c r="K644" s="28">
        <v>9.82</v>
      </c>
      <c r="L644" s="33">
        <v>3.18</v>
      </c>
      <c r="M644" s="33">
        <v>3.18</v>
      </c>
      <c r="N644" s="33">
        <v>6.63</v>
      </c>
      <c r="O644" s="33">
        <v>6.63</v>
      </c>
      <c r="P644" s="33">
        <v>4.2699999999999996</v>
      </c>
      <c r="Q644" s="33">
        <v>4.2699999999999996</v>
      </c>
      <c r="R644" s="33">
        <v>7.57</v>
      </c>
      <c r="S644" s="33">
        <v>7.57</v>
      </c>
    </row>
    <row r="645" spans="2:19" x14ac:dyDescent="0.2">
      <c r="B645" s="1182" t="s">
        <v>320</v>
      </c>
      <c r="C645" s="1182"/>
      <c r="D645" s="28">
        <v>12.83</v>
      </c>
      <c r="E645" s="28">
        <v>13.07</v>
      </c>
      <c r="F645" s="28">
        <v>13.15</v>
      </c>
      <c r="G645" s="28">
        <v>13.4</v>
      </c>
      <c r="H645" s="28">
        <v>12.98</v>
      </c>
      <c r="I645" s="28">
        <v>13.03</v>
      </c>
      <c r="J645" s="28">
        <v>13.72</v>
      </c>
      <c r="K645" s="28">
        <v>13.74</v>
      </c>
      <c r="L645" s="33">
        <v>7.14</v>
      </c>
      <c r="M645" s="33">
        <v>6.26</v>
      </c>
      <c r="N645" s="33">
        <v>9.26</v>
      </c>
      <c r="O645" s="33">
        <v>8.6300000000000008</v>
      </c>
      <c r="P645" s="33">
        <v>5.76</v>
      </c>
      <c r="Q645" s="33">
        <v>5.74</v>
      </c>
      <c r="R645" s="33">
        <v>7.96</v>
      </c>
      <c r="S645" s="33">
        <v>7.91</v>
      </c>
    </row>
    <row r="646" spans="2:19" x14ac:dyDescent="0.2">
      <c r="B646" s="1185" t="s">
        <v>1303</v>
      </c>
      <c r="C646" s="1185"/>
      <c r="D646" s="28"/>
      <c r="E646" s="28"/>
      <c r="F646" s="28"/>
      <c r="G646" s="28"/>
      <c r="H646" s="28"/>
      <c r="I646" s="28"/>
      <c r="J646" s="28"/>
      <c r="K646" s="28"/>
      <c r="L646" s="33"/>
      <c r="M646" s="33"/>
      <c r="N646" s="33"/>
      <c r="O646" s="33"/>
      <c r="P646" s="33"/>
      <c r="Q646" s="33"/>
      <c r="R646" s="33"/>
      <c r="S646" s="33"/>
    </row>
    <row r="647" spans="2:19" x14ac:dyDescent="0.2">
      <c r="B647" s="1182" t="s">
        <v>316</v>
      </c>
      <c r="C647" s="1182"/>
      <c r="D647" s="28">
        <v>13.8</v>
      </c>
      <c r="E647" s="28">
        <v>13.95</v>
      </c>
      <c r="F647" s="28">
        <v>14.03</v>
      </c>
      <c r="G647" s="28">
        <v>14.2</v>
      </c>
      <c r="H647" s="28">
        <v>13.53</v>
      </c>
      <c r="I647" s="28">
        <v>13.59</v>
      </c>
      <c r="J647" s="28">
        <v>14.18</v>
      </c>
      <c r="K647" s="28">
        <v>14.2</v>
      </c>
      <c r="L647" s="33">
        <v>3.01</v>
      </c>
      <c r="M647" s="33">
        <v>3.05</v>
      </c>
      <c r="N647" s="33">
        <v>7.42</v>
      </c>
      <c r="O647" s="33">
        <v>7.37</v>
      </c>
      <c r="P647" s="33">
        <v>6.1</v>
      </c>
      <c r="Q647" s="33">
        <v>6.17</v>
      </c>
      <c r="R647" s="33">
        <v>7.83</v>
      </c>
      <c r="S647" s="33">
        <v>7.66</v>
      </c>
    </row>
    <row r="648" spans="2:19" x14ac:dyDescent="0.2">
      <c r="B648" s="1182" t="s">
        <v>317</v>
      </c>
      <c r="C648" s="1182"/>
      <c r="D648" s="28">
        <v>12.96</v>
      </c>
      <c r="E648" s="28">
        <v>13.17</v>
      </c>
      <c r="F648" s="28">
        <v>13.32</v>
      </c>
      <c r="G648" s="28">
        <v>13.54</v>
      </c>
      <c r="H648" s="28">
        <v>12.98</v>
      </c>
      <c r="I648" s="28">
        <v>13.04</v>
      </c>
      <c r="J648" s="28">
        <v>13.79</v>
      </c>
      <c r="K648" s="28">
        <v>13.81</v>
      </c>
      <c r="L648" s="33">
        <v>6.99</v>
      </c>
      <c r="M648" s="33">
        <v>6.1</v>
      </c>
      <c r="N648" s="33">
        <v>8.4600000000000009</v>
      </c>
      <c r="O648" s="33">
        <v>7.72</v>
      </c>
      <c r="P648" s="33">
        <v>5.84</v>
      </c>
      <c r="Q648" s="33">
        <v>5.79</v>
      </c>
      <c r="R648" s="33">
        <v>8.2200000000000006</v>
      </c>
      <c r="S648" s="33">
        <v>8.17</v>
      </c>
    </row>
    <row r="649" spans="2:19" x14ac:dyDescent="0.2">
      <c r="B649" s="1182" t="s">
        <v>318</v>
      </c>
      <c r="C649" s="1182"/>
      <c r="D649" s="28">
        <v>12.03</v>
      </c>
      <c r="E649" s="28">
        <v>12.55</v>
      </c>
      <c r="F649" s="28">
        <v>12.28</v>
      </c>
      <c r="G649" s="28">
        <v>12.72</v>
      </c>
      <c r="H649" s="28">
        <v>11.26</v>
      </c>
      <c r="I649" s="28">
        <v>11.35</v>
      </c>
      <c r="J649" s="28">
        <v>12.74</v>
      </c>
      <c r="K649" s="28">
        <v>12.86</v>
      </c>
      <c r="L649" s="33">
        <v>6.08</v>
      </c>
      <c r="M649" s="33">
        <v>5.82</v>
      </c>
      <c r="N649" s="33">
        <v>8.08</v>
      </c>
      <c r="O649" s="33">
        <v>7.88</v>
      </c>
      <c r="P649" s="33">
        <v>5.6</v>
      </c>
      <c r="Q649" s="33">
        <v>5.64</v>
      </c>
      <c r="R649" s="33">
        <v>8.24</v>
      </c>
      <c r="S649" s="33">
        <v>8.25</v>
      </c>
    </row>
    <row r="650" spans="2:19" x14ac:dyDescent="0.2">
      <c r="B650" s="1182" t="s">
        <v>1356</v>
      </c>
      <c r="C650" s="1182"/>
      <c r="D650" s="28">
        <v>9.61</v>
      </c>
      <c r="E650" s="28">
        <v>9.61</v>
      </c>
      <c r="F650" s="28">
        <v>9.61</v>
      </c>
      <c r="G650" s="28">
        <v>9.61</v>
      </c>
      <c r="H650" s="28">
        <v>9.31</v>
      </c>
      <c r="I650" s="28">
        <v>9.31</v>
      </c>
      <c r="J650" s="28">
        <v>9.81</v>
      </c>
      <c r="K650" s="28">
        <v>9.81</v>
      </c>
      <c r="L650" s="33">
        <v>2.79</v>
      </c>
      <c r="M650" s="33">
        <v>2.79</v>
      </c>
      <c r="N650" s="33">
        <v>6.39</v>
      </c>
      <c r="O650" s="33">
        <v>6.39</v>
      </c>
      <c r="P650" s="33">
        <v>3.69</v>
      </c>
      <c r="Q650" s="33">
        <v>3.69</v>
      </c>
      <c r="R650" s="33">
        <v>7.93</v>
      </c>
      <c r="S650" s="33">
        <v>7.93</v>
      </c>
    </row>
    <row r="651" spans="2:19" x14ac:dyDescent="0.2">
      <c r="B651" s="1182" t="s">
        <v>320</v>
      </c>
      <c r="C651" s="1182"/>
      <c r="D651" s="28">
        <v>12.94</v>
      </c>
      <c r="E651" s="28">
        <v>13.15</v>
      </c>
      <c r="F651" s="28">
        <v>13.28</v>
      </c>
      <c r="G651" s="28">
        <v>13.51</v>
      </c>
      <c r="H651" s="28">
        <v>12.95</v>
      </c>
      <c r="I651" s="28">
        <v>13.01</v>
      </c>
      <c r="J651" s="28">
        <v>13.73</v>
      </c>
      <c r="K651" s="28">
        <v>13.75</v>
      </c>
      <c r="L651" s="33">
        <v>6.25</v>
      </c>
      <c r="M651" s="33">
        <v>5.51</v>
      </c>
      <c r="N651" s="33">
        <v>8.33</v>
      </c>
      <c r="O651" s="33">
        <v>7.69</v>
      </c>
      <c r="P651" s="33">
        <v>5.88</v>
      </c>
      <c r="Q651" s="33">
        <v>5.84</v>
      </c>
      <c r="R651" s="33">
        <v>8.14</v>
      </c>
      <c r="S651" s="33">
        <v>8.07</v>
      </c>
    </row>
    <row r="652" spans="2:19" x14ac:dyDescent="0.2">
      <c r="B652" s="1185" t="s">
        <v>1304</v>
      </c>
      <c r="C652" s="1185"/>
      <c r="D652" s="28"/>
      <c r="E652" s="28"/>
      <c r="F652" s="28"/>
      <c r="G652" s="28"/>
      <c r="H652" s="28"/>
      <c r="I652" s="28"/>
      <c r="J652" s="28"/>
      <c r="K652" s="28"/>
      <c r="L652" s="33"/>
      <c r="M652" s="33"/>
      <c r="N652" s="33"/>
      <c r="O652" s="33"/>
      <c r="P652" s="33"/>
      <c r="Q652" s="33"/>
      <c r="R652" s="33"/>
      <c r="S652" s="33"/>
    </row>
    <row r="653" spans="2:19" x14ac:dyDescent="0.2">
      <c r="B653" s="1182" t="s">
        <v>316</v>
      </c>
      <c r="C653" s="1182"/>
      <c r="D653" s="28">
        <v>14.04</v>
      </c>
      <c r="E653" s="28">
        <v>14.39</v>
      </c>
      <c r="F653" s="28">
        <v>14.22</v>
      </c>
      <c r="G653" s="28">
        <v>14.41</v>
      </c>
      <c r="H653" s="28">
        <v>13.5</v>
      </c>
      <c r="I653" s="28">
        <v>13.58</v>
      </c>
      <c r="J653" s="28">
        <v>14.14</v>
      </c>
      <c r="K653" s="28">
        <v>14.16</v>
      </c>
      <c r="L653" s="33">
        <v>2.86</v>
      </c>
      <c r="M653" s="33">
        <v>2.89</v>
      </c>
      <c r="N653" s="33">
        <v>8.11</v>
      </c>
      <c r="O653" s="33">
        <v>8.0399999999999991</v>
      </c>
      <c r="P653" s="33">
        <v>6</v>
      </c>
      <c r="Q653" s="33">
        <v>6.1</v>
      </c>
      <c r="R653" s="33">
        <v>7.96</v>
      </c>
      <c r="S653" s="33">
        <v>7.79</v>
      </c>
    </row>
    <row r="654" spans="2:19" x14ac:dyDescent="0.2">
      <c r="B654" s="1182" t="s">
        <v>317</v>
      </c>
      <c r="C654" s="1182"/>
      <c r="D654" s="28">
        <v>13.14</v>
      </c>
      <c r="E654" s="28">
        <v>13.34</v>
      </c>
      <c r="F654" s="28">
        <v>13.39</v>
      </c>
      <c r="G654" s="28">
        <v>13.6</v>
      </c>
      <c r="H654" s="28">
        <v>12.99</v>
      </c>
      <c r="I654" s="28">
        <v>13.01</v>
      </c>
      <c r="J654" s="28">
        <v>13.8</v>
      </c>
      <c r="K654" s="28">
        <v>13.82</v>
      </c>
      <c r="L654" s="33">
        <v>7.35</v>
      </c>
      <c r="M654" s="33">
        <v>6.32</v>
      </c>
      <c r="N654" s="33">
        <v>9.44</v>
      </c>
      <c r="O654" s="33">
        <v>8.7100000000000009</v>
      </c>
      <c r="P654" s="33">
        <v>5.81</v>
      </c>
      <c r="Q654" s="33">
        <v>5.78</v>
      </c>
      <c r="R654" s="33">
        <v>8.25</v>
      </c>
      <c r="S654" s="33">
        <v>8.2200000000000006</v>
      </c>
    </row>
    <row r="655" spans="2:19" x14ac:dyDescent="0.2">
      <c r="B655" s="1182" t="s">
        <v>318</v>
      </c>
      <c r="C655" s="1182"/>
      <c r="D655" s="28">
        <v>12.57</v>
      </c>
      <c r="E655" s="28">
        <v>12.97</v>
      </c>
      <c r="F655" s="28">
        <v>12.74</v>
      </c>
      <c r="G655" s="28">
        <v>13.14</v>
      </c>
      <c r="H655" s="28">
        <v>11.53</v>
      </c>
      <c r="I655" s="28">
        <v>11.53</v>
      </c>
      <c r="J655" s="28">
        <v>13.1</v>
      </c>
      <c r="K655" s="28">
        <v>13.11</v>
      </c>
      <c r="L655" s="33">
        <v>5.39</v>
      </c>
      <c r="M655" s="33">
        <v>5.0199999999999996</v>
      </c>
      <c r="N655" s="33">
        <v>7.94</v>
      </c>
      <c r="O655" s="33">
        <v>7.84</v>
      </c>
      <c r="P655" s="33">
        <v>5.31</v>
      </c>
      <c r="Q655" s="33">
        <v>5.39</v>
      </c>
      <c r="R655" s="33">
        <v>8.43</v>
      </c>
      <c r="S655" s="33">
        <v>8.64</v>
      </c>
    </row>
    <row r="656" spans="2:19" x14ac:dyDescent="0.2">
      <c r="B656" s="1182" t="s">
        <v>1356</v>
      </c>
      <c r="C656" s="1182"/>
      <c r="D656" s="28">
        <v>10.01</v>
      </c>
      <c r="E656" s="28">
        <v>10.01</v>
      </c>
      <c r="F656" s="28">
        <v>10.01</v>
      </c>
      <c r="G656" s="28">
        <v>10.01</v>
      </c>
      <c r="H656" s="28">
        <v>9.32</v>
      </c>
      <c r="I656" s="28">
        <v>9.32</v>
      </c>
      <c r="J656" s="28">
        <v>9.82</v>
      </c>
      <c r="K656" s="28">
        <v>9.82</v>
      </c>
      <c r="L656" s="33">
        <v>2.2200000000000002</v>
      </c>
      <c r="M656" s="33">
        <v>2.2200000000000002</v>
      </c>
      <c r="N656" s="33">
        <v>7.65</v>
      </c>
      <c r="O656" s="33">
        <v>7.65</v>
      </c>
      <c r="P656" s="33">
        <v>3.38</v>
      </c>
      <c r="Q656" s="33">
        <v>3.38</v>
      </c>
      <c r="R656" s="33">
        <v>7.74</v>
      </c>
      <c r="S656" s="33">
        <v>7.74</v>
      </c>
    </row>
    <row r="657" spans="2:19" x14ac:dyDescent="0.2">
      <c r="B657" s="1182" t="s">
        <v>320</v>
      </c>
      <c r="C657" s="1182"/>
      <c r="D657" s="28">
        <v>13.13</v>
      </c>
      <c r="E657" s="28">
        <v>13.33</v>
      </c>
      <c r="F657" s="28">
        <v>13.37</v>
      </c>
      <c r="G657" s="28">
        <v>13.58</v>
      </c>
      <c r="H657" s="28">
        <v>12.96</v>
      </c>
      <c r="I657" s="28">
        <v>12.99</v>
      </c>
      <c r="J657" s="28">
        <v>13.74</v>
      </c>
      <c r="K657" s="28">
        <v>13.75</v>
      </c>
      <c r="L657" s="33">
        <v>6.46</v>
      </c>
      <c r="M657" s="33">
        <v>5.56</v>
      </c>
      <c r="N657" s="33">
        <v>9.2200000000000006</v>
      </c>
      <c r="O657" s="33">
        <v>8.57</v>
      </c>
      <c r="P657" s="33">
        <v>5.82</v>
      </c>
      <c r="Q657" s="33">
        <v>5.81</v>
      </c>
      <c r="R657" s="33">
        <v>8.1999999999999993</v>
      </c>
      <c r="S657" s="33">
        <v>8.15</v>
      </c>
    </row>
    <row r="658" spans="2:19" x14ac:dyDescent="0.2">
      <c r="B658" s="1185" t="s">
        <v>1305</v>
      </c>
      <c r="C658" s="1185"/>
      <c r="D658" s="28"/>
      <c r="E658" s="28"/>
      <c r="F658" s="28"/>
      <c r="G658" s="28"/>
      <c r="H658" s="28"/>
      <c r="I658" s="28"/>
      <c r="J658" s="28"/>
      <c r="K658" s="28"/>
      <c r="L658" s="33"/>
      <c r="M658" s="33"/>
      <c r="N658" s="33"/>
      <c r="O658" s="33"/>
      <c r="P658" s="33"/>
      <c r="Q658" s="33"/>
      <c r="R658" s="33"/>
      <c r="S658" s="33"/>
    </row>
    <row r="659" spans="2:19" x14ac:dyDescent="0.2">
      <c r="B659" s="1182" t="s">
        <v>316</v>
      </c>
      <c r="C659" s="1182"/>
      <c r="D659" s="28">
        <v>13.39</v>
      </c>
      <c r="E659" s="28">
        <v>14.15</v>
      </c>
      <c r="F659" s="28">
        <v>13.41</v>
      </c>
      <c r="G659" s="28">
        <v>14.19</v>
      </c>
      <c r="H659" s="28">
        <v>13.55</v>
      </c>
      <c r="I659" s="28">
        <v>13.6</v>
      </c>
      <c r="J659" s="28">
        <v>14.18</v>
      </c>
      <c r="K659" s="28">
        <v>14.2</v>
      </c>
      <c r="L659" s="33">
        <v>6.81</v>
      </c>
      <c r="M659" s="33">
        <v>7.13</v>
      </c>
      <c r="N659" s="33">
        <v>8.14</v>
      </c>
      <c r="O659" s="33">
        <v>8.01</v>
      </c>
      <c r="P659" s="33">
        <v>6.12</v>
      </c>
      <c r="Q659" s="33">
        <v>6.18</v>
      </c>
      <c r="R659" s="33">
        <v>7.99</v>
      </c>
      <c r="S659" s="33">
        <v>7.81</v>
      </c>
    </row>
    <row r="660" spans="2:19" x14ac:dyDescent="0.2">
      <c r="B660" s="1182" t="s">
        <v>317</v>
      </c>
      <c r="C660" s="1182"/>
      <c r="D660" s="28">
        <v>13.07</v>
      </c>
      <c r="E660" s="28">
        <v>13.32</v>
      </c>
      <c r="F660" s="28">
        <v>13.3</v>
      </c>
      <c r="G660" s="28">
        <v>13.58</v>
      </c>
      <c r="H660" s="28">
        <v>12.94</v>
      </c>
      <c r="I660" s="28">
        <v>12.97</v>
      </c>
      <c r="J660" s="28">
        <v>13.75</v>
      </c>
      <c r="K660" s="28">
        <v>13.79</v>
      </c>
      <c r="L660" s="33">
        <v>7.35</v>
      </c>
      <c r="M660" s="33">
        <v>6.5</v>
      </c>
      <c r="N660" s="33">
        <v>9.5299999999999994</v>
      </c>
      <c r="O660" s="33">
        <v>8.9600000000000009</v>
      </c>
      <c r="P660" s="33">
        <v>5.85</v>
      </c>
      <c r="Q660" s="33">
        <v>5.79</v>
      </c>
      <c r="R660" s="33">
        <v>8.18</v>
      </c>
      <c r="S660" s="33">
        <v>8.1199999999999992</v>
      </c>
    </row>
    <row r="661" spans="2:19" x14ac:dyDescent="0.2">
      <c r="B661" s="1182" t="s">
        <v>318</v>
      </c>
      <c r="C661" s="1182"/>
      <c r="D661" s="28">
        <v>12.14</v>
      </c>
      <c r="E661" s="28">
        <v>12.46</v>
      </c>
      <c r="F661" s="28">
        <v>12.45</v>
      </c>
      <c r="G661" s="28">
        <v>12.65</v>
      </c>
      <c r="H661" s="28">
        <v>11.39</v>
      </c>
      <c r="I661" s="28">
        <v>11.41</v>
      </c>
      <c r="J661" s="28">
        <v>13.03</v>
      </c>
      <c r="K661" s="28">
        <v>13.03</v>
      </c>
      <c r="L661" s="33">
        <v>5.81</v>
      </c>
      <c r="M661" s="33">
        <v>5.54</v>
      </c>
      <c r="N661" s="33">
        <v>7.46</v>
      </c>
      <c r="O661" s="33">
        <v>7.2</v>
      </c>
      <c r="P661" s="33">
        <v>5.6</v>
      </c>
      <c r="Q661" s="33">
        <v>5.61</v>
      </c>
      <c r="R661" s="33">
        <v>8.19</v>
      </c>
      <c r="S661" s="33">
        <v>8.19</v>
      </c>
    </row>
    <row r="662" spans="2:19" x14ac:dyDescent="0.2">
      <c r="B662" s="1182" t="s">
        <v>1356</v>
      </c>
      <c r="C662" s="1182"/>
      <c r="D662" s="28">
        <v>11.67</v>
      </c>
      <c r="E662" s="28">
        <v>11.67</v>
      </c>
      <c r="F662" s="28">
        <v>11.69</v>
      </c>
      <c r="G662" s="28">
        <v>11.69</v>
      </c>
      <c r="H662" s="28">
        <v>9.31</v>
      </c>
      <c r="I662" s="28">
        <v>9.31</v>
      </c>
      <c r="J662" s="28">
        <v>9.81</v>
      </c>
      <c r="K662" s="28">
        <v>9.81</v>
      </c>
      <c r="L662" s="33">
        <v>1.58</v>
      </c>
      <c r="M662" s="33">
        <v>1.58</v>
      </c>
      <c r="N662" s="33">
        <v>7.59</v>
      </c>
      <c r="O662" s="33">
        <v>7.59</v>
      </c>
      <c r="P662" s="33">
        <v>3.89</v>
      </c>
      <c r="Q662" s="33">
        <v>3.89</v>
      </c>
      <c r="R662" s="33">
        <v>7.92</v>
      </c>
      <c r="S662" s="33">
        <v>7.92</v>
      </c>
    </row>
    <row r="663" spans="2:19" x14ac:dyDescent="0.2">
      <c r="B663" s="1182" t="s">
        <v>320</v>
      </c>
      <c r="C663" s="1182"/>
      <c r="D663" s="28">
        <v>13.03</v>
      </c>
      <c r="E663" s="28">
        <v>13.3</v>
      </c>
      <c r="F663" s="28">
        <v>13.27</v>
      </c>
      <c r="G663" s="28">
        <v>13.55</v>
      </c>
      <c r="H663" s="28">
        <v>12.93</v>
      </c>
      <c r="I663" s="28">
        <v>12.96</v>
      </c>
      <c r="J663" s="28">
        <v>13.71</v>
      </c>
      <c r="K663" s="28">
        <v>13.74</v>
      </c>
      <c r="L663" s="33">
        <v>7.11</v>
      </c>
      <c r="M663" s="33">
        <v>6.42</v>
      </c>
      <c r="N663" s="33">
        <v>9.17</v>
      </c>
      <c r="O663" s="33">
        <v>8.6300000000000008</v>
      </c>
      <c r="P663" s="33">
        <v>5.88</v>
      </c>
      <c r="Q663" s="33">
        <v>5.84</v>
      </c>
      <c r="R663" s="33">
        <v>8.14</v>
      </c>
      <c r="S663" s="33">
        <v>8.07</v>
      </c>
    </row>
    <row r="664" spans="2:19" x14ac:dyDescent="0.2">
      <c r="B664" s="1185" t="s">
        <v>1306</v>
      </c>
      <c r="C664" s="1185"/>
      <c r="D664" s="28"/>
      <c r="E664" s="28"/>
      <c r="F664" s="28"/>
      <c r="G664" s="28"/>
      <c r="H664" s="28"/>
      <c r="I664" s="28"/>
      <c r="J664" s="28"/>
      <c r="K664" s="28"/>
      <c r="L664" s="33"/>
      <c r="M664" s="33"/>
      <c r="N664" s="33"/>
      <c r="O664" s="33"/>
      <c r="P664" s="33"/>
      <c r="Q664" s="33"/>
      <c r="R664" s="33"/>
      <c r="S664" s="33"/>
    </row>
    <row r="665" spans="2:19" x14ac:dyDescent="0.2">
      <c r="B665" s="1182" t="s">
        <v>316</v>
      </c>
      <c r="C665" s="1182"/>
      <c r="D665" s="28">
        <v>12.48</v>
      </c>
      <c r="E665" s="28">
        <v>13.82</v>
      </c>
      <c r="F665" s="28">
        <v>12.64</v>
      </c>
      <c r="G665" s="28">
        <v>14.16</v>
      </c>
      <c r="H665" s="28">
        <v>13.44</v>
      </c>
      <c r="I665" s="28">
        <v>13.5</v>
      </c>
      <c r="J665" s="28">
        <v>14.07</v>
      </c>
      <c r="K665" s="28">
        <v>14.08</v>
      </c>
      <c r="L665" s="33">
        <v>7.44</v>
      </c>
      <c r="M665" s="33">
        <v>7.83</v>
      </c>
      <c r="N665" s="33">
        <v>8.6</v>
      </c>
      <c r="O665" s="33">
        <v>8.56</v>
      </c>
      <c r="P665" s="33">
        <v>6.08</v>
      </c>
      <c r="Q665" s="33">
        <v>6.15</v>
      </c>
      <c r="R665" s="33">
        <v>7.91</v>
      </c>
      <c r="S665" s="33">
        <v>7.74</v>
      </c>
    </row>
    <row r="666" spans="2:19" x14ac:dyDescent="0.2">
      <c r="B666" s="1182" t="s">
        <v>317</v>
      </c>
      <c r="C666" s="1182"/>
      <c r="D666" s="28">
        <v>12.56</v>
      </c>
      <c r="E666" s="28">
        <v>12.9</v>
      </c>
      <c r="F666" s="28">
        <v>12.84</v>
      </c>
      <c r="G666" s="28">
        <v>13.2</v>
      </c>
      <c r="H666" s="28">
        <v>12.81</v>
      </c>
      <c r="I666" s="28">
        <v>12.86</v>
      </c>
      <c r="J666" s="28">
        <v>13.59</v>
      </c>
      <c r="K666" s="28">
        <v>13.65</v>
      </c>
      <c r="L666" s="33">
        <v>7.26</v>
      </c>
      <c r="M666" s="33">
        <v>6.19</v>
      </c>
      <c r="N666" s="33">
        <v>9.0299999999999994</v>
      </c>
      <c r="O666" s="33">
        <v>8.39</v>
      </c>
      <c r="P666" s="33">
        <v>5.85</v>
      </c>
      <c r="Q666" s="33">
        <v>5.8</v>
      </c>
      <c r="R666" s="33">
        <v>8.1999999999999993</v>
      </c>
      <c r="S666" s="33">
        <v>8.16</v>
      </c>
    </row>
    <row r="667" spans="2:19" x14ac:dyDescent="0.2">
      <c r="B667" s="1182" t="s">
        <v>318</v>
      </c>
      <c r="C667" s="1182"/>
      <c r="D667" s="28">
        <v>11.75</v>
      </c>
      <c r="E667" s="28">
        <v>12.18</v>
      </c>
      <c r="F667" s="28">
        <v>11.95</v>
      </c>
      <c r="G667" s="28">
        <v>12.33</v>
      </c>
      <c r="H667" s="28">
        <v>11.47</v>
      </c>
      <c r="I667" s="28">
        <v>11.5</v>
      </c>
      <c r="J667" s="28">
        <v>13.06</v>
      </c>
      <c r="K667" s="28">
        <v>13.1</v>
      </c>
      <c r="L667" s="33">
        <v>5.76</v>
      </c>
      <c r="M667" s="33">
        <v>5.37</v>
      </c>
      <c r="N667" s="33">
        <v>7.9</v>
      </c>
      <c r="O667" s="33">
        <v>7.77</v>
      </c>
      <c r="P667" s="33">
        <v>5.29</v>
      </c>
      <c r="Q667" s="33">
        <v>5.33</v>
      </c>
      <c r="R667" s="33">
        <v>7.83</v>
      </c>
      <c r="S667" s="33">
        <v>7.84</v>
      </c>
    </row>
    <row r="668" spans="2:19" x14ac:dyDescent="0.2">
      <c r="B668" s="1182" t="s">
        <v>1356</v>
      </c>
      <c r="C668" s="1182"/>
      <c r="D668" s="28">
        <v>11</v>
      </c>
      <c r="E668" s="28">
        <v>11</v>
      </c>
      <c r="F668" s="28">
        <v>11.01</v>
      </c>
      <c r="G668" s="28">
        <v>11.01</v>
      </c>
      <c r="H668" s="28">
        <v>9.32</v>
      </c>
      <c r="I668" s="28">
        <v>9.32</v>
      </c>
      <c r="J668" s="28">
        <v>9.81</v>
      </c>
      <c r="K668" s="28">
        <v>9.81</v>
      </c>
      <c r="L668" s="33">
        <v>2.21</v>
      </c>
      <c r="M668" s="33">
        <v>2.21</v>
      </c>
      <c r="N668" s="33">
        <v>6.06</v>
      </c>
      <c r="O668" s="33">
        <v>6.06</v>
      </c>
      <c r="P668" s="33">
        <v>4.01</v>
      </c>
      <c r="Q668" s="33">
        <v>4.01</v>
      </c>
      <c r="R668" s="33">
        <v>8.1300000000000008</v>
      </c>
      <c r="S668" s="33">
        <v>8.1300000000000008</v>
      </c>
    </row>
    <row r="669" spans="2:19" x14ac:dyDescent="0.2">
      <c r="B669" s="1182" t="s">
        <v>320</v>
      </c>
      <c r="C669" s="1182"/>
      <c r="D669" s="28">
        <v>12.51</v>
      </c>
      <c r="E669" s="28">
        <v>12.88</v>
      </c>
      <c r="F669" s="28">
        <v>12.79</v>
      </c>
      <c r="G669" s="28">
        <v>13.18</v>
      </c>
      <c r="H669" s="28">
        <v>12.82</v>
      </c>
      <c r="I669" s="28">
        <v>12.86</v>
      </c>
      <c r="J669" s="28">
        <v>13.57</v>
      </c>
      <c r="K669" s="28">
        <v>13.61</v>
      </c>
      <c r="L669" s="33">
        <v>6.97</v>
      </c>
      <c r="M669" s="33">
        <v>6.14</v>
      </c>
      <c r="N669" s="33">
        <v>8.84</v>
      </c>
      <c r="O669" s="33">
        <v>8.31</v>
      </c>
      <c r="P669" s="33">
        <v>5.87</v>
      </c>
      <c r="Q669" s="33">
        <v>5.84</v>
      </c>
      <c r="R669" s="33">
        <v>8.14</v>
      </c>
      <c r="S669" s="33">
        <v>8.08</v>
      </c>
    </row>
    <row r="670" spans="2:19" x14ac:dyDescent="0.2">
      <c r="B670" s="1185" t="s">
        <v>1307</v>
      </c>
      <c r="C670" s="1185"/>
      <c r="D670" s="28"/>
      <c r="E670" s="28"/>
      <c r="F670" s="28"/>
      <c r="G670" s="28"/>
      <c r="H670" s="28"/>
      <c r="I670" s="28"/>
      <c r="J670" s="28"/>
      <c r="K670" s="28"/>
      <c r="L670" s="33"/>
      <c r="M670" s="33"/>
      <c r="N670" s="33"/>
      <c r="O670" s="33"/>
      <c r="P670" s="33"/>
      <c r="Q670" s="33"/>
      <c r="R670" s="33"/>
      <c r="S670" s="33"/>
    </row>
    <row r="671" spans="2:19" x14ac:dyDescent="0.2">
      <c r="B671" s="1182" t="s">
        <v>316</v>
      </c>
      <c r="C671" s="1182"/>
      <c r="D671" s="28">
        <v>13.2</v>
      </c>
      <c r="E671" s="28">
        <v>14.01</v>
      </c>
      <c r="F671" s="28">
        <v>13.21</v>
      </c>
      <c r="G671" s="28">
        <v>14.03</v>
      </c>
      <c r="H671" s="28">
        <v>13.25</v>
      </c>
      <c r="I671" s="28">
        <v>13.31</v>
      </c>
      <c r="J671" s="28">
        <v>13.83</v>
      </c>
      <c r="K671" s="28">
        <v>13.86</v>
      </c>
      <c r="L671" s="33">
        <v>6.36</v>
      </c>
      <c r="M671" s="33">
        <v>6.78</v>
      </c>
      <c r="N671" s="33">
        <v>7.87</v>
      </c>
      <c r="O671" s="33">
        <v>7.86</v>
      </c>
      <c r="P671" s="33">
        <v>6.04</v>
      </c>
      <c r="Q671" s="33">
        <v>6.12</v>
      </c>
      <c r="R671" s="33">
        <v>7.83</v>
      </c>
      <c r="S671" s="33">
        <v>7.65</v>
      </c>
    </row>
    <row r="672" spans="2:19" x14ac:dyDescent="0.2">
      <c r="B672" s="1182" t="s">
        <v>317</v>
      </c>
      <c r="C672" s="1182"/>
      <c r="D672" s="28">
        <v>12.09</v>
      </c>
      <c r="E672" s="28">
        <v>12.38</v>
      </c>
      <c r="F672" s="28">
        <v>12.2</v>
      </c>
      <c r="G672" s="28">
        <v>12.52</v>
      </c>
      <c r="H672" s="28">
        <v>12.65</v>
      </c>
      <c r="I672" s="28">
        <v>12.68</v>
      </c>
      <c r="J672" s="28">
        <v>13.39</v>
      </c>
      <c r="K672" s="28">
        <v>13.44</v>
      </c>
      <c r="L672" s="33">
        <v>7.12</v>
      </c>
      <c r="M672" s="33">
        <v>6.09</v>
      </c>
      <c r="N672" s="33">
        <v>8.56</v>
      </c>
      <c r="O672" s="33">
        <v>7.95</v>
      </c>
      <c r="P672" s="33">
        <v>5.72</v>
      </c>
      <c r="Q672" s="33">
        <v>5.64</v>
      </c>
      <c r="R672" s="33">
        <v>8.01</v>
      </c>
      <c r="S672" s="33">
        <v>7.95</v>
      </c>
    </row>
    <row r="673" spans="2:19" x14ac:dyDescent="0.2">
      <c r="B673" s="1182" t="s">
        <v>318</v>
      </c>
      <c r="C673" s="1182"/>
      <c r="D673" s="28">
        <v>10.85</v>
      </c>
      <c r="E673" s="28">
        <v>11.1</v>
      </c>
      <c r="F673" s="28">
        <v>10.98</v>
      </c>
      <c r="G673" s="28">
        <v>11.23</v>
      </c>
      <c r="H673" s="28">
        <v>10.94</v>
      </c>
      <c r="I673" s="28">
        <v>10.95</v>
      </c>
      <c r="J673" s="28">
        <v>12.41</v>
      </c>
      <c r="K673" s="28">
        <v>12.43</v>
      </c>
      <c r="L673" s="33">
        <v>5.25</v>
      </c>
      <c r="M673" s="33">
        <v>5.1100000000000003</v>
      </c>
      <c r="N673" s="33">
        <v>7.52</v>
      </c>
      <c r="O673" s="33">
        <v>7.39</v>
      </c>
      <c r="P673" s="33">
        <v>5.07</v>
      </c>
      <c r="Q673" s="33">
        <v>5.12</v>
      </c>
      <c r="R673" s="33">
        <v>7.68</v>
      </c>
      <c r="S673" s="33">
        <v>7.68</v>
      </c>
    </row>
    <row r="674" spans="2:19" x14ac:dyDescent="0.2">
      <c r="B674" s="1182" t="s">
        <v>1356</v>
      </c>
      <c r="C674" s="1182"/>
      <c r="D674" s="28">
        <v>11.38</v>
      </c>
      <c r="E674" s="28">
        <v>11.38</v>
      </c>
      <c r="F674" s="28">
        <v>11.39</v>
      </c>
      <c r="G674" s="28">
        <v>11.93</v>
      </c>
      <c r="H674" s="28">
        <v>9.32</v>
      </c>
      <c r="I674" s="28">
        <v>9.32</v>
      </c>
      <c r="J674" s="28">
        <v>9.81</v>
      </c>
      <c r="K674" s="28">
        <v>9.81</v>
      </c>
      <c r="L674" s="33">
        <v>3.74</v>
      </c>
      <c r="M674" s="33">
        <v>3.74</v>
      </c>
      <c r="N674" s="33">
        <v>8.23</v>
      </c>
      <c r="O674" s="33">
        <v>8.23</v>
      </c>
      <c r="P674" s="33">
        <v>4.2</v>
      </c>
      <c r="Q674" s="33">
        <v>4.2</v>
      </c>
      <c r="R674" s="33">
        <v>8.2200000000000006</v>
      </c>
      <c r="S674" s="33">
        <v>8.2200000000000006</v>
      </c>
    </row>
    <row r="675" spans="2:19" x14ac:dyDescent="0.2">
      <c r="B675" s="1182" t="s">
        <v>320</v>
      </c>
      <c r="C675" s="1182"/>
      <c r="D675" s="28">
        <v>12.07</v>
      </c>
      <c r="E675" s="28">
        <v>12.39</v>
      </c>
      <c r="F675" s="28">
        <v>12.18</v>
      </c>
      <c r="G675" s="28">
        <v>12.51</v>
      </c>
      <c r="H675" s="28">
        <v>12.65</v>
      </c>
      <c r="I675" s="28">
        <v>12.68</v>
      </c>
      <c r="J675" s="28">
        <v>13.36</v>
      </c>
      <c r="K675" s="28">
        <v>13.4</v>
      </c>
      <c r="L675" s="33">
        <v>6.88</v>
      </c>
      <c r="M675" s="33">
        <v>6.06</v>
      </c>
      <c r="N675" s="33">
        <v>8.42</v>
      </c>
      <c r="O675" s="33">
        <v>7.88</v>
      </c>
      <c r="P675" s="33">
        <v>5.75</v>
      </c>
      <c r="Q675" s="33">
        <v>5.7</v>
      </c>
      <c r="R675" s="33">
        <v>7.97</v>
      </c>
      <c r="S675" s="33">
        <v>7.89</v>
      </c>
    </row>
    <row r="676" spans="2:19" x14ac:dyDescent="0.2">
      <c r="B676" s="1185" t="s">
        <v>1308</v>
      </c>
      <c r="C676" s="1185"/>
      <c r="D676" s="28"/>
      <c r="E676" s="28"/>
      <c r="F676" s="28"/>
      <c r="G676" s="28"/>
      <c r="H676" s="28"/>
      <c r="I676" s="28"/>
      <c r="J676" s="28"/>
      <c r="K676" s="28"/>
      <c r="L676" s="33"/>
      <c r="M676" s="33"/>
      <c r="N676" s="33"/>
      <c r="O676" s="33"/>
      <c r="P676" s="33"/>
      <c r="Q676" s="33"/>
      <c r="R676" s="33"/>
      <c r="S676" s="33"/>
    </row>
    <row r="677" spans="2:19" x14ac:dyDescent="0.2">
      <c r="B677" s="1182" t="s">
        <v>316</v>
      </c>
      <c r="C677" s="1182"/>
      <c r="D677" s="28">
        <v>13.63</v>
      </c>
      <c r="E677" s="28">
        <v>14.09</v>
      </c>
      <c r="F677" s="28">
        <v>13.67</v>
      </c>
      <c r="G677" s="28">
        <v>14.13</v>
      </c>
      <c r="H677" s="28">
        <v>13.02</v>
      </c>
      <c r="I677" s="28">
        <v>13.07</v>
      </c>
      <c r="J677" s="28">
        <v>13.59</v>
      </c>
      <c r="K677" s="28">
        <v>13.6</v>
      </c>
      <c r="L677" s="33">
        <v>6.17</v>
      </c>
      <c r="M677" s="33">
        <v>6.49</v>
      </c>
      <c r="N677" s="33">
        <v>7.72</v>
      </c>
      <c r="O677" s="33">
        <v>7.7</v>
      </c>
      <c r="P677" s="33">
        <v>6.03</v>
      </c>
      <c r="Q677" s="33">
        <v>6.1</v>
      </c>
      <c r="R677" s="33">
        <v>7.79</v>
      </c>
      <c r="S677" s="33">
        <v>7.62</v>
      </c>
    </row>
    <row r="678" spans="2:19" x14ac:dyDescent="0.2">
      <c r="B678" s="1182" t="s">
        <v>317</v>
      </c>
      <c r="C678" s="1182"/>
      <c r="D678" s="28">
        <v>11.27</v>
      </c>
      <c r="E678" s="28">
        <v>11.78</v>
      </c>
      <c r="F678" s="28">
        <v>11.36</v>
      </c>
      <c r="G678" s="28">
        <v>11.9</v>
      </c>
      <c r="H678" s="28">
        <v>12.27</v>
      </c>
      <c r="I678" s="28">
        <v>12.32</v>
      </c>
      <c r="J678" s="28">
        <v>12.98</v>
      </c>
      <c r="K678" s="28">
        <v>13.03</v>
      </c>
      <c r="L678" s="33">
        <v>6.21</v>
      </c>
      <c r="M678" s="33">
        <v>5.75</v>
      </c>
      <c r="N678" s="33">
        <v>8</v>
      </c>
      <c r="O678" s="33">
        <v>7.76</v>
      </c>
      <c r="P678" s="33">
        <v>5.59</v>
      </c>
      <c r="Q678" s="33">
        <v>5.55</v>
      </c>
      <c r="R678" s="33">
        <v>7.81</v>
      </c>
      <c r="S678" s="33">
        <v>7.78</v>
      </c>
    </row>
    <row r="679" spans="2:19" x14ac:dyDescent="0.2">
      <c r="B679" s="1182" t="s">
        <v>318</v>
      </c>
      <c r="C679" s="1182"/>
      <c r="D679" s="28">
        <v>10.29</v>
      </c>
      <c r="E679" s="28">
        <v>10.9</v>
      </c>
      <c r="F679" s="28">
        <v>10.56</v>
      </c>
      <c r="G679" s="28">
        <v>11.12</v>
      </c>
      <c r="H679" s="28">
        <v>10.51</v>
      </c>
      <c r="I679" s="28">
        <v>10.54</v>
      </c>
      <c r="J679" s="28">
        <v>11.98</v>
      </c>
      <c r="K679" s="28">
        <v>12.03</v>
      </c>
      <c r="L679" s="33">
        <v>4.4800000000000004</v>
      </c>
      <c r="M679" s="33">
        <v>4.4000000000000004</v>
      </c>
      <c r="N679" s="33">
        <v>6.86</v>
      </c>
      <c r="O679" s="33">
        <v>6.8</v>
      </c>
      <c r="P679" s="33">
        <v>4.78</v>
      </c>
      <c r="Q679" s="33">
        <v>4.79</v>
      </c>
      <c r="R679" s="33">
        <v>7.29</v>
      </c>
      <c r="S679" s="33">
        <v>7.26</v>
      </c>
    </row>
    <row r="680" spans="2:19" x14ac:dyDescent="0.2">
      <c r="B680" s="1182" t="s">
        <v>1356</v>
      </c>
      <c r="C680" s="1182"/>
      <c r="D680" s="28">
        <v>13.32</v>
      </c>
      <c r="E680" s="28">
        <v>13.32</v>
      </c>
      <c r="F680" s="28">
        <v>13.38</v>
      </c>
      <c r="G680" s="28">
        <v>13.38</v>
      </c>
      <c r="H680" s="28">
        <v>12.42</v>
      </c>
      <c r="I680" s="28">
        <v>12.42</v>
      </c>
      <c r="J680" s="28">
        <v>13.09</v>
      </c>
      <c r="K680" s="28">
        <v>13.09</v>
      </c>
      <c r="L680" s="33">
        <v>2.02</v>
      </c>
      <c r="M680" s="33">
        <v>2.02</v>
      </c>
      <c r="N680" s="33">
        <v>7.64</v>
      </c>
      <c r="O680" s="33">
        <v>7.64</v>
      </c>
      <c r="P680" s="33">
        <v>4.28</v>
      </c>
      <c r="Q680" s="33">
        <v>4.28</v>
      </c>
      <c r="R680" s="33">
        <v>8.1999999999999993</v>
      </c>
      <c r="S680" s="33">
        <v>8.1999999999999993</v>
      </c>
    </row>
    <row r="681" spans="2:19" x14ac:dyDescent="0.2">
      <c r="B681" s="1182" t="s">
        <v>320</v>
      </c>
      <c r="C681" s="1182"/>
      <c r="D681" s="28">
        <v>11.29</v>
      </c>
      <c r="E681" s="28">
        <v>11.81</v>
      </c>
      <c r="F681" s="28">
        <v>11.39</v>
      </c>
      <c r="G681" s="28">
        <v>11.92</v>
      </c>
      <c r="H681" s="28">
        <v>12.41</v>
      </c>
      <c r="I681" s="28">
        <v>12.45</v>
      </c>
      <c r="J681" s="28">
        <v>13.11</v>
      </c>
      <c r="K681" s="28">
        <v>13.14</v>
      </c>
      <c r="L681" s="33">
        <v>6.02</v>
      </c>
      <c r="M681" s="33">
        <v>5.68</v>
      </c>
      <c r="N681" s="33">
        <v>7.87</v>
      </c>
      <c r="O681" s="33">
        <v>7.66</v>
      </c>
      <c r="P681" s="33">
        <v>5.64</v>
      </c>
      <c r="Q681" s="33">
        <v>5.61</v>
      </c>
      <c r="R681" s="33">
        <v>7.8</v>
      </c>
      <c r="S681" s="33">
        <v>7.74</v>
      </c>
    </row>
    <row r="682" spans="2:19" x14ac:dyDescent="0.2">
      <c r="B682" s="1185" t="s">
        <v>1309</v>
      </c>
      <c r="C682" s="1185"/>
      <c r="D682" s="28"/>
      <c r="E682" s="28"/>
      <c r="F682" s="28"/>
      <c r="G682" s="28"/>
      <c r="H682" s="28"/>
      <c r="I682" s="28"/>
      <c r="J682" s="28"/>
      <c r="K682" s="28"/>
      <c r="L682" s="33"/>
      <c r="M682" s="33"/>
      <c r="N682" s="33"/>
      <c r="O682" s="33"/>
      <c r="P682" s="33"/>
      <c r="Q682" s="33"/>
      <c r="R682" s="33"/>
      <c r="S682" s="33"/>
    </row>
    <row r="683" spans="2:19" x14ac:dyDescent="0.2">
      <c r="B683" s="1182" t="s">
        <v>316</v>
      </c>
      <c r="C683" s="1182"/>
      <c r="D683" s="28">
        <v>13.93</v>
      </c>
      <c r="E683" s="28">
        <v>14.21</v>
      </c>
      <c r="F683" s="28">
        <v>14.06</v>
      </c>
      <c r="G683" s="28">
        <v>14.29</v>
      </c>
      <c r="H683" s="28">
        <v>13.04</v>
      </c>
      <c r="I683" s="28">
        <v>13.08</v>
      </c>
      <c r="J683" s="28">
        <v>13.57</v>
      </c>
      <c r="K683" s="28">
        <v>13.58</v>
      </c>
      <c r="L683" s="33">
        <v>6.59</v>
      </c>
      <c r="M683" s="33">
        <v>7.07</v>
      </c>
      <c r="N683" s="33">
        <v>7.99</v>
      </c>
      <c r="O683" s="33">
        <v>7.98</v>
      </c>
      <c r="P683" s="33">
        <v>5.92</v>
      </c>
      <c r="Q683" s="33">
        <v>6</v>
      </c>
      <c r="R683" s="33">
        <v>7.6</v>
      </c>
      <c r="S683" s="33">
        <v>7.45</v>
      </c>
    </row>
    <row r="684" spans="2:19" x14ac:dyDescent="0.2">
      <c r="B684" s="1182" t="s">
        <v>317</v>
      </c>
      <c r="C684" s="1182"/>
      <c r="D684" s="28">
        <v>10.9</v>
      </c>
      <c r="E684" s="28">
        <v>11.15</v>
      </c>
      <c r="F684" s="28">
        <v>11.25</v>
      </c>
      <c r="G684" s="28">
        <v>11.53</v>
      </c>
      <c r="H684" s="28">
        <v>12.06</v>
      </c>
      <c r="I684" s="28">
        <v>12.1</v>
      </c>
      <c r="J684" s="28">
        <v>12.78</v>
      </c>
      <c r="K684" s="28">
        <v>12.82</v>
      </c>
      <c r="L684" s="33">
        <v>6.2</v>
      </c>
      <c r="M684" s="33">
        <v>5.83</v>
      </c>
      <c r="N684" s="33">
        <v>8.09</v>
      </c>
      <c r="O684" s="33">
        <v>7.9</v>
      </c>
      <c r="P684" s="33">
        <v>5.54</v>
      </c>
      <c r="Q684" s="33">
        <v>5.5</v>
      </c>
      <c r="R684" s="33">
        <v>7.74</v>
      </c>
      <c r="S684" s="33">
        <v>7.71</v>
      </c>
    </row>
    <row r="685" spans="2:19" x14ac:dyDescent="0.2">
      <c r="B685" s="1182" t="s">
        <v>318</v>
      </c>
      <c r="C685" s="1182"/>
      <c r="D685" s="28">
        <v>9.51</v>
      </c>
      <c r="E685" s="28">
        <v>9.93</v>
      </c>
      <c r="F685" s="28">
        <v>10.08</v>
      </c>
      <c r="G685" s="28">
        <v>10.74</v>
      </c>
      <c r="H685" s="28">
        <v>10.07</v>
      </c>
      <c r="I685" s="28">
        <v>10.11</v>
      </c>
      <c r="J685" s="28">
        <v>11.72</v>
      </c>
      <c r="K685" s="28">
        <v>11.77</v>
      </c>
      <c r="L685" s="33">
        <v>4.99</v>
      </c>
      <c r="M685" s="33">
        <v>4.79</v>
      </c>
      <c r="N685" s="33">
        <v>6.99</v>
      </c>
      <c r="O685" s="33">
        <v>6.96</v>
      </c>
      <c r="P685" s="33">
        <v>4.5599999999999996</v>
      </c>
      <c r="Q685" s="33">
        <v>4.5999999999999996</v>
      </c>
      <c r="R685" s="33">
        <v>7.09</v>
      </c>
      <c r="S685" s="33">
        <v>7.09</v>
      </c>
    </row>
    <row r="686" spans="2:19" x14ac:dyDescent="0.2">
      <c r="B686" s="1182" t="s">
        <v>1356</v>
      </c>
      <c r="C686" s="1182"/>
      <c r="D686" s="28">
        <v>13.14</v>
      </c>
      <c r="E686" s="28">
        <v>13.14</v>
      </c>
      <c r="F686" s="28">
        <v>13.15</v>
      </c>
      <c r="G686" s="28">
        <v>13.15</v>
      </c>
      <c r="H686" s="28">
        <v>12.41</v>
      </c>
      <c r="I686" s="28">
        <v>12.41</v>
      </c>
      <c r="J686" s="28">
        <v>13.1</v>
      </c>
      <c r="K686" s="28">
        <v>13.1</v>
      </c>
      <c r="L686" s="33">
        <v>2.52</v>
      </c>
      <c r="M686" s="33">
        <v>2.52</v>
      </c>
      <c r="N686" s="33">
        <v>7.01</v>
      </c>
      <c r="O686" s="33">
        <v>7.01</v>
      </c>
      <c r="P686" s="33">
        <v>4.26</v>
      </c>
      <c r="Q686" s="33">
        <v>4.26</v>
      </c>
      <c r="R686" s="33">
        <v>8.07</v>
      </c>
      <c r="S686" s="33">
        <v>8.07</v>
      </c>
    </row>
    <row r="687" spans="2:19" x14ac:dyDescent="0.2">
      <c r="B687" s="1182" t="s">
        <v>320</v>
      </c>
      <c r="C687" s="1182"/>
      <c r="D687" s="28">
        <v>10.91</v>
      </c>
      <c r="E687" s="28">
        <v>11.18</v>
      </c>
      <c r="F687" s="28">
        <v>11.26</v>
      </c>
      <c r="G687" s="28">
        <v>11.57</v>
      </c>
      <c r="H687" s="28">
        <v>12.25</v>
      </c>
      <c r="I687" s="28">
        <v>12.29</v>
      </c>
      <c r="J687" s="28">
        <v>12.96</v>
      </c>
      <c r="K687" s="28">
        <v>12.99</v>
      </c>
      <c r="L687" s="33">
        <v>6.11</v>
      </c>
      <c r="M687" s="33">
        <v>5.84</v>
      </c>
      <c r="N687" s="33">
        <v>7.98</v>
      </c>
      <c r="O687" s="33">
        <v>7.82</v>
      </c>
      <c r="P687" s="33">
        <v>5.58</v>
      </c>
      <c r="Q687" s="33">
        <v>5.56</v>
      </c>
      <c r="R687" s="33">
        <v>7.7</v>
      </c>
      <c r="S687" s="33">
        <v>7.65</v>
      </c>
    </row>
    <row r="688" spans="2:19" x14ac:dyDescent="0.2">
      <c r="B688" s="1185" t="s">
        <v>1310</v>
      </c>
      <c r="C688" s="1185"/>
      <c r="D688" s="28"/>
      <c r="E688" s="28"/>
      <c r="F688" s="28"/>
      <c r="G688" s="28"/>
      <c r="H688" s="28"/>
      <c r="I688" s="28"/>
      <c r="J688" s="28"/>
      <c r="K688" s="28"/>
      <c r="L688" s="33"/>
      <c r="M688" s="33"/>
      <c r="N688" s="33"/>
      <c r="O688" s="33"/>
      <c r="P688" s="33"/>
      <c r="Q688" s="33"/>
      <c r="R688" s="33"/>
      <c r="S688" s="33"/>
    </row>
    <row r="689" spans="2:19" x14ac:dyDescent="0.2">
      <c r="B689" s="1182" t="s">
        <v>316</v>
      </c>
      <c r="C689" s="1182"/>
      <c r="D689" s="28">
        <v>12.31</v>
      </c>
      <c r="E689" s="28">
        <v>12.72</v>
      </c>
      <c r="F689" s="28">
        <v>12.81</v>
      </c>
      <c r="G689" s="28">
        <v>13.28</v>
      </c>
      <c r="H689" s="28">
        <v>12.55</v>
      </c>
      <c r="I689" s="28">
        <v>12.58</v>
      </c>
      <c r="J689" s="28">
        <v>13.03</v>
      </c>
      <c r="K689" s="28">
        <v>13.04</v>
      </c>
      <c r="L689" s="33">
        <v>6.43</v>
      </c>
      <c r="M689" s="33">
        <v>7.07</v>
      </c>
      <c r="N689" s="33">
        <v>8.1</v>
      </c>
      <c r="O689" s="33">
        <v>8.09</v>
      </c>
      <c r="P689" s="33">
        <v>5.68</v>
      </c>
      <c r="Q689" s="33">
        <v>5.79</v>
      </c>
      <c r="R689" s="33">
        <v>7.42</v>
      </c>
      <c r="S689" s="33">
        <v>7.27</v>
      </c>
    </row>
    <row r="690" spans="2:19" x14ac:dyDescent="0.2">
      <c r="B690" s="1182" t="s">
        <v>317</v>
      </c>
      <c r="C690" s="1182"/>
      <c r="D690" s="28">
        <v>11.08</v>
      </c>
      <c r="E690" s="28">
        <v>11.25</v>
      </c>
      <c r="F690" s="28">
        <v>11.42</v>
      </c>
      <c r="G690" s="28">
        <v>11.62</v>
      </c>
      <c r="H690" s="28">
        <v>11.82</v>
      </c>
      <c r="I690" s="28">
        <v>11.87</v>
      </c>
      <c r="J690" s="28">
        <v>12.52</v>
      </c>
      <c r="K690" s="28">
        <v>12.57</v>
      </c>
      <c r="L690" s="33">
        <v>6.15</v>
      </c>
      <c r="M690" s="33">
        <v>5.23</v>
      </c>
      <c r="N690" s="33">
        <v>8</v>
      </c>
      <c r="O690" s="33">
        <v>7.54</v>
      </c>
      <c r="P690" s="33">
        <v>5.41</v>
      </c>
      <c r="Q690" s="33">
        <v>5.36</v>
      </c>
      <c r="R690" s="33">
        <v>7.63</v>
      </c>
      <c r="S690" s="33">
        <v>7.6</v>
      </c>
    </row>
    <row r="691" spans="2:19" x14ac:dyDescent="0.2">
      <c r="B691" s="1182" t="s">
        <v>318</v>
      </c>
      <c r="C691" s="1182"/>
      <c r="D691" s="28">
        <v>9.74</v>
      </c>
      <c r="E691" s="28">
        <v>10.42</v>
      </c>
      <c r="F691" s="28">
        <v>9.82</v>
      </c>
      <c r="G691" s="28">
        <v>10.56</v>
      </c>
      <c r="H691" s="28">
        <v>9.75</v>
      </c>
      <c r="I691" s="28">
        <v>9.99</v>
      </c>
      <c r="J691" s="28">
        <v>11.31</v>
      </c>
      <c r="K691" s="28">
        <v>11.62</v>
      </c>
      <c r="L691" s="33">
        <v>4.2300000000000004</v>
      </c>
      <c r="M691" s="33">
        <v>4.13</v>
      </c>
      <c r="N691" s="33">
        <v>6.94</v>
      </c>
      <c r="O691" s="33">
        <v>6.85</v>
      </c>
      <c r="P691" s="33">
        <v>4.2300000000000004</v>
      </c>
      <c r="Q691" s="33">
        <v>4.2699999999999996</v>
      </c>
      <c r="R691" s="33">
        <v>7.04</v>
      </c>
      <c r="S691" s="33">
        <v>7.04</v>
      </c>
    </row>
    <row r="692" spans="2:19" x14ac:dyDescent="0.2">
      <c r="B692" s="1182" t="s">
        <v>1356</v>
      </c>
      <c r="C692" s="1182"/>
      <c r="D692" s="28">
        <v>13.27</v>
      </c>
      <c r="E692" s="28">
        <v>13.27</v>
      </c>
      <c r="F692" s="28">
        <v>13.29</v>
      </c>
      <c r="G692" s="28">
        <v>13.29</v>
      </c>
      <c r="H692" s="28">
        <v>12.45</v>
      </c>
      <c r="I692" s="28">
        <v>12.45</v>
      </c>
      <c r="J692" s="28">
        <v>13.14</v>
      </c>
      <c r="K692" s="28">
        <v>13.14</v>
      </c>
      <c r="L692" s="33">
        <v>2.3199999999999998</v>
      </c>
      <c r="M692" s="33">
        <v>2.3199999999999998</v>
      </c>
      <c r="N692" s="33">
        <v>6.84</v>
      </c>
      <c r="O692" s="33">
        <v>6.84</v>
      </c>
      <c r="P692" s="33">
        <v>3.58</v>
      </c>
      <c r="Q692" s="33">
        <v>3.58</v>
      </c>
      <c r="R692" s="33">
        <v>7.6</v>
      </c>
      <c r="S692" s="33">
        <v>7.6</v>
      </c>
    </row>
    <row r="693" spans="2:19" x14ac:dyDescent="0.2">
      <c r="B693" s="1182" t="s">
        <v>320</v>
      </c>
      <c r="C693" s="1182"/>
      <c r="D693" s="28">
        <v>11.07</v>
      </c>
      <c r="E693" s="28">
        <v>11.29</v>
      </c>
      <c r="F693" s="28">
        <v>11.4</v>
      </c>
      <c r="G693" s="28">
        <v>11.65</v>
      </c>
      <c r="H693" s="28">
        <v>11.97</v>
      </c>
      <c r="I693" s="28">
        <v>12.01</v>
      </c>
      <c r="J693" s="28">
        <v>12.64</v>
      </c>
      <c r="K693" s="28">
        <v>12.68</v>
      </c>
      <c r="L693" s="33">
        <v>6.01</v>
      </c>
      <c r="M693" s="33">
        <v>5.3</v>
      </c>
      <c r="N693" s="33">
        <v>7.94</v>
      </c>
      <c r="O693" s="33">
        <v>7.55</v>
      </c>
      <c r="P693" s="33">
        <v>5.43</v>
      </c>
      <c r="Q693" s="33">
        <v>5.4</v>
      </c>
      <c r="R693" s="33">
        <v>7.58</v>
      </c>
      <c r="S693" s="33">
        <v>7.53</v>
      </c>
    </row>
    <row r="694" spans="2:19" x14ac:dyDescent="0.2">
      <c r="B694" s="1185" t="s">
        <v>1311</v>
      </c>
      <c r="C694" s="1185"/>
      <c r="D694" s="28"/>
      <c r="E694" s="28"/>
      <c r="F694" s="28"/>
      <c r="G694" s="28"/>
      <c r="H694" s="28"/>
      <c r="I694" s="28"/>
      <c r="J694" s="28"/>
      <c r="K694" s="28"/>
      <c r="L694" s="33"/>
      <c r="M694" s="33"/>
      <c r="N694" s="33"/>
      <c r="O694" s="33"/>
      <c r="P694" s="33"/>
      <c r="Q694" s="33"/>
      <c r="R694" s="33"/>
      <c r="S694" s="33"/>
    </row>
    <row r="695" spans="2:19" x14ac:dyDescent="0.2">
      <c r="B695" s="1182" t="s">
        <v>316</v>
      </c>
      <c r="C695" s="1182"/>
      <c r="D695" s="28">
        <v>12.48</v>
      </c>
      <c r="E695" s="28">
        <v>13.22</v>
      </c>
      <c r="F695" s="28">
        <v>12.51</v>
      </c>
      <c r="G695" s="28">
        <v>13.26</v>
      </c>
      <c r="H695" s="28">
        <v>12.2</v>
      </c>
      <c r="I695" s="28">
        <v>12.24</v>
      </c>
      <c r="J695" s="28">
        <v>12.67</v>
      </c>
      <c r="K695" s="28">
        <v>12.67</v>
      </c>
      <c r="L695" s="33">
        <v>6.27</v>
      </c>
      <c r="M695" s="33">
        <v>6.87</v>
      </c>
      <c r="N695" s="33">
        <v>8.06</v>
      </c>
      <c r="O695" s="33">
        <v>8.01</v>
      </c>
      <c r="P695" s="33">
        <v>5.69</v>
      </c>
      <c r="Q695" s="33">
        <v>5.78</v>
      </c>
      <c r="R695" s="33">
        <v>7.35</v>
      </c>
      <c r="S695" s="33">
        <v>7.2</v>
      </c>
    </row>
    <row r="696" spans="2:19" x14ac:dyDescent="0.2">
      <c r="B696" s="1182" t="s">
        <v>317</v>
      </c>
      <c r="C696" s="1182"/>
      <c r="D696" s="28">
        <v>10.59</v>
      </c>
      <c r="E696" s="28">
        <v>10.74</v>
      </c>
      <c r="F696" s="28">
        <v>11.02</v>
      </c>
      <c r="G696" s="28">
        <v>11.2</v>
      </c>
      <c r="H696" s="28">
        <v>11.45</v>
      </c>
      <c r="I696" s="28">
        <v>11.47</v>
      </c>
      <c r="J696" s="28">
        <v>12.17</v>
      </c>
      <c r="K696" s="28">
        <v>12.2</v>
      </c>
      <c r="L696" s="33">
        <v>6.21</v>
      </c>
      <c r="M696" s="33">
        <v>5.23</v>
      </c>
      <c r="N696" s="33">
        <v>7.67</v>
      </c>
      <c r="O696" s="33">
        <v>7.08</v>
      </c>
      <c r="P696" s="33">
        <v>5.35</v>
      </c>
      <c r="Q696" s="33">
        <v>5.31</v>
      </c>
      <c r="R696" s="33">
        <v>7.48</v>
      </c>
      <c r="S696" s="33">
        <v>7.46</v>
      </c>
    </row>
    <row r="697" spans="2:19" x14ac:dyDescent="0.2">
      <c r="B697" s="1182" t="s">
        <v>318</v>
      </c>
      <c r="C697" s="1182"/>
      <c r="D697" s="28">
        <v>9.61</v>
      </c>
      <c r="E697" s="28">
        <v>10.130000000000001</v>
      </c>
      <c r="F697" s="28">
        <v>9.74</v>
      </c>
      <c r="G697" s="28">
        <v>10.25</v>
      </c>
      <c r="H697" s="28">
        <v>9.57</v>
      </c>
      <c r="I697" s="28">
        <v>9.82</v>
      </c>
      <c r="J697" s="28">
        <v>11.08</v>
      </c>
      <c r="K697" s="28">
        <v>11.43</v>
      </c>
      <c r="L697" s="33">
        <v>5</v>
      </c>
      <c r="M697" s="33">
        <v>4.84</v>
      </c>
      <c r="N697" s="33">
        <v>7.02</v>
      </c>
      <c r="O697" s="33">
        <v>6.91</v>
      </c>
      <c r="P697" s="33">
        <v>4.76</v>
      </c>
      <c r="Q697" s="33">
        <v>4.8099999999999996</v>
      </c>
      <c r="R697" s="33">
        <v>6.91</v>
      </c>
      <c r="S697" s="33">
        <v>6.91</v>
      </c>
    </row>
    <row r="698" spans="2:19" x14ac:dyDescent="0.2">
      <c r="B698" s="1182" t="s">
        <v>1356</v>
      </c>
      <c r="C698" s="1182"/>
      <c r="D698" s="28">
        <v>13</v>
      </c>
      <c r="E698" s="28">
        <v>13</v>
      </c>
      <c r="F698" s="28">
        <v>13.01</v>
      </c>
      <c r="G698" s="28">
        <v>13.01</v>
      </c>
      <c r="H698" s="28">
        <v>11.86</v>
      </c>
      <c r="I698" s="28">
        <v>11.86</v>
      </c>
      <c r="J698" s="28">
        <v>13.06</v>
      </c>
      <c r="K698" s="28">
        <v>13.06</v>
      </c>
      <c r="L698" s="33">
        <v>3.1</v>
      </c>
      <c r="M698" s="33">
        <v>3.1</v>
      </c>
      <c r="N698" s="33">
        <v>7.29</v>
      </c>
      <c r="O698" s="33">
        <v>7.29</v>
      </c>
      <c r="P698" s="33">
        <v>4.17</v>
      </c>
      <c r="Q698" s="33">
        <v>4.17</v>
      </c>
      <c r="R698" s="33">
        <v>7.81</v>
      </c>
      <c r="S698" s="33">
        <v>7.81</v>
      </c>
    </row>
    <row r="699" spans="2:19" x14ac:dyDescent="0.2">
      <c r="B699" s="1182" t="s">
        <v>320</v>
      </c>
      <c r="C699" s="1182"/>
      <c r="D699" s="28">
        <v>10.61</v>
      </c>
      <c r="E699" s="28">
        <v>10.79</v>
      </c>
      <c r="F699" s="28">
        <v>11.01</v>
      </c>
      <c r="G699" s="28">
        <v>11.23</v>
      </c>
      <c r="H699" s="28">
        <v>11.6</v>
      </c>
      <c r="I699" s="28">
        <v>11.63</v>
      </c>
      <c r="J699" s="28">
        <v>12.29</v>
      </c>
      <c r="K699" s="28">
        <v>12.32</v>
      </c>
      <c r="L699" s="33">
        <v>6.12</v>
      </c>
      <c r="M699" s="33">
        <v>5.35</v>
      </c>
      <c r="N699" s="33">
        <v>7.66</v>
      </c>
      <c r="O699" s="33">
        <v>7.17</v>
      </c>
      <c r="P699" s="33">
        <v>5.39</v>
      </c>
      <c r="Q699" s="33">
        <v>5.37</v>
      </c>
      <c r="R699" s="33">
        <v>7.45</v>
      </c>
      <c r="S699" s="33">
        <v>7.4</v>
      </c>
    </row>
    <row r="700" spans="2:19" x14ac:dyDescent="0.2">
      <c r="B700" s="1185" t="s">
        <v>1312</v>
      </c>
      <c r="C700" s="1185"/>
      <c r="D700" s="28"/>
      <c r="E700" s="28"/>
      <c r="F700" s="28"/>
      <c r="G700" s="28"/>
      <c r="H700" s="28"/>
      <c r="I700" s="28"/>
      <c r="J700" s="28"/>
      <c r="K700" s="28"/>
      <c r="L700" s="33"/>
      <c r="M700" s="33"/>
      <c r="N700" s="33"/>
      <c r="O700" s="33"/>
      <c r="P700" s="33"/>
      <c r="Q700" s="33"/>
      <c r="R700" s="33"/>
      <c r="S700" s="33"/>
    </row>
    <row r="701" spans="2:19" x14ac:dyDescent="0.2">
      <c r="B701" s="1182" t="s">
        <v>316</v>
      </c>
      <c r="C701" s="1182"/>
      <c r="D701" s="28">
        <v>13.06</v>
      </c>
      <c r="E701" s="28">
        <v>13.8</v>
      </c>
      <c r="F701" s="28">
        <v>13.14</v>
      </c>
      <c r="G701" s="28">
        <v>13.86</v>
      </c>
      <c r="H701" s="28">
        <v>12.17</v>
      </c>
      <c r="I701" s="28">
        <v>12.21</v>
      </c>
      <c r="J701" s="28">
        <v>12.66</v>
      </c>
      <c r="K701" s="28">
        <v>12.66</v>
      </c>
      <c r="L701" s="33">
        <v>6.17</v>
      </c>
      <c r="M701" s="33">
        <v>6.66</v>
      </c>
      <c r="N701" s="33">
        <v>7.73</v>
      </c>
      <c r="O701" s="33">
        <v>7.72</v>
      </c>
      <c r="P701" s="33">
        <v>5.69</v>
      </c>
      <c r="Q701" s="33">
        <v>5.74</v>
      </c>
      <c r="R701" s="33">
        <v>7.35</v>
      </c>
      <c r="S701" s="33">
        <v>7.2</v>
      </c>
    </row>
    <row r="702" spans="2:19" x14ac:dyDescent="0.2">
      <c r="B702" s="1182" t="s">
        <v>317</v>
      </c>
      <c r="C702" s="1182"/>
      <c r="D702" s="28">
        <v>10.51</v>
      </c>
      <c r="E702" s="28">
        <v>10.65</v>
      </c>
      <c r="F702" s="28">
        <v>10.81</v>
      </c>
      <c r="G702" s="28">
        <v>10.98</v>
      </c>
      <c r="H702" s="28">
        <v>11.36</v>
      </c>
      <c r="I702" s="28">
        <v>11.4</v>
      </c>
      <c r="J702" s="28">
        <v>12.07</v>
      </c>
      <c r="K702" s="28">
        <v>12.11</v>
      </c>
      <c r="L702" s="33">
        <v>6.24</v>
      </c>
      <c r="M702" s="33">
        <v>5.16</v>
      </c>
      <c r="N702" s="33">
        <v>7.85</v>
      </c>
      <c r="O702" s="33">
        <v>7.31</v>
      </c>
      <c r="P702" s="33">
        <v>5.29</v>
      </c>
      <c r="Q702" s="33">
        <v>5.24</v>
      </c>
      <c r="R702" s="33">
        <v>7.41</v>
      </c>
      <c r="S702" s="33">
        <v>7.38</v>
      </c>
    </row>
    <row r="703" spans="2:19" x14ac:dyDescent="0.2">
      <c r="B703" s="1182" t="s">
        <v>318</v>
      </c>
      <c r="C703" s="1182"/>
      <c r="D703" s="28">
        <v>9.36</v>
      </c>
      <c r="E703" s="28">
        <v>10.33</v>
      </c>
      <c r="F703" s="28">
        <v>9.48</v>
      </c>
      <c r="G703" s="28">
        <v>10.41</v>
      </c>
      <c r="H703" s="28">
        <v>8.91</v>
      </c>
      <c r="I703" s="28">
        <v>9.16</v>
      </c>
      <c r="J703" s="28">
        <v>10.06</v>
      </c>
      <c r="K703" s="28">
        <v>10.37</v>
      </c>
      <c r="L703" s="33">
        <v>4.58</v>
      </c>
      <c r="M703" s="33">
        <v>4.57</v>
      </c>
      <c r="N703" s="33">
        <v>6.6</v>
      </c>
      <c r="O703" s="33">
        <v>6.58</v>
      </c>
      <c r="P703" s="33">
        <v>4.66</v>
      </c>
      <c r="Q703" s="33">
        <v>4.7</v>
      </c>
      <c r="R703" s="33">
        <v>6.61</v>
      </c>
      <c r="S703" s="33">
        <v>6.6</v>
      </c>
    </row>
    <row r="704" spans="2:19" x14ac:dyDescent="0.2">
      <c r="B704" s="1182" t="s">
        <v>1356</v>
      </c>
      <c r="C704" s="1182"/>
      <c r="D704" s="28">
        <v>13.25</v>
      </c>
      <c r="E704" s="28">
        <v>13.25</v>
      </c>
      <c r="F704" s="28">
        <v>13.25</v>
      </c>
      <c r="G704" s="28">
        <v>13.25</v>
      </c>
      <c r="H704" s="28">
        <v>12.29</v>
      </c>
      <c r="I704" s="28">
        <v>12.29</v>
      </c>
      <c r="J704" s="28">
        <v>13.54</v>
      </c>
      <c r="K704" s="28">
        <v>13.54</v>
      </c>
      <c r="L704" s="33">
        <v>3.18</v>
      </c>
      <c r="M704" s="33">
        <v>3.08</v>
      </c>
      <c r="N704" s="33">
        <v>7.81</v>
      </c>
      <c r="O704" s="33">
        <v>7.73</v>
      </c>
      <c r="P704" s="33">
        <v>4.21</v>
      </c>
      <c r="Q704" s="33">
        <v>4.1900000000000004</v>
      </c>
      <c r="R704" s="33">
        <v>7.78</v>
      </c>
      <c r="S704" s="33">
        <v>7.77</v>
      </c>
    </row>
    <row r="705" spans="2:19" x14ac:dyDescent="0.2">
      <c r="B705" s="1182" t="s">
        <v>320</v>
      </c>
      <c r="C705" s="1182"/>
      <c r="D705" s="28">
        <v>10.53</v>
      </c>
      <c r="E705" s="28">
        <v>10.73</v>
      </c>
      <c r="F705" s="28">
        <v>10.81</v>
      </c>
      <c r="G705" s="28">
        <v>11.05</v>
      </c>
      <c r="H705" s="28">
        <v>11.52</v>
      </c>
      <c r="I705" s="28">
        <v>11.57</v>
      </c>
      <c r="J705" s="28">
        <v>12.21</v>
      </c>
      <c r="K705" s="28">
        <v>12.25</v>
      </c>
      <c r="L705" s="33">
        <v>6.08</v>
      </c>
      <c r="M705" s="33">
        <v>5.23</v>
      </c>
      <c r="N705" s="33">
        <v>7.74</v>
      </c>
      <c r="O705" s="33">
        <v>7.28</v>
      </c>
      <c r="P705" s="33">
        <v>5.34</v>
      </c>
      <c r="Q705" s="33">
        <v>5.31</v>
      </c>
      <c r="R705" s="33">
        <v>7.39</v>
      </c>
      <c r="S705" s="33">
        <v>7.33</v>
      </c>
    </row>
    <row r="706" spans="2:19" x14ac:dyDescent="0.2">
      <c r="B706" s="1185" t="s">
        <v>1313</v>
      </c>
      <c r="C706" s="1185"/>
      <c r="D706" s="28"/>
      <c r="E706" s="28"/>
      <c r="F706" s="28"/>
      <c r="G706" s="28"/>
      <c r="H706" s="28"/>
      <c r="I706" s="28"/>
      <c r="J706" s="28"/>
      <c r="K706" s="28"/>
      <c r="L706" s="33"/>
      <c r="M706" s="33"/>
      <c r="N706" s="33"/>
      <c r="O706" s="33"/>
      <c r="P706" s="33"/>
      <c r="Q706" s="33"/>
      <c r="R706" s="33"/>
      <c r="S706" s="33"/>
    </row>
    <row r="707" spans="2:19" x14ac:dyDescent="0.2">
      <c r="B707" s="1182" t="s">
        <v>316</v>
      </c>
      <c r="C707" s="1182"/>
      <c r="D707" s="28">
        <v>12.57</v>
      </c>
      <c r="E707" s="28">
        <v>13.65</v>
      </c>
      <c r="F707" s="28">
        <v>12.61</v>
      </c>
      <c r="G707" s="28">
        <v>13.69</v>
      </c>
      <c r="H707" s="28">
        <v>12.43</v>
      </c>
      <c r="I707" s="28">
        <v>12.51</v>
      </c>
      <c r="J707" s="28">
        <v>12.85</v>
      </c>
      <c r="K707" s="28">
        <v>12.88</v>
      </c>
      <c r="L707" s="33">
        <v>5.99</v>
      </c>
      <c r="M707" s="33">
        <v>6.42</v>
      </c>
      <c r="N707" s="33">
        <v>7.56</v>
      </c>
      <c r="O707" s="33">
        <v>7.52</v>
      </c>
      <c r="P707" s="33">
        <v>5.66</v>
      </c>
      <c r="Q707" s="33">
        <v>5.71</v>
      </c>
      <c r="R707" s="33">
        <v>7.33</v>
      </c>
      <c r="S707" s="33">
        <v>7.17</v>
      </c>
    </row>
    <row r="708" spans="2:19" x14ac:dyDescent="0.2">
      <c r="B708" s="1182" t="s">
        <v>317</v>
      </c>
      <c r="C708" s="1182"/>
      <c r="D708" s="28">
        <v>10.48</v>
      </c>
      <c r="E708" s="28">
        <v>10.63</v>
      </c>
      <c r="F708" s="28">
        <v>10.78</v>
      </c>
      <c r="G708" s="28">
        <v>10.95</v>
      </c>
      <c r="H708" s="28">
        <v>11.23</v>
      </c>
      <c r="I708" s="28">
        <v>11.27</v>
      </c>
      <c r="J708" s="28">
        <v>11.97</v>
      </c>
      <c r="K708" s="28">
        <v>12</v>
      </c>
      <c r="L708" s="33">
        <v>6.2</v>
      </c>
      <c r="M708" s="33">
        <v>5.03</v>
      </c>
      <c r="N708" s="33">
        <v>7.85</v>
      </c>
      <c r="O708" s="33">
        <v>7.16</v>
      </c>
      <c r="P708" s="33">
        <v>5.19</v>
      </c>
      <c r="Q708" s="33">
        <v>5.15</v>
      </c>
      <c r="R708" s="33">
        <v>7.35</v>
      </c>
      <c r="S708" s="33">
        <v>7.33</v>
      </c>
    </row>
    <row r="709" spans="2:19" x14ac:dyDescent="0.2">
      <c r="B709" s="1182" t="s">
        <v>318</v>
      </c>
      <c r="C709" s="1182"/>
      <c r="D709" s="28">
        <v>9.18</v>
      </c>
      <c r="E709" s="28">
        <v>10.220000000000001</v>
      </c>
      <c r="F709" s="28">
        <v>9.2200000000000006</v>
      </c>
      <c r="G709" s="28">
        <v>10.32</v>
      </c>
      <c r="H709" s="28">
        <v>8.89</v>
      </c>
      <c r="I709" s="28">
        <v>9.18</v>
      </c>
      <c r="J709" s="28">
        <v>9.94</v>
      </c>
      <c r="K709" s="28">
        <v>10.42</v>
      </c>
      <c r="L709" s="33">
        <v>4.68</v>
      </c>
      <c r="M709" s="33">
        <v>4.34</v>
      </c>
      <c r="N709" s="33">
        <v>7.01</v>
      </c>
      <c r="O709" s="33">
        <v>6.82</v>
      </c>
      <c r="P709" s="33">
        <v>4.7699999999999996</v>
      </c>
      <c r="Q709" s="33">
        <v>4.75</v>
      </c>
      <c r="R709" s="33">
        <v>6.94</v>
      </c>
      <c r="S709" s="33">
        <v>6.89</v>
      </c>
    </row>
    <row r="710" spans="2:19" x14ac:dyDescent="0.2">
      <c r="B710" s="1182" t="s">
        <v>1356</v>
      </c>
      <c r="C710" s="1182"/>
      <c r="D710" s="28">
        <v>13.72</v>
      </c>
      <c r="E710" s="28">
        <v>13.72</v>
      </c>
      <c r="F710" s="28">
        <v>13.72</v>
      </c>
      <c r="G710" s="28">
        <v>13.72</v>
      </c>
      <c r="H710" s="28">
        <v>12.32</v>
      </c>
      <c r="I710" s="28">
        <v>12.32</v>
      </c>
      <c r="J710" s="28">
        <v>13.56</v>
      </c>
      <c r="K710" s="28">
        <v>13.56</v>
      </c>
      <c r="L710" s="33">
        <v>2.76</v>
      </c>
      <c r="M710" s="33">
        <v>2.6</v>
      </c>
      <c r="N710" s="33">
        <v>8.11</v>
      </c>
      <c r="O710" s="33">
        <v>7.98</v>
      </c>
      <c r="P710" s="33">
        <v>3.49</v>
      </c>
      <c r="Q710" s="33">
        <v>3.42</v>
      </c>
      <c r="R710" s="33">
        <v>7.59</v>
      </c>
      <c r="S710" s="33">
        <v>7.54</v>
      </c>
    </row>
    <row r="711" spans="2:19" x14ac:dyDescent="0.2">
      <c r="B711" s="1182" t="s">
        <v>320</v>
      </c>
      <c r="C711" s="1182"/>
      <c r="D711" s="28">
        <v>10.46</v>
      </c>
      <c r="E711" s="28">
        <v>10.69</v>
      </c>
      <c r="F711" s="28">
        <v>10.74</v>
      </c>
      <c r="G711" s="28">
        <v>11.01</v>
      </c>
      <c r="H711" s="28">
        <v>11.5</v>
      </c>
      <c r="I711" s="28">
        <v>11.56</v>
      </c>
      <c r="J711" s="28">
        <v>12.19</v>
      </c>
      <c r="K711" s="28">
        <v>12.23</v>
      </c>
      <c r="L711" s="33">
        <v>6.03</v>
      </c>
      <c r="M711" s="33">
        <v>5.0599999999999996</v>
      </c>
      <c r="N711" s="33">
        <v>7.77</v>
      </c>
      <c r="O711" s="33">
        <v>7.16</v>
      </c>
      <c r="P711" s="33">
        <v>5.26</v>
      </c>
      <c r="Q711" s="33">
        <v>5.23</v>
      </c>
      <c r="R711" s="33">
        <v>7.34</v>
      </c>
      <c r="S711" s="33">
        <v>7.29</v>
      </c>
    </row>
    <row r="712" spans="2:19" x14ac:dyDescent="0.2">
      <c r="B712" s="1185" t="s">
        <v>1314</v>
      </c>
      <c r="C712" s="1185"/>
      <c r="D712" s="28"/>
      <c r="E712" s="28"/>
      <c r="F712" s="28"/>
      <c r="G712" s="28"/>
      <c r="H712" s="28"/>
      <c r="I712" s="28"/>
      <c r="J712" s="28"/>
      <c r="K712" s="28"/>
      <c r="L712" s="33"/>
      <c r="M712" s="33"/>
      <c r="N712" s="33"/>
      <c r="O712" s="33"/>
      <c r="P712" s="33"/>
      <c r="Q712" s="33"/>
      <c r="R712" s="33"/>
      <c r="S712" s="33"/>
    </row>
    <row r="713" spans="2:19" x14ac:dyDescent="0.2">
      <c r="B713" s="1182" t="s">
        <v>316</v>
      </c>
      <c r="C713" s="1182"/>
      <c r="D713" s="28">
        <v>12.35</v>
      </c>
      <c r="E713" s="28">
        <v>13.36</v>
      </c>
      <c r="F713" s="28">
        <v>12.44</v>
      </c>
      <c r="G713" s="28">
        <v>13.41</v>
      </c>
      <c r="H713" s="28">
        <v>12.26</v>
      </c>
      <c r="I713" s="28">
        <v>12.31</v>
      </c>
      <c r="J713" s="28">
        <v>12.71</v>
      </c>
      <c r="K713" s="28">
        <v>12.73</v>
      </c>
      <c r="L713" s="33">
        <v>6.09</v>
      </c>
      <c r="M713" s="33">
        <v>6.34</v>
      </c>
      <c r="N713" s="33">
        <v>7.33</v>
      </c>
      <c r="O713" s="33">
        <v>7.25</v>
      </c>
      <c r="P713" s="33">
        <v>5.85</v>
      </c>
      <c r="Q713" s="33">
        <v>5.99</v>
      </c>
      <c r="R713" s="33">
        <v>7.38</v>
      </c>
      <c r="S713" s="33">
        <v>7.37</v>
      </c>
    </row>
    <row r="714" spans="2:19" x14ac:dyDescent="0.2">
      <c r="B714" s="1182" t="s">
        <v>317</v>
      </c>
      <c r="C714" s="1182"/>
      <c r="D714" s="28">
        <v>10.55</v>
      </c>
      <c r="E714" s="28">
        <v>10.68</v>
      </c>
      <c r="F714" s="28">
        <v>10.87</v>
      </c>
      <c r="G714" s="28">
        <v>11.04</v>
      </c>
      <c r="H714" s="28">
        <v>11.17</v>
      </c>
      <c r="I714" s="28">
        <v>11.21</v>
      </c>
      <c r="J714" s="28">
        <v>11.96</v>
      </c>
      <c r="K714" s="28">
        <v>12.01</v>
      </c>
      <c r="L714" s="33">
        <v>6.08</v>
      </c>
      <c r="M714" s="33">
        <v>4.88</v>
      </c>
      <c r="N714" s="33">
        <v>7.82</v>
      </c>
      <c r="O714" s="33">
        <v>7.02</v>
      </c>
      <c r="P714" s="33">
        <v>5.12</v>
      </c>
      <c r="Q714" s="33">
        <v>5.09</v>
      </c>
      <c r="R714" s="33">
        <v>7.3</v>
      </c>
      <c r="S714" s="33">
        <v>7.27</v>
      </c>
    </row>
    <row r="715" spans="2:19" x14ac:dyDescent="0.2">
      <c r="B715" s="1182" t="s">
        <v>318</v>
      </c>
      <c r="C715" s="1182"/>
      <c r="D715" s="28">
        <v>8.3699999999999992</v>
      </c>
      <c r="E715" s="28">
        <v>9.9700000000000006</v>
      </c>
      <c r="F715" s="28">
        <v>8.49</v>
      </c>
      <c r="G715" s="28">
        <v>10.1</v>
      </c>
      <c r="H715" s="28">
        <v>8.84</v>
      </c>
      <c r="I715" s="28">
        <v>9.08</v>
      </c>
      <c r="J715" s="28">
        <v>10.039999999999999</v>
      </c>
      <c r="K715" s="28">
        <v>10.35</v>
      </c>
      <c r="L715" s="33">
        <v>4.95</v>
      </c>
      <c r="M715" s="33">
        <v>4.78</v>
      </c>
      <c r="N715" s="33">
        <v>7.17</v>
      </c>
      <c r="O715" s="33">
        <v>7.05</v>
      </c>
      <c r="P715" s="33">
        <v>4.84</v>
      </c>
      <c r="Q715" s="33">
        <v>4.87</v>
      </c>
      <c r="R715" s="33">
        <v>6.92</v>
      </c>
      <c r="S715" s="33">
        <v>6.91</v>
      </c>
    </row>
    <row r="716" spans="2:19" x14ac:dyDescent="0.2">
      <c r="B716" s="1182" t="s">
        <v>1356</v>
      </c>
      <c r="C716" s="1182"/>
      <c r="D716" s="28">
        <v>13.62</v>
      </c>
      <c r="E716" s="28">
        <v>13.62</v>
      </c>
      <c r="F716" s="28">
        <v>13.63</v>
      </c>
      <c r="G716" s="28">
        <v>13.63</v>
      </c>
      <c r="H716" s="28">
        <v>12.37</v>
      </c>
      <c r="I716" s="28">
        <v>12.37</v>
      </c>
      <c r="J716" s="28">
        <v>13.59</v>
      </c>
      <c r="K716" s="28">
        <v>13.59</v>
      </c>
      <c r="L716" s="33">
        <v>2.5299999999999998</v>
      </c>
      <c r="M716" s="33">
        <v>2.56</v>
      </c>
      <c r="N716" s="33">
        <v>7.86</v>
      </c>
      <c r="O716" s="33">
        <v>7.86</v>
      </c>
      <c r="P716" s="33">
        <v>3.32</v>
      </c>
      <c r="Q716" s="33">
        <v>3.27</v>
      </c>
      <c r="R716" s="33">
        <v>7.38</v>
      </c>
      <c r="S716" s="33">
        <v>7.34</v>
      </c>
    </row>
    <row r="717" spans="2:19" x14ac:dyDescent="0.2">
      <c r="B717" s="1182" t="s">
        <v>320</v>
      </c>
      <c r="C717" s="1182"/>
      <c r="D717" s="28">
        <v>10.51</v>
      </c>
      <c r="E717" s="28">
        <v>10.74</v>
      </c>
      <c r="F717" s="28">
        <v>10.82</v>
      </c>
      <c r="G717" s="28">
        <v>11.09</v>
      </c>
      <c r="H717" s="28">
        <v>11.42</v>
      </c>
      <c r="I717" s="28">
        <v>11.47</v>
      </c>
      <c r="J717" s="28">
        <v>12.16</v>
      </c>
      <c r="K717" s="28">
        <v>12.2</v>
      </c>
      <c r="L717" s="33">
        <v>5.98</v>
      </c>
      <c r="M717" s="33">
        <v>5.03</v>
      </c>
      <c r="N717" s="33">
        <v>7.72</v>
      </c>
      <c r="O717" s="33">
        <v>7.06</v>
      </c>
      <c r="P717" s="33">
        <v>5.23</v>
      </c>
      <c r="Q717" s="33">
        <v>5.23</v>
      </c>
      <c r="R717" s="33">
        <v>7.31</v>
      </c>
      <c r="S717" s="33">
        <v>7.29</v>
      </c>
    </row>
    <row r="718" spans="2:19" x14ac:dyDescent="0.2">
      <c r="B718" s="1185" t="s">
        <v>1315</v>
      </c>
      <c r="C718" s="1185"/>
      <c r="D718" s="28"/>
      <c r="E718" s="28"/>
      <c r="F718" s="28"/>
      <c r="G718" s="28"/>
      <c r="H718" s="28"/>
      <c r="I718" s="28"/>
      <c r="J718" s="28"/>
      <c r="K718" s="28"/>
      <c r="L718" s="33"/>
      <c r="M718" s="33"/>
      <c r="N718" s="33"/>
      <c r="O718" s="33"/>
      <c r="P718" s="33"/>
      <c r="Q718" s="33"/>
      <c r="R718" s="33"/>
      <c r="S718" s="33"/>
    </row>
    <row r="719" spans="2:19" x14ac:dyDescent="0.2">
      <c r="B719" s="1182" t="s">
        <v>316</v>
      </c>
      <c r="C719" s="1182"/>
      <c r="D719" s="28">
        <v>11.9</v>
      </c>
      <c r="E719" s="28">
        <v>12.81</v>
      </c>
      <c r="F719" s="28">
        <v>11.92</v>
      </c>
      <c r="G719" s="28">
        <v>12.83</v>
      </c>
      <c r="H719" s="28">
        <v>12.39</v>
      </c>
      <c r="I719" s="28">
        <v>12.44</v>
      </c>
      <c r="J719" s="28">
        <v>12.89</v>
      </c>
      <c r="K719" s="28">
        <v>12.91</v>
      </c>
      <c r="L719" s="33">
        <v>5.7</v>
      </c>
      <c r="M719" s="33">
        <v>5.92</v>
      </c>
      <c r="N719" s="33">
        <v>7.46</v>
      </c>
      <c r="O719" s="33">
        <v>7.32</v>
      </c>
      <c r="P719" s="33">
        <v>5.68</v>
      </c>
      <c r="Q719" s="33">
        <v>5.81</v>
      </c>
      <c r="R719" s="33">
        <v>7.35</v>
      </c>
      <c r="S719" s="33">
        <v>7.29</v>
      </c>
    </row>
    <row r="720" spans="2:19" x14ac:dyDescent="0.2">
      <c r="B720" s="1182" t="s">
        <v>317</v>
      </c>
      <c r="C720" s="1182"/>
      <c r="D720" s="28">
        <v>10.63</v>
      </c>
      <c r="E720" s="28">
        <v>10.78</v>
      </c>
      <c r="F720" s="28">
        <v>11.06</v>
      </c>
      <c r="G720" s="28">
        <v>11.24</v>
      </c>
      <c r="H720" s="28">
        <v>11.22</v>
      </c>
      <c r="I720" s="28">
        <v>11.26</v>
      </c>
      <c r="J720" s="28">
        <v>11.92</v>
      </c>
      <c r="K720" s="28">
        <v>11.96</v>
      </c>
      <c r="L720" s="33">
        <v>6.44</v>
      </c>
      <c r="M720" s="33">
        <v>4.8</v>
      </c>
      <c r="N720" s="33">
        <v>8.14</v>
      </c>
      <c r="O720" s="33">
        <v>7.14</v>
      </c>
      <c r="P720" s="33">
        <v>5.05</v>
      </c>
      <c r="Q720" s="33">
        <v>5.01</v>
      </c>
      <c r="R720" s="33">
        <v>7.23</v>
      </c>
      <c r="S720" s="33">
        <v>7.21</v>
      </c>
    </row>
    <row r="721" spans="2:19" x14ac:dyDescent="0.2">
      <c r="B721" s="1182" t="s">
        <v>318</v>
      </c>
      <c r="C721" s="1182"/>
      <c r="D721" s="28">
        <v>9.31</v>
      </c>
      <c r="E721" s="28">
        <v>10.33</v>
      </c>
      <c r="F721" s="28">
        <v>9.42</v>
      </c>
      <c r="G721" s="28">
        <v>10.48</v>
      </c>
      <c r="H721" s="28">
        <v>8.93</v>
      </c>
      <c r="I721" s="28">
        <v>9.08</v>
      </c>
      <c r="J721" s="28">
        <v>10.130000000000001</v>
      </c>
      <c r="K721" s="28">
        <v>10.43</v>
      </c>
      <c r="L721" s="33">
        <v>4.3</v>
      </c>
      <c r="M721" s="33">
        <v>4.0999999999999996</v>
      </c>
      <c r="N721" s="33">
        <v>7.28</v>
      </c>
      <c r="O721" s="33">
        <v>7.04</v>
      </c>
      <c r="P721" s="33">
        <v>4.5599999999999996</v>
      </c>
      <c r="Q721" s="33">
        <v>4.67</v>
      </c>
      <c r="R721" s="33">
        <v>7.08</v>
      </c>
      <c r="S721" s="33">
        <v>7.04</v>
      </c>
    </row>
    <row r="722" spans="2:19" x14ac:dyDescent="0.2">
      <c r="B722" s="1182" t="s">
        <v>1356</v>
      </c>
      <c r="C722" s="1182"/>
      <c r="D722" s="28">
        <v>13.64</v>
      </c>
      <c r="E722" s="28">
        <v>13.64</v>
      </c>
      <c r="F722" s="28">
        <v>13.64</v>
      </c>
      <c r="G722" s="28">
        <v>13.64</v>
      </c>
      <c r="H722" s="28">
        <v>12.39</v>
      </c>
      <c r="I722" s="28">
        <v>12.39</v>
      </c>
      <c r="J722" s="28">
        <v>13.6</v>
      </c>
      <c r="K722" s="28">
        <v>13.6</v>
      </c>
      <c r="L722" s="33">
        <v>1.67</v>
      </c>
      <c r="M722" s="33">
        <v>1.67</v>
      </c>
      <c r="N722" s="33">
        <v>7.59</v>
      </c>
      <c r="O722" s="33">
        <v>7.59</v>
      </c>
      <c r="P722" s="33">
        <v>3.54</v>
      </c>
      <c r="Q722" s="33">
        <v>3.49</v>
      </c>
      <c r="R722" s="33">
        <v>7.44</v>
      </c>
      <c r="S722" s="33">
        <v>7.4</v>
      </c>
    </row>
    <row r="723" spans="2:19" x14ac:dyDescent="0.2">
      <c r="B723" s="1182" t="s">
        <v>320</v>
      </c>
      <c r="C723" s="1182"/>
      <c r="D723" s="28">
        <v>10.65</v>
      </c>
      <c r="E723" s="28">
        <v>10.88</v>
      </c>
      <c r="F723" s="28">
        <v>11.04</v>
      </c>
      <c r="G723" s="28">
        <v>11.32</v>
      </c>
      <c r="H723" s="28">
        <v>11.49</v>
      </c>
      <c r="I723" s="28">
        <v>11.54</v>
      </c>
      <c r="J723" s="28">
        <v>12.17</v>
      </c>
      <c r="K723" s="28">
        <v>12.22</v>
      </c>
      <c r="L723" s="33">
        <v>6.17</v>
      </c>
      <c r="M723" s="33">
        <v>4.82</v>
      </c>
      <c r="N723" s="33">
        <v>8.0299999999999994</v>
      </c>
      <c r="O723" s="33">
        <v>7.15</v>
      </c>
      <c r="P723" s="33">
        <v>5.15</v>
      </c>
      <c r="Q723" s="33">
        <v>5.14</v>
      </c>
      <c r="R723" s="33">
        <v>7.25</v>
      </c>
      <c r="S723" s="33">
        <v>7.22</v>
      </c>
    </row>
    <row r="724" spans="2:19" x14ac:dyDescent="0.2">
      <c r="B724" s="1185" t="s">
        <v>1316</v>
      </c>
      <c r="C724" s="1185"/>
      <c r="D724" s="28"/>
      <c r="E724" s="28"/>
      <c r="F724" s="28"/>
      <c r="G724" s="28"/>
      <c r="H724" s="28"/>
      <c r="I724" s="28"/>
      <c r="J724" s="28"/>
      <c r="K724" s="28"/>
      <c r="L724" s="33"/>
      <c r="M724" s="33"/>
      <c r="N724" s="33"/>
      <c r="O724" s="33"/>
      <c r="P724" s="33"/>
      <c r="Q724" s="33"/>
      <c r="R724" s="33"/>
      <c r="S724" s="33"/>
    </row>
    <row r="725" spans="2:19" x14ac:dyDescent="0.2">
      <c r="B725" s="1182" t="s">
        <v>316</v>
      </c>
      <c r="C725" s="1182"/>
      <c r="D725" s="28">
        <v>11.94</v>
      </c>
      <c r="E725" s="28">
        <v>13.21</v>
      </c>
      <c r="F725" s="28">
        <v>12.14</v>
      </c>
      <c r="G725" s="28">
        <v>13.27</v>
      </c>
      <c r="H725" s="28">
        <v>12.27</v>
      </c>
      <c r="I725" s="28">
        <v>12.32</v>
      </c>
      <c r="J725" s="28">
        <v>12.76</v>
      </c>
      <c r="K725" s="28">
        <v>12.77</v>
      </c>
      <c r="L725" s="33">
        <v>5.72</v>
      </c>
      <c r="M725" s="33">
        <v>6.13</v>
      </c>
      <c r="N725" s="33">
        <v>7.5</v>
      </c>
      <c r="O725" s="33">
        <v>7.45</v>
      </c>
      <c r="P725" s="33">
        <v>5.54</v>
      </c>
      <c r="Q725" s="33">
        <v>5.71</v>
      </c>
      <c r="R725" s="33">
        <v>7.31</v>
      </c>
      <c r="S725" s="33">
        <v>7.25</v>
      </c>
    </row>
    <row r="726" spans="2:19" x14ac:dyDescent="0.2">
      <c r="B726" s="1182" t="s">
        <v>317</v>
      </c>
      <c r="C726" s="1182"/>
      <c r="D726" s="28">
        <v>10.53</v>
      </c>
      <c r="E726" s="28">
        <v>10.7</v>
      </c>
      <c r="F726" s="28">
        <v>10.84</v>
      </c>
      <c r="G726" s="28">
        <v>11.04</v>
      </c>
      <c r="H726" s="28">
        <v>11.07</v>
      </c>
      <c r="I726" s="28">
        <v>11.11</v>
      </c>
      <c r="J726" s="28">
        <v>11.8</v>
      </c>
      <c r="K726" s="28">
        <v>11.85</v>
      </c>
      <c r="L726" s="33">
        <v>5.12</v>
      </c>
      <c r="M726" s="33">
        <v>4.63</v>
      </c>
      <c r="N726" s="33">
        <v>7.41</v>
      </c>
      <c r="O726" s="33">
        <v>7.11</v>
      </c>
      <c r="P726" s="33">
        <v>4.88</v>
      </c>
      <c r="Q726" s="33">
        <v>4.8600000000000003</v>
      </c>
      <c r="R726" s="33">
        <v>7.17</v>
      </c>
      <c r="S726" s="33">
        <v>7.15</v>
      </c>
    </row>
    <row r="727" spans="2:19" x14ac:dyDescent="0.2">
      <c r="B727" s="1182" t="s">
        <v>318</v>
      </c>
      <c r="C727" s="1182"/>
      <c r="D727" s="28">
        <v>9.1199999999999992</v>
      </c>
      <c r="E727" s="28">
        <v>10.6</v>
      </c>
      <c r="F727" s="28">
        <v>9.17</v>
      </c>
      <c r="G727" s="28">
        <v>10.68</v>
      </c>
      <c r="H727" s="28">
        <v>9.0399999999999991</v>
      </c>
      <c r="I727" s="28">
        <v>9.24</v>
      </c>
      <c r="J727" s="28">
        <v>10.07</v>
      </c>
      <c r="K727" s="28">
        <v>10.45</v>
      </c>
      <c r="L727" s="33">
        <v>4.4400000000000004</v>
      </c>
      <c r="M727" s="33">
        <v>4.03</v>
      </c>
      <c r="N727" s="33">
        <v>7.32</v>
      </c>
      <c r="O727" s="33">
        <v>7.05</v>
      </c>
      <c r="P727" s="33">
        <v>4.68</v>
      </c>
      <c r="Q727" s="33">
        <v>4.6399999999999997</v>
      </c>
      <c r="R727" s="33">
        <v>7.03</v>
      </c>
      <c r="S727" s="33">
        <v>6.96</v>
      </c>
    </row>
    <row r="728" spans="2:19" x14ac:dyDescent="0.2">
      <c r="B728" s="1182" t="s">
        <v>1356</v>
      </c>
      <c r="C728" s="1182"/>
      <c r="D728" s="28">
        <v>13.8</v>
      </c>
      <c r="E728" s="28">
        <v>13.8</v>
      </c>
      <c r="F728" s="28">
        <v>13.81</v>
      </c>
      <c r="G728" s="28">
        <v>13.81</v>
      </c>
      <c r="H728" s="28">
        <v>12.41</v>
      </c>
      <c r="I728" s="28">
        <v>12.41</v>
      </c>
      <c r="J728" s="28">
        <v>13.61</v>
      </c>
      <c r="K728" s="28">
        <v>13.61</v>
      </c>
      <c r="L728" s="33">
        <v>1.9</v>
      </c>
      <c r="M728" s="33">
        <v>1.9</v>
      </c>
      <c r="N728" s="33">
        <v>7.14</v>
      </c>
      <c r="O728" s="33">
        <v>7.14</v>
      </c>
      <c r="P728" s="33">
        <v>3.47</v>
      </c>
      <c r="Q728" s="33">
        <v>3.44</v>
      </c>
      <c r="R728" s="33">
        <v>7.12</v>
      </c>
      <c r="S728" s="33">
        <v>7.09</v>
      </c>
    </row>
    <row r="729" spans="2:19" x14ac:dyDescent="0.2">
      <c r="B729" s="1182" t="s">
        <v>320</v>
      </c>
      <c r="C729" s="1182"/>
      <c r="D729" s="28">
        <v>10.56</v>
      </c>
      <c r="E729" s="28">
        <v>10.8</v>
      </c>
      <c r="F729" s="28">
        <v>10.85</v>
      </c>
      <c r="G729" s="28">
        <v>11.13</v>
      </c>
      <c r="H729" s="28">
        <v>11.36</v>
      </c>
      <c r="I729" s="28">
        <v>11.4</v>
      </c>
      <c r="J729" s="28">
        <v>12.06</v>
      </c>
      <c r="K729" s="28">
        <v>12.1</v>
      </c>
      <c r="L729" s="33">
        <v>5.1100000000000003</v>
      </c>
      <c r="M729" s="33">
        <v>4.72</v>
      </c>
      <c r="N729" s="33">
        <v>7.41</v>
      </c>
      <c r="O729" s="33">
        <v>7.15</v>
      </c>
      <c r="P729" s="33">
        <v>5.01</v>
      </c>
      <c r="Q729" s="33">
        <v>5.0199999999999996</v>
      </c>
      <c r="R729" s="33">
        <v>7.2</v>
      </c>
      <c r="S729" s="33">
        <v>7.17</v>
      </c>
    </row>
    <row r="730" spans="2:19" x14ac:dyDescent="0.2">
      <c r="B730" s="1185" t="s">
        <v>1317</v>
      </c>
      <c r="C730" s="1185"/>
      <c r="D730" s="28"/>
      <c r="E730" s="28"/>
      <c r="F730" s="28"/>
      <c r="G730" s="28"/>
      <c r="H730" s="28"/>
      <c r="I730" s="28"/>
      <c r="J730" s="28"/>
      <c r="K730" s="28"/>
      <c r="L730" s="33"/>
      <c r="M730" s="33"/>
      <c r="N730" s="33"/>
      <c r="O730" s="33"/>
      <c r="P730" s="33"/>
      <c r="Q730" s="33"/>
      <c r="R730" s="33"/>
      <c r="S730" s="33"/>
    </row>
    <row r="731" spans="2:19" x14ac:dyDescent="0.2">
      <c r="B731" s="1182" t="s">
        <v>316</v>
      </c>
      <c r="C731" s="1182"/>
      <c r="D731" s="28">
        <v>11.08</v>
      </c>
      <c r="E731" s="28">
        <v>13.78</v>
      </c>
      <c r="F731" s="28">
        <v>11.13</v>
      </c>
      <c r="G731" s="28">
        <v>13.9</v>
      </c>
      <c r="H731" s="28">
        <v>12.23</v>
      </c>
      <c r="I731" s="28">
        <v>12.26</v>
      </c>
      <c r="J731" s="28">
        <v>12.77</v>
      </c>
      <c r="K731" s="28">
        <v>12.77</v>
      </c>
      <c r="L731" s="33">
        <v>6.56</v>
      </c>
      <c r="M731" s="33">
        <v>7.03</v>
      </c>
      <c r="N731" s="33">
        <v>7.88</v>
      </c>
      <c r="O731" s="33">
        <v>7.9</v>
      </c>
      <c r="P731" s="33">
        <v>6.68</v>
      </c>
      <c r="Q731" s="33">
        <v>5.84</v>
      </c>
      <c r="R731" s="33">
        <v>7.3</v>
      </c>
      <c r="S731" s="33">
        <v>7.29</v>
      </c>
    </row>
    <row r="732" spans="2:19" x14ac:dyDescent="0.2">
      <c r="B732" s="1182" t="s">
        <v>317</v>
      </c>
      <c r="C732" s="1182"/>
      <c r="D732" s="28">
        <v>10.23</v>
      </c>
      <c r="E732" s="28">
        <v>10.46</v>
      </c>
      <c r="F732" s="28">
        <v>10.68</v>
      </c>
      <c r="G732" s="28">
        <v>10.97</v>
      </c>
      <c r="H732" s="28">
        <v>10.98</v>
      </c>
      <c r="I732" s="28">
        <v>11.01</v>
      </c>
      <c r="J732" s="28">
        <v>11.68</v>
      </c>
      <c r="K732" s="28">
        <v>11.72</v>
      </c>
      <c r="L732" s="33">
        <v>5.35</v>
      </c>
      <c r="M732" s="33">
        <v>4.91</v>
      </c>
      <c r="N732" s="33">
        <v>7.27</v>
      </c>
      <c r="O732" s="33">
        <v>7.08</v>
      </c>
      <c r="P732" s="33">
        <v>4.8099999999999996</v>
      </c>
      <c r="Q732" s="33">
        <v>4.78</v>
      </c>
      <c r="R732" s="33">
        <v>7.03</v>
      </c>
      <c r="S732" s="33">
        <v>7.02</v>
      </c>
    </row>
    <row r="733" spans="2:19" x14ac:dyDescent="0.2">
      <c r="B733" s="1182" t="s">
        <v>318</v>
      </c>
      <c r="C733" s="1182"/>
      <c r="D733" s="28">
        <v>8.64</v>
      </c>
      <c r="E733" s="28">
        <v>10.24</v>
      </c>
      <c r="F733" s="28">
        <v>8.76</v>
      </c>
      <c r="G733" s="28">
        <v>10.28</v>
      </c>
      <c r="H733" s="28">
        <v>8.73</v>
      </c>
      <c r="I733" s="28">
        <v>8.94</v>
      </c>
      <c r="J733" s="28">
        <v>9.82</v>
      </c>
      <c r="K733" s="28">
        <v>10.19</v>
      </c>
      <c r="L733" s="33">
        <v>5.17</v>
      </c>
      <c r="M733" s="33">
        <v>5.03</v>
      </c>
      <c r="N733" s="33">
        <v>6.77</v>
      </c>
      <c r="O733" s="33">
        <v>6.66</v>
      </c>
      <c r="P733" s="33">
        <v>4.74</v>
      </c>
      <c r="Q733" s="33">
        <v>4.82</v>
      </c>
      <c r="R733" s="33">
        <v>6.8</v>
      </c>
      <c r="S733" s="33">
        <v>6.8</v>
      </c>
    </row>
    <row r="734" spans="2:19" x14ac:dyDescent="0.2">
      <c r="B734" s="1182" t="s">
        <v>1356</v>
      </c>
      <c r="C734" s="1182"/>
      <c r="D734" s="28">
        <v>14.46</v>
      </c>
      <c r="E734" s="28">
        <v>14.46</v>
      </c>
      <c r="F734" s="28">
        <v>14.46</v>
      </c>
      <c r="G734" s="28">
        <v>14.46</v>
      </c>
      <c r="H734" s="28">
        <v>12.47</v>
      </c>
      <c r="I734" s="28">
        <v>12.47</v>
      </c>
      <c r="J734" s="28">
        <v>13.67</v>
      </c>
      <c r="K734" s="28">
        <v>13.67</v>
      </c>
      <c r="L734" s="33">
        <v>3.47</v>
      </c>
      <c r="M734" s="33">
        <v>3.47</v>
      </c>
      <c r="N734" s="33">
        <v>8.06</v>
      </c>
      <c r="O734" s="33">
        <v>8.06</v>
      </c>
      <c r="P734" s="33">
        <v>3.72</v>
      </c>
      <c r="Q734" s="33">
        <v>3.68</v>
      </c>
      <c r="R734" s="33">
        <v>7.3</v>
      </c>
      <c r="S734" s="33">
        <v>7.27</v>
      </c>
    </row>
    <row r="735" spans="2:19" x14ac:dyDescent="0.2">
      <c r="B735" s="1182" t="s">
        <v>320</v>
      </c>
      <c r="C735" s="1182"/>
      <c r="D735" s="28">
        <v>10.199999999999999</v>
      </c>
      <c r="E735" s="28">
        <v>10.53</v>
      </c>
      <c r="F735" s="28">
        <v>10.62</v>
      </c>
      <c r="G735" s="28">
        <v>11.02</v>
      </c>
      <c r="H735" s="28">
        <v>11.28</v>
      </c>
      <c r="I735" s="28">
        <v>11.32</v>
      </c>
      <c r="J735" s="28">
        <v>11.98</v>
      </c>
      <c r="K735" s="28">
        <v>12.02</v>
      </c>
      <c r="L735" s="33">
        <v>5.45</v>
      </c>
      <c r="M735" s="33">
        <v>5.15</v>
      </c>
      <c r="N735" s="33">
        <v>7.29</v>
      </c>
      <c r="O735" s="33">
        <v>7.14</v>
      </c>
      <c r="P735" s="33">
        <v>4.97</v>
      </c>
      <c r="Q735" s="33">
        <v>4.9800000000000004</v>
      </c>
      <c r="R735" s="33">
        <v>7.08</v>
      </c>
      <c r="S735" s="33">
        <v>7.07</v>
      </c>
    </row>
    <row r="736" spans="2:19" x14ac:dyDescent="0.2">
      <c r="B736" s="1185" t="s">
        <v>1318</v>
      </c>
      <c r="C736" s="1185"/>
      <c r="D736" s="28"/>
      <c r="E736" s="28"/>
      <c r="F736" s="28"/>
      <c r="G736" s="28"/>
      <c r="H736" s="28"/>
      <c r="I736" s="28"/>
      <c r="J736" s="28"/>
      <c r="K736" s="28"/>
      <c r="L736" s="33"/>
      <c r="M736" s="33"/>
      <c r="N736" s="33"/>
      <c r="O736" s="33"/>
      <c r="P736" s="33"/>
      <c r="Q736" s="33"/>
      <c r="R736" s="33"/>
      <c r="S736" s="33"/>
    </row>
    <row r="737" spans="2:19" x14ac:dyDescent="0.2">
      <c r="B737" s="1182" t="s">
        <v>316</v>
      </c>
      <c r="C737" s="1182"/>
      <c r="D737" s="28">
        <v>11.192376981901448</v>
      </c>
      <c r="E737" s="28">
        <v>12.91999877133015</v>
      </c>
      <c r="F737" s="28">
        <v>11.323733047622554</v>
      </c>
      <c r="G737" s="28">
        <v>13.111825945956504</v>
      </c>
      <c r="H737" s="28">
        <v>12.078079127373922</v>
      </c>
      <c r="I737" s="28">
        <v>12.113807298337459</v>
      </c>
      <c r="J737" s="28">
        <v>12.644565418189995</v>
      </c>
      <c r="K737" s="28">
        <v>12.650165293442198</v>
      </c>
      <c r="L737" s="33">
        <v>5.9555953941448037</v>
      </c>
      <c r="M737" s="33">
        <v>6.6172791223054475</v>
      </c>
      <c r="N737" s="33">
        <v>7.6704373060299122</v>
      </c>
      <c r="O737" s="33">
        <v>7.6705880370347108</v>
      </c>
      <c r="P737" s="33">
        <v>5.6572518448467397</v>
      </c>
      <c r="Q737" s="33">
        <v>5.8408376183223698</v>
      </c>
      <c r="R737" s="33">
        <v>7.2718145155299689</v>
      </c>
      <c r="S737" s="33">
        <v>7.2705022598301472</v>
      </c>
    </row>
    <row r="738" spans="2:19" x14ac:dyDescent="0.2">
      <c r="B738" s="1182" t="s">
        <v>317</v>
      </c>
      <c r="C738" s="1182"/>
      <c r="D738" s="28">
        <v>9.6799535611968057</v>
      </c>
      <c r="E738" s="28">
        <v>9.9989664880614963</v>
      </c>
      <c r="F738" s="28">
        <v>10.111948742721113</v>
      </c>
      <c r="G738" s="28">
        <v>10.565527272847596</v>
      </c>
      <c r="H738" s="28">
        <v>10.789651184211165</v>
      </c>
      <c r="I738" s="28">
        <v>10.833296716382522</v>
      </c>
      <c r="J738" s="28">
        <v>11.452792743233788</v>
      </c>
      <c r="K738" s="28">
        <v>11.508294814343815</v>
      </c>
      <c r="L738" s="33">
        <v>5.2365982619683624</v>
      </c>
      <c r="M738" s="33">
        <v>4.8787200750167852</v>
      </c>
      <c r="N738" s="33">
        <v>7.1042761695333514</v>
      </c>
      <c r="O738" s="33">
        <v>6.9293037273578237</v>
      </c>
      <c r="P738" s="33">
        <v>4.6504891718567167</v>
      </c>
      <c r="Q738" s="33">
        <v>4.6338288061138657</v>
      </c>
      <c r="R738" s="33">
        <v>7.0143038969475908</v>
      </c>
      <c r="S738" s="33">
        <v>7.0018222157844594</v>
      </c>
    </row>
    <row r="739" spans="2:19" x14ac:dyDescent="0.2">
      <c r="B739" s="1182" t="s">
        <v>318</v>
      </c>
      <c r="C739" s="1182"/>
      <c r="D739" s="28">
        <v>8.9308284416591164</v>
      </c>
      <c r="E739" s="28">
        <v>10.233382973687791</v>
      </c>
      <c r="F739" s="28">
        <v>8.9612468431574541</v>
      </c>
      <c r="G739" s="28">
        <v>10.261767702967671</v>
      </c>
      <c r="H739" s="28">
        <v>8.761541095282265</v>
      </c>
      <c r="I739" s="28">
        <v>8.9314434652293606</v>
      </c>
      <c r="J739" s="28">
        <v>9.7900413633282568</v>
      </c>
      <c r="K739" s="28">
        <v>10.112392983001378</v>
      </c>
      <c r="L739" s="33">
        <v>4.5556970093637901</v>
      </c>
      <c r="M739" s="33">
        <v>4.432368188901803</v>
      </c>
      <c r="N739" s="33">
        <v>6.6667656782205915</v>
      </c>
      <c r="O739" s="33">
        <v>6.5846346874845114</v>
      </c>
      <c r="P739" s="33">
        <v>4.3010801457874352</v>
      </c>
      <c r="Q739" s="33">
        <v>4.3201459992295899</v>
      </c>
      <c r="R739" s="33">
        <v>6.6262852119840989</v>
      </c>
      <c r="S739" s="33">
        <v>6.5986331299904233</v>
      </c>
    </row>
    <row r="740" spans="2:19" x14ac:dyDescent="0.2">
      <c r="B740" s="1182" t="s">
        <v>1356</v>
      </c>
      <c r="C740" s="1182"/>
      <c r="D740" s="28">
        <v>13.923953232024127</v>
      </c>
      <c r="E740" s="28">
        <v>13.923953232024127</v>
      </c>
      <c r="F740" s="28">
        <v>13.929774062414467</v>
      </c>
      <c r="G740" s="28">
        <v>13.929774062414467</v>
      </c>
      <c r="H740" s="28">
        <v>12.473926871067377</v>
      </c>
      <c r="I740" s="28">
        <v>12.473926871067377</v>
      </c>
      <c r="J740" s="28">
        <v>13.673354301577596</v>
      </c>
      <c r="K740" s="28">
        <v>13.673354301577596</v>
      </c>
      <c r="L740" s="33">
        <v>4.117145831855983</v>
      </c>
      <c r="M740" s="33">
        <v>4.0726617009440735</v>
      </c>
      <c r="N740" s="33">
        <v>6.2630792690539883</v>
      </c>
      <c r="O740" s="33">
        <v>6.2726522661789819</v>
      </c>
      <c r="P740" s="33">
        <v>4.021674648403641</v>
      </c>
      <c r="Q740" s="33">
        <v>4.0210879975843001</v>
      </c>
      <c r="R740" s="33">
        <v>7.0575247003692994</v>
      </c>
      <c r="S740" s="33">
        <v>7.0580751469594132</v>
      </c>
    </row>
    <row r="741" spans="2:19" x14ac:dyDescent="0.2">
      <c r="B741" s="1182" t="s">
        <v>320</v>
      </c>
      <c r="C741" s="1182"/>
      <c r="D741" s="28">
        <v>9.6880321214858007</v>
      </c>
      <c r="E741" s="28">
        <v>10.063117894851844</v>
      </c>
      <c r="F741" s="28">
        <v>10.096241948106567</v>
      </c>
      <c r="G741" s="28">
        <v>10.60934536758162</v>
      </c>
      <c r="H741" s="28">
        <v>11.111550732593219</v>
      </c>
      <c r="I741" s="28">
        <v>11.158516297040505</v>
      </c>
      <c r="J741" s="28">
        <v>11.777946059435155</v>
      </c>
      <c r="K741" s="28">
        <v>11.82889443918717</v>
      </c>
      <c r="L741" s="33">
        <v>5.2248124791153696</v>
      </c>
      <c r="M741" s="33">
        <v>4.9873433271782845</v>
      </c>
      <c r="N741" s="33">
        <v>7.1128107374433069</v>
      </c>
      <c r="O741" s="33">
        <v>6.9731633855596167</v>
      </c>
      <c r="P741" s="33">
        <v>4.8291013156006768</v>
      </c>
      <c r="Q741" s="33">
        <v>4.8456812473402504</v>
      </c>
      <c r="R741" s="33">
        <v>7.0616153524157657</v>
      </c>
      <c r="S741" s="33">
        <v>7.0516165967969338</v>
      </c>
    </row>
    <row r="742" spans="2:19" x14ac:dyDescent="0.2">
      <c r="B742" s="1185" t="s">
        <v>1319</v>
      </c>
      <c r="C742" s="1185"/>
      <c r="D742" s="28"/>
      <c r="E742" s="28"/>
      <c r="F742" s="28"/>
      <c r="G742" s="28"/>
      <c r="H742" s="28"/>
      <c r="I742" s="28"/>
      <c r="J742" s="28"/>
      <c r="K742" s="28"/>
      <c r="L742" s="33"/>
      <c r="M742" s="33"/>
      <c r="N742" s="33"/>
      <c r="O742" s="33"/>
      <c r="P742" s="33"/>
      <c r="Q742" s="33"/>
      <c r="R742" s="33"/>
      <c r="S742" s="33"/>
    </row>
    <row r="743" spans="2:19" x14ac:dyDescent="0.2">
      <c r="B743" s="1182" t="s">
        <v>316</v>
      </c>
      <c r="C743" s="1182"/>
      <c r="D743" s="28">
        <v>11.317100510637323</v>
      </c>
      <c r="E743" s="28">
        <v>12.038618569757961</v>
      </c>
      <c r="F743" s="28">
        <v>11.418056813919369</v>
      </c>
      <c r="G743" s="28">
        <v>12.174763667946428</v>
      </c>
      <c r="H743" s="28">
        <v>11.949550404109832</v>
      </c>
      <c r="I743" s="28">
        <v>11.968416810047559</v>
      </c>
      <c r="J743" s="28">
        <v>12.32109494545894</v>
      </c>
      <c r="K743" s="28">
        <v>12.323118228336725</v>
      </c>
      <c r="L743" s="33">
        <v>6.2231024435803919</v>
      </c>
      <c r="M743" s="33">
        <v>6.7285020114425658</v>
      </c>
      <c r="N743" s="33">
        <v>7.759065317451828</v>
      </c>
      <c r="O743" s="33">
        <v>7.6974629488325697</v>
      </c>
      <c r="P743" s="33">
        <v>5.7071806528064792</v>
      </c>
      <c r="Q743" s="33">
        <v>5.8254579579320342</v>
      </c>
      <c r="R743" s="33">
        <v>7.2566458883582081</v>
      </c>
      <c r="S743" s="33">
        <v>7.2516251592078698</v>
      </c>
    </row>
    <row r="744" spans="2:19" x14ac:dyDescent="0.2">
      <c r="B744" s="1182" t="s">
        <v>317</v>
      </c>
      <c r="C744" s="1182"/>
      <c r="D744" s="28">
        <v>9.7032016315923073</v>
      </c>
      <c r="E744" s="28">
        <v>10.079366504205924</v>
      </c>
      <c r="F744" s="28">
        <v>9.9972691582236557</v>
      </c>
      <c r="G744" s="28">
        <v>10.450119843686377</v>
      </c>
      <c r="H744" s="28">
        <v>10.812469901755534</v>
      </c>
      <c r="I744" s="28">
        <v>10.838457608060082</v>
      </c>
      <c r="J744" s="28">
        <v>11.473487408893613</v>
      </c>
      <c r="K744" s="28">
        <v>11.50485281640572</v>
      </c>
      <c r="L744" s="33">
        <v>5.0417973567711503</v>
      </c>
      <c r="M744" s="33">
        <v>4.6739839848020379</v>
      </c>
      <c r="N744" s="33">
        <v>7.1793631093701764</v>
      </c>
      <c r="O744" s="33">
        <v>7.0310784397057731</v>
      </c>
      <c r="P744" s="33">
        <v>4.6010714428464103</v>
      </c>
      <c r="Q744" s="33">
        <v>4.583623209747504</v>
      </c>
      <c r="R744" s="33">
        <v>6.7085348218893444</v>
      </c>
      <c r="S744" s="33">
        <v>6.6935634526081111</v>
      </c>
    </row>
    <row r="745" spans="2:19" x14ac:dyDescent="0.2">
      <c r="B745" s="1182" t="s">
        <v>318</v>
      </c>
      <c r="C745" s="1182"/>
      <c r="D745" s="28">
        <v>8.3340324309797005</v>
      </c>
      <c r="E745" s="28">
        <v>9.7411925114797402</v>
      </c>
      <c r="F745" s="28">
        <v>8.4394758518153914</v>
      </c>
      <c r="G745" s="28">
        <v>9.8159176680819158</v>
      </c>
      <c r="H745" s="28">
        <v>8.6712133458270362</v>
      </c>
      <c r="I745" s="28">
        <v>8.8556160107722768</v>
      </c>
      <c r="J745" s="28">
        <v>9.7683368948460512</v>
      </c>
      <c r="K745" s="28">
        <v>10.011593455851244</v>
      </c>
      <c r="L745" s="33">
        <v>4.5274724889252882</v>
      </c>
      <c r="M745" s="33">
        <v>4.3627772289386622</v>
      </c>
      <c r="N745" s="33">
        <v>6.3762109486411562</v>
      </c>
      <c r="O745" s="33">
        <v>6.2439095935083495</v>
      </c>
      <c r="P745" s="33">
        <v>4.3382026350957634</v>
      </c>
      <c r="Q745" s="33">
        <v>4.3877431699211327</v>
      </c>
      <c r="R745" s="33">
        <v>6.2384249759551933</v>
      </c>
      <c r="S745" s="33">
        <v>6.2387099637746983</v>
      </c>
    </row>
    <row r="746" spans="2:19" x14ac:dyDescent="0.2">
      <c r="B746" s="1182" t="s">
        <v>1356</v>
      </c>
      <c r="C746" s="1182"/>
      <c r="D746" s="28">
        <v>13.903195320744818</v>
      </c>
      <c r="E746" s="28">
        <v>13.903195320744818</v>
      </c>
      <c r="F746" s="28">
        <v>13.904289631008586</v>
      </c>
      <c r="G746" s="28">
        <v>13.904289631008586</v>
      </c>
      <c r="H746" s="28">
        <v>12.469395507028711</v>
      </c>
      <c r="I746" s="28">
        <v>12.469395507028711</v>
      </c>
      <c r="J746" s="28">
        <v>13.670840691958139</v>
      </c>
      <c r="K746" s="28">
        <v>13.670840691958139</v>
      </c>
      <c r="L746" s="33">
        <v>1.3464402009435694</v>
      </c>
      <c r="M746" s="33">
        <v>1.3464155962201849</v>
      </c>
      <c r="N746" s="33">
        <v>7.0757288807600123</v>
      </c>
      <c r="O746" s="33">
        <v>7.0757587710343541</v>
      </c>
      <c r="P746" s="33">
        <v>3.8391369121241019</v>
      </c>
      <c r="Q746" s="33">
        <v>3.8391230846119866</v>
      </c>
      <c r="R746" s="33">
        <v>7.1487372456620939</v>
      </c>
      <c r="S746" s="33">
        <v>7.148750933524453</v>
      </c>
    </row>
    <row r="747" spans="2:19" x14ac:dyDescent="0.2">
      <c r="B747" s="1182" t="s">
        <v>320</v>
      </c>
      <c r="C747" s="1182"/>
      <c r="D747" s="28">
        <v>9.7047968516731</v>
      </c>
      <c r="E747" s="28">
        <v>10.143668690105821</v>
      </c>
      <c r="F747" s="28">
        <v>9.9837801948256253</v>
      </c>
      <c r="G747" s="28">
        <v>10.500140811173246</v>
      </c>
      <c r="H747" s="28">
        <v>11.103458558474827</v>
      </c>
      <c r="I747" s="28">
        <v>11.130758315660307</v>
      </c>
      <c r="J747" s="28">
        <v>11.723959895596888</v>
      </c>
      <c r="K747" s="28">
        <v>11.751918673873664</v>
      </c>
      <c r="L747" s="33">
        <v>5.0758270117899134</v>
      </c>
      <c r="M747" s="33">
        <v>4.7916164663516652</v>
      </c>
      <c r="N747" s="33">
        <v>7.1446433218672887</v>
      </c>
      <c r="O747" s="33">
        <v>7.0002281324956011</v>
      </c>
      <c r="P747" s="33">
        <v>4.7935474584172511</v>
      </c>
      <c r="Q747" s="33">
        <v>4.7989218886927336</v>
      </c>
      <c r="R747" s="33">
        <v>6.8102876177419613</v>
      </c>
      <c r="S747" s="33">
        <v>6.7980980582192156</v>
      </c>
    </row>
    <row r="748" spans="2:19" x14ac:dyDescent="0.2">
      <c r="B748" s="1185" t="s">
        <v>1320</v>
      </c>
      <c r="C748" s="1185"/>
      <c r="D748" s="28"/>
      <c r="E748" s="28"/>
      <c r="F748" s="28"/>
      <c r="G748" s="28"/>
      <c r="H748" s="28"/>
      <c r="I748" s="28"/>
      <c r="J748" s="28"/>
      <c r="K748" s="28"/>
      <c r="L748" s="33"/>
      <c r="M748" s="33"/>
      <c r="N748" s="33"/>
      <c r="O748" s="33"/>
      <c r="P748" s="33"/>
      <c r="Q748" s="33"/>
      <c r="R748" s="33"/>
      <c r="S748" s="33"/>
    </row>
    <row r="749" spans="2:19" x14ac:dyDescent="0.2">
      <c r="B749" s="1182" t="s">
        <v>316</v>
      </c>
      <c r="C749" s="1182"/>
      <c r="D749" s="28">
        <v>11.675137346842892</v>
      </c>
      <c r="E749" s="28">
        <v>13.28822389975023</v>
      </c>
      <c r="F749" s="28">
        <v>11.735567326323347</v>
      </c>
      <c r="G749" s="28">
        <v>13.353101069089309</v>
      </c>
      <c r="H749" s="28">
        <v>11.831342942128678</v>
      </c>
      <c r="I749" s="28">
        <v>11.864104023013118</v>
      </c>
      <c r="J749" s="28">
        <v>12.472448113100445</v>
      </c>
      <c r="K749" s="28">
        <v>12.478346901855703</v>
      </c>
      <c r="L749" s="33">
        <v>6.3190722827584684</v>
      </c>
      <c r="M749" s="33">
        <v>6.6514995387874425</v>
      </c>
      <c r="N749" s="33">
        <v>7.4407281654922555</v>
      </c>
      <c r="O749" s="33">
        <v>7.3820268742910926</v>
      </c>
      <c r="P749" s="33">
        <v>5.5627923756765245</v>
      </c>
      <c r="Q749" s="33">
        <v>5.7511217736954512</v>
      </c>
      <c r="R749" s="33">
        <v>7.2299039400545304</v>
      </c>
      <c r="S749" s="33">
        <v>7.2277801792815799</v>
      </c>
    </row>
    <row r="750" spans="2:19" x14ac:dyDescent="0.2">
      <c r="B750" s="1182" t="s">
        <v>317</v>
      </c>
      <c r="C750" s="1182"/>
      <c r="D750" s="28">
        <v>10.377071885971032</v>
      </c>
      <c r="E750" s="28">
        <v>10.533974306541017</v>
      </c>
      <c r="F750" s="28">
        <v>10.658598368472553</v>
      </c>
      <c r="G750" s="28">
        <v>10.853757548117759</v>
      </c>
      <c r="H750" s="28">
        <v>10.854569201283214</v>
      </c>
      <c r="I750" s="28">
        <v>10.885670473872285</v>
      </c>
      <c r="J750" s="28">
        <v>11.507250107599166</v>
      </c>
      <c r="K750" s="28">
        <v>11.542195947316339</v>
      </c>
      <c r="L750" s="33">
        <v>5.7399891656882085</v>
      </c>
      <c r="M750" s="33">
        <v>5.4838879445950814</v>
      </c>
      <c r="N750" s="33">
        <v>7.1965447347761691</v>
      </c>
      <c r="O750" s="33">
        <v>7.0085387263867247</v>
      </c>
      <c r="P750" s="33">
        <v>4.7649367424669444</v>
      </c>
      <c r="Q750" s="33">
        <v>4.7522327115336527</v>
      </c>
      <c r="R750" s="33">
        <v>6.9442463647446502</v>
      </c>
      <c r="S750" s="33">
        <v>6.9341508445505022</v>
      </c>
    </row>
    <row r="751" spans="2:19" x14ac:dyDescent="0.2">
      <c r="B751" s="1182" t="s">
        <v>318</v>
      </c>
      <c r="C751" s="1182"/>
      <c r="D751" s="28">
        <v>9.3318855599938235</v>
      </c>
      <c r="E751" s="28">
        <v>10.292660468259101</v>
      </c>
      <c r="F751" s="28">
        <v>9.4796882146451686</v>
      </c>
      <c r="G751" s="28">
        <v>10.386041753853375</v>
      </c>
      <c r="H751" s="28">
        <v>8.7540876921494757</v>
      </c>
      <c r="I751" s="28">
        <v>8.9651292381000154</v>
      </c>
      <c r="J751" s="28">
        <v>9.7952461516825959</v>
      </c>
      <c r="K751" s="28">
        <v>10.195446657450285</v>
      </c>
      <c r="L751" s="33">
        <v>4.6348121381034071</v>
      </c>
      <c r="M751" s="33">
        <v>4.2603078344501863</v>
      </c>
      <c r="N751" s="33">
        <v>7.0673558494970612</v>
      </c>
      <c r="O751" s="33">
        <v>6.7812688964509329</v>
      </c>
      <c r="P751" s="33">
        <v>4.386704414853857</v>
      </c>
      <c r="Q751" s="33">
        <v>4.4263131870200558</v>
      </c>
      <c r="R751" s="33">
        <v>6.4867090633348079</v>
      </c>
      <c r="S751" s="33">
        <v>6.4866992677247177</v>
      </c>
    </row>
    <row r="752" spans="2:19" x14ac:dyDescent="0.2">
      <c r="B752" s="1182" t="s">
        <v>1356</v>
      </c>
      <c r="C752" s="1182"/>
      <c r="D752" s="28">
        <v>13.921300858420564</v>
      </c>
      <c r="E752" s="28">
        <v>13.921300858420564</v>
      </c>
      <c r="F752" s="28">
        <v>13.923150708328839</v>
      </c>
      <c r="G752" s="28">
        <v>13.923150708328839</v>
      </c>
      <c r="H752" s="28">
        <v>12.474437022355739</v>
      </c>
      <c r="I752" s="28">
        <v>12.474437022355739</v>
      </c>
      <c r="J752" s="28">
        <v>13.675498795738919</v>
      </c>
      <c r="K752" s="28">
        <v>13.675498795738919</v>
      </c>
      <c r="L752" s="33">
        <v>4.3352007428448438</v>
      </c>
      <c r="M752" s="33">
        <v>4.3351758643677467</v>
      </c>
      <c r="N752" s="33">
        <v>6.1572884973914412</v>
      </c>
      <c r="O752" s="33">
        <v>6.1572829034588192</v>
      </c>
      <c r="P752" s="33">
        <v>4.1173279319448346</v>
      </c>
      <c r="Q752" s="33">
        <v>4.1173119718830797</v>
      </c>
      <c r="R752" s="33">
        <v>6.9975503240701231</v>
      </c>
      <c r="S752" s="33">
        <v>6.9975559882875285</v>
      </c>
    </row>
    <row r="753" spans="2:19" x14ac:dyDescent="0.2">
      <c r="B753" s="1182" t="s">
        <v>320</v>
      </c>
      <c r="C753" s="1182"/>
      <c r="D753" s="28">
        <v>10.383159732948887</v>
      </c>
      <c r="E753" s="28">
        <v>10.586315549578799</v>
      </c>
      <c r="F753" s="28">
        <v>10.65542921359568</v>
      </c>
      <c r="G753" s="28">
        <v>10.898027237910364</v>
      </c>
      <c r="H753" s="28">
        <v>11.097578388332144</v>
      </c>
      <c r="I753" s="28">
        <v>11.135275276372104</v>
      </c>
      <c r="J753" s="28">
        <v>11.771682055260928</v>
      </c>
      <c r="K753" s="28">
        <v>11.808311009995396</v>
      </c>
      <c r="L753" s="33">
        <v>5.70513500048322</v>
      </c>
      <c r="M753" s="33">
        <v>5.5057665189671594</v>
      </c>
      <c r="N753" s="33">
        <v>7.2109357222877559</v>
      </c>
      <c r="O753" s="33">
        <v>7.0357166996900569</v>
      </c>
      <c r="P753" s="33">
        <v>4.898737099734106</v>
      </c>
      <c r="Q753" s="33">
        <v>4.9188365490901305</v>
      </c>
      <c r="R753" s="33">
        <v>6.9916626614694124</v>
      </c>
      <c r="S753" s="33">
        <v>6.9835381489601946</v>
      </c>
    </row>
    <row r="754" spans="2:19" x14ac:dyDescent="0.2">
      <c r="B754" s="1185" t="s">
        <v>1321</v>
      </c>
      <c r="C754" s="1185"/>
      <c r="D754" s="28"/>
      <c r="E754" s="28"/>
      <c r="F754" s="28"/>
      <c r="G754" s="28"/>
      <c r="H754" s="28"/>
      <c r="I754" s="28"/>
      <c r="J754" s="28"/>
      <c r="K754" s="28"/>
      <c r="L754" s="33"/>
      <c r="M754" s="33"/>
      <c r="N754" s="33"/>
      <c r="O754" s="33"/>
      <c r="P754" s="33"/>
      <c r="Q754" s="33"/>
      <c r="R754" s="33"/>
      <c r="S754" s="33"/>
    </row>
    <row r="755" spans="2:19" x14ac:dyDescent="0.2">
      <c r="B755" s="1182" t="s">
        <v>316</v>
      </c>
      <c r="C755" s="1182"/>
      <c r="D755" s="28">
        <v>11.622351478618235</v>
      </c>
      <c r="E755" s="28">
        <v>11.896904253577141</v>
      </c>
      <c r="F755" s="28">
        <v>11.695651064426199</v>
      </c>
      <c r="G755" s="28">
        <v>11.984439856943265</v>
      </c>
      <c r="H755" s="28">
        <v>11.834841339950604</v>
      </c>
      <c r="I755" s="28">
        <v>11.861084622480307</v>
      </c>
      <c r="J755" s="28">
        <v>12.439860966692589</v>
      </c>
      <c r="K755" s="28">
        <v>12.438098396882088</v>
      </c>
      <c r="L755" s="33">
        <v>6.1952762041639771</v>
      </c>
      <c r="M755" s="33">
        <v>6.7163921078293578</v>
      </c>
      <c r="N755" s="33">
        <v>7.8161522300475443</v>
      </c>
      <c r="O755" s="33">
        <v>7.8309157088487407</v>
      </c>
      <c r="P755" s="33">
        <v>5.5998787319305974</v>
      </c>
      <c r="Q755" s="33">
        <v>5.7573330141097774</v>
      </c>
      <c r="R755" s="33">
        <v>7.2332638523358064</v>
      </c>
      <c r="S755" s="33">
        <v>7.2292399264613598</v>
      </c>
    </row>
    <row r="756" spans="2:19" x14ac:dyDescent="0.2">
      <c r="B756" s="1182" t="s">
        <v>317</v>
      </c>
      <c r="C756" s="1182"/>
      <c r="D756" s="28">
        <v>9.986599843147232</v>
      </c>
      <c r="E756" s="28">
        <v>10.243954303607939</v>
      </c>
      <c r="F756" s="28">
        <v>10.324088951037991</v>
      </c>
      <c r="G756" s="28">
        <v>10.637276983020319</v>
      </c>
      <c r="H756" s="28">
        <v>10.899295957710837</v>
      </c>
      <c r="I756" s="28">
        <v>10.929097345928447</v>
      </c>
      <c r="J756" s="28">
        <v>11.514939186695029</v>
      </c>
      <c r="K756" s="28">
        <v>11.54372826158191</v>
      </c>
      <c r="L756" s="33">
        <v>5.2543826069366864</v>
      </c>
      <c r="M756" s="33">
        <v>4.9016626832928685</v>
      </c>
      <c r="N756" s="33">
        <v>7.3699528592324803</v>
      </c>
      <c r="O756" s="33">
        <v>7.1719560969311633</v>
      </c>
      <c r="P756" s="33">
        <v>4.7532896984316029</v>
      </c>
      <c r="Q756" s="33">
        <v>4.720778418781987</v>
      </c>
      <c r="R756" s="33">
        <v>6.8783519621372013</v>
      </c>
      <c r="S756" s="33">
        <v>6.8534038083049831</v>
      </c>
    </row>
    <row r="757" spans="2:19" x14ac:dyDescent="0.2">
      <c r="B757" s="1182" t="s">
        <v>318</v>
      </c>
      <c r="C757" s="1182"/>
      <c r="D757" s="28">
        <v>9.1539558002057628</v>
      </c>
      <c r="E757" s="28">
        <v>10.095793789492358</v>
      </c>
      <c r="F757" s="28">
        <v>9.2121989368494841</v>
      </c>
      <c r="G757" s="28">
        <v>10.2973219878386</v>
      </c>
      <c r="H757" s="28">
        <v>8.8442122565137158</v>
      </c>
      <c r="I757" s="28">
        <v>8.9512902770501714</v>
      </c>
      <c r="J757" s="28">
        <v>9.9288441539280683</v>
      </c>
      <c r="K757" s="28">
        <v>10.1680454533528</v>
      </c>
      <c r="L757" s="33">
        <v>4.3450001030506957</v>
      </c>
      <c r="M757" s="33">
        <v>4.2609024980790355</v>
      </c>
      <c r="N757" s="33">
        <v>7.1271928682598862</v>
      </c>
      <c r="O757" s="33">
        <v>7.0783981913660501</v>
      </c>
      <c r="P757" s="33">
        <v>4.340759535279739</v>
      </c>
      <c r="Q757" s="33">
        <v>4.3745903027127842</v>
      </c>
      <c r="R757" s="33">
        <v>6.8059645932594064</v>
      </c>
      <c r="S757" s="33">
        <v>6.8062130313519278</v>
      </c>
    </row>
    <row r="758" spans="2:19" x14ac:dyDescent="0.2">
      <c r="B758" s="1182" t="s">
        <v>1356</v>
      </c>
      <c r="C758" s="1182"/>
      <c r="D758" s="28">
        <v>13.831807322980731</v>
      </c>
      <c r="E758" s="28">
        <v>13.831807322980731</v>
      </c>
      <c r="F758" s="28">
        <v>13.83215712099128</v>
      </c>
      <c r="G758" s="28">
        <v>13.83215712099128</v>
      </c>
      <c r="H758" s="28">
        <v>12.473759595053851</v>
      </c>
      <c r="I758" s="28">
        <v>12.473759595053851</v>
      </c>
      <c r="J758" s="28">
        <v>13.674764839105684</v>
      </c>
      <c r="K758" s="28">
        <v>13.674764839105684</v>
      </c>
      <c r="L758" s="33">
        <v>3.3692393902692555</v>
      </c>
      <c r="M758" s="33">
        <v>3.3692389270063137</v>
      </c>
      <c r="N758" s="33">
        <v>6.4195658345872468</v>
      </c>
      <c r="O758" s="33">
        <v>6.4195658119099068</v>
      </c>
      <c r="P758" s="33">
        <v>3.9882100124211606</v>
      </c>
      <c r="Q758" s="33">
        <v>3.9881922331445461</v>
      </c>
      <c r="R758" s="33">
        <v>7.1096276507276279</v>
      </c>
      <c r="S758" s="33">
        <v>7.1096353432126911</v>
      </c>
    </row>
    <row r="759" spans="2:19" x14ac:dyDescent="0.2">
      <c r="B759" s="1182" t="s">
        <v>320</v>
      </c>
      <c r="C759" s="1182"/>
      <c r="D759" s="28">
        <v>9.997855950820048</v>
      </c>
      <c r="E759" s="28">
        <v>10.297619052189793</v>
      </c>
      <c r="F759" s="28">
        <v>10.313464334358653</v>
      </c>
      <c r="G759" s="28">
        <v>10.679108802729475</v>
      </c>
      <c r="H759" s="28">
        <v>11.134675060585545</v>
      </c>
      <c r="I759" s="28">
        <v>11.163439704081812</v>
      </c>
      <c r="J759" s="28">
        <v>11.773119422745253</v>
      </c>
      <c r="K759" s="28">
        <v>11.796627099143082</v>
      </c>
      <c r="L759" s="33">
        <v>5.1913475035300998</v>
      </c>
      <c r="M759" s="33">
        <v>4.9171953101979877</v>
      </c>
      <c r="N759" s="33">
        <v>7.370391292160698</v>
      </c>
      <c r="O759" s="33">
        <v>7.2060899256890893</v>
      </c>
      <c r="P759" s="33">
        <v>4.8918834120640655</v>
      </c>
      <c r="Q759" s="33">
        <v>4.8909348265864043</v>
      </c>
      <c r="R759" s="33">
        <v>6.9458392312528829</v>
      </c>
      <c r="S759" s="33">
        <v>6.9260533669710416</v>
      </c>
    </row>
    <row r="760" spans="2:19" x14ac:dyDescent="0.2">
      <c r="B760" s="1185" t="s">
        <v>1322</v>
      </c>
      <c r="C760" s="1185"/>
      <c r="D760" s="28"/>
      <c r="E760" s="28"/>
      <c r="F760" s="28"/>
      <c r="G760" s="28"/>
      <c r="H760" s="28"/>
      <c r="I760" s="28"/>
      <c r="J760" s="28"/>
      <c r="K760" s="28"/>
      <c r="L760" s="33"/>
      <c r="M760" s="33"/>
      <c r="N760" s="33"/>
      <c r="O760" s="33"/>
      <c r="P760" s="33"/>
      <c r="Q760" s="33"/>
      <c r="R760" s="33"/>
      <c r="S760" s="33"/>
    </row>
    <row r="761" spans="2:19" x14ac:dyDescent="0.2">
      <c r="B761" s="1182" t="s">
        <v>316</v>
      </c>
      <c r="C761" s="1182"/>
      <c r="D761" s="28">
        <v>12.083561277098678</v>
      </c>
      <c r="E761" s="28">
        <v>12.833609979912517</v>
      </c>
      <c r="F761" s="28">
        <v>12.295909461159564</v>
      </c>
      <c r="G761" s="28">
        <v>13.128103752172088</v>
      </c>
      <c r="H761" s="28">
        <v>11.953444279026975</v>
      </c>
      <c r="I761" s="28">
        <v>12.010699562983294</v>
      </c>
      <c r="J761" s="28">
        <v>12.525547803352071</v>
      </c>
      <c r="K761" s="28">
        <v>12.531681581043507</v>
      </c>
      <c r="L761" s="33">
        <v>7.4905797612380223</v>
      </c>
      <c r="M761" s="33">
        <v>7.6235867200884702</v>
      </c>
      <c r="N761" s="33">
        <v>8.427892660184181</v>
      </c>
      <c r="O761" s="33">
        <v>8.3784492889683762</v>
      </c>
      <c r="P761" s="33">
        <v>5.4799468359225223</v>
      </c>
      <c r="Q761" s="33">
        <v>5.7879780192679879</v>
      </c>
      <c r="R761" s="33">
        <v>7.332497500302785</v>
      </c>
      <c r="S761" s="33">
        <v>7.3252666539724745</v>
      </c>
    </row>
    <row r="762" spans="2:19" x14ac:dyDescent="0.2">
      <c r="B762" s="1182" t="s">
        <v>317</v>
      </c>
      <c r="C762" s="1182"/>
      <c r="D762" s="28">
        <v>10.483824525161682</v>
      </c>
      <c r="E762" s="28">
        <v>10.63097888439734</v>
      </c>
      <c r="F762" s="28">
        <v>10.72014481094204</v>
      </c>
      <c r="G762" s="28">
        <v>10.904716417683217</v>
      </c>
      <c r="H762" s="28">
        <v>10.811429900919764</v>
      </c>
      <c r="I762" s="28">
        <v>10.843649634284542</v>
      </c>
      <c r="J762" s="28">
        <v>11.476342243859058</v>
      </c>
      <c r="K762" s="28">
        <v>11.515161793812638</v>
      </c>
      <c r="L762" s="33">
        <v>6.5181158066423253</v>
      </c>
      <c r="M762" s="33">
        <v>5.8696166777569436</v>
      </c>
      <c r="N762" s="33">
        <v>8.0481005887296071</v>
      </c>
      <c r="O762" s="33">
        <v>7.6316449074269643</v>
      </c>
      <c r="P762" s="33">
        <v>4.9613622114358442</v>
      </c>
      <c r="Q762" s="33">
        <v>4.909575869419518</v>
      </c>
      <c r="R762" s="33">
        <v>7.2146537113316684</v>
      </c>
      <c r="S762" s="33">
        <v>7.1785535389828441</v>
      </c>
    </row>
    <row r="763" spans="2:19" x14ac:dyDescent="0.2">
      <c r="B763" s="1182" t="s">
        <v>318</v>
      </c>
      <c r="C763" s="1182"/>
      <c r="D763" s="28">
        <v>9.8704945663876877</v>
      </c>
      <c r="E763" s="28">
        <v>10.394551518800306</v>
      </c>
      <c r="F763" s="28">
        <v>9.8913988796995422</v>
      </c>
      <c r="G763" s="28">
        <v>10.396004094704281</v>
      </c>
      <c r="H763" s="28">
        <v>8.9538080637643134</v>
      </c>
      <c r="I763" s="28">
        <v>9.0871963774594775</v>
      </c>
      <c r="J763" s="28">
        <v>9.9771198607742129</v>
      </c>
      <c r="K763" s="28">
        <v>10.18982846961846</v>
      </c>
      <c r="L763" s="33">
        <v>5.6432620378081664</v>
      </c>
      <c r="M763" s="33">
        <v>5.3047227385605842</v>
      </c>
      <c r="N763" s="33">
        <v>7.6957508065745133</v>
      </c>
      <c r="O763" s="33">
        <v>7.4222382056472993</v>
      </c>
      <c r="P763" s="33">
        <v>4.9366714351347092</v>
      </c>
      <c r="Q763" s="33">
        <v>4.9204311983801245</v>
      </c>
      <c r="R763" s="33">
        <v>6.9924355247088394</v>
      </c>
      <c r="S763" s="33">
        <v>6.9522515991396405</v>
      </c>
    </row>
    <row r="764" spans="2:19" x14ac:dyDescent="0.2">
      <c r="B764" s="1182" t="s">
        <v>1356</v>
      </c>
      <c r="C764" s="1182"/>
      <c r="D764" s="28">
        <v>14.121596671793357</v>
      </c>
      <c r="E764" s="28">
        <v>14.121596671793357</v>
      </c>
      <c r="F764" s="28">
        <v>14.15674061938544</v>
      </c>
      <c r="G764" s="28">
        <v>14.15674061938544</v>
      </c>
      <c r="H764" s="28">
        <v>11.693228021599731</v>
      </c>
      <c r="I764" s="28">
        <v>11.693228021599731</v>
      </c>
      <c r="J764" s="28">
        <v>12.801188860823526</v>
      </c>
      <c r="K764" s="28">
        <v>12.801188860823526</v>
      </c>
      <c r="L764" s="33">
        <v>3.5667615889466799</v>
      </c>
      <c r="M764" s="33">
        <v>3.566761246360461</v>
      </c>
      <c r="N764" s="33">
        <v>7.6099647566325617</v>
      </c>
      <c r="O764" s="33">
        <v>7.6099648864937226</v>
      </c>
      <c r="P764" s="33">
        <v>4.0808703935627815</v>
      </c>
      <c r="Q764" s="33">
        <v>4.0808556586578302</v>
      </c>
      <c r="R764" s="33">
        <v>7.4555936052367766</v>
      </c>
      <c r="S764" s="33">
        <v>7.4555978067217898</v>
      </c>
    </row>
    <row r="765" spans="2:19" x14ac:dyDescent="0.2">
      <c r="B765" s="1182" t="s">
        <v>320</v>
      </c>
      <c r="C765" s="1182"/>
      <c r="D765" s="28">
        <v>10.53686830132397</v>
      </c>
      <c r="E765" s="28">
        <v>10.720901571863573</v>
      </c>
      <c r="F765" s="28">
        <v>10.760951148949285</v>
      </c>
      <c r="G765" s="28">
        <v>10.987786609317849</v>
      </c>
      <c r="H765" s="28">
        <v>11.06623341978184</v>
      </c>
      <c r="I765" s="28">
        <v>11.105855291792068</v>
      </c>
      <c r="J765" s="28">
        <v>11.73183381919087</v>
      </c>
      <c r="K765" s="28">
        <v>11.76671952896031</v>
      </c>
      <c r="L765" s="33">
        <v>6.5382482172371024</v>
      </c>
      <c r="M765" s="33">
        <v>5.9963402400797499</v>
      </c>
      <c r="N765" s="33">
        <v>8.0649350260999277</v>
      </c>
      <c r="O765" s="33">
        <v>7.7072067867690022</v>
      </c>
      <c r="P765" s="33">
        <v>5.0521777701692479</v>
      </c>
      <c r="Q765" s="33">
        <v>5.0606835022160768</v>
      </c>
      <c r="R765" s="33">
        <v>7.2336684867937686</v>
      </c>
      <c r="S765" s="33">
        <v>7.2035471660228412</v>
      </c>
    </row>
    <row r="766" spans="2:19" x14ac:dyDescent="0.2">
      <c r="B766" s="1185" t="s">
        <v>1323</v>
      </c>
      <c r="C766" s="1185"/>
      <c r="D766" s="28"/>
      <c r="E766" s="28"/>
      <c r="F766" s="28"/>
      <c r="G766" s="28"/>
      <c r="H766" s="28"/>
      <c r="I766" s="28"/>
      <c r="J766" s="28"/>
      <c r="K766" s="28"/>
      <c r="L766" s="33"/>
      <c r="M766" s="33"/>
      <c r="N766" s="33"/>
      <c r="O766" s="33"/>
      <c r="P766" s="33"/>
      <c r="Q766" s="33"/>
      <c r="R766" s="33"/>
      <c r="S766" s="33"/>
    </row>
    <row r="767" spans="2:19" x14ac:dyDescent="0.2">
      <c r="B767" s="1182" t="s">
        <v>316</v>
      </c>
      <c r="C767" s="1182"/>
      <c r="D767" s="28">
        <v>12.820411437280328</v>
      </c>
      <c r="E767" s="28">
        <v>13.456935953882725</v>
      </c>
      <c r="F767" s="28">
        <v>12.936154308671382</v>
      </c>
      <c r="G767" s="28">
        <v>13.595703760458772</v>
      </c>
      <c r="H767" s="28">
        <v>11.999469933245948</v>
      </c>
      <c r="I767" s="28">
        <v>12.047521981492523</v>
      </c>
      <c r="J767" s="28">
        <v>12.580991278126875</v>
      </c>
      <c r="K767" s="28">
        <v>12.596011332822696</v>
      </c>
      <c r="L767" s="33">
        <v>7.5844972535406381</v>
      </c>
      <c r="M767" s="33">
        <v>8.088156306566189</v>
      </c>
      <c r="N767" s="33">
        <v>9.0491119784856799</v>
      </c>
      <c r="O767" s="33">
        <v>9.038525791399401</v>
      </c>
      <c r="P767" s="33">
        <v>5.9345156986672123</v>
      </c>
      <c r="Q767" s="33">
        <v>6.0777583862385738</v>
      </c>
      <c r="R767" s="33">
        <v>7.5199240607815376</v>
      </c>
      <c r="S767" s="33">
        <v>7.5050532347976571</v>
      </c>
    </row>
    <row r="768" spans="2:19" x14ac:dyDescent="0.2">
      <c r="B768" s="1182" t="s">
        <v>317</v>
      </c>
      <c r="C768" s="1182"/>
      <c r="D768" s="28">
        <v>11.007064113250502</v>
      </c>
      <c r="E768" s="28">
        <v>11.186736032763996</v>
      </c>
      <c r="F768" s="28">
        <v>11.282756859118162</v>
      </c>
      <c r="G768" s="28">
        <v>11.499085590103736</v>
      </c>
      <c r="H768" s="28">
        <v>10.931825327152833</v>
      </c>
      <c r="I768" s="28">
        <v>10.955316052951693</v>
      </c>
      <c r="J768" s="28">
        <v>11.646129809445039</v>
      </c>
      <c r="K768" s="28">
        <v>11.671052128051235</v>
      </c>
      <c r="L768" s="33">
        <v>6.168793122989606</v>
      </c>
      <c r="M768" s="33">
        <v>5.0086278413339578</v>
      </c>
      <c r="N768" s="33">
        <v>8.2026740558628966</v>
      </c>
      <c r="O768" s="33">
        <v>7.5862476473339537</v>
      </c>
      <c r="P768" s="33">
        <v>5.0348433075713546</v>
      </c>
      <c r="Q768" s="33">
        <v>4.9775785624048705</v>
      </c>
      <c r="R768" s="33">
        <v>7.2202171706947764</v>
      </c>
      <c r="S768" s="33">
        <v>7.1732654840566861</v>
      </c>
    </row>
    <row r="769" spans="2:19" x14ac:dyDescent="0.2">
      <c r="B769" s="1182" t="s">
        <v>318</v>
      </c>
      <c r="C769" s="1182"/>
      <c r="D769" s="28">
        <v>9.6850282488762289</v>
      </c>
      <c r="E769" s="28">
        <v>10.938107522054411</v>
      </c>
      <c r="F769" s="28">
        <v>9.8050126194291067</v>
      </c>
      <c r="G769" s="28">
        <v>10.938186646883381</v>
      </c>
      <c r="H769" s="28">
        <v>9.0884555189514504</v>
      </c>
      <c r="I769" s="28">
        <v>9.2422889759272735</v>
      </c>
      <c r="J769" s="28">
        <v>10.025580626464237</v>
      </c>
      <c r="K769" s="28">
        <v>10.219048413202053</v>
      </c>
      <c r="L769" s="33">
        <v>5.2504391383055022</v>
      </c>
      <c r="M769" s="33">
        <v>5.2086815567036915</v>
      </c>
      <c r="N769" s="33">
        <v>7.6894703131167503</v>
      </c>
      <c r="O769" s="33">
        <v>7.6521192177313448</v>
      </c>
      <c r="P769" s="33">
        <v>5.1680673484546533</v>
      </c>
      <c r="Q769" s="33">
        <v>5.1987999183963289</v>
      </c>
      <c r="R769" s="33">
        <v>7.0763698058983291</v>
      </c>
      <c r="S769" s="33">
        <v>7.0764471040600441</v>
      </c>
    </row>
    <row r="770" spans="2:19" x14ac:dyDescent="0.2">
      <c r="B770" s="1182" t="s">
        <v>1356</v>
      </c>
      <c r="C770" s="1182"/>
      <c r="D770" s="28">
        <v>13.583718837238516</v>
      </c>
      <c r="E770" s="28">
        <v>13.583718837238516</v>
      </c>
      <c r="F770" s="28">
        <v>13.584031146087771</v>
      </c>
      <c r="G770" s="28">
        <v>13.584031146087771</v>
      </c>
      <c r="H770" s="28">
        <v>11.72558543705483</v>
      </c>
      <c r="I770" s="28">
        <v>11.72558543705483</v>
      </c>
      <c r="J770" s="28">
        <v>12.83783550135851</v>
      </c>
      <c r="K770" s="28">
        <v>12.83783550135851</v>
      </c>
      <c r="L770" s="33">
        <v>3.4902241056112531</v>
      </c>
      <c r="M770" s="33">
        <v>3.4902234576015831</v>
      </c>
      <c r="N770" s="33">
        <v>7.4595824836159759</v>
      </c>
      <c r="O770" s="33">
        <v>7.4595826649698616</v>
      </c>
      <c r="P770" s="33">
        <v>4.1850286243156569</v>
      </c>
      <c r="Q770" s="33">
        <v>4.1850110602272697</v>
      </c>
      <c r="R770" s="33">
        <v>7.6438143003401242</v>
      </c>
      <c r="S770" s="33">
        <v>7.6438216374696228</v>
      </c>
    </row>
    <row r="771" spans="2:19" x14ac:dyDescent="0.2">
      <c r="B771" s="1182" t="s">
        <v>320</v>
      </c>
      <c r="C771" s="1182"/>
      <c r="D771" s="28">
        <v>11.020360310803079</v>
      </c>
      <c r="E771" s="28">
        <v>11.262212608193911</v>
      </c>
      <c r="F771" s="28">
        <v>11.283754738085682</v>
      </c>
      <c r="G771" s="28">
        <v>11.560642544150038</v>
      </c>
      <c r="H771" s="28">
        <v>11.166347756589145</v>
      </c>
      <c r="I771" s="28">
        <v>11.196755107404245</v>
      </c>
      <c r="J771" s="28">
        <v>11.869610201001228</v>
      </c>
      <c r="K771" s="28">
        <v>11.894823483263597</v>
      </c>
      <c r="L771" s="33">
        <v>6.1374363676565817</v>
      </c>
      <c r="M771" s="33">
        <v>5.2134802843698331</v>
      </c>
      <c r="N771" s="33">
        <v>8.2017838373191516</v>
      </c>
      <c r="O771" s="33">
        <v>7.710431960175125</v>
      </c>
      <c r="P771" s="33">
        <v>5.1945612711244484</v>
      </c>
      <c r="Q771" s="33">
        <v>5.17248300143872</v>
      </c>
      <c r="R771" s="33">
        <v>7.2764457061685688</v>
      </c>
      <c r="S771" s="33">
        <v>7.2376965703807894</v>
      </c>
    </row>
    <row r="772" spans="2:19" x14ac:dyDescent="0.2">
      <c r="B772" s="1185" t="s">
        <v>1324</v>
      </c>
      <c r="C772" s="1185"/>
      <c r="D772" s="28"/>
      <c r="E772" s="28"/>
      <c r="F772" s="28"/>
      <c r="G772" s="28"/>
      <c r="H772" s="28"/>
      <c r="I772" s="28"/>
      <c r="J772" s="28"/>
      <c r="K772" s="28"/>
      <c r="L772" s="33"/>
      <c r="M772" s="33"/>
      <c r="N772" s="33"/>
      <c r="O772" s="33"/>
      <c r="P772" s="33"/>
      <c r="Q772" s="33"/>
      <c r="R772" s="33"/>
      <c r="S772" s="33"/>
    </row>
    <row r="773" spans="2:19" x14ac:dyDescent="0.2">
      <c r="B773" s="1182" t="s">
        <v>316</v>
      </c>
      <c r="C773" s="1182"/>
      <c r="D773" s="28">
        <v>12.285795802054118</v>
      </c>
      <c r="E773" s="28">
        <v>13.069484303312857</v>
      </c>
      <c r="F773" s="28">
        <v>12.357657463921646</v>
      </c>
      <c r="G773" s="28">
        <v>13.131752385323132</v>
      </c>
      <c r="H773" s="28">
        <v>11.933376948664295</v>
      </c>
      <c r="I773" s="28">
        <v>11.973385486249569</v>
      </c>
      <c r="J773" s="28">
        <v>12.539547194464612</v>
      </c>
      <c r="K773" s="28">
        <v>12.543461562074183</v>
      </c>
      <c r="L773" s="33">
        <v>7.0643930953794687</v>
      </c>
      <c r="M773" s="33">
        <v>7.5223642105128325</v>
      </c>
      <c r="N773" s="33">
        <v>8.4515454893302469</v>
      </c>
      <c r="O773" s="33">
        <v>8.414710768817681</v>
      </c>
      <c r="P773" s="33">
        <v>5.9223603385769348</v>
      </c>
      <c r="Q773" s="33">
        <v>6.0763451816336636</v>
      </c>
      <c r="R773" s="33">
        <v>7.494319046720693</v>
      </c>
      <c r="S773" s="33">
        <v>7.4996294426226866</v>
      </c>
    </row>
    <row r="774" spans="2:19" x14ac:dyDescent="0.2">
      <c r="B774" s="1182" t="s">
        <v>317</v>
      </c>
      <c r="C774" s="1182"/>
      <c r="D774" s="28">
        <v>10.616264268714616</v>
      </c>
      <c r="E774" s="28">
        <v>10.879219793721141</v>
      </c>
      <c r="F774" s="28">
        <v>11.007723504301627</v>
      </c>
      <c r="G774" s="28">
        <v>11.343172403878762</v>
      </c>
      <c r="H774" s="28">
        <v>10.977619503156495</v>
      </c>
      <c r="I774" s="28">
        <v>11.004025342346781</v>
      </c>
      <c r="J774" s="28">
        <v>11.645825883752869</v>
      </c>
      <c r="K774" s="28">
        <v>11.678950005531503</v>
      </c>
      <c r="L774" s="33">
        <v>5.9408708987520367</v>
      </c>
      <c r="M774" s="33">
        <v>5.2339287059882027</v>
      </c>
      <c r="N774" s="33">
        <v>7.8414423226551389</v>
      </c>
      <c r="O774" s="33">
        <v>7.4233637980233578</v>
      </c>
      <c r="P774" s="33">
        <v>4.9647123924478453</v>
      </c>
      <c r="Q774" s="33">
        <v>4.9064556745947616</v>
      </c>
      <c r="R774" s="33">
        <v>7.2628984397645837</v>
      </c>
      <c r="S774" s="33">
        <v>7.2192683407637119</v>
      </c>
    </row>
    <row r="775" spans="2:19" x14ac:dyDescent="0.2">
      <c r="B775" s="1182" t="s">
        <v>318</v>
      </c>
      <c r="C775" s="1182"/>
      <c r="D775" s="28">
        <v>10.343973596489581</v>
      </c>
      <c r="E775" s="28">
        <v>10.940175714396048</v>
      </c>
      <c r="F775" s="28">
        <v>10.346100090916051</v>
      </c>
      <c r="G775" s="28">
        <v>10.940473034873428</v>
      </c>
      <c r="H775" s="28">
        <v>9.2475920335246435</v>
      </c>
      <c r="I775" s="28">
        <v>9.3936332127601982</v>
      </c>
      <c r="J775" s="28">
        <v>10.134649886243066</v>
      </c>
      <c r="K775" s="28">
        <v>10.341443774517485</v>
      </c>
      <c r="L775" s="33">
        <v>5.3737636608082866</v>
      </c>
      <c r="M775" s="33">
        <v>5.1606903869278558</v>
      </c>
      <c r="N775" s="33">
        <v>7.9158895417599275</v>
      </c>
      <c r="O775" s="33">
        <v>7.8181159526288013</v>
      </c>
      <c r="P775" s="33">
        <v>5.2804899062553554</v>
      </c>
      <c r="Q775" s="33">
        <v>5.2852475843247433</v>
      </c>
      <c r="R775" s="33">
        <v>7.4649610554306518</v>
      </c>
      <c r="S775" s="33">
        <v>7.4341816277932065</v>
      </c>
    </row>
    <row r="776" spans="2:19" x14ac:dyDescent="0.2">
      <c r="B776" s="1182" t="s">
        <v>1356</v>
      </c>
      <c r="C776" s="1182"/>
      <c r="D776" s="28">
        <v>13.672107200750412</v>
      </c>
      <c r="E776" s="28">
        <v>13.672107200750412</v>
      </c>
      <c r="F776" s="28">
        <v>13.675873552987744</v>
      </c>
      <c r="G776" s="28">
        <v>13.675873552987744</v>
      </c>
      <c r="H776" s="28">
        <v>11.776238957365381</v>
      </c>
      <c r="I776" s="28">
        <v>11.776238957365381</v>
      </c>
      <c r="J776" s="28">
        <v>12.879590033830972</v>
      </c>
      <c r="K776" s="28">
        <v>12.879590033830972</v>
      </c>
      <c r="L776" s="33">
        <v>2.3650215413326396</v>
      </c>
      <c r="M776" s="33">
        <v>2.3650215413326396</v>
      </c>
      <c r="N776" s="33">
        <v>7.6294060947609754</v>
      </c>
      <c r="O776" s="33">
        <v>7.6294060947609754</v>
      </c>
      <c r="P776" s="33">
        <v>4.0676421000200671</v>
      </c>
      <c r="Q776" s="33">
        <v>4.0676421000200671</v>
      </c>
      <c r="R776" s="33">
        <v>7.6999537463152858</v>
      </c>
      <c r="S776" s="33">
        <v>7.6999537463152858</v>
      </c>
    </row>
    <row r="777" spans="2:19" x14ac:dyDescent="0.2">
      <c r="B777" s="1182" t="s">
        <v>320</v>
      </c>
      <c r="C777" s="1182"/>
      <c r="D777" s="28">
        <v>10.655865325930508</v>
      </c>
      <c r="E777" s="28">
        <v>10.942236345694246</v>
      </c>
      <c r="F777" s="28">
        <v>11.023948419046407</v>
      </c>
      <c r="G777" s="28">
        <v>11.38293268077155</v>
      </c>
      <c r="H777" s="28">
        <v>11.188895894787647</v>
      </c>
      <c r="I777" s="28">
        <v>11.221058544786446</v>
      </c>
      <c r="J777" s="28">
        <v>11.86190985438194</v>
      </c>
      <c r="K777" s="28">
        <v>11.892354986109128</v>
      </c>
      <c r="L777" s="33">
        <v>5.9267564163318465</v>
      </c>
      <c r="M777" s="33">
        <v>5.349152989693077</v>
      </c>
      <c r="N777" s="33">
        <v>7.8855147176360409</v>
      </c>
      <c r="O777" s="33">
        <v>7.5433807148196736</v>
      </c>
      <c r="P777" s="33">
        <v>5.1378981726325632</v>
      </c>
      <c r="Q777" s="33">
        <v>5.1153144806591113</v>
      </c>
      <c r="R777" s="33">
        <v>7.3135767479874767</v>
      </c>
      <c r="S777" s="33">
        <v>7.2805743524284763</v>
      </c>
    </row>
    <row r="778" spans="2:19" x14ac:dyDescent="0.2">
      <c r="B778" s="1185" t="s">
        <v>1325</v>
      </c>
      <c r="C778" s="1185"/>
      <c r="D778" s="28"/>
      <c r="E778" s="28"/>
      <c r="F778" s="28"/>
      <c r="G778" s="28"/>
      <c r="H778" s="28"/>
      <c r="I778" s="28"/>
      <c r="J778" s="28"/>
      <c r="K778" s="28"/>
      <c r="L778" s="33"/>
      <c r="M778" s="33"/>
      <c r="N778" s="33"/>
      <c r="O778" s="33"/>
      <c r="P778" s="33"/>
      <c r="Q778" s="33"/>
      <c r="R778" s="33"/>
      <c r="S778" s="33"/>
    </row>
    <row r="779" spans="2:19" x14ac:dyDescent="0.2">
      <c r="B779" s="1182" t="s">
        <v>316</v>
      </c>
      <c r="C779" s="1182"/>
      <c r="D779" s="28">
        <v>11.380008434000365</v>
      </c>
      <c r="E779" s="28">
        <v>13.284713969544905</v>
      </c>
      <c r="F779" s="28">
        <v>11.469382940016873</v>
      </c>
      <c r="G779" s="28">
        <v>13.45035938116043</v>
      </c>
      <c r="H779" s="28">
        <v>11.970256141310534</v>
      </c>
      <c r="I779" s="28">
        <v>12.024100784390487</v>
      </c>
      <c r="J779" s="28">
        <v>12.596787495527218</v>
      </c>
      <c r="K779" s="28">
        <v>12.586930055705167</v>
      </c>
      <c r="L779" s="33">
        <v>7.2089860145045366</v>
      </c>
      <c r="M779" s="33">
        <v>7.6048148937417057</v>
      </c>
      <c r="N779" s="33">
        <v>8.8518111252013867</v>
      </c>
      <c r="O779" s="33">
        <v>8.8055426505490146</v>
      </c>
      <c r="P779" s="33">
        <v>5.8812881764788889</v>
      </c>
      <c r="Q779" s="33">
        <v>6.0449826887881093</v>
      </c>
      <c r="R779" s="33">
        <v>7.4963567237305471</v>
      </c>
      <c r="S779" s="33">
        <v>7.4849039187628179</v>
      </c>
    </row>
    <row r="780" spans="2:19" x14ac:dyDescent="0.2">
      <c r="B780" s="1182" t="s">
        <v>317</v>
      </c>
      <c r="C780" s="1182"/>
      <c r="D780" s="28">
        <v>10.55770124675619</v>
      </c>
      <c r="E780" s="28">
        <v>10.718945696293128</v>
      </c>
      <c r="F780" s="28">
        <v>10.994136431559108</v>
      </c>
      <c r="G780" s="28">
        <v>11.236786460298616</v>
      </c>
      <c r="H780" s="28">
        <v>10.847683518178302</v>
      </c>
      <c r="I780" s="28">
        <v>10.865173925904612</v>
      </c>
      <c r="J780" s="28">
        <v>11.562878413083803</v>
      </c>
      <c r="K780" s="28">
        <v>11.590734018821307</v>
      </c>
      <c r="L780" s="33">
        <v>5.9180523605644133</v>
      </c>
      <c r="M780" s="33">
        <v>5.0113633779287605</v>
      </c>
      <c r="N780" s="33">
        <v>8.1123564149970573</v>
      </c>
      <c r="O780" s="33">
        <v>7.6007848415280108</v>
      </c>
      <c r="P780" s="33">
        <v>4.8714613832405753</v>
      </c>
      <c r="Q780" s="33">
        <v>4.8181896996227671</v>
      </c>
      <c r="R780" s="33">
        <v>7.2501340452711087</v>
      </c>
      <c r="S780" s="33">
        <v>7.2131657366858102</v>
      </c>
    </row>
    <row r="781" spans="2:19" x14ac:dyDescent="0.2">
      <c r="B781" s="1182" t="s">
        <v>318</v>
      </c>
      <c r="C781" s="1182"/>
      <c r="D781" s="28">
        <v>9.0148648575022143</v>
      </c>
      <c r="E781" s="28">
        <v>10.57877906866479</v>
      </c>
      <c r="F781" s="28">
        <v>9.2014455037013612</v>
      </c>
      <c r="G781" s="28">
        <v>10.579794539203787</v>
      </c>
      <c r="H781" s="28">
        <v>9.1053544487854126</v>
      </c>
      <c r="I781" s="28">
        <v>9.4643672198877464</v>
      </c>
      <c r="J781" s="28">
        <v>9.9108256350342572</v>
      </c>
      <c r="K781" s="28">
        <v>10.330365456587451</v>
      </c>
      <c r="L781" s="33">
        <v>4.5595402965913019</v>
      </c>
      <c r="M781" s="33">
        <v>4.3366346122509682</v>
      </c>
      <c r="N781" s="33">
        <v>7.8650658312826636</v>
      </c>
      <c r="O781" s="33">
        <v>7.85448960585728</v>
      </c>
      <c r="P781" s="33">
        <v>5.2785182950160188</v>
      </c>
      <c r="Q781" s="33">
        <v>5.3759910553962822</v>
      </c>
      <c r="R781" s="33">
        <v>7.3910397508323404</v>
      </c>
      <c r="S781" s="33">
        <v>7.5225947733142258</v>
      </c>
    </row>
    <row r="782" spans="2:19" x14ac:dyDescent="0.2">
      <c r="B782" s="1182" t="s">
        <v>1356</v>
      </c>
      <c r="C782" s="1182"/>
      <c r="D782" s="28">
        <v>13.726243209993571</v>
      </c>
      <c r="E782" s="28">
        <v>13.726243209993571</v>
      </c>
      <c r="F782" s="28">
        <v>13.729255007312226</v>
      </c>
      <c r="G782" s="28">
        <v>13.729255007312226</v>
      </c>
      <c r="H782" s="28">
        <v>11.887317570799441</v>
      </c>
      <c r="I782" s="28">
        <v>11.887317570799441</v>
      </c>
      <c r="J782" s="28">
        <v>12.987421053080526</v>
      </c>
      <c r="K782" s="28">
        <v>12.987421053080526</v>
      </c>
      <c r="L782" s="33">
        <v>1.7672307997571204</v>
      </c>
      <c r="M782" s="33">
        <v>1.7672307997571204</v>
      </c>
      <c r="N782" s="33">
        <v>7.4899375369004924</v>
      </c>
      <c r="O782" s="33">
        <v>7.4899375369004924</v>
      </c>
      <c r="P782" s="33">
        <v>3.9690509844588648</v>
      </c>
      <c r="Q782" s="33">
        <v>3.9690509844588648</v>
      </c>
      <c r="R782" s="33">
        <v>7.6770058959649461</v>
      </c>
      <c r="S782" s="33">
        <v>7.6770058959649461</v>
      </c>
    </row>
    <row r="783" spans="2:19" x14ac:dyDescent="0.2">
      <c r="B783" s="1182" t="s">
        <v>320</v>
      </c>
      <c r="C783" s="1182"/>
      <c r="D783" s="28">
        <v>10.529394390144143</v>
      </c>
      <c r="E783" s="28">
        <v>10.795286472454952</v>
      </c>
      <c r="F783" s="28">
        <v>10.940022567248191</v>
      </c>
      <c r="G783" s="28">
        <v>11.282435935158702</v>
      </c>
      <c r="H783" s="28">
        <v>11.098739642974577</v>
      </c>
      <c r="I783" s="28">
        <v>11.131267765462882</v>
      </c>
      <c r="J783" s="28">
        <v>11.810120474770928</v>
      </c>
      <c r="K783" s="28">
        <v>11.83807419788266</v>
      </c>
      <c r="L783" s="33">
        <v>5.8007481685830413</v>
      </c>
      <c r="M783" s="33">
        <v>5.0567698529690865</v>
      </c>
      <c r="N783" s="33">
        <v>8.1339373868061049</v>
      </c>
      <c r="O783" s="33">
        <v>7.7311890311493174</v>
      </c>
      <c r="P783" s="33">
        <v>5.0513243176129423</v>
      </c>
      <c r="Q783" s="33">
        <v>5.0357381984548004</v>
      </c>
      <c r="R783" s="33">
        <v>7.3019532625230745</v>
      </c>
      <c r="S783" s="33">
        <v>7.2744034190325166</v>
      </c>
    </row>
    <row r="784" spans="2:19" x14ac:dyDescent="0.2">
      <c r="B784" s="1185" t="s">
        <v>1326</v>
      </c>
      <c r="C784" s="1185"/>
      <c r="D784" s="28"/>
      <c r="E784" s="28"/>
      <c r="F784" s="28"/>
      <c r="G784" s="28"/>
      <c r="H784" s="28"/>
      <c r="I784" s="28"/>
      <c r="J784" s="28"/>
      <c r="K784" s="28"/>
      <c r="L784" s="33"/>
      <c r="M784" s="33"/>
      <c r="N784" s="33"/>
      <c r="O784" s="33"/>
      <c r="P784" s="33"/>
      <c r="Q784" s="33"/>
      <c r="R784" s="33"/>
      <c r="S784" s="33"/>
    </row>
    <row r="785" spans="2:19" x14ac:dyDescent="0.2">
      <c r="B785" s="1182" t="s">
        <v>316</v>
      </c>
      <c r="C785" s="1182"/>
      <c r="D785" s="28">
        <v>11.271824283460802</v>
      </c>
      <c r="E785" s="28">
        <v>12.613024449039768</v>
      </c>
      <c r="F785" s="28">
        <v>11.295014838655312</v>
      </c>
      <c r="G785" s="28">
        <v>12.654048008677101</v>
      </c>
      <c r="H785" s="28">
        <v>12.014989049417947</v>
      </c>
      <c r="I785" s="28">
        <v>12.091922648490883</v>
      </c>
      <c r="J785" s="28">
        <v>12.707361510672907</v>
      </c>
      <c r="K785" s="28">
        <v>12.722371626629425</v>
      </c>
      <c r="L785" s="33">
        <v>7.1168076399439304</v>
      </c>
      <c r="M785" s="33">
        <v>7.439667354018102</v>
      </c>
      <c r="N785" s="33">
        <v>8.9513431095263734</v>
      </c>
      <c r="O785" s="33">
        <v>8.8778054667980513</v>
      </c>
      <c r="P785" s="33">
        <v>5.8754213659151384</v>
      </c>
      <c r="Q785" s="33">
        <v>5.9880202335238737</v>
      </c>
      <c r="R785" s="33">
        <v>7.5501138716193799</v>
      </c>
      <c r="S785" s="33">
        <v>7.4965645456290346</v>
      </c>
    </row>
    <row r="786" spans="2:19" x14ac:dyDescent="0.2">
      <c r="B786" s="1182" t="s">
        <v>317</v>
      </c>
      <c r="C786" s="1182"/>
      <c r="D786" s="28">
        <v>10.828980024125901</v>
      </c>
      <c r="E786" s="28">
        <v>11.021195404698107</v>
      </c>
      <c r="F786" s="28">
        <v>11.223006207457427</v>
      </c>
      <c r="G786" s="28">
        <v>11.4840795485824</v>
      </c>
      <c r="H786" s="28">
        <v>10.829387603994141</v>
      </c>
      <c r="I786" s="28">
        <v>10.86664488057029</v>
      </c>
      <c r="J786" s="28">
        <v>11.52413706588723</v>
      </c>
      <c r="K786" s="28">
        <v>11.583103384473349</v>
      </c>
      <c r="L786" s="33">
        <v>5.8856033123099456</v>
      </c>
      <c r="M786" s="33">
        <v>5.0311529509426451</v>
      </c>
      <c r="N786" s="33">
        <v>8.076599673322697</v>
      </c>
      <c r="O786" s="33">
        <v>7.5287258389429645</v>
      </c>
      <c r="P786" s="33">
        <v>4.8607964500484098</v>
      </c>
      <c r="Q786" s="33">
        <v>4.8212851638168788</v>
      </c>
      <c r="R786" s="33">
        <v>7.2166869551358861</v>
      </c>
      <c r="S786" s="33">
        <v>7.1942726574678497</v>
      </c>
    </row>
    <row r="787" spans="2:19" x14ac:dyDescent="0.2">
      <c r="B787" s="1182" t="s">
        <v>318</v>
      </c>
      <c r="C787" s="1182"/>
      <c r="D787" s="28">
        <v>9.8022648564282715</v>
      </c>
      <c r="E787" s="28">
        <v>10.876487315243882</v>
      </c>
      <c r="F787" s="28">
        <v>9.8285764390718597</v>
      </c>
      <c r="G787" s="28">
        <v>10.878764083415362</v>
      </c>
      <c r="H787" s="28">
        <v>9.105033681147388</v>
      </c>
      <c r="I787" s="28">
        <v>9.466636764615874</v>
      </c>
      <c r="J787" s="28">
        <v>9.8857777648474912</v>
      </c>
      <c r="K787" s="28">
        <v>10.345821771650328</v>
      </c>
      <c r="L787" s="33">
        <v>4.4803679897764495</v>
      </c>
      <c r="M787" s="33">
        <v>4.3537233622989673</v>
      </c>
      <c r="N787" s="33">
        <v>7.6798829858816404</v>
      </c>
      <c r="O787" s="33">
        <v>7.9104423089313736</v>
      </c>
      <c r="P787" s="33">
        <v>5.1703211063280365</v>
      </c>
      <c r="Q787" s="33">
        <v>5.3672307287800889</v>
      </c>
      <c r="R787" s="33">
        <v>7.2780973853129147</v>
      </c>
      <c r="S787" s="33">
        <v>7.6045897743907718</v>
      </c>
    </row>
    <row r="788" spans="2:19" x14ac:dyDescent="0.2">
      <c r="B788" s="1182" t="s">
        <v>1356</v>
      </c>
      <c r="C788" s="1182"/>
      <c r="D788" s="28">
        <v>13.704694152414898</v>
      </c>
      <c r="E788" s="28">
        <v>13.704694152414898</v>
      </c>
      <c r="F788" s="28">
        <v>13.708047815553565</v>
      </c>
      <c r="G788" s="28">
        <v>13.708047815553565</v>
      </c>
      <c r="H788" s="28">
        <v>11.958941326883551</v>
      </c>
      <c r="I788" s="28">
        <v>11.958941326883551</v>
      </c>
      <c r="J788" s="28">
        <v>13.035326226831591</v>
      </c>
      <c r="K788" s="28">
        <v>13.035326226831591</v>
      </c>
      <c r="L788" s="33">
        <v>3.6315459135860664</v>
      </c>
      <c r="M788" s="33">
        <v>3.6315459135860664</v>
      </c>
      <c r="N788" s="33">
        <v>7.6777236277743128</v>
      </c>
      <c r="O788" s="33">
        <v>7.6777236277743128</v>
      </c>
      <c r="P788" s="33">
        <v>3.7228797053174345</v>
      </c>
      <c r="Q788" s="33">
        <v>3.7228797053174345</v>
      </c>
      <c r="R788" s="33">
        <v>7.7578335918457348</v>
      </c>
      <c r="S788" s="33">
        <v>7.7578335918457348</v>
      </c>
    </row>
    <row r="789" spans="2:19" x14ac:dyDescent="0.2">
      <c r="B789" s="1182" t="s">
        <v>320</v>
      </c>
      <c r="C789" s="1182"/>
      <c r="D789" s="28">
        <v>10.808580647485403</v>
      </c>
      <c r="E789" s="28">
        <v>11.064951161442817</v>
      </c>
      <c r="F789" s="28">
        <v>11.172434549074648</v>
      </c>
      <c r="G789" s="28">
        <v>11.504468239108485</v>
      </c>
      <c r="H789" s="28">
        <v>11.095442569288224</v>
      </c>
      <c r="I789" s="28">
        <v>11.150561893776199</v>
      </c>
      <c r="J789" s="28">
        <v>11.804374167773164</v>
      </c>
      <c r="K789" s="28">
        <v>11.864768991988523</v>
      </c>
      <c r="L789" s="33">
        <v>5.7805528688085595</v>
      </c>
      <c r="M789" s="33">
        <v>5.0953891101685915</v>
      </c>
      <c r="N789" s="33">
        <v>8.0969358035693002</v>
      </c>
      <c r="O789" s="33">
        <v>7.6882773981980801</v>
      </c>
      <c r="P789" s="33">
        <v>5.0420263705496406</v>
      </c>
      <c r="Q789" s="33">
        <v>5.0300465733314184</v>
      </c>
      <c r="R789" s="33">
        <v>7.2848324026205962</v>
      </c>
      <c r="S789" s="33">
        <v>7.2633982128012144</v>
      </c>
    </row>
    <row r="790" spans="2:19" x14ac:dyDescent="0.2">
      <c r="B790" s="1185" t="s">
        <v>1327</v>
      </c>
      <c r="C790" s="1185"/>
      <c r="D790" s="28"/>
      <c r="E790" s="28"/>
      <c r="F790" s="28"/>
      <c r="G790" s="28"/>
      <c r="H790" s="28"/>
      <c r="I790" s="28"/>
      <c r="J790" s="28"/>
      <c r="K790" s="28"/>
      <c r="L790" s="33"/>
      <c r="M790" s="33"/>
      <c r="N790" s="33"/>
      <c r="O790" s="33"/>
      <c r="P790" s="33"/>
      <c r="Q790" s="33"/>
      <c r="R790" s="33"/>
      <c r="S790" s="33"/>
    </row>
    <row r="791" spans="2:19" x14ac:dyDescent="0.2">
      <c r="B791" s="1182" t="s">
        <v>316</v>
      </c>
      <c r="C791" s="1182"/>
      <c r="D791" s="28">
        <v>10.678877892134935</v>
      </c>
      <c r="E791" s="28">
        <v>12.660647201913701</v>
      </c>
      <c r="F791" s="28">
        <v>10.730335889868714</v>
      </c>
      <c r="G791" s="28">
        <v>12.699060990583629</v>
      </c>
      <c r="H791" s="28">
        <v>12.197848131377986</v>
      </c>
      <c r="I791" s="28">
        <v>12.280947909593824</v>
      </c>
      <c r="J791" s="28">
        <v>12.763843188015558</v>
      </c>
      <c r="K791" s="28">
        <v>12.773724010760189</v>
      </c>
      <c r="L791" s="33">
        <v>6.7711079652711952</v>
      </c>
      <c r="M791" s="33">
        <v>6.7762936361045236</v>
      </c>
      <c r="N791" s="33">
        <v>8.881440524622306</v>
      </c>
      <c r="O791" s="33">
        <v>8.5947533052631133</v>
      </c>
      <c r="P791" s="33">
        <v>5.7959046076958485</v>
      </c>
      <c r="Q791" s="33">
        <v>5.944030498828452</v>
      </c>
      <c r="R791" s="33">
        <v>7.489777052501128</v>
      </c>
      <c r="S791" s="33">
        <v>7.4708809646017063</v>
      </c>
    </row>
    <row r="792" spans="2:19" x14ac:dyDescent="0.2">
      <c r="B792" s="1182" t="s">
        <v>317</v>
      </c>
      <c r="C792" s="1182"/>
      <c r="D792" s="28">
        <v>10.629762622098509</v>
      </c>
      <c r="E792" s="28">
        <v>10.810419263958494</v>
      </c>
      <c r="F792" s="28">
        <v>11.13249479529493</v>
      </c>
      <c r="G792" s="28">
        <v>11.400360975877611</v>
      </c>
      <c r="H792" s="28">
        <v>10.853303180224151</v>
      </c>
      <c r="I792" s="28">
        <v>10.881768583790334</v>
      </c>
      <c r="J792" s="28">
        <v>11.513738121439532</v>
      </c>
      <c r="K792" s="28">
        <v>11.552574254634205</v>
      </c>
      <c r="L792" s="33">
        <v>5.844025696427634</v>
      </c>
      <c r="M792" s="33">
        <v>4.9615899852189349</v>
      </c>
      <c r="N792" s="33">
        <v>8.0313318407452705</v>
      </c>
      <c r="O792" s="33">
        <v>7.4671330761689472</v>
      </c>
      <c r="P792" s="33">
        <v>4.8964770183593016</v>
      </c>
      <c r="Q792" s="33">
        <v>4.8486153682825268</v>
      </c>
      <c r="R792" s="33">
        <v>7.2301156617257085</v>
      </c>
      <c r="S792" s="33">
        <v>7.2025495464903528</v>
      </c>
    </row>
    <row r="793" spans="2:19" x14ac:dyDescent="0.2">
      <c r="B793" s="1182" t="s">
        <v>318</v>
      </c>
      <c r="C793" s="1182"/>
      <c r="D793" s="28">
        <v>9.1950431400506574</v>
      </c>
      <c r="E793" s="28">
        <v>10.767315368146754</v>
      </c>
      <c r="F793" s="28">
        <v>9.2417422666042537</v>
      </c>
      <c r="G793" s="28">
        <v>10.768529776566471</v>
      </c>
      <c r="H793" s="28">
        <v>9.0516754807106707</v>
      </c>
      <c r="I793" s="28">
        <v>9.3752546215640251</v>
      </c>
      <c r="J793" s="28">
        <v>9.8710643274747571</v>
      </c>
      <c r="K793" s="28">
        <v>10.312866642112102</v>
      </c>
      <c r="L793" s="33">
        <v>4.4962044019686136</v>
      </c>
      <c r="M793" s="33">
        <v>4.5011337576435713</v>
      </c>
      <c r="N793" s="33">
        <v>7.4640548597155814</v>
      </c>
      <c r="O793" s="33">
        <v>7.8378824354244214</v>
      </c>
      <c r="P793" s="33">
        <v>4.7394835993986408</v>
      </c>
      <c r="Q793" s="33">
        <v>4.9747427518322089</v>
      </c>
      <c r="R793" s="33">
        <v>6.7877508220855036</v>
      </c>
      <c r="S793" s="33">
        <v>7.2117724975362494</v>
      </c>
    </row>
    <row r="794" spans="2:19" x14ac:dyDescent="0.2">
      <c r="B794" s="1182" t="s">
        <v>1356</v>
      </c>
      <c r="C794" s="1182"/>
      <c r="D794" s="28">
        <v>13.606904886707303</v>
      </c>
      <c r="E794" s="28">
        <v>13.606904886707303</v>
      </c>
      <c r="F794" s="28">
        <v>13.612809448831992</v>
      </c>
      <c r="G794" s="28">
        <v>13.612809448831992</v>
      </c>
      <c r="H794" s="28">
        <v>12.013669579615902</v>
      </c>
      <c r="I794" s="28">
        <v>12.013669579615902</v>
      </c>
      <c r="J794" s="28">
        <v>13.088381726573486</v>
      </c>
      <c r="K794" s="28">
        <v>13.088381726573486</v>
      </c>
      <c r="L794" s="33">
        <v>1.8574948252872487</v>
      </c>
      <c r="M794" s="33">
        <v>1.8574948252872487</v>
      </c>
      <c r="N794" s="33">
        <v>7.832620928500118</v>
      </c>
      <c r="O794" s="33">
        <v>7.832620928500118</v>
      </c>
      <c r="P794" s="33">
        <v>3.6823436677684693</v>
      </c>
      <c r="Q794" s="33">
        <v>3.6823436677684693</v>
      </c>
      <c r="R794" s="33">
        <v>7.7176810836852754</v>
      </c>
      <c r="S794" s="33">
        <v>7.7176810836852754</v>
      </c>
    </row>
    <row r="795" spans="2:19" x14ac:dyDescent="0.2">
      <c r="B795" s="1182" t="s">
        <v>320</v>
      </c>
      <c r="C795" s="1182"/>
      <c r="D795" s="28">
        <v>10.591884687501128</v>
      </c>
      <c r="E795" s="28">
        <v>10.876715388011151</v>
      </c>
      <c r="F795" s="28">
        <v>11.047322695167049</v>
      </c>
      <c r="G795" s="28">
        <v>11.431619566119203</v>
      </c>
      <c r="H795" s="28">
        <v>11.154048499422407</v>
      </c>
      <c r="I795" s="28">
        <v>11.201524610629214</v>
      </c>
      <c r="J795" s="28">
        <v>11.812078777869214</v>
      </c>
      <c r="K795" s="28">
        <v>11.854243766269434</v>
      </c>
      <c r="L795" s="33">
        <v>5.7040441795189913</v>
      </c>
      <c r="M795" s="33">
        <v>4.9707191680593139</v>
      </c>
      <c r="N795" s="33">
        <v>8.017226939398995</v>
      </c>
      <c r="O795" s="33">
        <v>7.5823920119111845</v>
      </c>
      <c r="P795" s="33">
        <v>5.0476887921270519</v>
      </c>
      <c r="Q795" s="33">
        <v>5.0362008449155597</v>
      </c>
      <c r="R795" s="33">
        <v>7.2737513740759567</v>
      </c>
      <c r="S795" s="33">
        <v>7.2566124525602937</v>
      </c>
    </row>
    <row r="796" spans="2:19" x14ac:dyDescent="0.2">
      <c r="B796" s="1185" t="s">
        <v>1328</v>
      </c>
      <c r="C796" s="1185"/>
      <c r="D796" s="28"/>
      <c r="E796" s="28"/>
      <c r="F796" s="28"/>
      <c r="G796" s="28"/>
      <c r="H796" s="28"/>
      <c r="I796" s="28"/>
      <c r="J796" s="28"/>
      <c r="K796" s="28"/>
      <c r="L796" s="33"/>
      <c r="M796" s="33"/>
      <c r="N796" s="33"/>
      <c r="O796" s="33"/>
      <c r="P796" s="33"/>
      <c r="Q796" s="33"/>
      <c r="R796" s="33"/>
      <c r="S796" s="33"/>
    </row>
    <row r="797" spans="2:19" x14ac:dyDescent="0.2">
      <c r="B797" s="1182" t="s">
        <v>316</v>
      </c>
      <c r="C797" s="1182"/>
      <c r="D797" s="28">
        <v>11.653548226414786</v>
      </c>
      <c r="E797" s="28">
        <v>13.410012479746733</v>
      </c>
      <c r="F797" s="28">
        <v>11.714137539114942</v>
      </c>
      <c r="G797" s="28">
        <v>13.41839606758529</v>
      </c>
      <c r="H797" s="28">
        <v>12.271890712837099</v>
      </c>
      <c r="I797" s="28">
        <v>12.370515081212041</v>
      </c>
      <c r="J797" s="28">
        <v>12.852167850445344</v>
      </c>
      <c r="K797" s="28">
        <v>12.877051000198454</v>
      </c>
      <c r="L797" s="33">
        <v>6.0108138286427799</v>
      </c>
      <c r="M797" s="33">
        <v>6.399248821117439</v>
      </c>
      <c r="N797" s="33">
        <v>9.172594935411146</v>
      </c>
      <c r="O797" s="33">
        <v>9.1750250154167716</v>
      </c>
      <c r="P797" s="33">
        <v>5.57575978183743</v>
      </c>
      <c r="Q797" s="33">
        <v>5.8323373742764959</v>
      </c>
      <c r="R797" s="33">
        <v>7.5535147147754271</v>
      </c>
      <c r="S797" s="33">
        <v>7.5354826703139484</v>
      </c>
    </row>
    <row r="798" spans="2:19" x14ac:dyDescent="0.2">
      <c r="B798" s="1182" t="s">
        <v>317</v>
      </c>
      <c r="C798" s="1182"/>
      <c r="D798" s="28">
        <v>10.362873075471573</v>
      </c>
      <c r="E798" s="28">
        <v>10.842508791258597</v>
      </c>
      <c r="F798" s="28">
        <v>10.809738441151739</v>
      </c>
      <c r="G798" s="28">
        <v>11.43640870384089</v>
      </c>
      <c r="H798" s="28">
        <v>10.771373175767767</v>
      </c>
      <c r="I798" s="28">
        <v>10.857307238155499</v>
      </c>
      <c r="J798" s="28">
        <v>11.438701667431234</v>
      </c>
      <c r="K798" s="28">
        <v>11.564694460839501</v>
      </c>
      <c r="L798" s="33">
        <v>4.9605209755131288</v>
      </c>
      <c r="M798" s="33">
        <v>4.6421610463866321</v>
      </c>
      <c r="N798" s="33">
        <v>8.06069879057622</v>
      </c>
      <c r="O798" s="33">
        <v>7.9615276850639951</v>
      </c>
      <c r="P798" s="33">
        <v>4.5704199350846286</v>
      </c>
      <c r="Q798" s="33">
        <v>4.5216015342630635</v>
      </c>
      <c r="R798" s="33">
        <v>7.2797488190399235</v>
      </c>
      <c r="S798" s="33">
        <v>7.2572526427326949</v>
      </c>
    </row>
    <row r="799" spans="2:19" x14ac:dyDescent="0.2">
      <c r="B799" s="1182" t="s">
        <v>318</v>
      </c>
      <c r="C799" s="1182"/>
      <c r="D799" s="28">
        <v>8.7794290502047918</v>
      </c>
      <c r="E799" s="28">
        <v>10.914227555900476</v>
      </c>
      <c r="F799" s="28">
        <v>8.8166517960886974</v>
      </c>
      <c r="G799" s="28">
        <v>10.916583984464317</v>
      </c>
      <c r="H799" s="28">
        <v>9.1303900916649532</v>
      </c>
      <c r="I799" s="28">
        <v>9.3311579624410363</v>
      </c>
      <c r="J799" s="28">
        <v>9.989935988707904</v>
      </c>
      <c r="K799" s="28">
        <v>10.279016836885726</v>
      </c>
      <c r="L799" s="33">
        <v>3.8806644203727267</v>
      </c>
      <c r="M799" s="33">
        <v>4.0120777268495269</v>
      </c>
      <c r="N799" s="33">
        <v>7.1107744013210006</v>
      </c>
      <c r="O799" s="33">
        <v>7.839108128993229</v>
      </c>
      <c r="P799" s="33">
        <v>4.5694566867385431</v>
      </c>
      <c r="Q799" s="33">
        <v>4.8087710997352335</v>
      </c>
      <c r="R799" s="33">
        <v>6.8462952558650683</v>
      </c>
      <c r="S799" s="33">
        <v>7.3958796848000183</v>
      </c>
    </row>
    <row r="800" spans="2:19" x14ac:dyDescent="0.2">
      <c r="B800" s="1182" t="s">
        <v>1356</v>
      </c>
      <c r="C800" s="1182"/>
      <c r="D800" s="28">
        <v>13.767121408881112</v>
      </c>
      <c r="E800" s="28">
        <v>13.767121408881112</v>
      </c>
      <c r="F800" s="28">
        <v>13.777885468733613</v>
      </c>
      <c r="G800" s="28">
        <v>13.777885468733613</v>
      </c>
      <c r="H800" s="28">
        <v>12.08812413170382</v>
      </c>
      <c r="I800" s="28">
        <v>12.08812413170382</v>
      </c>
      <c r="J800" s="28">
        <v>13.163356302474554</v>
      </c>
      <c r="K800" s="28">
        <v>13.163356302474554</v>
      </c>
      <c r="L800" s="33">
        <v>4.1571103715675148</v>
      </c>
      <c r="M800" s="33">
        <v>4.1571103715675148</v>
      </c>
      <c r="N800" s="33">
        <v>8.7574909654797857</v>
      </c>
      <c r="O800" s="33">
        <v>8.7574909654797857</v>
      </c>
      <c r="P800" s="33">
        <v>3.4676418102137569</v>
      </c>
      <c r="Q800" s="33">
        <v>3.4676418102137569</v>
      </c>
      <c r="R800" s="33">
        <v>7.9126354534816477</v>
      </c>
      <c r="S800" s="33">
        <v>7.9126354534816477</v>
      </c>
    </row>
    <row r="801" spans="2:19" x14ac:dyDescent="0.2">
      <c r="B801" s="1182" t="s">
        <v>320</v>
      </c>
      <c r="C801" s="1182"/>
      <c r="D801" s="28">
        <v>10.366288841223149</v>
      </c>
      <c r="E801" s="28">
        <v>10.965862847652398</v>
      </c>
      <c r="F801" s="28">
        <v>10.771716635788415</v>
      </c>
      <c r="G801" s="28">
        <v>11.518136239641267</v>
      </c>
      <c r="H801" s="28">
        <v>11.10385950001629</v>
      </c>
      <c r="I801" s="28">
        <v>11.200644517577521</v>
      </c>
      <c r="J801" s="28">
        <v>11.77114600918515</v>
      </c>
      <c r="K801" s="28">
        <v>11.884796120274295</v>
      </c>
      <c r="L801" s="33">
        <v>4.9328397638007146</v>
      </c>
      <c r="M801" s="33">
        <v>4.7017147087838209</v>
      </c>
      <c r="N801" s="33">
        <v>8.0667254098228209</v>
      </c>
      <c r="O801" s="33">
        <v>8.0500981275192398</v>
      </c>
      <c r="P801" s="33">
        <v>4.7484837588976738</v>
      </c>
      <c r="Q801" s="33">
        <v>4.7522411864330492</v>
      </c>
      <c r="R801" s="33">
        <v>7.329909804213302</v>
      </c>
      <c r="S801" s="33">
        <v>7.3187604883150739</v>
      </c>
    </row>
    <row r="802" spans="2:19" x14ac:dyDescent="0.2">
      <c r="B802" s="1185" t="s">
        <v>1329</v>
      </c>
      <c r="C802" s="1185"/>
      <c r="D802" s="28"/>
      <c r="E802" s="28"/>
      <c r="F802" s="28"/>
      <c r="G802" s="28"/>
      <c r="H802" s="28"/>
      <c r="I802" s="28"/>
      <c r="J802" s="28"/>
      <c r="K802" s="28"/>
      <c r="L802" s="33"/>
      <c r="M802" s="33"/>
      <c r="N802" s="33"/>
      <c r="O802" s="33"/>
      <c r="P802" s="33"/>
      <c r="Q802" s="33"/>
      <c r="R802" s="33"/>
      <c r="S802" s="33"/>
    </row>
    <row r="803" spans="2:19" x14ac:dyDescent="0.2">
      <c r="B803" s="1182" t="s">
        <v>316</v>
      </c>
      <c r="C803" s="1182"/>
      <c r="D803" s="28">
        <v>10.923742118849235</v>
      </c>
      <c r="E803" s="28">
        <v>12.721657909198202</v>
      </c>
      <c r="F803" s="28">
        <v>10.929492838159039</v>
      </c>
      <c r="G803" s="28">
        <v>12.73303630042431</v>
      </c>
      <c r="H803" s="28">
        <v>12.336671517800294</v>
      </c>
      <c r="I803" s="28">
        <v>12.396103013406007</v>
      </c>
      <c r="J803" s="28">
        <v>12.79062057745127</v>
      </c>
      <c r="K803" s="28">
        <v>12.81081404168191</v>
      </c>
      <c r="L803" s="33">
        <v>6.2207837596196232</v>
      </c>
      <c r="M803" s="33">
        <v>6.9366230932629067</v>
      </c>
      <c r="N803" s="33">
        <v>8.4641267153183684</v>
      </c>
      <c r="O803" s="33">
        <v>8.4400518738576675</v>
      </c>
      <c r="P803" s="33">
        <v>5.8923448091963015</v>
      </c>
      <c r="Q803" s="33">
        <v>5.9696906594299879</v>
      </c>
      <c r="R803" s="33">
        <v>7.59751166078886</v>
      </c>
      <c r="S803" s="33">
        <v>7.5810042795020589</v>
      </c>
    </row>
    <row r="804" spans="2:19" x14ac:dyDescent="0.2">
      <c r="B804" s="1182" t="s">
        <v>317</v>
      </c>
      <c r="C804" s="1182"/>
      <c r="D804" s="28">
        <v>10.374477380510806</v>
      </c>
      <c r="E804" s="28">
        <v>10.670246204101835</v>
      </c>
      <c r="F804" s="28">
        <v>10.910164329973021</v>
      </c>
      <c r="G804" s="28">
        <v>11.372870147698579</v>
      </c>
      <c r="H804" s="28">
        <v>10.678449046263619</v>
      </c>
      <c r="I804" s="28">
        <v>10.713273995500868</v>
      </c>
      <c r="J804" s="28">
        <v>11.394080063572403</v>
      </c>
      <c r="K804" s="28">
        <v>11.451421226016405</v>
      </c>
      <c r="L804" s="33">
        <v>6.1762201563091832</v>
      </c>
      <c r="M804" s="33">
        <v>5.8027136521702136</v>
      </c>
      <c r="N804" s="33">
        <v>7.9183654891341604</v>
      </c>
      <c r="O804" s="33">
        <v>7.7244934566776973</v>
      </c>
      <c r="P804" s="33">
        <v>4.9509724018182633</v>
      </c>
      <c r="Q804" s="33">
        <v>4.9094406932385626</v>
      </c>
      <c r="R804" s="33">
        <v>7.2970301760117557</v>
      </c>
      <c r="S804" s="33">
        <v>7.2740177182374586</v>
      </c>
    </row>
    <row r="805" spans="2:19" x14ac:dyDescent="0.2">
      <c r="B805" s="1182" t="s">
        <v>318</v>
      </c>
      <c r="C805" s="1182"/>
      <c r="D805" s="28">
        <v>9.9400450043788116</v>
      </c>
      <c r="E805" s="28">
        <v>10.96471177593418</v>
      </c>
      <c r="F805" s="28">
        <v>9.9853877471502628</v>
      </c>
      <c r="G805" s="28">
        <v>10.965316599889492</v>
      </c>
      <c r="H805" s="28">
        <v>8.9712737114309924</v>
      </c>
      <c r="I805" s="28">
        <v>9.1262569135737763</v>
      </c>
      <c r="J805" s="28">
        <v>9.8589350973710541</v>
      </c>
      <c r="K805" s="28">
        <v>10.111177855920456</v>
      </c>
      <c r="L805" s="33">
        <v>3.9950487715646155</v>
      </c>
      <c r="M805" s="33">
        <v>4.1706641847009127</v>
      </c>
      <c r="N805" s="33">
        <v>6.9849217901832503</v>
      </c>
      <c r="O805" s="33">
        <v>7.6911321063239093</v>
      </c>
      <c r="P805" s="33">
        <v>4.5414848000723609</v>
      </c>
      <c r="Q805" s="33">
        <v>4.8375082459129217</v>
      </c>
      <c r="R805" s="33">
        <v>6.8025267075307561</v>
      </c>
      <c r="S805" s="33">
        <v>7.3889192406294084</v>
      </c>
    </row>
    <row r="806" spans="2:19" x14ac:dyDescent="0.2">
      <c r="B806" s="1182" t="s">
        <v>1356</v>
      </c>
      <c r="C806" s="1182"/>
      <c r="D806" s="28">
        <v>13.925150110496267</v>
      </c>
      <c r="E806" s="28">
        <v>13.925150110496267</v>
      </c>
      <c r="F806" s="28">
        <v>13.991534915485165</v>
      </c>
      <c r="G806" s="28">
        <v>13.991534915485165</v>
      </c>
      <c r="H806" s="28">
        <v>12.101120966561936</v>
      </c>
      <c r="I806" s="28">
        <v>12.101120966561936</v>
      </c>
      <c r="J806" s="28">
        <v>13.166078169521674</v>
      </c>
      <c r="K806" s="28">
        <v>13.166078169521674</v>
      </c>
      <c r="L806" s="33">
        <v>5.1465351498306813</v>
      </c>
      <c r="M806" s="33">
        <v>5.1465351498306813</v>
      </c>
      <c r="N806" s="33">
        <v>8.6174145860005051</v>
      </c>
      <c r="O806" s="33">
        <v>8.6174145860005051</v>
      </c>
      <c r="P806" s="33">
        <v>4.2197431511133061</v>
      </c>
      <c r="Q806" s="33">
        <v>4.2197431511133061</v>
      </c>
      <c r="R806" s="33">
        <v>8.0240083350970028</v>
      </c>
      <c r="S806" s="33">
        <v>8.0240083350970028</v>
      </c>
    </row>
    <row r="807" spans="2:19" x14ac:dyDescent="0.2">
      <c r="B807" s="1182" t="s">
        <v>320</v>
      </c>
      <c r="C807" s="1182"/>
      <c r="D807" s="28">
        <v>10.37608414580119</v>
      </c>
      <c r="E807" s="28">
        <v>10.721371018452027</v>
      </c>
      <c r="F807" s="28">
        <v>10.877427550976339</v>
      </c>
      <c r="G807" s="28">
        <v>11.39257273864709</v>
      </c>
      <c r="H807" s="28">
        <v>11.062958891105012</v>
      </c>
      <c r="I807" s="28">
        <v>11.109811703268571</v>
      </c>
      <c r="J807" s="28">
        <v>11.741146537136727</v>
      </c>
      <c r="K807" s="28">
        <v>11.797829197565743</v>
      </c>
      <c r="L807" s="33">
        <v>5.9487934992753599</v>
      </c>
      <c r="M807" s="33">
        <v>5.6719697971349765</v>
      </c>
      <c r="N807" s="33">
        <v>7.8701791256282947</v>
      </c>
      <c r="O807" s="33">
        <v>7.7593904997296423</v>
      </c>
      <c r="P807" s="33">
        <v>5.1105792019481786</v>
      </c>
      <c r="Q807" s="33">
        <v>5.0952210042649044</v>
      </c>
      <c r="R807" s="33">
        <v>7.3503140699998442</v>
      </c>
      <c r="S807" s="33">
        <v>7.3392905557966257</v>
      </c>
    </row>
    <row r="808" spans="2:19" x14ac:dyDescent="0.2">
      <c r="B808" s="1185" t="s">
        <v>1330</v>
      </c>
      <c r="C808" s="1185"/>
      <c r="D808" s="28"/>
      <c r="E808" s="28"/>
      <c r="F808" s="28"/>
      <c r="G808" s="28"/>
      <c r="H808" s="28"/>
      <c r="I808" s="28"/>
      <c r="J808" s="28"/>
      <c r="K808" s="28"/>
      <c r="L808" s="33"/>
      <c r="M808" s="33"/>
      <c r="N808" s="33"/>
      <c r="O808" s="33"/>
      <c r="P808" s="33"/>
      <c r="Q808" s="33"/>
      <c r="R808" s="33"/>
      <c r="S808" s="33"/>
    </row>
    <row r="809" spans="2:19" x14ac:dyDescent="0.2">
      <c r="B809" s="1182" t="s">
        <v>316</v>
      </c>
      <c r="C809" s="1182"/>
      <c r="D809" s="28">
        <v>10.735012452163812</v>
      </c>
      <c r="E809" s="28">
        <v>12.836187517124985</v>
      </c>
      <c r="F809" s="28">
        <v>10.748568379646827</v>
      </c>
      <c r="G809" s="28">
        <v>12.870938165743244</v>
      </c>
      <c r="H809" s="28">
        <v>11.953659453354581</v>
      </c>
      <c r="I809" s="28">
        <v>12.028743421414324</v>
      </c>
      <c r="J809" s="28">
        <v>12.492471588761557</v>
      </c>
      <c r="K809" s="28">
        <v>12.506506271145023</v>
      </c>
      <c r="L809" s="33">
        <v>6.6129178112819442</v>
      </c>
      <c r="M809" s="33">
        <v>6.8002014163126256</v>
      </c>
      <c r="N809" s="33">
        <v>8.5820772577269366</v>
      </c>
      <c r="O809" s="33">
        <v>8.2746626449759457</v>
      </c>
      <c r="P809" s="33">
        <v>5.8027531689126262</v>
      </c>
      <c r="Q809" s="33">
        <v>5.9372114879164579</v>
      </c>
      <c r="R809" s="33">
        <v>7.5787975566982562</v>
      </c>
      <c r="S809" s="33">
        <v>7.559105013345099</v>
      </c>
    </row>
    <row r="810" spans="2:19" x14ac:dyDescent="0.2">
      <c r="B810" s="1182" t="s">
        <v>317</v>
      </c>
      <c r="C810" s="1182"/>
      <c r="D810" s="28">
        <v>10.319203217373616</v>
      </c>
      <c r="E810" s="28">
        <v>10.473788465371509</v>
      </c>
      <c r="F810" s="28">
        <v>10.849231921071349</v>
      </c>
      <c r="G810" s="28">
        <v>11.09938206087562</v>
      </c>
      <c r="H810" s="28">
        <v>10.60696975394985</v>
      </c>
      <c r="I810" s="28">
        <v>10.644016318277258</v>
      </c>
      <c r="J810" s="28">
        <v>11.315941429711309</v>
      </c>
      <c r="K810" s="28">
        <v>11.374299158005954</v>
      </c>
      <c r="L810" s="33">
        <v>5.4691921660133538</v>
      </c>
      <c r="M810" s="33">
        <v>5.0551364126088645</v>
      </c>
      <c r="N810" s="33">
        <v>7.6833604004402041</v>
      </c>
      <c r="O810" s="33">
        <v>7.3972184187640453</v>
      </c>
      <c r="P810" s="33">
        <v>5.0353992337180316</v>
      </c>
      <c r="Q810" s="33">
        <v>4.9965455980008349</v>
      </c>
      <c r="R810" s="33">
        <v>7.3169794170799598</v>
      </c>
      <c r="S810" s="33">
        <v>7.2944687812158868</v>
      </c>
    </row>
    <row r="811" spans="2:19" x14ac:dyDescent="0.2">
      <c r="B811" s="1182" t="s">
        <v>318</v>
      </c>
      <c r="C811" s="1182"/>
      <c r="D811" s="28">
        <v>10.024027309436015</v>
      </c>
      <c r="E811" s="28">
        <v>10.69974472761781</v>
      </c>
      <c r="F811" s="28">
        <v>10.054518997860077</v>
      </c>
      <c r="G811" s="28">
        <v>10.700044344811262</v>
      </c>
      <c r="H811" s="28">
        <v>8.8868228795132929</v>
      </c>
      <c r="I811" s="28">
        <v>9.0947923457556801</v>
      </c>
      <c r="J811" s="28">
        <v>9.8308785885496217</v>
      </c>
      <c r="K811" s="28">
        <v>10.119515812866855</v>
      </c>
      <c r="L811" s="33">
        <v>4.1298918977431374</v>
      </c>
      <c r="M811" s="33">
        <v>4.136840494869074</v>
      </c>
      <c r="N811" s="33">
        <v>7.7972936855454424</v>
      </c>
      <c r="O811" s="33">
        <v>7.7822623025120397</v>
      </c>
      <c r="P811" s="33">
        <v>5.0162761113421563</v>
      </c>
      <c r="Q811" s="33">
        <v>5.0841329493224983</v>
      </c>
      <c r="R811" s="33">
        <v>7.4577421614001773</v>
      </c>
      <c r="S811" s="33">
        <v>7.4577169620433006</v>
      </c>
    </row>
    <row r="812" spans="2:19" x14ac:dyDescent="0.2">
      <c r="B812" s="1182" t="s">
        <v>1356</v>
      </c>
      <c r="C812" s="1182"/>
      <c r="D812" s="28">
        <v>13.898753857349227</v>
      </c>
      <c r="E812" s="28">
        <v>13.898753857349227</v>
      </c>
      <c r="F812" s="28">
        <v>13.907882585304943</v>
      </c>
      <c r="G812" s="28">
        <v>13.907882585304943</v>
      </c>
      <c r="H812" s="28">
        <v>12.116968038515493</v>
      </c>
      <c r="I812" s="28">
        <v>12.116968038515493</v>
      </c>
      <c r="J812" s="28">
        <v>13.175383546443442</v>
      </c>
      <c r="K812" s="28">
        <v>13.175383546443442</v>
      </c>
      <c r="L812" s="33">
        <v>2.2058061234264841</v>
      </c>
      <c r="M812" s="33">
        <v>2.2058061234264841</v>
      </c>
      <c r="N812" s="33">
        <v>8.7442826826420283</v>
      </c>
      <c r="O812" s="33">
        <v>8.7442826826420283</v>
      </c>
      <c r="P812" s="33">
        <v>4.4160787529759649</v>
      </c>
      <c r="Q812" s="33">
        <v>4.4160787529759649</v>
      </c>
      <c r="R812" s="33">
        <v>8.193883904274589</v>
      </c>
      <c r="S812" s="33">
        <v>8.193883904274589</v>
      </c>
    </row>
    <row r="813" spans="2:19" x14ac:dyDescent="0.2">
      <c r="B813" s="1182" t="s">
        <v>320</v>
      </c>
      <c r="C813" s="1182"/>
      <c r="D813" s="28">
        <v>10.329473962210685</v>
      </c>
      <c r="E813" s="28">
        <v>10.534344403383448</v>
      </c>
      <c r="F813" s="28">
        <v>10.819258452302734</v>
      </c>
      <c r="G813" s="28">
        <v>11.129441581670552</v>
      </c>
      <c r="H813" s="28">
        <v>10.921057741727045</v>
      </c>
      <c r="I813" s="28">
        <v>10.970152998038461</v>
      </c>
      <c r="J813" s="28">
        <v>11.611644720712176</v>
      </c>
      <c r="K813" s="28">
        <v>11.665543952963377</v>
      </c>
      <c r="L813" s="33">
        <v>5.3642577041837258</v>
      </c>
      <c r="M813" s="33">
        <v>5.0052734728225188</v>
      </c>
      <c r="N813" s="33">
        <v>7.7465649683105289</v>
      </c>
      <c r="O813" s="33">
        <v>7.4839788936411686</v>
      </c>
      <c r="P813" s="33">
        <v>5.1688214919710482</v>
      </c>
      <c r="Q813" s="33">
        <v>5.1598344295032392</v>
      </c>
      <c r="R813" s="33">
        <v>7.3713398852883181</v>
      </c>
      <c r="S813" s="33">
        <v>7.3503019812394763</v>
      </c>
    </row>
    <row r="814" spans="2:19" x14ac:dyDescent="0.2">
      <c r="B814" s="1185" t="s">
        <v>1331</v>
      </c>
      <c r="C814" s="1185"/>
      <c r="D814" s="28"/>
      <c r="E814" s="28"/>
      <c r="F814" s="28"/>
      <c r="G814" s="28"/>
      <c r="H814" s="28"/>
      <c r="I814" s="28"/>
      <c r="J814" s="28"/>
      <c r="K814" s="28"/>
      <c r="L814" s="33"/>
      <c r="M814" s="33"/>
      <c r="N814" s="33"/>
      <c r="O814" s="33"/>
      <c r="P814" s="33"/>
      <c r="Q814" s="33"/>
      <c r="R814" s="33"/>
      <c r="S814" s="33"/>
    </row>
    <row r="815" spans="2:19" x14ac:dyDescent="0.2">
      <c r="B815" s="1182" t="s">
        <v>316</v>
      </c>
      <c r="C815" s="1182"/>
      <c r="D815" s="28">
        <v>10.510177648964902</v>
      </c>
      <c r="E815" s="28">
        <v>12.312791292774676</v>
      </c>
      <c r="F815" s="28">
        <v>10.545656545216117</v>
      </c>
      <c r="G815" s="28">
        <v>12.408352334683785</v>
      </c>
      <c r="H815" s="28">
        <v>12.004382724603269</v>
      </c>
      <c r="I815" s="28">
        <v>12.074206695345964</v>
      </c>
      <c r="J815" s="28">
        <v>12.538443111257457</v>
      </c>
      <c r="K815" s="28">
        <v>12.548061683682153</v>
      </c>
      <c r="L815" s="33">
        <v>6.7140128746016643</v>
      </c>
      <c r="M815" s="33">
        <v>7.0576771430137377</v>
      </c>
      <c r="N815" s="33">
        <v>8.7540647697451615</v>
      </c>
      <c r="O815" s="33">
        <v>8.6220445534549572</v>
      </c>
      <c r="P815" s="33">
        <v>5.7801711498291404</v>
      </c>
      <c r="Q815" s="33">
        <v>5.9440533902743828</v>
      </c>
      <c r="R815" s="33">
        <v>7.5761471044200777</v>
      </c>
      <c r="S815" s="33">
        <v>7.5627898703723142</v>
      </c>
    </row>
    <row r="816" spans="2:19" x14ac:dyDescent="0.2">
      <c r="B816" s="1182" t="s">
        <v>317</v>
      </c>
      <c r="C816" s="1182"/>
      <c r="D816" s="28">
        <v>10.404291459086881</v>
      </c>
      <c r="E816" s="28">
        <v>10.525476278987185</v>
      </c>
      <c r="F816" s="28">
        <v>10.881954911834063</v>
      </c>
      <c r="G816" s="28">
        <v>11.109339041330685</v>
      </c>
      <c r="H816" s="28">
        <v>10.695239419719309</v>
      </c>
      <c r="I816" s="28">
        <v>10.728370429524546</v>
      </c>
      <c r="J816" s="28">
        <v>11.398566373419534</v>
      </c>
      <c r="K816" s="28">
        <v>11.45088341246583</v>
      </c>
      <c r="L816" s="33">
        <v>6.0859313253052401</v>
      </c>
      <c r="M816" s="33">
        <v>5.3126537311760416</v>
      </c>
      <c r="N816" s="33">
        <v>8.0660152961527185</v>
      </c>
      <c r="O816" s="33">
        <v>7.6907309101611858</v>
      </c>
      <c r="P816" s="33">
        <v>4.9822601293189024</v>
      </c>
      <c r="Q816" s="33">
        <v>4.928737312665799</v>
      </c>
      <c r="R816" s="33">
        <v>7.3462013555720302</v>
      </c>
      <c r="S816" s="33">
        <v>7.3151368092317455</v>
      </c>
    </row>
    <row r="817" spans="2:19" x14ac:dyDescent="0.2">
      <c r="B817" s="1182" t="s">
        <v>318</v>
      </c>
      <c r="C817" s="1182"/>
      <c r="D817" s="28">
        <v>7.6344986038615135</v>
      </c>
      <c r="E817" s="28">
        <v>10.653379361311897</v>
      </c>
      <c r="F817" s="28">
        <v>7.7116310207838117</v>
      </c>
      <c r="G817" s="28">
        <v>10.655822404810735</v>
      </c>
      <c r="H817" s="28">
        <v>8.9385443734117374</v>
      </c>
      <c r="I817" s="28">
        <v>9.1120640935201642</v>
      </c>
      <c r="J817" s="28">
        <v>9.9904707847387062</v>
      </c>
      <c r="K817" s="28">
        <v>10.209609858083411</v>
      </c>
      <c r="L817" s="33">
        <v>4.3727378436940096</v>
      </c>
      <c r="M817" s="33">
        <v>4.5119703077515663</v>
      </c>
      <c r="N817" s="33">
        <v>7.0762635363771089</v>
      </c>
      <c r="O817" s="33">
        <v>7.6328595721787407</v>
      </c>
      <c r="P817" s="33">
        <v>4.7305043256593464</v>
      </c>
      <c r="Q817" s="33">
        <v>5.02999033101365</v>
      </c>
      <c r="R817" s="33">
        <v>6.781886414151546</v>
      </c>
      <c r="S817" s="33">
        <v>7.3264910521352977</v>
      </c>
    </row>
    <row r="818" spans="2:19" x14ac:dyDescent="0.2">
      <c r="B818" s="1182" t="s">
        <v>1356</v>
      </c>
      <c r="C818" s="1182"/>
      <c r="D818" s="28">
        <v>13.712794302657599</v>
      </c>
      <c r="E818" s="28">
        <v>13.712794302657599</v>
      </c>
      <c r="F818" s="28">
        <v>13.745274375547556</v>
      </c>
      <c r="G818" s="28">
        <v>13.745274375547556</v>
      </c>
      <c r="H818" s="28">
        <v>12.147167251601841</v>
      </c>
      <c r="I818" s="28">
        <v>12.147167251601841</v>
      </c>
      <c r="J818" s="28">
        <v>13.201631046190764</v>
      </c>
      <c r="K818" s="28">
        <v>13.201631046190764</v>
      </c>
      <c r="L818" s="33">
        <v>5.8401434522492623</v>
      </c>
      <c r="M818" s="33">
        <v>5.8401434522492623</v>
      </c>
      <c r="N818" s="33">
        <v>7.3591965522466172</v>
      </c>
      <c r="O818" s="33">
        <v>7.3591965522466172</v>
      </c>
      <c r="P818" s="33">
        <v>4.7195859857207285</v>
      </c>
      <c r="Q818" s="33">
        <v>4.7195859857207285</v>
      </c>
      <c r="R818" s="33">
        <v>7.7217117755475533</v>
      </c>
      <c r="S818" s="33">
        <v>7.7217117755475533</v>
      </c>
    </row>
    <row r="819" spans="2:19" x14ac:dyDescent="0.2">
      <c r="B819" s="1182" t="s">
        <v>320</v>
      </c>
      <c r="C819" s="1182"/>
      <c r="D819" s="28">
        <v>10.298645373431469</v>
      </c>
      <c r="E819" s="28">
        <v>10.579109113997131</v>
      </c>
      <c r="F819" s="28">
        <v>10.735578467270193</v>
      </c>
      <c r="G819" s="28">
        <v>11.135246627904987</v>
      </c>
      <c r="H819" s="28">
        <v>10.997186718162704</v>
      </c>
      <c r="I819" s="28">
        <v>11.04178716233139</v>
      </c>
      <c r="J819" s="28">
        <v>11.68386324434727</v>
      </c>
      <c r="K819" s="28">
        <v>11.731286393321588</v>
      </c>
      <c r="L819" s="33">
        <v>5.928587574845916</v>
      </c>
      <c r="M819" s="33">
        <v>5.3160828493463566</v>
      </c>
      <c r="N819" s="33">
        <v>8.0090811398145476</v>
      </c>
      <c r="O819" s="33">
        <v>7.7461704856762852</v>
      </c>
      <c r="P819" s="33">
        <v>5.1163260666590729</v>
      </c>
      <c r="Q819" s="33">
        <v>5.104647382970116</v>
      </c>
      <c r="R819" s="33">
        <v>7.3813929162890259</v>
      </c>
      <c r="S819" s="33">
        <v>7.3648291240255856</v>
      </c>
    </row>
    <row r="820" spans="2:19" x14ac:dyDescent="0.2">
      <c r="B820" s="1185" t="s">
        <v>1332</v>
      </c>
      <c r="C820" s="1185"/>
      <c r="D820" s="28"/>
      <c r="E820" s="28"/>
      <c r="F820" s="28"/>
      <c r="G820" s="28"/>
      <c r="H820" s="28"/>
      <c r="I820" s="28"/>
      <c r="J820" s="28"/>
      <c r="K820" s="28"/>
      <c r="L820" s="33"/>
      <c r="M820" s="33"/>
      <c r="N820" s="33"/>
      <c r="O820" s="33"/>
      <c r="P820" s="33"/>
      <c r="Q820" s="33"/>
      <c r="R820" s="33"/>
      <c r="S820" s="33"/>
    </row>
    <row r="821" spans="2:19" x14ac:dyDescent="0.2">
      <c r="B821" s="1182" t="s">
        <v>316</v>
      </c>
      <c r="C821" s="1182"/>
      <c r="D821" s="28">
        <v>11.786067264394175</v>
      </c>
      <c r="E821" s="28">
        <v>12.540376339832523</v>
      </c>
      <c r="F821" s="28">
        <v>11.792430891684408</v>
      </c>
      <c r="G821" s="28">
        <v>12.549194141463179</v>
      </c>
      <c r="H821" s="28">
        <v>12.121217612078313</v>
      </c>
      <c r="I821" s="28">
        <v>12.178608254255629</v>
      </c>
      <c r="J821" s="28">
        <v>12.589204726888353</v>
      </c>
      <c r="K821" s="28">
        <v>12.591216982222734</v>
      </c>
      <c r="L821" s="33">
        <v>6.1631507634409717</v>
      </c>
      <c r="M821" s="33">
        <v>6.3425574017714741</v>
      </c>
      <c r="N821" s="33">
        <v>8.7357815038241373</v>
      </c>
      <c r="O821" s="33">
        <v>8.56985365753515</v>
      </c>
      <c r="P821" s="33">
        <v>5.7693959860632535</v>
      </c>
      <c r="Q821" s="33">
        <v>5.9195717806274128</v>
      </c>
      <c r="R821" s="33">
        <v>7.5398044387479164</v>
      </c>
      <c r="S821" s="33">
        <v>7.5194912682723061</v>
      </c>
    </row>
    <row r="822" spans="2:19" x14ac:dyDescent="0.2">
      <c r="B822" s="1182" t="s">
        <v>317</v>
      </c>
      <c r="C822" s="1182"/>
      <c r="D822" s="28">
        <v>10.537551666552702</v>
      </c>
      <c r="E822" s="28">
        <v>10.950623589009542</v>
      </c>
      <c r="F822" s="28">
        <v>10.866364336505685</v>
      </c>
      <c r="G822" s="28">
        <v>11.381471623010178</v>
      </c>
      <c r="H822" s="28">
        <v>10.564139250879142</v>
      </c>
      <c r="I822" s="28">
        <v>10.605163214823561</v>
      </c>
      <c r="J822" s="28">
        <v>11.270465304576765</v>
      </c>
      <c r="K822" s="28">
        <v>11.341807815354578</v>
      </c>
      <c r="L822" s="33">
        <v>6.1939568037386836</v>
      </c>
      <c r="M822" s="33">
        <v>5.361188810170451</v>
      </c>
      <c r="N822" s="33">
        <v>8.275475459469849</v>
      </c>
      <c r="O822" s="33">
        <v>7.8044616674236131</v>
      </c>
      <c r="P822" s="33">
        <v>4.9739732247526911</v>
      </c>
      <c r="Q822" s="33">
        <v>4.9399891064024102</v>
      </c>
      <c r="R822" s="33">
        <v>7.3089918449998805</v>
      </c>
      <c r="S822" s="33">
        <v>7.2884756263726542</v>
      </c>
    </row>
    <row r="823" spans="2:19" x14ac:dyDescent="0.2">
      <c r="B823" s="1182" t="s">
        <v>318</v>
      </c>
      <c r="C823" s="1182"/>
      <c r="D823" s="28">
        <v>8.1899079524476424</v>
      </c>
      <c r="E823" s="28">
        <v>10.903552411564045</v>
      </c>
      <c r="F823" s="28">
        <v>8.228746354735879</v>
      </c>
      <c r="G823" s="28">
        <v>10.904081646024668</v>
      </c>
      <c r="H823" s="28">
        <v>8.9376654938464064</v>
      </c>
      <c r="I823" s="28">
        <v>9.3166938517280915</v>
      </c>
      <c r="J823" s="28">
        <v>9.9372216472271067</v>
      </c>
      <c r="K823" s="28">
        <v>10.447143464734967</v>
      </c>
      <c r="L823" s="33">
        <v>3.9880822736194443</v>
      </c>
      <c r="M823" s="33">
        <v>4.0508312349907669</v>
      </c>
      <c r="N823" s="33">
        <v>7.5151065277261093</v>
      </c>
      <c r="O823" s="33">
        <v>7.6329055256297123</v>
      </c>
      <c r="P823" s="33">
        <v>4.9910196233595139</v>
      </c>
      <c r="Q823" s="33">
        <v>5.082650445209369</v>
      </c>
      <c r="R823" s="33">
        <v>7.1571746554231099</v>
      </c>
      <c r="S823" s="33">
        <v>7.2455819300192008</v>
      </c>
    </row>
    <row r="824" spans="2:19" x14ac:dyDescent="0.2">
      <c r="B824" s="1182" t="s">
        <v>1356</v>
      </c>
      <c r="C824" s="1182"/>
      <c r="D824" s="28">
        <v>13.762364472512973</v>
      </c>
      <c r="E824" s="28">
        <v>13.762364472512973</v>
      </c>
      <c r="F824" s="28">
        <v>13.76971789379734</v>
      </c>
      <c r="G824" s="28">
        <v>13.76971789379734</v>
      </c>
      <c r="H824" s="28">
        <v>12.162839674132371</v>
      </c>
      <c r="I824" s="28">
        <v>12.162839674132371</v>
      </c>
      <c r="J824" s="28">
        <v>13.211616701937141</v>
      </c>
      <c r="K824" s="28">
        <v>13.211616701937141</v>
      </c>
      <c r="L824" s="33">
        <v>4.1216609545295047</v>
      </c>
      <c r="M824" s="33">
        <v>4.1216609545295047</v>
      </c>
      <c r="N824" s="33">
        <v>8.24943740192648</v>
      </c>
      <c r="O824" s="33">
        <v>8.24943740192648</v>
      </c>
      <c r="P824" s="33">
        <v>5.0197298417414364</v>
      </c>
      <c r="Q824" s="33">
        <v>5.0197298417414364</v>
      </c>
      <c r="R824" s="33">
        <v>7.6311563424618578</v>
      </c>
      <c r="S824" s="33">
        <v>7.6311563424618578</v>
      </c>
    </row>
    <row r="825" spans="2:19" x14ac:dyDescent="0.2">
      <c r="B825" s="1182" t="s">
        <v>320</v>
      </c>
      <c r="C825" s="1182"/>
      <c r="D825" s="28">
        <v>10.482785022195991</v>
      </c>
      <c r="E825" s="28">
        <v>11.008287613016563</v>
      </c>
      <c r="F825" s="28">
        <v>10.786072141035836</v>
      </c>
      <c r="G825" s="28">
        <v>11.414573130624859</v>
      </c>
      <c r="H825" s="28">
        <v>10.922554999361845</v>
      </c>
      <c r="I825" s="28">
        <v>10.977643505390152</v>
      </c>
      <c r="J825" s="28">
        <v>11.598296806931154</v>
      </c>
      <c r="K825" s="28">
        <v>11.665856250138761</v>
      </c>
      <c r="L825" s="33">
        <v>5.9626613158089095</v>
      </c>
      <c r="M825" s="33">
        <v>5.2642945378858821</v>
      </c>
      <c r="N825" s="33">
        <v>8.2485490918732829</v>
      </c>
      <c r="O825" s="33">
        <v>7.8464070237115839</v>
      </c>
      <c r="P825" s="33">
        <v>5.1120796486012061</v>
      </c>
      <c r="Q825" s="33">
        <v>5.1087914508975913</v>
      </c>
      <c r="R825" s="33">
        <v>7.3517904706690382</v>
      </c>
      <c r="S825" s="33">
        <v>7.3333402806613348</v>
      </c>
    </row>
    <row r="826" spans="2:19" x14ac:dyDescent="0.2">
      <c r="B826" s="1185" t="s">
        <v>1333</v>
      </c>
      <c r="C826" s="1185"/>
      <c r="D826" s="28"/>
      <c r="E826" s="28"/>
      <c r="F826" s="28"/>
      <c r="G826" s="28"/>
      <c r="H826" s="28"/>
      <c r="I826" s="28"/>
      <c r="J826" s="28"/>
      <c r="K826" s="28"/>
      <c r="L826" s="33"/>
      <c r="M826" s="33"/>
      <c r="N826" s="33"/>
      <c r="O826" s="33"/>
      <c r="P826" s="33"/>
      <c r="Q826" s="33"/>
      <c r="R826" s="33"/>
      <c r="S826" s="33"/>
    </row>
    <row r="827" spans="2:19" x14ac:dyDescent="0.2">
      <c r="B827" s="1182" t="s">
        <v>316</v>
      </c>
      <c r="C827" s="1182"/>
      <c r="D827" s="28">
        <v>11.406487045973591</v>
      </c>
      <c r="E827" s="28">
        <v>11.941605582531189</v>
      </c>
      <c r="F827" s="28">
        <v>11.439088467272407</v>
      </c>
      <c r="G827" s="28">
        <v>11.995039187429267</v>
      </c>
      <c r="H827" s="28">
        <v>12.107313189841676</v>
      </c>
      <c r="I827" s="28">
        <v>12.167961523494546</v>
      </c>
      <c r="J827" s="33">
        <v>12.601060719167524</v>
      </c>
      <c r="K827" s="33">
        <v>12.60861501268465</v>
      </c>
      <c r="L827" s="33">
        <v>6.7007183901261884</v>
      </c>
      <c r="M827" s="33">
        <v>7.1472401906638172</v>
      </c>
      <c r="N827" s="33">
        <v>8.3960427742393264</v>
      </c>
      <c r="O827" s="33">
        <v>8.3704303352570708</v>
      </c>
      <c r="P827" s="33">
        <v>5.7570495485889737</v>
      </c>
      <c r="Q827" s="33">
        <v>5.9099379071728642</v>
      </c>
      <c r="R827" s="33">
        <v>7.5476951795190184</v>
      </c>
      <c r="S827" s="33">
        <v>7.5312660549014439</v>
      </c>
    </row>
    <row r="828" spans="2:19" x14ac:dyDescent="0.2">
      <c r="B828" s="1182" t="s">
        <v>317</v>
      </c>
      <c r="C828" s="1182"/>
      <c r="D828" s="28">
        <v>10.419907718341291</v>
      </c>
      <c r="E828" s="28">
        <v>10.683091987383628</v>
      </c>
      <c r="F828" s="28">
        <v>10.869494856355834</v>
      </c>
      <c r="G828" s="28">
        <v>11.269795078921833</v>
      </c>
      <c r="H828" s="28">
        <v>10.562193619122153</v>
      </c>
      <c r="I828" s="28">
        <v>10.615316066900885</v>
      </c>
      <c r="J828" s="33">
        <v>11.249586579599313</v>
      </c>
      <c r="K828" s="33">
        <v>11.337711189372992</v>
      </c>
      <c r="L828" s="33">
        <v>5.6669084429421579</v>
      </c>
      <c r="M828" s="33">
        <v>5.2959375387927992</v>
      </c>
      <c r="N828" s="33">
        <v>7.7286408307508347</v>
      </c>
      <c r="O828" s="33">
        <v>7.4667872387195615</v>
      </c>
      <c r="P828" s="33">
        <v>4.9873103591045496</v>
      </c>
      <c r="Q828" s="33">
        <v>4.9537681113137699</v>
      </c>
      <c r="R828" s="33">
        <v>7.3037115490186464</v>
      </c>
      <c r="S828" s="33">
        <v>7.2819804679816098</v>
      </c>
    </row>
    <row r="829" spans="2:19" x14ac:dyDescent="0.2">
      <c r="B829" s="1182" t="s">
        <v>318</v>
      </c>
      <c r="C829" s="1182"/>
      <c r="D829" s="28">
        <v>8.3760133721774146</v>
      </c>
      <c r="E829" s="28">
        <v>10.839823350279453</v>
      </c>
      <c r="F829" s="28">
        <v>8.4638178027006923</v>
      </c>
      <c r="G829" s="28">
        <v>10.841407584301534</v>
      </c>
      <c r="H829" s="28">
        <v>9.3525644935818448</v>
      </c>
      <c r="I829" s="28">
        <v>9.4740834854487108</v>
      </c>
      <c r="J829" s="33">
        <v>10.328127366448314</v>
      </c>
      <c r="K829" s="33">
        <v>10.490936302187908</v>
      </c>
      <c r="L829" s="33">
        <v>4.1682265506120348</v>
      </c>
      <c r="M829" s="33">
        <v>4.2963583985127274</v>
      </c>
      <c r="N829" s="33">
        <v>7.0502260791431492</v>
      </c>
      <c r="O829" s="33">
        <v>7.5462273912589213</v>
      </c>
      <c r="P829" s="33">
        <v>4.7772521998388751</v>
      </c>
      <c r="Q829" s="33">
        <v>5.03231644172996</v>
      </c>
      <c r="R829" s="33">
        <v>6.7340700246166287</v>
      </c>
      <c r="S829" s="33">
        <v>7.171071509331413</v>
      </c>
    </row>
    <row r="830" spans="2:19" x14ac:dyDescent="0.2">
      <c r="B830" s="1182" t="s">
        <v>1356</v>
      </c>
      <c r="C830" s="1182"/>
      <c r="D830" s="28">
        <v>13.52930326851161</v>
      </c>
      <c r="E830" s="28">
        <v>13.52930326851161</v>
      </c>
      <c r="F830" s="28">
        <v>13.553217053048504</v>
      </c>
      <c r="G830" s="28">
        <v>13.553217053048504</v>
      </c>
      <c r="H830" s="28">
        <v>12.196715618075066</v>
      </c>
      <c r="I830" s="28">
        <v>12.196715618075066</v>
      </c>
      <c r="J830" s="33">
        <v>13.234659784374442</v>
      </c>
      <c r="K830" s="33">
        <v>13.234659784374442</v>
      </c>
      <c r="L830" s="33">
        <v>3.3567845465700294</v>
      </c>
      <c r="M830" s="33">
        <v>3.3567845465700294</v>
      </c>
      <c r="N830" s="33">
        <v>8.6406448149247197</v>
      </c>
      <c r="O830" s="33">
        <v>8.6406448149247197</v>
      </c>
      <c r="P830" s="33">
        <v>4.835827206968176</v>
      </c>
      <c r="Q830" s="33">
        <v>4.835827206968176</v>
      </c>
      <c r="R830" s="33">
        <v>7.4542698358770512</v>
      </c>
      <c r="S830" s="33">
        <v>7.4542698358770512</v>
      </c>
    </row>
    <row r="831" spans="2:19" x14ac:dyDescent="0.2">
      <c r="B831" s="1182" t="s">
        <v>320</v>
      </c>
      <c r="C831" s="1182"/>
      <c r="D831" s="28">
        <v>10.407274662888263</v>
      </c>
      <c r="E831" s="28">
        <v>10.757374465291726</v>
      </c>
      <c r="F831" s="28">
        <v>10.818529678495732</v>
      </c>
      <c r="G831" s="28">
        <v>11.302489184492195</v>
      </c>
      <c r="H831" s="28">
        <v>10.925352339139108</v>
      </c>
      <c r="I831" s="28">
        <v>10.986595930876558</v>
      </c>
      <c r="J831" s="33">
        <v>11.59042793680279</v>
      </c>
      <c r="K831" s="33">
        <v>11.667760955945893</v>
      </c>
      <c r="L831" s="33">
        <v>5.5911868690098121</v>
      </c>
      <c r="M831" s="33">
        <v>5.3201821905359425</v>
      </c>
      <c r="N831" s="33">
        <v>7.7297367711916953</v>
      </c>
      <c r="O831" s="33">
        <v>7.5501784756990729</v>
      </c>
      <c r="P831" s="33">
        <v>5.1122655494995843</v>
      </c>
      <c r="Q831" s="33">
        <v>5.1110693366334115</v>
      </c>
      <c r="R831" s="33">
        <v>7.340510834504669</v>
      </c>
      <c r="S831" s="33">
        <v>7.3269624086243326</v>
      </c>
    </row>
    <row r="832" spans="2:19" x14ac:dyDescent="0.2">
      <c r="B832" s="1184" t="s">
        <v>1398</v>
      </c>
      <c r="C832" s="1184"/>
      <c r="D832" s="28"/>
      <c r="E832" s="28"/>
      <c r="F832" s="28"/>
      <c r="G832" s="28"/>
      <c r="H832" s="28"/>
      <c r="I832" s="28"/>
      <c r="J832" s="28"/>
      <c r="K832" s="28"/>
      <c r="L832" s="33"/>
      <c r="M832" s="33"/>
      <c r="N832" s="33"/>
      <c r="O832" s="33"/>
      <c r="P832" s="33"/>
      <c r="Q832" s="33"/>
      <c r="R832" s="33"/>
      <c r="S832" s="33"/>
    </row>
    <row r="833" spans="2:19" x14ac:dyDescent="0.2">
      <c r="B833" s="1182" t="s">
        <v>316</v>
      </c>
      <c r="C833" s="1182"/>
      <c r="D833" s="28">
        <v>11.355764496944433</v>
      </c>
      <c r="E833" s="28">
        <v>12.259843147039375</v>
      </c>
      <c r="F833" s="28">
        <v>11.392349536377296</v>
      </c>
      <c r="G833" s="28">
        <v>12.334175050722003</v>
      </c>
      <c r="H833" s="33">
        <v>12.05534007317822</v>
      </c>
      <c r="I833" s="33">
        <v>12.107097958098711</v>
      </c>
      <c r="J833" s="33">
        <v>12.571340252267323</v>
      </c>
      <c r="K833" s="33">
        <v>12.575058129801599</v>
      </c>
      <c r="L833" s="33">
        <v>6.3558657748657268</v>
      </c>
      <c r="M833" s="33">
        <v>6.7860528836287282</v>
      </c>
      <c r="N833" s="33">
        <v>7.7003858020346287</v>
      </c>
      <c r="O833" s="33">
        <v>7.6330361705560463</v>
      </c>
      <c r="P833" s="33">
        <v>5.3927188506122157</v>
      </c>
      <c r="Q833" s="33">
        <v>5.6834470492299767</v>
      </c>
      <c r="R833" s="33">
        <v>7.3953736885461288</v>
      </c>
      <c r="S833" s="33">
        <v>7.3859618538298353</v>
      </c>
    </row>
    <row r="834" spans="2:19" x14ac:dyDescent="0.2">
      <c r="B834" s="1182" t="s">
        <v>317</v>
      </c>
      <c r="C834" s="1182"/>
      <c r="D834" s="28">
        <v>10.29356518048</v>
      </c>
      <c r="E834" s="28">
        <v>10.615628922030378</v>
      </c>
      <c r="F834" s="28">
        <v>10.784410399777078</v>
      </c>
      <c r="G834" s="28">
        <v>11.254910211667053</v>
      </c>
      <c r="H834" s="33">
        <v>10.568494669009679</v>
      </c>
      <c r="I834" s="33">
        <v>10.586985189732809</v>
      </c>
      <c r="J834" s="33">
        <v>11.245226783960449</v>
      </c>
      <c r="K834" s="33">
        <v>11.274223234610199</v>
      </c>
      <c r="L834" s="33">
        <v>6.07393464175557</v>
      </c>
      <c r="M834" s="33">
        <v>5.6550491574502129</v>
      </c>
      <c r="N834" s="33">
        <v>7.5643978189621857</v>
      </c>
      <c r="O834" s="33">
        <v>7.2703474193861322</v>
      </c>
      <c r="P834" s="33">
        <v>4.8006262328279563</v>
      </c>
      <c r="Q834" s="33">
        <v>4.7617101511470095</v>
      </c>
      <c r="R834" s="33">
        <v>7.1406561433630644</v>
      </c>
      <c r="S834" s="33">
        <v>7.1122704788400002</v>
      </c>
    </row>
    <row r="835" spans="2:19" x14ac:dyDescent="0.2">
      <c r="B835" s="1182" t="s">
        <v>318</v>
      </c>
      <c r="C835" s="1182"/>
      <c r="D835" s="28">
        <v>8.6026418303419643</v>
      </c>
      <c r="E835" s="28">
        <v>10.639140630540879</v>
      </c>
      <c r="F835" s="28">
        <v>8.6360261171073383</v>
      </c>
      <c r="G835" s="28">
        <v>10.63953858175922</v>
      </c>
      <c r="H835" s="33">
        <v>9.5253811908903021</v>
      </c>
      <c r="I835" s="33">
        <v>9.626072477137317</v>
      </c>
      <c r="J835" s="33">
        <v>10.255858353443108</v>
      </c>
      <c r="K835" s="33">
        <v>10.377659265614312</v>
      </c>
      <c r="L835" s="33">
        <v>4.1413175022868272</v>
      </c>
      <c r="M835" s="33">
        <v>4.1793948331308286</v>
      </c>
      <c r="N835" s="33">
        <v>6.8054288750790528</v>
      </c>
      <c r="O835" s="33">
        <v>7.1318177569818548</v>
      </c>
      <c r="P835" s="33">
        <v>4.8950408780198362</v>
      </c>
      <c r="Q835" s="33">
        <v>5.0205846248572854</v>
      </c>
      <c r="R835" s="33">
        <v>6.8598122909464117</v>
      </c>
      <c r="S835" s="33">
        <v>7.1881557643396317</v>
      </c>
    </row>
    <row r="836" spans="2:19" x14ac:dyDescent="0.2">
      <c r="B836" s="1182" t="s">
        <v>1356</v>
      </c>
      <c r="C836" s="1182"/>
      <c r="D836" s="28">
        <v>13.825104195307917</v>
      </c>
      <c r="E836" s="28">
        <v>13.825104195307917</v>
      </c>
      <c r="F836" s="28">
        <v>13.825104195307917</v>
      </c>
      <c r="G836" s="28">
        <v>13.825104195307917</v>
      </c>
      <c r="H836" s="33">
        <v>12.278675108028127</v>
      </c>
      <c r="I836" s="33">
        <v>12.278675108028127</v>
      </c>
      <c r="J836" s="33">
        <v>13.296694068731563</v>
      </c>
      <c r="K836" s="33">
        <v>13.296694068731563</v>
      </c>
      <c r="L836" s="33">
        <v>2.7743136727332596</v>
      </c>
      <c r="M836" s="33">
        <v>2.6017418453299976</v>
      </c>
      <c r="N836" s="33">
        <v>7.8310672282737031</v>
      </c>
      <c r="O836" s="33">
        <v>7.6907385103208119</v>
      </c>
      <c r="P836" s="33">
        <v>4.3056132671551568</v>
      </c>
      <c r="Q836" s="33">
        <v>4.2739775755835367</v>
      </c>
      <c r="R836" s="33">
        <v>7.4129933841785638</v>
      </c>
      <c r="S836" s="33">
        <v>7.3895147952867744</v>
      </c>
    </row>
    <row r="837" spans="2:19" x14ac:dyDescent="0.2">
      <c r="B837" s="1182" t="s">
        <v>320</v>
      </c>
      <c r="C837" s="1182"/>
      <c r="D837" s="28">
        <v>10.277153534969932</v>
      </c>
      <c r="E837" s="28">
        <v>10.702067356755473</v>
      </c>
      <c r="F837" s="28">
        <v>10.717511406407386</v>
      </c>
      <c r="G837" s="28">
        <v>11.295934588424261</v>
      </c>
      <c r="H837" s="33">
        <v>10.92199244955173</v>
      </c>
      <c r="I837" s="33">
        <v>10.950173160899324</v>
      </c>
      <c r="J837" s="33">
        <v>11.579611565445445</v>
      </c>
      <c r="K837" s="33">
        <v>11.606733761792727</v>
      </c>
      <c r="L837" s="33">
        <v>5.9667238196941055</v>
      </c>
      <c r="M837" s="33">
        <v>5.6459146941206626</v>
      </c>
      <c r="N837" s="33">
        <v>7.5411977388942741</v>
      </c>
      <c r="O837" s="33">
        <v>7.3008748714240363</v>
      </c>
      <c r="P837" s="33">
        <v>4.9047496215580235</v>
      </c>
      <c r="Q837" s="33">
        <v>4.9202402814744737</v>
      </c>
      <c r="R837" s="33">
        <v>7.1858387581287699</v>
      </c>
      <c r="S837" s="33">
        <v>7.1665376813892996</v>
      </c>
    </row>
    <row r="838" spans="2:19" x14ac:dyDescent="0.2">
      <c r="B838" s="1184" t="s">
        <v>1399</v>
      </c>
      <c r="C838" s="1184"/>
      <c r="D838" s="28"/>
      <c r="E838" s="28"/>
      <c r="F838" s="28"/>
      <c r="G838" s="28"/>
      <c r="H838" s="33"/>
      <c r="I838" s="33"/>
      <c r="J838" s="33"/>
      <c r="K838" s="33"/>
      <c r="L838" s="33"/>
      <c r="M838" s="33"/>
      <c r="N838" s="33"/>
      <c r="O838" s="33"/>
      <c r="P838" s="33"/>
      <c r="Q838" s="33"/>
      <c r="R838" s="33"/>
      <c r="S838" s="33"/>
    </row>
    <row r="839" spans="2:19" x14ac:dyDescent="0.2">
      <c r="B839" s="1182" t="s">
        <v>316</v>
      </c>
      <c r="C839" s="1182"/>
      <c r="D839" s="28">
        <v>10.799779120880237</v>
      </c>
      <c r="E839" s="28">
        <v>11.759679082356836</v>
      </c>
      <c r="F839" s="28">
        <v>10.805875607519628</v>
      </c>
      <c r="G839" s="28">
        <v>11.770347814206497</v>
      </c>
      <c r="H839" s="33">
        <v>12.025397081982723</v>
      </c>
      <c r="I839" s="33">
        <v>12.061605636348045</v>
      </c>
      <c r="J839" s="33">
        <v>12.504394254530391</v>
      </c>
      <c r="K839" s="33">
        <v>12.512220556811039</v>
      </c>
      <c r="L839" s="33">
        <v>6.1463424652695657</v>
      </c>
      <c r="M839" s="33">
        <v>6.759265516775919</v>
      </c>
      <c r="N839" s="33">
        <v>8.0846599315415268</v>
      </c>
      <c r="O839" s="33">
        <v>8.0158969650261209</v>
      </c>
      <c r="P839" s="33">
        <v>5.5646669645019458</v>
      </c>
      <c r="Q839" s="33">
        <v>5.6795311816441645</v>
      </c>
      <c r="R839" s="33">
        <v>7.3501670080794561</v>
      </c>
      <c r="S839" s="33">
        <v>7.3378494555711331</v>
      </c>
    </row>
    <row r="840" spans="2:19" x14ac:dyDescent="0.2">
      <c r="B840" s="1182" t="s">
        <v>317</v>
      </c>
      <c r="C840" s="1182"/>
      <c r="D840" s="28">
        <v>10.447758385974119</v>
      </c>
      <c r="E840" s="28">
        <v>10.643018815024442</v>
      </c>
      <c r="F840" s="28">
        <v>10.773661089154318</v>
      </c>
      <c r="G840" s="28">
        <v>11.024926960692239</v>
      </c>
      <c r="H840" s="33">
        <v>10.321658866215994</v>
      </c>
      <c r="I840" s="33">
        <v>10.351948326632497</v>
      </c>
      <c r="J840" s="33">
        <v>10.96314036182498</v>
      </c>
      <c r="K840" s="33">
        <v>11.005729039634238</v>
      </c>
      <c r="L840" s="33">
        <v>5.995541759770445</v>
      </c>
      <c r="M840" s="33">
        <v>5.2807973658500202</v>
      </c>
      <c r="N840" s="33">
        <v>7.7444141930171986</v>
      </c>
      <c r="O840" s="33">
        <v>7.2552072350374281</v>
      </c>
      <c r="P840" s="33">
        <v>4.8025051214787959</v>
      </c>
      <c r="Q840" s="33">
        <v>4.7894066941416735</v>
      </c>
      <c r="R840" s="33">
        <v>7.0433140701610064</v>
      </c>
      <c r="S840" s="33">
        <v>7.0309106438036038</v>
      </c>
    </row>
    <row r="841" spans="2:19" x14ac:dyDescent="0.2">
      <c r="B841" s="1182" t="s">
        <v>318</v>
      </c>
      <c r="C841" s="1182"/>
      <c r="D841" s="28">
        <v>7.4487807906470564</v>
      </c>
      <c r="E841" s="28">
        <v>10.380299941841967</v>
      </c>
      <c r="F841" s="28">
        <v>7.4895974878135014</v>
      </c>
      <c r="G841" s="28">
        <v>10.382142376808149</v>
      </c>
      <c r="H841" s="33">
        <v>9.0322046925111792</v>
      </c>
      <c r="I841" s="33">
        <v>9.4854710483765761</v>
      </c>
      <c r="J841" s="33">
        <v>9.7294324867693405</v>
      </c>
      <c r="K841" s="33">
        <v>10.274884100596372</v>
      </c>
      <c r="L841" s="33">
        <v>3.8707571951696611</v>
      </c>
      <c r="M841" s="33">
        <v>3.8584260720147108</v>
      </c>
      <c r="N841" s="33">
        <v>6.8082885896271907</v>
      </c>
      <c r="O841" s="33">
        <v>7.2073919421288606</v>
      </c>
      <c r="P841" s="33">
        <v>4.6940109675763066</v>
      </c>
      <c r="Q841" s="33">
        <v>4.8296965074834937</v>
      </c>
      <c r="R841" s="33">
        <v>6.6251535310364886</v>
      </c>
      <c r="S841" s="33">
        <v>7.0262067344538917</v>
      </c>
    </row>
    <row r="842" spans="2:19" x14ac:dyDescent="0.2">
      <c r="B842" s="1182" t="s">
        <v>1356</v>
      </c>
      <c r="C842" s="1182"/>
      <c r="D842" s="28">
        <v>13.58723059020382</v>
      </c>
      <c r="E842" s="28">
        <v>13.58723059020382</v>
      </c>
      <c r="F842" s="28">
        <v>13.591236945151996</v>
      </c>
      <c r="G842" s="28">
        <v>13.591236945151996</v>
      </c>
      <c r="H842" s="33">
        <v>12.31022678843258</v>
      </c>
      <c r="I842" s="33">
        <v>12.31022678843258</v>
      </c>
      <c r="J842" s="33">
        <v>13.316390185927709</v>
      </c>
      <c r="K842" s="33">
        <v>13.316390185927709</v>
      </c>
      <c r="L842" s="33">
        <v>2.7301249056993862</v>
      </c>
      <c r="M842" s="33">
        <v>2.7301249056993862</v>
      </c>
      <c r="N842" s="33">
        <v>8.3601734149984974</v>
      </c>
      <c r="O842" s="33">
        <v>8.3601734149984974</v>
      </c>
      <c r="P842" s="33">
        <v>4.7291642025668486</v>
      </c>
      <c r="Q842" s="33">
        <v>4.6946996975007531</v>
      </c>
      <c r="R842" s="33">
        <v>7.4192230123546352</v>
      </c>
      <c r="S842" s="33">
        <v>7.3940247940245847</v>
      </c>
    </row>
    <row r="843" spans="2:19" x14ac:dyDescent="0.2">
      <c r="B843" s="1182" t="s">
        <v>320</v>
      </c>
      <c r="C843" s="1182"/>
      <c r="D843" s="28">
        <v>10.347267033642339</v>
      </c>
      <c r="E843" s="28">
        <v>10.686907047484407</v>
      </c>
      <c r="F843" s="28">
        <v>10.645839551515179</v>
      </c>
      <c r="G843" s="28">
        <v>11.049177508765226</v>
      </c>
      <c r="H843" s="33">
        <v>10.728896578621029</v>
      </c>
      <c r="I843" s="33">
        <v>10.76961499049276</v>
      </c>
      <c r="J843" s="33">
        <v>11.352758358737661</v>
      </c>
      <c r="K843" s="33">
        <v>11.398412321574398</v>
      </c>
      <c r="L843" s="33">
        <v>5.7821814450454418</v>
      </c>
      <c r="M843" s="33">
        <v>5.2198579271826624</v>
      </c>
      <c r="N843" s="33">
        <v>7.6984804318128974</v>
      </c>
      <c r="O843" s="33">
        <v>7.3203502895480863</v>
      </c>
      <c r="P843" s="33">
        <v>4.9358911715733829</v>
      </c>
      <c r="Q843" s="33">
        <v>4.9454320985193867</v>
      </c>
      <c r="R843" s="33">
        <v>7.09807408082081</v>
      </c>
      <c r="S843" s="33">
        <v>7.0916703455986116</v>
      </c>
    </row>
    <row r="844" spans="2:19" x14ac:dyDescent="0.2">
      <c r="B844" s="1184" t="s">
        <v>1400</v>
      </c>
      <c r="C844" s="1184"/>
      <c r="D844" s="33"/>
      <c r="E844" s="33"/>
      <c r="F844" s="33"/>
      <c r="G844" s="33"/>
      <c r="H844" s="33"/>
      <c r="I844" s="33"/>
      <c r="J844" s="33"/>
      <c r="K844" s="33"/>
      <c r="L844" s="33"/>
      <c r="M844" s="33"/>
      <c r="N844" s="33"/>
      <c r="O844" s="33"/>
      <c r="P844" s="33"/>
      <c r="Q844" s="33"/>
      <c r="R844" s="33"/>
      <c r="S844" s="33"/>
    </row>
    <row r="845" spans="2:19" x14ac:dyDescent="0.2">
      <c r="B845" s="1182" t="s">
        <v>316</v>
      </c>
      <c r="C845" s="1182"/>
      <c r="D845" s="33">
        <v>11.920617458581724</v>
      </c>
      <c r="E845" s="33">
        <v>12.638099576810363</v>
      </c>
      <c r="F845" s="33">
        <v>11.986137722646877</v>
      </c>
      <c r="G845" s="33">
        <v>12.725847985944348</v>
      </c>
      <c r="H845" s="33">
        <v>11.992288983056463</v>
      </c>
      <c r="I845" s="33">
        <v>12.015455064897624</v>
      </c>
      <c r="J845" s="33">
        <v>12.372679711827256</v>
      </c>
      <c r="K845" s="33">
        <v>12.365649440549477</v>
      </c>
      <c r="L845" s="33">
        <v>6.1470712148552487</v>
      </c>
      <c r="M845" s="33">
        <v>6.2046125734348569</v>
      </c>
      <c r="N845" s="33">
        <v>6.5609173151192195</v>
      </c>
      <c r="O845" s="33">
        <v>6.5080916630077539</v>
      </c>
      <c r="P845" s="33">
        <v>5.3654650195895117</v>
      </c>
      <c r="Q845" s="33">
        <v>5.4871344971741118</v>
      </c>
      <c r="R845" s="33">
        <v>7.122437248003064</v>
      </c>
      <c r="S845" s="33">
        <v>7.1122934872396479</v>
      </c>
    </row>
    <row r="846" spans="2:19" x14ac:dyDescent="0.2">
      <c r="B846" s="1182" t="s">
        <v>317</v>
      </c>
      <c r="C846" s="1182"/>
      <c r="D846" s="33">
        <v>9.5113668597990824</v>
      </c>
      <c r="E846" s="33">
        <v>9.7849589569431465</v>
      </c>
      <c r="F846" s="33">
        <v>10.055306947198716</v>
      </c>
      <c r="G846" s="33">
        <v>10.464454181506927</v>
      </c>
      <c r="H846" s="33">
        <v>10.087917134359316</v>
      </c>
      <c r="I846" s="33">
        <v>10.117863834230024</v>
      </c>
      <c r="J846" s="33">
        <v>10.718629968209889</v>
      </c>
      <c r="K846" s="33">
        <v>10.763269577891865</v>
      </c>
      <c r="L846" s="33">
        <v>5.4273192076174128</v>
      </c>
      <c r="M846" s="33">
        <v>5.1150425199799603</v>
      </c>
      <c r="N846" s="33">
        <v>6.4946163892480362</v>
      </c>
      <c r="O846" s="33">
        <v>6.2588136914280827</v>
      </c>
      <c r="P846" s="33">
        <v>4.5209603819271651</v>
      </c>
      <c r="Q846" s="33">
        <v>4.4952601958592293</v>
      </c>
      <c r="R846" s="33">
        <v>6.6194387181839618</v>
      </c>
      <c r="S846" s="33">
        <v>6.5975348154218283</v>
      </c>
    </row>
    <row r="847" spans="2:19" x14ac:dyDescent="0.2">
      <c r="B847" s="1182" t="s">
        <v>318</v>
      </c>
      <c r="C847" s="1182"/>
      <c r="D847" s="33">
        <v>7.7090521994182692</v>
      </c>
      <c r="E847" s="33">
        <v>9.5470168211095565</v>
      </c>
      <c r="F847" s="33">
        <v>7.7556489628909953</v>
      </c>
      <c r="G847" s="33">
        <v>9.5491173340847109</v>
      </c>
      <c r="H847" s="33">
        <v>8.8977841269434794</v>
      </c>
      <c r="I847" s="33">
        <v>9.1029914189305767</v>
      </c>
      <c r="J847" s="33">
        <v>9.6337657703910242</v>
      </c>
      <c r="K847" s="33">
        <v>9.9086339943982615</v>
      </c>
      <c r="L847" s="33">
        <v>3.6576944843436872</v>
      </c>
      <c r="M847" s="33">
        <v>3.7706812024267831</v>
      </c>
      <c r="N847" s="33">
        <v>5.9849479677049731</v>
      </c>
      <c r="O847" s="33">
        <v>6.357779707188743</v>
      </c>
      <c r="P847" s="33">
        <v>4.2633524080702845</v>
      </c>
      <c r="Q847" s="33">
        <v>4.4710571298937909</v>
      </c>
      <c r="R847" s="33">
        <v>6.0518273867617633</v>
      </c>
      <c r="S847" s="33">
        <v>6.4849615127795133</v>
      </c>
    </row>
    <row r="848" spans="2:19" x14ac:dyDescent="0.2">
      <c r="B848" s="1182" t="s">
        <v>1356</v>
      </c>
      <c r="C848" s="1182"/>
      <c r="D848" s="33">
        <v>13.45776754928584</v>
      </c>
      <c r="E848" s="33">
        <v>13.45776754928584</v>
      </c>
      <c r="F848" s="33">
        <v>13.520110229228864</v>
      </c>
      <c r="G848" s="33">
        <v>13.520110229228864</v>
      </c>
      <c r="H848" s="33">
        <v>12.337177681818106</v>
      </c>
      <c r="I848" s="33">
        <v>12.337177681818106</v>
      </c>
      <c r="J848" s="33">
        <v>13.328838754788364</v>
      </c>
      <c r="K848" s="33">
        <v>13.328838754788364</v>
      </c>
      <c r="L848" s="33">
        <v>3.6863970923858558</v>
      </c>
      <c r="M848" s="33">
        <v>3.6863970923858558</v>
      </c>
      <c r="N848" s="33">
        <v>7.559648122163475</v>
      </c>
      <c r="O848" s="33">
        <v>7.559648122163475</v>
      </c>
      <c r="P848" s="33">
        <v>3.7787999034683457</v>
      </c>
      <c r="Q848" s="33">
        <v>3.7216813749999886</v>
      </c>
      <c r="R848" s="33">
        <v>7.7234056101020618</v>
      </c>
      <c r="S848" s="33">
        <v>7.683383906969131</v>
      </c>
    </row>
    <row r="849" spans="2:19" x14ac:dyDescent="0.2">
      <c r="B849" s="1182" t="s">
        <v>320</v>
      </c>
      <c r="C849" s="1182"/>
      <c r="D849" s="33">
        <v>9.4999753854025073</v>
      </c>
      <c r="E849" s="33">
        <v>9.8830341990435553</v>
      </c>
      <c r="F849" s="33">
        <v>9.997512343365262</v>
      </c>
      <c r="G849" s="33">
        <v>10.524296722196773</v>
      </c>
      <c r="H849" s="1035">
        <v>10.550745047405705</v>
      </c>
      <c r="I849" s="33">
        <v>10.58569926849508</v>
      </c>
      <c r="J849" s="33">
        <v>11.148400455599202</v>
      </c>
      <c r="K849" s="33">
        <v>11.189197770965711</v>
      </c>
      <c r="L849" s="33">
        <v>5.3612773007558001</v>
      </c>
      <c r="M849" s="33">
        <v>5.1114919835057888</v>
      </c>
      <c r="N849" s="33">
        <v>6.4755603577460485</v>
      </c>
      <c r="O849" s="33">
        <v>6.2923504704923339</v>
      </c>
      <c r="P849" s="33">
        <v>4.6623640504096766</v>
      </c>
      <c r="Q849" s="33">
        <v>4.6632678191597963</v>
      </c>
      <c r="R849" s="33">
        <v>6.7082640462169492</v>
      </c>
      <c r="S849" s="33">
        <v>6.6958352188704167</v>
      </c>
    </row>
    <row r="850" spans="2:19" x14ac:dyDescent="0.2">
      <c r="B850" s="1184" t="s">
        <v>1401</v>
      </c>
      <c r="C850" s="1184"/>
      <c r="D850" s="33"/>
      <c r="E850" s="33"/>
      <c r="F850" s="33"/>
      <c r="G850" s="33"/>
      <c r="H850" s="33"/>
      <c r="I850" s="33"/>
      <c r="J850" s="33"/>
      <c r="K850" s="33"/>
      <c r="L850" s="33"/>
      <c r="M850" s="33"/>
      <c r="N850" s="33"/>
      <c r="O850" s="33"/>
      <c r="P850" s="33"/>
      <c r="Q850" s="33"/>
      <c r="R850" s="33"/>
      <c r="S850" s="33"/>
    </row>
    <row r="851" spans="2:19" x14ac:dyDescent="0.2">
      <c r="B851" s="1182" t="s">
        <v>316</v>
      </c>
      <c r="C851" s="1182"/>
      <c r="D851" s="33">
        <v>11.140896828182171</v>
      </c>
      <c r="E851" s="33">
        <v>12.042490273752327</v>
      </c>
      <c r="F851" s="33">
        <v>11.240594179037105</v>
      </c>
      <c r="G851" s="33">
        <v>12.187221157450358</v>
      </c>
      <c r="H851" s="33">
        <v>12.052064276212697</v>
      </c>
      <c r="I851" s="33">
        <v>12.095066974278936</v>
      </c>
      <c r="J851" s="33">
        <v>12.419412048525661</v>
      </c>
      <c r="K851" s="33">
        <v>12.424869783629719</v>
      </c>
      <c r="L851" s="33">
        <v>6.3557732160477931</v>
      </c>
      <c r="M851" s="33">
        <v>6.5016826351090709</v>
      </c>
      <c r="N851" s="33">
        <v>7.5400579240313617</v>
      </c>
      <c r="O851" s="33">
        <v>7.512251874966152</v>
      </c>
      <c r="P851" s="33">
        <v>5.3227276446330043</v>
      </c>
      <c r="Q851" s="33">
        <v>5.4505049441365498</v>
      </c>
      <c r="R851" s="33">
        <v>7.1321797589966804</v>
      </c>
      <c r="S851" s="33">
        <v>7.1084505910341491</v>
      </c>
    </row>
    <row r="852" spans="2:19" x14ac:dyDescent="0.2">
      <c r="B852" s="1182" t="s">
        <v>317</v>
      </c>
      <c r="C852" s="1182"/>
      <c r="D852" s="33">
        <v>9.4466489918158736</v>
      </c>
      <c r="E852" s="33">
        <v>9.6474116882186021</v>
      </c>
      <c r="F852" s="33">
        <v>9.8179667670673378</v>
      </c>
      <c r="G852" s="33">
        <v>10.083362287096852</v>
      </c>
      <c r="H852" s="33">
        <v>9.9613884049011485</v>
      </c>
      <c r="I852" s="33">
        <v>10.002564711470143</v>
      </c>
      <c r="J852" s="33">
        <v>10.58927752946293</v>
      </c>
      <c r="K852" s="33">
        <v>10.646072861149531</v>
      </c>
      <c r="L852" s="33">
        <v>5.3185575111097414</v>
      </c>
      <c r="M852" s="33">
        <v>4.3947234251678342</v>
      </c>
      <c r="N852" s="33">
        <v>7.0263700571817189</v>
      </c>
      <c r="O852" s="33">
        <v>6.5548999196116453</v>
      </c>
      <c r="P852" s="33">
        <v>4.4036231617610353</v>
      </c>
      <c r="Q852" s="33">
        <v>4.36174908380457</v>
      </c>
      <c r="R852" s="33">
        <v>6.5283189945163782</v>
      </c>
      <c r="S852" s="33">
        <v>6.4964804805428589</v>
      </c>
    </row>
    <row r="853" spans="2:19" x14ac:dyDescent="0.2">
      <c r="B853" s="1182" t="s">
        <v>318</v>
      </c>
      <c r="C853" s="1182"/>
      <c r="D853" s="33">
        <v>5.8174039145987928</v>
      </c>
      <c r="E853" s="33">
        <v>8.8742742141605522</v>
      </c>
      <c r="F853" s="33">
        <v>5.9166904060237808</v>
      </c>
      <c r="G853" s="33">
        <v>8.8752727440933015</v>
      </c>
      <c r="H853" s="33">
        <v>8.3468574352789027</v>
      </c>
      <c r="I853" s="33">
        <v>8.5440748338211439</v>
      </c>
      <c r="J853" s="33">
        <v>9.0649525158193818</v>
      </c>
      <c r="K853" s="33">
        <v>9.2705963784792704</v>
      </c>
      <c r="L853" s="33">
        <v>3.5659185231271211</v>
      </c>
      <c r="M853" s="33">
        <v>3.836072583161112</v>
      </c>
      <c r="N853" s="33">
        <v>5.4972135108719877</v>
      </c>
      <c r="O853" s="33">
        <v>6.1606787110114087</v>
      </c>
      <c r="P853" s="33">
        <v>4.1042288589267901</v>
      </c>
      <c r="Q853" s="33">
        <v>4.4370227367832191</v>
      </c>
      <c r="R853" s="33">
        <v>5.5132654206986977</v>
      </c>
      <c r="S853" s="33">
        <v>6.1396770110910275</v>
      </c>
    </row>
    <row r="854" spans="2:19" x14ac:dyDescent="0.2">
      <c r="B854" s="1182" t="s">
        <v>1356</v>
      </c>
      <c r="C854" s="1182"/>
      <c r="D854" s="33">
        <v>13.452622170404922</v>
      </c>
      <c r="E854" s="33">
        <v>13.452622170404922</v>
      </c>
      <c r="F854" s="33">
        <v>13.509346553291145</v>
      </c>
      <c r="G854" s="33">
        <v>13.509346553291145</v>
      </c>
      <c r="H854" s="33">
        <v>12.36450583745855</v>
      </c>
      <c r="I854" s="33">
        <v>12.36450583745855</v>
      </c>
      <c r="J854" s="33">
        <v>13.338988905097052</v>
      </c>
      <c r="K854" s="33">
        <v>13.338988905097052</v>
      </c>
      <c r="L854" s="33">
        <v>3.3449518214391829</v>
      </c>
      <c r="M854" s="33">
        <v>3.0455938776925442</v>
      </c>
      <c r="N854" s="33">
        <v>8.0547334966077972</v>
      </c>
      <c r="O854" s="33">
        <v>7.9245336509589377</v>
      </c>
      <c r="P854" s="33">
        <v>3.7144642105878747</v>
      </c>
      <c r="Q854" s="33">
        <v>3.6656827869467867</v>
      </c>
      <c r="R854" s="33">
        <v>7.6819093791181938</v>
      </c>
      <c r="S854" s="33">
        <v>7.6565004620712198</v>
      </c>
    </row>
    <row r="855" spans="2:19" x14ac:dyDescent="0.2">
      <c r="B855" s="1182" t="s">
        <v>320</v>
      </c>
      <c r="C855" s="1182"/>
      <c r="D855" s="33">
        <v>9.3090556391705093</v>
      </c>
      <c r="E855" s="33">
        <v>9.7262534355390606</v>
      </c>
      <c r="F855" s="33">
        <v>9.650944613755188</v>
      </c>
      <c r="G855" s="33">
        <v>10.140547789577282</v>
      </c>
      <c r="H855" s="1035">
        <v>10.466864358229783</v>
      </c>
      <c r="I855" s="33">
        <v>10.51392160011649</v>
      </c>
      <c r="J855" s="33">
        <v>11.060183443200552</v>
      </c>
      <c r="K855" s="33">
        <v>11.11164723444824</v>
      </c>
      <c r="L855" s="33">
        <v>5.2242359144194142</v>
      </c>
      <c r="M855" s="33">
        <v>4.4959953577217524</v>
      </c>
      <c r="N855" s="33">
        <v>6.9471627563205862</v>
      </c>
      <c r="O855" s="33">
        <v>6.6143527403840583</v>
      </c>
      <c r="P855" s="33">
        <v>4.5529239080206647</v>
      </c>
      <c r="Q855" s="33">
        <v>4.5429189634308855</v>
      </c>
      <c r="R855" s="33">
        <v>6.6248670578613469</v>
      </c>
      <c r="S855" s="33">
        <v>6.6072667346148517</v>
      </c>
    </row>
    <row r="856" spans="2:19" x14ac:dyDescent="0.2">
      <c r="B856" s="1184" t="s">
        <v>1402</v>
      </c>
      <c r="C856" s="1184"/>
      <c r="D856" s="33"/>
      <c r="E856" s="33"/>
      <c r="F856" s="33"/>
      <c r="G856" s="33"/>
      <c r="H856" s="33"/>
      <c r="I856" s="33"/>
      <c r="J856" s="33"/>
      <c r="K856" s="33"/>
      <c r="L856" s="33"/>
      <c r="M856" s="33"/>
      <c r="N856" s="33"/>
      <c r="O856" s="33"/>
      <c r="P856" s="33"/>
      <c r="Q856" s="33"/>
      <c r="R856" s="33"/>
      <c r="S856" s="33"/>
    </row>
    <row r="857" spans="2:19" x14ac:dyDescent="0.2">
      <c r="B857" s="1182" t="s">
        <v>316</v>
      </c>
      <c r="C857" s="1182"/>
      <c r="D857" s="33">
        <v>10.15152930230143</v>
      </c>
      <c r="E857" s="33">
        <v>10.894697363947818</v>
      </c>
      <c r="F857" s="33">
        <v>10.210761488462028</v>
      </c>
      <c r="G857" s="33">
        <v>10.978876881075125</v>
      </c>
      <c r="H857" s="33">
        <v>11.298989619589287</v>
      </c>
      <c r="I857" s="33">
        <v>11.367638025152431</v>
      </c>
      <c r="J857" s="33">
        <v>11.718126594021451</v>
      </c>
      <c r="K857" s="33">
        <v>11.71654673731695</v>
      </c>
      <c r="L857" s="33">
        <v>5.5217650774665872</v>
      </c>
      <c r="M857" s="33">
        <v>5.5873619874283813</v>
      </c>
      <c r="N857" s="33">
        <v>6.0698724355284916</v>
      </c>
      <c r="O857" s="33">
        <v>6.0342959302984225</v>
      </c>
      <c r="P857" s="33">
        <v>5.3494593352340987</v>
      </c>
      <c r="Q857" s="33">
        <v>5.484101245131674</v>
      </c>
      <c r="R857" s="33">
        <v>6.9753144083417089</v>
      </c>
      <c r="S857" s="33">
        <v>6.963653800201195</v>
      </c>
    </row>
    <row r="858" spans="2:19" x14ac:dyDescent="0.2">
      <c r="B858" s="1182" t="s">
        <v>317</v>
      </c>
      <c r="C858" s="1182"/>
      <c r="D858" s="33">
        <v>8.6979517255188377</v>
      </c>
      <c r="E858" s="33">
        <v>9.0504998518993336</v>
      </c>
      <c r="F858" s="33">
        <v>8.987750302375872</v>
      </c>
      <c r="G858" s="33">
        <v>9.4422513997163122</v>
      </c>
      <c r="H858" s="33">
        <v>9.4989622172062766</v>
      </c>
      <c r="I858" s="33">
        <v>9.5864256381625417</v>
      </c>
      <c r="J858" s="33">
        <v>10.062449312505253</v>
      </c>
      <c r="K858" s="33">
        <v>10.179406016578641</v>
      </c>
      <c r="L858" s="33">
        <v>5.2641285922659584</v>
      </c>
      <c r="M858" s="33">
        <v>4.5658162047544035</v>
      </c>
      <c r="N858" s="33">
        <v>6.2452522936155912</v>
      </c>
      <c r="O858" s="33">
        <v>5.7485872300770273</v>
      </c>
      <c r="P858" s="33">
        <v>4.1855173790225297</v>
      </c>
      <c r="Q858" s="33">
        <v>4.1242201533380376</v>
      </c>
      <c r="R858" s="33">
        <v>6.2041310472893967</v>
      </c>
      <c r="S858" s="33">
        <v>6.1634423639151805</v>
      </c>
    </row>
    <row r="859" spans="2:19" x14ac:dyDescent="0.2">
      <c r="B859" s="1182" t="s">
        <v>318</v>
      </c>
      <c r="C859" s="1182"/>
      <c r="D859" s="33">
        <v>7.8305878082124254</v>
      </c>
      <c r="E859" s="33">
        <v>8.8615780418323613</v>
      </c>
      <c r="F859" s="33">
        <v>8.0420831308216396</v>
      </c>
      <c r="G859" s="33">
        <v>8.8643309965584169</v>
      </c>
      <c r="H859" s="33">
        <v>8.2093641611308197</v>
      </c>
      <c r="I859" s="33">
        <v>8.4079450137202958</v>
      </c>
      <c r="J859" s="33">
        <v>8.9360568402036282</v>
      </c>
      <c r="K859" s="33">
        <v>9.1499680742733922</v>
      </c>
      <c r="L859" s="33">
        <v>3.035253226273793</v>
      </c>
      <c r="M859" s="33">
        <v>3.1962094169559485</v>
      </c>
      <c r="N859" s="33">
        <v>5.0923641604719929</v>
      </c>
      <c r="O859" s="33">
        <v>5.6767571545888735</v>
      </c>
      <c r="P859" s="33">
        <v>3.4106588491952232</v>
      </c>
      <c r="Q859" s="33">
        <v>3.6745972816170327</v>
      </c>
      <c r="R859" s="33">
        <v>4.9438929863985202</v>
      </c>
      <c r="S859" s="33">
        <v>5.5434157952880545</v>
      </c>
    </row>
    <row r="860" spans="2:19" x14ac:dyDescent="0.2">
      <c r="B860" s="1182" t="s">
        <v>1356</v>
      </c>
      <c r="C860" s="1182"/>
      <c r="D860" s="33">
        <v>13.391748506502575</v>
      </c>
      <c r="E860" s="33">
        <v>13.391748506502575</v>
      </c>
      <c r="F860" s="33">
        <v>13.405395722337285</v>
      </c>
      <c r="G860" s="33">
        <v>13.405395722337285</v>
      </c>
      <c r="H860" s="33">
        <v>12.392000354680421</v>
      </c>
      <c r="I860" s="33">
        <v>12.392000354680421</v>
      </c>
      <c r="J860" s="33">
        <v>13.349840477616992</v>
      </c>
      <c r="K860" s="33">
        <v>13.349840477616992</v>
      </c>
      <c r="L860" s="33">
        <v>3.5591032629616741</v>
      </c>
      <c r="M860" s="33">
        <v>3.5591032629616741</v>
      </c>
      <c r="N860" s="33">
        <v>7.6321779230859885</v>
      </c>
      <c r="O860" s="33">
        <v>7.6321779230859885</v>
      </c>
      <c r="P860" s="33">
        <v>3.8522666465004289</v>
      </c>
      <c r="Q860" s="33">
        <v>3.8066524116275895</v>
      </c>
      <c r="R860" s="33">
        <v>7.5939059460955969</v>
      </c>
      <c r="S860" s="33">
        <v>7.5691316366063335</v>
      </c>
    </row>
    <row r="861" spans="2:19" x14ac:dyDescent="0.2">
      <c r="B861" s="1182" t="s">
        <v>320</v>
      </c>
      <c r="C861" s="1182"/>
      <c r="D861" s="33">
        <v>8.8505023683856816</v>
      </c>
      <c r="E861" s="33">
        <v>9.2635302631063592</v>
      </c>
      <c r="F861" s="33">
        <v>9.1278937223331855</v>
      </c>
      <c r="G861" s="33">
        <v>9.6300917625747804</v>
      </c>
      <c r="H861" s="1035">
        <v>9.9547710248827936</v>
      </c>
      <c r="I861" s="33">
        <v>10.048473452380394</v>
      </c>
      <c r="J861" s="33">
        <v>10.507534295634169</v>
      </c>
      <c r="K861" s="33">
        <v>10.609821304909856</v>
      </c>
      <c r="L861" s="33">
        <v>5.152850399210295</v>
      </c>
      <c r="M861" s="33">
        <v>4.5793497624969692</v>
      </c>
      <c r="N861" s="33">
        <v>6.1810910643334749</v>
      </c>
      <c r="O861" s="33">
        <v>5.7836701677940985</v>
      </c>
      <c r="P861" s="33">
        <v>4.3790049884353692</v>
      </c>
      <c r="Q861" s="33">
        <v>4.3553479392714962</v>
      </c>
      <c r="R861" s="33">
        <v>6.3400920890513781</v>
      </c>
      <c r="S861" s="33">
        <v>6.3181818035426502</v>
      </c>
    </row>
    <row r="862" spans="2:19" x14ac:dyDescent="0.2">
      <c r="B862" s="1184" t="s">
        <v>1403</v>
      </c>
      <c r="C862" s="1184"/>
      <c r="D862" s="33"/>
      <c r="E862" s="33"/>
      <c r="F862" s="33"/>
      <c r="G862" s="33"/>
      <c r="H862" s="33"/>
      <c r="I862" s="33"/>
      <c r="J862" s="33"/>
      <c r="K862" s="33"/>
      <c r="L862" s="33"/>
      <c r="M862" s="33"/>
      <c r="N862" s="33"/>
      <c r="O862" s="33"/>
      <c r="P862" s="33"/>
      <c r="Q862" s="33"/>
      <c r="R862" s="33"/>
      <c r="S862" s="33"/>
    </row>
    <row r="863" spans="2:19" x14ac:dyDescent="0.2">
      <c r="B863" s="1182" t="s">
        <v>316</v>
      </c>
      <c r="C863" s="1182"/>
      <c r="D863" s="33">
        <v>10.290000112537243</v>
      </c>
      <c r="E863" s="33">
        <v>10.645798109717495</v>
      </c>
      <c r="F863" s="33">
        <v>10.332770702692573</v>
      </c>
      <c r="G863" s="33">
        <v>10.697024745997501</v>
      </c>
      <c r="H863" s="33">
        <v>11.209895025282378</v>
      </c>
      <c r="I863" s="33">
        <v>11.248567925997957</v>
      </c>
      <c r="J863" s="33">
        <v>11.571940002790088</v>
      </c>
      <c r="K863" s="33">
        <v>11.566677368474858</v>
      </c>
      <c r="L863" s="33">
        <v>5.4663229901211938</v>
      </c>
      <c r="M863" s="33">
        <v>5.6709576625293172</v>
      </c>
      <c r="N863" s="33">
        <v>6.5389186935671519</v>
      </c>
      <c r="O863" s="33">
        <v>6.5314483549715883</v>
      </c>
      <c r="P863" s="33">
        <v>4.9940931678320846</v>
      </c>
      <c r="Q863" s="33">
        <v>5.0847205077132198</v>
      </c>
      <c r="R863" s="33">
        <v>6.9213907712132645</v>
      </c>
      <c r="S863" s="33">
        <v>6.911429533117845</v>
      </c>
    </row>
    <row r="864" spans="2:19" x14ac:dyDescent="0.2">
      <c r="B864" s="1182" t="s">
        <v>317</v>
      </c>
      <c r="C864" s="1182"/>
      <c r="D864" s="33">
        <v>8.6032300306333003</v>
      </c>
      <c r="E864" s="33">
        <v>8.8470676428709805</v>
      </c>
      <c r="F864" s="33">
        <v>8.8787969196391305</v>
      </c>
      <c r="G864" s="33">
        <v>9.1837010992002917</v>
      </c>
      <c r="H864" s="33">
        <v>9.3796840495213907</v>
      </c>
      <c r="I864" s="33">
        <v>9.4241686234074198</v>
      </c>
      <c r="J864" s="33">
        <v>9.952553205132169</v>
      </c>
      <c r="K864" s="33">
        <v>10.010552685127635</v>
      </c>
      <c r="L864" s="33">
        <v>4.9746507777796598</v>
      </c>
      <c r="M864" s="33">
        <v>4.108534512977811</v>
      </c>
      <c r="N864" s="33">
        <v>6.5065998582293254</v>
      </c>
      <c r="O864" s="33">
        <v>6.0806621160974288</v>
      </c>
      <c r="P864" s="33">
        <v>4.1232841582485156</v>
      </c>
      <c r="Q864" s="33">
        <v>4.0822480882962022</v>
      </c>
      <c r="R864" s="33">
        <v>6.125997267051277</v>
      </c>
      <c r="S864" s="33">
        <v>6.0997789428426792</v>
      </c>
    </row>
    <row r="865" spans="2:19" x14ac:dyDescent="0.2">
      <c r="B865" s="1182" t="s">
        <v>318</v>
      </c>
      <c r="C865" s="1182"/>
      <c r="D865" s="33">
        <v>5.469291221064279</v>
      </c>
      <c r="E865" s="33">
        <v>8.4239538579211342</v>
      </c>
      <c r="F865" s="33">
        <v>5.4933521325436763</v>
      </c>
      <c r="G865" s="33">
        <v>8.4243637149920954</v>
      </c>
      <c r="H865" s="33">
        <v>7.8760278302575584</v>
      </c>
      <c r="I865" s="33">
        <v>8.1014950855319139</v>
      </c>
      <c r="J865" s="33">
        <v>8.5469134155066637</v>
      </c>
      <c r="K865" s="33">
        <v>8.8514707800633303</v>
      </c>
      <c r="L865" s="33">
        <v>3.0553071524317321</v>
      </c>
      <c r="M865" s="33">
        <v>2.9773936290370018</v>
      </c>
      <c r="N865" s="33">
        <v>5.5733819549744945</v>
      </c>
      <c r="O865" s="33">
        <v>5.5157464251838935</v>
      </c>
      <c r="P865" s="33">
        <v>3.687879629639363</v>
      </c>
      <c r="Q865" s="33">
        <v>3.6832148762032451</v>
      </c>
      <c r="R865" s="33">
        <v>5.2677325742521024</v>
      </c>
      <c r="S865" s="33">
        <v>5.2645341412226889</v>
      </c>
    </row>
    <row r="866" spans="2:19" x14ac:dyDescent="0.2">
      <c r="B866" s="1182" t="s">
        <v>1356</v>
      </c>
      <c r="C866" s="1182"/>
      <c r="D866" s="33">
        <v>13.785632383567792</v>
      </c>
      <c r="E866" s="33">
        <v>13.785632383567792</v>
      </c>
      <c r="F866" s="33">
        <v>13.796976348606787</v>
      </c>
      <c r="G866" s="33">
        <v>13.796976348606787</v>
      </c>
      <c r="H866" s="33">
        <v>12.423694159109489</v>
      </c>
      <c r="I866" s="33">
        <v>12.423694159109489</v>
      </c>
      <c r="J866" s="33">
        <v>13.363687429033721</v>
      </c>
      <c r="K866" s="33">
        <v>13.363687429033721</v>
      </c>
      <c r="L866" s="33">
        <v>3.4673971281227369</v>
      </c>
      <c r="M866" s="33">
        <v>3.4673971281227369</v>
      </c>
      <c r="N866" s="33">
        <v>8.1825878997575323</v>
      </c>
      <c r="O866" s="33">
        <v>8.1825878997575323</v>
      </c>
      <c r="P866" s="33">
        <v>3.1455537564236411</v>
      </c>
      <c r="Q866" s="33">
        <v>3.1014369699126707</v>
      </c>
      <c r="R866" s="33">
        <v>7.7637949314778689</v>
      </c>
      <c r="S866" s="33">
        <v>7.7405452417322129</v>
      </c>
    </row>
    <row r="867" spans="2:19" x14ac:dyDescent="0.2">
      <c r="B867" s="1182" t="s">
        <v>320</v>
      </c>
      <c r="C867" s="1182"/>
      <c r="D867" s="33">
        <v>8.6053801023177421</v>
      </c>
      <c r="E867" s="33">
        <v>8.9991458410866052</v>
      </c>
      <c r="F867" s="33">
        <v>8.857284461727458</v>
      </c>
      <c r="G867" s="33">
        <v>9.3159404637630026</v>
      </c>
      <c r="H867" s="1035">
        <v>9.8535512071110034</v>
      </c>
      <c r="I867" s="33">
        <v>9.9026922192575082</v>
      </c>
      <c r="J867" s="33">
        <v>10.400795362192667</v>
      </c>
      <c r="K867" s="33">
        <v>10.452269040624145</v>
      </c>
      <c r="L867" s="33">
        <v>4.831053339743665</v>
      </c>
      <c r="M867" s="33">
        <v>4.1222971246561366</v>
      </c>
      <c r="N867" s="33">
        <v>6.4473282174834017</v>
      </c>
      <c r="O867" s="33">
        <v>6.0861451170109717</v>
      </c>
      <c r="P867" s="33">
        <v>4.2645360641531669</v>
      </c>
      <c r="Q867" s="33">
        <v>4.2454888773020265</v>
      </c>
      <c r="R867" s="33">
        <v>6.2627659429028908</v>
      </c>
      <c r="S867" s="33">
        <v>6.2418598277743351</v>
      </c>
    </row>
    <row r="868" spans="2:19" x14ac:dyDescent="0.2">
      <c r="B868" s="1184" t="s">
        <v>1404</v>
      </c>
      <c r="C868" s="1184"/>
      <c r="D868" s="33"/>
      <c r="E868" s="33"/>
      <c r="F868" s="33"/>
      <c r="G868" s="33"/>
      <c r="H868" s="33"/>
      <c r="I868" s="33"/>
      <c r="J868" s="33"/>
      <c r="K868" s="33"/>
      <c r="L868" s="33"/>
      <c r="M868" s="33"/>
      <c r="N868" s="33"/>
      <c r="O868" s="33"/>
      <c r="P868" s="33"/>
      <c r="Q868" s="33"/>
      <c r="R868" s="33"/>
      <c r="S868" s="33"/>
    </row>
    <row r="869" spans="2:19" x14ac:dyDescent="0.2">
      <c r="B869" s="1182" t="s">
        <v>316</v>
      </c>
      <c r="C869" s="1182"/>
      <c r="D869" s="33">
        <v>10.643045728326012</v>
      </c>
      <c r="E869" s="33">
        <v>11.589057824004996</v>
      </c>
      <c r="F869" s="33">
        <v>10.741907805214037</v>
      </c>
      <c r="G869" s="33">
        <v>11.723802590197009</v>
      </c>
      <c r="H869" s="33">
        <v>11.067385721334182</v>
      </c>
      <c r="I869" s="33">
        <v>11.149396565321394</v>
      </c>
      <c r="J869" s="33">
        <v>11.465305016030824</v>
      </c>
      <c r="K869" s="33">
        <v>11.472089764226094</v>
      </c>
      <c r="L869" s="33">
        <v>4.6362793742545536</v>
      </c>
      <c r="M869" s="33">
        <v>4.7539675455842287</v>
      </c>
      <c r="N869" s="33">
        <v>5.5671735738108241</v>
      </c>
      <c r="O869" s="33">
        <v>5.5157183583255227</v>
      </c>
      <c r="P869" s="33">
        <v>4.7167639332279512</v>
      </c>
      <c r="Q869" s="33">
        <v>4.9167941610657078</v>
      </c>
      <c r="R869" s="33">
        <v>6.7121950197948932</v>
      </c>
      <c r="S869" s="33">
        <v>6.7133588686173589</v>
      </c>
    </row>
    <row r="870" spans="2:19" x14ac:dyDescent="0.2">
      <c r="B870" s="1182" t="s">
        <v>317</v>
      </c>
      <c r="C870" s="1182"/>
      <c r="D870" s="33">
        <v>8.1592239121553476</v>
      </c>
      <c r="E870" s="33">
        <v>8.4413056118129521</v>
      </c>
      <c r="F870" s="33">
        <v>8.5354420650638012</v>
      </c>
      <c r="G870" s="33">
        <v>8.9160721120052884</v>
      </c>
      <c r="H870" s="33">
        <v>9.1323681397167977</v>
      </c>
      <c r="I870" s="33">
        <v>9.1777454189658094</v>
      </c>
      <c r="J870" s="33">
        <v>9.6910344089868108</v>
      </c>
      <c r="K870" s="33">
        <v>9.7513417511597282</v>
      </c>
      <c r="L870" s="33">
        <v>4.6900390305073154</v>
      </c>
      <c r="M870" s="33">
        <v>4.1300467038486461</v>
      </c>
      <c r="N870" s="33">
        <v>5.6760161708218373</v>
      </c>
      <c r="O870" s="33">
        <v>5.3497027842516314</v>
      </c>
      <c r="P870" s="33">
        <v>3.7250874225337101</v>
      </c>
      <c r="Q870" s="33">
        <v>3.656450892812475</v>
      </c>
      <c r="R870" s="33">
        <v>5.6981158587642708</v>
      </c>
      <c r="S870" s="33">
        <v>5.648803884643443</v>
      </c>
    </row>
    <row r="871" spans="2:19" x14ac:dyDescent="0.2">
      <c r="B871" s="1182" t="s">
        <v>318</v>
      </c>
      <c r="C871" s="1182"/>
      <c r="D871" s="33">
        <v>6.160083608856362</v>
      </c>
      <c r="E871" s="33">
        <v>7.7873035101014807</v>
      </c>
      <c r="F871" s="33">
        <v>6.3119480045753873</v>
      </c>
      <c r="G871" s="33">
        <v>7.7878859974662751</v>
      </c>
      <c r="H871" s="33">
        <v>6.8205892236321395</v>
      </c>
      <c r="I871" s="33">
        <v>7.466140653179929</v>
      </c>
      <c r="J871" s="33">
        <v>7.3987374266327741</v>
      </c>
      <c r="K871" s="33">
        <v>8.1530269950956846</v>
      </c>
      <c r="L871" s="33">
        <v>2.9322427413007741</v>
      </c>
      <c r="M871" s="33">
        <v>2.9324795389570246</v>
      </c>
      <c r="N871" s="33">
        <v>5.0969846810319117</v>
      </c>
      <c r="O871" s="33">
        <v>5.0969846810319117</v>
      </c>
      <c r="P871" s="33">
        <v>2.8093441342933265</v>
      </c>
      <c r="Q871" s="33">
        <v>2.8097491167272528</v>
      </c>
      <c r="R871" s="33">
        <v>4.9930410076860445</v>
      </c>
      <c r="S871" s="33">
        <v>4.9930410076860445</v>
      </c>
    </row>
    <row r="872" spans="2:19" x14ac:dyDescent="0.2">
      <c r="B872" s="1182" t="s">
        <v>1356</v>
      </c>
      <c r="C872" s="1182"/>
      <c r="D872" s="33">
        <v>13.602325196468772</v>
      </c>
      <c r="E872" s="33">
        <v>13.602325196468772</v>
      </c>
      <c r="F872" s="33">
        <v>13.60407677356535</v>
      </c>
      <c r="G872" s="33">
        <v>13.60407677356535</v>
      </c>
      <c r="H872" s="33">
        <v>12.449315977747801</v>
      </c>
      <c r="I872" s="33">
        <v>12.449315977747801</v>
      </c>
      <c r="J872" s="33">
        <v>13.370448776543231</v>
      </c>
      <c r="K872" s="33">
        <v>13.370448776543231</v>
      </c>
      <c r="L872" s="33">
        <v>3.2485021514040784</v>
      </c>
      <c r="M872" s="33">
        <v>3.1022689804686729</v>
      </c>
      <c r="N872" s="33">
        <v>7.5127713626545569</v>
      </c>
      <c r="O872" s="33">
        <v>7.4979061011691517</v>
      </c>
      <c r="P872" s="33">
        <v>3.4951147006752454</v>
      </c>
      <c r="Q872" s="33">
        <v>3.470021044931312</v>
      </c>
      <c r="R872" s="33">
        <v>7.5511541668188649</v>
      </c>
      <c r="S872" s="33">
        <v>7.5492216800317307</v>
      </c>
    </row>
    <row r="873" spans="2:19" x14ac:dyDescent="0.2">
      <c r="B873" s="1182" t="s">
        <v>320</v>
      </c>
      <c r="C873" s="1182"/>
      <c r="D873" s="33">
        <v>8.240746873541962</v>
      </c>
      <c r="E873" s="33">
        <v>8.5978761514649289</v>
      </c>
      <c r="F873" s="33">
        <v>8.6009901155769448</v>
      </c>
      <c r="G873" s="33">
        <v>9.050826507411827</v>
      </c>
      <c r="H873" s="1035">
        <v>9.6274915196617989</v>
      </c>
      <c r="I873" s="33">
        <v>9.6913585810345815</v>
      </c>
      <c r="J873" s="33">
        <v>10.170474181468395</v>
      </c>
      <c r="K873" s="33">
        <v>10.232533379565039</v>
      </c>
      <c r="L873" s="33">
        <v>4.6256786682249267</v>
      </c>
      <c r="M873" s="33">
        <v>4.1452154004410344</v>
      </c>
      <c r="N873" s="33">
        <v>5.6550154939354211</v>
      </c>
      <c r="O873" s="33">
        <v>5.3651615126203591</v>
      </c>
      <c r="P873" s="33">
        <v>3.8872645620610862</v>
      </c>
      <c r="Q873" s="33">
        <v>3.8618653368665825</v>
      </c>
      <c r="R873" s="33">
        <v>5.8841734419629255</v>
      </c>
      <c r="S873" s="33">
        <v>5.8492751333326627</v>
      </c>
    </row>
    <row r="874" spans="2:19" x14ac:dyDescent="0.2">
      <c r="B874" s="1184" t="s">
        <v>1846</v>
      </c>
      <c r="C874" s="1184"/>
      <c r="D874" s="33"/>
      <c r="E874" s="33"/>
      <c r="F874" s="33"/>
      <c r="G874" s="33"/>
      <c r="H874" s="1035"/>
      <c r="I874" s="33"/>
      <c r="J874" s="33"/>
      <c r="K874" s="33"/>
      <c r="L874" s="33"/>
      <c r="M874" s="33"/>
      <c r="N874" s="33"/>
      <c r="O874" s="33"/>
      <c r="P874" s="33"/>
      <c r="Q874" s="33"/>
      <c r="R874" s="33"/>
      <c r="S874" s="33"/>
    </row>
    <row r="875" spans="2:19" x14ac:dyDescent="0.2">
      <c r="B875" s="1182" t="s">
        <v>316</v>
      </c>
      <c r="C875" s="1182"/>
      <c r="D875" s="33">
        <v>9.1734094332883345</v>
      </c>
      <c r="E875" s="33">
        <v>10.39344186809395</v>
      </c>
      <c r="F875" s="33">
        <v>9.5913044516818022</v>
      </c>
      <c r="G875" s="33">
        <v>11.111481595913217</v>
      </c>
      <c r="H875" s="1035">
        <v>10.990095779830442</v>
      </c>
      <c r="I875" s="33">
        <v>11.065359312763512</v>
      </c>
      <c r="J875" s="33">
        <v>11.362688469470845</v>
      </c>
      <c r="K875" s="33">
        <v>11.377166821937321</v>
      </c>
      <c r="L875" s="33">
        <v>5.2959505095660191</v>
      </c>
      <c r="M875" s="33">
        <v>5.366289295842579</v>
      </c>
      <c r="N875" s="33">
        <v>6.7037890235089286</v>
      </c>
      <c r="O875" s="33">
        <v>6.7017290934682956</v>
      </c>
      <c r="P875" s="33">
        <v>4.8346936105318905</v>
      </c>
      <c r="Q875" s="33">
        <v>4.9566508764833728</v>
      </c>
      <c r="R875" s="33">
        <v>6.6425532621727079</v>
      </c>
      <c r="S875" s="33">
        <v>6.636642870732727</v>
      </c>
    </row>
    <row r="876" spans="2:19" x14ac:dyDescent="0.2">
      <c r="B876" s="1182" t="s">
        <v>317</v>
      </c>
      <c r="C876" s="1182"/>
      <c r="D876" s="33">
        <v>7.9645653457764904</v>
      </c>
      <c r="E876" s="33">
        <v>8.2161601863673415</v>
      </c>
      <c r="F876" s="33">
        <v>8.2557955575958744</v>
      </c>
      <c r="G876" s="33">
        <v>8.5971814723895168</v>
      </c>
      <c r="H876" s="1035">
        <v>8.8847758819432112</v>
      </c>
      <c r="I876" s="33">
        <v>8.9226796086443461</v>
      </c>
      <c r="J876" s="33">
        <v>9.3971826173308912</v>
      </c>
      <c r="K876" s="33">
        <v>9.4486230061122622</v>
      </c>
      <c r="L876" s="33">
        <v>5.0942411577937303</v>
      </c>
      <c r="M876" s="33">
        <v>4.074295083868523</v>
      </c>
      <c r="N876" s="33">
        <v>5.9519025803164887</v>
      </c>
      <c r="O876" s="33">
        <v>5.3802933020150823</v>
      </c>
      <c r="P876" s="33">
        <v>3.7693245712255168</v>
      </c>
      <c r="Q876" s="33">
        <v>3.7036675621715238</v>
      </c>
      <c r="R876" s="33">
        <v>5.6102012286058507</v>
      </c>
      <c r="S876" s="33">
        <v>5.5633470188072245</v>
      </c>
    </row>
    <row r="877" spans="2:19" x14ac:dyDescent="0.2">
      <c r="B877" s="1182" t="s">
        <v>318</v>
      </c>
      <c r="C877" s="1182"/>
      <c r="D877" s="33">
        <v>4.5189401646405383</v>
      </c>
      <c r="E877" s="33">
        <v>7.7579396826754543</v>
      </c>
      <c r="F877" s="33">
        <v>4.5788603069753044</v>
      </c>
      <c r="G877" s="33">
        <v>7.758364302286445</v>
      </c>
      <c r="H877" s="1035">
        <v>6.1888862858474134</v>
      </c>
      <c r="I877" s="33">
        <v>7.3113998334223549</v>
      </c>
      <c r="J877" s="33">
        <v>6.6525903444564047</v>
      </c>
      <c r="K877" s="33">
        <v>7.9862493347296688</v>
      </c>
      <c r="L877" s="33">
        <v>3.0572035305955221</v>
      </c>
      <c r="M877" s="33">
        <v>3.0572035305955221</v>
      </c>
      <c r="N877" s="33">
        <v>5.0953773612598479</v>
      </c>
      <c r="O877" s="33">
        <v>5.0953773612598479</v>
      </c>
      <c r="P877" s="33">
        <v>3.0405030704133624</v>
      </c>
      <c r="Q877" s="33">
        <v>3.039571510065973</v>
      </c>
      <c r="R877" s="33">
        <v>4.979568919642408</v>
      </c>
      <c r="S877" s="33">
        <v>4.978498294295945</v>
      </c>
    </row>
    <row r="878" spans="2:19" x14ac:dyDescent="0.2">
      <c r="B878" s="1182" t="s">
        <v>1356</v>
      </c>
      <c r="C878" s="1182"/>
      <c r="D878" s="33">
        <v>13.592394420497763</v>
      </c>
      <c r="E878" s="33">
        <v>13.592394420497763</v>
      </c>
      <c r="F878" s="33">
        <v>13.613730252247137</v>
      </c>
      <c r="G878" s="33">
        <v>13.613730252247137</v>
      </c>
      <c r="H878" s="1035">
        <v>12.461264030103917</v>
      </c>
      <c r="I878" s="33">
        <v>12.461264030103917</v>
      </c>
      <c r="J878" s="33">
        <v>13.367331333706645</v>
      </c>
      <c r="K878" s="33">
        <v>13.367331333706645</v>
      </c>
      <c r="L878" s="33">
        <v>3.3527459984011054</v>
      </c>
      <c r="M878" s="33">
        <v>3.3527459984011054</v>
      </c>
      <c r="N878" s="33">
        <v>6.8584760030515257</v>
      </c>
      <c r="O878" s="33">
        <v>6.8584760030515257</v>
      </c>
      <c r="P878" s="33">
        <v>3.4176898553932342</v>
      </c>
      <c r="Q878" s="33">
        <v>3.3887479462245289</v>
      </c>
      <c r="R878" s="33">
        <v>7.1220754851595682</v>
      </c>
      <c r="S878" s="33">
        <v>7.1138759884042848</v>
      </c>
    </row>
    <row r="879" spans="2:19" x14ac:dyDescent="0.2">
      <c r="B879" s="1182" t="s">
        <v>320</v>
      </c>
      <c r="C879" s="1182"/>
      <c r="D879" s="33">
        <v>7.8757144529292615</v>
      </c>
      <c r="E879" s="33">
        <v>8.275312457900819</v>
      </c>
      <c r="F879" s="33">
        <v>8.1574695428235984</v>
      </c>
      <c r="G879" s="33">
        <v>8.6546038260655127</v>
      </c>
      <c r="H879" s="1035">
        <v>9.4181119809027773</v>
      </c>
      <c r="I879" s="33">
        <v>9.483566706871942</v>
      </c>
      <c r="J879" s="33">
        <v>9.9197999700507573</v>
      </c>
      <c r="K879" s="33">
        <v>9.9865300004937314</v>
      </c>
      <c r="L879" s="33">
        <v>5.0031883584148051</v>
      </c>
      <c r="M879" s="33">
        <v>4.0743808191190327</v>
      </c>
      <c r="N879" s="33">
        <v>5.9521677828043575</v>
      </c>
      <c r="O879" s="33">
        <v>5.4519001553078406</v>
      </c>
      <c r="P879" s="33">
        <v>3.9476210887436558</v>
      </c>
      <c r="Q879" s="33">
        <v>3.9138010229297189</v>
      </c>
      <c r="R879" s="33">
        <v>5.8017664159279372</v>
      </c>
      <c r="S879" s="33">
        <v>5.7671681980215856</v>
      </c>
    </row>
    <row r="880" spans="2:19" x14ac:dyDescent="0.2">
      <c r="B880" s="1184" t="s">
        <v>1847</v>
      </c>
      <c r="C880" s="1184"/>
      <c r="D880" s="33"/>
      <c r="E880" s="33"/>
      <c r="F880" s="33"/>
      <c r="G880" s="33"/>
      <c r="H880" s="1035"/>
      <c r="I880" s="33"/>
      <c r="J880" s="33"/>
      <c r="K880" s="33"/>
      <c r="L880" s="33"/>
      <c r="M880" s="33"/>
      <c r="N880" s="33"/>
      <c r="O880" s="33"/>
      <c r="P880" s="33"/>
      <c r="Q880" s="33"/>
      <c r="R880" s="33"/>
      <c r="S880" s="33"/>
    </row>
    <row r="881" spans="2:19" x14ac:dyDescent="0.2">
      <c r="B881" s="1182" t="s">
        <v>316</v>
      </c>
      <c r="C881" s="1182"/>
      <c r="D881" s="33">
        <v>9.56</v>
      </c>
      <c r="E881" s="33">
        <v>10.68</v>
      </c>
      <c r="F881" s="33">
        <v>9.6</v>
      </c>
      <c r="G881" s="33">
        <v>10.73</v>
      </c>
      <c r="H881" s="1035">
        <v>11.03</v>
      </c>
      <c r="I881" s="33">
        <v>11.08</v>
      </c>
      <c r="J881" s="33">
        <v>11.35</v>
      </c>
      <c r="K881" s="33">
        <v>11.36</v>
      </c>
      <c r="L881" s="33">
        <v>5.54</v>
      </c>
      <c r="M881" s="33">
        <v>5.55</v>
      </c>
      <c r="N881" s="33">
        <v>6.38</v>
      </c>
      <c r="O881" s="33">
        <v>6.36</v>
      </c>
      <c r="P881" s="33">
        <v>4.34</v>
      </c>
      <c r="Q881" s="33">
        <v>4.4400000000000004</v>
      </c>
      <c r="R881" s="33">
        <v>6.13</v>
      </c>
      <c r="S881" s="33">
        <v>6.13</v>
      </c>
    </row>
    <row r="882" spans="2:19" x14ac:dyDescent="0.2">
      <c r="B882" s="1182" t="s">
        <v>317</v>
      </c>
      <c r="C882" s="1182"/>
      <c r="D882" s="33">
        <v>7.79</v>
      </c>
      <c r="E882" s="33">
        <v>7.98</v>
      </c>
      <c r="F882" s="33">
        <v>8.11</v>
      </c>
      <c r="G882" s="33">
        <v>8.3699999999999992</v>
      </c>
      <c r="H882" s="1035">
        <v>8.7799999999999994</v>
      </c>
      <c r="I882" s="33">
        <v>8.82</v>
      </c>
      <c r="J882" s="33">
        <v>9.32</v>
      </c>
      <c r="K882" s="33">
        <v>9.3800000000000008</v>
      </c>
      <c r="L882" s="33">
        <v>5.07</v>
      </c>
      <c r="M882" s="33">
        <v>3.97</v>
      </c>
      <c r="N882" s="33">
        <v>6.07</v>
      </c>
      <c r="O882" s="33">
        <v>5.62</v>
      </c>
      <c r="P882" s="33">
        <v>3.77</v>
      </c>
      <c r="Q882" s="33">
        <v>3.69</v>
      </c>
      <c r="R882" s="33">
        <v>5.57</v>
      </c>
      <c r="S882" s="33">
        <v>5.52</v>
      </c>
    </row>
    <row r="883" spans="2:19" x14ac:dyDescent="0.2">
      <c r="B883" s="1182" t="s">
        <v>318</v>
      </c>
      <c r="C883" s="1182"/>
      <c r="D883" s="33">
        <v>6.16</v>
      </c>
      <c r="E883" s="33">
        <v>7.77</v>
      </c>
      <c r="F883" s="33">
        <v>6.37</v>
      </c>
      <c r="G883" s="33">
        <v>7.77</v>
      </c>
      <c r="H883" s="1035">
        <v>7.18</v>
      </c>
      <c r="I883" s="33">
        <v>7.4</v>
      </c>
      <c r="J883" s="33">
        <v>7.74</v>
      </c>
      <c r="K883" s="33">
        <v>8.08</v>
      </c>
      <c r="L883" s="33">
        <v>3.11</v>
      </c>
      <c r="M883" s="33">
        <v>3.41</v>
      </c>
      <c r="N883" s="33">
        <v>4.49</v>
      </c>
      <c r="O883" s="33">
        <v>5.17</v>
      </c>
      <c r="P883" s="33">
        <v>2.98</v>
      </c>
      <c r="Q883" s="33">
        <v>3.19</v>
      </c>
      <c r="R883" s="33">
        <v>4.47</v>
      </c>
      <c r="S883" s="33">
        <v>4.9800000000000004</v>
      </c>
    </row>
    <row r="884" spans="2:19" x14ac:dyDescent="0.2">
      <c r="B884" s="1182" t="s">
        <v>1356</v>
      </c>
      <c r="C884" s="1182"/>
      <c r="D884" s="33">
        <v>13.52</v>
      </c>
      <c r="E884" s="33">
        <v>13.52</v>
      </c>
      <c r="F884" s="33">
        <v>13.53</v>
      </c>
      <c r="G884" s="33">
        <v>13.53</v>
      </c>
      <c r="H884" s="1035">
        <v>12.48</v>
      </c>
      <c r="I884" s="33">
        <v>12.48</v>
      </c>
      <c r="J884" s="33">
        <v>13.37</v>
      </c>
      <c r="K884" s="33">
        <v>13.37</v>
      </c>
      <c r="L884" s="33">
        <v>2.93</v>
      </c>
      <c r="M884" s="33">
        <v>2.93</v>
      </c>
      <c r="N884" s="33">
        <v>7.48</v>
      </c>
      <c r="O884" s="33">
        <v>7.48</v>
      </c>
      <c r="P884" s="33">
        <v>2.92</v>
      </c>
      <c r="Q884" s="33">
        <v>2.88</v>
      </c>
      <c r="R884" s="33">
        <v>5.68</v>
      </c>
      <c r="S884" s="33">
        <v>5.66</v>
      </c>
    </row>
    <row r="885" spans="2:19" x14ac:dyDescent="0.2">
      <c r="B885" s="1182" t="s">
        <v>320</v>
      </c>
      <c r="C885" s="1182"/>
      <c r="D885" s="33">
        <v>7.78</v>
      </c>
      <c r="E885" s="33">
        <v>8.0500000000000007</v>
      </c>
      <c r="F885" s="33">
        <v>8.08</v>
      </c>
      <c r="G885" s="33">
        <v>8.43</v>
      </c>
      <c r="H885" s="1035">
        <v>9.36</v>
      </c>
      <c r="I885" s="33">
        <v>9.42</v>
      </c>
      <c r="J885" s="33">
        <v>9.8699999999999992</v>
      </c>
      <c r="K885" s="33">
        <v>9.93</v>
      </c>
      <c r="L885" s="33">
        <v>4.97</v>
      </c>
      <c r="M885" s="33">
        <v>4</v>
      </c>
      <c r="N885" s="33">
        <v>6.02</v>
      </c>
      <c r="O885" s="33">
        <v>5.64</v>
      </c>
      <c r="P885" s="33">
        <v>3.85</v>
      </c>
      <c r="Q885" s="33">
        <v>3.81</v>
      </c>
      <c r="R885" s="33">
        <v>5.66</v>
      </c>
      <c r="S885" s="33">
        <v>5.63</v>
      </c>
    </row>
    <row r="886" spans="2:19" x14ac:dyDescent="0.2">
      <c r="B886" s="1184" t="s">
        <v>1848</v>
      </c>
      <c r="C886" s="1184"/>
      <c r="D886" s="33"/>
      <c r="E886" s="33"/>
      <c r="F886" s="33"/>
      <c r="G886" s="33"/>
      <c r="H886" s="1035"/>
      <c r="I886" s="33"/>
      <c r="J886" s="33"/>
      <c r="K886" s="33"/>
      <c r="L886" s="33"/>
      <c r="M886" s="33"/>
      <c r="N886" s="33"/>
      <c r="O886" s="33"/>
      <c r="P886" s="33"/>
      <c r="Q886" s="33"/>
      <c r="R886" s="33"/>
      <c r="S886" s="33"/>
    </row>
    <row r="887" spans="2:19" x14ac:dyDescent="0.2">
      <c r="B887" s="1182" t="s">
        <v>316</v>
      </c>
      <c r="C887" s="1182"/>
      <c r="D887" s="33">
        <v>9.0027842018286712</v>
      </c>
      <c r="E887" s="33">
        <v>9.7716746317434353</v>
      </c>
      <c r="F887" s="33">
        <v>9.2122616753188247</v>
      </c>
      <c r="G887" s="33">
        <v>10.074017194295237</v>
      </c>
      <c r="H887" s="1035">
        <v>10.693302020638336</v>
      </c>
      <c r="I887" s="33">
        <v>10.780361338610017</v>
      </c>
      <c r="J887" s="33">
        <v>11.060453257366182</v>
      </c>
      <c r="K887" s="33">
        <v>11.060341257144765</v>
      </c>
      <c r="L887" s="33">
        <v>4.7071737654768429</v>
      </c>
      <c r="M887" s="33">
        <v>4.8719846069469401</v>
      </c>
      <c r="N887" s="33">
        <v>5.6082866488459597</v>
      </c>
      <c r="O887" s="33">
        <v>5.6147397789147115</v>
      </c>
      <c r="P887" s="33">
        <v>4.3204156870139139</v>
      </c>
      <c r="Q887" s="33">
        <v>4.4447775800598546</v>
      </c>
      <c r="R887" s="33">
        <v>6.2388489607720796</v>
      </c>
      <c r="S887" s="33">
        <v>6.2401386377903325</v>
      </c>
    </row>
    <row r="888" spans="2:19" x14ac:dyDescent="0.2">
      <c r="B888" s="1182" t="s">
        <v>317</v>
      </c>
      <c r="C888" s="1182"/>
      <c r="D888" s="33">
        <v>7.7980384279975086</v>
      </c>
      <c r="E888" s="33">
        <v>7.9257967066928874</v>
      </c>
      <c r="F888" s="33">
        <v>8.1239145082637236</v>
      </c>
      <c r="G888" s="33">
        <v>8.3030667888199154</v>
      </c>
      <c r="H888" s="1035">
        <v>8.6296873131279899</v>
      </c>
      <c r="I888" s="33">
        <v>8.6683115100400325</v>
      </c>
      <c r="J888" s="33">
        <v>9.1232314858589643</v>
      </c>
      <c r="K888" s="33">
        <v>9.1762260398557363</v>
      </c>
      <c r="L888" s="33">
        <v>4.9945640082434464</v>
      </c>
      <c r="M888" s="33">
        <v>4.0353855731666473</v>
      </c>
      <c r="N888" s="33">
        <v>5.9444278974012716</v>
      </c>
      <c r="O888" s="33">
        <v>5.5498033676246434</v>
      </c>
      <c r="P888" s="33">
        <v>3.6987706445306685</v>
      </c>
      <c r="Q888" s="33">
        <v>3.6282303971479437</v>
      </c>
      <c r="R888" s="33">
        <v>5.4519831888752543</v>
      </c>
      <c r="S888" s="33">
        <v>5.4064638266550862</v>
      </c>
    </row>
    <row r="889" spans="2:19" x14ac:dyDescent="0.2">
      <c r="B889" s="1182" t="s">
        <v>318</v>
      </c>
      <c r="C889" s="1182"/>
      <c r="D889" s="33">
        <v>5.4389520485340519</v>
      </c>
      <c r="E889" s="33">
        <v>7.4891304285618796</v>
      </c>
      <c r="F889" s="33">
        <v>5.6384777103229391</v>
      </c>
      <c r="G889" s="33">
        <v>7.4905240160596751</v>
      </c>
      <c r="H889" s="1035">
        <v>7.2932742398842576</v>
      </c>
      <c r="I889" s="33">
        <v>7.3866307617293092</v>
      </c>
      <c r="J889" s="33">
        <v>7.9763573964739409</v>
      </c>
      <c r="K889" s="33">
        <v>8.1003594784682011</v>
      </c>
      <c r="L889" s="33">
        <v>3.0716949844236336</v>
      </c>
      <c r="M889" s="33">
        <v>3.3854346249015888</v>
      </c>
      <c r="N889" s="33">
        <v>4.366653043213292</v>
      </c>
      <c r="O889" s="33">
        <v>5.0416798895008741</v>
      </c>
      <c r="P889" s="33">
        <v>2.8892060223344811</v>
      </c>
      <c r="Q889" s="33">
        <v>3.106823161185678</v>
      </c>
      <c r="R889" s="33">
        <v>4.3006930202626563</v>
      </c>
      <c r="S889" s="33">
        <v>4.8133823536004625</v>
      </c>
    </row>
    <row r="890" spans="2:19" x14ac:dyDescent="0.2">
      <c r="B890" s="1182" t="s">
        <v>1356</v>
      </c>
      <c r="C890" s="1182"/>
      <c r="D890" s="33">
        <v>14.339453882773242</v>
      </c>
      <c r="E890" s="33">
        <v>14.339453882773242</v>
      </c>
      <c r="F890" s="33">
        <v>14.3459654610604</v>
      </c>
      <c r="G890" s="33">
        <v>14.3459654610604</v>
      </c>
      <c r="H890" s="1035">
        <v>12.513211938142165</v>
      </c>
      <c r="I890" s="33">
        <v>12.513211938142165</v>
      </c>
      <c r="J890" s="33">
        <v>13.40924125659221</v>
      </c>
      <c r="K890" s="33">
        <v>13.40924125659221</v>
      </c>
      <c r="L890" s="33">
        <v>2.8264411926812776</v>
      </c>
      <c r="M890" s="33">
        <v>2.5230555086076518</v>
      </c>
      <c r="N890" s="33">
        <v>6.5196811947626392</v>
      </c>
      <c r="O890" s="33">
        <v>6.3351877729530663</v>
      </c>
      <c r="P890" s="33">
        <v>3.0225902156935205</v>
      </c>
      <c r="Q890" s="33">
        <v>2.9903739827498121</v>
      </c>
      <c r="R890" s="33">
        <v>5.7242161913083098</v>
      </c>
      <c r="S890" s="33">
        <v>5.6982847057120418</v>
      </c>
    </row>
    <row r="891" spans="2:19" x14ac:dyDescent="0.2">
      <c r="B891" s="1182" t="s">
        <v>320</v>
      </c>
      <c r="C891" s="1182"/>
      <c r="D891" s="33">
        <v>7.7761095479620792</v>
      </c>
      <c r="E891" s="33">
        <v>7.9917330951659071</v>
      </c>
      <c r="F891" s="33">
        <v>8.0942706532699766</v>
      </c>
      <c r="G891" s="33">
        <v>8.359320387217597</v>
      </c>
      <c r="H891" s="1035">
        <v>9.1781457174089471</v>
      </c>
      <c r="I891" s="33">
        <v>9.2314059913297175</v>
      </c>
      <c r="J891" s="33">
        <v>9.6659747873215913</v>
      </c>
      <c r="K891" s="33">
        <v>9.714871856940734</v>
      </c>
      <c r="L891" s="33">
        <v>4.8960330606761495</v>
      </c>
      <c r="M891" s="33">
        <v>4.056138560292438</v>
      </c>
      <c r="N891" s="33">
        <v>5.872197968477944</v>
      </c>
      <c r="O891" s="33">
        <v>5.5284401473736882</v>
      </c>
      <c r="P891" s="33">
        <v>3.79529036994724</v>
      </c>
      <c r="Q891" s="33">
        <v>3.7607313536044109</v>
      </c>
      <c r="R891" s="33">
        <v>5.578703842590504</v>
      </c>
      <c r="S891" s="33">
        <v>5.5516044612089388</v>
      </c>
    </row>
    <row r="892" spans="2:19" x14ac:dyDescent="0.2">
      <c r="B892" s="1184" t="s">
        <v>1849</v>
      </c>
      <c r="C892" s="1184"/>
      <c r="D892" s="33"/>
      <c r="E892" s="33"/>
      <c r="F892" s="33"/>
      <c r="G892" s="33"/>
      <c r="H892" s="1035"/>
      <c r="I892" s="33"/>
      <c r="J892" s="33"/>
      <c r="K892" s="33"/>
      <c r="L892" s="33"/>
      <c r="M892" s="33"/>
      <c r="N892" s="33"/>
      <c r="O892" s="33"/>
      <c r="P892" s="33"/>
      <c r="Q892" s="33"/>
      <c r="R892" s="33"/>
      <c r="S892" s="33"/>
    </row>
    <row r="893" spans="2:19" x14ac:dyDescent="0.2">
      <c r="B893" s="1182" t="s">
        <v>316</v>
      </c>
      <c r="C893" s="1182"/>
      <c r="D893" s="33">
        <v>9.6104081437676054</v>
      </c>
      <c r="E893" s="33">
        <v>10.609527047662187</v>
      </c>
      <c r="F893" s="33">
        <v>9.6594015929112871</v>
      </c>
      <c r="G893" s="33">
        <v>10.678407375921655</v>
      </c>
      <c r="H893" s="1035">
        <v>10.624233550891972</v>
      </c>
      <c r="I893" s="33">
        <v>10.635697118902238</v>
      </c>
      <c r="J893" s="33">
        <v>10.905385972045428</v>
      </c>
      <c r="K893" s="33">
        <v>10.898161757648067</v>
      </c>
      <c r="L893" s="33">
        <v>4.1275891656885015</v>
      </c>
      <c r="M893" s="33">
        <v>4.2033038670704119</v>
      </c>
      <c r="N893" s="33">
        <v>4.543579205055627</v>
      </c>
      <c r="O893" s="33">
        <v>4.522033755911961</v>
      </c>
      <c r="P893" s="33">
        <v>4.2119494825236172</v>
      </c>
      <c r="Q893" s="33">
        <v>4.3279502768159892</v>
      </c>
      <c r="R893" s="33">
        <v>6.1187887636221294</v>
      </c>
      <c r="S893" s="33">
        <v>6.1204905239389991</v>
      </c>
    </row>
    <row r="894" spans="2:19" x14ac:dyDescent="0.2">
      <c r="B894" s="1182" t="s">
        <v>317</v>
      </c>
      <c r="C894" s="1182"/>
      <c r="D894" s="33">
        <v>7.5462460029794363</v>
      </c>
      <c r="E894" s="33">
        <v>7.7023626961156708</v>
      </c>
      <c r="F894" s="33">
        <v>7.8145211418154839</v>
      </c>
      <c r="G894" s="33">
        <v>8.0267644130600697</v>
      </c>
      <c r="H894" s="1035">
        <v>8.3578594226674685</v>
      </c>
      <c r="I894" s="33">
        <v>8.3805341382030303</v>
      </c>
      <c r="J894" s="33">
        <v>8.8455500393961497</v>
      </c>
      <c r="K894" s="33">
        <v>8.8741327757242097</v>
      </c>
      <c r="L894" s="33">
        <v>4.4447321728769582</v>
      </c>
      <c r="M894" s="33">
        <v>3.7692676687342552</v>
      </c>
      <c r="N894" s="33">
        <v>5.1403030165754071</v>
      </c>
      <c r="O894" s="33">
        <v>4.6589535886822464</v>
      </c>
      <c r="P894" s="33">
        <v>3.502193478552424</v>
      </c>
      <c r="Q894" s="33">
        <v>3.4461861705335903</v>
      </c>
      <c r="R894" s="33">
        <v>5.1854033873642003</v>
      </c>
      <c r="S894" s="33">
        <v>5.1463766571340042</v>
      </c>
    </row>
    <row r="895" spans="2:19" x14ac:dyDescent="0.2">
      <c r="B895" s="1182" t="s">
        <v>318</v>
      </c>
      <c r="C895" s="1182"/>
      <c r="D895" s="33">
        <v>5.9262206823375214</v>
      </c>
      <c r="E895" s="33">
        <v>7.1843663529924724</v>
      </c>
      <c r="F895" s="33">
        <v>5.9561305879379578</v>
      </c>
      <c r="G895" s="33">
        <v>7.1850907544377796</v>
      </c>
      <c r="H895" s="1035">
        <v>6.8332678532319733</v>
      </c>
      <c r="I895" s="33">
        <v>7.2024752754995696</v>
      </c>
      <c r="J895" s="33">
        <v>7.4353224565704394</v>
      </c>
      <c r="K895" s="33">
        <v>7.9567943107013726</v>
      </c>
      <c r="L895" s="33">
        <v>2.9004653250194106</v>
      </c>
      <c r="M895" s="33">
        <v>3.0329123090196233</v>
      </c>
      <c r="N895" s="33">
        <v>4.3664103406569286</v>
      </c>
      <c r="O895" s="33">
        <v>4.7055873838542643</v>
      </c>
      <c r="P895" s="33">
        <v>2.8908577048837825</v>
      </c>
      <c r="Q895" s="33">
        <v>3.0262422160086166</v>
      </c>
      <c r="R895" s="33">
        <v>4.2156624875827307</v>
      </c>
      <c r="S895" s="33">
        <v>4.5378315736408945</v>
      </c>
    </row>
    <row r="896" spans="2:19" x14ac:dyDescent="0.2">
      <c r="B896" s="1182" t="s">
        <v>1356</v>
      </c>
      <c r="C896" s="1182"/>
      <c r="D896" s="33">
        <v>14.635722974414799</v>
      </c>
      <c r="E896" s="33">
        <v>14.635722974414799</v>
      </c>
      <c r="F896" s="33">
        <v>14.642705169210041</v>
      </c>
      <c r="G896" s="33">
        <v>14.642705169210041</v>
      </c>
      <c r="H896" s="1035">
        <v>12.55182515283059</v>
      </c>
      <c r="I896" s="33">
        <v>12.55182515283059</v>
      </c>
      <c r="J896" s="33">
        <v>13.443519867056505</v>
      </c>
      <c r="K896" s="33">
        <v>13.443519867056505</v>
      </c>
      <c r="L896" s="33">
        <v>1.5997435400112621</v>
      </c>
      <c r="M896" s="33">
        <v>1.5997435400112621</v>
      </c>
      <c r="N896" s="33">
        <v>6.1125758433010065</v>
      </c>
      <c r="O896" s="33">
        <v>6.1125758433010065</v>
      </c>
      <c r="P896" s="33">
        <v>3.4849122954612706</v>
      </c>
      <c r="Q896" s="33">
        <v>3.4627779097440499</v>
      </c>
      <c r="R896" s="33">
        <v>5.2331111336504081</v>
      </c>
      <c r="S896" s="33">
        <v>5.2136071149153524</v>
      </c>
    </row>
    <row r="897" spans="2:19" x14ac:dyDescent="0.2">
      <c r="B897" s="1182" t="s">
        <v>320</v>
      </c>
      <c r="C897" s="1182"/>
      <c r="D897" s="33">
        <v>7.5732729730833794</v>
      </c>
      <c r="E897" s="33">
        <v>7.7922786780687003</v>
      </c>
      <c r="F897" s="33">
        <v>7.8281749151953157</v>
      </c>
      <c r="G897" s="33">
        <v>8.1068453847840036</v>
      </c>
      <c r="H897" s="1035">
        <v>8.9566039253390262</v>
      </c>
      <c r="I897" s="33">
        <v>8.9833211094140459</v>
      </c>
      <c r="J897" s="33">
        <v>9.4250946531465338</v>
      </c>
      <c r="K897" s="33">
        <v>9.4540351876706303</v>
      </c>
      <c r="L897" s="33">
        <v>4.3503712070516638</v>
      </c>
      <c r="M897" s="33">
        <v>3.7739604767955339</v>
      </c>
      <c r="N897" s="33">
        <v>5.0632847073647058</v>
      </c>
      <c r="O897" s="33">
        <v>4.6446857788749094</v>
      </c>
      <c r="P897" s="33">
        <v>3.6222298673480622</v>
      </c>
      <c r="Q897" s="33">
        <v>3.5976717051251401</v>
      </c>
      <c r="R897" s="33">
        <v>5.3441912013736736</v>
      </c>
      <c r="S897" s="33">
        <v>5.3203472352226706</v>
      </c>
    </row>
    <row r="898" spans="2:19" x14ac:dyDescent="0.2">
      <c r="B898" s="1184" t="s">
        <v>1850</v>
      </c>
      <c r="C898" s="1184"/>
      <c r="D898" s="33"/>
      <c r="E898" s="33"/>
      <c r="F898" s="33"/>
      <c r="G898" s="33"/>
      <c r="H898" s="1035"/>
      <c r="I898" s="33"/>
      <c r="J898" s="33"/>
      <c r="K898" s="33"/>
      <c r="L898" s="33"/>
      <c r="M898" s="33"/>
      <c r="N898" s="33"/>
      <c r="O898" s="33"/>
      <c r="P898" s="33"/>
      <c r="Q898" s="33"/>
      <c r="R898" s="33"/>
      <c r="S898" s="33"/>
    </row>
    <row r="899" spans="2:19" x14ac:dyDescent="0.2">
      <c r="B899" s="1182" t="s">
        <v>316</v>
      </c>
      <c r="C899" s="1182"/>
      <c r="D899" s="33">
        <v>9.283715168394723</v>
      </c>
      <c r="E899" s="33">
        <v>10.190965639660295</v>
      </c>
      <c r="F899" s="33">
        <v>9.382982042160954</v>
      </c>
      <c r="G899" s="33">
        <v>10.329336111952529</v>
      </c>
      <c r="H899" s="1035">
        <v>10.490827133000389</v>
      </c>
      <c r="I899" s="33">
        <v>10.564707795355782</v>
      </c>
      <c r="J899" s="33">
        <v>10.813535570074514</v>
      </c>
      <c r="K899" s="33">
        <v>10.814818995101799</v>
      </c>
      <c r="L899" s="33">
        <v>3.8531543078688606</v>
      </c>
      <c r="M899" s="33">
        <v>3.8005058023442952</v>
      </c>
      <c r="N899" s="33">
        <v>5.5011212880714737</v>
      </c>
      <c r="O899" s="33">
        <v>5.4582969968001516</v>
      </c>
      <c r="P899" s="33">
        <v>3.7647428817786759</v>
      </c>
      <c r="Q899" s="33">
        <v>3.8663096496219636</v>
      </c>
      <c r="R899" s="33">
        <v>5.7575574582926397</v>
      </c>
      <c r="S899" s="33">
        <v>5.7555607748193749</v>
      </c>
    </row>
    <row r="900" spans="2:19" x14ac:dyDescent="0.2">
      <c r="B900" s="1182" t="s">
        <v>317</v>
      </c>
      <c r="C900" s="1182"/>
      <c r="D900" s="33">
        <v>7.4889404043780559</v>
      </c>
      <c r="E900" s="33">
        <v>7.7059336815060888</v>
      </c>
      <c r="F900" s="33">
        <v>7.7792825633573726</v>
      </c>
      <c r="G900" s="33">
        <v>8.0774664172528432</v>
      </c>
      <c r="H900" s="1035">
        <v>8.1684966035658295</v>
      </c>
      <c r="I900" s="33">
        <v>8.209085735996144</v>
      </c>
      <c r="J900" s="33">
        <v>8.6380247336673843</v>
      </c>
      <c r="K900" s="33">
        <v>8.689921147559545</v>
      </c>
      <c r="L900" s="33">
        <v>4.0847199908415082</v>
      </c>
      <c r="M900" s="33">
        <v>3.4870813978686357</v>
      </c>
      <c r="N900" s="33">
        <v>5.2373426781234453</v>
      </c>
      <c r="O900" s="33">
        <v>4.8898066933402937</v>
      </c>
      <c r="P900" s="33">
        <v>3.4406354471101794</v>
      </c>
      <c r="Q900" s="33">
        <v>3.3712080378356357</v>
      </c>
      <c r="R900" s="33">
        <v>5.0770823706213282</v>
      </c>
      <c r="S900" s="33">
        <v>5.0319546244780051</v>
      </c>
    </row>
    <row r="901" spans="2:19" x14ac:dyDescent="0.2">
      <c r="B901" s="1182" t="s">
        <v>318</v>
      </c>
      <c r="C901" s="1182"/>
      <c r="D901" s="33">
        <v>3.8946180367574859</v>
      </c>
      <c r="E901" s="33">
        <v>7.259195508178351</v>
      </c>
      <c r="F901" s="33">
        <v>4.0853653555104437</v>
      </c>
      <c r="G901" s="33">
        <v>7.2600865705601239</v>
      </c>
      <c r="H901" s="1035">
        <v>6.413446085316866</v>
      </c>
      <c r="I901" s="33">
        <v>7.2044111675733085</v>
      </c>
      <c r="J901" s="33">
        <v>6.9359567572947345</v>
      </c>
      <c r="K901" s="33">
        <v>7.8341663360545821</v>
      </c>
      <c r="L901" s="33">
        <v>3.0915211137721577</v>
      </c>
      <c r="M901" s="33">
        <v>3.1156726142787439</v>
      </c>
      <c r="N901" s="33">
        <v>4.6663934040456638</v>
      </c>
      <c r="O901" s="33">
        <v>4.7389099946340272</v>
      </c>
      <c r="P901" s="33">
        <v>3.1029826565694552</v>
      </c>
      <c r="Q901" s="33">
        <v>3.1244500118734537</v>
      </c>
      <c r="R901" s="33">
        <v>4.4279742932885719</v>
      </c>
      <c r="S901" s="33">
        <v>4.4830715583864444</v>
      </c>
    </row>
    <row r="902" spans="2:19" x14ac:dyDescent="0.2">
      <c r="B902" s="1182" t="s">
        <v>1356</v>
      </c>
      <c r="C902" s="1182"/>
      <c r="D902" s="33">
        <v>14.611390069395332</v>
      </c>
      <c r="E902" s="33">
        <v>14.611390069395332</v>
      </c>
      <c r="F902" s="33">
        <v>14.615550984637085</v>
      </c>
      <c r="G902" s="33">
        <v>14.615550984637085</v>
      </c>
      <c r="H902" s="1035">
        <v>12.602252589931625</v>
      </c>
      <c r="I902" s="33">
        <v>12.602252589931625</v>
      </c>
      <c r="J902" s="33">
        <v>13.490849140665196</v>
      </c>
      <c r="K902" s="33">
        <v>13.490849140665196</v>
      </c>
      <c r="L902" s="33">
        <v>2.0508289448734414</v>
      </c>
      <c r="M902" s="33">
        <v>2.0508289448734414</v>
      </c>
      <c r="N902" s="33">
        <v>5.578581874716944</v>
      </c>
      <c r="O902" s="33">
        <v>5.578581874716944</v>
      </c>
      <c r="P902" s="33">
        <v>3.491163327994562</v>
      </c>
      <c r="Q902" s="33">
        <v>3.4694698210940405</v>
      </c>
      <c r="R902" s="33">
        <v>5.1766529069835077</v>
      </c>
      <c r="S902" s="33">
        <v>5.1573196235562087</v>
      </c>
    </row>
    <row r="903" spans="2:19" x14ac:dyDescent="0.2">
      <c r="B903" s="1182" t="s">
        <v>320</v>
      </c>
      <c r="C903" s="1182"/>
      <c r="D903" s="33">
        <v>7.3183939327627066</v>
      </c>
      <c r="E903" s="33">
        <v>7.7810654722654009</v>
      </c>
      <c r="F903" s="33">
        <v>7.601755665949339</v>
      </c>
      <c r="G903" s="33">
        <v>8.1409364794553714</v>
      </c>
      <c r="H903" s="1035">
        <v>8.7760159735546086</v>
      </c>
      <c r="I903" s="33">
        <v>8.8348410133523796</v>
      </c>
      <c r="J903" s="33">
        <v>9.2375194040351012</v>
      </c>
      <c r="K903" s="33">
        <v>9.2932931807029355</v>
      </c>
      <c r="L903" s="33">
        <v>4.0264549539351755</v>
      </c>
      <c r="M903" s="33">
        <v>3.4776464148268769</v>
      </c>
      <c r="N903" s="33">
        <v>5.2237177475675258</v>
      </c>
      <c r="O903" s="33">
        <v>4.9087701038674325</v>
      </c>
      <c r="P903" s="33">
        <v>3.4939810105023783</v>
      </c>
      <c r="Q903" s="33">
        <v>3.455038489513182</v>
      </c>
      <c r="R903" s="33">
        <v>5.1859127651417642</v>
      </c>
      <c r="S903" s="33">
        <v>5.1522036974165646</v>
      </c>
    </row>
    <row r="904" spans="2:19" x14ac:dyDescent="0.2">
      <c r="B904" s="1184" t="s">
        <v>1851</v>
      </c>
      <c r="C904" s="1184"/>
      <c r="D904" s="33"/>
      <c r="E904" s="33"/>
      <c r="F904" s="33"/>
      <c r="G904" s="33"/>
      <c r="H904" s="1035"/>
      <c r="I904" s="33"/>
      <c r="J904" s="33"/>
      <c r="K904" s="33"/>
      <c r="L904" s="33"/>
      <c r="M904" s="33"/>
      <c r="N904" s="33"/>
      <c r="O904" s="33"/>
      <c r="P904" s="33"/>
      <c r="Q904" s="33"/>
      <c r="R904" s="33"/>
      <c r="S904" s="33"/>
    </row>
    <row r="905" spans="2:19" x14ac:dyDescent="0.2">
      <c r="B905" s="1182" t="s">
        <v>316</v>
      </c>
      <c r="C905" s="1182"/>
      <c r="D905" s="33">
        <v>8.4847420928833923</v>
      </c>
      <c r="E905" s="33">
        <v>9.0031921194809161</v>
      </c>
      <c r="F905" s="33">
        <v>8.6771292048449951</v>
      </c>
      <c r="G905" s="33">
        <v>9.2511712564619977</v>
      </c>
      <c r="H905" s="1035">
        <v>10.387948525694149</v>
      </c>
      <c r="I905" s="33">
        <v>10.475140116586049</v>
      </c>
      <c r="J905" s="33">
        <v>10.691515972149435</v>
      </c>
      <c r="K905" s="33">
        <v>10.709132199950199</v>
      </c>
      <c r="L905" s="33">
        <v>4.9269021002760072</v>
      </c>
      <c r="M905" s="33">
        <v>6.1392840792598893</v>
      </c>
      <c r="N905" s="33">
        <v>6.9432865746326655</v>
      </c>
      <c r="O905" s="33">
        <v>6.9537207612906649</v>
      </c>
      <c r="P905" s="33">
        <v>3.9802712153319764</v>
      </c>
      <c r="Q905" s="33">
        <v>4.2095136465922813</v>
      </c>
      <c r="R905" s="33">
        <v>5.7814671555263732</v>
      </c>
      <c r="S905" s="33">
        <v>5.7799188338450271</v>
      </c>
    </row>
    <row r="906" spans="2:19" x14ac:dyDescent="0.2">
      <c r="B906" s="1182" t="s">
        <v>317</v>
      </c>
      <c r="C906" s="1182"/>
      <c r="D906" s="33">
        <v>7.4168865538705067</v>
      </c>
      <c r="E906" s="33">
        <v>7.6379566454688073</v>
      </c>
      <c r="F906" s="33">
        <v>7.6393966741526302</v>
      </c>
      <c r="G906" s="33">
        <v>7.920238507613881</v>
      </c>
      <c r="H906" s="1035">
        <v>8.0684516246506028</v>
      </c>
      <c r="I906" s="33">
        <v>8.0866917904986693</v>
      </c>
      <c r="J906" s="33">
        <v>8.495230715992971</v>
      </c>
      <c r="K906" s="33">
        <v>8.5184036465242823</v>
      </c>
      <c r="L906" s="33">
        <v>4.6438707693080499</v>
      </c>
      <c r="M906" s="33">
        <v>3.9190653473920962</v>
      </c>
      <c r="N906" s="33">
        <v>5.8255161378542715</v>
      </c>
      <c r="O906" s="33">
        <v>5.6217337148601798</v>
      </c>
      <c r="P906" s="33">
        <v>3.3772819032084462</v>
      </c>
      <c r="Q906" s="33">
        <v>3.3154662693406203</v>
      </c>
      <c r="R906" s="33">
        <v>5.062856135948766</v>
      </c>
      <c r="S906" s="33">
        <v>5.0194630394548057</v>
      </c>
    </row>
    <row r="907" spans="2:19" x14ac:dyDescent="0.2">
      <c r="B907" s="1182" t="s">
        <v>318</v>
      </c>
      <c r="C907" s="1182"/>
      <c r="D907" s="33">
        <v>3.8825505761554506</v>
      </c>
      <c r="E907" s="33">
        <v>7.1565922904747774</v>
      </c>
      <c r="F907" s="33">
        <v>3.9391060227518708</v>
      </c>
      <c r="G907" s="33">
        <v>7.15839571375985</v>
      </c>
      <c r="H907" s="1035">
        <v>6.8909176675212045</v>
      </c>
      <c r="I907" s="33">
        <v>6.9966951433453897</v>
      </c>
      <c r="J907" s="33">
        <v>7.4508103036747224</v>
      </c>
      <c r="K907" s="33">
        <v>7.5823545517641646</v>
      </c>
      <c r="L907" s="33">
        <v>2.5449393303007519</v>
      </c>
      <c r="M907" s="33">
        <v>2.3479667387458369</v>
      </c>
      <c r="N907" s="33">
        <v>4.8645666725750818</v>
      </c>
      <c r="O907" s="33">
        <v>4.7151399002889676</v>
      </c>
      <c r="P907" s="33">
        <v>3.3628655940051164</v>
      </c>
      <c r="Q907" s="33">
        <v>3.2193534305263602</v>
      </c>
      <c r="R907" s="33">
        <v>4.6846499807523481</v>
      </c>
      <c r="S907" s="33">
        <v>4.5729548123493018</v>
      </c>
    </row>
    <row r="908" spans="2:19" x14ac:dyDescent="0.2">
      <c r="B908" s="1182" t="s">
        <v>1356</v>
      </c>
      <c r="C908" s="1182"/>
      <c r="D908" s="33">
        <v>14.80034327227275</v>
      </c>
      <c r="E908" s="33">
        <v>14.80034327227275</v>
      </c>
      <c r="F908" s="33">
        <v>14.818037014390132</v>
      </c>
      <c r="G908" s="33">
        <v>14.818037014390132</v>
      </c>
      <c r="H908" s="1035">
        <v>12.646506552008706</v>
      </c>
      <c r="I908" s="33">
        <v>12.646506552008706</v>
      </c>
      <c r="J908" s="33">
        <v>13.676325049783538</v>
      </c>
      <c r="K908" s="33">
        <v>13.676325049783538</v>
      </c>
      <c r="L908" s="33">
        <v>2.1955561811422397</v>
      </c>
      <c r="M908" s="33">
        <v>1.9379966407281524</v>
      </c>
      <c r="N908" s="33">
        <v>5.4329571582846512</v>
      </c>
      <c r="O908" s="33">
        <v>5.1731112207539338</v>
      </c>
      <c r="P908" s="33">
        <v>3.3838035169404392</v>
      </c>
      <c r="Q908" s="33">
        <v>3.3660140815362092</v>
      </c>
      <c r="R908" s="33">
        <v>5.1233741529233985</v>
      </c>
      <c r="S908" s="33">
        <v>5.108071036748135</v>
      </c>
    </row>
    <row r="909" spans="2:19" x14ac:dyDescent="0.2">
      <c r="B909" s="1182" t="s">
        <v>320</v>
      </c>
      <c r="C909" s="1182"/>
      <c r="D909" s="33">
        <v>7.2780553165529813</v>
      </c>
      <c r="E909" s="33">
        <v>7.7256011772535524</v>
      </c>
      <c r="F909" s="33">
        <v>7.4867235008615545</v>
      </c>
      <c r="G909" s="33">
        <v>8.0016561432970637</v>
      </c>
      <c r="H909" s="1035">
        <v>8.6737904013338181</v>
      </c>
      <c r="I909" s="33">
        <v>8.7043960309628901</v>
      </c>
      <c r="J909" s="33">
        <v>9.1005071474426398</v>
      </c>
      <c r="K909" s="33">
        <v>9.1238642166978341</v>
      </c>
      <c r="L909" s="33">
        <v>4.5752783452679768</v>
      </c>
      <c r="M909" s="33">
        <v>4.0380876512924422</v>
      </c>
      <c r="N909" s="33">
        <v>5.8839556113135938</v>
      </c>
      <c r="O909" s="33">
        <v>5.7460023856140969</v>
      </c>
      <c r="P909" s="33">
        <v>3.484964599020842</v>
      </c>
      <c r="Q909" s="33">
        <v>3.4693316729666432</v>
      </c>
      <c r="R909" s="33">
        <v>5.1904643997450872</v>
      </c>
      <c r="S909" s="33">
        <v>5.1572887831319427</v>
      </c>
    </row>
    <row r="910" spans="2:19" x14ac:dyDescent="0.2">
      <c r="B910" s="1184" t="s">
        <v>2910</v>
      </c>
      <c r="C910" s="1184"/>
      <c r="D910" s="28"/>
      <c r="E910" s="28"/>
      <c r="F910" s="28"/>
      <c r="G910" s="28"/>
      <c r="H910" s="33"/>
      <c r="I910" s="33"/>
      <c r="J910" s="33"/>
      <c r="K910" s="33"/>
      <c r="L910" s="33"/>
      <c r="M910" s="33"/>
      <c r="N910" s="33"/>
      <c r="O910" s="33"/>
      <c r="P910" s="33"/>
      <c r="Q910" s="33"/>
      <c r="R910" s="33"/>
      <c r="S910" s="33"/>
    </row>
    <row r="911" spans="2:19" x14ac:dyDescent="0.2">
      <c r="B911" s="1182" t="s">
        <v>316</v>
      </c>
      <c r="C911" s="1182"/>
      <c r="D911" s="28">
        <v>8.4837990587679091</v>
      </c>
      <c r="E911" s="28">
        <v>9.3517326122523183</v>
      </c>
      <c r="F911" s="28">
        <v>8.5924198701834928</v>
      </c>
      <c r="G911" s="28">
        <v>9.5122377547290036</v>
      </c>
      <c r="H911" s="33">
        <v>10.254656284453535</v>
      </c>
      <c r="I911" s="33">
        <v>10.320045384423684</v>
      </c>
      <c r="J911" s="33">
        <v>10.513623781113381</v>
      </c>
      <c r="K911" s="33">
        <v>10.533171355243388</v>
      </c>
      <c r="L911" s="33">
        <v>4.7702263338030715</v>
      </c>
      <c r="M911" s="33">
        <v>4.7093867212815423</v>
      </c>
      <c r="N911" s="33">
        <v>5.6157339859974398</v>
      </c>
      <c r="O911" s="33">
        <v>5.577144177358468</v>
      </c>
      <c r="P911" s="33">
        <v>3.9316116010471567</v>
      </c>
      <c r="Q911" s="33">
        <v>4.044708606368582</v>
      </c>
      <c r="R911" s="33">
        <v>5.7466390015280284</v>
      </c>
      <c r="S911" s="33">
        <v>5.7438941952918965</v>
      </c>
    </row>
    <row r="912" spans="2:19" x14ac:dyDescent="0.2">
      <c r="B912" s="1182" t="s">
        <v>317</v>
      </c>
      <c r="C912" s="1182"/>
      <c r="D912" s="28">
        <v>7.1633903671219272</v>
      </c>
      <c r="E912" s="28">
        <v>7.7221287554905276</v>
      </c>
      <c r="F912" s="28">
        <v>7.7746923431703285</v>
      </c>
      <c r="G912" s="28">
        <v>7.9849882241874797</v>
      </c>
      <c r="H912" s="33">
        <v>7.9807727090176623</v>
      </c>
      <c r="I912" s="33">
        <v>8.0022532981937715</v>
      </c>
      <c r="J912" s="33">
        <v>8.4251802043929569</v>
      </c>
      <c r="K912" s="33">
        <v>8.4526560277784473</v>
      </c>
      <c r="L912" s="33">
        <v>4.1991304670572962</v>
      </c>
      <c r="M912" s="33">
        <v>3.7734997370161452</v>
      </c>
      <c r="N912" s="33">
        <v>5.4465521816217084</v>
      </c>
      <c r="O912" s="33">
        <v>5.2476701160044792</v>
      </c>
      <c r="P912" s="33">
        <v>3.3780471535901504</v>
      </c>
      <c r="Q912" s="33">
        <v>3.3323975432149182</v>
      </c>
      <c r="R912" s="33">
        <v>4.989296302302515</v>
      </c>
      <c r="S912" s="33">
        <v>4.9556770094928835</v>
      </c>
    </row>
    <row r="913" spans="2:19" x14ac:dyDescent="0.2">
      <c r="B913" s="1182" t="s">
        <v>318</v>
      </c>
      <c r="C913" s="1182"/>
      <c r="D913" s="28">
        <v>4.833849371949376</v>
      </c>
      <c r="E913" s="28">
        <v>7.0725308298717904</v>
      </c>
      <c r="F913" s="28">
        <v>5.1369900361644092</v>
      </c>
      <c r="G913" s="28">
        <v>7.0731218393832593</v>
      </c>
      <c r="H913" s="33">
        <v>6.9292528595929168</v>
      </c>
      <c r="I913" s="33">
        <v>6.9415734827175681</v>
      </c>
      <c r="J913" s="33">
        <v>7.5722396423430594</v>
      </c>
      <c r="K913" s="33">
        <v>7.5933985744508545</v>
      </c>
      <c r="L913" s="33">
        <v>2.2993548438158431</v>
      </c>
      <c r="M913" s="33">
        <v>2.4413338822870894</v>
      </c>
      <c r="N913" s="33">
        <v>4.1953084118445094</v>
      </c>
      <c r="O913" s="33">
        <v>4.7457072097965067</v>
      </c>
      <c r="P913" s="33">
        <v>2.9847669231461711</v>
      </c>
      <c r="Q913" s="33">
        <v>3.1654437242223432</v>
      </c>
      <c r="R913" s="33">
        <v>4.1483211339170527</v>
      </c>
      <c r="S913" s="33">
        <v>4.5207813350611188</v>
      </c>
    </row>
    <row r="914" spans="2:19" x14ac:dyDescent="0.2">
      <c r="B914" s="1182" t="s">
        <v>1356</v>
      </c>
      <c r="C914" s="1182"/>
      <c r="D914" s="28">
        <v>14.558170918512532</v>
      </c>
      <c r="E914" s="28">
        <v>14.558170918512532</v>
      </c>
      <c r="F914" s="28">
        <v>14.583979655231923</v>
      </c>
      <c r="G914" s="28">
        <v>14.583979655231923</v>
      </c>
      <c r="H914" s="33">
        <v>12.705316221453923</v>
      </c>
      <c r="I914" s="33">
        <v>12.705316221453923</v>
      </c>
      <c r="J914" s="33">
        <v>13.737842005204151</v>
      </c>
      <c r="K914" s="33">
        <v>13.737842005204151</v>
      </c>
      <c r="L914" s="33">
        <v>3.3531130076918005</v>
      </c>
      <c r="M914" s="33">
        <v>3.3531130076918005</v>
      </c>
      <c r="N914" s="33">
        <v>4.4666942785836579</v>
      </c>
      <c r="O914" s="33">
        <v>4.4666942785836579</v>
      </c>
      <c r="P914" s="33">
        <v>3.632290439182162</v>
      </c>
      <c r="Q914" s="33">
        <v>3.6131658127854229</v>
      </c>
      <c r="R914" s="33">
        <v>5.3240781844007241</v>
      </c>
      <c r="S914" s="33">
        <v>5.308596494682182</v>
      </c>
    </row>
    <row r="915" spans="2:19" x14ac:dyDescent="0.2">
      <c r="B915" s="1182" t="s">
        <v>320</v>
      </c>
      <c r="C915" s="1182"/>
      <c r="D915" s="28">
        <v>7.1523788568727582</v>
      </c>
      <c r="E915" s="28">
        <v>7.7906422314709083</v>
      </c>
      <c r="F915" s="28">
        <v>7.7396560820903941</v>
      </c>
      <c r="G915" s="28">
        <v>8.0467268278039867</v>
      </c>
      <c r="H915" s="33">
        <v>8.5935038362266649</v>
      </c>
      <c r="I915" s="33">
        <v>8.6238245997050758</v>
      </c>
      <c r="J915" s="33">
        <v>9.0268195745222162</v>
      </c>
      <c r="K915" s="33">
        <v>9.0542782785205702</v>
      </c>
      <c r="L915" s="33">
        <v>4.1037087953463631</v>
      </c>
      <c r="M915" s="33">
        <v>3.7233785073822747</v>
      </c>
      <c r="N915" s="33">
        <v>5.3951545787239414</v>
      </c>
      <c r="O915" s="33">
        <v>5.2354963483294306</v>
      </c>
      <c r="P915" s="33">
        <v>3.4728535703637275</v>
      </c>
      <c r="Q915" s="33">
        <v>3.4559432083933923</v>
      </c>
      <c r="R915" s="33">
        <v>5.1163710918052629</v>
      </c>
      <c r="S915" s="33">
        <v>5.0952117834069615</v>
      </c>
    </row>
    <row r="916" spans="2:19" x14ac:dyDescent="0.2">
      <c r="B916" s="1184" t="s">
        <v>2911</v>
      </c>
      <c r="C916" s="1184"/>
      <c r="D916" s="33"/>
      <c r="E916" s="33"/>
      <c r="F916" s="33"/>
      <c r="G916" s="33"/>
      <c r="H916" s="33"/>
      <c r="I916" s="33"/>
      <c r="J916" s="33"/>
      <c r="K916" s="33"/>
      <c r="L916" s="33"/>
      <c r="M916" s="33"/>
      <c r="N916" s="33"/>
      <c r="O916" s="33"/>
      <c r="P916" s="33"/>
      <c r="Q916" s="33"/>
      <c r="R916" s="33"/>
      <c r="S916" s="33"/>
    </row>
    <row r="917" spans="2:19" x14ac:dyDescent="0.2">
      <c r="B917" s="1182" t="s">
        <v>316</v>
      </c>
      <c r="C917" s="1182"/>
      <c r="D917" s="33">
        <v>8.2381880430134373</v>
      </c>
      <c r="E917" s="33">
        <v>9.5959012094746541</v>
      </c>
      <c r="F917" s="33">
        <v>8.3584392428330272</v>
      </c>
      <c r="G917" s="33">
        <v>9.826458058066974</v>
      </c>
      <c r="H917" s="33">
        <v>10.153001614210512</v>
      </c>
      <c r="I917" s="33">
        <v>10.245434196159676</v>
      </c>
      <c r="J917" s="33">
        <v>10.443175816781343</v>
      </c>
      <c r="K917" s="33">
        <v>10.468527312485518</v>
      </c>
      <c r="L917" s="33">
        <v>4.2000019203132357</v>
      </c>
      <c r="M917" s="33">
        <v>4.1121863562113301</v>
      </c>
      <c r="N917" s="33">
        <v>5.2918026539852656</v>
      </c>
      <c r="O917" s="33">
        <v>5.1199573293317577</v>
      </c>
      <c r="P917" s="33">
        <v>3.8783296208252049</v>
      </c>
      <c r="Q917" s="33">
        <v>3.9732938445956272</v>
      </c>
      <c r="R917" s="33">
        <v>5.6571593552525359</v>
      </c>
      <c r="S917" s="33">
        <v>5.6565206483652588</v>
      </c>
    </row>
    <row r="918" spans="2:19" x14ac:dyDescent="0.2">
      <c r="B918" s="1182" t="s">
        <v>317</v>
      </c>
      <c r="C918" s="1182"/>
      <c r="D918" s="33">
        <v>7.3063869031094395</v>
      </c>
      <c r="E918" s="33">
        <v>7.4513903696210493</v>
      </c>
      <c r="F918" s="33">
        <v>7.5172415405001169</v>
      </c>
      <c r="G918" s="33">
        <v>7.6918192496206759</v>
      </c>
      <c r="H918" s="33">
        <v>7.9406458462225009</v>
      </c>
      <c r="I918" s="33">
        <v>7.9604943274344739</v>
      </c>
      <c r="J918" s="33">
        <v>8.4081710440514819</v>
      </c>
      <c r="K918" s="33">
        <v>8.43430100535147</v>
      </c>
      <c r="L918" s="33">
        <v>4.3395998555614845</v>
      </c>
      <c r="M918" s="33">
        <v>3.4353533351130698</v>
      </c>
      <c r="N918" s="33">
        <v>5.4474568066008144</v>
      </c>
      <c r="O918" s="33">
        <v>4.9901506693404079</v>
      </c>
      <c r="P918" s="33">
        <v>3.3109061317361221</v>
      </c>
      <c r="Q918" s="33">
        <v>3.2500161820486619</v>
      </c>
      <c r="R918" s="33">
        <v>4.9351081774589138</v>
      </c>
      <c r="S918" s="33">
        <v>4.8946412683652669</v>
      </c>
    </row>
    <row r="919" spans="2:19" x14ac:dyDescent="0.2">
      <c r="B919" s="1182" t="s">
        <v>318</v>
      </c>
      <c r="C919" s="1182"/>
      <c r="D919" s="33">
        <v>5.3734506126965167</v>
      </c>
      <c r="E919" s="33">
        <v>7.0700363004034044</v>
      </c>
      <c r="F919" s="33">
        <v>5.375020832869744</v>
      </c>
      <c r="G919" s="33">
        <v>7.0721982329666044</v>
      </c>
      <c r="H919" s="33">
        <v>6.817958680809447</v>
      </c>
      <c r="I919" s="33">
        <v>6.9978188316507035</v>
      </c>
      <c r="J919" s="33">
        <v>7.3734881489882431</v>
      </c>
      <c r="K919" s="33">
        <v>7.6180199167498959</v>
      </c>
      <c r="L919" s="33">
        <v>2.7075504904666023</v>
      </c>
      <c r="M919" s="33">
        <v>2.9073286084891934</v>
      </c>
      <c r="N919" s="33">
        <v>4.3039947916644605</v>
      </c>
      <c r="O919" s="33">
        <v>4.9222058515181955</v>
      </c>
      <c r="P919" s="33">
        <v>3.1129590447727904</v>
      </c>
      <c r="Q919" s="33">
        <v>3.3178348825081136</v>
      </c>
      <c r="R919" s="33">
        <v>4.1767932145071072</v>
      </c>
      <c r="S919" s="33">
        <v>4.588724298007067</v>
      </c>
    </row>
    <row r="920" spans="2:19" x14ac:dyDescent="0.2">
      <c r="B920" s="1182" t="s">
        <v>1356</v>
      </c>
      <c r="C920" s="1182"/>
      <c r="D920" s="33">
        <v>14.39510069872148</v>
      </c>
      <c r="E920" s="33">
        <v>14.39510069872148</v>
      </c>
      <c r="F920" s="33">
        <v>14.415233660205738</v>
      </c>
      <c r="G920" s="33">
        <v>14.415233660205738</v>
      </c>
      <c r="H920" s="33">
        <v>12.801120093005631</v>
      </c>
      <c r="I920" s="33">
        <v>12.801120093005631</v>
      </c>
      <c r="J920" s="33">
        <v>13.827816727717794</v>
      </c>
      <c r="K920" s="33">
        <v>13.827816727717794</v>
      </c>
      <c r="L920" s="33">
        <v>3.7430062336859797</v>
      </c>
      <c r="M920" s="33">
        <v>3.7430062336859797</v>
      </c>
      <c r="N920" s="33">
        <v>6.4220751064813424</v>
      </c>
      <c r="O920" s="33">
        <v>6.4220751064813424</v>
      </c>
      <c r="P920" s="33">
        <v>3.5259959138079959</v>
      </c>
      <c r="Q920" s="33">
        <v>3.5058269056835649</v>
      </c>
      <c r="R920" s="33">
        <v>5.230944221464922</v>
      </c>
      <c r="S920" s="33">
        <v>5.2141489067297844</v>
      </c>
    </row>
    <row r="921" spans="2:19" x14ac:dyDescent="0.2">
      <c r="B921" s="1182" t="s">
        <v>320</v>
      </c>
      <c r="C921" s="1182"/>
      <c r="D921" s="33">
        <v>7.2846783178962333</v>
      </c>
      <c r="E921" s="33">
        <v>7.5455455083141798</v>
      </c>
      <c r="F921" s="33">
        <v>7.4795386028176436</v>
      </c>
      <c r="G921" s="33">
        <v>7.7808432638784115</v>
      </c>
      <c r="H921" s="1035">
        <v>8.5454306535105058</v>
      </c>
      <c r="I921" s="33">
        <v>8.5812841167291882</v>
      </c>
      <c r="J921" s="33">
        <v>9.0019127072190326</v>
      </c>
      <c r="K921" s="33">
        <v>9.0319184092144162</v>
      </c>
      <c r="L921" s="33">
        <v>4.246161736771314</v>
      </c>
      <c r="M921" s="33">
        <v>3.436671440306025</v>
      </c>
      <c r="N921" s="33">
        <v>5.3945747154504744</v>
      </c>
      <c r="O921" s="33">
        <v>4.9996491026483358</v>
      </c>
      <c r="P921" s="33">
        <v>3.409158636267982</v>
      </c>
      <c r="Q921" s="33">
        <v>3.3781328711884915</v>
      </c>
      <c r="R921" s="33">
        <v>5.0558819580553385</v>
      </c>
      <c r="S921" s="33">
        <v>5.0317977261451672</v>
      </c>
    </row>
    <row r="922" spans="2:19" x14ac:dyDescent="0.2">
      <c r="B922" s="1184" t="s">
        <v>2912</v>
      </c>
      <c r="C922" s="1184"/>
      <c r="D922" s="33"/>
      <c r="E922" s="33"/>
      <c r="F922" s="33"/>
      <c r="G922" s="33"/>
      <c r="H922" s="33"/>
      <c r="I922" s="33"/>
      <c r="J922" s="33"/>
      <c r="K922" s="33"/>
      <c r="L922" s="33"/>
      <c r="M922" s="33"/>
      <c r="N922" s="33"/>
      <c r="O922" s="33"/>
      <c r="P922" s="33"/>
      <c r="Q922" s="33"/>
      <c r="R922" s="33"/>
      <c r="S922" s="33"/>
    </row>
    <row r="923" spans="2:19" x14ac:dyDescent="0.2">
      <c r="B923" s="1182" t="s">
        <v>316</v>
      </c>
      <c r="C923" s="1182"/>
      <c r="D923" s="33">
        <v>8.0509067155272582</v>
      </c>
      <c r="E923" s="33">
        <v>8.9975873402153805</v>
      </c>
      <c r="F923" s="33">
        <v>8.1025640067015257</v>
      </c>
      <c r="G923" s="33">
        <v>9.0835221485936568</v>
      </c>
      <c r="H923" s="33">
        <v>10.171032430207356</v>
      </c>
      <c r="I923" s="33">
        <v>10.227939205206798</v>
      </c>
      <c r="J923" s="33">
        <v>10.411612738233176</v>
      </c>
      <c r="K923" s="33">
        <v>10.443594658309852</v>
      </c>
      <c r="L923" s="33">
        <v>4.5606850984834839</v>
      </c>
      <c r="M923" s="33">
        <v>4.787712992688359</v>
      </c>
      <c r="N923" s="33">
        <v>5.6743657492441431</v>
      </c>
      <c r="O923" s="33">
        <v>5.6226060666299462</v>
      </c>
      <c r="P923" s="33">
        <v>3.672707717432333</v>
      </c>
      <c r="Q923" s="33">
        <v>3.8130762437413748</v>
      </c>
      <c r="R923" s="33">
        <v>5.5575542411005792</v>
      </c>
      <c r="S923" s="33">
        <v>5.5585910511568999</v>
      </c>
    </row>
    <row r="924" spans="2:19" x14ac:dyDescent="0.2">
      <c r="B924" s="1182" t="s">
        <v>317</v>
      </c>
      <c r="C924" s="1182"/>
      <c r="D924" s="33">
        <v>7.3000240716378721</v>
      </c>
      <c r="E924" s="33">
        <v>7.4448238037814756</v>
      </c>
      <c r="F924" s="33">
        <v>7.6009397950787418</v>
      </c>
      <c r="G924" s="33">
        <v>7.7838789231143295</v>
      </c>
      <c r="H924" s="33">
        <v>7.9152625885626602</v>
      </c>
      <c r="I924" s="33">
        <v>7.9376065679268999</v>
      </c>
      <c r="J924" s="33">
        <v>8.3733535478045269</v>
      </c>
      <c r="K924" s="33">
        <v>8.4026733544502026</v>
      </c>
      <c r="L924" s="33">
        <v>3.8180062366163838</v>
      </c>
      <c r="M924" s="33">
        <v>3.7324145835920119</v>
      </c>
      <c r="N924" s="33">
        <v>5.2001083701383459</v>
      </c>
      <c r="O924" s="33">
        <v>5.1616707160296444</v>
      </c>
      <c r="P924" s="33">
        <v>3.2120723514411482</v>
      </c>
      <c r="Q924" s="33">
        <v>3.1906050709725213</v>
      </c>
      <c r="R924" s="33">
        <v>4.8626842567242381</v>
      </c>
      <c r="S924" s="33">
        <v>4.8457503558855697</v>
      </c>
    </row>
    <row r="925" spans="2:19" x14ac:dyDescent="0.2">
      <c r="B925" s="1182" t="s">
        <v>318</v>
      </c>
      <c r="C925" s="1182"/>
      <c r="D925" s="33">
        <v>4.7776430237933267</v>
      </c>
      <c r="E925" s="33">
        <v>6.8296975035219161</v>
      </c>
      <c r="F925" s="33">
        <v>4.9634198063380381</v>
      </c>
      <c r="G925" s="33">
        <v>6.8305445768058668</v>
      </c>
      <c r="H925" s="33">
        <v>6.5837878085927679</v>
      </c>
      <c r="I925" s="33">
        <v>6.7696929141990658</v>
      </c>
      <c r="J925" s="33">
        <v>7.114062829933987</v>
      </c>
      <c r="K925" s="33">
        <v>7.4095296701541358</v>
      </c>
      <c r="L925" s="33">
        <v>2.5730947105659014</v>
      </c>
      <c r="M925" s="33">
        <v>2.6901463777875376</v>
      </c>
      <c r="N925" s="33">
        <v>4.3885963482137207</v>
      </c>
      <c r="O925" s="33">
        <v>4.7694850185322073</v>
      </c>
      <c r="P925" s="33">
        <v>3.2129373855189614</v>
      </c>
      <c r="Q925" s="33">
        <v>3.3978500092413149</v>
      </c>
      <c r="R925" s="33">
        <v>4.1851484001563479</v>
      </c>
      <c r="S925" s="33">
        <v>4.5153700223091215</v>
      </c>
    </row>
    <row r="926" spans="2:19" x14ac:dyDescent="0.2">
      <c r="B926" s="1182" t="s">
        <v>1356</v>
      </c>
      <c r="C926" s="1182"/>
      <c r="D926" s="33">
        <v>14.440478300813512</v>
      </c>
      <c r="E926" s="33">
        <v>14.440478300813512</v>
      </c>
      <c r="F926" s="33">
        <v>14.454504664852527</v>
      </c>
      <c r="G926" s="33">
        <v>14.454504664852527</v>
      </c>
      <c r="H926" s="33">
        <v>12.901134260304708</v>
      </c>
      <c r="I926" s="33">
        <v>12.901134260304708</v>
      </c>
      <c r="J926" s="33">
        <v>13.927599490486545</v>
      </c>
      <c r="K926" s="33">
        <v>13.927599490486545</v>
      </c>
      <c r="L926" s="33">
        <v>1.9108312673938885</v>
      </c>
      <c r="M926" s="33">
        <v>1.5854177415162183</v>
      </c>
      <c r="N926" s="33">
        <v>5.4639008620689653</v>
      </c>
      <c r="O926" s="33">
        <v>5.1128372853638595</v>
      </c>
      <c r="P926" s="33">
        <v>3.4732358048947858</v>
      </c>
      <c r="Q926" s="33">
        <v>3.4535741824227815</v>
      </c>
      <c r="R926" s="33">
        <v>5.2321467737431258</v>
      </c>
      <c r="S926" s="33">
        <v>5.2162802719470891</v>
      </c>
    </row>
    <row r="927" spans="2:19" x14ac:dyDescent="0.2">
      <c r="B927" s="1182" t="s">
        <v>320</v>
      </c>
      <c r="C927" s="1182"/>
      <c r="D927" s="33">
        <v>7.1288962231082591</v>
      </c>
      <c r="E927" s="33">
        <v>7.53770788479813</v>
      </c>
      <c r="F927" s="33">
        <v>7.4098646973567925</v>
      </c>
      <c r="G927" s="33">
        <v>7.8620757809336128</v>
      </c>
      <c r="H927" s="1035">
        <v>8.5272393143882805</v>
      </c>
      <c r="I927" s="33">
        <v>8.5625622399906813</v>
      </c>
      <c r="J927" s="33">
        <v>8.9675026122882038</v>
      </c>
      <c r="K927" s="33">
        <v>9.0049296279035538</v>
      </c>
      <c r="L927" s="33">
        <v>3.7420216927483927</v>
      </c>
      <c r="M927" s="33">
        <v>3.6851986715833958</v>
      </c>
      <c r="N927" s="33">
        <v>5.1713873436189308</v>
      </c>
      <c r="O927" s="33">
        <v>5.1623632493720217</v>
      </c>
      <c r="P927" s="33">
        <v>3.2959043898778608</v>
      </c>
      <c r="Q927" s="33">
        <v>3.3034979321026476</v>
      </c>
      <c r="R927" s="33">
        <v>4.9784636976113656</v>
      </c>
      <c r="S927" s="33">
        <v>4.9716741470967643</v>
      </c>
    </row>
    <row r="928" spans="2:19" x14ac:dyDescent="0.2">
      <c r="B928" s="1184" t="s">
        <v>2913</v>
      </c>
      <c r="C928" s="1184"/>
      <c r="D928" s="33"/>
      <c r="E928" s="33"/>
      <c r="F928" s="33"/>
      <c r="G928" s="33"/>
      <c r="H928" s="33"/>
      <c r="I928" s="33"/>
      <c r="J928" s="33"/>
      <c r="K928" s="33"/>
      <c r="L928" s="33"/>
      <c r="M928" s="33"/>
      <c r="N928" s="33"/>
      <c r="O928" s="33"/>
      <c r="P928" s="33"/>
      <c r="Q928" s="33"/>
      <c r="R928" s="33"/>
      <c r="S928" s="33"/>
    </row>
    <row r="929" spans="2:19" x14ac:dyDescent="0.2">
      <c r="B929" s="1182" t="s">
        <v>316</v>
      </c>
      <c r="C929" s="1182"/>
      <c r="D929" s="33">
        <v>8.3459058590229613</v>
      </c>
      <c r="E929" s="33">
        <v>9.4702727892891509</v>
      </c>
      <c r="F929" s="33">
        <v>8.405964955455314</v>
      </c>
      <c r="G929" s="33">
        <v>9.5734631756386044</v>
      </c>
      <c r="H929" s="33">
        <v>9.9945463184579637</v>
      </c>
      <c r="I929" s="33">
        <v>10.028116004912775</v>
      </c>
      <c r="J929" s="33">
        <v>10.236355796111237</v>
      </c>
      <c r="K929" s="33">
        <v>10.252502278362176</v>
      </c>
      <c r="L929" s="33">
        <v>5.5954517737627478</v>
      </c>
      <c r="M929" s="33">
        <v>5.6265731885801076</v>
      </c>
      <c r="N929" s="33">
        <v>6.6026478592283855</v>
      </c>
      <c r="O929" s="33">
        <v>6.6321029052292673</v>
      </c>
      <c r="P929" s="33">
        <v>3.8219921081724531</v>
      </c>
      <c r="Q929" s="33">
        <v>3.9381568862076519</v>
      </c>
      <c r="R929" s="33">
        <v>5.4749697900189922</v>
      </c>
      <c r="S929" s="33">
        <v>5.4678080714045221</v>
      </c>
    </row>
    <row r="930" spans="2:19" x14ac:dyDescent="0.2">
      <c r="B930" s="1182" t="s">
        <v>317</v>
      </c>
      <c r="C930" s="1182"/>
      <c r="D930" s="33">
        <v>7.3365406194542055</v>
      </c>
      <c r="E930" s="33">
        <v>7.5100301176453215</v>
      </c>
      <c r="F930" s="33">
        <v>7.5808309981243891</v>
      </c>
      <c r="G930" s="33">
        <v>7.7902599470417497</v>
      </c>
      <c r="H930" s="33">
        <v>7.8588386367994323</v>
      </c>
      <c r="I930" s="33">
        <v>7.8858158655429893</v>
      </c>
      <c r="J930" s="33">
        <v>8.3172149644008044</v>
      </c>
      <c r="K930" s="33">
        <v>8.3521731241968364</v>
      </c>
      <c r="L930" s="33">
        <v>3.6270365898043364</v>
      </c>
      <c r="M930" s="33">
        <v>3.4531414183769429</v>
      </c>
      <c r="N930" s="33">
        <v>5.0997930241478819</v>
      </c>
      <c r="O930" s="33">
        <v>5.0058166276464693</v>
      </c>
      <c r="P930" s="33">
        <v>3.2313309694150592</v>
      </c>
      <c r="Q930" s="33">
        <v>3.213482787422135</v>
      </c>
      <c r="R930" s="33">
        <v>4.8715677221305782</v>
      </c>
      <c r="S930" s="33">
        <v>4.8592450997029184</v>
      </c>
    </row>
    <row r="931" spans="2:19" x14ac:dyDescent="0.2">
      <c r="B931" s="1182" t="s">
        <v>318</v>
      </c>
      <c r="C931" s="1182"/>
      <c r="D931" s="33">
        <v>1.9988141568539575</v>
      </c>
      <c r="E931" s="33">
        <v>6.9226669675104686</v>
      </c>
      <c r="F931" s="33">
        <v>2.0070123477284181</v>
      </c>
      <c r="G931" s="33">
        <v>6.9228923606384738</v>
      </c>
      <c r="H931" s="33">
        <v>4.5910865500371969</v>
      </c>
      <c r="I931" s="33">
        <v>6.8129409072190015</v>
      </c>
      <c r="J931" s="33">
        <v>4.8126122550898325</v>
      </c>
      <c r="K931" s="33">
        <v>7.4086152720896532</v>
      </c>
      <c r="L931" s="33">
        <v>2.2225241924571661</v>
      </c>
      <c r="M931" s="33">
        <v>2.3137357070411562</v>
      </c>
      <c r="N931" s="33">
        <v>4.5106880110616663</v>
      </c>
      <c r="O931" s="33">
        <v>4.9508767944737286</v>
      </c>
      <c r="P931" s="33">
        <v>2.7941728215136972</v>
      </c>
      <c r="Q931" s="33">
        <v>2.9302494144433715</v>
      </c>
      <c r="R931" s="33">
        <v>4.233425337696648</v>
      </c>
      <c r="S931" s="33">
        <v>4.5729555346834347</v>
      </c>
    </row>
    <row r="932" spans="2:19" x14ac:dyDescent="0.2">
      <c r="B932" s="1182" t="s">
        <v>1356</v>
      </c>
      <c r="C932" s="1182"/>
      <c r="D932" s="33">
        <v>14.437432582478456</v>
      </c>
      <c r="E932" s="33">
        <v>14.437432582478456</v>
      </c>
      <c r="F932" s="33">
        <v>14.47747740597287</v>
      </c>
      <c r="G932" s="33">
        <v>14.47747740597287</v>
      </c>
      <c r="H932" s="33">
        <v>12.933585832259901</v>
      </c>
      <c r="I932" s="33">
        <v>12.933585832259901</v>
      </c>
      <c r="J932" s="33">
        <v>13.9635565625733</v>
      </c>
      <c r="K932" s="33">
        <v>13.9635565625733</v>
      </c>
      <c r="L932" s="33">
        <v>2.6030960720158682</v>
      </c>
      <c r="M932" s="33">
        <v>2.6030960720158682</v>
      </c>
      <c r="N932" s="33">
        <v>5.2433123098409755</v>
      </c>
      <c r="O932" s="33">
        <v>5.2433123098409755</v>
      </c>
      <c r="P932" s="33">
        <v>3.5871486039209857</v>
      </c>
      <c r="Q932" s="33">
        <v>3.5682007893380772</v>
      </c>
      <c r="R932" s="33">
        <v>5.1857528486078079</v>
      </c>
      <c r="S932" s="33">
        <v>5.1702801412764874</v>
      </c>
    </row>
    <row r="933" spans="2:19" x14ac:dyDescent="0.2">
      <c r="B933" s="1182" t="s">
        <v>320</v>
      </c>
      <c r="C933" s="1182"/>
      <c r="D933" s="33">
        <v>6.0332820861603675</v>
      </c>
      <c r="E933" s="33">
        <v>7.5742930229956444</v>
      </c>
      <c r="F933" s="33">
        <v>6.1838882084637747</v>
      </c>
      <c r="G933" s="33">
        <v>7.8437081614887454</v>
      </c>
      <c r="H933" s="1035">
        <v>8.4211764638666189</v>
      </c>
      <c r="I933" s="33">
        <v>8.4901695496493836</v>
      </c>
      <c r="J933" s="33">
        <v>8.8563067539230929</v>
      </c>
      <c r="K933" s="33">
        <v>8.9331407950265849</v>
      </c>
      <c r="L933" s="33">
        <v>3.6519638570151214</v>
      </c>
      <c r="M933" s="33">
        <v>3.5327024689652129</v>
      </c>
      <c r="N933" s="33">
        <v>5.2279861660287477</v>
      </c>
      <c r="O933" s="33">
        <v>5.2043805318231913</v>
      </c>
      <c r="P933" s="33">
        <v>3.33433378472985</v>
      </c>
      <c r="Q933" s="33">
        <v>3.3405114362579855</v>
      </c>
      <c r="R933" s="33">
        <v>4.9786678929835242</v>
      </c>
      <c r="S933" s="33">
        <v>4.97338328544381</v>
      </c>
    </row>
    <row r="934" spans="2:19" x14ac:dyDescent="0.2">
      <c r="B934" s="1184" t="s">
        <v>2914</v>
      </c>
      <c r="C934" s="1184"/>
      <c r="D934" s="33"/>
      <c r="E934" s="33"/>
      <c r="F934" s="33"/>
      <c r="G934" s="33"/>
      <c r="H934" s="33"/>
      <c r="I934" s="33"/>
      <c r="J934" s="33"/>
      <c r="K934" s="33"/>
      <c r="L934" s="33"/>
      <c r="M934" s="33"/>
      <c r="N934" s="33"/>
      <c r="O934" s="33"/>
      <c r="P934" s="33"/>
      <c r="Q934" s="33"/>
      <c r="R934" s="33"/>
      <c r="S934" s="33"/>
    </row>
    <row r="935" spans="2:19" x14ac:dyDescent="0.2">
      <c r="B935" s="1182" t="s">
        <v>316</v>
      </c>
      <c r="C935" s="1182"/>
      <c r="D935" s="33">
        <v>7.5546869304736459</v>
      </c>
      <c r="E935" s="33">
        <v>7.833602248187499</v>
      </c>
      <c r="F935" s="33">
        <v>7.6621920866213804</v>
      </c>
      <c r="G935" s="33">
        <v>7.9619558104772716</v>
      </c>
      <c r="H935" s="33">
        <v>10.088453567710539</v>
      </c>
      <c r="I935" s="33">
        <v>10.173336896463807</v>
      </c>
      <c r="J935" s="33">
        <v>10.364624603467574</v>
      </c>
      <c r="K935" s="33">
        <v>10.382640769164444</v>
      </c>
      <c r="L935" s="33">
        <v>4.1365142893686047</v>
      </c>
      <c r="M935" s="33">
        <v>4.3545459726494986</v>
      </c>
      <c r="N935" s="33">
        <v>5.0494847560307985</v>
      </c>
      <c r="O935" s="33">
        <v>5.0183489849102481</v>
      </c>
      <c r="P935" s="33">
        <v>3.8113201356929269</v>
      </c>
      <c r="Q935" s="33">
        <v>3.8736189231012492</v>
      </c>
      <c r="R935" s="33">
        <v>5.5109491419509071</v>
      </c>
      <c r="S935" s="33">
        <v>5.438193603958025</v>
      </c>
    </row>
    <row r="936" spans="2:19" x14ac:dyDescent="0.2">
      <c r="B936" s="1182" t="s">
        <v>317</v>
      </c>
      <c r="C936" s="1182"/>
      <c r="D936" s="33">
        <v>7.3559717012260499</v>
      </c>
      <c r="E936" s="33">
        <v>7.5314929346286004</v>
      </c>
      <c r="F936" s="33">
        <v>7.5565679381991675</v>
      </c>
      <c r="G936" s="33">
        <v>7.7611669601865838</v>
      </c>
      <c r="H936" s="33">
        <v>7.9002527326043772</v>
      </c>
      <c r="I936" s="33">
        <v>7.930487624732427</v>
      </c>
      <c r="J936" s="33">
        <v>8.3416640951535062</v>
      </c>
      <c r="K936" s="33">
        <v>8.3797792402133684</v>
      </c>
      <c r="L936" s="33">
        <v>3.3035489963193831</v>
      </c>
      <c r="M936" s="33">
        <v>3.2044605617730642</v>
      </c>
      <c r="N936" s="33">
        <v>4.9207320643812995</v>
      </c>
      <c r="O936" s="33">
        <v>4.8567708313851838</v>
      </c>
      <c r="P936" s="33">
        <v>3.1614108079699168</v>
      </c>
      <c r="Q936" s="33">
        <v>3.1468697431884505</v>
      </c>
      <c r="R936" s="33">
        <v>4.8240430139496384</v>
      </c>
      <c r="S936" s="33">
        <v>4.8131300237546863</v>
      </c>
    </row>
    <row r="937" spans="2:19" x14ac:dyDescent="0.2">
      <c r="B937" s="1182" t="s">
        <v>318</v>
      </c>
      <c r="C937" s="1182"/>
      <c r="D937" s="33">
        <v>2.9133527915724691</v>
      </c>
      <c r="E937" s="33">
        <v>6.8877545395882427</v>
      </c>
      <c r="F937" s="33">
        <v>3.0486989874955257</v>
      </c>
      <c r="G937" s="33">
        <v>6.8896669342992345</v>
      </c>
      <c r="H937" s="33">
        <v>6.2054692312384958</v>
      </c>
      <c r="I937" s="33">
        <v>6.748626387985099</v>
      </c>
      <c r="J937" s="33">
        <v>6.7510888375704692</v>
      </c>
      <c r="K937" s="33">
        <v>7.4102360405363825</v>
      </c>
      <c r="L937" s="33">
        <v>2.3608183307684674</v>
      </c>
      <c r="M937" s="33">
        <v>2.6333784619449583</v>
      </c>
      <c r="N937" s="33">
        <v>3.767664663623711</v>
      </c>
      <c r="O937" s="33">
        <v>4.5815749751111152</v>
      </c>
      <c r="P937" s="33">
        <v>2.6681942085110144</v>
      </c>
      <c r="Q937" s="33">
        <v>3.0165948607721491</v>
      </c>
      <c r="R937" s="33">
        <v>3.7208262285138423</v>
      </c>
      <c r="S937" s="33">
        <v>4.4770630164449585</v>
      </c>
    </row>
    <row r="938" spans="2:19" x14ac:dyDescent="0.2">
      <c r="B938" s="1182" t="s">
        <v>1356</v>
      </c>
      <c r="C938" s="1182"/>
      <c r="D938" s="33">
        <v>14.458500232073114</v>
      </c>
      <c r="E938" s="33">
        <v>14.458500232073114</v>
      </c>
      <c r="F938" s="33">
        <v>14.481410398631558</v>
      </c>
      <c r="G938" s="33">
        <v>14.481410398631558</v>
      </c>
      <c r="H938" s="33">
        <v>13.017808204450979</v>
      </c>
      <c r="I938" s="33">
        <v>13.017808204450979</v>
      </c>
      <c r="J938" s="33">
        <v>14.064734357572464</v>
      </c>
      <c r="K938" s="33">
        <v>14.064734357572464</v>
      </c>
      <c r="L938" s="33">
        <v>2.3578612527946072</v>
      </c>
      <c r="M938" s="33">
        <v>2.3578612527946072</v>
      </c>
      <c r="N938" s="33">
        <v>5.4595923765604359</v>
      </c>
      <c r="O938" s="33">
        <v>5.4595923765604359</v>
      </c>
      <c r="P938" s="33">
        <v>3.6013230717457096</v>
      </c>
      <c r="Q938" s="33">
        <v>3.5826801887650461</v>
      </c>
      <c r="R938" s="33">
        <v>5.1652047660682943</v>
      </c>
      <c r="S938" s="33">
        <v>5.14989279095757</v>
      </c>
    </row>
    <row r="939" spans="2:19" s="149" customFormat="1" ht="10.5" x14ac:dyDescent="0.15">
      <c r="B939" s="1183" t="s">
        <v>320</v>
      </c>
      <c r="C939" s="1183"/>
      <c r="D939" s="1034">
        <v>7.0672279986626787</v>
      </c>
      <c r="E939" s="1034">
        <v>7.5951159846205707</v>
      </c>
      <c r="F939" s="1034">
        <v>7.2659018044537484</v>
      </c>
      <c r="G939" s="1034">
        <v>7.8163199663638139</v>
      </c>
      <c r="H939" s="1036">
        <v>8.504856771008571</v>
      </c>
      <c r="I939" s="1034">
        <v>8.554043639679147</v>
      </c>
      <c r="J939" s="1034">
        <v>8.9371731345065069</v>
      </c>
      <c r="K939" s="1034">
        <v>8.9813279325920927</v>
      </c>
      <c r="L939" s="1034">
        <v>3.2638429748602329</v>
      </c>
      <c r="M939" s="1034">
        <v>3.2410566047603311</v>
      </c>
      <c r="N939" s="1034">
        <v>4.8051633550114463</v>
      </c>
      <c r="O939" s="1034">
        <v>4.849657030307271</v>
      </c>
      <c r="P939" s="1034">
        <v>3.2756540676208132</v>
      </c>
      <c r="Q939" s="1034">
        <v>3.2776977898874318</v>
      </c>
      <c r="R939" s="1034">
        <v>4.9390023505594538</v>
      </c>
      <c r="S939" s="1034">
        <v>4.9303615888037795</v>
      </c>
    </row>
    <row r="940" spans="2:19" x14ac:dyDescent="0.2">
      <c r="B940" s="1184" t="s">
        <v>2915</v>
      </c>
      <c r="C940" s="1184"/>
      <c r="D940" s="33"/>
      <c r="E940" s="33"/>
      <c r="F940" s="33"/>
      <c r="G940" s="33"/>
      <c r="H940" s="33"/>
      <c r="I940" s="33"/>
      <c r="J940" s="33"/>
      <c r="K940" s="33"/>
      <c r="L940" s="33"/>
      <c r="M940" s="33"/>
      <c r="N940" s="33"/>
      <c r="O940" s="33"/>
      <c r="P940" s="33"/>
      <c r="Q940" s="33"/>
      <c r="R940" s="33"/>
      <c r="S940" s="33"/>
    </row>
    <row r="941" spans="2:19" x14ac:dyDescent="0.2">
      <c r="B941" s="1182" t="s">
        <v>316</v>
      </c>
      <c r="C941" s="1182"/>
      <c r="D941" s="33">
        <v>7.3434031209103807</v>
      </c>
      <c r="E941" s="33">
        <v>9.3159473053636681</v>
      </c>
      <c r="F941" s="33">
        <v>7.391890634595315</v>
      </c>
      <c r="G941" s="33">
        <v>9.4478817893003697</v>
      </c>
      <c r="H941" s="33">
        <v>9.8874133151881178</v>
      </c>
      <c r="I941" s="33">
        <v>10.067523820255284</v>
      </c>
      <c r="J941" s="33">
        <v>10.224580622899483</v>
      </c>
      <c r="K941" s="33">
        <v>10.260413356831798</v>
      </c>
      <c r="L941" s="33">
        <v>3.7278516642505526</v>
      </c>
      <c r="M941" s="33">
        <v>3.9750735209915593</v>
      </c>
      <c r="N941" s="33">
        <v>4.4471808688700731</v>
      </c>
      <c r="O941" s="33">
        <v>4.4230596205323263</v>
      </c>
      <c r="P941" s="33">
        <v>3.5287191769330004</v>
      </c>
      <c r="Q941" s="33">
        <v>3.7751553640924342</v>
      </c>
      <c r="R941" s="33">
        <v>5.2942720695829353</v>
      </c>
      <c r="S941" s="33">
        <v>5.296369688020615</v>
      </c>
    </row>
    <row r="942" spans="2:19" x14ac:dyDescent="0.2">
      <c r="B942" s="1182" t="s">
        <v>317</v>
      </c>
      <c r="C942" s="1182"/>
      <c r="D942" s="33">
        <v>7.0933732758576733</v>
      </c>
      <c r="E942" s="33">
        <v>7.293297299887147</v>
      </c>
      <c r="F942" s="33">
        <v>7.3108723425932141</v>
      </c>
      <c r="G942" s="33">
        <v>7.5433430400218162</v>
      </c>
      <c r="H942" s="33">
        <v>7.8644232863386634</v>
      </c>
      <c r="I942" s="33">
        <v>7.8878758150988499</v>
      </c>
      <c r="J942" s="33">
        <v>8.2972749433207831</v>
      </c>
      <c r="K942" s="33">
        <v>8.3262743090407945</v>
      </c>
      <c r="L942" s="33">
        <v>3.6324822369330931</v>
      </c>
      <c r="M942" s="33">
        <v>3.5931424430914469</v>
      </c>
      <c r="N942" s="33">
        <v>4.5189842440859191</v>
      </c>
      <c r="O942" s="33">
        <v>4.4860451685121605</v>
      </c>
      <c r="P942" s="33">
        <v>3.0370253033672867</v>
      </c>
      <c r="Q942" s="33">
        <v>3.0227650733694782</v>
      </c>
      <c r="R942" s="33">
        <v>4.7117029636006835</v>
      </c>
      <c r="S942" s="33">
        <v>4.6999901706050125</v>
      </c>
    </row>
    <row r="943" spans="2:19" x14ac:dyDescent="0.2">
      <c r="B943" s="1182" t="s">
        <v>318</v>
      </c>
      <c r="C943" s="1182"/>
      <c r="D943" s="33">
        <v>5.9106570814404025</v>
      </c>
      <c r="E943" s="33">
        <v>6.7481230594020527</v>
      </c>
      <c r="F943" s="33">
        <v>6.076180934009483</v>
      </c>
      <c r="G943" s="33">
        <v>6.7485491430589457</v>
      </c>
      <c r="H943" s="33">
        <v>6.322440584352031</v>
      </c>
      <c r="I943" s="33">
        <v>6.3832343161394896</v>
      </c>
      <c r="J943" s="33">
        <v>6.8658970057682023</v>
      </c>
      <c r="K943" s="33">
        <v>6.9290242920232599</v>
      </c>
      <c r="L943" s="33">
        <v>2.5264781469413142</v>
      </c>
      <c r="M943" s="33">
        <v>2.5483954937146134</v>
      </c>
      <c r="N943" s="33">
        <v>4.4536891727452588</v>
      </c>
      <c r="O943" s="33">
        <v>4.5283625179891089</v>
      </c>
      <c r="P943" s="33">
        <v>3.0627320444640369</v>
      </c>
      <c r="Q943" s="33">
        <v>3.0965553706448241</v>
      </c>
      <c r="R943" s="33">
        <v>4.2347253801606399</v>
      </c>
      <c r="S943" s="33">
        <v>4.3017614402877475</v>
      </c>
    </row>
    <row r="944" spans="2:19" x14ac:dyDescent="0.2">
      <c r="B944" s="1182" t="s">
        <v>1356</v>
      </c>
      <c r="C944" s="1182"/>
      <c r="D944" s="33">
        <v>14.479189729906951</v>
      </c>
      <c r="E944" s="33">
        <v>14.479189729906951</v>
      </c>
      <c r="F944" s="33">
        <v>14.493700647754141</v>
      </c>
      <c r="G944" s="33">
        <v>14.493700647754141</v>
      </c>
      <c r="H944" s="33">
        <v>13.216480809163381</v>
      </c>
      <c r="I944" s="33">
        <v>13.216480809163381</v>
      </c>
      <c r="J944" s="33">
        <v>14.120548979945074</v>
      </c>
      <c r="K944" s="33">
        <v>14.120548979945074</v>
      </c>
      <c r="L944" s="33">
        <v>4.172603615867807</v>
      </c>
      <c r="M944" s="33">
        <v>4.1425898556621972</v>
      </c>
      <c r="N944" s="33">
        <v>5.0516718118148098</v>
      </c>
      <c r="O944" s="33">
        <v>5.0267791290090065</v>
      </c>
      <c r="P944" s="33">
        <v>3.8270598203019595</v>
      </c>
      <c r="Q944" s="33">
        <v>3.8154016909128425</v>
      </c>
      <c r="R944" s="33">
        <v>5.110577942907776</v>
      </c>
      <c r="S944" s="33">
        <v>5.101396827731647</v>
      </c>
    </row>
    <row r="945" spans="2:19" s="149" customFormat="1" ht="10.5" x14ac:dyDescent="0.15">
      <c r="B945" s="1183" t="s">
        <v>320</v>
      </c>
      <c r="C945" s="1183"/>
      <c r="D945" s="1034">
        <v>7.1483164742435674</v>
      </c>
      <c r="E945" s="1034">
        <v>7.4121744941213441</v>
      </c>
      <c r="F945" s="1034">
        <v>7.3586931246981306</v>
      </c>
      <c r="G945" s="1034">
        <v>7.6541406711581832</v>
      </c>
      <c r="H945" s="1036">
        <v>8.4375910763254183</v>
      </c>
      <c r="I945" s="1034">
        <v>8.4918168907912452</v>
      </c>
      <c r="J945" s="1034">
        <v>8.8702961992598066</v>
      </c>
      <c r="K945" s="1034">
        <v>8.9038332298863967</v>
      </c>
      <c r="L945" s="1034">
        <v>3.5879655374782433</v>
      </c>
      <c r="M945" s="1034">
        <v>3.5778745170291377</v>
      </c>
      <c r="N945" s="1034">
        <v>4.5123737499334613</v>
      </c>
      <c r="O945" s="1034">
        <v>4.4844688074667376</v>
      </c>
      <c r="P945" s="1034">
        <v>3.1360505251331476</v>
      </c>
      <c r="Q945" s="1034">
        <v>3.1656923024743731</v>
      </c>
      <c r="R945" s="1034">
        <v>4.8225881621602316</v>
      </c>
      <c r="S945" s="1034">
        <v>4.8155621858262201</v>
      </c>
    </row>
    <row r="946" spans="2:19" x14ac:dyDescent="0.2">
      <c r="B946" s="1026"/>
      <c r="C946" s="1026"/>
      <c r="D946" s="33"/>
      <c r="E946" s="33"/>
      <c r="F946" s="33"/>
      <c r="G946" s="33"/>
      <c r="H946" s="1035"/>
      <c r="I946" s="33"/>
      <c r="J946" s="33"/>
      <c r="K946" s="33"/>
      <c r="L946" s="33"/>
      <c r="M946" s="33"/>
      <c r="N946" s="33"/>
      <c r="O946" s="33"/>
      <c r="P946" s="33"/>
      <c r="Q946" s="33"/>
      <c r="R946" s="33"/>
      <c r="S946" s="33"/>
    </row>
    <row r="947" spans="2:19" x14ac:dyDescent="0.2">
      <c r="B947" s="1184" t="s">
        <v>2916</v>
      </c>
      <c r="C947" s="1184"/>
      <c r="D947" s="33"/>
      <c r="E947" s="33"/>
      <c r="F947" s="33"/>
      <c r="G947" s="33"/>
      <c r="H947" s="1035"/>
      <c r="I947" s="33"/>
      <c r="J947" s="33"/>
      <c r="K947" s="33"/>
      <c r="L947" s="33"/>
      <c r="M947" s="33"/>
      <c r="N947" s="33"/>
      <c r="O947" s="33"/>
      <c r="P947" s="33"/>
      <c r="Q947" s="33"/>
      <c r="R947" s="33"/>
      <c r="S947" s="33"/>
    </row>
    <row r="948" spans="2:19" x14ac:dyDescent="0.2">
      <c r="B948" s="1182" t="s">
        <v>316</v>
      </c>
      <c r="C948" s="1182"/>
      <c r="D948" s="33">
        <v>6.5301729013607641</v>
      </c>
      <c r="E948" s="33">
        <v>9.6071942733593954</v>
      </c>
      <c r="F948" s="33">
        <v>6.5528010395717926</v>
      </c>
      <c r="G948" s="33">
        <v>9.7698456155648383</v>
      </c>
      <c r="H948" s="1035">
        <v>9.8251946757211588</v>
      </c>
      <c r="I948" s="33">
        <v>9.9100747416800345</v>
      </c>
      <c r="J948" s="33">
        <v>10.101171707519205</v>
      </c>
      <c r="K948" s="33">
        <v>10.122229359940032</v>
      </c>
      <c r="L948" s="33">
        <v>5.1009803972996428</v>
      </c>
      <c r="M948" s="33">
        <v>5.210415416579913</v>
      </c>
      <c r="N948" s="33">
        <v>5.5684866808464033</v>
      </c>
      <c r="O948" s="33">
        <v>5.5659547270972221</v>
      </c>
      <c r="P948" s="33">
        <v>3.6650443140555442</v>
      </c>
      <c r="Q948" s="33">
        <v>3.8130571619432456</v>
      </c>
      <c r="R948" s="33">
        <v>5.2587700067462197</v>
      </c>
      <c r="S948" s="33">
        <v>5.2606720337308621</v>
      </c>
    </row>
    <row r="949" spans="2:19" x14ac:dyDescent="0.2">
      <c r="B949" s="1182" t="s">
        <v>317</v>
      </c>
      <c r="C949" s="1182"/>
      <c r="D949" s="33">
        <v>7.0179145461982415</v>
      </c>
      <c r="E949" s="33">
        <v>7.179514160542551</v>
      </c>
      <c r="F949" s="33">
        <v>7.2248896216160805</v>
      </c>
      <c r="G949" s="33">
        <v>7.4220593433822044</v>
      </c>
      <c r="H949" s="1035">
        <v>7.6036565733684718</v>
      </c>
      <c r="I949" s="33">
        <v>7.625212778025074</v>
      </c>
      <c r="J949" s="33">
        <v>8.0733742219666151</v>
      </c>
      <c r="K949" s="33">
        <v>8.100411419005173</v>
      </c>
      <c r="L949" s="33">
        <v>3.5539146372071051</v>
      </c>
      <c r="M949" s="33">
        <v>3.464789978711746</v>
      </c>
      <c r="N949" s="33">
        <v>4.7226364715478191</v>
      </c>
      <c r="O949" s="33">
        <v>4.6653608124946828</v>
      </c>
      <c r="P949" s="33">
        <v>3.0526449163276781</v>
      </c>
      <c r="Q949" s="33">
        <v>3.0377615600222225</v>
      </c>
      <c r="R949" s="33">
        <v>4.6261604822047069</v>
      </c>
      <c r="S949" s="33">
        <v>4.6156752234930085</v>
      </c>
    </row>
    <row r="950" spans="2:19" x14ac:dyDescent="0.2">
      <c r="B950" s="1182" t="s">
        <v>318</v>
      </c>
      <c r="C950" s="1182"/>
      <c r="D950" s="33">
        <v>6.024171216702233</v>
      </c>
      <c r="E950" s="33">
        <v>6.7002491770889279</v>
      </c>
      <c r="F950" s="33">
        <v>6.0865789282716607</v>
      </c>
      <c r="G950" s="33">
        <v>6.7009905743964806</v>
      </c>
      <c r="H950" s="1035">
        <v>6.5469381258565358</v>
      </c>
      <c r="I950" s="33">
        <v>6.5750526183073763</v>
      </c>
      <c r="J950" s="33">
        <v>7.068758777732187</v>
      </c>
      <c r="K950" s="33">
        <v>7.1164377803932775</v>
      </c>
      <c r="L950" s="33">
        <v>2.4605413143767101</v>
      </c>
      <c r="M950" s="33">
        <v>2.9996059104421207</v>
      </c>
      <c r="N950" s="33">
        <v>4.5495186595060257</v>
      </c>
      <c r="O950" s="33">
        <v>4.5495186595060257</v>
      </c>
      <c r="P950" s="33">
        <v>2.6756765580153434</v>
      </c>
      <c r="Q950" s="33">
        <v>3.1415920087806937</v>
      </c>
      <c r="R950" s="33">
        <v>4.3382777435845572</v>
      </c>
      <c r="S950" s="33">
        <v>4.3382777435845572</v>
      </c>
    </row>
    <row r="951" spans="2:19" x14ac:dyDescent="0.2">
      <c r="B951" s="1182" t="s">
        <v>1356</v>
      </c>
      <c r="C951" s="1182"/>
      <c r="D951" s="33">
        <v>13.738872166720993</v>
      </c>
      <c r="E951" s="33">
        <v>13.738872166720993</v>
      </c>
      <c r="F951" s="33">
        <v>13.782133720941978</v>
      </c>
      <c r="G951" s="33">
        <v>13.782133720941978</v>
      </c>
      <c r="H951" s="1035">
        <v>13.226158723131162</v>
      </c>
      <c r="I951" s="33">
        <v>13.226158723131162</v>
      </c>
      <c r="J951" s="33">
        <v>14.128716979249511</v>
      </c>
      <c r="K951" s="33">
        <v>14.128716979249511</v>
      </c>
      <c r="L951" s="33">
        <v>4.2200363128766343</v>
      </c>
      <c r="M951" s="33">
        <v>4.2200363128766343</v>
      </c>
      <c r="N951" s="33">
        <v>5.5000743743099791</v>
      </c>
      <c r="O951" s="33">
        <v>5.5000743743099791</v>
      </c>
      <c r="P951" s="33">
        <v>4.0312963879648525</v>
      </c>
      <c r="Q951" s="33">
        <v>4.0209313103244897</v>
      </c>
      <c r="R951" s="33">
        <v>5.1344789781184055</v>
      </c>
      <c r="S951" s="33">
        <v>5.1262592442355732</v>
      </c>
    </row>
    <row r="952" spans="2:19" s="149" customFormat="1" ht="10.5" x14ac:dyDescent="0.15">
      <c r="B952" s="1183" t="s">
        <v>320</v>
      </c>
      <c r="C952" s="1183"/>
      <c r="D952" s="1034">
        <v>6.9524793939254375</v>
      </c>
      <c r="E952" s="1034">
        <v>7.215053507767796</v>
      </c>
      <c r="F952" s="1034">
        <v>7.1405914361138398</v>
      </c>
      <c r="G952" s="1034">
        <v>7.4511164828136396</v>
      </c>
      <c r="H952" s="1036">
        <v>8.2293211738564995</v>
      </c>
      <c r="I952" s="1034">
        <v>8.2645091547544176</v>
      </c>
      <c r="J952" s="1034">
        <v>8.6824465131278146</v>
      </c>
      <c r="K952" s="1034">
        <v>8.7112638137266156</v>
      </c>
      <c r="L952" s="1034">
        <v>3.6477132789789639</v>
      </c>
      <c r="M952" s="1034">
        <v>3.6488234480132951</v>
      </c>
      <c r="N952" s="1034">
        <v>4.8399633435750138</v>
      </c>
      <c r="O952" s="1034">
        <v>4.7992557319955562</v>
      </c>
      <c r="P952" s="1034">
        <v>3.1698528266141754</v>
      </c>
      <c r="Q952" s="1034">
        <v>3.1884931755763501</v>
      </c>
      <c r="R952" s="1034">
        <v>4.7519810885053584</v>
      </c>
      <c r="S952" s="1034">
        <v>4.7448955258688867</v>
      </c>
    </row>
    <row r="953" spans="2:19" x14ac:dyDescent="0.2">
      <c r="B953" s="1026"/>
      <c r="C953" s="1026"/>
      <c r="D953" s="33"/>
      <c r="E953" s="33"/>
      <c r="F953" s="33"/>
      <c r="G953" s="33"/>
      <c r="H953" s="1035"/>
      <c r="I953" s="33"/>
      <c r="J953" s="33"/>
      <c r="K953" s="33"/>
      <c r="L953" s="33"/>
      <c r="M953" s="33"/>
      <c r="N953" s="33"/>
      <c r="O953" s="33"/>
      <c r="P953" s="33"/>
      <c r="Q953" s="33"/>
      <c r="R953" s="33"/>
      <c r="S953" s="33"/>
    </row>
    <row r="954" spans="2:19" x14ac:dyDescent="0.2">
      <c r="B954" s="1184" t="s">
        <v>2917</v>
      </c>
      <c r="C954" s="1184"/>
      <c r="D954" s="33"/>
      <c r="E954" s="33"/>
      <c r="F954" s="33"/>
      <c r="G954" s="33"/>
      <c r="H954" s="1035"/>
      <c r="I954" s="33"/>
      <c r="J954" s="33"/>
      <c r="K954" s="33"/>
      <c r="L954" s="33"/>
      <c r="M954" s="33"/>
      <c r="N954" s="33"/>
      <c r="O954" s="33"/>
      <c r="P954" s="33"/>
      <c r="Q954" s="33"/>
      <c r="R954" s="33"/>
      <c r="S954" s="33"/>
    </row>
    <row r="955" spans="2:19" x14ac:dyDescent="0.2">
      <c r="B955" s="1182" t="s">
        <v>316</v>
      </c>
      <c r="C955" s="1182"/>
      <c r="D955" s="33">
        <v>7.3806713145117548</v>
      </c>
      <c r="E955" s="33">
        <v>8.8309015961364867</v>
      </c>
      <c r="F955" s="33">
        <v>7.3944185437400893</v>
      </c>
      <c r="G955" s="33">
        <v>8.8624831128574648</v>
      </c>
      <c r="H955" s="1035">
        <v>9.6094273973985267</v>
      </c>
      <c r="I955" s="33">
        <v>9.7034016948046276</v>
      </c>
      <c r="J955" s="33">
        <v>9.8651154126673521</v>
      </c>
      <c r="K955" s="33">
        <v>9.9008096716225378</v>
      </c>
      <c r="L955" s="33">
        <v>4.4858436789438958</v>
      </c>
      <c r="M955" s="33">
        <v>4.5007777303775889</v>
      </c>
      <c r="N955" s="33">
        <v>4.9894589194796755</v>
      </c>
      <c r="O955" s="33">
        <v>4.9823950374629851</v>
      </c>
      <c r="P955" s="33">
        <v>3.5360778402228186</v>
      </c>
      <c r="Q955" s="33">
        <v>3.6848658852742506</v>
      </c>
      <c r="R955" s="33">
        <v>5.1190129003392304</v>
      </c>
      <c r="S955" s="33">
        <v>5.1194873848691147</v>
      </c>
    </row>
    <row r="956" spans="2:19" x14ac:dyDescent="0.2">
      <c r="B956" s="1182" t="s">
        <v>317</v>
      </c>
      <c r="C956" s="1182"/>
      <c r="D956" s="33">
        <v>6.8006582826040205</v>
      </c>
      <c r="E956" s="33">
        <v>7.0537907525293537</v>
      </c>
      <c r="F956" s="33">
        <v>6.9599431253122974</v>
      </c>
      <c r="G956" s="33">
        <v>7.2646246112317332</v>
      </c>
      <c r="H956" s="1035">
        <v>7.6557216465842561</v>
      </c>
      <c r="I956" s="33">
        <v>7.6813726453843527</v>
      </c>
      <c r="J956" s="33">
        <v>8.1019315537136656</v>
      </c>
      <c r="K956" s="33">
        <v>8.1344736703310474</v>
      </c>
      <c r="L956" s="33">
        <v>3.3319185107422302</v>
      </c>
      <c r="M956" s="33">
        <v>3.1958370658656068</v>
      </c>
      <c r="N956" s="33">
        <v>4.7742824662486578</v>
      </c>
      <c r="O956" s="33">
        <v>4.6878169722605412</v>
      </c>
      <c r="P956" s="33">
        <v>3.039162028377099</v>
      </c>
      <c r="Q956" s="33">
        <v>3.0173716216008653</v>
      </c>
      <c r="R956" s="33">
        <v>4.6061376836361774</v>
      </c>
      <c r="S956" s="33">
        <v>4.5907033088461695</v>
      </c>
    </row>
    <row r="957" spans="2:19" x14ac:dyDescent="0.2">
      <c r="B957" s="1182" t="s">
        <v>318</v>
      </c>
      <c r="C957" s="1182"/>
      <c r="D957" s="33">
        <v>5.9682905113495552</v>
      </c>
      <c r="E957" s="33">
        <v>6.6489427590559265</v>
      </c>
      <c r="F957" s="33">
        <v>6.1248156472872557</v>
      </c>
      <c r="G957" s="33">
        <v>6.6493779220125617</v>
      </c>
      <c r="H957" s="1035">
        <v>6.5186009950351727</v>
      </c>
      <c r="I957" s="33">
        <v>6.5587560918791272</v>
      </c>
      <c r="J957" s="33">
        <v>7.0773751785112964</v>
      </c>
      <c r="K957" s="33">
        <v>7.0803342188690417</v>
      </c>
      <c r="L957" s="33">
        <v>2.6645733376436045</v>
      </c>
      <c r="M957" s="33">
        <v>3.1210122042216586</v>
      </c>
      <c r="N957" s="33">
        <v>4.6090389378502907</v>
      </c>
      <c r="O957" s="33">
        <v>4.6090389378502907</v>
      </c>
      <c r="P957" s="33">
        <v>2.7885940365719017</v>
      </c>
      <c r="Q957" s="33">
        <v>3.2317029008956091</v>
      </c>
      <c r="R957" s="33">
        <v>4.3788592164806834</v>
      </c>
      <c r="S957" s="33">
        <v>4.3788592164806834</v>
      </c>
    </row>
    <row r="958" spans="2:19" x14ac:dyDescent="0.2">
      <c r="B958" s="1182" t="s">
        <v>1356</v>
      </c>
      <c r="C958" s="1182"/>
      <c r="D958" s="33">
        <v>13.814561063510444</v>
      </c>
      <c r="E958" s="33">
        <v>13.814561063510444</v>
      </c>
      <c r="F958" s="33">
        <v>13.871961190412389</v>
      </c>
      <c r="G958" s="33">
        <v>13.871961190412389</v>
      </c>
      <c r="H958" s="1035">
        <v>13.228872866007681</v>
      </c>
      <c r="I958" s="33">
        <v>13.228872866007681</v>
      </c>
      <c r="J958" s="33">
        <v>14.126449944039878</v>
      </c>
      <c r="K958" s="33">
        <v>14.126449944039878</v>
      </c>
      <c r="L958" s="33">
        <v>3.0494652373367992</v>
      </c>
      <c r="M958" s="33">
        <v>3.0494652373367992</v>
      </c>
      <c r="N958" s="33">
        <v>5.8689179022847524</v>
      </c>
      <c r="O958" s="33">
        <v>5.8689179022847524</v>
      </c>
      <c r="P958" s="33">
        <v>4.0177555143422667</v>
      </c>
      <c r="Q958" s="33">
        <v>4.0072796408961375</v>
      </c>
      <c r="R958" s="33">
        <v>5.1270602235484093</v>
      </c>
      <c r="S958" s="33">
        <v>5.1187411320083793</v>
      </c>
    </row>
    <row r="959" spans="2:19" s="149" customFormat="1" ht="10.5" x14ac:dyDescent="0.15">
      <c r="B959" s="1183" t="s">
        <v>320</v>
      </c>
      <c r="C959" s="1183"/>
      <c r="D959" s="1034">
        <v>6.8154921826700052</v>
      </c>
      <c r="E959" s="1034">
        <v>7.1236287131676184</v>
      </c>
      <c r="F959" s="1034">
        <v>6.9681885490072899</v>
      </c>
      <c r="G959" s="1034">
        <v>7.3251654921866063</v>
      </c>
      <c r="H959" s="1036">
        <v>8.2256712615256831</v>
      </c>
      <c r="I959" s="1034">
        <v>8.2657203953579685</v>
      </c>
      <c r="J959" s="1034">
        <v>8.6549610903623737</v>
      </c>
      <c r="K959" s="1034">
        <v>8.6901541317707434</v>
      </c>
      <c r="L959" s="1034">
        <v>3.3551712158059828</v>
      </c>
      <c r="M959" s="1034">
        <v>3.3022798705851639</v>
      </c>
      <c r="N959" s="1034">
        <v>4.7855336195858076</v>
      </c>
      <c r="O959" s="1034">
        <v>4.7169821035625272</v>
      </c>
      <c r="P959" s="1034">
        <v>3.1361200513719401</v>
      </c>
      <c r="Q959" s="1034">
        <v>3.1501310973228844</v>
      </c>
      <c r="R959" s="1034">
        <v>4.7082747642864664</v>
      </c>
      <c r="S959" s="1034">
        <v>4.6971848674337995</v>
      </c>
    </row>
    <row r="960" spans="2:19" x14ac:dyDescent="0.2">
      <c r="B960" s="1026"/>
      <c r="C960" s="1026"/>
      <c r="D960" s="33"/>
      <c r="E960" s="33"/>
      <c r="F960" s="33"/>
      <c r="G960" s="33"/>
      <c r="H960" s="1035"/>
      <c r="I960" s="33"/>
      <c r="J960" s="33"/>
      <c r="K960" s="33"/>
      <c r="L960" s="33"/>
      <c r="M960" s="33"/>
      <c r="N960" s="33"/>
      <c r="O960" s="33"/>
      <c r="P960" s="33"/>
      <c r="Q960" s="33"/>
      <c r="R960" s="33"/>
      <c r="S960" s="33"/>
    </row>
    <row r="961" spans="2:19" x14ac:dyDescent="0.2">
      <c r="B961" s="1184" t="s">
        <v>2918</v>
      </c>
      <c r="C961" s="1184"/>
      <c r="D961" s="33"/>
      <c r="E961" s="33"/>
      <c r="F961" s="33"/>
      <c r="G961" s="33"/>
      <c r="H961" s="1035"/>
      <c r="I961" s="33"/>
      <c r="J961" s="33"/>
      <c r="K961" s="33"/>
      <c r="L961" s="33"/>
      <c r="M961" s="33"/>
      <c r="N961" s="33"/>
      <c r="O961" s="33"/>
      <c r="P961" s="33"/>
      <c r="Q961" s="33"/>
      <c r="R961" s="33"/>
      <c r="S961" s="33"/>
    </row>
    <row r="962" spans="2:19" x14ac:dyDescent="0.2">
      <c r="B962" s="1182" t="s">
        <v>316</v>
      </c>
      <c r="C962" s="1182"/>
      <c r="D962" s="33">
        <v>7.2539769304266617</v>
      </c>
      <c r="E962" s="33">
        <v>9.0654180308227552</v>
      </c>
      <c r="F962" s="33">
        <v>7.4636020546410808</v>
      </c>
      <c r="G962" s="33">
        <v>9.7097481591696777</v>
      </c>
      <c r="H962" s="1035">
        <v>9.4512945693463877</v>
      </c>
      <c r="I962" s="33">
        <v>9.5290384214153416</v>
      </c>
      <c r="J962" s="33">
        <v>9.6912343097336588</v>
      </c>
      <c r="K962" s="33">
        <v>9.7267185004402119</v>
      </c>
      <c r="L962" s="33">
        <v>3.7216099033532721</v>
      </c>
      <c r="M962" s="33">
        <v>4.3341782735039267</v>
      </c>
      <c r="N962" s="33">
        <v>4.899619473295183</v>
      </c>
      <c r="O962" s="33">
        <v>4.8912231742700989</v>
      </c>
      <c r="P962" s="33">
        <v>3.476435921147861</v>
      </c>
      <c r="Q962" s="33">
        <v>3.6774705215728556</v>
      </c>
      <c r="R962" s="33">
        <v>5.0969061018854749</v>
      </c>
      <c r="S962" s="33">
        <v>5.0975411413993506</v>
      </c>
    </row>
    <row r="963" spans="2:19" x14ac:dyDescent="0.2">
      <c r="B963" s="1182" t="s">
        <v>317</v>
      </c>
      <c r="C963" s="1182"/>
      <c r="D963" s="33">
        <v>6.9092144964830373</v>
      </c>
      <c r="E963" s="33">
        <v>7.0423283958847094</v>
      </c>
      <c r="F963" s="33">
        <v>7.1204759222414822</v>
      </c>
      <c r="G963" s="33">
        <v>7.2878397116539286</v>
      </c>
      <c r="H963" s="1035">
        <v>7.565602661341881</v>
      </c>
      <c r="I963" s="33">
        <v>7.5921954306729713</v>
      </c>
      <c r="J963" s="33">
        <v>7.9965532673983732</v>
      </c>
      <c r="K963" s="33">
        <v>8.0299326488466836</v>
      </c>
      <c r="L963" s="33">
        <v>3.7140999289368914</v>
      </c>
      <c r="M963" s="33">
        <v>3.5916165748256885</v>
      </c>
      <c r="N963" s="33">
        <v>4.942520468448218</v>
      </c>
      <c r="O963" s="33">
        <v>4.8656483080321653</v>
      </c>
      <c r="P963" s="33">
        <v>3.0236852742439928</v>
      </c>
      <c r="Q963" s="33">
        <v>3.0019773228121429</v>
      </c>
      <c r="R963" s="33">
        <v>4.5893453885659889</v>
      </c>
      <c r="S963" s="33">
        <v>4.5732162510702681</v>
      </c>
    </row>
    <row r="964" spans="2:19" x14ac:dyDescent="0.2">
      <c r="B964" s="1182" t="s">
        <v>318</v>
      </c>
      <c r="C964" s="1182"/>
      <c r="D964" s="33">
        <v>5.9968958325986783</v>
      </c>
      <c r="E964" s="33">
        <v>6.5879237797591399</v>
      </c>
      <c r="F964" s="33">
        <v>6.2560693006201324</v>
      </c>
      <c r="G964" s="33">
        <v>6.5887336220275383</v>
      </c>
      <c r="H964" s="1035">
        <v>6.4362155313666669</v>
      </c>
      <c r="I964" s="33">
        <v>6.4968609322160855</v>
      </c>
      <c r="J964" s="33">
        <v>7.029912293654597</v>
      </c>
      <c r="K964" s="33">
        <v>7.0912785610437377</v>
      </c>
      <c r="L964" s="33">
        <v>2.5491688728104425</v>
      </c>
      <c r="M964" s="33">
        <v>2.7495877051186195</v>
      </c>
      <c r="N964" s="33">
        <v>4.0414582712723606</v>
      </c>
      <c r="O964" s="33">
        <v>4.6146694246330338</v>
      </c>
      <c r="P964" s="33">
        <v>2.9566730221388333</v>
      </c>
      <c r="Q964" s="33">
        <v>3.210614086055863</v>
      </c>
      <c r="R964" s="33">
        <v>3.871306657114332</v>
      </c>
      <c r="S964" s="33">
        <v>4.3380489325028631</v>
      </c>
    </row>
    <row r="965" spans="2:19" x14ac:dyDescent="0.2">
      <c r="B965" s="1182" t="s">
        <v>1356</v>
      </c>
      <c r="C965" s="1182"/>
      <c r="D965" s="33">
        <v>13.538223253849381</v>
      </c>
      <c r="E965" s="33">
        <v>13.538223253849381</v>
      </c>
      <c r="F965" s="33">
        <v>13.650016618413469</v>
      </c>
      <c r="G965" s="33">
        <v>13.650016618413469</v>
      </c>
      <c r="H965" s="1035">
        <v>13.224564650759033</v>
      </c>
      <c r="I965" s="33">
        <v>13.224564650759033</v>
      </c>
      <c r="J965" s="33">
        <v>14.121654340014334</v>
      </c>
      <c r="K965" s="33">
        <v>14.121654340014334</v>
      </c>
      <c r="L965" s="33">
        <v>2.161909467237809</v>
      </c>
      <c r="M965" s="33">
        <v>1.9326218552263825</v>
      </c>
      <c r="N965" s="33">
        <v>5.6895787168356318</v>
      </c>
      <c r="O965" s="33">
        <v>5.5172684346263452</v>
      </c>
      <c r="P965" s="33">
        <v>3.897334319065374</v>
      </c>
      <c r="Q965" s="33">
        <v>3.8868914920363276</v>
      </c>
      <c r="R965" s="33">
        <v>4.8986361837488746</v>
      </c>
      <c r="S965" s="33">
        <v>4.8898080089879068</v>
      </c>
    </row>
    <row r="966" spans="2:19" s="149" customFormat="1" ht="10.5" x14ac:dyDescent="0.15">
      <c r="B966" s="1183" t="s">
        <v>320</v>
      </c>
      <c r="C966" s="1183"/>
      <c r="D966" s="1034">
        <v>6.903621839676509</v>
      </c>
      <c r="E966" s="1034">
        <v>7.0881876134370536</v>
      </c>
      <c r="F966" s="1034">
        <v>7.1171721686329024</v>
      </c>
      <c r="G966" s="1034">
        <v>7.3336496502977528</v>
      </c>
      <c r="H966" s="1036">
        <v>8.1220297088781113</v>
      </c>
      <c r="I966" s="1034">
        <v>8.1610210723682179</v>
      </c>
      <c r="J966" s="1034">
        <v>8.5362198450426909</v>
      </c>
      <c r="K966" s="1034">
        <v>8.57330252758012</v>
      </c>
      <c r="L966" s="1034">
        <v>3.5867009382235251</v>
      </c>
      <c r="M966" s="1034">
        <v>3.5508925593024774</v>
      </c>
      <c r="N966" s="1034">
        <v>4.8588464106907274</v>
      </c>
      <c r="O966" s="1034">
        <v>4.847616622136055</v>
      </c>
      <c r="P966" s="1034">
        <v>3.1145886726769292</v>
      </c>
      <c r="Q966" s="1034">
        <v>3.1346294732715196</v>
      </c>
      <c r="R966" s="1034">
        <v>4.6799513065699418</v>
      </c>
      <c r="S966" s="1034">
        <v>4.6764076820430818</v>
      </c>
    </row>
    <row r="967" spans="2:19" x14ac:dyDescent="0.2">
      <c r="B967" s="1026"/>
      <c r="C967" s="1026"/>
      <c r="D967" s="33"/>
      <c r="E967" s="33"/>
      <c r="F967" s="33"/>
      <c r="G967" s="33"/>
      <c r="H967" s="1035"/>
      <c r="I967" s="33"/>
      <c r="J967" s="33"/>
      <c r="K967" s="33"/>
      <c r="L967" s="33"/>
      <c r="M967" s="33"/>
      <c r="N967" s="33"/>
      <c r="O967" s="33"/>
      <c r="P967" s="33"/>
      <c r="Q967" s="33"/>
      <c r="R967" s="33"/>
      <c r="S967" s="33"/>
    </row>
    <row r="968" spans="2:19" x14ac:dyDescent="0.2">
      <c r="B968" s="1184" t="s">
        <v>2919</v>
      </c>
      <c r="C968" s="1184"/>
      <c r="D968" s="33"/>
      <c r="E968" s="33"/>
      <c r="F968" s="33"/>
      <c r="G968" s="33"/>
      <c r="H968" s="1035"/>
      <c r="I968" s="33"/>
      <c r="J968" s="33"/>
      <c r="K968" s="33"/>
      <c r="L968" s="33"/>
      <c r="M968" s="33"/>
      <c r="N968" s="33"/>
      <c r="O968" s="33"/>
      <c r="P968" s="33"/>
      <c r="Q968" s="33"/>
      <c r="R968" s="33"/>
      <c r="S968" s="33"/>
    </row>
    <row r="969" spans="2:19" x14ac:dyDescent="0.2">
      <c r="B969" s="1182" t="s">
        <v>316</v>
      </c>
      <c r="C969" s="1182"/>
      <c r="D969" s="33">
        <v>7.7086733410502815</v>
      </c>
      <c r="E969" s="33">
        <v>8.4466325655070644</v>
      </c>
      <c r="F969" s="33">
        <v>7.8524399350278733</v>
      </c>
      <c r="G969" s="33">
        <v>8.6693130620239174</v>
      </c>
      <c r="H969" s="1035">
        <v>9.8998036506031895</v>
      </c>
      <c r="I969" s="33">
        <v>9.9861225876387021</v>
      </c>
      <c r="J969" s="33">
        <v>10.144080020654615</v>
      </c>
      <c r="K969" s="33">
        <v>10.170996210281801</v>
      </c>
      <c r="L969" s="33">
        <v>4.2594575695734465</v>
      </c>
      <c r="M969" s="33">
        <v>4.2110218820659782</v>
      </c>
      <c r="N969" s="33">
        <v>4.9599842641872716</v>
      </c>
      <c r="O969" s="33">
        <v>4.9282509423920473</v>
      </c>
      <c r="P969" s="33">
        <v>3.5516771654016872</v>
      </c>
      <c r="Q969" s="33">
        <v>3.7061781191732353</v>
      </c>
      <c r="R969" s="33">
        <v>5.1514830206763191</v>
      </c>
      <c r="S969" s="33">
        <v>5.1411263412884516</v>
      </c>
    </row>
    <row r="970" spans="2:19" x14ac:dyDescent="0.2">
      <c r="B970" s="1182" t="s">
        <v>317</v>
      </c>
      <c r="C970" s="1182"/>
      <c r="D970" s="33">
        <v>6.9685708755584557</v>
      </c>
      <c r="E970" s="33">
        <v>7.1550715526743591</v>
      </c>
      <c r="F970" s="33">
        <v>7.1656637283161091</v>
      </c>
      <c r="G970" s="33">
        <v>7.3911497669075006</v>
      </c>
      <c r="H970" s="1035">
        <v>7.5228906927436432</v>
      </c>
      <c r="I970" s="33">
        <v>7.5507582788484982</v>
      </c>
      <c r="J970" s="33">
        <v>7.9256427055239955</v>
      </c>
      <c r="K970" s="33">
        <v>7.9608159824872091</v>
      </c>
      <c r="L970" s="33">
        <v>3.5187005611773041</v>
      </c>
      <c r="M970" s="33">
        <v>3.3850861642984507</v>
      </c>
      <c r="N970" s="33">
        <v>4.6876152676567235</v>
      </c>
      <c r="O970" s="33">
        <v>4.5973482720265668</v>
      </c>
      <c r="P970" s="33">
        <v>3.0333539525156508</v>
      </c>
      <c r="Q970" s="33">
        <v>3.0016193248396403</v>
      </c>
      <c r="R970" s="33">
        <v>4.5772635962019974</v>
      </c>
      <c r="S970" s="33">
        <v>4.5526714398314301</v>
      </c>
    </row>
    <row r="971" spans="2:19" x14ac:dyDescent="0.2">
      <c r="B971" s="1182" t="s">
        <v>318</v>
      </c>
      <c r="C971" s="1182"/>
      <c r="D971" s="33">
        <v>5.9205314691720128</v>
      </c>
      <c r="E971" s="33">
        <v>6.6053871133083577</v>
      </c>
      <c r="F971" s="33">
        <v>6.1060326588176181</v>
      </c>
      <c r="G971" s="33">
        <v>6.6064637794258783</v>
      </c>
      <c r="H971" s="1035">
        <v>6.322907714722227</v>
      </c>
      <c r="I971" s="33">
        <v>6.4919163729356937</v>
      </c>
      <c r="J971" s="33">
        <v>6.8205300549353618</v>
      </c>
      <c r="K971" s="33">
        <v>7.0573286073364931</v>
      </c>
      <c r="L971" s="33">
        <v>2.5865036090429232</v>
      </c>
      <c r="M971" s="33">
        <v>2.5877635439695283</v>
      </c>
      <c r="N971" s="33">
        <v>4.7185482134182291</v>
      </c>
      <c r="O971" s="33">
        <v>4.7185482134182291</v>
      </c>
      <c r="P971" s="33">
        <v>3.2322000493916265</v>
      </c>
      <c r="Q971" s="33">
        <v>3.2344327066724019</v>
      </c>
      <c r="R971" s="33">
        <v>4.4112925389546307</v>
      </c>
      <c r="S971" s="33">
        <v>4.4112925389546307</v>
      </c>
    </row>
    <row r="972" spans="2:19" x14ac:dyDescent="0.2">
      <c r="B972" s="1182" t="s">
        <v>1356</v>
      </c>
      <c r="C972" s="1182"/>
      <c r="D972" s="33">
        <v>13.619181177960106</v>
      </c>
      <c r="E972" s="33">
        <v>13.619181177960106</v>
      </c>
      <c r="F972" s="33">
        <v>13.621479987636405</v>
      </c>
      <c r="G972" s="33">
        <v>13.621479987636405</v>
      </c>
      <c r="H972" s="1035">
        <v>13.218058180364201</v>
      </c>
      <c r="I972" s="33">
        <v>13.218058180364201</v>
      </c>
      <c r="J972" s="33">
        <v>14.115913521562096</v>
      </c>
      <c r="K972" s="33">
        <v>14.115913521562096</v>
      </c>
      <c r="L972" s="33">
        <v>4.3027951507551512</v>
      </c>
      <c r="M972" s="33">
        <v>4.3027951507551512</v>
      </c>
      <c r="N972" s="33">
        <v>4.8261960722918316</v>
      </c>
      <c r="O972" s="33">
        <v>4.8261960722918316</v>
      </c>
      <c r="P972" s="33">
        <v>3.9169482460565503</v>
      </c>
      <c r="Q972" s="33">
        <v>3.906795499353807</v>
      </c>
      <c r="R972" s="33">
        <v>4.8868372391614407</v>
      </c>
      <c r="S972" s="33">
        <v>4.8782138620655653</v>
      </c>
    </row>
    <row r="973" spans="2:19" s="149" customFormat="1" ht="10.5" x14ac:dyDescent="0.15">
      <c r="B973" s="1183" t="s">
        <v>320</v>
      </c>
      <c r="C973" s="1183"/>
      <c r="D973" s="1034">
        <v>6.9617614918204733</v>
      </c>
      <c r="E973" s="1034">
        <v>7.1861316031458644</v>
      </c>
      <c r="F973" s="1034">
        <v>7.1574355072861167</v>
      </c>
      <c r="G973" s="1034">
        <v>7.4162192804139098</v>
      </c>
      <c r="H973" s="1036">
        <v>8.1745183917332191</v>
      </c>
      <c r="I973" s="1034">
        <v>8.2203689316516009</v>
      </c>
      <c r="J973" s="1034">
        <v>8.5687078922443067</v>
      </c>
      <c r="K973" s="1034">
        <v>8.6108234690297589</v>
      </c>
      <c r="L973" s="1034">
        <v>3.4599060424248198</v>
      </c>
      <c r="M973" s="1034">
        <v>3.3474945824062012</v>
      </c>
      <c r="N973" s="1034">
        <v>4.7158285627704162</v>
      </c>
      <c r="O973" s="1034">
        <v>4.6421923247777368</v>
      </c>
      <c r="P973" s="1034">
        <v>3.1406194617462311</v>
      </c>
      <c r="Q973" s="1034">
        <v>3.141589527477918</v>
      </c>
      <c r="R973" s="1034">
        <v>4.6902600422435405</v>
      </c>
      <c r="S973" s="1034">
        <v>4.6703198280386964</v>
      </c>
    </row>
    <row r="974" spans="2:19" x14ac:dyDescent="0.2">
      <c r="B974" s="1026"/>
      <c r="C974" s="1026"/>
      <c r="D974" s="33"/>
      <c r="E974" s="33"/>
      <c r="F974" s="33"/>
      <c r="G974" s="33"/>
      <c r="H974" s="1035"/>
      <c r="I974" s="33"/>
      <c r="J974" s="33"/>
      <c r="K974" s="33"/>
      <c r="L974" s="33"/>
      <c r="M974" s="33"/>
      <c r="N974" s="33"/>
      <c r="O974" s="33"/>
      <c r="P974" s="33"/>
      <c r="Q974" s="33"/>
      <c r="R974" s="33"/>
      <c r="S974" s="33"/>
    </row>
    <row r="975" spans="2:19" x14ac:dyDescent="0.2">
      <c r="B975" s="1184" t="s">
        <v>2920</v>
      </c>
      <c r="C975" s="1184"/>
      <c r="D975" s="33"/>
      <c r="E975" s="33"/>
      <c r="F975" s="33"/>
      <c r="G975" s="33"/>
      <c r="H975" s="1035"/>
      <c r="I975" s="33"/>
      <c r="J975" s="33"/>
      <c r="K975" s="33"/>
      <c r="L975" s="33"/>
      <c r="M975" s="33"/>
      <c r="N975" s="33"/>
      <c r="O975" s="33"/>
      <c r="P975" s="33"/>
      <c r="Q975" s="33"/>
      <c r="R975" s="33"/>
      <c r="S975" s="33"/>
    </row>
    <row r="976" spans="2:19" x14ac:dyDescent="0.2">
      <c r="B976" s="1182" t="s">
        <v>316</v>
      </c>
      <c r="C976" s="1182"/>
      <c r="D976" s="33">
        <v>7.5706127970781765</v>
      </c>
      <c r="E976" s="33">
        <v>8.5742505543703302</v>
      </c>
      <c r="F976" s="33">
        <v>7.6442967075447008</v>
      </c>
      <c r="G976" s="33">
        <v>8.6923902596693665</v>
      </c>
      <c r="H976" s="1035">
        <v>9.6872769298234793</v>
      </c>
      <c r="I976" s="33">
        <v>9.7958330776988216</v>
      </c>
      <c r="J976" s="33">
        <v>9.9639873262918695</v>
      </c>
      <c r="K976" s="33">
        <v>9.997615763039196</v>
      </c>
      <c r="L976" s="33">
        <v>4.2194023231314004</v>
      </c>
      <c r="M976" s="33">
        <v>4.3985489310141919</v>
      </c>
      <c r="N976" s="33">
        <v>4.7313009460939055</v>
      </c>
      <c r="O976" s="33">
        <v>4.7065275947319254</v>
      </c>
      <c r="P976" s="33">
        <v>3.4121211330455017</v>
      </c>
      <c r="Q976" s="33">
        <v>3.5660904422011415</v>
      </c>
      <c r="R976" s="33">
        <v>5.0633097804925722</v>
      </c>
      <c r="S976" s="33">
        <v>5.0523764168270944</v>
      </c>
    </row>
    <row r="977" spans="2:19" x14ac:dyDescent="0.2">
      <c r="B977" s="1182" t="s">
        <v>317</v>
      </c>
      <c r="C977" s="1182"/>
      <c r="D977" s="33">
        <v>6.8585764505571074</v>
      </c>
      <c r="E977" s="33">
        <v>7.0577682871590737</v>
      </c>
      <c r="F977" s="33">
        <v>7.1013931213027677</v>
      </c>
      <c r="G977" s="33">
        <v>7.3571040756084667</v>
      </c>
      <c r="H977" s="1035">
        <v>7.4300148664963066</v>
      </c>
      <c r="I977" s="33">
        <v>7.4541088375531297</v>
      </c>
      <c r="J977" s="33">
        <v>7.8746752553934964</v>
      </c>
      <c r="K977" s="33">
        <v>7.9050604942589269</v>
      </c>
      <c r="L977" s="33">
        <v>3.6671423059976451</v>
      </c>
      <c r="M977" s="33">
        <v>3.3807456386403736</v>
      </c>
      <c r="N977" s="33">
        <v>4.9455017815927906</v>
      </c>
      <c r="O977" s="33">
        <v>4.7788628818945416</v>
      </c>
      <c r="P977" s="33">
        <v>3.005960386830858</v>
      </c>
      <c r="Q977" s="33">
        <v>2.9698221789942321</v>
      </c>
      <c r="R977" s="33">
        <v>4.5522426960081903</v>
      </c>
      <c r="S977" s="33">
        <v>4.524881326094194</v>
      </c>
    </row>
    <row r="978" spans="2:19" x14ac:dyDescent="0.2">
      <c r="B978" s="1182" t="s">
        <v>318</v>
      </c>
      <c r="C978" s="1182"/>
      <c r="D978" s="33">
        <v>5.6857836665135881</v>
      </c>
      <c r="E978" s="33">
        <v>6.6128577463198068</v>
      </c>
      <c r="F978" s="33">
        <v>5.8885831357230636</v>
      </c>
      <c r="G978" s="33">
        <v>6.6151894730867244</v>
      </c>
      <c r="H978" s="1035">
        <v>6.259032512516681</v>
      </c>
      <c r="I978" s="33">
        <v>6.4775024914883002</v>
      </c>
      <c r="J978" s="33">
        <v>6.7078618432026591</v>
      </c>
      <c r="K978" s="33">
        <v>7.0690052732890818</v>
      </c>
      <c r="L978" s="33">
        <v>2.4545537521739544</v>
      </c>
      <c r="M978" s="33">
        <v>2.6046750281672</v>
      </c>
      <c r="N978" s="33">
        <v>4.2627443548607573</v>
      </c>
      <c r="O978" s="33">
        <v>4.8049022144284672</v>
      </c>
      <c r="P978" s="33">
        <v>3.0124705698021472</v>
      </c>
      <c r="Q978" s="33">
        <v>3.300463269773104</v>
      </c>
      <c r="R978" s="33">
        <v>3.9377984102691661</v>
      </c>
      <c r="S978" s="33">
        <v>4.4753150183761727</v>
      </c>
    </row>
    <row r="979" spans="2:19" x14ac:dyDescent="0.2">
      <c r="B979" s="1182" t="s">
        <v>1356</v>
      </c>
      <c r="C979" s="1182"/>
      <c r="D979" s="33">
        <v>13.606038157082727</v>
      </c>
      <c r="E979" s="33">
        <v>13.606038157082727</v>
      </c>
      <c r="F979" s="33">
        <v>13.610217694727734</v>
      </c>
      <c r="G979" s="33">
        <v>13.610217694727734</v>
      </c>
      <c r="H979" s="1035">
        <v>13.216213786865056</v>
      </c>
      <c r="I979" s="33">
        <v>13.216213786865056</v>
      </c>
      <c r="J979" s="33">
        <v>14.112972434535397</v>
      </c>
      <c r="K979" s="33">
        <v>14.112972434535397</v>
      </c>
      <c r="L979" s="33">
        <v>4.0568820196055446</v>
      </c>
      <c r="M979" s="33">
        <v>4.0568820196055446</v>
      </c>
      <c r="N979" s="33">
        <v>4.8474272053755563</v>
      </c>
      <c r="O979" s="33">
        <v>4.8474272053755563</v>
      </c>
      <c r="P979" s="33">
        <v>3.987642913085748</v>
      </c>
      <c r="Q979" s="33">
        <v>3.9785989104725412</v>
      </c>
      <c r="R979" s="33">
        <v>4.8640223191764784</v>
      </c>
      <c r="S979" s="33">
        <v>4.8562490497579525</v>
      </c>
    </row>
    <row r="980" spans="2:19" s="149" customFormat="1" ht="10.5" x14ac:dyDescent="0.15">
      <c r="B980" s="1183" t="s">
        <v>320</v>
      </c>
      <c r="C980" s="1183"/>
      <c r="D980" s="1034">
        <v>6.843767483202865</v>
      </c>
      <c r="E980" s="1034">
        <v>7.1202470199646717</v>
      </c>
      <c r="F980" s="1034">
        <v>7.0798205140107209</v>
      </c>
      <c r="G980" s="1034">
        <v>7.4102165082098645</v>
      </c>
      <c r="H980" s="1036">
        <v>8.0644474995898463</v>
      </c>
      <c r="I980" s="1034">
        <v>8.111980264446716</v>
      </c>
      <c r="J980" s="1034">
        <v>8.4967486023621497</v>
      </c>
      <c r="K980" s="1034">
        <v>8.5375668381342997</v>
      </c>
      <c r="L980" s="1034">
        <v>3.5534615489924941</v>
      </c>
      <c r="M980" s="1034">
        <v>3.39527145715366</v>
      </c>
      <c r="N980" s="1034">
        <v>4.8309485404756831</v>
      </c>
      <c r="O980" s="1034">
        <v>4.7702638817322676</v>
      </c>
      <c r="P980" s="1034">
        <v>3.092055636471867</v>
      </c>
      <c r="Q980" s="1034">
        <v>3.0954460238977326</v>
      </c>
      <c r="R980" s="1034">
        <v>4.6447987481953872</v>
      </c>
      <c r="S980" s="1034">
        <v>4.6334287700233787</v>
      </c>
    </row>
    <row r="981" spans="2:19" x14ac:dyDescent="0.2">
      <c r="B981" s="1026"/>
      <c r="C981" s="1026"/>
      <c r="D981" s="33"/>
      <c r="E981" s="33"/>
      <c r="F981" s="33"/>
      <c r="G981" s="33"/>
      <c r="H981" s="1035"/>
      <c r="I981" s="33"/>
      <c r="J981" s="33"/>
      <c r="K981" s="33"/>
      <c r="L981" s="33"/>
      <c r="M981" s="33"/>
      <c r="N981" s="33"/>
      <c r="O981" s="33"/>
      <c r="P981" s="33"/>
      <c r="Q981" s="33"/>
      <c r="R981" s="33"/>
      <c r="S981" s="33"/>
    </row>
    <row r="982" spans="2:19" x14ac:dyDescent="0.2">
      <c r="B982" s="1184" t="s">
        <v>2921</v>
      </c>
      <c r="C982" s="1184"/>
      <c r="D982" s="33"/>
      <c r="E982" s="33"/>
      <c r="F982" s="33"/>
      <c r="G982" s="33"/>
      <c r="H982" s="1035"/>
      <c r="I982" s="33"/>
      <c r="J982" s="33"/>
      <c r="K982" s="33"/>
      <c r="L982" s="33"/>
      <c r="M982" s="33"/>
      <c r="N982" s="33"/>
      <c r="O982" s="33"/>
      <c r="P982" s="33"/>
      <c r="Q982" s="33"/>
      <c r="R982" s="33"/>
      <c r="S982" s="33"/>
    </row>
    <row r="983" spans="2:19" x14ac:dyDescent="0.2">
      <c r="B983" s="1182" t="s">
        <v>316</v>
      </c>
      <c r="C983" s="1182"/>
      <c r="D983" s="33">
        <v>7.1115672952949973</v>
      </c>
      <c r="E983" s="33">
        <v>8.3989453786184995</v>
      </c>
      <c r="F983" s="33">
        <v>7.2798521935326104</v>
      </c>
      <c r="G983" s="33">
        <v>8.7426547526111431</v>
      </c>
      <c r="H983" s="1035">
        <v>9.4625999497491637</v>
      </c>
      <c r="I983" s="33">
        <v>9.5907477703461019</v>
      </c>
      <c r="J983" s="33">
        <v>9.7862866617678748</v>
      </c>
      <c r="K983" s="33">
        <v>9.8325993576363953</v>
      </c>
      <c r="L983" s="33">
        <v>4.6395925688955337</v>
      </c>
      <c r="M983" s="33">
        <v>4.8497681585231893</v>
      </c>
      <c r="N983" s="33">
        <v>5.5042734354118474</v>
      </c>
      <c r="O983" s="33">
        <v>5.4985609362060535</v>
      </c>
      <c r="P983" s="33">
        <v>3.2285434349967703</v>
      </c>
      <c r="Q983" s="33">
        <v>3.4956948007587094</v>
      </c>
      <c r="R983" s="33">
        <v>4.9861871097182782</v>
      </c>
      <c r="S983" s="33">
        <v>4.9759881859698485</v>
      </c>
    </row>
    <row r="984" spans="2:19" x14ac:dyDescent="0.2">
      <c r="B984" s="1182" t="s">
        <v>317</v>
      </c>
      <c r="C984" s="1182"/>
      <c r="D984" s="33">
        <v>7.0019193505409376</v>
      </c>
      <c r="E984" s="33">
        <v>7.1656460498215138</v>
      </c>
      <c r="F984" s="33">
        <v>7.3060346826723466</v>
      </c>
      <c r="G984" s="33">
        <v>7.5207426211666144</v>
      </c>
      <c r="H984" s="1035">
        <v>7.4579923625905478</v>
      </c>
      <c r="I984" s="33">
        <v>7.4891177591704583</v>
      </c>
      <c r="J984" s="33">
        <v>7.8717243116664219</v>
      </c>
      <c r="K984" s="33">
        <v>7.9112686717085996</v>
      </c>
      <c r="L984" s="33">
        <v>3.6178458637244573</v>
      </c>
      <c r="M984" s="33">
        <v>3.5370415189583904</v>
      </c>
      <c r="N984" s="33">
        <v>5.0876896084388665</v>
      </c>
      <c r="O984" s="33">
        <v>5.0509412844441615</v>
      </c>
      <c r="P984" s="33">
        <v>2.9532849882056387</v>
      </c>
      <c r="Q984" s="33">
        <v>2.9221301321598236</v>
      </c>
      <c r="R984" s="33">
        <v>4.5597809200539121</v>
      </c>
      <c r="S984" s="33">
        <v>4.5381461493622224</v>
      </c>
    </row>
    <row r="985" spans="2:19" x14ac:dyDescent="0.2">
      <c r="B985" s="1182" t="s">
        <v>318</v>
      </c>
      <c r="C985" s="1182"/>
      <c r="D985" s="33">
        <v>5.9534456240799738</v>
      </c>
      <c r="E985" s="33">
        <v>6.7640499074189568</v>
      </c>
      <c r="F985" s="33">
        <v>6.0797760766369775</v>
      </c>
      <c r="G985" s="33">
        <v>6.7647024923443668</v>
      </c>
      <c r="H985" s="1035">
        <v>6.5092073197408507</v>
      </c>
      <c r="I985" s="33">
        <v>6.5436270313802476</v>
      </c>
      <c r="J985" s="33">
        <v>7.0688181855981513</v>
      </c>
      <c r="K985" s="33">
        <v>7.1321178575941797</v>
      </c>
      <c r="L985" s="33">
        <v>2.187400781700084</v>
      </c>
      <c r="M985" s="33">
        <v>2.3192910332236303</v>
      </c>
      <c r="N985" s="33">
        <v>4.1919456319988777</v>
      </c>
      <c r="O985" s="33">
        <v>4.8378175427205692</v>
      </c>
      <c r="P985" s="33">
        <v>3.0067615485351693</v>
      </c>
      <c r="Q985" s="33">
        <v>3.3129828817788769</v>
      </c>
      <c r="R985" s="33">
        <v>3.9751555842439501</v>
      </c>
      <c r="S985" s="33">
        <v>4.5748815712325994</v>
      </c>
    </row>
    <row r="986" spans="2:19" x14ac:dyDescent="0.2">
      <c r="B986" s="1182" t="s">
        <v>1356</v>
      </c>
      <c r="C986" s="1182"/>
      <c r="D986" s="33">
        <v>13.847045735674572</v>
      </c>
      <c r="E986" s="33">
        <v>13.847045735674572</v>
      </c>
      <c r="F986" s="33">
        <v>13.871536050098154</v>
      </c>
      <c r="G986" s="33">
        <v>13.871536050098154</v>
      </c>
      <c r="H986" s="1035">
        <v>13.214357331283919</v>
      </c>
      <c r="I986" s="33">
        <v>13.214357331283919</v>
      </c>
      <c r="J986" s="33">
        <v>14.10753692377501</v>
      </c>
      <c r="K986" s="33">
        <v>14.10753692377501</v>
      </c>
      <c r="L986" s="33">
        <v>2.1975984571290996</v>
      </c>
      <c r="M986" s="33">
        <v>2.0435936648844621</v>
      </c>
      <c r="N986" s="33">
        <v>5.532485365306294</v>
      </c>
      <c r="O986" s="33">
        <v>5.4108610270736843</v>
      </c>
      <c r="P986" s="33">
        <v>3.7917511544598783</v>
      </c>
      <c r="Q986" s="33">
        <v>3.7827103483539157</v>
      </c>
      <c r="R986" s="33">
        <v>4.8536967669474675</v>
      </c>
      <c r="S986" s="33">
        <v>4.8460090736497889</v>
      </c>
    </row>
    <row r="987" spans="2:19" s="149" customFormat="1" ht="10.5" x14ac:dyDescent="0.15">
      <c r="B987" s="1183" t="s">
        <v>320</v>
      </c>
      <c r="C987" s="1183"/>
      <c r="D987" s="1034">
        <v>7.0019661871637249</v>
      </c>
      <c r="E987" s="1034">
        <v>7.2485299022238365</v>
      </c>
      <c r="F987" s="1034">
        <v>7.2902857432638637</v>
      </c>
      <c r="G987" s="1034">
        <v>7.5958364673952756</v>
      </c>
      <c r="H987" s="1036">
        <v>8.0406390516625059</v>
      </c>
      <c r="I987" s="1034">
        <v>8.0929771483931194</v>
      </c>
      <c r="J987" s="1034">
        <v>8.4549118615698546</v>
      </c>
      <c r="K987" s="1034">
        <v>8.4999411774689086</v>
      </c>
      <c r="L987" s="1034">
        <v>3.5636287936634359</v>
      </c>
      <c r="M987" s="1034">
        <v>3.5383792523368758</v>
      </c>
      <c r="N987" s="1034">
        <v>5.0679727814957403</v>
      </c>
      <c r="O987" s="1034">
        <v>5.0948280509101354</v>
      </c>
      <c r="P987" s="1034">
        <v>3.0162031651901322</v>
      </c>
      <c r="Q987" s="1034">
        <v>3.0447609337934232</v>
      </c>
      <c r="R987" s="1034">
        <v>4.6403098318482421</v>
      </c>
      <c r="S987" s="1034">
        <v>4.6324896780462375</v>
      </c>
    </row>
    <row r="988" spans="2:19" x14ac:dyDescent="0.2">
      <c r="B988" s="1026"/>
      <c r="C988" s="1026"/>
      <c r="D988" s="33"/>
      <c r="E988" s="33"/>
      <c r="F988" s="33"/>
      <c r="G988" s="33"/>
      <c r="H988" s="1035"/>
      <c r="I988" s="33"/>
      <c r="J988" s="33"/>
      <c r="K988" s="33"/>
      <c r="L988" s="33"/>
      <c r="M988" s="33"/>
      <c r="N988" s="33"/>
      <c r="O988" s="33"/>
      <c r="P988" s="33"/>
      <c r="Q988" s="33"/>
      <c r="R988" s="33"/>
      <c r="S988" s="33"/>
    </row>
    <row r="989" spans="2:19" x14ac:dyDescent="0.2">
      <c r="B989" s="1184" t="s">
        <v>2922</v>
      </c>
      <c r="C989" s="1184"/>
      <c r="D989" s="28"/>
      <c r="E989" s="28"/>
      <c r="F989" s="28"/>
      <c r="G989" s="28"/>
      <c r="H989" s="33"/>
      <c r="I989" s="33"/>
      <c r="J989" s="33"/>
      <c r="K989" s="33"/>
      <c r="L989" s="33"/>
      <c r="M989" s="33"/>
      <c r="N989" s="33"/>
      <c r="O989" s="33"/>
      <c r="P989" s="33"/>
      <c r="Q989" s="33"/>
      <c r="R989" s="33"/>
      <c r="S989" s="33"/>
    </row>
    <row r="990" spans="2:19" x14ac:dyDescent="0.2">
      <c r="B990" s="1182" t="s">
        <v>316</v>
      </c>
      <c r="C990" s="1182"/>
      <c r="D990" s="28">
        <v>7.5069911772696409</v>
      </c>
      <c r="E990" s="28">
        <v>8.2571542110644973</v>
      </c>
      <c r="F990" s="28">
        <v>7.5611427874495538</v>
      </c>
      <c r="G990" s="28">
        <v>8.3435339971828721</v>
      </c>
      <c r="H990" s="33">
        <v>9.739348197136863</v>
      </c>
      <c r="I990" s="33">
        <v>9.798159931737656</v>
      </c>
      <c r="J990" s="33">
        <v>9.9723643419051093</v>
      </c>
      <c r="K990" s="33">
        <v>10.007115523534518</v>
      </c>
      <c r="L990" s="33">
        <v>5.1199309670976199</v>
      </c>
      <c r="M990" s="33">
        <v>5.1454940036969123</v>
      </c>
      <c r="N990" s="33">
        <v>5.45961706825479</v>
      </c>
      <c r="O990" s="33">
        <v>5.4547282666983197</v>
      </c>
      <c r="P990" s="33">
        <v>3.4509713065110956</v>
      </c>
      <c r="Q990" s="33">
        <v>3.5744586495800061</v>
      </c>
      <c r="R990" s="33">
        <v>4.9873800741091845</v>
      </c>
      <c r="S990" s="33">
        <v>4.9770062276648153</v>
      </c>
    </row>
    <row r="991" spans="2:19" x14ac:dyDescent="0.2">
      <c r="B991" s="1182" t="s">
        <v>317</v>
      </c>
      <c r="C991" s="1182"/>
      <c r="D991" s="28">
        <v>7.1141060259351834</v>
      </c>
      <c r="E991" s="28">
        <v>7.2768168432870581</v>
      </c>
      <c r="F991" s="28">
        <v>7.3719924198718472</v>
      </c>
      <c r="G991" s="28">
        <v>7.5728119867760784</v>
      </c>
      <c r="H991" s="33">
        <v>7.3552375687646867</v>
      </c>
      <c r="I991" s="33">
        <v>7.3807429193354919</v>
      </c>
      <c r="J991" s="33">
        <v>7.7447475960347099</v>
      </c>
      <c r="K991" s="33">
        <v>7.7773223156160824</v>
      </c>
      <c r="L991" s="33">
        <v>3.4159758164828613</v>
      </c>
      <c r="M991" s="33">
        <v>3.2721084270090453</v>
      </c>
      <c r="N991" s="33">
        <v>4.6861547128270695</v>
      </c>
      <c r="O991" s="33">
        <v>4.5916490982941989</v>
      </c>
      <c r="P991" s="33">
        <v>2.9438507129189815</v>
      </c>
      <c r="Q991" s="33">
        <v>2.9111887412521407</v>
      </c>
      <c r="R991" s="33">
        <v>4.4977838323069568</v>
      </c>
      <c r="S991" s="33">
        <v>4.4723742166956804</v>
      </c>
    </row>
    <row r="992" spans="2:19" x14ac:dyDescent="0.2">
      <c r="B992" s="1182" t="s">
        <v>318</v>
      </c>
      <c r="C992" s="1182"/>
      <c r="D992" s="28">
        <v>5.641213934183634</v>
      </c>
      <c r="E992" s="28">
        <v>6.635029212104504</v>
      </c>
      <c r="F992" s="28">
        <v>5.7332207091550869</v>
      </c>
      <c r="G992" s="28">
        <v>6.6354545091973547</v>
      </c>
      <c r="H992" s="33">
        <v>6.2211903588604223</v>
      </c>
      <c r="I992" s="33">
        <v>6.5408259142301155</v>
      </c>
      <c r="J992" s="33">
        <v>6.7118615553027681</v>
      </c>
      <c r="K992" s="33">
        <v>7.097002470125835</v>
      </c>
      <c r="L992" s="33">
        <v>3.307278037308214</v>
      </c>
      <c r="M992" s="33">
        <v>3.6520517013361151</v>
      </c>
      <c r="N992" s="33">
        <v>4.0561865775123902</v>
      </c>
      <c r="O992" s="33">
        <v>4.6298536707753017</v>
      </c>
      <c r="P992" s="33">
        <v>2.5683303246059301</v>
      </c>
      <c r="Q992" s="33">
        <v>2.759925516385394</v>
      </c>
      <c r="R992" s="33">
        <v>3.8441729434071097</v>
      </c>
      <c r="S992" s="33">
        <v>4.3891702968258182</v>
      </c>
    </row>
    <row r="993" spans="2:19" x14ac:dyDescent="0.2">
      <c r="B993" s="1182" t="s">
        <v>1356</v>
      </c>
      <c r="C993" s="1182"/>
      <c r="D993" s="28">
        <v>13.526145476134083</v>
      </c>
      <c r="E993" s="28">
        <v>13.526145476134083</v>
      </c>
      <c r="F993" s="28">
        <v>13.530006322021286</v>
      </c>
      <c r="G993" s="28">
        <v>13.530006322021286</v>
      </c>
      <c r="H993" s="33">
        <v>13.189863966393752</v>
      </c>
      <c r="I993" s="33">
        <v>13.189863966393752</v>
      </c>
      <c r="J993" s="33">
        <v>14.077715425668119</v>
      </c>
      <c r="K993" s="33">
        <v>14.077715425668119</v>
      </c>
      <c r="L993" s="33">
        <v>3.0889798327193598</v>
      </c>
      <c r="M993" s="33">
        <v>3.0889798327193598</v>
      </c>
      <c r="N993" s="33">
        <v>5.167715188110976</v>
      </c>
      <c r="O993" s="33">
        <v>5.167715188110976</v>
      </c>
      <c r="P993" s="33">
        <v>3.9742864581932027</v>
      </c>
      <c r="Q993" s="33">
        <v>3.965776572050034</v>
      </c>
      <c r="R993" s="33">
        <v>4.8497842160468538</v>
      </c>
      <c r="S993" s="33">
        <v>4.8424503414571802</v>
      </c>
    </row>
    <row r="994" spans="2:19" s="149" customFormat="1" ht="10.5" x14ac:dyDescent="0.15">
      <c r="B994" s="1183" t="s">
        <v>320</v>
      </c>
      <c r="C994" s="1183"/>
      <c r="D994" s="1033">
        <v>7.0870755257656279</v>
      </c>
      <c r="E994" s="1033">
        <v>7.3305537036099224</v>
      </c>
      <c r="F994" s="1033">
        <v>7.3273962851755048</v>
      </c>
      <c r="G994" s="1033">
        <v>7.6143750677497479</v>
      </c>
      <c r="H994" s="1034">
        <v>8.0103118377772198</v>
      </c>
      <c r="I994" s="1034">
        <v>8.0517681162754347</v>
      </c>
      <c r="J994" s="1034">
        <v>8.3906680646387848</v>
      </c>
      <c r="K994" s="1034">
        <v>8.4339971968305036</v>
      </c>
      <c r="L994" s="1034">
        <v>3.5589313641030591</v>
      </c>
      <c r="M994" s="1034">
        <v>3.4875670368445135</v>
      </c>
      <c r="N994" s="1034">
        <v>4.7038706558456642</v>
      </c>
      <c r="O994" s="1034">
        <v>4.7026592883059841</v>
      </c>
      <c r="P994" s="1034">
        <v>3.0459799939701706</v>
      </c>
      <c r="Q994" s="1034">
        <v>3.0459434151624536</v>
      </c>
      <c r="R994" s="1034">
        <v>4.592185565239431</v>
      </c>
      <c r="S994" s="1034">
        <v>4.5810858346381398</v>
      </c>
    </row>
    <row r="995" spans="2:19" x14ac:dyDescent="0.2">
      <c r="B995" s="1026"/>
      <c r="C995" s="1026"/>
      <c r="D995" s="28"/>
      <c r="E995" s="28"/>
      <c r="F995" s="28"/>
      <c r="G995" s="28"/>
      <c r="H995" s="33"/>
      <c r="I995" s="33"/>
      <c r="J995" s="33"/>
      <c r="K995" s="33"/>
      <c r="L995" s="33"/>
      <c r="M995" s="33"/>
      <c r="N995" s="33"/>
      <c r="O995" s="33"/>
      <c r="P995" s="33"/>
      <c r="Q995" s="33"/>
      <c r="R995" s="33"/>
      <c r="S995" s="33"/>
    </row>
    <row r="996" spans="2:19" x14ac:dyDescent="0.2">
      <c r="B996" s="1184" t="s">
        <v>2923</v>
      </c>
      <c r="C996" s="1184"/>
      <c r="D996" s="33"/>
      <c r="E996" s="33"/>
      <c r="F996" s="33"/>
      <c r="G996" s="33"/>
      <c r="H996" s="33"/>
      <c r="I996" s="33"/>
      <c r="J996" s="33"/>
      <c r="K996" s="33"/>
      <c r="L996" s="33"/>
      <c r="M996" s="33"/>
      <c r="N996" s="33"/>
      <c r="O996" s="33"/>
      <c r="P996" s="33"/>
      <c r="Q996" s="33"/>
      <c r="R996" s="33"/>
      <c r="S996" s="33"/>
    </row>
    <row r="997" spans="2:19" x14ac:dyDescent="0.2">
      <c r="B997" s="1182" t="s">
        <v>316</v>
      </c>
      <c r="C997" s="1182"/>
      <c r="D997" s="33">
        <v>7.6825185471026973</v>
      </c>
      <c r="E997" s="33">
        <v>8.8596023446631875</v>
      </c>
      <c r="F997" s="33">
        <v>7.8745276274856142</v>
      </c>
      <c r="G997" s="33">
        <v>9.2178886939740892</v>
      </c>
      <c r="H997" s="33">
        <v>9.5282902527927558</v>
      </c>
      <c r="I997" s="33">
        <v>9.580549006131152</v>
      </c>
      <c r="J997" s="33">
        <v>9.7460118675398508</v>
      </c>
      <c r="K997" s="33">
        <v>9.762251951534882</v>
      </c>
      <c r="L997" s="33">
        <v>4.3587468514768206</v>
      </c>
      <c r="M997" s="33">
        <v>4.7191961800982449</v>
      </c>
      <c r="N997" s="33">
        <v>5.181530138444618</v>
      </c>
      <c r="O997" s="33">
        <v>5.1790136754249785</v>
      </c>
      <c r="P997" s="33">
        <v>3.6121596691543782</v>
      </c>
      <c r="Q997" s="33">
        <v>3.7110342745118716</v>
      </c>
      <c r="R997" s="33">
        <v>5.01895275655093</v>
      </c>
      <c r="S997" s="33">
        <v>4.9753288858812619</v>
      </c>
    </row>
    <row r="998" spans="2:19" x14ac:dyDescent="0.2">
      <c r="B998" s="1182" t="s">
        <v>317</v>
      </c>
      <c r="C998" s="1182"/>
      <c r="D998" s="33">
        <v>6.9919145761909718</v>
      </c>
      <c r="E998" s="33">
        <v>7.0885676117300669</v>
      </c>
      <c r="F998" s="33">
        <v>7.2857469400928112</v>
      </c>
      <c r="G998" s="33">
        <v>7.4118118168155345</v>
      </c>
      <c r="H998" s="33">
        <v>7.3869724210688865</v>
      </c>
      <c r="I998" s="33">
        <v>7.4141332798425417</v>
      </c>
      <c r="J998" s="33">
        <v>7.798248771216131</v>
      </c>
      <c r="K998" s="33">
        <v>7.8319391518109969</v>
      </c>
      <c r="L998" s="33">
        <v>3.1623386313605546</v>
      </c>
      <c r="M998" s="33">
        <v>2.8906181261144921</v>
      </c>
      <c r="N998" s="33">
        <v>4.6036351678072052</v>
      </c>
      <c r="O998" s="33">
        <v>4.4237694637731275</v>
      </c>
      <c r="P998" s="33">
        <v>2.8653410303337341</v>
      </c>
      <c r="Q998" s="33">
        <v>2.8371746633359214</v>
      </c>
      <c r="R998" s="33">
        <v>4.427495515229344</v>
      </c>
      <c r="S998" s="33">
        <v>4.4033184745843093</v>
      </c>
    </row>
    <row r="999" spans="2:19" x14ac:dyDescent="0.2">
      <c r="B999" s="1182" t="s">
        <v>318</v>
      </c>
      <c r="C999" s="1182"/>
      <c r="D999" s="33">
        <v>5.8004332073905944</v>
      </c>
      <c r="E999" s="33">
        <v>6.6061486943326226</v>
      </c>
      <c r="F999" s="33">
        <v>5.864227020432569</v>
      </c>
      <c r="G999" s="33">
        <v>6.6082891915548325</v>
      </c>
      <c r="H999" s="33">
        <v>6.0984770078121002</v>
      </c>
      <c r="I999" s="33">
        <v>6.3528003437774316</v>
      </c>
      <c r="J999" s="33">
        <v>6.5085729636484793</v>
      </c>
      <c r="K999" s="33">
        <v>6.9752258677437196</v>
      </c>
      <c r="L999" s="33">
        <v>2.2642858338616829</v>
      </c>
      <c r="M999" s="33">
        <v>2.4780399423637696</v>
      </c>
      <c r="N999" s="33">
        <v>3.8091370769065414</v>
      </c>
      <c r="O999" s="33">
        <v>4.7175769436942945</v>
      </c>
      <c r="P999" s="33">
        <v>2.5693172218288107</v>
      </c>
      <c r="Q999" s="33">
        <v>2.7906264037497497</v>
      </c>
      <c r="R999" s="33">
        <v>3.8150815715572803</v>
      </c>
      <c r="S999" s="33">
        <v>4.4471023038356039</v>
      </c>
    </row>
    <row r="1000" spans="2:19" x14ac:dyDescent="0.2">
      <c r="B1000" s="1182" t="s">
        <v>1356</v>
      </c>
      <c r="C1000" s="1182"/>
      <c r="D1000" s="33">
        <v>13.40790067019217</v>
      </c>
      <c r="E1000" s="33">
        <v>13.40790067019217</v>
      </c>
      <c r="F1000" s="33">
        <v>13.456030158285639</v>
      </c>
      <c r="G1000" s="33">
        <v>13.456030158285639</v>
      </c>
      <c r="H1000" s="33">
        <v>13.15701634487792</v>
      </c>
      <c r="I1000" s="33">
        <v>13.15701634487792</v>
      </c>
      <c r="J1000" s="33">
        <v>14.037650185505729</v>
      </c>
      <c r="K1000" s="33">
        <v>14.037650185505729</v>
      </c>
      <c r="L1000" s="33">
        <v>3.5302972867947906</v>
      </c>
      <c r="M1000" s="33">
        <v>3.5302972867947906</v>
      </c>
      <c r="N1000" s="33">
        <v>5.0013940829394148</v>
      </c>
      <c r="O1000" s="33">
        <v>5.0013940829394148</v>
      </c>
      <c r="P1000" s="33">
        <v>3.9956108590765451</v>
      </c>
      <c r="Q1000" s="33">
        <v>3.9872896566050704</v>
      </c>
      <c r="R1000" s="33">
        <v>4.8517386084216243</v>
      </c>
      <c r="S1000" s="33">
        <v>4.8445581137472473</v>
      </c>
    </row>
    <row r="1001" spans="2:19" s="149" customFormat="1" ht="10.5" x14ac:dyDescent="0.15">
      <c r="B1001" s="1183" t="s">
        <v>320</v>
      </c>
      <c r="C1001" s="1183"/>
      <c r="D1001" s="1034">
        <v>6.9547955923879297</v>
      </c>
      <c r="E1001" s="1034">
        <v>7.1856050650616305</v>
      </c>
      <c r="F1001" s="1034">
        <v>7.2198806198093646</v>
      </c>
      <c r="G1001" s="1034">
        <v>7.5036011205570281</v>
      </c>
      <c r="H1001" s="1036">
        <v>7.9860746003406167</v>
      </c>
      <c r="I1001" s="1034">
        <v>8.0299323139054408</v>
      </c>
      <c r="J1001" s="1034">
        <v>8.3792819344606322</v>
      </c>
      <c r="K1001" s="1034">
        <v>8.4232576344761849</v>
      </c>
      <c r="L1001" s="1034">
        <v>3.2079268224180391</v>
      </c>
      <c r="M1001" s="1034">
        <v>3.070041121747288</v>
      </c>
      <c r="N1001" s="1034">
        <v>4.6149121394508068</v>
      </c>
      <c r="O1001" s="1034">
        <v>4.5721911847281183</v>
      </c>
      <c r="P1001" s="1034">
        <v>3.0211059030119145</v>
      </c>
      <c r="Q1001" s="1034">
        <v>3.0178829934513463</v>
      </c>
      <c r="R1001" s="1034">
        <v>4.5526726614783311</v>
      </c>
      <c r="S1001" s="1034">
        <v>4.5349625675704015</v>
      </c>
    </row>
    <row r="1002" spans="2:19" x14ac:dyDescent="0.2">
      <c r="B1002" s="1026"/>
      <c r="C1002" s="1026"/>
      <c r="D1002" s="33"/>
      <c r="E1002" s="33"/>
      <c r="F1002" s="33"/>
      <c r="G1002" s="33"/>
      <c r="H1002" s="1035"/>
      <c r="I1002" s="33"/>
      <c r="J1002" s="33"/>
      <c r="K1002" s="33"/>
      <c r="L1002" s="33"/>
      <c r="M1002" s="33"/>
      <c r="N1002" s="33"/>
      <c r="O1002" s="33"/>
      <c r="P1002" s="33"/>
      <c r="Q1002" s="33"/>
      <c r="R1002" s="33"/>
      <c r="S1002" s="33"/>
    </row>
    <row r="1003" spans="2:19" x14ac:dyDescent="0.2">
      <c r="B1003" s="1184" t="s">
        <v>2924</v>
      </c>
      <c r="C1003" s="1184"/>
      <c r="D1003" s="33"/>
      <c r="E1003" s="33"/>
      <c r="F1003" s="33"/>
      <c r="G1003" s="33"/>
      <c r="H1003" s="33"/>
      <c r="I1003" s="33"/>
      <c r="J1003" s="33"/>
      <c r="K1003" s="33"/>
      <c r="L1003" s="33"/>
      <c r="M1003" s="33"/>
      <c r="N1003" s="33"/>
      <c r="O1003" s="33"/>
      <c r="P1003" s="33"/>
      <c r="Q1003" s="33"/>
      <c r="R1003" s="33"/>
      <c r="S1003" s="33"/>
    </row>
    <row r="1004" spans="2:19" x14ac:dyDescent="0.2">
      <c r="B1004" s="1182" t="s">
        <v>316</v>
      </c>
      <c r="C1004" s="1182"/>
      <c r="D1004" s="33">
        <v>7.6807748024489699</v>
      </c>
      <c r="E1004" s="33">
        <v>8.6777705625858079</v>
      </c>
      <c r="F1004" s="33">
        <v>8.1441638342152736</v>
      </c>
      <c r="G1004" s="33">
        <v>9.5415497808478982</v>
      </c>
      <c r="H1004" s="33">
        <v>9.5679708825132206</v>
      </c>
      <c r="I1004" s="33">
        <v>9.6046078698955597</v>
      </c>
      <c r="J1004" s="33">
        <v>9.7747463892776842</v>
      </c>
      <c r="K1004" s="33">
        <v>9.7936622609744948</v>
      </c>
      <c r="L1004" s="33">
        <v>4.0633995612745606</v>
      </c>
      <c r="M1004" s="33">
        <v>4.422190736167547</v>
      </c>
      <c r="N1004" s="33">
        <v>5.2026852347212289</v>
      </c>
      <c r="O1004" s="33">
        <v>5.1595055175941669</v>
      </c>
      <c r="P1004" s="33">
        <v>3.5483314455754695</v>
      </c>
      <c r="Q1004" s="33">
        <v>3.6995182895775054</v>
      </c>
      <c r="R1004" s="33">
        <v>5.0103602441742012</v>
      </c>
      <c r="S1004" s="33">
        <v>4.9716225033527621</v>
      </c>
    </row>
    <row r="1005" spans="2:19" x14ac:dyDescent="0.2">
      <c r="B1005" s="1182" t="s">
        <v>317</v>
      </c>
      <c r="C1005" s="1182"/>
      <c r="D1005" s="33">
        <v>6.9249196621171887</v>
      </c>
      <c r="E1005" s="33">
        <v>7.0508706222958768</v>
      </c>
      <c r="F1005" s="33">
        <v>7.1403786539572831</v>
      </c>
      <c r="G1005" s="33">
        <v>7.2957690179996071</v>
      </c>
      <c r="H1005" s="33">
        <v>7.321433109465997</v>
      </c>
      <c r="I1005" s="33">
        <v>7.3531263845247121</v>
      </c>
      <c r="J1005" s="33">
        <v>7.7108508864559075</v>
      </c>
      <c r="K1005" s="33">
        <v>7.7501111961987705</v>
      </c>
      <c r="L1005" s="33">
        <v>3.5599615032663565</v>
      </c>
      <c r="M1005" s="33">
        <v>3.4675213079028819</v>
      </c>
      <c r="N1005" s="33">
        <v>4.7286442181446899</v>
      </c>
      <c r="O1005" s="33">
        <v>4.6740329193966419</v>
      </c>
      <c r="P1005" s="33">
        <v>2.854525462058036</v>
      </c>
      <c r="Q1005" s="33">
        <v>2.8294312187281316</v>
      </c>
      <c r="R1005" s="33">
        <v>4.4060373523219214</v>
      </c>
      <c r="S1005" s="33">
        <v>4.3852856303985428</v>
      </c>
    </row>
    <row r="1006" spans="2:19" x14ac:dyDescent="0.2">
      <c r="B1006" s="1182" t="s">
        <v>318</v>
      </c>
      <c r="C1006" s="1182"/>
      <c r="D1006" s="33">
        <v>5.8986170597698431</v>
      </c>
      <c r="E1006" s="33">
        <v>6.6189185041999421</v>
      </c>
      <c r="F1006" s="33">
        <v>5.9723769253714583</v>
      </c>
      <c r="G1006" s="33">
        <v>6.619766103279404</v>
      </c>
      <c r="H1006" s="33">
        <v>6.2621839049942718</v>
      </c>
      <c r="I1006" s="33">
        <v>6.3178157868154603</v>
      </c>
      <c r="J1006" s="33">
        <v>6.8748217161750045</v>
      </c>
      <c r="K1006" s="33">
        <v>6.9609821046013982</v>
      </c>
      <c r="L1006" s="33">
        <v>2.4476472930936697</v>
      </c>
      <c r="M1006" s="33">
        <v>2.7772976270177572</v>
      </c>
      <c r="N1006" s="33">
        <v>3.5837446711288412</v>
      </c>
      <c r="O1006" s="33">
        <v>4.5158457431728092</v>
      </c>
      <c r="P1006" s="33">
        <v>2.4637180730688426</v>
      </c>
      <c r="Q1006" s="33">
        <v>2.6804861679264791</v>
      </c>
      <c r="R1006" s="33">
        <v>3.8267045943496805</v>
      </c>
      <c r="S1006" s="33">
        <v>4.508555675583974</v>
      </c>
    </row>
    <row r="1007" spans="2:19" x14ac:dyDescent="0.2">
      <c r="B1007" s="1182" t="s">
        <v>1356</v>
      </c>
      <c r="C1007" s="1182"/>
      <c r="D1007" s="33">
        <v>13.409045226650031</v>
      </c>
      <c r="E1007" s="33">
        <v>13.409045226650031</v>
      </c>
      <c r="F1007" s="33">
        <v>13.423937925999619</v>
      </c>
      <c r="G1007" s="33">
        <v>13.423937925999619</v>
      </c>
      <c r="H1007" s="33">
        <v>13.120239025777316</v>
      </c>
      <c r="I1007" s="33">
        <v>13.120239025777316</v>
      </c>
      <c r="J1007" s="33">
        <v>13.990728202668267</v>
      </c>
      <c r="K1007" s="33">
        <v>13.990728202668267</v>
      </c>
      <c r="L1007" s="33">
        <v>1.641636377239728</v>
      </c>
      <c r="M1007" s="33">
        <v>1.3724058924369067</v>
      </c>
      <c r="N1007" s="33">
        <v>5.3984843205713187</v>
      </c>
      <c r="O1007" s="33">
        <v>5.1057352945338659</v>
      </c>
      <c r="P1007" s="33">
        <v>3.9296145642110134</v>
      </c>
      <c r="Q1007" s="33">
        <v>3.9213559051870543</v>
      </c>
      <c r="R1007" s="33">
        <v>4.785552321146576</v>
      </c>
      <c r="S1007" s="33">
        <v>4.7783406633912611</v>
      </c>
    </row>
    <row r="1008" spans="2:19" s="149" customFormat="1" ht="10.5" x14ac:dyDescent="0.15">
      <c r="B1008" s="1183" t="s">
        <v>320</v>
      </c>
      <c r="C1008" s="1183"/>
      <c r="D1008" s="1034">
        <v>6.9295140832880353</v>
      </c>
      <c r="E1008" s="1034">
        <v>7.124022953741723</v>
      </c>
      <c r="F1008" s="1034">
        <v>7.1422120032556942</v>
      </c>
      <c r="G1008" s="1034">
        <v>7.3749806073985313</v>
      </c>
      <c r="H1008" s="1036">
        <v>7.9376949016850515</v>
      </c>
      <c r="I1008" s="1034">
        <v>7.9763031236910136</v>
      </c>
      <c r="J1008" s="1034">
        <v>8.3133792567998448</v>
      </c>
      <c r="K1008" s="1034">
        <v>8.3550320238774027</v>
      </c>
      <c r="L1008" s="1034">
        <v>3.5296296444858579</v>
      </c>
      <c r="M1008" s="1034">
        <v>3.5167262065974909</v>
      </c>
      <c r="N1008" s="1034">
        <v>4.7081110842627467</v>
      </c>
      <c r="O1008" s="1034">
        <v>4.724525021765797</v>
      </c>
      <c r="P1008" s="1034">
        <v>2.9936188551128731</v>
      </c>
      <c r="Q1008" s="1034">
        <v>3.0008343197805933</v>
      </c>
      <c r="R1008" s="1034">
        <v>4.5292925855492996</v>
      </c>
      <c r="S1008" s="1034">
        <v>4.515412633526326</v>
      </c>
    </row>
    <row r="1009" spans="2:19" x14ac:dyDescent="0.2">
      <c r="B1009" s="1026"/>
      <c r="C1009" s="1026"/>
      <c r="D1009" s="33"/>
      <c r="E1009" s="33"/>
      <c r="F1009" s="33"/>
      <c r="G1009" s="33"/>
      <c r="H1009" s="1035"/>
      <c r="I1009" s="33"/>
      <c r="J1009" s="33"/>
      <c r="K1009" s="33"/>
      <c r="L1009" s="33"/>
      <c r="M1009" s="33"/>
      <c r="N1009" s="33"/>
      <c r="O1009" s="33"/>
      <c r="P1009" s="33"/>
      <c r="Q1009" s="33"/>
      <c r="R1009" s="33"/>
      <c r="S1009" s="33"/>
    </row>
    <row r="1010" spans="2:19" x14ac:dyDescent="0.2">
      <c r="B1010" s="1184" t="s">
        <v>2925</v>
      </c>
      <c r="C1010" s="1184"/>
      <c r="D1010" s="33"/>
      <c r="E1010" s="33"/>
      <c r="F1010" s="33"/>
      <c r="G1010" s="33"/>
      <c r="H1010" s="33"/>
      <c r="I1010" s="33"/>
      <c r="J1010" s="33"/>
      <c r="K1010" s="33"/>
      <c r="L1010" s="33"/>
      <c r="M1010" s="33"/>
      <c r="N1010" s="33"/>
      <c r="O1010" s="33"/>
      <c r="P1010" s="33"/>
      <c r="Q1010" s="33"/>
      <c r="R1010" s="33"/>
      <c r="S1010" s="33"/>
    </row>
    <row r="1011" spans="2:19" x14ac:dyDescent="0.2">
      <c r="B1011" s="1182" t="s">
        <v>316</v>
      </c>
      <c r="C1011" s="1182"/>
      <c r="D1011" s="33">
        <v>6.8125704656616888</v>
      </c>
      <c r="E1011" s="33">
        <v>7.5379669938439982</v>
      </c>
      <c r="F1011" s="33">
        <v>6.8799651138314886</v>
      </c>
      <c r="G1011" s="33">
        <v>7.6692134033215771</v>
      </c>
      <c r="H1011" s="33">
        <v>9.544082453175756</v>
      </c>
      <c r="I1011" s="33">
        <v>9.5943449613553309</v>
      </c>
      <c r="J1011" s="33">
        <v>9.7785758860082748</v>
      </c>
      <c r="K1011" s="33">
        <v>9.8043748352999547</v>
      </c>
      <c r="L1011" s="33">
        <v>3.9750238973201197</v>
      </c>
      <c r="M1011" s="33">
        <v>3.9002286101386057</v>
      </c>
      <c r="N1011" s="33">
        <v>5.0298808269301354</v>
      </c>
      <c r="O1011" s="33">
        <v>4.9577717123467693</v>
      </c>
      <c r="P1011" s="33">
        <v>3.5389460990416617</v>
      </c>
      <c r="Q1011" s="33">
        <v>3.6553856332679606</v>
      </c>
      <c r="R1011" s="33">
        <v>4.9598644903518485</v>
      </c>
      <c r="S1011" s="33">
        <v>4.9492916614901628</v>
      </c>
    </row>
    <row r="1012" spans="2:19" x14ac:dyDescent="0.2">
      <c r="B1012" s="1182" t="s">
        <v>317</v>
      </c>
      <c r="C1012" s="1182"/>
      <c r="D1012" s="33">
        <v>6.9300978167811973</v>
      </c>
      <c r="E1012" s="33">
        <v>7.062537899897448</v>
      </c>
      <c r="F1012" s="33">
        <v>7.1320956807857447</v>
      </c>
      <c r="G1012" s="33">
        <v>7.2922926374458319</v>
      </c>
      <c r="H1012" s="33">
        <v>7.2211312906586569</v>
      </c>
      <c r="I1012" s="33">
        <v>7.2492976699820524</v>
      </c>
      <c r="J1012" s="33">
        <v>7.6087101361230767</v>
      </c>
      <c r="K1012" s="33">
        <v>7.6441451297368124</v>
      </c>
      <c r="L1012" s="33">
        <v>3.240227125559024</v>
      </c>
      <c r="M1012" s="33">
        <v>3.1340107406592317</v>
      </c>
      <c r="N1012" s="33">
        <v>4.7512739426210207</v>
      </c>
      <c r="O1012" s="33">
        <v>4.6833094007807077</v>
      </c>
      <c r="P1012" s="33">
        <v>2.8367255023015012</v>
      </c>
      <c r="Q1012" s="33">
        <v>2.8032888486226955</v>
      </c>
      <c r="R1012" s="33">
        <v>4.3737706824496767</v>
      </c>
      <c r="S1012" s="33">
        <v>4.3459966667527024</v>
      </c>
    </row>
    <row r="1013" spans="2:19" x14ac:dyDescent="0.2">
      <c r="B1013" s="1182" t="s">
        <v>318</v>
      </c>
      <c r="C1013" s="1182"/>
      <c r="D1013" s="33">
        <v>6.0362255501301263</v>
      </c>
      <c r="E1013" s="33">
        <v>6.7151249046334405</v>
      </c>
      <c r="F1013" s="33">
        <v>6.0365356471717311</v>
      </c>
      <c r="G1013" s="33">
        <v>6.7167714021419176</v>
      </c>
      <c r="H1013" s="33">
        <v>6.0944812041184244</v>
      </c>
      <c r="I1013" s="33">
        <v>6.3267455209938896</v>
      </c>
      <c r="J1013" s="33">
        <v>6.4814011131101967</v>
      </c>
      <c r="K1013" s="33">
        <v>6.9807448350146082</v>
      </c>
      <c r="L1013" s="33">
        <v>2.9484629556902493</v>
      </c>
      <c r="M1013" s="33">
        <v>3.3447997998691528</v>
      </c>
      <c r="N1013" s="33">
        <v>3.7605442189176892</v>
      </c>
      <c r="O1013" s="33">
        <v>4.5757536616112038</v>
      </c>
      <c r="P1013" s="33">
        <v>2.8116278073041898</v>
      </c>
      <c r="Q1013" s="33">
        <v>3.0654821691156608</v>
      </c>
      <c r="R1013" s="33">
        <v>3.8524262794415827</v>
      </c>
      <c r="S1013" s="33">
        <v>4.4844248532138202</v>
      </c>
    </row>
    <row r="1014" spans="2:19" x14ac:dyDescent="0.2">
      <c r="B1014" s="1182" t="s">
        <v>1356</v>
      </c>
      <c r="C1014" s="1182"/>
      <c r="D1014" s="33">
        <v>13.551955932793776</v>
      </c>
      <c r="E1014" s="33">
        <v>13.551955932793776</v>
      </c>
      <c r="F1014" s="33">
        <v>13.591408766678926</v>
      </c>
      <c r="G1014" s="33">
        <v>13.591408766678926</v>
      </c>
      <c r="H1014" s="33">
        <v>13.104828765012135</v>
      </c>
      <c r="I1014" s="33">
        <v>13.104828765012135</v>
      </c>
      <c r="J1014" s="33">
        <v>13.969809330383152</v>
      </c>
      <c r="K1014" s="33">
        <v>13.969809330383152</v>
      </c>
      <c r="L1014" s="33">
        <v>3.4478806143082941</v>
      </c>
      <c r="M1014" s="33">
        <v>3.4478806143082941</v>
      </c>
      <c r="N1014" s="33">
        <v>4.9440588617956696</v>
      </c>
      <c r="O1014" s="33">
        <v>4.9440588617956696</v>
      </c>
      <c r="P1014" s="33">
        <v>3.8567943438322918</v>
      </c>
      <c r="Q1014" s="33">
        <v>3.8483885226129075</v>
      </c>
      <c r="R1014" s="33">
        <v>4.7928400707306187</v>
      </c>
      <c r="S1014" s="33">
        <v>4.7855504206250519</v>
      </c>
    </row>
    <row r="1015" spans="2:19" s="149" customFormat="1" ht="10.5" x14ac:dyDescent="0.15">
      <c r="B1015" s="1183" t="s">
        <v>320</v>
      </c>
      <c r="C1015" s="1183"/>
      <c r="D1015" s="1034">
        <v>6.8970139786536944</v>
      </c>
      <c r="E1015" s="1034">
        <v>7.1052252099364637</v>
      </c>
      <c r="F1015" s="1034">
        <v>7.0779321897634331</v>
      </c>
      <c r="G1015" s="1034">
        <v>7.3279442198008971</v>
      </c>
      <c r="H1015" s="1036">
        <v>7.8534068069400549</v>
      </c>
      <c r="I1015" s="1034">
        <v>7.8951759908059476</v>
      </c>
      <c r="J1015" s="1034">
        <v>8.2309460331811994</v>
      </c>
      <c r="K1015" s="1034">
        <v>8.2761554437145062</v>
      </c>
      <c r="L1015" s="1034">
        <v>3.2654374877765586</v>
      </c>
      <c r="M1015" s="1034">
        <v>3.1902165127996485</v>
      </c>
      <c r="N1015" s="1034">
        <v>4.699672146919097</v>
      </c>
      <c r="O1015" s="1034">
        <v>4.6962874185125951</v>
      </c>
      <c r="P1015" s="1034">
        <v>2.9829276417193187</v>
      </c>
      <c r="Q1015" s="1034">
        <v>2.9793244200353461</v>
      </c>
      <c r="R1015" s="1034">
        <v>4.4945870017207605</v>
      </c>
      <c r="S1015" s="1034">
        <v>4.4817434512380077</v>
      </c>
    </row>
    <row r="1016" spans="2:19" x14ac:dyDescent="0.2">
      <c r="B1016" s="1026"/>
      <c r="C1016" s="1026"/>
      <c r="D1016" s="33"/>
      <c r="E1016" s="33"/>
      <c r="F1016" s="33"/>
      <c r="G1016" s="33"/>
      <c r="H1016" s="1035"/>
      <c r="I1016" s="33"/>
      <c r="J1016" s="33"/>
      <c r="K1016" s="33"/>
      <c r="L1016" s="33"/>
      <c r="M1016" s="33"/>
      <c r="N1016" s="33"/>
      <c r="O1016" s="33"/>
      <c r="P1016" s="33"/>
      <c r="Q1016" s="33"/>
      <c r="R1016" s="33"/>
      <c r="S1016" s="33"/>
    </row>
    <row r="1017" spans="2:19" x14ac:dyDescent="0.2">
      <c r="B1017" s="1184" t="s">
        <v>2926</v>
      </c>
      <c r="C1017" s="1184"/>
      <c r="D1017" s="33"/>
      <c r="E1017" s="33"/>
      <c r="F1017" s="33"/>
      <c r="G1017" s="33"/>
      <c r="H1017" s="33"/>
      <c r="I1017" s="33"/>
      <c r="J1017" s="33"/>
      <c r="K1017" s="33"/>
      <c r="L1017" s="33"/>
      <c r="M1017" s="33"/>
      <c r="N1017" s="33"/>
      <c r="O1017" s="33"/>
      <c r="P1017" s="33"/>
      <c r="Q1017" s="33"/>
      <c r="R1017" s="33"/>
      <c r="S1017" s="33"/>
    </row>
    <row r="1018" spans="2:19" x14ac:dyDescent="0.2">
      <c r="B1018" s="1182" t="s">
        <v>316</v>
      </c>
      <c r="C1018" s="1182"/>
      <c r="D1018" s="33">
        <v>7.8959177286727833</v>
      </c>
      <c r="E1018" s="33">
        <v>8.3915906185179434</v>
      </c>
      <c r="F1018" s="33">
        <v>7.9754947937825929</v>
      </c>
      <c r="G1018" s="33">
        <v>8.4977932595252472</v>
      </c>
      <c r="H1018" s="33">
        <v>9.5589325009717623</v>
      </c>
      <c r="I1018" s="33">
        <v>9.5916019806946551</v>
      </c>
      <c r="J1018" s="33">
        <v>9.7601207950425213</v>
      </c>
      <c r="K1018" s="33">
        <v>9.7774595931133312</v>
      </c>
      <c r="L1018" s="33">
        <v>3.6236475598478637</v>
      </c>
      <c r="M1018" s="33">
        <v>3.329611147651482</v>
      </c>
      <c r="N1018" s="33">
        <v>4.6943078304361459</v>
      </c>
      <c r="O1018" s="33">
        <v>4.2788917434793508</v>
      </c>
      <c r="P1018" s="33">
        <v>3.4514805378277407</v>
      </c>
      <c r="Q1018" s="33">
        <v>3.5759598025745731</v>
      </c>
      <c r="R1018" s="33">
        <v>4.9175420132282932</v>
      </c>
      <c r="S1018" s="33">
        <v>4.8902466391704369</v>
      </c>
    </row>
    <row r="1019" spans="2:19" x14ac:dyDescent="0.2">
      <c r="B1019" s="1182" t="s">
        <v>317</v>
      </c>
      <c r="C1019" s="1182"/>
      <c r="D1019" s="33">
        <v>6.9350902012968403</v>
      </c>
      <c r="E1019" s="33">
        <v>7.1237431719172362</v>
      </c>
      <c r="F1019" s="33">
        <v>7.1251002921941433</v>
      </c>
      <c r="G1019" s="33">
        <v>7.3505557950332081</v>
      </c>
      <c r="H1019" s="33">
        <v>7.261283166949335</v>
      </c>
      <c r="I1019" s="33">
        <v>7.2926991097316431</v>
      </c>
      <c r="J1019" s="33">
        <v>7.6228569419679459</v>
      </c>
      <c r="K1019" s="33">
        <v>7.6620039155824529</v>
      </c>
      <c r="L1019" s="33">
        <v>3.0705668346019666</v>
      </c>
      <c r="M1019" s="33">
        <v>2.9766404457859603</v>
      </c>
      <c r="N1019" s="33">
        <v>4.7594812660111101</v>
      </c>
      <c r="O1019" s="33">
        <v>4.6970855103782929</v>
      </c>
      <c r="P1019" s="33">
        <v>2.7477827759217295</v>
      </c>
      <c r="Q1019" s="33">
        <v>2.7224159833640029</v>
      </c>
      <c r="R1019" s="33">
        <v>4.336705462529352</v>
      </c>
      <c r="S1019" s="33">
        <v>4.3130906092955321</v>
      </c>
    </row>
    <row r="1020" spans="2:19" x14ac:dyDescent="0.2">
      <c r="B1020" s="1182" t="s">
        <v>318</v>
      </c>
      <c r="C1020" s="1182"/>
      <c r="D1020" s="33">
        <v>5.9027052542727914</v>
      </c>
      <c r="E1020" s="33">
        <v>6.6076796063661112</v>
      </c>
      <c r="F1020" s="33">
        <v>5.9030090939114439</v>
      </c>
      <c r="G1020" s="33">
        <v>6.609525995813839</v>
      </c>
      <c r="H1020" s="33">
        <v>6.1122895301271001</v>
      </c>
      <c r="I1020" s="33">
        <v>6.3242917125636362</v>
      </c>
      <c r="J1020" s="33">
        <v>6.4494565188072945</v>
      </c>
      <c r="K1020" s="33">
        <v>6.9087236192213215</v>
      </c>
      <c r="L1020" s="33">
        <v>2.3925040118653107</v>
      </c>
      <c r="M1020" s="33">
        <v>2.5306058970397163</v>
      </c>
      <c r="N1020" s="33">
        <v>4.1543340551868901</v>
      </c>
      <c r="O1020" s="33">
        <v>4.8983478877476481</v>
      </c>
      <c r="P1020" s="33">
        <v>2.7142950989957484</v>
      </c>
      <c r="Q1020" s="33">
        <v>2.9385599156809619</v>
      </c>
      <c r="R1020" s="33">
        <v>3.9709524073868581</v>
      </c>
      <c r="S1020" s="33">
        <v>4.6602770855404998</v>
      </c>
    </row>
    <row r="1021" spans="2:19" x14ac:dyDescent="0.2">
      <c r="B1021" s="1182" t="s">
        <v>1356</v>
      </c>
      <c r="C1021" s="1182"/>
      <c r="D1021" s="33">
        <v>13.610413045983513</v>
      </c>
      <c r="E1021" s="33">
        <v>13.610413045983513</v>
      </c>
      <c r="F1021" s="33">
        <v>13.611623216231372</v>
      </c>
      <c r="G1021" s="33">
        <v>13.611623216231372</v>
      </c>
      <c r="H1021" s="33">
        <v>13.073071593951139</v>
      </c>
      <c r="I1021" s="33">
        <v>13.073071593951139</v>
      </c>
      <c r="J1021" s="33">
        <v>13.934681688923726</v>
      </c>
      <c r="K1021" s="33">
        <v>13.934681688923726</v>
      </c>
      <c r="L1021" s="33">
        <v>4.2694984988514708</v>
      </c>
      <c r="M1021" s="33">
        <v>4.2694984988514708</v>
      </c>
      <c r="N1021" s="33">
        <v>4.7574873401519984</v>
      </c>
      <c r="O1021" s="33">
        <v>4.7574873401519984</v>
      </c>
      <c r="P1021" s="33">
        <v>3.8071824648467789</v>
      </c>
      <c r="Q1021" s="33">
        <v>3.7988200787783568</v>
      </c>
      <c r="R1021" s="33">
        <v>4.8022101670184956</v>
      </c>
      <c r="S1021" s="33">
        <v>4.79499672710193</v>
      </c>
    </row>
    <row r="1022" spans="2:19" s="149" customFormat="1" ht="10.5" x14ac:dyDescent="0.15">
      <c r="B1022" s="1183" t="s">
        <v>320</v>
      </c>
      <c r="C1022" s="1183"/>
      <c r="D1022" s="1034">
        <v>6.9346554727523273</v>
      </c>
      <c r="E1022" s="1034">
        <v>7.2088996633034474</v>
      </c>
      <c r="F1022" s="1034">
        <v>7.1047719322440059</v>
      </c>
      <c r="G1022" s="1034">
        <v>7.4277422095119938</v>
      </c>
      <c r="H1022" s="1036">
        <v>7.8713828155093708</v>
      </c>
      <c r="I1022" s="1034">
        <v>7.9161603747110876</v>
      </c>
      <c r="J1022" s="1034">
        <v>8.221005097933384</v>
      </c>
      <c r="K1022" s="1034">
        <v>8.2710065321090074</v>
      </c>
      <c r="L1022" s="1034">
        <v>3.0551118800786554</v>
      </c>
      <c r="M1022" s="1034">
        <v>2.9708567073133021</v>
      </c>
      <c r="N1022" s="1034">
        <v>4.7021637754044976</v>
      </c>
      <c r="O1022" s="1034">
        <v>4.6889351207522054</v>
      </c>
      <c r="P1022" s="1034">
        <v>2.8942707040751658</v>
      </c>
      <c r="Q1022" s="1034">
        <v>2.8971084963696887</v>
      </c>
      <c r="R1022" s="1034">
        <v>4.4594818466338033</v>
      </c>
      <c r="S1022" s="1034">
        <v>4.4464136883402796</v>
      </c>
    </row>
    <row r="1023" spans="2:19" x14ac:dyDescent="0.2">
      <c r="B1023" s="1026"/>
      <c r="C1023" s="1026"/>
      <c r="D1023" s="33"/>
      <c r="E1023" s="33"/>
      <c r="F1023" s="33"/>
      <c r="G1023" s="33"/>
      <c r="H1023" s="1035"/>
      <c r="I1023" s="33"/>
      <c r="J1023" s="33"/>
      <c r="K1023" s="33"/>
      <c r="L1023" s="33"/>
      <c r="M1023" s="33"/>
      <c r="N1023" s="33"/>
      <c r="O1023" s="33"/>
      <c r="P1023" s="33"/>
      <c r="Q1023" s="33"/>
      <c r="R1023" s="33"/>
      <c r="S1023" s="33"/>
    </row>
    <row r="1024" spans="2:19" x14ac:dyDescent="0.2">
      <c r="B1024" s="1184" t="s">
        <v>2927</v>
      </c>
      <c r="C1024" s="1184"/>
      <c r="D1024" s="33"/>
      <c r="E1024" s="33"/>
      <c r="F1024" s="33"/>
      <c r="G1024" s="33"/>
      <c r="H1024" s="33"/>
      <c r="I1024" s="33"/>
      <c r="J1024" s="33"/>
      <c r="K1024" s="33"/>
      <c r="L1024" s="33"/>
      <c r="M1024" s="33"/>
      <c r="N1024" s="33"/>
      <c r="O1024" s="33"/>
      <c r="P1024" s="33"/>
      <c r="Q1024" s="33"/>
      <c r="R1024" s="33"/>
      <c r="S1024" s="33"/>
    </row>
    <row r="1025" spans="2:19" x14ac:dyDescent="0.2">
      <c r="B1025" s="1182" t="s">
        <v>316</v>
      </c>
      <c r="C1025" s="1182"/>
      <c r="D1025" s="33">
        <v>7.3960746534803281</v>
      </c>
      <c r="E1025" s="33">
        <v>7.7857502315944451</v>
      </c>
      <c r="F1025" s="33">
        <v>7.7272983340017758</v>
      </c>
      <c r="G1025" s="33">
        <v>8.2298170757758644</v>
      </c>
      <c r="H1025" s="33">
        <v>9.439656066991752</v>
      </c>
      <c r="I1025" s="33">
        <v>9.4849141008745992</v>
      </c>
      <c r="J1025" s="33">
        <v>9.6435531825089686</v>
      </c>
      <c r="K1025" s="33">
        <v>9.6511232331409271</v>
      </c>
      <c r="L1025" s="33">
        <v>3.1065563213068743</v>
      </c>
      <c r="M1025" s="33">
        <v>3.9601140004552624</v>
      </c>
      <c r="N1025" s="33">
        <v>5.1888408259791543</v>
      </c>
      <c r="O1025" s="33">
        <v>5.1184209856511114</v>
      </c>
      <c r="P1025" s="33">
        <v>3.1789158541347398</v>
      </c>
      <c r="Q1025" s="33">
        <v>3.3792766546748583</v>
      </c>
      <c r="R1025" s="33">
        <v>4.8102032510130988</v>
      </c>
      <c r="S1025" s="33">
        <v>4.7672505982683768</v>
      </c>
    </row>
    <row r="1026" spans="2:19" x14ac:dyDescent="0.2">
      <c r="B1026" s="1182" t="s">
        <v>317</v>
      </c>
      <c r="C1026" s="1182"/>
      <c r="D1026" s="33">
        <v>7.0392559707001601</v>
      </c>
      <c r="E1026" s="33">
        <v>7.2066566888249417</v>
      </c>
      <c r="F1026" s="33">
        <v>7.2399361393569883</v>
      </c>
      <c r="G1026" s="33">
        <v>7.4369158250470591</v>
      </c>
      <c r="H1026" s="33">
        <v>7.259666420929622</v>
      </c>
      <c r="I1026" s="33">
        <v>7.2886238888620509</v>
      </c>
      <c r="J1026" s="33">
        <v>7.6103530483240043</v>
      </c>
      <c r="K1026" s="33">
        <v>7.6466267694569892</v>
      </c>
      <c r="L1026" s="33">
        <v>3.5859493111173211</v>
      </c>
      <c r="M1026" s="33">
        <v>3.4275551198068945</v>
      </c>
      <c r="N1026" s="33">
        <v>5.0711677317743149</v>
      </c>
      <c r="O1026" s="33">
        <v>5.0083816812711488</v>
      </c>
      <c r="P1026" s="33">
        <v>2.7426210624484071</v>
      </c>
      <c r="Q1026" s="33">
        <v>2.7289843067616721</v>
      </c>
      <c r="R1026" s="33">
        <v>4.3799369574032072</v>
      </c>
      <c r="S1026" s="33">
        <v>4.3675446152129913</v>
      </c>
    </row>
    <row r="1027" spans="2:19" x14ac:dyDescent="0.2">
      <c r="B1027" s="1182" t="s">
        <v>318</v>
      </c>
      <c r="C1027" s="1182"/>
      <c r="D1027" s="33">
        <v>6.0729286680050887</v>
      </c>
      <c r="E1027" s="33">
        <v>6.6048541401656724</v>
      </c>
      <c r="F1027" s="33">
        <v>6.0731879647891001</v>
      </c>
      <c r="G1027" s="33">
        <v>6.6056361019527765</v>
      </c>
      <c r="H1027" s="33">
        <v>6.1196959361135344</v>
      </c>
      <c r="I1027" s="33">
        <v>6.1322387138086247</v>
      </c>
      <c r="J1027" s="33">
        <v>6.5992508892100581</v>
      </c>
      <c r="K1027" s="33">
        <v>6.6282191584139101</v>
      </c>
      <c r="L1027" s="33">
        <v>2.2722609771568489</v>
      </c>
      <c r="M1027" s="33">
        <v>2.3754113392900158</v>
      </c>
      <c r="N1027" s="33">
        <v>4.0684284915311091</v>
      </c>
      <c r="O1027" s="33">
        <v>4.6708970165662418</v>
      </c>
      <c r="P1027" s="33">
        <v>2.712592165060673</v>
      </c>
      <c r="Q1027" s="33">
        <v>2.8700768440044655</v>
      </c>
      <c r="R1027" s="33">
        <v>4.0794418435997439</v>
      </c>
      <c r="S1027" s="33">
        <v>4.5815638921261987</v>
      </c>
    </row>
    <row r="1028" spans="2:19" x14ac:dyDescent="0.2">
      <c r="B1028" s="1182" t="s">
        <v>1356</v>
      </c>
      <c r="C1028" s="1182"/>
      <c r="D1028" s="33">
        <v>13.656440334191169</v>
      </c>
      <c r="E1028" s="33">
        <v>13.656440334191169</v>
      </c>
      <c r="F1028" s="33">
        <v>13.665316379135167</v>
      </c>
      <c r="G1028" s="33">
        <v>13.665316379135167</v>
      </c>
      <c r="H1028" s="33">
        <v>13.030039319159057</v>
      </c>
      <c r="I1028" s="33">
        <v>13.030039319159057</v>
      </c>
      <c r="J1028" s="33">
        <v>13.876671883124864</v>
      </c>
      <c r="K1028" s="33">
        <v>13.876671883124864</v>
      </c>
      <c r="L1028" s="33">
        <v>2.6948411457239554</v>
      </c>
      <c r="M1028" s="33">
        <v>2.5976037533374834</v>
      </c>
      <c r="N1028" s="33">
        <v>4.9381148106405952</v>
      </c>
      <c r="O1028" s="33">
        <v>4.852235278951528</v>
      </c>
      <c r="P1028" s="33">
        <v>3.5816170916440102</v>
      </c>
      <c r="Q1028" s="33">
        <v>3.5715176221031517</v>
      </c>
      <c r="R1028" s="33">
        <v>4.8048891701607248</v>
      </c>
      <c r="S1028" s="33">
        <v>4.7962519093852807</v>
      </c>
    </row>
    <row r="1029" spans="2:19" s="149" customFormat="1" ht="10.5" x14ac:dyDescent="0.15">
      <c r="B1029" s="1183" t="s">
        <v>320</v>
      </c>
      <c r="C1029" s="1183"/>
      <c r="D1029" s="1034">
        <v>7.0673667903235851</v>
      </c>
      <c r="E1029" s="1034">
        <v>7.2813719716634653</v>
      </c>
      <c r="F1029" s="1034">
        <v>7.2613526474742525</v>
      </c>
      <c r="G1029" s="1034">
        <v>7.5126007446535539</v>
      </c>
      <c r="H1029" s="1036">
        <v>7.8563577156939504</v>
      </c>
      <c r="I1029" s="1034">
        <v>7.8936557430005809</v>
      </c>
      <c r="J1029" s="1034">
        <v>8.1971825139061547</v>
      </c>
      <c r="K1029" s="1034">
        <v>8.2338219584969021</v>
      </c>
      <c r="L1029" s="1034">
        <v>3.4303193300953669</v>
      </c>
      <c r="M1029" s="1034">
        <v>3.3800089350664662</v>
      </c>
      <c r="N1029" s="1034">
        <v>5.015918214646967</v>
      </c>
      <c r="O1029" s="1034">
        <v>4.9970611569838459</v>
      </c>
      <c r="P1029" s="1034">
        <v>2.8360601964414003</v>
      </c>
      <c r="Q1029" s="1034">
        <v>2.8604504289393926</v>
      </c>
      <c r="R1029" s="1034">
        <v>4.469786385853654</v>
      </c>
      <c r="S1029" s="1034">
        <v>4.4578830978757056</v>
      </c>
    </row>
    <row r="1030" spans="2:19" x14ac:dyDescent="0.2">
      <c r="B1030" s="1026"/>
      <c r="C1030" s="1026"/>
      <c r="D1030" s="33"/>
      <c r="E1030" s="33"/>
      <c r="F1030" s="33"/>
      <c r="G1030" s="33"/>
      <c r="H1030" s="1035"/>
      <c r="I1030" s="33"/>
      <c r="J1030" s="33"/>
      <c r="K1030" s="33"/>
      <c r="L1030" s="33"/>
      <c r="M1030" s="33"/>
      <c r="N1030" s="33"/>
      <c r="O1030" s="33"/>
      <c r="P1030" s="33"/>
      <c r="Q1030" s="33"/>
      <c r="R1030" s="33"/>
      <c r="S1030" s="33"/>
    </row>
    <row r="1031" spans="2:19" x14ac:dyDescent="0.2">
      <c r="B1031" s="1184" t="s">
        <v>2928</v>
      </c>
      <c r="C1031" s="1184"/>
      <c r="D1031" s="33"/>
      <c r="E1031" s="33"/>
      <c r="F1031" s="33"/>
      <c r="G1031" s="33"/>
      <c r="H1031" s="1035"/>
      <c r="I1031" s="33"/>
      <c r="J1031" s="33"/>
      <c r="K1031" s="33"/>
      <c r="L1031" s="33"/>
      <c r="M1031" s="33"/>
      <c r="N1031" s="33"/>
      <c r="O1031" s="33"/>
      <c r="P1031" s="33"/>
      <c r="Q1031" s="33"/>
      <c r="R1031" s="33"/>
      <c r="S1031" s="33"/>
    </row>
    <row r="1032" spans="2:19" x14ac:dyDescent="0.2">
      <c r="B1032" s="1182" t="s">
        <v>316</v>
      </c>
      <c r="C1032" s="1182"/>
      <c r="D1032" s="33">
        <v>7.8773043105088316</v>
      </c>
      <c r="E1032" s="33">
        <v>8.2371552758660851</v>
      </c>
      <c r="F1032" s="33">
        <v>7.9324396289303127</v>
      </c>
      <c r="G1032" s="33">
        <v>8.3044731053076717</v>
      </c>
      <c r="H1032" s="1035">
        <v>9.0874092965095326</v>
      </c>
      <c r="I1032" s="33">
        <v>9.1114596860949248</v>
      </c>
      <c r="J1032" s="33">
        <v>9.2910469063052439</v>
      </c>
      <c r="K1032" s="33">
        <v>9.2958504267774664</v>
      </c>
      <c r="L1032" s="33">
        <v>5.0560406574259593</v>
      </c>
      <c r="M1032" s="33">
        <v>5.063623863303353</v>
      </c>
      <c r="N1032" s="33">
        <v>5.4650683598179599</v>
      </c>
      <c r="O1032" s="33">
        <v>5.4394424179091994</v>
      </c>
      <c r="P1032" s="33">
        <v>3.3320381499668095</v>
      </c>
      <c r="Q1032" s="33">
        <v>3.4660606172835924</v>
      </c>
      <c r="R1032" s="33">
        <v>4.7802427365915641</v>
      </c>
      <c r="S1032" s="33">
        <v>4.7476602972232715</v>
      </c>
    </row>
    <row r="1033" spans="2:19" x14ac:dyDescent="0.2">
      <c r="B1033" s="1182" t="s">
        <v>317</v>
      </c>
      <c r="C1033" s="1182"/>
      <c r="D1033" s="33">
        <v>7.0157597416746027</v>
      </c>
      <c r="E1033" s="33">
        <v>7.1497611406190495</v>
      </c>
      <c r="F1033" s="33">
        <v>7.2251198571339552</v>
      </c>
      <c r="G1033" s="33">
        <v>7.3844653312540212</v>
      </c>
      <c r="H1033" s="1035">
        <v>7.3908229096484757</v>
      </c>
      <c r="I1033" s="33">
        <v>7.4153725399565964</v>
      </c>
      <c r="J1033" s="33">
        <v>7.7442049337337311</v>
      </c>
      <c r="K1033" s="33">
        <v>7.775230345121928</v>
      </c>
      <c r="L1033" s="33">
        <v>3.1592729386442175</v>
      </c>
      <c r="M1033" s="33">
        <v>3.0503796388032058</v>
      </c>
      <c r="N1033" s="33">
        <v>4.539282586881261</v>
      </c>
      <c r="O1033" s="33">
        <v>4.470979145123521</v>
      </c>
      <c r="P1033" s="33">
        <v>2.7976849682461968</v>
      </c>
      <c r="Q1033" s="33">
        <v>2.7836643153513023</v>
      </c>
      <c r="R1033" s="33">
        <v>4.3552277290405552</v>
      </c>
      <c r="S1033" s="33">
        <v>4.3440484740019354</v>
      </c>
    </row>
    <row r="1034" spans="2:19" x14ac:dyDescent="0.2">
      <c r="B1034" s="1182" t="s">
        <v>318</v>
      </c>
      <c r="C1034" s="1182"/>
      <c r="D1034" s="33">
        <v>6.1608899995923032</v>
      </c>
      <c r="E1034" s="33">
        <v>6.561519639884775</v>
      </c>
      <c r="F1034" s="33">
        <v>6.1612081162658958</v>
      </c>
      <c r="G1034" s="33">
        <v>6.5622052516105258</v>
      </c>
      <c r="H1034" s="1035">
        <v>6.2950880105818374</v>
      </c>
      <c r="I1034" s="33">
        <v>6.3127013911008509</v>
      </c>
      <c r="J1034" s="33">
        <v>6.7672428626583114</v>
      </c>
      <c r="K1034" s="33">
        <v>6.8007425713665803</v>
      </c>
      <c r="L1034" s="33">
        <v>2.8010496604356803</v>
      </c>
      <c r="M1034" s="33">
        <v>2.9183855431506776</v>
      </c>
      <c r="N1034" s="33">
        <v>3.9853715399083778</v>
      </c>
      <c r="O1034" s="33">
        <v>4.5638108610493626</v>
      </c>
      <c r="P1034" s="33">
        <v>3.0587182614685759</v>
      </c>
      <c r="Q1034" s="33">
        <v>3.1874127602247291</v>
      </c>
      <c r="R1034" s="33">
        <v>4.1878047246685579</v>
      </c>
      <c r="S1034" s="33">
        <v>4.5984219974515455</v>
      </c>
    </row>
    <row r="1035" spans="2:19" x14ac:dyDescent="0.2">
      <c r="B1035" s="1182" t="s">
        <v>1356</v>
      </c>
      <c r="C1035" s="1182"/>
      <c r="D1035" s="33">
        <v>13.446070403007806</v>
      </c>
      <c r="E1035" s="33">
        <v>13.446070403007806</v>
      </c>
      <c r="F1035" s="33">
        <v>13.48533891829628</v>
      </c>
      <c r="G1035" s="33">
        <v>13.48533891829628</v>
      </c>
      <c r="H1035" s="1035">
        <v>13.022952245395446</v>
      </c>
      <c r="I1035" s="33">
        <v>13.022952245395446</v>
      </c>
      <c r="J1035" s="33">
        <v>13.870232594190822</v>
      </c>
      <c r="K1035" s="33">
        <v>13.870232594190822</v>
      </c>
      <c r="L1035" s="33">
        <v>3.8498590561859891</v>
      </c>
      <c r="M1035" s="33">
        <v>3.8498590561859891</v>
      </c>
      <c r="N1035" s="33">
        <v>4.8086965646130677</v>
      </c>
      <c r="O1035" s="33">
        <v>4.8086965646130677</v>
      </c>
      <c r="P1035" s="33">
        <v>3.7509645512085439</v>
      </c>
      <c r="Q1035" s="33">
        <v>3.7420818401830021</v>
      </c>
      <c r="R1035" s="33">
        <v>4.7154995800144679</v>
      </c>
      <c r="S1035" s="33">
        <v>4.7076940594567827</v>
      </c>
    </row>
    <row r="1036" spans="2:19" s="149" customFormat="1" ht="10.5" x14ac:dyDescent="0.15">
      <c r="B1036" s="1183" t="s">
        <v>320</v>
      </c>
      <c r="C1036" s="1183"/>
      <c r="D1036" s="1034">
        <v>7.0281292992575475</v>
      </c>
      <c r="E1036" s="1034">
        <v>7.1894435180933582</v>
      </c>
      <c r="F1036" s="1034">
        <v>7.2240895278569504</v>
      </c>
      <c r="G1036" s="1034">
        <v>7.4142864295512343</v>
      </c>
      <c r="H1036" s="1036">
        <v>7.8782220347828469</v>
      </c>
      <c r="I1036" s="1034">
        <v>7.9066317184621173</v>
      </c>
      <c r="J1036" s="1034">
        <v>8.2197817467435321</v>
      </c>
      <c r="K1036" s="1034">
        <v>8.2499699189154008</v>
      </c>
      <c r="L1036" s="1034">
        <v>3.3301005488034816</v>
      </c>
      <c r="M1036" s="1034">
        <v>3.2424129588378792</v>
      </c>
      <c r="N1036" s="1034">
        <v>4.6200041424539577</v>
      </c>
      <c r="O1036" s="1034">
        <v>4.60410426090092</v>
      </c>
      <c r="P1036" s="1034">
        <v>2.9146023803743004</v>
      </c>
      <c r="Q1036" s="1034">
        <v>2.9263221291661403</v>
      </c>
      <c r="R1036" s="1034">
        <v>4.4459088169718246</v>
      </c>
      <c r="S1036" s="1034">
        <v>4.4362896727395222</v>
      </c>
    </row>
    <row r="1037" spans="2:19" x14ac:dyDescent="0.2">
      <c r="B1037" s="1026"/>
      <c r="C1037" s="1026"/>
      <c r="D1037" s="33"/>
      <c r="E1037" s="33"/>
      <c r="F1037" s="33"/>
      <c r="G1037" s="33"/>
      <c r="H1037" s="1035"/>
      <c r="I1037" s="33"/>
      <c r="J1037" s="33"/>
      <c r="K1037" s="33"/>
      <c r="L1037" s="33"/>
      <c r="M1037" s="33"/>
      <c r="N1037" s="33"/>
      <c r="O1037" s="33"/>
      <c r="P1037" s="33"/>
      <c r="Q1037" s="33"/>
      <c r="R1037" s="33"/>
      <c r="S1037" s="33"/>
    </row>
    <row r="1038" spans="2:19" x14ac:dyDescent="0.2">
      <c r="B1038" s="1184" t="s">
        <v>2929</v>
      </c>
      <c r="C1038" s="1184"/>
      <c r="D1038" s="33"/>
      <c r="E1038" s="33"/>
      <c r="F1038" s="33"/>
      <c r="G1038" s="33"/>
      <c r="H1038" s="1035"/>
      <c r="I1038" s="33"/>
      <c r="J1038" s="33"/>
      <c r="K1038" s="33"/>
      <c r="L1038" s="33"/>
      <c r="M1038" s="33"/>
      <c r="N1038" s="33"/>
      <c r="O1038" s="33"/>
      <c r="P1038" s="33"/>
      <c r="Q1038" s="33"/>
      <c r="R1038" s="33"/>
      <c r="S1038" s="33"/>
    </row>
    <row r="1039" spans="2:19" x14ac:dyDescent="0.2">
      <c r="B1039" s="1182" t="s">
        <v>316</v>
      </c>
      <c r="C1039" s="1182"/>
      <c r="D1039" s="33">
        <v>8.5824309833110703</v>
      </c>
      <c r="E1039" s="33">
        <v>9.2067691590449225</v>
      </c>
      <c r="F1039" s="33">
        <v>8.6357950455977157</v>
      </c>
      <c r="G1039" s="33">
        <v>9.2778410218271663</v>
      </c>
      <c r="H1039" s="1035">
        <v>9.0328049774546297</v>
      </c>
      <c r="I1039" s="33">
        <v>9.0502356291444634</v>
      </c>
      <c r="J1039" s="33">
        <v>9.2216114405389042</v>
      </c>
      <c r="K1039" s="33">
        <v>9.2286701957524748</v>
      </c>
      <c r="L1039" s="33">
        <v>5.3992762658422171</v>
      </c>
      <c r="M1039" s="33">
        <v>5.3170322585275471</v>
      </c>
      <c r="N1039" s="33">
        <v>5.5877425521068389</v>
      </c>
      <c r="O1039" s="33">
        <v>5.542660737224911</v>
      </c>
      <c r="P1039" s="33">
        <v>3.3501946186406344</v>
      </c>
      <c r="Q1039" s="33">
        <v>3.4351764343864226</v>
      </c>
      <c r="R1039" s="33">
        <v>4.8008313121122734</v>
      </c>
      <c r="S1039" s="33">
        <v>4.7751415988443311</v>
      </c>
    </row>
    <row r="1040" spans="2:19" x14ac:dyDescent="0.2">
      <c r="B1040" s="1182" t="s">
        <v>317</v>
      </c>
      <c r="C1040" s="1182"/>
      <c r="D1040" s="33">
        <v>6.8309963182138453</v>
      </c>
      <c r="E1040" s="33">
        <v>6.972248605144733</v>
      </c>
      <c r="F1040" s="33">
        <v>6.9326020239504667</v>
      </c>
      <c r="G1040" s="33">
        <v>7.0882816091214238</v>
      </c>
      <c r="H1040" s="1035">
        <v>7.4393892484453081</v>
      </c>
      <c r="I1040" s="33">
        <v>7.4681020046880384</v>
      </c>
      <c r="J1040" s="33">
        <v>7.7799233328001112</v>
      </c>
      <c r="K1040" s="33">
        <v>7.816074617587577</v>
      </c>
      <c r="L1040" s="33">
        <v>3.1651075291361628</v>
      </c>
      <c r="M1040" s="33">
        <v>3.0628621392891393</v>
      </c>
      <c r="N1040" s="33">
        <v>4.55752142522224</v>
      </c>
      <c r="O1040" s="33">
        <v>4.4970710618925285</v>
      </c>
      <c r="P1040" s="33">
        <v>2.8208235789220559</v>
      </c>
      <c r="Q1040" s="33">
        <v>2.8054125539048007</v>
      </c>
      <c r="R1040" s="33">
        <v>4.3597310818356094</v>
      </c>
      <c r="S1040" s="33">
        <v>4.3487759295239288</v>
      </c>
    </row>
    <row r="1041" spans="2:19" x14ac:dyDescent="0.2">
      <c r="B1041" s="1182" t="s">
        <v>318</v>
      </c>
      <c r="C1041" s="1182"/>
      <c r="D1041" s="33">
        <v>6.182081678626008</v>
      </c>
      <c r="E1041" s="33">
        <v>6.6701370891000273</v>
      </c>
      <c r="F1041" s="33">
        <v>6.1825387313853906</v>
      </c>
      <c r="G1041" s="33">
        <v>6.6711203825280512</v>
      </c>
      <c r="H1041" s="1035">
        <v>6.3318265772010767</v>
      </c>
      <c r="I1041" s="33">
        <v>6.3522933896735845</v>
      </c>
      <c r="J1041" s="33">
        <v>6.8623615905443227</v>
      </c>
      <c r="K1041" s="33">
        <v>6.9049087200573895</v>
      </c>
      <c r="L1041" s="33">
        <v>1.5395296882331218</v>
      </c>
      <c r="M1041" s="33">
        <v>1.5776536352855366</v>
      </c>
      <c r="N1041" s="33">
        <v>3.798001638093206</v>
      </c>
      <c r="O1041" s="33">
        <v>4.6387888150344523</v>
      </c>
      <c r="P1041" s="33">
        <v>3.0024729065887894</v>
      </c>
      <c r="Q1041" s="33">
        <v>3.1863745227425047</v>
      </c>
      <c r="R1041" s="33">
        <v>4.0131842243781382</v>
      </c>
      <c r="S1041" s="33">
        <v>4.5387365813255487</v>
      </c>
    </row>
    <row r="1042" spans="2:19" x14ac:dyDescent="0.2">
      <c r="B1042" s="1182" t="s">
        <v>1356</v>
      </c>
      <c r="C1042" s="1182"/>
      <c r="D1042" s="33">
        <v>13.426435703101872</v>
      </c>
      <c r="E1042" s="33">
        <v>13.426435703101872</v>
      </c>
      <c r="F1042" s="33">
        <v>13.451803288314959</v>
      </c>
      <c r="G1042" s="33">
        <v>13.451803288314959</v>
      </c>
      <c r="H1042" s="1035">
        <v>13.01288128109316</v>
      </c>
      <c r="I1042" s="33">
        <v>13.01288128109316</v>
      </c>
      <c r="J1042" s="33">
        <v>13.854581311726278</v>
      </c>
      <c r="K1042" s="33">
        <v>13.854581311726278</v>
      </c>
      <c r="L1042" s="33">
        <v>3.8372753778983291</v>
      </c>
      <c r="M1042" s="33">
        <v>3.8372753778983291</v>
      </c>
      <c r="N1042" s="33">
        <v>4.7587948989756406</v>
      </c>
      <c r="O1042" s="33">
        <v>4.7587948989756406</v>
      </c>
      <c r="P1042" s="33">
        <v>3.8118290034958711</v>
      </c>
      <c r="Q1042" s="33">
        <v>3.8118290034958711</v>
      </c>
      <c r="R1042" s="33">
        <v>4.6720359138186494</v>
      </c>
      <c r="S1042" s="33">
        <v>4.6720359138186494</v>
      </c>
    </row>
    <row r="1043" spans="2:19" s="149" customFormat="1" ht="10.5" x14ac:dyDescent="0.15">
      <c r="B1043" s="1183" t="s">
        <v>320</v>
      </c>
      <c r="C1043" s="1183"/>
      <c r="D1043" s="1034">
        <v>6.8635342597448341</v>
      </c>
      <c r="E1043" s="1034">
        <v>7.0251759334048485</v>
      </c>
      <c r="F1043" s="1034">
        <v>6.9614579443623343</v>
      </c>
      <c r="G1043" s="1034">
        <v>7.1388709386783225</v>
      </c>
      <c r="H1043" s="1036">
        <v>7.9090907549359075</v>
      </c>
      <c r="I1043" s="1034">
        <v>7.9402008705431175</v>
      </c>
      <c r="J1043" s="1034">
        <v>8.2369931656006035</v>
      </c>
      <c r="K1043" s="1034">
        <v>8.2721173992887582</v>
      </c>
      <c r="L1043" s="1034">
        <v>3.1152406944189632</v>
      </c>
      <c r="M1043" s="1034">
        <v>3.0230058076328423</v>
      </c>
      <c r="N1043" s="1034">
        <v>4.6110663464870472</v>
      </c>
      <c r="O1043" s="1034">
        <v>4.6172556138525325</v>
      </c>
      <c r="P1043" s="1034">
        <v>2.9348579957374645</v>
      </c>
      <c r="Q1043" s="1034">
        <v>2.9384767956174964</v>
      </c>
      <c r="R1043" s="1034">
        <v>4.4493500903741667</v>
      </c>
      <c r="S1043" s="1034">
        <v>4.4436258287180603</v>
      </c>
    </row>
    <row r="1044" spans="2:19" x14ac:dyDescent="0.2">
      <c r="B1044" s="1026"/>
      <c r="C1044" s="1026"/>
      <c r="D1044" s="33"/>
      <c r="E1044" s="33"/>
      <c r="F1044" s="33"/>
      <c r="G1044" s="33"/>
      <c r="H1044" s="1035"/>
      <c r="I1044" s="33"/>
      <c r="J1044" s="33"/>
      <c r="K1044" s="33"/>
      <c r="L1044" s="33"/>
      <c r="M1044" s="33"/>
      <c r="N1044" s="33"/>
      <c r="O1044" s="33"/>
      <c r="P1044" s="33"/>
      <c r="Q1044" s="33"/>
      <c r="R1044" s="33"/>
      <c r="S1044" s="33"/>
    </row>
    <row r="1045" spans="2:19" x14ac:dyDescent="0.2">
      <c r="B1045" s="1184" t="s">
        <v>2930</v>
      </c>
      <c r="C1045" s="1184"/>
      <c r="D1045" s="33"/>
      <c r="E1045" s="33"/>
      <c r="F1045" s="33"/>
      <c r="G1045" s="33"/>
      <c r="H1045" s="1035"/>
      <c r="I1045" s="33"/>
      <c r="J1045" s="33"/>
      <c r="K1045" s="33"/>
      <c r="L1045" s="33"/>
      <c r="M1045" s="33"/>
      <c r="N1045" s="33"/>
      <c r="O1045" s="33"/>
      <c r="P1045" s="33"/>
      <c r="Q1045" s="33"/>
      <c r="R1045" s="33"/>
      <c r="S1045" s="33"/>
    </row>
    <row r="1046" spans="2:19" x14ac:dyDescent="0.2">
      <c r="B1046" s="1182" t="s">
        <v>316</v>
      </c>
      <c r="C1046" s="1182"/>
      <c r="D1046" s="33">
        <v>8.848912579715428</v>
      </c>
      <c r="E1046" s="33">
        <v>9.4959474445335577</v>
      </c>
      <c r="F1046" s="33">
        <v>8.9270678004846129</v>
      </c>
      <c r="G1046" s="33">
        <v>9.5989552070602286</v>
      </c>
      <c r="H1046" s="1035">
        <v>8.865994665077892</v>
      </c>
      <c r="I1046" s="33">
        <v>8.9000135705805405</v>
      </c>
      <c r="J1046" s="33">
        <v>9.0688612602608725</v>
      </c>
      <c r="K1046" s="33">
        <v>9.0753645955012647</v>
      </c>
      <c r="L1046" s="33">
        <v>4.745129241233732</v>
      </c>
      <c r="M1046" s="33">
        <v>4.4881435208923364</v>
      </c>
      <c r="N1046" s="33">
        <v>5.4725432076882434</v>
      </c>
      <c r="O1046" s="33">
        <v>5.3941273462692392</v>
      </c>
      <c r="P1046" s="33">
        <v>3.4255275183450413</v>
      </c>
      <c r="Q1046" s="33">
        <v>3.4939022211461239</v>
      </c>
      <c r="R1046" s="33">
        <v>4.6560516932370914</v>
      </c>
      <c r="S1046" s="33">
        <v>4.8193509797933878</v>
      </c>
    </row>
    <row r="1047" spans="2:19" x14ac:dyDescent="0.2">
      <c r="B1047" s="1182" t="s">
        <v>317</v>
      </c>
      <c r="C1047" s="1182"/>
      <c r="D1047" s="33">
        <v>6.8747118674099248</v>
      </c>
      <c r="E1047" s="33">
        <v>7.0203443569402824</v>
      </c>
      <c r="F1047" s="33">
        <v>7.0799626909435691</v>
      </c>
      <c r="G1047" s="33">
        <v>7.2558693920042785</v>
      </c>
      <c r="H1047" s="1035">
        <v>7.3721609904901344</v>
      </c>
      <c r="I1047" s="33">
        <v>7.3943988676616952</v>
      </c>
      <c r="J1047" s="33">
        <v>7.6636927642754076</v>
      </c>
      <c r="K1047" s="33">
        <v>7.6906542011671801</v>
      </c>
      <c r="L1047" s="33">
        <v>3.4468983135533309</v>
      </c>
      <c r="M1047" s="33">
        <v>3.4375054995398315</v>
      </c>
      <c r="N1047" s="33">
        <v>4.6463062638427894</v>
      </c>
      <c r="O1047" s="33">
        <v>4.6308261641755122</v>
      </c>
      <c r="P1047" s="33">
        <v>2.788444171598913</v>
      </c>
      <c r="Q1047" s="33">
        <v>2.7769073596073008</v>
      </c>
      <c r="R1047" s="33">
        <v>4.3374898366438268</v>
      </c>
      <c r="S1047" s="33">
        <v>4.3270519904713227</v>
      </c>
    </row>
    <row r="1048" spans="2:19" x14ac:dyDescent="0.2">
      <c r="B1048" s="1182" t="s">
        <v>318</v>
      </c>
      <c r="C1048" s="1182"/>
      <c r="D1048" s="33">
        <v>6.272801308464488</v>
      </c>
      <c r="E1048" s="33">
        <v>6.5610107787784937</v>
      </c>
      <c r="F1048" s="33">
        <v>6.2742111943912455</v>
      </c>
      <c r="G1048" s="33">
        <v>6.5631753655007143</v>
      </c>
      <c r="H1048" s="1035">
        <v>6.1913200980691023</v>
      </c>
      <c r="I1048" s="33">
        <v>6.2291785041984689</v>
      </c>
      <c r="J1048" s="33">
        <v>6.6778451051811292</v>
      </c>
      <c r="K1048" s="33">
        <v>6.7424372805384882</v>
      </c>
      <c r="L1048" s="33">
        <v>2.9644956046646178</v>
      </c>
      <c r="M1048" s="33">
        <v>3.4377889913187238</v>
      </c>
      <c r="N1048" s="33">
        <v>3.9079579795625632</v>
      </c>
      <c r="O1048" s="33">
        <v>4.95148938514596</v>
      </c>
      <c r="P1048" s="33">
        <v>3.2186333603850654</v>
      </c>
      <c r="Q1048" s="33">
        <v>3.4714819125865506</v>
      </c>
      <c r="R1048" s="33">
        <v>4.0835260729419751</v>
      </c>
      <c r="S1048" s="33">
        <v>4.6451258068210377</v>
      </c>
    </row>
    <row r="1049" spans="2:19" x14ac:dyDescent="0.2">
      <c r="B1049" s="1182" t="s">
        <v>1356</v>
      </c>
      <c r="C1049" s="1182"/>
      <c r="D1049" s="33">
        <v>13.576818020276344</v>
      </c>
      <c r="E1049" s="33">
        <v>13.576818020276344</v>
      </c>
      <c r="F1049" s="33">
        <v>13.595587899024881</v>
      </c>
      <c r="G1049" s="33">
        <v>13.595587899024881</v>
      </c>
      <c r="H1049" s="1035">
        <v>13.010369537592577</v>
      </c>
      <c r="I1049" s="33">
        <v>13.010369537592577</v>
      </c>
      <c r="J1049" s="33">
        <v>13.849996964159748</v>
      </c>
      <c r="K1049" s="33">
        <v>13.849996964159748</v>
      </c>
      <c r="L1049" s="33">
        <v>4.2551492185117255</v>
      </c>
      <c r="M1049" s="33">
        <v>4.2290175368113534</v>
      </c>
      <c r="N1049" s="33">
        <v>4.7546564936971123</v>
      </c>
      <c r="O1049" s="33">
        <v>4.731251376857565</v>
      </c>
      <c r="P1049" s="33">
        <v>3.948752967526088</v>
      </c>
      <c r="Q1049" s="33">
        <v>3.9414978832486973</v>
      </c>
      <c r="R1049" s="33">
        <v>4.6790347409312574</v>
      </c>
      <c r="S1049" s="33">
        <v>4.6726680771464064</v>
      </c>
    </row>
    <row r="1050" spans="2:19" s="149" customFormat="1" ht="13.5" customHeight="1" x14ac:dyDescent="0.15">
      <c r="B1050" s="1183" t="s">
        <v>320</v>
      </c>
      <c r="C1050" s="1183"/>
      <c r="D1050" s="1034">
        <v>6.9168489876601367</v>
      </c>
      <c r="E1050" s="1034">
        <v>7.0769779379011348</v>
      </c>
      <c r="F1050" s="1034">
        <v>7.1143359128457222</v>
      </c>
      <c r="G1050" s="1034">
        <v>7.3057856114817143</v>
      </c>
      <c r="H1050" s="1036">
        <v>7.827788874143379</v>
      </c>
      <c r="I1050" s="1034">
        <v>7.8554114503959278</v>
      </c>
      <c r="J1050" s="1034">
        <v>8.1179912653302573</v>
      </c>
      <c r="K1050" s="1034">
        <v>8.1445613970589061</v>
      </c>
      <c r="L1050" s="1034">
        <v>3.5650114493829097</v>
      </c>
      <c r="M1050" s="1034">
        <v>3.5434988910605316</v>
      </c>
      <c r="N1050" s="1034">
        <v>4.6995753588413454</v>
      </c>
      <c r="O1050" s="1034">
        <v>4.7271319368398732</v>
      </c>
      <c r="P1050" s="1034">
        <v>2.9305394421507214</v>
      </c>
      <c r="Q1050" s="1034">
        <v>2.9286698331205292</v>
      </c>
      <c r="R1050" s="1034">
        <v>4.4068755728789686</v>
      </c>
      <c r="S1050" s="1034">
        <v>4.4365314110090051</v>
      </c>
    </row>
    <row r="1051" spans="2:19" ht="13.5" customHeight="1" x14ac:dyDescent="0.2">
      <c r="B1051" s="1026"/>
      <c r="C1051" s="1026"/>
      <c r="D1051" s="33"/>
      <c r="E1051" s="33"/>
      <c r="F1051" s="33"/>
      <c r="G1051" s="33"/>
      <c r="H1051" s="1035"/>
      <c r="I1051" s="33"/>
      <c r="J1051" s="33"/>
      <c r="K1051" s="33"/>
      <c r="L1051" s="33"/>
      <c r="M1051" s="33"/>
      <c r="N1051" s="33"/>
      <c r="O1051" s="33"/>
      <c r="P1051" s="33"/>
      <c r="Q1051" s="33"/>
      <c r="R1051" s="33"/>
      <c r="S1051" s="33"/>
    </row>
    <row r="1052" spans="2:19" x14ac:dyDescent="0.2">
      <c r="B1052" s="1184" t="s">
        <v>2931</v>
      </c>
      <c r="C1052" s="1184"/>
      <c r="D1052" s="33"/>
      <c r="E1052" s="33"/>
      <c r="F1052" s="33"/>
      <c r="G1052" s="33"/>
      <c r="H1052" s="1035"/>
      <c r="I1052" s="33"/>
      <c r="J1052" s="33"/>
      <c r="K1052" s="33"/>
      <c r="L1052" s="33"/>
      <c r="M1052" s="33"/>
      <c r="N1052" s="33"/>
      <c r="O1052" s="33"/>
      <c r="P1052" s="33"/>
      <c r="Q1052" s="33"/>
      <c r="R1052" s="33"/>
      <c r="S1052" s="33"/>
    </row>
    <row r="1053" spans="2:19" x14ac:dyDescent="0.2">
      <c r="B1053" s="1182" t="s">
        <v>316</v>
      </c>
      <c r="C1053" s="1182"/>
      <c r="D1053" s="33">
        <v>8.2292727632721991</v>
      </c>
      <c r="E1053" s="33">
        <v>9.1979601411145424</v>
      </c>
      <c r="F1053" s="33">
        <v>8.3294101529805982</v>
      </c>
      <c r="G1053" s="33">
        <v>9.3590496987899172</v>
      </c>
      <c r="H1053" s="1035">
        <v>8.860546559799177</v>
      </c>
      <c r="I1053" s="33">
        <v>8.885801490820775</v>
      </c>
      <c r="J1053" s="33">
        <v>9.0625652734725382</v>
      </c>
      <c r="K1053" s="33">
        <v>9.066632962420563</v>
      </c>
      <c r="L1053" s="33">
        <v>5.0526207360632558</v>
      </c>
      <c r="M1053" s="33">
        <v>5.0897563313623433</v>
      </c>
      <c r="N1053" s="33">
        <v>5.3140834975191726</v>
      </c>
      <c r="O1053" s="33">
        <v>5.357637396792323</v>
      </c>
      <c r="P1053" s="33">
        <v>3.3434877812554635</v>
      </c>
      <c r="Q1053" s="33">
        <v>3.4759118033900203</v>
      </c>
      <c r="R1053" s="33">
        <v>4.8086441137869373</v>
      </c>
      <c r="S1053" s="33">
        <v>4.7839558241047078</v>
      </c>
    </row>
    <row r="1054" spans="2:19" x14ac:dyDescent="0.2">
      <c r="B1054" s="1182" t="s">
        <v>317</v>
      </c>
      <c r="C1054" s="1182"/>
      <c r="D1054" s="33">
        <v>7.0053889957454683</v>
      </c>
      <c r="E1054" s="33">
        <v>7.1476882480981585</v>
      </c>
      <c r="F1054" s="33">
        <v>7.1955174162248916</v>
      </c>
      <c r="G1054" s="33">
        <v>7.3652347360089614</v>
      </c>
      <c r="H1054" s="1035">
        <v>7.3805081590332637</v>
      </c>
      <c r="I1054" s="33">
        <v>7.4067922114432676</v>
      </c>
      <c r="J1054" s="33">
        <v>7.6775445996113865</v>
      </c>
      <c r="K1054" s="33">
        <v>7.7097543227079228</v>
      </c>
      <c r="L1054" s="33">
        <v>3.1649560613769614</v>
      </c>
      <c r="M1054" s="33">
        <v>2.9965881049895708</v>
      </c>
      <c r="N1054" s="33">
        <v>4.4891835949728316</v>
      </c>
      <c r="O1054" s="33">
        <v>4.3778445495578309</v>
      </c>
      <c r="P1054" s="33">
        <v>2.7883721098267205</v>
      </c>
      <c r="Q1054" s="33">
        <v>2.7752954912967081</v>
      </c>
      <c r="R1054" s="33">
        <v>4.3334474912817385</v>
      </c>
      <c r="S1054" s="33">
        <v>4.3236695846446676</v>
      </c>
    </row>
    <row r="1055" spans="2:19" x14ac:dyDescent="0.2">
      <c r="B1055" s="1182" t="s">
        <v>318</v>
      </c>
      <c r="C1055" s="1182"/>
      <c r="D1055" s="33">
        <v>6.0119781583331759</v>
      </c>
      <c r="E1055" s="33">
        <v>6.6153740761472735</v>
      </c>
      <c r="F1055" s="33">
        <v>6.0126620787453335</v>
      </c>
      <c r="G1055" s="33">
        <v>6.6180394775741807</v>
      </c>
      <c r="H1055" s="1035">
        <v>6.2379888871070976</v>
      </c>
      <c r="I1055" s="33">
        <v>6.2884017820937048</v>
      </c>
      <c r="J1055" s="33">
        <v>6.720077141931065</v>
      </c>
      <c r="K1055" s="33">
        <v>6.8383932961713167</v>
      </c>
      <c r="L1055" s="33">
        <v>2.5269462133733671</v>
      </c>
      <c r="M1055" s="33">
        <v>2.6497720398545339</v>
      </c>
      <c r="N1055" s="33">
        <v>3.7329852029779724</v>
      </c>
      <c r="O1055" s="33">
        <v>4.4265728776117479</v>
      </c>
      <c r="P1055" s="33">
        <v>3.1722839333452022</v>
      </c>
      <c r="Q1055" s="33">
        <v>3.3470573916109045</v>
      </c>
      <c r="R1055" s="33">
        <v>4.1302543492239252</v>
      </c>
      <c r="S1055" s="33">
        <v>4.5647162256056122</v>
      </c>
    </row>
    <row r="1056" spans="2:19" x14ac:dyDescent="0.2">
      <c r="B1056" s="1182" t="s">
        <v>1356</v>
      </c>
      <c r="C1056" s="1182"/>
      <c r="D1056" s="33">
        <v>13.522552009915046</v>
      </c>
      <c r="E1056" s="33">
        <v>13.522552009915046</v>
      </c>
      <c r="F1056" s="33">
        <v>13.558432314174715</v>
      </c>
      <c r="G1056" s="33">
        <v>13.558432314174715</v>
      </c>
      <c r="H1056" s="1035">
        <v>13.004745843286726</v>
      </c>
      <c r="I1056" s="33">
        <v>13.004745843286726</v>
      </c>
      <c r="J1056" s="33">
        <v>13.843951689258578</v>
      </c>
      <c r="K1056" s="33">
        <v>13.843951689258578</v>
      </c>
      <c r="L1056" s="33">
        <v>4.0680919900931904</v>
      </c>
      <c r="M1056" s="33">
        <v>4.0318773435810478</v>
      </c>
      <c r="N1056" s="33">
        <v>4.803157443185011</v>
      </c>
      <c r="O1056" s="33">
        <v>4.771999199405955</v>
      </c>
      <c r="P1056" s="33">
        <v>4.0502546947859068</v>
      </c>
      <c r="Q1056" s="33">
        <v>4.043933021195274</v>
      </c>
      <c r="R1056" s="33">
        <v>4.6739303644463268</v>
      </c>
      <c r="S1056" s="33">
        <v>4.6683122789635894</v>
      </c>
    </row>
    <row r="1057" spans="2:19" s="149" customFormat="1" ht="10.5" x14ac:dyDescent="0.15">
      <c r="B1057" s="1183" t="s">
        <v>320</v>
      </c>
      <c r="C1057" s="1183"/>
      <c r="D1057" s="1034">
        <v>7.0074036392256902</v>
      </c>
      <c r="E1057" s="1034">
        <v>7.2008977433073778</v>
      </c>
      <c r="F1057" s="1034">
        <v>7.185483163856218</v>
      </c>
      <c r="G1057" s="1034">
        <v>7.4141441566935509</v>
      </c>
      <c r="H1057" s="1036">
        <v>7.8188226084631234</v>
      </c>
      <c r="I1057" s="1034">
        <v>7.8497230977452759</v>
      </c>
      <c r="J1057" s="1034">
        <v>8.1134511561649898</v>
      </c>
      <c r="K1057" s="1034">
        <v>8.1456589042775231</v>
      </c>
      <c r="L1057" s="1034">
        <v>3.3296496208645303</v>
      </c>
      <c r="M1057" s="1034">
        <v>3.2277917730700141</v>
      </c>
      <c r="N1057" s="1034">
        <v>4.5528868527378199</v>
      </c>
      <c r="O1057" s="1034">
        <v>4.5394418853381238</v>
      </c>
      <c r="P1057" s="1034">
        <v>2.9147749506266218</v>
      </c>
      <c r="Q1057" s="1034">
        <v>2.9278581895279103</v>
      </c>
      <c r="R1057" s="1034">
        <v>4.4332971187828711</v>
      </c>
      <c r="S1057" s="1034">
        <v>4.428298559769889</v>
      </c>
    </row>
    <row r="1058" spans="2:19" x14ac:dyDescent="0.2">
      <c r="B1058" s="1026"/>
      <c r="C1058" s="1026"/>
      <c r="D1058" s="33"/>
      <c r="E1058" s="33"/>
      <c r="F1058" s="33"/>
      <c r="G1058" s="33"/>
      <c r="H1058" s="1035"/>
      <c r="I1058" s="33"/>
      <c r="J1058" s="33"/>
      <c r="K1058" s="33"/>
      <c r="L1058" s="33"/>
      <c r="M1058" s="33"/>
      <c r="N1058" s="33"/>
      <c r="O1058" s="33"/>
      <c r="P1058" s="33"/>
      <c r="Q1058" s="33"/>
      <c r="R1058" s="33"/>
      <c r="S1058" s="33"/>
    </row>
    <row r="1059" spans="2:19" x14ac:dyDescent="0.2">
      <c r="B1059" s="1184" t="s">
        <v>2932</v>
      </c>
      <c r="C1059" s="1184"/>
      <c r="D1059" s="33"/>
      <c r="E1059" s="33"/>
      <c r="F1059" s="33"/>
      <c r="G1059" s="33"/>
      <c r="H1059" s="1035"/>
      <c r="I1059" s="33"/>
      <c r="J1059" s="33"/>
      <c r="K1059" s="33"/>
      <c r="L1059" s="33"/>
      <c r="M1059" s="33"/>
      <c r="N1059" s="33"/>
      <c r="O1059" s="33"/>
      <c r="P1059" s="33"/>
      <c r="Q1059" s="33"/>
      <c r="R1059" s="33"/>
      <c r="S1059" s="33"/>
    </row>
    <row r="1060" spans="2:19" x14ac:dyDescent="0.2">
      <c r="B1060" s="1182" t="s">
        <v>316</v>
      </c>
      <c r="C1060" s="1182"/>
      <c r="D1060" s="33">
        <v>7.809535192755277</v>
      </c>
      <c r="E1060" s="33">
        <v>8.4660130332198005</v>
      </c>
      <c r="F1060" s="33">
        <v>7.8580932429372599</v>
      </c>
      <c r="G1060" s="33">
        <v>8.5368066718536735</v>
      </c>
      <c r="H1060" s="1035">
        <v>8.7957000666979308</v>
      </c>
      <c r="I1060" s="33">
        <v>8.8227694438086548</v>
      </c>
      <c r="J1060" s="33">
        <v>8.989548221451793</v>
      </c>
      <c r="K1060" s="33">
        <v>8.9992352675590901</v>
      </c>
      <c r="L1060" s="33">
        <v>4.5722683608973664</v>
      </c>
      <c r="M1060" s="33">
        <v>4.8312566168801903</v>
      </c>
      <c r="N1060" s="33">
        <v>5.1958010154841148</v>
      </c>
      <c r="O1060" s="33">
        <v>5.238653243241731</v>
      </c>
      <c r="P1060" s="33">
        <v>3.3322230869831806</v>
      </c>
      <c r="Q1060" s="33">
        <v>3.4690157781440614</v>
      </c>
      <c r="R1060" s="33">
        <v>4.801010328351599</v>
      </c>
      <c r="S1060" s="33">
        <v>4.7759636137948025</v>
      </c>
    </row>
    <row r="1061" spans="2:19" x14ac:dyDescent="0.2">
      <c r="B1061" s="1182" t="s">
        <v>317</v>
      </c>
      <c r="C1061" s="1182"/>
      <c r="D1061" s="33">
        <v>7.1000293421446745</v>
      </c>
      <c r="E1061" s="33">
        <v>7.2285784908812172</v>
      </c>
      <c r="F1061" s="33">
        <v>7.2920810262888489</v>
      </c>
      <c r="G1061" s="33">
        <v>7.4441869051702456</v>
      </c>
      <c r="H1061" s="1035">
        <v>7.3831676701900211</v>
      </c>
      <c r="I1061" s="33">
        <v>7.4028623319278068</v>
      </c>
      <c r="J1061" s="33">
        <v>7.6704129795970966</v>
      </c>
      <c r="K1061" s="33">
        <v>7.6945407734791793</v>
      </c>
      <c r="L1061" s="33">
        <v>3.3690088400130658</v>
      </c>
      <c r="M1061" s="33">
        <v>3.1284589130945712</v>
      </c>
      <c r="N1061" s="33">
        <v>4.7710484509207323</v>
      </c>
      <c r="O1061" s="33">
        <v>4.6137195102465283</v>
      </c>
      <c r="P1061" s="33">
        <v>2.7833671657064727</v>
      </c>
      <c r="Q1061" s="33">
        <v>2.7738138786561524</v>
      </c>
      <c r="R1061" s="33">
        <v>4.3286758133774601</v>
      </c>
      <c r="S1061" s="33">
        <v>4.3202770609341137</v>
      </c>
    </row>
    <row r="1062" spans="2:19" x14ac:dyDescent="0.2">
      <c r="B1062" s="1182" t="s">
        <v>318</v>
      </c>
      <c r="C1062" s="1182"/>
      <c r="D1062" s="33">
        <v>5.9370413916238185</v>
      </c>
      <c r="E1062" s="33">
        <v>6.5617912202891588</v>
      </c>
      <c r="F1062" s="33">
        <v>5.9375189754936644</v>
      </c>
      <c r="G1062" s="33">
        <v>6.5640120916361688</v>
      </c>
      <c r="H1062" s="1035">
        <v>6.1891866247833134</v>
      </c>
      <c r="I1062" s="33">
        <v>6.2747927024700196</v>
      </c>
      <c r="J1062" s="33">
        <v>6.5814899903799553</v>
      </c>
      <c r="K1062" s="33">
        <v>6.7719035677562509</v>
      </c>
      <c r="L1062" s="33">
        <v>2.8864688663242166</v>
      </c>
      <c r="M1062" s="33">
        <v>3.2443415364378891</v>
      </c>
      <c r="N1062" s="33">
        <v>3.7964510799292426</v>
      </c>
      <c r="O1062" s="33">
        <v>4.6058121901826672</v>
      </c>
      <c r="P1062" s="33">
        <v>3.3475047572586281</v>
      </c>
      <c r="Q1062" s="33">
        <v>3.5463867311669333</v>
      </c>
      <c r="R1062" s="33">
        <v>4.1772229721112701</v>
      </c>
      <c r="S1062" s="33">
        <v>4.5879741299563594</v>
      </c>
    </row>
    <row r="1063" spans="2:19" x14ac:dyDescent="0.2">
      <c r="B1063" s="1182" t="s">
        <v>1356</v>
      </c>
      <c r="C1063" s="1182"/>
      <c r="D1063" s="33">
        <v>13.559791686617727</v>
      </c>
      <c r="E1063" s="33">
        <v>13.559791686617727</v>
      </c>
      <c r="F1063" s="33">
        <v>13.575326223333924</v>
      </c>
      <c r="G1063" s="33">
        <v>13.575326223333924</v>
      </c>
      <c r="H1063" s="1035">
        <v>13.004565716940208</v>
      </c>
      <c r="I1063" s="33">
        <v>13.004565716940208</v>
      </c>
      <c r="J1063" s="33">
        <v>13.843623527614296</v>
      </c>
      <c r="K1063" s="33">
        <v>13.843623527614296</v>
      </c>
      <c r="L1063" s="33">
        <v>3.9834994310937293</v>
      </c>
      <c r="M1063" s="33">
        <v>3.9834994310937293</v>
      </c>
      <c r="N1063" s="33">
        <v>4.6661479096848097</v>
      </c>
      <c r="O1063" s="33">
        <v>4.6661479096848097</v>
      </c>
      <c r="P1063" s="33">
        <v>4.1036248981819261</v>
      </c>
      <c r="Q1063" s="33">
        <v>4.0978088798256564</v>
      </c>
      <c r="R1063" s="33">
        <v>4.6658736427679681</v>
      </c>
      <c r="S1063" s="33">
        <v>4.6606588762490171</v>
      </c>
    </row>
    <row r="1064" spans="2:19" s="149" customFormat="1" ht="10.5" x14ac:dyDescent="0.15">
      <c r="B1064" s="1183" t="s">
        <v>320</v>
      </c>
      <c r="C1064" s="1183"/>
      <c r="D1064" s="1034">
        <v>7.0682428752808573</v>
      </c>
      <c r="E1064" s="1034">
        <v>7.2824403853297559</v>
      </c>
      <c r="F1064" s="1034">
        <v>7.2395038679972084</v>
      </c>
      <c r="G1064" s="1034">
        <v>7.489310933439282</v>
      </c>
      <c r="H1064" s="1036">
        <v>7.8070299172953055</v>
      </c>
      <c r="I1064" s="1034">
        <v>7.8329433687084622</v>
      </c>
      <c r="J1064" s="1034">
        <v>8.0912277113321505</v>
      </c>
      <c r="K1064" s="1034">
        <v>8.1182214160649036</v>
      </c>
      <c r="L1064" s="1034">
        <v>3.4506903598432976</v>
      </c>
      <c r="M1064" s="1034">
        <v>3.2904032760591799</v>
      </c>
      <c r="N1064" s="1034">
        <v>4.7402498652009672</v>
      </c>
      <c r="O1064" s="1034">
        <v>4.6834734664544522</v>
      </c>
      <c r="P1064" s="1034">
        <v>2.9114817094847325</v>
      </c>
      <c r="Q1064" s="1034">
        <v>2.9278394467585191</v>
      </c>
      <c r="R1064" s="1034">
        <v>4.4275517442917449</v>
      </c>
      <c r="S1064" s="1034">
        <v>4.4235212766206811</v>
      </c>
    </row>
    <row r="1065" spans="2:19" x14ac:dyDescent="0.2">
      <c r="B1065" s="1026"/>
      <c r="C1065" s="1026"/>
      <c r="D1065" s="33"/>
      <c r="E1065" s="33"/>
      <c r="F1065" s="33"/>
      <c r="G1065" s="33"/>
      <c r="H1065" s="1035"/>
      <c r="I1065" s="33"/>
      <c r="J1065" s="33"/>
      <c r="K1065" s="33"/>
      <c r="L1065" s="33"/>
      <c r="M1065" s="33"/>
      <c r="N1065" s="33"/>
      <c r="O1065" s="33"/>
      <c r="P1065" s="33"/>
      <c r="Q1065" s="33"/>
      <c r="R1065" s="33"/>
      <c r="S1065" s="33"/>
    </row>
    <row r="1066" spans="2:19" x14ac:dyDescent="0.2">
      <c r="B1066" s="1184" t="s">
        <v>2933</v>
      </c>
      <c r="C1066" s="1184"/>
      <c r="D1066" s="33"/>
      <c r="E1066" s="33"/>
      <c r="F1066" s="33"/>
      <c r="G1066" s="33"/>
      <c r="H1066" s="1035"/>
      <c r="I1066" s="33"/>
      <c r="J1066" s="33"/>
      <c r="K1066" s="33"/>
      <c r="L1066" s="33"/>
      <c r="M1066" s="33"/>
      <c r="N1066" s="33"/>
      <c r="O1066" s="33"/>
      <c r="P1066" s="33"/>
      <c r="Q1066" s="33"/>
      <c r="R1066" s="33"/>
      <c r="S1066" s="33"/>
    </row>
    <row r="1067" spans="2:19" x14ac:dyDescent="0.2">
      <c r="B1067" s="1182" t="s">
        <v>316</v>
      </c>
      <c r="C1067" s="1182"/>
      <c r="D1067" s="33">
        <v>7.8727742105729783</v>
      </c>
      <c r="E1067" s="33">
        <v>8.1751238676499121</v>
      </c>
      <c r="F1067" s="33">
        <v>7.9393823195576783</v>
      </c>
      <c r="G1067" s="33">
        <v>8.2564122621010991</v>
      </c>
      <c r="H1067" s="1035">
        <v>8.78025364008613</v>
      </c>
      <c r="I1067" s="33">
        <v>8.8142119069946787</v>
      </c>
      <c r="J1067" s="33">
        <v>9.0182123961825287</v>
      </c>
      <c r="K1067" s="33">
        <v>9.021247780078836</v>
      </c>
      <c r="L1067" s="33">
        <v>3.2368921826869892</v>
      </c>
      <c r="M1067" s="33">
        <v>4.5898105916578311</v>
      </c>
      <c r="N1067" s="33">
        <v>5.1772507899659477</v>
      </c>
      <c r="O1067" s="33">
        <v>5.2516845057838566</v>
      </c>
      <c r="P1067" s="33">
        <v>3.2462493512265169</v>
      </c>
      <c r="Q1067" s="33">
        <v>3.515044579127347</v>
      </c>
      <c r="R1067" s="33">
        <v>4.8094429607109328</v>
      </c>
      <c r="S1067" s="33">
        <v>4.7772650892549118</v>
      </c>
    </row>
    <row r="1068" spans="2:19" x14ac:dyDescent="0.2">
      <c r="B1068" s="1182" t="s">
        <v>317</v>
      </c>
      <c r="C1068" s="1182"/>
      <c r="D1068" s="33">
        <v>7.0245050939866411</v>
      </c>
      <c r="E1068" s="33">
        <v>7.1637896687471665</v>
      </c>
      <c r="F1068" s="33">
        <v>7.2236406171566694</v>
      </c>
      <c r="G1068" s="33">
        <v>7.3942832071539941</v>
      </c>
      <c r="H1068" s="1035">
        <v>7.3167496099920184</v>
      </c>
      <c r="I1068" s="33">
        <v>7.3388484063434305</v>
      </c>
      <c r="J1068" s="33">
        <v>7.5790007232457999</v>
      </c>
      <c r="K1068" s="33">
        <v>7.6057592853362959</v>
      </c>
      <c r="L1068" s="33">
        <v>3.59886402152617</v>
      </c>
      <c r="M1068" s="33">
        <v>3.4617947206886979</v>
      </c>
      <c r="N1068" s="33">
        <v>4.9620764583509676</v>
      </c>
      <c r="O1068" s="33">
        <v>4.8876214112487393</v>
      </c>
      <c r="P1068" s="33">
        <v>2.7854537404768891</v>
      </c>
      <c r="Q1068" s="33">
        <v>2.7689236753427831</v>
      </c>
      <c r="R1068" s="33">
        <v>4.3799592734389492</v>
      </c>
      <c r="S1068" s="33">
        <v>4.3672651213455875</v>
      </c>
    </row>
    <row r="1069" spans="2:19" x14ac:dyDescent="0.2">
      <c r="B1069" s="1182" t="s">
        <v>318</v>
      </c>
      <c r="C1069" s="1182"/>
      <c r="D1069" s="33">
        <v>6.0766866535082462</v>
      </c>
      <c r="E1069" s="33">
        <v>6.6168529697177823</v>
      </c>
      <c r="F1069" s="33">
        <v>6.0767665304943295</v>
      </c>
      <c r="G1069" s="33">
        <v>6.6171453585379849</v>
      </c>
      <c r="H1069" s="1035">
        <v>6.3015555296960279</v>
      </c>
      <c r="I1069" s="33">
        <v>6.3219244766224323</v>
      </c>
      <c r="J1069" s="33">
        <v>6.7267363416532771</v>
      </c>
      <c r="K1069" s="33">
        <v>6.7656997991330208</v>
      </c>
      <c r="L1069" s="33">
        <v>2.9158271306390091</v>
      </c>
      <c r="M1069" s="33">
        <v>2.9888534237885183</v>
      </c>
      <c r="N1069" s="33">
        <v>4.2024741224183781</v>
      </c>
      <c r="O1069" s="33">
        <v>4.6470835156612385</v>
      </c>
      <c r="P1069" s="33">
        <v>3.3269674247405834</v>
      </c>
      <c r="Q1069" s="33">
        <v>3.4370302130446686</v>
      </c>
      <c r="R1069" s="33">
        <v>4.3149368210200967</v>
      </c>
      <c r="S1069" s="33">
        <v>4.6305056900888708</v>
      </c>
    </row>
    <row r="1070" spans="2:19" x14ac:dyDescent="0.2">
      <c r="B1070" s="1182" t="s">
        <v>1356</v>
      </c>
      <c r="C1070" s="1182"/>
      <c r="D1070" s="33">
        <v>13.807780999270369</v>
      </c>
      <c r="E1070" s="33">
        <v>13.807780999270369</v>
      </c>
      <c r="F1070" s="33">
        <v>13.822855186641753</v>
      </c>
      <c r="G1070" s="33">
        <v>13.822855186641753</v>
      </c>
      <c r="H1070" s="1035">
        <v>12.998418735908604</v>
      </c>
      <c r="I1070" s="33">
        <v>12.998418735908604</v>
      </c>
      <c r="J1070" s="33">
        <v>13.835223126610291</v>
      </c>
      <c r="K1070" s="33">
        <v>13.835223126610291</v>
      </c>
      <c r="L1070" s="33">
        <v>3.4519927156727599</v>
      </c>
      <c r="M1070" s="33">
        <v>3.3996151253101008</v>
      </c>
      <c r="N1070" s="33">
        <v>4.767544942508656</v>
      </c>
      <c r="O1070" s="33">
        <v>4.7237099375042835</v>
      </c>
      <c r="P1070" s="33">
        <v>3.8893926605508184</v>
      </c>
      <c r="Q1070" s="33">
        <v>3.8823275011255096</v>
      </c>
      <c r="R1070" s="33">
        <v>4.6632202026151743</v>
      </c>
      <c r="S1070" s="33">
        <v>4.6570298149250222</v>
      </c>
    </row>
    <row r="1071" spans="2:19" s="149" customFormat="1" ht="10.5" x14ac:dyDescent="0.15">
      <c r="B1071" s="1183" t="s">
        <v>320</v>
      </c>
      <c r="C1071" s="1183"/>
      <c r="D1071" s="1034">
        <v>7.0442256717276441</v>
      </c>
      <c r="E1071" s="1034">
        <v>7.2355147693854454</v>
      </c>
      <c r="F1071" s="1034">
        <v>7.2268773604096586</v>
      </c>
      <c r="G1071" s="1034">
        <v>7.4565294785258001</v>
      </c>
      <c r="H1071" s="1036">
        <v>7.7423090521026596</v>
      </c>
      <c r="I1071" s="1034">
        <v>7.7698005661995566</v>
      </c>
      <c r="J1071" s="1034">
        <v>8.0140188597622508</v>
      </c>
      <c r="K1071" s="1034">
        <v>8.040191459062509</v>
      </c>
      <c r="L1071" s="1034">
        <v>3.5149468329994353</v>
      </c>
      <c r="M1071" s="1034">
        <v>3.5098000204802413</v>
      </c>
      <c r="N1071" s="1034">
        <v>4.9284351179891912</v>
      </c>
      <c r="O1071" s="1034">
        <v>4.9036370090032353</v>
      </c>
      <c r="P1071" s="1034">
        <v>2.8917103495489309</v>
      </c>
      <c r="Q1071" s="1034">
        <v>2.9219037188411705</v>
      </c>
      <c r="R1071" s="1034">
        <v>4.4697906501448719</v>
      </c>
      <c r="S1071" s="1034">
        <v>4.4579500968479326</v>
      </c>
    </row>
    <row r="1072" spans="2:19" x14ac:dyDescent="0.2">
      <c r="B1072" s="1026"/>
      <c r="C1072" s="1026"/>
      <c r="D1072" s="33"/>
      <c r="E1072" s="33"/>
      <c r="F1072" s="33"/>
      <c r="G1072" s="33"/>
      <c r="H1072" s="1035"/>
      <c r="I1072" s="33"/>
      <c r="J1072" s="33"/>
      <c r="K1072" s="33"/>
      <c r="L1072" s="33"/>
      <c r="M1072" s="33"/>
      <c r="N1072" s="33"/>
      <c r="O1072" s="33"/>
      <c r="P1072" s="33"/>
      <c r="Q1072" s="33"/>
      <c r="R1072" s="33"/>
      <c r="S1072" s="33"/>
    </row>
    <row r="1073" spans="2:19" x14ac:dyDescent="0.2">
      <c r="B1073" s="1184" t="s">
        <v>2934</v>
      </c>
      <c r="C1073" s="1184"/>
      <c r="D1073" s="28"/>
      <c r="E1073" s="28"/>
      <c r="F1073" s="28"/>
      <c r="G1073" s="28"/>
      <c r="H1073" s="33"/>
      <c r="I1073" s="33"/>
      <c r="J1073" s="33"/>
      <c r="K1073" s="33"/>
      <c r="L1073" s="33"/>
      <c r="M1073" s="33"/>
      <c r="N1073" s="33"/>
      <c r="O1073" s="33"/>
      <c r="P1073" s="33"/>
      <c r="Q1073" s="33"/>
      <c r="R1073" s="33"/>
      <c r="S1073" s="33"/>
    </row>
    <row r="1074" spans="2:19" x14ac:dyDescent="0.2">
      <c r="B1074" s="1182" t="s">
        <v>316</v>
      </c>
      <c r="C1074" s="1182"/>
      <c r="D1074" s="28">
        <v>7.7121471576259504</v>
      </c>
      <c r="E1074" s="28">
        <v>8.665125062268288</v>
      </c>
      <c r="F1074" s="28">
        <v>7.7878347946115261</v>
      </c>
      <c r="G1074" s="28">
        <v>8.7915758315285455</v>
      </c>
      <c r="H1074" s="33">
        <v>8.6475436436457258</v>
      </c>
      <c r="I1074" s="33">
        <v>8.6758199770226252</v>
      </c>
      <c r="J1074" s="33">
        <v>8.8768376056252034</v>
      </c>
      <c r="K1074" s="33">
        <v>8.8859136377088674</v>
      </c>
      <c r="L1074" s="33">
        <v>3.8504047950745699</v>
      </c>
      <c r="M1074" s="33">
        <v>4.3957840582344279</v>
      </c>
      <c r="N1074" s="33">
        <v>4.7342800534969465</v>
      </c>
      <c r="O1074" s="33">
        <v>4.7651057183124097</v>
      </c>
      <c r="P1074" s="33">
        <v>3.3241753820373905</v>
      </c>
      <c r="Q1074" s="33">
        <v>3.4803913343595183</v>
      </c>
      <c r="R1074" s="33">
        <v>4.7447560400267053</v>
      </c>
      <c r="S1074" s="33">
        <v>4.7252007138957923</v>
      </c>
    </row>
    <row r="1075" spans="2:19" x14ac:dyDescent="0.2">
      <c r="B1075" s="1182" t="s">
        <v>317</v>
      </c>
      <c r="C1075" s="1182"/>
      <c r="D1075" s="28">
        <v>7.1837144631990499</v>
      </c>
      <c r="E1075" s="28">
        <v>7.3562029027343678</v>
      </c>
      <c r="F1075" s="28">
        <v>7.3126080836014102</v>
      </c>
      <c r="G1075" s="28">
        <v>7.5046207519536896</v>
      </c>
      <c r="H1075" s="33">
        <v>7.3260947938581333</v>
      </c>
      <c r="I1075" s="33">
        <v>7.3477453734724296</v>
      </c>
      <c r="J1075" s="33">
        <v>7.5961989781796779</v>
      </c>
      <c r="K1075" s="33">
        <v>7.6226777734215547</v>
      </c>
      <c r="L1075" s="33">
        <v>3.0723428943367082</v>
      </c>
      <c r="M1075" s="33">
        <v>2.8677057673781108</v>
      </c>
      <c r="N1075" s="33">
        <v>4.7462296885988051</v>
      </c>
      <c r="O1075" s="33">
        <v>4.6164169295440267</v>
      </c>
      <c r="P1075" s="33">
        <v>2.7606607906114151</v>
      </c>
      <c r="Q1075" s="33">
        <v>2.7474695012955896</v>
      </c>
      <c r="R1075" s="33">
        <v>4.3388085768462368</v>
      </c>
      <c r="S1075" s="33">
        <v>4.3260035256123617</v>
      </c>
    </row>
    <row r="1076" spans="2:19" x14ac:dyDescent="0.2">
      <c r="B1076" s="1182" t="s">
        <v>318</v>
      </c>
      <c r="C1076" s="1182"/>
      <c r="D1076" s="28">
        <v>5.8062412130643279</v>
      </c>
      <c r="E1076" s="28">
        <v>6.5980718317035469</v>
      </c>
      <c r="F1076" s="28">
        <v>5.8062714264136233</v>
      </c>
      <c r="G1076" s="28">
        <v>6.5982941419327519</v>
      </c>
      <c r="H1076" s="33">
        <v>6.259927746144812</v>
      </c>
      <c r="I1076" s="33">
        <v>6.3389943588313526</v>
      </c>
      <c r="J1076" s="33">
        <v>6.6201438117911149</v>
      </c>
      <c r="K1076" s="33">
        <v>6.7788341903334954</v>
      </c>
      <c r="L1076" s="33">
        <v>3.4789194967112591</v>
      </c>
      <c r="M1076" s="33">
        <v>3.7703854608676193</v>
      </c>
      <c r="N1076" s="33">
        <v>4.0425734685294623</v>
      </c>
      <c r="O1076" s="33">
        <v>4.5441784283700386</v>
      </c>
      <c r="P1076" s="33">
        <v>3.3558521561199717</v>
      </c>
      <c r="Q1076" s="33">
        <v>3.4871636055071704</v>
      </c>
      <c r="R1076" s="33">
        <v>4.3236084473170004</v>
      </c>
      <c r="S1076" s="33">
        <v>4.6385556741659046</v>
      </c>
    </row>
    <row r="1077" spans="2:19" x14ac:dyDescent="0.2">
      <c r="B1077" s="1182" t="s">
        <v>1356</v>
      </c>
      <c r="C1077" s="1182"/>
      <c r="D1077" s="28">
        <v>13.53421821104048</v>
      </c>
      <c r="E1077" s="28">
        <v>13.53421821104048</v>
      </c>
      <c r="F1077" s="28">
        <v>13.537374132813028</v>
      </c>
      <c r="G1077" s="28">
        <v>13.537374132813028</v>
      </c>
      <c r="H1077" s="33">
        <v>12.999264584974956</v>
      </c>
      <c r="I1077" s="33">
        <v>12.999264584974956</v>
      </c>
      <c r="J1077" s="33">
        <v>13.842540153900746</v>
      </c>
      <c r="K1077" s="33">
        <v>13.842540153900746</v>
      </c>
      <c r="L1077" s="33">
        <v>3.3719194139784268</v>
      </c>
      <c r="M1077" s="33">
        <v>3.3719194139784268</v>
      </c>
      <c r="N1077" s="33">
        <v>4.9565102550123754</v>
      </c>
      <c r="O1077" s="33">
        <v>4.9565102550123754</v>
      </c>
      <c r="P1077" s="33">
        <v>4.0813692946014175</v>
      </c>
      <c r="Q1077" s="33">
        <v>4.0756862621648962</v>
      </c>
      <c r="R1077" s="33">
        <v>4.6541206200620859</v>
      </c>
      <c r="S1077" s="33">
        <v>4.6490242395176624</v>
      </c>
    </row>
    <row r="1078" spans="2:19" s="149" customFormat="1" ht="10.5" x14ac:dyDescent="0.15">
      <c r="B1078" s="1183" t="s">
        <v>320</v>
      </c>
      <c r="C1078" s="1183"/>
      <c r="D1078" s="1033">
        <v>7.1053794780247008</v>
      </c>
      <c r="E1078" s="1033">
        <v>7.4034954671263868</v>
      </c>
      <c r="F1078" s="1033">
        <v>7.2196494065250372</v>
      </c>
      <c r="G1078" s="1033">
        <v>7.548747803576874</v>
      </c>
      <c r="H1078" s="1034">
        <v>7.7211604546066841</v>
      </c>
      <c r="I1078" s="1034">
        <v>7.7489860496982255</v>
      </c>
      <c r="J1078" s="1034">
        <v>7.996869232734773</v>
      </c>
      <c r="K1078" s="1034">
        <v>8.0257842910295896</v>
      </c>
      <c r="L1078" s="1034">
        <v>3.1838618108486743</v>
      </c>
      <c r="M1078" s="1034">
        <v>3.0662551230690247</v>
      </c>
      <c r="N1078" s="1034">
        <v>4.692950503853516</v>
      </c>
      <c r="O1078" s="1034">
        <v>4.6332315518429867</v>
      </c>
      <c r="P1078" s="1034">
        <v>2.8903652661073553</v>
      </c>
      <c r="Q1078" s="1034">
        <v>2.9060239807770634</v>
      </c>
      <c r="R1078" s="1034">
        <v>4.4273937472197673</v>
      </c>
      <c r="S1078" s="1034">
        <v>4.4184364672123779</v>
      </c>
    </row>
    <row r="1079" spans="2:19" x14ac:dyDescent="0.2">
      <c r="B1079" s="1026"/>
      <c r="C1079" s="1026"/>
      <c r="D1079" s="28"/>
      <c r="E1079" s="28"/>
      <c r="F1079" s="28"/>
      <c r="G1079" s="28"/>
      <c r="H1079" s="33"/>
      <c r="I1079" s="33"/>
      <c r="J1079" s="33"/>
      <c r="K1079" s="33"/>
      <c r="L1079" s="33"/>
      <c r="M1079" s="33"/>
      <c r="N1079" s="33"/>
      <c r="O1079" s="33"/>
      <c r="P1079" s="33"/>
      <c r="Q1079" s="33"/>
      <c r="R1079" s="33"/>
      <c r="S1079" s="33"/>
    </row>
    <row r="1080" spans="2:19" x14ac:dyDescent="0.2">
      <c r="B1080" s="1184" t="s">
        <v>2935</v>
      </c>
      <c r="C1080" s="1184"/>
      <c r="D1080" s="33"/>
      <c r="E1080" s="33"/>
      <c r="F1080" s="33"/>
      <c r="G1080" s="33"/>
      <c r="H1080" s="33"/>
      <c r="I1080" s="33"/>
      <c r="J1080" s="33"/>
      <c r="K1080" s="33"/>
      <c r="L1080" s="33"/>
      <c r="M1080" s="33"/>
      <c r="N1080" s="33"/>
      <c r="O1080" s="33"/>
      <c r="P1080" s="33"/>
      <c r="Q1080" s="33"/>
      <c r="R1080" s="33"/>
      <c r="S1080" s="33"/>
    </row>
    <row r="1081" spans="2:19" x14ac:dyDescent="0.2">
      <c r="B1081" s="1182" t="s">
        <v>316</v>
      </c>
      <c r="C1081" s="1182"/>
      <c r="D1081" s="33">
        <v>8.1730335024486092</v>
      </c>
      <c r="E1081" s="33">
        <v>8.6871540266779821</v>
      </c>
      <c r="F1081" s="33">
        <v>8.1931858129591024</v>
      </c>
      <c r="G1081" s="33">
        <v>8.7141913352569453</v>
      </c>
      <c r="H1081" s="33">
        <v>8.4130259599741759</v>
      </c>
      <c r="I1081" s="33">
        <v>8.4360335436955811</v>
      </c>
      <c r="J1081" s="33">
        <v>8.7031247653890258</v>
      </c>
      <c r="K1081" s="33">
        <v>8.7070683105540354</v>
      </c>
      <c r="L1081" s="33">
        <v>4.3665999912558835</v>
      </c>
      <c r="M1081" s="33">
        <v>4.426463960777812</v>
      </c>
      <c r="N1081" s="33">
        <v>4.6148757635571478</v>
      </c>
      <c r="O1081" s="33">
        <v>4.6036928871098635</v>
      </c>
      <c r="P1081" s="33">
        <v>3.272341682203026</v>
      </c>
      <c r="Q1081" s="33">
        <v>3.4343158673843091</v>
      </c>
      <c r="R1081" s="33">
        <v>4.8028607327076669</v>
      </c>
      <c r="S1081" s="33">
        <v>4.792946211945007</v>
      </c>
    </row>
    <row r="1082" spans="2:19" x14ac:dyDescent="0.2">
      <c r="B1082" s="1182" t="s">
        <v>317</v>
      </c>
      <c r="C1082" s="1182"/>
      <c r="D1082" s="33">
        <v>6.9948448911466237</v>
      </c>
      <c r="E1082" s="33">
        <v>7.236052802878838</v>
      </c>
      <c r="F1082" s="33">
        <v>7.1275304041075369</v>
      </c>
      <c r="G1082" s="33">
        <v>7.4081006986049109</v>
      </c>
      <c r="H1082" s="33">
        <v>7.3446227959397223</v>
      </c>
      <c r="I1082" s="33">
        <v>7.3637471653786069</v>
      </c>
      <c r="J1082" s="33">
        <v>7.6195838368958473</v>
      </c>
      <c r="K1082" s="33">
        <v>7.6432228092563523</v>
      </c>
      <c r="L1082" s="33">
        <v>3.6201609833462034</v>
      </c>
      <c r="M1082" s="33">
        <v>3.5540083889057952</v>
      </c>
      <c r="N1082" s="33">
        <v>4.3626251520627957</v>
      </c>
      <c r="O1082" s="33">
        <v>4.3054824974524211</v>
      </c>
      <c r="P1082" s="33">
        <v>2.8081308158227478</v>
      </c>
      <c r="Q1082" s="33">
        <v>2.7910611735427424</v>
      </c>
      <c r="R1082" s="33">
        <v>4.4447452103033553</v>
      </c>
      <c r="S1082" s="33">
        <v>4.4290555947492525</v>
      </c>
    </row>
    <row r="1083" spans="2:19" x14ac:dyDescent="0.2">
      <c r="B1083" s="1182" t="s">
        <v>318</v>
      </c>
      <c r="C1083" s="1182"/>
      <c r="D1083" s="33">
        <v>6.0794869110479492</v>
      </c>
      <c r="E1083" s="33">
        <v>6.7171188102314794</v>
      </c>
      <c r="F1083" s="33">
        <v>6.0798892483336839</v>
      </c>
      <c r="G1083" s="33">
        <v>6.7193114667957143</v>
      </c>
      <c r="H1083" s="33">
        <v>6.3203093136961899</v>
      </c>
      <c r="I1083" s="33">
        <v>6.3958391537820676</v>
      </c>
      <c r="J1083" s="33">
        <v>6.7124243055354125</v>
      </c>
      <c r="K1083" s="33">
        <v>6.8873154206664733</v>
      </c>
      <c r="L1083" s="33">
        <v>3.2228934910175071</v>
      </c>
      <c r="M1083" s="33">
        <v>3.2086469157695938</v>
      </c>
      <c r="N1083" s="33">
        <v>4.6381165968062144</v>
      </c>
      <c r="O1083" s="33">
        <v>4.6279033812828114</v>
      </c>
      <c r="P1083" s="33">
        <v>3.5421903135971</v>
      </c>
      <c r="Q1083" s="33">
        <v>3.5454153106468747</v>
      </c>
      <c r="R1083" s="33">
        <v>4.7737045357637484</v>
      </c>
      <c r="S1083" s="33">
        <v>4.7737045357637484</v>
      </c>
    </row>
    <row r="1084" spans="2:19" x14ac:dyDescent="0.2">
      <c r="B1084" s="1182" t="s">
        <v>1356</v>
      </c>
      <c r="C1084" s="1182"/>
      <c r="D1084" s="33">
        <v>13.65758129481037</v>
      </c>
      <c r="E1084" s="33">
        <v>13.65758129481037</v>
      </c>
      <c r="F1084" s="33">
        <v>13.662332011136238</v>
      </c>
      <c r="G1084" s="33">
        <v>13.662332011136238</v>
      </c>
      <c r="H1084" s="33">
        <v>13.011818008476203</v>
      </c>
      <c r="I1084" s="33">
        <v>13.011818008476203</v>
      </c>
      <c r="J1084" s="33">
        <v>13.849784905524276</v>
      </c>
      <c r="K1084" s="33">
        <v>13.849784905524276</v>
      </c>
      <c r="L1084" s="33">
        <v>4.0488301195573833</v>
      </c>
      <c r="M1084" s="33">
        <v>4.0488301195573833</v>
      </c>
      <c r="N1084" s="33">
        <v>5.0179098189491098</v>
      </c>
      <c r="O1084" s="33">
        <v>5.0179098189491098</v>
      </c>
      <c r="P1084" s="33">
        <v>3.9795841678560757</v>
      </c>
      <c r="Q1084" s="33">
        <v>3.9733820180213768</v>
      </c>
      <c r="R1084" s="33">
        <v>4.6653266266264124</v>
      </c>
      <c r="S1084" s="33">
        <v>4.6598468842898733</v>
      </c>
    </row>
    <row r="1085" spans="2:19" s="149" customFormat="1" ht="10.5" x14ac:dyDescent="0.15">
      <c r="B1085" s="1183" t="s">
        <v>320</v>
      </c>
      <c r="C1085" s="1183"/>
      <c r="D1085" s="1034">
        <v>7.0125865690556646</v>
      </c>
      <c r="E1085" s="1034">
        <v>7.3192584148125848</v>
      </c>
      <c r="F1085" s="1034">
        <v>7.1331101599413076</v>
      </c>
      <c r="G1085" s="1034">
        <v>7.4841965619676181</v>
      </c>
      <c r="H1085" s="1036">
        <v>7.6915703874248491</v>
      </c>
      <c r="I1085" s="1034">
        <v>7.7159293678801673</v>
      </c>
      <c r="J1085" s="1034">
        <v>7.9816353664483763</v>
      </c>
      <c r="K1085" s="1034">
        <v>8.0068494713017024</v>
      </c>
      <c r="L1085" s="1034">
        <v>3.6876329374338854</v>
      </c>
      <c r="M1085" s="1034">
        <v>3.6347088784188748</v>
      </c>
      <c r="N1085" s="1034">
        <v>4.4047973841115677</v>
      </c>
      <c r="O1085" s="1034">
        <v>4.3552002287314266</v>
      </c>
      <c r="P1085" s="1034">
        <v>2.9176019173119494</v>
      </c>
      <c r="Q1085" s="1034">
        <v>2.9311507288393868</v>
      </c>
      <c r="R1085" s="1034">
        <v>4.5262070969105164</v>
      </c>
      <c r="S1085" s="1034">
        <v>4.5121665318162156</v>
      </c>
    </row>
    <row r="1086" spans="2:19" x14ac:dyDescent="0.2">
      <c r="B1086" s="1026"/>
      <c r="C1086" s="1026"/>
      <c r="D1086" s="33"/>
      <c r="E1086" s="33"/>
      <c r="F1086" s="33"/>
      <c r="G1086" s="33"/>
      <c r="H1086" s="1035"/>
      <c r="I1086" s="33"/>
      <c r="J1086" s="33"/>
      <c r="K1086" s="33"/>
      <c r="L1086" s="33"/>
      <c r="M1086" s="33"/>
      <c r="N1086" s="33"/>
      <c r="O1086" s="33"/>
      <c r="P1086" s="33"/>
      <c r="Q1086" s="33"/>
      <c r="R1086" s="33"/>
      <c r="S1086" s="33"/>
    </row>
    <row r="1087" spans="2:19" x14ac:dyDescent="0.2">
      <c r="B1087" s="1184" t="s">
        <v>2936</v>
      </c>
      <c r="C1087" s="1184"/>
      <c r="D1087" s="33"/>
      <c r="E1087" s="33"/>
      <c r="F1087" s="33"/>
      <c r="G1087" s="33"/>
      <c r="H1087" s="33"/>
      <c r="I1087" s="33"/>
      <c r="J1087" s="33"/>
      <c r="K1087" s="33"/>
      <c r="L1087" s="33"/>
      <c r="M1087" s="33"/>
      <c r="N1087" s="33"/>
      <c r="O1087" s="33"/>
      <c r="P1087" s="33"/>
      <c r="Q1087" s="33"/>
      <c r="R1087" s="33"/>
      <c r="S1087" s="33"/>
    </row>
    <row r="1088" spans="2:19" x14ac:dyDescent="0.2">
      <c r="B1088" s="1182" t="s">
        <v>316</v>
      </c>
      <c r="C1088" s="1182"/>
      <c r="D1088" s="33">
        <v>8.1574327156089357</v>
      </c>
      <c r="E1088" s="33">
        <v>8.2756396574182887</v>
      </c>
      <c r="F1088" s="33">
        <v>8.20041387603613</v>
      </c>
      <c r="G1088" s="33">
        <v>8.3217088784424753</v>
      </c>
      <c r="H1088" s="33">
        <v>8.14626221568167</v>
      </c>
      <c r="I1088" s="33">
        <v>8.1799331471272279</v>
      </c>
      <c r="J1088" s="33">
        <v>8.5509678114170544</v>
      </c>
      <c r="K1088" s="33">
        <v>8.5502569486600635</v>
      </c>
      <c r="L1088" s="33">
        <v>3.6049381523799386</v>
      </c>
      <c r="M1088" s="33">
        <v>3.9424351560143003</v>
      </c>
      <c r="N1088" s="33">
        <v>4.9610868341640257</v>
      </c>
      <c r="O1088" s="33">
        <v>4.9517067667113785</v>
      </c>
      <c r="P1088" s="33">
        <v>3.2545974607035255</v>
      </c>
      <c r="Q1088" s="33">
        <v>3.4624682933747204</v>
      </c>
      <c r="R1088" s="33">
        <v>4.7995925547133238</v>
      </c>
      <c r="S1088" s="33">
        <v>4.7971787878790249</v>
      </c>
    </row>
    <row r="1089" spans="2:19" x14ac:dyDescent="0.2">
      <c r="B1089" s="1182" t="s">
        <v>317</v>
      </c>
      <c r="C1089" s="1182"/>
      <c r="D1089" s="33">
        <v>6.952605559809637</v>
      </c>
      <c r="E1089" s="33">
        <v>7.2229333195808101</v>
      </c>
      <c r="F1089" s="33">
        <v>7.0686310124975895</v>
      </c>
      <c r="G1089" s="33">
        <v>7.3786245864041602</v>
      </c>
      <c r="H1089" s="33">
        <v>7.305160900810197</v>
      </c>
      <c r="I1089" s="33">
        <v>7.3943789015392234</v>
      </c>
      <c r="J1089" s="33">
        <v>7.5549172183055946</v>
      </c>
      <c r="K1089" s="33">
        <v>7.6641957843683697</v>
      </c>
      <c r="L1089" s="33">
        <v>3.4844671776978444</v>
      </c>
      <c r="M1089" s="33">
        <v>3.3900897782111086</v>
      </c>
      <c r="N1089" s="33">
        <v>4.8975333642366579</v>
      </c>
      <c r="O1089" s="33">
        <v>4.8371951127576223</v>
      </c>
      <c r="P1089" s="33">
        <v>2.8580438902196259</v>
      </c>
      <c r="Q1089" s="33">
        <v>2.8437285471049618</v>
      </c>
      <c r="R1089" s="33">
        <v>4.5054623285351934</v>
      </c>
      <c r="S1089" s="33">
        <v>4.496001409564407</v>
      </c>
    </row>
    <row r="1090" spans="2:19" x14ac:dyDescent="0.2">
      <c r="B1090" s="1182" t="s">
        <v>318</v>
      </c>
      <c r="C1090" s="1182"/>
      <c r="D1090" s="33">
        <v>6.2194387631032866</v>
      </c>
      <c r="E1090" s="33">
        <v>6.7480448217973716</v>
      </c>
      <c r="F1090" s="33">
        <v>6.2200158852250018</v>
      </c>
      <c r="G1090" s="33">
        <v>6.7499233002188195</v>
      </c>
      <c r="H1090" s="33">
        <v>6.4742362532910462</v>
      </c>
      <c r="I1090" s="33">
        <v>6.4958399434848371</v>
      </c>
      <c r="J1090" s="33">
        <v>6.9298102233148242</v>
      </c>
      <c r="K1090" s="33">
        <v>6.9746556088636842</v>
      </c>
      <c r="L1090" s="33">
        <v>3.4684178478207808</v>
      </c>
      <c r="M1090" s="33">
        <v>3.6692040754047288</v>
      </c>
      <c r="N1090" s="33">
        <v>4.4728688461221937</v>
      </c>
      <c r="O1090" s="33">
        <v>4.8926584732475566</v>
      </c>
      <c r="P1090" s="33">
        <v>3.5295971844853025</v>
      </c>
      <c r="Q1090" s="33">
        <v>3.6669822852674647</v>
      </c>
      <c r="R1090" s="33">
        <v>4.5526323370338648</v>
      </c>
      <c r="S1090" s="33">
        <v>4.8313795886491189</v>
      </c>
    </row>
    <row r="1091" spans="2:19" x14ac:dyDescent="0.2">
      <c r="B1091" s="1182" t="s">
        <v>1356</v>
      </c>
      <c r="C1091" s="1182"/>
      <c r="D1091" s="33">
        <v>14.114061996685319</v>
      </c>
      <c r="E1091" s="33">
        <v>14.114061996685319</v>
      </c>
      <c r="F1091" s="33">
        <v>14.229901581164572</v>
      </c>
      <c r="G1091" s="33">
        <v>14.229901581164572</v>
      </c>
      <c r="H1091" s="33">
        <v>13.068852288665095</v>
      </c>
      <c r="I1091" s="33">
        <v>13.068852288665095</v>
      </c>
      <c r="J1091" s="33">
        <v>13.903852425692616</v>
      </c>
      <c r="K1091" s="33">
        <v>13.903852425692616</v>
      </c>
      <c r="L1091" s="33">
        <v>3.7431416268816373</v>
      </c>
      <c r="M1091" s="33">
        <v>3.7431416268816373</v>
      </c>
      <c r="N1091" s="33">
        <v>5.7376992638930595</v>
      </c>
      <c r="O1091" s="33">
        <v>5.7376992638930595</v>
      </c>
      <c r="P1091" s="33">
        <v>3.8159461975918547</v>
      </c>
      <c r="Q1091" s="33">
        <v>3.8159461975918547</v>
      </c>
      <c r="R1091" s="33">
        <v>4.698555983473037</v>
      </c>
      <c r="S1091" s="33">
        <v>4.698555983473037</v>
      </c>
    </row>
    <row r="1092" spans="2:19" s="149" customFormat="1" ht="10.5" x14ac:dyDescent="0.15">
      <c r="B1092" s="1183" t="s">
        <v>320</v>
      </c>
      <c r="C1092" s="1183"/>
      <c r="D1092" s="1034">
        <v>6.9967106273769888</v>
      </c>
      <c r="E1092" s="1034">
        <v>7.2975918471422982</v>
      </c>
      <c r="F1092" s="1034">
        <v>7.1064655399331258</v>
      </c>
      <c r="G1092" s="1034">
        <v>7.4473611636476091</v>
      </c>
      <c r="H1092" s="1036">
        <v>7.5990280396029499</v>
      </c>
      <c r="I1092" s="1034">
        <v>7.6891744529697972</v>
      </c>
      <c r="J1092" s="1034">
        <v>7.8876000149349688</v>
      </c>
      <c r="K1092" s="1034">
        <v>7.9898652491785258</v>
      </c>
      <c r="L1092" s="1034">
        <v>3.4980228024409206</v>
      </c>
      <c r="M1092" s="1034">
        <v>3.4657436142718292</v>
      </c>
      <c r="N1092" s="1034">
        <v>4.8791661673102231</v>
      </c>
      <c r="O1092" s="1034">
        <v>4.8573678554043607</v>
      </c>
      <c r="P1092" s="1034">
        <v>2.9483024312985702</v>
      </c>
      <c r="Q1092" s="1034">
        <v>2.9729113566348428</v>
      </c>
      <c r="R1092" s="1034">
        <v>4.5665730536126814</v>
      </c>
      <c r="S1092" s="1034">
        <v>4.5633670717047918</v>
      </c>
    </row>
    <row r="1093" spans="2:19" x14ac:dyDescent="0.2">
      <c r="B1093" s="1026"/>
      <c r="C1093" s="1026"/>
      <c r="D1093" s="33"/>
      <c r="E1093" s="33"/>
      <c r="F1093" s="33"/>
      <c r="G1093" s="33"/>
      <c r="H1093" s="1035"/>
      <c r="I1093" s="33"/>
      <c r="J1093" s="33"/>
      <c r="K1093" s="33"/>
      <c r="L1093" s="33"/>
      <c r="M1093" s="33"/>
      <c r="N1093" s="33"/>
      <c r="O1093" s="33"/>
      <c r="P1093" s="33"/>
      <c r="Q1093" s="33"/>
      <c r="R1093" s="33"/>
      <c r="S1093" s="33"/>
    </row>
    <row r="1094" spans="2:19" x14ac:dyDescent="0.2">
      <c r="B1094" s="1184" t="s">
        <v>2937</v>
      </c>
      <c r="C1094" s="1184"/>
      <c r="D1094" s="33"/>
      <c r="E1094" s="33"/>
      <c r="F1094" s="33"/>
      <c r="G1094" s="33"/>
      <c r="H1094" s="33"/>
      <c r="I1094" s="33"/>
      <c r="J1094" s="33"/>
      <c r="K1094" s="33"/>
      <c r="L1094" s="33"/>
      <c r="M1094" s="33"/>
      <c r="N1094" s="33"/>
      <c r="O1094" s="33"/>
      <c r="P1094" s="33"/>
      <c r="Q1094" s="33"/>
      <c r="R1094" s="33"/>
      <c r="S1094" s="33"/>
    </row>
    <row r="1095" spans="2:19" x14ac:dyDescent="0.2">
      <c r="B1095" s="1182" t="s">
        <v>316</v>
      </c>
      <c r="C1095" s="1182"/>
      <c r="D1095" s="33">
        <v>7.9670457369725822</v>
      </c>
      <c r="E1095" s="33">
        <v>8.1473327716837343</v>
      </c>
      <c r="F1095" s="33">
        <v>7.9888195562914603</v>
      </c>
      <c r="G1095" s="33">
        <v>8.1719570047615573</v>
      </c>
      <c r="H1095" s="33">
        <v>8.3048483939563251</v>
      </c>
      <c r="I1095" s="33">
        <v>8.3294568703602394</v>
      </c>
      <c r="J1095" s="33">
        <v>8.762778661052856</v>
      </c>
      <c r="K1095" s="33">
        <v>8.7669261185926874</v>
      </c>
      <c r="L1095" s="33">
        <v>4.0788074886449426</v>
      </c>
      <c r="M1095" s="33">
        <v>4.3837794867916289</v>
      </c>
      <c r="N1095" s="33">
        <v>4.9598625747991569</v>
      </c>
      <c r="O1095" s="33">
        <v>4.977161264764149</v>
      </c>
      <c r="P1095" s="33">
        <v>3.2634064472975344</v>
      </c>
      <c r="Q1095" s="33">
        <v>3.4263406135074064</v>
      </c>
      <c r="R1095" s="33">
        <v>4.8228698655504489</v>
      </c>
      <c r="S1095" s="33">
        <v>4.8111501877303811</v>
      </c>
    </row>
    <row r="1096" spans="2:19" x14ac:dyDescent="0.2">
      <c r="B1096" s="1182" t="s">
        <v>317</v>
      </c>
      <c r="C1096" s="1182"/>
      <c r="D1096" s="33">
        <v>7.2119027474776951</v>
      </c>
      <c r="E1096" s="33">
        <v>7.411093038832834</v>
      </c>
      <c r="F1096" s="33">
        <v>7.3848150381873907</v>
      </c>
      <c r="G1096" s="33">
        <v>7.6204830484420718</v>
      </c>
      <c r="H1096" s="33">
        <v>7.448691060055685</v>
      </c>
      <c r="I1096" s="33">
        <v>7.4810873981761841</v>
      </c>
      <c r="J1096" s="33">
        <v>7.7133470638232904</v>
      </c>
      <c r="K1096" s="33">
        <v>7.7532165223269551</v>
      </c>
      <c r="L1096" s="33">
        <v>3.3418159850520688</v>
      </c>
      <c r="M1096" s="33">
        <v>3.1156709450992555</v>
      </c>
      <c r="N1096" s="33">
        <v>4.8607855566926839</v>
      </c>
      <c r="O1096" s="33">
        <v>4.7403541722275948</v>
      </c>
      <c r="P1096" s="33">
        <v>2.8069187731218976</v>
      </c>
      <c r="Q1096" s="33">
        <v>2.7828349372858221</v>
      </c>
      <c r="R1096" s="33">
        <v>4.4526668820562607</v>
      </c>
      <c r="S1096" s="33">
        <v>4.4328367905304438</v>
      </c>
    </row>
    <row r="1097" spans="2:19" x14ac:dyDescent="0.2">
      <c r="B1097" s="1182" t="s">
        <v>318</v>
      </c>
      <c r="C1097" s="1182"/>
      <c r="D1097" s="33">
        <v>6.2753072538594701</v>
      </c>
      <c r="E1097" s="33">
        <v>6.8865692659586992</v>
      </c>
      <c r="F1097" s="33">
        <v>6.2759628995992109</v>
      </c>
      <c r="G1097" s="33">
        <v>6.8887523575757079</v>
      </c>
      <c r="H1097" s="33">
        <v>6.4991942969795415</v>
      </c>
      <c r="I1097" s="33">
        <v>6.6291529190687832</v>
      </c>
      <c r="J1097" s="33">
        <v>6.8189619248302202</v>
      </c>
      <c r="K1097" s="33">
        <v>7.0583939750901399</v>
      </c>
      <c r="L1097" s="33">
        <v>2.9026525966038133</v>
      </c>
      <c r="M1097" s="33">
        <v>2.9535198355049999</v>
      </c>
      <c r="N1097" s="33">
        <v>4.4481207024308409</v>
      </c>
      <c r="O1097" s="33">
        <v>4.6632770672145458</v>
      </c>
      <c r="P1097" s="33">
        <v>3.3566168139739649</v>
      </c>
      <c r="Q1097" s="33">
        <v>3.4098988031080886</v>
      </c>
      <c r="R1097" s="33">
        <v>4.6919824472364793</v>
      </c>
      <c r="S1097" s="33">
        <v>4.818086839438565</v>
      </c>
    </row>
    <row r="1098" spans="2:19" x14ac:dyDescent="0.2">
      <c r="B1098" s="1182" t="s">
        <v>1356</v>
      </c>
      <c r="C1098" s="1182"/>
      <c r="D1098" s="33">
        <v>14.398274784080016</v>
      </c>
      <c r="E1098" s="33">
        <v>14.398274784080016</v>
      </c>
      <c r="F1098" s="33">
        <v>14.409443475398223</v>
      </c>
      <c r="G1098" s="33">
        <v>14.409443475398223</v>
      </c>
      <c r="H1098" s="33">
        <v>13.087771085093966</v>
      </c>
      <c r="I1098" s="33">
        <v>13.087771085093966</v>
      </c>
      <c r="J1098" s="33">
        <v>13.923288470487712</v>
      </c>
      <c r="K1098" s="33">
        <v>13.923288470487712</v>
      </c>
      <c r="L1098" s="33">
        <v>3.8302282957498166</v>
      </c>
      <c r="M1098" s="33">
        <v>3.8302282957498166</v>
      </c>
      <c r="N1098" s="33">
        <v>5.3377261343859104</v>
      </c>
      <c r="O1098" s="33">
        <v>5.3377261343859104</v>
      </c>
      <c r="P1098" s="33">
        <v>3.84019538006627</v>
      </c>
      <c r="Q1098" s="33">
        <v>3.84019538006627</v>
      </c>
      <c r="R1098" s="33">
        <v>4.8039561829286646</v>
      </c>
      <c r="S1098" s="33">
        <v>4.8039561829286646</v>
      </c>
    </row>
    <row r="1099" spans="2:19" s="149" customFormat="1" ht="10.5" x14ac:dyDescent="0.15">
      <c r="B1099" s="1183" t="s">
        <v>320</v>
      </c>
      <c r="C1099" s="1183"/>
      <c r="D1099" s="1034">
        <v>7.2181333328147872</v>
      </c>
      <c r="E1099" s="1034">
        <v>7.4516717479508694</v>
      </c>
      <c r="F1099" s="1034">
        <v>7.3780777214576219</v>
      </c>
      <c r="G1099" s="1034">
        <v>7.6507776121585751</v>
      </c>
      <c r="H1099" s="1036">
        <v>7.7456092934034304</v>
      </c>
      <c r="I1099" s="1034">
        <v>7.7836064414265396</v>
      </c>
      <c r="J1099" s="1034">
        <v>8.0557227708959154</v>
      </c>
      <c r="K1099" s="1034">
        <v>8.0976742412932801</v>
      </c>
      <c r="L1099" s="1034">
        <v>3.4048842834943063</v>
      </c>
      <c r="M1099" s="1034">
        <v>3.2495592768003418</v>
      </c>
      <c r="N1099" s="1034">
        <v>4.8517986599311786</v>
      </c>
      <c r="O1099" s="1034">
        <v>4.7723646218068412</v>
      </c>
      <c r="P1099" s="1034">
        <v>2.9090796285953475</v>
      </c>
      <c r="Q1099" s="1034">
        <v>2.9175014241417472</v>
      </c>
      <c r="R1099" s="1034">
        <v>4.5348208929403455</v>
      </c>
      <c r="S1099" s="1034">
        <v>4.519211474487741</v>
      </c>
    </row>
    <row r="1100" spans="2:19" x14ac:dyDescent="0.2">
      <c r="B1100" s="1026"/>
      <c r="C1100" s="1026"/>
      <c r="D1100" s="33"/>
      <c r="E1100" s="33"/>
      <c r="F1100" s="33"/>
      <c r="G1100" s="33"/>
      <c r="H1100" s="1035"/>
      <c r="I1100" s="33"/>
      <c r="J1100" s="33"/>
      <c r="K1100" s="33"/>
      <c r="L1100" s="33"/>
      <c r="M1100" s="33"/>
      <c r="N1100" s="33"/>
      <c r="O1100" s="33"/>
      <c r="P1100" s="33"/>
      <c r="Q1100" s="33"/>
      <c r="R1100" s="33"/>
      <c r="S1100" s="33"/>
    </row>
    <row r="1101" spans="2:19" x14ac:dyDescent="0.2">
      <c r="B1101" s="1184" t="s">
        <v>2938</v>
      </c>
      <c r="C1101" s="1184"/>
      <c r="D1101" s="33"/>
      <c r="E1101" s="33"/>
      <c r="F1101" s="33"/>
      <c r="G1101" s="33"/>
      <c r="H1101" s="33"/>
      <c r="I1101" s="33"/>
      <c r="J1101" s="33"/>
      <c r="K1101" s="33"/>
      <c r="L1101" s="33"/>
      <c r="M1101" s="33"/>
      <c r="N1101" s="33"/>
      <c r="O1101" s="33"/>
      <c r="P1101" s="33"/>
      <c r="Q1101" s="33"/>
      <c r="R1101" s="33"/>
      <c r="S1101" s="33"/>
    </row>
    <row r="1102" spans="2:19" x14ac:dyDescent="0.2">
      <c r="B1102" s="1182" t="s">
        <v>316</v>
      </c>
      <c r="C1102" s="1182"/>
      <c r="D1102" s="33">
        <v>7.6413516990507002</v>
      </c>
      <c r="E1102" s="33">
        <v>8.2668576593636569</v>
      </c>
      <c r="F1102" s="33">
        <v>7.6576740464608974</v>
      </c>
      <c r="G1102" s="33">
        <v>8.2923524150183407</v>
      </c>
      <c r="H1102" s="33">
        <v>8.3159971554615044</v>
      </c>
      <c r="I1102" s="33">
        <v>8.3401722066210837</v>
      </c>
      <c r="J1102" s="33">
        <v>8.6863605080875512</v>
      </c>
      <c r="K1102" s="33">
        <v>8.6951953210969357</v>
      </c>
      <c r="L1102" s="33">
        <v>4.0043452009561173</v>
      </c>
      <c r="M1102" s="33">
        <v>4.3396751548437509</v>
      </c>
      <c r="N1102" s="33">
        <v>4.7030591399714901</v>
      </c>
      <c r="O1102" s="33">
        <v>4.7869786014823319</v>
      </c>
      <c r="P1102" s="33">
        <v>3.3573391566253878</v>
      </c>
      <c r="Q1102" s="33">
        <v>3.5751244429171747</v>
      </c>
      <c r="R1102" s="33">
        <v>4.9605457870619976</v>
      </c>
      <c r="S1102" s="33">
        <v>4.9553501405949678</v>
      </c>
    </row>
    <row r="1103" spans="2:19" x14ac:dyDescent="0.2">
      <c r="B1103" s="1182" t="s">
        <v>317</v>
      </c>
      <c r="C1103" s="1182"/>
      <c r="D1103" s="33">
        <v>7.1503346724534644</v>
      </c>
      <c r="E1103" s="33">
        <v>7.4030912850941988</v>
      </c>
      <c r="F1103" s="33">
        <v>7.2871321747172715</v>
      </c>
      <c r="G1103" s="33">
        <v>7.5807754676596879</v>
      </c>
      <c r="H1103" s="33">
        <v>7.4573792718820213</v>
      </c>
      <c r="I1103" s="33">
        <v>7.4999794839476932</v>
      </c>
      <c r="J1103" s="33">
        <v>7.7226167280478588</v>
      </c>
      <c r="K1103" s="33">
        <v>7.7766961826871803</v>
      </c>
      <c r="L1103" s="33">
        <v>3.3011572721889748</v>
      </c>
      <c r="M1103" s="33">
        <v>3.1654843801344272</v>
      </c>
      <c r="N1103" s="33">
        <v>4.5370427115272696</v>
      </c>
      <c r="O1103" s="33">
        <v>4.4267095719354899</v>
      </c>
      <c r="P1103" s="33">
        <v>2.7890128416596891</v>
      </c>
      <c r="Q1103" s="33">
        <v>2.7652312202146705</v>
      </c>
      <c r="R1103" s="33">
        <v>4.4524198305714826</v>
      </c>
      <c r="S1103" s="33">
        <v>4.4304090049000084</v>
      </c>
    </row>
    <row r="1104" spans="2:19" x14ac:dyDescent="0.2">
      <c r="B1104" s="1182" t="s">
        <v>318</v>
      </c>
      <c r="C1104" s="1182"/>
      <c r="D1104" s="33">
        <v>6.2106755872167287</v>
      </c>
      <c r="E1104" s="33">
        <v>6.7103828965465757</v>
      </c>
      <c r="F1104" s="33">
        <v>6.2111289751086112</v>
      </c>
      <c r="G1104" s="33">
        <v>6.7119714522917304</v>
      </c>
      <c r="H1104" s="33">
        <v>6.4679173455999575</v>
      </c>
      <c r="I1104" s="33">
        <v>6.6212732571857051</v>
      </c>
      <c r="J1104" s="33">
        <v>6.7470443518750693</v>
      </c>
      <c r="K1104" s="33">
        <v>7.0071764113176167</v>
      </c>
      <c r="L1104" s="33">
        <v>3.6872430679374846</v>
      </c>
      <c r="M1104" s="33">
        <v>3.9076421637912842</v>
      </c>
      <c r="N1104" s="33">
        <v>4.7567804245264131</v>
      </c>
      <c r="O1104" s="33">
        <v>5.2111643309982298</v>
      </c>
      <c r="P1104" s="33">
        <v>3.3187938879437096</v>
      </c>
      <c r="Q1104" s="33">
        <v>3.4061226139211853</v>
      </c>
      <c r="R1104" s="33">
        <v>4.7606298553942494</v>
      </c>
      <c r="S1104" s="33">
        <v>4.9941688248297789</v>
      </c>
    </row>
    <row r="1105" spans="2:19" x14ac:dyDescent="0.2">
      <c r="B1105" s="1182" t="s">
        <v>1356</v>
      </c>
      <c r="C1105" s="1182"/>
      <c r="D1105" s="33">
        <v>14.177284726322938</v>
      </c>
      <c r="E1105" s="33">
        <v>14.177284726322938</v>
      </c>
      <c r="F1105" s="33">
        <v>14.187332340513326</v>
      </c>
      <c r="G1105" s="33">
        <v>14.187332340513326</v>
      </c>
      <c r="H1105" s="33">
        <v>13.111120832507227</v>
      </c>
      <c r="I1105" s="33">
        <v>13.111120832507227</v>
      </c>
      <c r="J1105" s="33">
        <v>13.953667730632628</v>
      </c>
      <c r="K1105" s="33">
        <v>13.953667730632628</v>
      </c>
      <c r="L1105" s="33">
        <v>4.5480441920031121</v>
      </c>
      <c r="M1105" s="33">
        <v>4.5480441920031121</v>
      </c>
      <c r="N1105" s="33">
        <v>5.0355068529334437</v>
      </c>
      <c r="O1105" s="33">
        <v>5.0355068529334437</v>
      </c>
      <c r="P1105" s="33">
        <v>3.8962961416955268</v>
      </c>
      <c r="Q1105" s="33">
        <v>3.8962961416955268</v>
      </c>
      <c r="R1105" s="33">
        <v>4.7859949679107325</v>
      </c>
      <c r="S1105" s="33">
        <v>4.7859949679107325</v>
      </c>
    </row>
    <row r="1106" spans="2:19" s="149" customFormat="1" ht="10.5" x14ac:dyDescent="0.15">
      <c r="B1106" s="1183" t="s">
        <v>320</v>
      </c>
      <c r="C1106" s="1183"/>
      <c r="D1106" s="1034">
        <v>7.1550612481683293</v>
      </c>
      <c r="E1106" s="1034">
        <v>7.4537820706244933</v>
      </c>
      <c r="F1106" s="1034">
        <v>7.2800393311968001</v>
      </c>
      <c r="G1106" s="1034">
        <v>7.6224156831927257</v>
      </c>
      <c r="H1106" s="1036">
        <v>7.7444408286295028</v>
      </c>
      <c r="I1106" s="1034">
        <v>7.7935079528274764</v>
      </c>
      <c r="J1106" s="1034">
        <v>8.0386134550223982</v>
      </c>
      <c r="K1106" s="1034">
        <v>8.0958488526765748</v>
      </c>
      <c r="L1106" s="1034">
        <v>3.4633138672286647</v>
      </c>
      <c r="M1106" s="1034">
        <v>3.4261956976942209</v>
      </c>
      <c r="N1106" s="1034">
        <v>4.5882180855428185</v>
      </c>
      <c r="O1106" s="1034">
        <v>4.5473718786359933</v>
      </c>
      <c r="P1106" s="1034">
        <v>2.9150895497285494</v>
      </c>
      <c r="Q1106" s="1034">
        <v>2.9336357538444151</v>
      </c>
      <c r="R1106" s="1034">
        <v>4.5660616577951787</v>
      </c>
      <c r="S1106" s="1034">
        <v>4.5524730975059766</v>
      </c>
    </row>
    <row r="1107" spans="2:19" x14ac:dyDescent="0.2">
      <c r="B1107" s="1026"/>
      <c r="C1107" s="1026"/>
      <c r="D1107" s="33"/>
      <c r="E1107" s="33"/>
      <c r="F1107" s="33"/>
      <c r="G1107" s="33"/>
      <c r="H1107" s="1035"/>
      <c r="I1107" s="33"/>
      <c r="J1107" s="33"/>
      <c r="K1107" s="33"/>
      <c r="L1107" s="33"/>
      <c r="M1107" s="33"/>
      <c r="N1107" s="33"/>
      <c r="O1107" s="33"/>
      <c r="P1107" s="33"/>
      <c r="Q1107" s="33"/>
      <c r="R1107" s="33"/>
      <c r="S1107" s="33"/>
    </row>
    <row r="1108" spans="2:19" x14ac:dyDescent="0.2">
      <c r="B1108" s="1184" t="s">
        <v>2939</v>
      </c>
      <c r="C1108" s="1184"/>
      <c r="D1108" s="33"/>
      <c r="E1108" s="33"/>
      <c r="F1108" s="33"/>
      <c r="G1108" s="33"/>
      <c r="H1108" s="33"/>
      <c r="I1108" s="33"/>
      <c r="J1108" s="33"/>
      <c r="K1108" s="33"/>
      <c r="L1108" s="33"/>
      <c r="M1108" s="33"/>
      <c r="N1108" s="33"/>
      <c r="O1108" s="33"/>
      <c r="P1108" s="33"/>
      <c r="Q1108" s="33"/>
      <c r="R1108" s="33"/>
      <c r="S1108" s="33"/>
    </row>
    <row r="1109" spans="2:19" x14ac:dyDescent="0.2">
      <c r="B1109" s="1182" t="s">
        <v>316</v>
      </c>
      <c r="C1109" s="1182"/>
      <c r="D1109" s="33">
        <v>8.8524686652309832</v>
      </c>
      <c r="E1109" s="33">
        <v>9.9057705362481947</v>
      </c>
      <c r="F1109" s="33">
        <v>8.8934942554052085</v>
      </c>
      <c r="G1109" s="33">
        <v>9.9753627635356459</v>
      </c>
      <c r="H1109" s="33">
        <v>8.3876584197933575</v>
      </c>
      <c r="I1109" s="33">
        <v>8.4146738191762331</v>
      </c>
      <c r="J1109" s="33">
        <v>8.7721575340718392</v>
      </c>
      <c r="K1109" s="33">
        <v>8.7721181114183437</v>
      </c>
      <c r="L1109" s="33">
        <v>3.7936318703156262</v>
      </c>
      <c r="M1109" s="33">
        <v>4.227771943615668</v>
      </c>
      <c r="N1109" s="33">
        <v>4.8142351118106808</v>
      </c>
      <c r="O1109" s="33">
        <v>4.8090833651996121</v>
      </c>
      <c r="P1109" s="33">
        <v>3.2320457688955959</v>
      </c>
      <c r="Q1109" s="33">
        <v>3.5846465048023251</v>
      </c>
      <c r="R1109" s="33">
        <v>5.0794269286463534</v>
      </c>
      <c r="S1109" s="33">
        <v>5.0631044720324505</v>
      </c>
    </row>
    <row r="1110" spans="2:19" x14ac:dyDescent="0.2">
      <c r="B1110" s="1182" t="s">
        <v>317</v>
      </c>
      <c r="C1110" s="1182"/>
      <c r="D1110" s="33">
        <v>7.4283199142740859</v>
      </c>
      <c r="E1110" s="33">
        <v>7.5496507432693498</v>
      </c>
      <c r="F1110" s="33">
        <v>7.5943295806486466</v>
      </c>
      <c r="G1110" s="33">
        <v>7.7438403588266382</v>
      </c>
      <c r="H1110" s="33">
        <v>7.5737414642737857</v>
      </c>
      <c r="I1110" s="33">
        <v>7.59667595056343</v>
      </c>
      <c r="J1110" s="33">
        <v>7.8528837569587333</v>
      </c>
      <c r="K1110" s="33">
        <v>7.8821951251031432</v>
      </c>
      <c r="L1110" s="33">
        <v>4.0413455551825637</v>
      </c>
      <c r="M1110" s="33">
        <v>3.9629671623380727</v>
      </c>
      <c r="N1110" s="33">
        <v>5.0621550401991007</v>
      </c>
      <c r="O1110" s="33">
        <v>5.0117093703507134</v>
      </c>
      <c r="P1110" s="33">
        <v>2.9323904893250639</v>
      </c>
      <c r="Q1110" s="33">
        <v>2.9116335772272435</v>
      </c>
      <c r="R1110" s="33">
        <v>4.7474321619300168</v>
      </c>
      <c r="S1110" s="33">
        <v>4.7344556482066995</v>
      </c>
    </row>
    <row r="1111" spans="2:19" x14ac:dyDescent="0.2">
      <c r="B1111" s="1182" t="s">
        <v>318</v>
      </c>
      <c r="C1111" s="1182"/>
      <c r="D1111" s="33">
        <v>6.7552958064269637</v>
      </c>
      <c r="E1111" s="33">
        <v>7.2718153113335067</v>
      </c>
      <c r="F1111" s="33">
        <v>6.7553830002260815</v>
      </c>
      <c r="G1111" s="33">
        <v>7.2722520497618408</v>
      </c>
      <c r="H1111" s="33">
        <v>6.9993623482300613</v>
      </c>
      <c r="I1111" s="33">
        <v>7.010627203397461</v>
      </c>
      <c r="J1111" s="33">
        <v>7.3158190039004403</v>
      </c>
      <c r="K1111" s="33">
        <v>7.350140388622088</v>
      </c>
      <c r="L1111" s="33">
        <v>3.0762420784872515</v>
      </c>
      <c r="M1111" s="33">
        <v>3.0802619225746768</v>
      </c>
      <c r="N1111" s="33">
        <v>5.3698468835804309</v>
      </c>
      <c r="O1111" s="33">
        <v>5.3698468835804309</v>
      </c>
      <c r="P1111" s="33">
        <v>3.0985591355132374</v>
      </c>
      <c r="Q1111" s="33">
        <v>3.1055947572488294</v>
      </c>
      <c r="R1111" s="33">
        <v>5.3066926149678642</v>
      </c>
      <c r="S1111" s="33">
        <v>5.3066926149678642</v>
      </c>
    </row>
    <row r="1112" spans="2:19" x14ac:dyDescent="0.2">
      <c r="B1112" s="1182" t="s">
        <v>1356</v>
      </c>
      <c r="C1112" s="1182"/>
      <c r="D1112" s="33">
        <v>14.309145944496638</v>
      </c>
      <c r="E1112" s="33">
        <v>14.309145944496638</v>
      </c>
      <c r="F1112" s="33">
        <v>14.309870131956714</v>
      </c>
      <c r="G1112" s="33">
        <v>14.309870131956714</v>
      </c>
      <c r="H1112" s="33">
        <v>13.147825996321906</v>
      </c>
      <c r="I1112" s="33">
        <v>13.147825996321906</v>
      </c>
      <c r="J1112" s="33">
        <v>13.994178200604599</v>
      </c>
      <c r="K1112" s="33">
        <v>13.994178200604599</v>
      </c>
      <c r="L1112" s="33">
        <v>4.2962042411228492</v>
      </c>
      <c r="M1112" s="33">
        <v>4.2634147653845309</v>
      </c>
      <c r="N1112" s="33">
        <v>5.0418580064617098</v>
      </c>
      <c r="O1112" s="33">
        <v>5.0133401362788161</v>
      </c>
      <c r="P1112" s="33">
        <v>3.9488696048555072</v>
      </c>
      <c r="Q1112" s="33">
        <v>3.9399956202543143</v>
      </c>
      <c r="R1112" s="33">
        <v>4.7946563425203204</v>
      </c>
      <c r="S1112" s="33">
        <v>4.7867149474186483</v>
      </c>
    </row>
    <row r="1113" spans="2:19" s="149" customFormat="1" ht="10.5" x14ac:dyDescent="0.15">
      <c r="B1113" s="1183" t="s">
        <v>320</v>
      </c>
      <c r="C1113" s="1183"/>
      <c r="D1113" s="1034">
        <v>7.4463549303759482</v>
      </c>
      <c r="E1113" s="1034">
        <v>7.6292547911718884</v>
      </c>
      <c r="F1113" s="1034">
        <v>7.5963429204146919</v>
      </c>
      <c r="G1113" s="1034">
        <v>7.817619664591291</v>
      </c>
      <c r="H1113" s="1036">
        <v>7.8525484847511295</v>
      </c>
      <c r="I1113" s="1034">
        <v>7.8797443814614763</v>
      </c>
      <c r="J1113" s="1034">
        <v>8.1607112476745201</v>
      </c>
      <c r="K1113" s="1034">
        <v>8.1888322735696075</v>
      </c>
      <c r="L1113" s="1034">
        <v>3.9751328148248453</v>
      </c>
      <c r="M1113" s="1034">
        <v>3.9715185653759417</v>
      </c>
      <c r="N1113" s="1034">
        <v>5.0314768784363419</v>
      </c>
      <c r="O1113" s="1034">
        <v>4.9897243266268774</v>
      </c>
      <c r="P1113" s="1034">
        <v>3.0003752910965127</v>
      </c>
      <c r="Q1113" s="1034">
        <v>3.0444053002345206</v>
      </c>
      <c r="R1113" s="1034">
        <v>4.8224069535208178</v>
      </c>
      <c r="S1113" s="1034">
        <v>4.8093172171959839</v>
      </c>
    </row>
    <row r="1114" spans="2:19" x14ac:dyDescent="0.2">
      <c r="B1114" s="1026"/>
      <c r="C1114" s="1026"/>
      <c r="D1114" s="33"/>
      <c r="E1114" s="33"/>
      <c r="F1114" s="33"/>
      <c r="G1114" s="33"/>
      <c r="H1114" s="1035"/>
      <c r="I1114" s="33"/>
      <c r="J1114" s="33"/>
      <c r="K1114" s="33"/>
      <c r="L1114" s="33"/>
      <c r="M1114" s="33"/>
      <c r="N1114" s="33"/>
      <c r="O1114" s="33"/>
      <c r="P1114" s="33"/>
      <c r="Q1114" s="33"/>
      <c r="R1114" s="33"/>
      <c r="S1114" s="33"/>
    </row>
    <row r="1115" spans="2:19" x14ac:dyDescent="0.2">
      <c r="B1115" s="1184" t="s">
        <v>2940</v>
      </c>
      <c r="C1115" s="1184"/>
      <c r="D1115" s="33"/>
      <c r="E1115" s="33"/>
      <c r="F1115" s="33"/>
      <c r="G1115" s="33"/>
      <c r="H1115" s="1035"/>
      <c r="I1115" s="33"/>
      <c r="J1115" s="33"/>
      <c r="K1115" s="33"/>
      <c r="L1115" s="33"/>
      <c r="M1115" s="33"/>
      <c r="N1115" s="33"/>
      <c r="O1115" s="33"/>
      <c r="P1115" s="33"/>
      <c r="Q1115" s="33"/>
      <c r="R1115" s="33"/>
      <c r="S1115" s="33"/>
    </row>
    <row r="1116" spans="2:19" x14ac:dyDescent="0.2">
      <c r="B1116" s="1182" t="s">
        <v>316</v>
      </c>
      <c r="C1116" s="1182"/>
      <c r="D1116" s="33">
        <v>8.8649282703959784</v>
      </c>
      <c r="E1116" s="33">
        <v>9.333674221573304</v>
      </c>
      <c r="F1116" s="33">
        <v>8.9320207972509227</v>
      </c>
      <c r="G1116" s="33">
        <v>9.4300667283983373</v>
      </c>
      <c r="H1116" s="1035">
        <v>8.6987620016231393</v>
      </c>
      <c r="I1116" s="33">
        <v>8.717954625175528</v>
      </c>
      <c r="J1116" s="33">
        <v>9.1014817052542956</v>
      </c>
      <c r="K1116" s="33">
        <v>9.1066861171479072</v>
      </c>
      <c r="L1116" s="33">
        <v>5.154148540173316</v>
      </c>
      <c r="M1116" s="33">
        <v>5.3521033419198618</v>
      </c>
      <c r="N1116" s="33">
        <v>5.6048455862741022</v>
      </c>
      <c r="O1116" s="33">
        <v>5.5964035789821232</v>
      </c>
      <c r="P1116" s="33">
        <v>3.6032850736182529</v>
      </c>
      <c r="Q1116" s="33">
        <v>3.7746546439381787</v>
      </c>
      <c r="R1116" s="33">
        <v>5.2969656650139925</v>
      </c>
      <c r="S1116" s="33">
        <v>5.284618928420608</v>
      </c>
    </row>
    <row r="1117" spans="2:19" x14ac:dyDescent="0.2">
      <c r="B1117" s="1182" t="s">
        <v>317</v>
      </c>
      <c r="C1117" s="1182"/>
      <c r="D1117" s="33">
        <v>7.7054431674396096</v>
      </c>
      <c r="E1117" s="33">
        <v>7.9803384339578347</v>
      </c>
      <c r="F1117" s="33">
        <v>7.8588284898855649</v>
      </c>
      <c r="G1117" s="33">
        <v>8.181617318289625</v>
      </c>
      <c r="H1117" s="1035">
        <v>7.7807139476263094</v>
      </c>
      <c r="I1117" s="33">
        <v>7.7904760880092967</v>
      </c>
      <c r="J1117" s="33">
        <v>8.0655178047719911</v>
      </c>
      <c r="K1117" s="33">
        <v>8.0785087679558174</v>
      </c>
      <c r="L1117" s="33">
        <v>3.7445772739944756</v>
      </c>
      <c r="M1117" s="33">
        <v>3.5806735386809794</v>
      </c>
      <c r="N1117" s="33">
        <v>5.2457088318714113</v>
      </c>
      <c r="O1117" s="33">
        <v>5.1272607651075184</v>
      </c>
      <c r="P1117" s="33">
        <v>3.0257017907180801</v>
      </c>
      <c r="Q1117" s="33">
        <v>3.0075646243058252</v>
      </c>
      <c r="R1117" s="33">
        <v>4.8314757249880405</v>
      </c>
      <c r="S1117" s="33">
        <v>4.8163770294310337</v>
      </c>
    </row>
    <row r="1118" spans="2:19" x14ac:dyDescent="0.2">
      <c r="B1118" s="1182" t="s">
        <v>318</v>
      </c>
      <c r="C1118" s="1182"/>
      <c r="D1118" s="33">
        <v>6.9705607059669177</v>
      </c>
      <c r="E1118" s="33">
        <v>7.3394113481795769</v>
      </c>
      <c r="F1118" s="33">
        <v>6.9714273292793445</v>
      </c>
      <c r="G1118" s="33">
        <v>7.3416369598640703</v>
      </c>
      <c r="H1118" s="1035">
        <v>7.1209086743290557</v>
      </c>
      <c r="I1118" s="33">
        <v>7.1172140319199277</v>
      </c>
      <c r="J1118" s="33">
        <v>7.4633490035634145</v>
      </c>
      <c r="K1118" s="33">
        <v>7.4636891206859781</v>
      </c>
      <c r="L1118" s="33">
        <v>3.8835286937937314</v>
      </c>
      <c r="M1118" s="33">
        <v>3.8835379460614581</v>
      </c>
      <c r="N1118" s="33">
        <v>5.8775575128091058</v>
      </c>
      <c r="O1118" s="33">
        <v>5.8775575128091058</v>
      </c>
      <c r="P1118" s="33">
        <v>3.4796248142064128</v>
      </c>
      <c r="Q1118" s="33">
        <v>3.4833290264111381</v>
      </c>
      <c r="R1118" s="33">
        <v>5.630661463511097</v>
      </c>
      <c r="S1118" s="33">
        <v>5.630661463511097</v>
      </c>
    </row>
    <row r="1119" spans="2:19" x14ac:dyDescent="0.2">
      <c r="B1119" s="1182" t="s">
        <v>1356</v>
      </c>
      <c r="C1119" s="1182"/>
      <c r="D1119" s="33">
        <v>13.974491039954843</v>
      </c>
      <c r="E1119" s="33">
        <v>13.974491039954843</v>
      </c>
      <c r="F1119" s="33">
        <v>13.974491039954842</v>
      </c>
      <c r="G1119" s="33">
        <v>13.974491039954842</v>
      </c>
      <c r="H1119" s="1035">
        <v>13.153424405146021</v>
      </c>
      <c r="I1119" s="33">
        <v>13.153424405146021</v>
      </c>
      <c r="J1119" s="33">
        <v>13.99854373358747</v>
      </c>
      <c r="K1119" s="33">
        <v>13.99854373358747</v>
      </c>
      <c r="L1119" s="33">
        <v>4.524204824922597</v>
      </c>
      <c r="M1119" s="33">
        <v>4.524204824922597</v>
      </c>
      <c r="N1119" s="33">
        <v>4.87738775368119</v>
      </c>
      <c r="O1119" s="33">
        <v>4.87738775368119</v>
      </c>
      <c r="P1119" s="33">
        <v>4.0074800126134305</v>
      </c>
      <c r="Q1119" s="33">
        <v>3.9978991961662391</v>
      </c>
      <c r="R1119" s="33">
        <v>4.8219559285273688</v>
      </c>
      <c r="S1119" s="33">
        <v>4.8134009767353421</v>
      </c>
    </row>
    <row r="1120" spans="2:19" s="149" customFormat="1" ht="10.5" x14ac:dyDescent="0.15">
      <c r="B1120" s="1183" t="s">
        <v>320</v>
      </c>
      <c r="C1120" s="1183"/>
      <c r="D1120" s="1034">
        <v>7.7216306207661471</v>
      </c>
      <c r="E1120" s="1034">
        <v>8.0158480266142025</v>
      </c>
      <c r="F1120" s="1034">
        <v>7.8673541659422845</v>
      </c>
      <c r="G1120" s="1034">
        <v>8.2110135600195733</v>
      </c>
      <c r="H1120" s="1036">
        <v>8.080970538402017</v>
      </c>
      <c r="I1120" s="1034">
        <v>8.0936759215651737</v>
      </c>
      <c r="J1120" s="1034">
        <v>8.39787191317407</v>
      </c>
      <c r="K1120" s="1034">
        <v>8.4108154694293429</v>
      </c>
      <c r="L1120" s="1034">
        <v>3.9948153030120546</v>
      </c>
      <c r="M1120" s="1034">
        <v>3.9032648668694172</v>
      </c>
      <c r="N1120" s="1034">
        <v>5.3404828719248192</v>
      </c>
      <c r="O1120" s="1034">
        <v>5.2582718906743846</v>
      </c>
      <c r="P1120" s="1034">
        <v>3.1501510361947411</v>
      </c>
      <c r="Q1120" s="1034">
        <v>3.1638412486362268</v>
      </c>
      <c r="R1120" s="1034">
        <v>4.938634469125831</v>
      </c>
      <c r="S1120" s="1034">
        <v>4.9245451697216378</v>
      </c>
    </row>
    <row r="1121" spans="2:19" x14ac:dyDescent="0.2">
      <c r="B1121" s="1026"/>
      <c r="C1121" s="1026"/>
      <c r="D1121" s="33"/>
      <c r="E1121" s="33"/>
      <c r="F1121" s="33"/>
      <c r="G1121" s="33"/>
      <c r="H1121" s="1035"/>
      <c r="I1121" s="33"/>
      <c r="J1121" s="33"/>
      <c r="K1121" s="33"/>
      <c r="L1121" s="33"/>
      <c r="M1121" s="33"/>
      <c r="N1121" s="33"/>
      <c r="O1121" s="33"/>
      <c r="P1121" s="33"/>
      <c r="Q1121" s="33"/>
      <c r="R1121" s="33"/>
      <c r="S1121" s="33"/>
    </row>
    <row r="1122" spans="2:19" x14ac:dyDescent="0.2">
      <c r="B1122" s="1184" t="s">
        <v>2941</v>
      </c>
      <c r="C1122" s="1184"/>
      <c r="D1122" s="33"/>
      <c r="E1122" s="33"/>
      <c r="F1122" s="33"/>
      <c r="G1122" s="33"/>
      <c r="H1122" s="1035"/>
      <c r="I1122" s="33"/>
      <c r="J1122" s="33"/>
      <c r="K1122" s="33"/>
      <c r="L1122" s="33"/>
      <c r="M1122" s="33"/>
      <c r="N1122" s="33"/>
      <c r="O1122" s="33"/>
      <c r="P1122" s="33"/>
      <c r="Q1122" s="33"/>
      <c r="R1122" s="33"/>
      <c r="S1122" s="33"/>
    </row>
    <row r="1123" spans="2:19" x14ac:dyDescent="0.2">
      <c r="B1123" s="1182" t="s">
        <v>316</v>
      </c>
      <c r="C1123" s="1182"/>
      <c r="D1123" s="33">
        <v>9.222117419309086</v>
      </c>
      <c r="E1123" s="33">
        <v>9.9263667428045181</v>
      </c>
      <c r="F1123" s="33">
        <v>9.2418737165470262</v>
      </c>
      <c r="G1123" s="33">
        <v>9.9587102831484309</v>
      </c>
      <c r="H1123" s="1035">
        <v>8.7287696662504146</v>
      </c>
      <c r="I1123" s="33">
        <v>8.7487442921264922</v>
      </c>
      <c r="J1123" s="33">
        <v>9.1616637276212014</v>
      </c>
      <c r="K1123" s="33">
        <v>9.1634713863201132</v>
      </c>
      <c r="L1123" s="33">
        <v>5.5304886563057494</v>
      </c>
      <c r="M1123" s="33">
        <v>5.8317685870306821</v>
      </c>
      <c r="N1123" s="33">
        <v>6.0661090087869098</v>
      </c>
      <c r="O1123" s="33">
        <v>6.0660782805606059</v>
      </c>
      <c r="P1123" s="33">
        <v>3.7637699417940835</v>
      </c>
      <c r="Q1123" s="33">
        <v>4.0344510912141001</v>
      </c>
      <c r="R1123" s="33">
        <v>5.627621434724924</v>
      </c>
      <c r="S1123" s="33">
        <v>5.6184304933472902</v>
      </c>
    </row>
    <row r="1124" spans="2:19" x14ac:dyDescent="0.2">
      <c r="B1124" s="1182" t="s">
        <v>317</v>
      </c>
      <c r="C1124" s="1182"/>
      <c r="D1124" s="33">
        <v>7.9083950820632296</v>
      </c>
      <c r="E1124" s="33">
        <v>8.0220326092263186</v>
      </c>
      <c r="F1124" s="33">
        <v>8.0259061261249958</v>
      </c>
      <c r="G1124" s="33">
        <v>8.1657889079003372</v>
      </c>
      <c r="H1124" s="1035">
        <v>8.0169887876225161</v>
      </c>
      <c r="I1124" s="33">
        <v>8.0315115761818561</v>
      </c>
      <c r="J1124" s="33">
        <v>8.2881128668023933</v>
      </c>
      <c r="K1124" s="33">
        <v>8.3109129497708043</v>
      </c>
      <c r="L1124" s="33">
        <v>4.7502840874839336</v>
      </c>
      <c r="M1124" s="33">
        <v>4.7019561986569878</v>
      </c>
      <c r="N1124" s="33">
        <v>5.6747615671136815</v>
      </c>
      <c r="O1124" s="33">
        <v>5.6270273334566374</v>
      </c>
      <c r="P1124" s="33">
        <v>3.3466593308201591</v>
      </c>
      <c r="Q1124" s="33">
        <v>3.3299117088568586</v>
      </c>
      <c r="R1124" s="33">
        <v>5.3403413111038009</v>
      </c>
      <c r="S1124" s="33">
        <v>5.3279614378569864</v>
      </c>
    </row>
    <row r="1125" spans="2:19" x14ac:dyDescent="0.2">
      <c r="B1125" s="1182" t="s">
        <v>318</v>
      </c>
      <c r="C1125" s="1182"/>
      <c r="D1125" s="33">
        <v>7.4742687740005609</v>
      </c>
      <c r="E1125" s="33">
        <v>7.8659591109124696</v>
      </c>
      <c r="F1125" s="33">
        <v>7.4745039676326899</v>
      </c>
      <c r="G1125" s="33">
        <v>7.8665859925836141</v>
      </c>
      <c r="H1125" s="1035">
        <v>7.2502341331735787</v>
      </c>
      <c r="I1125" s="33">
        <v>7.2685650679993348</v>
      </c>
      <c r="J1125" s="33">
        <v>7.5563816658513794</v>
      </c>
      <c r="K1125" s="33">
        <v>7.6245718934329441</v>
      </c>
      <c r="L1125" s="33">
        <v>4.3669124135680777</v>
      </c>
      <c r="M1125" s="33">
        <v>4.2566019773184482</v>
      </c>
      <c r="N1125" s="33">
        <v>6.4116385249204582</v>
      </c>
      <c r="O1125" s="33">
        <v>6.3822107835613657</v>
      </c>
      <c r="P1125" s="33">
        <v>3.9216603345916474</v>
      </c>
      <c r="Q1125" s="33">
        <v>3.8498003375699725</v>
      </c>
      <c r="R1125" s="33">
        <v>6.1167039981883748</v>
      </c>
      <c r="S1125" s="33">
        <v>6.0864564562852825</v>
      </c>
    </row>
    <row r="1126" spans="2:19" x14ac:dyDescent="0.2">
      <c r="B1126" s="1182" t="s">
        <v>1356</v>
      </c>
      <c r="C1126" s="1182"/>
      <c r="D1126" s="33">
        <v>14.215673013455801</v>
      </c>
      <c r="E1126" s="33">
        <v>14.215673013455801</v>
      </c>
      <c r="F1126" s="33">
        <v>14.21579252382468</v>
      </c>
      <c r="G1126" s="33">
        <v>14.21579252382468</v>
      </c>
      <c r="H1126" s="1035">
        <v>13.168473100926528</v>
      </c>
      <c r="I1126" s="33">
        <v>13.168473100926528</v>
      </c>
      <c r="J1126" s="33">
        <v>14.006705309079591</v>
      </c>
      <c r="K1126" s="33">
        <v>14.006705309079591</v>
      </c>
      <c r="L1126" s="33">
        <v>4.3115887309613941</v>
      </c>
      <c r="M1126" s="33">
        <v>4.3115887309613941</v>
      </c>
      <c r="N1126" s="33">
        <v>5.1193393337256001</v>
      </c>
      <c r="O1126" s="33">
        <v>5.1193393337256001</v>
      </c>
      <c r="P1126" s="33">
        <v>3.9825225345259776</v>
      </c>
      <c r="Q1126" s="33">
        <v>3.9724548980151488</v>
      </c>
      <c r="R1126" s="33">
        <v>4.8019063174431009</v>
      </c>
      <c r="S1126" s="33">
        <v>4.7928917529913271</v>
      </c>
    </row>
    <row r="1127" spans="2:19" s="149" customFormat="1" ht="10.5" x14ac:dyDescent="0.15">
      <c r="B1127" s="1183" t="s">
        <v>320</v>
      </c>
      <c r="C1127" s="1183"/>
      <c r="D1127" s="1034">
        <v>7.9403590895658205</v>
      </c>
      <c r="E1127" s="1034">
        <v>8.0727176201728561</v>
      </c>
      <c r="F1127" s="1034">
        <v>8.0519521368165652</v>
      </c>
      <c r="G1127" s="1034">
        <v>8.2124546048054992</v>
      </c>
      <c r="H1127" s="1036">
        <v>8.2663939979872794</v>
      </c>
      <c r="I1127" s="1034">
        <v>8.2872900130255331</v>
      </c>
      <c r="J1127" s="1034">
        <v>8.5771259092114569</v>
      </c>
      <c r="K1127" s="1034">
        <v>8.6024000334902322</v>
      </c>
      <c r="L1127" s="1034">
        <v>4.8468517765421835</v>
      </c>
      <c r="M1127" s="1034">
        <v>4.8424888039731853</v>
      </c>
      <c r="N1127" s="1034">
        <v>5.7543612785974458</v>
      </c>
      <c r="O1127" s="1034">
        <v>5.7152930268325219</v>
      </c>
      <c r="P1127" s="1034">
        <v>3.4399260121668185</v>
      </c>
      <c r="Q1127" s="1034">
        <v>3.471876070187613</v>
      </c>
      <c r="R1127" s="1034">
        <v>5.4071177774740917</v>
      </c>
      <c r="S1127" s="1034">
        <v>5.3952228762060894</v>
      </c>
    </row>
    <row r="1128" spans="2:19" x14ac:dyDescent="0.2">
      <c r="B1128" s="1026"/>
      <c r="C1128" s="1026"/>
      <c r="D1128" s="33"/>
      <c r="E1128" s="33"/>
      <c r="F1128" s="33"/>
      <c r="G1128" s="33"/>
      <c r="H1128" s="1035"/>
      <c r="I1128" s="33"/>
      <c r="J1128" s="33"/>
      <c r="K1128" s="33"/>
      <c r="L1128" s="33"/>
      <c r="M1128" s="33"/>
      <c r="N1128" s="33"/>
      <c r="O1128" s="33"/>
      <c r="P1128" s="33"/>
      <c r="Q1128" s="33"/>
      <c r="R1128" s="33"/>
      <c r="S1128" s="33"/>
    </row>
    <row r="1129" spans="2:19" x14ac:dyDescent="0.2">
      <c r="B1129" s="1184" t="s">
        <v>2942</v>
      </c>
      <c r="C1129" s="1184"/>
      <c r="D1129" s="33"/>
      <c r="E1129" s="33"/>
      <c r="F1129" s="33"/>
      <c r="G1129" s="33"/>
      <c r="H1129" s="1035"/>
      <c r="I1129" s="33"/>
      <c r="J1129" s="33"/>
      <c r="K1129" s="33"/>
      <c r="L1129" s="33"/>
      <c r="M1129" s="33"/>
      <c r="N1129" s="33"/>
      <c r="O1129" s="33"/>
      <c r="P1129" s="33"/>
      <c r="Q1129" s="33"/>
      <c r="R1129" s="33"/>
      <c r="S1129" s="33"/>
    </row>
    <row r="1130" spans="2:19" x14ac:dyDescent="0.2">
      <c r="B1130" s="1182" t="s">
        <v>316</v>
      </c>
      <c r="C1130" s="1182"/>
      <c r="D1130" s="33">
        <v>9.4956439240072577</v>
      </c>
      <c r="E1130" s="33">
        <v>9.624021741777252</v>
      </c>
      <c r="F1130" s="33">
        <v>9.5926127104007008</v>
      </c>
      <c r="G1130" s="33">
        <v>9.7298463756824098</v>
      </c>
      <c r="H1130" s="1035">
        <v>8.5238179514018189</v>
      </c>
      <c r="I1130" s="33">
        <v>8.5518048364394765</v>
      </c>
      <c r="J1130" s="33">
        <v>9.0345608300140334</v>
      </c>
      <c r="K1130" s="33">
        <v>9.0328052244927672</v>
      </c>
      <c r="L1130" s="33">
        <v>5.1590320963304457</v>
      </c>
      <c r="M1130" s="33">
        <v>5.4151847309761649</v>
      </c>
      <c r="N1130" s="33">
        <v>6.0267890617811553</v>
      </c>
      <c r="O1130" s="33">
        <v>5.9988851715461982</v>
      </c>
      <c r="P1130" s="33">
        <v>3.7866486079725887</v>
      </c>
      <c r="Q1130" s="33">
        <v>4.0752389939909266</v>
      </c>
      <c r="R1130" s="33">
        <v>5.7268168355343612</v>
      </c>
      <c r="S1130" s="33">
        <v>5.7160063725533865</v>
      </c>
    </row>
    <row r="1131" spans="2:19" x14ac:dyDescent="0.2">
      <c r="B1131" s="1182" t="s">
        <v>317</v>
      </c>
      <c r="C1131" s="1182"/>
      <c r="D1131" s="33">
        <v>8.0853006483363394</v>
      </c>
      <c r="E1131" s="33">
        <v>8.3399156380038182</v>
      </c>
      <c r="F1131" s="33">
        <v>8.2570533967170476</v>
      </c>
      <c r="G1131" s="33">
        <v>8.5988744817068774</v>
      </c>
      <c r="H1131" s="1035">
        <v>8.1560279563044595</v>
      </c>
      <c r="I1131" s="33">
        <v>8.2065281748297227</v>
      </c>
      <c r="J1131" s="33">
        <v>8.4171685878630438</v>
      </c>
      <c r="K1131" s="33">
        <v>8.4907532572812165</v>
      </c>
      <c r="L1131" s="33">
        <v>4.299191265135156</v>
      </c>
      <c r="M1131" s="33">
        <v>4.2057311589206154</v>
      </c>
      <c r="N1131" s="33">
        <v>5.9943809960068544</v>
      </c>
      <c r="O1131" s="33">
        <v>5.9260617114137224</v>
      </c>
      <c r="P1131" s="33">
        <v>3.4233397603266362</v>
      </c>
      <c r="Q1131" s="33">
        <v>3.4089686231793492</v>
      </c>
      <c r="R1131" s="33">
        <v>5.4628701605443828</v>
      </c>
      <c r="S1131" s="33">
        <v>5.4499106290550188</v>
      </c>
    </row>
    <row r="1132" spans="2:19" x14ac:dyDescent="0.2">
      <c r="B1132" s="1182" t="s">
        <v>318</v>
      </c>
      <c r="C1132" s="1182"/>
      <c r="D1132" s="33">
        <v>7.7226765449600796</v>
      </c>
      <c r="E1132" s="33">
        <v>8.1315730694565396</v>
      </c>
      <c r="F1132" s="33">
        <v>7.7234042884527385</v>
      </c>
      <c r="G1132" s="33">
        <v>8.1337564149711596</v>
      </c>
      <c r="H1132" s="1035">
        <v>7.6394858174300504</v>
      </c>
      <c r="I1132" s="33">
        <v>7.6636733726232436</v>
      </c>
      <c r="J1132" s="33">
        <v>7.9380567044905277</v>
      </c>
      <c r="K1132" s="33">
        <v>8.0145227261107745</v>
      </c>
      <c r="L1132" s="33">
        <v>4.9090302343584282</v>
      </c>
      <c r="M1132" s="33">
        <v>4.9061956264735809</v>
      </c>
      <c r="N1132" s="33">
        <v>6.9070988769127588</v>
      </c>
      <c r="O1132" s="33">
        <v>6.9046527553069197</v>
      </c>
      <c r="P1132" s="33">
        <v>4.0524109913095065</v>
      </c>
      <c r="Q1132" s="33">
        <v>4.0661462401371642</v>
      </c>
      <c r="R1132" s="33">
        <v>6.4555883521410911</v>
      </c>
      <c r="S1132" s="33">
        <v>6.4681066889986738</v>
      </c>
    </row>
    <row r="1133" spans="2:19" x14ac:dyDescent="0.2">
      <c r="B1133" s="1182" t="s">
        <v>1356</v>
      </c>
      <c r="C1133" s="1182"/>
      <c r="D1133" s="33">
        <v>14.229672759136882</v>
      </c>
      <c r="E1133" s="33">
        <v>14.229672759136882</v>
      </c>
      <c r="F1133" s="33">
        <v>14.24489812330834</v>
      </c>
      <c r="G1133" s="33">
        <v>14.24489812330834</v>
      </c>
      <c r="H1133" s="1035">
        <v>13.192383513022346</v>
      </c>
      <c r="I1133" s="33">
        <v>13.192383513022346</v>
      </c>
      <c r="J1133" s="33">
        <v>14.030317194891342</v>
      </c>
      <c r="K1133" s="33">
        <v>14.030317194891342</v>
      </c>
      <c r="L1133" s="33">
        <v>3.2810302501059554</v>
      </c>
      <c r="M1133" s="33">
        <v>3.2810302501059554</v>
      </c>
      <c r="N1133" s="33">
        <v>6.4621351222395731</v>
      </c>
      <c r="O1133" s="33">
        <v>6.4621351222395731</v>
      </c>
      <c r="P1133" s="33">
        <v>3.9902196565454813</v>
      </c>
      <c r="Q1133" s="33">
        <v>3.9902196565454813</v>
      </c>
      <c r="R1133" s="33">
        <v>4.7796997288225116</v>
      </c>
      <c r="S1133" s="33">
        <v>4.7796997288225116</v>
      </c>
    </row>
    <row r="1134" spans="2:19" s="149" customFormat="1" ht="10.5" x14ac:dyDescent="0.15">
      <c r="B1134" s="1183" t="s">
        <v>320</v>
      </c>
      <c r="C1134" s="1183"/>
      <c r="D1134" s="1034">
        <v>8.1168068337781349</v>
      </c>
      <c r="E1134" s="1034">
        <v>8.3922996937559269</v>
      </c>
      <c r="F1134" s="1034">
        <v>8.2809481424113009</v>
      </c>
      <c r="G1134" s="1034">
        <v>8.6422993986193184</v>
      </c>
      <c r="H1134" s="1036">
        <v>8.3304952677777173</v>
      </c>
      <c r="I1134" s="1034">
        <v>8.3865199710861713</v>
      </c>
      <c r="J1134" s="1034">
        <v>8.646091623654204</v>
      </c>
      <c r="K1134" s="1034">
        <v>8.7186416912294575</v>
      </c>
      <c r="L1134" s="1034">
        <v>4.4725738350620299</v>
      </c>
      <c r="M1134" s="1034">
        <v>4.4371437787958126</v>
      </c>
      <c r="N1134" s="1034">
        <v>6.0448349631503344</v>
      </c>
      <c r="O1134" s="1034">
        <v>5.9893216805030347</v>
      </c>
      <c r="P1134" s="1034">
        <v>3.5061022061914846</v>
      </c>
      <c r="Q1134" s="1034">
        <v>3.5443247264185382</v>
      </c>
      <c r="R1134" s="1034">
        <v>5.5261800241325147</v>
      </c>
      <c r="S1134" s="1034">
        <v>5.5143573574127362</v>
      </c>
    </row>
    <row r="1135" spans="2:19" x14ac:dyDescent="0.2">
      <c r="B1135" s="1026"/>
      <c r="C1135" s="1026"/>
      <c r="D1135" s="33"/>
      <c r="E1135" s="33"/>
      <c r="F1135" s="33"/>
      <c r="G1135" s="33"/>
      <c r="H1135" s="1035"/>
      <c r="I1135" s="33"/>
      <c r="J1135" s="33"/>
      <c r="K1135" s="33"/>
      <c r="L1135" s="33"/>
      <c r="M1135" s="33"/>
      <c r="N1135" s="33"/>
      <c r="O1135" s="33"/>
      <c r="P1135" s="33"/>
      <c r="Q1135" s="33"/>
      <c r="R1135" s="33"/>
      <c r="S1135" s="33"/>
    </row>
    <row r="1136" spans="2:19" x14ac:dyDescent="0.2">
      <c r="B1136" s="1184" t="s">
        <v>2943</v>
      </c>
      <c r="C1136" s="1184"/>
      <c r="D1136" s="33"/>
      <c r="E1136" s="33"/>
      <c r="F1136" s="33"/>
      <c r="G1136" s="33"/>
      <c r="H1136" s="1035"/>
      <c r="I1136" s="33"/>
      <c r="J1136" s="33"/>
      <c r="K1136" s="33"/>
      <c r="L1136" s="33"/>
      <c r="M1136" s="33"/>
      <c r="N1136" s="33"/>
      <c r="O1136" s="33"/>
      <c r="P1136" s="33"/>
      <c r="Q1136" s="33"/>
      <c r="R1136" s="33"/>
      <c r="S1136" s="33"/>
    </row>
    <row r="1137" spans="2:19" x14ac:dyDescent="0.2">
      <c r="B1137" s="1182" t="s">
        <v>316</v>
      </c>
      <c r="C1137" s="1182"/>
      <c r="D1137" s="33">
        <v>10.030857583817275</v>
      </c>
      <c r="E1137" s="33">
        <v>10.238328508581567</v>
      </c>
      <c r="F1137" s="33">
        <v>10.036119564464375</v>
      </c>
      <c r="G1137" s="33">
        <v>10.244430649536643</v>
      </c>
      <c r="H1137" s="1035">
        <v>9.0509185235407621</v>
      </c>
      <c r="I1137" s="33">
        <v>9.0906206658244653</v>
      </c>
      <c r="J1137" s="33">
        <v>9.522392570387062</v>
      </c>
      <c r="K1137" s="33">
        <v>9.5237426704327586</v>
      </c>
      <c r="L1137" s="33">
        <v>5.8961368989266605</v>
      </c>
      <c r="M1137" s="33">
        <v>5.7866795619111668</v>
      </c>
      <c r="N1137" s="33">
        <v>6.6109213332055043</v>
      </c>
      <c r="O1137" s="33">
        <v>6.4449880015829102</v>
      </c>
      <c r="P1137" s="33">
        <v>4.0749028578918107</v>
      </c>
      <c r="Q1137" s="33">
        <v>4.328360462227705</v>
      </c>
      <c r="R1137" s="33">
        <v>6.0433072675192667</v>
      </c>
      <c r="S1137" s="33">
        <v>6.0377596854536915</v>
      </c>
    </row>
    <row r="1138" spans="2:19" x14ac:dyDescent="0.2">
      <c r="B1138" s="1182" t="s">
        <v>317</v>
      </c>
      <c r="C1138" s="1182"/>
      <c r="D1138" s="33">
        <v>8.7989246441839466</v>
      </c>
      <c r="E1138" s="33">
        <v>9.1209510798896911</v>
      </c>
      <c r="F1138" s="33">
        <v>8.930051153298411</v>
      </c>
      <c r="G1138" s="33">
        <v>9.3446272439132585</v>
      </c>
      <c r="H1138" s="1035">
        <v>8.7109217925942755</v>
      </c>
      <c r="I1138" s="33">
        <v>8.7392924127600899</v>
      </c>
      <c r="J1138" s="33">
        <v>8.984712111753991</v>
      </c>
      <c r="K1138" s="33">
        <v>9.038523858524643</v>
      </c>
      <c r="L1138" s="33">
        <v>5.4268660407791023</v>
      </c>
      <c r="M1138" s="33">
        <v>5.3725963964384711</v>
      </c>
      <c r="N1138" s="33">
        <v>6.4117665813615847</v>
      </c>
      <c r="O1138" s="33">
        <v>6.3730715265114446</v>
      </c>
      <c r="P1138" s="33">
        <v>3.769409268294444</v>
      </c>
      <c r="Q1138" s="33">
        <v>3.7539082658793625</v>
      </c>
      <c r="R1138" s="33">
        <v>6.033088906067066</v>
      </c>
      <c r="S1138" s="33">
        <v>6.0273355211375721</v>
      </c>
    </row>
    <row r="1139" spans="2:19" x14ac:dyDescent="0.2">
      <c r="B1139" s="1182" t="s">
        <v>318</v>
      </c>
      <c r="C1139" s="1182"/>
      <c r="D1139" s="33">
        <v>8.3021240047558287</v>
      </c>
      <c r="E1139" s="33">
        <v>8.7681514974215045</v>
      </c>
      <c r="F1139" s="33">
        <v>8.3036675036074588</v>
      </c>
      <c r="G1139" s="33">
        <v>8.7727949816088948</v>
      </c>
      <c r="H1139" s="1035">
        <v>8.2235432336895329</v>
      </c>
      <c r="I1139" s="33">
        <v>8.2235432336895329</v>
      </c>
      <c r="J1139" s="33">
        <v>8.5947580650884916</v>
      </c>
      <c r="K1139" s="33">
        <v>8.5947580650884916</v>
      </c>
      <c r="L1139" s="33">
        <v>5.0250893312650611</v>
      </c>
      <c r="M1139" s="33">
        <v>4.9746736194526102</v>
      </c>
      <c r="N1139" s="33">
        <v>7.1703381504345707</v>
      </c>
      <c r="O1139" s="33">
        <v>7.1212996716442998</v>
      </c>
      <c r="P1139" s="33">
        <v>4.6944455113037042</v>
      </c>
      <c r="Q1139" s="33">
        <v>4.7352346256004605</v>
      </c>
      <c r="R1139" s="33">
        <v>7.0973832266237498</v>
      </c>
      <c r="S1139" s="33">
        <v>7.1110516348211137</v>
      </c>
    </row>
    <row r="1140" spans="2:19" x14ac:dyDescent="0.2">
      <c r="B1140" s="1182" t="s">
        <v>1356</v>
      </c>
      <c r="C1140" s="1182"/>
      <c r="D1140" s="33">
        <v>14.151933414916256</v>
      </c>
      <c r="E1140" s="33">
        <v>14.151933414916256</v>
      </c>
      <c r="F1140" s="33">
        <v>14.232499311539785</v>
      </c>
      <c r="G1140" s="33">
        <v>14.232499311539785</v>
      </c>
      <c r="H1140" s="1035">
        <v>13.210093366821317</v>
      </c>
      <c r="I1140" s="33">
        <v>13.210093366821317</v>
      </c>
      <c r="J1140" s="33">
        <v>14.050475051059099</v>
      </c>
      <c r="K1140" s="33">
        <v>14.050475051059099</v>
      </c>
      <c r="L1140" s="33">
        <v>4.9855505756922556</v>
      </c>
      <c r="M1140" s="33">
        <v>4.9855505756922556</v>
      </c>
      <c r="N1140" s="33">
        <v>6.6462723444395531</v>
      </c>
      <c r="O1140" s="33">
        <v>6.6462723444395531</v>
      </c>
      <c r="P1140" s="33">
        <v>4.0315688828278082</v>
      </c>
      <c r="Q1140" s="33">
        <v>4.0315688828278082</v>
      </c>
      <c r="R1140" s="33">
        <v>4.7902036802289238</v>
      </c>
      <c r="S1140" s="33">
        <v>4.7902036802289238</v>
      </c>
    </row>
    <row r="1141" spans="2:19" s="149" customFormat="1" ht="10.5" x14ac:dyDescent="0.15">
      <c r="B1141" s="1183" t="s">
        <v>320</v>
      </c>
      <c r="C1141" s="1183"/>
      <c r="D1141" s="1034">
        <v>8.814154459563424</v>
      </c>
      <c r="E1141" s="1034">
        <v>9.1528796418456881</v>
      </c>
      <c r="F1141" s="1034">
        <v>8.9404575612835497</v>
      </c>
      <c r="G1141" s="1034">
        <v>9.3691394906958951</v>
      </c>
      <c r="H1141" s="1036">
        <v>8.8674401057807763</v>
      </c>
      <c r="I1141" s="1034">
        <v>8.9072592392640129</v>
      </c>
      <c r="J1141" s="1034">
        <v>9.1867274159264127</v>
      </c>
      <c r="K1141" s="1034">
        <v>9.2422624621018947</v>
      </c>
      <c r="L1141" s="1034">
        <v>5.472220194369358</v>
      </c>
      <c r="M1141" s="1034">
        <v>5.4082468116379818</v>
      </c>
      <c r="N1141" s="1034">
        <v>6.4569710418969164</v>
      </c>
      <c r="O1141" s="1034">
        <v>6.4008782826261275</v>
      </c>
      <c r="P1141" s="1034">
        <v>3.8436964323831821</v>
      </c>
      <c r="Q1141" s="1034">
        <v>3.8768924105294458</v>
      </c>
      <c r="R1141" s="1034">
        <v>6.0434870945038979</v>
      </c>
      <c r="S1141" s="1034">
        <v>6.0381775832654601</v>
      </c>
    </row>
    <row r="1142" spans="2:19" x14ac:dyDescent="0.2">
      <c r="B1142" s="1026"/>
      <c r="C1142" s="1026"/>
      <c r="D1142" s="33"/>
      <c r="E1142" s="33"/>
      <c r="F1142" s="33"/>
      <c r="G1142" s="33"/>
      <c r="H1142" s="1035"/>
      <c r="I1142" s="33"/>
      <c r="J1142" s="33"/>
      <c r="K1142" s="33"/>
      <c r="L1142" s="33"/>
      <c r="M1142" s="33"/>
      <c r="N1142" s="33"/>
      <c r="O1142" s="33"/>
      <c r="P1142" s="33"/>
      <c r="Q1142" s="33"/>
      <c r="R1142" s="33"/>
      <c r="S1142" s="33"/>
    </row>
    <row r="1143" spans="2:19" x14ac:dyDescent="0.2">
      <c r="B1143" s="1184" t="s">
        <v>2944</v>
      </c>
      <c r="C1143" s="1184"/>
      <c r="D1143" s="33"/>
      <c r="E1143" s="33"/>
      <c r="F1143" s="33"/>
      <c r="G1143" s="33"/>
      <c r="H1143" s="1035"/>
      <c r="I1143" s="33"/>
      <c r="J1143" s="33"/>
      <c r="K1143" s="33"/>
      <c r="L1143" s="33"/>
      <c r="M1143" s="33"/>
      <c r="N1143" s="33"/>
      <c r="O1143" s="33"/>
      <c r="P1143" s="33"/>
      <c r="Q1143" s="33"/>
      <c r="R1143" s="33"/>
      <c r="S1143" s="33"/>
    </row>
    <row r="1144" spans="2:19" x14ac:dyDescent="0.2">
      <c r="B1144" s="1182" t="s">
        <v>316</v>
      </c>
      <c r="C1144" s="1182"/>
      <c r="D1144" s="33">
        <v>9.6542577586105836</v>
      </c>
      <c r="E1144" s="33">
        <v>10.062790507943996</v>
      </c>
      <c r="F1144" s="33">
        <v>9.675641128701292</v>
      </c>
      <c r="G1144" s="33">
        <v>10.092603907717319</v>
      </c>
      <c r="H1144" s="1035">
        <v>9.0041956493879791</v>
      </c>
      <c r="I1144" s="33">
        <v>9.0346442778832365</v>
      </c>
      <c r="J1144" s="33">
        <v>9.4667100009290319</v>
      </c>
      <c r="K1144" s="33">
        <v>9.464775998071099</v>
      </c>
      <c r="L1144" s="33">
        <v>6.114198872204204</v>
      </c>
      <c r="M1144" s="33">
        <v>6.1507183945445236</v>
      </c>
      <c r="N1144" s="33">
        <v>7.1800077926625807</v>
      </c>
      <c r="O1144" s="33">
        <v>6.9737735184715923</v>
      </c>
      <c r="P1144" s="33">
        <v>4.1677215871032178</v>
      </c>
      <c r="Q1144" s="33">
        <v>4.4286489547261336</v>
      </c>
      <c r="R1144" s="33">
        <v>6.2482485233863931</v>
      </c>
      <c r="S1144" s="33">
        <v>6.2423933879178586</v>
      </c>
    </row>
    <row r="1145" spans="2:19" x14ac:dyDescent="0.2">
      <c r="B1145" s="1182" t="s">
        <v>317</v>
      </c>
      <c r="C1145" s="1182"/>
      <c r="D1145" s="33">
        <v>9.1144271686930143</v>
      </c>
      <c r="E1145" s="33">
        <v>9.4594501328124316</v>
      </c>
      <c r="F1145" s="33">
        <v>9.2885587550459547</v>
      </c>
      <c r="G1145" s="33">
        <v>9.7243672082486601</v>
      </c>
      <c r="H1145" s="1035">
        <v>8.9767968082672507</v>
      </c>
      <c r="I1145" s="33">
        <v>9.0177909699470593</v>
      </c>
      <c r="J1145" s="33">
        <v>9.272778343385804</v>
      </c>
      <c r="K1145" s="33">
        <v>9.3373514886366245</v>
      </c>
      <c r="L1145" s="33">
        <v>4.375296995938136</v>
      </c>
      <c r="M1145" s="33">
        <v>4.2596220416735067</v>
      </c>
      <c r="N1145" s="33">
        <v>5.9468833693353496</v>
      </c>
      <c r="O1145" s="33">
        <v>5.8497725618525491</v>
      </c>
      <c r="P1145" s="33">
        <v>3.8523679535401714</v>
      </c>
      <c r="Q1145" s="33">
        <v>3.8379001241593507</v>
      </c>
      <c r="R1145" s="33">
        <v>6.1450842516329161</v>
      </c>
      <c r="S1145" s="33">
        <v>6.140151671133828</v>
      </c>
    </row>
    <row r="1146" spans="2:19" x14ac:dyDescent="0.2">
      <c r="B1146" s="1182" t="s">
        <v>318</v>
      </c>
      <c r="C1146" s="1182"/>
      <c r="D1146" s="33">
        <v>8.5177616061013648</v>
      </c>
      <c r="E1146" s="33">
        <v>8.6442641190817699</v>
      </c>
      <c r="F1146" s="33">
        <v>8.5186249271125654</v>
      </c>
      <c r="G1146" s="33">
        <v>8.6455058105169549</v>
      </c>
      <c r="H1146" s="1035">
        <v>8.3256139753940079</v>
      </c>
      <c r="I1146" s="33">
        <v>8.3258131395092683</v>
      </c>
      <c r="J1146" s="33">
        <v>8.6902158279378376</v>
      </c>
      <c r="K1146" s="33">
        <v>8.6914262562221847</v>
      </c>
      <c r="L1146" s="33">
        <v>5.1421490806417163</v>
      </c>
      <c r="M1146" s="33">
        <v>5.5715901519990059</v>
      </c>
      <c r="N1146" s="33">
        <v>6.4150237411765705</v>
      </c>
      <c r="O1146" s="33">
        <v>7.3564606930342364</v>
      </c>
      <c r="P1146" s="33">
        <v>4.4885847410672639</v>
      </c>
      <c r="Q1146" s="33">
        <v>4.6753769525856113</v>
      </c>
      <c r="R1146" s="33">
        <v>6.6428088024696859</v>
      </c>
      <c r="S1146" s="33">
        <v>7.1541397397982793</v>
      </c>
    </row>
    <row r="1147" spans="2:19" x14ac:dyDescent="0.2">
      <c r="B1147" s="1182" t="s">
        <v>1356</v>
      </c>
      <c r="C1147" s="1182"/>
      <c r="D1147" s="33">
        <v>14.32243373539508</v>
      </c>
      <c r="E1147" s="33">
        <v>14.32243373539508</v>
      </c>
      <c r="F1147" s="33">
        <v>14.39320079704072</v>
      </c>
      <c r="G1147" s="33">
        <v>14.39320079704072</v>
      </c>
      <c r="H1147" s="1035">
        <v>13.225223772818087</v>
      </c>
      <c r="I1147" s="33">
        <v>13.225223772818087</v>
      </c>
      <c r="J1147" s="33">
        <v>14.073652043170258</v>
      </c>
      <c r="K1147" s="33">
        <v>14.073652043170258</v>
      </c>
      <c r="L1147" s="33">
        <v>4.5368263656790146</v>
      </c>
      <c r="M1147" s="33">
        <v>4.5368263656790146</v>
      </c>
      <c r="N1147" s="33">
        <v>5.1173418103231949</v>
      </c>
      <c r="O1147" s="33">
        <v>5.1173418103231949</v>
      </c>
      <c r="P1147" s="33">
        <v>3.9220933379269698</v>
      </c>
      <c r="Q1147" s="33">
        <v>3.9220933379269698</v>
      </c>
      <c r="R1147" s="33">
        <v>4.8151260043740542</v>
      </c>
      <c r="S1147" s="33">
        <v>4.8151260043740542</v>
      </c>
    </row>
    <row r="1148" spans="2:19" s="149" customFormat="1" ht="10.5" x14ac:dyDescent="0.15">
      <c r="B1148" s="1183" t="s">
        <v>320</v>
      </c>
      <c r="C1148" s="1183"/>
      <c r="D1148" s="1034">
        <v>9.130136756034295</v>
      </c>
      <c r="E1148" s="1034">
        <v>9.4776434939752079</v>
      </c>
      <c r="F1148" s="1034">
        <v>9.296176494310691</v>
      </c>
      <c r="G1148" s="1034">
        <v>9.7291632094527767</v>
      </c>
      <c r="H1148" s="1036">
        <v>9.066428413124175</v>
      </c>
      <c r="I1148" s="1034">
        <v>9.1092447189191148</v>
      </c>
      <c r="J1148" s="1034">
        <v>9.4028940447012026</v>
      </c>
      <c r="K1148" s="1034">
        <v>9.4600823024793339</v>
      </c>
      <c r="L1148" s="1034">
        <v>4.6296840186758397</v>
      </c>
      <c r="M1148" s="1034">
        <v>4.520821912311356</v>
      </c>
      <c r="N1148" s="1034">
        <v>6.1355506892192624</v>
      </c>
      <c r="O1148" s="1034">
        <v>6.0460884019749441</v>
      </c>
      <c r="P1148" s="1034">
        <v>3.924913230503194</v>
      </c>
      <c r="Q1148" s="1034">
        <v>3.962435061797243</v>
      </c>
      <c r="R1148" s="1034">
        <v>6.168224001135739</v>
      </c>
      <c r="S1148" s="1034">
        <v>6.1703243827314784</v>
      </c>
    </row>
    <row r="1149" spans="2:19" x14ac:dyDescent="0.2">
      <c r="B1149" s="1026"/>
      <c r="C1149" s="1026"/>
      <c r="D1149" s="33"/>
      <c r="E1149" s="33"/>
      <c r="F1149" s="33"/>
      <c r="G1149" s="33"/>
      <c r="H1149" s="1035"/>
      <c r="I1149" s="33"/>
      <c r="J1149" s="33"/>
      <c r="K1149" s="33"/>
      <c r="L1149" s="33"/>
      <c r="M1149" s="33"/>
      <c r="N1149" s="33"/>
      <c r="O1149" s="33"/>
      <c r="P1149" s="33"/>
      <c r="Q1149" s="33"/>
      <c r="R1149" s="33"/>
      <c r="S1149" s="33"/>
    </row>
    <row r="1150" spans="2:19" x14ac:dyDescent="0.2">
      <c r="B1150" s="1184" t="s">
        <v>2945</v>
      </c>
      <c r="C1150" s="1184"/>
      <c r="D1150" s="33"/>
      <c r="E1150" s="33"/>
      <c r="F1150" s="33"/>
      <c r="G1150" s="33"/>
      <c r="H1150" s="1035"/>
      <c r="I1150" s="33"/>
      <c r="J1150" s="33"/>
      <c r="K1150" s="33"/>
      <c r="L1150" s="33"/>
      <c r="M1150" s="33"/>
      <c r="N1150" s="33"/>
      <c r="O1150" s="33"/>
      <c r="P1150" s="33"/>
      <c r="Q1150" s="33"/>
      <c r="R1150" s="33"/>
      <c r="S1150" s="33"/>
    </row>
    <row r="1151" spans="2:19" x14ac:dyDescent="0.2">
      <c r="B1151" s="1182" t="s">
        <v>316</v>
      </c>
      <c r="C1151" s="1182"/>
      <c r="D1151" s="33">
        <v>10.368008763402958</v>
      </c>
      <c r="E1151" s="33">
        <v>10.360877359438334</v>
      </c>
      <c r="F1151" s="33">
        <v>10.425110294231379</v>
      </c>
      <c r="G1151" s="33">
        <v>10.425604865098407</v>
      </c>
      <c r="H1151" s="1035">
        <v>9.6286241756564035</v>
      </c>
      <c r="I1151" s="33">
        <v>9.671508033916778</v>
      </c>
      <c r="J1151" s="33">
        <v>10.107876928344178</v>
      </c>
      <c r="K1151" s="33">
        <v>10.108756185599024</v>
      </c>
      <c r="L1151" s="33">
        <v>5.3385087792601649</v>
      </c>
      <c r="M1151" s="33">
        <v>6.0869858633586249</v>
      </c>
      <c r="N1151" s="33">
        <v>7.5215329951930556</v>
      </c>
      <c r="O1151" s="33">
        <v>7.365329920639156</v>
      </c>
      <c r="P1151" s="33">
        <v>4.0580989751936514</v>
      </c>
      <c r="Q1151" s="33">
        <v>4.529776434138082</v>
      </c>
      <c r="R1151" s="33">
        <v>6.5802425202103763</v>
      </c>
      <c r="S1151" s="33">
        <v>6.5751738983668089</v>
      </c>
    </row>
    <row r="1152" spans="2:19" x14ac:dyDescent="0.2">
      <c r="B1152" s="1182" t="s">
        <v>317</v>
      </c>
      <c r="C1152" s="1182"/>
      <c r="D1152" s="33">
        <v>9.6994934372954251</v>
      </c>
      <c r="E1152" s="33">
        <v>9.6985299279555015</v>
      </c>
      <c r="F1152" s="33">
        <v>9.8155132052599292</v>
      </c>
      <c r="G1152" s="33">
        <v>9.8348612683509451</v>
      </c>
      <c r="H1152" s="1035">
        <v>9.566944853230245</v>
      </c>
      <c r="I1152" s="33">
        <v>9.560136441541113</v>
      </c>
      <c r="J1152" s="33">
        <v>9.8855687535336578</v>
      </c>
      <c r="K1152" s="33">
        <v>9.8871960292931007</v>
      </c>
      <c r="L1152" s="33">
        <v>6.9178859672143265</v>
      </c>
      <c r="M1152" s="33">
        <v>6.8163745528900099</v>
      </c>
      <c r="N1152" s="33">
        <v>8.1738320939603568</v>
      </c>
      <c r="O1152" s="33">
        <v>8.1030664499248406</v>
      </c>
      <c r="P1152" s="33">
        <v>4.5592014839232879</v>
      </c>
      <c r="Q1152" s="33">
        <v>4.5402846697148913</v>
      </c>
      <c r="R1152" s="33">
        <v>7.3185382614147247</v>
      </c>
      <c r="S1152" s="33">
        <v>7.3049958809579474</v>
      </c>
    </row>
    <row r="1153" spans="2:19" x14ac:dyDescent="0.2">
      <c r="B1153" s="1182" t="s">
        <v>318</v>
      </c>
      <c r="C1153" s="1182"/>
      <c r="D1153" s="33">
        <v>10.37520075659036</v>
      </c>
      <c r="E1153" s="33">
        <v>10.564892216151213</v>
      </c>
      <c r="F1153" s="33">
        <v>10.375687178417751</v>
      </c>
      <c r="G1153" s="33">
        <v>10.566087913965495</v>
      </c>
      <c r="H1153" s="1035">
        <v>9.7982171386247998</v>
      </c>
      <c r="I1153" s="33">
        <v>9.7819092484508303</v>
      </c>
      <c r="J1153" s="33">
        <v>10.172617784848992</v>
      </c>
      <c r="K1153" s="33">
        <v>10.166213803391544</v>
      </c>
      <c r="L1153" s="33">
        <v>5.2887648289112406</v>
      </c>
      <c r="M1153" s="33">
        <v>5.7723693674275536</v>
      </c>
      <c r="N1153" s="33">
        <v>7.1914531977725176</v>
      </c>
      <c r="O1153" s="33">
        <v>8.3451419793444792</v>
      </c>
      <c r="P1153" s="33">
        <v>5.0661961497208399</v>
      </c>
      <c r="Q1153" s="33">
        <v>5.2961884487048749</v>
      </c>
      <c r="R1153" s="33">
        <v>7.4897804910050763</v>
      </c>
      <c r="S1153" s="33">
        <v>8.1107438338221769</v>
      </c>
    </row>
    <row r="1154" spans="2:19" x14ac:dyDescent="0.2">
      <c r="B1154" s="1182" t="s">
        <v>1356</v>
      </c>
      <c r="C1154" s="1182"/>
      <c r="D1154" s="33">
        <v>14.520180416557915</v>
      </c>
      <c r="E1154" s="33">
        <v>14.520180416557915</v>
      </c>
      <c r="F1154" s="33">
        <v>14.588409317818947</v>
      </c>
      <c r="G1154" s="33">
        <v>14.588409317818947</v>
      </c>
      <c r="H1154" s="1035">
        <v>13.23814171335094</v>
      </c>
      <c r="I1154" s="33">
        <v>13.23814171335094</v>
      </c>
      <c r="J1154" s="33">
        <v>14.100147756189248</v>
      </c>
      <c r="K1154" s="33">
        <v>14.100147756189248</v>
      </c>
      <c r="L1154" s="33">
        <v>4.9272263026752983</v>
      </c>
      <c r="M1154" s="33">
        <v>4.9272263026752983</v>
      </c>
      <c r="N1154" s="33">
        <v>6.2742079296750708</v>
      </c>
      <c r="O1154" s="33">
        <v>6.2742079296750708</v>
      </c>
      <c r="P1154" s="33">
        <v>3.8412513605971448</v>
      </c>
      <c r="Q1154" s="33">
        <v>3.8412513605971448</v>
      </c>
      <c r="R1154" s="33">
        <v>4.9175114703919647</v>
      </c>
      <c r="S1154" s="33">
        <v>4.9175114703919647</v>
      </c>
    </row>
    <row r="1155" spans="2:19" s="149" customFormat="1" ht="10.5" x14ac:dyDescent="0.15">
      <c r="B1155" s="1183" t="s">
        <v>320</v>
      </c>
      <c r="C1155" s="1183"/>
      <c r="D1155" s="1034">
        <v>9.734946074836456</v>
      </c>
      <c r="E1155" s="1034">
        <v>9.7306197186293684</v>
      </c>
      <c r="F1155" s="1034">
        <v>9.8475688162294812</v>
      </c>
      <c r="G1155" s="1034">
        <v>9.864271006391153</v>
      </c>
      <c r="H1155" s="1036">
        <v>9.6580894391036995</v>
      </c>
      <c r="I1155" s="1034">
        <v>9.6629680177008677</v>
      </c>
      <c r="J1155" s="1034">
        <v>10.016792380159888</v>
      </c>
      <c r="K1155" s="1034">
        <v>10.020870243096587</v>
      </c>
      <c r="L1155" s="1034">
        <v>6.7229573768900908</v>
      </c>
      <c r="M1155" s="1034">
        <v>6.7271477857396693</v>
      </c>
      <c r="N1155" s="1034">
        <v>8.0934874709938676</v>
      </c>
      <c r="O1155" s="1034">
        <v>8.0440869798371306</v>
      </c>
      <c r="P1155" s="1034">
        <v>4.4613035218419537</v>
      </c>
      <c r="Q1155" s="1034">
        <v>4.5455490584979357</v>
      </c>
      <c r="R1155" s="1034">
        <v>7.1605391653416772</v>
      </c>
      <c r="S1155" s="1034">
        <v>7.1558288068684641</v>
      </c>
    </row>
    <row r="1156" spans="2:19" x14ac:dyDescent="0.2">
      <c r="B1156" s="1026"/>
      <c r="C1156" s="1026"/>
      <c r="D1156" s="33"/>
      <c r="E1156" s="33"/>
      <c r="F1156" s="33"/>
      <c r="G1156" s="33"/>
      <c r="H1156" s="1035"/>
      <c r="I1156" s="33"/>
      <c r="J1156" s="33"/>
      <c r="K1156" s="33"/>
      <c r="L1156" s="33"/>
      <c r="M1156" s="33"/>
      <c r="N1156" s="33"/>
      <c r="O1156" s="33"/>
      <c r="P1156" s="33"/>
      <c r="Q1156" s="33"/>
      <c r="R1156" s="33"/>
      <c r="S1156" s="33"/>
    </row>
    <row r="1157" spans="2:19" x14ac:dyDescent="0.2">
      <c r="B1157" s="1184" t="s">
        <v>2946</v>
      </c>
      <c r="C1157" s="1184"/>
      <c r="D1157" s="28"/>
      <c r="E1157" s="28"/>
      <c r="F1157" s="28"/>
      <c r="G1157" s="28"/>
      <c r="H1157" s="33"/>
      <c r="I1157" s="33"/>
      <c r="J1157" s="33"/>
      <c r="K1157" s="33"/>
      <c r="L1157" s="33"/>
      <c r="M1157" s="33"/>
      <c r="N1157" s="33"/>
      <c r="O1157" s="33"/>
      <c r="P1157" s="33"/>
      <c r="Q1157" s="33"/>
      <c r="R1157" s="33"/>
      <c r="S1157" s="33"/>
    </row>
    <row r="1158" spans="2:19" x14ac:dyDescent="0.2">
      <c r="B1158" s="1182" t="s">
        <v>316</v>
      </c>
      <c r="C1158" s="1182"/>
      <c r="D1158" s="28">
        <v>10.66382470350009</v>
      </c>
      <c r="E1158" s="28">
        <v>11.33818454630504</v>
      </c>
      <c r="F1158" s="28">
        <v>10.77633601873789</v>
      </c>
      <c r="G1158" s="28">
        <v>11.534070650990865</v>
      </c>
      <c r="H1158" s="33">
        <v>9.4054360349302115</v>
      </c>
      <c r="I1158" s="33">
        <v>9.4230020082787256</v>
      </c>
      <c r="J1158" s="33">
        <v>9.9417003407274436</v>
      </c>
      <c r="K1158" s="33">
        <v>9.9402920887412982</v>
      </c>
      <c r="L1158" s="33">
        <v>7.1947590952589664</v>
      </c>
      <c r="M1158" s="33">
        <v>7.4164015977391005</v>
      </c>
      <c r="N1158" s="33">
        <v>7.9962472671713538</v>
      </c>
      <c r="O1158" s="33">
        <v>7.7901491515642372</v>
      </c>
      <c r="P1158" s="33">
        <v>4.5860502952081061</v>
      </c>
      <c r="Q1158" s="33">
        <v>4.8328474850643603</v>
      </c>
      <c r="R1158" s="33">
        <v>7.0925307652746472</v>
      </c>
      <c r="S1158" s="33">
        <v>7.0834323070003951</v>
      </c>
    </row>
    <row r="1159" spans="2:19" x14ac:dyDescent="0.2">
      <c r="B1159" s="1182" t="s">
        <v>317</v>
      </c>
      <c r="C1159" s="1182"/>
      <c r="D1159" s="28">
        <v>10.661143683066339</v>
      </c>
      <c r="E1159" s="28">
        <v>11.128735747613053</v>
      </c>
      <c r="F1159" s="28">
        <v>10.802171858219308</v>
      </c>
      <c r="G1159" s="28">
        <v>11.350641132552521</v>
      </c>
      <c r="H1159" s="33">
        <v>10.308825942839304</v>
      </c>
      <c r="I1159" s="33">
        <v>10.347866204930009</v>
      </c>
      <c r="J1159" s="33">
        <v>10.640137117854797</v>
      </c>
      <c r="K1159" s="33">
        <v>10.708436675555925</v>
      </c>
      <c r="L1159" s="33">
        <v>5.9900096706314079</v>
      </c>
      <c r="M1159" s="33">
        <v>5.7943860583136493</v>
      </c>
      <c r="N1159" s="33">
        <v>7.6425582456061036</v>
      </c>
      <c r="O1159" s="33">
        <v>7.5124442868665247</v>
      </c>
      <c r="P1159" s="33">
        <v>4.8008684493765612</v>
      </c>
      <c r="Q1159" s="33">
        <v>4.7826607030062833</v>
      </c>
      <c r="R1159" s="33">
        <v>7.5535484828427268</v>
      </c>
      <c r="S1159" s="33">
        <v>7.5435768467538296</v>
      </c>
    </row>
    <row r="1160" spans="2:19" x14ac:dyDescent="0.2">
      <c r="B1160" s="1182" t="s">
        <v>318</v>
      </c>
      <c r="C1160" s="1182"/>
      <c r="D1160" s="28">
        <v>10.264097336035835</v>
      </c>
      <c r="E1160" s="28">
        <v>10.511448446747826</v>
      </c>
      <c r="F1160" s="28">
        <v>10.264883287430971</v>
      </c>
      <c r="G1160" s="28">
        <v>10.512600389835654</v>
      </c>
      <c r="H1160" s="33">
        <v>10.23885260709112</v>
      </c>
      <c r="I1160" s="33">
        <v>10.245559168036959</v>
      </c>
      <c r="J1160" s="33">
        <v>10.61313622051955</v>
      </c>
      <c r="K1160" s="33">
        <v>10.624320931831253</v>
      </c>
      <c r="L1160" s="33">
        <v>6.954437942853068</v>
      </c>
      <c r="M1160" s="33">
        <v>6.7956415152893568</v>
      </c>
      <c r="N1160" s="33">
        <v>9.1274542294792003</v>
      </c>
      <c r="O1160" s="33">
        <v>9.0898775275019066</v>
      </c>
      <c r="P1160" s="33">
        <v>5.713146611740739</v>
      </c>
      <c r="Q1160" s="33">
        <v>5.5788254500108581</v>
      </c>
      <c r="R1160" s="33">
        <v>8.7580747972656194</v>
      </c>
      <c r="S1160" s="33">
        <v>8.7090498328851336</v>
      </c>
    </row>
    <row r="1161" spans="2:19" x14ac:dyDescent="0.2">
      <c r="B1161" s="1182" t="s">
        <v>1356</v>
      </c>
      <c r="C1161" s="1182"/>
      <c r="D1161" s="28">
        <v>14.208277309171063</v>
      </c>
      <c r="E1161" s="28">
        <v>14.208277309171063</v>
      </c>
      <c r="F1161" s="28">
        <v>14.208277309171056</v>
      </c>
      <c r="G1161" s="28">
        <v>14.208277309171056</v>
      </c>
      <c r="H1161" s="33">
        <v>13.259756198508891</v>
      </c>
      <c r="I1161" s="33">
        <v>13.259756198508891</v>
      </c>
      <c r="J1161" s="33">
        <v>14.143564260282069</v>
      </c>
      <c r="K1161" s="33">
        <v>14.143564260282069</v>
      </c>
      <c r="L1161" s="33">
        <v>7.0618120377154492</v>
      </c>
      <c r="M1161" s="33">
        <v>7.0618120377154492</v>
      </c>
      <c r="N1161" s="33">
        <v>8.7988983028165695</v>
      </c>
      <c r="O1161" s="33">
        <v>8.7988983028165695</v>
      </c>
      <c r="P1161" s="33">
        <v>6.8486012525334381</v>
      </c>
      <c r="Q1161" s="33">
        <v>6.8486012525334381</v>
      </c>
      <c r="R1161" s="33">
        <v>8.5705725661422232</v>
      </c>
      <c r="S1161" s="33">
        <v>8.5705725661422232</v>
      </c>
    </row>
    <row r="1162" spans="2:19" s="149" customFormat="1" ht="10.5" x14ac:dyDescent="0.15">
      <c r="B1162" s="1183" t="s">
        <v>320</v>
      </c>
      <c r="C1162" s="1183"/>
      <c r="D1162" s="1033">
        <v>10.662167414568206</v>
      </c>
      <c r="E1162" s="1033">
        <v>11.130794016213391</v>
      </c>
      <c r="F1162" s="1033">
        <v>10.800455877237173</v>
      </c>
      <c r="G1162" s="1033">
        <v>11.348262117564847</v>
      </c>
      <c r="H1162" s="1034">
        <v>10.197755406767977</v>
      </c>
      <c r="I1162" s="1034">
        <v>10.225457258959656</v>
      </c>
      <c r="J1162" s="1034">
        <v>10.579397626257771</v>
      </c>
      <c r="K1162" s="1034">
        <v>10.62872661475601</v>
      </c>
      <c r="L1162" s="1034">
        <v>6.2481041216347082</v>
      </c>
      <c r="M1162" s="1034">
        <v>6.1061395326921755</v>
      </c>
      <c r="N1162" s="1034">
        <v>7.7773840622154751</v>
      </c>
      <c r="O1162" s="1034">
        <v>7.6358301862041476</v>
      </c>
      <c r="P1162" s="1034">
        <v>4.778616871286407</v>
      </c>
      <c r="Q1162" s="1034">
        <v>4.8106702704434658</v>
      </c>
      <c r="R1162" s="1034">
        <v>7.4829916913916845</v>
      </c>
      <c r="S1162" s="1034">
        <v>7.4714619539741154</v>
      </c>
    </row>
    <row r="1163" spans="2:19" x14ac:dyDescent="0.2">
      <c r="B1163" s="1026"/>
      <c r="C1163" s="1026"/>
      <c r="D1163" s="28"/>
      <c r="E1163" s="28"/>
      <c r="F1163" s="28"/>
      <c r="G1163" s="28"/>
      <c r="H1163" s="33"/>
      <c r="I1163" s="33"/>
      <c r="J1163" s="33"/>
      <c r="K1163" s="33"/>
      <c r="L1163" s="33"/>
      <c r="M1163" s="33"/>
      <c r="N1163" s="33"/>
      <c r="O1163" s="33"/>
      <c r="P1163" s="33"/>
      <c r="Q1163" s="33"/>
      <c r="R1163" s="33"/>
      <c r="S1163" s="33"/>
    </row>
    <row r="1164" spans="2:19" x14ac:dyDescent="0.2">
      <c r="B1164" s="1184" t="s">
        <v>2947</v>
      </c>
      <c r="C1164" s="1184"/>
      <c r="D1164" s="33"/>
      <c r="E1164" s="33"/>
      <c r="F1164" s="33"/>
      <c r="G1164" s="33"/>
      <c r="H1164" s="33"/>
      <c r="I1164" s="33"/>
      <c r="J1164" s="33"/>
      <c r="K1164" s="33"/>
      <c r="L1164" s="33"/>
      <c r="M1164" s="33"/>
      <c r="N1164" s="33"/>
      <c r="O1164" s="33"/>
      <c r="P1164" s="33"/>
      <c r="Q1164" s="33"/>
      <c r="R1164" s="33"/>
      <c r="S1164" s="33"/>
    </row>
    <row r="1165" spans="2:19" x14ac:dyDescent="0.2">
      <c r="B1165" s="1182" t="s">
        <v>316</v>
      </c>
      <c r="C1165" s="1182"/>
      <c r="D1165" s="33">
        <v>11.472116485765783</v>
      </c>
      <c r="E1165" s="33">
        <v>11.472219638989239</v>
      </c>
      <c r="F1165" s="33">
        <v>11.533632194648904</v>
      </c>
      <c r="G1165" s="33">
        <v>11.533740192993982</v>
      </c>
      <c r="H1165" s="33">
        <v>10.298508778567648</v>
      </c>
      <c r="I1165" s="33">
        <v>10.32039364309774</v>
      </c>
      <c r="J1165" s="33">
        <v>10.98435687474622</v>
      </c>
      <c r="K1165" s="33">
        <v>10.986127517582677</v>
      </c>
      <c r="L1165" s="33">
        <v>6.0208436871308129</v>
      </c>
      <c r="M1165" s="33">
        <v>6.0484403806204643</v>
      </c>
      <c r="N1165" s="33">
        <v>7.7824507023441685</v>
      </c>
      <c r="O1165" s="33">
        <v>7.1764453282063965</v>
      </c>
      <c r="P1165" s="33">
        <v>5.1047172427353793</v>
      </c>
      <c r="Q1165" s="33">
        <v>5.3863772445075506</v>
      </c>
      <c r="R1165" s="33">
        <v>7.7315275308181155</v>
      </c>
      <c r="S1165" s="33">
        <v>7.7185134829619502</v>
      </c>
    </row>
    <row r="1166" spans="2:19" x14ac:dyDescent="0.2">
      <c r="B1166" s="1182" t="s">
        <v>317</v>
      </c>
      <c r="C1166" s="1182"/>
      <c r="D1166" s="33">
        <v>10.490216039270271</v>
      </c>
      <c r="E1166" s="33">
        <v>10.709916155113898</v>
      </c>
      <c r="F1166" s="33">
        <v>10.683845567179246</v>
      </c>
      <c r="G1166" s="33">
        <v>10.980383945746576</v>
      </c>
      <c r="H1166" s="33">
        <v>10.441538659507234</v>
      </c>
      <c r="I1166" s="33">
        <v>10.466359879516462</v>
      </c>
      <c r="J1166" s="33">
        <v>10.786846917054591</v>
      </c>
      <c r="K1166" s="33">
        <v>10.831875448784839</v>
      </c>
      <c r="L1166" s="33">
        <v>6.7552550635705195</v>
      </c>
      <c r="M1166" s="33">
        <v>6.6371677390211277</v>
      </c>
      <c r="N1166" s="33">
        <v>8.3016525925329585</v>
      </c>
      <c r="O1166" s="33">
        <v>8.2283639916968436</v>
      </c>
      <c r="P1166" s="33">
        <v>4.8966799673010604</v>
      </c>
      <c r="Q1166" s="33">
        <v>4.8815124582256493</v>
      </c>
      <c r="R1166" s="33">
        <v>7.7815287231557093</v>
      </c>
      <c r="S1166" s="33">
        <v>7.7715914158518178</v>
      </c>
    </row>
    <row r="1167" spans="2:19" x14ac:dyDescent="0.2">
      <c r="B1167" s="1182" t="s">
        <v>318</v>
      </c>
      <c r="C1167" s="1182"/>
      <c r="D1167" s="33">
        <v>10.347706632169494</v>
      </c>
      <c r="E1167" s="33">
        <v>10.673300075599316</v>
      </c>
      <c r="F1167" s="33">
        <v>10.350837790381606</v>
      </c>
      <c r="G1167" s="33">
        <v>10.680197286416773</v>
      </c>
      <c r="H1167" s="33">
        <v>10.284918791007028</v>
      </c>
      <c r="I1167" s="33">
        <v>10.284918791007028</v>
      </c>
      <c r="J1167" s="33">
        <v>10.737316796606425</v>
      </c>
      <c r="K1167" s="33">
        <v>10.737316796606425</v>
      </c>
      <c r="L1167" s="33">
        <v>7.3172085838363978</v>
      </c>
      <c r="M1167" s="33">
        <v>7.3365747405265189</v>
      </c>
      <c r="N1167" s="33">
        <v>8.7036385204382665</v>
      </c>
      <c r="O1167" s="33">
        <v>8.6679655476283219</v>
      </c>
      <c r="P1167" s="33">
        <v>6.0494395403596393</v>
      </c>
      <c r="Q1167" s="33">
        <v>6.0498528111150947</v>
      </c>
      <c r="R1167" s="33">
        <v>8.8405791863773953</v>
      </c>
      <c r="S1167" s="33">
        <v>8.8189323400619024</v>
      </c>
    </row>
    <row r="1168" spans="2:19" x14ac:dyDescent="0.2">
      <c r="B1168" s="1182" t="s">
        <v>1356</v>
      </c>
      <c r="C1168" s="1182"/>
      <c r="D1168" s="33">
        <v>14.31942781476201</v>
      </c>
      <c r="E1168" s="33">
        <v>14.31942781476201</v>
      </c>
      <c r="F1168" s="33">
        <v>14.319427814762005</v>
      </c>
      <c r="G1168" s="33">
        <v>14.319427814762005</v>
      </c>
      <c r="H1168" s="33">
        <v>13.285093302324366</v>
      </c>
      <c r="I1168" s="33">
        <v>13.285093302324366</v>
      </c>
      <c r="J1168" s="33">
        <v>14.145657939713592</v>
      </c>
      <c r="K1168" s="33">
        <v>14.145657939713592</v>
      </c>
      <c r="L1168" s="33">
        <v>6.9373024154497216</v>
      </c>
      <c r="M1168" s="33">
        <v>6.9373024154497216</v>
      </c>
      <c r="N1168" s="33">
        <v>9.1956846922965081</v>
      </c>
      <c r="O1168" s="33">
        <v>9.1956846922965081</v>
      </c>
      <c r="P1168" s="33">
        <v>6.875041558644412</v>
      </c>
      <c r="Q1168" s="33">
        <v>6.875041558644412</v>
      </c>
      <c r="R1168" s="33">
        <v>8.6155101920386876</v>
      </c>
      <c r="S1168" s="33">
        <v>8.6155101920386876</v>
      </c>
    </row>
    <row r="1169" spans="2:19" s="149" customFormat="1" ht="10.5" x14ac:dyDescent="0.15">
      <c r="B1169" s="1183" t="s">
        <v>320</v>
      </c>
      <c r="C1169" s="1183"/>
      <c r="D1169" s="1034">
        <v>10.512344553858203</v>
      </c>
      <c r="E1169" s="1034">
        <v>10.738416932711477</v>
      </c>
      <c r="F1169" s="1034">
        <v>10.698314586493559</v>
      </c>
      <c r="G1169" s="1034">
        <v>10.998841140063304</v>
      </c>
      <c r="H1169" s="1036">
        <v>10.470087147212345</v>
      </c>
      <c r="I1169" s="1034">
        <v>10.495013352492117</v>
      </c>
      <c r="J1169" s="1034">
        <v>10.889769657172614</v>
      </c>
      <c r="K1169" s="1034">
        <v>10.929482698767041</v>
      </c>
      <c r="L1169" s="1034">
        <v>6.7325429748090677</v>
      </c>
      <c r="M1169" s="1034">
        <v>6.6355399471688941</v>
      </c>
      <c r="N1169" s="1034">
        <v>8.2892410312831064</v>
      </c>
      <c r="O1169" s="1034">
        <v>8.1983364698205587</v>
      </c>
      <c r="P1169" s="1034">
        <v>4.9596952407639705</v>
      </c>
      <c r="Q1169" s="1034">
        <v>4.9984413868242346</v>
      </c>
      <c r="R1169" s="1034">
        <v>7.7903262931825443</v>
      </c>
      <c r="S1169" s="1034">
        <v>7.7795198689466369</v>
      </c>
    </row>
    <row r="1170" spans="2:19" x14ac:dyDescent="0.2">
      <c r="B1170" s="1026"/>
      <c r="C1170" s="1026"/>
      <c r="D1170" s="33"/>
      <c r="E1170" s="33"/>
      <c r="F1170" s="33"/>
      <c r="G1170" s="33"/>
      <c r="H1170" s="1035"/>
      <c r="I1170" s="33"/>
      <c r="J1170" s="33"/>
      <c r="K1170" s="33"/>
      <c r="L1170" s="33"/>
      <c r="M1170" s="33"/>
      <c r="N1170" s="33"/>
      <c r="O1170" s="33"/>
      <c r="P1170" s="33"/>
      <c r="Q1170" s="33"/>
      <c r="R1170" s="33"/>
      <c r="S1170" s="33"/>
    </row>
    <row r="1171" spans="2:19" x14ac:dyDescent="0.2">
      <c r="B1171" s="1184" t="s">
        <v>2948</v>
      </c>
      <c r="C1171" s="1184"/>
      <c r="D1171" s="33"/>
      <c r="E1171" s="33"/>
      <c r="F1171" s="33"/>
      <c r="G1171" s="33"/>
      <c r="H1171" s="33"/>
      <c r="I1171" s="33"/>
      <c r="J1171" s="33"/>
      <c r="K1171" s="33"/>
      <c r="L1171" s="33"/>
      <c r="M1171" s="33"/>
      <c r="N1171" s="33"/>
      <c r="O1171" s="33"/>
      <c r="P1171" s="33"/>
      <c r="Q1171" s="33"/>
      <c r="R1171" s="33"/>
      <c r="S1171" s="33"/>
    </row>
    <row r="1172" spans="2:19" x14ac:dyDescent="0.2">
      <c r="B1172" s="1182" t="s">
        <v>316</v>
      </c>
      <c r="C1172" s="1182"/>
      <c r="D1172" s="33">
        <v>11.854675277210909</v>
      </c>
      <c r="E1172" s="33">
        <v>12.325790670873447</v>
      </c>
      <c r="F1172" s="33">
        <v>11.887061738408995</v>
      </c>
      <c r="G1172" s="33">
        <v>12.371192200177843</v>
      </c>
      <c r="H1172" s="33">
        <v>10.971233223220757</v>
      </c>
      <c r="I1172" s="33">
        <v>10.971952136385907</v>
      </c>
      <c r="J1172" s="33">
        <v>11.650844639091558</v>
      </c>
      <c r="K1172" s="33">
        <v>11.653441629222852</v>
      </c>
      <c r="L1172" s="33">
        <v>7.0206087662152097</v>
      </c>
      <c r="M1172" s="33">
        <v>7.4880813412821166</v>
      </c>
      <c r="N1172" s="33">
        <v>7.9699056252353895</v>
      </c>
      <c r="O1172" s="33">
        <v>7.9697826113989185</v>
      </c>
      <c r="P1172" s="33">
        <v>5.0913850655440172</v>
      </c>
      <c r="Q1172" s="33">
        <v>5.4156632812508212</v>
      </c>
      <c r="R1172" s="33">
        <v>7.7789661885884263</v>
      </c>
      <c r="S1172" s="33">
        <v>7.772505163257927</v>
      </c>
    </row>
    <row r="1173" spans="2:19" x14ac:dyDescent="0.2">
      <c r="B1173" s="1182" t="s">
        <v>317</v>
      </c>
      <c r="C1173" s="1182"/>
      <c r="D1173" s="33">
        <v>10.669603676859925</v>
      </c>
      <c r="E1173" s="33">
        <v>10.836843271994629</v>
      </c>
      <c r="F1173" s="33">
        <v>10.884902830071409</v>
      </c>
      <c r="G1173" s="33">
        <v>11.130848132064106</v>
      </c>
      <c r="H1173" s="33">
        <v>10.566843957844108</v>
      </c>
      <c r="I1173" s="33">
        <v>10.602510552286752</v>
      </c>
      <c r="J1173" s="33">
        <v>10.922397928089925</v>
      </c>
      <c r="K1173" s="33">
        <v>10.99131794317336</v>
      </c>
      <c r="L1173" s="33">
        <v>6.3364657021139772</v>
      </c>
      <c r="M1173" s="33">
        <v>6.2192571632153717</v>
      </c>
      <c r="N1173" s="33">
        <v>8.7742890621858116</v>
      </c>
      <c r="O1173" s="33">
        <v>8.7458179722985747</v>
      </c>
      <c r="P1173" s="33">
        <v>4.9706478136923185</v>
      </c>
      <c r="Q1173" s="33">
        <v>4.960413677317959</v>
      </c>
      <c r="R1173" s="33">
        <v>7.8844212683687411</v>
      </c>
      <c r="S1173" s="33">
        <v>7.8849718428367437</v>
      </c>
    </row>
    <row r="1174" spans="2:19" x14ac:dyDescent="0.2">
      <c r="B1174" s="1182" t="s">
        <v>318</v>
      </c>
      <c r="C1174" s="1182"/>
      <c r="D1174" s="33">
        <v>8.551163813683214</v>
      </c>
      <c r="E1174" s="33">
        <v>8.3176034708551327</v>
      </c>
      <c r="F1174" s="33">
        <v>8.5515250043328983</v>
      </c>
      <c r="G1174" s="33">
        <v>8.3180094463146403</v>
      </c>
      <c r="H1174" s="33">
        <v>9.8629071229941747</v>
      </c>
      <c r="I1174" s="33">
        <v>9.8652184357118262</v>
      </c>
      <c r="J1174" s="33">
        <v>10.235981342804772</v>
      </c>
      <c r="K1174" s="33">
        <v>10.242991927088973</v>
      </c>
      <c r="L1174" s="33">
        <v>7.1496857081753014</v>
      </c>
      <c r="M1174" s="33">
        <v>7.3519693805173238</v>
      </c>
      <c r="N1174" s="33">
        <v>8.1745589660758853</v>
      </c>
      <c r="O1174" s="33">
        <v>8.4817366780519059</v>
      </c>
      <c r="P1174" s="33">
        <v>6.1281452944841917</v>
      </c>
      <c r="Q1174" s="33">
        <v>6.2185329318562435</v>
      </c>
      <c r="R1174" s="33">
        <v>8.7348665742767952</v>
      </c>
      <c r="S1174" s="33">
        <v>8.8767341169552481</v>
      </c>
    </row>
    <row r="1175" spans="2:19" x14ac:dyDescent="0.2">
      <c r="B1175" s="1182" t="s">
        <v>1356</v>
      </c>
      <c r="C1175" s="1182"/>
      <c r="D1175" s="33">
        <v>14.22202225785586</v>
      </c>
      <c r="E1175" s="33">
        <v>14.22202225785586</v>
      </c>
      <c r="F1175" s="33">
        <v>14.223732711645907</v>
      </c>
      <c r="G1175" s="33">
        <v>14.223732711645907</v>
      </c>
      <c r="H1175" s="33">
        <v>13.305050643754786</v>
      </c>
      <c r="I1175" s="33">
        <v>13.305050643754786</v>
      </c>
      <c r="J1175" s="33">
        <v>14.167872630337399</v>
      </c>
      <c r="K1175" s="33">
        <v>14.167872630337399</v>
      </c>
      <c r="L1175" s="33">
        <v>5.5364302448013643</v>
      </c>
      <c r="M1175" s="33">
        <v>5.5364302448013643</v>
      </c>
      <c r="N1175" s="33">
        <v>9.337609658620373</v>
      </c>
      <c r="O1175" s="33">
        <v>9.337609658620373</v>
      </c>
      <c r="P1175" s="33">
        <v>6.5804803010928437</v>
      </c>
      <c r="Q1175" s="33">
        <v>6.5804803010928437</v>
      </c>
      <c r="R1175" s="33">
        <v>8.6152151029865145</v>
      </c>
      <c r="S1175" s="33">
        <v>8.6152151029865145</v>
      </c>
    </row>
    <row r="1176" spans="2:19" s="149" customFormat="1" ht="10.5" x14ac:dyDescent="0.15">
      <c r="B1176" s="1183" t="s">
        <v>320</v>
      </c>
      <c r="C1176" s="1183"/>
      <c r="D1176" s="1034">
        <v>10.666272064556727</v>
      </c>
      <c r="E1176" s="1034">
        <v>10.826971242010552</v>
      </c>
      <c r="F1176" s="1034">
        <v>10.870640558121821</v>
      </c>
      <c r="G1176" s="1034">
        <v>11.104648906812372</v>
      </c>
      <c r="H1176" s="1036">
        <v>10.691669267910477</v>
      </c>
      <c r="I1176" s="1034">
        <v>10.727460435482087</v>
      </c>
      <c r="J1176" s="1034">
        <v>11.114777519709547</v>
      </c>
      <c r="K1176" s="1034">
        <v>11.181671289770406</v>
      </c>
      <c r="L1176" s="1034">
        <v>6.4567470971303473</v>
      </c>
      <c r="M1176" s="1034">
        <v>6.43118460056073</v>
      </c>
      <c r="N1176" s="1034">
        <v>8.6168564231434139</v>
      </c>
      <c r="O1176" s="1034">
        <v>8.5963607521156256</v>
      </c>
      <c r="P1176" s="1034">
        <v>5.0151586766638747</v>
      </c>
      <c r="Q1176" s="1034">
        <v>5.0659015133991607</v>
      </c>
      <c r="R1176" s="1034">
        <v>7.8798145086555476</v>
      </c>
      <c r="S1176" s="1034">
        <v>7.8808376687106785</v>
      </c>
    </row>
    <row r="1177" spans="2:19" x14ac:dyDescent="0.2">
      <c r="B1177" s="1026"/>
      <c r="C1177" s="1026"/>
      <c r="D1177" s="33"/>
      <c r="E1177" s="33"/>
      <c r="F1177" s="33"/>
      <c r="G1177" s="33"/>
      <c r="H1177" s="1035"/>
      <c r="I1177" s="33"/>
      <c r="J1177" s="33"/>
      <c r="K1177" s="33"/>
      <c r="L1177" s="33"/>
      <c r="M1177" s="33"/>
      <c r="N1177" s="33"/>
      <c r="O1177" s="33"/>
      <c r="P1177" s="33"/>
      <c r="Q1177" s="33"/>
      <c r="R1177" s="33"/>
      <c r="S1177" s="33"/>
    </row>
    <row r="1178" spans="2:19" x14ac:dyDescent="0.2">
      <c r="B1178" s="1184" t="s">
        <v>2949</v>
      </c>
      <c r="C1178" s="1184"/>
      <c r="D1178" s="33"/>
      <c r="E1178" s="33"/>
      <c r="F1178" s="33"/>
      <c r="G1178" s="33"/>
      <c r="H1178" s="33"/>
      <c r="I1178" s="33"/>
      <c r="J1178" s="33"/>
      <c r="K1178" s="33"/>
      <c r="L1178" s="33"/>
      <c r="M1178" s="33"/>
      <c r="N1178" s="33"/>
      <c r="O1178" s="33"/>
      <c r="P1178" s="33"/>
      <c r="Q1178" s="33"/>
      <c r="R1178" s="33"/>
      <c r="S1178" s="33"/>
    </row>
    <row r="1179" spans="2:19" x14ac:dyDescent="0.2">
      <c r="B1179" s="1182" t="s">
        <v>316</v>
      </c>
      <c r="C1179" s="1182"/>
      <c r="D1179" s="33">
        <v>11.890860249957136</v>
      </c>
      <c r="E1179" s="33">
        <v>12.320112372375489</v>
      </c>
      <c r="F1179" s="33">
        <v>11.905263644235374</v>
      </c>
      <c r="G1179" s="33">
        <v>12.340563296134288</v>
      </c>
      <c r="H1179" s="33">
        <v>11.298715367924085</v>
      </c>
      <c r="I1179" s="33">
        <v>11.325611422408434</v>
      </c>
      <c r="J1179" s="33">
        <v>12.103243223679041</v>
      </c>
      <c r="K1179" s="33">
        <v>12.111973129564197</v>
      </c>
      <c r="L1179" s="33">
        <v>5.915606273127457</v>
      </c>
      <c r="M1179" s="33">
        <v>6.4940157795965048</v>
      </c>
      <c r="N1179" s="33">
        <v>7.7495580632288732</v>
      </c>
      <c r="O1179" s="33">
        <v>7.7499240890746623</v>
      </c>
      <c r="P1179" s="33">
        <v>5.3724346698254042</v>
      </c>
      <c r="Q1179" s="33">
        <v>5.7201539403531303</v>
      </c>
      <c r="R1179" s="33">
        <v>8.0384908575316807</v>
      </c>
      <c r="S1179" s="33">
        <v>8.0366887873059998</v>
      </c>
    </row>
    <row r="1180" spans="2:19" x14ac:dyDescent="0.2">
      <c r="B1180" s="1182" t="s">
        <v>317</v>
      </c>
      <c r="C1180" s="1182"/>
      <c r="D1180" s="33">
        <v>11.199970873898566</v>
      </c>
      <c r="E1180" s="33">
        <v>11.482377803980539</v>
      </c>
      <c r="F1180" s="33">
        <v>11.350544453456214</v>
      </c>
      <c r="G1180" s="33">
        <v>11.707269145545805</v>
      </c>
      <c r="H1180" s="33">
        <v>10.767136655758579</v>
      </c>
      <c r="I1180" s="33">
        <v>10.78197677288175</v>
      </c>
      <c r="J1180" s="33">
        <v>11.14511299869538</v>
      </c>
      <c r="K1180" s="33">
        <v>11.185048735684244</v>
      </c>
      <c r="L1180" s="33">
        <v>7.6520697609978781</v>
      </c>
      <c r="M1180" s="33">
        <v>7.6129188326361765</v>
      </c>
      <c r="N1180" s="33">
        <v>8.8152976937748448</v>
      </c>
      <c r="O1180" s="33">
        <v>8.788512489975485</v>
      </c>
      <c r="P1180" s="33">
        <v>5.1819751017401092</v>
      </c>
      <c r="Q1180" s="33">
        <v>5.1627914307998646</v>
      </c>
      <c r="R1180" s="33">
        <v>8.1907863966150956</v>
      </c>
      <c r="S1180" s="33">
        <v>8.1846238626574053</v>
      </c>
    </row>
    <row r="1181" spans="2:19" x14ac:dyDescent="0.2">
      <c r="B1181" s="1182" t="s">
        <v>318</v>
      </c>
      <c r="C1181" s="1182"/>
      <c r="D1181" s="33">
        <v>8.9210661311598969</v>
      </c>
      <c r="E1181" s="33">
        <v>8.5217479926193302</v>
      </c>
      <c r="F1181" s="33">
        <v>8.9223683858085856</v>
      </c>
      <c r="G1181" s="33">
        <v>8.5233186061085693</v>
      </c>
      <c r="H1181" s="33">
        <v>10.9862453214464</v>
      </c>
      <c r="I1181" s="33">
        <v>11.004860802136589</v>
      </c>
      <c r="J1181" s="33">
        <v>11.415441018203504</v>
      </c>
      <c r="K1181" s="33">
        <v>11.459568938913824</v>
      </c>
      <c r="L1181" s="33">
        <v>9.0549432597439843</v>
      </c>
      <c r="M1181" s="33">
        <v>9.0550628414476257</v>
      </c>
      <c r="N1181" s="33">
        <v>9.5536522933850723</v>
      </c>
      <c r="O1181" s="33">
        <v>9.5536522933850723</v>
      </c>
      <c r="P1181" s="33">
        <v>6.5580936216866474</v>
      </c>
      <c r="Q1181" s="33">
        <v>6.5793418517310647</v>
      </c>
      <c r="R1181" s="33">
        <v>9.3216195218569915</v>
      </c>
      <c r="S1181" s="33">
        <v>9.3216195218569915</v>
      </c>
    </row>
    <row r="1182" spans="2:19" x14ac:dyDescent="0.2">
      <c r="B1182" s="1182" t="s">
        <v>1356</v>
      </c>
      <c r="C1182" s="1182"/>
      <c r="D1182" s="33">
        <v>14.322581134144171</v>
      </c>
      <c r="E1182" s="33">
        <v>14.322581134144171</v>
      </c>
      <c r="F1182" s="33">
        <v>14.326012299365711</v>
      </c>
      <c r="G1182" s="33">
        <v>14.326012299365711</v>
      </c>
      <c r="H1182" s="33">
        <v>13.320002705342986</v>
      </c>
      <c r="I1182" s="33">
        <v>13.320002705342986</v>
      </c>
      <c r="J1182" s="33">
        <v>14.183404732365213</v>
      </c>
      <c r="K1182" s="33">
        <v>14.183404732365213</v>
      </c>
      <c r="L1182" s="33">
        <v>6.7131596908289888</v>
      </c>
      <c r="M1182" s="33">
        <v>6.7131596908289888</v>
      </c>
      <c r="N1182" s="33">
        <v>9.460480756774805</v>
      </c>
      <c r="O1182" s="33">
        <v>9.460480756774805</v>
      </c>
      <c r="P1182" s="33">
        <v>6.7738481043839842</v>
      </c>
      <c r="Q1182" s="33">
        <v>6.7738481043839842</v>
      </c>
      <c r="R1182" s="33">
        <v>8.6899071926807334</v>
      </c>
      <c r="S1182" s="33">
        <v>8.6899071926807334</v>
      </c>
    </row>
    <row r="1183" spans="2:19" s="149" customFormat="1" ht="10.5" x14ac:dyDescent="0.15">
      <c r="B1183" s="1183" t="s">
        <v>320</v>
      </c>
      <c r="C1183" s="1183"/>
      <c r="D1183" s="1034">
        <v>11.176296382602214</v>
      </c>
      <c r="E1183" s="1034">
        <v>11.4434715878046</v>
      </c>
      <c r="F1183" s="1034">
        <v>11.320742269284938</v>
      </c>
      <c r="G1183" s="1034">
        <v>11.657852311256031</v>
      </c>
      <c r="H1183" s="1036">
        <v>10.924184563664932</v>
      </c>
      <c r="I1183" s="1034">
        <v>10.948035607576657</v>
      </c>
      <c r="J1183" s="1034">
        <v>11.389378436759632</v>
      </c>
      <c r="K1183" s="1034">
        <v>11.433536455920263</v>
      </c>
      <c r="L1183" s="1034">
        <v>7.6057850847273771</v>
      </c>
      <c r="M1183" s="1034">
        <v>7.6003360123508328</v>
      </c>
      <c r="N1183" s="1034">
        <v>8.7927793757262815</v>
      </c>
      <c r="O1183" s="1034">
        <v>8.767521208439824</v>
      </c>
      <c r="P1183" s="1034">
        <v>5.2432423470511278</v>
      </c>
      <c r="Q1183" s="1034">
        <v>5.2906663712360249</v>
      </c>
      <c r="R1183" s="1034">
        <v>8.1796929619951069</v>
      </c>
      <c r="S1183" s="1034">
        <v>8.1744827935749171</v>
      </c>
    </row>
    <row r="1184" spans="2:19" x14ac:dyDescent="0.2">
      <c r="B1184" s="1026"/>
      <c r="C1184" s="1026"/>
      <c r="D1184" s="33"/>
      <c r="E1184" s="33"/>
      <c r="F1184" s="33"/>
      <c r="G1184" s="33"/>
      <c r="H1184" s="1035"/>
      <c r="I1184" s="33"/>
      <c r="J1184" s="33"/>
      <c r="K1184" s="33"/>
      <c r="L1184" s="33"/>
      <c r="M1184" s="33"/>
      <c r="N1184" s="33"/>
      <c r="O1184" s="33"/>
      <c r="P1184" s="33"/>
      <c r="Q1184" s="33"/>
      <c r="R1184" s="33"/>
      <c r="S1184" s="33"/>
    </row>
    <row r="1185" spans="2:19" x14ac:dyDescent="0.2">
      <c r="B1185" s="1184" t="s">
        <v>2950</v>
      </c>
      <c r="C1185" s="1184"/>
      <c r="D1185" s="33"/>
      <c r="E1185" s="33"/>
      <c r="F1185" s="33"/>
      <c r="G1185" s="33"/>
      <c r="H1185" s="33"/>
      <c r="I1185" s="33"/>
      <c r="J1185" s="33"/>
      <c r="K1185" s="33"/>
      <c r="L1185" s="33"/>
      <c r="M1185" s="33"/>
      <c r="N1185" s="33"/>
      <c r="O1185" s="33"/>
      <c r="P1185" s="33"/>
      <c r="Q1185" s="33"/>
      <c r="R1185" s="33"/>
      <c r="S1185" s="33"/>
    </row>
    <row r="1186" spans="2:19" x14ac:dyDescent="0.2">
      <c r="B1186" s="1182" t="s">
        <v>316</v>
      </c>
      <c r="C1186" s="1182"/>
      <c r="D1186" s="33">
        <v>12.742920524050614</v>
      </c>
      <c r="E1186" s="33">
        <v>12.743032234640555</v>
      </c>
      <c r="F1186" s="33">
        <v>12.748847734862199</v>
      </c>
      <c r="G1186" s="33">
        <v>12.748959823720153</v>
      </c>
      <c r="H1186" s="33">
        <v>11.280917564319948</v>
      </c>
      <c r="I1186" s="33">
        <v>11.304559493907343</v>
      </c>
      <c r="J1186" s="33">
        <v>12.011381052043328</v>
      </c>
      <c r="K1186" s="33">
        <v>12.012430533670949</v>
      </c>
      <c r="L1186" s="33">
        <v>8.0668789796745948</v>
      </c>
      <c r="M1186" s="33">
        <v>8.270635562381468</v>
      </c>
      <c r="N1186" s="33">
        <v>8.7501457114590817</v>
      </c>
      <c r="O1186" s="33">
        <v>8.7502081269799312</v>
      </c>
      <c r="P1186" s="33">
        <v>5.4893012599567861</v>
      </c>
      <c r="Q1186" s="33">
        <v>5.8330680476694194</v>
      </c>
      <c r="R1186" s="33">
        <v>8.308444091578183</v>
      </c>
      <c r="S1186" s="33">
        <v>8.3076842833986717</v>
      </c>
    </row>
    <row r="1187" spans="2:19" x14ac:dyDescent="0.2">
      <c r="B1187" s="1182" t="s">
        <v>317</v>
      </c>
      <c r="C1187" s="1182"/>
      <c r="D1187" s="33">
        <v>11.583090583864497</v>
      </c>
      <c r="E1187" s="33">
        <v>11.801033222704943</v>
      </c>
      <c r="F1187" s="33">
        <v>11.750491729655641</v>
      </c>
      <c r="G1187" s="33">
        <v>12.020379259179379</v>
      </c>
      <c r="H1187" s="33">
        <v>11.013476555411946</v>
      </c>
      <c r="I1187" s="33">
        <v>11.008690362400918</v>
      </c>
      <c r="J1187" s="33">
        <v>11.392627136793735</v>
      </c>
      <c r="K1187" s="33">
        <v>11.394482276337548</v>
      </c>
      <c r="L1187" s="33">
        <v>7.1788777231884389</v>
      </c>
      <c r="M1187" s="33">
        <v>7.0965398476230028</v>
      </c>
      <c r="N1187" s="33">
        <v>9.3505768863539291</v>
      </c>
      <c r="O1187" s="33">
        <v>9.3025078542588702</v>
      </c>
      <c r="P1187" s="33">
        <v>5.2964314852540477</v>
      </c>
      <c r="Q1187" s="33">
        <v>5.2807497228222697</v>
      </c>
      <c r="R1187" s="33">
        <v>8.3843197710920396</v>
      </c>
      <c r="S1187" s="33">
        <v>8.3823164835813628</v>
      </c>
    </row>
    <row r="1188" spans="2:19" x14ac:dyDescent="0.2">
      <c r="B1188" s="1182" t="s">
        <v>318</v>
      </c>
      <c r="C1188" s="1182"/>
      <c r="D1188" s="33">
        <v>11.098489811190079</v>
      </c>
      <c r="E1188" s="33">
        <v>11.639174593151163</v>
      </c>
      <c r="F1188" s="33">
        <v>11.099293095499968</v>
      </c>
      <c r="G1188" s="33">
        <v>11.641255054430014</v>
      </c>
      <c r="H1188" s="33">
        <v>11.286357474177956</v>
      </c>
      <c r="I1188" s="33">
        <v>11.250228823519373</v>
      </c>
      <c r="J1188" s="33">
        <v>11.676240941507617</v>
      </c>
      <c r="K1188" s="33">
        <v>11.655355221218837</v>
      </c>
      <c r="L1188" s="33">
        <v>9.2143725414574202</v>
      </c>
      <c r="M1188" s="33">
        <v>9.2500887031192338</v>
      </c>
      <c r="N1188" s="33">
        <v>10.504486259817188</v>
      </c>
      <c r="O1188" s="33">
        <v>10.416614446768147</v>
      </c>
      <c r="P1188" s="33">
        <v>5.6412245775199326</v>
      </c>
      <c r="Q1188" s="33">
        <v>5.7171416230607397</v>
      </c>
      <c r="R1188" s="33">
        <v>9.43241506359624</v>
      </c>
      <c r="S1188" s="33">
        <v>9.43241506359624</v>
      </c>
    </row>
    <row r="1189" spans="2:19" x14ac:dyDescent="0.2">
      <c r="B1189" s="1182" t="s">
        <v>1356</v>
      </c>
      <c r="C1189" s="1182"/>
      <c r="D1189" s="33">
        <v>14.193601729208639</v>
      </c>
      <c r="E1189" s="33">
        <v>14.193601729208639</v>
      </c>
      <c r="F1189" s="33">
        <v>14.193892661381543</v>
      </c>
      <c r="G1189" s="33">
        <v>14.193892661381543</v>
      </c>
      <c r="H1189" s="33">
        <v>13.331907321145188</v>
      </c>
      <c r="I1189" s="33">
        <v>13.331907321145188</v>
      </c>
      <c r="J1189" s="33">
        <v>14.199508550416665</v>
      </c>
      <c r="K1189" s="33">
        <v>14.199508550416665</v>
      </c>
      <c r="L1189" s="33">
        <v>7.7557142334888622</v>
      </c>
      <c r="M1189" s="33">
        <v>7.7557142334888622</v>
      </c>
      <c r="N1189" s="33">
        <v>8.9089080458912768</v>
      </c>
      <c r="O1189" s="33">
        <v>8.9089080458912768</v>
      </c>
      <c r="P1189" s="33">
        <v>7.0267141821298811</v>
      </c>
      <c r="Q1189" s="33">
        <v>7.0267141821298811</v>
      </c>
      <c r="R1189" s="33">
        <v>8.6710898919647654</v>
      </c>
      <c r="S1189" s="33">
        <v>8.6710898919647654</v>
      </c>
    </row>
    <row r="1190" spans="2:19" s="149" customFormat="1" ht="10.5" x14ac:dyDescent="0.15">
      <c r="B1190" s="1183" t="s">
        <v>320</v>
      </c>
      <c r="C1190" s="1183"/>
      <c r="D1190" s="1034">
        <v>11.600688756823544</v>
      </c>
      <c r="E1190" s="1034">
        <v>11.83704660604724</v>
      </c>
      <c r="F1190" s="1034">
        <v>11.757269957366688</v>
      </c>
      <c r="G1190" s="1034">
        <v>12.044772522866957</v>
      </c>
      <c r="H1190" s="1036">
        <v>11.116525553221168</v>
      </c>
      <c r="I1190" s="1034">
        <v>11.118424769650055</v>
      </c>
      <c r="J1190" s="1034">
        <v>11.571304853244198</v>
      </c>
      <c r="K1190" s="1034">
        <v>11.575050525866596</v>
      </c>
      <c r="L1190" s="1034">
        <v>7.378673796882576</v>
      </c>
      <c r="M1190" s="1034">
        <v>7.3443808074826924</v>
      </c>
      <c r="N1190" s="1034">
        <v>9.2694012904079717</v>
      </c>
      <c r="O1190" s="1034">
        <v>9.2254869056122981</v>
      </c>
      <c r="P1190" s="1034">
        <v>5.3440450940092861</v>
      </c>
      <c r="Q1190" s="1034">
        <v>5.3937577205763034</v>
      </c>
      <c r="R1190" s="1034">
        <v>8.3816767151987097</v>
      </c>
      <c r="S1190" s="1034">
        <v>8.3799408862501359</v>
      </c>
    </row>
    <row r="1191" spans="2:19" x14ac:dyDescent="0.2">
      <c r="B1191" s="1026"/>
      <c r="C1191" s="1026"/>
      <c r="D1191" s="33"/>
      <c r="E1191" s="33"/>
      <c r="F1191" s="33"/>
      <c r="G1191" s="33"/>
      <c r="H1191" s="1035"/>
      <c r="I1191" s="33"/>
      <c r="J1191" s="33"/>
      <c r="K1191" s="33"/>
      <c r="L1191" s="33"/>
      <c r="M1191" s="33"/>
      <c r="N1191" s="33"/>
      <c r="O1191" s="33"/>
      <c r="P1191" s="33"/>
      <c r="Q1191" s="33"/>
      <c r="R1191" s="33"/>
      <c r="S1191" s="33"/>
    </row>
    <row r="1192" spans="2:19" x14ac:dyDescent="0.2">
      <c r="B1192" s="1184" t="s">
        <v>2951</v>
      </c>
      <c r="C1192" s="1184"/>
      <c r="D1192" s="33"/>
      <c r="E1192" s="33"/>
      <c r="F1192" s="33"/>
      <c r="G1192" s="33"/>
      <c r="H1192" s="33"/>
      <c r="I1192" s="33"/>
      <c r="J1192" s="33"/>
      <c r="K1192" s="33"/>
      <c r="L1192" s="33"/>
      <c r="M1192" s="33"/>
      <c r="N1192" s="33"/>
      <c r="O1192" s="33"/>
      <c r="P1192" s="33"/>
      <c r="Q1192" s="33"/>
      <c r="R1192" s="33"/>
      <c r="S1192" s="33"/>
    </row>
    <row r="1193" spans="2:19" x14ac:dyDescent="0.2">
      <c r="B1193" s="1182" t="s">
        <v>316</v>
      </c>
      <c r="C1193" s="1182"/>
      <c r="D1193" s="33">
        <v>12.687243083975824</v>
      </c>
      <c r="E1193" s="33">
        <v>12.687241347603818</v>
      </c>
      <c r="F1193" s="33">
        <v>12.766998654606773</v>
      </c>
      <c r="G1193" s="33">
        <v>12.766998143216073</v>
      </c>
      <c r="H1193" s="33">
        <v>11.411050658339587</v>
      </c>
      <c r="I1193" s="33">
        <v>11.432473453640535</v>
      </c>
      <c r="J1193" s="33">
        <v>12.204208518479239</v>
      </c>
      <c r="K1193" s="33">
        <v>12.204500485745642</v>
      </c>
      <c r="L1193" s="33">
        <v>7.5241260681144331</v>
      </c>
      <c r="M1193" s="33">
        <v>8.6881973112590245</v>
      </c>
      <c r="N1193" s="33">
        <v>9.8485351715890932</v>
      </c>
      <c r="O1193" s="33">
        <v>9.8471961656717131</v>
      </c>
      <c r="P1193" s="33">
        <v>5.5194977723934286</v>
      </c>
      <c r="Q1193" s="33">
        <v>6.1386539651252798</v>
      </c>
      <c r="R1193" s="33">
        <v>9.044320529348834</v>
      </c>
      <c r="S1193" s="33">
        <v>9.043207067679603</v>
      </c>
    </row>
    <row r="1194" spans="2:19" x14ac:dyDescent="0.2">
      <c r="B1194" s="1182" t="s">
        <v>317</v>
      </c>
      <c r="C1194" s="1182"/>
      <c r="D1194" s="33">
        <v>12.422103588878848</v>
      </c>
      <c r="E1194" s="33">
        <v>12.504653349928285</v>
      </c>
      <c r="F1194" s="33">
        <v>12.643754355958952</v>
      </c>
      <c r="G1194" s="33">
        <v>12.750806695654942</v>
      </c>
      <c r="H1194" s="33">
        <v>11.458262044028253</v>
      </c>
      <c r="I1194" s="33">
        <v>11.457143756481138</v>
      </c>
      <c r="J1194" s="33">
        <v>11.864529657394463</v>
      </c>
      <c r="K1194" s="33">
        <v>11.868653468983748</v>
      </c>
      <c r="L1194" s="33">
        <v>8.3756884989588141</v>
      </c>
      <c r="M1194" s="33">
        <v>8.3328805256298626</v>
      </c>
      <c r="N1194" s="33">
        <v>10.257396300867265</v>
      </c>
      <c r="O1194" s="33">
        <v>10.23896423872978</v>
      </c>
      <c r="P1194" s="33">
        <v>5.7469454266860049</v>
      </c>
      <c r="Q1194" s="33">
        <v>5.7249569375849116</v>
      </c>
      <c r="R1194" s="33">
        <v>9.2691575353870608</v>
      </c>
      <c r="S1194" s="33">
        <v>9.2663199269934555</v>
      </c>
    </row>
    <row r="1195" spans="2:19" x14ac:dyDescent="0.2">
      <c r="B1195" s="1182" t="s">
        <v>318</v>
      </c>
      <c r="C1195" s="1182"/>
      <c r="D1195" s="33">
        <v>12.169493002546035</v>
      </c>
      <c r="E1195" s="33">
        <v>12.073376590774835</v>
      </c>
      <c r="F1195" s="33">
        <v>12.171058737259802</v>
      </c>
      <c r="G1195" s="33">
        <v>12.076912367610923</v>
      </c>
      <c r="H1195" s="33">
        <v>12.130150639593724</v>
      </c>
      <c r="I1195" s="33">
        <v>12.137230052262364</v>
      </c>
      <c r="J1195" s="33">
        <v>12.544076879278661</v>
      </c>
      <c r="K1195" s="33">
        <v>12.572689475913029</v>
      </c>
      <c r="L1195" s="33">
        <v>9.6553126384771559</v>
      </c>
      <c r="M1195" s="33">
        <v>9.9817944516462429</v>
      </c>
      <c r="N1195" s="33">
        <v>10.706251493253182</v>
      </c>
      <c r="O1195" s="33">
        <v>10.68178153306885</v>
      </c>
      <c r="P1195" s="33">
        <v>5.8181941779261708</v>
      </c>
      <c r="Q1195" s="33">
        <v>5.9665291453060059</v>
      </c>
      <c r="R1195" s="33">
        <v>10.188412389930166</v>
      </c>
      <c r="S1195" s="33">
        <v>10.162006742152036</v>
      </c>
    </row>
    <row r="1196" spans="2:19" x14ac:dyDescent="0.2">
      <c r="B1196" s="1182" t="s">
        <v>1356</v>
      </c>
      <c r="C1196" s="1182"/>
      <c r="D1196" s="33">
        <v>14.371636478060571</v>
      </c>
      <c r="E1196" s="33">
        <v>14.371636478060571</v>
      </c>
      <c r="F1196" s="33">
        <v>14.375337610905486</v>
      </c>
      <c r="G1196" s="33">
        <v>14.375337610905486</v>
      </c>
      <c r="H1196" s="33">
        <v>13.35498578335779</v>
      </c>
      <c r="I1196" s="33">
        <v>13.35498578335779</v>
      </c>
      <c r="J1196" s="33">
        <v>14.224486095959751</v>
      </c>
      <c r="K1196" s="33">
        <v>14.224486095959751</v>
      </c>
      <c r="L1196" s="33">
        <v>8.4099879615240276</v>
      </c>
      <c r="M1196" s="33">
        <v>8.4099879615240276</v>
      </c>
      <c r="N1196" s="33">
        <v>9.638544287158135</v>
      </c>
      <c r="O1196" s="33">
        <v>9.638544287158135</v>
      </c>
      <c r="P1196" s="33">
        <v>6.8895415932692581</v>
      </c>
      <c r="Q1196" s="33">
        <v>6.8895415932692581</v>
      </c>
      <c r="R1196" s="33">
        <v>8.9570135167180336</v>
      </c>
      <c r="S1196" s="33">
        <v>8.9570135167180336</v>
      </c>
    </row>
    <row r="1197" spans="2:19" s="149" customFormat="1" ht="10.5" x14ac:dyDescent="0.15">
      <c r="B1197" s="1183" t="s">
        <v>320</v>
      </c>
      <c r="C1197" s="1183"/>
      <c r="D1197" s="1034">
        <v>12.430669064966574</v>
      </c>
      <c r="E1197" s="1034">
        <v>12.513678532766349</v>
      </c>
      <c r="F1197" s="1034">
        <v>12.641420223840102</v>
      </c>
      <c r="G1197" s="1034">
        <v>12.750682173497221</v>
      </c>
      <c r="H1197" s="1036">
        <v>11.494251153466204</v>
      </c>
      <c r="I1197" s="1034">
        <v>11.497909573885174</v>
      </c>
      <c r="J1197" s="1034">
        <v>11.984433044215805</v>
      </c>
      <c r="K1197" s="1034">
        <v>11.988776482757052</v>
      </c>
      <c r="L1197" s="1034">
        <v>8.2953695617828522</v>
      </c>
      <c r="M1197" s="1034">
        <v>8.3917404220617691</v>
      </c>
      <c r="N1197" s="1034">
        <v>10.217801139380759</v>
      </c>
      <c r="O1197" s="1034">
        <v>10.200443544232648</v>
      </c>
      <c r="P1197" s="1034">
        <v>5.7055741877043369</v>
      </c>
      <c r="Q1197" s="1034">
        <v>5.8091274023156014</v>
      </c>
      <c r="R1197" s="1034">
        <v>9.2313497080468476</v>
      </c>
      <c r="S1197" s="1034">
        <v>9.2281442079820799</v>
      </c>
    </row>
    <row r="1198" spans="2:19" x14ac:dyDescent="0.2">
      <c r="B1198" s="1026"/>
      <c r="C1198" s="1026"/>
      <c r="D1198" s="33"/>
      <c r="E1198" s="33"/>
      <c r="F1198" s="33"/>
      <c r="G1198" s="33"/>
      <c r="H1198" s="1035"/>
      <c r="I1198" s="33"/>
      <c r="J1198" s="33"/>
      <c r="K1198" s="33"/>
      <c r="L1198" s="33"/>
      <c r="M1198" s="33"/>
      <c r="N1198" s="33"/>
      <c r="O1198" s="33"/>
      <c r="P1198" s="33"/>
      <c r="Q1198" s="33"/>
      <c r="R1198" s="33"/>
      <c r="S1198" s="33"/>
    </row>
    <row r="1199" spans="2:19" x14ac:dyDescent="0.2">
      <c r="B1199" s="1184" t="s">
        <v>2952</v>
      </c>
      <c r="C1199" s="1184"/>
      <c r="D1199" s="33"/>
      <c r="E1199" s="33"/>
      <c r="F1199" s="33"/>
      <c r="G1199" s="33"/>
      <c r="H1199" s="1035"/>
      <c r="I1199" s="33"/>
      <c r="J1199" s="33"/>
      <c r="K1199" s="33"/>
      <c r="L1199" s="33"/>
      <c r="M1199" s="33"/>
      <c r="N1199" s="33"/>
      <c r="O1199" s="33"/>
      <c r="P1199" s="33"/>
      <c r="Q1199" s="33"/>
      <c r="R1199" s="33"/>
      <c r="S1199" s="33"/>
    </row>
    <row r="1200" spans="2:19" x14ac:dyDescent="0.2">
      <c r="B1200" s="1182" t="s">
        <v>316</v>
      </c>
      <c r="C1200" s="1182"/>
      <c r="D1200" s="33">
        <v>13.043600091691061</v>
      </c>
      <c r="E1200" s="33">
        <v>13.043597000891264</v>
      </c>
      <c r="F1200" s="33">
        <v>13.08933274675363</v>
      </c>
      <c r="G1200" s="33">
        <v>13.08933033235598</v>
      </c>
      <c r="H1200" s="1035">
        <v>11.890576472971183</v>
      </c>
      <c r="I1200" s="33">
        <v>11.913766802474731</v>
      </c>
      <c r="J1200" s="33">
        <v>12.624405557438019</v>
      </c>
      <c r="K1200" s="33">
        <v>12.625027139461364</v>
      </c>
      <c r="L1200" s="33">
        <v>9.6919696365702794</v>
      </c>
      <c r="M1200" s="33">
        <v>10.043028924292861</v>
      </c>
      <c r="N1200" s="33">
        <v>10.80604106437595</v>
      </c>
      <c r="O1200" s="33">
        <v>10.806552164274093</v>
      </c>
      <c r="P1200" s="33">
        <v>6.6041072084129695</v>
      </c>
      <c r="Q1200" s="33">
        <v>6.9680600648941189</v>
      </c>
      <c r="R1200" s="33">
        <v>9.6488942370329198</v>
      </c>
      <c r="S1200" s="33">
        <v>9.632375669374321</v>
      </c>
    </row>
    <row r="1201" spans="2:19" x14ac:dyDescent="0.2">
      <c r="B1201" s="1182" t="s">
        <v>317</v>
      </c>
      <c r="C1201" s="1182"/>
      <c r="D1201" s="33">
        <v>13.324962789970773</v>
      </c>
      <c r="E1201" s="33">
        <v>13.439880197668145</v>
      </c>
      <c r="F1201" s="33">
        <v>13.530476154291348</v>
      </c>
      <c r="G1201" s="33">
        <v>13.670604417800853</v>
      </c>
      <c r="H1201" s="1035">
        <v>12.261880279415772</v>
      </c>
      <c r="I1201" s="33">
        <v>12.257422226434985</v>
      </c>
      <c r="J1201" s="33">
        <v>12.68966853109092</v>
      </c>
      <c r="K1201" s="33">
        <v>12.692837435816131</v>
      </c>
      <c r="L1201" s="33">
        <v>7.7344969589749093</v>
      </c>
      <c r="M1201" s="33">
        <v>7.6091164696915197</v>
      </c>
      <c r="N1201" s="33">
        <v>9.8939848868262317</v>
      </c>
      <c r="O1201" s="33">
        <v>9.8208013795773432</v>
      </c>
      <c r="P1201" s="33">
        <v>6.0421951277300971</v>
      </c>
      <c r="Q1201" s="33">
        <v>6.0163932286595028</v>
      </c>
      <c r="R1201" s="33">
        <v>9.5144705293557585</v>
      </c>
      <c r="S1201" s="33">
        <v>9.5091861516622451</v>
      </c>
    </row>
    <row r="1202" spans="2:19" x14ac:dyDescent="0.2">
      <c r="B1202" s="1182" t="s">
        <v>318</v>
      </c>
      <c r="C1202" s="1182"/>
      <c r="D1202" s="33">
        <v>11.443640611288151</v>
      </c>
      <c r="E1202" s="33">
        <v>10.668756966185802</v>
      </c>
      <c r="F1202" s="33">
        <v>11.445964716919008</v>
      </c>
      <c r="G1202" s="33">
        <v>10.672612755099617</v>
      </c>
      <c r="H1202" s="1035">
        <v>12.290487611675733</v>
      </c>
      <c r="I1202" s="33">
        <v>12.262836293558472</v>
      </c>
      <c r="J1202" s="33">
        <v>12.689207313313004</v>
      </c>
      <c r="K1202" s="33">
        <v>12.676456530828327</v>
      </c>
      <c r="L1202" s="33">
        <v>11.03209180650467</v>
      </c>
      <c r="M1202" s="33">
        <v>11.195568910403775</v>
      </c>
      <c r="N1202" s="33">
        <v>11.830237856601798</v>
      </c>
      <c r="O1202" s="33">
        <v>12.027045714609903</v>
      </c>
      <c r="P1202" s="33">
        <v>7.7116381529766027</v>
      </c>
      <c r="Q1202" s="33">
        <v>7.9228843891704308</v>
      </c>
      <c r="R1202" s="33">
        <v>11.31542918943857</v>
      </c>
      <c r="S1202" s="33">
        <v>11.451531547124064</v>
      </c>
    </row>
    <row r="1203" spans="2:19" x14ac:dyDescent="0.2">
      <c r="B1203" s="1182" t="s">
        <v>1356</v>
      </c>
      <c r="C1203" s="1182"/>
      <c r="D1203" s="33">
        <v>14.438078136460801</v>
      </c>
      <c r="E1203" s="33">
        <v>14.438078136460801</v>
      </c>
      <c r="F1203" s="33">
        <v>14.448484700080346</v>
      </c>
      <c r="G1203" s="33">
        <v>14.448484700080346</v>
      </c>
      <c r="H1203" s="1035">
        <v>13.355032841544364</v>
      </c>
      <c r="I1203" s="33">
        <v>13.355032841544364</v>
      </c>
      <c r="J1203" s="33">
        <v>14.237785474361811</v>
      </c>
      <c r="K1203" s="33">
        <v>14.237785474361811</v>
      </c>
      <c r="L1203" s="33">
        <v>7.3575694759585968</v>
      </c>
      <c r="M1203" s="33">
        <v>7.3575694759585968</v>
      </c>
      <c r="N1203" s="33">
        <v>11.251980346760543</v>
      </c>
      <c r="O1203" s="33">
        <v>11.251980346760543</v>
      </c>
      <c r="P1203" s="33">
        <v>8.6152511065046635</v>
      </c>
      <c r="Q1203" s="33">
        <v>8.6152511065046635</v>
      </c>
      <c r="R1203" s="33">
        <v>10.959742267763621</v>
      </c>
      <c r="S1203" s="33">
        <v>10.959742267763621</v>
      </c>
    </row>
    <row r="1204" spans="2:19" s="149" customFormat="1" ht="10.5" x14ac:dyDescent="0.15">
      <c r="B1204" s="1183" t="s">
        <v>320</v>
      </c>
      <c r="C1204" s="1183"/>
      <c r="D1204" s="1034">
        <v>13.25654124156152</v>
      </c>
      <c r="E1204" s="1034">
        <v>13.372808653230527</v>
      </c>
      <c r="F1204" s="1034">
        <v>13.450256526763392</v>
      </c>
      <c r="G1204" s="1034">
        <v>13.592662280068616</v>
      </c>
      <c r="H1204" s="1036">
        <v>12.209185926055781</v>
      </c>
      <c r="I1204" s="1034">
        <v>12.209828875487451</v>
      </c>
      <c r="J1204" s="1034">
        <v>12.707485135004296</v>
      </c>
      <c r="K1204" s="1034">
        <v>12.710235098030811</v>
      </c>
      <c r="L1204" s="1034">
        <v>8.0977748382064565</v>
      </c>
      <c r="M1204" s="1034">
        <v>8.046393326354897</v>
      </c>
      <c r="N1204" s="1034">
        <v>10.101945714459703</v>
      </c>
      <c r="O1204" s="1034">
        <v>10.055752020218183</v>
      </c>
      <c r="P1204" s="1034">
        <v>6.1834072943592133</v>
      </c>
      <c r="Q1204" s="1034">
        <v>6.2295840666126008</v>
      </c>
      <c r="R1204" s="1034">
        <v>9.5738207642665341</v>
      </c>
      <c r="S1204" s="1034">
        <v>9.5683845763119812</v>
      </c>
    </row>
    <row r="1205" spans="2:19" x14ac:dyDescent="0.2">
      <c r="B1205" s="1026"/>
      <c r="C1205" s="1026"/>
      <c r="D1205" s="33"/>
      <c r="E1205" s="33"/>
      <c r="F1205" s="33"/>
      <c r="G1205" s="33"/>
      <c r="H1205" s="1035"/>
      <c r="I1205" s="33"/>
      <c r="J1205" s="33"/>
      <c r="K1205" s="33"/>
      <c r="L1205" s="33"/>
      <c r="M1205" s="33"/>
      <c r="N1205" s="33"/>
      <c r="O1205" s="33"/>
      <c r="P1205" s="33"/>
      <c r="Q1205" s="33"/>
      <c r="R1205" s="33"/>
      <c r="S1205" s="33"/>
    </row>
    <row r="1206" spans="2:19" x14ac:dyDescent="0.2">
      <c r="B1206" s="1184" t="s">
        <v>2953</v>
      </c>
      <c r="C1206" s="1184"/>
      <c r="D1206" s="33"/>
      <c r="E1206" s="33"/>
      <c r="F1206" s="33"/>
      <c r="G1206" s="33"/>
      <c r="H1206" s="1035"/>
      <c r="I1206" s="33"/>
      <c r="J1206" s="33"/>
      <c r="K1206" s="33"/>
      <c r="L1206" s="33"/>
      <c r="M1206" s="33"/>
      <c r="N1206" s="33"/>
      <c r="O1206" s="33"/>
      <c r="P1206" s="33"/>
      <c r="Q1206" s="33"/>
      <c r="R1206" s="33"/>
      <c r="S1206" s="33"/>
    </row>
    <row r="1207" spans="2:19" x14ac:dyDescent="0.2">
      <c r="B1207" s="1182" t="s">
        <v>316</v>
      </c>
      <c r="C1207" s="1182"/>
      <c r="D1207" s="33">
        <v>12.727318403657234</v>
      </c>
      <c r="E1207" s="33">
        <v>12.727012759415604</v>
      </c>
      <c r="F1207" s="33">
        <v>12.739582552644382</v>
      </c>
      <c r="G1207" s="33">
        <v>12.739281746811612</v>
      </c>
      <c r="H1207" s="1035">
        <v>12.090671757951245</v>
      </c>
      <c r="I1207" s="33">
        <v>12.092455548727798</v>
      </c>
      <c r="J1207" s="33">
        <v>12.775043611457052</v>
      </c>
      <c r="K1207" s="33">
        <v>12.78073379694589</v>
      </c>
      <c r="L1207" s="33">
        <v>9.5426233694264582</v>
      </c>
      <c r="M1207" s="33">
        <v>10.386390781184735</v>
      </c>
      <c r="N1207" s="33">
        <v>10.943792638005931</v>
      </c>
      <c r="O1207" s="33">
        <v>10.942743240308403</v>
      </c>
      <c r="P1207" s="33">
        <v>6.6335839297059218</v>
      </c>
      <c r="Q1207" s="33">
        <v>7.1896796781854544</v>
      </c>
      <c r="R1207" s="33">
        <v>10.036622015023033</v>
      </c>
      <c r="S1207" s="33">
        <v>10.03530208300548</v>
      </c>
    </row>
    <row r="1208" spans="2:19" x14ac:dyDescent="0.2">
      <c r="B1208" s="1182" t="s">
        <v>317</v>
      </c>
      <c r="C1208" s="1182"/>
      <c r="D1208" s="33">
        <v>13.080517637934628</v>
      </c>
      <c r="E1208" s="33">
        <v>13.089449886764122</v>
      </c>
      <c r="F1208" s="33">
        <v>13.226498927836365</v>
      </c>
      <c r="G1208" s="33">
        <v>13.251197806423757</v>
      </c>
      <c r="H1208" s="1035">
        <v>12.409250558595758</v>
      </c>
      <c r="I1208" s="33">
        <v>12.405390896409449</v>
      </c>
      <c r="J1208" s="33">
        <v>12.983693120699083</v>
      </c>
      <c r="K1208" s="33">
        <v>12.985360053955537</v>
      </c>
      <c r="L1208" s="33">
        <v>9.1843640318593618</v>
      </c>
      <c r="M1208" s="33">
        <v>9.1211180407788444</v>
      </c>
      <c r="N1208" s="33">
        <v>10.761646496719145</v>
      </c>
      <c r="O1208" s="33">
        <v>10.714306208850649</v>
      </c>
      <c r="P1208" s="33">
        <v>6.3900585503194547</v>
      </c>
      <c r="Q1208" s="33">
        <v>6.3656695410728785</v>
      </c>
      <c r="R1208" s="33">
        <v>9.9921706519759166</v>
      </c>
      <c r="S1208" s="33">
        <v>9.9892802303254129</v>
      </c>
    </row>
    <row r="1209" spans="2:19" x14ac:dyDescent="0.2">
      <c r="B1209" s="1182" t="s">
        <v>318</v>
      </c>
      <c r="C1209" s="1182"/>
      <c r="D1209" s="33">
        <v>13.761984981563344</v>
      </c>
      <c r="E1209" s="33">
        <v>14.200607059238004</v>
      </c>
      <c r="F1209" s="33">
        <v>13.763111970275567</v>
      </c>
      <c r="G1209" s="33">
        <v>14.202763936801956</v>
      </c>
      <c r="H1209" s="1035">
        <v>13.380024582695313</v>
      </c>
      <c r="I1209" s="33">
        <v>13.383607713552939</v>
      </c>
      <c r="J1209" s="33">
        <v>13.837032540770657</v>
      </c>
      <c r="K1209" s="33">
        <v>13.842272423230966</v>
      </c>
      <c r="L1209" s="33">
        <v>11.044827260507454</v>
      </c>
      <c r="M1209" s="33">
        <v>11.069840985614752</v>
      </c>
      <c r="N1209" s="33">
        <v>12.038724958633384</v>
      </c>
      <c r="O1209" s="33">
        <v>12.038724958633384</v>
      </c>
      <c r="P1209" s="33">
        <v>8.0407348637183045</v>
      </c>
      <c r="Q1209" s="33">
        <v>8.18094123335384</v>
      </c>
      <c r="R1209" s="33">
        <v>11.798496785134352</v>
      </c>
      <c r="S1209" s="33">
        <v>11.798496785134352</v>
      </c>
    </row>
    <row r="1210" spans="2:19" x14ac:dyDescent="0.2">
      <c r="B1210" s="1182" t="s">
        <v>1356</v>
      </c>
      <c r="C1210" s="1182"/>
      <c r="D1210" s="33">
        <v>14.431416234963368</v>
      </c>
      <c r="E1210" s="33">
        <v>14.431416234963368</v>
      </c>
      <c r="F1210" s="33">
        <v>14.435570322135751</v>
      </c>
      <c r="G1210" s="33">
        <v>14.435570322135751</v>
      </c>
      <c r="H1210" s="1035">
        <v>13.370676378197857</v>
      </c>
      <c r="I1210" s="33">
        <v>13.370676378197857</v>
      </c>
      <c r="J1210" s="33">
        <v>14.252327684282276</v>
      </c>
      <c r="K1210" s="33">
        <v>14.252327684282276</v>
      </c>
      <c r="L1210" s="33">
        <v>8.8381442563708852</v>
      </c>
      <c r="M1210" s="33">
        <v>8.8381442563708852</v>
      </c>
      <c r="N1210" s="33">
        <v>11.601415876904923</v>
      </c>
      <c r="O1210" s="33">
        <v>11.601415876904923</v>
      </c>
      <c r="P1210" s="33">
        <v>8.819963829341857</v>
      </c>
      <c r="Q1210" s="33">
        <v>8.819963829341857</v>
      </c>
      <c r="R1210" s="33">
        <v>11.113560641488931</v>
      </c>
      <c r="S1210" s="33">
        <v>11.113560641488931</v>
      </c>
    </row>
    <row r="1211" spans="2:19" s="149" customFormat="1" ht="10.5" x14ac:dyDescent="0.15">
      <c r="B1211" s="1183" t="s">
        <v>320</v>
      </c>
      <c r="C1211" s="1183"/>
      <c r="D1211" s="1034">
        <v>13.094994516523419</v>
      </c>
      <c r="E1211" s="1034">
        <v>13.102843609111934</v>
      </c>
      <c r="F1211" s="1034">
        <v>13.23415171387888</v>
      </c>
      <c r="G1211" s="1034">
        <v>13.258407847789972</v>
      </c>
      <c r="H1211" s="1036">
        <v>12.374773946456607</v>
      </c>
      <c r="I1211" s="1034">
        <v>12.372221471517069</v>
      </c>
      <c r="J1211" s="1034">
        <v>12.976567138557206</v>
      </c>
      <c r="K1211" s="1034">
        <v>12.979186350476381</v>
      </c>
      <c r="L1211" s="1034">
        <v>9.2803315043991894</v>
      </c>
      <c r="M1211" s="1034">
        <v>9.3197112700224061</v>
      </c>
      <c r="N1211" s="1034">
        <v>10.824572959491139</v>
      </c>
      <c r="O1211" s="1034">
        <v>10.785721365127126</v>
      </c>
      <c r="P1211" s="1034">
        <v>6.4702456811988576</v>
      </c>
      <c r="Q1211" s="1034">
        <v>6.5547612091551279</v>
      </c>
      <c r="R1211" s="1034">
        <v>10.033195253305536</v>
      </c>
      <c r="S1211" s="1034">
        <v>10.031129537583022</v>
      </c>
    </row>
    <row r="1212" spans="2:19" x14ac:dyDescent="0.2">
      <c r="B1212" s="1026"/>
      <c r="C1212" s="1026"/>
      <c r="D1212" s="33"/>
      <c r="E1212" s="33"/>
      <c r="F1212" s="33"/>
      <c r="G1212" s="33"/>
      <c r="H1212" s="1035"/>
      <c r="I1212" s="33"/>
      <c r="J1212" s="33"/>
      <c r="K1212" s="33"/>
      <c r="L1212" s="33"/>
      <c r="M1212" s="33"/>
      <c r="N1212" s="33"/>
      <c r="O1212" s="33"/>
      <c r="P1212" s="33"/>
      <c r="Q1212" s="33"/>
      <c r="R1212" s="33"/>
      <c r="S1212" s="33"/>
    </row>
    <row r="1213" spans="2:19" x14ac:dyDescent="0.2">
      <c r="B1213" s="1184" t="s">
        <v>2954</v>
      </c>
      <c r="C1213" s="1184"/>
      <c r="D1213" s="33"/>
      <c r="E1213" s="33"/>
      <c r="F1213" s="33"/>
      <c r="G1213" s="33"/>
      <c r="H1213" s="1035"/>
      <c r="I1213" s="33"/>
      <c r="J1213" s="33"/>
      <c r="K1213" s="33"/>
      <c r="L1213" s="33"/>
      <c r="M1213" s="33"/>
      <c r="N1213" s="33"/>
      <c r="O1213" s="33"/>
      <c r="P1213" s="33"/>
      <c r="Q1213" s="33"/>
      <c r="R1213" s="33"/>
      <c r="S1213" s="33"/>
    </row>
    <row r="1214" spans="2:19" x14ac:dyDescent="0.2">
      <c r="B1214" s="1182" t="s">
        <v>316</v>
      </c>
      <c r="C1214" s="1182"/>
      <c r="D1214" s="33">
        <v>12.939066725987361</v>
      </c>
      <c r="E1214" s="33">
        <v>12.938999932215356</v>
      </c>
      <c r="F1214" s="33">
        <v>12.97425960058246</v>
      </c>
      <c r="G1214" s="33">
        <v>12.974196628880208</v>
      </c>
      <c r="H1214" s="1035">
        <v>12.134230159524819</v>
      </c>
      <c r="I1214" s="33">
        <v>12.135989776273004</v>
      </c>
      <c r="J1214" s="33">
        <v>12.818425355673069</v>
      </c>
      <c r="K1214" s="33">
        <v>12.823977493622266</v>
      </c>
      <c r="L1214" s="33">
        <v>7.8807442581364491</v>
      </c>
      <c r="M1214" s="33">
        <v>8.7138741360682381</v>
      </c>
      <c r="N1214" s="33">
        <v>9.5284848672651314</v>
      </c>
      <c r="O1214" s="33">
        <v>9.5290896671107177</v>
      </c>
      <c r="P1214" s="33">
        <v>6.6973922300284539</v>
      </c>
      <c r="Q1214" s="33">
        <v>7.2639244544434503</v>
      </c>
      <c r="R1214" s="33">
        <v>10.217239145392904</v>
      </c>
      <c r="S1214" s="33">
        <v>10.216272165955466</v>
      </c>
    </row>
    <row r="1215" spans="2:19" x14ac:dyDescent="0.2">
      <c r="B1215" s="1182" t="s">
        <v>317</v>
      </c>
      <c r="C1215" s="1182"/>
      <c r="D1215" s="33">
        <v>13.525291409004947</v>
      </c>
      <c r="E1215" s="33">
        <v>13.591364531939524</v>
      </c>
      <c r="F1215" s="33">
        <v>13.760428142495513</v>
      </c>
      <c r="G1215" s="33">
        <v>13.845074990228397</v>
      </c>
      <c r="H1215" s="1035">
        <v>12.805610394345782</v>
      </c>
      <c r="I1215" s="33">
        <v>12.804049296541605</v>
      </c>
      <c r="J1215" s="33">
        <v>13.305550774940132</v>
      </c>
      <c r="K1215" s="33">
        <v>13.309757272314963</v>
      </c>
      <c r="L1215" s="33">
        <v>7.6793591249144315</v>
      </c>
      <c r="M1215" s="33">
        <v>7.4998260551288203</v>
      </c>
      <c r="N1215" s="33">
        <v>10.53935031736985</v>
      </c>
      <c r="O1215" s="33">
        <v>10.439884182165864</v>
      </c>
      <c r="P1215" s="33">
        <v>6.4522314279505339</v>
      </c>
      <c r="Q1215" s="33">
        <v>6.4242679631717774</v>
      </c>
      <c r="R1215" s="33">
        <v>10.167136075905288</v>
      </c>
      <c r="S1215" s="33">
        <v>10.149166089555823</v>
      </c>
    </row>
    <row r="1216" spans="2:19" x14ac:dyDescent="0.2">
      <c r="B1216" s="1182" t="s">
        <v>318</v>
      </c>
      <c r="C1216" s="1182"/>
      <c r="D1216" s="33">
        <v>13.552366413833534</v>
      </c>
      <c r="E1216" s="33">
        <v>14.042671085028243</v>
      </c>
      <c r="F1216" s="33">
        <v>13.555812857466167</v>
      </c>
      <c r="G1216" s="33">
        <v>14.051055552029499</v>
      </c>
      <c r="H1216" s="1035">
        <v>13.455606316281269</v>
      </c>
      <c r="I1216" s="33">
        <v>13.455606316281269</v>
      </c>
      <c r="J1216" s="33">
        <v>13.908632290830063</v>
      </c>
      <c r="K1216" s="33">
        <v>13.908632290830063</v>
      </c>
      <c r="L1216" s="33">
        <v>9.2258803321674527</v>
      </c>
      <c r="M1216" s="33">
        <v>9.2266167225278402</v>
      </c>
      <c r="N1216" s="33">
        <v>12.423775199565345</v>
      </c>
      <c r="O1216" s="33">
        <v>12.423775199565345</v>
      </c>
      <c r="P1216" s="33">
        <v>7.4978437172100518</v>
      </c>
      <c r="Q1216" s="33">
        <v>7.5693886195090458</v>
      </c>
      <c r="R1216" s="33">
        <v>12.198971290172549</v>
      </c>
      <c r="S1216" s="33">
        <v>12.198971290172549</v>
      </c>
    </row>
    <row r="1217" spans="2:19" x14ac:dyDescent="0.2">
      <c r="B1217" s="1182" t="s">
        <v>1356</v>
      </c>
      <c r="C1217" s="1182"/>
      <c r="D1217" s="33">
        <v>14.709072799559165</v>
      </c>
      <c r="E1217" s="33">
        <v>14.709072799559165</v>
      </c>
      <c r="F1217" s="33">
        <v>14.709072799559161</v>
      </c>
      <c r="G1217" s="33">
        <v>14.709072799559161</v>
      </c>
      <c r="H1217" s="1035">
        <v>13.387564437866454</v>
      </c>
      <c r="I1217" s="33">
        <v>13.387564437866454</v>
      </c>
      <c r="J1217" s="33">
        <v>14.269228500786008</v>
      </c>
      <c r="K1217" s="33">
        <v>14.269228500786008</v>
      </c>
      <c r="L1217" s="33">
        <v>9.1471267705066985</v>
      </c>
      <c r="M1217" s="33">
        <v>9.1471267705066985</v>
      </c>
      <c r="N1217" s="33">
        <v>11.134535480864313</v>
      </c>
      <c r="O1217" s="33">
        <v>11.134535480864313</v>
      </c>
      <c r="P1217" s="33">
        <v>9.0147391062492588</v>
      </c>
      <c r="Q1217" s="33">
        <v>9.0147391062492588</v>
      </c>
      <c r="R1217" s="33">
        <v>11.127826578197549</v>
      </c>
      <c r="S1217" s="33">
        <v>11.127826578197549</v>
      </c>
    </row>
    <row r="1218" spans="2:19" s="149" customFormat="1" ht="10.5" x14ac:dyDescent="0.15">
      <c r="B1218" s="1183" t="s">
        <v>320</v>
      </c>
      <c r="C1218" s="1183"/>
      <c r="D1218" s="1034">
        <v>13.513986705882298</v>
      </c>
      <c r="E1218" s="1034">
        <v>13.581282798272662</v>
      </c>
      <c r="F1218" s="1034">
        <v>13.738417567018407</v>
      </c>
      <c r="G1218" s="1034">
        <v>13.826017747823096</v>
      </c>
      <c r="H1218" s="1036">
        <v>12.688540813320593</v>
      </c>
      <c r="I1218" s="1034">
        <v>12.687211346308132</v>
      </c>
      <c r="J1218" s="1034">
        <v>13.233934138815954</v>
      </c>
      <c r="K1218" s="1034">
        <v>13.238050689909533</v>
      </c>
      <c r="L1218" s="1034">
        <v>7.7398427263489955</v>
      </c>
      <c r="M1218" s="1034">
        <v>7.6402014026944762</v>
      </c>
      <c r="N1218" s="1034">
        <v>10.504513342193121</v>
      </c>
      <c r="O1218" s="1034">
        <v>10.415507213632816</v>
      </c>
      <c r="P1218" s="1034">
        <v>6.5233735854458459</v>
      </c>
      <c r="Q1218" s="1034">
        <v>6.6016526114708221</v>
      </c>
      <c r="R1218" s="1034">
        <v>10.209392779117845</v>
      </c>
      <c r="S1218" s="1034">
        <v>10.19549703354968</v>
      </c>
    </row>
    <row r="1219" spans="2:19" x14ac:dyDescent="0.2">
      <c r="B1219" s="1026"/>
      <c r="C1219" s="1026"/>
      <c r="D1219" s="33"/>
      <c r="E1219" s="33"/>
      <c r="F1219" s="33"/>
      <c r="G1219" s="33"/>
      <c r="H1219" s="1035"/>
      <c r="I1219" s="33"/>
      <c r="J1219" s="33"/>
      <c r="K1219" s="33"/>
      <c r="L1219" s="33"/>
      <c r="M1219" s="33"/>
      <c r="N1219" s="33"/>
      <c r="O1219" s="33"/>
      <c r="P1219" s="33"/>
      <c r="Q1219" s="33"/>
      <c r="R1219" s="33"/>
      <c r="S1219" s="33"/>
    </row>
    <row r="1220" spans="2:19" x14ac:dyDescent="0.2">
      <c r="B1220" s="1184" t="s">
        <v>2955</v>
      </c>
      <c r="C1220" s="1184"/>
      <c r="D1220" s="33"/>
      <c r="E1220" s="33"/>
      <c r="F1220" s="33"/>
      <c r="G1220" s="33"/>
      <c r="H1220" s="1035"/>
      <c r="I1220" s="33"/>
      <c r="J1220" s="33"/>
      <c r="K1220" s="33"/>
      <c r="L1220" s="33"/>
      <c r="M1220" s="33"/>
      <c r="N1220" s="33"/>
      <c r="O1220" s="33"/>
      <c r="P1220" s="33"/>
      <c r="Q1220" s="33"/>
      <c r="R1220" s="33"/>
      <c r="S1220" s="33"/>
    </row>
    <row r="1221" spans="2:19" x14ac:dyDescent="0.2">
      <c r="B1221" s="1182" t="s">
        <v>316</v>
      </c>
      <c r="C1221" s="1182"/>
      <c r="D1221" s="33">
        <v>13.473570799617088</v>
      </c>
      <c r="E1221" s="33">
        <v>13.473769379870244</v>
      </c>
      <c r="F1221" s="33">
        <v>13.626130065746867</v>
      </c>
      <c r="G1221" s="33">
        <v>13.626606206333228</v>
      </c>
      <c r="H1221" s="1035">
        <v>12.350596654010767</v>
      </c>
      <c r="I1221" s="33">
        <v>12.354387098167605</v>
      </c>
      <c r="J1221" s="33">
        <v>12.991782424944462</v>
      </c>
      <c r="K1221" s="33">
        <v>12.99909653225002</v>
      </c>
      <c r="L1221" s="33">
        <v>8.7367699591430981</v>
      </c>
      <c r="M1221" s="33">
        <v>9.090775588593889</v>
      </c>
      <c r="N1221" s="33">
        <v>9.6706119793013681</v>
      </c>
      <c r="O1221" s="33">
        <v>9.6713234332416924</v>
      </c>
      <c r="P1221" s="33">
        <v>6.9240400642327193</v>
      </c>
      <c r="Q1221" s="33">
        <v>7.4223670779458022</v>
      </c>
      <c r="R1221" s="33">
        <v>10.491932992263099</v>
      </c>
      <c r="S1221" s="33">
        <v>10.490407916964955</v>
      </c>
    </row>
    <row r="1222" spans="2:19" x14ac:dyDescent="0.2">
      <c r="B1222" s="1182" t="s">
        <v>317</v>
      </c>
      <c r="C1222" s="1182"/>
      <c r="D1222" s="33">
        <v>13.679453673149668</v>
      </c>
      <c r="E1222" s="33">
        <v>13.926255976396519</v>
      </c>
      <c r="F1222" s="33">
        <v>13.959741637513595</v>
      </c>
      <c r="G1222" s="33">
        <v>14.254253121869429</v>
      </c>
      <c r="H1222" s="1035">
        <v>12.907573376219833</v>
      </c>
      <c r="I1222" s="33">
        <v>12.917455199520729</v>
      </c>
      <c r="J1222" s="33">
        <v>13.49951844192983</v>
      </c>
      <c r="K1222" s="33">
        <v>13.523351319430565</v>
      </c>
      <c r="L1222" s="33">
        <v>7.5539214068375546</v>
      </c>
      <c r="M1222" s="33">
        <v>7.396374853335236</v>
      </c>
      <c r="N1222" s="33">
        <v>10.739695476136539</v>
      </c>
      <c r="O1222" s="33">
        <v>10.659734054653974</v>
      </c>
      <c r="P1222" s="33">
        <v>6.5950349263724108</v>
      </c>
      <c r="Q1222" s="33">
        <v>6.5515071610976996</v>
      </c>
      <c r="R1222" s="33">
        <v>10.262656162582935</v>
      </c>
      <c r="S1222" s="33">
        <v>10.233152797111735</v>
      </c>
    </row>
    <row r="1223" spans="2:19" x14ac:dyDescent="0.2">
      <c r="B1223" s="1182" t="s">
        <v>318</v>
      </c>
      <c r="C1223" s="1182"/>
      <c r="D1223" s="33">
        <v>13.504444312701978</v>
      </c>
      <c r="E1223" s="33">
        <v>14.067839855173073</v>
      </c>
      <c r="F1223" s="33">
        <v>13.506606896229409</v>
      </c>
      <c r="G1223" s="33">
        <v>14.072962277408735</v>
      </c>
      <c r="H1223" s="1035">
        <v>13.662186370725736</v>
      </c>
      <c r="I1223" s="33">
        <v>13.671369936972962</v>
      </c>
      <c r="J1223" s="33">
        <v>14.10503042252077</v>
      </c>
      <c r="K1223" s="33">
        <v>14.12085945811301</v>
      </c>
      <c r="L1223" s="33">
        <v>10.252881210832445</v>
      </c>
      <c r="M1223" s="33">
        <v>10.640169975228025</v>
      </c>
      <c r="N1223" s="33">
        <v>11.58848520400522</v>
      </c>
      <c r="O1223" s="33">
        <v>12.026215977779238</v>
      </c>
      <c r="P1223" s="33">
        <v>7.7219418912618503</v>
      </c>
      <c r="Q1223" s="33">
        <v>8.0292770879308772</v>
      </c>
      <c r="R1223" s="33">
        <v>11.52252439093604</v>
      </c>
      <c r="S1223" s="33">
        <v>12.035489878300668</v>
      </c>
    </row>
    <row r="1224" spans="2:19" x14ac:dyDescent="0.2">
      <c r="B1224" s="1182" t="s">
        <v>1356</v>
      </c>
      <c r="C1224" s="1182"/>
      <c r="D1224" s="33">
        <v>14.528736995648561</v>
      </c>
      <c r="E1224" s="33">
        <v>14.528736995648561</v>
      </c>
      <c r="F1224" s="33">
        <v>14.528736995648561</v>
      </c>
      <c r="G1224" s="33">
        <v>14.528736995648561</v>
      </c>
      <c r="H1224" s="1035">
        <v>13.749231851764458</v>
      </c>
      <c r="I1224" s="33">
        <v>13.749231851764458</v>
      </c>
      <c r="J1224" s="33">
        <v>14.239484978224665</v>
      </c>
      <c r="K1224" s="33">
        <v>14.239484978224665</v>
      </c>
      <c r="L1224" s="33">
        <v>6.3896302575235522</v>
      </c>
      <c r="M1224" s="33">
        <v>6.3896302575235522</v>
      </c>
      <c r="N1224" s="33">
        <v>11.776878348193645</v>
      </c>
      <c r="O1224" s="33">
        <v>11.776878348193645</v>
      </c>
      <c r="P1224" s="33">
        <v>9.4809620009852118</v>
      </c>
      <c r="Q1224" s="33">
        <v>9.4809620009852118</v>
      </c>
      <c r="R1224" s="33">
        <v>11.215539642615099</v>
      </c>
      <c r="S1224" s="33">
        <v>11.215539642615099</v>
      </c>
    </row>
    <row r="1225" spans="2:19" s="149" customFormat="1" ht="10.5" x14ac:dyDescent="0.15">
      <c r="B1225" s="1183" t="s">
        <v>320</v>
      </c>
      <c r="C1225" s="1183"/>
      <c r="D1225" s="1034">
        <v>13.671735896489894</v>
      </c>
      <c r="E1225" s="1034">
        <v>13.921549787499307</v>
      </c>
      <c r="F1225" s="1034">
        <v>13.938583996166599</v>
      </c>
      <c r="G1225" s="1034">
        <v>14.238753975122368</v>
      </c>
      <c r="H1225" s="1036">
        <v>12.821994162417791</v>
      </c>
      <c r="I1225" s="1034">
        <v>12.829316442751324</v>
      </c>
      <c r="J1225" s="1034">
        <v>13.42081698287488</v>
      </c>
      <c r="K1225" s="1034">
        <v>13.439697688873347</v>
      </c>
      <c r="L1225" s="1034">
        <v>7.865100806016831</v>
      </c>
      <c r="M1225" s="1034">
        <v>7.7825179451017794</v>
      </c>
      <c r="N1225" s="1034">
        <v>10.740234712298193</v>
      </c>
      <c r="O1225" s="1034">
        <v>10.715158057773086</v>
      </c>
      <c r="P1225" s="1034">
        <v>6.6892349548160492</v>
      </c>
      <c r="Q1225" s="1034">
        <v>6.7472701282012029</v>
      </c>
      <c r="R1225" s="1034">
        <v>10.334515041778888</v>
      </c>
      <c r="S1225" s="1034">
        <v>10.319499175531879</v>
      </c>
    </row>
    <row r="1226" spans="2:19" x14ac:dyDescent="0.2">
      <c r="B1226" s="1026"/>
      <c r="C1226" s="1026"/>
      <c r="D1226" s="33"/>
      <c r="E1226" s="33"/>
      <c r="F1226" s="33"/>
      <c r="G1226" s="33"/>
      <c r="H1226" s="1035"/>
      <c r="I1226" s="33"/>
      <c r="J1226" s="33"/>
      <c r="K1226" s="33"/>
      <c r="L1226" s="33"/>
      <c r="M1226" s="33"/>
      <c r="N1226" s="33"/>
      <c r="O1226" s="33"/>
      <c r="P1226" s="33"/>
      <c r="Q1226" s="33"/>
      <c r="R1226" s="33"/>
      <c r="S1226" s="33"/>
    </row>
    <row r="1227" spans="2:19" x14ac:dyDescent="0.2">
      <c r="B1227" s="1184" t="s">
        <v>2956</v>
      </c>
      <c r="C1227" s="1184"/>
      <c r="D1227" s="33"/>
      <c r="E1227" s="33"/>
      <c r="F1227" s="33"/>
      <c r="G1227" s="33"/>
      <c r="H1227" s="1035"/>
      <c r="I1227" s="33"/>
      <c r="J1227" s="33"/>
      <c r="K1227" s="33"/>
      <c r="L1227" s="33"/>
      <c r="M1227" s="33"/>
      <c r="N1227" s="33"/>
      <c r="O1227" s="33"/>
      <c r="P1227" s="33"/>
      <c r="Q1227" s="33"/>
      <c r="R1227" s="33"/>
      <c r="S1227" s="33"/>
    </row>
    <row r="1228" spans="2:19" x14ac:dyDescent="0.2">
      <c r="B1228" s="1182" t="s">
        <v>316</v>
      </c>
      <c r="C1228" s="1182"/>
      <c r="D1228" s="33">
        <v>14.145568436690978</v>
      </c>
      <c r="E1228" s="33">
        <v>14.145865927975979</v>
      </c>
      <c r="F1228" s="33">
        <v>14.194930842816044</v>
      </c>
      <c r="G1228" s="33">
        <v>14.195244221140216</v>
      </c>
      <c r="H1228" s="1035">
        <v>12.252483371082485</v>
      </c>
      <c r="I1228" s="33">
        <v>12.255777116888403</v>
      </c>
      <c r="J1228" s="33">
        <v>12.951428013431407</v>
      </c>
      <c r="K1228" s="33">
        <v>12.958539083329709</v>
      </c>
      <c r="L1228" s="33">
        <v>7.4918945822405814</v>
      </c>
      <c r="M1228" s="33">
        <v>7.8423845500911007</v>
      </c>
      <c r="N1228" s="33">
        <v>9.9268560034386617</v>
      </c>
      <c r="O1228" s="33">
        <v>9.927032235676446</v>
      </c>
      <c r="P1228" s="33">
        <v>6.7560614573031774</v>
      </c>
      <c r="Q1228" s="33">
        <v>7.2724612934019826</v>
      </c>
      <c r="R1228" s="33">
        <v>10.396367014350437</v>
      </c>
      <c r="S1228" s="33">
        <v>10.394306714165522</v>
      </c>
    </row>
    <row r="1229" spans="2:19" x14ac:dyDescent="0.2">
      <c r="B1229" s="1182" t="s">
        <v>317</v>
      </c>
      <c r="C1229" s="1182"/>
      <c r="D1229" s="33">
        <v>13.865366165376564</v>
      </c>
      <c r="E1229" s="33">
        <v>14.061791585011653</v>
      </c>
      <c r="F1229" s="33">
        <v>14.047824979376136</v>
      </c>
      <c r="G1229" s="33">
        <v>14.285585547182599</v>
      </c>
      <c r="H1229" s="1035">
        <v>12.836861652293846</v>
      </c>
      <c r="I1229" s="33">
        <v>12.833396542669716</v>
      </c>
      <c r="J1229" s="33">
        <v>13.473894246405514</v>
      </c>
      <c r="K1229" s="33">
        <v>13.485392064900262</v>
      </c>
      <c r="L1229" s="33">
        <v>7.5428267069991124</v>
      </c>
      <c r="M1229" s="33">
        <v>7.3625242723149107</v>
      </c>
      <c r="N1229" s="33">
        <v>10.577167963269767</v>
      </c>
      <c r="O1229" s="33">
        <v>10.478766689082619</v>
      </c>
      <c r="P1229" s="33">
        <v>6.7081077783403451</v>
      </c>
      <c r="Q1229" s="33">
        <v>6.6643947338617684</v>
      </c>
      <c r="R1229" s="33">
        <v>10.343075562344845</v>
      </c>
      <c r="S1229" s="33">
        <v>10.315732346352233</v>
      </c>
    </row>
    <row r="1230" spans="2:19" x14ac:dyDescent="0.2">
      <c r="B1230" s="1182" t="s">
        <v>318</v>
      </c>
      <c r="C1230" s="1182"/>
      <c r="D1230" s="33">
        <v>13.34997722162956</v>
      </c>
      <c r="E1230" s="33">
        <v>13.772733316517819</v>
      </c>
      <c r="F1230" s="33">
        <v>13.350928179695105</v>
      </c>
      <c r="G1230" s="33">
        <v>13.775773679561667</v>
      </c>
      <c r="H1230" s="1035">
        <v>13.569736735791356</v>
      </c>
      <c r="I1230" s="33">
        <v>13.578839676635052</v>
      </c>
      <c r="J1230" s="33">
        <v>13.997444597688538</v>
      </c>
      <c r="K1230" s="33">
        <v>14.016895320858165</v>
      </c>
      <c r="L1230" s="33">
        <v>9.8124582758020029</v>
      </c>
      <c r="M1230" s="33">
        <v>10.078782995896976</v>
      </c>
      <c r="N1230" s="33">
        <v>11.531543636724846</v>
      </c>
      <c r="O1230" s="33">
        <v>11.908669212304581</v>
      </c>
      <c r="P1230" s="33">
        <v>7.0258657819608787</v>
      </c>
      <c r="Q1230" s="33">
        <v>7.1452708307354449</v>
      </c>
      <c r="R1230" s="33">
        <v>11.45060696112048</v>
      </c>
      <c r="S1230" s="33">
        <v>11.655945831298286</v>
      </c>
    </row>
    <row r="1231" spans="2:19" x14ac:dyDescent="0.2">
      <c r="B1231" s="1182" t="s">
        <v>1356</v>
      </c>
      <c r="C1231" s="1182"/>
      <c r="D1231" s="33">
        <v>14.501827889890102</v>
      </c>
      <c r="E1231" s="33">
        <v>14.501827889890102</v>
      </c>
      <c r="F1231" s="33">
        <v>14.50381384128222</v>
      </c>
      <c r="G1231" s="33">
        <v>14.50381384128222</v>
      </c>
      <c r="H1231" s="1035">
        <v>13.761718296277797</v>
      </c>
      <c r="I1231" s="33">
        <v>13.761718296277797</v>
      </c>
      <c r="J1231" s="33">
        <v>14.250692151899116</v>
      </c>
      <c r="K1231" s="33">
        <v>14.250692151899116</v>
      </c>
      <c r="L1231" s="33">
        <v>8.3599675490070595</v>
      </c>
      <c r="M1231" s="33">
        <v>8.3599675490070595</v>
      </c>
      <c r="N1231" s="33">
        <v>11.673243119828038</v>
      </c>
      <c r="O1231" s="33">
        <v>11.673243119828038</v>
      </c>
      <c r="P1231" s="33">
        <v>9.5908112385180306</v>
      </c>
      <c r="Q1231" s="33">
        <v>9.5908112385180306</v>
      </c>
      <c r="R1231" s="33">
        <v>11.238471786205393</v>
      </c>
      <c r="S1231" s="33">
        <v>11.238471786205393</v>
      </c>
    </row>
    <row r="1232" spans="2:19" s="149" customFormat="1" ht="10.5" x14ac:dyDescent="0.15">
      <c r="B1232" s="1183" t="s">
        <v>320</v>
      </c>
      <c r="C1232" s="1183"/>
      <c r="D1232" s="1034">
        <v>13.844467313784117</v>
      </c>
      <c r="E1232" s="1034">
        <v>14.058859000492832</v>
      </c>
      <c r="F1232" s="1034">
        <v>14.01426072630739</v>
      </c>
      <c r="G1232" s="1034">
        <v>14.273518067010018</v>
      </c>
      <c r="H1232" s="1036">
        <v>12.7475222119609</v>
      </c>
      <c r="I1232" s="1034">
        <v>12.744311466650782</v>
      </c>
      <c r="J1232" s="1034">
        <v>13.392538784419205</v>
      </c>
      <c r="K1232" s="1034">
        <v>13.401793365916499</v>
      </c>
      <c r="L1232" s="1034">
        <v>7.6135289185336132</v>
      </c>
      <c r="M1232" s="1034">
        <v>7.5086248660010488</v>
      </c>
      <c r="N1232" s="1034">
        <v>10.53999846401654</v>
      </c>
      <c r="O1232" s="1034">
        <v>10.469439347818286</v>
      </c>
      <c r="P1232" s="1034">
        <v>6.7339524693641497</v>
      </c>
      <c r="Q1232" s="1034">
        <v>6.794912114561698</v>
      </c>
      <c r="R1232" s="1034">
        <v>10.372151024875741</v>
      </c>
      <c r="S1232" s="1034">
        <v>10.352819050253276</v>
      </c>
    </row>
    <row r="1233" spans="2:19" x14ac:dyDescent="0.2">
      <c r="B1233" s="1026"/>
      <c r="C1233" s="1026"/>
      <c r="D1233" s="33"/>
      <c r="E1233" s="33"/>
      <c r="F1233" s="33"/>
      <c r="G1233" s="33"/>
      <c r="H1233" s="1035"/>
      <c r="I1233" s="33"/>
      <c r="J1233" s="33"/>
      <c r="K1233" s="33"/>
      <c r="L1233" s="33"/>
      <c r="M1233" s="33"/>
      <c r="N1233" s="33"/>
      <c r="O1233" s="33"/>
      <c r="P1233" s="33"/>
      <c r="Q1233" s="33"/>
      <c r="R1233" s="33"/>
      <c r="S1233" s="33"/>
    </row>
    <row r="1234" spans="2:19" x14ac:dyDescent="0.2">
      <c r="B1234" s="1184" t="s">
        <v>2957</v>
      </c>
      <c r="C1234" s="1184"/>
      <c r="D1234" s="33"/>
      <c r="E1234" s="33"/>
      <c r="F1234" s="33"/>
      <c r="G1234" s="33"/>
      <c r="H1234" s="1035"/>
      <c r="I1234" s="33"/>
      <c r="J1234" s="33"/>
      <c r="K1234" s="33"/>
      <c r="L1234" s="33"/>
      <c r="M1234" s="33"/>
      <c r="N1234" s="33"/>
      <c r="O1234" s="33"/>
      <c r="P1234" s="33"/>
      <c r="Q1234" s="33"/>
      <c r="R1234" s="33"/>
      <c r="S1234" s="33"/>
    </row>
    <row r="1235" spans="2:19" x14ac:dyDescent="0.2">
      <c r="B1235" s="1182" t="s">
        <v>316</v>
      </c>
      <c r="C1235" s="1182"/>
      <c r="D1235" s="33">
        <v>14.364516175044253</v>
      </c>
      <c r="E1235" s="33">
        <v>14.364891887863472</v>
      </c>
      <c r="F1235" s="33">
        <v>14.425744948531232</v>
      </c>
      <c r="G1235" s="33">
        <v>14.426137279748474</v>
      </c>
      <c r="H1235" s="1035">
        <v>12.080437743209856</v>
      </c>
      <c r="I1235" s="33">
        <v>12.082786598261206</v>
      </c>
      <c r="J1235" s="33">
        <v>12.978067050711973</v>
      </c>
      <c r="K1235" s="33">
        <v>12.985168763354549</v>
      </c>
      <c r="L1235" s="33">
        <v>6.1225224131155791</v>
      </c>
      <c r="M1235" s="33">
        <v>8.4081418276642292</v>
      </c>
      <c r="N1235" s="33">
        <v>10.761635979173624</v>
      </c>
      <c r="O1235" s="33">
        <v>10.762286383558969</v>
      </c>
      <c r="P1235" s="33">
        <v>6.4613165624519207</v>
      </c>
      <c r="Q1235" s="33">
        <v>7.3258576305387155</v>
      </c>
      <c r="R1235" s="33">
        <v>10.404280149010066</v>
      </c>
      <c r="S1235" s="33">
        <v>10.398641414520416</v>
      </c>
    </row>
    <row r="1236" spans="2:19" x14ac:dyDescent="0.2">
      <c r="B1236" s="1182" t="s">
        <v>317</v>
      </c>
      <c r="C1236" s="1182"/>
      <c r="D1236" s="33">
        <v>13.828966653404965</v>
      </c>
      <c r="E1236" s="33">
        <v>13.987982770629129</v>
      </c>
      <c r="F1236" s="33">
        <v>14.074278741745257</v>
      </c>
      <c r="G1236" s="33">
        <v>14.271475867888283</v>
      </c>
      <c r="H1236" s="1035">
        <v>12.863454941200855</v>
      </c>
      <c r="I1236" s="33">
        <v>12.874740717848452</v>
      </c>
      <c r="J1236" s="33">
        <v>13.470956380697944</v>
      </c>
      <c r="K1236" s="33">
        <v>13.489749386914884</v>
      </c>
      <c r="L1236" s="33">
        <v>7.6680497186936849</v>
      </c>
      <c r="M1236" s="33">
        <v>7.5568341237210319</v>
      </c>
      <c r="N1236" s="33">
        <v>10.970363243591876</v>
      </c>
      <c r="O1236" s="33">
        <v>10.98279654760352</v>
      </c>
      <c r="P1236" s="33">
        <v>6.7047467271532426</v>
      </c>
      <c r="Q1236" s="33">
        <v>6.6657230759278558</v>
      </c>
      <c r="R1236" s="33">
        <v>10.455055831125655</v>
      </c>
      <c r="S1236" s="33">
        <v>10.435175958968864</v>
      </c>
    </row>
    <row r="1237" spans="2:19" x14ac:dyDescent="0.2">
      <c r="B1237" s="1182" t="s">
        <v>318</v>
      </c>
      <c r="C1237" s="1182"/>
      <c r="D1237" s="33">
        <v>13.340742281923474</v>
      </c>
      <c r="E1237" s="33">
        <v>13.914106552851061</v>
      </c>
      <c r="F1237" s="33">
        <v>13.341120999731295</v>
      </c>
      <c r="G1237" s="33">
        <v>13.915070769696523</v>
      </c>
      <c r="H1237" s="1035">
        <v>13.622374014967644</v>
      </c>
      <c r="I1237" s="33">
        <v>13.622374014967644</v>
      </c>
      <c r="J1237" s="33">
        <v>14.029045815229882</v>
      </c>
      <c r="K1237" s="33">
        <v>14.029045815229882</v>
      </c>
      <c r="L1237" s="33">
        <v>6.9901459618612529</v>
      </c>
      <c r="M1237" s="33">
        <v>7.2191722676915155</v>
      </c>
      <c r="N1237" s="33">
        <v>9.3845277571736236</v>
      </c>
      <c r="O1237" s="33">
        <v>9.9304642302550459</v>
      </c>
      <c r="P1237" s="33">
        <v>6.1309718784081984</v>
      </c>
      <c r="Q1237" s="33">
        <v>6.2874858230421848</v>
      </c>
      <c r="R1237" s="33">
        <v>10.113673090354094</v>
      </c>
      <c r="S1237" s="33">
        <v>10.500296406368165</v>
      </c>
    </row>
    <row r="1238" spans="2:19" x14ac:dyDescent="0.2">
      <c r="B1238" s="1182" t="s">
        <v>1356</v>
      </c>
      <c r="C1238" s="1182"/>
      <c r="D1238" s="33">
        <v>17.293624154310596</v>
      </c>
      <c r="E1238" s="33">
        <v>17.293624154310596</v>
      </c>
      <c r="F1238" s="33">
        <v>17.295672341394155</v>
      </c>
      <c r="G1238" s="33">
        <v>17.295672341394155</v>
      </c>
      <c r="H1238" s="1035">
        <v>13.985320645341236</v>
      </c>
      <c r="I1238" s="33">
        <v>13.985320645341236</v>
      </c>
      <c r="J1238" s="33">
        <v>14.481143232120274</v>
      </c>
      <c r="K1238" s="33">
        <v>14.481143232120274</v>
      </c>
      <c r="L1238" s="33">
        <v>5.8794071783930191</v>
      </c>
      <c r="M1238" s="33">
        <v>5.8794071783930191</v>
      </c>
      <c r="N1238" s="33">
        <v>11.492121776726345</v>
      </c>
      <c r="O1238" s="33">
        <v>11.492121776726345</v>
      </c>
      <c r="P1238" s="33">
        <v>9.272989685899983</v>
      </c>
      <c r="Q1238" s="33">
        <v>9.272989685899983</v>
      </c>
      <c r="R1238" s="33">
        <v>11.328233218816189</v>
      </c>
      <c r="S1238" s="33">
        <v>11.328233218816189</v>
      </c>
    </row>
    <row r="1239" spans="2:19" s="149" customFormat="1" ht="10.5" x14ac:dyDescent="0.15">
      <c r="B1239" s="1183" t="s">
        <v>320</v>
      </c>
      <c r="C1239" s="1183"/>
      <c r="D1239" s="1034">
        <v>13.841117826424501</v>
      </c>
      <c r="E1239" s="1034">
        <v>14.012257848812725</v>
      </c>
      <c r="F1239" s="1034">
        <v>14.072711941412024</v>
      </c>
      <c r="G1239" s="1034">
        <v>14.283355843528744</v>
      </c>
      <c r="H1239" s="1036">
        <v>12.735505690659812</v>
      </c>
      <c r="I1239" s="1034">
        <v>12.744139473168364</v>
      </c>
      <c r="J1239" s="1034">
        <v>13.3997254413321</v>
      </c>
      <c r="K1239" s="1034">
        <v>13.415371067675309</v>
      </c>
      <c r="L1239" s="1034">
        <v>7.4854900436203291</v>
      </c>
      <c r="M1239" s="1034">
        <v>7.6086449143423973</v>
      </c>
      <c r="N1239" s="1034">
        <v>10.890103277201014</v>
      </c>
      <c r="O1239" s="1034">
        <v>10.923451459710911</v>
      </c>
      <c r="P1239" s="1034">
        <v>6.6565123338704995</v>
      </c>
      <c r="Q1239" s="1034">
        <v>6.7912142517988716</v>
      </c>
      <c r="R1239" s="1034">
        <v>10.44428647050921</v>
      </c>
      <c r="S1239" s="1034">
        <v>10.433301540810088</v>
      </c>
    </row>
    <row r="1240" spans="2:19" x14ac:dyDescent="0.2">
      <c r="B1240" s="1026"/>
      <c r="C1240" s="1026"/>
      <c r="D1240" s="33"/>
      <c r="E1240" s="33"/>
      <c r="F1240" s="33"/>
      <c r="G1240" s="33"/>
      <c r="H1240" s="1035"/>
      <c r="I1240" s="33"/>
      <c r="J1240" s="33"/>
      <c r="K1240" s="33"/>
      <c r="L1240" s="33"/>
      <c r="M1240" s="33"/>
      <c r="N1240" s="33"/>
      <c r="O1240" s="33"/>
      <c r="P1240" s="33"/>
      <c r="Q1240" s="33"/>
      <c r="R1240" s="33"/>
      <c r="S1240" s="33"/>
    </row>
    <row r="1241" spans="2:19" x14ac:dyDescent="0.2">
      <c r="B1241" s="1184" t="s">
        <v>2958</v>
      </c>
      <c r="C1241" s="1184"/>
      <c r="D1241" s="28"/>
      <c r="E1241" s="28"/>
      <c r="F1241" s="28"/>
      <c r="G1241" s="28"/>
      <c r="H1241" s="33"/>
      <c r="I1241" s="33"/>
      <c r="J1241" s="33"/>
      <c r="K1241" s="33"/>
      <c r="L1241" s="33"/>
      <c r="M1241" s="33"/>
      <c r="N1241" s="33"/>
      <c r="O1241" s="33"/>
      <c r="P1241" s="33"/>
      <c r="Q1241" s="33"/>
      <c r="R1241" s="33"/>
      <c r="S1241" s="33"/>
    </row>
    <row r="1242" spans="2:19" x14ac:dyDescent="0.2">
      <c r="B1242" s="1182" t="s">
        <v>316</v>
      </c>
      <c r="C1242" s="1182"/>
      <c r="D1242" s="28">
        <v>14.184343634662122</v>
      </c>
      <c r="E1242" s="28">
        <v>14.185504781419267</v>
      </c>
      <c r="F1242" s="28">
        <v>14.316535311496606</v>
      </c>
      <c r="G1242" s="28">
        <v>14.317887351631642</v>
      </c>
      <c r="H1242" s="33">
        <v>12.019168179316413</v>
      </c>
      <c r="I1242" s="33">
        <v>12.021243613653764</v>
      </c>
      <c r="J1242" s="33">
        <v>12.954670888306431</v>
      </c>
      <c r="K1242" s="33">
        <v>12.961692015268087</v>
      </c>
      <c r="L1242" s="33">
        <v>10.49686229766057</v>
      </c>
      <c r="M1242" s="33">
        <v>10.670188706303577</v>
      </c>
      <c r="N1242" s="33">
        <v>11.144977270966834</v>
      </c>
      <c r="O1242" s="33">
        <v>11.144971727776753</v>
      </c>
      <c r="P1242" s="33">
        <v>7.7132386890909013</v>
      </c>
      <c r="Q1242" s="33">
        <v>8.0988832655861422</v>
      </c>
      <c r="R1242" s="33">
        <v>10.698731746375957</v>
      </c>
      <c r="S1242" s="33">
        <v>10.680903046706741</v>
      </c>
    </row>
    <row r="1243" spans="2:19" x14ac:dyDescent="0.2">
      <c r="B1243" s="1182" t="s">
        <v>317</v>
      </c>
      <c r="C1243" s="1182"/>
      <c r="D1243" s="28">
        <v>13.747784136743073</v>
      </c>
      <c r="E1243" s="28">
        <v>13.918411992564522</v>
      </c>
      <c r="F1243" s="28">
        <v>13.939471031525677</v>
      </c>
      <c r="G1243" s="28">
        <v>14.134694455886688</v>
      </c>
      <c r="H1243" s="33">
        <v>12.769109244672018</v>
      </c>
      <c r="I1243" s="33">
        <v>12.780827344858027</v>
      </c>
      <c r="J1243" s="33">
        <v>13.345484817956232</v>
      </c>
      <c r="K1243" s="33">
        <v>13.369195007126049</v>
      </c>
      <c r="L1243" s="33">
        <v>7.5703239294602485</v>
      </c>
      <c r="M1243" s="33">
        <v>7.296122607633647</v>
      </c>
      <c r="N1243" s="33">
        <v>11.159079939137836</v>
      </c>
      <c r="O1243" s="33">
        <v>11.051061840961349</v>
      </c>
      <c r="P1243" s="33">
        <v>6.7736579097066363</v>
      </c>
      <c r="Q1243" s="33">
        <v>6.7344246782044532</v>
      </c>
      <c r="R1243" s="33">
        <v>10.431210595027476</v>
      </c>
      <c r="S1243" s="33">
        <v>10.407010968511102</v>
      </c>
    </row>
    <row r="1244" spans="2:19" x14ac:dyDescent="0.2">
      <c r="B1244" s="1182" t="s">
        <v>318</v>
      </c>
      <c r="C1244" s="1182"/>
      <c r="D1244" s="28">
        <v>13.501482051029781</v>
      </c>
      <c r="E1244" s="28">
        <v>13.897397002733712</v>
      </c>
      <c r="F1244" s="28">
        <v>13.502377360807692</v>
      </c>
      <c r="G1244" s="28">
        <v>13.899307018576925</v>
      </c>
      <c r="H1244" s="33">
        <v>13.562013854353236</v>
      </c>
      <c r="I1244" s="33">
        <v>13.567732078867532</v>
      </c>
      <c r="J1244" s="33">
        <v>13.953956867821374</v>
      </c>
      <c r="K1244" s="33">
        <v>13.965950008634556</v>
      </c>
      <c r="L1244" s="33">
        <v>8.3227615046413472</v>
      </c>
      <c r="M1244" s="33">
        <v>8.6971098270342662</v>
      </c>
      <c r="N1244" s="33">
        <v>11.419698364013056</v>
      </c>
      <c r="O1244" s="33">
        <v>12.211697476927046</v>
      </c>
      <c r="P1244" s="33">
        <v>5.9384205193881803</v>
      </c>
      <c r="Q1244" s="33">
        <v>6.0395229826502614</v>
      </c>
      <c r="R1244" s="33">
        <v>10.186630089618934</v>
      </c>
      <c r="S1244" s="33">
        <v>10.494004214927319</v>
      </c>
    </row>
    <row r="1245" spans="2:19" x14ac:dyDescent="0.2">
      <c r="B1245" s="1182" t="s">
        <v>1356</v>
      </c>
      <c r="C1245" s="1182"/>
      <c r="D1245" s="28">
        <v>16.999852899914735</v>
      </c>
      <c r="E1245" s="28">
        <v>16.999852899914735</v>
      </c>
      <c r="F1245" s="28">
        <v>17.001377202938379</v>
      </c>
      <c r="G1245" s="28">
        <v>17.001377202938379</v>
      </c>
      <c r="H1245" s="33">
        <v>14.109061305945874</v>
      </c>
      <c r="I1245" s="33">
        <v>14.109061305945875</v>
      </c>
      <c r="J1245" s="33">
        <v>14.629715452230529</v>
      </c>
      <c r="K1245" s="33">
        <v>14.629715452230529</v>
      </c>
      <c r="L1245" s="33">
        <v>7.6381026779134258</v>
      </c>
      <c r="M1245" s="33">
        <v>7.6381026779134258</v>
      </c>
      <c r="N1245" s="33">
        <v>11.315674345189665</v>
      </c>
      <c r="O1245" s="33">
        <v>11.315674345189665</v>
      </c>
      <c r="P1245" s="33">
        <v>9.5066824777261818</v>
      </c>
      <c r="Q1245" s="33">
        <v>9.5066824777261818</v>
      </c>
      <c r="R1245" s="33">
        <v>11.325445976560623</v>
      </c>
      <c r="S1245" s="33">
        <v>11.325445976560623</v>
      </c>
    </row>
    <row r="1246" spans="2:19" s="149" customFormat="1" ht="10.5" x14ac:dyDescent="0.15">
      <c r="B1246" s="1183" t="s">
        <v>320</v>
      </c>
      <c r="C1246" s="1183"/>
      <c r="D1246" s="1033">
        <v>13.75980264805994</v>
      </c>
      <c r="E1246" s="1033">
        <v>13.935664439763373</v>
      </c>
      <c r="F1246" s="1033">
        <v>13.942719338878222</v>
      </c>
      <c r="G1246" s="1033">
        <v>14.144843179578483</v>
      </c>
      <c r="H1246" s="1034">
        <v>12.651140119418162</v>
      </c>
      <c r="I1246" s="1034">
        <v>12.659266811691069</v>
      </c>
      <c r="J1246" s="1034">
        <v>13.299819884864984</v>
      </c>
      <c r="K1246" s="1034">
        <v>13.319088369330666</v>
      </c>
      <c r="L1246" s="1034">
        <v>7.8319403239738374</v>
      </c>
      <c r="M1246" s="1034">
        <v>7.6295377836116556</v>
      </c>
      <c r="N1246" s="1034">
        <v>11.168716833574782</v>
      </c>
      <c r="O1246" s="1034">
        <v>11.109719836589473</v>
      </c>
      <c r="P1246" s="1034">
        <v>6.9520165721432781</v>
      </c>
      <c r="Q1246" s="1034">
        <v>6.9881037633780032</v>
      </c>
      <c r="R1246" s="1034">
        <v>10.488332417196544</v>
      </c>
      <c r="S1246" s="1034">
        <v>10.471034233225776</v>
      </c>
    </row>
    <row r="1247" spans="2:19" x14ac:dyDescent="0.2">
      <c r="B1247" s="1026"/>
      <c r="C1247" s="1026"/>
      <c r="D1247" s="28"/>
      <c r="E1247" s="28"/>
      <c r="F1247" s="28"/>
      <c r="G1247" s="28"/>
      <c r="H1247" s="33"/>
      <c r="I1247" s="33"/>
      <c r="J1247" s="33"/>
      <c r="K1247" s="33"/>
      <c r="L1247" s="33"/>
      <c r="M1247" s="33"/>
      <c r="N1247" s="33"/>
      <c r="O1247" s="33"/>
      <c r="P1247" s="33"/>
      <c r="Q1247" s="33"/>
      <c r="R1247" s="33"/>
      <c r="S1247" s="33"/>
    </row>
    <row r="1248" spans="2:19" x14ac:dyDescent="0.2">
      <c r="B1248" s="1184" t="s">
        <v>2959</v>
      </c>
      <c r="C1248" s="1184"/>
      <c r="D1248" s="33"/>
      <c r="E1248" s="33"/>
      <c r="F1248" s="33"/>
      <c r="G1248" s="33"/>
      <c r="H1248" s="33"/>
      <c r="I1248" s="33"/>
      <c r="J1248" s="33"/>
      <c r="K1248" s="33"/>
      <c r="L1248" s="33"/>
      <c r="M1248" s="33"/>
      <c r="N1248" s="33"/>
      <c r="O1248" s="33"/>
      <c r="P1248" s="33"/>
      <c r="Q1248" s="33"/>
      <c r="R1248" s="33"/>
      <c r="S1248" s="33"/>
    </row>
    <row r="1249" spans="2:19" x14ac:dyDescent="0.2">
      <c r="B1249" s="1182" t="s">
        <v>316</v>
      </c>
      <c r="C1249" s="1182"/>
      <c r="D1249" s="33">
        <v>13.314255270762814</v>
      </c>
      <c r="E1249" s="33">
        <v>13.314305252633961</v>
      </c>
      <c r="F1249" s="33">
        <v>13.441958560343972</v>
      </c>
      <c r="G1249" s="33">
        <v>13.44201301360817</v>
      </c>
      <c r="H1249" s="33">
        <v>11.98387564491758</v>
      </c>
      <c r="I1249" s="33">
        <v>11.985780903209923</v>
      </c>
      <c r="J1249" s="33">
        <v>12.93881108437825</v>
      </c>
      <c r="K1249" s="33">
        <v>12.945753204990174</v>
      </c>
      <c r="L1249" s="33">
        <v>7.8262274157623626</v>
      </c>
      <c r="M1249" s="33">
        <v>7.9823937331951766</v>
      </c>
      <c r="N1249" s="33">
        <v>11.146812969019958</v>
      </c>
      <c r="O1249" s="33">
        <v>11.147205952423256</v>
      </c>
      <c r="P1249" s="33">
        <v>7.864867569078438</v>
      </c>
      <c r="Q1249" s="33">
        <v>8.2104468039402825</v>
      </c>
      <c r="R1249" s="33">
        <v>11.113254373305422</v>
      </c>
      <c r="S1249" s="33">
        <v>11.097719210368577</v>
      </c>
    </row>
    <row r="1250" spans="2:19" x14ac:dyDescent="0.2">
      <c r="B1250" s="1182" t="s">
        <v>317</v>
      </c>
      <c r="C1250" s="1182"/>
      <c r="D1250" s="33">
        <v>13.075911655427202</v>
      </c>
      <c r="E1250" s="33">
        <v>13.229162560036723</v>
      </c>
      <c r="F1250" s="33">
        <v>13.274987460326333</v>
      </c>
      <c r="G1250" s="33">
        <v>13.45286345970745</v>
      </c>
      <c r="H1250" s="33">
        <v>12.502691994539187</v>
      </c>
      <c r="I1250" s="33">
        <v>12.529152224498647</v>
      </c>
      <c r="J1250" s="33">
        <v>13.232003258790487</v>
      </c>
      <c r="K1250" s="33">
        <v>13.276991049383387</v>
      </c>
      <c r="L1250" s="33">
        <v>6.3908024469040985</v>
      </c>
      <c r="M1250" s="33">
        <v>6.1279898998728806</v>
      </c>
      <c r="N1250" s="33">
        <v>10.655166286406606</v>
      </c>
      <c r="O1250" s="33">
        <v>10.528668184360084</v>
      </c>
      <c r="P1250" s="33">
        <v>6.7889183856959949</v>
      </c>
      <c r="Q1250" s="33">
        <v>6.7391776864355313</v>
      </c>
      <c r="R1250" s="33">
        <v>10.461994907877116</v>
      </c>
      <c r="S1250" s="33">
        <v>10.432086128174463</v>
      </c>
    </row>
    <row r="1251" spans="2:19" x14ac:dyDescent="0.2">
      <c r="B1251" s="1182" t="s">
        <v>318</v>
      </c>
      <c r="C1251" s="1182"/>
      <c r="D1251" s="33">
        <v>13.411115529121503</v>
      </c>
      <c r="E1251" s="33">
        <v>13.816548668466409</v>
      </c>
      <c r="F1251" s="33">
        <v>13.412682285585001</v>
      </c>
      <c r="G1251" s="33">
        <v>13.820299747142663</v>
      </c>
      <c r="H1251" s="33">
        <v>13.528231997356519</v>
      </c>
      <c r="I1251" s="33">
        <v>13.545626476914666</v>
      </c>
      <c r="J1251" s="33">
        <v>13.915172243663255</v>
      </c>
      <c r="K1251" s="33">
        <v>13.959493424983917</v>
      </c>
      <c r="L1251" s="33">
        <v>8.9197727860693536</v>
      </c>
      <c r="M1251" s="33">
        <v>9.1500822388965464</v>
      </c>
      <c r="N1251" s="33">
        <v>11.651950297169458</v>
      </c>
      <c r="O1251" s="33">
        <v>11.97382502045946</v>
      </c>
      <c r="P1251" s="33">
        <v>6.6152483218234517</v>
      </c>
      <c r="Q1251" s="33">
        <v>6.7769713438817876</v>
      </c>
      <c r="R1251" s="33">
        <v>11.331208353957875</v>
      </c>
      <c r="S1251" s="33">
        <v>11.84554227303391</v>
      </c>
    </row>
    <row r="1252" spans="2:19" x14ac:dyDescent="0.2">
      <c r="B1252" s="1182" t="s">
        <v>1356</v>
      </c>
      <c r="C1252" s="1182"/>
      <c r="D1252" s="33">
        <v>15.918130792497948</v>
      </c>
      <c r="E1252" s="33">
        <v>15.918130792497948</v>
      </c>
      <c r="F1252" s="33">
        <v>15.918842723246163</v>
      </c>
      <c r="G1252" s="33">
        <v>15.918842723246163</v>
      </c>
      <c r="H1252" s="33">
        <v>10.370433742454301</v>
      </c>
      <c r="I1252" s="33">
        <v>10.370433742454301</v>
      </c>
      <c r="J1252" s="33">
        <v>14.907545780442865</v>
      </c>
      <c r="K1252" s="33">
        <v>14.907545780442865</v>
      </c>
      <c r="L1252" s="33">
        <v>7.7866376620680153</v>
      </c>
      <c r="M1252" s="33">
        <v>7.7866376620680153</v>
      </c>
      <c r="N1252" s="33">
        <v>11.383997492609721</v>
      </c>
      <c r="O1252" s="33">
        <v>11.383997492609721</v>
      </c>
      <c r="P1252" s="33">
        <v>9.4297957926889495</v>
      </c>
      <c r="Q1252" s="33">
        <v>9.4297957926889495</v>
      </c>
      <c r="R1252" s="33">
        <v>11.343644642773532</v>
      </c>
      <c r="S1252" s="33">
        <v>11.343644642773532</v>
      </c>
    </row>
    <row r="1253" spans="2:19" s="149" customFormat="1" ht="10.5" x14ac:dyDescent="0.15">
      <c r="B1253" s="1183" t="s">
        <v>320</v>
      </c>
      <c r="C1253" s="1183"/>
      <c r="D1253" s="1034">
        <v>13.095592698084062</v>
      </c>
      <c r="E1253" s="1034">
        <v>13.244397371809045</v>
      </c>
      <c r="F1253" s="1034">
        <v>13.287281613087353</v>
      </c>
      <c r="G1253" s="1034">
        <v>13.462363963443211</v>
      </c>
      <c r="H1253" s="1036">
        <v>12.370545235378481</v>
      </c>
      <c r="I1253" s="1034">
        <v>12.388599786496711</v>
      </c>
      <c r="J1253" s="1034">
        <v>13.205100558768788</v>
      </c>
      <c r="K1253" s="1034">
        <v>13.240939325182662</v>
      </c>
      <c r="L1253" s="1034">
        <v>6.6709170505248689</v>
      </c>
      <c r="M1253" s="1034">
        <v>6.4880914473454006</v>
      </c>
      <c r="N1253" s="1034">
        <v>10.772787624008366</v>
      </c>
      <c r="O1253" s="1034">
        <v>10.691698389601154</v>
      </c>
      <c r="P1253" s="1034">
        <v>7.0037510377322345</v>
      </c>
      <c r="Q1253" s="1034">
        <v>7.0250652144096275</v>
      </c>
      <c r="R1253" s="1034">
        <v>10.614467249299503</v>
      </c>
      <c r="S1253" s="1034">
        <v>10.59620302568492</v>
      </c>
    </row>
    <row r="1254" spans="2:19" x14ac:dyDescent="0.2">
      <c r="B1254" s="1026"/>
      <c r="C1254" s="1026"/>
      <c r="D1254" s="33"/>
      <c r="E1254" s="33"/>
      <c r="F1254" s="33"/>
      <c r="G1254" s="33"/>
      <c r="H1254" s="1035"/>
      <c r="I1254" s="33"/>
      <c r="J1254" s="33"/>
      <c r="K1254" s="33"/>
      <c r="L1254" s="33"/>
      <c r="M1254" s="33"/>
      <c r="N1254" s="33"/>
      <c r="O1254" s="33"/>
      <c r="P1254" s="33"/>
      <c r="Q1254" s="33"/>
      <c r="R1254" s="33"/>
      <c r="S1254" s="33"/>
    </row>
    <row r="1255" spans="2:19" x14ac:dyDescent="0.2">
      <c r="B1255" s="1184" t="s">
        <v>2960</v>
      </c>
      <c r="C1255" s="1184"/>
      <c r="D1255" s="33"/>
      <c r="E1255" s="33"/>
      <c r="F1255" s="33"/>
      <c r="G1255" s="33"/>
      <c r="H1255" s="33"/>
      <c r="I1255" s="33"/>
      <c r="J1255" s="33"/>
      <c r="K1255" s="33"/>
      <c r="L1255" s="33"/>
      <c r="M1255" s="33"/>
      <c r="N1255" s="33"/>
      <c r="O1255" s="33"/>
      <c r="P1255" s="33"/>
      <c r="Q1255" s="33"/>
      <c r="R1255" s="33"/>
      <c r="S1255" s="33"/>
    </row>
    <row r="1256" spans="2:19" x14ac:dyDescent="0.2">
      <c r="B1256" s="1182" t="s">
        <v>316</v>
      </c>
      <c r="C1256" s="1182"/>
      <c r="D1256" s="33">
        <v>12.197045935895776</v>
      </c>
      <c r="E1256" s="33">
        <v>12.197145715651251</v>
      </c>
      <c r="F1256" s="33">
        <v>12.305957082139736</v>
      </c>
      <c r="G1256" s="33">
        <v>12.306084764967602</v>
      </c>
      <c r="H1256" s="33">
        <v>11.595237150107808</v>
      </c>
      <c r="I1256" s="33">
        <v>11.595302246152041</v>
      </c>
      <c r="J1256" s="33">
        <v>12.926973018257998</v>
      </c>
      <c r="K1256" s="33">
        <v>12.934052628995383</v>
      </c>
      <c r="L1256" s="33">
        <v>8.9483436668466467</v>
      </c>
      <c r="M1256" s="33">
        <v>9.0407309779656124</v>
      </c>
      <c r="N1256" s="33">
        <v>10.269013079868575</v>
      </c>
      <c r="O1256" s="33">
        <v>10.269230531916536</v>
      </c>
      <c r="P1256" s="33">
        <v>7.5580662648084278</v>
      </c>
      <c r="Q1256" s="33">
        <v>7.8175277284575877</v>
      </c>
      <c r="R1256" s="33">
        <v>10.400740169549916</v>
      </c>
      <c r="S1256" s="33">
        <v>10.381918223516596</v>
      </c>
    </row>
    <row r="1257" spans="2:19" x14ac:dyDescent="0.2">
      <c r="B1257" s="1182" t="s">
        <v>317</v>
      </c>
      <c r="C1257" s="1182"/>
      <c r="D1257" s="33">
        <v>12.687953119717347</v>
      </c>
      <c r="E1257" s="33">
        <v>12.968578366393627</v>
      </c>
      <c r="F1257" s="33">
        <v>12.854024353582986</v>
      </c>
      <c r="G1257" s="33">
        <v>13.155957920751082</v>
      </c>
      <c r="H1257" s="33">
        <v>12.251890360351629</v>
      </c>
      <c r="I1257" s="33">
        <v>12.28088920279402</v>
      </c>
      <c r="J1257" s="33">
        <v>12.980860808130764</v>
      </c>
      <c r="K1257" s="33">
        <v>13.025802156328838</v>
      </c>
      <c r="L1257" s="33">
        <v>5.2312814698907939</v>
      </c>
      <c r="M1257" s="33">
        <v>5.0861363958423436</v>
      </c>
      <c r="N1257" s="33">
        <v>10.738190852180294</v>
      </c>
      <c r="O1257" s="33">
        <v>10.744935118104525</v>
      </c>
      <c r="P1257" s="33">
        <v>6.7458282130595526</v>
      </c>
      <c r="Q1257" s="33">
        <v>6.708523002072921</v>
      </c>
      <c r="R1257" s="33">
        <v>10.325679565741652</v>
      </c>
      <c r="S1257" s="33">
        <v>10.314407417506274</v>
      </c>
    </row>
    <row r="1258" spans="2:19" x14ac:dyDescent="0.2">
      <c r="B1258" s="1182" t="s">
        <v>318</v>
      </c>
      <c r="C1258" s="1182"/>
      <c r="D1258" s="33">
        <v>13.091213250603495</v>
      </c>
      <c r="E1258" s="33">
        <v>13.840020214803987</v>
      </c>
      <c r="F1258" s="33">
        <v>13.091829505822576</v>
      </c>
      <c r="G1258" s="33">
        <v>13.841289829964834</v>
      </c>
      <c r="H1258" s="33">
        <v>13.510016127806871</v>
      </c>
      <c r="I1258" s="33">
        <v>13.540666820968017</v>
      </c>
      <c r="J1258" s="33">
        <v>13.933291813686873</v>
      </c>
      <c r="K1258" s="33">
        <v>13.969525275773261</v>
      </c>
      <c r="L1258" s="33">
        <v>9.1593180808297241</v>
      </c>
      <c r="M1258" s="33">
        <v>9.9360501983412934</v>
      </c>
      <c r="N1258" s="33">
        <v>10.557864419703792</v>
      </c>
      <c r="O1258" s="33">
        <v>11.504255239223616</v>
      </c>
      <c r="P1258" s="33">
        <v>6.9481146544973313</v>
      </c>
      <c r="Q1258" s="33">
        <v>7.3462339778092831</v>
      </c>
      <c r="R1258" s="33">
        <v>10.635065933255317</v>
      </c>
      <c r="S1258" s="33">
        <v>11.584747186185268</v>
      </c>
    </row>
    <row r="1259" spans="2:19" x14ac:dyDescent="0.2">
      <c r="B1259" s="1182" t="s">
        <v>1356</v>
      </c>
      <c r="C1259" s="1182"/>
      <c r="D1259" s="33">
        <v>16.099668093060703</v>
      </c>
      <c r="E1259" s="33">
        <v>16.099668093060703</v>
      </c>
      <c r="F1259" s="33">
        <v>16.100114479751927</v>
      </c>
      <c r="G1259" s="33">
        <v>16.100114479751927</v>
      </c>
      <c r="H1259" s="33">
        <v>10.353307099538855</v>
      </c>
      <c r="I1259" s="33">
        <v>10.353307099538855</v>
      </c>
      <c r="J1259" s="33">
        <v>14.967113403307987</v>
      </c>
      <c r="K1259" s="33">
        <v>14.967113403307987</v>
      </c>
      <c r="L1259" s="33">
        <v>5.3238415139133961</v>
      </c>
      <c r="M1259" s="33">
        <v>5.3238415139133961</v>
      </c>
      <c r="N1259" s="33">
        <v>11.31245519588558</v>
      </c>
      <c r="O1259" s="33">
        <v>11.31245519588558</v>
      </c>
      <c r="P1259" s="33">
        <v>9.3805548756406942</v>
      </c>
      <c r="Q1259" s="33">
        <v>9.3805548756406942</v>
      </c>
      <c r="R1259" s="33">
        <v>11.348487090664808</v>
      </c>
      <c r="S1259" s="33">
        <v>11.348487090664808</v>
      </c>
    </row>
    <row r="1260" spans="2:19" s="149" customFormat="1" ht="10.5" x14ac:dyDescent="0.15">
      <c r="B1260" s="1183" t="s">
        <v>320</v>
      </c>
      <c r="C1260" s="1183"/>
      <c r="D1260" s="1034">
        <v>12.692979072076101</v>
      </c>
      <c r="E1260" s="1034">
        <v>12.969064637310138</v>
      </c>
      <c r="F1260" s="1034">
        <v>12.85377708105721</v>
      </c>
      <c r="G1260" s="1034">
        <v>13.152017967492094</v>
      </c>
      <c r="H1260" s="1036">
        <v>12.09761884252524</v>
      </c>
      <c r="I1260" s="1034">
        <v>12.118276428374717</v>
      </c>
      <c r="J1260" s="1034">
        <v>13.008625855383439</v>
      </c>
      <c r="K1260" s="1034">
        <v>13.045754946742873</v>
      </c>
      <c r="L1260" s="1034">
        <v>6.1259242910903451</v>
      </c>
      <c r="M1260" s="1034">
        <v>6.0617493230775876</v>
      </c>
      <c r="N1260" s="1034">
        <v>10.578733737001009</v>
      </c>
      <c r="O1260" s="1034">
        <v>10.604595092197526</v>
      </c>
      <c r="P1260" s="1034">
        <v>6.9125993045949592</v>
      </c>
      <c r="Q1260" s="1034">
        <v>6.9337619504006422</v>
      </c>
      <c r="R1260" s="1034">
        <v>10.351503982395871</v>
      </c>
      <c r="S1260" s="1034">
        <v>10.354686029600627</v>
      </c>
    </row>
    <row r="1261" spans="2:19" x14ac:dyDescent="0.2">
      <c r="B1261" s="1026"/>
      <c r="C1261" s="1026"/>
      <c r="D1261" s="33"/>
      <c r="E1261" s="33"/>
      <c r="F1261" s="33"/>
      <c r="G1261" s="33"/>
      <c r="H1261" s="1035"/>
      <c r="I1261" s="33"/>
      <c r="J1261" s="33"/>
      <c r="K1261" s="33"/>
      <c r="L1261" s="33"/>
      <c r="M1261" s="33"/>
      <c r="N1261" s="33"/>
      <c r="O1261" s="33"/>
      <c r="P1261" s="33"/>
      <c r="Q1261" s="33"/>
      <c r="R1261" s="33"/>
      <c r="S1261" s="33"/>
    </row>
    <row r="1262" spans="2:19" x14ac:dyDescent="0.2">
      <c r="B1262" s="1184" t="s">
        <v>2961</v>
      </c>
      <c r="C1262" s="1184"/>
      <c r="D1262" s="33"/>
      <c r="E1262" s="33"/>
      <c r="F1262" s="33"/>
      <c r="G1262" s="33"/>
      <c r="H1262" s="33"/>
      <c r="I1262" s="33"/>
      <c r="J1262" s="33"/>
      <c r="K1262" s="33"/>
      <c r="L1262" s="33"/>
      <c r="M1262" s="33"/>
      <c r="N1262" s="33"/>
      <c r="O1262" s="33"/>
      <c r="P1262" s="33"/>
      <c r="Q1262" s="33"/>
      <c r="R1262" s="33"/>
      <c r="S1262" s="33"/>
    </row>
    <row r="1263" spans="2:19" x14ac:dyDescent="0.2">
      <c r="B1263" s="1182" t="s">
        <v>316</v>
      </c>
      <c r="C1263" s="1182"/>
      <c r="D1263" s="33">
        <v>9.7765957924556037</v>
      </c>
      <c r="E1263" s="33">
        <v>9.7784829324972122</v>
      </c>
      <c r="F1263" s="33">
        <v>10.23413024385003</v>
      </c>
      <c r="G1263" s="33">
        <v>10.239749037666289</v>
      </c>
      <c r="H1263" s="33">
        <v>10.63815259284293</v>
      </c>
      <c r="I1263" s="33">
        <v>10.633720823571419</v>
      </c>
      <c r="J1263" s="33">
        <v>11.823892348986471</v>
      </c>
      <c r="K1263" s="33">
        <v>11.82516226624897</v>
      </c>
      <c r="L1263" s="33">
        <v>7.7605018355968447</v>
      </c>
      <c r="M1263" s="33">
        <v>7.8440750324754784</v>
      </c>
      <c r="N1263" s="33">
        <v>9.4079218054544693</v>
      </c>
      <c r="O1263" s="33">
        <v>9.4074729411332818</v>
      </c>
      <c r="P1263" s="33">
        <v>7.1407722262939544</v>
      </c>
      <c r="Q1263" s="33">
        <v>7.4206985506085363</v>
      </c>
      <c r="R1263" s="33">
        <v>9.7649564695489044</v>
      </c>
      <c r="S1263" s="33">
        <v>9.7441294355366104</v>
      </c>
    </row>
    <row r="1264" spans="2:19" x14ac:dyDescent="0.2">
      <c r="B1264" s="1182" t="s">
        <v>317</v>
      </c>
      <c r="C1264" s="1182"/>
      <c r="D1264" s="33">
        <v>11.27644016573119</v>
      </c>
      <c r="E1264" s="33">
        <v>11.784116968613571</v>
      </c>
      <c r="F1264" s="33">
        <v>11.44677902661871</v>
      </c>
      <c r="G1264" s="33">
        <v>11.99906499177985</v>
      </c>
      <c r="H1264" s="33">
        <v>11.337580634168219</v>
      </c>
      <c r="I1264" s="33">
        <v>11.40256132279713</v>
      </c>
      <c r="J1264" s="33">
        <v>11.987184950077181</v>
      </c>
      <c r="K1264" s="33">
        <v>12.071744868747951</v>
      </c>
      <c r="L1264" s="33">
        <v>6.5188531326267318</v>
      </c>
      <c r="M1264" s="33">
        <v>6.5153986872390641</v>
      </c>
      <c r="N1264" s="33">
        <v>9.1443880853361659</v>
      </c>
      <c r="O1264" s="33">
        <v>9.1718972892195456</v>
      </c>
      <c r="P1264" s="33">
        <v>5.7210359734044367</v>
      </c>
      <c r="Q1264" s="33">
        <v>5.6930133726459298</v>
      </c>
      <c r="R1264" s="33">
        <v>8.9429765463696924</v>
      </c>
      <c r="S1264" s="33">
        <v>8.9282928211335459</v>
      </c>
    </row>
    <row r="1265" spans="2:19" x14ac:dyDescent="0.2">
      <c r="B1265" s="1182" t="s">
        <v>318</v>
      </c>
      <c r="C1265" s="1182"/>
      <c r="D1265" s="33">
        <v>11.08108378056356</v>
      </c>
      <c r="E1265" s="33">
        <v>11.2974975222578</v>
      </c>
      <c r="F1265" s="33">
        <v>11.08122201311272</v>
      </c>
      <c r="G1265" s="33">
        <v>11.29767661381509</v>
      </c>
      <c r="H1265" s="33">
        <v>11.5893012994354</v>
      </c>
      <c r="I1265" s="33">
        <v>11.617724485761739</v>
      </c>
      <c r="J1265" s="33">
        <v>11.939066042042411</v>
      </c>
      <c r="K1265" s="33">
        <v>11.973065258263899</v>
      </c>
      <c r="L1265" s="33">
        <v>7.9928241712126793</v>
      </c>
      <c r="M1265" s="33">
        <v>8.9073514007157897</v>
      </c>
      <c r="N1265" s="33">
        <v>8.4950762343771196</v>
      </c>
      <c r="O1265" s="33">
        <v>9.4473486228986872</v>
      </c>
      <c r="P1265" s="33">
        <v>5.6393416942718861</v>
      </c>
      <c r="Q1265" s="33">
        <v>6.3013571725393742</v>
      </c>
      <c r="R1265" s="33">
        <v>8.2741602974117541</v>
      </c>
      <c r="S1265" s="33">
        <v>9.760833151584082</v>
      </c>
    </row>
    <row r="1266" spans="2:19" x14ac:dyDescent="0.2">
      <c r="B1266" s="1182" t="s">
        <v>1356</v>
      </c>
      <c r="C1266" s="1182"/>
      <c r="D1266" s="33">
        <v>15.1708597523593</v>
      </c>
      <c r="E1266" s="33">
        <v>15.1708597523593</v>
      </c>
      <c r="F1266" s="33">
        <v>15.1724498142238</v>
      </c>
      <c r="G1266" s="33">
        <v>15.1724498142238</v>
      </c>
      <c r="H1266" s="33">
        <v>10.360305005868209</v>
      </c>
      <c r="I1266" s="33">
        <v>10.360305005868209</v>
      </c>
      <c r="J1266" s="33">
        <v>14.96210697885455</v>
      </c>
      <c r="K1266" s="33">
        <v>14.96210697885455</v>
      </c>
      <c r="L1266" s="33">
        <v>5.4041120209476574</v>
      </c>
      <c r="M1266" s="33">
        <v>5.4041120209476574</v>
      </c>
      <c r="N1266" s="33">
        <v>8.8181592435705962</v>
      </c>
      <c r="O1266" s="33">
        <v>8.8181592435705962</v>
      </c>
      <c r="P1266" s="33">
        <v>6.9745742901829368</v>
      </c>
      <c r="Q1266" s="33">
        <v>6.9745742901829368</v>
      </c>
      <c r="R1266" s="33">
        <v>8.3952745919170138</v>
      </c>
      <c r="S1266" s="33">
        <v>8.3952745919170138</v>
      </c>
    </row>
    <row r="1267" spans="2:19" s="149" customFormat="1" ht="10.5" x14ac:dyDescent="0.15">
      <c r="B1267" s="1183" t="s">
        <v>320</v>
      </c>
      <c r="C1267" s="1183"/>
      <c r="D1267" s="1034">
        <v>11.24093304708633</v>
      </c>
      <c r="E1267" s="1034">
        <v>11.72290907080011</v>
      </c>
      <c r="F1267" s="1034">
        <v>11.414510100632461</v>
      </c>
      <c r="G1267" s="1034">
        <v>11.94077446921894</v>
      </c>
      <c r="H1267" s="1036">
        <v>11.18184044247646</v>
      </c>
      <c r="I1267" s="1034">
        <v>11.22870723760448</v>
      </c>
      <c r="J1267" s="1034">
        <v>11.99529162696027</v>
      </c>
      <c r="K1267" s="1034">
        <v>12.0620138775183</v>
      </c>
      <c r="L1267" s="1034">
        <v>6.6992584576509673</v>
      </c>
      <c r="M1267" s="1034">
        <v>6.7223770946300903</v>
      </c>
      <c r="N1267" s="1034">
        <v>9.1610725753701274</v>
      </c>
      <c r="O1267" s="1034">
        <v>9.2111303420333499</v>
      </c>
      <c r="P1267" s="1034">
        <v>6.0011118584152348</v>
      </c>
      <c r="Q1267" s="1034">
        <v>6.0347782569962156</v>
      </c>
      <c r="R1267" s="1034">
        <v>9.1058455551394726</v>
      </c>
      <c r="S1267" s="1034">
        <v>9.1163368747331202</v>
      </c>
    </row>
    <row r="1268" spans="2:19" x14ac:dyDescent="0.2">
      <c r="B1268" s="1026"/>
      <c r="C1268" s="1026"/>
      <c r="D1268" s="33"/>
      <c r="E1268" s="33"/>
      <c r="F1268" s="33"/>
      <c r="G1268" s="33"/>
      <c r="H1268" s="1035"/>
      <c r="I1268" s="33"/>
      <c r="J1268" s="33"/>
      <c r="K1268" s="33"/>
      <c r="L1268" s="33"/>
      <c r="M1268" s="33"/>
      <c r="N1268" s="33"/>
      <c r="O1268" s="33"/>
      <c r="P1268" s="33"/>
      <c r="Q1268" s="33"/>
      <c r="R1268" s="33"/>
      <c r="S1268" s="33"/>
    </row>
    <row r="1269" spans="2:19" x14ac:dyDescent="0.2">
      <c r="B1269" s="1184" t="s">
        <v>2962</v>
      </c>
      <c r="C1269" s="1184"/>
      <c r="D1269" s="33"/>
      <c r="E1269" s="33"/>
      <c r="F1269" s="33"/>
      <c r="G1269" s="33"/>
      <c r="H1269" s="33"/>
      <c r="I1269" s="33"/>
      <c r="J1269" s="33"/>
      <c r="K1269" s="33"/>
      <c r="L1269" s="33"/>
      <c r="M1269" s="33"/>
      <c r="N1269" s="33"/>
      <c r="O1269" s="33"/>
      <c r="P1269" s="33"/>
      <c r="Q1269" s="33"/>
      <c r="R1269" s="33"/>
      <c r="S1269" s="33"/>
    </row>
    <row r="1270" spans="2:19" x14ac:dyDescent="0.2">
      <c r="B1270" s="1182" t="s">
        <v>316</v>
      </c>
      <c r="C1270" s="1182"/>
      <c r="D1270" s="33">
        <v>12.170201533449413</v>
      </c>
      <c r="E1270" s="33">
        <v>12.263557589891887</v>
      </c>
      <c r="F1270" s="33">
        <v>12.237499304999696</v>
      </c>
      <c r="G1270" s="33">
        <v>12.333356928944122</v>
      </c>
      <c r="H1270" s="33">
        <v>10.886852600141561</v>
      </c>
      <c r="I1270" s="33">
        <v>10.885310370571153</v>
      </c>
      <c r="J1270" s="33">
        <v>12.150881212081057</v>
      </c>
      <c r="K1270" s="33">
        <v>12.154204050181471</v>
      </c>
      <c r="L1270" s="33">
        <v>6.780428320453856</v>
      </c>
      <c r="M1270" s="33">
        <v>6.8516934734721913</v>
      </c>
      <c r="N1270" s="33">
        <v>7.4432480502153728</v>
      </c>
      <c r="O1270" s="33">
        <v>7.4431070299908395</v>
      </c>
      <c r="P1270" s="33">
        <v>6.1538907515673751</v>
      </c>
      <c r="Q1270" s="33">
        <v>6.4449951397311711</v>
      </c>
      <c r="R1270" s="33">
        <v>8.1229185482527964</v>
      </c>
      <c r="S1270" s="33">
        <v>8.0956607778966578</v>
      </c>
    </row>
    <row r="1271" spans="2:19" x14ac:dyDescent="0.2">
      <c r="B1271" s="1182" t="s">
        <v>317</v>
      </c>
      <c r="C1271" s="1182"/>
      <c r="D1271" s="33">
        <v>10.193008567076532</v>
      </c>
      <c r="E1271" s="33">
        <v>10.495341757979045</v>
      </c>
      <c r="F1271" s="33">
        <v>10.372920024254961</v>
      </c>
      <c r="G1271" s="33">
        <v>10.716369275451113</v>
      </c>
      <c r="H1271" s="33">
        <v>10.747639536764865</v>
      </c>
      <c r="I1271" s="33">
        <v>10.782656306936699</v>
      </c>
      <c r="J1271" s="33">
        <v>11.394947901624393</v>
      </c>
      <c r="K1271" s="33">
        <v>11.441817483061962</v>
      </c>
      <c r="L1271" s="33">
        <v>5.3320449453632559</v>
      </c>
      <c r="M1271" s="33">
        <v>5.332349897951504</v>
      </c>
      <c r="N1271" s="33">
        <v>7.3024343472770861</v>
      </c>
      <c r="O1271" s="33">
        <v>7.3081487908867704</v>
      </c>
      <c r="P1271" s="33">
        <v>4.8258657034359551</v>
      </c>
      <c r="Q1271" s="33">
        <v>4.7914128441877164</v>
      </c>
      <c r="R1271" s="33">
        <v>7.5493799923040674</v>
      </c>
      <c r="S1271" s="33">
        <v>7.513917320920485</v>
      </c>
    </row>
    <row r="1272" spans="2:19" x14ac:dyDescent="0.2">
      <c r="B1272" s="1182" t="s">
        <v>318</v>
      </c>
      <c r="C1272" s="1182"/>
      <c r="D1272" s="33">
        <v>8.9995764172449118</v>
      </c>
      <c r="E1272" s="33">
        <v>9.0930369311044839</v>
      </c>
      <c r="F1272" s="33">
        <v>9.0001477610312914</v>
      </c>
      <c r="G1272" s="33">
        <v>9.0937179649265261</v>
      </c>
      <c r="H1272" s="33">
        <v>9.812666139528476</v>
      </c>
      <c r="I1272" s="33">
        <v>9.812666139528476</v>
      </c>
      <c r="J1272" s="33">
        <v>10.101384205681709</v>
      </c>
      <c r="K1272" s="33">
        <v>10.101384205681709</v>
      </c>
      <c r="L1272" s="33">
        <v>7.4080120291725136</v>
      </c>
      <c r="M1272" s="33">
        <v>7.3926495632819904</v>
      </c>
      <c r="N1272" s="33">
        <v>7.7127011866436375</v>
      </c>
      <c r="O1272" s="33">
        <v>7.6888772758986548</v>
      </c>
      <c r="P1272" s="33">
        <v>5.2272635917984953</v>
      </c>
      <c r="Q1272" s="33">
        <v>5.2493698041999446</v>
      </c>
      <c r="R1272" s="33">
        <v>7.8159233663763787</v>
      </c>
      <c r="S1272" s="33">
        <v>7.8159233663763787</v>
      </c>
    </row>
    <row r="1273" spans="2:19" x14ac:dyDescent="0.2">
      <c r="B1273" s="1182" t="s">
        <v>1356</v>
      </c>
      <c r="C1273" s="1182"/>
      <c r="D1273" s="33">
        <v>14.012881031883969</v>
      </c>
      <c r="E1273" s="33">
        <v>14.012881031883969</v>
      </c>
      <c r="F1273" s="33">
        <v>14.024917764008121</v>
      </c>
      <c r="G1273" s="33">
        <v>14.024917764008121</v>
      </c>
      <c r="H1273" s="33">
        <v>10.13661975038354</v>
      </c>
      <c r="I1273" s="33">
        <v>10.13661975038354</v>
      </c>
      <c r="J1273" s="33">
        <v>14.600753383486776</v>
      </c>
      <c r="K1273" s="33">
        <v>14.600753383486776</v>
      </c>
      <c r="L1273" s="33">
        <v>3.9961791220783924</v>
      </c>
      <c r="M1273" s="33">
        <v>3.9961791220783924</v>
      </c>
      <c r="N1273" s="33">
        <v>7.7740749994650136</v>
      </c>
      <c r="O1273" s="33">
        <v>7.7740749994650136</v>
      </c>
      <c r="P1273" s="33">
        <v>6.3218282959242664</v>
      </c>
      <c r="Q1273" s="33">
        <v>6.3218282959242664</v>
      </c>
      <c r="R1273" s="33">
        <v>7.4634888489762234</v>
      </c>
      <c r="S1273" s="33">
        <v>7.4634888489762234</v>
      </c>
    </row>
    <row r="1274" spans="2:19" s="149" customFormat="1" ht="10.5" x14ac:dyDescent="0.15">
      <c r="B1274" s="1183" t="s">
        <v>320</v>
      </c>
      <c r="C1274" s="1183"/>
      <c r="D1274" s="1034">
        <v>10.237152915930526</v>
      </c>
      <c r="E1274" s="1034">
        <v>10.53654309320402</v>
      </c>
      <c r="F1274" s="1034">
        <v>10.408637443980227</v>
      </c>
      <c r="G1274" s="1034">
        <v>10.745844728622943</v>
      </c>
      <c r="H1274" s="1036">
        <v>10.754140722739288</v>
      </c>
      <c r="I1274" s="1034">
        <v>10.780608504416891</v>
      </c>
      <c r="J1274" s="1034">
        <v>11.57064675105263</v>
      </c>
      <c r="K1274" s="1034">
        <v>11.609370463108988</v>
      </c>
      <c r="L1274" s="1034">
        <v>5.6926729307006276</v>
      </c>
      <c r="M1274" s="1034">
        <v>5.7093012292172078</v>
      </c>
      <c r="N1274" s="1034">
        <v>7.3495180553633261</v>
      </c>
      <c r="O1274" s="1034">
        <v>7.3533485275866113</v>
      </c>
      <c r="P1274" s="1034">
        <v>5.1076621420562063</v>
      </c>
      <c r="Q1274" s="1034">
        <v>5.128077404121095</v>
      </c>
      <c r="R1274" s="1034">
        <v>7.6860162664463987</v>
      </c>
      <c r="S1274" s="1034">
        <v>7.6536647696659701</v>
      </c>
    </row>
    <row r="1275" spans="2:19" x14ac:dyDescent="0.2">
      <c r="B1275" s="1026"/>
      <c r="C1275" s="1026"/>
      <c r="D1275" s="33"/>
      <c r="E1275" s="33"/>
      <c r="F1275" s="33"/>
      <c r="G1275" s="33"/>
      <c r="H1275" s="1035"/>
      <c r="I1275" s="33"/>
      <c r="J1275" s="33"/>
      <c r="K1275" s="33"/>
      <c r="L1275" s="33"/>
      <c r="M1275" s="33"/>
      <c r="N1275" s="33"/>
      <c r="O1275" s="33"/>
      <c r="P1275" s="33"/>
      <c r="Q1275" s="33"/>
      <c r="R1275" s="33"/>
      <c r="S1275" s="33"/>
    </row>
    <row r="1276" spans="2:19" x14ac:dyDescent="0.2">
      <c r="B1276" s="1184" t="s">
        <v>2963</v>
      </c>
      <c r="C1276" s="1184"/>
      <c r="D1276" s="33"/>
      <c r="E1276" s="33"/>
      <c r="F1276" s="33"/>
      <c r="G1276" s="33"/>
      <c r="H1276" s="33"/>
      <c r="I1276" s="33"/>
      <c r="J1276" s="33"/>
      <c r="K1276" s="33"/>
      <c r="L1276" s="33"/>
      <c r="M1276" s="33"/>
      <c r="N1276" s="33"/>
      <c r="O1276" s="33"/>
      <c r="P1276" s="33"/>
      <c r="Q1276" s="33"/>
      <c r="R1276" s="33"/>
      <c r="S1276" s="33"/>
    </row>
    <row r="1277" spans="2:19" x14ac:dyDescent="0.2">
      <c r="B1277" s="1182" t="s">
        <v>316</v>
      </c>
      <c r="C1277" s="1182"/>
      <c r="D1277" s="33">
        <v>11.065498794499305</v>
      </c>
      <c r="E1277" s="33">
        <v>11.090290575166877</v>
      </c>
      <c r="F1277" s="33">
        <v>11.446206231326219</v>
      </c>
      <c r="G1277" s="33">
        <v>11.475446251210744</v>
      </c>
      <c r="H1277" s="33">
        <v>10.77541925925998</v>
      </c>
      <c r="I1277" s="33">
        <v>10.773418720878338</v>
      </c>
      <c r="J1277" s="33">
        <v>12.012778218451396</v>
      </c>
      <c r="K1277" s="33">
        <v>12.015570068034513</v>
      </c>
      <c r="L1277" s="33">
        <v>5.110193848371285</v>
      </c>
      <c r="M1277" s="33">
        <v>5.3294771309419948</v>
      </c>
      <c r="N1277" s="33">
        <v>6.4337357893365485</v>
      </c>
      <c r="O1277" s="33">
        <v>6.3965963047448664</v>
      </c>
      <c r="P1277" s="33">
        <v>4.8011803201918912</v>
      </c>
      <c r="Q1277" s="33">
        <v>5.2447613432860241</v>
      </c>
      <c r="R1277" s="33">
        <v>7.2019969449068189</v>
      </c>
      <c r="S1277" s="33">
        <v>7.1810705211386567</v>
      </c>
    </row>
    <row r="1278" spans="2:19" x14ac:dyDescent="0.2">
      <c r="B1278" s="1182" t="s">
        <v>317</v>
      </c>
      <c r="C1278" s="1182"/>
      <c r="D1278" s="33">
        <v>9.5779912791827684</v>
      </c>
      <c r="E1278" s="33">
        <v>9.8523071989546427</v>
      </c>
      <c r="F1278" s="33">
        <v>9.7132483996760701</v>
      </c>
      <c r="G1278" s="33">
        <v>10.011918404064287</v>
      </c>
      <c r="H1278" s="33">
        <v>9.9481484377583786</v>
      </c>
      <c r="I1278" s="33">
        <v>9.987491096819598</v>
      </c>
      <c r="J1278" s="33">
        <v>10.569155197501786</v>
      </c>
      <c r="K1278" s="33">
        <v>10.62020085526545</v>
      </c>
      <c r="L1278" s="33">
        <v>4.4854807256306639</v>
      </c>
      <c r="M1278" s="33">
        <v>4.4740155583006098</v>
      </c>
      <c r="N1278" s="33">
        <v>6.5179769147023467</v>
      </c>
      <c r="O1278" s="33">
        <v>6.5075852556626161</v>
      </c>
      <c r="P1278" s="33">
        <v>4.1626257705862644</v>
      </c>
      <c r="Q1278" s="33">
        <v>4.1368261523434864</v>
      </c>
      <c r="R1278" s="33">
        <v>6.6367517828680143</v>
      </c>
      <c r="S1278" s="33">
        <v>6.6046340047521666</v>
      </c>
    </row>
    <row r="1279" spans="2:19" x14ac:dyDescent="0.2">
      <c r="B1279" s="1182" t="s">
        <v>318</v>
      </c>
      <c r="C1279" s="1182"/>
      <c r="D1279" s="33">
        <v>8.6372381908051334</v>
      </c>
      <c r="E1279" s="33">
        <v>8.6929819408772051</v>
      </c>
      <c r="F1279" s="33">
        <v>8.6377914471768236</v>
      </c>
      <c r="G1279" s="33">
        <v>8.6935874809098035</v>
      </c>
      <c r="H1279" s="33">
        <v>9.0677346980168618</v>
      </c>
      <c r="I1279" s="33">
        <v>9.0677346980168583</v>
      </c>
      <c r="J1279" s="33">
        <v>9.3369843048394099</v>
      </c>
      <c r="K1279" s="33">
        <v>9.3369843048394099</v>
      </c>
      <c r="L1279" s="33">
        <v>6.1107690567835578</v>
      </c>
      <c r="M1279" s="33">
        <v>6.3609091299443223</v>
      </c>
      <c r="N1279" s="33">
        <v>6.7181320629138552</v>
      </c>
      <c r="O1279" s="33">
        <v>6.7053764703366783</v>
      </c>
      <c r="P1279" s="33">
        <v>5.0626472746733056</v>
      </c>
      <c r="Q1279" s="33">
        <v>5.1096517867229707</v>
      </c>
      <c r="R1279" s="33">
        <v>6.9543865861584466</v>
      </c>
      <c r="S1279" s="33">
        <v>6.9543865861584466</v>
      </c>
    </row>
    <row r="1280" spans="2:19" x14ac:dyDescent="0.2">
      <c r="B1280" s="1182" t="s">
        <v>1356</v>
      </c>
      <c r="C1280" s="1182"/>
      <c r="D1280" s="33">
        <v>13.865828925231318</v>
      </c>
      <c r="E1280" s="33">
        <v>13.865828925231318</v>
      </c>
      <c r="F1280" s="33">
        <v>13.866004577972804</v>
      </c>
      <c r="G1280" s="33">
        <v>13.866004577972804</v>
      </c>
      <c r="H1280" s="33">
        <v>8.7132793748344977</v>
      </c>
      <c r="I1280" s="33">
        <v>8.7132793748344977</v>
      </c>
      <c r="J1280" s="33">
        <v>14.308277504728713</v>
      </c>
      <c r="K1280" s="33">
        <v>14.308277504728713</v>
      </c>
      <c r="L1280" s="33">
        <v>4.0819605329590463</v>
      </c>
      <c r="M1280" s="33">
        <v>4.0819605329590463</v>
      </c>
      <c r="N1280" s="33">
        <v>7.4959470935072119</v>
      </c>
      <c r="O1280" s="33">
        <v>7.4959470935072119</v>
      </c>
      <c r="P1280" s="33">
        <v>6.103537267417285</v>
      </c>
      <c r="Q1280" s="33">
        <v>6.103537267417285</v>
      </c>
      <c r="R1280" s="33">
        <v>7.3642761783937889</v>
      </c>
      <c r="S1280" s="33">
        <v>7.3642761783937889</v>
      </c>
    </row>
    <row r="1281" spans="2:19" s="149" customFormat="1" ht="10.5" x14ac:dyDescent="0.15">
      <c r="B1281" s="1183" t="s">
        <v>320</v>
      </c>
      <c r="C1281" s="1183"/>
      <c r="D1281" s="1034">
        <v>9.6040434931057508</v>
      </c>
      <c r="E1281" s="1034">
        <v>9.8728470923223632</v>
      </c>
      <c r="F1281" s="1034">
        <v>9.7409829956750222</v>
      </c>
      <c r="G1281" s="1034">
        <v>10.033696330889558</v>
      </c>
      <c r="H1281" s="1036">
        <v>10.082957593925844</v>
      </c>
      <c r="I1281" s="1034">
        <v>10.113627112000414</v>
      </c>
      <c r="J1281" s="1034">
        <v>10.882131379672339</v>
      </c>
      <c r="K1281" s="1034">
        <v>10.925161114769004</v>
      </c>
      <c r="L1281" s="1034">
        <v>4.646658135151724</v>
      </c>
      <c r="M1281" s="1034">
        <v>4.6824063831497451</v>
      </c>
      <c r="N1281" s="1034">
        <v>6.50333363413265</v>
      </c>
      <c r="O1281" s="1034">
        <v>6.486391141106516</v>
      </c>
      <c r="P1281" s="1034">
        <v>4.3149449778375235</v>
      </c>
      <c r="Q1281" s="1034">
        <v>4.3714338523288401</v>
      </c>
      <c r="R1281" s="1034">
        <v>6.7676525569723029</v>
      </c>
      <c r="S1281" s="1034">
        <v>6.7387394374567959</v>
      </c>
    </row>
    <row r="1282" spans="2:19" x14ac:dyDescent="0.2">
      <c r="B1282" s="1026"/>
      <c r="C1282" s="1026"/>
      <c r="D1282" s="33"/>
      <c r="E1282" s="33"/>
      <c r="F1282" s="33"/>
      <c r="G1282" s="33"/>
      <c r="H1282" s="1035"/>
      <c r="I1282" s="33"/>
      <c r="J1282" s="33"/>
      <c r="K1282" s="33"/>
      <c r="L1282" s="33"/>
      <c r="M1282" s="33"/>
      <c r="N1282" s="33"/>
      <c r="O1282" s="33"/>
      <c r="P1282" s="33"/>
      <c r="Q1282" s="33"/>
      <c r="R1282" s="33"/>
      <c r="S1282" s="33"/>
    </row>
    <row r="1283" spans="2:19" x14ac:dyDescent="0.2">
      <c r="B1283" s="1184" t="s">
        <v>2964</v>
      </c>
      <c r="C1283" s="1184"/>
      <c r="D1283" s="33"/>
      <c r="E1283" s="33"/>
      <c r="F1283" s="33"/>
      <c r="G1283" s="33"/>
      <c r="H1283" s="1035"/>
      <c r="I1283" s="33"/>
      <c r="J1283" s="33"/>
      <c r="K1283" s="33"/>
      <c r="L1283" s="33"/>
      <c r="M1283" s="33"/>
      <c r="N1283" s="33"/>
      <c r="O1283" s="33"/>
      <c r="P1283" s="33"/>
      <c r="Q1283" s="33"/>
      <c r="R1283" s="33"/>
      <c r="S1283" s="33"/>
    </row>
    <row r="1284" spans="2:19" x14ac:dyDescent="0.2">
      <c r="B1284" s="1182" t="s">
        <v>316</v>
      </c>
      <c r="C1284" s="1182"/>
      <c r="D1284" s="33">
        <v>9.8684901672959864</v>
      </c>
      <c r="E1284" s="33">
        <v>9.8713463999554847</v>
      </c>
      <c r="F1284" s="33">
        <v>9.9778458079104695</v>
      </c>
      <c r="G1284" s="33">
        <v>9.9808492751971745</v>
      </c>
      <c r="H1284" s="1035">
        <v>10.026640367910932</v>
      </c>
      <c r="I1284" s="33">
        <v>10.027776385646964</v>
      </c>
      <c r="J1284" s="33">
        <v>11.145176840324103</v>
      </c>
      <c r="K1284" s="33">
        <v>11.148801980116817</v>
      </c>
      <c r="L1284" s="33">
        <v>5.0933258455987822</v>
      </c>
      <c r="M1284" s="33">
        <v>5.0884574086332925</v>
      </c>
      <c r="N1284" s="33">
        <v>5.615124007685421</v>
      </c>
      <c r="O1284" s="33">
        <v>5.5853477586367761</v>
      </c>
      <c r="P1284" s="33">
        <v>4.613112429635958</v>
      </c>
      <c r="Q1284" s="33">
        <v>4.7784155622717472</v>
      </c>
      <c r="R1284" s="33">
        <v>6.4039255350820721</v>
      </c>
      <c r="S1284" s="33">
        <v>6.3903947441580975</v>
      </c>
    </row>
    <row r="1285" spans="2:19" x14ac:dyDescent="0.2">
      <c r="B1285" s="1182" t="s">
        <v>317</v>
      </c>
      <c r="C1285" s="1182"/>
      <c r="D1285" s="33">
        <v>8.2084642921470117</v>
      </c>
      <c r="E1285" s="33">
        <v>8.4286230721574675</v>
      </c>
      <c r="F1285" s="33">
        <v>8.3731695649109135</v>
      </c>
      <c r="G1285" s="33">
        <v>8.6167153569123336</v>
      </c>
      <c r="H1285" s="1035">
        <v>8.7107009088857676</v>
      </c>
      <c r="I1285" s="33">
        <v>8.7610983418655408</v>
      </c>
      <c r="J1285" s="33">
        <v>9.2526860469351195</v>
      </c>
      <c r="K1285" s="33">
        <v>9.3173076060783639</v>
      </c>
      <c r="L1285" s="33">
        <v>3.9031404139561059</v>
      </c>
      <c r="M1285" s="33">
        <v>3.893367913459882</v>
      </c>
      <c r="N1285" s="33">
        <v>5.488764609008296</v>
      </c>
      <c r="O1285" s="33">
        <v>5.4801914579023956</v>
      </c>
      <c r="P1285" s="33">
        <v>3.7530007384665316</v>
      </c>
      <c r="Q1285" s="33">
        <v>3.7208813488790016</v>
      </c>
      <c r="R1285" s="33">
        <v>5.8567229984200821</v>
      </c>
      <c r="S1285" s="33">
        <v>5.8194989270424777</v>
      </c>
    </row>
    <row r="1286" spans="2:19" x14ac:dyDescent="0.2">
      <c r="B1286" s="1182" t="s">
        <v>318</v>
      </c>
      <c r="C1286" s="1182"/>
      <c r="D1286" s="33">
        <v>7.516468959836005</v>
      </c>
      <c r="E1286" s="33">
        <v>7.6263186399726406</v>
      </c>
      <c r="F1286" s="33">
        <v>7.5167042340637007</v>
      </c>
      <c r="G1286" s="33">
        <v>7.6265906785935718</v>
      </c>
      <c r="H1286" s="1035">
        <v>7.8942063439734431</v>
      </c>
      <c r="I1286" s="33">
        <v>7.9107826901166245</v>
      </c>
      <c r="J1286" s="33">
        <v>8.1215765724006275</v>
      </c>
      <c r="K1286" s="33">
        <v>8.1435258081158182</v>
      </c>
      <c r="L1286" s="33">
        <v>5.4043116016730224</v>
      </c>
      <c r="M1286" s="33">
        <v>5.5513755182689115</v>
      </c>
      <c r="N1286" s="33">
        <v>5.8536247057872064</v>
      </c>
      <c r="O1286" s="33">
        <v>5.8536247057872064</v>
      </c>
      <c r="P1286" s="33">
        <v>4.593454706024179</v>
      </c>
      <c r="Q1286" s="33">
        <v>4.6171495104259703</v>
      </c>
      <c r="R1286" s="33">
        <v>6.0431705185269822</v>
      </c>
      <c r="S1286" s="33">
        <v>6.0431705185269822</v>
      </c>
    </row>
    <row r="1287" spans="2:19" x14ac:dyDescent="0.2">
      <c r="B1287" s="1182" t="s">
        <v>1356</v>
      </c>
      <c r="C1287" s="1182"/>
      <c r="D1287" s="33">
        <v>13.207952487722315</v>
      </c>
      <c r="E1287" s="33">
        <v>13.207952487722315</v>
      </c>
      <c r="F1287" s="33">
        <v>13.209310777193654</v>
      </c>
      <c r="G1287" s="33">
        <v>13.209310777193654</v>
      </c>
      <c r="H1287" s="1035">
        <v>6.990517676631538</v>
      </c>
      <c r="I1287" s="33">
        <v>6.990517676631538</v>
      </c>
      <c r="J1287" s="33">
        <v>14.134071899563047</v>
      </c>
      <c r="K1287" s="33">
        <v>14.134071899563047</v>
      </c>
      <c r="L1287" s="33">
        <v>4.2213456939018323</v>
      </c>
      <c r="M1287" s="33">
        <v>4.2213456939018323</v>
      </c>
      <c r="N1287" s="33">
        <v>6.2724747964534435</v>
      </c>
      <c r="O1287" s="33">
        <v>6.2724747964534435</v>
      </c>
      <c r="P1287" s="33">
        <v>5.6007970110840226</v>
      </c>
      <c r="Q1287" s="33">
        <v>5.6007970110840226</v>
      </c>
      <c r="R1287" s="33">
        <v>6.3719864969821183</v>
      </c>
      <c r="S1287" s="33">
        <v>6.3719864969821183</v>
      </c>
    </row>
    <row r="1288" spans="2:19" s="149" customFormat="1" ht="10.5" x14ac:dyDescent="0.15">
      <c r="B1288" s="1183" t="s">
        <v>320</v>
      </c>
      <c r="C1288" s="1183"/>
      <c r="D1288" s="1034">
        <v>8.2289890247173361</v>
      </c>
      <c r="E1288" s="1034">
        <v>8.445944695053079</v>
      </c>
      <c r="F1288" s="1034">
        <v>8.3879447175236876</v>
      </c>
      <c r="G1288" s="1034">
        <v>8.6270852704304257</v>
      </c>
      <c r="H1288" s="1036">
        <v>8.9387339170221338</v>
      </c>
      <c r="I1288" s="1034">
        <v>8.9807828201905924</v>
      </c>
      <c r="J1288" s="1034">
        <v>9.6620259802601201</v>
      </c>
      <c r="K1288" s="1034">
        <v>9.7194857944838251</v>
      </c>
      <c r="L1288" s="1034">
        <v>4.1542262099673817</v>
      </c>
      <c r="M1288" s="1034">
        <v>4.1477006734572193</v>
      </c>
      <c r="N1288" s="1034">
        <v>5.5277948175617873</v>
      </c>
      <c r="O1288" s="1034">
        <v>5.5148931341331684</v>
      </c>
      <c r="P1288" s="1034">
        <v>3.9424135467828041</v>
      </c>
      <c r="Q1288" s="1034">
        <v>3.9439605261497737</v>
      </c>
      <c r="R1288" s="1034">
        <v>5.9800225389014496</v>
      </c>
      <c r="S1288" s="1034">
        <v>5.9489389422458956</v>
      </c>
    </row>
    <row r="1289" spans="2:19" x14ac:dyDescent="0.2">
      <c r="B1289" s="1026"/>
      <c r="C1289" s="1026"/>
      <c r="D1289" s="33"/>
      <c r="E1289" s="33"/>
      <c r="F1289" s="33"/>
      <c r="G1289" s="33"/>
      <c r="H1289" s="1035"/>
      <c r="I1289" s="33"/>
      <c r="J1289" s="33"/>
      <c r="K1289" s="33"/>
      <c r="L1289" s="33"/>
      <c r="M1289" s="33"/>
      <c r="N1289" s="33"/>
      <c r="O1289" s="33"/>
      <c r="P1289" s="33"/>
      <c r="Q1289" s="33"/>
      <c r="R1289" s="33"/>
      <c r="S1289" s="33"/>
    </row>
    <row r="1290" spans="2:19" x14ac:dyDescent="0.2">
      <c r="B1290" s="1184" t="s">
        <v>2965</v>
      </c>
      <c r="C1290" s="1184"/>
      <c r="D1290" s="33"/>
      <c r="E1290" s="33"/>
      <c r="F1290" s="33"/>
      <c r="G1290" s="33"/>
      <c r="H1290" s="1035"/>
      <c r="I1290" s="33"/>
      <c r="J1290" s="33"/>
      <c r="K1290" s="33"/>
      <c r="L1290" s="33"/>
      <c r="M1290" s="33"/>
      <c r="N1290" s="33"/>
      <c r="O1290" s="33"/>
      <c r="P1290" s="33"/>
      <c r="Q1290" s="33"/>
      <c r="R1290" s="33"/>
      <c r="S1290" s="33"/>
    </row>
    <row r="1291" spans="2:19" x14ac:dyDescent="0.2">
      <c r="B1291" s="1182" t="s">
        <v>316</v>
      </c>
      <c r="C1291" s="1182"/>
      <c r="D1291" s="33">
        <v>8.2411273009297794</v>
      </c>
      <c r="E1291" s="33">
        <v>8.2429613919650269</v>
      </c>
      <c r="F1291" s="33">
        <v>8.4256938553331793</v>
      </c>
      <c r="G1291" s="33">
        <v>8.427854744144339</v>
      </c>
      <c r="H1291" s="1035">
        <v>9.8103054825264913</v>
      </c>
      <c r="I1291" s="33">
        <v>9.8110681955568904</v>
      </c>
      <c r="J1291" s="33">
        <v>10.968467572716818</v>
      </c>
      <c r="K1291" s="33">
        <v>10.971957103917809</v>
      </c>
      <c r="L1291" s="33">
        <v>3.2748780506479682</v>
      </c>
      <c r="M1291" s="33">
        <v>3.6425681867716313</v>
      </c>
      <c r="N1291" s="33">
        <v>5.5163487362041899</v>
      </c>
      <c r="O1291" s="33">
        <v>5.516495601463081</v>
      </c>
      <c r="P1291" s="33">
        <v>4.4947164403515325</v>
      </c>
      <c r="Q1291" s="33">
        <v>4.772491239823335</v>
      </c>
      <c r="R1291" s="33">
        <v>6.3447101450489454</v>
      </c>
      <c r="S1291" s="33">
        <v>6.3304002009811819</v>
      </c>
    </row>
    <row r="1292" spans="2:19" x14ac:dyDescent="0.2">
      <c r="B1292" s="1182" t="s">
        <v>317</v>
      </c>
      <c r="C1292" s="1182"/>
      <c r="D1292" s="33">
        <v>7.4832887112780142</v>
      </c>
      <c r="E1292" s="33">
        <v>7.7444518799478832</v>
      </c>
      <c r="F1292" s="33">
        <v>7.598704839178148</v>
      </c>
      <c r="G1292" s="33">
        <v>7.887569930170808</v>
      </c>
      <c r="H1292" s="1035">
        <v>8.4883450435459054</v>
      </c>
      <c r="I1292" s="33">
        <v>8.5287090901088227</v>
      </c>
      <c r="J1292" s="33">
        <v>9.0187114323188862</v>
      </c>
      <c r="K1292" s="33">
        <v>9.0686956117563824</v>
      </c>
      <c r="L1292" s="33">
        <v>3.0108505657485942</v>
      </c>
      <c r="M1292" s="33">
        <v>2.9649258562855825</v>
      </c>
      <c r="N1292" s="33">
        <v>5.6595348217026133</v>
      </c>
      <c r="O1292" s="33">
        <v>5.6339473332747341</v>
      </c>
      <c r="P1292" s="33">
        <v>3.6593275643120839</v>
      </c>
      <c r="Q1292" s="33">
        <v>3.638673997609875</v>
      </c>
      <c r="R1292" s="33">
        <v>5.746337958383493</v>
      </c>
      <c r="S1292" s="33">
        <v>5.7254608428540763</v>
      </c>
    </row>
    <row r="1293" spans="2:19" x14ac:dyDescent="0.2">
      <c r="B1293" s="1182" t="s">
        <v>318</v>
      </c>
      <c r="C1293" s="1182"/>
      <c r="D1293" s="33">
        <v>7.4301232129544941</v>
      </c>
      <c r="E1293" s="33">
        <v>7.6545642007232484</v>
      </c>
      <c r="F1293" s="33">
        <v>7.4308187409655009</v>
      </c>
      <c r="G1293" s="33">
        <v>7.6554675494272271</v>
      </c>
      <c r="H1293" s="1035">
        <v>7.8029097850252542</v>
      </c>
      <c r="I1293" s="33">
        <v>7.8029097850252542</v>
      </c>
      <c r="J1293" s="33">
        <v>8.06576716287152</v>
      </c>
      <c r="K1293" s="33">
        <v>8.06576716287152</v>
      </c>
      <c r="L1293" s="33">
        <v>5.3191118664234001</v>
      </c>
      <c r="M1293" s="33">
        <v>5.6630858359871361</v>
      </c>
      <c r="N1293" s="33">
        <v>6.2039812524064253</v>
      </c>
      <c r="O1293" s="33">
        <v>6.2039812524064253</v>
      </c>
      <c r="P1293" s="33">
        <v>4.5578395098737419</v>
      </c>
      <c r="Q1293" s="33">
        <v>4.5929162706250448</v>
      </c>
      <c r="R1293" s="33">
        <v>5.97232612708875</v>
      </c>
      <c r="S1293" s="33">
        <v>5.97232612708875</v>
      </c>
    </row>
    <row r="1294" spans="2:19" x14ac:dyDescent="0.2">
      <c r="B1294" s="1182" t="s">
        <v>1356</v>
      </c>
      <c r="C1294" s="1182"/>
      <c r="D1294" s="33">
        <v>13.083962928772584</v>
      </c>
      <c r="E1294" s="33">
        <v>13.083962928772584</v>
      </c>
      <c r="F1294" s="33">
        <v>13.084490234631083</v>
      </c>
      <c r="G1294" s="33">
        <v>13.084490234631083</v>
      </c>
      <c r="H1294" s="1035">
        <v>6.8014107768451675</v>
      </c>
      <c r="I1294" s="33">
        <v>6.8014107768451675</v>
      </c>
      <c r="J1294" s="33">
        <v>13.986314727058815</v>
      </c>
      <c r="K1294" s="33">
        <v>13.986314727058815</v>
      </c>
      <c r="L1294" s="33">
        <v>4.3523139343565171</v>
      </c>
      <c r="M1294" s="33">
        <v>4.3523139343565171</v>
      </c>
      <c r="N1294" s="33">
        <v>5.6173600568156319</v>
      </c>
      <c r="O1294" s="33">
        <v>5.6173600568156319</v>
      </c>
      <c r="P1294" s="33">
        <v>5.2964177713932044</v>
      </c>
      <c r="Q1294" s="33">
        <v>5.2964177713932044</v>
      </c>
      <c r="R1294" s="33">
        <v>6.0653610472844006</v>
      </c>
      <c r="S1294" s="33">
        <v>6.0653610472844006</v>
      </c>
    </row>
    <row r="1295" spans="2:19" s="149" customFormat="1" ht="10.5" x14ac:dyDescent="0.15">
      <c r="B1295" s="1183" t="s">
        <v>320</v>
      </c>
      <c r="C1295" s="1183"/>
      <c r="D1295" s="1034">
        <v>7.5084749705970069</v>
      </c>
      <c r="E1295" s="1034">
        <v>7.7660582865109831</v>
      </c>
      <c r="F1295" s="1034">
        <v>7.6235002336714306</v>
      </c>
      <c r="G1295" s="1034">
        <v>7.9080086879090974</v>
      </c>
      <c r="H1295" s="1036">
        <v>8.7179468312665271</v>
      </c>
      <c r="I1295" s="1034">
        <v>8.7508429586023713</v>
      </c>
      <c r="J1295" s="1034">
        <v>9.4383411724190811</v>
      </c>
      <c r="K1295" s="1034">
        <v>9.4818436437260409</v>
      </c>
      <c r="L1295" s="1034">
        <v>3.0888317561648333</v>
      </c>
      <c r="M1295" s="1034">
        <v>3.0886616799743978</v>
      </c>
      <c r="N1295" s="1034">
        <v>5.6570299127546591</v>
      </c>
      <c r="O1295" s="1034">
        <v>5.6354918359529877</v>
      </c>
      <c r="P1295" s="1034">
        <v>3.8429460010965277</v>
      </c>
      <c r="Q1295" s="1034">
        <v>3.8709406220327738</v>
      </c>
      <c r="R1295" s="1034">
        <v>5.8789870433152567</v>
      </c>
      <c r="S1295" s="1034">
        <v>5.8601549782680102</v>
      </c>
    </row>
    <row r="1296" spans="2:19" x14ac:dyDescent="0.2">
      <c r="B1296" s="1026"/>
      <c r="C1296" s="1026"/>
      <c r="D1296" s="33"/>
      <c r="E1296" s="33"/>
      <c r="F1296" s="33"/>
      <c r="G1296" s="33"/>
      <c r="H1296" s="1035"/>
      <c r="I1296" s="33"/>
      <c r="J1296" s="33"/>
      <c r="K1296" s="33"/>
      <c r="L1296" s="33"/>
      <c r="M1296" s="33"/>
      <c r="N1296" s="33"/>
      <c r="O1296" s="33"/>
      <c r="P1296" s="33"/>
      <c r="Q1296" s="33"/>
      <c r="R1296" s="33"/>
      <c r="S1296" s="33"/>
    </row>
    <row r="1297" spans="2:19" x14ac:dyDescent="0.2">
      <c r="B1297" s="1184" t="s">
        <v>2966</v>
      </c>
      <c r="C1297" s="1184"/>
      <c r="D1297" s="33"/>
      <c r="E1297" s="33"/>
      <c r="F1297" s="33"/>
      <c r="G1297" s="33"/>
      <c r="H1297" s="1035"/>
      <c r="I1297" s="33"/>
      <c r="J1297" s="33"/>
      <c r="K1297" s="33"/>
      <c r="L1297" s="33"/>
      <c r="M1297" s="33"/>
      <c r="N1297" s="33"/>
      <c r="O1297" s="33"/>
      <c r="P1297" s="33"/>
      <c r="Q1297" s="33"/>
      <c r="R1297" s="33"/>
      <c r="S1297" s="33"/>
    </row>
    <row r="1298" spans="2:19" x14ac:dyDescent="0.2">
      <c r="B1298" s="1182" t="s">
        <v>316</v>
      </c>
      <c r="C1298" s="1182"/>
      <c r="D1298" s="33">
        <v>9.0246214886616833</v>
      </c>
      <c r="E1298" s="33">
        <v>9.0256885099832669</v>
      </c>
      <c r="F1298" s="33">
        <v>9.0331771546516482</v>
      </c>
      <c r="G1298" s="33">
        <v>9.0342499703863179</v>
      </c>
      <c r="H1298" s="1035">
        <v>9.2857604486231224</v>
      </c>
      <c r="I1298" s="33">
        <v>9.2672343320914248</v>
      </c>
      <c r="J1298" s="33">
        <v>10.511892255313489</v>
      </c>
      <c r="K1298" s="33">
        <v>10.495127157577869</v>
      </c>
      <c r="L1298" s="33">
        <v>4.0942814762968371</v>
      </c>
      <c r="M1298" s="33">
        <v>4.3995028638269229</v>
      </c>
      <c r="N1298" s="33">
        <v>5.8012941887088081</v>
      </c>
      <c r="O1298" s="33">
        <v>5.7996717150699606</v>
      </c>
      <c r="P1298" s="33">
        <v>4.3063376309448129</v>
      </c>
      <c r="Q1298" s="33">
        <v>4.5895868211304913</v>
      </c>
      <c r="R1298" s="33">
        <v>6.2910640340531589</v>
      </c>
      <c r="S1298" s="33">
        <v>6.2759261792737524</v>
      </c>
    </row>
    <row r="1299" spans="2:19" x14ac:dyDescent="0.2">
      <c r="B1299" s="1182" t="s">
        <v>317</v>
      </c>
      <c r="C1299" s="1182"/>
      <c r="D1299" s="33">
        <v>7.8099086264143596</v>
      </c>
      <c r="E1299" s="33">
        <v>7.9962689651189214</v>
      </c>
      <c r="F1299" s="33">
        <v>7.9176718505346324</v>
      </c>
      <c r="G1299" s="33">
        <v>8.1246193429641895</v>
      </c>
      <c r="H1299" s="1035">
        <v>8.1343459743865019</v>
      </c>
      <c r="I1299" s="33">
        <v>8.1509662877946187</v>
      </c>
      <c r="J1299" s="33">
        <v>8.6493419720932589</v>
      </c>
      <c r="K1299" s="33">
        <v>8.6725525377044264</v>
      </c>
      <c r="L1299" s="33">
        <v>3.1692884850840661</v>
      </c>
      <c r="M1299" s="33">
        <v>3.1237010473639906</v>
      </c>
      <c r="N1299" s="33">
        <v>5.8641679828797715</v>
      </c>
      <c r="O1299" s="33">
        <v>5.8453231242695898</v>
      </c>
      <c r="P1299" s="33">
        <v>3.6166053668738285</v>
      </c>
      <c r="Q1299" s="33">
        <v>3.6018757911395873</v>
      </c>
      <c r="R1299" s="33">
        <v>5.7090670448023069</v>
      </c>
      <c r="S1299" s="33">
        <v>5.6957374073347351</v>
      </c>
    </row>
    <row r="1300" spans="2:19" x14ac:dyDescent="0.2">
      <c r="B1300" s="1182" t="s">
        <v>318</v>
      </c>
      <c r="C1300" s="1182"/>
      <c r="D1300" s="33">
        <v>7.7071547867774397</v>
      </c>
      <c r="E1300" s="33">
        <v>7.7071547867774397</v>
      </c>
      <c r="F1300" s="33">
        <v>7.7090103694181247</v>
      </c>
      <c r="G1300" s="33">
        <v>7.7090103694181247</v>
      </c>
      <c r="H1300" s="1035">
        <v>7.7027988394017726</v>
      </c>
      <c r="I1300" s="33">
        <v>7.7027988394017726</v>
      </c>
      <c r="J1300" s="33">
        <v>7.9931183636661567</v>
      </c>
      <c r="K1300" s="33">
        <v>7.9931183636661567</v>
      </c>
      <c r="L1300" s="33">
        <v>4.2408457621284246</v>
      </c>
      <c r="M1300" s="33">
        <v>4.6155337960528628</v>
      </c>
      <c r="N1300" s="33">
        <v>6.1354587025084335</v>
      </c>
      <c r="O1300" s="33">
        <v>6.1354587025084335</v>
      </c>
      <c r="P1300" s="33">
        <v>4.2413973573041082</v>
      </c>
      <c r="Q1300" s="33">
        <v>4.2726661018931003</v>
      </c>
      <c r="R1300" s="33">
        <v>5.8735611896652191</v>
      </c>
      <c r="S1300" s="33">
        <v>5.8735611896652191</v>
      </c>
    </row>
    <row r="1301" spans="2:19" x14ac:dyDescent="0.2">
      <c r="B1301" s="1182" t="s">
        <v>1356</v>
      </c>
      <c r="C1301" s="1182"/>
      <c r="D1301" s="33">
        <v>12.899503425343664</v>
      </c>
      <c r="E1301" s="33">
        <v>12.899503425343664</v>
      </c>
      <c r="F1301" s="33">
        <v>12.899503425343662</v>
      </c>
      <c r="G1301" s="33">
        <v>12.899503425343662</v>
      </c>
      <c r="H1301" s="1035">
        <v>7.0980047549402308</v>
      </c>
      <c r="I1301" s="33">
        <v>7.0980047549402308</v>
      </c>
      <c r="J1301" s="33">
        <v>13.867612865710374</v>
      </c>
      <c r="K1301" s="33">
        <v>13.867612865710374</v>
      </c>
      <c r="L1301" s="33">
        <v>3.2279183903346556</v>
      </c>
      <c r="M1301" s="33">
        <v>3.2279183903346556</v>
      </c>
      <c r="N1301" s="33">
        <v>5.8244703269295828</v>
      </c>
      <c r="O1301" s="33">
        <v>5.8244703269295828</v>
      </c>
      <c r="P1301" s="33">
        <v>5.2717369050391829</v>
      </c>
      <c r="Q1301" s="33">
        <v>5.2717369050391829</v>
      </c>
      <c r="R1301" s="33">
        <v>6.025972124104408</v>
      </c>
      <c r="S1301" s="33">
        <v>6.025972124104408</v>
      </c>
    </row>
    <row r="1302" spans="2:19" s="149" customFormat="1" ht="10.5" x14ac:dyDescent="0.15">
      <c r="B1302" s="1183" t="s">
        <v>320</v>
      </c>
      <c r="C1302" s="1183"/>
      <c r="D1302" s="1034">
        <v>7.8439729743420088</v>
      </c>
      <c r="E1302" s="1034">
        <v>8.0280551656647763</v>
      </c>
      <c r="F1302" s="1034">
        <v>7.9485393005558098</v>
      </c>
      <c r="G1302" s="1034">
        <v>8.1518339005195202</v>
      </c>
      <c r="H1302" s="1036">
        <v>8.3447983258070817</v>
      </c>
      <c r="I1302" s="1034">
        <v>8.354865274405384</v>
      </c>
      <c r="J1302" s="1034">
        <v>9.0579625360811455</v>
      </c>
      <c r="K1302" s="1034">
        <v>9.0754098971389219</v>
      </c>
      <c r="L1302" s="1034">
        <v>3.2878834997085162</v>
      </c>
      <c r="M1302" s="1034">
        <v>3.2800387802665885</v>
      </c>
      <c r="N1302" s="1034">
        <v>5.8609463284709218</v>
      </c>
      <c r="O1302" s="1034">
        <v>5.8449240382123486</v>
      </c>
      <c r="P1302" s="1034">
        <v>3.7662222600960771</v>
      </c>
      <c r="Q1302" s="1034">
        <v>3.8002568017478171</v>
      </c>
      <c r="R1302" s="1034">
        <v>5.8331985842159364</v>
      </c>
      <c r="S1302" s="1034">
        <v>5.8199470836018268</v>
      </c>
    </row>
    <row r="1303" spans="2:19" x14ac:dyDescent="0.2">
      <c r="B1303" s="1026"/>
      <c r="C1303" s="1026"/>
      <c r="D1303" s="33"/>
      <c r="E1303" s="33"/>
      <c r="F1303" s="33"/>
      <c r="G1303" s="33"/>
      <c r="H1303" s="1035"/>
      <c r="I1303" s="33"/>
      <c r="J1303" s="33"/>
      <c r="K1303" s="33"/>
      <c r="L1303" s="33"/>
      <c r="M1303" s="33"/>
      <c r="N1303" s="33"/>
      <c r="O1303" s="33"/>
      <c r="P1303" s="33"/>
      <c r="Q1303" s="33"/>
      <c r="R1303" s="33"/>
      <c r="S1303" s="33"/>
    </row>
    <row r="1304" spans="2:19" x14ac:dyDescent="0.2">
      <c r="B1304" s="1184" t="s">
        <v>2967</v>
      </c>
      <c r="C1304" s="1184"/>
      <c r="D1304" s="33"/>
      <c r="E1304" s="33"/>
      <c r="F1304" s="33"/>
      <c r="G1304" s="33"/>
      <c r="H1304" s="1035"/>
      <c r="I1304" s="33"/>
      <c r="J1304" s="33"/>
      <c r="K1304" s="33"/>
      <c r="L1304" s="33"/>
      <c r="M1304" s="33"/>
      <c r="N1304" s="33"/>
      <c r="O1304" s="33"/>
      <c r="P1304" s="33"/>
      <c r="Q1304" s="33"/>
      <c r="R1304" s="33"/>
      <c r="S1304" s="33"/>
    </row>
    <row r="1305" spans="2:19" x14ac:dyDescent="0.2">
      <c r="B1305" s="1182" t="s">
        <v>316</v>
      </c>
      <c r="C1305" s="1182"/>
      <c r="D1305" s="33">
        <v>10.369631196948545</v>
      </c>
      <c r="E1305" s="33">
        <v>10.370580129514877</v>
      </c>
      <c r="F1305" s="33">
        <v>10.769575338095983</v>
      </c>
      <c r="G1305" s="33">
        <v>10.770753502586857</v>
      </c>
      <c r="H1305" s="1035">
        <v>10.055985149967986</v>
      </c>
      <c r="I1305" s="33">
        <v>10.041206249038822</v>
      </c>
      <c r="J1305" s="33">
        <v>11.290563002070362</v>
      </c>
      <c r="K1305" s="33">
        <v>11.277771883308185</v>
      </c>
      <c r="L1305" s="33">
        <v>4.2092321469169178</v>
      </c>
      <c r="M1305" s="33">
        <v>4.3385503379032784</v>
      </c>
      <c r="N1305" s="33">
        <v>5.6135117013592906</v>
      </c>
      <c r="O1305" s="33">
        <v>5.613666703302771</v>
      </c>
      <c r="P1305" s="33">
        <v>4.3271215756628729</v>
      </c>
      <c r="Q1305" s="33">
        <v>4.5487578263565531</v>
      </c>
      <c r="R1305" s="33">
        <v>6.2130050021576828</v>
      </c>
      <c r="S1305" s="33">
        <v>6.1970977781674783</v>
      </c>
    </row>
    <row r="1306" spans="2:19" x14ac:dyDescent="0.2">
      <c r="B1306" s="1182" t="s">
        <v>317</v>
      </c>
      <c r="C1306" s="1182"/>
      <c r="D1306" s="33">
        <v>7.9398486214954147</v>
      </c>
      <c r="E1306" s="33">
        <v>8.0843046032376922</v>
      </c>
      <c r="F1306" s="33">
        <v>8.1138679725088743</v>
      </c>
      <c r="G1306" s="33">
        <v>8.2791517274674931</v>
      </c>
      <c r="H1306" s="1035">
        <v>8.0200803942644825</v>
      </c>
      <c r="I1306" s="33">
        <v>8.0389614342122009</v>
      </c>
      <c r="J1306" s="33">
        <v>8.502179608872547</v>
      </c>
      <c r="K1306" s="33">
        <v>8.5283413776678501</v>
      </c>
      <c r="L1306" s="33">
        <v>2.7857619885116662</v>
      </c>
      <c r="M1306" s="33">
        <v>2.7489174488547121</v>
      </c>
      <c r="N1306" s="33">
        <v>5.5767542218064543</v>
      </c>
      <c r="O1306" s="33">
        <v>5.5478027564512749</v>
      </c>
      <c r="P1306" s="33">
        <v>3.586344128148423</v>
      </c>
      <c r="Q1306" s="33">
        <v>3.5624172622278318</v>
      </c>
      <c r="R1306" s="33">
        <v>5.6681171281859033</v>
      </c>
      <c r="S1306" s="33">
        <v>5.6471931161680029</v>
      </c>
    </row>
    <row r="1307" spans="2:19" x14ac:dyDescent="0.2">
      <c r="B1307" s="1182" t="s">
        <v>318</v>
      </c>
      <c r="C1307" s="1182"/>
      <c r="D1307" s="33">
        <v>7.8877245085295478</v>
      </c>
      <c r="E1307" s="33">
        <v>7.8911829312258197</v>
      </c>
      <c r="F1307" s="33">
        <v>7.8883440988474565</v>
      </c>
      <c r="G1307" s="33">
        <v>7.8918142137522533</v>
      </c>
      <c r="H1307" s="1035">
        <v>7.7335520936821842</v>
      </c>
      <c r="I1307" s="33">
        <v>7.7340541782984422</v>
      </c>
      <c r="J1307" s="33">
        <v>8.0310054585392869</v>
      </c>
      <c r="K1307" s="33">
        <v>8.0361522122808413</v>
      </c>
      <c r="L1307" s="33">
        <v>4.2378360003493079</v>
      </c>
      <c r="M1307" s="33">
        <v>4.3513019830932835</v>
      </c>
      <c r="N1307" s="33">
        <v>6.1439406669022052</v>
      </c>
      <c r="O1307" s="33">
        <v>6.1439406669022052</v>
      </c>
      <c r="P1307" s="33">
        <v>3.9368141153221328</v>
      </c>
      <c r="Q1307" s="33">
        <v>3.9782594945270593</v>
      </c>
      <c r="R1307" s="33">
        <v>5.8564389842643108</v>
      </c>
      <c r="S1307" s="33">
        <v>5.8564389842643108</v>
      </c>
    </row>
    <row r="1308" spans="2:19" x14ac:dyDescent="0.2">
      <c r="B1308" s="1182" t="s">
        <v>1356</v>
      </c>
      <c r="C1308" s="1182"/>
      <c r="D1308" s="33">
        <v>12.79589492030887</v>
      </c>
      <c r="E1308" s="33">
        <v>12.79589492030887</v>
      </c>
      <c r="F1308" s="33">
        <v>12.797888922535369</v>
      </c>
      <c r="G1308" s="33">
        <v>12.797888922535369</v>
      </c>
      <c r="H1308" s="1035">
        <v>6.2040925878599991</v>
      </c>
      <c r="I1308" s="33">
        <v>6.2040925878599991</v>
      </c>
      <c r="J1308" s="33">
        <v>13.641921166589887</v>
      </c>
      <c r="K1308" s="33">
        <v>13.641921166589887</v>
      </c>
      <c r="L1308" s="33">
        <v>3.3260560882921064</v>
      </c>
      <c r="M1308" s="33">
        <v>3.3260560882921064</v>
      </c>
      <c r="N1308" s="33">
        <v>5.8394648248513459</v>
      </c>
      <c r="O1308" s="33">
        <v>5.8394648248513459</v>
      </c>
      <c r="P1308" s="33">
        <v>5.1686528458996497</v>
      </c>
      <c r="Q1308" s="33">
        <v>5.1686528458996497</v>
      </c>
      <c r="R1308" s="33">
        <v>6.0080451552707768</v>
      </c>
      <c r="S1308" s="33">
        <v>6.0080451552707768</v>
      </c>
    </row>
    <row r="1309" spans="2:19" s="149" customFormat="1" ht="10.5" x14ac:dyDescent="0.15">
      <c r="B1309" s="1183" t="s">
        <v>320</v>
      </c>
      <c r="C1309" s="1183"/>
      <c r="D1309" s="1034">
        <v>8.0196318021901067</v>
      </c>
      <c r="E1309" s="1034">
        <v>8.1638195753517557</v>
      </c>
      <c r="F1309" s="1034">
        <v>8.1954098059150589</v>
      </c>
      <c r="G1309" s="1034">
        <v>8.3597076566941748</v>
      </c>
      <c r="H1309" s="1036">
        <v>8.3950180136356742</v>
      </c>
      <c r="I1309" s="1034">
        <v>8.4092523035579951</v>
      </c>
      <c r="J1309" s="1034">
        <v>9.0861998019763117</v>
      </c>
      <c r="K1309" s="1034">
        <v>9.1090868205778115</v>
      </c>
      <c r="L1309" s="1034">
        <v>2.9821020056408134</v>
      </c>
      <c r="M1309" s="1034">
        <v>2.9652521240696568</v>
      </c>
      <c r="N1309" s="1034">
        <v>5.6028196512355652</v>
      </c>
      <c r="O1309" s="1034">
        <v>5.5801326892811458</v>
      </c>
      <c r="P1309" s="1034">
        <v>3.7412626172576897</v>
      </c>
      <c r="Q1309" s="1034">
        <v>3.7585496924534372</v>
      </c>
      <c r="R1309" s="1034">
        <v>5.7867047955673208</v>
      </c>
      <c r="S1309" s="1034">
        <v>5.7677700183253657</v>
      </c>
    </row>
    <row r="1310" spans="2:19" x14ac:dyDescent="0.2">
      <c r="B1310" s="1026"/>
      <c r="C1310" s="1026"/>
      <c r="D1310" s="33"/>
      <c r="E1310" s="33"/>
      <c r="F1310" s="33"/>
      <c r="G1310" s="33"/>
      <c r="H1310" s="1035"/>
      <c r="I1310" s="33"/>
      <c r="J1310" s="33"/>
      <c r="K1310" s="33"/>
      <c r="L1310" s="33"/>
      <c r="M1310" s="33"/>
      <c r="N1310" s="33"/>
      <c r="O1310" s="33"/>
      <c r="P1310" s="33"/>
      <c r="Q1310" s="33"/>
      <c r="R1310" s="33"/>
      <c r="S1310" s="33"/>
    </row>
    <row r="1311" spans="2:19" x14ac:dyDescent="0.2">
      <c r="B1311" s="1184" t="s">
        <v>2968</v>
      </c>
      <c r="C1311" s="1184"/>
      <c r="D1311" s="33"/>
      <c r="E1311" s="33"/>
      <c r="F1311" s="33"/>
      <c r="G1311" s="33"/>
      <c r="H1311" s="1035"/>
      <c r="I1311" s="33"/>
      <c r="J1311" s="33"/>
      <c r="K1311" s="33"/>
      <c r="L1311" s="33"/>
      <c r="M1311" s="33"/>
      <c r="N1311" s="33"/>
      <c r="O1311" s="33"/>
      <c r="P1311" s="33"/>
      <c r="Q1311" s="33"/>
      <c r="R1311" s="33"/>
      <c r="S1311" s="33"/>
    </row>
    <row r="1312" spans="2:19" x14ac:dyDescent="0.2">
      <c r="B1312" s="1182" t="s">
        <v>316</v>
      </c>
      <c r="C1312" s="1182"/>
      <c r="D1312" s="33">
        <v>9.488733343085606</v>
      </c>
      <c r="E1312" s="33">
        <v>9.4895348296504416</v>
      </c>
      <c r="F1312" s="33">
        <v>9.5894224149906115</v>
      </c>
      <c r="G1312" s="33">
        <v>9.5902697679702769</v>
      </c>
      <c r="H1312" s="1035">
        <v>9.2706981066297836</v>
      </c>
      <c r="I1312" s="33">
        <v>9.2539023398150775</v>
      </c>
      <c r="J1312" s="33">
        <v>10.644938177708962</v>
      </c>
      <c r="K1312" s="33">
        <v>10.630190020231396</v>
      </c>
      <c r="L1312" s="33">
        <v>3.6904354976551748</v>
      </c>
      <c r="M1312" s="33">
        <v>3.8674173939331435</v>
      </c>
      <c r="N1312" s="33">
        <v>5.4893748768393698</v>
      </c>
      <c r="O1312" s="33">
        <v>5.4895531444367318</v>
      </c>
      <c r="P1312" s="33">
        <v>4.0925329496568033</v>
      </c>
      <c r="Q1312" s="33">
        <v>4.261960158586847</v>
      </c>
      <c r="R1312" s="33">
        <v>6.0554040682054282</v>
      </c>
      <c r="S1312" s="33">
        <v>6.0381941349268544</v>
      </c>
    </row>
    <row r="1313" spans="2:19" x14ac:dyDescent="0.2">
      <c r="B1313" s="1182" t="s">
        <v>317</v>
      </c>
      <c r="C1313" s="1182"/>
      <c r="D1313" s="33">
        <v>8.0337935711132129</v>
      </c>
      <c r="E1313" s="33">
        <v>8.3643493843888432</v>
      </c>
      <c r="F1313" s="33">
        <v>8.1280412999061422</v>
      </c>
      <c r="G1313" s="33">
        <v>8.4767545314552351</v>
      </c>
      <c r="H1313" s="1035">
        <v>7.8526692211119098</v>
      </c>
      <c r="I1313" s="33">
        <v>7.8695464553382557</v>
      </c>
      <c r="J1313" s="33">
        <v>8.3433020835571927</v>
      </c>
      <c r="K1313" s="33">
        <v>8.3651054528580477</v>
      </c>
      <c r="L1313" s="33">
        <v>2.7238362200798081</v>
      </c>
      <c r="M1313" s="33">
        <v>2.6943282432980449</v>
      </c>
      <c r="N1313" s="33">
        <v>5.6052651177269288</v>
      </c>
      <c r="O1313" s="33">
        <v>5.5791129394706633</v>
      </c>
      <c r="P1313" s="33">
        <v>3.507942578040038</v>
      </c>
      <c r="Q1313" s="33">
        <v>3.4910501658172675</v>
      </c>
      <c r="R1313" s="33">
        <v>5.6160874078303351</v>
      </c>
      <c r="S1313" s="33">
        <v>5.6027641777919586</v>
      </c>
    </row>
    <row r="1314" spans="2:19" x14ac:dyDescent="0.2">
      <c r="B1314" s="1182" t="s">
        <v>318</v>
      </c>
      <c r="C1314" s="1182"/>
      <c r="D1314" s="33">
        <v>7.6799453543080043</v>
      </c>
      <c r="E1314" s="33">
        <v>7.6933835815856657</v>
      </c>
      <c r="F1314" s="33">
        <v>7.6832838507237913</v>
      </c>
      <c r="G1314" s="33">
        <v>7.6967940453927159</v>
      </c>
      <c r="H1314" s="1035">
        <v>7.7048864285140413</v>
      </c>
      <c r="I1314" s="33">
        <v>7.7048864285140359</v>
      </c>
      <c r="J1314" s="33">
        <v>7.9640254249720659</v>
      </c>
      <c r="K1314" s="33">
        <v>7.9640254249720659</v>
      </c>
      <c r="L1314" s="33">
        <v>3.8105914391172071</v>
      </c>
      <c r="M1314" s="33">
        <v>4.2717546606445289</v>
      </c>
      <c r="N1314" s="33">
        <v>5.8801218537760196</v>
      </c>
      <c r="O1314" s="33">
        <v>5.8801218537760196</v>
      </c>
      <c r="P1314" s="33">
        <v>4.0411538813028622</v>
      </c>
      <c r="Q1314" s="33">
        <v>4.076909300884429</v>
      </c>
      <c r="R1314" s="33">
        <v>5.8154507797487325</v>
      </c>
      <c r="S1314" s="33">
        <v>5.8154507797487325</v>
      </c>
    </row>
    <row r="1315" spans="2:19" x14ac:dyDescent="0.2">
      <c r="B1315" s="1182" t="s">
        <v>1356</v>
      </c>
      <c r="C1315" s="1182"/>
      <c r="D1315" s="33">
        <v>12.739848253406066</v>
      </c>
      <c r="E1315" s="33">
        <v>12.739848253406066</v>
      </c>
      <c r="F1315" s="33">
        <v>12.740012049576059</v>
      </c>
      <c r="G1315" s="33">
        <v>12.740012049576059</v>
      </c>
      <c r="H1315" s="1035">
        <v>6.5315048896405372</v>
      </c>
      <c r="I1315" s="33">
        <v>6.5315048896405372</v>
      </c>
      <c r="J1315" s="33">
        <v>13.528435141363303</v>
      </c>
      <c r="K1315" s="33">
        <v>13.528435141363303</v>
      </c>
      <c r="L1315" s="33">
        <v>3.1799019254075658</v>
      </c>
      <c r="M1315" s="33">
        <v>3.1799019254075658</v>
      </c>
      <c r="N1315" s="33">
        <v>5.7189890274064279</v>
      </c>
      <c r="O1315" s="33">
        <v>5.7189890274064279</v>
      </c>
      <c r="P1315" s="33">
        <v>5.21577461995573</v>
      </c>
      <c r="Q1315" s="33">
        <v>5.21577461995573</v>
      </c>
      <c r="R1315" s="33">
        <v>5.9918884234275325</v>
      </c>
      <c r="S1315" s="33">
        <v>5.9918884234275325</v>
      </c>
    </row>
    <row r="1316" spans="2:19" s="149" customFormat="1" ht="10.5" x14ac:dyDescent="0.15">
      <c r="B1316" s="1183" t="s">
        <v>320</v>
      </c>
      <c r="C1316" s="1183"/>
      <c r="D1316" s="1034">
        <v>8.0922282388707192</v>
      </c>
      <c r="E1316" s="1034">
        <v>8.4087858613097684</v>
      </c>
      <c r="F1316" s="1034">
        <v>8.1844985634258052</v>
      </c>
      <c r="G1316" s="1034">
        <v>8.5177166670064786</v>
      </c>
      <c r="H1316" s="1036">
        <v>8.1149756824907833</v>
      </c>
      <c r="I1316" s="1034">
        <v>8.1253936379928682</v>
      </c>
      <c r="J1316" s="1034">
        <v>8.8320596601700672</v>
      </c>
      <c r="K1316" s="1034">
        <v>8.848356515461111</v>
      </c>
      <c r="L1316" s="1034">
        <v>2.8651155032785067</v>
      </c>
      <c r="M1316" s="1034">
        <v>2.8660749475404086</v>
      </c>
      <c r="N1316" s="1034">
        <v>5.6009992425128994</v>
      </c>
      <c r="O1316" s="1034">
        <v>5.5797874041212143</v>
      </c>
      <c r="P1316" s="1034">
        <v>3.6360546993434748</v>
      </c>
      <c r="Q1316" s="1034">
        <v>3.6510850200591052</v>
      </c>
      <c r="R1316" s="1034">
        <v>5.7117285354663796</v>
      </c>
      <c r="S1316" s="1034">
        <v>5.6981040369844722</v>
      </c>
    </row>
    <row r="1317" spans="2:19" x14ac:dyDescent="0.2">
      <c r="B1317" s="1026"/>
      <c r="C1317" s="1026"/>
      <c r="D1317" s="33"/>
      <c r="E1317" s="33"/>
      <c r="F1317" s="33"/>
      <c r="G1317" s="33"/>
      <c r="H1317" s="1035"/>
      <c r="I1317" s="33"/>
      <c r="J1317" s="33"/>
      <c r="K1317" s="33"/>
      <c r="L1317" s="33"/>
      <c r="M1317" s="33"/>
      <c r="N1317" s="33"/>
      <c r="O1317" s="33"/>
      <c r="P1317" s="33"/>
      <c r="Q1317" s="33"/>
      <c r="R1317" s="33"/>
      <c r="S1317" s="33"/>
    </row>
    <row r="1318" spans="2:19" x14ac:dyDescent="0.2">
      <c r="B1318" s="1184" t="s">
        <v>3244</v>
      </c>
      <c r="C1318" s="1184"/>
      <c r="D1318" s="33"/>
      <c r="E1318" s="33"/>
      <c r="F1318" s="33"/>
      <c r="G1318" s="33"/>
      <c r="H1318" s="1035"/>
      <c r="I1318" s="33"/>
      <c r="J1318" s="33"/>
      <c r="K1318" s="33"/>
      <c r="L1318" s="33"/>
      <c r="M1318" s="33"/>
      <c r="N1318" s="33"/>
      <c r="O1318" s="33"/>
      <c r="P1318" s="33"/>
      <c r="Q1318" s="33"/>
      <c r="R1318" s="33"/>
      <c r="S1318" s="33"/>
    </row>
    <row r="1319" spans="2:19" x14ac:dyDescent="0.2">
      <c r="B1319" s="1182" t="s">
        <v>316</v>
      </c>
      <c r="C1319" s="1182"/>
      <c r="D1319" s="33">
        <v>9.2685701035291252</v>
      </c>
      <c r="E1319" s="33">
        <v>9.3080715261716414</v>
      </c>
      <c r="F1319" s="33">
        <v>9.6689147573282099</v>
      </c>
      <c r="G1319" s="33">
        <v>9.7194890837700676</v>
      </c>
      <c r="H1319" s="1035">
        <v>8.5566533290324127</v>
      </c>
      <c r="I1319" s="33">
        <v>8.5366966425121209</v>
      </c>
      <c r="J1319" s="33">
        <v>9.9588048759275072</v>
      </c>
      <c r="K1319" s="33">
        <v>9.9392209374065015</v>
      </c>
      <c r="L1319" s="33">
        <v>3.6992267380620025</v>
      </c>
      <c r="M1319" s="33">
        <v>4.2793055293462938</v>
      </c>
      <c r="N1319" s="33">
        <v>5.8073905737123548</v>
      </c>
      <c r="O1319" s="33">
        <v>5.8063616331427079</v>
      </c>
      <c r="P1319" s="33">
        <v>3.9907381362004615</v>
      </c>
      <c r="Q1319" s="33">
        <v>4.4021392463248192</v>
      </c>
      <c r="R1319" s="33">
        <v>6.0596300218284975</v>
      </c>
      <c r="S1319" s="33">
        <v>6.042837699760617</v>
      </c>
    </row>
    <row r="1320" spans="2:19" x14ac:dyDescent="0.2">
      <c r="B1320" s="1182" t="s">
        <v>317</v>
      </c>
      <c r="C1320" s="1182"/>
      <c r="D1320" s="33">
        <v>8.0226402750353785</v>
      </c>
      <c r="E1320" s="33">
        <v>8.1609948784349449</v>
      </c>
      <c r="F1320" s="33">
        <v>8.1497332444620305</v>
      </c>
      <c r="G1320" s="33">
        <v>8.3017055098254922</v>
      </c>
      <c r="H1320" s="1035">
        <v>7.8121908670317008</v>
      </c>
      <c r="I1320" s="33">
        <v>7.8305836563801305</v>
      </c>
      <c r="J1320" s="33">
        <v>8.2604111144981722</v>
      </c>
      <c r="K1320" s="33">
        <v>8.2850439692763942</v>
      </c>
      <c r="L1320" s="33">
        <v>3.2408330099371967</v>
      </c>
      <c r="M1320" s="33">
        <v>3.1989463389252393</v>
      </c>
      <c r="N1320" s="33">
        <v>5.7838229536241057</v>
      </c>
      <c r="O1320" s="33">
        <v>5.7563362381913672</v>
      </c>
      <c r="P1320" s="33">
        <v>3.4995865538285909</v>
      </c>
      <c r="Q1320" s="33">
        <v>3.4842353718801271</v>
      </c>
      <c r="R1320" s="33">
        <v>5.5704536789630117</v>
      </c>
      <c r="S1320" s="33">
        <v>5.559572699939479</v>
      </c>
    </row>
    <row r="1321" spans="2:19" x14ac:dyDescent="0.2">
      <c r="B1321" s="1182" t="s">
        <v>318</v>
      </c>
      <c r="C1321" s="1182"/>
      <c r="D1321" s="33">
        <v>7.7879908094192958</v>
      </c>
      <c r="E1321" s="33">
        <v>7.7879908094192958</v>
      </c>
      <c r="F1321" s="33">
        <v>7.7904861805945229</v>
      </c>
      <c r="G1321" s="33">
        <v>7.7904861805945229</v>
      </c>
      <c r="H1321" s="1035">
        <v>7.6719256459012319</v>
      </c>
      <c r="I1321" s="33">
        <v>7.6719256459012319</v>
      </c>
      <c r="J1321" s="33">
        <v>7.9314912023725945</v>
      </c>
      <c r="K1321" s="33">
        <v>7.9314912023725945</v>
      </c>
      <c r="L1321" s="33">
        <v>3.5330449008383407</v>
      </c>
      <c r="M1321" s="33">
        <v>4.2823681216714444</v>
      </c>
      <c r="N1321" s="33">
        <v>5.9370237353595074</v>
      </c>
      <c r="O1321" s="33">
        <v>5.9305952051776458</v>
      </c>
      <c r="P1321" s="33">
        <v>3.9764244221768306</v>
      </c>
      <c r="Q1321" s="33">
        <v>4.0024124208481293</v>
      </c>
      <c r="R1321" s="33">
        <v>5.8615604967692718</v>
      </c>
      <c r="S1321" s="33">
        <v>5.8615604967692718</v>
      </c>
    </row>
    <row r="1322" spans="2:19" x14ac:dyDescent="0.2">
      <c r="B1322" s="1182" t="s">
        <v>1356</v>
      </c>
      <c r="C1322" s="1182"/>
      <c r="D1322" s="33">
        <v>12.763170094591503</v>
      </c>
      <c r="E1322" s="33">
        <v>12.763170094591503</v>
      </c>
      <c r="F1322" s="33">
        <v>12.763948317531215</v>
      </c>
      <c r="G1322" s="33">
        <v>12.763948317531215</v>
      </c>
      <c r="H1322" s="1035">
        <v>7.5389862736609103</v>
      </c>
      <c r="I1322" s="33">
        <v>7.5389862736609103</v>
      </c>
      <c r="J1322" s="33">
        <v>13.398483970982213</v>
      </c>
      <c r="K1322" s="33">
        <v>13.398483970982213</v>
      </c>
      <c r="L1322" s="33">
        <v>2.9670855428028928</v>
      </c>
      <c r="M1322" s="33">
        <v>2.9670855428028928</v>
      </c>
      <c r="N1322" s="33">
        <v>5.7658868242706189</v>
      </c>
      <c r="O1322" s="33">
        <v>5.7658868242706189</v>
      </c>
      <c r="P1322" s="33">
        <v>4.9984589959366996</v>
      </c>
      <c r="Q1322" s="33">
        <v>4.9984589959366996</v>
      </c>
      <c r="R1322" s="33">
        <v>5.9628368424439451</v>
      </c>
      <c r="S1322" s="33">
        <v>5.9628368424439451</v>
      </c>
    </row>
    <row r="1323" spans="2:19" s="149" customFormat="1" ht="10.5" x14ac:dyDescent="0.15">
      <c r="B1323" s="1183" t="s">
        <v>320</v>
      </c>
      <c r="C1323" s="1183"/>
      <c r="D1323" s="1034">
        <v>8.0975685077788295</v>
      </c>
      <c r="E1323" s="1034">
        <v>8.2334425634627486</v>
      </c>
      <c r="F1323" s="1034">
        <v>8.2332120099432569</v>
      </c>
      <c r="G1323" s="1034">
        <v>8.3828997158024698</v>
      </c>
      <c r="H1323" s="1036">
        <v>7.959116944642548</v>
      </c>
      <c r="I1323" s="1034">
        <v>7.970067578207245</v>
      </c>
      <c r="J1323" s="1034">
        <v>8.637573492520243</v>
      </c>
      <c r="K1323" s="1034">
        <v>8.6560110076295373</v>
      </c>
      <c r="L1323" s="1034">
        <v>3.3122285478258662</v>
      </c>
      <c r="M1323" s="1034">
        <v>3.3588211609825005</v>
      </c>
      <c r="N1323" s="1034">
        <v>5.7912048355395216</v>
      </c>
      <c r="O1323" s="1034">
        <v>5.7688477037795742</v>
      </c>
      <c r="P1323" s="1034">
        <v>3.6107003334236527</v>
      </c>
      <c r="Q1323" s="1034">
        <v>3.6677372308289127</v>
      </c>
      <c r="R1323" s="1034">
        <v>5.6788313926434011</v>
      </c>
      <c r="S1323" s="1034">
        <v>5.6671716882764338</v>
      </c>
    </row>
    <row r="1324" spans="2:19" ht="12" thickBot="1" x14ac:dyDescent="0.25">
      <c r="B1324" s="390"/>
      <c r="C1324" s="390"/>
      <c r="D1324" s="1037"/>
      <c r="E1324" s="1037"/>
      <c r="F1324" s="1037"/>
      <c r="G1324" s="1037"/>
      <c r="H1324" s="1038"/>
      <c r="I1324" s="1037"/>
      <c r="J1324" s="1037"/>
      <c r="K1324" s="1037"/>
      <c r="L1324" s="1037"/>
      <c r="M1324" s="1037"/>
      <c r="N1324" s="1037"/>
      <c r="O1324" s="1037"/>
      <c r="P1324" s="1037"/>
      <c r="Q1324" s="1037"/>
      <c r="R1324" s="1037"/>
      <c r="S1324" s="1037"/>
    </row>
    <row r="1325" spans="2:19" ht="11.25" customHeight="1" x14ac:dyDescent="0.2">
      <c r="B1325" s="20" t="s">
        <v>1936</v>
      </c>
      <c r="C1325" s="402"/>
      <c r="D1325" s="32"/>
      <c r="E1325" s="32"/>
      <c r="F1325" s="32"/>
      <c r="G1325" s="32"/>
      <c r="H1325" s="34"/>
      <c r="I1325" s="32"/>
      <c r="J1325" s="32"/>
      <c r="K1325" s="32"/>
      <c r="L1325" s="32"/>
      <c r="M1325" s="32"/>
      <c r="N1325" s="32"/>
      <c r="O1325" s="32"/>
      <c r="P1325" s="32"/>
      <c r="Q1325" s="32"/>
      <c r="R1325" s="32"/>
      <c r="S1325" s="32"/>
    </row>
    <row r="1326" spans="2:19" ht="12.75" x14ac:dyDescent="0.2">
      <c r="B1326" s="12" t="s">
        <v>1911</v>
      </c>
      <c r="C1326" s="35"/>
      <c r="D1326" s="36"/>
      <c r="E1326" s="36"/>
      <c r="F1326" s="36"/>
      <c r="G1326" s="36"/>
      <c r="H1326" s="36"/>
      <c r="I1326" s="36"/>
      <c r="J1326" s="36"/>
      <c r="K1326" s="33"/>
      <c r="L1326" s="32"/>
      <c r="M1326" s="32"/>
      <c r="N1326" s="32"/>
      <c r="O1326" s="32"/>
      <c r="P1326" s="32"/>
      <c r="Q1326" s="32"/>
      <c r="R1326" s="32"/>
      <c r="S1326" s="32"/>
    </row>
    <row r="1327" spans="2:19" ht="12.75" x14ac:dyDescent="0.2">
      <c r="B1327" s="403" t="s">
        <v>1334</v>
      </c>
      <c r="C1327" s="35"/>
      <c r="D1327" s="35"/>
      <c r="E1327" s="35"/>
      <c r="F1327" s="35"/>
      <c r="G1327" s="35"/>
      <c r="H1327" s="35"/>
      <c r="I1327" s="35"/>
      <c r="J1327" s="37"/>
      <c r="K1327" s="33"/>
      <c r="L1327" s="32"/>
      <c r="M1327" s="32"/>
      <c r="N1327" s="32"/>
      <c r="O1327" s="32"/>
      <c r="P1327" s="32"/>
      <c r="Q1327" s="32"/>
      <c r="R1327" s="32"/>
      <c r="S1327" s="32"/>
    </row>
    <row r="1328" spans="2:19" ht="29.25" customHeight="1" x14ac:dyDescent="0.2">
      <c r="B1328" s="1191" t="s">
        <v>1335</v>
      </c>
      <c r="C1328" s="1191"/>
      <c r="D1328" s="1191"/>
      <c r="E1328" s="1191"/>
      <c r="F1328" s="1191"/>
      <c r="G1328" s="1191"/>
      <c r="H1328" s="1191"/>
      <c r="I1328" s="1191"/>
      <c r="J1328" s="1191"/>
      <c r="K1328" s="1191"/>
      <c r="L1328" s="1191"/>
      <c r="M1328" s="1191"/>
      <c r="N1328" s="1191"/>
      <c r="O1328" s="1191"/>
      <c r="P1328" s="32"/>
      <c r="Q1328" s="32"/>
      <c r="R1328" s="32"/>
      <c r="S1328" s="32"/>
    </row>
    <row r="1329" spans="2:19" ht="12.75" x14ac:dyDescent="0.2">
      <c r="B1329" s="1187" t="s">
        <v>1336</v>
      </c>
      <c r="C1329" s="1187"/>
      <c r="D1329" s="1187"/>
      <c r="E1329" s="1187"/>
      <c r="F1329" s="1187"/>
      <c r="G1329" s="1187"/>
      <c r="H1329" s="1187"/>
      <c r="I1329" s="1187"/>
      <c r="J1329" s="1187"/>
      <c r="K1329" s="1187"/>
      <c r="L1329" s="1187"/>
      <c r="M1329" s="1187"/>
      <c r="N1329" s="1187"/>
      <c r="O1329" s="1187"/>
      <c r="P1329" s="32"/>
      <c r="Q1329" s="32"/>
      <c r="R1329" s="32"/>
      <c r="S1329" s="32"/>
    </row>
    <row r="1330" spans="2:19" ht="18" customHeight="1" x14ac:dyDescent="0.2">
      <c r="B1330" s="1191" t="s">
        <v>1337</v>
      </c>
      <c r="C1330" s="1191"/>
      <c r="D1330" s="1191"/>
      <c r="E1330" s="1191"/>
      <c r="F1330" s="1191"/>
      <c r="G1330" s="1191"/>
      <c r="H1330" s="1191"/>
      <c r="I1330" s="1191"/>
      <c r="J1330" s="1191"/>
      <c r="K1330" s="1191"/>
      <c r="L1330" s="1191"/>
      <c r="M1330" s="1191"/>
      <c r="N1330" s="1191"/>
      <c r="O1330" s="1191"/>
      <c r="P1330" s="32"/>
      <c r="Q1330" s="32"/>
      <c r="R1330" s="32"/>
      <c r="S1330" s="32"/>
    </row>
    <row r="1331" spans="2:19" ht="12.75" x14ac:dyDescent="0.2">
      <c r="B1331" s="1187" t="s">
        <v>1338</v>
      </c>
      <c r="C1331" s="1187"/>
      <c r="D1331" s="1187"/>
      <c r="E1331" s="1187"/>
      <c r="F1331" s="1187"/>
      <c r="G1331" s="1187"/>
      <c r="H1331" s="1187"/>
      <c r="I1331" s="1187"/>
      <c r="J1331" s="1187"/>
      <c r="K1331" s="1187"/>
      <c r="L1331" s="1187"/>
      <c r="M1331" s="1187"/>
      <c r="N1331" s="1187"/>
      <c r="O1331" s="1187"/>
      <c r="P1331" s="32"/>
      <c r="Q1331" s="32"/>
      <c r="R1331" s="32"/>
      <c r="S1331" s="32"/>
    </row>
    <row r="1332" spans="2:19" ht="12.75" x14ac:dyDescent="0.2">
      <c r="B1332" s="1187" t="s">
        <v>1339</v>
      </c>
      <c r="C1332" s="1187"/>
      <c r="D1332" s="1187"/>
      <c r="E1332" s="1187"/>
      <c r="F1332" s="1187"/>
      <c r="G1332" s="1187"/>
      <c r="H1332" s="1187"/>
      <c r="I1332" s="1187"/>
      <c r="J1332" s="1187"/>
      <c r="K1332" s="1187"/>
      <c r="L1332" s="1187"/>
      <c r="M1332" s="1187"/>
      <c r="N1332" s="1187"/>
      <c r="O1332" s="1187"/>
      <c r="P1332" s="32"/>
      <c r="Q1332" s="32"/>
      <c r="R1332" s="32"/>
      <c r="S1332" s="32"/>
    </row>
    <row r="1333" spans="2:19" ht="12.75" x14ac:dyDescent="0.2">
      <c r="B1333" s="1187" t="s">
        <v>1340</v>
      </c>
      <c r="C1333" s="1187"/>
      <c r="D1333" s="1187"/>
      <c r="E1333" s="1187"/>
      <c r="F1333" s="1187"/>
      <c r="G1333" s="1187"/>
      <c r="H1333" s="1187"/>
      <c r="I1333" s="1187"/>
      <c r="J1333" s="1187"/>
      <c r="K1333" s="1187"/>
      <c r="L1333" s="1187"/>
      <c r="M1333" s="1187"/>
      <c r="N1333" s="1187"/>
      <c r="O1333" s="1187"/>
      <c r="P1333" s="32"/>
      <c r="Q1333" s="32"/>
      <c r="R1333" s="32"/>
      <c r="S1333" s="32"/>
    </row>
    <row r="1334" spans="2:19" ht="12.75" x14ac:dyDescent="0.2">
      <c r="B1334" s="1190" t="s">
        <v>1341</v>
      </c>
      <c r="C1334" s="1190"/>
      <c r="D1334" s="1190"/>
      <c r="E1334" s="1190"/>
      <c r="F1334" s="1190"/>
      <c r="G1334" s="1190"/>
      <c r="H1334" s="1190"/>
      <c r="I1334" s="1190"/>
      <c r="J1334" s="1190"/>
      <c r="K1334" s="1190"/>
      <c r="L1334" s="1190"/>
      <c r="M1334" s="1190"/>
      <c r="N1334" s="1190"/>
      <c r="O1334" s="1190"/>
      <c r="P1334" s="32"/>
      <c r="Q1334" s="32"/>
      <c r="R1334" s="32"/>
      <c r="S1334" s="32"/>
    </row>
    <row r="1335" spans="2:19" ht="12.75" x14ac:dyDescent="0.2">
      <c r="B1335" s="1190" t="s">
        <v>1342</v>
      </c>
      <c r="C1335" s="1190"/>
      <c r="D1335" s="1190"/>
      <c r="E1335" s="1190"/>
      <c r="F1335" s="1190"/>
      <c r="G1335" s="1190"/>
      <c r="H1335" s="1190"/>
      <c r="I1335" s="1190"/>
      <c r="J1335" s="1190"/>
      <c r="K1335" s="1190"/>
      <c r="L1335" s="1190"/>
      <c r="M1335" s="1190"/>
      <c r="N1335" s="1190"/>
      <c r="O1335" s="1190"/>
      <c r="P1335" s="32"/>
      <c r="Q1335" s="32"/>
      <c r="R1335" s="32"/>
      <c r="S1335" s="32"/>
    </row>
    <row r="1336" spans="2:19" ht="12.75" x14ac:dyDescent="0.2">
      <c r="B1336" s="403" t="s">
        <v>1343</v>
      </c>
      <c r="C1336" s="402"/>
      <c r="D1336" s="402"/>
      <c r="E1336" s="402"/>
      <c r="F1336" s="402"/>
      <c r="G1336" s="402"/>
      <c r="H1336" s="402"/>
      <c r="I1336" s="402"/>
      <c r="J1336" s="402"/>
      <c r="K1336" s="32"/>
      <c r="L1336" s="32"/>
      <c r="M1336" s="32"/>
      <c r="N1336" s="32"/>
      <c r="O1336" s="32"/>
      <c r="P1336" s="32"/>
      <c r="Q1336" s="32"/>
      <c r="R1336" s="32"/>
      <c r="S1336" s="32"/>
    </row>
    <row r="1337" spans="2:19" ht="25.5" customHeight="1" x14ac:dyDescent="0.2">
      <c r="B1337" s="1187" t="s">
        <v>1344</v>
      </c>
      <c r="C1337" s="1187"/>
      <c r="D1337" s="1187"/>
      <c r="E1337" s="1187"/>
      <c r="F1337" s="1187"/>
      <c r="G1337" s="1187"/>
      <c r="H1337" s="1187"/>
      <c r="I1337" s="1187"/>
      <c r="J1337" s="1187"/>
      <c r="K1337" s="1187"/>
      <c r="L1337" s="1187"/>
      <c r="M1337" s="1187"/>
      <c r="N1337" s="1187"/>
      <c r="O1337" s="32"/>
      <c r="P1337" s="32"/>
      <c r="Q1337" s="32"/>
      <c r="R1337" s="32"/>
      <c r="S1337" s="32"/>
    </row>
    <row r="1338" spans="2:19" ht="12.75" x14ac:dyDescent="0.2">
      <c r="B1338" s="1187" t="s">
        <v>1345</v>
      </c>
      <c r="C1338" s="1187"/>
      <c r="D1338" s="1187"/>
      <c r="E1338" s="1187"/>
      <c r="F1338" s="1187"/>
      <c r="G1338" s="1187"/>
      <c r="H1338" s="1187"/>
      <c r="I1338" s="1187"/>
      <c r="J1338" s="1187"/>
      <c r="K1338" s="1187"/>
      <c r="L1338" s="1187"/>
      <c r="M1338" s="1187"/>
      <c r="N1338" s="1187"/>
      <c r="O1338" s="32"/>
      <c r="P1338" s="32"/>
      <c r="Q1338" s="32"/>
      <c r="R1338" s="32"/>
      <c r="S1338" s="32"/>
    </row>
    <row r="1339" spans="2:19" ht="12.75" x14ac:dyDescent="0.2">
      <c r="B1339" s="1187" t="s">
        <v>1346</v>
      </c>
      <c r="C1339" s="1187"/>
      <c r="D1339" s="1187"/>
      <c r="E1339" s="1187"/>
      <c r="F1339" s="1187"/>
      <c r="G1339" s="1187"/>
      <c r="H1339" s="1187"/>
      <c r="I1339" s="1187"/>
      <c r="J1339" s="1187"/>
      <c r="K1339" s="1187"/>
      <c r="L1339" s="1187"/>
      <c r="M1339" s="1187"/>
      <c r="N1339" s="1187"/>
      <c r="O1339" s="32"/>
      <c r="P1339" s="32"/>
      <c r="Q1339" s="32"/>
      <c r="R1339" s="32"/>
      <c r="S1339" s="32"/>
    </row>
    <row r="1340" spans="2:19" ht="12.75" x14ac:dyDescent="0.2">
      <c r="B1340" s="1190" t="s">
        <v>1347</v>
      </c>
      <c r="C1340" s="1190"/>
      <c r="D1340" s="1190"/>
      <c r="E1340" s="1190"/>
      <c r="F1340" s="1190"/>
      <c r="G1340" s="1190"/>
      <c r="H1340" s="1190"/>
      <c r="I1340" s="1190"/>
      <c r="J1340" s="1190"/>
      <c r="K1340" s="1190"/>
      <c r="L1340" s="1190"/>
      <c r="M1340" s="1190"/>
      <c r="N1340" s="1190"/>
      <c r="O1340" s="32"/>
      <c r="P1340" s="32"/>
      <c r="Q1340" s="32"/>
      <c r="R1340" s="32"/>
      <c r="S1340" s="32"/>
    </row>
    <row r="1341" spans="2:19" ht="12.75" x14ac:dyDescent="0.2">
      <c r="B1341" s="1190" t="s">
        <v>1348</v>
      </c>
      <c r="C1341" s="1190"/>
      <c r="D1341" s="1190"/>
      <c r="E1341" s="1190"/>
      <c r="F1341" s="1190"/>
      <c r="G1341" s="1190"/>
      <c r="H1341" s="1190"/>
      <c r="I1341" s="1190"/>
      <c r="J1341" s="1190"/>
      <c r="K1341" s="1190"/>
      <c r="L1341" s="1190"/>
      <c r="M1341" s="1190"/>
      <c r="N1341" s="1190"/>
      <c r="O1341" s="32"/>
      <c r="P1341" s="32"/>
      <c r="Q1341" s="32"/>
      <c r="R1341" s="32"/>
      <c r="S1341" s="32"/>
    </row>
    <row r="1342" spans="2:19" ht="12.75" x14ac:dyDescent="0.2">
      <c r="B1342" s="1187" t="s">
        <v>1349</v>
      </c>
      <c r="C1342" s="1187"/>
      <c r="D1342" s="1187"/>
      <c r="E1342" s="1187"/>
      <c r="F1342" s="1187"/>
      <c r="G1342" s="1187"/>
      <c r="H1342" s="1187"/>
      <c r="I1342" s="1187"/>
      <c r="J1342" s="1187"/>
      <c r="K1342" s="1187"/>
      <c r="L1342" s="1187"/>
      <c r="M1342" s="1187"/>
      <c r="N1342" s="1187"/>
      <c r="O1342" s="32"/>
      <c r="P1342" s="32"/>
      <c r="Q1342" s="32"/>
      <c r="R1342" s="32"/>
      <c r="S1342" s="32"/>
    </row>
    <row r="1343" spans="2:19" ht="12.75" x14ac:dyDescent="0.2">
      <c r="B1343" s="403" t="s">
        <v>1350</v>
      </c>
      <c r="C1343" s="402"/>
      <c r="D1343" s="402"/>
      <c r="E1343" s="402"/>
      <c r="F1343" s="402"/>
      <c r="G1343" s="402"/>
      <c r="H1343" s="402"/>
      <c r="I1343" s="402"/>
      <c r="J1343" s="402"/>
      <c r="K1343" s="32"/>
      <c r="L1343" s="32"/>
      <c r="M1343" s="32"/>
      <c r="N1343" s="32"/>
      <c r="O1343" s="32"/>
      <c r="P1343" s="32"/>
      <c r="Q1343" s="32"/>
      <c r="R1343" s="32"/>
      <c r="S1343" s="32"/>
    </row>
    <row r="1344" spans="2:19" ht="12.75" x14ac:dyDescent="0.2">
      <c r="B1344" s="1187" t="s">
        <v>1351</v>
      </c>
      <c r="C1344" s="1187"/>
      <c r="D1344" s="1187"/>
      <c r="E1344" s="1187"/>
      <c r="F1344" s="1187"/>
      <c r="G1344" s="1187"/>
      <c r="H1344" s="1187"/>
      <c r="I1344" s="1187"/>
      <c r="J1344" s="1187"/>
      <c r="K1344" s="1187"/>
      <c r="L1344" s="1187"/>
      <c r="M1344" s="1187"/>
      <c r="N1344" s="1187"/>
      <c r="O1344" s="1187"/>
      <c r="P1344" s="32"/>
      <c r="Q1344" s="32"/>
      <c r="R1344" s="32"/>
      <c r="S1344" s="32"/>
    </row>
    <row r="1345" spans="2:19" ht="12.75" x14ac:dyDescent="0.2">
      <c r="B1345" s="1187" t="s">
        <v>1352</v>
      </c>
      <c r="C1345" s="1187"/>
      <c r="D1345" s="1187"/>
      <c r="E1345" s="1187"/>
      <c r="F1345" s="1187"/>
      <c r="G1345" s="1187"/>
      <c r="H1345" s="1187"/>
      <c r="I1345" s="1187"/>
      <c r="J1345" s="1187"/>
      <c r="K1345" s="1187"/>
      <c r="L1345" s="1187"/>
      <c r="M1345" s="1187"/>
      <c r="N1345" s="1187"/>
      <c r="O1345" s="1187"/>
      <c r="P1345" s="32"/>
      <c r="Q1345" s="32"/>
      <c r="R1345" s="32"/>
      <c r="S1345" s="32"/>
    </row>
    <row r="1346" spans="2:19" ht="12.75" x14ac:dyDescent="0.2">
      <c r="B1346" s="1188" t="s">
        <v>1353</v>
      </c>
      <c r="C1346" s="1188"/>
      <c r="D1346" s="1188"/>
      <c r="E1346" s="1188"/>
      <c r="F1346" s="1188"/>
      <c r="G1346" s="1188"/>
      <c r="H1346" s="1188"/>
      <c r="I1346" s="1188"/>
      <c r="J1346" s="1188"/>
      <c r="K1346" s="1188"/>
      <c r="L1346" s="1188"/>
      <c r="M1346" s="1188"/>
      <c r="N1346" s="1188"/>
      <c r="O1346" s="1188"/>
      <c r="P1346" s="32"/>
      <c r="Q1346" s="32"/>
      <c r="R1346" s="32"/>
      <c r="S1346" s="32"/>
    </row>
    <row r="1347" spans="2:19" ht="22.5" customHeight="1" x14ac:dyDescent="0.2">
      <c r="B1347" s="1187" t="s">
        <v>1354</v>
      </c>
      <c r="C1347" s="1187"/>
      <c r="D1347" s="1187"/>
      <c r="E1347" s="1187"/>
      <c r="F1347" s="1187"/>
      <c r="G1347" s="1187"/>
      <c r="H1347" s="1187"/>
      <c r="I1347" s="1187"/>
      <c r="J1347" s="1187"/>
      <c r="K1347" s="1187"/>
      <c r="L1347" s="1187"/>
      <c r="M1347" s="1187"/>
      <c r="N1347" s="1187"/>
      <c r="O1347" s="1187"/>
      <c r="P1347" s="32"/>
      <c r="Q1347" s="32"/>
      <c r="R1347" s="32"/>
      <c r="S1347" s="32"/>
    </row>
    <row r="1348" spans="2:19" ht="12.75" x14ac:dyDescent="0.2">
      <c r="B1348" s="1187" t="s">
        <v>1355</v>
      </c>
      <c r="C1348" s="1187"/>
      <c r="D1348" s="1187"/>
      <c r="E1348" s="1187"/>
      <c r="F1348" s="1187"/>
      <c r="G1348" s="1187"/>
      <c r="H1348" s="1187"/>
      <c r="I1348" s="1187"/>
      <c r="J1348" s="1187"/>
      <c r="K1348" s="1187"/>
      <c r="L1348" s="1187"/>
      <c r="M1348" s="1187"/>
      <c r="N1348" s="1187"/>
      <c r="O1348" s="1187"/>
      <c r="P1348" s="32"/>
      <c r="Q1348" s="32"/>
      <c r="R1348" s="32"/>
      <c r="S1348" s="32"/>
    </row>
    <row r="1349" spans="2:19" ht="12.75" x14ac:dyDescent="0.2">
      <c r="B1349" s="30"/>
      <c r="C1349" s="30"/>
      <c r="D1349" s="37"/>
      <c r="E1349" s="37"/>
      <c r="F1349" s="32"/>
      <c r="G1349" s="32"/>
      <c r="H1349" s="32"/>
      <c r="I1349" s="32"/>
      <c r="J1349" s="32"/>
      <c r="K1349" s="32"/>
      <c r="L1349" s="32"/>
      <c r="M1349" s="32"/>
      <c r="N1349" s="32"/>
      <c r="O1349" s="32"/>
      <c r="P1349" s="32"/>
      <c r="Q1349" s="32"/>
      <c r="R1349" s="32"/>
      <c r="S1349" s="32"/>
    </row>
    <row r="1350" spans="2:19" ht="12.75" x14ac:dyDescent="0.2">
      <c r="B1350" s="30"/>
      <c r="C1350" s="30"/>
      <c r="D1350" s="37"/>
      <c r="E1350" s="37"/>
      <c r="F1350" s="32"/>
      <c r="G1350" s="32"/>
      <c r="H1350" s="32"/>
      <c r="I1350" s="32"/>
      <c r="J1350" s="32"/>
      <c r="K1350" s="32"/>
      <c r="L1350" s="32"/>
      <c r="M1350" s="32"/>
      <c r="N1350" s="32"/>
      <c r="O1350" s="32"/>
      <c r="P1350" s="32"/>
      <c r="Q1350" s="32"/>
      <c r="R1350" s="32"/>
      <c r="S1350" s="32"/>
    </row>
    <row r="1351" spans="2:19" ht="12.75" x14ac:dyDescent="0.2">
      <c r="B1351" s="1189" t="s">
        <v>1932</v>
      </c>
      <c r="C1351" s="1189"/>
      <c r="D1351" s="1189"/>
      <c r="E1351" s="1189"/>
      <c r="F1351" s="1189"/>
      <c r="G1351" s="1189"/>
      <c r="H1351" s="1189"/>
      <c r="I1351" s="1189"/>
      <c r="J1351" s="1189"/>
      <c r="K1351" s="1189"/>
      <c r="L1351" s="1189"/>
      <c r="M1351" s="1189"/>
      <c r="N1351" s="1189"/>
      <c r="O1351" s="1189"/>
      <c r="P1351" s="1189"/>
      <c r="Q1351" s="32"/>
      <c r="R1351" s="32"/>
      <c r="S1351" s="32"/>
    </row>
    <row r="1352" spans="2:19" ht="12.75" x14ac:dyDescent="0.2">
      <c r="B1352" s="1189" t="s">
        <v>1930</v>
      </c>
      <c r="C1352" s="1189"/>
      <c r="D1352" s="1189"/>
      <c r="E1352" s="1189"/>
      <c r="F1352" s="1189"/>
      <c r="G1352" s="1189"/>
      <c r="H1352" s="1189"/>
      <c r="I1352" s="1189"/>
      <c r="J1352" s="1189"/>
      <c r="K1352" s="1189"/>
      <c r="L1352" s="1189"/>
      <c r="M1352" s="1189"/>
      <c r="N1352" s="1189"/>
      <c r="O1352" s="1189"/>
      <c r="P1352" s="1189"/>
      <c r="Q1352" s="32"/>
      <c r="R1352" s="32"/>
      <c r="S1352" s="32"/>
    </row>
    <row r="1353" spans="2:19" ht="12.75" x14ac:dyDescent="0.2">
      <c r="B1353" s="1189" t="s">
        <v>1933</v>
      </c>
      <c r="C1353" s="1189"/>
      <c r="D1353" s="1189"/>
      <c r="E1353" s="1189"/>
      <c r="F1353" s="1189"/>
      <c r="G1353" s="1189"/>
      <c r="H1353" s="1189"/>
      <c r="I1353" s="1189"/>
      <c r="J1353" s="1189"/>
      <c r="K1353" s="1189"/>
      <c r="L1353" s="1189"/>
      <c r="M1353" s="1189"/>
      <c r="N1353" s="1189"/>
      <c r="O1353" s="1189"/>
      <c r="P1353" s="1189"/>
      <c r="Q1353" s="32"/>
      <c r="R1353" s="32"/>
      <c r="S1353" s="32"/>
    </row>
    <row r="1354" spans="2:19" ht="12.75" x14ac:dyDescent="0.2">
      <c r="B1354" s="1186" t="s">
        <v>1931</v>
      </c>
      <c r="C1354" s="1186"/>
      <c r="D1354" s="1186"/>
      <c r="E1354" s="1186"/>
      <c r="F1354" s="1186"/>
      <c r="G1354" s="1186"/>
      <c r="H1354" s="1186"/>
      <c r="I1354" s="1186"/>
      <c r="J1354" s="1186"/>
      <c r="K1354" s="1186"/>
      <c r="L1354" s="1186"/>
      <c r="M1354" s="1186"/>
      <c r="N1354" s="1186"/>
      <c r="O1354" s="1186"/>
      <c r="P1354" s="33"/>
      <c r="Q1354" s="33"/>
      <c r="R1354" s="33"/>
      <c r="S1354" s="32"/>
    </row>
    <row r="1355" spans="2:19" x14ac:dyDescent="0.2">
      <c r="D1355" s="20"/>
    </row>
    <row r="1356" spans="2:19" x14ac:dyDescent="0.2">
      <c r="D1356" s="20"/>
    </row>
    <row r="1357" spans="2:19" x14ac:dyDescent="0.2">
      <c r="D1357" s="20"/>
    </row>
    <row r="1358" spans="2:19" x14ac:dyDescent="0.2">
      <c r="D1358" s="20"/>
    </row>
    <row r="1359" spans="2:19" x14ac:dyDescent="0.2">
      <c r="D1359" s="20"/>
    </row>
    <row r="1360" spans="2:19" x14ac:dyDescent="0.2">
      <c r="D1360" s="20"/>
    </row>
    <row r="1361" spans="4:4" x14ac:dyDescent="0.2">
      <c r="D1361" s="20"/>
    </row>
    <row r="1362" spans="4:4" x14ac:dyDescent="0.2">
      <c r="D1362" s="20"/>
    </row>
    <row r="1363" spans="4:4" x14ac:dyDescent="0.2">
      <c r="D1363" s="20"/>
    </row>
    <row r="1364" spans="4:4" x14ac:dyDescent="0.2">
      <c r="D1364" s="20"/>
    </row>
    <row r="1365" spans="4:4" x14ac:dyDescent="0.2">
      <c r="D1365" s="20"/>
    </row>
    <row r="1366" spans="4:4" x14ac:dyDescent="0.2">
      <c r="D1366" s="20"/>
    </row>
    <row r="1367" spans="4:4" x14ac:dyDescent="0.2">
      <c r="D1367" s="20"/>
    </row>
    <row r="1368" spans="4:4" x14ac:dyDescent="0.2">
      <c r="D1368" s="20"/>
    </row>
    <row r="1369" spans="4:4" x14ac:dyDescent="0.2">
      <c r="D1369" s="20"/>
    </row>
    <row r="1370" spans="4:4" x14ac:dyDescent="0.2">
      <c r="D1370" s="20"/>
    </row>
    <row r="1371" spans="4:4" x14ac:dyDescent="0.2">
      <c r="D1371" s="20"/>
    </row>
    <row r="1372" spans="4:4" x14ac:dyDescent="0.2">
      <c r="D1372" s="20"/>
    </row>
    <row r="1373" spans="4:4" x14ac:dyDescent="0.2">
      <c r="D1373" s="20"/>
    </row>
    <row r="1374" spans="4:4" x14ac:dyDescent="0.2">
      <c r="D1374" s="20"/>
    </row>
    <row r="1375" spans="4:4" x14ac:dyDescent="0.2">
      <c r="D1375" s="20"/>
    </row>
    <row r="1376" spans="4:4" x14ac:dyDescent="0.2">
      <c r="D1376" s="20"/>
    </row>
    <row r="1377" spans="4:4" x14ac:dyDescent="0.2">
      <c r="D1377" s="20"/>
    </row>
    <row r="1378" spans="4:4" x14ac:dyDescent="0.2">
      <c r="D1378" s="20"/>
    </row>
    <row r="1379" spans="4:4" x14ac:dyDescent="0.2">
      <c r="D1379" s="20"/>
    </row>
    <row r="1380" spans="4:4" x14ac:dyDescent="0.2">
      <c r="D1380" s="20"/>
    </row>
    <row r="1381" spans="4:4" x14ac:dyDescent="0.2">
      <c r="D1381" s="20"/>
    </row>
    <row r="1382" spans="4:4" x14ac:dyDescent="0.2">
      <c r="D1382" s="20"/>
    </row>
    <row r="1383" spans="4:4" x14ac:dyDescent="0.2">
      <c r="D1383" s="20"/>
    </row>
    <row r="1384" spans="4:4" x14ac:dyDescent="0.2">
      <c r="D1384" s="20"/>
    </row>
    <row r="1385" spans="4:4" x14ac:dyDescent="0.2">
      <c r="D1385" s="20"/>
    </row>
    <row r="1386" spans="4:4" x14ac:dyDescent="0.2">
      <c r="D1386" s="20"/>
    </row>
    <row r="1387" spans="4:4" x14ac:dyDescent="0.2">
      <c r="D1387" s="20"/>
    </row>
    <row r="1388" spans="4:4" x14ac:dyDescent="0.2">
      <c r="D1388" s="20"/>
    </row>
    <row r="1389" spans="4:4" x14ac:dyDescent="0.2">
      <c r="D1389" s="20"/>
    </row>
    <row r="1390" spans="4:4" x14ac:dyDescent="0.2">
      <c r="D1390" s="20"/>
    </row>
    <row r="1391" spans="4:4" x14ac:dyDescent="0.2">
      <c r="D1391" s="20"/>
    </row>
    <row r="1392" spans="4:4" x14ac:dyDescent="0.2">
      <c r="D1392" s="20"/>
    </row>
    <row r="1393" spans="4:4" x14ac:dyDescent="0.2">
      <c r="D1393" s="20"/>
    </row>
    <row r="1394" spans="4:4" x14ac:dyDescent="0.2">
      <c r="D1394" s="20"/>
    </row>
    <row r="1395" spans="4:4" x14ac:dyDescent="0.2">
      <c r="D1395" s="20"/>
    </row>
    <row r="1396" spans="4:4" x14ac:dyDescent="0.2">
      <c r="D1396" s="20"/>
    </row>
    <row r="1397" spans="4:4" x14ac:dyDescent="0.2">
      <c r="D1397" s="20"/>
    </row>
    <row r="1398" spans="4:4" x14ac:dyDescent="0.2">
      <c r="D1398" s="20"/>
    </row>
    <row r="1399" spans="4:4" x14ac:dyDescent="0.2">
      <c r="D1399" s="20"/>
    </row>
    <row r="1400" spans="4:4" x14ac:dyDescent="0.2">
      <c r="D1400" s="20"/>
    </row>
    <row r="1401" spans="4:4" x14ac:dyDescent="0.2">
      <c r="D1401" s="20"/>
    </row>
    <row r="1402" spans="4:4" x14ac:dyDescent="0.2">
      <c r="D1402" s="20"/>
    </row>
    <row r="1403" spans="4:4" x14ac:dyDescent="0.2">
      <c r="D1403" s="20"/>
    </row>
    <row r="1404" spans="4:4" x14ac:dyDescent="0.2">
      <c r="D1404" s="20"/>
    </row>
    <row r="1405" spans="4:4" x14ac:dyDescent="0.2">
      <c r="D1405" s="20"/>
    </row>
    <row r="1406" spans="4:4" x14ac:dyDescent="0.2">
      <c r="D1406" s="20"/>
    </row>
    <row r="1407" spans="4:4" x14ac:dyDescent="0.2">
      <c r="D1407" s="20"/>
    </row>
    <row r="1408" spans="4:4" x14ac:dyDescent="0.2">
      <c r="D1408" s="20"/>
    </row>
    <row r="1409" spans="4:4" x14ac:dyDescent="0.2">
      <c r="D1409" s="20"/>
    </row>
    <row r="1410" spans="4:4" x14ac:dyDescent="0.2">
      <c r="D1410" s="20"/>
    </row>
    <row r="1411" spans="4:4" x14ac:dyDescent="0.2">
      <c r="D1411" s="20"/>
    </row>
    <row r="1412" spans="4:4" x14ac:dyDescent="0.2">
      <c r="D1412" s="20"/>
    </row>
    <row r="1413" spans="4:4" x14ac:dyDescent="0.2">
      <c r="D1413" s="20"/>
    </row>
    <row r="1414" spans="4:4" x14ac:dyDescent="0.2">
      <c r="D1414" s="20"/>
    </row>
    <row r="1415" spans="4:4" x14ac:dyDescent="0.2">
      <c r="D1415" s="20"/>
    </row>
    <row r="1416" spans="4:4" x14ac:dyDescent="0.2">
      <c r="D1416" s="20"/>
    </row>
    <row r="1417" spans="4:4" x14ac:dyDescent="0.2">
      <c r="D1417" s="20"/>
    </row>
    <row r="1418" spans="4:4" x14ac:dyDescent="0.2">
      <c r="D1418" s="20"/>
    </row>
    <row r="1419" spans="4:4" x14ac:dyDescent="0.2">
      <c r="D1419" s="20"/>
    </row>
    <row r="1420" spans="4:4" x14ac:dyDescent="0.2">
      <c r="D1420" s="20"/>
    </row>
    <row r="1421" spans="4:4" x14ac:dyDescent="0.2">
      <c r="D1421" s="20"/>
    </row>
    <row r="1422" spans="4:4" x14ac:dyDescent="0.2">
      <c r="D1422" s="20"/>
    </row>
    <row r="1423" spans="4:4" x14ac:dyDescent="0.2">
      <c r="D1423" s="20"/>
    </row>
    <row r="1424" spans="4:4" x14ac:dyDescent="0.2">
      <c r="D1424" s="20"/>
    </row>
    <row r="1425" spans="4:4" x14ac:dyDescent="0.2">
      <c r="D1425" s="20"/>
    </row>
    <row r="1426" spans="4:4" x14ac:dyDescent="0.2">
      <c r="D1426" s="20"/>
    </row>
    <row r="1427" spans="4:4" x14ac:dyDescent="0.2">
      <c r="D1427" s="20"/>
    </row>
    <row r="1428" spans="4:4" x14ac:dyDescent="0.2">
      <c r="D1428" s="20"/>
    </row>
    <row r="1429" spans="4:4" x14ac:dyDescent="0.2">
      <c r="D1429" s="20"/>
    </row>
    <row r="1430" spans="4:4" x14ac:dyDescent="0.2">
      <c r="D1430" s="20"/>
    </row>
    <row r="1431" spans="4:4" x14ac:dyDescent="0.2">
      <c r="D1431" s="20"/>
    </row>
    <row r="1432" spans="4:4" x14ac:dyDescent="0.2">
      <c r="D1432" s="20"/>
    </row>
    <row r="1433" spans="4:4" x14ac:dyDescent="0.2">
      <c r="D1433" s="20"/>
    </row>
    <row r="1434" spans="4:4" x14ac:dyDescent="0.2">
      <c r="D1434" s="20"/>
    </row>
    <row r="1435" spans="4:4" x14ac:dyDescent="0.2">
      <c r="D1435" s="20"/>
    </row>
    <row r="1436" spans="4:4" x14ac:dyDescent="0.2">
      <c r="D1436" s="20"/>
    </row>
    <row r="1437" spans="4:4" x14ac:dyDescent="0.2">
      <c r="D1437" s="20"/>
    </row>
    <row r="1438" spans="4:4" x14ac:dyDescent="0.2">
      <c r="D1438" s="20"/>
    </row>
    <row r="1439" spans="4:4" x14ac:dyDescent="0.2">
      <c r="D1439" s="20"/>
    </row>
    <row r="1440" spans="4:4" x14ac:dyDescent="0.2">
      <c r="D1440" s="20"/>
    </row>
    <row r="1441" spans="4:4" x14ac:dyDescent="0.2">
      <c r="D1441" s="20"/>
    </row>
    <row r="1442" spans="4:4" x14ac:dyDescent="0.2">
      <c r="D1442" s="20"/>
    </row>
    <row r="1443" spans="4:4" x14ac:dyDescent="0.2">
      <c r="D1443" s="20"/>
    </row>
    <row r="1444" spans="4:4" x14ac:dyDescent="0.2">
      <c r="D1444" s="20"/>
    </row>
    <row r="1445" spans="4:4" x14ac:dyDescent="0.2">
      <c r="D1445" s="20"/>
    </row>
    <row r="1446" spans="4:4" x14ac:dyDescent="0.2">
      <c r="D1446" s="20"/>
    </row>
    <row r="1447" spans="4:4" x14ac:dyDescent="0.2">
      <c r="D1447" s="20"/>
    </row>
    <row r="1448" spans="4:4" x14ac:dyDescent="0.2">
      <c r="D1448" s="20"/>
    </row>
    <row r="1449" spans="4:4" x14ac:dyDescent="0.2">
      <c r="D1449" s="20"/>
    </row>
    <row r="1450" spans="4:4" x14ac:dyDescent="0.2">
      <c r="D1450" s="20"/>
    </row>
    <row r="1451" spans="4:4" x14ac:dyDescent="0.2">
      <c r="D1451" s="20"/>
    </row>
    <row r="1452" spans="4:4" x14ac:dyDescent="0.2">
      <c r="D1452" s="20"/>
    </row>
    <row r="1453" spans="4:4" x14ac:dyDescent="0.2">
      <c r="D1453" s="20"/>
    </row>
    <row r="1454" spans="4:4" x14ac:dyDescent="0.2">
      <c r="D1454" s="20"/>
    </row>
    <row r="1455" spans="4:4" x14ac:dyDescent="0.2">
      <c r="D1455" s="20"/>
    </row>
    <row r="1456" spans="4:4" x14ac:dyDescent="0.2">
      <c r="D1456" s="20"/>
    </row>
    <row r="1457" spans="4:4" x14ac:dyDescent="0.2">
      <c r="D1457" s="20"/>
    </row>
    <row r="1458" spans="4:4" x14ac:dyDescent="0.2">
      <c r="D1458" s="20"/>
    </row>
    <row r="1459" spans="4:4" x14ac:dyDescent="0.2">
      <c r="D1459" s="20"/>
    </row>
    <row r="1460" spans="4:4" x14ac:dyDescent="0.2">
      <c r="D1460" s="20"/>
    </row>
    <row r="1461" spans="4:4" x14ac:dyDescent="0.2">
      <c r="D1461" s="20"/>
    </row>
    <row r="1462" spans="4:4" x14ac:dyDescent="0.2">
      <c r="D1462" s="20"/>
    </row>
    <row r="1463" spans="4:4" x14ac:dyDescent="0.2">
      <c r="D1463" s="20"/>
    </row>
    <row r="1464" spans="4:4" x14ac:dyDescent="0.2">
      <c r="D1464" s="20"/>
    </row>
    <row r="1465" spans="4:4" x14ac:dyDescent="0.2">
      <c r="D1465" s="20"/>
    </row>
    <row r="1466" spans="4:4" x14ac:dyDescent="0.2">
      <c r="D1466" s="20"/>
    </row>
    <row r="1467" spans="4:4" x14ac:dyDescent="0.2">
      <c r="D1467" s="20"/>
    </row>
    <row r="1468" spans="4:4" x14ac:dyDescent="0.2">
      <c r="D1468" s="20"/>
    </row>
    <row r="1469" spans="4:4" x14ac:dyDescent="0.2">
      <c r="D1469" s="20"/>
    </row>
    <row r="1470" spans="4:4" x14ac:dyDescent="0.2">
      <c r="D1470" s="20"/>
    </row>
    <row r="1471" spans="4:4" x14ac:dyDescent="0.2">
      <c r="D1471" s="20"/>
    </row>
    <row r="1472" spans="4:4" x14ac:dyDescent="0.2">
      <c r="D1472" s="20"/>
    </row>
    <row r="1473" spans="4:4" x14ac:dyDescent="0.2">
      <c r="D1473" s="20"/>
    </row>
    <row r="1474" spans="4:4" x14ac:dyDescent="0.2">
      <c r="D1474" s="20"/>
    </row>
    <row r="1475" spans="4:4" x14ac:dyDescent="0.2">
      <c r="D1475" s="20"/>
    </row>
    <row r="1476" spans="4:4" x14ac:dyDescent="0.2">
      <c r="D1476" s="20"/>
    </row>
    <row r="1477" spans="4:4" x14ac:dyDescent="0.2">
      <c r="D1477" s="20"/>
    </row>
    <row r="1478" spans="4:4" x14ac:dyDescent="0.2">
      <c r="D1478" s="20"/>
    </row>
    <row r="1479" spans="4:4" x14ac:dyDescent="0.2">
      <c r="D1479" s="20"/>
    </row>
    <row r="1480" spans="4:4" x14ac:dyDescent="0.2">
      <c r="D1480" s="20"/>
    </row>
    <row r="1481" spans="4:4" x14ac:dyDescent="0.2">
      <c r="D1481" s="20"/>
    </row>
    <row r="1482" spans="4:4" x14ac:dyDescent="0.2">
      <c r="D1482" s="20"/>
    </row>
    <row r="1483" spans="4:4" x14ac:dyDescent="0.2">
      <c r="D1483" s="20"/>
    </row>
    <row r="1484" spans="4:4" x14ac:dyDescent="0.2">
      <c r="D1484" s="20"/>
    </row>
    <row r="1485" spans="4:4" x14ac:dyDescent="0.2">
      <c r="D1485" s="20"/>
    </row>
    <row r="1486" spans="4:4" x14ac:dyDescent="0.2">
      <c r="D1486" s="20"/>
    </row>
    <row r="1487" spans="4:4" x14ac:dyDescent="0.2">
      <c r="D1487" s="20"/>
    </row>
    <row r="1488" spans="4:4" x14ac:dyDescent="0.2">
      <c r="D1488" s="20"/>
    </row>
    <row r="1489" spans="4:4" x14ac:dyDescent="0.2">
      <c r="D1489" s="20"/>
    </row>
    <row r="1490" spans="4:4" x14ac:dyDescent="0.2">
      <c r="D1490" s="20"/>
    </row>
    <row r="1491" spans="4:4" x14ac:dyDescent="0.2">
      <c r="D1491" s="20"/>
    </row>
    <row r="1492" spans="4:4" x14ac:dyDescent="0.2">
      <c r="D1492" s="20"/>
    </row>
    <row r="1493" spans="4:4" x14ac:dyDescent="0.2">
      <c r="D1493" s="20"/>
    </row>
    <row r="1494" spans="4:4" x14ac:dyDescent="0.2">
      <c r="D1494" s="20"/>
    </row>
    <row r="1495" spans="4:4" x14ac:dyDescent="0.2">
      <c r="D1495" s="20"/>
    </row>
    <row r="1496" spans="4:4" x14ac:dyDescent="0.2">
      <c r="D1496" s="20"/>
    </row>
    <row r="1497" spans="4:4" x14ac:dyDescent="0.2">
      <c r="D1497" s="20"/>
    </row>
    <row r="1498" spans="4:4" x14ac:dyDescent="0.2">
      <c r="D1498" s="20"/>
    </row>
    <row r="1499" spans="4:4" x14ac:dyDescent="0.2">
      <c r="D1499" s="20"/>
    </row>
    <row r="1500" spans="4:4" x14ac:dyDescent="0.2">
      <c r="D1500" s="20"/>
    </row>
    <row r="1501" spans="4:4" x14ac:dyDescent="0.2">
      <c r="D1501" s="20"/>
    </row>
    <row r="1502" spans="4:4" x14ac:dyDescent="0.2">
      <c r="D1502" s="20"/>
    </row>
    <row r="1503" spans="4:4" x14ac:dyDescent="0.2">
      <c r="D1503" s="20"/>
    </row>
    <row r="1504" spans="4:4" x14ac:dyDescent="0.2">
      <c r="D1504" s="20"/>
    </row>
    <row r="1505" spans="4:4" x14ac:dyDescent="0.2">
      <c r="D1505" s="20"/>
    </row>
    <row r="1506" spans="4:4" x14ac:dyDescent="0.2">
      <c r="D1506" s="20"/>
    </row>
    <row r="1507" spans="4:4" x14ac:dyDescent="0.2">
      <c r="D1507" s="20"/>
    </row>
    <row r="1508" spans="4:4" x14ac:dyDescent="0.2">
      <c r="D1508" s="20"/>
    </row>
    <row r="1509" spans="4:4" x14ac:dyDescent="0.2">
      <c r="D1509" s="20"/>
    </row>
    <row r="1510" spans="4:4" x14ac:dyDescent="0.2">
      <c r="D1510" s="20"/>
    </row>
    <row r="1511" spans="4:4" x14ac:dyDescent="0.2">
      <c r="D1511" s="20"/>
    </row>
    <row r="1512" spans="4:4" x14ac:dyDescent="0.2">
      <c r="D1512" s="20"/>
    </row>
    <row r="1513" spans="4:4" x14ac:dyDescent="0.2">
      <c r="D1513" s="20"/>
    </row>
    <row r="1514" spans="4:4" x14ac:dyDescent="0.2">
      <c r="D1514" s="20"/>
    </row>
    <row r="1515" spans="4:4" x14ac:dyDescent="0.2">
      <c r="D1515" s="20"/>
    </row>
    <row r="1516" spans="4:4" x14ac:dyDescent="0.2">
      <c r="D1516" s="20"/>
    </row>
    <row r="1517" spans="4:4" x14ac:dyDescent="0.2">
      <c r="D1517" s="20"/>
    </row>
    <row r="1518" spans="4:4" x14ac:dyDescent="0.2">
      <c r="D1518" s="20"/>
    </row>
    <row r="1519" spans="4:4" x14ac:dyDescent="0.2">
      <c r="D1519" s="20"/>
    </row>
    <row r="1520" spans="4:4" x14ac:dyDescent="0.2">
      <c r="D1520" s="20"/>
    </row>
    <row r="1521" spans="4:4" x14ac:dyDescent="0.2">
      <c r="D1521" s="20"/>
    </row>
    <row r="1522" spans="4:4" x14ac:dyDescent="0.2">
      <c r="D1522" s="20"/>
    </row>
    <row r="1523" spans="4:4" x14ac:dyDescent="0.2">
      <c r="D1523" s="20"/>
    </row>
    <row r="1524" spans="4:4" x14ac:dyDescent="0.2">
      <c r="D1524" s="20"/>
    </row>
    <row r="1525" spans="4:4" x14ac:dyDescent="0.2">
      <c r="D1525" s="20"/>
    </row>
    <row r="1526" spans="4:4" x14ac:dyDescent="0.2">
      <c r="D1526" s="20"/>
    </row>
    <row r="1527" spans="4:4" x14ac:dyDescent="0.2">
      <c r="D1527" s="20"/>
    </row>
    <row r="1528" spans="4:4" x14ac:dyDescent="0.2">
      <c r="D1528" s="20"/>
    </row>
    <row r="1529" spans="4:4" x14ac:dyDescent="0.2">
      <c r="D1529" s="20"/>
    </row>
    <row r="1530" spans="4:4" x14ac:dyDescent="0.2">
      <c r="D1530" s="20"/>
    </row>
    <row r="1531" spans="4:4" x14ac:dyDescent="0.2">
      <c r="D1531" s="20"/>
    </row>
    <row r="1532" spans="4:4" x14ac:dyDescent="0.2">
      <c r="D1532" s="20"/>
    </row>
    <row r="1533" spans="4:4" x14ac:dyDescent="0.2">
      <c r="D1533" s="20"/>
    </row>
    <row r="1534" spans="4:4" x14ac:dyDescent="0.2">
      <c r="D1534" s="20"/>
    </row>
    <row r="1535" spans="4:4" x14ac:dyDescent="0.2">
      <c r="D1535" s="20"/>
    </row>
    <row r="1536" spans="4:4" x14ac:dyDescent="0.2">
      <c r="D1536" s="20"/>
    </row>
    <row r="1537" spans="4:4" x14ac:dyDescent="0.2">
      <c r="D1537" s="20"/>
    </row>
    <row r="1538" spans="4:4" x14ac:dyDescent="0.2">
      <c r="D1538" s="20"/>
    </row>
    <row r="1539" spans="4:4" x14ac:dyDescent="0.2">
      <c r="D1539" s="20"/>
    </row>
    <row r="1540" spans="4:4" x14ac:dyDescent="0.2">
      <c r="D1540" s="20"/>
    </row>
    <row r="1541" spans="4:4" x14ac:dyDescent="0.2">
      <c r="D1541" s="20"/>
    </row>
    <row r="1542" spans="4:4" x14ac:dyDescent="0.2">
      <c r="D1542" s="20"/>
    </row>
    <row r="1543" spans="4:4" x14ac:dyDescent="0.2">
      <c r="D1543" s="20"/>
    </row>
    <row r="1544" spans="4:4" x14ac:dyDescent="0.2">
      <c r="D1544" s="20"/>
    </row>
    <row r="1545" spans="4:4" x14ac:dyDescent="0.2">
      <c r="D1545" s="20"/>
    </row>
    <row r="1546" spans="4:4" x14ac:dyDescent="0.2">
      <c r="D1546" s="20"/>
    </row>
    <row r="1547" spans="4:4" x14ac:dyDescent="0.2">
      <c r="D1547" s="20"/>
    </row>
    <row r="1548" spans="4:4" x14ac:dyDescent="0.2">
      <c r="D1548" s="20"/>
    </row>
    <row r="1549" spans="4:4" x14ac:dyDescent="0.2">
      <c r="D1549" s="20"/>
    </row>
    <row r="1550" spans="4:4" x14ac:dyDescent="0.2">
      <c r="D1550" s="20"/>
    </row>
    <row r="1551" spans="4:4" x14ac:dyDescent="0.2">
      <c r="D1551" s="20"/>
    </row>
    <row r="1552" spans="4:4" x14ac:dyDescent="0.2">
      <c r="D1552" s="20"/>
    </row>
    <row r="1553" spans="4:4" x14ac:dyDescent="0.2">
      <c r="D1553" s="20"/>
    </row>
    <row r="1554" spans="4:4" x14ac:dyDescent="0.2">
      <c r="D1554" s="20"/>
    </row>
    <row r="1555" spans="4:4" x14ac:dyDescent="0.2">
      <c r="D1555" s="20"/>
    </row>
    <row r="1556" spans="4:4" x14ac:dyDescent="0.2">
      <c r="D1556" s="20"/>
    </row>
    <row r="1557" spans="4:4" x14ac:dyDescent="0.2">
      <c r="D1557" s="20"/>
    </row>
    <row r="1558" spans="4:4" x14ac:dyDescent="0.2">
      <c r="D1558" s="20"/>
    </row>
    <row r="1559" spans="4:4" x14ac:dyDescent="0.2">
      <c r="D1559" s="20"/>
    </row>
    <row r="1560" spans="4:4" x14ac:dyDescent="0.2">
      <c r="D1560" s="20"/>
    </row>
    <row r="1561" spans="4:4" x14ac:dyDescent="0.2">
      <c r="D1561" s="20"/>
    </row>
    <row r="1562" spans="4:4" x14ac:dyDescent="0.2">
      <c r="D1562" s="20"/>
    </row>
    <row r="1563" spans="4:4" x14ac:dyDescent="0.2">
      <c r="D1563" s="20"/>
    </row>
    <row r="1564" spans="4:4" x14ac:dyDescent="0.2">
      <c r="D1564" s="20"/>
    </row>
    <row r="1565" spans="4:4" x14ac:dyDescent="0.2">
      <c r="D1565" s="20"/>
    </row>
    <row r="1566" spans="4:4" x14ac:dyDescent="0.2">
      <c r="D1566" s="20"/>
    </row>
    <row r="1567" spans="4:4" x14ac:dyDescent="0.2">
      <c r="D1567" s="20"/>
    </row>
    <row r="1568" spans="4:4" x14ac:dyDescent="0.2">
      <c r="D1568" s="20"/>
    </row>
    <row r="1569" spans="4:4" x14ac:dyDescent="0.2">
      <c r="D1569" s="20"/>
    </row>
    <row r="1570" spans="4:4" x14ac:dyDescent="0.2">
      <c r="D1570" s="20"/>
    </row>
    <row r="1571" spans="4:4" x14ac:dyDescent="0.2">
      <c r="D1571" s="20"/>
    </row>
    <row r="1572" spans="4:4" x14ac:dyDescent="0.2">
      <c r="D1572" s="20"/>
    </row>
    <row r="1573" spans="4:4" x14ac:dyDescent="0.2">
      <c r="D1573" s="20"/>
    </row>
    <row r="1574" spans="4:4" x14ac:dyDescent="0.2">
      <c r="D1574" s="20"/>
    </row>
    <row r="1575" spans="4:4" x14ac:dyDescent="0.2">
      <c r="D1575" s="20"/>
    </row>
    <row r="1576" spans="4:4" x14ac:dyDescent="0.2">
      <c r="D1576" s="20"/>
    </row>
    <row r="1577" spans="4:4" x14ac:dyDescent="0.2">
      <c r="D1577" s="20"/>
    </row>
    <row r="1578" spans="4:4" x14ac:dyDescent="0.2">
      <c r="D1578" s="20"/>
    </row>
    <row r="1579" spans="4:4" x14ac:dyDescent="0.2">
      <c r="D1579" s="20"/>
    </row>
    <row r="1580" spans="4:4" x14ac:dyDescent="0.2">
      <c r="D1580" s="20"/>
    </row>
    <row r="1581" spans="4:4" x14ac:dyDescent="0.2">
      <c r="D1581" s="20"/>
    </row>
    <row r="1582" spans="4:4" x14ac:dyDescent="0.2">
      <c r="D1582" s="20"/>
    </row>
    <row r="1583" spans="4:4" x14ac:dyDescent="0.2">
      <c r="D1583" s="20"/>
    </row>
    <row r="1584" spans="4:4" x14ac:dyDescent="0.2">
      <c r="D1584" s="20"/>
    </row>
    <row r="1585" spans="4:4" x14ac:dyDescent="0.2">
      <c r="D1585" s="20"/>
    </row>
    <row r="1586" spans="4:4" x14ac:dyDescent="0.2">
      <c r="D1586" s="20"/>
    </row>
    <row r="1587" spans="4:4" x14ac:dyDescent="0.2">
      <c r="D1587" s="20"/>
    </row>
    <row r="1588" spans="4:4" x14ac:dyDescent="0.2">
      <c r="D1588" s="20"/>
    </row>
    <row r="1589" spans="4:4" x14ac:dyDescent="0.2">
      <c r="D1589" s="20"/>
    </row>
    <row r="1590" spans="4:4" x14ac:dyDescent="0.2">
      <c r="D1590" s="20"/>
    </row>
    <row r="1591" spans="4:4" x14ac:dyDescent="0.2">
      <c r="D1591" s="20"/>
    </row>
    <row r="1592" spans="4:4" x14ac:dyDescent="0.2">
      <c r="D1592" s="20"/>
    </row>
    <row r="1593" spans="4:4" x14ac:dyDescent="0.2">
      <c r="D1593" s="20"/>
    </row>
    <row r="1594" spans="4:4" x14ac:dyDescent="0.2">
      <c r="D1594" s="20"/>
    </row>
    <row r="1595" spans="4:4" x14ac:dyDescent="0.2">
      <c r="D1595" s="20"/>
    </row>
    <row r="1596" spans="4:4" x14ac:dyDescent="0.2">
      <c r="D1596" s="20"/>
    </row>
    <row r="1597" spans="4:4" x14ac:dyDescent="0.2">
      <c r="D1597" s="20"/>
    </row>
    <row r="1598" spans="4:4" x14ac:dyDescent="0.2">
      <c r="D1598" s="20"/>
    </row>
    <row r="1599" spans="4:4" x14ac:dyDescent="0.2">
      <c r="D1599" s="20"/>
    </row>
    <row r="1600" spans="4:4" x14ac:dyDescent="0.2">
      <c r="D1600" s="20"/>
    </row>
    <row r="1601" spans="4:4" x14ac:dyDescent="0.2">
      <c r="D1601" s="20"/>
    </row>
    <row r="1602" spans="4:4" x14ac:dyDescent="0.2">
      <c r="D1602" s="20"/>
    </row>
    <row r="1603" spans="4:4" x14ac:dyDescent="0.2">
      <c r="D1603" s="20"/>
    </row>
    <row r="1604" spans="4:4" x14ac:dyDescent="0.2">
      <c r="D1604" s="20"/>
    </row>
    <row r="1605" spans="4:4" x14ac:dyDescent="0.2">
      <c r="D1605" s="20"/>
    </row>
    <row r="1606" spans="4:4" x14ac:dyDescent="0.2">
      <c r="D1606" s="20"/>
    </row>
    <row r="1607" spans="4:4" x14ac:dyDescent="0.2">
      <c r="D1607" s="20"/>
    </row>
    <row r="1608" spans="4:4" x14ac:dyDescent="0.2">
      <c r="D1608" s="20"/>
    </row>
    <row r="1609" spans="4:4" x14ac:dyDescent="0.2">
      <c r="D1609" s="20"/>
    </row>
    <row r="1610" spans="4:4" x14ac:dyDescent="0.2">
      <c r="D1610" s="20"/>
    </row>
    <row r="1611" spans="4:4" x14ac:dyDescent="0.2">
      <c r="D1611" s="20"/>
    </row>
    <row r="1612" spans="4:4" x14ac:dyDescent="0.2">
      <c r="D1612" s="20"/>
    </row>
    <row r="1613" spans="4:4" x14ac:dyDescent="0.2">
      <c r="D1613" s="20"/>
    </row>
    <row r="1614" spans="4:4" x14ac:dyDescent="0.2">
      <c r="D1614" s="20"/>
    </row>
    <row r="1615" spans="4:4" x14ac:dyDescent="0.2">
      <c r="D1615" s="20"/>
    </row>
    <row r="1616" spans="4:4" x14ac:dyDescent="0.2">
      <c r="D1616" s="20"/>
    </row>
    <row r="1617" spans="4:4" x14ac:dyDescent="0.2">
      <c r="D1617" s="20"/>
    </row>
    <row r="1618" spans="4:4" x14ac:dyDescent="0.2">
      <c r="D1618" s="20"/>
    </row>
    <row r="1619" spans="4:4" x14ac:dyDescent="0.2">
      <c r="D1619" s="20"/>
    </row>
    <row r="1620" spans="4:4" x14ac:dyDescent="0.2">
      <c r="D1620" s="20"/>
    </row>
    <row r="1621" spans="4:4" x14ac:dyDescent="0.2">
      <c r="D1621" s="20"/>
    </row>
    <row r="1622" spans="4:4" x14ac:dyDescent="0.2">
      <c r="D1622" s="20"/>
    </row>
    <row r="1623" spans="4:4" x14ac:dyDescent="0.2">
      <c r="D1623" s="20"/>
    </row>
    <row r="1624" spans="4:4" x14ac:dyDescent="0.2">
      <c r="D1624" s="20"/>
    </row>
    <row r="1625" spans="4:4" x14ac:dyDescent="0.2">
      <c r="D1625" s="20"/>
    </row>
    <row r="1626" spans="4:4" x14ac:dyDescent="0.2">
      <c r="D1626" s="20"/>
    </row>
    <row r="1627" spans="4:4" x14ac:dyDescent="0.2">
      <c r="D1627" s="20"/>
    </row>
    <row r="1628" spans="4:4" x14ac:dyDescent="0.2">
      <c r="D1628" s="20"/>
    </row>
    <row r="1629" spans="4:4" x14ac:dyDescent="0.2">
      <c r="D1629" s="20"/>
    </row>
    <row r="1630" spans="4:4" x14ac:dyDescent="0.2">
      <c r="D1630" s="20"/>
    </row>
    <row r="1631" spans="4:4" x14ac:dyDescent="0.2">
      <c r="D1631" s="20"/>
    </row>
    <row r="1632" spans="4:4" x14ac:dyDescent="0.2">
      <c r="D1632" s="20"/>
    </row>
    <row r="1633" spans="4:4" x14ac:dyDescent="0.2">
      <c r="D1633" s="20"/>
    </row>
    <row r="1634" spans="4:4" x14ac:dyDescent="0.2">
      <c r="D1634" s="20"/>
    </row>
    <row r="1635" spans="4:4" x14ac:dyDescent="0.2">
      <c r="D1635" s="20"/>
    </row>
    <row r="1636" spans="4:4" x14ac:dyDescent="0.2">
      <c r="D1636" s="20"/>
    </row>
    <row r="1637" spans="4:4" x14ac:dyDescent="0.2">
      <c r="D1637" s="20"/>
    </row>
    <row r="1638" spans="4:4" x14ac:dyDescent="0.2">
      <c r="D1638" s="20"/>
    </row>
    <row r="1639" spans="4:4" x14ac:dyDescent="0.2">
      <c r="D1639" s="20"/>
    </row>
    <row r="1640" spans="4:4" x14ac:dyDescent="0.2">
      <c r="D1640" s="20"/>
    </row>
    <row r="1641" spans="4:4" x14ac:dyDescent="0.2">
      <c r="D1641" s="20"/>
    </row>
    <row r="1642" spans="4:4" x14ac:dyDescent="0.2">
      <c r="D1642" s="20"/>
    </row>
    <row r="1643" spans="4:4" x14ac:dyDescent="0.2">
      <c r="D1643" s="20"/>
    </row>
    <row r="1644" spans="4:4" x14ac:dyDescent="0.2">
      <c r="D1644" s="20"/>
    </row>
    <row r="1645" spans="4:4" x14ac:dyDescent="0.2">
      <c r="D1645" s="20"/>
    </row>
    <row r="1646" spans="4:4" x14ac:dyDescent="0.2">
      <c r="D1646" s="20"/>
    </row>
    <row r="1647" spans="4:4" x14ac:dyDescent="0.2">
      <c r="D1647" s="20"/>
    </row>
    <row r="1648" spans="4:4" x14ac:dyDescent="0.2">
      <c r="D1648" s="20"/>
    </row>
    <row r="1649" spans="4:4" x14ac:dyDescent="0.2">
      <c r="D1649" s="20"/>
    </row>
    <row r="1650" spans="4:4" x14ac:dyDescent="0.2">
      <c r="D1650" s="20"/>
    </row>
    <row r="1651" spans="4:4" x14ac:dyDescent="0.2">
      <c r="D1651" s="20"/>
    </row>
    <row r="1652" spans="4:4" x14ac:dyDescent="0.2">
      <c r="D1652" s="20"/>
    </row>
    <row r="1653" spans="4:4" x14ac:dyDescent="0.2">
      <c r="D1653" s="20"/>
    </row>
    <row r="1654" spans="4:4" x14ac:dyDescent="0.2">
      <c r="D1654" s="20"/>
    </row>
    <row r="1655" spans="4:4" x14ac:dyDescent="0.2">
      <c r="D1655" s="20"/>
    </row>
    <row r="1656" spans="4:4" x14ac:dyDescent="0.2">
      <c r="D1656" s="20"/>
    </row>
    <row r="1657" spans="4:4" x14ac:dyDescent="0.2">
      <c r="D1657" s="20"/>
    </row>
    <row r="1658" spans="4:4" x14ac:dyDescent="0.2">
      <c r="D1658" s="20"/>
    </row>
    <row r="1659" spans="4:4" x14ac:dyDescent="0.2">
      <c r="D1659" s="20"/>
    </row>
    <row r="1660" spans="4:4" x14ac:dyDescent="0.2">
      <c r="D1660" s="20"/>
    </row>
    <row r="1661" spans="4:4" x14ac:dyDescent="0.2">
      <c r="D1661" s="20"/>
    </row>
    <row r="1662" spans="4:4" x14ac:dyDescent="0.2">
      <c r="D1662" s="20"/>
    </row>
    <row r="1663" spans="4:4" x14ac:dyDescent="0.2">
      <c r="D1663" s="20"/>
    </row>
    <row r="1664" spans="4:4" x14ac:dyDescent="0.2">
      <c r="D1664" s="20"/>
    </row>
    <row r="1665" spans="4:4" x14ac:dyDescent="0.2">
      <c r="D1665" s="20"/>
    </row>
    <row r="1666" spans="4:4" x14ac:dyDescent="0.2">
      <c r="D1666" s="20"/>
    </row>
    <row r="1667" spans="4:4" x14ac:dyDescent="0.2">
      <c r="D1667" s="20"/>
    </row>
    <row r="1668" spans="4:4" x14ac:dyDescent="0.2">
      <c r="D1668" s="20"/>
    </row>
    <row r="1669" spans="4:4" x14ac:dyDescent="0.2">
      <c r="D1669" s="20"/>
    </row>
    <row r="1670" spans="4:4" x14ac:dyDescent="0.2">
      <c r="D1670" s="20"/>
    </row>
    <row r="1671" spans="4:4" x14ac:dyDescent="0.2">
      <c r="D1671" s="20"/>
    </row>
    <row r="1672" spans="4:4" x14ac:dyDescent="0.2">
      <c r="D1672" s="20"/>
    </row>
    <row r="1673" spans="4:4" x14ac:dyDescent="0.2">
      <c r="D1673" s="20"/>
    </row>
    <row r="1674" spans="4:4" x14ac:dyDescent="0.2">
      <c r="D1674" s="20"/>
    </row>
    <row r="1675" spans="4:4" x14ac:dyDescent="0.2">
      <c r="D1675" s="20"/>
    </row>
    <row r="1676" spans="4:4" x14ac:dyDescent="0.2">
      <c r="D1676" s="20"/>
    </row>
    <row r="1677" spans="4:4" x14ac:dyDescent="0.2">
      <c r="D1677" s="20"/>
    </row>
    <row r="1678" spans="4:4" x14ac:dyDescent="0.2">
      <c r="D1678" s="20"/>
    </row>
    <row r="1679" spans="4:4" x14ac:dyDescent="0.2">
      <c r="D1679" s="20"/>
    </row>
    <row r="1680" spans="4:4" x14ac:dyDescent="0.2">
      <c r="D1680" s="20"/>
    </row>
    <row r="1681" spans="4:4" x14ac:dyDescent="0.2">
      <c r="D1681" s="20"/>
    </row>
    <row r="1682" spans="4:4" x14ac:dyDescent="0.2">
      <c r="D1682" s="20"/>
    </row>
    <row r="1683" spans="4:4" x14ac:dyDescent="0.2">
      <c r="D1683" s="20"/>
    </row>
    <row r="1684" spans="4:4" x14ac:dyDescent="0.2">
      <c r="D1684" s="20"/>
    </row>
    <row r="1685" spans="4:4" x14ac:dyDescent="0.2">
      <c r="D1685" s="20"/>
    </row>
    <row r="1686" spans="4:4" x14ac:dyDescent="0.2">
      <c r="D1686" s="20"/>
    </row>
    <row r="1687" spans="4:4" x14ac:dyDescent="0.2">
      <c r="D1687" s="20"/>
    </row>
    <row r="1688" spans="4:4" x14ac:dyDescent="0.2">
      <c r="D1688" s="20"/>
    </row>
    <row r="1689" spans="4:4" x14ac:dyDescent="0.2">
      <c r="D1689" s="20"/>
    </row>
    <row r="1690" spans="4:4" x14ac:dyDescent="0.2">
      <c r="D1690" s="20"/>
    </row>
    <row r="1691" spans="4:4" x14ac:dyDescent="0.2">
      <c r="D1691" s="20"/>
    </row>
    <row r="1692" spans="4:4" x14ac:dyDescent="0.2">
      <c r="D1692" s="20"/>
    </row>
    <row r="1693" spans="4:4" x14ac:dyDescent="0.2">
      <c r="D1693" s="20"/>
    </row>
    <row r="1694" spans="4:4" x14ac:dyDescent="0.2">
      <c r="D1694" s="20"/>
    </row>
    <row r="1695" spans="4:4" x14ac:dyDescent="0.2">
      <c r="D1695" s="20"/>
    </row>
    <row r="1696" spans="4:4" x14ac:dyDescent="0.2">
      <c r="D1696" s="20"/>
    </row>
    <row r="1697" spans="4:4" x14ac:dyDescent="0.2">
      <c r="D1697" s="20"/>
    </row>
    <row r="1698" spans="4:4" x14ac:dyDescent="0.2">
      <c r="D1698" s="20"/>
    </row>
    <row r="1699" spans="4:4" x14ac:dyDescent="0.2">
      <c r="D1699" s="20"/>
    </row>
    <row r="1700" spans="4:4" x14ac:dyDescent="0.2">
      <c r="D1700" s="20"/>
    </row>
    <row r="1701" spans="4:4" x14ac:dyDescent="0.2">
      <c r="D1701" s="20"/>
    </row>
    <row r="1702" spans="4:4" x14ac:dyDescent="0.2">
      <c r="D1702" s="20"/>
    </row>
    <row r="1703" spans="4:4" x14ac:dyDescent="0.2">
      <c r="D1703" s="20"/>
    </row>
    <row r="1704" spans="4:4" x14ac:dyDescent="0.2">
      <c r="D1704" s="20"/>
    </row>
    <row r="1705" spans="4:4" x14ac:dyDescent="0.2">
      <c r="D1705" s="20"/>
    </row>
    <row r="1706" spans="4:4" x14ac:dyDescent="0.2">
      <c r="D1706" s="20"/>
    </row>
    <row r="1707" spans="4:4" x14ac:dyDescent="0.2">
      <c r="D1707" s="20"/>
    </row>
    <row r="1708" spans="4:4" x14ac:dyDescent="0.2">
      <c r="D1708" s="20"/>
    </row>
    <row r="1709" spans="4:4" x14ac:dyDescent="0.2">
      <c r="D1709" s="20"/>
    </row>
    <row r="1710" spans="4:4" x14ac:dyDescent="0.2">
      <c r="D1710" s="20"/>
    </row>
    <row r="1711" spans="4:4" x14ac:dyDescent="0.2">
      <c r="D1711" s="20"/>
    </row>
    <row r="1712" spans="4:4" x14ac:dyDescent="0.2">
      <c r="D1712" s="20"/>
    </row>
    <row r="1713" spans="4:4" x14ac:dyDescent="0.2">
      <c r="D1713" s="20"/>
    </row>
    <row r="1714" spans="4:4" x14ac:dyDescent="0.2">
      <c r="D1714" s="20"/>
    </row>
    <row r="1715" spans="4:4" x14ac:dyDescent="0.2">
      <c r="D1715" s="20"/>
    </row>
    <row r="1716" spans="4:4" x14ac:dyDescent="0.2">
      <c r="D1716" s="20"/>
    </row>
    <row r="1717" spans="4:4" x14ac:dyDescent="0.2">
      <c r="D1717" s="20"/>
    </row>
    <row r="1718" spans="4:4" x14ac:dyDescent="0.2">
      <c r="D1718" s="20"/>
    </row>
    <row r="1719" spans="4:4" x14ac:dyDescent="0.2">
      <c r="D1719" s="20"/>
    </row>
    <row r="1720" spans="4:4" x14ac:dyDescent="0.2">
      <c r="D1720" s="20"/>
    </row>
    <row r="1721" spans="4:4" x14ac:dyDescent="0.2">
      <c r="D1721" s="20"/>
    </row>
    <row r="1722" spans="4:4" x14ac:dyDescent="0.2">
      <c r="D1722" s="20"/>
    </row>
    <row r="1723" spans="4:4" x14ac:dyDescent="0.2">
      <c r="D1723" s="20"/>
    </row>
    <row r="1724" spans="4:4" x14ac:dyDescent="0.2">
      <c r="D1724" s="20"/>
    </row>
    <row r="1725" spans="4:4" x14ac:dyDescent="0.2">
      <c r="D1725" s="20"/>
    </row>
    <row r="1726" spans="4:4" x14ac:dyDescent="0.2">
      <c r="D1726" s="20"/>
    </row>
    <row r="1727" spans="4:4" x14ac:dyDescent="0.2">
      <c r="D1727" s="20"/>
    </row>
    <row r="1728" spans="4:4" x14ac:dyDescent="0.2">
      <c r="D1728" s="20"/>
    </row>
    <row r="1729" spans="4:4" x14ac:dyDescent="0.2">
      <c r="D1729" s="20"/>
    </row>
    <row r="1730" spans="4:4" x14ac:dyDescent="0.2">
      <c r="D1730" s="20"/>
    </row>
    <row r="1731" spans="4:4" x14ac:dyDescent="0.2">
      <c r="D1731" s="20"/>
    </row>
    <row r="1732" spans="4:4" x14ac:dyDescent="0.2">
      <c r="D1732" s="20"/>
    </row>
    <row r="1733" spans="4:4" x14ac:dyDescent="0.2">
      <c r="D1733" s="20"/>
    </row>
    <row r="1734" spans="4:4" x14ac:dyDescent="0.2">
      <c r="D1734" s="20"/>
    </row>
    <row r="1735" spans="4:4" x14ac:dyDescent="0.2">
      <c r="D1735" s="20"/>
    </row>
    <row r="1736" spans="4:4" x14ac:dyDescent="0.2">
      <c r="D1736" s="20"/>
    </row>
    <row r="1737" spans="4:4" x14ac:dyDescent="0.2">
      <c r="D1737" s="20"/>
    </row>
    <row r="1738" spans="4:4" x14ac:dyDescent="0.2">
      <c r="D1738" s="20"/>
    </row>
    <row r="1739" spans="4:4" x14ac:dyDescent="0.2">
      <c r="D1739" s="20"/>
    </row>
    <row r="1740" spans="4:4" x14ac:dyDescent="0.2">
      <c r="D1740" s="20"/>
    </row>
    <row r="1741" spans="4:4" x14ac:dyDescent="0.2">
      <c r="D1741" s="20"/>
    </row>
    <row r="1742" spans="4:4" x14ac:dyDescent="0.2">
      <c r="D1742" s="20"/>
    </row>
    <row r="1743" spans="4:4" x14ac:dyDescent="0.2">
      <c r="D1743" s="20"/>
    </row>
    <row r="1744" spans="4:4" x14ac:dyDescent="0.2">
      <c r="D1744" s="20"/>
    </row>
    <row r="1745" spans="4:4" x14ac:dyDescent="0.2">
      <c r="D1745" s="20"/>
    </row>
    <row r="1746" spans="4:4" x14ac:dyDescent="0.2">
      <c r="D1746" s="20"/>
    </row>
    <row r="1747" spans="4:4" x14ac:dyDescent="0.2">
      <c r="D1747" s="20"/>
    </row>
    <row r="1748" spans="4:4" x14ac:dyDescent="0.2">
      <c r="D1748" s="20"/>
    </row>
    <row r="1749" spans="4:4" x14ac:dyDescent="0.2">
      <c r="D1749" s="20"/>
    </row>
    <row r="1750" spans="4:4" x14ac:dyDescent="0.2">
      <c r="D1750" s="20"/>
    </row>
    <row r="1751" spans="4:4" x14ac:dyDescent="0.2">
      <c r="D1751" s="20"/>
    </row>
    <row r="1752" spans="4:4" x14ac:dyDescent="0.2">
      <c r="D1752" s="20"/>
    </row>
    <row r="1753" spans="4:4" x14ac:dyDescent="0.2">
      <c r="D1753" s="20"/>
    </row>
    <row r="1754" spans="4:4" x14ac:dyDescent="0.2">
      <c r="D1754" s="20"/>
    </row>
    <row r="1755" spans="4:4" x14ac:dyDescent="0.2">
      <c r="D1755" s="20"/>
    </row>
    <row r="1756" spans="4:4" x14ac:dyDescent="0.2">
      <c r="D1756" s="20"/>
    </row>
    <row r="1757" spans="4:4" x14ac:dyDescent="0.2">
      <c r="D1757" s="20"/>
    </row>
    <row r="1758" spans="4:4" x14ac:dyDescent="0.2">
      <c r="D1758" s="20"/>
    </row>
    <row r="1759" spans="4:4" x14ac:dyDescent="0.2">
      <c r="D1759" s="20"/>
    </row>
    <row r="1760" spans="4:4" x14ac:dyDescent="0.2">
      <c r="D1760" s="20"/>
    </row>
    <row r="1761" spans="4:4" x14ac:dyDescent="0.2">
      <c r="D1761" s="20"/>
    </row>
    <row r="1762" spans="4:4" x14ac:dyDescent="0.2">
      <c r="D1762" s="20"/>
    </row>
    <row r="1763" spans="4:4" x14ac:dyDescent="0.2">
      <c r="D1763" s="20"/>
    </row>
    <row r="1764" spans="4:4" x14ac:dyDescent="0.2">
      <c r="D1764" s="20"/>
    </row>
    <row r="1765" spans="4:4" x14ac:dyDescent="0.2">
      <c r="D1765" s="20"/>
    </row>
    <row r="1766" spans="4:4" x14ac:dyDescent="0.2">
      <c r="D1766" s="20"/>
    </row>
    <row r="1767" spans="4:4" x14ac:dyDescent="0.2">
      <c r="D1767" s="20"/>
    </row>
    <row r="1768" spans="4:4" x14ac:dyDescent="0.2">
      <c r="D1768" s="20"/>
    </row>
    <row r="1769" spans="4:4" x14ac:dyDescent="0.2">
      <c r="D1769" s="20"/>
    </row>
    <row r="1770" spans="4:4" x14ac:dyDescent="0.2">
      <c r="D1770" s="20"/>
    </row>
    <row r="1771" spans="4:4" x14ac:dyDescent="0.2">
      <c r="D1771" s="20"/>
    </row>
    <row r="1772" spans="4:4" x14ac:dyDescent="0.2">
      <c r="D1772" s="20"/>
    </row>
    <row r="1773" spans="4:4" x14ac:dyDescent="0.2">
      <c r="D1773" s="20"/>
    </row>
    <row r="1774" spans="4:4" x14ac:dyDescent="0.2">
      <c r="D1774" s="20"/>
    </row>
    <row r="1775" spans="4:4" x14ac:dyDescent="0.2">
      <c r="D1775" s="20"/>
    </row>
    <row r="1776" spans="4:4" x14ac:dyDescent="0.2">
      <c r="D1776" s="20"/>
    </row>
    <row r="1777" spans="4:4" x14ac:dyDescent="0.2">
      <c r="D1777" s="20"/>
    </row>
    <row r="1778" spans="4:4" x14ac:dyDescent="0.2">
      <c r="D1778" s="20"/>
    </row>
    <row r="1779" spans="4:4" x14ac:dyDescent="0.2">
      <c r="D1779" s="20"/>
    </row>
    <row r="1780" spans="4:4" x14ac:dyDescent="0.2">
      <c r="D1780" s="20"/>
    </row>
    <row r="1781" spans="4:4" x14ac:dyDescent="0.2">
      <c r="D1781" s="20"/>
    </row>
    <row r="1782" spans="4:4" x14ac:dyDescent="0.2">
      <c r="D1782" s="20"/>
    </row>
    <row r="1783" spans="4:4" x14ac:dyDescent="0.2">
      <c r="D1783" s="20"/>
    </row>
    <row r="1784" spans="4:4" x14ac:dyDescent="0.2">
      <c r="D1784" s="20"/>
    </row>
    <row r="1785" spans="4:4" x14ac:dyDescent="0.2">
      <c r="D1785" s="20"/>
    </row>
    <row r="1786" spans="4:4" x14ac:dyDescent="0.2">
      <c r="D1786" s="20"/>
    </row>
    <row r="1787" spans="4:4" x14ac:dyDescent="0.2">
      <c r="D1787" s="20"/>
    </row>
    <row r="1788" spans="4:4" x14ac:dyDescent="0.2">
      <c r="D1788" s="20"/>
    </row>
    <row r="1789" spans="4:4" x14ac:dyDescent="0.2">
      <c r="D1789" s="20"/>
    </row>
    <row r="1790" spans="4:4" x14ac:dyDescent="0.2">
      <c r="D1790" s="20"/>
    </row>
    <row r="1791" spans="4:4" x14ac:dyDescent="0.2">
      <c r="D1791" s="20"/>
    </row>
    <row r="1792" spans="4:4" x14ac:dyDescent="0.2">
      <c r="D1792" s="20"/>
    </row>
    <row r="1793" spans="4:4" x14ac:dyDescent="0.2">
      <c r="D1793" s="20"/>
    </row>
    <row r="1794" spans="4:4" x14ac:dyDescent="0.2">
      <c r="D1794" s="20"/>
    </row>
    <row r="1795" spans="4:4" x14ac:dyDescent="0.2">
      <c r="D1795" s="20"/>
    </row>
    <row r="1796" spans="4:4" x14ac:dyDescent="0.2">
      <c r="D1796" s="20"/>
    </row>
    <row r="1797" spans="4:4" x14ac:dyDescent="0.2">
      <c r="D1797" s="20"/>
    </row>
    <row r="1798" spans="4:4" x14ac:dyDescent="0.2">
      <c r="D1798" s="20"/>
    </row>
    <row r="1799" spans="4:4" x14ac:dyDescent="0.2">
      <c r="D1799" s="20"/>
    </row>
    <row r="1800" spans="4:4" x14ac:dyDescent="0.2">
      <c r="D1800" s="20"/>
    </row>
    <row r="1801" spans="4:4" x14ac:dyDescent="0.2">
      <c r="D1801" s="20"/>
    </row>
    <row r="1802" spans="4:4" x14ac:dyDescent="0.2">
      <c r="D1802" s="20"/>
    </row>
    <row r="1803" spans="4:4" x14ac:dyDescent="0.2">
      <c r="D1803" s="20"/>
    </row>
    <row r="1804" spans="4:4" x14ac:dyDescent="0.2">
      <c r="D1804" s="20"/>
    </row>
    <row r="1805" spans="4:4" x14ac:dyDescent="0.2">
      <c r="D1805" s="20"/>
    </row>
    <row r="1806" spans="4:4" x14ac:dyDescent="0.2">
      <c r="D1806" s="20"/>
    </row>
    <row r="1807" spans="4:4" x14ac:dyDescent="0.2">
      <c r="D1807" s="20"/>
    </row>
    <row r="1808" spans="4:4" x14ac:dyDescent="0.2">
      <c r="D1808" s="20"/>
    </row>
    <row r="1809" spans="4:4" x14ac:dyDescent="0.2">
      <c r="D1809" s="20"/>
    </row>
    <row r="1810" spans="4:4" x14ac:dyDescent="0.2">
      <c r="D1810" s="20"/>
    </row>
    <row r="1811" spans="4:4" x14ac:dyDescent="0.2">
      <c r="D1811" s="20"/>
    </row>
    <row r="1812" spans="4:4" x14ac:dyDescent="0.2">
      <c r="D1812" s="20"/>
    </row>
    <row r="1813" spans="4:4" x14ac:dyDescent="0.2">
      <c r="D1813" s="20"/>
    </row>
    <row r="1814" spans="4:4" x14ac:dyDescent="0.2">
      <c r="D1814" s="20"/>
    </row>
    <row r="1815" spans="4:4" x14ac:dyDescent="0.2">
      <c r="D1815" s="20"/>
    </row>
    <row r="1816" spans="4:4" x14ac:dyDescent="0.2">
      <c r="D1816" s="20"/>
    </row>
    <row r="1817" spans="4:4" x14ac:dyDescent="0.2">
      <c r="D1817" s="20"/>
    </row>
    <row r="1818" spans="4:4" x14ac:dyDescent="0.2">
      <c r="D1818" s="20"/>
    </row>
    <row r="1819" spans="4:4" x14ac:dyDescent="0.2">
      <c r="D1819" s="20"/>
    </row>
    <row r="1820" spans="4:4" x14ac:dyDescent="0.2">
      <c r="D1820" s="20"/>
    </row>
    <row r="1821" spans="4:4" x14ac:dyDescent="0.2">
      <c r="D1821" s="20"/>
    </row>
    <row r="1822" spans="4:4" x14ac:dyDescent="0.2">
      <c r="D1822" s="20"/>
    </row>
    <row r="1823" spans="4:4" x14ac:dyDescent="0.2">
      <c r="D1823" s="20"/>
    </row>
    <row r="1824" spans="4:4" x14ac:dyDescent="0.2">
      <c r="D1824" s="20"/>
    </row>
    <row r="1825" spans="4:4" x14ac:dyDescent="0.2">
      <c r="D1825" s="20"/>
    </row>
    <row r="1826" spans="4:4" x14ac:dyDescent="0.2">
      <c r="D1826" s="20"/>
    </row>
    <row r="1827" spans="4:4" x14ac:dyDescent="0.2">
      <c r="D1827" s="20"/>
    </row>
    <row r="1828" spans="4:4" x14ac:dyDescent="0.2">
      <c r="D1828" s="20"/>
    </row>
    <row r="1829" spans="4:4" x14ac:dyDescent="0.2">
      <c r="D1829" s="20"/>
    </row>
    <row r="1830" spans="4:4" x14ac:dyDescent="0.2">
      <c r="D1830" s="20"/>
    </row>
    <row r="1831" spans="4:4" x14ac:dyDescent="0.2">
      <c r="D1831" s="20"/>
    </row>
    <row r="1832" spans="4:4" x14ac:dyDescent="0.2">
      <c r="D1832" s="20"/>
    </row>
    <row r="1833" spans="4:4" x14ac:dyDescent="0.2">
      <c r="D1833" s="20"/>
    </row>
    <row r="1834" spans="4:4" x14ac:dyDescent="0.2">
      <c r="D1834" s="20"/>
    </row>
    <row r="1835" spans="4:4" x14ac:dyDescent="0.2">
      <c r="D1835" s="20"/>
    </row>
    <row r="1836" spans="4:4" x14ac:dyDescent="0.2">
      <c r="D1836" s="20"/>
    </row>
    <row r="1837" spans="4:4" x14ac:dyDescent="0.2">
      <c r="D1837" s="20"/>
    </row>
    <row r="1838" spans="4:4" x14ac:dyDescent="0.2">
      <c r="D1838" s="20"/>
    </row>
    <row r="1839" spans="4:4" x14ac:dyDescent="0.2">
      <c r="D1839" s="20"/>
    </row>
    <row r="1840" spans="4:4" x14ac:dyDescent="0.2">
      <c r="D1840" s="20"/>
    </row>
    <row r="1841" spans="4:4" x14ac:dyDescent="0.2">
      <c r="D1841" s="20"/>
    </row>
    <row r="1842" spans="4:4" x14ac:dyDescent="0.2">
      <c r="D1842" s="20"/>
    </row>
    <row r="1843" spans="4:4" x14ac:dyDescent="0.2">
      <c r="D1843" s="20"/>
    </row>
    <row r="1844" spans="4:4" x14ac:dyDescent="0.2">
      <c r="D1844" s="20"/>
    </row>
    <row r="1845" spans="4:4" x14ac:dyDescent="0.2">
      <c r="D1845" s="20"/>
    </row>
    <row r="1846" spans="4:4" x14ac:dyDescent="0.2">
      <c r="D1846" s="20"/>
    </row>
    <row r="1847" spans="4:4" x14ac:dyDescent="0.2">
      <c r="D1847" s="20"/>
    </row>
    <row r="1848" spans="4:4" x14ac:dyDescent="0.2">
      <c r="D1848" s="20"/>
    </row>
    <row r="1849" spans="4:4" x14ac:dyDescent="0.2">
      <c r="D1849" s="20"/>
    </row>
    <row r="1850" spans="4:4" x14ac:dyDescent="0.2">
      <c r="D1850" s="20"/>
    </row>
    <row r="1851" spans="4:4" x14ac:dyDescent="0.2">
      <c r="D1851" s="20"/>
    </row>
    <row r="1852" spans="4:4" x14ac:dyDescent="0.2">
      <c r="D1852" s="20"/>
    </row>
    <row r="1853" spans="4:4" x14ac:dyDescent="0.2">
      <c r="D1853" s="20"/>
    </row>
    <row r="1854" spans="4:4" x14ac:dyDescent="0.2">
      <c r="D1854" s="20"/>
    </row>
    <row r="1855" spans="4:4" x14ac:dyDescent="0.2">
      <c r="D1855" s="20"/>
    </row>
    <row r="1856" spans="4:4" x14ac:dyDescent="0.2">
      <c r="D1856" s="20"/>
    </row>
    <row r="1857" spans="4:4" x14ac:dyDescent="0.2">
      <c r="D1857" s="20"/>
    </row>
    <row r="1858" spans="4:4" x14ac:dyDescent="0.2">
      <c r="D1858" s="20"/>
    </row>
    <row r="1859" spans="4:4" x14ac:dyDescent="0.2">
      <c r="D1859" s="20"/>
    </row>
    <row r="1860" spans="4:4" x14ac:dyDescent="0.2">
      <c r="D1860" s="20"/>
    </row>
    <row r="1861" spans="4:4" x14ac:dyDescent="0.2">
      <c r="D1861" s="20"/>
    </row>
    <row r="1862" spans="4:4" x14ac:dyDescent="0.2">
      <c r="D1862" s="20"/>
    </row>
    <row r="1863" spans="4:4" x14ac:dyDescent="0.2">
      <c r="D1863" s="20"/>
    </row>
    <row r="1864" spans="4:4" x14ac:dyDescent="0.2">
      <c r="D1864" s="20"/>
    </row>
    <row r="1865" spans="4:4" x14ac:dyDescent="0.2">
      <c r="D1865" s="20"/>
    </row>
    <row r="1866" spans="4:4" x14ac:dyDescent="0.2">
      <c r="D1866" s="20"/>
    </row>
    <row r="1867" spans="4:4" x14ac:dyDescent="0.2">
      <c r="D1867" s="20"/>
    </row>
    <row r="1868" spans="4:4" x14ac:dyDescent="0.2">
      <c r="D1868" s="20"/>
    </row>
    <row r="1869" spans="4:4" x14ac:dyDescent="0.2">
      <c r="D1869" s="20"/>
    </row>
    <row r="1870" spans="4:4" x14ac:dyDescent="0.2">
      <c r="D1870" s="20"/>
    </row>
    <row r="1871" spans="4:4" x14ac:dyDescent="0.2">
      <c r="D1871" s="20"/>
    </row>
    <row r="1872" spans="4:4" x14ac:dyDescent="0.2">
      <c r="D1872" s="20"/>
    </row>
    <row r="1873" spans="4:4" x14ac:dyDescent="0.2">
      <c r="D1873" s="20"/>
    </row>
    <row r="1874" spans="4:4" x14ac:dyDescent="0.2">
      <c r="D1874" s="20"/>
    </row>
    <row r="1875" spans="4:4" x14ac:dyDescent="0.2">
      <c r="D1875" s="20"/>
    </row>
    <row r="1876" spans="4:4" x14ac:dyDescent="0.2">
      <c r="D1876" s="20"/>
    </row>
    <row r="1877" spans="4:4" x14ac:dyDescent="0.2">
      <c r="D1877" s="20"/>
    </row>
    <row r="1878" spans="4:4" x14ac:dyDescent="0.2">
      <c r="D1878" s="20"/>
    </row>
    <row r="1879" spans="4:4" x14ac:dyDescent="0.2">
      <c r="D1879" s="20"/>
    </row>
    <row r="1880" spans="4:4" x14ac:dyDescent="0.2">
      <c r="D1880" s="20"/>
    </row>
    <row r="1881" spans="4:4" x14ac:dyDescent="0.2">
      <c r="D1881" s="20"/>
    </row>
    <row r="1882" spans="4:4" x14ac:dyDescent="0.2">
      <c r="D1882" s="20"/>
    </row>
    <row r="1883" spans="4:4" x14ac:dyDescent="0.2">
      <c r="D1883" s="20"/>
    </row>
    <row r="1884" spans="4:4" x14ac:dyDescent="0.2">
      <c r="D1884" s="20"/>
    </row>
    <row r="1885" spans="4:4" x14ac:dyDescent="0.2">
      <c r="D1885" s="20"/>
    </row>
    <row r="1886" spans="4:4" x14ac:dyDescent="0.2">
      <c r="D1886" s="20"/>
    </row>
    <row r="1887" spans="4:4" x14ac:dyDescent="0.2">
      <c r="D1887" s="20"/>
    </row>
    <row r="1888" spans="4:4" x14ac:dyDescent="0.2">
      <c r="D1888" s="20"/>
    </row>
    <row r="1889" spans="4:4" x14ac:dyDescent="0.2">
      <c r="D1889" s="20"/>
    </row>
    <row r="1890" spans="4:4" x14ac:dyDescent="0.2">
      <c r="D1890" s="20"/>
    </row>
    <row r="1891" spans="4:4" x14ac:dyDescent="0.2">
      <c r="D1891" s="20"/>
    </row>
    <row r="1892" spans="4:4" x14ac:dyDescent="0.2">
      <c r="D1892" s="20"/>
    </row>
    <row r="1893" spans="4:4" x14ac:dyDescent="0.2">
      <c r="D1893" s="20"/>
    </row>
    <row r="1894" spans="4:4" x14ac:dyDescent="0.2">
      <c r="D1894" s="20"/>
    </row>
    <row r="1895" spans="4:4" x14ac:dyDescent="0.2">
      <c r="D1895" s="20"/>
    </row>
    <row r="1896" spans="4:4" x14ac:dyDescent="0.2">
      <c r="D1896" s="20"/>
    </row>
    <row r="1897" spans="4:4" x14ac:dyDescent="0.2">
      <c r="D1897" s="20"/>
    </row>
    <row r="1898" spans="4:4" x14ac:dyDescent="0.2">
      <c r="D1898" s="20"/>
    </row>
    <row r="1899" spans="4:4" x14ac:dyDescent="0.2">
      <c r="D1899" s="20"/>
    </row>
    <row r="1900" spans="4:4" x14ac:dyDescent="0.2">
      <c r="D1900" s="20"/>
    </row>
    <row r="1901" spans="4:4" x14ac:dyDescent="0.2">
      <c r="D1901" s="20"/>
    </row>
    <row r="1902" spans="4:4" x14ac:dyDescent="0.2">
      <c r="D1902" s="20"/>
    </row>
    <row r="1903" spans="4:4" x14ac:dyDescent="0.2">
      <c r="D1903" s="20"/>
    </row>
    <row r="1904" spans="4:4" x14ac:dyDescent="0.2">
      <c r="D1904" s="20"/>
    </row>
    <row r="1905" spans="4:4" x14ac:dyDescent="0.2">
      <c r="D1905" s="20"/>
    </row>
    <row r="1906" spans="4:4" x14ac:dyDescent="0.2">
      <c r="D1906" s="20"/>
    </row>
    <row r="1907" spans="4:4" x14ac:dyDescent="0.2">
      <c r="D1907" s="20"/>
    </row>
    <row r="1908" spans="4:4" x14ac:dyDescent="0.2">
      <c r="D1908" s="20"/>
    </row>
    <row r="1909" spans="4:4" x14ac:dyDescent="0.2">
      <c r="D1909" s="20"/>
    </row>
    <row r="1910" spans="4:4" x14ac:dyDescent="0.2">
      <c r="D1910" s="20"/>
    </row>
    <row r="1911" spans="4:4" x14ac:dyDescent="0.2">
      <c r="D1911" s="20"/>
    </row>
    <row r="1912" spans="4:4" x14ac:dyDescent="0.2">
      <c r="D1912" s="20"/>
    </row>
    <row r="1913" spans="4:4" x14ac:dyDescent="0.2">
      <c r="D1913" s="20"/>
    </row>
    <row r="1914" spans="4:4" x14ac:dyDescent="0.2">
      <c r="D1914" s="20"/>
    </row>
    <row r="1915" spans="4:4" x14ac:dyDescent="0.2">
      <c r="D1915" s="20"/>
    </row>
    <row r="1916" spans="4:4" x14ac:dyDescent="0.2">
      <c r="D1916" s="20"/>
    </row>
    <row r="1917" spans="4:4" x14ac:dyDescent="0.2">
      <c r="D1917" s="20"/>
    </row>
    <row r="1918" spans="4:4" x14ac:dyDescent="0.2">
      <c r="D1918" s="20"/>
    </row>
    <row r="1919" spans="4:4" x14ac:dyDescent="0.2">
      <c r="D1919" s="20"/>
    </row>
    <row r="1920" spans="4:4" x14ac:dyDescent="0.2">
      <c r="D1920" s="20"/>
    </row>
    <row r="1921" spans="4:4" x14ac:dyDescent="0.2">
      <c r="D1921" s="20"/>
    </row>
    <row r="1922" spans="4:4" x14ac:dyDescent="0.2">
      <c r="D1922" s="20"/>
    </row>
    <row r="1923" spans="4:4" x14ac:dyDescent="0.2">
      <c r="D1923" s="20"/>
    </row>
    <row r="1924" spans="4:4" x14ac:dyDescent="0.2">
      <c r="D1924" s="20"/>
    </row>
    <row r="1925" spans="4:4" x14ac:dyDescent="0.2">
      <c r="D1925" s="20"/>
    </row>
    <row r="1926" spans="4:4" x14ac:dyDescent="0.2">
      <c r="D1926" s="20"/>
    </row>
    <row r="1927" spans="4:4" x14ac:dyDescent="0.2">
      <c r="D1927" s="20"/>
    </row>
    <row r="1928" spans="4:4" x14ac:dyDescent="0.2">
      <c r="D1928" s="20"/>
    </row>
    <row r="1929" spans="4:4" x14ac:dyDescent="0.2">
      <c r="D1929" s="20"/>
    </row>
    <row r="1930" spans="4:4" x14ac:dyDescent="0.2">
      <c r="D1930" s="20"/>
    </row>
    <row r="1931" spans="4:4" x14ac:dyDescent="0.2">
      <c r="D1931" s="20"/>
    </row>
    <row r="1932" spans="4:4" x14ac:dyDescent="0.2">
      <c r="D1932" s="20"/>
    </row>
    <row r="1933" spans="4:4" x14ac:dyDescent="0.2">
      <c r="D1933" s="20"/>
    </row>
    <row r="1934" spans="4:4" x14ac:dyDescent="0.2">
      <c r="D1934" s="20"/>
    </row>
    <row r="1935" spans="4:4" x14ac:dyDescent="0.2">
      <c r="D1935" s="20"/>
    </row>
    <row r="1936" spans="4:4" x14ac:dyDescent="0.2">
      <c r="D1936" s="20"/>
    </row>
    <row r="1937" spans="4:4" x14ac:dyDescent="0.2">
      <c r="D1937" s="20"/>
    </row>
    <row r="1938" spans="4:4" x14ac:dyDescent="0.2">
      <c r="D1938" s="20"/>
    </row>
    <row r="1939" spans="4:4" x14ac:dyDescent="0.2">
      <c r="D1939" s="20"/>
    </row>
    <row r="1940" spans="4:4" x14ac:dyDescent="0.2">
      <c r="D1940" s="20"/>
    </row>
    <row r="1941" spans="4:4" x14ac:dyDescent="0.2">
      <c r="D1941" s="20"/>
    </row>
    <row r="1942" spans="4:4" x14ac:dyDescent="0.2">
      <c r="D1942" s="20"/>
    </row>
    <row r="1943" spans="4:4" x14ac:dyDescent="0.2">
      <c r="D1943" s="20"/>
    </row>
    <row r="1944" spans="4:4" x14ac:dyDescent="0.2">
      <c r="D1944" s="20"/>
    </row>
    <row r="1945" spans="4:4" x14ac:dyDescent="0.2">
      <c r="D1945" s="20"/>
    </row>
    <row r="1946" spans="4:4" x14ac:dyDescent="0.2">
      <c r="D1946" s="20"/>
    </row>
    <row r="1947" spans="4:4" x14ac:dyDescent="0.2">
      <c r="D1947" s="20"/>
    </row>
    <row r="1948" spans="4:4" x14ac:dyDescent="0.2">
      <c r="D1948" s="20"/>
    </row>
    <row r="1949" spans="4:4" x14ac:dyDescent="0.2">
      <c r="D1949" s="20"/>
    </row>
    <row r="1950" spans="4:4" x14ac:dyDescent="0.2">
      <c r="D1950" s="20"/>
    </row>
    <row r="1951" spans="4:4" x14ac:dyDescent="0.2">
      <c r="D1951" s="20"/>
    </row>
    <row r="1952" spans="4:4" x14ac:dyDescent="0.2">
      <c r="D1952" s="20"/>
    </row>
    <row r="1953" spans="4:4" x14ac:dyDescent="0.2">
      <c r="D1953" s="20"/>
    </row>
    <row r="1954" spans="4:4" x14ac:dyDescent="0.2">
      <c r="D1954" s="20"/>
    </row>
    <row r="1955" spans="4:4" x14ac:dyDescent="0.2">
      <c r="D1955" s="20"/>
    </row>
    <row r="1956" spans="4:4" x14ac:dyDescent="0.2">
      <c r="D1956" s="20"/>
    </row>
    <row r="1957" spans="4:4" x14ac:dyDescent="0.2">
      <c r="D1957" s="20"/>
    </row>
    <row r="1958" spans="4:4" x14ac:dyDescent="0.2">
      <c r="D1958" s="20"/>
    </row>
    <row r="1959" spans="4:4" x14ac:dyDescent="0.2">
      <c r="D1959" s="20"/>
    </row>
    <row r="1960" spans="4:4" x14ac:dyDescent="0.2">
      <c r="D1960" s="20"/>
    </row>
    <row r="1961" spans="4:4" x14ac:dyDescent="0.2">
      <c r="D1961" s="20"/>
    </row>
    <row r="1962" spans="4:4" x14ac:dyDescent="0.2">
      <c r="D1962" s="20"/>
    </row>
    <row r="1963" spans="4:4" x14ac:dyDescent="0.2">
      <c r="D1963" s="20"/>
    </row>
    <row r="1964" spans="4:4" x14ac:dyDescent="0.2">
      <c r="D1964" s="20"/>
    </row>
    <row r="1965" spans="4:4" x14ac:dyDescent="0.2">
      <c r="D1965" s="20"/>
    </row>
    <row r="1966" spans="4:4" x14ac:dyDescent="0.2">
      <c r="D1966" s="20"/>
    </row>
    <row r="1967" spans="4:4" x14ac:dyDescent="0.2">
      <c r="D1967" s="20"/>
    </row>
    <row r="1968" spans="4:4" x14ac:dyDescent="0.2">
      <c r="D1968" s="20"/>
    </row>
    <row r="1969" spans="4:4" x14ac:dyDescent="0.2">
      <c r="D1969" s="20"/>
    </row>
    <row r="1970" spans="4:4" x14ac:dyDescent="0.2">
      <c r="D1970" s="20"/>
    </row>
    <row r="1971" spans="4:4" x14ac:dyDescent="0.2">
      <c r="D1971" s="20"/>
    </row>
    <row r="1972" spans="4:4" x14ac:dyDescent="0.2">
      <c r="D1972" s="20"/>
    </row>
    <row r="1973" spans="4:4" x14ac:dyDescent="0.2">
      <c r="D1973" s="20"/>
    </row>
    <row r="1974" spans="4:4" x14ac:dyDescent="0.2">
      <c r="D1974" s="20"/>
    </row>
    <row r="1975" spans="4:4" x14ac:dyDescent="0.2">
      <c r="D1975" s="20"/>
    </row>
    <row r="1976" spans="4:4" x14ac:dyDescent="0.2">
      <c r="D1976" s="20"/>
    </row>
    <row r="1977" spans="4:4" x14ac:dyDescent="0.2">
      <c r="D1977" s="20"/>
    </row>
    <row r="1978" spans="4:4" x14ac:dyDescent="0.2">
      <c r="D1978" s="20"/>
    </row>
    <row r="1979" spans="4:4" x14ac:dyDescent="0.2">
      <c r="D1979" s="20"/>
    </row>
    <row r="1980" spans="4:4" x14ac:dyDescent="0.2">
      <c r="D1980" s="20"/>
    </row>
    <row r="1981" spans="4:4" x14ac:dyDescent="0.2">
      <c r="D1981" s="20"/>
    </row>
    <row r="1982" spans="4:4" x14ac:dyDescent="0.2">
      <c r="D1982" s="20"/>
    </row>
    <row r="1983" spans="4:4" x14ac:dyDescent="0.2">
      <c r="D1983" s="20"/>
    </row>
    <row r="1984" spans="4:4" x14ac:dyDescent="0.2">
      <c r="D1984" s="20"/>
    </row>
    <row r="1985" spans="4:4" x14ac:dyDescent="0.2">
      <c r="D1985" s="20"/>
    </row>
    <row r="1986" spans="4:4" x14ac:dyDescent="0.2">
      <c r="D1986" s="20"/>
    </row>
    <row r="1987" spans="4:4" x14ac:dyDescent="0.2">
      <c r="D1987" s="20"/>
    </row>
    <row r="1988" spans="4:4" x14ac:dyDescent="0.2">
      <c r="D1988" s="20"/>
    </row>
    <row r="1989" spans="4:4" x14ac:dyDescent="0.2">
      <c r="D1989" s="20"/>
    </row>
    <row r="1990" spans="4:4" x14ac:dyDescent="0.2">
      <c r="D1990" s="20"/>
    </row>
    <row r="1991" spans="4:4" x14ac:dyDescent="0.2">
      <c r="D1991" s="20"/>
    </row>
    <row r="1992" spans="4:4" x14ac:dyDescent="0.2">
      <c r="D1992" s="20"/>
    </row>
    <row r="1993" spans="4:4" x14ac:dyDescent="0.2">
      <c r="D1993" s="20"/>
    </row>
    <row r="1994" spans="4:4" x14ac:dyDescent="0.2">
      <c r="D1994" s="20"/>
    </row>
    <row r="1995" spans="4:4" x14ac:dyDescent="0.2">
      <c r="D1995" s="20"/>
    </row>
    <row r="1996" spans="4:4" x14ac:dyDescent="0.2">
      <c r="D1996" s="20"/>
    </row>
    <row r="1997" spans="4:4" x14ac:dyDescent="0.2">
      <c r="D1997" s="20"/>
    </row>
    <row r="1998" spans="4:4" x14ac:dyDescent="0.2">
      <c r="D1998" s="20"/>
    </row>
    <row r="1999" spans="4:4" x14ac:dyDescent="0.2">
      <c r="D1999" s="20"/>
    </row>
    <row r="2000" spans="4:4" x14ac:dyDescent="0.2">
      <c r="D2000" s="20"/>
    </row>
    <row r="2001" spans="4:4" x14ac:dyDescent="0.2">
      <c r="D2001" s="20"/>
    </row>
    <row r="2002" spans="4:4" x14ac:dyDescent="0.2">
      <c r="D2002" s="20"/>
    </row>
    <row r="2003" spans="4:4" x14ac:dyDescent="0.2">
      <c r="D2003" s="20"/>
    </row>
    <row r="2004" spans="4:4" x14ac:dyDescent="0.2">
      <c r="D2004" s="20"/>
    </row>
    <row r="2005" spans="4:4" x14ac:dyDescent="0.2">
      <c r="D2005" s="20"/>
    </row>
    <row r="2006" spans="4:4" x14ac:dyDescent="0.2">
      <c r="D2006" s="20"/>
    </row>
    <row r="2007" spans="4:4" x14ac:dyDescent="0.2">
      <c r="D2007" s="20"/>
    </row>
    <row r="2008" spans="4:4" x14ac:dyDescent="0.2">
      <c r="D2008" s="20"/>
    </row>
    <row r="2009" spans="4:4" x14ac:dyDescent="0.2">
      <c r="D2009" s="20"/>
    </row>
    <row r="2010" spans="4:4" x14ac:dyDescent="0.2">
      <c r="D2010" s="20"/>
    </row>
    <row r="2011" spans="4:4" x14ac:dyDescent="0.2">
      <c r="D2011" s="20"/>
    </row>
    <row r="2012" spans="4:4" x14ac:dyDescent="0.2">
      <c r="D2012" s="20"/>
    </row>
    <row r="2013" spans="4:4" x14ac:dyDescent="0.2">
      <c r="D2013" s="20"/>
    </row>
    <row r="2014" spans="4:4" x14ac:dyDescent="0.2">
      <c r="D2014" s="20"/>
    </row>
    <row r="2015" spans="4:4" x14ac:dyDescent="0.2">
      <c r="D2015" s="20"/>
    </row>
    <row r="2016" spans="4:4" x14ac:dyDescent="0.2">
      <c r="D2016" s="20"/>
    </row>
    <row r="2017" spans="4:4" x14ac:dyDescent="0.2">
      <c r="D2017" s="20"/>
    </row>
    <row r="2018" spans="4:4" x14ac:dyDescent="0.2">
      <c r="D2018" s="20"/>
    </row>
    <row r="2019" spans="4:4" x14ac:dyDescent="0.2">
      <c r="D2019" s="20"/>
    </row>
    <row r="2020" spans="4:4" x14ac:dyDescent="0.2">
      <c r="D2020" s="20"/>
    </row>
    <row r="2021" spans="4:4" x14ac:dyDescent="0.2">
      <c r="D2021" s="20"/>
    </row>
    <row r="2022" spans="4:4" x14ac:dyDescent="0.2">
      <c r="D2022" s="20"/>
    </row>
    <row r="2023" spans="4:4" x14ac:dyDescent="0.2">
      <c r="D2023" s="20"/>
    </row>
    <row r="2024" spans="4:4" x14ac:dyDescent="0.2">
      <c r="D2024" s="20"/>
    </row>
    <row r="2025" spans="4:4" x14ac:dyDescent="0.2">
      <c r="D2025" s="20"/>
    </row>
    <row r="2026" spans="4:4" x14ac:dyDescent="0.2">
      <c r="D2026" s="20"/>
    </row>
    <row r="2027" spans="4:4" x14ac:dyDescent="0.2">
      <c r="D2027" s="20"/>
    </row>
    <row r="2028" spans="4:4" x14ac:dyDescent="0.2">
      <c r="D2028" s="20"/>
    </row>
    <row r="2029" spans="4:4" x14ac:dyDescent="0.2">
      <c r="D2029" s="20"/>
    </row>
    <row r="2030" spans="4:4" x14ac:dyDescent="0.2">
      <c r="D2030" s="20"/>
    </row>
    <row r="2031" spans="4:4" x14ac:dyDescent="0.2">
      <c r="D2031" s="20"/>
    </row>
    <row r="2032" spans="4:4" x14ac:dyDescent="0.2">
      <c r="D2032" s="20"/>
    </row>
    <row r="2033" spans="4:4" x14ac:dyDescent="0.2">
      <c r="D2033" s="20"/>
    </row>
    <row r="2034" spans="4:4" x14ac:dyDescent="0.2">
      <c r="D2034" s="20"/>
    </row>
    <row r="2035" spans="4:4" x14ac:dyDescent="0.2">
      <c r="D2035" s="20"/>
    </row>
    <row r="2036" spans="4:4" x14ac:dyDescent="0.2">
      <c r="D2036" s="20"/>
    </row>
    <row r="2037" spans="4:4" x14ac:dyDescent="0.2">
      <c r="D2037" s="20"/>
    </row>
    <row r="2038" spans="4:4" x14ac:dyDescent="0.2">
      <c r="D2038" s="20"/>
    </row>
    <row r="2039" spans="4:4" x14ac:dyDescent="0.2">
      <c r="D2039" s="20"/>
    </row>
    <row r="2040" spans="4:4" x14ac:dyDescent="0.2">
      <c r="D2040" s="20"/>
    </row>
    <row r="2041" spans="4:4" x14ac:dyDescent="0.2">
      <c r="D2041" s="20"/>
    </row>
    <row r="2042" spans="4:4" x14ac:dyDescent="0.2">
      <c r="D2042" s="20"/>
    </row>
    <row r="2043" spans="4:4" x14ac:dyDescent="0.2">
      <c r="D2043" s="20"/>
    </row>
    <row r="2044" spans="4:4" x14ac:dyDescent="0.2">
      <c r="D2044" s="20"/>
    </row>
    <row r="2045" spans="4:4" x14ac:dyDescent="0.2">
      <c r="D2045" s="20"/>
    </row>
    <row r="2046" spans="4:4" x14ac:dyDescent="0.2">
      <c r="D2046" s="20"/>
    </row>
    <row r="2047" spans="4:4" x14ac:dyDescent="0.2">
      <c r="D2047" s="20"/>
    </row>
    <row r="2048" spans="4:4" x14ac:dyDescent="0.2">
      <c r="D2048" s="20"/>
    </row>
    <row r="2049" spans="4:4" x14ac:dyDescent="0.2">
      <c r="D2049" s="20"/>
    </row>
    <row r="2050" spans="4:4" x14ac:dyDescent="0.2">
      <c r="D2050" s="20"/>
    </row>
    <row r="2051" spans="4:4" x14ac:dyDescent="0.2">
      <c r="D2051" s="20"/>
    </row>
    <row r="2052" spans="4:4" x14ac:dyDescent="0.2">
      <c r="D2052" s="20"/>
    </row>
    <row r="2053" spans="4:4" x14ac:dyDescent="0.2">
      <c r="D2053" s="20"/>
    </row>
    <row r="2054" spans="4:4" x14ac:dyDescent="0.2">
      <c r="D2054" s="20"/>
    </row>
    <row r="2055" spans="4:4" x14ac:dyDescent="0.2">
      <c r="D2055" s="20"/>
    </row>
    <row r="2056" spans="4:4" x14ac:dyDescent="0.2">
      <c r="D2056" s="20"/>
    </row>
    <row r="2057" spans="4:4" x14ac:dyDescent="0.2">
      <c r="D2057" s="20"/>
    </row>
    <row r="2058" spans="4:4" x14ac:dyDescent="0.2">
      <c r="D2058" s="20"/>
    </row>
    <row r="2059" spans="4:4" x14ac:dyDescent="0.2">
      <c r="D2059" s="20"/>
    </row>
    <row r="2060" spans="4:4" x14ac:dyDescent="0.2">
      <c r="D2060" s="20"/>
    </row>
    <row r="2061" spans="4:4" x14ac:dyDescent="0.2">
      <c r="D2061" s="20"/>
    </row>
    <row r="2062" spans="4:4" x14ac:dyDescent="0.2">
      <c r="D2062" s="20"/>
    </row>
    <row r="2063" spans="4:4" x14ac:dyDescent="0.2">
      <c r="D2063" s="20"/>
    </row>
    <row r="2064" spans="4:4" x14ac:dyDescent="0.2">
      <c r="D2064" s="20"/>
    </row>
    <row r="2065" spans="4:4" x14ac:dyDescent="0.2">
      <c r="D2065" s="20"/>
    </row>
    <row r="2066" spans="4:4" x14ac:dyDescent="0.2">
      <c r="D2066" s="20"/>
    </row>
    <row r="2067" spans="4:4" x14ac:dyDescent="0.2">
      <c r="D2067" s="20"/>
    </row>
    <row r="2068" spans="4:4" x14ac:dyDescent="0.2">
      <c r="D2068" s="20"/>
    </row>
    <row r="2069" spans="4:4" x14ac:dyDescent="0.2">
      <c r="D2069" s="20"/>
    </row>
    <row r="2070" spans="4:4" x14ac:dyDescent="0.2">
      <c r="D2070" s="20"/>
    </row>
    <row r="2071" spans="4:4" x14ac:dyDescent="0.2">
      <c r="D2071" s="20"/>
    </row>
    <row r="2072" spans="4:4" x14ac:dyDescent="0.2">
      <c r="D2072" s="20"/>
    </row>
    <row r="2073" spans="4:4" x14ac:dyDescent="0.2">
      <c r="D2073" s="20"/>
    </row>
    <row r="2074" spans="4:4" x14ac:dyDescent="0.2">
      <c r="D2074" s="20"/>
    </row>
    <row r="2075" spans="4:4" x14ac:dyDescent="0.2">
      <c r="D2075" s="20"/>
    </row>
    <row r="2076" spans="4:4" x14ac:dyDescent="0.2">
      <c r="D2076" s="20"/>
    </row>
    <row r="2077" spans="4:4" x14ac:dyDescent="0.2">
      <c r="D2077" s="20"/>
    </row>
    <row r="2078" spans="4:4" x14ac:dyDescent="0.2">
      <c r="D2078" s="20"/>
    </row>
    <row r="2079" spans="4:4" x14ac:dyDescent="0.2">
      <c r="D2079" s="20"/>
    </row>
    <row r="2080" spans="4:4" x14ac:dyDescent="0.2">
      <c r="D2080" s="20"/>
    </row>
    <row r="2081" spans="4:4" x14ac:dyDescent="0.2">
      <c r="D2081" s="20"/>
    </row>
    <row r="2082" spans="4:4" x14ac:dyDescent="0.2">
      <c r="D2082" s="20"/>
    </row>
    <row r="2083" spans="4:4" x14ac:dyDescent="0.2">
      <c r="D2083" s="20"/>
    </row>
    <row r="2084" spans="4:4" x14ac:dyDescent="0.2">
      <c r="D2084" s="20"/>
    </row>
    <row r="2085" spans="4:4" x14ac:dyDescent="0.2">
      <c r="D2085" s="20"/>
    </row>
    <row r="2086" spans="4:4" x14ac:dyDescent="0.2">
      <c r="D2086" s="20"/>
    </row>
    <row r="2087" spans="4:4" x14ac:dyDescent="0.2">
      <c r="D2087" s="20"/>
    </row>
    <row r="2088" spans="4:4" x14ac:dyDescent="0.2">
      <c r="D2088" s="20"/>
    </row>
    <row r="2089" spans="4:4" x14ac:dyDescent="0.2">
      <c r="D2089" s="20"/>
    </row>
    <row r="2090" spans="4:4" x14ac:dyDescent="0.2">
      <c r="D2090" s="20"/>
    </row>
    <row r="2091" spans="4:4" x14ac:dyDescent="0.2">
      <c r="D2091" s="20"/>
    </row>
    <row r="2092" spans="4:4" x14ac:dyDescent="0.2">
      <c r="D2092" s="20"/>
    </row>
    <row r="2093" spans="4:4" x14ac:dyDescent="0.2">
      <c r="D2093" s="20"/>
    </row>
    <row r="2094" spans="4:4" x14ac:dyDescent="0.2">
      <c r="D2094" s="20"/>
    </row>
    <row r="2095" spans="4:4" x14ac:dyDescent="0.2">
      <c r="D2095" s="20"/>
    </row>
    <row r="2096" spans="4:4" x14ac:dyDescent="0.2">
      <c r="D2096" s="20"/>
    </row>
    <row r="2097" spans="4:4" x14ac:dyDescent="0.2">
      <c r="D2097" s="20"/>
    </row>
    <row r="2098" spans="4:4" x14ac:dyDescent="0.2">
      <c r="D2098" s="20"/>
    </row>
    <row r="2099" spans="4:4" x14ac:dyDescent="0.2">
      <c r="D2099" s="20"/>
    </row>
    <row r="2100" spans="4:4" x14ac:dyDescent="0.2">
      <c r="D2100" s="20"/>
    </row>
    <row r="2101" spans="4:4" x14ac:dyDescent="0.2">
      <c r="D2101" s="20"/>
    </row>
    <row r="2102" spans="4:4" x14ac:dyDescent="0.2">
      <c r="D2102" s="20"/>
    </row>
    <row r="2103" spans="4:4" x14ac:dyDescent="0.2">
      <c r="D2103" s="20"/>
    </row>
    <row r="2104" spans="4:4" x14ac:dyDescent="0.2">
      <c r="D2104" s="20"/>
    </row>
    <row r="2105" spans="4:4" x14ac:dyDescent="0.2">
      <c r="D2105" s="20"/>
    </row>
    <row r="2106" spans="4:4" x14ac:dyDescent="0.2">
      <c r="D2106" s="20"/>
    </row>
    <row r="2107" spans="4:4" x14ac:dyDescent="0.2">
      <c r="D2107" s="20"/>
    </row>
    <row r="2108" spans="4:4" x14ac:dyDescent="0.2">
      <c r="D2108" s="20"/>
    </row>
    <row r="2109" spans="4:4" x14ac:dyDescent="0.2">
      <c r="D2109" s="20"/>
    </row>
    <row r="2110" spans="4:4" x14ac:dyDescent="0.2">
      <c r="D2110" s="20"/>
    </row>
    <row r="2111" spans="4:4" x14ac:dyDescent="0.2">
      <c r="D2111" s="20"/>
    </row>
    <row r="2112" spans="4:4" x14ac:dyDescent="0.2">
      <c r="D2112" s="20"/>
    </row>
    <row r="2113" spans="4:4" x14ac:dyDescent="0.2">
      <c r="D2113" s="20"/>
    </row>
    <row r="2114" spans="4:4" x14ac:dyDescent="0.2">
      <c r="D2114" s="20"/>
    </row>
    <row r="2115" spans="4:4" x14ac:dyDescent="0.2">
      <c r="D2115" s="20"/>
    </row>
    <row r="2116" spans="4:4" x14ac:dyDescent="0.2">
      <c r="D2116" s="20"/>
    </row>
    <row r="2117" spans="4:4" x14ac:dyDescent="0.2">
      <c r="D2117" s="20"/>
    </row>
    <row r="2118" spans="4:4" x14ac:dyDescent="0.2">
      <c r="D2118" s="20"/>
    </row>
    <row r="2119" spans="4:4" x14ac:dyDescent="0.2">
      <c r="D2119" s="20"/>
    </row>
    <row r="2120" spans="4:4" x14ac:dyDescent="0.2">
      <c r="D2120" s="20"/>
    </row>
    <row r="2121" spans="4:4" x14ac:dyDescent="0.2">
      <c r="D2121" s="20"/>
    </row>
    <row r="2122" spans="4:4" x14ac:dyDescent="0.2">
      <c r="D2122" s="20"/>
    </row>
    <row r="2123" spans="4:4" x14ac:dyDescent="0.2">
      <c r="D2123" s="20"/>
    </row>
    <row r="2124" spans="4:4" x14ac:dyDescent="0.2">
      <c r="D2124" s="20"/>
    </row>
    <row r="2125" spans="4:4" x14ac:dyDescent="0.2">
      <c r="D2125" s="20"/>
    </row>
    <row r="2126" spans="4:4" x14ac:dyDescent="0.2">
      <c r="D2126" s="20"/>
    </row>
    <row r="2127" spans="4:4" x14ac:dyDescent="0.2">
      <c r="D2127" s="20"/>
    </row>
    <row r="2128" spans="4:4" x14ac:dyDescent="0.2">
      <c r="D2128" s="20"/>
    </row>
    <row r="2129" spans="4:4" x14ac:dyDescent="0.2">
      <c r="D2129" s="20"/>
    </row>
    <row r="2130" spans="4:4" x14ac:dyDescent="0.2">
      <c r="D2130" s="20"/>
    </row>
    <row r="2131" spans="4:4" x14ac:dyDescent="0.2">
      <c r="D2131" s="20"/>
    </row>
    <row r="2132" spans="4:4" x14ac:dyDescent="0.2">
      <c r="D2132" s="20"/>
    </row>
    <row r="2133" spans="4:4" x14ac:dyDescent="0.2">
      <c r="D2133" s="20"/>
    </row>
    <row r="2134" spans="4:4" x14ac:dyDescent="0.2">
      <c r="D2134" s="20"/>
    </row>
    <row r="2135" spans="4:4" x14ac:dyDescent="0.2">
      <c r="D2135" s="20"/>
    </row>
    <row r="2136" spans="4:4" x14ac:dyDescent="0.2">
      <c r="D2136" s="20"/>
    </row>
    <row r="2137" spans="4:4" x14ac:dyDescent="0.2">
      <c r="D2137" s="20"/>
    </row>
    <row r="2138" spans="4:4" x14ac:dyDescent="0.2">
      <c r="D2138" s="20"/>
    </row>
    <row r="2139" spans="4:4" x14ac:dyDescent="0.2">
      <c r="D2139" s="20"/>
    </row>
    <row r="2140" spans="4:4" x14ac:dyDescent="0.2">
      <c r="D2140" s="20"/>
    </row>
    <row r="2141" spans="4:4" x14ac:dyDescent="0.2">
      <c r="D2141" s="20"/>
    </row>
    <row r="2142" spans="4:4" x14ac:dyDescent="0.2">
      <c r="D2142" s="20"/>
    </row>
    <row r="2143" spans="4:4" x14ac:dyDescent="0.2">
      <c r="D2143" s="20"/>
    </row>
    <row r="2144" spans="4:4" x14ac:dyDescent="0.2">
      <c r="D2144" s="20"/>
    </row>
    <row r="2145" spans="4:4" x14ac:dyDescent="0.2">
      <c r="D2145" s="20"/>
    </row>
    <row r="2146" spans="4:4" x14ac:dyDescent="0.2">
      <c r="D2146" s="20"/>
    </row>
    <row r="2147" spans="4:4" x14ac:dyDescent="0.2">
      <c r="D2147" s="20"/>
    </row>
    <row r="2148" spans="4:4" x14ac:dyDescent="0.2">
      <c r="D2148" s="20"/>
    </row>
    <row r="2149" spans="4:4" x14ac:dyDescent="0.2">
      <c r="D2149" s="20"/>
    </row>
    <row r="2150" spans="4:4" x14ac:dyDescent="0.2">
      <c r="D2150" s="20"/>
    </row>
    <row r="2151" spans="4:4" x14ac:dyDescent="0.2">
      <c r="D2151" s="20"/>
    </row>
    <row r="2152" spans="4:4" x14ac:dyDescent="0.2">
      <c r="D2152" s="20"/>
    </row>
    <row r="2153" spans="4:4" x14ac:dyDescent="0.2">
      <c r="D2153" s="20"/>
    </row>
    <row r="2154" spans="4:4" x14ac:dyDescent="0.2">
      <c r="D2154" s="20"/>
    </row>
    <row r="2155" spans="4:4" x14ac:dyDescent="0.2">
      <c r="D2155" s="20"/>
    </row>
    <row r="2156" spans="4:4" x14ac:dyDescent="0.2">
      <c r="D2156" s="20"/>
    </row>
    <row r="2157" spans="4:4" x14ac:dyDescent="0.2">
      <c r="D2157" s="20"/>
    </row>
    <row r="2158" spans="4:4" x14ac:dyDescent="0.2">
      <c r="D2158" s="20"/>
    </row>
    <row r="2159" spans="4:4" x14ac:dyDescent="0.2">
      <c r="D2159" s="20"/>
    </row>
    <row r="2160" spans="4:4" x14ac:dyDescent="0.2">
      <c r="D2160" s="20"/>
    </row>
    <row r="2161" spans="4:4" x14ac:dyDescent="0.2">
      <c r="D2161" s="20"/>
    </row>
    <row r="2162" spans="4:4" x14ac:dyDescent="0.2">
      <c r="D2162" s="20"/>
    </row>
    <row r="2163" spans="4:4" x14ac:dyDescent="0.2">
      <c r="D2163" s="20"/>
    </row>
    <row r="2164" spans="4:4" x14ac:dyDescent="0.2">
      <c r="D2164" s="20"/>
    </row>
    <row r="2165" spans="4:4" x14ac:dyDescent="0.2">
      <c r="D2165" s="20"/>
    </row>
    <row r="2166" spans="4:4" x14ac:dyDescent="0.2">
      <c r="D2166" s="20"/>
    </row>
    <row r="2167" spans="4:4" x14ac:dyDescent="0.2">
      <c r="D2167" s="20"/>
    </row>
    <row r="2168" spans="4:4" x14ac:dyDescent="0.2">
      <c r="D2168" s="20"/>
    </row>
    <row r="2169" spans="4:4" x14ac:dyDescent="0.2">
      <c r="D2169" s="20"/>
    </row>
    <row r="2170" spans="4:4" x14ac:dyDescent="0.2">
      <c r="D2170" s="20"/>
    </row>
    <row r="2171" spans="4:4" x14ac:dyDescent="0.2">
      <c r="D2171" s="20"/>
    </row>
    <row r="2172" spans="4:4" x14ac:dyDescent="0.2">
      <c r="D2172" s="20"/>
    </row>
    <row r="2173" spans="4:4" x14ac:dyDescent="0.2">
      <c r="D2173" s="20"/>
    </row>
    <row r="2174" spans="4:4" x14ac:dyDescent="0.2">
      <c r="D2174" s="20"/>
    </row>
    <row r="2175" spans="4:4" x14ac:dyDescent="0.2">
      <c r="D2175" s="20"/>
    </row>
    <row r="2176" spans="4:4" x14ac:dyDescent="0.2">
      <c r="D2176" s="20"/>
    </row>
    <row r="2177" spans="4:4" x14ac:dyDescent="0.2">
      <c r="D2177" s="20"/>
    </row>
    <row r="2178" spans="4:4" x14ac:dyDescent="0.2">
      <c r="D2178" s="20"/>
    </row>
    <row r="2179" spans="4:4" x14ac:dyDescent="0.2">
      <c r="D2179" s="20"/>
    </row>
    <row r="2180" spans="4:4" x14ac:dyDescent="0.2">
      <c r="D2180" s="20"/>
    </row>
    <row r="2181" spans="4:4" x14ac:dyDescent="0.2">
      <c r="D2181" s="20"/>
    </row>
    <row r="2182" spans="4:4" x14ac:dyDescent="0.2">
      <c r="D2182" s="20"/>
    </row>
    <row r="2183" spans="4:4" x14ac:dyDescent="0.2">
      <c r="D2183" s="20"/>
    </row>
    <row r="2184" spans="4:4" x14ac:dyDescent="0.2">
      <c r="D2184" s="20"/>
    </row>
    <row r="2185" spans="4:4" x14ac:dyDescent="0.2">
      <c r="D2185" s="20"/>
    </row>
    <row r="2186" spans="4:4" x14ac:dyDescent="0.2">
      <c r="D2186" s="20"/>
    </row>
    <row r="2187" spans="4:4" x14ac:dyDescent="0.2">
      <c r="D2187" s="20"/>
    </row>
    <row r="2188" spans="4:4" x14ac:dyDescent="0.2">
      <c r="D2188" s="20"/>
    </row>
    <row r="2189" spans="4:4" x14ac:dyDescent="0.2">
      <c r="D2189" s="20"/>
    </row>
    <row r="2190" spans="4:4" x14ac:dyDescent="0.2">
      <c r="D2190" s="20"/>
    </row>
    <row r="2191" spans="4:4" x14ac:dyDescent="0.2">
      <c r="D2191" s="20"/>
    </row>
    <row r="2192" spans="4:4" x14ac:dyDescent="0.2">
      <c r="D2192" s="20"/>
    </row>
    <row r="2193" spans="4:4" x14ac:dyDescent="0.2">
      <c r="D2193" s="20"/>
    </row>
    <row r="2194" spans="4:4" x14ac:dyDescent="0.2">
      <c r="D2194" s="20"/>
    </row>
    <row r="2195" spans="4:4" x14ac:dyDescent="0.2">
      <c r="D2195" s="20"/>
    </row>
    <row r="2196" spans="4:4" x14ac:dyDescent="0.2">
      <c r="D2196" s="20"/>
    </row>
    <row r="2197" spans="4:4" x14ac:dyDescent="0.2">
      <c r="D2197" s="20"/>
    </row>
    <row r="2198" spans="4:4" x14ac:dyDescent="0.2">
      <c r="D2198" s="20"/>
    </row>
    <row r="2199" spans="4:4" x14ac:dyDescent="0.2">
      <c r="D2199" s="20"/>
    </row>
    <row r="2200" spans="4:4" x14ac:dyDescent="0.2">
      <c r="D2200" s="20"/>
    </row>
    <row r="2201" spans="4:4" x14ac:dyDescent="0.2">
      <c r="D2201" s="20"/>
    </row>
    <row r="2202" spans="4:4" x14ac:dyDescent="0.2">
      <c r="D2202" s="20"/>
    </row>
    <row r="2203" spans="4:4" x14ac:dyDescent="0.2">
      <c r="D2203" s="20"/>
    </row>
    <row r="2204" spans="4:4" x14ac:dyDescent="0.2">
      <c r="D2204" s="20"/>
    </row>
    <row r="2205" spans="4:4" x14ac:dyDescent="0.2">
      <c r="D2205" s="20"/>
    </row>
    <row r="2206" spans="4:4" x14ac:dyDescent="0.2">
      <c r="D2206" s="20"/>
    </row>
    <row r="2207" spans="4:4" x14ac:dyDescent="0.2">
      <c r="D2207" s="20"/>
    </row>
    <row r="2208" spans="4:4" x14ac:dyDescent="0.2">
      <c r="D2208" s="20"/>
    </row>
    <row r="2209" spans="4:4" x14ac:dyDescent="0.2">
      <c r="D2209" s="20"/>
    </row>
    <row r="2210" spans="4:4" x14ac:dyDescent="0.2">
      <c r="D2210" s="20"/>
    </row>
    <row r="2211" spans="4:4" x14ac:dyDescent="0.2">
      <c r="D2211" s="20"/>
    </row>
    <row r="2212" spans="4:4" x14ac:dyDescent="0.2">
      <c r="D2212" s="20"/>
    </row>
    <row r="2213" spans="4:4" x14ac:dyDescent="0.2">
      <c r="D2213" s="20"/>
    </row>
    <row r="2214" spans="4:4" x14ac:dyDescent="0.2">
      <c r="D2214" s="20"/>
    </row>
    <row r="2215" spans="4:4" x14ac:dyDescent="0.2">
      <c r="D2215" s="20"/>
    </row>
    <row r="2216" spans="4:4" x14ac:dyDescent="0.2">
      <c r="D2216" s="20"/>
    </row>
    <row r="2217" spans="4:4" x14ac:dyDescent="0.2">
      <c r="D2217" s="20"/>
    </row>
    <row r="2218" spans="4:4" x14ac:dyDescent="0.2">
      <c r="D2218" s="20"/>
    </row>
    <row r="2219" spans="4:4" x14ac:dyDescent="0.2">
      <c r="D2219" s="20"/>
    </row>
    <row r="2220" spans="4:4" x14ac:dyDescent="0.2">
      <c r="D2220" s="20"/>
    </row>
    <row r="2221" spans="4:4" x14ac:dyDescent="0.2">
      <c r="D2221" s="20"/>
    </row>
    <row r="2222" spans="4:4" x14ac:dyDescent="0.2">
      <c r="D2222" s="20"/>
    </row>
    <row r="2223" spans="4:4" x14ac:dyDescent="0.2">
      <c r="D2223" s="20"/>
    </row>
    <row r="2224" spans="4:4" x14ac:dyDescent="0.2">
      <c r="D2224" s="20"/>
    </row>
    <row r="2225" spans="4:4" x14ac:dyDescent="0.2">
      <c r="D2225" s="20"/>
    </row>
    <row r="2226" spans="4:4" x14ac:dyDescent="0.2">
      <c r="D2226" s="20"/>
    </row>
    <row r="2227" spans="4:4" x14ac:dyDescent="0.2">
      <c r="D2227" s="20"/>
    </row>
    <row r="2228" spans="4:4" x14ac:dyDescent="0.2">
      <c r="D2228" s="20"/>
    </row>
    <row r="2229" spans="4:4" x14ac:dyDescent="0.2">
      <c r="D2229" s="20"/>
    </row>
    <row r="2230" spans="4:4" x14ac:dyDescent="0.2">
      <c r="D2230" s="20"/>
    </row>
    <row r="2231" spans="4:4" x14ac:dyDescent="0.2">
      <c r="D2231" s="20"/>
    </row>
    <row r="2232" spans="4:4" x14ac:dyDescent="0.2">
      <c r="D2232" s="20"/>
    </row>
    <row r="2233" spans="4:4" x14ac:dyDescent="0.2">
      <c r="D2233" s="20"/>
    </row>
    <row r="2234" spans="4:4" x14ac:dyDescent="0.2">
      <c r="D2234" s="20"/>
    </row>
    <row r="2235" spans="4:4" x14ac:dyDescent="0.2">
      <c r="D2235" s="20"/>
    </row>
    <row r="2236" spans="4:4" x14ac:dyDescent="0.2">
      <c r="D2236" s="20"/>
    </row>
    <row r="2237" spans="4:4" x14ac:dyDescent="0.2">
      <c r="D2237" s="20"/>
    </row>
    <row r="2238" spans="4:4" x14ac:dyDescent="0.2">
      <c r="D2238" s="20"/>
    </row>
    <row r="2239" spans="4:4" x14ac:dyDescent="0.2">
      <c r="D2239" s="20"/>
    </row>
    <row r="2240" spans="4:4" x14ac:dyDescent="0.2">
      <c r="D2240" s="20"/>
    </row>
    <row r="2241" spans="4:4" x14ac:dyDescent="0.2">
      <c r="D2241" s="20"/>
    </row>
    <row r="2242" spans="4:4" x14ac:dyDescent="0.2">
      <c r="D2242" s="20"/>
    </row>
    <row r="2243" spans="4:4" x14ac:dyDescent="0.2">
      <c r="D2243" s="20"/>
    </row>
    <row r="2244" spans="4:4" x14ac:dyDescent="0.2">
      <c r="D2244" s="20"/>
    </row>
    <row r="2245" spans="4:4" x14ac:dyDescent="0.2">
      <c r="D2245" s="20"/>
    </row>
    <row r="2246" spans="4:4" x14ac:dyDescent="0.2">
      <c r="D2246" s="20"/>
    </row>
    <row r="2247" spans="4:4" x14ac:dyDescent="0.2">
      <c r="D2247" s="20"/>
    </row>
    <row r="2248" spans="4:4" x14ac:dyDescent="0.2">
      <c r="D2248" s="20"/>
    </row>
    <row r="2249" spans="4:4" x14ac:dyDescent="0.2">
      <c r="D2249" s="20"/>
    </row>
    <row r="2250" spans="4:4" x14ac:dyDescent="0.2">
      <c r="D2250" s="20"/>
    </row>
    <row r="2251" spans="4:4" x14ac:dyDescent="0.2">
      <c r="D2251" s="20"/>
    </row>
    <row r="2252" spans="4:4" x14ac:dyDescent="0.2">
      <c r="D2252" s="20"/>
    </row>
    <row r="2253" spans="4:4" x14ac:dyDescent="0.2">
      <c r="D2253" s="20"/>
    </row>
    <row r="2254" spans="4:4" x14ac:dyDescent="0.2">
      <c r="D2254" s="20"/>
    </row>
    <row r="2255" spans="4:4" x14ac:dyDescent="0.2">
      <c r="D2255" s="20"/>
    </row>
    <row r="2256" spans="4:4" x14ac:dyDescent="0.2">
      <c r="D2256" s="20"/>
    </row>
    <row r="2257" spans="4:4" x14ac:dyDescent="0.2">
      <c r="D2257" s="20"/>
    </row>
    <row r="2258" spans="4:4" x14ac:dyDescent="0.2">
      <c r="D2258" s="20"/>
    </row>
    <row r="2259" spans="4:4" x14ac:dyDescent="0.2">
      <c r="D2259" s="20"/>
    </row>
    <row r="2260" spans="4:4" x14ac:dyDescent="0.2">
      <c r="D2260" s="20"/>
    </row>
    <row r="2261" spans="4:4" x14ac:dyDescent="0.2">
      <c r="D2261" s="20"/>
    </row>
    <row r="2262" spans="4:4" x14ac:dyDescent="0.2">
      <c r="D2262" s="20"/>
    </row>
    <row r="2263" spans="4:4" x14ac:dyDescent="0.2">
      <c r="D2263" s="20"/>
    </row>
    <row r="2264" spans="4:4" x14ac:dyDescent="0.2">
      <c r="D2264" s="20"/>
    </row>
    <row r="2265" spans="4:4" x14ac:dyDescent="0.2">
      <c r="D2265" s="20"/>
    </row>
    <row r="2266" spans="4:4" x14ac:dyDescent="0.2">
      <c r="D2266" s="20"/>
    </row>
    <row r="2267" spans="4:4" x14ac:dyDescent="0.2">
      <c r="D2267" s="20"/>
    </row>
    <row r="2268" spans="4:4" x14ac:dyDescent="0.2">
      <c r="D2268" s="20"/>
    </row>
    <row r="2269" spans="4:4" x14ac:dyDescent="0.2">
      <c r="D2269" s="20"/>
    </row>
    <row r="2270" spans="4:4" x14ac:dyDescent="0.2">
      <c r="D2270" s="20"/>
    </row>
    <row r="2271" spans="4:4" x14ac:dyDescent="0.2">
      <c r="D2271" s="20"/>
    </row>
    <row r="2272" spans="4:4" x14ac:dyDescent="0.2">
      <c r="D2272" s="20"/>
    </row>
    <row r="2273" spans="4:4" x14ac:dyDescent="0.2">
      <c r="D2273" s="20"/>
    </row>
    <row r="2274" spans="4:4" x14ac:dyDescent="0.2">
      <c r="D2274" s="20"/>
    </row>
    <row r="2275" spans="4:4" x14ac:dyDescent="0.2">
      <c r="D2275" s="20"/>
    </row>
    <row r="2276" spans="4:4" x14ac:dyDescent="0.2">
      <c r="D2276" s="20"/>
    </row>
    <row r="2277" spans="4:4" x14ac:dyDescent="0.2">
      <c r="D2277" s="20"/>
    </row>
    <row r="2278" spans="4:4" x14ac:dyDescent="0.2">
      <c r="D2278" s="20"/>
    </row>
    <row r="2279" spans="4:4" x14ac:dyDescent="0.2">
      <c r="D2279" s="20"/>
    </row>
    <row r="2280" spans="4:4" x14ac:dyDescent="0.2">
      <c r="D2280" s="20"/>
    </row>
    <row r="2281" spans="4:4" x14ac:dyDescent="0.2">
      <c r="D2281" s="20"/>
    </row>
    <row r="2282" spans="4:4" x14ac:dyDescent="0.2">
      <c r="D2282" s="20"/>
    </row>
    <row r="2283" spans="4:4" x14ac:dyDescent="0.2">
      <c r="D2283" s="20"/>
    </row>
    <row r="2284" spans="4:4" x14ac:dyDescent="0.2">
      <c r="D2284" s="20"/>
    </row>
    <row r="2285" spans="4:4" x14ac:dyDescent="0.2">
      <c r="D2285" s="20"/>
    </row>
    <row r="2286" spans="4:4" x14ac:dyDescent="0.2">
      <c r="D2286" s="20"/>
    </row>
    <row r="2287" spans="4:4" x14ac:dyDescent="0.2">
      <c r="D2287" s="20"/>
    </row>
    <row r="2288" spans="4:4" x14ac:dyDescent="0.2">
      <c r="D2288" s="20"/>
    </row>
    <row r="2289" spans="4:4" x14ac:dyDescent="0.2">
      <c r="D2289" s="20"/>
    </row>
    <row r="2290" spans="4:4" x14ac:dyDescent="0.2">
      <c r="D2290" s="20"/>
    </row>
    <row r="2291" spans="4:4" x14ac:dyDescent="0.2">
      <c r="D2291" s="20"/>
    </row>
    <row r="2292" spans="4:4" x14ac:dyDescent="0.2">
      <c r="D2292" s="20"/>
    </row>
    <row r="2293" spans="4:4" x14ac:dyDescent="0.2">
      <c r="D2293" s="20"/>
    </row>
    <row r="2294" spans="4:4" x14ac:dyDescent="0.2">
      <c r="D2294" s="20"/>
    </row>
    <row r="2295" spans="4:4" x14ac:dyDescent="0.2">
      <c r="D2295" s="20"/>
    </row>
    <row r="2296" spans="4:4" x14ac:dyDescent="0.2">
      <c r="D2296" s="20"/>
    </row>
    <row r="2297" spans="4:4" x14ac:dyDescent="0.2">
      <c r="D2297" s="20"/>
    </row>
    <row r="2298" spans="4:4" x14ac:dyDescent="0.2">
      <c r="D2298" s="20"/>
    </row>
    <row r="2299" spans="4:4" x14ac:dyDescent="0.2">
      <c r="D2299" s="20"/>
    </row>
    <row r="2300" spans="4:4" x14ac:dyDescent="0.2">
      <c r="D2300" s="20"/>
    </row>
    <row r="2301" spans="4:4" x14ac:dyDescent="0.2">
      <c r="D2301" s="20"/>
    </row>
    <row r="2302" spans="4:4" x14ac:dyDescent="0.2">
      <c r="D2302" s="20"/>
    </row>
    <row r="2303" spans="4:4" x14ac:dyDescent="0.2">
      <c r="D2303" s="20"/>
    </row>
    <row r="2304" spans="4:4" x14ac:dyDescent="0.2">
      <c r="D2304" s="20"/>
    </row>
    <row r="2305" spans="4:4" x14ac:dyDescent="0.2">
      <c r="D2305" s="20"/>
    </row>
    <row r="2306" spans="4:4" x14ac:dyDescent="0.2">
      <c r="D2306" s="20"/>
    </row>
    <row r="2307" spans="4:4" x14ac:dyDescent="0.2">
      <c r="D2307" s="20"/>
    </row>
    <row r="2308" spans="4:4" x14ac:dyDescent="0.2">
      <c r="D2308" s="20"/>
    </row>
    <row r="2309" spans="4:4" x14ac:dyDescent="0.2">
      <c r="D2309" s="20"/>
    </row>
    <row r="2310" spans="4:4" x14ac:dyDescent="0.2">
      <c r="D2310" s="20"/>
    </row>
    <row r="2311" spans="4:4" x14ac:dyDescent="0.2">
      <c r="D2311" s="20"/>
    </row>
    <row r="2312" spans="4:4" x14ac:dyDescent="0.2">
      <c r="D2312" s="20"/>
    </row>
    <row r="2313" spans="4:4" x14ac:dyDescent="0.2">
      <c r="D2313" s="20"/>
    </row>
    <row r="2314" spans="4:4" x14ac:dyDescent="0.2">
      <c r="D2314" s="20"/>
    </row>
    <row r="2315" spans="4:4" x14ac:dyDescent="0.2">
      <c r="D2315" s="20"/>
    </row>
    <row r="2316" spans="4:4" x14ac:dyDescent="0.2">
      <c r="D2316" s="20"/>
    </row>
    <row r="2317" spans="4:4" x14ac:dyDescent="0.2">
      <c r="D2317" s="20"/>
    </row>
    <row r="2318" spans="4:4" x14ac:dyDescent="0.2">
      <c r="D2318" s="20"/>
    </row>
    <row r="2319" spans="4:4" x14ac:dyDescent="0.2">
      <c r="D2319" s="20"/>
    </row>
    <row r="2320" spans="4:4" x14ac:dyDescent="0.2">
      <c r="D2320" s="20"/>
    </row>
    <row r="2321" spans="4:4" x14ac:dyDescent="0.2">
      <c r="D2321" s="20"/>
    </row>
    <row r="2322" spans="4:4" x14ac:dyDescent="0.2">
      <c r="D2322" s="20"/>
    </row>
    <row r="2323" spans="4:4" x14ac:dyDescent="0.2">
      <c r="D2323" s="20"/>
    </row>
    <row r="2324" spans="4:4" x14ac:dyDescent="0.2">
      <c r="D2324" s="20"/>
    </row>
    <row r="2325" spans="4:4" x14ac:dyDescent="0.2">
      <c r="D2325" s="20"/>
    </row>
    <row r="2326" spans="4:4" x14ac:dyDescent="0.2">
      <c r="D2326" s="20"/>
    </row>
    <row r="2327" spans="4:4" x14ac:dyDescent="0.2">
      <c r="D2327" s="20"/>
    </row>
    <row r="2328" spans="4:4" x14ac:dyDescent="0.2">
      <c r="D2328" s="20"/>
    </row>
    <row r="2329" spans="4:4" x14ac:dyDescent="0.2">
      <c r="D2329" s="20"/>
    </row>
    <row r="2330" spans="4:4" x14ac:dyDescent="0.2">
      <c r="D2330" s="20"/>
    </row>
    <row r="2331" spans="4:4" x14ac:dyDescent="0.2">
      <c r="D2331" s="20"/>
    </row>
    <row r="2332" spans="4:4" x14ac:dyDescent="0.2">
      <c r="D2332" s="20"/>
    </row>
    <row r="2333" spans="4:4" x14ac:dyDescent="0.2">
      <c r="D2333" s="20"/>
    </row>
    <row r="2334" spans="4:4" x14ac:dyDescent="0.2">
      <c r="D2334" s="20"/>
    </row>
    <row r="2335" spans="4:4" x14ac:dyDescent="0.2">
      <c r="D2335" s="20"/>
    </row>
    <row r="2336" spans="4:4" x14ac:dyDescent="0.2">
      <c r="D2336" s="20"/>
    </row>
    <row r="2337" spans="4:4" x14ac:dyDescent="0.2">
      <c r="D2337" s="20"/>
    </row>
    <row r="2338" spans="4:4" x14ac:dyDescent="0.2">
      <c r="D2338" s="20"/>
    </row>
    <row r="2339" spans="4:4" x14ac:dyDescent="0.2">
      <c r="D2339" s="20"/>
    </row>
    <row r="2340" spans="4:4" x14ac:dyDescent="0.2">
      <c r="D2340" s="20"/>
    </row>
    <row r="2341" spans="4:4" x14ac:dyDescent="0.2">
      <c r="D2341" s="20"/>
    </row>
    <row r="2342" spans="4:4" x14ac:dyDescent="0.2">
      <c r="D2342" s="20"/>
    </row>
    <row r="2343" spans="4:4" x14ac:dyDescent="0.2">
      <c r="D2343" s="20"/>
    </row>
    <row r="2344" spans="4:4" x14ac:dyDescent="0.2">
      <c r="D2344" s="20"/>
    </row>
    <row r="2345" spans="4:4" x14ac:dyDescent="0.2">
      <c r="D2345" s="20"/>
    </row>
    <row r="2346" spans="4:4" x14ac:dyDescent="0.2">
      <c r="D2346" s="20"/>
    </row>
    <row r="2347" spans="4:4" x14ac:dyDescent="0.2">
      <c r="D2347" s="20"/>
    </row>
    <row r="2348" spans="4:4" x14ac:dyDescent="0.2">
      <c r="D2348" s="20"/>
    </row>
    <row r="2349" spans="4:4" x14ac:dyDescent="0.2">
      <c r="D2349" s="20"/>
    </row>
    <row r="2350" spans="4:4" x14ac:dyDescent="0.2">
      <c r="D2350" s="20"/>
    </row>
    <row r="2351" spans="4:4" x14ac:dyDescent="0.2">
      <c r="D2351" s="20"/>
    </row>
    <row r="2352" spans="4:4" x14ac:dyDescent="0.2">
      <c r="D2352" s="20"/>
    </row>
    <row r="2353" spans="4:4" x14ac:dyDescent="0.2">
      <c r="D2353" s="20"/>
    </row>
    <row r="2354" spans="4:4" x14ac:dyDescent="0.2">
      <c r="D2354" s="20"/>
    </row>
    <row r="2355" spans="4:4" x14ac:dyDescent="0.2">
      <c r="D2355" s="20"/>
    </row>
    <row r="2356" spans="4:4" x14ac:dyDescent="0.2">
      <c r="D2356" s="20"/>
    </row>
    <row r="2357" spans="4:4" x14ac:dyDescent="0.2">
      <c r="D2357" s="20"/>
    </row>
    <row r="2358" spans="4:4" x14ac:dyDescent="0.2">
      <c r="D2358" s="20"/>
    </row>
    <row r="2359" spans="4:4" x14ac:dyDescent="0.2">
      <c r="D2359" s="20"/>
    </row>
    <row r="2360" spans="4:4" x14ac:dyDescent="0.2">
      <c r="D2360" s="20"/>
    </row>
    <row r="2361" spans="4:4" x14ac:dyDescent="0.2">
      <c r="D2361" s="20"/>
    </row>
    <row r="2362" spans="4:4" x14ac:dyDescent="0.2">
      <c r="D2362" s="20"/>
    </row>
    <row r="2363" spans="4:4" x14ac:dyDescent="0.2">
      <c r="D2363" s="20"/>
    </row>
    <row r="2364" spans="4:4" x14ac:dyDescent="0.2">
      <c r="D2364" s="20"/>
    </row>
    <row r="2365" spans="4:4" x14ac:dyDescent="0.2">
      <c r="D2365" s="20"/>
    </row>
    <row r="2366" spans="4:4" x14ac:dyDescent="0.2">
      <c r="D2366" s="20"/>
    </row>
    <row r="2367" spans="4:4" x14ac:dyDescent="0.2">
      <c r="D2367" s="20"/>
    </row>
    <row r="2368" spans="4:4" x14ac:dyDescent="0.2">
      <c r="D2368" s="20"/>
    </row>
    <row r="2369" spans="4:4" x14ac:dyDescent="0.2">
      <c r="D2369" s="20"/>
    </row>
    <row r="2370" spans="4:4" x14ac:dyDescent="0.2">
      <c r="D2370" s="20"/>
    </row>
    <row r="2371" spans="4:4" x14ac:dyDescent="0.2">
      <c r="D2371" s="20"/>
    </row>
    <row r="2372" spans="4:4" x14ac:dyDescent="0.2">
      <c r="D2372" s="20"/>
    </row>
    <row r="2373" spans="4:4" x14ac:dyDescent="0.2">
      <c r="D2373" s="20"/>
    </row>
    <row r="2374" spans="4:4" x14ac:dyDescent="0.2">
      <c r="D2374" s="20"/>
    </row>
    <row r="2375" spans="4:4" x14ac:dyDescent="0.2">
      <c r="D2375" s="20"/>
    </row>
    <row r="2376" spans="4:4" x14ac:dyDescent="0.2">
      <c r="D2376" s="20"/>
    </row>
    <row r="2377" spans="4:4" x14ac:dyDescent="0.2">
      <c r="D2377" s="20"/>
    </row>
    <row r="2378" spans="4:4" x14ac:dyDescent="0.2">
      <c r="D2378" s="20"/>
    </row>
    <row r="2379" spans="4:4" x14ac:dyDescent="0.2">
      <c r="D2379" s="20"/>
    </row>
    <row r="2380" spans="4:4" x14ac:dyDescent="0.2">
      <c r="D2380" s="20"/>
    </row>
    <row r="2381" spans="4:4" x14ac:dyDescent="0.2">
      <c r="D2381" s="20"/>
    </row>
    <row r="2382" spans="4:4" x14ac:dyDescent="0.2">
      <c r="D2382" s="20"/>
    </row>
    <row r="2383" spans="4:4" x14ac:dyDescent="0.2">
      <c r="D2383" s="20"/>
    </row>
    <row r="2384" spans="4:4" x14ac:dyDescent="0.2">
      <c r="D2384" s="20"/>
    </row>
    <row r="2385" spans="4:4" x14ac:dyDescent="0.2">
      <c r="D2385" s="20"/>
    </row>
    <row r="2386" spans="4:4" x14ac:dyDescent="0.2">
      <c r="D2386" s="20"/>
    </row>
    <row r="2387" spans="4:4" x14ac:dyDescent="0.2">
      <c r="D2387" s="20"/>
    </row>
    <row r="2388" spans="4:4" x14ac:dyDescent="0.2">
      <c r="D2388" s="20"/>
    </row>
    <row r="2389" spans="4:4" x14ac:dyDescent="0.2">
      <c r="D2389" s="20"/>
    </row>
    <row r="2390" spans="4:4" x14ac:dyDescent="0.2">
      <c r="D2390" s="20"/>
    </row>
    <row r="2391" spans="4:4" x14ac:dyDescent="0.2">
      <c r="D2391" s="20"/>
    </row>
    <row r="2392" spans="4:4" x14ac:dyDescent="0.2">
      <c r="D2392" s="20"/>
    </row>
    <row r="2393" spans="4:4" x14ac:dyDescent="0.2">
      <c r="D2393" s="20"/>
    </row>
    <row r="2394" spans="4:4" x14ac:dyDescent="0.2">
      <c r="D2394" s="20"/>
    </row>
    <row r="2395" spans="4:4" x14ac:dyDescent="0.2">
      <c r="D2395" s="20"/>
    </row>
    <row r="2396" spans="4:4" x14ac:dyDescent="0.2">
      <c r="D2396" s="20"/>
    </row>
    <row r="2397" spans="4:4" x14ac:dyDescent="0.2">
      <c r="D2397" s="20"/>
    </row>
    <row r="2398" spans="4:4" x14ac:dyDescent="0.2">
      <c r="D2398" s="20"/>
    </row>
    <row r="2399" spans="4:4" x14ac:dyDescent="0.2">
      <c r="D2399" s="20"/>
    </row>
    <row r="2400" spans="4:4" x14ac:dyDescent="0.2">
      <c r="D2400" s="20"/>
    </row>
    <row r="2401" spans="4:4" x14ac:dyDescent="0.2">
      <c r="D2401" s="20"/>
    </row>
    <row r="2402" spans="4:4" x14ac:dyDescent="0.2">
      <c r="D2402" s="20"/>
    </row>
    <row r="2403" spans="4:4" x14ac:dyDescent="0.2">
      <c r="D2403" s="20"/>
    </row>
    <row r="2404" spans="4:4" x14ac:dyDescent="0.2">
      <c r="D2404" s="20"/>
    </row>
    <row r="2405" spans="4:4" x14ac:dyDescent="0.2">
      <c r="D2405" s="20"/>
    </row>
    <row r="2406" spans="4:4" x14ac:dyDescent="0.2">
      <c r="D2406" s="20"/>
    </row>
    <row r="2407" spans="4:4" x14ac:dyDescent="0.2">
      <c r="D2407" s="20"/>
    </row>
    <row r="2408" spans="4:4" x14ac:dyDescent="0.2">
      <c r="D2408" s="20"/>
    </row>
    <row r="2409" spans="4:4" x14ac:dyDescent="0.2">
      <c r="D2409" s="20"/>
    </row>
    <row r="2410" spans="4:4" x14ac:dyDescent="0.2">
      <c r="D2410" s="20"/>
    </row>
    <row r="2411" spans="4:4" x14ac:dyDescent="0.2">
      <c r="D2411" s="20"/>
    </row>
    <row r="2412" spans="4:4" x14ac:dyDescent="0.2">
      <c r="D2412" s="20"/>
    </row>
    <row r="2413" spans="4:4" x14ac:dyDescent="0.2">
      <c r="D2413" s="20"/>
    </row>
    <row r="2414" spans="4:4" x14ac:dyDescent="0.2">
      <c r="D2414" s="20"/>
    </row>
    <row r="2415" spans="4:4" x14ac:dyDescent="0.2">
      <c r="D2415" s="20"/>
    </row>
    <row r="2416" spans="4:4" x14ac:dyDescent="0.2">
      <c r="D2416" s="20"/>
    </row>
    <row r="2417" spans="4:4" x14ac:dyDescent="0.2">
      <c r="D2417" s="20"/>
    </row>
    <row r="2418" spans="4:4" x14ac:dyDescent="0.2">
      <c r="D2418" s="20"/>
    </row>
    <row r="2419" spans="4:4" x14ac:dyDescent="0.2">
      <c r="D2419" s="20"/>
    </row>
    <row r="2420" spans="4:4" x14ac:dyDescent="0.2">
      <c r="D2420" s="20"/>
    </row>
    <row r="2421" spans="4:4" x14ac:dyDescent="0.2">
      <c r="D2421" s="20"/>
    </row>
    <row r="2422" spans="4:4" x14ac:dyDescent="0.2">
      <c r="D2422" s="20"/>
    </row>
    <row r="2423" spans="4:4" x14ac:dyDescent="0.2">
      <c r="D2423" s="20"/>
    </row>
    <row r="2424" spans="4:4" x14ac:dyDescent="0.2">
      <c r="D2424" s="20"/>
    </row>
    <row r="2425" spans="4:4" x14ac:dyDescent="0.2">
      <c r="D2425" s="20"/>
    </row>
    <row r="2426" spans="4:4" x14ac:dyDescent="0.2">
      <c r="D2426" s="20"/>
    </row>
    <row r="2427" spans="4:4" x14ac:dyDescent="0.2">
      <c r="D2427" s="20"/>
    </row>
    <row r="2428" spans="4:4" x14ac:dyDescent="0.2">
      <c r="D2428" s="20"/>
    </row>
    <row r="2429" spans="4:4" x14ac:dyDescent="0.2">
      <c r="D2429" s="20"/>
    </row>
    <row r="2430" spans="4:4" x14ac:dyDescent="0.2">
      <c r="D2430" s="20"/>
    </row>
    <row r="2431" spans="4:4" x14ac:dyDescent="0.2">
      <c r="D2431" s="20"/>
    </row>
    <row r="2432" spans="4:4" x14ac:dyDescent="0.2">
      <c r="D2432" s="20"/>
    </row>
    <row r="2433" spans="4:4" x14ac:dyDescent="0.2">
      <c r="D2433" s="20"/>
    </row>
    <row r="2434" spans="4:4" x14ac:dyDescent="0.2">
      <c r="D2434" s="20"/>
    </row>
    <row r="2435" spans="4:4" x14ac:dyDescent="0.2">
      <c r="D2435" s="20"/>
    </row>
    <row r="2436" spans="4:4" x14ac:dyDescent="0.2">
      <c r="D2436" s="20"/>
    </row>
    <row r="2437" spans="4:4" x14ac:dyDescent="0.2">
      <c r="D2437" s="20"/>
    </row>
    <row r="2438" spans="4:4" x14ac:dyDescent="0.2">
      <c r="D2438" s="20"/>
    </row>
    <row r="2439" spans="4:4" x14ac:dyDescent="0.2">
      <c r="D2439" s="20"/>
    </row>
    <row r="2440" spans="4:4" x14ac:dyDescent="0.2">
      <c r="D2440" s="20"/>
    </row>
    <row r="2441" spans="4:4" x14ac:dyDescent="0.2">
      <c r="D2441" s="20"/>
    </row>
    <row r="2442" spans="4:4" x14ac:dyDescent="0.2">
      <c r="D2442" s="20"/>
    </row>
    <row r="2443" spans="4:4" x14ac:dyDescent="0.2">
      <c r="D2443" s="20"/>
    </row>
    <row r="2444" spans="4:4" x14ac:dyDescent="0.2">
      <c r="D2444" s="20"/>
    </row>
    <row r="2445" spans="4:4" x14ac:dyDescent="0.2">
      <c r="D2445" s="20"/>
    </row>
    <row r="2446" spans="4:4" x14ac:dyDescent="0.2">
      <c r="D2446" s="20"/>
    </row>
    <row r="2447" spans="4:4" x14ac:dyDescent="0.2">
      <c r="D2447" s="20"/>
    </row>
    <row r="2448" spans="4:4" x14ac:dyDescent="0.2">
      <c r="D2448" s="20"/>
    </row>
    <row r="2449" spans="4:4" x14ac:dyDescent="0.2">
      <c r="D2449" s="20"/>
    </row>
    <row r="2450" spans="4:4" x14ac:dyDescent="0.2">
      <c r="D2450" s="20"/>
    </row>
    <row r="2451" spans="4:4" x14ac:dyDescent="0.2">
      <c r="D2451" s="20"/>
    </row>
    <row r="2452" spans="4:4" x14ac:dyDescent="0.2">
      <c r="D2452" s="20"/>
    </row>
    <row r="2453" spans="4:4" x14ac:dyDescent="0.2">
      <c r="D2453" s="20"/>
    </row>
    <row r="2454" spans="4:4" x14ac:dyDescent="0.2">
      <c r="D2454" s="20"/>
    </row>
    <row r="2455" spans="4:4" x14ac:dyDescent="0.2">
      <c r="D2455" s="20"/>
    </row>
    <row r="2456" spans="4:4" x14ac:dyDescent="0.2">
      <c r="D2456" s="20"/>
    </row>
    <row r="2457" spans="4:4" x14ac:dyDescent="0.2">
      <c r="D2457" s="20"/>
    </row>
    <row r="2458" spans="4:4" x14ac:dyDescent="0.2">
      <c r="D2458" s="20"/>
    </row>
    <row r="2459" spans="4:4" x14ac:dyDescent="0.2">
      <c r="D2459" s="20"/>
    </row>
    <row r="2460" spans="4:4" x14ac:dyDescent="0.2">
      <c r="D2460" s="20"/>
    </row>
    <row r="2461" spans="4:4" x14ac:dyDescent="0.2">
      <c r="D2461" s="20"/>
    </row>
    <row r="2462" spans="4:4" x14ac:dyDescent="0.2">
      <c r="D2462" s="20"/>
    </row>
    <row r="2463" spans="4:4" x14ac:dyDescent="0.2">
      <c r="D2463" s="20"/>
    </row>
    <row r="2464" spans="4:4" x14ac:dyDescent="0.2">
      <c r="D2464" s="20"/>
    </row>
    <row r="2465" spans="4:4" x14ac:dyDescent="0.2">
      <c r="D2465" s="20"/>
    </row>
    <row r="2466" spans="4:4" x14ac:dyDescent="0.2">
      <c r="D2466" s="20"/>
    </row>
    <row r="2467" spans="4:4" x14ac:dyDescent="0.2">
      <c r="D2467" s="20"/>
    </row>
    <row r="2468" spans="4:4" x14ac:dyDescent="0.2">
      <c r="D2468" s="20"/>
    </row>
    <row r="2469" spans="4:4" x14ac:dyDescent="0.2">
      <c r="D2469" s="20"/>
    </row>
    <row r="2470" spans="4:4" x14ac:dyDescent="0.2">
      <c r="D2470" s="20"/>
    </row>
    <row r="2471" spans="4:4" x14ac:dyDescent="0.2">
      <c r="D2471" s="20"/>
    </row>
    <row r="2472" spans="4:4" x14ac:dyDescent="0.2">
      <c r="D2472" s="20"/>
    </row>
    <row r="2473" spans="4:4" x14ac:dyDescent="0.2">
      <c r="D2473" s="20"/>
    </row>
    <row r="2474" spans="4:4" x14ac:dyDescent="0.2">
      <c r="D2474" s="20"/>
    </row>
    <row r="2475" spans="4:4" x14ac:dyDescent="0.2">
      <c r="D2475" s="20"/>
    </row>
    <row r="2476" spans="4:4" x14ac:dyDescent="0.2">
      <c r="D2476" s="20"/>
    </row>
    <row r="2477" spans="4:4" x14ac:dyDescent="0.2">
      <c r="D2477" s="20"/>
    </row>
    <row r="2478" spans="4:4" x14ac:dyDescent="0.2">
      <c r="D2478" s="20"/>
    </row>
    <row r="2479" spans="4:4" x14ac:dyDescent="0.2">
      <c r="D2479" s="20"/>
    </row>
    <row r="2480" spans="4:4" x14ac:dyDescent="0.2">
      <c r="D2480" s="20"/>
    </row>
    <row r="2481" spans="4:4" x14ac:dyDescent="0.2">
      <c r="D2481" s="20"/>
    </row>
    <row r="2482" spans="4:4" x14ac:dyDescent="0.2">
      <c r="D2482" s="20"/>
    </row>
    <row r="2483" spans="4:4" x14ac:dyDescent="0.2">
      <c r="D2483" s="20"/>
    </row>
    <row r="2484" spans="4:4" x14ac:dyDescent="0.2">
      <c r="D2484" s="20"/>
    </row>
    <row r="2485" spans="4:4" x14ac:dyDescent="0.2">
      <c r="D2485" s="20"/>
    </row>
    <row r="2486" spans="4:4" x14ac:dyDescent="0.2">
      <c r="D2486" s="20"/>
    </row>
    <row r="2487" spans="4:4" x14ac:dyDescent="0.2">
      <c r="D2487" s="20"/>
    </row>
    <row r="2488" spans="4:4" x14ac:dyDescent="0.2">
      <c r="D2488" s="20"/>
    </row>
    <row r="2489" spans="4:4" x14ac:dyDescent="0.2">
      <c r="D2489" s="20"/>
    </row>
    <row r="2490" spans="4:4" x14ac:dyDescent="0.2">
      <c r="D2490" s="20"/>
    </row>
    <row r="2491" spans="4:4" x14ac:dyDescent="0.2">
      <c r="D2491" s="20"/>
    </row>
    <row r="2492" spans="4:4" x14ac:dyDescent="0.2">
      <c r="D2492" s="20"/>
    </row>
    <row r="2493" spans="4:4" x14ac:dyDescent="0.2">
      <c r="D2493" s="20"/>
    </row>
    <row r="2494" spans="4:4" x14ac:dyDescent="0.2">
      <c r="D2494" s="20"/>
    </row>
    <row r="2495" spans="4:4" x14ac:dyDescent="0.2">
      <c r="D2495" s="20"/>
    </row>
    <row r="2496" spans="4:4" x14ac:dyDescent="0.2">
      <c r="D2496" s="20"/>
    </row>
    <row r="2497" spans="4:4" x14ac:dyDescent="0.2">
      <c r="D2497" s="20"/>
    </row>
    <row r="2498" spans="4:4" x14ac:dyDescent="0.2">
      <c r="D2498" s="20"/>
    </row>
    <row r="2499" spans="4:4" x14ac:dyDescent="0.2">
      <c r="D2499" s="20"/>
    </row>
    <row r="2500" spans="4:4" x14ac:dyDescent="0.2">
      <c r="D2500" s="20"/>
    </row>
    <row r="2501" spans="4:4" x14ac:dyDescent="0.2">
      <c r="D2501" s="20"/>
    </row>
    <row r="2502" spans="4:4" x14ac:dyDescent="0.2">
      <c r="D2502" s="20"/>
    </row>
    <row r="2503" spans="4:4" x14ac:dyDescent="0.2">
      <c r="D2503" s="20"/>
    </row>
    <row r="2504" spans="4:4" x14ac:dyDescent="0.2">
      <c r="D2504" s="20"/>
    </row>
    <row r="2505" spans="4:4" x14ac:dyDescent="0.2">
      <c r="D2505" s="20"/>
    </row>
    <row r="2506" spans="4:4" x14ac:dyDescent="0.2">
      <c r="D2506" s="20"/>
    </row>
    <row r="2507" spans="4:4" x14ac:dyDescent="0.2">
      <c r="D2507" s="20"/>
    </row>
    <row r="2508" spans="4:4" x14ac:dyDescent="0.2">
      <c r="D2508" s="20"/>
    </row>
    <row r="2509" spans="4:4" x14ac:dyDescent="0.2">
      <c r="D2509" s="20"/>
    </row>
    <row r="2510" spans="4:4" x14ac:dyDescent="0.2">
      <c r="D2510" s="20"/>
    </row>
    <row r="2511" spans="4:4" x14ac:dyDescent="0.2">
      <c r="D2511" s="20"/>
    </row>
    <row r="2512" spans="4:4" x14ac:dyDescent="0.2">
      <c r="D2512" s="20"/>
    </row>
    <row r="2513" spans="4:4" x14ac:dyDescent="0.2">
      <c r="D2513" s="20"/>
    </row>
    <row r="2514" spans="4:4" x14ac:dyDescent="0.2">
      <c r="D2514" s="20"/>
    </row>
    <row r="2515" spans="4:4" x14ac:dyDescent="0.2">
      <c r="D2515" s="20"/>
    </row>
    <row r="2516" spans="4:4" x14ac:dyDescent="0.2">
      <c r="D2516" s="20"/>
    </row>
    <row r="2517" spans="4:4" x14ac:dyDescent="0.2">
      <c r="D2517" s="20"/>
    </row>
    <row r="2518" spans="4:4" x14ac:dyDescent="0.2">
      <c r="D2518" s="20"/>
    </row>
    <row r="2519" spans="4:4" x14ac:dyDescent="0.2">
      <c r="D2519" s="20"/>
    </row>
    <row r="2520" spans="4:4" x14ac:dyDescent="0.2">
      <c r="D2520" s="20"/>
    </row>
    <row r="2521" spans="4:4" x14ac:dyDescent="0.2">
      <c r="D2521" s="20"/>
    </row>
    <row r="2522" spans="4:4" x14ac:dyDescent="0.2">
      <c r="D2522" s="20"/>
    </row>
    <row r="2523" spans="4:4" x14ac:dyDescent="0.2">
      <c r="D2523" s="20"/>
    </row>
    <row r="2524" spans="4:4" x14ac:dyDescent="0.2">
      <c r="D2524" s="20"/>
    </row>
    <row r="2525" spans="4:4" x14ac:dyDescent="0.2">
      <c r="D2525" s="20"/>
    </row>
    <row r="2526" spans="4:4" x14ac:dyDescent="0.2">
      <c r="D2526" s="20"/>
    </row>
    <row r="2527" spans="4:4" x14ac:dyDescent="0.2">
      <c r="D2527" s="20"/>
    </row>
    <row r="2528" spans="4:4" x14ac:dyDescent="0.2">
      <c r="D2528" s="20"/>
    </row>
    <row r="2529" spans="4:4" x14ac:dyDescent="0.2">
      <c r="D2529" s="20"/>
    </row>
    <row r="2530" spans="4:4" x14ac:dyDescent="0.2">
      <c r="D2530" s="20"/>
    </row>
    <row r="2531" spans="4:4" x14ac:dyDescent="0.2">
      <c r="D2531" s="20"/>
    </row>
    <row r="2532" spans="4:4" x14ac:dyDescent="0.2">
      <c r="D2532" s="20"/>
    </row>
    <row r="2533" spans="4:4" x14ac:dyDescent="0.2">
      <c r="D2533" s="20"/>
    </row>
    <row r="2534" spans="4:4" x14ac:dyDescent="0.2">
      <c r="D2534" s="20"/>
    </row>
    <row r="2535" spans="4:4" x14ac:dyDescent="0.2">
      <c r="D2535" s="20"/>
    </row>
    <row r="2536" spans="4:4" x14ac:dyDescent="0.2">
      <c r="D2536" s="20"/>
    </row>
    <row r="2537" spans="4:4" x14ac:dyDescent="0.2">
      <c r="D2537" s="20"/>
    </row>
    <row r="2538" spans="4:4" x14ac:dyDescent="0.2">
      <c r="D2538" s="20"/>
    </row>
    <row r="2539" spans="4:4" x14ac:dyDescent="0.2">
      <c r="D2539" s="20"/>
    </row>
    <row r="2540" spans="4:4" x14ac:dyDescent="0.2">
      <c r="D2540" s="20"/>
    </row>
    <row r="2541" spans="4:4" x14ac:dyDescent="0.2">
      <c r="D2541" s="20"/>
    </row>
    <row r="2542" spans="4:4" x14ac:dyDescent="0.2">
      <c r="D2542" s="20"/>
    </row>
    <row r="2543" spans="4:4" x14ac:dyDescent="0.2">
      <c r="D2543" s="20"/>
    </row>
    <row r="2544" spans="4:4" x14ac:dyDescent="0.2">
      <c r="D2544" s="20"/>
    </row>
    <row r="2545" spans="4:4" x14ac:dyDescent="0.2">
      <c r="D2545" s="20"/>
    </row>
    <row r="2546" spans="4:4" x14ac:dyDescent="0.2">
      <c r="D2546" s="20"/>
    </row>
    <row r="2547" spans="4:4" x14ac:dyDescent="0.2">
      <c r="D2547" s="20"/>
    </row>
    <row r="2548" spans="4:4" x14ac:dyDescent="0.2">
      <c r="D2548" s="20"/>
    </row>
    <row r="2549" spans="4:4" x14ac:dyDescent="0.2">
      <c r="D2549" s="20"/>
    </row>
    <row r="2550" spans="4:4" x14ac:dyDescent="0.2">
      <c r="D2550" s="20"/>
    </row>
    <row r="2551" spans="4:4" x14ac:dyDescent="0.2">
      <c r="D2551" s="20"/>
    </row>
    <row r="2552" spans="4:4" x14ac:dyDescent="0.2">
      <c r="D2552" s="20"/>
    </row>
    <row r="2553" spans="4:4" x14ac:dyDescent="0.2">
      <c r="D2553" s="20"/>
    </row>
    <row r="2554" spans="4:4" x14ac:dyDescent="0.2">
      <c r="D2554" s="20"/>
    </row>
    <row r="2555" spans="4:4" x14ac:dyDescent="0.2">
      <c r="D2555" s="20"/>
    </row>
    <row r="2556" spans="4:4" x14ac:dyDescent="0.2">
      <c r="D2556" s="20"/>
    </row>
    <row r="2557" spans="4:4" x14ac:dyDescent="0.2">
      <c r="D2557" s="20"/>
    </row>
    <row r="2558" spans="4:4" x14ac:dyDescent="0.2">
      <c r="D2558" s="20"/>
    </row>
    <row r="2559" spans="4:4" x14ac:dyDescent="0.2">
      <c r="D2559" s="20"/>
    </row>
    <row r="2560" spans="4:4" x14ac:dyDescent="0.2">
      <c r="D2560" s="20"/>
    </row>
    <row r="2561" spans="4:4" x14ac:dyDescent="0.2">
      <c r="D2561" s="20"/>
    </row>
    <row r="2562" spans="4:4" x14ac:dyDescent="0.2">
      <c r="D2562" s="20"/>
    </row>
    <row r="2563" spans="4:4" x14ac:dyDescent="0.2">
      <c r="D2563" s="20"/>
    </row>
    <row r="2564" spans="4:4" x14ac:dyDescent="0.2">
      <c r="D2564" s="20"/>
    </row>
    <row r="2565" spans="4:4" x14ac:dyDescent="0.2">
      <c r="D2565" s="20"/>
    </row>
    <row r="2566" spans="4:4" x14ac:dyDescent="0.2">
      <c r="D2566" s="20"/>
    </row>
    <row r="2567" spans="4:4" x14ac:dyDescent="0.2">
      <c r="D2567" s="20"/>
    </row>
    <row r="2568" spans="4:4" x14ac:dyDescent="0.2">
      <c r="D2568" s="20"/>
    </row>
    <row r="2569" spans="4:4" x14ac:dyDescent="0.2">
      <c r="D2569" s="20"/>
    </row>
    <row r="2570" spans="4:4" x14ac:dyDescent="0.2">
      <c r="D2570" s="20"/>
    </row>
    <row r="2571" spans="4:4" x14ac:dyDescent="0.2">
      <c r="D2571" s="20"/>
    </row>
    <row r="2572" spans="4:4" x14ac:dyDescent="0.2">
      <c r="D2572" s="20"/>
    </row>
    <row r="2573" spans="4:4" x14ac:dyDescent="0.2">
      <c r="D2573" s="20"/>
    </row>
    <row r="2574" spans="4:4" x14ac:dyDescent="0.2">
      <c r="D2574" s="20"/>
    </row>
    <row r="2575" spans="4:4" x14ac:dyDescent="0.2">
      <c r="D2575" s="20"/>
    </row>
    <row r="2576" spans="4:4" x14ac:dyDescent="0.2">
      <c r="D2576" s="20"/>
    </row>
    <row r="2577" spans="4:4" x14ac:dyDescent="0.2">
      <c r="D2577" s="20"/>
    </row>
    <row r="2578" spans="4:4" x14ac:dyDescent="0.2">
      <c r="D2578" s="20"/>
    </row>
    <row r="2579" spans="4:4" x14ac:dyDescent="0.2">
      <c r="D2579" s="20"/>
    </row>
    <row r="2580" spans="4:4" x14ac:dyDescent="0.2">
      <c r="D2580" s="20"/>
    </row>
    <row r="2581" spans="4:4" x14ac:dyDescent="0.2">
      <c r="D2581" s="20"/>
    </row>
    <row r="2582" spans="4:4" x14ac:dyDescent="0.2">
      <c r="D2582" s="20"/>
    </row>
    <row r="2583" spans="4:4" x14ac:dyDescent="0.2">
      <c r="D2583" s="20"/>
    </row>
    <row r="2584" spans="4:4" x14ac:dyDescent="0.2">
      <c r="D2584" s="20"/>
    </row>
    <row r="2585" spans="4:4" x14ac:dyDescent="0.2">
      <c r="D2585" s="20"/>
    </row>
    <row r="2586" spans="4:4" x14ac:dyDescent="0.2">
      <c r="D2586" s="20"/>
    </row>
    <row r="2587" spans="4:4" x14ac:dyDescent="0.2">
      <c r="D2587" s="20"/>
    </row>
    <row r="2588" spans="4:4" x14ac:dyDescent="0.2">
      <c r="D2588" s="20"/>
    </row>
    <row r="2589" spans="4:4" x14ac:dyDescent="0.2">
      <c r="D2589" s="20"/>
    </row>
    <row r="2590" spans="4:4" x14ac:dyDescent="0.2">
      <c r="D2590" s="20"/>
    </row>
    <row r="2591" spans="4:4" x14ac:dyDescent="0.2">
      <c r="D2591" s="20"/>
    </row>
    <row r="2592" spans="4:4" x14ac:dyDescent="0.2">
      <c r="D2592" s="20"/>
    </row>
    <row r="2593" spans="4:4" x14ac:dyDescent="0.2">
      <c r="D2593" s="20"/>
    </row>
    <row r="2594" spans="4:4" x14ac:dyDescent="0.2">
      <c r="D2594" s="20"/>
    </row>
    <row r="2595" spans="4:4" x14ac:dyDescent="0.2">
      <c r="D2595" s="20"/>
    </row>
    <row r="2596" spans="4:4" x14ac:dyDescent="0.2">
      <c r="D2596" s="20"/>
    </row>
    <row r="2597" spans="4:4" x14ac:dyDescent="0.2">
      <c r="D2597" s="20"/>
    </row>
    <row r="2598" spans="4:4" x14ac:dyDescent="0.2">
      <c r="D2598" s="20"/>
    </row>
    <row r="2599" spans="4:4" x14ac:dyDescent="0.2">
      <c r="D2599" s="20"/>
    </row>
    <row r="2600" spans="4:4" x14ac:dyDescent="0.2">
      <c r="D2600" s="20"/>
    </row>
    <row r="2601" spans="4:4" x14ac:dyDescent="0.2">
      <c r="D2601" s="20"/>
    </row>
    <row r="2602" spans="4:4" x14ac:dyDescent="0.2">
      <c r="D2602" s="20"/>
    </row>
    <row r="2603" spans="4:4" x14ac:dyDescent="0.2">
      <c r="D2603" s="20"/>
    </row>
    <row r="2604" spans="4:4" x14ac:dyDescent="0.2">
      <c r="D2604" s="20"/>
    </row>
    <row r="2605" spans="4:4" x14ac:dyDescent="0.2">
      <c r="D2605" s="20"/>
    </row>
    <row r="2606" spans="4:4" x14ac:dyDescent="0.2">
      <c r="D2606" s="20"/>
    </row>
    <row r="2607" spans="4:4" x14ac:dyDescent="0.2">
      <c r="D2607" s="20"/>
    </row>
    <row r="2608" spans="4:4" x14ac:dyDescent="0.2">
      <c r="D2608" s="20"/>
    </row>
    <row r="2609" spans="4:4" x14ac:dyDescent="0.2">
      <c r="D2609" s="20"/>
    </row>
    <row r="2610" spans="4:4" x14ac:dyDescent="0.2">
      <c r="D2610" s="20"/>
    </row>
    <row r="2611" spans="4:4" x14ac:dyDescent="0.2">
      <c r="D2611" s="20"/>
    </row>
    <row r="2612" spans="4:4" x14ac:dyDescent="0.2">
      <c r="D2612" s="20"/>
    </row>
    <row r="2613" spans="4:4" x14ac:dyDescent="0.2">
      <c r="D2613" s="20"/>
    </row>
    <row r="2614" spans="4:4" x14ac:dyDescent="0.2">
      <c r="D2614" s="20"/>
    </row>
    <row r="2615" spans="4:4" x14ac:dyDescent="0.2">
      <c r="D2615" s="20"/>
    </row>
    <row r="2616" spans="4:4" x14ac:dyDescent="0.2">
      <c r="D2616" s="20"/>
    </row>
    <row r="2617" spans="4:4" x14ac:dyDescent="0.2">
      <c r="D2617" s="20"/>
    </row>
    <row r="2618" spans="4:4" x14ac:dyDescent="0.2">
      <c r="D2618" s="20"/>
    </row>
    <row r="2619" spans="4:4" x14ac:dyDescent="0.2">
      <c r="D2619" s="20"/>
    </row>
    <row r="2620" spans="4:4" x14ac:dyDescent="0.2">
      <c r="D2620" s="20"/>
    </row>
    <row r="2621" spans="4:4" x14ac:dyDescent="0.2">
      <c r="D2621" s="20"/>
    </row>
    <row r="2622" spans="4:4" x14ac:dyDescent="0.2">
      <c r="D2622" s="20"/>
    </row>
    <row r="2623" spans="4:4" x14ac:dyDescent="0.2">
      <c r="D2623" s="20"/>
    </row>
    <row r="2624" spans="4:4" x14ac:dyDescent="0.2">
      <c r="D2624" s="20"/>
    </row>
    <row r="2625" spans="4:4" x14ac:dyDescent="0.2">
      <c r="D2625" s="20"/>
    </row>
    <row r="2626" spans="4:4" x14ac:dyDescent="0.2">
      <c r="D2626" s="20"/>
    </row>
    <row r="2627" spans="4:4" x14ac:dyDescent="0.2">
      <c r="D2627" s="20"/>
    </row>
    <row r="2628" spans="4:4" x14ac:dyDescent="0.2">
      <c r="D2628" s="20"/>
    </row>
    <row r="2629" spans="4:4" x14ac:dyDescent="0.2">
      <c r="D2629" s="20"/>
    </row>
    <row r="2630" spans="4:4" x14ac:dyDescent="0.2">
      <c r="D2630" s="20"/>
    </row>
    <row r="2631" spans="4:4" x14ac:dyDescent="0.2">
      <c r="D2631" s="20"/>
    </row>
    <row r="2632" spans="4:4" x14ac:dyDescent="0.2">
      <c r="D2632" s="20"/>
    </row>
    <row r="2633" spans="4:4" x14ac:dyDescent="0.2">
      <c r="D2633" s="20"/>
    </row>
    <row r="2634" spans="4:4" x14ac:dyDescent="0.2">
      <c r="D2634" s="20"/>
    </row>
    <row r="2635" spans="4:4" x14ac:dyDescent="0.2">
      <c r="D2635" s="20"/>
    </row>
    <row r="2636" spans="4:4" x14ac:dyDescent="0.2">
      <c r="D2636" s="20"/>
    </row>
    <row r="2637" spans="4:4" x14ac:dyDescent="0.2">
      <c r="D2637" s="20"/>
    </row>
    <row r="2638" spans="4:4" x14ac:dyDescent="0.2">
      <c r="D2638" s="20"/>
    </row>
    <row r="2639" spans="4:4" x14ac:dyDescent="0.2">
      <c r="D2639" s="20"/>
    </row>
    <row r="2640" spans="4:4" x14ac:dyDescent="0.2">
      <c r="D2640" s="20"/>
    </row>
    <row r="2641" spans="4:4" x14ac:dyDescent="0.2">
      <c r="D2641" s="20"/>
    </row>
    <row r="2642" spans="4:4" x14ac:dyDescent="0.2">
      <c r="D2642" s="20"/>
    </row>
    <row r="2643" spans="4:4" x14ac:dyDescent="0.2">
      <c r="D2643" s="20"/>
    </row>
    <row r="2644" spans="4:4" x14ac:dyDescent="0.2">
      <c r="D2644" s="20"/>
    </row>
    <row r="2645" spans="4:4" x14ac:dyDescent="0.2">
      <c r="D2645" s="20"/>
    </row>
    <row r="2646" spans="4:4" x14ac:dyDescent="0.2">
      <c r="D2646" s="20"/>
    </row>
    <row r="2647" spans="4:4" x14ac:dyDescent="0.2">
      <c r="D2647" s="20"/>
    </row>
    <row r="2648" spans="4:4" x14ac:dyDescent="0.2">
      <c r="D2648" s="20"/>
    </row>
    <row r="2649" spans="4:4" x14ac:dyDescent="0.2">
      <c r="D2649" s="20"/>
    </row>
    <row r="2650" spans="4:4" x14ac:dyDescent="0.2">
      <c r="D2650" s="20"/>
    </row>
    <row r="2651" spans="4:4" x14ac:dyDescent="0.2">
      <c r="D2651" s="20"/>
    </row>
    <row r="2652" spans="4:4" x14ac:dyDescent="0.2">
      <c r="D2652" s="20"/>
    </row>
    <row r="2653" spans="4:4" x14ac:dyDescent="0.2">
      <c r="D2653" s="20"/>
    </row>
    <row r="2654" spans="4:4" x14ac:dyDescent="0.2">
      <c r="D2654" s="20"/>
    </row>
    <row r="2655" spans="4:4" x14ac:dyDescent="0.2">
      <c r="D2655" s="20"/>
    </row>
    <row r="2656" spans="4:4" x14ac:dyDescent="0.2">
      <c r="D2656" s="20"/>
    </row>
    <row r="2657" spans="4:4" x14ac:dyDescent="0.2">
      <c r="D2657" s="20"/>
    </row>
    <row r="2658" spans="4:4" x14ac:dyDescent="0.2">
      <c r="D2658" s="20"/>
    </row>
    <row r="2659" spans="4:4" x14ac:dyDescent="0.2">
      <c r="D2659" s="20"/>
    </row>
    <row r="2660" spans="4:4" x14ac:dyDescent="0.2">
      <c r="D2660" s="20"/>
    </row>
    <row r="2661" spans="4:4" x14ac:dyDescent="0.2">
      <c r="D2661" s="20"/>
    </row>
    <row r="2662" spans="4:4" x14ac:dyDescent="0.2">
      <c r="D2662" s="20"/>
    </row>
    <row r="2663" spans="4:4" x14ac:dyDescent="0.2">
      <c r="D2663" s="20"/>
    </row>
    <row r="2664" spans="4:4" x14ac:dyDescent="0.2">
      <c r="D2664" s="20"/>
    </row>
    <row r="2665" spans="4:4" x14ac:dyDescent="0.2">
      <c r="D2665" s="20"/>
    </row>
    <row r="2666" spans="4:4" x14ac:dyDescent="0.2">
      <c r="D2666" s="20"/>
    </row>
    <row r="2667" spans="4:4" x14ac:dyDescent="0.2">
      <c r="D2667" s="20"/>
    </row>
    <row r="2668" spans="4:4" x14ac:dyDescent="0.2">
      <c r="D2668" s="20"/>
    </row>
    <row r="2669" spans="4:4" x14ac:dyDescent="0.2">
      <c r="D2669" s="20"/>
    </row>
    <row r="2670" spans="4:4" x14ac:dyDescent="0.2">
      <c r="D2670" s="20"/>
    </row>
    <row r="2671" spans="4:4" x14ac:dyDescent="0.2">
      <c r="D2671" s="20"/>
    </row>
    <row r="2672" spans="4:4" x14ac:dyDescent="0.2">
      <c r="D2672" s="20"/>
    </row>
    <row r="2673" spans="4:4" x14ac:dyDescent="0.2">
      <c r="D2673" s="20"/>
    </row>
    <row r="2674" spans="4:4" x14ac:dyDescent="0.2">
      <c r="D2674" s="20"/>
    </row>
    <row r="2675" spans="4:4" x14ac:dyDescent="0.2">
      <c r="D2675" s="20"/>
    </row>
    <row r="2676" spans="4:4" x14ac:dyDescent="0.2">
      <c r="D2676" s="20"/>
    </row>
    <row r="2677" spans="4:4" x14ac:dyDescent="0.2">
      <c r="D2677" s="20"/>
    </row>
    <row r="2678" spans="4:4" x14ac:dyDescent="0.2">
      <c r="D2678" s="20"/>
    </row>
    <row r="2679" spans="4:4" x14ac:dyDescent="0.2">
      <c r="D2679" s="20"/>
    </row>
    <row r="2680" spans="4:4" x14ac:dyDescent="0.2">
      <c r="D2680" s="20"/>
    </row>
    <row r="2681" spans="4:4" x14ac:dyDescent="0.2">
      <c r="D2681" s="20"/>
    </row>
    <row r="2682" spans="4:4" x14ac:dyDescent="0.2">
      <c r="D2682" s="20"/>
    </row>
    <row r="2683" spans="4:4" x14ac:dyDescent="0.2">
      <c r="D2683" s="20"/>
    </row>
    <row r="2684" spans="4:4" x14ac:dyDescent="0.2">
      <c r="D2684" s="20"/>
    </row>
    <row r="2685" spans="4:4" x14ac:dyDescent="0.2">
      <c r="D2685" s="20"/>
    </row>
    <row r="2686" spans="4:4" x14ac:dyDescent="0.2">
      <c r="D2686" s="20"/>
    </row>
    <row r="2687" spans="4:4" x14ac:dyDescent="0.2">
      <c r="D2687" s="20"/>
    </row>
    <row r="2688" spans="4:4" x14ac:dyDescent="0.2">
      <c r="D2688" s="20"/>
    </row>
    <row r="2689" spans="4:4" x14ac:dyDescent="0.2">
      <c r="D2689" s="20"/>
    </row>
    <row r="2690" spans="4:4" x14ac:dyDescent="0.2">
      <c r="D2690" s="20"/>
    </row>
    <row r="2691" spans="4:4" x14ac:dyDescent="0.2">
      <c r="D2691" s="20"/>
    </row>
    <row r="2692" spans="4:4" x14ac:dyDescent="0.2">
      <c r="D2692" s="20"/>
    </row>
    <row r="2693" spans="4:4" x14ac:dyDescent="0.2">
      <c r="D2693" s="20"/>
    </row>
    <row r="2694" spans="4:4" x14ac:dyDescent="0.2">
      <c r="D2694" s="20"/>
    </row>
    <row r="2695" spans="4:4" x14ac:dyDescent="0.2">
      <c r="D2695" s="20"/>
    </row>
    <row r="2696" spans="4:4" x14ac:dyDescent="0.2">
      <c r="D2696" s="20"/>
    </row>
    <row r="2697" spans="4:4" x14ac:dyDescent="0.2">
      <c r="D2697" s="20"/>
    </row>
    <row r="2698" spans="4:4" x14ac:dyDescent="0.2">
      <c r="D2698" s="20"/>
    </row>
    <row r="2699" spans="4:4" x14ac:dyDescent="0.2">
      <c r="D2699" s="20"/>
    </row>
    <row r="2700" spans="4:4" x14ac:dyDescent="0.2">
      <c r="D2700" s="20"/>
    </row>
    <row r="2701" spans="4:4" x14ac:dyDescent="0.2">
      <c r="D2701" s="20"/>
    </row>
    <row r="2702" spans="4:4" x14ac:dyDescent="0.2">
      <c r="D2702" s="20"/>
    </row>
    <row r="2703" spans="4:4" x14ac:dyDescent="0.2">
      <c r="D2703" s="20"/>
    </row>
    <row r="2704" spans="4:4" x14ac:dyDescent="0.2">
      <c r="D2704" s="20"/>
    </row>
    <row r="2705" spans="4:4" x14ac:dyDescent="0.2">
      <c r="D2705" s="20"/>
    </row>
    <row r="2706" spans="4:4" x14ac:dyDescent="0.2">
      <c r="D2706" s="20"/>
    </row>
    <row r="2707" spans="4:4" x14ac:dyDescent="0.2">
      <c r="D2707" s="20"/>
    </row>
    <row r="2708" spans="4:4" x14ac:dyDescent="0.2">
      <c r="D2708" s="20"/>
    </row>
    <row r="2709" spans="4:4" x14ac:dyDescent="0.2">
      <c r="D2709" s="20"/>
    </row>
    <row r="2710" spans="4:4" x14ac:dyDescent="0.2">
      <c r="D2710" s="20"/>
    </row>
    <row r="2711" spans="4:4" x14ac:dyDescent="0.2">
      <c r="D2711" s="20"/>
    </row>
    <row r="2712" spans="4:4" x14ac:dyDescent="0.2">
      <c r="D2712" s="20"/>
    </row>
    <row r="2713" spans="4:4" x14ac:dyDescent="0.2">
      <c r="D2713" s="20"/>
    </row>
    <row r="2714" spans="4:4" x14ac:dyDescent="0.2">
      <c r="D2714" s="20"/>
    </row>
    <row r="2715" spans="4:4" x14ac:dyDescent="0.2">
      <c r="D2715" s="20"/>
    </row>
    <row r="2716" spans="4:4" x14ac:dyDescent="0.2">
      <c r="D2716" s="20"/>
    </row>
    <row r="2717" spans="4:4" x14ac:dyDescent="0.2">
      <c r="D2717" s="20"/>
    </row>
    <row r="2718" spans="4:4" x14ac:dyDescent="0.2">
      <c r="D2718" s="20"/>
    </row>
    <row r="2719" spans="4:4" x14ac:dyDescent="0.2">
      <c r="D2719" s="20"/>
    </row>
    <row r="2720" spans="4:4" x14ac:dyDescent="0.2">
      <c r="D2720" s="20"/>
    </row>
    <row r="2721" spans="4:4" x14ac:dyDescent="0.2">
      <c r="D2721" s="20"/>
    </row>
    <row r="2722" spans="4:4" x14ac:dyDescent="0.2">
      <c r="D2722" s="20"/>
    </row>
    <row r="2723" spans="4:4" x14ac:dyDescent="0.2">
      <c r="D2723" s="20"/>
    </row>
    <row r="2724" spans="4:4" x14ac:dyDescent="0.2">
      <c r="D2724" s="20"/>
    </row>
    <row r="2725" spans="4:4" x14ac:dyDescent="0.2">
      <c r="D2725" s="20"/>
    </row>
    <row r="2726" spans="4:4" x14ac:dyDescent="0.2">
      <c r="D2726" s="20"/>
    </row>
    <row r="2727" spans="4:4" x14ac:dyDescent="0.2">
      <c r="D2727" s="20"/>
    </row>
    <row r="2728" spans="4:4" x14ac:dyDescent="0.2">
      <c r="D2728" s="20"/>
    </row>
    <row r="2729" spans="4:4" x14ac:dyDescent="0.2">
      <c r="D2729" s="20"/>
    </row>
    <row r="2730" spans="4:4" x14ac:dyDescent="0.2">
      <c r="D2730" s="20"/>
    </row>
    <row r="2731" spans="4:4" x14ac:dyDescent="0.2">
      <c r="D2731" s="20"/>
    </row>
    <row r="2732" spans="4:4" x14ac:dyDescent="0.2">
      <c r="D2732" s="20"/>
    </row>
    <row r="2733" spans="4:4" x14ac:dyDescent="0.2">
      <c r="D2733" s="20"/>
    </row>
    <row r="2734" spans="4:4" x14ac:dyDescent="0.2">
      <c r="D2734" s="20"/>
    </row>
    <row r="2735" spans="4:4" x14ac:dyDescent="0.2">
      <c r="D2735" s="20"/>
    </row>
    <row r="2736" spans="4:4" x14ac:dyDescent="0.2">
      <c r="D2736" s="20"/>
    </row>
    <row r="2737" spans="4:4" x14ac:dyDescent="0.2">
      <c r="D2737" s="20"/>
    </row>
    <row r="2738" spans="4:4" x14ac:dyDescent="0.2">
      <c r="D2738" s="20"/>
    </row>
    <row r="2739" spans="4:4" x14ac:dyDescent="0.2">
      <c r="D2739" s="20"/>
    </row>
    <row r="2740" spans="4:4" x14ac:dyDescent="0.2">
      <c r="D2740" s="20"/>
    </row>
    <row r="2741" spans="4:4" x14ac:dyDescent="0.2">
      <c r="D2741" s="20"/>
    </row>
    <row r="2742" spans="4:4" x14ac:dyDescent="0.2">
      <c r="D2742" s="20"/>
    </row>
    <row r="2743" spans="4:4" x14ac:dyDescent="0.2">
      <c r="D2743" s="20"/>
    </row>
    <row r="2744" spans="4:4" x14ac:dyDescent="0.2">
      <c r="D2744" s="20"/>
    </row>
    <row r="2745" spans="4:4" x14ac:dyDescent="0.2">
      <c r="D2745" s="20"/>
    </row>
    <row r="2746" spans="4:4" x14ac:dyDescent="0.2">
      <c r="D2746" s="20"/>
    </row>
    <row r="2747" spans="4:4" x14ac:dyDescent="0.2">
      <c r="D2747" s="20"/>
    </row>
    <row r="2748" spans="4:4" x14ac:dyDescent="0.2">
      <c r="D2748" s="20"/>
    </row>
    <row r="2749" spans="4:4" x14ac:dyDescent="0.2">
      <c r="D2749" s="20"/>
    </row>
    <row r="2750" spans="4:4" x14ac:dyDescent="0.2">
      <c r="D2750" s="20"/>
    </row>
    <row r="2751" spans="4:4" x14ac:dyDescent="0.2">
      <c r="D2751" s="20"/>
    </row>
    <row r="2752" spans="4:4" x14ac:dyDescent="0.2">
      <c r="D2752" s="20"/>
    </row>
    <row r="2753" spans="4:4" x14ac:dyDescent="0.2">
      <c r="D2753" s="20"/>
    </row>
    <row r="2754" spans="4:4" x14ac:dyDescent="0.2">
      <c r="D2754" s="20"/>
    </row>
    <row r="2755" spans="4:4" x14ac:dyDescent="0.2">
      <c r="D2755" s="20"/>
    </row>
    <row r="2756" spans="4:4" x14ac:dyDescent="0.2">
      <c r="D2756" s="20"/>
    </row>
    <row r="2757" spans="4:4" x14ac:dyDescent="0.2">
      <c r="D2757" s="20"/>
    </row>
    <row r="2758" spans="4:4" x14ac:dyDescent="0.2">
      <c r="D2758" s="20"/>
    </row>
    <row r="2759" spans="4:4" x14ac:dyDescent="0.2">
      <c r="D2759" s="20"/>
    </row>
    <row r="2760" spans="4:4" x14ac:dyDescent="0.2">
      <c r="D2760" s="20"/>
    </row>
    <row r="2761" spans="4:4" x14ac:dyDescent="0.2">
      <c r="D2761" s="20"/>
    </row>
    <row r="2762" spans="4:4" x14ac:dyDescent="0.2">
      <c r="D2762" s="20"/>
    </row>
    <row r="2763" spans="4:4" x14ac:dyDescent="0.2">
      <c r="D2763" s="20"/>
    </row>
    <row r="2764" spans="4:4" x14ac:dyDescent="0.2">
      <c r="D2764" s="20"/>
    </row>
    <row r="2765" spans="4:4" x14ac:dyDescent="0.2">
      <c r="D2765" s="20"/>
    </row>
    <row r="2766" spans="4:4" x14ac:dyDescent="0.2">
      <c r="D2766" s="20"/>
    </row>
    <row r="2767" spans="4:4" x14ac:dyDescent="0.2">
      <c r="D2767" s="20"/>
    </row>
    <row r="2768" spans="4:4" x14ac:dyDescent="0.2">
      <c r="D2768" s="20"/>
    </row>
    <row r="2769" spans="4:4" x14ac:dyDescent="0.2">
      <c r="D2769" s="20"/>
    </row>
    <row r="2770" spans="4:4" x14ac:dyDescent="0.2">
      <c r="D2770" s="20"/>
    </row>
    <row r="2771" spans="4:4" x14ac:dyDescent="0.2">
      <c r="D2771" s="20"/>
    </row>
    <row r="2772" spans="4:4" x14ac:dyDescent="0.2">
      <c r="D2772" s="20"/>
    </row>
    <row r="2773" spans="4:4" x14ac:dyDescent="0.2">
      <c r="D2773" s="20"/>
    </row>
    <row r="2774" spans="4:4" x14ac:dyDescent="0.2">
      <c r="D2774" s="20"/>
    </row>
    <row r="2775" spans="4:4" x14ac:dyDescent="0.2">
      <c r="D2775" s="20"/>
    </row>
    <row r="2776" spans="4:4" x14ac:dyDescent="0.2">
      <c r="D2776" s="20"/>
    </row>
    <row r="2777" spans="4:4" x14ac:dyDescent="0.2">
      <c r="D2777" s="20"/>
    </row>
    <row r="2778" spans="4:4" x14ac:dyDescent="0.2">
      <c r="D2778" s="20"/>
    </row>
    <row r="2779" spans="4:4" x14ac:dyDescent="0.2">
      <c r="D2779" s="20"/>
    </row>
    <row r="2780" spans="4:4" x14ac:dyDescent="0.2">
      <c r="D2780" s="20"/>
    </row>
    <row r="2781" spans="4:4" x14ac:dyDescent="0.2">
      <c r="D2781" s="20"/>
    </row>
    <row r="2782" spans="4:4" x14ac:dyDescent="0.2">
      <c r="D2782" s="20"/>
    </row>
    <row r="2783" spans="4:4" x14ac:dyDescent="0.2">
      <c r="D2783" s="20"/>
    </row>
    <row r="2784" spans="4:4" x14ac:dyDescent="0.2">
      <c r="D2784" s="20"/>
    </row>
    <row r="2785" spans="4:4" x14ac:dyDescent="0.2">
      <c r="D2785" s="20"/>
    </row>
    <row r="2786" spans="4:4" x14ac:dyDescent="0.2">
      <c r="D2786" s="20"/>
    </row>
    <row r="2787" spans="4:4" x14ac:dyDescent="0.2">
      <c r="D2787" s="20"/>
    </row>
    <row r="2788" spans="4:4" x14ac:dyDescent="0.2">
      <c r="D2788" s="20"/>
    </row>
    <row r="2789" spans="4:4" x14ac:dyDescent="0.2">
      <c r="D2789" s="20"/>
    </row>
    <row r="2790" spans="4:4" x14ac:dyDescent="0.2">
      <c r="D2790" s="20"/>
    </row>
    <row r="2791" spans="4:4" x14ac:dyDescent="0.2">
      <c r="D2791" s="20"/>
    </row>
    <row r="2792" spans="4:4" x14ac:dyDescent="0.2">
      <c r="D2792" s="20"/>
    </row>
    <row r="2793" spans="4:4" x14ac:dyDescent="0.2">
      <c r="D2793" s="20"/>
    </row>
    <row r="2794" spans="4:4" x14ac:dyDescent="0.2">
      <c r="D2794" s="20"/>
    </row>
    <row r="2795" spans="4:4" x14ac:dyDescent="0.2">
      <c r="D2795" s="20"/>
    </row>
    <row r="2796" spans="4:4" x14ac:dyDescent="0.2">
      <c r="D2796" s="20"/>
    </row>
    <row r="2797" spans="4:4" x14ac:dyDescent="0.2">
      <c r="D2797" s="20"/>
    </row>
    <row r="2798" spans="4:4" x14ac:dyDescent="0.2">
      <c r="D2798" s="20"/>
    </row>
    <row r="2799" spans="4:4" x14ac:dyDescent="0.2">
      <c r="D2799" s="20"/>
    </row>
    <row r="2800" spans="4:4" x14ac:dyDescent="0.2">
      <c r="D2800" s="20"/>
    </row>
    <row r="2801" spans="4:4" x14ac:dyDescent="0.2">
      <c r="D2801" s="20"/>
    </row>
    <row r="2802" spans="4:4" x14ac:dyDescent="0.2">
      <c r="D2802" s="20"/>
    </row>
    <row r="2803" spans="4:4" x14ac:dyDescent="0.2">
      <c r="D2803" s="20"/>
    </row>
    <row r="2804" spans="4:4" x14ac:dyDescent="0.2">
      <c r="D2804" s="20"/>
    </row>
    <row r="2805" spans="4:4" x14ac:dyDescent="0.2">
      <c r="D2805" s="20"/>
    </row>
    <row r="2806" spans="4:4" x14ac:dyDescent="0.2">
      <c r="D2806" s="20"/>
    </row>
    <row r="2807" spans="4:4" x14ac:dyDescent="0.2">
      <c r="D2807" s="20"/>
    </row>
    <row r="2808" spans="4:4" x14ac:dyDescent="0.2">
      <c r="D2808" s="20"/>
    </row>
    <row r="2809" spans="4:4" x14ac:dyDescent="0.2">
      <c r="D2809" s="20"/>
    </row>
    <row r="2810" spans="4:4" x14ac:dyDescent="0.2">
      <c r="D2810" s="20"/>
    </row>
    <row r="2811" spans="4:4" x14ac:dyDescent="0.2">
      <c r="D2811" s="20"/>
    </row>
    <row r="2812" spans="4:4" x14ac:dyDescent="0.2">
      <c r="D2812" s="20"/>
    </row>
    <row r="2813" spans="4:4" x14ac:dyDescent="0.2">
      <c r="D2813" s="20"/>
    </row>
    <row r="2814" spans="4:4" x14ac:dyDescent="0.2">
      <c r="D2814" s="20"/>
    </row>
    <row r="2815" spans="4:4" x14ac:dyDescent="0.2">
      <c r="D2815" s="20"/>
    </row>
    <row r="2816" spans="4:4" x14ac:dyDescent="0.2">
      <c r="D2816" s="20"/>
    </row>
    <row r="2817" spans="4:4" x14ac:dyDescent="0.2">
      <c r="D2817" s="20"/>
    </row>
    <row r="2818" spans="4:4" x14ac:dyDescent="0.2">
      <c r="D2818" s="20"/>
    </row>
    <row r="2819" spans="4:4" x14ac:dyDescent="0.2">
      <c r="D2819" s="20"/>
    </row>
    <row r="2820" spans="4:4" x14ac:dyDescent="0.2">
      <c r="D2820" s="20"/>
    </row>
    <row r="2821" spans="4:4" x14ac:dyDescent="0.2">
      <c r="D2821" s="20"/>
    </row>
    <row r="2822" spans="4:4" x14ac:dyDescent="0.2">
      <c r="D2822" s="20"/>
    </row>
    <row r="2823" spans="4:4" x14ac:dyDescent="0.2">
      <c r="D2823" s="20"/>
    </row>
    <row r="2824" spans="4:4" x14ac:dyDescent="0.2">
      <c r="D2824" s="20"/>
    </row>
    <row r="2825" spans="4:4" x14ac:dyDescent="0.2">
      <c r="D2825" s="20"/>
    </row>
    <row r="2826" spans="4:4" x14ac:dyDescent="0.2">
      <c r="D2826" s="20"/>
    </row>
    <row r="2827" spans="4:4" x14ac:dyDescent="0.2">
      <c r="D2827" s="20"/>
    </row>
    <row r="2828" spans="4:4" x14ac:dyDescent="0.2">
      <c r="D2828" s="20"/>
    </row>
    <row r="2829" spans="4:4" x14ac:dyDescent="0.2">
      <c r="D2829" s="20"/>
    </row>
    <row r="2830" spans="4:4" x14ac:dyDescent="0.2">
      <c r="D2830" s="20"/>
    </row>
    <row r="2831" spans="4:4" x14ac:dyDescent="0.2">
      <c r="D2831" s="20"/>
    </row>
    <row r="2832" spans="4:4" x14ac:dyDescent="0.2">
      <c r="D2832" s="20"/>
    </row>
    <row r="2833" spans="4:4" x14ac:dyDescent="0.2">
      <c r="D2833" s="20"/>
    </row>
    <row r="2834" spans="4:4" x14ac:dyDescent="0.2">
      <c r="D2834" s="20"/>
    </row>
    <row r="2835" spans="4:4" x14ac:dyDescent="0.2">
      <c r="D2835" s="20"/>
    </row>
    <row r="2836" spans="4:4" x14ac:dyDescent="0.2">
      <c r="D2836" s="20"/>
    </row>
    <row r="2837" spans="4:4" x14ac:dyDescent="0.2">
      <c r="D2837" s="20"/>
    </row>
    <row r="2838" spans="4:4" x14ac:dyDescent="0.2">
      <c r="D2838" s="20"/>
    </row>
    <row r="2839" spans="4:4" x14ac:dyDescent="0.2">
      <c r="D2839" s="20"/>
    </row>
    <row r="2840" spans="4:4" x14ac:dyDescent="0.2">
      <c r="D2840" s="20"/>
    </row>
    <row r="2841" spans="4:4" x14ac:dyDescent="0.2">
      <c r="D2841" s="20"/>
    </row>
    <row r="2842" spans="4:4" x14ac:dyDescent="0.2">
      <c r="D2842" s="20"/>
    </row>
    <row r="2843" spans="4:4" x14ac:dyDescent="0.2">
      <c r="D2843" s="20"/>
    </row>
    <row r="2844" spans="4:4" x14ac:dyDescent="0.2">
      <c r="D2844" s="20"/>
    </row>
    <row r="2845" spans="4:4" x14ac:dyDescent="0.2">
      <c r="D2845" s="20"/>
    </row>
    <row r="2846" spans="4:4" x14ac:dyDescent="0.2">
      <c r="D2846" s="20"/>
    </row>
    <row r="2847" spans="4:4" x14ac:dyDescent="0.2">
      <c r="D2847" s="20"/>
    </row>
    <row r="2848" spans="4:4" x14ac:dyDescent="0.2">
      <c r="D2848" s="20"/>
    </row>
    <row r="2849" spans="4:4" x14ac:dyDescent="0.2">
      <c r="D2849" s="20"/>
    </row>
    <row r="2850" spans="4:4" x14ac:dyDescent="0.2">
      <c r="D2850" s="20"/>
    </row>
    <row r="2851" spans="4:4" x14ac:dyDescent="0.2">
      <c r="D2851" s="20"/>
    </row>
    <row r="2852" spans="4:4" x14ac:dyDescent="0.2">
      <c r="D2852" s="20"/>
    </row>
    <row r="2853" spans="4:4" x14ac:dyDescent="0.2">
      <c r="D2853" s="20"/>
    </row>
    <row r="2854" spans="4:4" x14ac:dyDescent="0.2">
      <c r="D2854" s="20"/>
    </row>
    <row r="2855" spans="4:4" x14ac:dyDescent="0.2">
      <c r="D2855" s="20"/>
    </row>
    <row r="2856" spans="4:4" x14ac:dyDescent="0.2">
      <c r="D2856" s="20"/>
    </row>
    <row r="2857" spans="4:4" x14ac:dyDescent="0.2">
      <c r="D2857" s="20"/>
    </row>
    <row r="2858" spans="4:4" x14ac:dyDescent="0.2">
      <c r="D2858" s="20"/>
    </row>
    <row r="2859" spans="4:4" x14ac:dyDescent="0.2">
      <c r="D2859" s="20"/>
    </row>
    <row r="2860" spans="4:4" x14ac:dyDescent="0.2">
      <c r="D2860" s="20"/>
    </row>
    <row r="2861" spans="4:4" x14ac:dyDescent="0.2">
      <c r="D2861" s="20"/>
    </row>
    <row r="2862" spans="4:4" x14ac:dyDescent="0.2">
      <c r="D2862" s="20"/>
    </row>
    <row r="2863" spans="4:4" x14ac:dyDescent="0.2">
      <c r="D2863" s="20"/>
    </row>
    <row r="2864" spans="4:4" x14ac:dyDescent="0.2">
      <c r="D2864" s="20"/>
    </row>
    <row r="2865" spans="4:4" x14ac:dyDescent="0.2">
      <c r="D2865" s="20"/>
    </row>
    <row r="2866" spans="4:4" x14ac:dyDescent="0.2">
      <c r="D2866" s="20"/>
    </row>
    <row r="2867" spans="4:4" x14ac:dyDescent="0.2">
      <c r="D2867" s="20"/>
    </row>
    <row r="2868" spans="4:4" x14ac:dyDescent="0.2">
      <c r="D2868" s="20"/>
    </row>
    <row r="2869" spans="4:4" x14ac:dyDescent="0.2">
      <c r="D2869" s="20"/>
    </row>
    <row r="2870" spans="4:4" x14ac:dyDescent="0.2">
      <c r="D2870" s="20"/>
    </row>
    <row r="2871" spans="4:4" x14ac:dyDescent="0.2">
      <c r="D2871" s="20"/>
    </row>
    <row r="2872" spans="4:4" x14ac:dyDescent="0.2">
      <c r="D2872" s="20"/>
    </row>
    <row r="2873" spans="4:4" x14ac:dyDescent="0.2">
      <c r="D2873" s="20"/>
    </row>
    <row r="2874" spans="4:4" x14ac:dyDescent="0.2">
      <c r="D2874" s="20"/>
    </row>
    <row r="2875" spans="4:4" x14ac:dyDescent="0.2">
      <c r="D2875" s="20"/>
    </row>
    <row r="2876" spans="4:4" x14ac:dyDescent="0.2">
      <c r="D2876" s="20"/>
    </row>
    <row r="2877" spans="4:4" x14ac:dyDescent="0.2">
      <c r="D2877" s="20"/>
    </row>
    <row r="2878" spans="4:4" x14ac:dyDescent="0.2">
      <c r="D2878" s="20"/>
    </row>
    <row r="2879" spans="4:4" x14ac:dyDescent="0.2">
      <c r="D2879" s="20"/>
    </row>
    <row r="2880" spans="4:4" x14ac:dyDescent="0.2">
      <c r="D2880" s="20"/>
    </row>
    <row r="2881" spans="4:4" x14ac:dyDescent="0.2">
      <c r="D2881" s="20"/>
    </row>
    <row r="2882" spans="4:4" x14ac:dyDescent="0.2">
      <c r="D2882" s="20"/>
    </row>
    <row r="2883" spans="4:4" x14ac:dyDescent="0.2">
      <c r="D2883" s="20"/>
    </row>
    <row r="2884" spans="4:4" x14ac:dyDescent="0.2">
      <c r="D2884" s="20"/>
    </row>
    <row r="2885" spans="4:4" x14ac:dyDescent="0.2">
      <c r="D2885" s="20"/>
    </row>
    <row r="2886" spans="4:4" x14ac:dyDescent="0.2">
      <c r="D2886" s="20"/>
    </row>
    <row r="2887" spans="4:4" x14ac:dyDescent="0.2">
      <c r="D2887" s="20"/>
    </row>
    <row r="2888" spans="4:4" x14ac:dyDescent="0.2">
      <c r="D2888" s="20"/>
    </row>
    <row r="2889" spans="4:4" x14ac:dyDescent="0.2">
      <c r="D2889" s="20"/>
    </row>
    <row r="2890" spans="4:4" x14ac:dyDescent="0.2">
      <c r="D2890" s="20"/>
    </row>
    <row r="2891" spans="4:4" x14ac:dyDescent="0.2">
      <c r="D2891" s="20"/>
    </row>
    <row r="2892" spans="4:4" x14ac:dyDescent="0.2">
      <c r="D2892" s="20"/>
    </row>
    <row r="2893" spans="4:4" x14ac:dyDescent="0.2">
      <c r="D2893" s="20"/>
    </row>
    <row r="2894" spans="4:4" x14ac:dyDescent="0.2">
      <c r="D2894" s="20"/>
    </row>
    <row r="2895" spans="4:4" x14ac:dyDescent="0.2">
      <c r="D2895" s="20"/>
    </row>
    <row r="2896" spans="4:4" x14ac:dyDescent="0.2">
      <c r="D2896" s="20"/>
    </row>
    <row r="2897" spans="4:4" x14ac:dyDescent="0.2">
      <c r="D2897" s="20"/>
    </row>
    <row r="2898" spans="4:4" x14ac:dyDescent="0.2">
      <c r="D2898" s="20"/>
    </row>
    <row r="2899" spans="4:4" x14ac:dyDescent="0.2">
      <c r="D2899" s="20"/>
    </row>
    <row r="2900" spans="4:4" x14ac:dyDescent="0.2">
      <c r="D2900" s="20"/>
    </row>
    <row r="2901" spans="4:4" x14ac:dyDescent="0.2">
      <c r="D2901" s="20"/>
    </row>
    <row r="2902" spans="4:4" x14ac:dyDescent="0.2">
      <c r="D2902" s="20"/>
    </row>
    <row r="2903" spans="4:4" x14ac:dyDescent="0.2">
      <c r="D2903" s="20"/>
    </row>
    <row r="2904" spans="4:4" x14ac:dyDescent="0.2">
      <c r="D2904" s="20"/>
    </row>
    <row r="2905" spans="4:4" x14ac:dyDescent="0.2">
      <c r="D2905" s="20"/>
    </row>
    <row r="2906" spans="4:4" x14ac:dyDescent="0.2">
      <c r="D2906" s="20"/>
    </row>
    <row r="2907" spans="4:4" x14ac:dyDescent="0.2">
      <c r="D2907" s="20"/>
    </row>
    <row r="2908" spans="4:4" x14ac:dyDescent="0.2">
      <c r="D2908" s="20"/>
    </row>
    <row r="2909" spans="4:4" x14ac:dyDescent="0.2">
      <c r="D2909" s="20"/>
    </row>
    <row r="2910" spans="4:4" x14ac:dyDescent="0.2">
      <c r="D2910" s="20"/>
    </row>
    <row r="2911" spans="4:4" x14ac:dyDescent="0.2">
      <c r="D2911" s="20"/>
    </row>
    <row r="2912" spans="4:4" x14ac:dyDescent="0.2">
      <c r="D2912" s="20"/>
    </row>
    <row r="2913" spans="4:4" x14ac:dyDescent="0.2">
      <c r="D2913" s="20"/>
    </row>
    <row r="2914" spans="4:4" x14ac:dyDescent="0.2">
      <c r="D2914" s="20"/>
    </row>
    <row r="2915" spans="4:4" x14ac:dyDescent="0.2">
      <c r="D2915" s="20"/>
    </row>
    <row r="2916" spans="4:4" x14ac:dyDescent="0.2">
      <c r="D2916" s="20"/>
    </row>
    <row r="2917" spans="4:4" x14ac:dyDescent="0.2">
      <c r="D2917" s="20"/>
    </row>
    <row r="2918" spans="4:4" x14ac:dyDescent="0.2">
      <c r="D2918" s="20"/>
    </row>
    <row r="2919" spans="4:4" x14ac:dyDescent="0.2">
      <c r="D2919" s="20"/>
    </row>
    <row r="2920" spans="4:4" x14ac:dyDescent="0.2">
      <c r="D2920" s="20"/>
    </row>
    <row r="2921" spans="4:4" x14ac:dyDescent="0.2">
      <c r="D2921" s="20"/>
    </row>
    <row r="2922" spans="4:4" x14ac:dyDescent="0.2">
      <c r="D2922" s="20"/>
    </row>
    <row r="2923" spans="4:4" x14ac:dyDescent="0.2">
      <c r="D2923" s="20"/>
    </row>
    <row r="2924" spans="4:4" x14ac:dyDescent="0.2">
      <c r="D2924" s="20"/>
    </row>
    <row r="2925" spans="4:4" x14ac:dyDescent="0.2">
      <c r="D2925" s="20"/>
    </row>
    <row r="2926" spans="4:4" x14ac:dyDescent="0.2">
      <c r="D2926" s="20"/>
    </row>
    <row r="2927" spans="4:4" x14ac:dyDescent="0.2">
      <c r="D2927" s="20"/>
    </row>
    <row r="2928" spans="4:4" x14ac:dyDescent="0.2">
      <c r="D2928" s="20"/>
    </row>
    <row r="2929" spans="4:4" x14ac:dyDescent="0.2">
      <c r="D2929" s="20"/>
    </row>
    <row r="2930" spans="4:4" x14ac:dyDescent="0.2">
      <c r="D2930" s="20"/>
    </row>
    <row r="2931" spans="4:4" x14ac:dyDescent="0.2">
      <c r="D2931" s="20"/>
    </row>
    <row r="2932" spans="4:4" x14ac:dyDescent="0.2">
      <c r="D2932" s="20"/>
    </row>
    <row r="2933" spans="4:4" x14ac:dyDescent="0.2">
      <c r="D2933" s="20"/>
    </row>
    <row r="2934" spans="4:4" x14ac:dyDescent="0.2">
      <c r="D2934" s="20"/>
    </row>
    <row r="2935" spans="4:4" x14ac:dyDescent="0.2">
      <c r="D2935" s="20"/>
    </row>
    <row r="2936" spans="4:4" x14ac:dyDescent="0.2">
      <c r="D2936" s="20"/>
    </row>
    <row r="2937" spans="4:4" x14ac:dyDescent="0.2">
      <c r="D2937" s="20"/>
    </row>
    <row r="2938" spans="4:4" x14ac:dyDescent="0.2">
      <c r="D2938" s="20"/>
    </row>
    <row r="2939" spans="4:4" x14ac:dyDescent="0.2">
      <c r="D2939" s="20"/>
    </row>
    <row r="2940" spans="4:4" x14ac:dyDescent="0.2">
      <c r="D2940" s="20"/>
    </row>
    <row r="2941" spans="4:4" x14ac:dyDescent="0.2">
      <c r="D2941" s="20"/>
    </row>
    <row r="2942" spans="4:4" x14ac:dyDescent="0.2">
      <c r="D2942" s="20"/>
    </row>
    <row r="2943" spans="4:4" x14ac:dyDescent="0.2">
      <c r="D2943" s="20"/>
    </row>
    <row r="2944" spans="4:4" x14ac:dyDescent="0.2">
      <c r="D2944" s="20"/>
    </row>
    <row r="2945" spans="4:4" x14ac:dyDescent="0.2">
      <c r="D2945" s="20"/>
    </row>
    <row r="2946" spans="4:4" x14ac:dyDescent="0.2">
      <c r="D2946" s="20"/>
    </row>
    <row r="2947" spans="4:4" x14ac:dyDescent="0.2">
      <c r="D2947" s="20"/>
    </row>
    <row r="2948" spans="4:4" x14ac:dyDescent="0.2">
      <c r="D2948" s="20"/>
    </row>
    <row r="2949" spans="4:4" x14ac:dyDescent="0.2">
      <c r="D2949" s="20"/>
    </row>
    <row r="2950" spans="4:4" x14ac:dyDescent="0.2">
      <c r="D2950" s="20"/>
    </row>
    <row r="2951" spans="4:4" x14ac:dyDescent="0.2">
      <c r="D2951" s="20"/>
    </row>
    <row r="2952" spans="4:4" x14ac:dyDescent="0.2">
      <c r="D2952" s="20"/>
    </row>
    <row r="2953" spans="4:4" x14ac:dyDescent="0.2">
      <c r="D2953" s="20"/>
    </row>
    <row r="2954" spans="4:4" x14ac:dyDescent="0.2">
      <c r="D2954" s="20"/>
    </row>
    <row r="2955" spans="4:4" x14ac:dyDescent="0.2">
      <c r="D2955" s="20"/>
    </row>
    <row r="2956" spans="4:4" x14ac:dyDescent="0.2">
      <c r="D2956" s="20"/>
    </row>
    <row r="2957" spans="4:4" x14ac:dyDescent="0.2">
      <c r="D2957" s="20"/>
    </row>
    <row r="2958" spans="4:4" x14ac:dyDescent="0.2">
      <c r="D2958" s="20"/>
    </row>
    <row r="2959" spans="4:4" x14ac:dyDescent="0.2">
      <c r="D2959" s="20"/>
    </row>
    <row r="2960" spans="4:4" x14ac:dyDescent="0.2">
      <c r="D2960" s="20"/>
    </row>
    <row r="2961" spans="4:4" x14ac:dyDescent="0.2">
      <c r="D2961" s="20"/>
    </row>
    <row r="2962" spans="4:4" x14ac:dyDescent="0.2">
      <c r="D2962" s="20"/>
    </row>
    <row r="2963" spans="4:4" x14ac:dyDescent="0.2">
      <c r="D2963" s="20"/>
    </row>
    <row r="2964" spans="4:4" x14ac:dyDescent="0.2">
      <c r="D2964" s="20"/>
    </row>
    <row r="2965" spans="4:4" x14ac:dyDescent="0.2">
      <c r="D2965" s="20"/>
    </row>
    <row r="2966" spans="4:4" x14ac:dyDescent="0.2">
      <c r="D2966" s="20"/>
    </row>
    <row r="2967" spans="4:4" x14ac:dyDescent="0.2">
      <c r="D2967" s="20"/>
    </row>
    <row r="2968" spans="4:4" x14ac:dyDescent="0.2">
      <c r="D2968" s="20"/>
    </row>
    <row r="2969" spans="4:4" x14ac:dyDescent="0.2">
      <c r="D2969" s="20"/>
    </row>
    <row r="2970" spans="4:4" x14ac:dyDescent="0.2">
      <c r="D2970" s="20"/>
    </row>
    <row r="2971" spans="4:4" x14ac:dyDescent="0.2">
      <c r="D2971" s="20"/>
    </row>
    <row r="2972" spans="4:4" x14ac:dyDescent="0.2">
      <c r="D2972" s="20"/>
    </row>
    <row r="2973" spans="4:4" x14ac:dyDescent="0.2">
      <c r="D2973" s="20"/>
    </row>
    <row r="2974" spans="4:4" x14ac:dyDescent="0.2">
      <c r="D2974" s="20"/>
    </row>
    <row r="2975" spans="4:4" x14ac:dyDescent="0.2">
      <c r="D2975" s="20"/>
    </row>
    <row r="2976" spans="4:4" x14ac:dyDescent="0.2">
      <c r="D2976" s="20"/>
    </row>
    <row r="2977" spans="4:4" x14ac:dyDescent="0.2">
      <c r="D2977" s="20"/>
    </row>
    <row r="2978" spans="4:4" x14ac:dyDescent="0.2">
      <c r="D2978" s="20"/>
    </row>
    <row r="2979" spans="4:4" x14ac:dyDescent="0.2">
      <c r="D2979" s="20"/>
    </row>
    <row r="2980" spans="4:4" x14ac:dyDescent="0.2">
      <c r="D2980" s="20"/>
    </row>
    <row r="2981" spans="4:4" x14ac:dyDescent="0.2">
      <c r="D2981" s="20"/>
    </row>
    <row r="2982" spans="4:4" x14ac:dyDescent="0.2">
      <c r="D2982" s="20"/>
    </row>
    <row r="2983" spans="4:4" x14ac:dyDescent="0.2">
      <c r="D2983" s="20"/>
    </row>
    <row r="2984" spans="4:4" x14ac:dyDescent="0.2">
      <c r="D2984" s="20"/>
    </row>
    <row r="2985" spans="4:4" x14ac:dyDescent="0.2">
      <c r="D2985" s="20"/>
    </row>
    <row r="2986" spans="4:4" x14ac:dyDescent="0.2">
      <c r="D2986" s="20"/>
    </row>
    <row r="2987" spans="4:4" x14ac:dyDescent="0.2">
      <c r="D2987" s="20"/>
    </row>
    <row r="2988" spans="4:4" x14ac:dyDescent="0.2">
      <c r="D2988" s="20"/>
    </row>
    <row r="2989" spans="4:4" x14ac:dyDescent="0.2">
      <c r="D2989" s="20"/>
    </row>
    <row r="2990" spans="4:4" x14ac:dyDescent="0.2">
      <c r="D2990" s="20"/>
    </row>
    <row r="2991" spans="4:4" x14ac:dyDescent="0.2">
      <c r="D2991" s="20"/>
    </row>
    <row r="2992" spans="4:4" x14ac:dyDescent="0.2">
      <c r="D2992" s="20"/>
    </row>
    <row r="2993" spans="4:4" x14ac:dyDescent="0.2">
      <c r="D2993" s="20"/>
    </row>
    <row r="2994" spans="4:4" x14ac:dyDescent="0.2">
      <c r="D2994" s="20"/>
    </row>
    <row r="2995" spans="4:4" x14ac:dyDescent="0.2">
      <c r="D2995" s="20"/>
    </row>
    <row r="2996" spans="4:4" x14ac:dyDescent="0.2">
      <c r="D2996" s="20"/>
    </row>
    <row r="2997" spans="4:4" x14ac:dyDescent="0.2">
      <c r="D2997" s="20"/>
    </row>
    <row r="2998" spans="4:4" x14ac:dyDescent="0.2">
      <c r="D2998" s="20"/>
    </row>
    <row r="2999" spans="4:4" x14ac:dyDescent="0.2">
      <c r="D2999" s="20"/>
    </row>
    <row r="3000" spans="4:4" x14ac:dyDescent="0.2">
      <c r="D3000" s="20"/>
    </row>
    <row r="3001" spans="4:4" x14ac:dyDescent="0.2">
      <c r="D3001" s="20"/>
    </row>
    <row r="3002" spans="4:4" x14ac:dyDescent="0.2">
      <c r="D3002" s="20"/>
    </row>
    <row r="3003" spans="4:4" x14ac:dyDescent="0.2">
      <c r="D3003" s="20"/>
    </row>
    <row r="3004" spans="4:4" x14ac:dyDescent="0.2">
      <c r="D3004" s="20"/>
    </row>
    <row r="3005" spans="4:4" x14ac:dyDescent="0.2">
      <c r="D3005" s="20"/>
    </row>
    <row r="3006" spans="4:4" x14ac:dyDescent="0.2">
      <c r="D3006" s="20"/>
    </row>
    <row r="3007" spans="4:4" x14ac:dyDescent="0.2">
      <c r="D3007" s="20"/>
    </row>
    <row r="3008" spans="4:4" x14ac:dyDescent="0.2">
      <c r="D3008" s="20"/>
    </row>
    <row r="3009" spans="4:4" x14ac:dyDescent="0.2">
      <c r="D3009" s="20"/>
    </row>
    <row r="3010" spans="4:4" x14ac:dyDescent="0.2">
      <c r="D3010" s="20"/>
    </row>
    <row r="3011" spans="4:4" x14ac:dyDescent="0.2">
      <c r="D3011" s="20"/>
    </row>
    <row r="3012" spans="4:4" x14ac:dyDescent="0.2">
      <c r="D3012" s="20"/>
    </row>
    <row r="3013" spans="4:4" x14ac:dyDescent="0.2">
      <c r="D3013" s="20"/>
    </row>
    <row r="3014" spans="4:4" x14ac:dyDescent="0.2">
      <c r="D3014" s="20"/>
    </row>
    <row r="3015" spans="4:4" x14ac:dyDescent="0.2">
      <c r="D3015" s="20"/>
    </row>
    <row r="3016" spans="4:4" x14ac:dyDescent="0.2">
      <c r="D3016" s="20"/>
    </row>
    <row r="3017" spans="4:4" x14ac:dyDescent="0.2">
      <c r="D3017" s="20"/>
    </row>
    <row r="3018" spans="4:4" x14ac:dyDescent="0.2">
      <c r="D3018" s="20"/>
    </row>
    <row r="3019" spans="4:4" x14ac:dyDescent="0.2">
      <c r="D3019" s="20"/>
    </row>
    <row r="3020" spans="4:4" x14ac:dyDescent="0.2">
      <c r="D3020" s="20"/>
    </row>
    <row r="3021" spans="4:4" x14ac:dyDescent="0.2">
      <c r="D3021" s="20"/>
    </row>
    <row r="3022" spans="4:4" x14ac:dyDescent="0.2">
      <c r="D3022" s="20"/>
    </row>
    <row r="3023" spans="4:4" x14ac:dyDescent="0.2">
      <c r="D3023" s="20"/>
    </row>
    <row r="3024" spans="4:4" x14ac:dyDescent="0.2">
      <c r="D3024" s="20"/>
    </row>
    <row r="3025" spans="4:4" x14ac:dyDescent="0.2">
      <c r="D3025" s="20"/>
    </row>
    <row r="3026" spans="4:4" x14ac:dyDescent="0.2">
      <c r="D3026" s="20"/>
    </row>
    <row r="3027" spans="4:4" x14ac:dyDescent="0.2">
      <c r="D3027" s="20"/>
    </row>
    <row r="3028" spans="4:4" x14ac:dyDescent="0.2">
      <c r="D3028" s="20"/>
    </row>
    <row r="3029" spans="4:4" x14ac:dyDescent="0.2">
      <c r="D3029" s="20"/>
    </row>
    <row r="3030" spans="4:4" x14ac:dyDescent="0.2">
      <c r="D3030" s="20"/>
    </row>
    <row r="3031" spans="4:4" x14ac:dyDescent="0.2">
      <c r="D3031" s="20"/>
    </row>
    <row r="3032" spans="4:4" x14ac:dyDescent="0.2">
      <c r="D3032" s="20"/>
    </row>
    <row r="3033" spans="4:4" x14ac:dyDescent="0.2">
      <c r="D3033" s="20"/>
    </row>
    <row r="3034" spans="4:4" x14ac:dyDescent="0.2">
      <c r="D3034" s="20"/>
    </row>
    <row r="3035" spans="4:4" x14ac:dyDescent="0.2">
      <c r="D3035" s="20"/>
    </row>
    <row r="3036" spans="4:4" x14ac:dyDescent="0.2">
      <c r="D3036" s="20"/>
    </row>
    <row r="3037" spans="4:4" x14ac:dyDescent="0.2">
      <c r="D3037" s="20"/>
    </row>
    <row r="3038" spans="4:4" x14ac:dyDescent="0.2">
      <c r="D3038" s="20"/>
    </row>
    <row r="3039" spans="4:4" x14ac:dyDescent="0.2">
      <c r="D3039" s="20"/>
    </row>
    <row r="3040" spans="4:4" x14ac:dyDescent="0.2">
      <c r="D3040" s="20"/>
    </row>
    <row r="3041" spans="4:4" x14ac:dyDescent="0.2">
      <c r="D3041" s="20"/>
    </row>
    <row r="3042" spans="4:4" x14ac:dyDescent="0.2">
      <c r="D3042" s="20"/>
    </row>
    <row r="3043" spans="4:4" x14ac:dyDescent="0.2">
      <c r="D3043" s="20"/>
    </row>
    <row r="3044" spans="4:4" x14ac:dyDescent="0.2">
      <c r="D3044" s="20"/>
    </row>
    <row r="3045" spans="4:4" x14ac:dyDescent="0.2">
      <c r="D3045" s="20"/>
    </row>
    <row r="3046" spans="4:4" x14ac:dyDescent="0.2">
      <c r="D3046" s="20"/>
    </row>
    <row r="3047" spans="4:4" x14ac:dyDescent="0.2">
      <c r="D3047" s="20"/>
    </row>
    <row r="3048" spans="4:4" x14ac:dyDescent="0.2">
      <c r="D3048" s="20"/>
    </row>
    <row r="3049" spans="4:4" x14ac:dyDescent="0.2">
      <c r="D3049" s="20"/>
    </row>
    <row r="3050" spans="4:4" x14ac:dyDescent="0.2">
      <c r="D3050" s="20"/>
    </row>
    <row r="3051" spans="4:4" x14ac:dyDescent="0.2">
      <c r="D3051" s="20"/>
    </row>
    <row r="3052" spans="4:4" x14ac:dyDescent="0.2">
      <c r="D3052" s="20"/>
    </row>
    <row r="3053" spans="4:4" x14ac:dyDescent="0.2">
      <c r="D3053" s="20"/>
    </row>
    <row r="3054" spans="4:4" x14ac:dyDescent="0.2">
      <c r="D3054" s="20"/>
    </row>
    <row r="3055" spans="4:4" x14ac:dyDescent="0.2">
      <c r="D3055" s="20"/>
    </row>
    <row r="3056" spans="4:4" x14ac:dyDescent="0.2">
      <c r="D3056" s="20"/>
    </row>
    <row r="3057" spans="4:4" x14ac:dyDescent="0.2">
      <c r="D3057" s="20"/>
    </row>
    <row r="3058" spans="4:4" x14ac:dyDescent="0.2">
      <c r="D3058" s="20"/>
    </row>
    <row r="3059" spans="4:4" x14ac:dyDescent="0.2">
      <c r="D3059" s="20"/>
    </row>
    <row r="3060" spans="4:4" x14ac:dyDescent="0.2">
      <c r="D3060" s="20"/>
    </row>
    <row r="3061" spans="4:4" x14ac:dyDescent="0.2">
      <c r="D3061" s="20"/>
    </row>
    <row r="3062" spans="4:4" x14ac:dyDescent="0.2">
      <c r="D3062" s="20"/>
    </row>
    <row r="3063" spans="4:4" x14ac:dyDescent="0.2">
      <c r="D3063" s="20"/>
    </row>
    <row r="3064" spans="4:4" x14ac:dyDescent="0.2">
      <c r="D3064" s="20"/>
    </row>
    <row r="3065" spans="4:4" x14ac:dyDescent="0.2">
      <c r="D3065" s="20"/>
    </row>
    <row r="3066" spans="4:4" x14ac:dyDescent="0.2">
      <c r="D3066" s="20"/>
    </row>
    <row r="3067" spans="4:4" x14ac:dyDescent="0.2">
      <c r="D3067" s="20"/>
    </row>
    <row r="3068" spans="4:4" x14ac:dyDescent="0.2">
      <c r="D3068" s="20"/>
    </row>
    <row r="3069" spans="4:4" x14ac:dyDescent="0.2">
      <c r="D3069" s="20"/>
    </row>
    <row r="3070" spans="4:4" x14ac:dyDescent="0.2">
      <c r="D3070" s="20"/>
    </row>
    <row r="3071" spans="4:4" x14ac:dyDescent="0.2">
      <c r="D3071" s="20"/>
    </row>
    <row r="3072" spans="4:4" x14ac:dyDescent="0.2">
      <c r="D3072" s="20"/>
    </row>
    <row r="3073" spans="4:4" x14ac:dyDescent="0.2">
      <c r="D3073" s="20"/>
    </row>
    <row r="3074" spans="4:4" x14ac:dyDescent="0.2">
      <c r="D3074" s="20"/>
    </row>
    <row r="3075" spans="4:4" x14ac:dyDescent="0.2">
      <c r="D3075" s="20"/>
    </row>
    <row r="3076" spans="4:4" x14ac:dyDescent="0.2">
      <c r="D3076" s="20"/>
    </row>
    <row r="3077" spans="4:4" x14ac:dyDescent="0.2">
      <c r="D3077" s="20"/>
    </row>
    <row r="3078" spans="4:4" x14ac:dyDescent="0.2">
      <c r="D3078" s="20"/>
    </row>
    <row r="3079" spans="4:4" x14ac:dyDescent="0.2">
      <c r="D3079" s="20"/>
    </row>
    <row r="3080" spans="4:4" x14ac:dyDescent="0.2">
      <c r="D3080" s="20"/>
    </row>
    <row r="3081" spans="4:4" x14ac:dyDescent="0.2">
      <c r="D3081" s="20"/>
    </row>
    <row r="3082" spans="4:4" x14ac:dyDescent="0.2">
      <c r="D3082" s="20"/>
    </row>
    <row r="3083" spans="4:4" x14ac:dyDescent="0.2">
      <c r="D3083" s="20"/>
    </row>
    <row r="3084" spans="4:4" x14ac:dyDescent="0.2">
      <c r="D3084" s="20"/>
    </row>
    <row r="3085" spans="4:4" x14ac:dyDescent="0.2">
      <c r="D3085" s="20"/>
    </row>
    <row r="3086" spans="4:4" x14ac:dyDescent="0.2">
      <c r="D3086" s="20"/>
    </row>
    <row r="3087" spans="4:4" x14ac:dyDescent="0.2">
      <c r="D3087" s="20"/>
    </row>
    <row r="3088" spans="4:4" x14ac:dyDescent="0.2">
      <c r="D3088" s="20"/>
    </row>
    <row r="3089" spans="4:4" x14ac:dyDescent="0.2">
      <c r="D3089" s="20"/>
    </row>
    <row r="3090" spans="4:4" x14ac:dyDescent="0.2">
      <c r="D3090" s="20"/>
    </row>
    <row r="3091" spans="4:4" x14ac:dyDescent="0.2">
      <c r="D3091" s="20"/>
    </row>
    <row r="3092" spans="4:4" x14ac:dyDescent="0.2">
      <c r="D3092" s="20"/>
    </row>
    <row r="3093" spans="4:4" x14ac:dyDescent="0.2">
      <c r="D3093" s="20"/>
    </row>
    <row r="3094" spans="4:4" x14ac:dyDescent="0.2">
      <c r="D3094" s="20"/>
    </row>
    <row r="3095" spans="4:4" x14ac:dyDescent="0.2">
      <c r="D3095" s="20"/>
    </row>
    <row r="3096" spans="4:4" x14ac:dyDescent="0.2">
      <c r="D3096" s="20"/>
    </row>
    <row r="3097" spans="4:4" x14ac:dyDescent="0.2">
      <c r="D3097" s="20"/>
    </row>
    <row r="3098" spans="4:4" x14ac:dyDescent="0.2">
      <c r="D3098" s="20"/>
    </row>
    <row r="3099" spans="4:4" x14ac:dyDescent="0.2">
      <c r="D3099" s="20"/>
    </row>
    <row r="3100" spans="4:4" x14ac:dyDescent="0.2">
      <c r="D3100" s="20"/>
    </row>
    <row r="3101" spans="4:4" x14ac:dyDescent="0.2">
      <c r="D3101" s="20"/>
    </row>
    <row r="3102" spans="4:4" x14ac:dyDescent="0.2">
      <c r="D3102" s="20"/>
    </row>
    <row r="3103" spans="4:4" x14ac:dyDescent="0.2">
      <c r="D3103" s="20"/>
    </row>
    <row r="3104" spans="4:4" x14ac:dyDescent="0.2">
      <c r="D3104" s="20"/>
    </row>
    <row r="3105" spans="4:4" x14ac:dyDescent="0.2">
      <c r="D3105" s="20"/>
    </row>
    <row r="3106" spans="4:4" x14ac:dyDescent="0.2">
      <c r="D3106" s="20"/>
    </row>
    <row r="3107" spans="4:4" x14ac:dyDescent="0.2">
      <c r="D3107" s="20"/>
    </row>
    <row r="3108" spans="4:4" x14ac:dyDescent="0.2">
      <c r="D3108" s="20"/>
    </row>
    <row r="3109" spans="4:4" x14ac:dyDescent="0.2">
      <c r="D3109" s="20"/>
    </row>
    <row r="3110" spans="4:4" x14ac:dyDescent="0.2">
      <c r="D3110" s="20"/>
    </row>
    <row r="3111" spans="4:4" x14ac:dyDescent="0.2">
      <c r="D3111" s="20"/>
    </row>
    <row r="3112" spans="4:4" x14ac:dyDescent="0.2">
      <c r="D3112" s="20"/>
    </row>
    <row r="3113" spans="4:4" x14ac:dyDescent="0.2">
      <c r="D3113" s="20"/>
    </row>
    <row r="3114" spans="4:4" x14ac:dyDescent="0.2">
      <c r="D3114" s="20"/>
    </row>
    <row r="3115" spans="4:4" x14ac:dyDescent="0.2">
      <c r="D3115" s="20"/>
    </row>
    <row r="3116" spans="4:4" x14ac:dyDescent="0.2">
      <c r="D3116" s="20"/>
    </row>
    <row r="3117" spans="4:4" x14ac:dyDescent="0.2">
      <c r="D3117" s="20"/>
    </row>
    <row r="3118" spans="4:4" x14ac:dyDescent="0.2">
      <c r="D3118" s="20"/>
    </row>
    <row r="3119" spans="4:4" x14ac:dyDescent="0.2">
      <c r="D3119" s="20"/>
    </row>
    <row r="3120" spans="4:4" x14ac:dyDescent="0.2">
      <c r="D3120" s="20"/>
    </row>
    <row r="3121" spans="4:4" x14ac:dyDescent="0.2">
      <c r="D3121" s="20"/>
    </row>
    <row r="3122" spans="4:4" x14ac:dyDescent="0.2">
      <c r="D3122" s="20"/>
    </row>
    <row r="3123" spans="4:4" x14ac:dyDescent="0.2">
      <c r="D3123" s="20"/>
    </row>
    <row r="3124" spans="4:4" x14ac:dyDescent="0.2">
      <c r="D3124" s="20"/>
    </row>
    <row r="3125" spans="4:4" x14ac:dyDescent="0.2">
      <c r="D3125" s="20"/>
    </row>
    <row r="3126" spans="4:4" x14ac:dyDescent="0.2">
      <c r="D3126" s="20"/>
    </row>
    <row r="3127" spans="4:4" x14ac:dyDescent="0.2">
      <c r="D3127" s="20"/>
    </row>
    <row r="3128" spans="4:4" x14ac:dyDescent="0.2">
      <c r="D3128" s="20"/>
    </row>
    <row r="3129" spans="4:4" x14ac:dyDescent="0.2">
      <c r="D3129" s="20"/>
    </row>
    <row r="3130" spans="4:4" x14ac:dyDescent="0.2">
      <c r="D3130" s="20"/>
    </row>
    <row r="3131" spans="4:4" x14ac:dyDescent="0.2">
      <c r="D3131" s="20"/>
    </row>
    <row r="3132" spans="4:4" x14ac:dyDescent="0.2">
      <c r="D3132" s="20"/>
    </row>
    <row r="3133" spans="4:4" x14ac:dyDescent="0.2">
      <c r="D3133" s="20"/>
    </row>
    <row r="3134" spans="4:4" x14ac:dyDescent="0.2">
      <c r="D3134" s="20"/>
    </row>
    <row r="3135" spans="4:4" x14ac:dyDescent="0.2">
      <c r="D3135" s="20"/>
    </row>
    <row r="3136" spans="4:4" x14ac:dyDescent="0.2">
      <c r="D3136" s="20"/>
    </row>
    <row r="3137" spans="4:4" x14ac:dyDescent="0.2">
      <c r="D3137" s="20"/>
    </row>
    <row r="3138" spans="4:4" x14ac:dyDescent="0.2">
      <c r="D3138" s="20"/>
    </row>
    <row r="3139" spans="4:4" x14ac:dyDescent="0.2">
      <c r="D3139" s="20"/>
    </row>
    <row r="3140" spans="4:4" x14ac:dyDescent="0.2">
      <c r="D3140" s="20"/>
    </row>
    <row r="3141" spans="4:4" x14ac:dyDescent="0.2">
      <c r="D3141" s="20"/>
    </row>
    <row r="3142" spans="4:4" x14ac:dyDescent="0.2">
      <c r="D3142" s="20"/>
    </row>
    <row r="3143" spans="4:4" x14ac:dyDescent="0.2">
      <c r="D3143" s="20"/>
    </row>
    <row r="3144" spans="4:4" x14ac:dyDescent="0.2">
      <c r="D3144" s="20"/>
    </row>
    <row r="3145" spans="4:4" x14ac:dyDescent="0.2">
      <c r="D3145" s="20"/>
    </row>
    <row r="3146" spans="4:4" x14ac:dyDescent="0.2">
      <c r="D3146" s="20"/>
    </row>
    <row r="3147" spans="4:4" x14ac:dyDescent="0.2">
      <c r="D3147" s="20"/>
    </row>
    <row r="3148" spans="4:4" x14ac:dyDescent="0.2">
      <c r="D3148" s="20"/>
    </row>
    <row r="3149" spans="4:4" x14ac:dyDescent="0.2">
      <c r="D3149" s="20"/>
    </row>
    <row r="3150" spans="4:4" x14ac:dyDescent="0.2">
      <c r="D3150" s="20"/>
    </row>
    <row r="3151" spans="4:4" x14ac:dyDescent="0.2">
      <c r="D3151" s="20"/>
    </row>
    <row r="3152" spans="4:4" x14ac:dyDescent="0.2">
      <c r="D3152" s="20"/>
    </row>
    <row r="3153" spans="4:4" x14ac:dyDescent="0.2">
      <c r="D3153" s="20"/>
    </row>
    <row r="3154" spans="4:4" x14ac:dyDescent="0.2">
      <c r="D3154" s="20"/>
    </row>
    <row r="3155" spans="4:4" x14ac:dyDescent="0.2">
      <c r="D3155" s="20"/>
    </row>
    <row r="3156" spans="4:4" x14ac:dyDescent="0.2">
      <c r="D3156" s="20"/>
    </row>
    <row r="3157" spans="4:4" x14ac:dyDescent="0.2">
      <c r="D3157" s="20"/>
    </row>
    <row r="3158" spans="4:4" x14ac:dyDescent="0.2">
      <c r="D3158" s="20"/>
    </row>
    <row r="3159" spans="4:4" x14ac:dyDescent="0.2">
      <c r="D3159" s="20"/>
    </row>
    <row r="3160" spans="4:4" x14ac:dyDescent="0.2">
      <c r="D3160" s="20"/>
    </row>
    <row r="3161" spans="4:4" x14ac:dyDescent="0.2">
      <c r="D3161" s="20"/>
    </row>
    <row r="3162" spans="4:4" x14ac:dyDescent="0.2">
      <c r="D3162" s="20"/>
    </row>
    <row r="3163" spans="4:4" x14ac:dyDescent="0.2">
      <c r="D3163" s="20"/>
    </row>
    <row r="3164" spans="4:4" x14ac:dyDescent="0.2">
      <c r="D3164" s="20"/>
    </row>
    <row r="3165" spans="4:4" x14ac:dyDescent="0.2">
      <c r="D3165" s="20"/>
    </row>
    <row r="3166" spans="4:4" x14ac:dyDescent="0.2">
      <c r="D3166" s="20"/>
    </row>
    <row r="3167" spans="4:4" x14ac:dyDescent="0.2">
      <c r="D3167" s="20"/>
    </row>
    <row r="3168" spans="4:4" x14ac:dyDescent="0.2">
      <c r="D3168" s="20"/>
    </row>
    <row r="3169" spans="4:4" x14ac:dyDescent="0.2">
      <c r="D3169" s="20"/>
    </row>
    <row r="3170" spans="4:4" x14ac:dyDescent="0.2">
      <c r="D3170" s="20"/>
    </row>
    <row r="3171" spans="4:4" x14ac:dyDescent="0.2">
      <c r="D3171" s="20"/>
    </row>
    <row r="3172" spans="4:4" x14ac:dyDescent="0.2">
      <c r="D3172" s="20"/>
    </row>
    <row r="3173" spans="4:4" x14ac:dyDescent="0.2">
      <c r="D3173" s="20"/>
    </row>
    <row r="3174" spans="4:4" x14ac:dyDescent="0.2">
      <c r="D3174" s="20"/>
    </row>
    <row r="3175" spans="4:4" x14ac:dyDescent="0.2">
      <c r="D3175" s="20"/>
    </row>
    <row r="3176" spans="4:4" x14ac:dyDescent="0.2">
      <c r="D3176" s="20"/>
    </row>
    <row r="3177" spans="4:4" x14ac:dyDescent="0.2">
      <c r="D3177" s="20"/>
    </row>
    <row r="3178" spans="4:4" x14ac:dyDescent="0.2">
      <c r="D3178" s="20"/>
    </row>
    <row r="3179" spans="4:4" x14ac:dyDescent="0.2">
      <c r="D3179" s="20"/>
    </row>
    <row r="3180" spans="4:4" x14ac:dyDescent="0.2">
      <c r="D3180" s="20"/>
    </row>
    <row r="3181" spans="4:4" x14ac:dyDescent="0.2">
      <c r="D3181" s="20"/>
    </row>
    <row r="3182" spans="4:4" x14ac:dyDescent="0.2">
      <c r="D3182" s="20"/>
    </row>
    <row r="3183" spans="4:4" x14ac:dyDescent="0.2">
      <c r="D3183" s="20"/>
    </row>
    <row r="3184" spans="4:4" x14ac:dyDescent="0.2">
      <c r="D3184" s="20"/>
    </row>
    <row r="3185" spans="4:4" x14ac:dyDescent="0.2">
      <c r="D3185" s="20"/>
    </row>
    <row r="3186" spans="4:4" x14ac:dyDescent="0.2">
      <c r="D3186" s="20"/>
    </row>
    <row r="3187" spans="4:4" x14ac:dyDescent="0.2">
      <c r="D3187" s="20"/>
    </row>
    <row r="3188" spans="4:4" x14ac:dyDescent="0.2">
      <c r="D3188" s="20"/>
    </row>
    <row r="3189" spans="4:4" x14ac:dyDescent="0.2">
      <c r="D3189" s="20"/>
    </row>
    <row r="3190" spans="4:4" x14ac:dyDescent="0.2">
      <c r="D3190" s="20"/>
    </row>
    <row r="3191" spans="4:4" x14ac:dyDescent="0.2">
      <c r="D3191" s="20"/>
    </row>
    <row r="3192" spans="4:4" x14ac:dyDescent="0.2">
      <c r="D3192" s="20"/>
    </row>
    <row r="3193" spans="4:4" x14ac:dyDescent="0.2">
      <c r="D3193" s="20"/>
    </row>
    <row r="3194" spans="4:4" x14ac:dyDescent="0.2">
      <c r="D3194" s="20"/>
    </row>
    <row r="3195" spans="4:4" x14ac:dyDescent="0.2">
      <c r="D3195" s="20"/>
    </row>
    <row r="3196" spans="4:4" x14ac:dyDescent="0.2">
      <c r="D3196" s="20"/>
    </row>
    <row r="3197" spans="4:4" x14ac:dyDescent="0.2">
      <c r="D3197" s="20"/>
    </row>
    <row r="3198" spans="4:4" x14ac:dyDescent="0.2">
      <c r="D3198" s="20"/>
    </row>
    <row r="3199" spans="4:4" x14ac:dyDescent="0.2">
      <c r="D3199" s="20"/>
    </row>
    <row r="3200" spans="4:4" x14ac:dyDescent="0.2">
      <c r="D3200" s="20"/>
    </row>
    <row r="3201" spans="4:4" x14ac:dyDescent="0.2">
      <c r="D3201" s="20"/>
    </row>
    <row r="3202" spans="4:4" x14ac:dyDescent="0.2">
      <c r="D3202" s="20"/>
    </row>
    <row r="3203" spans="4:4" x14ac:dyDescent="0.2">
      <c r="D3203" s="20"/>
    </row>
    <row r="3204" spans="4:4" x14ac:dyDescent="0.2">
      <c r="D3204" s="20"/>
    </row>
    <row r="3205" spans="4:4" x14ac:dyDescent="0.2">
      <c r="D3205" s="20"/>
    </row>
    <row r="3206" spans="4:4" x14ac:dyDescent="0.2">
      <c r="D3206" s="20"/>
    </row>
    <row r="3207" spans="4:4" x14ac:dyDescent="0.2">
      <c r="D3207" s="20"/>
    </row>
    <row r="3208" spans="4:4" x14ac:dyDescent="0.2">
      <c r="D3208" s="20"/>
    </row>
    <row r="3209" spans="4:4" x14ac:dyDescent="0.2">
      <c r="D3209" s="20"/>
    </row>
    <row r="3210" spans="4:4" x14ac:dyDescent="0.2">
      <c r="D3210" s="20"/>
    </row>
    <row r="3211" spans="4:4" x14ac:dyDescent="0.2">
      <c r="D3211" s="20"/>
    </row>
    <row r="3212" spans="4:4" x14ac:dyDescent="0.2">
      <c r="D3212" s="20"/>
    </row>
    <row r="3213" spans="4:4" x14ac:dyDescent="0.2">
      <c r="D3213" s="20"/>
    </row>
    <row r="3214" spans="4:4" x14ac:dyDescent="0.2">
      <c r="D3214" s="20"/>
    </row>
    <row r="3215" spans="4:4" x14ac:dyDescent="0.2">
      <c r="D3215" s="20"/>
    </row>
    <row r="3216" spans="4:4" x14ac:dyDescent="0.2">
      <c r="D3216" s="20"/>
    </row>
    <row r="3217" spans="4:4" x14ac:dyDescent="0.2">
      <c r="D3217" s="20"/>
    </row>
    <row r="3218" spans="4:4" x14ac:dyDescent="0.2">
      <c r="D3218" s="20"/>
    </row>
    <row r="3219" spans="4:4" x14ac:dyDescent="0.2">
      <c r="D3219" s="20"/>
    </row>
    <row r="3220" spans="4:4" x14ac:dyDescent="0.2">
      <c r="D3220" s="20"/>
    </row>
    <row r="3221" spans="4:4" x14ac:dyDescent="0.2">
      <c r="D3221" s="20"/>
    </row>
    <row r="3222" spans="4:4" x14ac:dyDescent="0.2">
      <c r="D3222" s="20"/>
    </row>
    <row r="3223" spans="4:4" x14ac:dyDescent="0.2">
      <c r="D3223" s="20"/>
    </row>
    <row r="3224" spans="4:4" x14ac:dyDescent="0.2">
      <c r="D3224" s="20"/>
    </row>
    <row r="3225" spans="4:4" x14ac:dyDescent="0.2">
      <c r="D3225" s="20"/>
    </row>
    <row r="3226" spans="4:4" x14ac:dyDescent="0.2">
      <c r="D3226" s="20"/>
    </row>
    <row r="3227" spans="4:4" x14ac:dyDescent="0.2">
      <c r="D3227" s="20"/>
    </row>
    <row r="3228" spans="4:4" x14ac:dyDescent="0.2">
      <c r="D3228" s="20"/>
    </row>
    <row r="3229" spans="4:4" x14ac:dyDescent="0.2">
      <c r="D3229" s="20"/>
    </row>
    <row r="3230" spans="4:4" x14ac:dyDescent="0.2">
      <c r="D3230" s="20"/>
    </row>
    <row r="3231" spans="4:4" x14ac:dyDescent="0.2">
      <c r="D3231" s="20"/>
    </row>
    <row r="3232" spans="4:4" x14ac:dyDescent="0.2">
      <c r="D3232" s="20"/>
    </row>
    <row r="3233" spans="4:4" x14ac:dyDescent="0.2">
      <c r="D3233" s="20"/>
    </row>
    <row r="3234" spans="4:4" x14ac:dyDescent="0.2">
      <c r="D3234" s="20"/>
    </row>
    <row r="3235" spans="4:4" x14ac:dyDescent="0.2">
      <c r="D3235" s="20"/>
    </row>
    <row r="3236" spans="4:4" x14ac:dyDescent="0.2">
      <c r="D3236" s="20"/>
    </row>
    <row r="3237" spans="4:4" x14ac:dyDescent="0.2">
      <c r="D3237" s="20"/>
    </row>
    <row r="3238" spans="4:4" x14ac:dyDescent="0.2">
      <c r="D3238" s="20"/>
    </row>
    <row r="3239" spans="4:4" x14ac:dyDescent="0.2">
      <c r="D3239" s="20"/>
    </row>
    <row r="3240" spans="4:4" x14ac:dyDescent="0.2">
      <c r="D3240" s="20"/>
    </row>
    <row r="3241" spans="4:4" x14ac:dyDescent="0.2">
      <c r="D3241" s="20"/>
    </row>
    <row r="3242" spans="4:4" x14ac:dyDescent="0.2">
      <c r="D3242" s="20"/>
    </row>
    <row r="3243" spans="4:4" x14ac:dyDescent="0.2">
      <c r="D3243" s="20"/>
    </row>
    <row r="3244" spans="4:4" x14ac:dyDescent="0.2">
      <c r="D3244" s="20"/>
    </row>
    <row r="3245" spans="4:4" x14ac:dyDescent="0.2">
      <c r="D3245" s="20"/>
    </row>
    <row r="3246" spans="4:4" x14ac:dyDescent="0.2">
      <c r="D3246" s="20"/>
    </row>
    <row r="3247" spans="4:4" x14ac:dyDescent="0.2">
      <c r="D3247" s="20"/>
    </row>
    <row r="3248" spans="4:4" x14ac:dyDescent="0.2">
      <c r="D3248" s="20"/>
    </row>
    <row r="3249" spans="4:4" x14ac:dyDescent="0.2">
      <c r="D3249" s="20"/>
    </row>
    <row r="3250" spans="4:4" x14ac:dyDescent="0.2">
      <c r="D3250" s="20"/>
    </row>
    <row r="3251" spans="4:4" x14ac:dyDescent="0.2">
      <c r="D3251" s="20"/>
    </row>
    <row r="3252" spans="4:4" x14ac:dyDescent="0.2">
      <c r="D3252" s="20"/>
    </row>
    <row r="3253" spans="4:4" x14ac:dyDescent="0.2">
      <c r="D3253" s="20"/>
    </row>
    <row r="3254" spans="4:4" x14ac:dyDescent="0.2">
      <c r="D3254" s="20"/>
    </row>
    <row r="3255" spans="4:4" x14ac:dyDescent="0.2">
      <c r="D3255" s="20"/>
    </row>
    <row r="3256" spans="4:4" x14ac:dyDescent="0.2">
      <c r="D3256" s="20"/>
    </row>
    <row r="3257" spans="4:4" x14ac:dyDescent="0.2">
      <c r="D3257" s="20"/>
    </row>
    <row r="3258" spans="4:4" x14ac:dyDescent="0.2">
      <c r="D3258" s="20"/>
    </row>
    <row r="3259" spans="4:4" x14ac:dyDescent="0.2">
      <c r="D3259" s="20"/>
    </row>
    <row r="3260" spans="4:4" x14ac:dyDescent="0.2">
      <c r="D3260" s="20"/>
    </row>
    <row r="3261" spans="4:4" x14ac:dyDescent="0.2">
      <c r="D3261" s="20"/>
    </row>
    <row r="3262" spans="4:4" x14ac:dyDescent="0.2">
      <c r="D3262" s="20"/>
    </row>
    <row r="3263" spans="4:4" x14ac:dyDescent="0.2">
      <c r="D3263" s="20"/>
    </row>
    <row r="3264" spans="4:4" x14ac:dyDescent="0.2">
      <c r="D3264" s="20"/>
    </row>
    <row r="3265" spans="4:4" x14ac:dyDescent="0.2">
      <c r="D3265" s="20"/>
    </row>
    <row r="3266" spans="4:4" x14ac:dyDescent="0.2">
      <c r="D3266" s="20"/>
    </row>
    <row r="3267" spans="4:4" x14ac:dyDescent="0.2">
      <c r="D3267" s="20"/>
    </row>
    <row r="3268" spans="4:4" x14ac:dyDescent="0.2">
      <c r="D3268" s="20"/>
    </row>
    <row r="3269" spans="4:4" x14ac:dyDescent="0.2">
      <c r="D3269" s="20"/>
    </row>
    <row r="3270" spans="4:4" x14ac:dyDescent="0.2">
      <c r="D3270" s="20"/>
    </row>
    <row r="3271" spans="4:4" x14ac:dyDescent="0.2">
      <c r="D3271" s="20"/>
    </row>
    <row r="3272" spans="4:4" x14ac:dyDescent="0.2">
      <c r="D3272" s="20"/>
    </row>
    <row r="3273" spans="4:4" x14ac:dyDescent="0.2">
      <c r="D3273" s="20"/>
    </row>
    <row r="3274" spans="4:4" x14ac:dyDescent="0.2">
      <c r="D3274" s="20"/>
    </row>
    <row r="3275" spans="4:4" x14ac:dyDescent="0.2">
      <c r="D3275" s="20"/>
    </row>
    <row r="3276" spans="4:4" x14ac:dyDescent="0.2">
      <c r="D3276" s="20"/>
    </row>
    <row r="3277" spans="4:4" x14ac:dyDescent="0.2">
      <c r="D3277" s="20"/>
    </row>
    <row r="3278" spans="4:4" x14ac:dyDescent="0.2">
      <c r="D3278" s="20"/>
    </row>
    <row r="3279" spans="4:4" x14ac:dyDescent="0.2">
      <c r="D3279" s="20"/>
    </row>
    <row r="3280" spans="4:4" x14ac:dyDescent="0.2">
      <c r="D3280" s="20"/>
    </row>
    <row r="3281" spans="4:4" x14ac:dyDescent="0.2">
      <c r="D3281" s="20"/>
    </row>
    <row r="3282" spans="4:4" x14ac:dyDescent="0.2">
      <c r="D3282" s="20"/>
    </row>
    <row r="3283" spans="4:4" x14ac:dyDescent="0.2">
      <c r="D3283" s="20"/>
    </row>
    <row r="3284" spans="4:4" x14ac:dyDescent="0.2">
      <c r="D3284" s="20"/>
    </row>
    <row r="3285" spans="4:4" x14ac:dyDescent="0.2">
      <c r="D3285" s="20"/>
    </row>
    <row r="3286" spans="4:4" x14ac:dyDescent="0.2">
      <c r="D3286" s="20"/>
    </row>
    <row r="3287" spans="4:4" x14ac:dyDescent="0.2">
      <c r="D3287" s="20"/>
    </row>
    <row r="3288" spans="4:4" x14ac:dyDescent="0.2">
      <c r="D3288" s="20"/>
    </row>
    <row r="3289" spans="4:4" x14ac:dyDescent="0.2">
      <c r="D3289" s="20"/>
    </row>
    <row r="3290" spans="4:4" x14ac:dyDescent="0.2">
      <c r="D3290" s="20"/>
    </row>
    <row r="3291" spans="4:4" x14ac:dyDescent="0.2">
      <c r="D3291" s="20"/>
    </row>
    <row r="3292" spans="4:4" x14ac:dyDescent="0.2">
      <c r="D3292" s="20"/>
    </row>
    <row r="3293" spans="4:4" x14ac:dyDescent="0.2">
      <c r="D3293" s="20"/>
    </row>
    <row r="3294" spans="4:4" x14ac:dyDescent="0.2">
      <c r="D3294" s="20"/>
    </row>
    <row r="3295" spans="4:4" x14ac:dyDescent="0.2">
      <c r="D3295" s="20"/>
    </row>
    <row r="3296" spans="4:4" x14ac:dyDescent="0.2">
      <c r="D3296" s="20"/>
    </row>
    <row r="3297" spans="4:4" x14ac:dyDescent="0.2">
      <c r="D3297" s="20"/>
    </row>
    <row r="3298" spans="4:4" x14ac:dyDescent="0.2">
      <c r="D3298" s="20"/>
    </row>
    <row r="3299" spans="4:4" x14ac:dyDescent="0.2">
      <c r="D3299" s="20"/>
    </row>
    <row r="3300" spans="4:4" x14ac:dyDescent="0.2">
      <c r="D3300" s="20"/>
    </row>
    <row r="3301" spans="4:4" x14ac:dyDescent="0.2">
      <c r="D3301" s="20"/>
    </row>
    <row r="3302" spans="4:4" x14ac:dyDescent="0.2">
      <c r="D3302" s="20"/>
    </row>
    <row r="3303" spans="4:4" x14ac:dyDescent="0.2">
      <c r="D3303" s="20"/>
    </row>
    <row r="3304" spans="4:4" x14ac:dyDescent="0.2">
      <c r="D3304" s="20"/>
    </row>
    <row r="3305" spans="4:4" x14ac:dyDescent="0.2">
      <c r="D3305" s="20"/>
    </row>
    <row r="3306" spans="4:4" x14ac:dyDescent="0.2">
      <c r="D3306" s="20"/>
    </row>
    <row r="3307" spans="4:4" x14ac:dyDescent="0.2">
      <c r="D3307" s="20"/>
    </row>
    <row r="3308" spans="4:4" x14ac:dyDescent="0.2">
      <c r="D3308" s="20"/>
    </row>
    <row r="3309" spans="4:4" x14ac:dyDescent="0.2">
      <c r="D3309" s="20"/>
    </row>
    <row r="3310" spans="4:4" x14ac:dyDescent="0.2">
      <c r="D3310" s="20"/>
    </row>
    <row r="3311" spans="4:4" x14ac:dyDescent="0.2">
      <c r="D3311" s="20"/>
    </row>
    <row r="3312" spans="4:4" x14ac:dyDescent="0.2">
      <c r="D3312" s="20"/>
    </row>
    <row r="3313" spans="4:4" x14ac:dyDescent="0.2">
      <c r="D3313" s="20"/>
    </row>
    <row r="3314" spans="4:4" x14ac:dyDescent="0.2">
      <c r="D3314" s="20"/>
    </row>
    <row r="3315" spans="4:4" x14ac:dyDescent="0.2">
      <c r="D3315" s="20"/>
    </row>
    <row r="3316" spans="4:4" x14ac:dyDescent="0.2">
      <c r="D3316" s="20"/>
    </row>
    <row r="3317" spans="4:4" x14ac:dyDescent="0.2">
      <c r="D3317" s="20"/>
    </row>
    <row r="3318" spans="4:4" x14ac:dyDescent="0.2">
      <c r="D3318" s="20"/>
    </row>
    <row r="3319" spans="4:4" x14ac:dyDescent="0.2">
      <c r="D3319" s="20"/>
    </row>
    <row r="3320" spans="4:4" x14ac:dyDescent="0.2">
      <c r="D3320" s="20"/>
    </row>
    <row r="3321" spans="4:4" x14ac:dyDescent="0.2">
      <c r="D3321" s="20"/>
    </row>
    <row r="3322" spans="4:4" x14ac:dyDescent="0.2">
      <c r="D3322" s="20"/>
    </row>
    <row r="3323" spans="4:4" x14ac:dyDescent="0.2">
      <c r="D3323" s="20"/>
    </row>
    <row r="3324" spans="4:4" x14ac:dyDescent="0.2">
      <c r="D3324" s="20"/>
    </row>
    <row r="3325" spans="4:4" x14ac:dyDescent="0.2">
      <c r="D3325" s="20"/>
    </row>
    <row r="3326" spans="4:4" x14ac:dyDescent="0.2">
      <c r="D3326" s="20"/>
    </row>
    <row r="3327" spans="4:4" x14ac:dyDescent="0.2">
      <c r="D3327" s="20"/>
    </row>
    <row r="3328" spans="4:4" x14ac:dyDescent="0.2">
      <c r="D3328" s="20"/>
    </row>
    <row r="3329" spans="4:4" x14ac:dyDescent="0.2">
      <c r="D3329" s="20"/>
    </row>
    <row r="3330" spans="4:4" x14ac:dyDescent="0.2">
      <c r="D3330" s="20"/>
    </row>
    <row r="3331" spans="4:4" x14ac:dyDescent="0.2">
      <c r="D3331" s="20"/>
    </row>
    <row r="3332" spans="4:4" x14ac:dyDescent="0.2">
      <c r="D3332" s="20"/>
    </row>
    <row r="3333" spans="4:4" x14ac:dyDescent="0.2">
      <c r="D3333" s="20"/>
    </row>
    <row r="3334" spans="4:4" x14ac:dyDescent="0.2">
      <c r="D3334" s="20"/>
    </row>
    <row r="3335" spans="4:4" x14ac:dyDescent="0.2">
      <c r="D3335" s="20"/>
    </row>
    <row r="3336" spans="4:4" x14ac:dyDescent="0.2">
      <c r="D3336" s="20"/>
    </row>
    <row r="3337" spans="4:4" x14ac:dyDescent="0.2">
      <c r="D3337" s="20"/>
    </row>
    <row r="3338" spans="4:4" x14ac:dyDescent="0.2">
      <c r="D3338" s="20"/>
    </row>
    <row r="3339" spans="4:4" x14ac:dyDescent="0.2">
      <c r="D3339" s="20"/>
    </row>
    <row r="3340" spans="4:4" x14ac:dyDescent="0.2">
      <c r="D3340" s="20"/>
    </row>
    <row r="3341" spans="4:4" x14ac:dyDescent="0.2">
      <c r="D3341" s="20"/>
    </row>
    <row r="3342" spans="4:4" x14ac:dyDescent="0.2">
      <c r="D3342" s="20"/>
    </row>
    <row r="3343" spans="4:4" x14ac:dyDescent="0.2">
      <c r="D3343" s="20"/>
    </row>
    <row r="3344" spans="4:4" x14ac:dyDescent="0.2">
      <c r="D3344" s="20"/>
    </row>
    <row r="3345" spans="4:4" x14ac:dyDescent="0.2">
      <c r="D3345" s="20"/>
    </row>
    <row r="3346" spans="4:4" x14ac:dyDescent="0.2">
      <c r="D3346" s="20"/>
    </row>
    <row r="3347" spans="4:4" x14ac:dyDescent="0.2">
      <c r="D3347" s="20"/>
    </row>
    <row r="3348" spans="4:4" x14ac:dyDescent="0.2">
      <c r="D3348" s="20"/>
    </row>
    <row r="3349" spans="4:4" x14ac:dyDescent="0.2">
      <c r="D3349" s="20"/>
    </row>
    <row r="3350" spans="4:4" x14ac:dyDescent="0.2">
      <c r="D3350" s="20"/>
    </row>
    <row r="3351" spans="4:4" x14ac:dyDescent="0.2">
      <c r="D3351" s="20"/>
    </row>
    <row r="3352" spans="4:4" x14ac:dyDescent="0.2">
      <c r="D3352" s="20"/>
    </row>
    <row r="3353" spans="4:4" x14ac:dyDescent="0.2">
      <c r="D3353" s="20"/>
    </row>
    <row r="3354" spans="4:4" x14ac:dyDescent="0.2">
      <c r="D3354" s="20"/>
    </row>
    <row r="3355" spans="4:4" x14ac:dyDescent="0.2">
      <c r="D3355" s="20"/>
    </row>
    <row r="3356" spans="4:4" x14ac:dyDescent="0.2">
      <c r="D3356" s="20"/>
    </row>
    <row r="3357" spans="4:4" x14ac:dyDescent="0.2">
      <c r="D3357" s="20"/>
    </row>
    <row r="3358" spans="4:4" x14ac:dyDescent="0.2">
      <c r="D3358" s="20"/>
    </row>
    <row r="3359" spans="4:4" x14ac:dyDescent="0.2">
      <c r="D3359" s="20"/>
    </row>
    <row r="3360" spans="4:4" x14ac:dyDescent="0.2">
      <c r="D3360" s="20"/>
    </row>
    <row r="3361" spans="4:4" x14ac:dyDescent="0.2">
      <c r="D3361" s="20"/>
    </row>
    <row r="3362" spans="4:4" x14ac:dyDescent="0.2">
      <c r="D3362" s="20"/>
    </row>
    <row r="3363" spans="4:4" x14ac:dyDescent="0.2">
      <c r="D3363" s="20"/>
    </row>
    <row r="3364" spans="4:4" x14ac:dyDescent="0.2">
      <c r="D3364" s="20"/>
    </row>
    <row r="3365" spans="4:4" x14ac:dyDescent="0.2">
      <c r="D3365" s="20"/>
    </row>
    <row r="3366" spans="4:4" x14ac:dyDescent="0.2">
      <c r="D3366" s="20"/>
    </row>
    <row r="3367" spans="4:4" x14ac:dyDescent="0.2">
      <c r="D3367" s="20"/>
    </row>
    <row r="3368" spans="4:4" x14ac:dyDescent="0.2">
      <c r="D3368" s="20"/>
    </row>
    <row r="3369" spans="4:4" x14ac:dyDescent="0.2">
      <c r="D3369" s="20"/>
    </row>
    <row r="3370" spans="4:4" x14ac:dyDescent="0.2">
      <c r="D3370" s="20"/>
    </row>
    <row r="3371" spans="4:4" x14ac:dyDescent="0.2">
      <c r="D3371" s="20"/>
    </row>
    <row r="3372" spans="4:4" x14ac:dyDescent="0.2">
      <c r="D3372" s="20"/>
    </row>
    <row r="3373" spans="4:4" x14ac:dyDescent="0.2">
      <c r="D3373" s="20"/>
    </row>
    <row r="3374" spans="4:4" x14ac:dyDescent="0.2">
      <c r="D3374" s="20"/>
    </row>
    <row r="3375" spans="4:4" x14ac:dyDescent="0.2">
      <c r="D3375" s="20"/>
    </row>
    <row r="3376" spans="4:4" x14ac:dyDescent="0.2">
      <c r="D3376" s="20"/>
    </row>
    <row r="3377" spans="4:4" x14ac:dyDescent="0.2">
      <c r="D3377" s="20"/>
    </row>
    <row r="3378" spans="4:4" x14ac:dyDescent="0.2">
      <c r="D3378" s="20"/>
    </row>
    <row r="3379" spans="4:4" x14ac:dyDescent="0.2">
      <c r="D3379" s="20"/>
    </row>
    <row r="3380" spans="4:4" x14ac:dyDescent="0.2">
      <c r="D3380" s="20"/>
    </row>
    <row r="3381" spans="4:4" x14ac:dyDescent="0.2">
      <c r="D3381" s="20"/>
    </row>
    <row r="3382" spans="4:4" x14ac:dyDescent="0.2">
      <c r="D3382" s="20"/>
    </row>
    <row r="3383" spans="4:4" x14ac:dyDescent="0.2">
      <c r="D3383" s="20"/>
    </row>
    <row r="3384" spans="4:4" x14ac:dyDescent="0.2">
      <c r="D3384" s="20"/>
    </row>
    <row r="3385" spans="4:4" x14ac:dyDescent="0.2">
      <c r="D3385" s="20"/>
    </row>
    <row r="3386" spans="4:4" x14ac:dyDescent="0.2">
      <c r="D3386" s="20"/>
    </row>
    <row r="3387" spans="4:4" x14ac:dyDescent="0.2">
      <c r="D3387" s="20"/>
    </row>
    <row r="3388" spans="4:4" x14ac:dyDescent="0.2">
      <c r="D3388" s="20"/>
    </row>
    <row r="3389" spans="4:4" x14ac:dyDescent="0.2">
      <c r="D3389" s="20"/>
    </row>
    <row r="3390" spans="4:4" x14ac:dyDescent="0.2">
      <c r="D3390" s="20"/>
    </row>
    <row r="3391" spans="4:4" x14ac:dyDescent="0.2">
      <c r="D3391" s="20"/>
    </row>
    <row r="3392" spans="4:4" x14ac:dyDescent="0.2">
      <c r="D3392" s="20"/>
    </row>
    <row r="3393" spans="4:4" x14ac:dyDescent="0.2">
      <c r="D3393" s="20"/>
    </row>
    <row r="3394" spans="4:4" x14ac:dyDescent="0.2">
      <c r="D3394" s="20"/>
    </row>
    <row r="3395" spans="4:4" x14ac:dyDescent="0.2">
      <c r="D3395" s="20"/>
    </row>
    <row r="3396" spans="4:4" x14ac:dyDescent="0.2">
      <c r="D3396" s="20"/>
    </row>
    <row r="3397" spans="4:4" x14ac:dyDescent="0.2">
      <c r="D3397" s="20"/>
    </row>
    <row r="3398" spans="4:4" x14ac:dyDescent="0.2">
      <c r="D3398" s="20"/>
    </row>
    <row r="3399" spans="4:4" x14ac:dyDescent="0.2">
      <c r="D3399" s="20"/>
    </row>
    <row r="3400" spans="4:4" x14ac:dyDescent="0.2">
      <c r="D3400" s="20"/>
    </row>
    <row r="3401" spans="4:4" x14ac:dyDescent="0.2">
      <c r="D3401" s="20"/>
    </row>
    <row r="3402" spans="4:4" x14ac:dyDescent="0.2">
      <c r="D3402" s="20"/>
    </row>
    <row r="3403" spans="4:4" x14ac:dyDescent="0.2">
      <c r="D3403" s="20"/>
    </row>
    <row r="3404" spans="4:4" x14ac:dyDescent="0.2">
      <c r="D3404" s="20"/>
    </row>
    <row r="3405" spans="4:4" x14ac:dyDescent="0.2">
      <c r="D3405" s="20"/>
    </row>
    <row r="3406" spans="4:4" x14ac:dyDescent="0.2">
      <c r="D3406" s="20"/>
    </row>
    <row r="3407" spans="4:4" x14ac:dyDescent="0.2">
      <c r="D3407" s="20"/>
    </row>
    <row r="3408" spans="4:4" x14ac:dyDescent="0.2">
      <c r="D3408" s="20"/>
    </row>
    <row r="3409" spans="4:4" x14ac:dyDescent="0.2">
      <c r="D3409" s="20"/>
    </row>
    <row r="3410" spans="4:4" x14ac:dyDescent="0.2">
      <c r="D3410" s="20"/>
    </row>
    <row r="3411" spans="4:4" x14ac:dyDescent="0.2">
      <c r="D3411" s="20"/>
    </row>
    <row r="3412" spans="4:4" x14ac:dyDescent="0.2">
      <c r="D3412" s="20"/>
    </row>
    <row r="3413" spans="4:4" x14ac:dyDescent="0.2">
      <c r="D3413" s="20"/>
    </row>
    <row r="3414" spans="4:4" x14ac:dyDescent="0.2">
      <c r="D3414" s="20"/>
    </row>
    <row r="3415" spans="4:4" x14ac:dyDescent="0.2">
      <c r="D3415" s="20"/>
    </row>
    <row r="3416" spans="4:4" x14ac:dyDescent="0.2">
      <c r="D3416" s="20"/>
    </row>
    <row r="3417" spans="4:4" x14ac:dyDescent="0.2">
      <c r="D3417" s="20"/>
    </row>
    <row r="3418" spans="4:4" x14ac:dyDescent="0.2">
      <c r="D3418" s="20"/>
    </row>
    <row r="3419" spans="4:4" x14ac:dyDescent="0.2">
      <c r="D3419" s="20"/>
    </row>
    <row r="3420" spans="4:4" x14ac:dyDescent="0.2">
      <c r="D3420" s="20"/>
    </row>
    <row r="3421" spans="4:4" x14ac:dyDescent="0.2">
      <c r="D3421" s="20"/>
    </row>
    <row r="3422" spans="4:4" x14ac:dyDescent="0.2">
      <c r="D3422" s="20"/>
    </row>
    <row r="3423" spans="4:4" x14ac:dyDescent="0.2">
      <c r="D3423" s="20"/>
    </row>
    <row r="3424" spans="4:4" x14ac:dyDescent="0.2">
      <c r="D3424" s="20"/>
    </row>
    <row r="3425" spans="4:4" x14ac:dyDescent="0.2">
      <c r="D3425" s="20"/>
    </row>
    <row r="3426" spans="4:4" x14ac:dyDescent="0.2">
      <c r="D3426" s="20"/>
    </row>
    <row r="3427" spans="4:4" x14ac:dyDescent="0.2">
      <c r="D3427" s="20"/>
    </row>
    <row r="3428" spans="4:4" x14ac:dyDescent="0.2">
      <c r="D3428" s="20"/>
    </row>
    <row r="3429" spans="4:4" x14ac:dyDescent="0.2">
      <c r="D3429" s="20"/>
    </row>
    <row r="3430" spans="4:4" x14ac:dyDescent="0.2">
      <c r="D3430" s="20"/>
    </row>
    <row r="3431" spans="4:4" x14ac:dyDescent="0.2">
      <c r="D3431" s="20"/>
    </row>
    <row r="3432" spans="4:4" x14ac:dyDescent="0.2">
      <c r="D3432" s="20"/>
    </row>
    <row r="3433" spans="4:4" x14ac:dyDescent="0.2">
      <c r="D3433" s="20"/>
    </row>
    <row r="3434" spans="4:4" x14ac:dyDescent="0.2">
      <c r="D3434" s="20"/>
    </row>
    <row r="3435" spans="4:4" x14ac:dyDescent="0.2">
      <c r="D3435" s="20"/>
    </row>
    <row r="3436" spans="4:4" x14ac:dyDescent="0.2">
      <c r="D3436" s="20"/>
    </row>
    <row r="3437" spans="4:4" x14ac:dyDescent="0.2">
      <c r="D3437" s="20"/>
    </row>
    <row r="3438" spans="4:4" x14ac:dyDescent="0.2">
      <c r="D3438" s="20"/>
    </row>
    <row r="3439" spans="4:4" x14ac:dyDescent="0.2">
      <c r="D3439" s="20"/>
    </row>
    <row r="3440" spans="4:4" x14ac:dyDescent="0.2">
      <c r="D3440" s="20"/>
    </row>
    <row r="3441" spans="4:4" x14ac:dyDescent="0.2">
      <c r="D3441" s="20"/>
    </row>
    <row r="3442" spans="4:4" x14ac:dyDescent="0.2">
      <c r="D3442" s="20"/>
    </row>
    <row r="3443" spans="4:4" x14ac:dyDescent="0.2">
      <c r="D3443" s="20"/>
    </row>
    <row r="3444" spans="4:4" x14ac:dyDescent="0.2">
      <c r="D3444" s="20"/>
    </row>
    <row r="3445" spans="4:4" x14ac:dyDescent="0.2">
      <c r="D3445" s="20"/>
    </row>
    <row r="3446" spans="4:4" x14ac:dyDescent="0.2">
      <c r="D3446" s="20"/>
    </row>
    <row r="3447" spans="4:4" x14ac:dyDescent="0.2">
      <c r="D3447" s="20"/>
    </row>
    <row r="3448" spans="4:4" x14ac:dyDescent="0.2">
      <c r="D3448" s="20"/>
    </row>
    <row r="3449" spans="4:4" x14ac:dyDescent="0.2">
      <c r="D3449" s="20"/>
    </row>
    <row r="3450" spans="4:4" x14ac:dyDescent="0.2">
      <c r="D3450" s="20"/>
    </row>
    <row r="3451" spans="4:4" x14ac:dyDescent="0.2">
      <c r="D3451" s="20"/>
    </row>
    <row r="3452" spans="4:4" x14ac:dyDescent="0.2">
      <c r="D3452" s="20"/>
    </row>
    <row r="3453" spans="4:4" x14ac:dyDescent="0.2">
      <c r="D3453" s="20"/>
    </row>
    <row r="3454" spans="4:4" x14ac:dyDescent="0.2">
      <c r="D3454" s="20"/>
    </row>
    <row r="3455" spans="4:4" x14ac:dyDescent="0.2">
      <c r="D3455" s="20"/>
    </row>
    <row r="3456" spans="4:4" x14ac:dyDescent="0.2">
      <c r="D3456" s="20"/>
    </row>
    <row r="3457" spans="4:4" x14ac:dyDescent="0.2">
      <c r="D3457" s="20"/>
    </row>
    <row r="3458" spans="4:4" x14ac:dyDescent="0.2">
      <c r="D3458" s="20"/>
    </row>
    <row r="3459" spans="4:4" x14ac:dyDescent="0.2">
      <c r="D3459" s="20"/>
    </row>
    <row r="3460" spans="4:4" x14ac:dyDescent="0.2">
      <c r="D3460" s="20"/>
    </row>
    <row r="3461" spans="4:4" x14ac:dyDescent="0.2">
      <c r="D3461" s="20"/>
    </row>
    <row r="3462" spans="4:4" x14ac:dyDescent="0.2">
      <c r="D3462" s="20"/>
    </row>
    <row r="3463" spans="4:4" x14ac:dyDescent="0.2">
      <c r="D3463" s="20"/>
    </row>
    <row r="3464" spans="4:4" x14ac:dyDescent="0.2">
      <c r="D3464" s="20"/>
    </row>
    <row r="3465" spans="4:4" x14ac:dyDescent="0.2">
      <c r="D3465" s="20"/>
    </row>
    <row r="3466" spans="4:4" x14ac:dyDescent="0.2">
      <c r="D3466" s="20"/>
    </row>
    <row r="3467" spans="4:4" x14ac:dyDescent="0.2">
      <c r="D3467" s="20"/>
    </row>
    <row r="3468" spans="4:4" x14ac:dyDescent="0.2">
      <c r="D3468" s="20"/>
    </row>
    <row r="3469" spans="4:4" x14ac:dyDescent="0.2">
      <c r="D3469" s="20"/>
    </row>
    <row r="3470" spans="4:4" x14ac:dyDescent="0.2">
      <c r="D3470" s="20"/>
    </row>
    <row r="3471" spans="4:4" x14ac:dyDescent="0.2">
      <c r="D3471" s="20"/>
    </row>
    <row r="3472" spans="4:4" x14ac:dyDescent="0.2">
      <c r="D3472" s="20"/>
    </row>
    <row r="3473" spans="4:4" x14ac:dyDescent="0.2">
      <c r="D3473" s="20"/>
    </row>
    <row r="3474" spans="4:4" x14ac:dyDescent="0.2">
      <c r="D3474" s="20"/>
    </row>
    <row r="3475" spans="4:4" x14ac:dyDescent="0.2">
      <c r="D3475" s="20"/>
    </row>
    <row r="3476" spans="4:4" x14ac:dyDescent="0.2">
      <c r="D3476" s="20"/>
    </row>
    <row r="3477" spans="4:4" x14ac:dyDescent="0.2">
      <c r="D3477" s="20"/>
    </row>
    <row r="3478" spans="4:4" x14ac:dyDescent="0.2">
      <c r="D3478" s="20"/>
    </row>
    <row r="3479" spans="4:4" x14ac:dyDescent="0.2">
      <c r="D3479" s="20"/>
    </row>
    <row r="3480" spans="4:4" x14ac:dyDescent="0.2">
      <c r="D3480" s="20"/>
    </row>
    <row r="3481" spans="4:4" x14ac:dyDescent="0.2">
      <c r="D3481" s="20"/>
    </row>
    <row r="3482" spans="4:4" x14ac:dyDescent="0.2">
      <c r="D3482" s="20"/>
    </row>
    <row r="3483" spans="4:4" x14ac:dyDescent="0.2">
      <c r="D3483" s="20"/>
    </row>
    <row r="3484" spans="4:4" x14ac:dyDescent="0.2">
      <c r="D3484" s="20"/>
    </row>
    <row r="3485" spans="4:4" x14ac:dyDescent="0.2">
      <c r="D3485" s="20"/>
    </row>
    <row r="3486" spans="4:4" x14ac:dyDescent="0.2">
      <c r="D3486" s="20"/>
    </row>
    <row r="3487" spans="4:4" x14ac:dyDescent="0.2">
      <c r="D3487" s="20"/>
    </row>
    <row r="3488" spans="4:4" x14ac:dyDescent="0.2">
      <c r="D3488" s="20"/>
    </row>
    <row r="3489" spans="4:4" x14ac:dyDescent="0.2">
      <c r="D3489" s="20"/>
    </row>
    <row r="3490" spans="4:4" x14ac:dyDescent="0.2">
      <c r="D3490" s="20"/>
    </row>
    <row r="3491" spans="4:4" x14ac:dyDescent="0.2">
      <c r="D3491" s="20"/>
    </row>
    <row r="3492" spans="4:4" x14ac:dyDescent="0.2">
      <c r="D3492" s="20"/>
    </row>
    <row r="3493" spans="4:4" x14ac:dyDescent="0.2">
      <c r="D3493" s="20"/>
    </row>
    <row r="3494" spans="4:4" x14ac:dyDescent="0.2">
      <c r="D3494" s="20"/>
    </row>
    <row r="3495" spans="4:4" x14ac:dyDescent="0.2">
      <c r="D3495" s="20"/>
    </row>
    <row r="3496" spans="4:4" x14ac:dyDescent="0.2">
      <c r="D3496" s="20"/>
    </row>
    <row r="3497" spans="4:4" x14ac:dyDescent="0.2">
      <c r="D3497" s="20"/>
    </row>
    <row r="3498" spans="4:4" x14ac:dyDescent="0.2">
      <c r="D3498" s="20"/>
    </row>
    <row r="3499" spans="4:4" x14ac:dyDescent="0.2">
      <c r="D3499" s="20"/>
    </row>
    <row r="3500" spans="4:4" x14ac:dyDescent="0.2">
      <c r="D3500" s="20"/>
    </row>
    <row r="3501" spans="4:4" x14ac:dyDescent="0.2">
      <c r="D3501" s="20"/>
    </row>
    <row r="3502" spans="4:4" x14ac:dyDescent="0.2">
      <c r="D3502" s="20"/>
    </row>
    <row r="3503" spans="4:4" x14ac:dyDescent="0.2">
      <c r="D3503" s="20"/>
    </row>
    <row r="3504" spans="4:4" x14ac:dyDescent="0.2">
      <c r="D3504" s="20"/>
    </row>
    <row r="3505" spans="4:4" x14ac:dyDescent="0.2">
      <c r="D3505" s="20"/>
    </row>
    <row r="3506" spans="4:4" x14ac:dyDescent="0.2">
      <c r="D3506" s="20"/>
    </row>
    <row r="3507" spans="4:4" x14ac:dyDescent="0.2">
      <c r="D3507" s="20"/>
    </row>
    <row r="3508" spans="4:4" x14ac:dyDescent="0.2">
      <c r="D3508" s="20"/>
    </row>
    <row r="3509" spans="4:4" x14ac:dyDescent="0.2">
      <c r="D3509" s="20"/>
    </row>
    <row r="3510" spans="4:4" x14ac:dyDescent="0.2">
      <c r="D3510" s="20"/>
    </row>
    <row r="3511" spans="4:4" x14ac:dyDescent="0.2">
      <c r="D3511" s="20"/>
    </row>
    <row r="3512" spans="4:4" x14ac:dyDescent="0.2">
      <c r="D3512" s="20"/>
    </row>
    <row r="3513" spans="4:4" x14ac:dyDescent="0.2">
      <c r="D3513" s="20"/>
    </row>
    <row r="3514" spans="4:4" x14ac:dyDescent="0.2">
      <c r="D3514" s="20"/>
    </row>
    <row r="3515" spans="4:4" x14ac:dyDescent="0.2">
      <c r="D3515" s="20"/>
    </row>
    <row r="3516" spans="4:4" x14ac:dyDescent="0.2">
      <c r="D3516" s="20"/>
    </row>
    <row r="3517" spans="4:4" x14ac:dyDescent="0.2">
      <c r="D3517" s="20"/>
    </row>
    <row r="3518" spans="4:4" x14ac:dyDescent="0.2">
      <c r="D3518" s="20"/>
    </row>
    <row r="3519" spans="4:4" x14ac:dyDescent="0.2">
      <c r="D3519" s="20"/>
    </row>
    <row r="3520" spans="4:4" x14ac:dyDescent="0.2">
      <c r="D3520" s="20"/>
    </row>
    <row r="3521" spans="4:4" x14ac:dyDescent="0.2">
      <c r="D3521" s="20"/>
    </row>
    <row r="3522" spans="4:4" x14ac:dyDescent="0.2">
      <c r="D3522" s="20"/>
    </row>
    <row r="3523" spans="4:4" x14ac:dyDescent="0.2">
      <c r="D3523" s="20"/>
    </row>
    <row r="3524" spans="4:4" x14ac:dyDescent="0.2">
      <c r="D3524" s="20"/>
    </row>
    <row r="3525" spans="4:4" x14ac:dyDescent="0.2">
      <c r="D3525" s="20"/>
    </row>
    <row r="3526" spans="4:4" x14ac:dyDescent="0.2">
      <c r="D3526" s="20"/>
    </row>
    <row r="3527" spans="4:4" x14ac:dyDescent="0.2">
      <c r="D3527" s="20"/>
    </row>
    <row r="3528" spans="4:4" x14ac:dyDescent="0.2">
      <c r="D3528" s="20"/>
    </row>
    <row r="3529" spans="4:4" x14ac:dyDescent="0.2">
      <c r="D3529" s="20"/>
    </row>
    <row r="3530" spans="4:4" x14ac:dyDescent="0.2">
      <c r="D3530" s="20"/>
    </row>
    <row r="3531" spans="4:4" x14ac:dyDescent="0.2">
      <c r="D3531" s="20"/>
    </row>
    <row r="3532" spans="4:4" x14ac:dyDescent="0.2">
      <c r="D3532" s="20"/>
    </row>
    <row r="3533" spans="4:4" x14ac:dyDescent="0.2">
      <c r="D3533" s="20"/>
    </row>
    <row r="3534" spans="4:4" x14ac:dyDescent="0.2">
      <c r="D3534" s="20"/>
    </row>
    <row r="3535" spans="4:4" x14ac:dyDescent="0.2">
      <c r="D3535" s="20"/>
    </row>
    <row r="3536" spans="4:4" x14ac:dyDescent="0.2">
      <c r="D3536" s="20"/>
    </row>
    <row r="3537" spans="4:4" x14ac:dyDescent="0.2">
      <c r="D3537" s="20"/>
    </row>
    <row r="3538" spans="4:4" x14ac:dyDescent="0.2">
      <c r="D3538" s="20"/>
    </row>
    <row r="3539" spans="4:4" x14ac:dyDescent="0.2">
      <c r="D3539" s="20"/>
    </row>
    <row r="3540" spans="4:4" x14ac:dyDescent="0.2">
      <c r="D3540" s="20"/>
    </row>
    <row r="3541" spans="4:4" x14ac:dyDescent="0.2">
      <c r="D3541" s="20"/>
    </row>
    <row r="3542" spans="4:4" x14ac:dyDescent="0.2">
      <c r="D3542" s="20"/>
    </row>
    <row r="3543" spans="4:4" x14ac:dyDescent="0.2">
      <c r="D3543" s="20"/>
    </row>
    <row r="3544" spans="4:4" x14ac:dyDescent="0.2">
      <c r="D3544" s="20"/>
    </row>
    <row r="3545" spans="4:4" x14ac:dyDescent="0.2">
      <c r="D3545" s="20"/>
    </row>
    <row r="3546" spans="4:4" x14ac:dyDescent="0.2">
      <c r="D3546" s="20"/>
    </row>
    <row r="3547" spans="4:4" x14ac:dyDescent="0.2">
      <c r="D3547" s="20"/>
    </row>
    <row r="3548" spans="4:4" x14ac:dyDescent="0.2">
      <c r="D3548" s="20"/>
    </row>
    <row r="3549" spans="4:4" x14ac:dyDescent="0.2">
      <c r="D3549" s="20"/>
    </row>
    <row r="3550" spans="4:4" x14ac:dyDescent="0.2">
      <c r="D3550" s="20"/>
    </row>
    <row r="3551" spans="4:4" x14ac:dyDescent="0.2">
      <c r="D3551" s="20"/>
    </row>
    <row r="3552" spans="4:4" x14ac:dyDescent="0.2">
      <c r="D3552" s="20"/>
    </row>
    <row r="3553" spans="4:4" x14ac:dyDescent="0.2">
      <c r="D3553" s="20"/>
    </row>
    <row r="3554" spans="4:4" x14ac:dyDescent="0.2">
      <c r="D3554" s="20"/>
    </row>
    <row r="3555" spans="4:4" x14ac:dyDescent="0.2">
      <c r="D3555" s="20"/>
    </row>
    <row r="3556" spans="4:4" x14ac:dyDescent="0.2">
      <c r="D3556" s="20"/>
    </row>
    <row r="3557" spans="4:4" x14ac:dyDescent="0.2">
      <c r="D3557" s="20"/>
    </row>
    <row r="3558" spans="4:4" x14ac:dyDescent="0.2">
      <c r="D3558" s="20"/>
    </row>
    <row r="3559" spans="4:4" x14ac:dyDescent="0.2">
      <c r="D3559" s="20"/>
    </row>
    <row r="3560" spans="4:4" x14ac:dyDescent="0.2">
      <c r="D3560" s="20"/>
    </row>
    <row r="3561" spans="4:4" x14ac:dyDescent="0.2">
      <c r="D3561" s="20"/>
    </row>
    <row r="3562" spans="4:4" x14ac:dyDescent="0.2">
      <c r="D3562" s="20"/>
    </row>
    <row r="3563" spans="4:4" x14ac:dyDescent="0.2">
      <c r="D3563" s="20"/>
    </row>
    <row r="3564" spans="4:4" x14ac:dyDescent="0.2">
      <c r="D3564" s="20"/>
    </row>
    <row r="3565" spans="4:4" x14ac:dyDescent="0.2">
      <c r="D3565" s="20"/>
    </row>
    <row r="3566" spans="4:4" x14ac:dyDescent="0.2">
      <c r="D3566" s="20"/>
    </row>
    <row r="3567" spans="4:4" x14ac:dyDescent="0.2">
      <c r="D3567" s="20"/>
    </row>
    <row r="3568" spans="4:4" x14ac:dyDescent="0.2">
      <c r="D3568" s="20"/>
    </row>
    <row r="3569" spans="4:4" x14ac:dyDescent="0.2">
      <c r="D3569" s="20"/>
    </row>
    <row r="3570" spans="4:4" x14ac:dyDescent="0.2">
      <c r="D3570" s="20"/>
    </row>
    <row r="3571" spans="4:4" x14ac:dyDescent="0.2">
      <c r="D3571" s="20"/>
    </row>
    <row r="3572" spans="4:4" x14ac:dyDescent="0.2">
      <c r="D3572" s="20"/>
    </row>
    <row r="3573" spans="4:4" x14ac:dyDescent="0.2">
      <c r="D3573" s="20"/>
    </row>
    <row r="3574" spans="4:4" x14ac:dyDescent="0.2">
      <c r="D3574" s="20"/>
    </row>
    <row r="3575" spans="4:4" x14ac:dyDescent="0.2">
      <c r="D3575" s="20"/>
    </row>
    <row r="3576" spans="4:4" x14ac:dyDescent="0.2">
      <c r="D3576" s="20"/>
    </row>
    <row r="3577" spans="4:4" x14ac:dyDescent="0.2">
      <c r="D3577" s="20"/>
    </row>
    <row r="3578" spans="4:4" x14ac:dyDescent="0.2">
      <c r="D3578" s="20"/>
    </row>
    <row r="3579" spans="4:4" x14ac:dyDescent="0.2">
      <c r="D3579" s="20"/>
    </row>
    <row r="3580" spans="4:4" x14ac:dyDescent="0.2">
      <c r="D3580" s="20"/>
    </row>
    <row r="3581" spans="4:4" x14ac:dyDescent="0.2">
      <c r="D3581" s="20"/>
    </row>
    <row r="3582" spans="4:4" x14ac:dyDescent="0.2">
      <c r="D3582" s="20"/>
    </row>
    <row r="3583" spans="4:4" x14ac:dyDescent="0.2">
      <c r="D3583" s="20"/>
    </row>
    <row r="3584" spans="4:4" x14ac:dyDescent="0.2">
      <c r="D3584" s="20"/>
    </row>
    <row r="3585" spans="4:4" x14ac:dyDescent="0.2">
      <c r="D3585" s="20"/>
    </row>
    <row r="3586" spans="4:4" x14ac:dyDescent="0.2">
      <c r="D3586" s="20"/>
    </row>
    <row r="3587" spans="4:4" x14ac:dyDescent="0.2">
      <c r="D3587" s="20"/>
    </row>
    <row r="3588" spans="4:4" x14ac:dyDescent="0.2">
      <c r="D3588" s="20"/>
    </row>
    <row r="3589" spans="4:4" x14ac:dyDescent="0.2">
      <c r="D3589" s="20"/>
    </row>
    <row r="3590" spans="4:4" x14ac:dyDescent="0.2">
      <c r="D3590" s="20"/>
    </row>
    <row r="3591" spans="4:4" x14ac:dyDescent="0.2">
      <c r="D3591" s="20"/>
    </row>
    <row r="3592" spans="4:4" x14ac:dyDescent="0.2">
      <c r="D3592" s="20"/>
    </row>
    <row r="3593" spans="4:4" x14ac:dyDescent="0.2">
      <c r="D3593" s="20"/>
    </row>
    <row r="3594" spans="4:4" x14ac:dyDescent="0.2">
      <c r="D3594" s="20"/>
    </row>
    <row r="3595" spans="4:4" x14ac:dyDescent="0.2">
      <c r="D3595" s="20"/>
    </row>
    <row r="3596" spans="4:4" x14ac:dyDescent="0.2">
      <c r="D3596" s="20"/>
    </row>
    <row r="3597" spans="4:4" x14ac:dyDescent="0.2">
      <c r="D3597" s="20"/>
    </row>
    <row r="3598" spans="4:4" x14ac:dyDescent="0.2">
      <c r="D3598" s="20"/>
    </row>
    <row r="3599" spans="4:4" x14ac:dyDescent="0.2">
      <c r="D3599" s="20"/>
    </row>
    <row r="3600" spans="4:4" x14ac:dyDescent="0.2">
      <c r="D3600" s="20"/>
    </row>
    <row r="3601" spans="4:4" x14ac:dyDescent="0.2">
      <c r="D3601" s="20"/>
    </row>
    <row r="3602" spans="4:4" x14ac:dyDescent="0.2">
      <c r="D3602" s="20"/>
    </row>
    <row r="3603" spans="4:4" x14ac:dyDescent="0.2">
      <c r="D3603" s="20"/>
    </row>
    <row r="3604" spans="4:4" x14ac:dyDescent="0.2">
      <c r="D3604" s="20"/>
    </row>
    <row r="3605" spans="4:4" x14ac:dyDescent="0.2">
      <c r="D3605" s="20"/>
    </row>
    <row r="3606" spans="4:4" x14ac:dyDescent="0.2">
      <c r="D3606" s="20"/>
    </row>
    <row r="3607" spans="4:4" x14ac:dyDescent="0.2">
      <c r="D3607" s="20"/>
    </row>
    <row r="3608" spans="4:4" x14ac:dyDescent="0.2">
      <c r="D3608" s="20"/>
    </row>
    <row r="3609" spans="4:4" x14ac:dyDescent="0.2">
      <c r="D3609" s="20"/>
    </row>
    <row r="3610" spans="4:4" x14ac:dyDescent="0.2">
      <c r="D3610" s="20"/>
    </row>
    <row r="3611" spans="4:4" x14ac:dyDescent="0.2">
      <c r="D3611" s="20"/>
    </row>
    <row r="3612" spans="4:4" x14ac:dyDescent="0.2">
      <c r="D3612" s="20"/>
    </row>
    <row r="3613" spans="4:4" x14ac:dyDescent="0.2">
      <c r="D3613" s="20"/>
    </row>
    <row r="3614" spans="4:4" x14ac:dyDescent="0.2">
      <c r="D3614" s="20"/>
    </row>
    <row r="3615" spans="4:4" x14ac:dyDescent="0.2">
      <c r="D3615" s="20"/>
    </row>
    <row r="3616" spans="4:4" x14ac:dyDescent="0.2">
      <c r="D3616" s="20"/>
    </row>
    <row r="3617" spans="4:4" x14ac:dyDescent="0.2">
      <c r="D3617" s="20"/>
    </row>
    <row r="3618" spans="4:4" x14ac:dyDescent="0.2">
      <c r="D3618" s="20"/>
    </row>
    <row r="3619" spans="4:4" x14ac:dyDescent="0.2">
      <c r="D3619" s="20"/>
    </row>
    <row r="3620" spans="4:4" x14ac:dyDescent="0.2">
      <c r="D3620" s="20"/>
    </row>
    <row r="3621" spans="4:4" x14ac:dyDescent="0.2">
      <c r="D3621" s="20"/>
    </row>
    <row r="3622" spans="4:4" x14ac:dyDescent="0.2">
      <c r="D3622" s="20"/>
    </row>
    <row r="3623" spans="4:4" x14ac:dyDescent="0.2">
      <c r="D3623" s="20"/>
    </row>
    <row r="3624" spans="4:4" x14ac:dyDescent="0.2">
      <c r="D3624" s="20"/>
    </row>
    <row r="3625" spans="4:4" x14ac:dyDescent="0.2">
      <c r="D3625" s="20"/>
    </row>
    <row r="3626" spans="4:4" x14ac:dyDescent="0.2">
      <c r="D3626" s="20"/>
    </row>
    <row r="3627" spans="4:4" x14ac:dyDescent="0.2">
      <c r="D3627" s="20"/>
    </row>
    <row r="3628" spans="4:4" x14ac:dyDescent="0.2">
      <c r="D3628" s="20"/>
    </row>
    <row r="3629" spans="4:4" x14ac:dyDescent="0.2">
      <c r="D3629" s="20"/>
    </row>
    <row r="3630" spans="4:4" x14ac:dyDescent="0.2">
      <c r="D3630" s="20"/>
    </row>
    <row r="3631" spans="4:4" x14ac:dyDescent="0.2">
      <c r="D3631" s="20"/>
    </row>
    <row r="3632" spans="4:4" x14ac:dyDescent="0.2">
      <c r="D3632" s="20"/>
    </row>
    <row r="3633" spans="4:4" x14ac:dyDescent="0.2">
      <c r="D3633" s="20"/>
    </row>
    <row r="3634" spans="4:4" x14ac:dyDescent="0.2">
      <c r="D3634" s="20"/>
    </row>
    <row r="3635" spans="4:4" x14ac:dyDescent="0.2">
      <c r="D3635" s="20"/>
    </row>
    <row r="3636" spans="4:4" x14ac:dyDescent="0.2">
      <c r="D3636" s="20"/>
    </row>
    <row r="3637" spans="4:4" x14ac:dyDescent="0.2">
      <c r="D3637" s="20"/>
    </row>
    <row r="3638" spans="4:4" x14ac:dyDescent="0.2">
      <c r="D3638" s="20"/>
    </row>
    <row r="3639" spans="4:4" x14ac:dyDescent="0.2">
      <c r="D3639" s="20"/>
    </row>
    <row r="3640" spans="4:4" x14ac:dyDescent="0.2">
      <c r="D3640" s="20"/>
    </row>
    <row r="3641" spans="4:4" x14ac:dyDescent="0.2">
      <c r="D3641" s="20"/>
    </row>
    <row r="3642" spans="4:4" x14ac:dyDescent="0.2">
      <c r="D3642" s="20"/>
    </row>
    <row r="3643" spans="4:4" x14ac:dyDescent="0.2">
      <c r="D3643" s="20"/>
    </row>
    <row r="3644" spans="4:4" x14ac:dyDescent="0.2">
      <c r="D3644" s="20"/>
    </row>
    <row r="3645" spans="4:4" x14ac:dyDescent="0.2">
      <c r="D3645" s="20"/>
    </row>
    <row r="3646" spans="4:4" x14ac:dyDescent="0.2">
      <c r="D3646" s="20"/>
    </row>
    <row r="3647" spans="4:4" x14ac:dyDescent="0.2">
      <c r="D3647" s="20"/>
    </row>
    <row r="3648" spans="4:4" x14ac:dyDescent="0.2">
      <c r="D3648" s="20"/>
    </row>
    <row r="3649" spans="4:4" x14ac:dyDescent="0.2">
      <c r="D3649" s="20"/>
    </row>
    <row r="3650" spans="4:4" x14ac:dyDescent="0.2">
      <c r="D3650" s="20"/>
    </row>
    <row r="3651" spans="4:4" x14ac:dyDescent="0.2">
      <c r="D3651" s="20"/>
    </row>
    <row r="3652" spans="4:4" x14ac:dyDescent="0.2">
      <c r="D3652" s="20"/>
    </row>
    <row r="3653" spans="4:4" x14ac:dyDescent="0.2">
      <c r="D3653" s="20"/>
    </row>
    <row r="3654" spans="4:4" x14ac:dyDescent="0.2">
      <c r="D3654" s="20"/>
    </row>
    <row r="3655" spans="4:4" x14ac:dyDescent="0.2">
      <c r="D3655" s="20"/>
    </row>
    <row r="3656" spans="4:4" x14ac:dyDescent="0.2">
      <c r="D3656" s="20"/>
    </row>
    <row r="3657" spans="4:4" x14ac:dyDescent="0.2">
      <c r="D3657" s="20"/>
    </row>
    <row r="3658" spans="4:4" x14ac:dyDescent="0.2">
      <c r="D3658" s="20"/>
    </row>
    <row r="3659" spans="4:4" x14ac:dyDescent="0.2">
      <c r="D3659" s="20"/>
    </row>
    <row r="3660" spans="4:4" x14ac:dyDescent="0.2">
      <c r="D3660" s="20"/>
    </row>
    <row r="3661" spans="4:4" x14ac:dyDescent="0.2">
      <c r="D3661" s="20"/>
    </row>
    <row r="3662" spans="4:4" x14ac:dyDescent="0.2">
      <c r="D3662" s="20"/>
    </row>
    <row r="3663" spans="4:4" x14ac:dyDescent="0.2">
      <c r="D3663" s="20"/>
    </row>
    <row r="3664" spans="4:4" x14ac:dyDescent="0.2">
      <c r="D3664" s="20"/>
    </row>
    <row r="3665" spans="4:4" x14ac:dyDescent="0.2">
      <c r="D3665" s="20"/>
    </row>
    <row r="3666" spans="4:4" x14ac:dyDescent="0.2">
      <c r="D3666" s="20"/>
    </row>
    <row r="3667" spans="4:4" x14ac:dyDescent="0.2">
      <c r="D3667" s="20"/>
    </row>
    <row r="3668" spans="4:4" x14ac:dyDescent="0.2">
      <c r="D3668" s="20"/>
    </row>
    <row r="3669" spans="4:4" x14ac:dyDescent="0.2">
      <c r="D3669" s="20"/>
    </row>
    <row r="3670" spans="4:4" x14ac:dyDescent="0.2">
      <c r="D3670" s="20"/>
    </row>
    <row r="3671" spans="4:4" x14ac:dyDescent="0.2">
      <c r="D3671" s="20"/>
    </row>
    <row r="3672" spans="4:4" x14ac:dyDescent="0.2">
      <c r="D3672" s="20"/>
    </row>
    <row r="3673" spans="4:4" x14ac:dyDescent="0.2">
      <c r="D3673" s="20"/>
    </row>
    <row r="3674" spans="4:4" x14ac:dyDescent="0.2">
      <c r="D3674" s="20"/>
    </row>
    <row r="3675" spans="4:4" x14ac:dyDescent="0.2">
      <c r="D3675" s="20"/>
    </row>
    <row r="3676" spans="4:4" x14ac:dyDescent="0.2">
      <c r="D3676" s="20"/>
    </row>
    <row r="3677" spans="4:4" x14ac:dyDescent="0.2">
      <c r="D3677" s="20"/>
    </row>
    <row r="3678" spans="4:4" x14ac:dyDescent="0.2">
      <c r="D3678" s="20"/>
    </row>
    <row r="3679" spans="4:4" x14ac:dyDescent="0.2">
      <c r="D3679" s="20"/>
    </row>
    <row r="3680" spans="4:4" x14ac:dyDescent="0.2">
      <c r="D3680" s="20"/>
    </row>
    <row r="3681" spans="4:4" x14ac:dyDescent="0.2">
      <c r="D3681" s="20"/>
    </row>
    <row r="3682" spans="4:4" x14ac:dyDescent="0.2">
      <c r="D3682" s="20"/>
    </row>
    <row r="3683" spans="4:4" x14ac:dyDescent="0.2">
      <c r="D3683" s="20"/>
    </row>
    <row r="3684" spans="4:4" x14ac:dyDescent="0.2">
      <c r="D3684" s="20"/>
    </row>
    <row r="3685" spans="4:4" x14ac:dyDescent="0.2">
      <c r="D3685" s="20"/>
    </row>
    <row r="3686" spans="4:4" x14ac:dyDescent="0.2">
      <c r="D3686" s="20"/>
    </row>
    <row r="3687" spans="4:4" x14ac:dyDescent="0.2">
      <c r="D3687" s="20"/>
    </row>
    <row r="3688" spans="4:4" x14ac:dyDescent="0.2">
      <c r="D3688" s="20"/>
    </row>
    <row r="3689" spans="4:4" x14ac:dyDescent="0.2">
      <c r="D3689" s="20"/>
    </row>
    <row r="3690" spans="4:4" x14ac:dyDescent="0.2">
      <c r="D3690" s="20"/>
    </row>
    <row r="3691" spans="4:4" x14ac:dyDescent="0.2">
      <c r="D3691" s="20"/>
    </row>
    <row r="3692" spans="4:4" x14ac:dyDescent="0.2">
      <c r="D3692" s="20"/>
    </row>
    <row r="3693" spans="4:4" x14ac:dyDescent="0.2">
      <c r="D3693" s="20"/>
    </row>
    <row r="3694" spans="4:4" x14ac:dyDescent="0.2">
      <c r="D3694" s="20"/>
    </row>
    <row r="3695" spans="4:4" x14ac:dyDescent="0.2">
      <c r="D3695" s="20"/>
    </row>
    <row r="3696" spans="4:4" x14ac:dyDescent="0.2">
      <c r="D3696" s="20"/>
    </row>
    <row r="3697" spans="4:4" x14ac:dyDescent="0.2">
      <c r="D3697" s="20"/>
    </row>
    <row r="3698" spans="4:4" x14ac:dyDescent="0.2">
      <c r="D3698" s="20"/>
    </row>
    <row r="3699" spans="4:4" x14ac:dyDescent="0.2">
      <c r="D3699" s="20"/>
    </row>
    <row r="3700" spans="4:4" x14ac:dyDescent="0.2">
      <c r="D3700" s="20"/>
    </row>
    <row r="3701" spans="4:4" x14ac:dyDescent="0.2">
      <c r="D3701" s="20"/>
    </row>
    <row r="3702" spans="4:4" x14ac:dyDescent="0.2">
      <c r="D3702" s="20"/>
    </row>
    <row r="3703" spans="4:4" x14ac:dyDescent="0.2">
      <c r="D3703" s="20"/>
    </row>
    <row r="3704" spans="4:4" x14ac:dyDescent="0.2">
      <c r="D3704" s="20"/>
    </row>
    <row r="3705" spans="4:4" x14ac:dyDescent="0.2">
      <c r="D3705" s="20"/>
    </row>
    <row r="3706" spans="4:4" x14ac:dyDescent="0.2">
      <c r="D3706" s="20"/>
    </row>
    <row r="3707" spans="4:4" x14ac:dyDescent="0.2">
      <c r="D3707" s="20"/>
    </row>
    <row r="3708" spans="4:4" x14ac:dyDescent="0.2">
      <c r="D3708" s="20"/>
    </row>
    <row r="3709" spans="4:4" x14ac:dyDescent="0.2">
      <c r="D3709" s="20"/>
    </row>
    <row r="3710" spans="4:4" x14ac:dyDescent="0.2">
      <c r="D3710" s="20"/>
    </row>
    <row r="3711" spans="4:4" x14ac:dyDescent="0.2">
      <c r="D3711" s="20"/>
    </row>
    <row r="3712" spans="4:4" x14ac:dyDescent="0.2">
      <c r="D3712" s="20"/>
    </row>
    <row r="3713" spans="4:4" x14ac:dyDescent="0.2">
      <c r="D3713" s="20"/>
    </row>
    <row r="3714" spans="4:4" x14ac:dyDescent="0.2">
      <c r="D3714" s="20"/>
    </row>
    <row r="3715" spans="4:4" x14ac:dyDescent="0.2">
      <c r="D3715" s="20"/>
    </row>
    <row r="3716" spans="4:4" x14ac:dyDescent="0.2">
      <c r="D3716" s="20"/>
    </row>
    <row r="3717" spans="4:4" x14ac:dyDescent="0.2">
      <c r="D3717" s="20"/>
    </row>
    <row r="3718" spans="4:4" x14ac:dyDescent="0.2">
      <c r="D3718" s="20"/>
    </row>
    <row r="3719" spans="4:4" x14ac:dyDescent="0.2">
      <c r="D3719" s="20"/>
    </row>
    <row r="3720" spans="4:4" x14ac:dyDescent="0.2">
      <c r="D3720" s="20"/>
    </row>
    <row r="3721" spans="4:4" x14ac:dyDescent="0.2">
      <c r="D3721" s="20"/>
    </row>
    <row r="3722" spans="4:4" x14ac:dyDescent="0.2">
      <c r="D3722" s="20"/>
    </row>
    <row r="3723" spans="4:4" x14ac:dyDescent="0.2">
      <c r="D3723" s="20"/>
    </row>
    <row r="3724" spans="4:4" x14ac:dyDescent="0.2">
      <c r="D3724" s="20"/>
    </row>
    <row r="3725" spans="4:4" x14ac:dyDescent="0.2">
      <c r="D3725" s="20"/>
    </row>
    <row r="3726" spans="4:4" x14ac:dyDescent="0.2">
      <c r="D3726" s="20"/>
    </row>
    <row r="3727" spans="4:4" x14ac:dyDescent="0.2">
      <c r="D3727" s="20"/>
    </row>
    <row r="3728" spans="4:4" x14ac:dyDescent="0.2">
      <c r="D3728" s="20"/>
    </row>
    <row r="3729" spans="4:4" x14ac:dyDescent="0.2">
      <c r="D3729" s="20"/>
    </row>
    <row r="3730" spans="4:4" x14ac:dyDescent="0.2">
      <c r="D3730" s="20"/>
    </row>
    <row r="3731" spans="4:4" x14ac:dyDescent="0.2">
      <c r="D3731" s="20"/>
    </row>
    <row r="3732" spans="4:4" x14ac:dyDescent="0.2">
      <c r="D3732" s="20"/>
    </row>
    <row r="3733" spans="4:4" x14ac:dyDescent="0.2">
      <c r="D3733" s="20"/>
    </row>
    <row r="3734" spans="4:4" x14ac:dyDescent="0.2">
      <c r="D3734" s="20"/>
    </row>
    <row r="3735" spans="4:4" x14ac:dyDescent="0.2">
      <c r="D3735" s="20"/>
    </row>
    <row r="3736" spans="4:4" x14ac:dyDescent="0.2">
      <c r="D3736" s="20"/>
    </row>
    <row r="3737" spans="4:4" x14ac:dyDescent="0.2">
      <c r="D3737" s="20"/>
    </row>
    <row r="3738" spans="4:4" x14ac:dyDescent="0.2">
      <c r="D3738" s="20"/>
    </row>
    <row r="3739" spans="4:4" x14ac:dyDescent="0.2">
      <c r="D3739" s="20"/>
    </row>
    <row r="3740" spans="4:4" x14ac:dyDescent="0.2">
      <c r="D3740" s="20"/>
    </row>
    <row r="3741" spans="4:4" x14ac:dyDescent="0.2">
      <c r="D3741" s="20"/>
    </row>
    <row r="3742" spans="4:4" x14ac:dyDescent="0.2">
      <c r="D3742" s="20"/>
    </row>
    <row r="3743" spans="4:4" x14ac:dyDescent="0.2">
      <c r="D3743" s="20"/>
    </row>
    <row r="3744" spans="4:4" x14ac:dyDescent="0.2">
      <c r="D3744" s="20"/>
    </row>
    <row r="3745" spans="4:4" x14ac:dyDescent="0.2">
      <c r="D3745" s="20"/>
    </row>
    <row r="3746" spans="4:4" x14ac:dyDescent="0.2">
      <c r="D3746" s="20"/>
    </row>
    <row r="3747" spans="4:4" x14ac:dyDescent="0.2">
      <c r="D3747" s="20"/>
    </row>
    <row r="3748" spans="4:4" x14ac:dyDescent="0.2">
      <c r="D3748" s="20"/>
    </row>
    <row r="3749" spans="4:4" x14ac:dyDescent="0.2">
      <c r="D3749" s="20"/>
    </row>
    <row r="3750" spans="4:4" x14ac:dyDescent="0.2">
      <c r="D3750" s="20"/>
    </row>
    <row r="3751" spans="4:4" x14ac:dyDescent="0.2">
      <c r="D3751" s="20"/>
    </row>
    <row r="3752" spans="4:4" x14ac:dyDescent="0.2">
      <c r="D3752" s="20"/>
    </row>
    <row r="3753" spans="4:4" x14ac:dyDescent="0.2">
      <c r="D3753" s="20"/>
    </row>
    <row r="3754" spans="4:4" x14ac:dyDescent="0.2">
      <c r="D3754" s="20"/>
    </row>
    <row r="3755" spans="4:4" x14ac:dyDescent="0.2">
      <c r="D3755" s="20"/>
    </row>
    <row r="3756" spans="4:4" x14ac:dyDescent="0.2">
      <c r="D3756" s="20"/>
    </row>
    <row r="3757" spans="4:4" x14ac:dyDescent="0.2">
      <c r="D3757" s="20"/>
    </row>
    <row r="3758" spans="4:4" x14ac:dyDescent="0.2">
      <c r="D3758" s="20"/>
    </row>
    <row r="3759" spans="4:4" x14ac:dyDescent="0.2">
      <c r="D3759" s="20"/>
    </row>
    <row r="3760" spans="4:4" x14ac:dyDescent="0.2">
      <c r="D3760" s="20"/>
    </row>
    <row r="3761" spans="4:4" x14ac:dyDescent="0.2">
      <c r="D3761" s="20"/>
    </row>
    <row r="3762" spans="4:4" x14ac:dyDescent="0.2">
      <c r="D3762" s="20"/>
    </row>
    <row r="3763" spans="4:4" x14ac:dyDescent="0.2">
      <c r="D3763" s="20"/>
    </row>
    <row r="3764" spans="4:4" x14ac:dyDescent="0.2">
      <c r="D3764" s="20"/>
    </row>
    <row r="3765" spans="4:4" x14ac:dyDescent="0.2">
      <c r="D3765" s="20"/>
    </row>
    <row r="3766" spans="4:4" x14ac:dyDescent="0.2">
      <c r="D3766" s="20"/>
    </row>
    <row r="3767" spans="4:4" x14ac:dyDescent="0.2">
      <c r="D3767" s="20"/>
    </row>
    <row r="3768" spans="4:4" x14ac:dyDescent="0.2">
      <c r="D3768" s="20"/>
    </row>
    <row r="3769" spans="4:4" x14ac:dyDescent="0.2">
      <c r="D3769" s="20"/>
    </row>
    <row r="3770" spans="4:4" x14ac:dyDescent="0.2">
      <c r="D3770" s="20"/>
    </row>
    <row r="3771" spans="4:4" x14ac:dyDescent="0.2">
      <c r="D3771" s="20"/>
    </row>
    <row r="3772" spans="4:4" x14ac:dyDescent="0.2">
      <c r="D3772" s="20"/>
    </row>
    <row r="3773" spans="4:4" x14ac:dyDescent="0.2">
      <c r="D3773" s="20"/>
    </row>
    <row r="3774" spans="4:4" x14ac:dyDescent="0.2">
      <c r="D3774" s="20"/>
    </row>
    <row r="3775" spans="4:4" x14ac:dyDescent="0.2">
      <c r="D3775" s="20"/>
    </row>
    <row r="3776" spans="4:4" x14ac:dyDescent="0.2">
      <c r="D3776" s="20"/>
    </row>
    <row r="3777" spans="4:4" x14ac:dyDescent="0.2">
      <c r="D3777" s="20"/>
    </row>
    <row r="3778" spans="4:4" x14ac:dyDescent="0.2">
      <c r="D3778" s="20"/>
    </row>
    <row r="3779" spans="4:4" x14ac:dyDescent="0.2">
      <c r="D3779" s="20"/>
    </row>
    <row r="3780" spans="4:4" x14ac:dyDescent="0.2">
      <c r="D3780" s="20"/>
    </row>
    <row r="3781" spans="4:4" x14ac:dyDescent="0.2">
      <c r="D3781" s="20"/>
    </row>
    <row r="3782" spans="4:4" x14ac:dyDescent="0.2">
      <c r="D3782" s="20"/>
    </row>
    <row r="3783" spans="4:4" x14ac:dyDescent="0.2">
      <c r="D3783" s="20"/>
    </row>
    <row r="3784" spans="4:4" x14ac:dyDescent="0.2">
      <c r="D3784" s="20"/>
    </row>
    <row r="3785" spans="4:4" x14ac:dyDescent="0.2">
      <c r="D3785" s="20"/>
    </row>
    <row r="3786" spans="4:4" x14ac:dyDescent="0.2">
      <c r="D3786" s="20"/>
    </row>
    <row r="3787" spans="4:4" x14ac:dyDescent="0.2">
      <c r="D3787" s="20"/>
    </row>
    <row r="3788" spans="4:4" x14ac:dyDescent="0.2">
      <c r="D3788" s="20"/>
    </row>
    <row r="3789" spans="4:4" x14ac:dyDescent="0.2">
      <c r="D3789" s="20"/>
    </row>
    <row r="3790" spans="4:4" x14ac:dyDescent="0.2">
      <c r="D3790" s="20"/>
    </row>
    <row r="3791" spans="4:4" x14ac:dyDescent="0.2">
      <c r="D3791" s="20"/>
    </row>
    <row r="3792" spans="4:4" x14ac:dyDescent="0.2">
      <c r="D3792" s="20"/>
    </row>
    <row r="3793" spans="4:4" x14ac:dyDescent="0.2">
      <c r="D3793" s="20"/>
    </row>
    <row r="3794" spans="4:4" x14ac:dyDescent="0.2">
      <c r="D3794" s="20"/>
    </row>
    <row r="3795" spans="4:4" x14ac:dyDescent="0.2">
      <c r="D3795" s="20"/>
    </row>
    <row r="3796" spans="4:4" x14ac:dyDescent="0.2">
      <c r="D3796" s="20"/>
    </row>
    <row r="3797" spans="4:4" x14ac:dyDescent="0.2">
      <c r="D3797" s="20"/>
    </row>
    <row r="3798" spans="4:4" x14ac:dyDescent="0.2">
      <c r="D3798" s="20"/>
    </row>
    <row r="3799" spans="4:4" x14ac:dyDescent="0.2">
      <c r="D3799" s="20"/>
    </row>
    <row r="3800" spans="4:4" x14ac:dyDescent="0.2">
      <c r="D3800" s="20"/>
    </row>
    <row r="3801" spans="4:4" x14ac:dyDescent="0.2">
      <c r="D3801" s="20"/>
    </row>
    <row r="3802" spans="4:4" x14ac:dyDescent="0.2">
      <c r="D3802" s="20"/>
    </row>
    <row r="3803" spans="4:4" x14ac:dyDescent="0.2">
      <c r="D3803" s="20"/>
    </row>
    <row r="3804" spans="4:4" x14ac:dyDescent="0.2">
      <c r="D3804" s="20"/>
    </row>
    <row r="3805" spans="4:4" x14ac:dyDescent="0.2">
      <c r="D3805" s="20"/>
    </row>
    <row r="3806" spans="4:4" x14ac:dyDescent="0.2">
      <c r="D3806" s="20"/>
    </row>
    <row r="3807" spans="4:4" x14ac:dyDescent="0.2">
      <c r="D3807" s="20"/>
    </row>
    <row r="3808" spans="4:4" x14ac:dyDescent="0.2">
      <c r="D3808" s="20"/>
    </row>
    <row r="3809" spans="4:4" x14ac:dyDescent="0.2">
      <c r="D3809" s="20"/>
    </row>
    <row r="3810" spans="4:4" x14ac:dyDescent="0.2">
      <c r="D3810" s="20"/>
    </row>
    <row r="3811" spans="4:4" x14ac:dyDescent="0.2">
      <c r="D3811" s="20"/>
    </row>
    <row r="3812" spans="4:4" x14ac:dyDescent="0.2">
      <c r="D3812" s="20"/>
    </row>
    <row r="3813" spans="4:4" x14ac:dyDescent="0.2">
      <c r="D3813" s="20"/>
    </row>
    <row r="3814" spans="4:4" x14ac:dyDescent="0.2">
      <c r="D3814" s="20"/>
    </row>
    <row r="3815" spans="4:4" x14ac:dyDescent="0.2">
      <c r="D3815" s="20"/>
    </row>
    <row r="3816" spans="4:4" x14ac:dyDescent="0.2">
      <c r="D3816" s="20"/>
    </row>
    <row r="3817" spans="4:4" x14ac:dyDescent="0.2">
      <c r="D3817" s="20"/>
    </row>
    <row r="3818" spans="4:4" x14ac:dyDescent="0.2">
      <c r="D3818" s="20"/>
    </row>
    <row r="3819" spans="4:4" x14ac:dyDescent="0.2">
      <c r="D3819" s="20"/>
    </row>
    <row r="3820" spans="4:4" x14ac:dyDescent="0.2">
      <c r="D3820" s="20"/>
    </row>
    <row r="3821" spans="4:4" x14ac:dyDescent="0.2">
      <c r="D3821" s="20"/>
    </row>
    <row r="3822" spans="4:4" x14ac:dyDescent="0.2">
      <c r="D3822" s="20"/>
    </row>
    <row r="3823" spans="4:4" x14ac:dyDescent="0.2">
      <c r="D3823" s="20"/>
    </row>
    <row r="3824" spans="4:4" x14ac:dyDescent="0.2">
      <c r="D3824" s="20"/>
    </row>
    <row r="3825" spans="4:4" x14ac:dyDescent="0.2">
      <c r="D3825" s="20"/>
    </row>
    <row r="3826" spans="4:4" x14ac:dyDescent="0.2">
      <c r="D3826" s="20"/>
    </row>
    <row r="3827" spans="4:4" x14ac:dyDescent="0.2">
      <c r="D3827" s="20"/>
    </row>
    <row r="3828" spans="4:4" x14ac:dyDescent="0.2">
      <c r="D3828" s="20"/>
    </row>
    <row r="3829" spans="4:4" x14ac:dyDescent="0.2">
      <c r="D3829" s="20"/>
    </row>
    <row r="3830" spans="4:4" x14ac:dyDescent="0.2">
      <c r="D3830" s="20"/>
    </row>
    <row r="3831" spans="4:4" x14ac:dyDescent="0.2">
      <c r="D3831" s="20"/>
    </row>
    <row r="3832" spans="4:4" x14ac:dyDescent="0.2">
      <c r="D3832" s="20"/>
    </row>
    <row r="3833" spans="4:4" x14ac:dyDescent="0.2">
      <c r="D3833" s="20"/>
    </row>
    <row r="3834" spans="4:4" x14ac:dyDescent="0.2">
      <c r="D3834" s="20"/>
    </row>
    <row r="3835" spans="4:4" x14ac:dyDescent="0.2">
      <c r="D3835" s="20"/>
    </row>
    <row r="3836" spans="4:4" x14ac:dyDescent="0.2">
      <c r="D3836" s="20"/>
    </row>
    <row r="3837" spans="4:4" x14ac:dyDescent="0.2">
      <c r="D3837" s="20"/>
    </row>
    <row r="3838" spans="4:4" x14ac:dyDescent="0.2">
      <c r="D3838" s="20"/>
    </row>
    <row r="3839" spans="4:4" x14ac:dyDescent="0.2">
      <c r="D3839" s="20"/>
    </row>
    <row r="3840" spans="4:4" x14ac:dyDescent="0.2">
      <c r="D3840" s="20"/>
    </row>
    <row r="3841" spans="4:4" x14ac:dyDescent="0.2">
      <c r="D3841" s="20"/>
    </row>
    <row r="3842" spans="4:4" x14ac:dyDescent="0.2">
      <c r="D3842" s="20"/>
    </row>
    <row r="3843" spans="4:4" x14ac:dyDescent="0.2">
      <c r="D3843" s="20"/>
    </row>
    <row r="3844" spans="4:4" x14ac:dyDescent="0.2">
      <c r="D3844" s="20"/>
    </row>
    <row r="3845" spans="4:4" x14ac:dyDescent="0.2">
      <c r="D3845" s="20"/>
    </row>
    <row r="3846" spans="4:4" x14ac:dyDescent="0.2">
      <c r="D3846" s="20"/>
    </row>
    <row r="3847" spans="4:4" x14ac:dyDescent="0.2">
      <c r="D3847" s="20"/>
    </row>
    <row r="3848" spans="4:4" x14ac:dyDescent="0.2">
      <c r="D3848" s="20"/>
    </row>
    <row r="3849" spans="4:4" x14ac:dyDescent="0.2">
      <c r="D3849" s="20"/>
    </row>
    <row r="3850" spans="4:4" x14ac:dyDescent="0.2">
      <c r="D3850" s="20"/>
    </row>
    <row r="3851" spans="4:4" x14ac:dyDescent="0.2">
      <c r="D3851" s="20"/>
    </row>
    <row r="3852" spans="4:4" x14ac:dyDescent="0.2">
      <c r="D3852" s="20"/>
    </row>
    <row r="3853" spans="4:4" x14ac:dyDescent="0.2">
      <c r="D3853" s="20"/>
    </row>
    <row r="3854" spans="4:4" x14ac:dyDescent="0.2">
      <c r="D3854" s="20"/>
    </row>
    <row r="3855" spans="4:4" x14ac:dyDescent="0.2">
      <c r="D3855" s="20"/>
    </row>
    <row r="3856" spans="4:4" x14ac:dyDescent="0.2">
      <c r="D3856" s="20"/>
    </row>
    <row r="3857" spans="4:4" x14ac:dyDescent="0.2">
      <c r="D3857" s="20"/>
    </row>
    <row r="3858" spans="4:4" x14ac:dyDescent="0.2">
      <c r="D3858" s="20"/>
    </row>
    <row r="3859" spans="4:4" x14ac:dyDescent="0.2">
      <c r="D3859" s="20"/>
    </row>
    <row r="3860" spans="4:4" x14ac:dyDescent="0.2">
      <c r="D3860" s="20"/>
    </row>
    <row r="3861" spans="4:4" x14ac:dyDescent="0.2">
      <c r="D3861" s="20"/>
    </row>
    <row r="3862" spans="4:4" x14ac:dyDescent="0.2">
      <c r="D3862" s="20"/>
    </row>
    <row r="3863" spans="4:4" x14ac:dyDescent="0.2">
      <c r="D3863" s="20"/>
    </row>
    <row r="3864" spans="4:4" x14ac:dyDescent="0.2">
      <c r="D3864" s="20"/>
    </row>
    <row r="3865" spans="4:4" x14ac:dyDescent="0.2">
      <c r="D3865" s="20"/>
    </row>
    <row r="3866" spans="4:4" x14ac:dyDescent="0.2">
      <c r="D3866" s="20"/>
    </row>
    <row r="3867" spans="4:4" x14ac:dyDescent="0.2">
      <c r="D3867" s="20"/>
    </row>
    <row r="3868" spans="4:4" x14ac:dyDescent="0.2">
      <c r="D3868" s="20"/>
    </row>
    <row r="3869" spans="4:4" x14ac:dyDescent="0.2">
      <c r="D3869" s="20"/>
    </row>
    <row r="3870" spans="4:4" x14ac:dyDescent="0.2">
      <c r="D3870" s="20"/>
    </row>
    <row r="3871" spans="4:4" x14ac:dyDescent="0.2">
      <c r="D3871" s="20"/>
    </row>
    <row r="3872" spans="4:4" x14ac:dyDescent="0.2">
      <c r="D3872" s="20"/>
    </row>
    <row r="3873" spans="4:4" x14ac:dyDescent="0.2">
      <c r="D3873" s="20"/>
    </row>
    <row r="3874" spans="4:4" x14ac:dyDescent="0.2">
      <c r="D3874" s="20"/>
    </row>
    <row r="3875" spans="4:4" x14ac:dyDescent="0.2">
      <c r="D3875" s="20"/>
    </row>
    <row r="3876" spans="4:4" x14ac:dyDescent="0.2">
      <c r="D3876" s="20"/>
    </row>
    <row r="3877" spans="4:4" x14ac:dyDescent="0.2">
      <c r="D3877" s="20"/>
    </row>
    <row r="3878" spans="4:4" x14ac:dyDescent="0.2">
      <c r="D3878" s="20"/>
    </row>
    <row r="3879" spans="4:4" x14ac:dyDescent="0.2">
      <c r="D3879" s="20"/>
    </row>
    <row r="3880" spans="4:4" x14ac:dyDescent="0.2">
      <c r="D3880" s="20"/>
    </row>
    <row r="3881" spans="4:4" x14ac:dyDescent="0.2">
      <c r="D3881" s="20"/>
    </row>
    <row r="3882" spans="4:4" x14ac:dyDescent="0.2">
      <c r="D3882" s="20"/>
    </row>
    <row r="3883" spans="4:4" x14ac:dyDescent="0.2">
      <c r="D3883" s="20"/>
    </row>
    <row r="3884" spans="4:4" x14ac:dyDescent="0.2">
      <c r="D3884" s="20"/>
    </row>
    <row r="3885" spans="4:4" x14ac:dyDescent="0.2">
      <c r="D3885" s="20"/>
    </row>
    <row r="3886" spans="4:4" x14ac:dyDescent="0.2">
      <c r="D3886" s="20"/>
    </row>
    <row r="3887" spans="4:4" x14ac:dyDescent="0.2">
      <c r="D3887" s="20"/>
    </row>
    <row r="3888" spans="4:4" x14ac:dyDescent="0.2">
      <c r="D3888" s="20"/>
    </row>
    <row r="3889" spans="4:4" x14ac:dyDescent="0.2">
      <c r="D3889" s="20"/>
    </row>
    <row r="3890" spans="4:4" x14ac:dyDescent="0.2">
      <c r="D3890" s="20"/>
    </row>
    <row r="3891" spans="4:4" x14ac:dyDescent="0.2">
      <c r="D3891" s="20"/>
    </row>
    <row r="3892" spans="4:4" x14ac:dyDescent="0.2">
      <c r="D3892" s="20"/>
    </row>
    <row r="3893" spans="4:4" x14ac:dyDescent="0.2">
      <c r="D3893" s="20"/>
    </row>
    <row r="3894" spans="4:4" x14ac:dyDescent="0.2">
      <c r="D3894" s="20"/>
    </row>
    <row r="3895" spans="4:4" x14ac:dyDescent="0.2">
      <c r="D3895" s="20"/>
    </row>
    <row r="3896" spans="4:4" x14ac:dyDescent="0.2">
      <c r="D3896" s="20"/>
    </row>
    <row r="3897" spans="4:4" x14ac:dyDescent="0.2">
      <c r="D3897" s="20"/>
    </row>
    <row r="3898" spans="4:4" x14ac:dyDescent="0.2">
      <c r="D3898" s="20"/>
    </row>
    <row r="3899" spans="4:4" x14ac:dyDescent="0.2">
      <c r="D3899" s="20"/>
    </row>
    <row r="3900" spans="4:4" x14ac:dyDescent="0.2">
      <c r="D3900" s="20"/>
    </row>
    <row r="3901" spans="4:4" x14ac:dyDescent="0.2">
      <c r="D3901" s="20"/>
    </row>
    <row r="3902" spans="4:4" x14ac:dyDescent="0.2">
      <c r="D3902" s="20"/>
    </row>
    <row r="3903" spans="4:4" x14ac:dyDescent="0.2">
      <c r="D3903" s="20"/>
    </row>
    <row r="3904" spans="4:4" x14ac:dyDescent="0.2">
      <c r="D3904" s="20"/>
    </row>
    <row r="3905" spans="4:4" x14ac:dyDescent="0.2">
      <c r="D3905" s="20"/>
    </row>
    <row r="3906" spans="4:4" x14ac:dyDescent="0.2">
      <c r="D3906" s="20"/>
    </row>
    <row r="3907" spans="4:4" x14ac:dyDescent="0.2">
      <c r="D3907" s="20"/>
    </row>
    <row r="3908" spans="4:4" x14ac:dyDescent="0.2">
      <c r="D3908" s="20"/>
    </row>
    <row r="3909" spans="4:4" x14ac:dyDescent="0.2">
      <c r="D3909" s="20"/>
    </row>
    <row r="3910" spans="4:4" x14ac:dyDescent="0.2">
      <c r="D3910" s="20"/>
    </row>
    <row r="3911" spans="4:4" x14ac:dyDescent="0.2">
      <c r="D3911" s="20"/>
    </row>
    <row r="3912" spans="4:4" x14ac:dyDescent="0.2">
      <c r="D3912" s="20"/>
    </row>
    <row r="3913" spans="4:4" x14ac:dyDescent="0.2">
      <c r="D3913" s="20"/>
    </row>
    <row r="3914" spans="4:4" x14ac:dyDescent="0.2">
      <c r="D3914" s="20"/>
    </row>
    <row r="3915" spans="4:4" x14ac:dyDescent="0.2">
      <c r="D3915" s="20"/>
    </row>
    <row r="3916" spans="4:4" x14ac:dyDescent="0.2">
      <c r="D3916" s="20"/>
    </row>
    <row r="3917" spans="4:4" x14ac:dyDescent="0.2">
      <c r="D3917" s="20"/>
    </row>
    <row r="3918" spans="4:4" x14ac:dyDescent="0.2">
      <c r="D3918" s="20"/>
    </row>
    <row r="3919" spans="4:4" x14ac:dyDescent="0.2">
      <c r="D3919" s="20"/>
    </row>
    <row r="3920" spans="4:4" x14ac:dyDescent="0.2">
      <c r="D3920" s="20"/>
    </row>
    <row r="3921" spans="4:4" x14ac:dyDescent="0.2">
      <c r="D3921" s="20"/>
    </row>
    <row r="3922" spans="4:4" x14ac:dyDescent="0.2">
      <c r="D3922" s="20"/>
    </row>
    <row r="3923" spans="4:4" x14ac:dyDescent="0.2">
      <c r="D3923" s="20"/>
    </row>
    <row r="3924" spans="4:4" x14ac:dyDescent="0.2">
      <c r="D3924" s="20"/>
    </row>
    <row r="3925" spans="4:4" x14ac:dyDescent="0.2">
      <c r="D3925" s="20"/>
    </row>
    <row r="3926" spans="4:4" x14ac:dyDescent="0.2">
      <c r="D3926" s="20"/>
    </row>
    <row r="3927" spans="4:4" x14ac:dyDescent="0.2">
      <c r="D3927" s="20"/>
    </row>
    <row r="3928" spans="4:4" x14ac:dyDescent="0.2">
      <c r="D3928" s="20"/>
    </row>
    <row r="3929" spans="4:4" x14ac:dyDescent="0.2">
      <c r="D3929" s="20"/>
    </row>
    <row r="3930" spans="4:4" x14ac:dyDescent="0.2">
      <c r="D3930" s="20"/>
    </row>
    <row r="3931" spans="4:4" x14ac:dyDescent="0.2">
      <c r="D3931" s="20"/>
    </row>
    <row r="3932" spans="4:4" x14ac:dyDescent="0.2">
      <c r="D3932" s="20"/>
    </row>
    <row r="3933" spans="4:4" x14ac:dyDescent="0.2">
      <c r="D3933" s="20"/>
    </row>
    <row r="3934" spans="4:4" x14ac:dyDescent="0.2">
      <c r="D3934" s="20"/>
    </row>
    <row r="3935" spans="4:4" x14ac:dyDescent="0.2">
      <c r="D3935" s="20"/>
    </row>
    <row r="3936" spans="4:4" x14ac:dyDescent="0.2">
      <c r="D3936" s="20"/>
    </row>
    <row r="3937" spans="4:4" x14ac:dyDescent="0.2">
      <c r="D3937" s="20"/>
    </row>
    <row r="3938" spans="4:4" x14ac:dyDescent="0.2">
      <c r="D3938" s="20"/>
    </row>
    <row r="3939" spans="4:4" x14ac:dyDescent="0.2">
      <c r="D3939" s="20"/>
    </row>
    <row r="3940" spans="4:4" x14ac:dyDescent="0.2">
      <c r="D3940" s="20"/>
    </row>
    <row r="3941" spans="4:4" x14ac:dyDescent="0.2">
      <c r="D3941" s="20"/>
    </row>
    <row r="3942" spans="4:4" x14ac:dyDescent="0.2">
      <c r="D3942" s="20"/>
    </row>
    <row r="3943" spans="4:4" x14ac:dyDescent="0.2">
      <c r="D3943" s="20"/>
    </row>
    <row r="3944" spans="4:4" x14ac:dyDescent="0.2">
      <c r="D3944" s="20"/>
    </row>
    <row r="3945" spans="4:4" x14ac:dyDescent="0.2">
      <c r="D3945" s="20"/>
    </row>
    <row r="3946" spans="4:4" x14ac:dyDescent="0.2">
      <c r="D3946" s="20"/>
    </row>
    <row r="3947" spans="4:4" x14ac:dyDescent="0.2">
      <c r="D3947" s="20"/>
    </row>
    <row r="3948" spans="4:4" x14ac:dyDescent="0.2">
      <c r="D3948" s="20"/>
    </row>
    <row r="3949" spans="4:4" x14ac:dyDescent="0.2">
      <c r="D3949" s="20"/>
    </row>
    <row r="3950" spans="4:4" x14ac:dyDescent="0.2">
      <c r="D3950" s="20"/>
    </row>
    <row r="3951" spans="4:4" x14ac:dyDescent="0.2">
      <c r="D3951" s="20"/>
    </row>
    <row r="3952" spans="4:4" x14ac:dyDescent="0.2">
      <c r="D3952" s="20"/>
    </row>
    <row r="3953" spans="4:4" x14ac:dyDescent="0.2">
      <c r="D3953" s="20"/>
    </row>
    <row r="3954" spans="4:4" x14ac:dyDescent="0.2">
      <c r="D3954" s="20"/>
    </row>
    <row r="3955" spans="4:4" x14ac:dyDescent="0.2">
      <c r="D3955" s="20"/>
    </row>
    <row r="3956" spans="4:4" x14ac:dyDescent="0.2">
      <c r="D3956" s="20"/>
    </row>
    <row r="3957" spans="4:4" x14ac:dyDescent="0.2">
      <c r="D3957" s="20"/>
    </row>
    <row r="3958" spans="4:4" x14ac:dyDescent="0.2">
      <c r="D3958" s="20"/>
    </row>
    <row r="3959" spans="4:4" x14ac:dyDescent="0.2">
      <c r="D3959" s="20"/>
    </row>
    <row r="3960" spans="4:4" x14ac:dyDescent="0.2">
      <c r="D3960" s="20"/>
    </row>
    <row r="3961" spans="4:4" x14ac:dyDescent="0.2">
      <c r="D3961" s="20"/>
    </row>
    <row r="3962" spans="4:4" x14ac:dyDescent="0.2">
      <c r="D3962" s="20"/>
    </row>
    <row r="3963" spans="4:4" x14ac:dyDescent="0.2">
      <c r="D3963" s="20"/>
    </row>
    <row r="3964" spans="4:4" x14ac:dyDescent="0.2">
      <c r="D3964" s="20"/>
    </row>
    <row r="3965" spans="4:4" x14ac:dyDescent="0.2">
      <c r="D3965" s="20"/>
    </row>
    <row r="3966" spans="4:4" x14ac:dyDescent="0.2">
      <c r="D3966" s="20"/>
    </row>
    <row r="3967" spans="4:4" x14ac:dyDescent="0.2">
      <c r="D3967" s="20"/>
    </row>
    <row r="3968" spans="4:4" x14ac:dyDescent="0.2">
      <c r="D3968" s="20"/>
    </row>
    <row r="3969" spans="4:4" x14ac:dyDescent="0.2">
      <c r="D3969" s="20"/>
    </row>
    <row r="3970" spans="4:4" x14ac:dyDescent="0.2">
      <c r="D3970" s="20"/>
    </row>
    <row r="3971" spans="4:4" x14ac:dyDescent="0.2">
      <c r="D3971" s="20"/>
    </row>
    <row r="3972" spans="4:4" x14ac:dyDescent="0.2">
      <c r="D3972" s="20"/>
    </row>
    <row r="3973" spans="4:4" x14ac:dyDescent="0.2">
      <c r="D3973" s="20"/>
    </row>
    <row r="3974" spans="4:4" x14ac:dyDescent="0.2">
      <c r="D3974" s="20"/>
    </row>
    <row r="3975" spans="4:4" x14ac:dyDescent="0.2">
      <c r="D3975" s="20"/>
    </row>
    <row r="3976" spans="4:4" x14ac:dyDescent="0.2">
      <c r="D3976" s="20"/>
    </row>
    <row r="3977" spans="4:4" x14ac:dyDescent="0.2">
      <c r="D3977" s="20"/>
    </row>
    <row r="3978" spans="4:4" x14ac:dyDescent="0.2">
      <c r="D3978" s="20"/>
    </row>
    <row r="3979" spans="4:4" x14ac:dyDescent="0.2">
      <c r="D3979" s="20"/>
    </row>
    <row r="3980" spans="4:4" x14ac:dyDescent="0.2">
      <c r="D3980" s="20"/>
    </row>
    <row r="3981" spans="4:4" x14ac:dyDescent="0.2">
      <c r="D3981" s="20"/>
    </row>
    <row r="3982" spans="4:4" x14ac:dyDescent="0.2">
      <c r="D3982" s="20"/>
    </row>
    <row r="3983" spans="4:4" x14ac:dyDescent="0.2">
      <c r="D3983" s="20"/>
    </row>
    <row r="3984" spans="4:4" x14ac:dyDescent="0.2">
      <c r="D3984" s="20"/>
    </row>
    <row r="3985" spans="4:4" x14ac:dyDescent="0.2">
      <c r="D3985" s="20"/>
    </row>
    <row r="3986" spans="4:4" x14ac:dyDescent="0.2">
      <c r="D3986" s="20"/>
    </row>
    <row r="3987" spans="4:4" x14ac:dyDescent="0.2">
      <c r="D3987" s="20"/>
    </row>
    <row r="3988" spans="4:4" x14ac:dyDescent="0.2">
      <c r="D3988" s="20"/>
    </row>
    <row r="3989" spans="4:4" x14ac:dyDescent="0.2">
      <c r="D3989" s="20"/>
    </row>
    <row r="3990" spans="4:4" x14ac:dyDescent="0.2">
      <c r="D3990" s="20"/>
    </row>
    <row r="3991" spans="4:4" x14ac:dyDescent="0.2">
      <c r="D3991" s="20"/>
    </row>
    <row r="3992" spans="4:4" x14ac:dyDescent="0.2">
      <c r="D3992" s="20"/>
    </row>
    <row r="3993" spans="4:4" x14ac:dyDescent="0.2">
      <c r="D3993" s="20"/>
    </row>
    <row r="3994" spans="4:4" x14ac:dyDescent="0.2">
      <c r="D3994" s="20"/>
    </row>
    <row r="3995" spans="4:4" x14ac:dyDescent="0.2">
      <c r="D3995" s="20"/>
    </row>
    <row r="3996" spans="4:4" x14ac:dyDescent="0.2">
      <c r="D3996" s="20"/>
    </row>
    <row r="3997" spans="4:4" x14ac:dyDescent="0.2">
      <c r="D3997" s="20"/>
    </row>
    <row r="3998" spans="4:4" x14ac:dyDescent="0.2">
      <c r="D3998" s="20"/>
    </row>
    <row r="3999" spans="4:4" x14ac:dyDescent="0.2">
      <c r="D3999" s="20"/>
    </row>
    <row r="4000" spans="4:4" x14ac:dyDescent="0.2">
      <c r="D4000" s="20"/>
    </row>
    <row r="4001" spans="4:4" x14ac:dyDescent="0.2">
      <c r="D4001" s="20"/>
    </row>
    <row r="4002" spans="4:4" x14ac:dyDescent="0.2">
      <c r="D4002" s="20"/>
    </row>
    <row r="4003" spans="4:4" x14ac:dyDescent="0.2">
      <c r="D4003" s="20"/>
    </row>
    <row r="4004" spans="4:4" x14ac:dyDescent="0.2">
      <c r="D4004" s="20"/>
    </row>
    <row r="4005" spans="4:4" x14ac:dyDescent="0.2">
      <c r="D4005" s="20"/>
    </row>
    <row r="4006" spans="4:4" x14ac:dyDescent="0.2">
      <c r="D4006" s="20"/>
    </row>
    <row r="4007" spans="4:4" x14ac:dyDescent="0.2">
      <c r="D4007" s="20"/>
    </row>
    <row r="4008" spans="4:4" x14ac:dyDescent="0.2">
      <c r="D4008" s="20"/>
    </row>
    <row r="4009" spans="4:4" x14ac:dyDescent="0.2">
      <c r="D4009" s="20"/>
    </row>
    <row r="4010" spans="4:4" x14ac:dyDescent="0.2">
      <c r="D4010" s="20"/>
    </row>
    <row r="4011" spans="4:4" x14ac:dyDescent="0.2">
      <c r="D4011" s="20"/>
    </row>
    <row r="4012" spans="4:4" x14ac:dyDescent="0.2">
      <c r="D4012" s="20"/>
    </row>
    <row r="4013" spans="4:4" x14ac:dyDescent="0.2">
      <c r="D4013" s="20"/>
    </row>
    <row r="4014" spans="4:4" x14ac:dyDescent="0.2">
      <c r="D4014" s="20"/>
    </row>
    <row r="4015" spans="4:4" x14ac:dyDescent="0.2">
      <c r="D4015" s="20"/>
    </row>
    <row r="4016" spans="4:4" x14ac:dyDescent="0.2">
      <c r="D4016" s="20"/>
    </row>
    <row r="4017" spans="4:4" x14ac:dyDescent="0.2">
      <c r="D4017" s="20"/>
    </row>
    <row r="4018" spans="4:4" x14ac:dyDescent="0.2">
      <c r="D4018" s="20"/>
    </row>
    <row r="4019" spans="4:4" x14ac:dyDescent="0.2">
      <c r="D4019" s="20"/>
    </row>
    <row r="4020" spans="4:4" x14ac:dyDescent="0.2">
      <c r="D4020" s="20"/>
    </row>
    <row r="4021" spans="4:4" x14ac:dyDescent="0.2">
      <c r="D4021" s="20"/>
    </row>
    <row r="4022" spans="4:4" x14ac:dyDescent="0.2">
      <c r="D4022" s="20"/>
    </row>
    <row r="4023" spans="4:4" x14ac:dyDescent="0.2">
      <c r="D4023" s="20"/>
    </row>
    <row r="4024" spans="4:4" x14ac:dyDescent="0.2">
      <c r="D4024" s="20"/>
    </row>
    <row r="4025" spans="4:4" x14ac:dyDescent="0.2">
      <c r="D4025" s="20"/>
    </row>
    <row r="4026" spans="4:4" x14ac:dyDescent="0.2">
      <c r="D4026" s="20"/>
    </row>
    <row r="4027" spans="4:4" x14ac:dyDescent="0.2">
      <c r="D4027" s="20"/>
    </row>
    <row r="4028" spans="4:4" x14ac:dyDescent="0.2">
      <c r="D4028" s="20"/>
    </row>
    <row r="4029" spans="4:4" x14ac:dyDescent="0.2">
      <c r="D4029" s="20"/>
    </row>
    <row r="4030" spans="4:4" x14ac:dyDescent="0.2">
      <c r="D4030" s="20"/>
    </row>
    <row r="4031" spans="4:4" x14ac:dyDescent="0.2">
      <c r="D4031" s="20"/>
    </row>
    <row r="4032" spans="4:4" x14ac:dyDescent="0.2">
      <c r="D4032" s="20"/>
    </row>
    <row r="4033" spans="4:4" x14ac:dyDescent="0.2">
      <c r="D4033" s="20"/>
    </row>
    <row r="4034" spans="4:4" x14ac:dyDescent="0.2">
      <c r="D4034" s="20"/>
    </row>
    <row r="4035" spans="4:4" x14ac:dyDescent="0.2">
      <c r="D4035" s="20"/>
    </row>
    <row r="4036" spans="4:4" x14ac:dyDescent="0.2">
      <c r="D4036" s="20"/>
    </row>
    <row r="4037" spans="4:4" x14ac:dyDescent="0.2">
      <c r="D4037" s="20"/>
    </row>
    <row r="4038" spans="4:4" x14ac:dyDescent="0.2">
      <c r="D4038" s="20"/>
    </row>
    <row r="4039" spans="4:4" x14ac:dyDescent="0.2">
      <c r="D4039" s="20"/>
    </row>
    <row r="4040" spans="4:4" x14ac:dyDescent="0.2">
      <c r="D4040" s="20"/>
    </row>
    <row r="4041" spans="4:4" x14ac:dyDescent="0.2">
      <c r="D4041" s="20"/>
    </row>
    <row r="4042" spans="4:4" x14ac:dyDescent="0.2">
      <c r="D4042" s="20"/>
    </row>
    <row r="4043" spans="4:4" x14ac:dyDescent="0.2">
      <c r="D4043" s="20"/>
    </row>
    <row r="4044" spans="4:4" x14ac:dyDescent="0.2">
      <c r="D4044" s="20"/>
    </row>
    <row r="4045" spans="4:4" x14ac:dyDescent="0.2">
      <c r="D4045" s="20"/>
    </row>
    <row r="4046" spans="4:4" x14ac:dyDescent="0.2">
      <c r="D4046" s="20"/>
    </row>
    <row r="4047" spans="4:4" x14ac:dyDescent="0.2">
      <c r="D4047" s="20"/>
    </row>
    <row r="4048" spans="4:4" x14ac:dyDescent="0.2">
      <c r="D4048" s="20"/>
    </row>
    <row r="4049" spans="4:4" x14ac:dyDescent="0.2">
      <c r="D4049" s="20"/>
    </row>
    <row r="4050" spans="4:4" x14ac:dyDescent="0.2">
      <c r="D4050" s="20"/>
    </row>
    <row r="4051" spans="4:4" x14ac:dyDescent="0.2">
      <c r="D4051" s="20"/>
    </row>
    <row r="4052" spans="4:4" x14ac:dyDescent="0.2">
      <c r="D4052" s="20"/>
    </row>
    <row r="4053" spans="4:4" x14ac:dyDescent="0.2">
      <c r="D4053" s="20"/>
    </row>
    <row r="4054" spans="4:4" x14ac:dyDescent="0.2">
      <c r="D4054" s="20"/>
    </row>
    <row r="4055" spans="4:4" x14ac:dyDescent="0.2">
      <c r="D4055" s="20"/>
    </row>
    <row r="4056" spans="4:4" x14ac:dyDescent="0.2">
      <c r="D4056" s="20"/>
    </row>
    <row r="4057" spans="4:4" x14ac:dyDescent="0.2">
      <c r="D4057" s="20"/>
    </row>
    <row r="4058" spans="4:4" x14ac:dyDescent="0.2">
      <c r="D4058" s="20"/>
    </row>
    <row r="4059" spans="4:4" x14ac:dyDescent="0.2">
      <c r="D4059" s="20"/>
    </row>
    <row r="4060" spans="4:4" x14ac:dyDescent="0.2">
      <c r="D4060" s="20"/>
    </row>
    <row r="4061" spans="4:4" x14ac:dyDescent="0.2">
      <c r="D4061" s="20"/>
    </row>
    <row r="4062" spans="4:4" x14ac:dyDescent="0.2">
      <c r="D4062" s="20"/>
    </row>
    <row r="4063" spans="4:4" x14ac:dyDescent="0.2">
      <c r="D4063" s="20"/>
    </row>
    <row r="4064" spans="4:4" x14ac:dyDescent="0.2">
      <c r="D4064" s="20"/>
    </row>
    <row r="4065" spans="4:4" x14ac:dyDescent="0.2">
      <c r="D4065" s="20"/>
    </row>
    <row r="4066" spans="4:4" x14ac:dyDescent="0.2">
      <c r="D4066" s="20"/>
    </row>
    <row r="4067" spans="4:4" x14ac:dyDescent="0.2">
      <c r="D4067" s="20"/>
    </row>
    <row r="4068" spans="4:4" x14ac:dyDescent="0.2">
      <c r="D4068" s="20"/>
    </row>
    <row r="4069" spans="4:4" x14ac:dyDescent="0.2">
      <c r="D4069" s="20"/>
    </row>
    <row r="4070" spans="4:4" x14ac:dyDescent="0.2">
      <c r="D4070" s="20"/>
    </row>
    <row r="4071" spans="4:4" x14ac:dyDescent="0.2">
      <c r="D4071" s="20"/>
    </row>
    <row r="4072" spans="4:4" x14ac:dyDescent="0.2">
      <c r="D4072" s="20"/>
    </row>
    <row r="4073" spans="4:4" x14ac:dyDescent="0.2">
      <c r="D4073" s="20"/>
    </row>
    <row r="4074" spans="4:4" x14ac:dyDescent="0.2">
      <c r="D4074" s="20"/>
    </row>
    <row r="4075" spans="4:4" x14ac:dyDescent="0.2">
      <c r="D4075" s="20"/>
    </row>
    <row r="4076" spans="4:4" x14ac:dyDescent="0.2">
      <c r="D4076" s="20"/>
    </row>
    <row r="4077" spans="4:4" x14ac:dyDescent="0.2">
      <c r="D4077" s="20"/>
    </row>
    <row r="4078" spans="4:4" x14ac:dyDescent="0.2">
      <c r="D4078" s="20"/>
    </row>
    <row r="4079" spans="4:4" x14ac:dyDescent="0.2">
      <c r="D4079" s="20"/>
    </row>
    <row r="4080" spans="4:4" x14ac:dyDescent="0.2">
      <c r="D4080" s="20"/>
    </row>
    <row r="4081" spans="4:4" x14ac:dyDescent="0.2">
      <c r="D4081" s="20"/>
    </row>
    <row r="4082" spans="4:4" x14ac:dyDescent="0.2">
      <c r="D4082" s="20"/>
    </row>
    <row r="4083" spans="4:4" x14ac:dyDescent="0.2">
      <c r="D4083" s="20"/>
    </row>
    <row r="4084" spans="4:4" x14ac:dyDescent="0.2">
      <c r="D4084" s="20"/>
    </row>
    <row r="4085" spans="4:4" x14ac:dyDescent="0.2">
      <c r="D4085" s="20"/>
    </row>
    <row r="4086" spans="4:4" x14ac:dyDescent="0.2">
      <c r="D4086" s="20"/>
    </row>
    <row r="4087" spans="4:4" x14ac:dyDescent="0.2">
      <c r="D4087" s="20"/>
    </row>
    <row r="4088" spans="4:4" x14ac:dyDescent="0.2">
      <c r="D4088" s="20"/>
    </row>
    <row r="4089" spans="4:4" x14ac:dyDescent="0.2">
      <c r="D4089" s="20"/>
    </row>
    <row r="4090" spans="4:4" x14ac:dyDescent="0.2">
      <c r="D4090" s="20"/>
    </row>
    <row r="4091" spans="4:4" x14ac:dyDescent="0.2">
      <c r="D4091" s="20"/>
    </row>
    <row r="4092" spans="4:4" x14ac:dyDescent="0.2">
      <c r="D4092" s="20"/>
    </row>
    <row r="4093" spans="4:4" x14ac:dyDescent="0.2">
      <c r="D4093" s="20"/>
    </row>
    <row r="4094" spans="4:4" x14ac:dyDescent="0.2">
      <c r="D4094" s="20"/>
    </row>
    <row r="4095" spans="4:4" x14ac:dyDescent="0.2">
      <c r="D4095" s="20"/>
    </row>
    <row r="4096" spans="4:4" x14ac:dyDescent="0.2">
      <c r="D4096" s="20"/>
    </row>
    <row r="4097" spans="4:4" x14ac:dyDescent="0.2">
      <c r="D4097" s="20"/>
    </row>
    <row r="4098" spans="4:4" x14ac:dyDescent="0.2">
      <c r="D4098" s="20"/>
    </row>
    <row r="4099" spans="4:4" x14ac:dyDescent="0.2">
      <c r="D4099" s="20"/>
    </row>
    <row r="4100" spans="4:4" x14ac:dyDescent="0.2">
      <c r="D4100" s="20"/>
    </row>
    <row r="4101" spans="4:4" x14ac:dyDescent="0.2">
      <c r="D4101" s="20"/>
    </row>
    <row r="4102" spans="4:4" x14ac:dyDescent="0.2">
      <c r="D4102" s="20"/>
    </row>
    <row r="4103" spans="4:4" x14ac:dyDescent="0.2">
      <c r="D4103" s="20"/>
    </row>
    <row r="4104" spans="4:4" x14ac:dyDescent="0.2">
      <c r="D4104" s="20"/>
    </row>
    <row r="4105" spans="4:4" x14ac:dyDescent="0.2">
      <c r="D4105" s="20"/>
    </row>
    <row r="4106" spans="4:4" x14ac:dyDescent="0.2">
      <c r="D4106" s="20"/>
    </row>
    <row r="4107" spans="4:4" x14ac:dyDescent="0.2">
      <c r="D4107" s="20"/>
    </row>
    <row r="4108" spans="4:4" x14ac:dyDescent="0.2">
      <c r="D4108" s="20"/>
    </row>
    <row r="4109" spans="4:4" x14ac:dyDescent="0.2">
      <c r="D4109" s="20"/>
    </row>
    <row r="4110" spans="4:4" x14ac:dyDescent="0.2">
      <c r="D4110" s="20"/>
    </row>
    <row r="4111" spans="4:4" x14ac:dyDescent="0.2">
      <c r="D4111" s="20"/>
    </row>
    <row r="4112" spans="4:4" x14ac:dyDescent="0.2">
      <c r="D4112" s="20"/>
    </row>
    <row r="4113" spans="4:4" x14ac:dyDescent="0.2">
      <c r="D4113" s="20"/>
    </row>
    <row r="4114" spans="4:4" x14ac:dyDescent="0.2">
      <c r="D4114" s="20"/>
    </row>
    <row r="4115" spans="4:4" x14ac:dyDescent="0.2">
      <c r="D4115" s="20"/>
    </row>
    <row r="4116" spans="4:4" x14ac:dyDescent="0.2">
      <c r="D4116" s="20"/>
    </row>
    <row r="4117" spans="4:4" x14ac:dyDescent="0.2">
      <c r="D4117" s="20"/>
    </row>
    <row r="4118" spans="4:4" x14ac:dyDescent="0.2">
      <c r="D4118" s="20"/>
    </row>
    <row r="4119" spans="4:4" x14ac:dyDescent="0.2">
      <c r="D4119" s="20"/>
    </row>
    <row r="4120" spans="4:4" x14ac:dyDescent="0.2">
      <c r="D4120" s="20"/>
    </row>
    <row r="4121" spans="4:4" x14ac:dyDescent="0.2">
      <c r="D4121" s="20"/>
    </row>
    <row r="4122" spans="4:4" x14ac:dyDescent="0.2">
      <c r="D4122" s="20"/>
    </row>
    <row r="4123" spans="4:4" x14ac:dyDescent="0.2">
      <c r="D4123" s="20"/>
    </row>
    <row r="4124" spans="4:4" x14ac:dyDescent="0.2">
      <c r="D4124" s="20"/>
    </row>
    <row r="4125" spans="4:4" x14ac:dyDescent="0.2">
      <c r="D4125" s="20"/>
    </row>
    <row r="4126" spans="4:4" x14ac:dyDescent="0.2">
      <c r="D4126" s="20"/>
    </row>
    <row r="4127" spans="4:4" x14ac:dyDescent="0.2">
      <c r="D4127" s="20"/>
    </row>
    <row r="4128" spans="4:4" x14ac:dyDescent="0.2">
      <c r="D4128" s="20"/>
    </row>
    <row r="4129" spans="4:4" x14ac:dyDescent="0.2">
      <c r="D4129" s="20"/>
    </row>
    <row r="4130" spans="4:4" x14ac:dyDescent="0.2">
      <c r="D4130" s="20"/>
    </row>
    <row r="4131" spans="4:4" x14ac:dyDescent="0.2">
      <c r="D4131" s="20"/>
    </row>
    <row r="4132" spans="4:4" x14ac:dyDescent="0.2">
      <c r="D4132" s="20"/>
    </row>
    <row r="4133" spans="4:4" x14ac:dyDescent="0.2">
      <c r="D4133" s="20"/>
    </row>
    <row r="4134" spans="4:4" x14ac:dyDescent="0.2">
      <c r="D4134" s="20"/>
    </row>
    <row r="4135" spans="4:4" x14ac:dyDescent="0.2">
      <c r="D4135" s="20"/>
    </row>
    <row r="4136" spans="4:4" x14ac:dyDescent="0.2">
      <c r="D4136" s="20"/>
    </row>
    <row r="4137" spans="4:4" x14ac:dyDescent="0.2">
      <c r="D4137" s="20"/>
    </row>
    <row r="4138" spans="4:4" x14ac:dyDescent="0.2">
      <c r="D4138" s="20"/>
    </row>
    <row r="4139" spans="4:4" x14ac:dyDescent="0.2">
      <c r="D4139" s="20"/>
    </row>
    <row r="4140" spans="4:4" x14ac:dyDescent="0.2">
      <c r="D4140" s="20"/>
    </row>
    <row r="4141" spans="4:4" x14ac:dyDescent="0.2">
      <c r="D4141" s="20"/>
    </row>
    <row r="4142" spans="4:4" x14ac:dyDescent="0.2">
      <c r="D4142" s="20"/>
    </row>
    <row r="4143" spans="4:4" x14ac:dyDescent="0.2">
      <c r="D4143" s="20"/>
    </row>
    <row r="4144" spans="4:4" x14ac:dyDescent="0.2">
      <c r="D4144" s="20"/>
    </row>
    <row r="4145" spans="4:4" x14ac:dyDescent="0.2">
      <c r="D4145" s="20"/>
    </row>
    <row r="4146" spans="4:4" x14ac:dyDescent="0.2">
      <c r="D4146" s="20"/>
    </row>
    <row r="4147" spans="4:4" x14ac:dyDescent="0.2">
      <c r="D4147" s="20"/>
    </row>
    <row r="4148" spans="4:4" x14ac:dyDescent="0.2">
      <c r="D4148" s="20"/>
    </row>
    <row r="4149" spans="4:4" x14ac:dyDescent="0.2">
      <c r="D4149" s="20"/>
    </row>
    <row r="4150" spans="4:4" x14ac:dyDescent="0.2">
      <c r="D4150" s="20"/>
    </row>
    <row r="4151" spans="4:4" x14ac:dyDescent="0.2">
      <c r="D4151" s="20"/>
    </row>
    <row r="4152" spans="4:4" x14ac:dyDescent="0.2">
      <c r="D4152" s="20"/>
    </row>
    <row r="4153" spans="4:4" x14ac:dyDescent="0.2">
      <c r="D4153" s="20"/>
    </row>
    <row r="4154" spans="4:4" x14ac:dyDescent="0.2">
      <c r="D4154" s="20"/>
    </row>
    <row r="4155" spans="4:4" x14ac:dyDescent="0.2">
      <c r="D4155" s="20"/>
    </row>
    <row r="4156" spans="4:4" x14ac:dyDescent="0.2">
      <c r="D4156" s="20"/>
    </row>
    <row r="4157" spans="4:4" x14ac:dyDescent="0.2">
      <c r="D4157" s="20"/>
    </row>
    <row r="4158" spans="4:4" x14ac:dyDescent="0.2">
      <c r="D4158" s="20"/>
    </row>
    <row r="4159" spans="4:4" x14ac:dyDescent="0.2">
      <c r="D4159" s="20"/>
    </row>
    <row r="4160" spans="4:4" x14ac:dyDescent="0.2">
      <c r="D4160" s="20"/>
    </row>
    <row r="4161" spans="4:4" x14ac:dyDescent="0.2">
      <c r="D4161" s="20"/>
    </row>
    <row r="4162" spans="4:4" x14ac:dyDescent="0.2">
      <c r="D4162" s="20"/>
    </row>
    <row r="4163" spans="4:4" x14ac:dyDescent="0.2">
      <c r="D4163" s="20"/>
    </row>
    <row r="4164" spans="4:4" x14ac:dyDescent="0.2">
      <c r="D4164" s="20"/>
    </row>
    <row r="4165" spans="4:4" x14ac:dyDescent="0.2">
      <c r="D4165" s="20"/>
    </row>
    <row r="4166" spans="4:4" x14ac:dyDescent="0.2">
      <c r="D4166" s="20"/>
    </row>
    <row r="4167" spans="4:4" x14ac:dyDescent="0.2">
      <c r="D4167" s="20"/>
    </row>
    <row r="4168" spans="4:4" x14ac:dyDescent="0.2">
      <c r="D4168" s="20"/>
    </row>
    <row r="4169" spans="4:4" x14ac:dyDescent="0.2">
      <c r="D4169" s="20"/>
    </row>
    <row r="4170" spans="4:4" x14ac:dyDescent="0.2">
      <c r="D4170" s="20"/>
    </row>
    <row r="4171" spans="4:4" x14ac:dyDescent="0.2">
      <c r="D4171" s="20"/>
    </row>
    <row r="4172" spans="4:4" x14ac:dyDescent="0.2">
      <c r="D4172" s="20"/>
    </row>
    <row r="4173" spans="4:4" x14ac:dyDescent="0.2">
      <c r="D4173" s="20"/>
    </row>
    <row r="4174" spans="4:4" x14ac:dyDescent="0.2">
      <c r="D4174" s="20"/>
    </row>
    <row r="4175" spans="4:4" x14ac:dyDescent="0.2">
      <c r="D4175" s="20"/>
    </row>
    <row r="4176" spans="4:4" x14ac:dyDescent="0.2">
      <c r="D4176" s="20"/>
    </row>
    <row r="4177" spans="4:4" x14ac:dyDescent="0.2">
      <c r="D4177" s="20"/>
    </row>
    <row r="4178" spans="4:4" x14ac:dyDescent="0.2">
      <c r="D4178" s="20"/>
    </row>
    <row r="4179" spans="4:4" x14ac:dyDescent="0.2">
      <c r="D4179" s="20"/>
    </row>
    <row r="4180" spans="4:4" x14ac:dyDescent="0.2">
      <c r="D4180" s="20"/>
    </row>
    <row r="4181" spans="4:4" x14ac:dyDescent="0.2">
      <c r="D4181" s="20"/>
    </row>
    <row r="4182" spans="4:4" x14ac:dyDescent="0.2">
      <c r="D4182" s="20"/>
    </row>
    <row r="4183" spans="4:4" x14ac:dyDescent="0.2">
      <c r="D4183" s="20"/>
    </row>
    <row r="4184" spans="4:4" x14ac:dyDescent="0.2">
      <c r="D4184" s="20"/>
    </row>
    <row r="4185" spans="4:4" x14ac:dyDescent="0.2">
      <c r="D4185" s="20"/>
    </row>
    <row r="4186" spans="4:4" x14ac:dyDescent="0.2">
      <c r="D4186" s="20"/>
    </row>
    <row r="4187" spans="4:4" x14ac:dyDescent="0.2">
      <c r="D4187" s="20"/>
    </row>
    <row r="4188" spans="4:4" x14ac:dyDescent="0.2">
      <c r="D4188" s="20"/>
    </row>
    <row r="4189" spans="4:4" x14ac:dyDescent="0.2">
      <c r="D4189" s="20"/>
    </row>
    <row r="4190" spans="4:4" x14ac:dyDescent="0.2">
      <c r="D4190" s="20"/>
    </row>
    <row r="4191" spans="4:4" x14ac:dyDescent="0.2">
      <c r="D4191" s="20"/>
    </row>
    <row r="4192" spans="4:4" x14ac:dyDescent="0.2">
      <c r="D4192" s="20"/>
    </row>
    <row r="4193" spans="4:4" x14ac:dyDescent="0.2">
      <c r="D4193" s="20"/>
    </row>
    <row r="4194" spans="4:4" x14ac:dyDescent="0.2">
      <c r="D4194" s="20"/>
    </row>
    <row r="4195" spans="4:4" x14ac:dyDescent="0.2">
      <c r="D4195" s="20"/>
    </row>
    <row r="4196" spans="4:4" x14ac:dyDescent="0.2">
      <c r="D4196" s="20"/>
    </row>
    <row r="4197" spans="4:4" x14ac:dyDescent="0.2">
      <c r="D4197" s="20"/>
    </row>
    <row r="4198" spans="4:4" x14ac:dyDescent="0.2">
      <c r="D4198" s="20"/>
    </row>
    <row r="4199" spans="4:4" x14ac:dyDescent="0.2">
      <c r="D4199" s="20"/>
    </row>
    <row r="4200" spans="4:4" x14ac:dyDescent="0.2">
      <c r="D4200" s="20"/>
    </row>
    <row r="4201" spans="4:4" x14ac:dyDescent="0.2">
      <c r="D4201" s="20"/>
    </row>
    <row r="4202" spans="4:4" x14ac:dyDescent="0.2">
      <c r="D4202" s="20"/>
    </row>
    <row r="4203" spans="4:4" x14ac:dyDescent="0.2">
      <c r="D4203" s="20"/>
    </row>
    <row r="4204" spans="4:4" x14ac:dyDescent="0.2">
      <c r="D4204" s="20"/>
    </row>
    <row r="4205" spans="4:4" x14ac:dyDescent="0.2">
      <c r="D4205" s="20"/>
    </row>
    <row r="4206" spans="4:4" x14ac:dyDescent="0.2">
      <c r="D4206" s="20"/>
    </row>
    <row r="4207" spans="4:4" x14ac:dyDescent="0.2">
      <c r="D4207" s="20"/>
    </row>
    <row r="4208" spans="4:4" x14ac:dyDescent="0.2">
      <c r="D4208" s="20"/>
    </row>
    <row r="4209" spans="4:4" x14ac:dyDescent="0.2">
      <c r="D4209" s="20"/>
    </row>
    <row r="4210" spans="4:4" x14ac:dyDescent="0.2">
      <c r="D4210" s="20"/>
    </row>
    <row r="4211" spans="4:4" x14ac:dyDescent="0.2">
      <c r="D4211" s="20"/>
    </row>
    <row r="4212" spans="4:4" x14ac:dyDescent="0.2">
      <c r="D4212" s="20"/>
    </row>
    <row r="4213" spans="4:4" x14ac:dyDescent="0.2">
      <c r="D4213" s="20"/>
    </row>
    <row r="4214" spans="4:4" x14ac:dyDescent="0.2">
      <c r="D4214" s="20"/>
    </row>
    <row r="4215" spans="4:4" x14ac:dyDescent="0.2">
      <c r="D4215" s="20"/>
    </row>
    <row r="4216" spans="4:4" x14ac:dyDescent="0.2">
      <c r="D4216" s="20"/>
    </row>
    <row r="4217" spans="4:4" x14ac:dyDescent="0.2">
      <c r="D4217" s="20"/>
    </row>
    <row r="4218" spans="4:4" x14ac:dyDescent="0.2">
      <c r="D4218" s="20"/>
    </row>
    <row r="4219" spans="4:4" x14ac:dyDescent="0.2">
      <c r="D4219" s="20"/>
    </row>
    <row r="4220" spans="4:4" x14ac:dyDescent="0.2">
      <c r="D4220" s="20"/>
    </row>
    <row r="4221" spans="4:4" x14ac:dyDescent="0.2">
      <c r="D4221" s="20"/>
    </row>
    <row r="4222" spans="4:4" x14ac:dyDescent="0.2">
      <c r="D4222" s="20"/>
    </row>
    <row r="4223" spans="4:4" x14ac:dyDescent="0.2">
      <c r="D4223" s="20"/>
    </row>
    <row r="4224" spans="4:4" x14ac:dyDescent="0.2">
      <c r="D4224" s="20"/>
    </row>
    <row r="4225" spans="4:4" x14ac:dyDescent="0.2">
      <c r="D4225" s="20"/>
    </row>
    <row r="4226" spans="4:4" x14ac:dyDescent="0.2">
      <c r="D4226" s="20"/>
    </row>
    <row r="4227" spans="4:4" x14ac:dyDescent="0.2">
      <c r="D4227" s="20"/>
    </row>
    <row r="4228" spans="4:4" x14ac:dyDescent="0.2">
      <c r="D4228" s="20"/>
    </row>
    <row r="4229" spans="4:4" x14ac:dyDescent="0.2">
      <c r="D4229" s="20"/>
    </row>
    <row r="4230" spans="4:4" x14ac:dyDescent="0.2">
      <c r="D4230" s="20"/>
    </row>
    <row r="4231" spans="4:4" x14ac:dyDescent="0.2">
      <c r="D4231" s="20"/>
    </row>
    <row r="4232" spans="4:4" x14ac:dyDescent="0.2">
      <c r="D4232" s="20"/>
    </row>
    <row r="4233" spans="4:4" x14ac:dyDescent="0.2">
      <c r="D4233" s="20"/>
    </row>
    <row r="4234" spans="4:4" x14ac:dyDescent="0.2">
      <c r="D4234" s="20"/>
    </row>
    <row r="4235" spans="4:4" x14ac:dyDescent="0.2">
      <c r="D4235" s="20"/>
    </row>
    <row r="4236" spans="4:4" x14ac:dyDescent="0.2">
      <c r="D4236" s="20"/>
    </row>
    <row r="4237" spans="4:4" x14ac:dyDescent="0.2">
      <c r="D4237" s="20"/>
    </row>
    <row r="4238" spans="4:4" x14ac:dyDescent="0.2">
      <c r="D4238" s="20"/>
    </row>
    <row r="4239" spans="4:4" x14ac:dyDescent="0.2">
      <c r="D4239" s="20"/>
    </row>
    <row r="4240" spans="4:4" x14ac:dyDescent="0.2">
      <c r="D4240" s="20"/>
    </row>
    <row r="4241" spans="4:4" x14ac:dyDescent="0.2">
      <c r="D4241" s="20"/>
    </row>
    <row r="4242" spans="4:4" x14ac:dyDescent="0.2">
      <c r="D4242" s="20"/>
    </row>
    <row r="4243" spans="4:4" x14ac:dyDescent="0.2">
      <c r="D4243" s="20"/>
    </row>
    <row r="4244" spans="4:4" x14ac:dyDescent="0.2">
      <c r="D4244" s="20"/>
    </row>
    <row r="4245" spans="4:4" x14ac:dyDescent="0.2">
      <c r="D4245" s="20"/>
    </row>
    <row r="4246" spans="4:4" x14ac:dyDescent="0.2">
      <c r="D4246" s="20"/>
    </row>
    <row r="4247" spans="4:4" x14ac:dyDescent="0.2">
      <c r="D4247" s="20"/>
    </row>
    <row r="4248" spans="4:4" x14ac:dyDescent="0.2">
      <c r="D4248" s="20"/>
    </row>
    <row r="4249" spans="4:4" x14ac:dyDescent="0.2">
      <c r="D4249" s="20"/>
    </row>
    <row r="4250" spans="4:4" x14ac:dyDescent="0.2">
      <c r="D4250" s="20"/>
    </row>
    <row r="4251" spans="4:4" x14ac:dyDescent="0.2">
      <c r="D4251" s="20"/>
    </row>
    <row r="4252" spans="4:4" x14ac:dyDescent="0.2">
      <c r="D4252" s="20"/>
    </row>
    <row r="4253" spans="4:4" x14ac:dyDescent="0.2">
      <c r="D4253" s="20"/>
    </row>
    <row r="4254" spans="4:4" x14ac:dyDescent="0.2">
      <c r="D4254" s="20"/>
    </row>
    <row r="4255" spans="4:4" x14ac:dyDescent="0.2">
      <c r="D4255" s="20"/>
    </row>
    <row r="4256" spans="4:4" x14ac:dyDescent="0.2">
      <c r="D4256" s="20"/>
    </row>
    <row r="4257" spans="4:4" x14ac:dyDescent="0.2">
      <c r="D4257" s="20"/>
    </row>
    <row r="4258" spans="4:4" x14ac:dyDescent="0.2">
      <c r="D4258" s="20"/>
    </row>
    <row r="4259" spans="4:4" x14ac:dyDescent="0.2">
      <c r="D4259" s="20"/>
    </row>
    <row r="4260" spans="4:4" x14ac:dyDescent="0.2">
      <c r="D4260" s="20"/>
    </row>
    <row r="4261" spans="4:4" x14ac:dyDescent="0.2">
      <c r="D4261" s="20"/>
    </row>
    <row r="4262" spans="4:4" x14ac:dyDescent="0.2">
      <c r="D4262" s="20"/>
    </row>
    <row r="4263" spans="4:4" x14ac:dyDescent="0.2">
      <c r="D4263" s="20"/>
    </row>
    <row r="4264" spans="4:4" x14ac:dyDescent="0.2">
      <c r="D4264" s="20"/>
    </row>
    <row r="4265" spans="4:4" x14ac:dyDescent="0.2">
      <c r="D4265" s="20"/>
    </row>
    <row r="4266" spans="4:4" x14ac:dyDescent="0.2">
      <c r="D4266" s="20"/>
    </row>
    <row r="4267" spans="4:4" x14ac:dyDescent="0.2">
      <c r="D4267" s="20"/>
    </row>
    <row r="4268" spans="4:4" x14ac:dyDescent="0.2">
      <c r="D4268" s="20"/>
    </row>
    <row r="4269" spans="4:4" x14ac:dyDescent="0.2">
      <c r="D4269" s="20"/>
    </row>
    <row r="4270" spans="4:4" x14ac:dyDescent="0.2">
      <c r="D4270" s="20"/>
    </row>
    <row r="4271" spans="4:4" x14ac:dyDescent="0.2">
      <c r="D4271" s="20"/>
    </row>
    <row r="4272" spans="4:4" x14ac:dyDescent="0.2">
      <c r="D4272" s="20"/>
    </row>
    <row r="4273" spans="4:4" x14ac:dyDescent="0.2">
      <c r="D4273" s="20"/>
    </row>
    <row r="4274" spans="4:4" x14ac:dyDescent="0.2">
      <c r="D4274" s="20"/>
    </row>
    <row r="4275" spans="4:4" x14ac:dyDescent="0.2">
      <c r="D4275" s="20"/>
    </row>
    <row r="4276" spans="4:4" x14ac:dyDescent="0.2">
      <c r="D4276" s="20"/>
    </row>
    <row r="4277" spans="4:4" x14ac:dyDescent="0.2">
      <c r="D4277" s="20"/>
    </row>
    <row r="4278" spans="4:4" x14ac:dyDescent="0.2">
      <c r="D4278" s="20"/>
    </row>
    <row r="4279" spans="4:4" x14ac:dyDescent="0.2">
      <c r="D4279" s="20"/>
    </row>
    <row r="4280" spans="4:4" x14ac:dyDescent="0.2">
      <c r="D4280" s="20"/>
    </row>
    <row r="4281" spans="4:4" x14ac:dyDescent="0.2">
      <c r="D4281" s="20"/>
    </row>
    <row r="4282" spans="4:4" x14ac:dyDescent="0.2">
      <c r="D4282" s="20"/>
    </row>
    <row r="4283" spans="4:4" x14ac:dyDescent="0.2">
      <c r="D4283" s="20"/>
    </row>
    <row r="4284" spans="4:4" x14ac:dyDescent="0.2">
      <c r="D4284" s="20"/>
    </row>
    <row r="4285" spans="4:4" x14ac:dyDescent="0.2">
      <c r="D4285" s="20"/>
    </row>
    <row r="4286" spans="4:4" x14ac:dyDescent="0.2">
      <c r="D4286" s="20"/>
    </row>
    <row r="4287" spans="4:4" x14ac:dyDescent="0.2">
      <c r="D4287" s="20"/>
    </row>
    <row r="4288" spans="4:4" x14ac:dyDescent="0.2">
      <c r="D4288" s="20"/>
    </row>
    <row r="4289" spans="4:4" x14ac:dyDescent="0.2">
      <c r="D4289" s="20"/>
    </row>
    <row r="4290" spans="4:4" x14ac:dyDescent="0.2">
      <c r="D4290" s="20"/>
    </row>
    <row r="4291" spans="4:4" x14ac:dyDescent="0.2">
      <c r="D4291" s="20"/>
    </row>
    <row r="4292" spans="4:4" x14ac:dyDescent="0.2">
      <c r="D4292" s="20"/>
    </row>
    <row r="4293" spans="4:4" x14ac:dyDescent="0.2">
      <c r="D4293" s="20"/>
    </row>
    <row r="4294" spans="4:4" x14ac:dyDescent="0.2">
      <c r="D4294" s="20"/>
    </row>
    <row r="4295" spans="4:4" x14ac:dyDescent="0.2">
      <c r="D4295" s="20"/>
    </row>
    <row r="4296" spans="4:4" x14ac:dyDescent="0.2">
      <c r="D4296" s="20"/>
    </row>
    <row r="4297" spans="4:4" x14ac:dyDescent="0.2">
      <c r="D4297" s="20"/>
    </row>
    <row r="4298" spans="4:4" x14ac:dyDescent="0.2">
      <c r="D4298" s="20"/>
    </row>
    <row r="4299" spans="4:4" x14ac:dyDescent="0.2">
      <c r="D4299" s="20"/>
    </row>
    <row r="4300" spans="4:4" x14ac:dyDescent="0.2">
      <c r="D4300" s="20"/>
    </row>
    <row r="4301" spans="4:4" x14ac:dyDescent="0.2">
      <c r="D4301" s="20"/>
    </row>
    <row r="4302" spans="4:4" x14ac:dyDescent="0.2">
      <c r="D4302" s="20"/>
    </row>
    <row r="4303" spans="4:4" x14ac:dyDescent="0.2">
      <c r="D4303" s="20"/>
    </row>
    <row r="4304" spans="4:4" x14ac:dyDescent="0.2">
      <c r="D4304" s="20"/>
    </row>
    <row r="4305" spans="4:4" x14ac:dyDescent="0.2">
      <c r="D4305" s="20"/>
    </row>
    <row r="4306" spans="4:4" x14ac:dyDescent="0.2">
      <c r="D4306" s="20"/>
    </row>
    <row r="4307" spans="4:4" x14ac:dyDescent="0.2">
      <c r="D4307" s="20"/>
    </row>
    <row r="4308" spans="4:4" x14ac:dyDescent="0.2">
      <c r="D4308" s="20"/>
    </row>
    <row r="4309" spans="4:4" x14ac:dyDescent="0.2">
      <c r="D4309" s="20"/>
    </row>
    <row r="4310" spans="4:4" x14ac:dyDescent="0.2">
      <c r="D4310" s="20"/>
    </row>
    <row r="4311" spans="4:4" x14ac:dyDescent="0.2">
      <c r="D4311" s="20"/>
    </row>
    <row r="4312" spans="4:4" x14ac:dyDescent="0.2">
      <c r="D4312" s="20"/>
    </row>
    <row r="4313" spans="4:4" x14ac:dyDescent="0.2">
      <c r="D4313" s="20"/>
    </row>
    <row r="4314" spans="4:4" x14ac:dyDescent="0.2">
      <c r="D4314" s="20"/>
    </row>
    <row r="4315" spans="4:4" x14ac:dyDescent="0.2">
      <c r="D4315" s="20"/>
    </row>
    <row r="4316" spans="4:4" x14ac:dyDescent="0.2">
      <c r="D4316" s="20"/>
    </row>
    <row r="4317" spans="4:4" x14ac:dyDescent="0.2">
      <c r="D4317" s="20"/>
    </row>
    <row r="4318" spans="4:4" x14ac:dyDescent="0.2">
      <c r="D4318" s="20"/>
    </row>
    <row r="4319" spans="4:4" x14ac:dyDescent="0.2">
      <c r="D4319" s="20"/>
    </row>
    <row r="4320" spans="4:4" x14ac:dyDescent="0.2">
      <c r="D4320" s="20"/>
    </row>
    <row r="4321" spans="4:4" x14ac:dyDescent="0.2">
      <c r="D4321" s="20"/>
    </row>
    <row r="4322" spans="4:4" x14ac:dyDescent="0.2">
      <c r="D4322" s="20"/>
    </row>
    <row r="4323" spans="4:4" x14ac:dyDescent="0.2">
      <c r="D4323" s="20"/>
    </row>
    <row r="4324" spans="4:4" x14ac:dyDescent="0.2">
      <c r="D4324" s="20"/>
    </row>
    <row r="4325" spans="4:4" x14ac:dyDescent="0.2">
      <c r="D4325" s="20"/>
    </row>
    <row r="4326" spans="4:4" x14ac:dyDescent="0.2">
      <c r="D4326" s="20"/>
    </row>
    <row r="4327" spans="4:4" x14ac:dyDescent="0.2">
      <c r="D4327" s="20"/>
    </row>
    <row r="4328" spans="4:4" x14ac:dyDescent="0.2">
      <c r="D4328" s="20"/>
    </row>
    <row r="4329" spans="4:4" x14ac:dyDescent="0.2">
      <c r="D4329" s="20"/>
    </row>
    <row r="4330" spans="4:4" x14ac:dyDescent="0.2">
      <c r="D4330" s="20"/>
    </row>
    <row r="4331" spans="4:4" x14ac:dyDescent="0.2">
      <c r="D4331" s="20"/>
    </row>
    <row r="4332" spans="4:4" x14ac:dyDescent="0.2">
      <c r="D4332" s="20"/>
    </row>
    <row r="4333" spans="4:4" x14ac:dyDescent="0.2">
      <c r="D4333" s="20"/>
    </row>
    <row r="4334" spans="4:4" x14ac:dyDescent="0.2">
      <c r="D4334" s="20"/>
    </row>
    <row r="4335" spans="4:4" x14ac:dyDescent="0.2">
      <c r="D4335" s="20"/>
    </row>
    <row r="4336" spans="4:4" x14ac:dyDescent="0.2">
      <c r="D4336" s="20"/>
    </row>
    <row r="4337" spans="4:4" x14ac:dyDescent="0.2">
      <c r="D4337" s="20"/>
    </row>
    <row r="4338" spans="4:4" x14ac:dyDescent="0.2">
      <c r="D4338" s="20"/>
    </row>
    <row r="4339" spans="4:4" x14ac:dyDescent="0.2">
      <c r="D4339" s="20"/>
    </row>
    <row r="4340" spans="4:4" x14ac:dyDescent="0.2">
      <c r="D4340" s="20"/>
    </row>
    <row r="4341" spans="4:4" x14ac:dyDescent="0.2">
      <c r="D4341" s="20"/>
    </row>
    <row r="4342" spans="4:4" x14ac:dyDescent="0.2">
      <c r="D4342" s="20"/>
    </row>
    <row r="4343" spans="4:4" x14ac:dyDescent="0.2">
      <c r="D4343" s="20"/>
    </row>
    <row r="4344" spans="4:4" x14ac:dyDescent="0.2">
      <c r="D4344" s="20"/>
    </row>
    <row r="4345" spans="4:4" x14ac:dyDescent="0.2">
      <c r="D4345" s="20"/>
    </row>
    <row r="4346" spans="4:4" x14ac:dyDescent="0.2">
      <c r="D4346" s="20"/>
    </row>
    <row r="4347" spans="4:4" x14ac:dyDescent="0.2">
      <c r="D4347" s="20"/>
    </row>
    <row r="4348" spans="4:4" x14ac:dyDescent="0.2">
      <c r="D4348" s="20"/>
    </row>
    <row r="4349" spans="4:4" x14ac:dyDescent="0.2">
      <c r="D4349" s="20"/>
    </row>
    <row r="4350" spans="4:4" x14ac:dyDescent="0.2">
      <c r="D4350" s="20"/>
    </row>
    <row r="4351" spans="4:4" x14ac:dyDescent="0.2">
      <c r="D4351" s="20"/>
    </row>
    <row r="4352" spans="4:4" x14ac:dyDescent="0.2">
      <c r="D4352" s="20"/>
    </row>
    <row r="4353" spans="4:4" x14ac:dyDescent="0.2">
      <c r="D4353" s="20"/>
    </row>
    <row r="4354" spans="4:4" x14ac:dyDescent="0.2">
      <c r="D4354" s="20"/>
    </row>
    <row r="4355" spans="4:4" x14ac:dyDescent="0.2">
      <c r="D4355" s="20"/>
    </row>
    <row r="4356" spans="4:4" x14ac:dyDescent="0.2">
      <c r="D4356" s="20"/>
    </row>
    <row r="4357" spans="4:4" x14ac:dyDescent="0.2">
      <c r="D4357" s="20"/>
    </row>
    <row r="4358" spans="4:4" x14ac:dyDescent="0.2">
      <c r="D4358" s="20"/>
    </row>
    <row r="4359" spans="4:4" x14ac:dyDescent="0.2">
      <c r="D4359" s="20"/>
    </row>
    <row r="4360" spans="4:4" x14ac:dyDescent="0.2">
      <c r="D4360" s="20"/>
    </row>
    <row r="4361" spans="4:4" x14ac:dyDescent="0.2">
      <c r="D4361" s="20"/>
    </row>
    <row r="4362" spans="4:4" x14ac:dyDescent="0.2">
      <c r="D4362" s="20"/>
    </row>
    <row r="4363" spans="4:4" x14ac:dyDescent="0.2">
      <c r="D4363" s="20"/>
    </row>
    <row r="4364" spans="4:4" x14ac:dyDescent="0.2">
      <c r="D4364" s="20"/>
    </row>
    <row r="4365" spans="4:4" x14ac:dyDescent="0.2">
      <c r="D4365" s="20"/>
    </row>
    <row r="4366" spans="4:4" x14ac:dyDescent="0.2">
      <c r="D4366" s="20"/>
    </row>
    <row r="4367" spans="4:4" x14ac:dyDescent="0.2">
      <c r="D4367" s="20"/>
    </row>
    <row r="4368" spans="4:4" x14ac:dyDescent="0.2">
      <c r="D4368" s="20"/>
    </row>
    <row r="4369" spans="4:4" x14ac:dyDescent="0.2">
      <c r="D4369" s="20"/>
    </row>
    <row r="4370" spans="4:4" x14ac:dyDescent="0.2">
      <c r="D4370" s="20"/>
    </row>
    <row r="4371" spans="4:4" x14ac:dyDescent="0.2">
      <c r="D4371" s="20"/>
    </row>
    <row r="4372" spans="4:4" x14ac:dyDescent="0.2">
      <c r="D4372" s="20"/>
    </row>
    <row r="4373" spans="4:4" x14ac:dyDescent="0.2">
      <c r="D4373" s="20"/>
    </row>
    <row r="4374" spans="4:4" x14ac:dyDescent="0.2">
      <c r="D4374" s="20"/>
    </row>
    <row r="4375" spans="4:4" x14ac:dyDescent="0.2">
      <c r="D4375" s="20"/>
    </row>
    <row r="4376" spans="4:4" x14ac:dyDescent="0.2">
      <c r="D4376" s="20"/>
    </row>
    <row r="4377" spans="4:4" x14ac:dyDescent="0.2">
      <c r="D4377" s="20"/>
    </row>
    <row r="4378" spans="4:4" x14ac:dyDescent="0.2">
      <c r="D4378" s="20"/>
    </row>
    <row r="4379" spans="4:4" x14ac:dyDescent="0.2">
      <c r="D4379" s="20"/>
    </row>
    <row r="4380" spans="4:4" x14ac:dyDescent="0.2">
      <c r="D4380" s="20"/>
    </row>
    <row r="4381" spans="4:4" x14ac:dyDescent="0.2">
      <c r="D4381" s="20"/>
    </row>
    <row r="4382" spans="4:4" x14ac:dyDescent="0.2">
      <c r="D4382" s="20"/>
    </row>
    <row r="4383" spans="4:4" x14ac:dyDescent="0.2">
      <c r="D4383" s="20"/>
    </row>
    <row r="4384" spans="4:4" x14ac:dyDescent="0.2">
      <c r="D4384" s="20"/>
    </row>
    <row r="4385" spans="4:4" x14ac:dyDescent="0.2">
      <c r="D4385" s="20"/>
    </row>
    <row r="4386" spans="4:4" x14ac:dyDescent="0.2">
      <c r="D4386" s="20"/>
    </row>
    <row r="4387" spans="4:4" x14ac:dyDescent="0.2">
      <c r="D4387" s="20"/>
    </row>
    <row r="4388" spans="4:4" x14ac:dyDescent="0.2">
      <c r="D4388" s="20"/>
    </row>
    <row r="4389" spans="4:4" x14ac:dyDescent="0.2">
      <c r="D4389" s="20"/>
    </row>
    <row r="4390" spans="4:4" x14ac:dyDescent="0.2">
      <c r="D4390" s="20"/>
    </row>
    <row r="4391" spans="4:4" x14ac:dyDescent="0.2">
      <c r="D4391" s="20"/>
    </row>
    <row r="4392" spans="4:4" x14ac:dyDescent="0.2">
      <c r="D4392" s="20"/>
    </row>
    <row r="4393" spans="4:4" x14ac:dyDescent="0.2">
      <c r="D4393" s="20"/>
    </row>
    <row r="4394" spans="4:4" x14ac:dyDescent="0.2">
      <c r="D4394" s="20"/>
    </row>
    <row r="4395" spans="4:4" x14ac:dyDescent="0.2">
      <c r="D4395" s="20"/>
    </row>
    <row r="4396" spans="4:4" x14ac:dyDescent="0.2">
      <c r="D4396" s="20"/>
    </row>
    <row r="4397" spans="4:4" x14ac:dyDescent="0.2">
      <c r="D4397" s="20"/>
    </row>
    <row r="4398" spans="4:4" x14ac:dyDescent="0.2">
      <c r="D4398" s="20"/>
    </row>
    <row r="4399" spans="4:4" x14ac:dyDescent="0.2">
      <c r="D4399" s="20"/>
    </row>
    <row r="4400" spans="4:4" x14ac:dyDescent="0.2">
      <c r="D4400" s="20"/>
    </row>
    <row r="4401" spans="4:4" x14ac:dyDescent="0.2">
      <c r="D4401" s="20"/>
    </row>
    <row r="4402" spans="4:4" x14ac:dyDescent="0.2">
      <c r="D4402" s="20"/>
    </row>
    <row r="4403" spans="4:4" x14ac:dyDescent="0.2">
      <c r="D4403" s="20"/>
    </row>
    <row r="4404" spans="4:4" x14ac:dyDescent="0.2">
      <c r="D4404" s="20"/>
    </row>
    <row r="4405" spans="4:4" x14ac:dyDescent="0.2">
      <c r="D4405" s="20"/>
    </row>
    <row r="4406" spans="4:4" x14ac:dyDescent="0.2">
      <c r="D4406" s="20"/>
    </row>
    <row r="4407" spans="4:4" x14ac:dyDescent="0.2">
      <c r="D4407" s="20"/>
    </row>
    <row r="4408" spans="4:4" x14ac:dyDescent="0.2">
      <c r="D4408" s="20"/>
    </row>
    <row r="4409" spans="4:4" x14ac:dyDescent="0.2">
      <c r="D4409" s="20"/>
    </row>
    <row r="4410" spans="4:4" x14ac:dyDescent="0.2">
      <c r="D4410" s="20"/>
    </row>
    <row r="4411" spans="4:4" x14ac:dyDescent="0.2">
      <c r="D4411" s="20"/>
    </row>
    <row r="4412" spans="4:4" x14ac:dyDescent="0.2">
      <c r="D4412" s="20"/>
    </row>
    <row r="4413" spans="4:4" x14ac:dyDescent="0.2">
      <c r="D4413" s="20"/>
    </row>
    <row r="4414" spans="4:4" x14ac:dyDescent="0.2">
      <c r="D4414" s="20"/>
    </row>
    <row r="4415" spans="4:4" x14ac:dyDescent="0.2">
      <c r="D4415" s="20"/>
    </row>
    <row r="4416" spans="4:4" x14ac:dyDescent="0.2">
      <c r="D4416" s="20"/>
    </row>
    <row r="4417" spans="4:4" x14ac:dyDescent="0.2">
      <c r="D4417" s="20"/>
    </row>
    <row r="4418" spans="4:4" x14ac:dyDescent="0.2">
      <c r="D4418" s="20"/>
    </row>
    <row r="4419" spans="4:4" x14ac:dyDescent="0.2">
      <c r="D4419" s="20"/>
    </row>
    <row r="4420" spans="4:4" x14ac:dyDescent="0.2">
      <c r="D4420" s="20"/>
    </row>
    <row r="4421" spans="4:4" x14ac:dyDescent="0.2">
      <c r="D4421" s="20"/>
    </row>
    <row r="4422" spans="4:4" x14ac:dyDescent="0.2">
      <c r="D4422" s="20"/>
    </row>
    <row r="4423" spans="4:4" x14ac:dyDescent="0.2">
      <c r="D4423" s="20"/>
    </row>
    <row r="4424" spans="4:4" x14ac:dyDescent="0.2">
      <c r="D4424" s="20"/>
    </row>
    <row r="4425" spans="4:4" x14ac:dyDescent="0.2">
      <c r="D4425" s="20"/>
    </row>
    <row r="4426" spans="4:4" x14ac:dyDescent="0.2">
      <c r="D4426" s="20"/>
    </row>
    <row r="4427" spans="4:4" x14ac:dyDescent="0.2">
      <c r="D4427" s="20"/>
    </row>
    <row r="4428" spans="4:4" x14ac:dyDescent="0.2">
      <c r="D4428" s="20"/>
    </row>
    <row r="4429" spans="4:4" x14ac:dyDescent="0.2">
      <c r="D4429" s="20"/>
    </row>
    <row r="4430" spans="4:4" x14ac:dyDescent="0.2">
      <c r="D4430" s="20"/>
    </row>
    <row r="4431" spans="4:4" x14ac:dyDescent="0.2">
      <c r="D4431" s="20"/>
    </row>
    <row r="4432" spans="4:4" x14ac:dyDescent="0.2">
      <c r="D4432" s="20"/>
    </row>
    <row r="4433" spans="4:4" x14ac:dyDescent="0.2">
      <c r="D4433" s="20"/>
    </row>
    <row r="4434" spans="4:4" x14ac:dyDescent="0.2">
      <c r="D4434" s="20"/>
    </row>
    <row r="4435" spans="4:4" x14ac:dyDescent="0.2">
      <c r="D4435" s="20"/>
    </row>
    <row r="4436" spans="4:4" x14ac:dyDescent="0.2">
      <c r="D4436" s="20"/>
    </row>
    <row r="4437" spans="4:4" x14ac:dyDescent="0.2">
      <c r="D4437" s="20"/>
    </row>
    <row r="4438" spans="4:4" x14ac:dyDescent="0.2">
      <c r="D4438" s="20"/>
    </row>
    <row r="4439" spans="4:4" x14ac:dyDescent="0.2">
      <c r="D4439" s="20"/>
    </row>
    <row r="4440" spans="4:4" x14ac:dyDescent="0.2">
      <c r="D4440" s="20"/>
    </row>
    <row r="4441" spans="4:4" x14ac:dyDescent="0.2">
      <c r="D4441" s="20"/>
    </row>
    <row r="4442" spans="4:4" x14ac:dyDescent="0.2">
      <c r="D4442" s="20"/>
    </row>
    <row r="4443" spans="4:4" x14ac:dyDescent="0.2">
      <c r="D4443" s="20"/>
    </row>
    <row r="4444" spans="4:4" x14ac:dyDescent="0.2">
      <c r="D4444" s="20"/>
    </row>
    <row r="4445" spans="4:4" x14ac:dyDescent="0.2">
      <c r="D4445" s="20"/>
    </row>
    <row r="4446" spans="4:4" x14ac:dyDescent="0.2">
      <c r="D4446" s="20"/>
    </row>
    <row r="4447" spans="4:4" x14ac:dyDescent="0.2">
      <c r="D4447" s="20"/>
    </row>
    <row r="4448" spans="4:4" x14ac:dyDescent="0.2">
      <c r="D4448" s="20"/>
    </row>
    <row r="4449" spans="4:4" x14ac:dyDescent="0.2">
      <c r="D4449" s="20"/>
    </row>
    <row r="4450" spans="4:4" x14ac:dyDescent="0.2">
      <c r="D4450" s="20"/>
    </row>
    <row r="4451" spans="4:4" x14ac:dyDescent="0.2">
      <c r="D4451" s="20"/>
    </row>
    <row r="4452" spans="4:4" x14ac:dyDescent="0.2">
      <c r="D4452" s="20"/>
    </row>
    <row r="4453" spans="4:4" x14ac:dyDescent="0.2">
      <c r="D4453" s="20"/>
    </row>
    <row r="4454" spans="4:4" x14ac:dyDescent="0.2">
      <c r="D4454" s="20"/>
    </row>
    <row r="4455" spans="4:4" x14ac:dyDescent="0.2">
      <c r="D4455" s="20"/>
    </row>
    <row r="4456" spans="4:4" x14ac:dyDescent="0.2">
      <c r="D4456" s="20"/>
    </row>
    <row r="4457" spans="4:4" x14ac:dyDescent="0.2">
      <c r="D4457" s="20"/>
    </row>
    <row r="4458" spans="4:4" x14ac:dyDescent="0.2">
      <c r="D4458" s="20"/>
    </row>
    <row r="4459" spans="4:4" x14ac:dyDescent="0.2">
      <c r="D4459" s="20"/>
    </row>
    <row r="4460" spans="4:4" x14ac:dyDescent="0.2">
      <c r="D4460" s="20"/>
    </row>
    <row r="4461" spans="4:4" x14ac:dyDescent="0.2">
      <c r="D4461" s="20"/>
    </row>
    <row r="4462" spans="4:4" x14ac:dyDescent="0.2">
      <c r="D4462" s="20"/>
    </row>
    <row r="4463" spans="4:4" x14ac:dyDescent="0.2">
      <c r="D4463" s="20"/>
    </row>
    <row r="4464" spans="4:4" x14ac:dyDescent="0.2">
      <c r="D4464" s="20"/>
    </row>
    <row r="4465" spans="4:4" x14ac:dyDescent="0.2">
      <c r="D4465" s="20"/>
    </row>
    <row r="4466" spans="4:4" x14ac:dyDescent="0.2">
      <c r="D4466" s="20"/>
    </row>
    <row r="4467" spans="4:4" x14ac:dyDescent="0.2">
      <c r="D4467" s="20"/>
    </row>
    <row r="4468" spans="4:4" x14ac:dyDescent="0.2">
      <c r="D4468" s="20"/>
    </row>
    <row r="4469" spans="4:4" x14ac:dyDescent="0.2">
      <c r="D4469" s="20"/>
    </row>
    <row r="4470" spans="4:4" x14ac:dyDescent="0.2">
      <c r="D4470" s="20"/>
    </row>
    <row r="4471" spans="4:4" x14ac:dyDescent="0.2">
      <c r="D4471" s="20"/>
    </row>
    <row r="4472" spans="4:4" x14ac:dyDescent="0.2">
      <c r="D4472" s="20"/>
    </row>
    <row r="4473" spans="4:4" x14ac:dyDescent="0.2">
      <c r="D4473" s="20"/>
    </row>
    <row r="4474" spans="4:4" x14ac:dyDescent="0.2">
      <c r="D4474" s="20"/>
    </row>
    <row r="4475" spans="4:4" x14ac:dyDescent="0.2">
      <c r="D4475" s="20"/>
    </row>
    <row r="4476" spans="4:4" x14ac:dyDescent="0.2">
      <c r="D4476" s="20"/>
    </row>
    <row r="4477" spans="4:4" x14ac:dyDescent="0.2">
      <c r="D4477" s="20"/>
    </row>
    <row r="4478" spans="4:4" x14ac:dyDescent="0.2">
      <c r="D4478" s="20"/>
    </row>
    <row r="4479" spans="4:4" x14ac:dyDescent="0.2">
      <c r="D4479" s="20"/>
    </row>
    <row r="4480" spans="4:4" x14ac:dyDescent="0.2">
      <c r="D4480" s="20"/>
    </row>
    <row r="4481" spans="4:4" x14ac:dyDescent="0.2">
      <c r="D4481" s="20"/>
    </row>
    <row r="4482" spans="4:4" x14ac:dyDescent="0.2">
      <c r="D4482" s="20"/>
    </row>
    <row r="4483" spans="4:4" x14ac:dyDescent="0.2">
      <c r="D4483" s="20"/>
    </row>
    <row r="4484" spans="4:4" x14ac:dyDescent="0.2">
      <c r="D4484" s="20"/>
    </row>
    <row r="4485" spans="4:4" x14ac:dyDescent="0.2">
      <c r="D4485" s="20"/>
    </row>
    <row r="4486" spans="4:4" x14ac:dyDescent="0.2">
      <c r="D4486" s="20"/>
    </row>
    <row r="4487" spans="4:4" x14ac:dyDescent="0.2">
      <c r="D4487" s="20"/>
    </row>
    <row r="4488" spans="4:4" x14ac:dyDescent="0.2">
      <c r="D4488" s="20"/>
    </row>
    <row r="4489" spans="4:4" x14ac:dyDescent="0.2">
      <c r="D4489" s="20"/>
    </row>
    <row r="4490" spans="4:4" x14ac:dyDescent="0.2">
      <c r="D4490" s="20"/>
    </row>
    <row r="4491" spans="4:4" x14ac:dyDescent="0.2">
      <c r="D4491" s="20"/>
    </row>
    <row r="4492" spans="4:4" x14ac:dyDescent="0.2">
      <c r="D4492" s="20"/>
    </row>
    <row r="4493" spans="4:4" x14ac:dyDescent="0.2">
      <c r="D4493" s="20"/>
    </row>
    <row r="4494" spans="4:4" x14ac:dyDescent="0.2">
      <c r="D4494" s="20"/>
    </row>
    <row r="4495" spans="4:4" x14ac:dyDescent="0.2">
      <c r="D4495" s="20"/>
    </row>
    <row r="4496" spans="4:4" x14ac:dyDescent="0.2">
      <c r="D4496" s="20"/>
    </row>
    <row r="4497" spans="4:4" x14ac:dyDescent="0.2">
      <c r="D4497" s="20"/>
    </row>
    <row r="4498" spans="4:4" x14ac:dyDescent="0.2">
      <c r="D4498" s="20"/>
    </row>
    <row r="4499" spans="4:4" x14ac:dyDescent="0.2">
      <c r="D4499" s="20"/>
    </row>
    <row r="4500" spans="4:4" x14ac:dyDescent="0.2">
      <c r="D4500" s="20"/>
    </row>
    <row r="4501" spans="4:4" x14ac:dyDescent="0.2">
      <c r="D4501" s="20"/>
    </row>
    <row r="4502" spans="4:4" x14ac:dyDescent="0.2">
      <c r="D4502" s="20"/>
    </row>
    <row r="4503" spans="4:4" x14ac:dyDescent="0.2">
      <c r="D4503" s="20"/>
    </row>
    <row r="4504" spans="4:4" x14ac:dyDescent="0.2">
      <c r="D4504" s="20"/>
    </row>
    <row r="4505" spans="4:4" x14ac:dyDescent="0.2">
      <c r="D4505" s="20"/>
    </row>
    <row r="4506" spans="4:4" x14ac:dyDescent="0.2">
      <c r="D4506" s="20"/>
    </row>
    <row r="4507" spans="4:4" x14ac:dyDescent="0.2">
      <c r="D4507" s="20"/>
    </row>
    <row r="4508" spans="4:4" x14ac:dyDescent="0.2">
      <c r="D4508" s="20"/>
    </row>
    <row r="4509" spans="4:4" x14ac:dyDescent="0.2">
      <c r="D4509" s="20"/>
    </row>
    <row r="4510" spans="4:4" x14ac:dyDescent="0.2">
      <c r="D4510" s="20"/>
    </row>
    <row r="4511" spans="4:4" x14ac:dyDescent="0.2">
      <c r="D4511" s="20"/>
    </row>
    <row r="4512" spans="4:4" x14ac:dyDescent="0.2">
      <c r="D4512" s="20"/>
    </row>
    <row r="4513" spans="4:4" x14ac:dyDescent="0.2">
      <c r="D4513" s="20"/>
    </row>
    <row r="4514" spans="4:4" x14ac:dyDescent="0.2">
      <c r="D4514" s="20"/>
    </row>
    <row r="4515" spans="4:4" x14ac:dyDescent="0.2">
      <c r="D4515" s="20"/>
    </row>
    <row r="4516" spans="4:4" x14ac:dyDescent="0.2">
      <c r="D4516" s="20"/>
    </row>
    <row r="4517" spans="4:4" x14ac:dyDescent="0.2">
      <c r="D4517" s="20"/>
    </row>
    <row r="4518" spans="4:4" x14ac:dyDescent="0.2">
      <c r="D4518" s="20"/>
    </row>
    <row r="4519" spans="4:4" x14ac:dyDescent="0.2">
      <c r="D4519" s="20"/>
    </row>
    <row r="4520" spans="4:4" x14ac:dyDescent="0.2">
      <c r="D4520" s="20"/>
    </row>
    <row r="4521" spans="4:4" x14ac:dyDescent="0.2">
      <c r="D4521" s="20"/>
    </row>
    <row r="4522" spans="4:4" x14ac:dyDescent="0.2">
      <c r="D4522" s="20"/>
    </row>
    <row r="4523" spans="4:4" x14ac:dyDescent="0.2">
      <c r="D4523" s="20"/>
    </row>
    <row r="4524" spans="4:4" x14ac:dyDescent="0.2">
      <c r="D4524" s="20"/>
    </row>
    <row r="4525" spans="4:4" x14ac:dyDescent="0.2">
      <c r="D4525" s="20"/>
    </row>
    <row r="4526" spans="4:4" x14ac:dyDescent="0.2">
      <c r="D4526" s="20"/>
    </row>
    <row r="4527" spans="4:4" x14ac:dyDescent="0.2">
      <c r="D4527" s="20"/>
    </row>
    <row r="4528" spans="4:4" x14ac:dyDescent="0.2">
      <c r="D4528" s="20"/>
    </row>
    <row r="4529" spans="4:4" x14ac:dyDescent="0.2">
      <c r="D4529" s="20"/>
    </row>
    <row r="4530" spans="4:4" x14ac:dyDescent="0.2">
      <c r="D4530" s="20"/>
    </row>
    <row r="4531" spans="4:4" x14ac:dyDescent="0.2">
      <c r="D4531" s="20"/>
    </row>
    <row r="4532" spans="4:4" x14ac:dyDescent="0.2">
      <c r="D4532" s="20"/>
    </row>
    <row r="4533" spans="4:4" x14ac:dyDescent="0.2">
      <c r="D4533" s="20"/>
    </row>
    <row r="4534" spans="4:4" x14ac:dyDescent="0.2">
      <c r="D4534" s="20"/>
    </row>
    <row r="4535" spans="4:4" x14ac:dyDescent="0.2">
      <c r="D4535" s="20"/>
    </row>
    <row r="4536" spans="4:4" x14ac:dyDescent="0.2">
      <c r="D4536" s="20"/>
    </row>
    <row r="4537" spans="4:4" x14ac:dyDescent="0.2">
      <c r="D4537" s="20"/>
    </row>
    <row r="4538" spans="4:4" x14ac:dyDescent="0.2">
      <c r="D4538" s="20"/>
    </row>
    <row r="4539" spans="4:4" x14ac:dyDescent="0.2">
      <c r="D4539" s="20"/>
    </row>
    <row r="4540" spans="4:4" x14ac:dyDescent="0.2">
      <c r="D4540" s="20"/>
    </row>
    <row r="4541" spans="4:4" x14ac:dyDescent="0.2">
      <c r="D4541" s="20"/>
    </row>
    <row r="4542" spans="4:4" x14ac:dyDescent="0.2">
      <c r="D4542" s="20"/>
    </row>
    <row r="4543" spans="4:4" x14ac:dyDescent="0.2">
      <c r="D4543" s="20"/>
    </row>
    <row r="4544" spans="4:4" x14ac:dyDescent="0.2">
      <c r="D4544" s="20"/>
    </row>
    <row r="4545" spans="4:4" x14ac:dyDescent="0.2">
      <c r="D4545" s="20"/>
    </row>
    <row r="4546" spans="4:4" x14ac:dyDescent="0.2">
      <c r="D4546" s="20"/>
    </row>
    <row r="4547" spans="4:4" x14ac:dyDescent="0.2">
      <c r="D4547" s="20"/>
    </row>
    <row r="4548" spans="4:4" x14ac:dyDescent="0.2">
      <c r="D4548" s="20"/>
    </row>
    <row r="4549" spans="4:4" x14ac:dyDescent="0.2">
      <c r="D4549" s="20"/>
    </row>
    <row r="4550" spans="4:4" x14ac:dyDescent="0.2">
      <c r="D4550" s="20"/>
    </row>
    <row r="4551" spans="4:4" x14ac:dyDescent="0.2">
      <c r="D4551" s="20"/>
    </row>
    <row r="4552" spans="4:4" x14ac:dyDescent="0.2">
      <c r="D4552" s="20"/>
    </row>
    <row r="4553" spans="4:4" x14ac:dyDescent="0.2">
      <c r="D4553" s="20"/>
    </row>
    <row r="4554" spans="4:4" x14ac:dyDescent="0.2">
      <c r="D4554" s="20"/>
    </row>
    <row r="4555" spans="4:4" x14ac:dyDescent="0.2">
      <c r="D4555" s="20"/>
    </row>
    <row r="4556" spans="4:4" x14ac:dyDescent="0.2">
      <c r="D4556" s="20"/>
    </row>
    <row r="4557" spans="4:4" x14ac:dyDescent="0.2">
      <c r="D4557" s="20"/>
    </row>
    <row r="4558" spans="4:4" x14ac:dyDescent="0.2">
      <c r="D4558" s="20"/>
    </row>
    <row r="4559" spans="4:4" x14ac:dyDescent="0.2">
      <c r="D4559" s="20"/>
    </row>
    <row r="4560" spans="4:4" x14ac:dyDescent="0.2">
      <c r="D4560" s="20"/>
    </row>
    <row r="4561" spans="4:4" x14ac:dyDescent="0.2">
      <c r="D4561" s="20"/>
    </row>
    <row r="4562" spans="4:4" x14ac:dyDescent="0.2">
      <c r="D4562" s="20"/>
    </row>
    <row r="4563" spans="4:4" x14ac:dyDescent="0.2">
      <c r="D4563" s="20"/>
    </row>
    <row r="4564" spans="4:4" x14ac:dyDescent="0.2">
      <c r="D4564" s="20"/>
    </row>
    <row r="4565" spans="4:4" x14ac:dyDescent="0.2">
      <c r="D4565" s="20"/>
    </row>
    <row r="4566" spans="4:4" x14ac:dyDescent="0.2">
      <c r="D4566" s="20"/>
    </row>
    <row r="4567" spans="4:4" x14ac:dyDescent="0.2">
      <c r="D4567" s="20"/>
    </row>
    <row r="4568" spans="4:4" x14ac:dyDescent="0.2">
      <c r="D4568" s="20"/>
    </row>
    <row r="4569" spans="4:4" x14ac:dyDescent="0.2">
      <c r="D4569" s="20"/>
    </row>
    <row r="4570" spans="4:4" x14ac:dyDescent="0.2">
      <c r="D4570" s="20"/>
    </row>
    <row r="4571" spans="4:4" x14ac:dyDescent="0.2">
      <c r="D4571" s="20"/>
    </row>
    <row r="4572" spans="4:4" x14ac:dyDescent="0.2">
      <c r="D4572" s="20"/>
    </row>
    <row r="4573" spans="4:4" x14ac:dyDescent="0.2">
      <c r="D4573" s="20"/>
    </row>
    <row r="4574" spans="4:4" x14ac:dyDescent="0.2">
      <c r="D4574" s="20"/>
    </row>
    <row r="4575" spans="4:4" x14ac:dyDescent="0.2">
      <c r="D4575" s="20"/>
    </row>
    <row r="4576" spans="4:4" x14ac:dyDescent="0.2">
      <c r="D4576" s="20"/>
    </row>
    <row r="4577" spans="4:4" x14ac:dyDescent="0.2">
      <c r="D4577" s="20"/>
    </row>
    <row r="4578" spans="4:4" x14ac:dyDescent="0.2">
      <c r="D4578" s="20"/>
    </row>
    <row r="4579" spans="4:4" x14ac:dyDescent="0.2">
      <c r="D4579" s="20"/>
    </row>
    <row r="4580" spans="4:4" x14ac:dyDescent="0.2">
      <c r="D4580" s="20"/>
    </row>
    <row r="4581" spans="4:4" x14ac:dyDescent="0.2">
      <c r="D4581" s="20"/>
    </row>
    <row r="4582" spans="4:4" x14ac:dyDescent="0.2">
      <c r="D4582" s="20"/>
    </row>
    <row r="4583" spans="4:4" x14ac:dyDescent="0.2">
      <c r="D4583" s="20"/>
    </row>
    <row r="4584" spans="4:4" x14ac:dyDescent="0.2">
      <c r="D4584" s="20"/>
    </row>
    <row r="4585" spans="4:4" x14ac:dyDescent="0.2">
      <c r="D4585" s="20"/>
    </row>
    <row r="4586" spans="4:4" x14ac:dyDescent="0.2">
      <c r="D4586" s="20"/>
    </row>
    <row r="4587" spans="4:4" x14ac:dyDescent="0.2">
      <c r="D4587" s="20"/>
    </row>
    <row r="4588" spans="4:4" x14ac:dyDescent="0.2">
      <c r="D4588" s="20"/>
    </row>
    <row r="4589" spans="4:4" x14ac:dyDescent="0.2">
      <c r="D4589" s="20"/>
    </row>
    <row r="4590" spans="4:4" x14ac:dyDescent="0.2">
      <c r="D4590" s="20"/>
    </row>
    <row r="4591" spans="4:4" x14ac:dyDescent="0.2">
      <c r="D4591" s="20"/>
    </row>
    <row r="4592" spans="4:4" x14ac:dyDescent="0.2">
      <c r="D4592" s="20"/>
    </row>
    <row r="4593" spans="4:4" x14ac:dyDescent="0.2">
      <c r="D4593" s="20"/>
    </row>
    <row r="4594" spans="4:4" x14ac:dyDescent="0.2">
      <c r="D4594" s="20"/>
    </row>
    <row r="4595" spans="4:4" x14ac:dyDescent="0.2">
      <c r="D4595" s="20"/>
    </row>
    <row r="4596" spans="4:4" x14ac:dyDescent="0.2">
      <c r="D4596" s="20"/>
    </row>
    <row r="4597" spans="4:4" x14ac:dyDescent="0.2">
      <c r="D4597" s="20"/>
    </row>
    <row r="4598" spans="4:4" x14ac:dyDescent="0.2">
      <c r="D4598" s="20"/>
    </row>
    <row r="4599" spans="4:4" x14ac:dyDescent="0.2">
      <c r="D4599" s="20"/>
    </row>
    <row r="4600" spans="4:4" x14ac:dyDescent="0.2">
      <c r="D4600" s="20"/>
    </row>
    <row r="4601" spans="4:4" x14ac:dyDescent="0.2">
      <c r="D4601" s="20"/>
    </row>
    <row r="4602" spans="4:4" x14ac:dyDescent="0.2">
      <c r="D4602" s="20"/>
    </row>
    <row r="4603" spans="4:4" x14ac:dyDescent="0.2">
      <c r="D4603" s="20"/>
    </row>
    <row r="4604" spans="4:4" x14ac:dyDescent="0.2">
      <c r="D4604" s="20"/>
    </row>
    <row r="4605" spans="4:4" x14ac:dyDescent="0.2">
      <c r="D4605" s="20"/>
    </row>
    <row r="4606" spans="4:4" x14ac:dyDescent="0.2">
      <c r="D4606" s="20"/>
    </row>
    <row r="4607" spans="4:4" x14ac:dyDescent="0.2">
      <c r="D4607" s="20"/>
    </row>
    <row r="4608" spans="4:4" x14ac:dyDescent="0.2">
      <c r="D4608" s="20"/>
    </row>
    <row r="4609" spans="4:4" x14ac:dyDescent="0.2">
      <c r="D4609" s="20"/>
    </row>
    <row r="4610" spans="4:4" x14ac:dyDescent="0.2">
      <c r="D4610" s="20"/>
    </row>
    <row r="4611" spans="4:4" x14ac:dyDescent="0.2">
      <c r="D4611" s="20"/>
    </row>
    <row r="4612" spans="4:4" x14ac:dyDescent="0.2">
      <c r="D4612" s="20"/>
    </row>
    <row r="4613" spans="4:4" x14ac:dyDescent="0.2">
      <c r="D4613" s="20"/>
    </row>
    <row r="4614" spans="4:4" x14ac:dyDescent="0.2">
      <c r="D4614" s="20"/>
    </row>
    <row r="4615" spans="4:4" x14ac:dyDescent="0.2">
      <c r="D4615" s="20"/>
    </row>
    <row r="4616" spans="4:4" x14ac:dyDescent="0.2">
      <c r="D4616" s="20"/>
    </row>
    <row r="4617" spans="4:4" x14ac:dyDescent="0.2">
      <c r="D4617" s="20"/>
    </row>
    <row r="4618" spans="4:4" x14ac:dyDescent="0.2">
      <c r="D4618" s="20"/>
    </row>
    <row r="4619" spans="4:4" x14ac:dyDescent="0.2">
      <c r="D4619" s="20"/>
    </row>
    <row r="4620" spans="4:4" x14ac:dyDescent="0.2">
      <c r="D4620" s="20"/>
    </row>
    <row r="4621" spans="4:4" x14ac:dyDescent="0.2">
      <c r="D4621" s="20"/>
    </row>
    <row r="4622" spans="4:4" x14ac:dyDescent="0.2">
      <c r="D4622" s="20"/>
    </row>
    <row r="4623" spans="4:4" x14ac:dyDescent="0.2">
      <c r="D4623" s="20"/>
    </row>
    <row r="4624" spans="4:4" x14ac:dyDescent="0.2">
      <c r="D4624" s="20"/>
    </row>
    <row r="4625" spans="4:4" x14ac:dyDescent="0.2">
      <c r="D4625" s="20"/>
    </row>
    <row r="4626" spans="4:4" x14ac:dyDescent="0.2">
      <c r="D4626" s="20"/>
    </row>
    <row r="4627" spans="4:4" x14ac:dyDescent="0.2">
      <c r="D4627" s="20"/>
    </row>
    <row r="4628" spans="4:4" x14ac:dyDescent="0.2">
      <c r="D4628" s="20"/>
    </row>
    <row r="4629" spans="4:4" x14ac:dyDescent="0.2">
      <c r="D4629" s="20"/>
    </row>
    <row r="4630" spans="4:4" x14ac:dyDescent="0.2">
      <c r="D4630" s="20"/>
    </row>
    <row r="4631" spans="4:4" x14ac:dyDescent="0.2">
      <c r="D4631" s="20"/>
    </row>
    <row r="4632" spans="4:4" x14ac:dyDescent="0.2">
      <c r="D4632" s="20"/>
    </row>
    <row r="4633" spans="4:4" x14ac:dyDescent="0.2">
      <c r="D4633" s="20"/>
    </row>
    <row r="4634" spans="4:4" x14ac:dyDescent="0.2">
      <c r="D4634" s="20"/>
    </row>
    <row r="4635" spans="4:4" x14ac:dyDescent="0.2">
      <c r="D4635" s="20"/>
    </row>
    <row r="4636" spans="4:4" x14ac:dyDescent="0.2">
      <c r="D4636" s="20"/>
    </row>
    <row r="4637" spans="4:4" x14ac:dyDescent="0.2">
      <c r="D4637" s="20"/>
    </row>
    <row r="4638" spans="4:4" x14ac:dyDescent="0.2">
      <c r="D4638" s="20"/>
    </row>
    <row r="4639" spans="4:4" x14ac:dyDescent="0.2">
      <c r="D4639" s="20"/>
    </row>
    <row r="4640" spans="4:4" x14ac:dyDescent="0.2">
      <c r="D4640" s="20"/>
    </row>
    <row r="4641" spans="4:4" x14ac:dyDescent="0.2">
      <c r="D4641" s="20"/>
    </row>
    <row r="4642" spans="4:4" x14ac:dyDescent="0.2">
      <c r="D4642" s="20"/>
    </row>
    <row r="4643" spans="4:4" x14ac:dyDescent="0.2">
      <c r="D4643" s="20"/>
    </row>
    <row r="4644" spans="4:4" x14ac:dyDescent="0.2">
      <c r="D4644" s="20"/>
    </row>
    <row r="4645" spans="4:4" x14ac:dyDescent="0.2">
      <c r="D4645" s="20"/>
    </row>
    <row r="4646" spans="4:4" x14ac:dyDescent="0.2">
      <c r="D4646" s="20"/>
    </row>
    <row r="4647" spans="4:4" x14ac:dyDescent="0.2">
      <c r="D4647" s="20"/>
    </row>
    <row r="4648" spans="4:4" x14ac:dyDescent="0.2">
      <c r="D4648" s="20"/>
    </row>
    <row r="4649" spans="4:4" x14ac:dyDescent="0.2">
      <c r="D4649" s="20"/>
    </row>
    <row r="4650" spans="4:4" x14ac:dyDescent="0.2">
      <c r="D4650" s="20"/>
    </row>
    <row r="4651" spans="4:4" x14ac:dyDescent="0.2">
      <c r="D4651" s="20"/>
    </row>
    <row r="4652" spans="4:4" x14ac:dyDescent="0.2">
      <c r="D4652" s="20"/>
    </row>
    <row r="4653" spans="4:4" x14ac:dyDescent="0.2">
      <c r="D4653" s="20"/>
    </row>
    <row r="4654" spans="4:4" x14ac:dyDescent="0.2">
      <c r="D4654" s="20"/>
    </row>
    <row r="4655" spans="4:4" x14ac:dyDescent="0.2">
      <c r="D4655" s="20"/>
    </row>
    <row r="4656" spans="4:4" x14ac:dyDescent="0.2">
      <c r="D4656" s="20"/>
    </row>
    <row r="4657" spans="4:4" x14ac:dyDescent="0.2">
      <c r="D4657" s="20"/>
    </row>
    <row r="4658" spans="4:4" x14ac:dyDescent="0.2">
      <c r="D4658" s="20"/>
    </row>
    <row r="4659" spans="4:4" x14ac:dyDescent="0.2">
      <c r="D4659" s="20"/>
    </row>
    <row r="4660" spans="4:4" x14ac:dyDescent="0.2">
      <c r="D4660" s="20"/>
    </row>
    <row r="4661" spans="4:4" x14ac:dyDescent="0.2">
      <c r="D4661" s="20"/>
    </row>
    <row r="4662" spans="4:4" x14ac:dyDescent="0.2">
      <c r="D4662" s="20"/>
    </row>
    <row r="4663" spans="4:4" x14ac:dyDescent="0.2">
      <c r="D4663" s="20"/>
    </row>
    <row r="4664" spans="4:4" x14ac:dyDescent="0.2">
      <c r="D4664" s="20"/>
    </row>
    <row r="4665" spans="4:4" x14ac:dyDescent="0.2">
      <c r="D4665" s="20"/>
    </row>
    <row r="4666" spans="4:4" x14ac:dyDescent="0.2">
      <c r="D4666" s="20"/>
    </row>
    <row r="4667" spans="4:4" x14ac:dyDescent="0.2">
      <c r="D4667" s="20"/>
    </row>
    <row r="4668" spans="4:4" x14ac:dyDescent="0.2">
      <c r="D4668" s="20"/>
    </row>
    <row r="4669" spans="4:4" x14ac:dyDescent="0.2">
      <c r="D4669" s="20"/>
    </row>
    <row r="4670" spans="4:4" x14ac:dyDescent="0.2">
      <c r="D4670" s="20"/>
    </row>
    <row r="4671" spans="4:4" x14ac:dyDescent="0.2">
      <c r="D4671" s="20"/>
    </row>
    <row r="4672" spans="4:4" x14ac:dyDescent="0.2">
      <c r="D4672" s="20"/>
    </row>
    <row r="4673" spans="4:4" x14ac:dyDescent="0.2">
      <c r="D4673" s="20"/>
    </row>
    <row r="4674" spans="4:4" x14ac:dyDescent="0.2">
      <c r="D4674" s="20"/>
    </row>
    <row r="4675" spans="4:4" x14ac:dyDescent="0.2">
      <c r="D4675" s="20"/>
    </row>
    <row r="4676" spans="4:4" x14ac:dyDescent="0.2">
      <c r="D4676" s="20"/>
    </row>
    <row r="4677" spans="4:4" x14ac:dyDescent="0.2">
      <c r="D4677" s="20"/>
    </row>
    <row r="4678" spans="4:4" x14ac:dyDescent="0.2">
      <c r="D4678" s="20"/>
    </row>
    <row r="4679" spans="4:4" x14ac:dyDescent="0.2">
      <c r="D4679" s="20"/>
    </row>
    <row r="4680" spans="4:4" x14ac:dyDescent="0.2">
      <c r="D4680" s="20"/>
    </row>
    <row r="4681" spans="4:4" x14ac:dyDescent="0.2">
      <c r="D4681" s="20"/>
    </row>
    <row r="4682" spans="4:4" x14ac:dyDescent="0.2">
      <c r="D4682" s="20"/>
    </row>
    <row r="4683" spans="4:4" x14ac:dyDescent="0.2">
      <c r="D4683" s="20"/>
    </row>
    <row r="4684" spans="4:4" x14ac:dyDescent="0.2">
      <c r="D4684" s="20"/>
    </row>
    <row r="4685" spans="4:4" x14ac:dyDescent="0.2">
      <c r="D4685" s="20"/>
    </row>
    <row r="4686" spans="4:4" x14ac:dyDescent="0.2">
      <c r="D4686" s="20"/>
    </row>
    <row r="4687" spans="4:4" x14ac:dyDescent="0.2">
      <c r="D4687" s="20"/>
    </row>
    <row r="4688" spans="4:4" x14ac:dyDescent="0.2">
      <c r="D4688" s="20"/>
    </row>
    <row r="4689" spans="4:4" x14ac:dyDescent="0.2">
      <c r="D4689" s="20"/>
    </row>
    <row r="4690" spans="4:4" x14ac:dyDescent="0.2">
      <c r="D4690" s="20"/>
    </row>
    <row r="4691" spans="4:4" x14ac:dyDescent="0.2">
      <c r="D4691" s="20"/>
    </row>
    <row r="4692" spans="4:4" x14ac:dyDescent="0.2">
      <c r="D4692" s="20"/>
    </row>
    <row r="4693" spans="4:4" x14ac:dyDescent="0.2">
      <c r="D4693" s="20"/>
    </row>
    <row r="4694" spans="4:4" x14ac:dyDescent="0.2">
      <c r="D4694" s="20"/>
    </row>
    <row r="4695" spans="4:4" x14ac:dyDescent="0.2">
      <c r="D4695" s="20"/>
    </row>
    <row r="4696" spans="4:4" x14ac:dyDescent="0.2">
      <c r="D4696" s="20"/>
    </row>
    <row r="4697" spans="4:4" x14ac:dyDescent="0.2">
      <c r="D4697" s="20"/>
    </row>
    <row r="4698" spans="4:4" x14ac:dyDescent="0.2">
      <c r="D4698" s="20"/>
    </row>
    <row r="4699" spans="4:4" x14ac:dyDescent="0.2">
      <c r="D4699" s="20"/>
    </row>
    <row r="4700" spans="4:4" x14ac:dyDescent="0.2">
      <c r="D4700" s="20"/>
    </row>
    <row r="4701" spans="4:4" x14ac:dyDescent="0.2">
      <c r="D4701" s="20"/>
    </row>
    <row r="4702" spans="4:4" x14ac:dyDescent="0.2">
      <c r="D4702" s="20"/>
    </row>
    <row r="4703" spans="4:4" x14ac:dyDescent="0.2">
      <c r="D4703" s="20"/>
    </row>
    <row r="4704" spans="4:4" x14ac:dyDescent="0.2">
      <c r="D4704" s="20"/>
    </row>
    <row r="4705" spans="4:4" x14ac:dyDescent="0.2">
      <c r="D4705" s="20"/>
    </row>
    <row r="4706" spans="4:4" x14ac:dyDescent="0.2">
      <c r="D4706" s="20"/>
    </row>
    <row r="4707" spans="4:4" x14ac:dyDescent="0.2">
      <c r="D4707" s="20"/>
    </row>
    <row r="4708" spans="4:4" x14ac:dyDescent="0.2">
      <c r="D4708" s="20"/>
    </row>
    <row r="4709" spans="4:4" x14ac:dyDescent="0.2">
      <c r="D4709" s="20"/>
    </row>
    <row r="4710" spans="4:4" x14ac:dyDescent="0.2">
      <c r="D4710" s="20"/>
    </row>
    <row r="4711" spans="4:4" x14ac:dyDescent="0.2">
      <c r="D4711" s="20"/>
    </row>
    <row r="4712" spans="4:4" x14ac:dyDescent="0.2">
      <c r="D4712" s="20"/>
    </row>
    <row r="4713" spans="4:4" x14ac:dyDescent="0.2">
      <c r="D4713" s="20"/>
    </row>
    <row r="4714" spans="4:4" x14ac:dyDescent="0.2">
      <c r="D4714" s="20"/>
    </row>
    <row r="4715" spans="4:4" x14ac:dyDescent="0.2">
      <c r="D4715" s="20"/>
    </row>
    <row r="4716" spans="4:4" x14ac:dyDescent="0.2">
      <c r="D4716" s="20"/>
    </row>
    <row r="4717" spans="4:4" x14ac:dyDescent="0.2">
      <c r="D4717" s="20"/>
    </row>
    <row r="4718" spans="4:4" x14ac:dyDescent="0.2">
      <c r="D4718" s="20"/>
    </row>
    <row r="4719" spans="4:4" x14ac:dyDescent="0.2">
      <c r="D4719" s="20"/>
    </row>
    <row r="4720" spans="4:4" x14ac:dyDescent="0.2">
      <c r="D4720" s="20"/>
    </row>
    <row r="4721" spans="4:4" x14ac:dyDescent="0.2">
      <c r="D4721" s="20"/>
    </row>
    <row r="4722" spans="4:4" x14ac:dyDescent="0.2">
      <c r="D4722" s="20"/>
    </row>
    <row r="4723" spans="4:4" x14ac:dyDescent="0.2">
      <c r="D4723" s="20"/>
    </row>
    <row r="4724" spans="4:4" x14ac:dyDescent="0.2">
      <c r="D4724" s="20"/>
    </row>
    <row r="4725" spans="4:4" x14ac:dyDescent="0.2">
      <c r="D4725" s="20"/>
    </row>
    <row r="4726" spans="4:4" x14ac:dyDescent="0.2">
      <c r="D4726" s="20"/>
    </row>
    <row r="4727" spans="4:4" x14ac:dyDescent="0.2">
      <c r="D4727" s="20"/>
    </row>
    <row r="4728" spans="4:4" x14ac:dyDescent="0.2">
      <c r="D4728" s="20"/>
    </row>
    <row r="4729" spans="4:4" x14ac:dyDescent="0.2">
      <c r="D4729" s="20"/>
    </row>
    <row r="4730" spans="4:4" x14ac:dyDescent="0.2">
      <c r="D4730" s="20"/>
    </row>
    <row r="4731" spans="4:4" x14ac:dyDescent="0.2">
      <c r="D4731" s="20"/>
    </row>
    <row r="4732" spans="4:4" x14ac:dyDescent="0.2">
      <c r="D4732" s="20"/>
    </row>
    <row r="4733" spans="4:4" x14ac:dyDescent="0.2">
      <c r="D4733" s="20"/>
    </row>
    <row r="4734" spans="4:4" x14ac:dyDescent="0.2">
      <c r="D4734" s="20"/>
    </row>
    <row r="4735" spans="4:4" x14ac:dyDescent="0.2">
      <c r="D4735" s="20"/>
    </row>
    <row r="4736" spans="4:4" x14ac:dyDescent="0.2">
      <c r="D4736" s="20"/>
    </row>
    <row r="4737" spans="4:4" x14ac:dyDescent="0.2">
      <c r="D4737" s="20"/>
    </row>
    <row r="4738" spans="4:4" x14ac:dyDescent="0.2">
      <c r="D4738" s="20"/>
    </row>
    <row r="4739" spans="4:4" x14ac:dyDescent="0.2">
      <c r="D4739" s="20"/>
    </row>
    <row r="4740" spans="4:4" x14ac:dyDescent="0.2">
      <c r="D4740" s="20"/>
    </row>
    <row r="4741" spans="4:4" x14ac:dyDescent="0.2">
      <c r="D4741" s="20"/>
    </row>
    <row r="4742" spans="4:4" x14ac:dyDescent="0.2">
      <c r="D4742" s="20"/>
    </row>
    <row r="4743" spans="4:4" x14ac:dyDescent="0.2">
      <c r="D4743" s="20"/>
    </row>
    <row r="4744" spans="4:4" x14ac:dyDescent="0.2">
      <c r="D4744" s="20"/>
    </row>
    <row r="4745" spans="4:4" x14ac:dyDescent="0.2">
      <c r="D4745" s="20"/>
    </row>
    <row r="4746" spans="4:4" x14ac:dyDescent="0.2">
      <c r="D4746" s="20"/>
    </row>
    <row r="4747" spans="4:4" x14ac:dyDescent="0.2">
      <c r="D4747" s="20"/>
    </row>
    <row r="4748" spans="4:4" x14ac:dyDescent="0.2">
      <c r="D4748" s="20"/>
    </row>
    <row r="4749" spans="4:4" x14ac:dyDescent="0.2">
      <c r="D4749" s="20"/>
    </row>
    <row r="4750" spans="4:4" x14ac:dyDescent="0.2">
      <c r="D4750" s="20"/>
    </row>
    <row r="4751" spans="4:4" x14ac:dyDescent="0.2">
      <c r="D4751" s="20"/>
    </row>
    <row r="4752" spans="4:4" x14ac:dyDescent="0.2">
      <c r="D4752" s="20"/>
    </row>
    <row r="4753" spans="4:4" x14ac:dyDescent="0.2">
      <c r="D4753" s="20"/>
    </row>
    <row r="4754" spans="4:4" x14ac:dyDescent="0.2">
      <c r="D4754" s="20"/>
    </row>
    <row r="4755" spans="4:4" x14ac:dyDescent="0.2">
      <c r="D4755" s="20"/>
    </row>
    <row r="4756" spans="4:4" x14ac:dyDescent="0.2">
      <c r="D4756" s="20"/>
    </row>
    <row r="4757" spans="4:4" x14ac:dyDescent="0.2">
      <c r="D4757" s="20"/>
    </row>
    <row r="4758" spans="4:4" x14ac:dyDescent="0.2">
      <c r="D4758" s="20"/>
    </row>
    <row r="4759" spans="4:4" x14ac:dyDescent="0.2">
      <c r="D4759" s="20"/>
    </row>
    <row r="4760" spans="4:4" x14ac:dyDescent="0.2">
      <c r="D4760" s="20"/>
    </row>
    <row r="4761" spans="4:4" x14ac:dyDescent="0.2">
      <c r="D4761" s="20"/>
    </row>
    <row r="4762" spans="4:4" x14ac:dyDescent="0.2">
      <c r="D4762" s="20"/>
    </row>
    <row r="4763" spans="4:4" x14ac:dyDescent="0.2">
      <c r="D4763" s="20"/>
    </row>
    <row r="4764" spans="4:4" x14ac:dyDescent="0.2">
      <c r="D4764" s="20"/>
    </row>
    <row r="4765" spans="4:4" x14ac:dyDescent="0.2">
      <c r="D4765" s="20"/>
    </row>
    <row r="4766" spans="4:4" x14ac:dyDescent="0.2">
      <c r="D4766" s="20"/>
    </row>
    <row r="4767" spans="4:4" x14ac:dyDescent="0.2">
      <c r="D4767" s="20"/>
    </row>
    <row r="4768" spans="4:4" x14ac:dyDescent="0.2">
      <c r="D4768" s="20"/>
    </row>
    <row r="4769" spans="4:4" x14ac:dyDescent="0.2">
      <c r="D4769" s="20"/>
    </row>
    <row r="4770" spans="4:4" x14ac:dyDescent="0.2">
      <c r="D4770" s="20"/>
    </row>
    <row r="4771" spans="4:4" x14ac:dyDescent="0.2">
      <c r="D4771" s="20"/>
    </row>
    <row r="4772" spans="4:4" x14ac:dyDescent="0.2">
      <c r="D4772" s="20"/>
    </row>
    <row r="4773" spans="4:4" x14ac:dyDescent="0.2">
      <c r="D4773" s="20"/>
    </row>
    <row r="4774" spans="4:4" x14ac:dyDescent="0.2">
      <c r="D4774" s="20"/>
    </row>
    <row r="4775" spans="4:4" x14ac:dyDescent="0.2">
      <c r="D4775" s="20"/>
    </row>
    <row r="4776" spans="4:4" x14ac:dyDescent="0.2">
      <c r="D4776" s="20"/>
    </row>
    <row r="4777" spans="4:4" x14ac:dyDescent="0.2">
      <c r="D4777" s="20"/>
    </row>
    <row r="4778" spans="4:4" x14ac:dyDescent="0.2">
      <c r="D4778" s="20"/>
    </row>
    <row r="4779" spans="4:4" x14ac:dyDescent="0.2">
      <c r="D4779" s="20"/>
    </row>
    <row r="4780" spans="4:4" x14ac:dyDescent="0.2">
      <c r="D4780" s="20"/>
    </row>
    <row r="4781" spans="4:4" x14ac:dyDescent="0.2">
      <c r="D4781" s="20"/>
    </row>
    <row r="4782" spans="4:4" x14ac:dyDescent="0.2">
      <c r="D4782" s="20"/>
    </row>
    <row r="4783" spans="4:4" x14ac:dyDescent="0.2">
      <c r="D4783" s="20"/>
    </row>
    <row r="4784" spans="4:4" x14ac:dyDescent="0.2">
      <c r="D4784" s="20"/>
    </row>
    <row r="4785" spans="4:4" x14ac:dyDescent="0.2">
      <c r="D4785" s="20"/>
    </row>
    <row r="4786" spans="4:4" x14ac:dyDescent="0.2">
      <c r="D4786" s="20"/>
    </row>
    <row r="4787" spans="4:4" x14ac:dyDescent="0.2">
      <c r="D4787" s="20"/>
    </row>
    <row r="4788" spans="4:4" x14ac:dyDescent="0.2">
      <c r="D4788" s="20"/>
    </row>
    <row r="4789" spans="4:4" x14ac:dyDescent="0.2">
      <c r="D4789" s="20"/>
    </row>
    <row r="4790" spans="4:4" x14ac:dyDescent="0.2">
      <c r="D4790" s="20"/>
    </row>
    <row r="4791" spans="4:4" x14ac:dyDescent="0.2">
      <c r="D4791" s="20"/>
    </row>
    <row r="4792" spans="4:4" x14ac:dyDescent="0.2">
      <c r="D4792" s="20"/>
    </row>
    <row r="4793" spans="4:4" x14ac:dyDescent="0.2">
      <c r="D4793" s="20"/>
    </row>
    <row r="4794" spans="4:4" x14ac:dyDescent="0.2">
      <c r="D4794" s="20"/>
    </row>
    <row r="4795" spans="4:4" x14ac:dyDescent="0.2">
      <c r="D4795" s="20"/>
    </row>
    <row r="4796" spans="4:4" x14ac:dyDescent="0.2">
      <c r="D4796" s="20"/>
    </row>
    <row r="4797" spans="4:4" x14ac:dyDescent="0.2">
      <c r="D4797" s="20"/>
    </row>
    <row r="4798" spans="4:4" x14ac:dyDescent="0.2">
      <c r="D4798" s="20"/>
    </row>
    <row r="4799" spans="4:4" x14ac:dyDescent="0.2">
      <c r="D4799" s="20"/>
    </row>
    <row r="4800" spans="4:4" x14ac:dyDescent="0.2">
      <c r="D4800" s="20"/>
    </row>
    <row r="4801" spans="4:4" x14ac:dyDescent="0.2">
      <c r="D4801" s="20"/>
    </row>
    <row r="4802" spans="4:4" x14ac:dyDescent="0.2">
      <c r="D4802" s="20"/>
    </row>
    <row r="4803" spans="4:4" x14ac:dyDescent="0.2">
      <c r="D4803" s="20"/>
    </row>
    <row r="4804" spans="4:4" x14ac:dyDescent="0.2">
      <c r="D4804" s="20"/>
    </row>
    <row r="4805" spans="4:4" x14ac:dyDescent="0.2">
      <c r="D4805" s="20"/>
    </row>
    <row r="4806" spans="4:4" x14ac:dyDescent="0.2">
      <c r="D4806" s="20"/>
    </row>
    <row r="4807" spans="4:4" x14ac:dyDescent="0.2">
      <c r="D4807" s="20"/>
    </row>
    <row r="4808" spans="4:4" x14ac:dyDescent="0.2">
      <c r="D4808" s="20"/>
    </row>
    <row r="4809" spans="4:4" x14ac:dyDescent="0.2">
      <c r="D4809" s="20"/>
    </row>
    <row r="4810" spans="4:4" x14ac:dyDescent="0.2">
      <c r="D4810" s="20"/>
    </row>
    <row r="4811" spans="4:4" x14ac:dyDescent="0.2">
      <c r="D4811" s="20"/>
    </row>
    <row r="4812" spans="4:4" x14ac:dyDescent="0.2">
      <c r="D4812" s="20"/>
    </row>
    <row r="4813" spans="4:4" x14ac:dyDescent="0.2">
      <c r="D4813" s="20"/>
    </row>
    <row r="4814" spans="4:4" x14ac:dyDescent="0.2">
      <c r="D4814" s="20"/>
    </row>
    <row r="4815" spans="4:4" x14ac:dyDescent="0.2">
      <c r="D4815" s="20"/>
    </row>
    <row r="4816" spans="4:4" x14ac:dyDescent="0.2">
      <c r="D4816" s="20"/>
    </row>
    <row r="4817" spans="4:4" x14ac:dyDescent="0.2">
      <c r="D4817" s="20"/>
    </row>
    <row r="4818" spans="4:4" x14ac:dyDescent="0.2">
      <c r="D4818" s="20"/>
    </row>
    <row r="4819" spans="4:4" x14ac:dyDescent="0.2">
      <c r="D4819" s="20"/>
    </row>
    <row r="4820" spans="4:4" x14ac:dyDescent="0.2">
      <c r="D4820" s="20"/>
    </row>
    <row r="4821" spans="4:4" x14ac:dyDescent="0.2">
      <c r="D4821" s="20"/>
    </row>
    <row r="4822" spans="4:4" x14ac:dyDescent="0.2">
      <c r="D4822" s="20"/>
    </row>
    <row r="4823" spans="4:4" x14ac:dyDescent="0.2">
      <c r="D4823" s="20"/>
    </row>
    <row r="4824" spans="4:4" x14ac:dyDescent="0.2">
      <c r="D4824" s="20"/>
    </row>
    <row r="4825" spans="4:4" x14ac:dyDescent="0.2">
      <c r="D4825" s="20"/>
    </row>
    <row r="4826" spans="4:4" x14ac:dyDescent="0.2">
      <c r="D4826" s="20"/>
    </row>
    <row r="4827" spans="4:4" x14ac:dyDescent="0.2">
      <c r="D4827" s="20"/>
    </row>
    <row r="4828" spans="4:4" x14ac:dyDescent="0.2">
      <c r="D4828" s="20"/>
    </row>
    <row r="4829" spans="4:4" x14ac:dyDescent="0.2">
      <c r="D4829" s="20"/>
    </row>
    <row r="4830" spans="4:4" x14ac:dyDescent="0.2">
      <c r="D4830" s="20"/>
    </row>
    <row r="4831" spans="4:4" x14ac:dyDescent="0.2">
      <c r="D4831" s="20"/>
    </row>
    <row r="4832" spans="4:4" x14ac:dyDescent="0.2">
      <c r="D4832" s="20"/>
    </row>
    <row r="4833" spans="4:4" x14ac:dyDescent="0.2">
      <c r="D4833" s="20"/>
    </row>
    <row r="4834" spans="4:4" x14ac:dyDescent="0.2">
      <c r="D4834" s="20"/>
    </row>
    <row r="4835" spans="4:4" x14ac:dyDescent="0.2">
      <c r="D4835" s="20"/>
    </row>
    <row r="4836" spans="4:4" x14ac:dyDescent="0.2">
      <c r="D4836" s="20"/>
    </row>
    <row r="4837" spans="4:4" x14ac:dyDescent="0.2">
      <c r="D4837" s="20"/>
    </row>
    <row r="4838" spans="4:4" x14ac:dyDescent="0.2">
      <c r="D4838" s="20"/>
    </row>
    <row r="4839" spans="4:4" x14ac:dyDescent="0.2">
      <c r="D4839" s="20"/>
    </row>
    <row r="4840" spans="4:4" x14ac:dyDescent="0.2">
      <c r="D4840" s="20"/>
    </row>
    <row r="4841" spans="4:4" x14ac:dyDescent="0.2">
      <c r="D4841" s="20"/>
    </row>
    <row r="4842" spans="4:4" x14ac:dyDescent="0.2">
      <c r="D4842" s="20"/>
    </row>
    <row r="4843" spans="4:4" x14ac:dyDescent="0.2">
      <c r="D4843" s="20"/>
    </row>
    <row r="4844" spans="4:4" x14ac:dyDescent="0.2">
      <c r="D4844" s="20"/>
    </row>
    <row r="4845" spans="4:4" x14ac:dyDescent="0.2">
      <c r="D4845" s="20"/>
    </row>
    <row r="4846" spans="4:4" x14ac:dyDescent="0.2">
      <c r="D4846" s="20"/>
    </row>
    <row r="4847" spans="4:4" x14ac:dyDescent="0.2">
      <c r="D4847" s="20"/>
    </row>
    <row r="4848" spans="4:4" x14ac:dyDescent="0.2">
      <c r="D4848" s="20"/>
    </row>
    <row r="4849" spans="4:4" x14ac:dyDescent="0.2">
      <c r="D4849" s="20"/>
    </row>
    <row r="4850" spans="4:4" x14ac:dyDescent="0.2">
      <c r="D4850" s="20"/>
    </row>
    <row r="4851" spans="4:4" x14ac:dyDescent="0.2">
      <c r="D4851" s="20"/>
    </row>
    <row r="4852" spans="4:4" x14ac:dyDescent="0.2">
      <c r="D4852" s="20"/>
    </row>
    <row r="4853" spans="4:4" x14ac:dyDescent="0.2">
      <c r="D4853" s="20"/>
    </row>
    <row r="4854" spans="4:4" x14ac:dyDescent="0.2">
      <c r="D4854" s="20"/>
    </row>
    <row r="4855" spans="4:4" x14ac:dyDescent="0.2">
      <c r="D4855" s="20"/>
    </row>
    <row r="4856" spans="4:4" x14ac:dyDescent="0.2">
      <c r="D4856" s="20"/>
    </row>
    <row r="4857" spans="4:4" x14ac:dyDescent="0.2">
      <c r="D4857" s="20"/>
    </row>
    <row r="4858" spans="4:4" x14ac:dyDescent="0.2">
      <c r="D4858" s="20"/>
    </row>
    <row r="4859" spans="4:4" x14ac:dyDescent="0.2">
      <c r="D4859" s="20"/>
    </row>
    <row r="4860" spans="4:4" x14ac:dyDescent="0.2">
      <c r="D4860" s="20"/>
    </row>
    <row r="4861" spans="4:4" x14ac:dyDescent="0.2">
      <c r="D4861" s="20"/>
    </row>
    <row r="4862" spans="4:4" x14ac:dyDescent="0.2">
      <c r="D4862" s="20"/>
    </row>
    <row r="4863" spans="4:4" x14ac:dyDescent="0.2">
      <c r="D4863" s="20"/>
    </row>
    <row r="4864" spans="4:4" x14ac:dyDescent="0.2">
      <c r="D4864" s="20"/>
    </row>
    <row r="4865" spans="4:4" x14ac:dyDescent="0.2">
      <c r="D4865" s="20"/>
    </row>
    <row r="4866" spans="4:4" x14ac:dyDescent="0.2">
      <c r="D4866" s="20"/>
    </row>
    <row r="4867" spans="4:4" x14ac:dyDescent="0.2">
      <c r="D4867" s="20"/>
    </row>
    <row r="4868" spans="4:4" x14ac:dyDescent="0.2">
      <c r="D4868" s="20"/>
    </row>
    <row r="4869" spans="4:4" x14ac:dyDescent="0.2">
      <c r="D4869" s="20"/>
    </row>
    <row r="4870" spans="4:4" x14ac:dyDescent="0.2">
      <c r="D4870" s="20"/>
    </row>
    <row r="4871" spans="4:4" x14ac:dyDescent="0.2">
      <c r="D4871" s="20"/>
    </row>
    <row r="4872" spans="4:4" x14ac:dyDescent="0.2">
      <c r="D4872" s="20"/>
    </row>
    <row r="4873" spans="4:4" x14ac:dyDescent="0.2">
      <c r="D4873" s="20"/>
    </row>
    <row r="4874" spans="4:4" x14ac:dyDescent="0.2">
      <c r="D4874" s="20"/>
    </row>
    <row r="4875" spans="4:4" x14ac:dyDescent="0.2">
      <c r="D4875" s="20"/>
    </row>
    <row r="4876" spans="4:4" x14ac:dyDescent="0.2">
      <c r="D4876" s="20"/>
    </row>
    <row r="4877" spans="4:4" x14ac:dyDescent="0.2">
      <c r="D4877" s="20"/>
    </row>
    <row r="4878" spans="4:4" x14ac:dyDescent="0.2">
      <c r="D4878" s="20"/>
    </row>
    <row r="4879" spans="4:4" x14ac:dyDescent="0.2">
      <c r="D4879" s="20"/>
    </row>
    <row r="4880" spans="4:4" x14ac:dyDescent="0.2">
      <c r="D4880" s="20"/>
    </row>
    <row r="4881" spans="4:4" x14ac:dyDescent="0.2">
      <c r="D4881" s="20"/>
    </row>
    <row r="4882" spans="4:4" x14ac:dyDescent="0.2">
      <c r="D4882" s="20"/>
    </row>
    <row r="4883" spans="4:4" x14ac:dyDescent="0.2">
      <c r="D4883" s="20"/>
    </row>
    <row r="4884" spans="4:4" x14ac:dyDescent="0.2">
      <c r="D4884" s="20"/>
    </row>
    <row r="4885" spans="4:4" x14ac:dyDescent="0.2">
      <c r="D4885" s="20"/>
    </row>
    <row r="4886" spans="4:4" x14ac:dyDescent="0.2">
      <c r="D4886" s="20"/>
    </row>
    <row r="4887" spans="4:4" x14ac:dyDescent="0.2">
      <c r="D4887" s="20"/>
    </row>
    <row r="4888" spans="4:4" x14ac:dyDescent="0.2">
      <c r="D4888" s="20"/>
    </row>
    <row r="4889" spans="4:4" x14ac:dyDescent="0.2">
      <c r="D4889" s="20"/>
    </row>
    <row r="4890" spans="4:4" x14ac:dyDescent="0.2">
      <c r="D4890" s="20"/>
    </row>
    <row r="4891" spans="4:4" x14ac:dyDescent="0.2">
      <c r="D4891" s="20"/>
    </row>
    <row r="4892" spans="4:4" x14ac:dyDescent="0.2">
      <c r="D4892" s="20"/>
    </row>
    <row r="4893" spans="4:4" x14ac:dyDescent="0.2">
      <c r="D4893" s="20"/>
    </row>
    <row r="4894" spans="4:4" x14ac:dyDescent="0.2">
      <c r="D4894" s="20"/>
    </row>
    <row r="4895" spans="4:4" x14ac:dyDescent="0.2">
      <c r="D4895" s="20"/>
    </row>
    <row r="4896" spans="4:4" x14ac:dyDescent="0.2">
      <c r="D4896" s="20"/>
    </row>
    <row r="4897" spans="4:4" x14ac:dyDescent="0.2">
      <c r="D4897" s="20"/>
    </row>
    <row r="4898" spans="4:4" x14ac:dyDescent="0.2">
      <c r="D4898" s="20"/>
    </row>
    <row r="4899" spans="4:4" x14ac:dyDescent="0.2">
      <c r="D4899" s="20"/>
    </row>
    <row r="4900" spans="4:4" x14ac:dyDescent="0.2">
      <c r="D4900" s="20"/>
    </row>
    <row r="4901" spans="4:4" x14ac:dyDescent="0.2">
      <c r="D4901" s="20"/>
    </row>
    <row r="4902" spans="4:4" x14ac:dyDescent="0.2">
      <c r="D4902" s="20"/>
    </row>
    <row r="4903" spans="4:4" x14ac:dyDescent="0.2">
      <c r="D4903" s="20"/>
    </row>
    <row r="4904" spans="4:4" x14ac:dyDescent="0.2">
      <c r="D4904" s="20"/>
    </row>
    <row r="4905" spans="4:4" x14ac:dyDescent="0.2">
      <c r="D4905" s="20"/>
    </row>
    <row r="4906" spans="4:4" x14ac:dyDescent="0.2">
      <c r="D4906" s="20"/>
    </row>
    <row r="4907" spans="4:4" x14ac:dyDescent="0.2">
      <c r="D4907" s="20"/>
    </row>
    <row r="4908" spans="4:4" x14ac:dyDescent="0.2">
      <c r="D4908" s="20"/>
    </row>
    <row r="4909" spans="4:4" x14ac:dyDescent="0.2">
      <c r="D4909" s="20"/>
    </row>
    <row r="4910" spans="4:4" x14ac:dyDescent="0.2">
      <c r="D4910" s="20"/>
    </row>
    <row r="4911" spans="4:4" x14ac:dyDescent="0.2">
      <c r="D4911" s="20"/>
    </row>
    <row r="4912" spans="4:4" x14ac:dyDescent="0.2">
      <c r="D4912" s="20"/>
    </row>
    <row r="4913" spans="4:4" x14ac:dyDescent="0.2">
      <c r="D4913" s="20"/>
    </row>
    <row r="4914" spans="4:4" x14ac:dyDescent="0.2">
      <c r="D4914" s="20"/>
    </row>
    <row r="4915" spans="4:4" x14ac:dyDescent="0.2">
      <c r="D4915" s="20"/>
    </row>
    <row r="4916" spans="4:4" x14ac:dyDescent="0.2">
      <c r="D4916" s="20"/>
    </row>
    <row r="4917" spans="4:4" x14ac:dyDescent="0.2">
      <c r="D4917" s="20"/>
    </row>
    <row r="4918" spans="4:4" x14ac:dyDescent="0.2">
      <c r="D4918" s="20"/>
    </row>
    <row r="4919" spans="4:4" x14ac:dyDescent="0.2">
      <c r="D4919" s="20"/>
    </row>
    <row r="4920" spans="4:4" x14ac:dyDescent="0.2">
      <c r="D4920" s="20"/>
    </row>
    <row r="4921" spans="4:4" x14ac:dyDescent="0.2">
      <c r="D4921" s="20"/>
    </row>
    <row r="4922" spans="4:4" x14ac:dyDescent="0.2">
      <c r="D4922" s="20"/>
    </row>
    <row r="4923" spans="4:4" x14ac:dyDescent="0.2">
      <c r="D4923" s="20"/>
    </row>
    <row r="4924" spans="4:4" x14ac:dyDescent="0.2">
      <c r="D4924" s="20"/>
    </row>
    <row r="4925" spans="4:4" x14ac:dyDescent="0.2">
      <c r="D4925" s="20"/>
    </row>
    <row r="4926" spans="4:4" x14ac:dyDescent="0.2">
      <c r="D4926" s="20"/>
    </row>
    <row r="4927" spans="4:4" x14ac:dyDescent="0.2">
      <c r="D4927" s="20"/>
    </row>
    <row r="4928" spans="4:4" x14ac:dyDescent="0.2">
      <c r="D4928" s="20"/>
    </row>
    <row r="4929" spans="4:4" x14ac:dyDescent="0.2">
      <c r="D4929" s="20"/>
    </row>
    <row r="4930" spans="4:4" x14ac:dyDescent="0.2">
      <c r="D4930" s="20"/>
    </row>
    <row r="4931" spans="4:4" x14ac:dyDescent="0.2">
      <c r="D4931" s="20"/>
    </row>
    <row r="4932" spans="4:4" x14ac:dyDescent="0.2">
      <c r="D4932" s="20"/>
    </row>
    <row r="4933" spans="4:4" x14ac:dyDescent="0.2">
      <c r="D4933" s="20"/>
    </row>
    <row r="4934" spans="4:4" x14ac:dyDescent="0.2">
      <c r="D4934" s="20"/>
    </row>
    <row r="4935" spans="4:4" x14ac:dyDescent="0.2">
      <c r="D4935" s="20"/>
    </row>
    <row r="4936" spans="4:4" x14ac:dyDescent="0.2">
      <c r="D4936" s="20"/>
    </row>
    <row r="4937" spans="4:4" x14ac:dyDescent="0.2">
      <c r="D4937" s="20"/>
    </row>
    <row r="4938" spans="4:4" x14ac:dyDescent="0.2">
      <c r="D4938" s="20"/>
    </row>
    <row r="4939" spans="4:4" x14ac:dyDescent="0.2">
      <c r="D4939" s="20"/>
    </row>
    <row r="4940" spans="4:4" x14ac:dyDescent="0.2">
      <c r="D4940" s="20"/>
    </row>
    <row r="4941" spans="4:4" x14ac:dyDescent="0.2">
      <c r="D4941" s="20"/>
    </row>
    <row r="4942" spans="4:4" x14ac:dyDescent="0.2">
      <c r="D4942" s="20"/>
    </row>
    <row r="4943" spans="4:4" x14ac:dyDescent="0.2">
      <c r="D4943" s="20"/>
    </row>
    <row r="4944" spans="4:4" x14ac:dyDescent="0.2">
      <c r="D4944" s="20"/>
    </row>
    <row r="4945" spans="4:4" x14ac:dyDescent="0.2">
      <c r="D4945" s="20"/>
    </row>
    <row r="4946" spans="4:4" x14ac:dyDescent="0.2">
      <c r="D4946" s="20"/>
    </row>
    <row r="4947" spans="4:4" x14ac:dyDescent="0.2">
      <c r="D4947" s="20"/>
    </row>
    <row r="4948" spans="4:4" x14ac:dyDescent="0.2">
      <c r="D4948" s="20"/>
    </row>
    <row r="4949" spans="4:4" x14ac:dyDescent="0.2">
      <c r="D4949" s="20"/>
    </row>
    <row r="4950" spans="4:4" x14ac:dyDescent="0.2">
      <c r="D4950" s="20"/>
    </row>
    <row r="4951" spans="4:4" x14ac:dyDescent="0.2">
      <c r="D4951" s="20"/>
    </row>
    <row r="4952" spans="4:4" x14ac:dyDescent="0.2">
      <c r="D4952" s="20"/>
    </row>
    <row r="4953" spans="4:4" x14ac:dyDescent="0.2">
      <c r="D4953" s="20"/>
    </row>
    <row r="4954" spans="4:4" x14ac:dyDescent="0.2">
      <c r="D4954" s="20"/>
    </row>
    <row r="4955" spans="4:4" x14ac:dyDescent="0.2">
      <c r="D4955" s="20"/>
    </row>
    <row r="4956" spans="4:4" x14ac:dyDescent="0.2">
      <c r="D4956" s="20"/>
    </row>
    <row r="4957" spans="4:4" x14ac:dyDescent="0.2">
      <c r="D4957" s="20"/>
    </row>
    <row r="4958" spans="4:4" x14ac:dyDescent="0.2">
      <c r="D4958" s="20"/>
    </row>
    <row r="4959" spans="4:4" x14ac:dyDescent="0.2">
      <c r="D4959" s="20"/>
    </row>
    <row r="4960" spans="4:4" x14ac:dyDescent="0.2">
      <c r="D4960" s="20"/>
    </row>
    <row r="4961" spans="4:4" x14ac:dyDescent="0.2">
      <c r="D4961" s="20"/>
    </row>
    <row r="4962" spans="4:4" x14ac:dyDescent="0.2">
      <c r="D4962" s="20"/>
    </row>
    <row r="4963" spans="4:4" x14ac:dyDescent="0.2">
      <c r="D4963" s="20"/>
    </row>
    <row r="4964" spans="4:4" x14ac:dyDescent="0.2">
      <c r="D4964" s="20"/>
    </row>
    <row r="4965" spans="4:4" x14ac:dyDescent="0.2">
      <c r="D4965" s="20"/>
    </row>
    <row r="4966" spans="4:4" x14ac:dyDescent="0.2">
      <c r="D4966" s="20"/>
    </row>
    <row r="4967" spans="4:4" x14ac:dyDescent="0.2">
      <c r="D4967" s="20"/>
    </row>
    <row r="4968" spans="4:4" x14ac:dyDescent="0.2">
      <c r="D4968" s="20"/>
    </row>
    <row r="4969" spans="4:4" x14ac:dyDescent="0.2">
      <c r="D4969" s="20"/>
    </row>
    <row r="4970" spans="4:4" x14ac:dyDescent="0.2">
      <c r="D4970" s="20"/>
    </row>
    <row r="4971" spans="4:4" x14ac:dyDescent="0.2">
      <c r="D4971" s="20"/>
    </row>
    <row r="4972" spans="4:4" x14ac:dyDescent="0.2">
      <c r="D4972" s="20"/>
    </row>
    <row r="4973" spans="4:4" x14ac:dyDescent="0.2">
      <c r="D4973" s="20"/>
    </row>
    <row r="4974" spans="4:4" x14ac:dyDescent="0.2">
      <c r="D4974" s="20"/>
    </row>
    <row r="4975" spans="4:4" x14ac:dyDescent="0.2">
      <c r="D4975" s="20"/>
    </row>
    <row r="4976" spans="4:4" x14ac:dyDescent="0.2">
      <c r="D4976" s="20"/>
    </row>
    <row r="4977" spans="4:4" x14ac:dyDescent="0.2">
      <c r="D4977" s="20"/>
    </row>
    <row r="4978" spans="4:4" x14ac:dyDescent="0.2">
      <c r="D4978" s="20"/>
    </row>
    <row r="4979" spans="4:4" x14ac:dyDescent="0.2">
      <c r="D4979" s="20"/>
    </row>
    <row r="4980" spans="4:4" x14ac:dyDescent="0.2">
      <c r="D4980" s="20"/>
    </row>
    <row r="4981" spans="4:4" x14ac:dyDescent="0.2">
      <c r="D4981" s="20"/>
    </row>
    <row r="4982" spans="4:4" x14ac:dyDescent="0.2">
      <c r="D4982" s="20"/>
    </row>
    <row r="4983" spans="4:4" x14ac:dyDescent="0.2">
      <c r="D4983" s="20"/>
    </row>
    <row r="4984" spans="4:4" x14ac:dyDescent="0.2">
      <c r="D4984" s="20"/>
    </row>
    <row r="4985" spans="4:4" x14ac:dyDescent="0.2">
      <c r="D4985" s="20"/>
    </row>
    <row r="4986" spans="4:4" x14ac:dyDescent="0.2">
      <c r="D4986" s="20"/>
    </row>
    <row r="4987" spans="4:4" x14ac:dyDescent="0.2">
      <c r="D4987" s="20"/>
    </row>
    <row r="4988" spans="4:4" x14ac:dyDescent="0.2">
      <c r="D4988" s="20"/>
    </row>
    <row r="4989" spans="4:4" x14ac:dyDescent="0.2">
      <c r="D4989" s="20"/>
    </row>
    <row r="4990" spans="4:4" x14ac:dyDescent="0.2">
      <c r="D4990" s="20"/>
    </row>
    <row r="4991" spans="4:4" x14ac:dyDescent="0.2">
      <c r="D4991" s="20"/>
    </row>
    <row r="4992" spans="4:4" x14ac:dyDescent="0.2">
      <c r="D4992" s="20"/>
    </row>
    <row r="4993" spans="4:4" x14ac:dyDescent="0.2">
      <c r="D4993" s="20"/>
    </row>
    <row r="4994" spans="4:4" x14ac:dyDescent="0.2">
      <c r="D4994" s="20"/>
    </row>
    <row r="4995" spans="4:4" x14ac:dyDescent="0.2">
      <c r="D4995" s="20"/>
    </row>
    <row r="4996" spans="4:4" x14ac:dyDescent="0.2">
      <c r="D4996" s="20"/>
    </row>
    <row r="4997" spans="4:4" x14ac:dyDescent="0.2">
      <c r="D4997" s="20"/>
    </row>
    <row r="4998" spans="4:4" x14ac:dyDescent="0.2">
      <c r="D4998" s="20"/>
    </row>
    <row r="4999" spans="4:4" x14ac:dyDescent="0.2">
      <c r="D4999" s="20"/>
    </row>
    <row r="5000" spans="4:4" x14ac:dyDescent="0.2">
      <c r="D5000" s="20"/>
    </row>
    <row r="5001" spans="4:4" x14ac:dyDescent="0.2">
      <c r="D5001" s="20"/>
    </row>
    <row r="5002" spans="4:4" x14ac:dyDescent="0.2">
      <c r="D5002" s="20"/>
    </row>
    <row r="5003" spans="4:4" x14ac:dyDescent="0.2">
      <c r="D5003" s="20"/>
    </row>
    <row r="5004" spans="4:4" x14ac:dyDescent="0.2">
      <c r="D5004" s="20"/>
    </row>
    <row r="5005" spans="4:4" x14ac:dyDescent="0.2">
      <c r="D5005" s="20"/>
    </row>
    <row r="5006" spans="4:4" x14ac:dyDescent="0.2">
      <c r="D5006" s="20"/>
    </row>
    <row r="5007" spans="4:4" x14ac:dyDescent="0.2">
      <c r="D5007" s="20"/>
    </row>
    <row r="5008" spans="4:4" x14ac:dyDescent="0.2">
      <c r="D5008" s="20"/>
    </row>
    <row r="5009" spans="4:4" x14ac:dyDescent="0.2">
      <c r="D5009" s="20"/>
    </row>
    <row r="5010" spans="4:4" x14ac:dyDescent="0.2">
      <c r="D5010" s="20"/>
    </row>
    <row r="5011" spans="4:4" x14ac:dyDescent="0.2">
      <c r="D5011" s="20"/>
    </row>
    <row r="5012" spans="4:4" x14ac:dyDescent="0.2">
      <c r="D5012" s="20"/>
    </row>
    <row r="5013" spans="4:4" x14ac:dyDescent="0.2">
      <c r="D5013" s="20"/>
    </row>
    <row r="5014" spans="4:4" x14ac:dyDescent="0.2">
      <c r="D5014" s="20"/>
    </row>
    <row r="5015" spans="4:4" x14ac:dyDescent="0.2">
      <c r="D5015" s="20"/>
    </row>
    <row r="5016" spans="4:4" x14ac:dyDescent="0.2">
      <c r="D5016" s="20"/>
    </row>
    <row r="5017" spans="4:4" x14ac:dyDescent="0.2">
      <c r="D5017" s="20"/>
    </row>
    <row r="5018" spans="4:4" x14ac:dyDescent="0.2">
      <c r="D5018" s="20"/>
    </row>
    <row r="5019" spans="4:4" x14ac:dyDescent="0.2">
      <c r="D5019" s="20"/>
    </row>
    <row r="5020" spans="4:4" x14ac:dyDescent="0.2">
      <c r="D5020" s="20"/>
    </row>
    <row r="5021" spans="4:4" x14ac:dyDescent="0.2">
      <c r="D5021" s="20"/>
    </row>
    <row r="5022" spans="4:4" x14ac:dyDescent="0.2">
      <c r="D5022" s="20"/>
    </row>
    <row r="5023" spans="4:4" x14ac:dyDescent="0.2">
      <c r="D5023" s="20"/>
    </row>
    <row r="5024" spans="4:4" x14ac:dyDescent="0.2">
      <c r="D5024" s="20"/>
    </row>
    <row r="5025" spans="4:4" x14ac:dyDescent="0.2">
      <c r="D5025" s="20"/>
    </row>
    <row r="5026" spans="4:4" x14ac:dyDescent="0.2">
      <c r="D5026" s="20"/>
    </row>
    <row r="5027" spans="4:4" x14ac:dyDescent="0.2">
      <c r="D5027" s="20"/>
    </row>
    <row r="5028" spans="4:4" x14ac:dyDescent="0.2">
      <c r="D5028" s="20"/>
    </row>
    <row r="5029" spans="4:4" x14ac:dyDescent="0.2">
      <c r="D5029" s="20"/>
    </row>
    <row r="5030" spans="4:4" x14ac:dyDescent="0.2">
      <c r="D5030" s="20"/>
    </row>
    <row r="5031" spans="4:4" x14ac:dyDescent="0.2">
      <c r="D5031" s="20"/>
    </row>
    <row r="5032" spans="4:4" x14ac:dyDescent="0.2">
      <c r="D5032" s="20"/>
    </row>
    <row r="5033" spans="4:4" x14ac:dyDescent="0.2">
      <c r="D5033" s="20"/>
    </row>
    <row r="5034" spans="4:4" x14ac:dyDescent="0.2">
      <c r="D5034" s="20"/>
    </row>
    <row r="5035" spans="4:4" x14ac:dyDescent="0.2">
      <c r="D5035" s="20"/>
    </row>
    <row r="5036" spans="4:4" x14ac:dyDescent="0.2">
      <c r="D5036" s="20"/>
    </row>
    <row r="5037" spans="4:4" x14ac:dyDescent="0.2">
      <c r="D5037" s="20"/>
    </row>
    <row r="5038" spans="4:4" x14ac:dyDescent="0.2">
      <c r="D5038" s="20"/>
    </row>
    <row r="5039" spans="4:4" x14ac:dyDescent="0.2">
      <c r="D5039" s="20"/>
    </row>
    <row r="5040" spans="4:4" x14ac:dyDescent="0.2">
      <c r="D5040" s="20"/>
    </row>
    <row r="5041" spans="4:4" x14ac:dyDescent="0.2">
      <c r="D5041" s="20"/>
    </row>
    <row r="5042" spans="4:4" x14ac:dyDescent="0.2">
      <c r="D5042" s="20"/>
    </row>
    <row r="5043" spans="4:4" x14ac:dyDescent="0.2">
      <c r="D5043" s="20"/>
    </row>
    <row r="5044" spans="4:4" x14ac:dyDescent="0.2">
      <c r="D5044" s="20"/>
    </row>
    <row r="5045" spans="4:4" x14ac:dyDescent="0.2">
      <c r="D5045" s="20"/>
    </row>
    <row r="5046" spans="4:4" x14ac:dyDescent="0.2">
      <c r="D5046" s="20"/>
    </row>
    <row r="5047" spans="4:4" x14ac:dyDescent="0.2">
      <c r="D5047" s="20"/>
    </row>
    <row r="5048" spans="4:4" x14ac:dyDescent="0.2">
      <c r="D5048" s="20"/>
    </row>
    <row r="5049" spans="4:4" x14ac:dyDescent="0.2">
      <c r="D5049" s="20"/>
    </row>
    <row r="5050" spans="4:4" x14ac:dyDescent="0.2">
      <c r="D5050" s="20"/>
    </row>
    <row r="5051" spans="4:4" x14ac:dyDescent="0.2">
      <c r="D5051" s="20"/>
    </row>
    <row r="5052" spans="4:4" x14ac:dyDescent="0.2">
      <c r="D5052" s="20"/>
    </row>
    <row r="5053" spans="4:4" x14ac:dyDescent="0.2">
      <c r="D5053" s="20"/>
    </row>
    <row r="5054" spans="4:4" x14ac:dyDescent="0.2">
      <c r="D5054" s="20"/>
    </row>
    <row r="5055" spans="4:4" x14ac:dyDescent="0.2">
      <c r="D5055" s="20"/>
    </row>
    <row r="5056" spans="4:4" x14ac:dyDescent="0.2">
      <c r="D5056" s="20"/>
    </row>
    <row r="5057" spans="4:4" x14ac:dyDescent="0.2">
      <c r="D5057" s="20"/>
    </row>
    <row r="5058" spans="4:4" x14ac:dyDescent="0.2">
      <c r="D5058" s="20"/>
    </row>
    <row r="5059" spans="4:4" x14ac:dyDescent="0.2">
      <c r="D5059" s="20"/>
    </row>
    <row r="5060" spans="4:4" x14ac:dyDescent="0.2">
      <c r="D5060" s="20"/>
    </row>
    <row r="5061" spans="4:4" x14ac:dyDescent="0.2">
      <c r="D5061" s="20"/>
    </row>
    <row r="5062" spans="4:4" x14ac:dyDescent="0.2">
      <c r="D5062" s="20"/>
    </row>
    <row r="5063" spans="4:4" x14ac:dyDescent="0.2">
      <c r="D5063" s="20"/>
    </row>
    <row r="5064" spans="4:4" x14ac:dyDescent="0.2">
      <c r="D5064" s="20"/>
    </row>
    <row r="5065" spans="4:4" x14ac:dyDescent="0.2">
      <c r="D5065" s="20"/>
    </row>
    <row r="5066" spans="4:4" x14ac:dyDescent="0.2">
      <c r="D5066" s="20"/>
    </row>
    <row r="5067" spans="4:4" x14ac:dyDescent="0.2">
      <c r="D5067" s="20"/>
    </row>
    <row r="5068" spans="4:4" x14ac:dyDescent="0.2">
      <c r="D5068" s="20"/>
    </row>
    <row r="5069" spans="4:4" x14ac:dyDescent="0.2">
      <c r="D5069" s="20"/>
    </row>
    <row r="5070" spans="4:4" x14ac:dyDescent="0.2">
      <c r="D5070" s="20"/>
    </row>
    <row r="5071" spans="4:4" x14ac:dyDescent="0.2">
      <c r="D5071" s="20"/>
    </row>
    <row r="5072" spans="4:4" x14ac:dyDescent="0.2">
      <c r="D5072" s="20"/>
    </row>
    <row r="5073" spans="4:4" x14ac:dyDescent="0.2">
      <c r="D5073" s="20"/>
    </row>
    <row r="5074" spans="4:4" x14ac:dyDescent="0.2">
      <c r="D5074" s="20"/>
    </row>
    <row r="5075" spans="4:4" x14ac:dyDescent="0.2">
      <c r="D5075" s="20"/>
    </row>
    <row r="5076" spans="4:4" x14ac:dyDescent="0.2">
      <c r="D5076" s="20"/>
    </row>
    <row r="5077" spans="4:4" x14ac:dyDescent="0.2">
      <c r="D5077" s="20"/>
    </row>
    <row r="5078" spans="4:4" x14ac:dyDescent="0.2">
      <c r="D5078" s="20"/>
    </row>
    <row r="5079" spans="4:4" x14ac:dyDescent="0.2">
      <c r="D5079" s="20"/>
    </row>
    <row r="5080" spans="4:4" x14ac:dyDescent="0.2">
      <c r="D5080" s="20"/>
    </row>
    <row r="5081" spans="4:4" x14ac:dyDescent="0.2">
      <c r="D5081" s="20"/>
    </row>
    <row r="5082" spans="4:4" x14ac:dyDescent="0.2">
      <c r="D5082" s="20"/>
    </row>
    <row r="5083" spans="4:4" x14ac:dyDescent="0.2">
      <c r="D5083" s="20"/>
    </row>
    <row r="5084" spans="4:4" x14ac:dyDescent="0.2">
      <c r="D5084" s="20"/>
    </row>
    <row r="5085" spans="4:4" x14ac:dyDescent="0.2">
      <c r="D5085" s="20"/>
    </row>
    <row r="5086" spans="4:4" x14ac:dyDescent="0.2">
      <c r="D5086" s="20"/>
    </row>
    <row r="5087" spans="4:4" x14ac:dyDescent="0.2">
      <c r="D5087" s="20"/>
    </row>
    <row r="5088" spans="4:4" x14ac:dyDescent="0.2">
      <c r="D5088" s="20"/>
    </row>
    <row r="5089" spans="4:4" x14ac:dyDescent="0.2">
      <c r="D5089" s="20"/>
    </row>
    <row r="5090" spans="4:4" x14ac:dyDescent="0.2">
      <c r="D5090" s="20"/>
    </row>
    <row r="5091" spans="4:4" x14ac:dyDescent="0.2">
      <c r="D5091" s="20"/>
    </row>
    <row r="5092" spans="4:4" x14ac:dyDescent="0.2">
      <c r="D5092" s="20"/>
    </row>
    <row r="5093" spans="4:4" x14ac:dyDescent="0.2">
      <c r="D5093" s="20"/>
    </row>
    <row r="5094" spans="4:4" x14ac:dyDescent="0.2">
      <c r="D5094" s="20"/>
    </row>
    <row r="5095" spans="4:4" x14ac:dyDescent="0.2">
      <c r="D5095" s="20"/>
    </row>
    <row r="5096" spans="4:4" x14ac:dyDescent="0.2">
      <c r="D5096" s="20"/>
    </row>
    <row r="5097" spans="4:4" x14ac:dyDescent="0.2">
      <c r="D5097" s="20"/>
    </row>
    <row r="5098" spans="4:4" x14ac:dyDescent="0.2">
      <c r="D5098" s="20"/>
    </row>
    <row r="5099" spans="4:4" x14ac:dyDescent="0.2">
      <c r="D5099" s="20"/>
    </row>
    <row r="5100" spans="4:4" x14ac:dyDescent="0.2">
      <c r="D5100" s="20"/>
    </row>
    <row r="5101" spans="4:4" x14ac:dyDescent="0.2">
      <c r="D5101" s="20"/>
    </row>
    <row r="5102" spans="4:4" x14ac:dyDescent="0.2">
      <c r="D5102" s="20"/>
    </row>
    <row r="5103" spans="4:4" x14ac:dyDescent="0.2">
      <c r="D5103" s="20"/>
    </row>
    <row r="5104" spans="4:4" x14ac:dyDescent="0.2">
      <c r="D5104" s="20"/>
    </row>
    <row r="5105" spans="4:4" x14ac:dyDescent="0.2">
      <c r="D5105" s="20"/>
    </row>
    <row r="5106" spans="4:4" x14ac:dyDescent="0.2">
      <c r="D5106" s="20"/>
    </row>
    <row r="5107" spans="4:4" x14ac:dyDescent="0.2">
      <c r="D5107" s="20"/>
    </row>
    <row r="5108" spans="4:4" x14ac:dyDescent="0.2">
      <c r="D5108" s="20"/>
    </row>
    <row r="5109" spans="4:4" x14ac:dyDescent="0.2">
      <c r="D5109" s="20"/>
    </row>
    <row r="5110" spans="4:4" x14ac:dyDescent="0.2">
      <c r="D5110" s="20"/>
    </row>
    <row r="5111" spans="4:4" x14ac:dyDescent="0.2">
      <c r="D5111" s="20"/>
    </row>
    <row r="5112" spans="4:4" x14ac:dyDescent="0.2">
      <c r="D5112" s="20"/>
    </row>
    <row r="5113" spans="4:4" x14ac:dyDescent="0.2">
      <c r="D5113" s="20"/>
    </row>
    <row r="5114" spans="4:4" x14ac:dyDescent="0.2">
      <c r="D5114" s="20"/>
    </row>
    <row r="5115" spans="4:4" x14ac:dyDescent="0.2">
      <c r="D5115" s="20"/>
    </row>
    <row r="5116" spans="4:4" x14ac:dyDescent="0.2">
      <c r="D5116" s="20"/>
    </row>
    <row r="5117" spans="4:4" x14ac:dyDescent="0.2">
      <c r="D5117" s="20"/>
    </row>
    <row r="5118" spans="4:4" x14ac:dyDescent="0.2">
      <c r="D5118" s="20"/>
    </row>
    <row r="5119" spans="4:4" x14ac:dyDescent="0.2">
      <c r="D5119" s="20"/>
    </row>
    <row r="5120" spans="4:4" x14ac:dyDescent="0.2">
      <c r="D5120" s="20"/>
    </row>
    <row r="5121" spans="4:4" x14ac:dyDescent="0.2">
      <c r="D5121" s="20"/>
    </row>
    <row r="5122" spans="4:4" x14ac:dyDescent="0.2">
      <c r="D5122" s="20"/>
    </row>
    <row r="5123" spans="4:4" x14ac:dyDescent="0.2">
      <c r="D5123" s="20"/>
    </row>
    <row r="5124" spans="4:4" x14ac:dyDescent="0.2">
      <c r="D5124" s="20"/>
    </row>
    <row r="5125" spans="4:4" x14ac:dyDescent="0.2">
      <c r="D5125" s="20"/>
    </row>
    <row r="5126" spans="4:4" x14ac:dyDescent="0.2">
      <c r="D5126" s="20"/>
    </row>
    <row r="5127" spans="4:4" x14ac:dyDescent="0.2">
      <c r="D5127" s="20"/>
    </row>
    <row r="5128" spans="4:4" x14ac:dyDescent="0.2">
      <c r="D5128" s="20"/>
    </row>
    <row r="5129" spans="4:4" x14ac:dyDescent="0.2">
      <c r="D5129" s="20"/>
    </row>
    <row r="5130" spans="4:4" x14ac:dyDescent="0.2">
      <c r="D5130" s="20"/>
    </row>
    <row r="5131" spans="4:4" x14ac:dyDescent="0.2">
      <c r="D5131" s="20"/>
    </row>
    <row r="5132" spans="4:4" x14ac:dyDescent="0.2">
      <c r="D5132" s="20"/>
    </row>
    <row r="5133" spans="4:4" x14ac:dyDescent="0.2">
      <c r="D5133" s="20"/>
    </row>
    <row r="5134" spans="4:4" x14ac:dyDescent="0.2">
      <c r="D5134" s="20"/>
    </row>
    <row r="5135" spans="4:4" x14ac:dyDescent="0.2">
      <c r="D5135" s="20"/>
    </row>
    <row r="5136" spans="4:4" x14ac:dyDescent="0.2">
      <c r="D5136" s="20"/>
    </row>
    <row r="5137" spans="4:4" x14ac:dyDescent="0.2">
      <c r="D5137" s="20"/>
    </row>
    <row r="5138" spans="4:4" x14ac:dyDescent="0.2">
      <c r="D5138" s="20"/>
    </row>
    <row r="5139" spans="4:4" x14ac:dyDescent="0.2">
      <c r="D5139" s="20"/>
    </row>
    <row r="5140" spans="4:4" x14ac:dyDescent="0.2">
      <c r="D5140" s="20"/>
    </row>
    <row r="5141" spans="4:4" x14ac:dyDescent="0.2">
      <c r="D5141" s="20"/>
    </row>
    <row r="5142" spans="4:4" x14ac:dyDescent="0.2">
      <c r="D5142" s="20"/>
    </row>
    <row r="5143" spans="4:4" x14ac:dyDescent="0.2">
      <c r="D5143" s="20"/>
    </row>
    <row r="5144" spans="4:4" x14ac:dyDescent="0.2">
      <c r="D5144" s="20"/>
    </row>
    <row r="5145" spans="4:4" x14ac:dyDescent="0.2">
      <c r="D5145" s="20"/>
    </row>
    <row r="5146" spans="4:4" x14ac:dyDescent="0.2">
      <c r="D5146" s="20"/>
    </row>
    <row r="5147" spans="4:4" x14ac:dyDescent="0.2">
      <c r="D5147" s="20"/>
    </row>
    <row r="5148" spans="4:4" x14ac:dyDescent="0.2">
      <c r="D5148" s="20"/>
    </row>
    <row r="5149" spans="4:4" x14ac:dyDescent="0.2">
      <c r="D5149" s="20"/>
    </row>
    <row r="5150" spans="4:4" x14ac:dyDescent="0.2">
      <c r="D5150" s="20"/>
    </row>
    <row r="5151" spans="4:4" x14ac:dyDescent="0.2">
      <c r="D5151" s="20"/>
    </row>
    <row r="5152" spans="4:4" x14ac:dyDescent="0.2">
      <c r="D5152" s="20"/>
    </row>
    <row r="5153" spans="4:4" x14ac:dyDescent="0.2">
      <c r="D5153" s="20"/>
    </row>
    <row r="5154" spans="4:4" x14ac:dyDescent="0.2">
      <c r="D5154" s="20"/>
    </row>
    <row r="5155" spans="4:4" x14ac:dyDescent="0.2">
      <c r="D5155" s="20"/>
    </row>
    <row r="5156" spans="4:4" x14ac:dyDescent="0.2">
      <c r="D5156" s="20"/>
    </row>
    <row r="5157" spans="4:4" x14ac:dyDescent="0.2">
      <c r="D5157" s="20"/>
    </row>
    <row r="5158" spans="4:4" x14ac:dyDescent="0.2">
      <c r="D5158" s="20"/>
    </row>
    <row r="5159" spans="4:4" x14ac:dyDescent="0.2">
      <c r="D5159" s="20"/>
    </row>
    <row r="5160" spans="4:4" x14ac:dyDescent="0.2">
      <c r="D5160" s="20"/>
    </row>
    <row r="5161" spans="4:4" x14ac:dyDescent="0.2">
      <c r="D5161" s="20"/>
    </row>
    <row r="5162" spans="4:4" x14ac:dyDescent="0.2">
      <c r="D5162" s="20"/>
    </row>
    <row r="5163" spans="4:4" x14ac:dyDescent="0.2">
      <c r="D5163" s="20"/>
    </row>
    <row r="5164" spans="4:4" x14ac:dyDescent="0.2">
      <c r="D5164" s="20"/>
    </row>
    <row r="5165" spans="4:4" x14ac:dyDescent="0.2">
      <c r="D5165" s="20"/>
    </row>
    <row r="5166" spans="4:4" x14ac:dyDescent="0.2">
      <c r="D5166" s="20"/>
    </row>
    <row r="5167" spans="4:4" x14ac:dyDescent="0.2">
      <c r="D5167" s="20"/>
    </row>
    <row r="5168" spans="4:4" x14ac:dyDescent="0.2">
      <c r="D5168" s="20"/>
    </row>
    <row r="5169" spans="4:4" x14ac:dyDescent="0.2">
      <c r="D5169" s="20"/>
    </row>
    <row r="5170" spans="4:4" x14ac:dyDescent="0.2">
      <c r="D5170" s="20"/>
    </row>
    <row r="5171" spans="4:4" x14ac:dyDescent="0.2">
      <c r="D5171" s="20"/>
    </row>
    <row r="5172" spans="4:4" x14ac:dyDescent="0.2">
      <c r="D5172" s="20"/>
    </row>
    <row r="5173" spans="4:4" x14ac:dyDescent="0.2">
      <c r="D5173" s="20"/>
    </row>
    <row r="5174" spans="4:4" x14ac:dyDescent="0.2">
      <c r="D5174" s="20"/>
    </row>
    <row r="5175" spans="4:4" x14ac:dyDescent="0.2">
      <c r="D5175" s="20"/>
    </row>
    <row r="5176" spans="4:4" x14ac:dyDescent="0.2">
      <c r="D5176" s="20"/>
    </row>
    <row r="5177" spans="4:4" x14ac:dyDescent="0.2">
      <c r="D5177" s="20"/>
    </row>
    <row r="5178" spans="4:4" x14ac:dyDescent="0.2">
      <c r="D5178" s="20"/>
    </row>
    <row r="5179" spans="4:4" x14ac:dyDescent="0.2">
      <c r="D5179" s="20"/>
    </row>
    <row r="5180" spans="4:4" x14ac:dyDescent="0.2">
      <c r="D5180" s="20"/>
    </row>
    <row r="5181" spans="4:4" x14ac:dyDescent="0.2">
      <c r="D5181" s="20"/>
    </row>
    <row r="5182" spans="4:4" x14ac:dyDescent="0.2">
      <c r="D5182" s="20"/>
    </row>
    <row r="5183" spans="4:4" x14ac:dyDescent="0.2">
      <c r="D5183" s="20"/>
    </row>
    <row r="5184" spans="4:4" x14ac:dyDescent="0.2">
      <c r="D5184" s="20"/>
    </row>
    <row r="5185" spans="4:4" x14ac:dyDescent="0.2">
      <c r="D5185" s="20"/>
    </row>
    <row r="5186" spans="4:4" x14ac:dyDescent="0.2">
      <c r="D5186" s="20"/>
    </row>
    <row r="5187" spans="4:4" x14ac:dyDescent="0.2">
      <c r="D5187" s="20"/>
    </row>
    <row r="5188" spans="4:4" x14ac:dyDescent="0.2">
      <c r="D5188" s="20"/>
    </row>
    <row r="5189" spans="4:4" x14ac:dyDescent="0.2">
      <c r="D5189" s="20"/>
    </row>
    <row r="5190" spans="4:4" x14ac:dyDescent="0.2">
      <c r="D5190" s="20"/>
    </row>
    <row r="5191" spans="4:4" x14ac:dyDescent="0.2">
      <c r="D5191" s="20"/>
    </row>
    <row r="5192" spans="4:4" x14ac:dyDescent="0.2">
      <c r="D5192" s="20"/>
    </row>
    <row r="5193" spans="4:4" x14ac:dyDescent="0.2">
      <c r="D5193" s="20"/>
    </row>
    <row r="5194" spans="4:4" x14ac:dyDescent="0.2">
      <c r="D5194" s="20"/>
    </row>
    <row r="5195" spans="4:4" x14ac:dyDescent="0.2">
      <c r="D5195" s="20"/>
    </row>
    <row r="5196" spans="4:4" x14ac:dyDescent="0.2">
      <c r="D5196" s="20"/>
    </row>
    <row r="5197" spans="4:4" x14ac:dyDescent="0.2">
      <c r="D5197" s="20"/>
    </row>
    <row r="5198" spans="4:4" x14ac:dyDescent="0.2">
      <c r="D5198" s="20"/>
    </row>
    <row r="5199" spans="4:4" x14ac:dyDescent="0.2">
      <c r="D5199" s="20"/>
    </row>
    <row r="5200" spans="4:4" x14ac:dyDescent="0.2">
      <c r="D5200" s="20"/>
    </row>
    <row r="5201" spans="4:4" x14ac:dyDescent="0.2">
      <c r="D5201" s="20"/>
    </row>
    <row r="5202" spans="4:4" x14ac:dyDescent="0.2">
      <c r="D5202" s="20"/>
    </row>
    <row r="5203" spans="4:4" x14ac:dyDescent="0.2">
      <c r="D5203" s="20"/>
    </row>
    <row r="5204" spans="4:4" x14ac:dyDescent="0.2">
      <c r="D5204" s="20"/>
    </row>
    <row r="5205" spans="4:4" x14ac:dyDescent="0.2">
      <c r="D5205" s="20"/>
    </row>
    <row r="5206" spans="4:4" x14ac:dyDescent="0.2">
      <c r="D5206" s="20"/>
    </row>
    <row r="5207" spans="4:4" x14ac:dyDescent="0.2">
      <c r="D5207" s="20"/>
    </row>
    <row r="5208" spans="4:4" x14ac:dyDescent="0.2">
      <c r="D5208" s="20"/>
    </row>
    <row r="5209" spans="4:4" x14ac:dyDescent="0.2">
      <c r="D5209" s="20"/>
    </row>
    <row r="5210" spans="4:4" x14ac:dyDescent="0.2">
      <c r="D5210" s="20"/>
    </row>
    <row r="5211" spans="4:4" x14ac:dyDescent="0.2">
      <c r="D5211" s="20"/>
    </row>
    <row r="5212" spans="4:4" x14ac:dyDescent="0.2">
      <c r="D5212" s="20"/>
    </row>
    <row r="5213" spans="4:4" x14ac:dyDescent="0.2">
      <c r="D5213" s="20"/>
    </row>
    <row r="5214" spans="4:4" x14ac:dyDescent="0.2">
      <c r="D5214" s="20"/>
    </row>
    <row r="5215" spans="4:4" x14ac:dyDescent="0.2">
      <c r="D5215" s="20"/>
    </row>
    <row r="5216" spans="4:4" x14ac:dyDescent="0.2">
      <c r="D5216" s="20"/>
    </row>
    <row r="5217" spans="4:4" x14ac:dyDescent="0.2">
      <c r="D5217" s="20"/>
    </row>
    <row r="5218" spans="4:4" x14ac:dyDescent="0.2">
      <c r="D5218" s="20"/>
    </row>
    <row r="5219" spans="4:4" x14ac:dyDescent="0.2">
      <c r="D5219" s="20"/>
    </row>
    <row r="5220" spans="4:4" x14ac:dyDescent="0.2">
      <c r="D5220" s="20"/>
    </row>
    <row r="5221" spans="4:4" x14ac:dyDescent="0.2">
      <c r="D5221" s="20"/>
    </row>
    <row r="5222" spans="4:4" x14ac:dyDescent="0.2">
      <c r="D5222" s="20"/>
    </row>
    <row r="5223" spans="4:4" x14ac:dyDescent="0.2">
      <c r="D5223" s="20"/>
    </row>
    <row r="5224" spans="4:4" x14ac:dyDescent="0.2">
      <c r="D5224" s="20"/>
    </row>
    <row r="5225" spans="4:4" x14ac:dyDescent="0.2">
      <c r="D5225" s="20"/>
    </row>
    <row r="5226" spans="4:4" x14ac:dyDescent="0.2">
      <c r="D5226" s="20"/>
    </row>
    <row r="5227" spans="4:4" x14ac:dyDescent="0.2">
      <c r="D5227" s="20"/>
    </row>
    <row r="5228" spans="4:4" x14ac:dyDescent="0.2">
      <c r="D5228" s="20"/>
    </row>
    <row r="5229" spans="4:4" x14ac:dyDescent="0.2">
      <c r="D5229" s="20"/>
    </row>
    <row r="5230" spans="4:4" x14ac:dyDescent="0.2">
      <c r="D5230" s="20"/>
    </row>
    <row r="5231" spans="4:4" x14ac:dyDescent="0.2">
      <c r="D5231" s="20"/>
    </row>
    <row r="5232" spans="4:4" x14ac:dyDescent="0.2">
      <c r="D5232" s="20"/>
    </row>
    <row r="5233" spans="4:4" x14ac:dyDescent="0.2">
      <c r="D5233" s="20"/>
    </row>
    <row r="5234" spans="4:4" x14ac:dyDescent="0.2">
      <c r="D5234" s="20"/>
    </row>
    <row r="5235" spans="4:4" x14ac:dyDescent="0.2">
      <c r="D5235" s="20"/>
    </row>
    <row r="5236" spans="4:4" x14ac:dyDescent="0.2">
      <c r="D5236" s="20"/>
    </row>
    <row r="5237" spans="4:4" x14ac:dyDescent="0.2">
      <c r="D5237" s="20"/>
    </row>
    <row r="5238" spans="4:4" x14ac:dyDescent="0.2">
      <c r="D5238" s="20"/>
    </row>
    <row r="5239" spans="4:4" x14ac:dyDescent="0.2">
      <c r="D5239" s="20"/>
    </row>
    <row r="5240" spans="4:4" x14ac:dyDescent="0.2">
      <c r="D5240" s="20"/>
    </row>
    <row r="5241" spans="4:4" x14ac:dyDescent="0.2">
      <c r="D5241" s="20"/>
    </row>
    <row r="5242" spans="4:4" x14ac:dyDescent="0.2">
      <c r="D5242" s="20"/>
    </row>
    <row r="5243" spans="4:4" x14ac:dyDescent="0.2">
      <c r="D5243" s="20"/>
    </row>
    <row r="5244" spans="4:4" x14ac:dyDescent="0.2">
      <c r="D5244" s="20"/>
    </row>
    <row r="5245" spans="4:4" x14ac:dyDescent="0.2">
      <c r="D5245" s="20"/>
    </row>
    <row r="5246" spans="4:4" x14ac:dyDescent="0.2">
      <c r="D5246" s="20"/>
    </row>
    <row r="5247" spans="4:4" x14ac:dyDescent="0.2">
      <c r="D5247" s="20"/>
    </row>
    <row r="5248" spans="4:4" x14ac:dyDescent="0.2">
      <c r="D5248" s="20"/>
    </row>
    <row r="5249" spans="4:4" x14ac:dyDescent="0.2">
      <c r="D5249" s="20"/>
    </row>
    <row r="5250" spans="4:4" x14ac:dyDescent="0.2">
      <c r="D5250" s="20"/>
    </row>
    <row r="5251" spans="4:4" x14ac:dyDescent="0.2">
      <c r="D5251" s="20"/>
    </row>
    <row r="5252" spans="4:4" x14ac:dyDescent="0.2">
      <c r="D5252" s="20"/>
    </row>
    <row r="5253" spans="4:4" x14ac:dyDescent="0.2">
      <c r="D5253" s="20"/>
    </row>
    <row r="5254" spans="4:4" x14ac:dyDescent="0.2">
      <c r="D5254" s="20"/>
    </row>
    <row r="5255" spans="4:4" x14ac:dyDescent="0.2">
      <c r="D5255" s="20"/>
    </row>
    <row r="5256" spans="4:4" x14ac:dyDescent="0.2">
      <c r="D5256" s="20"/>
    </row>
    <row r="5257" spans="4:4" x14ac:dyDescent="0.2">
      <c r="D5257" s="20"/>
    </row>
    <row r="5258" spans="4:4" x14ac:dyDescent="0.2">
      <c r="D5258" s="20"/>
    </row>
    <row r="5259" spans="4:4" x14ac:dyDescent="0.2">
      <c r="D5259" s="20"/>
    </row>
    <row r="5260" spans="4:4" x14ac:dyDescent="0.2">
      <c r="D5260" s="20"/>
    </row>
    <row r="5261" spans="4:4" x14ac:dyDescent="0.2">
      <c r="D5261" s="20"/>
    </row>
    <row r="5262" spans="4:4" x14ac:dyDescent="0.2">
      <c r="D5262" s="20"/>
    </row>
    <row r="5263" spans="4:4" x14ac:dyDescent="0.2">
      <c r="D5263" s="20"/>
    </row>
    <row r="5264" spans="4:4" x14ac:dyDescent="0.2">
      <c r="D5264" s="20"/>
    </row>
    <row r="5265" spans="4:4" x14ac:dyDescent="0.2">
      <c r="D5265" s="20"/>
    </row>
    <row r="5266" spans="4:4" x14ac:dyDescent="0.2">
      <c r="D5266" s="20"/>
    </row>
    <row r="5267" spans="4:4" x14ac:dyDescent="0.2">
      <c r="D5267" s="20"/>
    </row>
    <row r="5268" spans="4:4" x14ac:dyDescent="0.2">
      <c r="D5268" s="20"/>
    </row>
    <row r="5269" spans="4:4" x14ac:dyDescent="0.2">
      <c r="D5269" s="20"/>
    </row>
    <row r="5270" spans="4:4" x14ac:dyDescent="0.2">
      <c r="D5270" s="20"/>
    </row>
    <row r="5271" spans="4:4" x14ac:dyDescent="0.2">
      <c r="D5271" s="20"/>
    </row>
    <row r="5272" spans="4:4" x14ac:dyDescent="0.2">
      <c r="D5272" s="20"/>
    </row>
    <row r="5273" spans="4:4" x14ac:dyDescent="0.2">
      <c r="D5273" s="20"/>
    </row>
    <row r="5274" spans="4:4" x14ac:dyDescent="0.2">
      <c r="D5274" s="20"/>
    </row>
    <row r="5275" spans="4:4" x14ac:dyDescent="0.2">
      <c r="D5275" s="20"/>
    </row>
    <row r="5276" spans="4:4" x14ac:dyDescent="0.2">
      <c r="D5276" s="20"/>
    </row>
    <row r="5277" spans="4:4" x14ac:dyDescent="0.2">
      <c r="D5277" s="20"/>
    </row>
    <row r="5278" spans="4:4" x14ac:dyDescent="0.2">
      <c r="D5278" s="20"/>
    </row>
    <row r="5279" spans="4:4" x14ac:dyDescent="0.2">
      <c r="D5279" s="20"/>
    </row>
    <row r="5280" spans="4:4" x14ac:dyDescent="0.2">
      <c r="D5280" s="20"/>
    </row>
    <row r="5281" spans="4:4" x14ac:dyDescent="0.2">
      <c r="D5281" s="20"/>
    </row>
    <row r="5282" spans="4:4" x14ac:dyDescent="0.2">
      <c r="D5282" s="20"/>
    </row>
    <row r="5283" spans="4:4" x14ac:dyDescent="0.2">
      <c r="D5283" s="20"/>
    </row>
    <row r="5284" spans="4:4" x14ac:dyDescent="0.2">
      <c r="D5284" s="20"/>
    </row>
    <row r="5285" spans="4:4" x14ac:dyDescent="0.2">
      <c r="D5285" s="20"/>
    </row>
    <row r="5286" spans="4:4" x14ac:dyDescent="0.2">
      <c r="D5286" s="20"/>
    </row>
    <row r="5287" spans="4:4" x14ac:dyDescent="0.2">
      <c r="D5287" s="20"/>
    </row>
    <row r="5288" spans="4:4" x14ac:dyDescent="0.2">
      <c r="D5288" s="20"/>
    </row>
    <row r="5289" spans="4:4" x14ac:dyDescent="0.2">
      <c r="D5289" s="20"/>
    </row>
    <row r="5290" spans="4:4" x14ac:dyDescent="0.2">
      <c r="D5290" s="20"/>
    </row>
    <row r="5291" spans="4:4" x14ac:dyDescent="0.2">
      <c r="D5291" s="20"/>
    </row>
    <row r="5292" spans="4:4" x14ac:dyDescent="0.2">
      <c r="D5292" s="20"/>
    </row>
    <row r="5293" spans="4:4" x14ac:dyDescent="0.2">
      <c r="D5293" s="20"/>
    </row>
    <row r="5294" spans="4:4" x14ac:dyDescent="0.2">
      <c r="D5294" s="20"/>
    </row>
    <row r="5295" spans="4:4" x14ac:dyDescent="0.2">
      <c r="D5295" s="20"/>
    </row>
    <row r="5296" spans="4:4" x14ac:dyDescent="0.2">
      <c r="D5296" s="20"/>
    </row>
    <row r="5297" spans="4:4" x14ac:dyDescent="0.2">
      <c r="D5297" s="20"/>
    </row>
    <row r="5298" spans="4:4" x14ac:dyDescent="0.2">
      <c r="D5298" s="20"/>
    </row>
    <row r="5299" spans="4:4" x14ac:dyDescent="0.2">
      <c r="D5299" s="20"/>
    </row>
    <row r="5300" spans="4:4" x14ac:dyDescent="0.2">
      <c r="D5300" s="20"/>
    </row>
    <row r="5301" spans="4:4" x14ac:dyDescent="0.2">
      <c r="D5301" s="20"/>
    </row>
    <row r="5302" spans="4:4" x14ac:dyDescent="0.2">
      <c r="D5302" s="20"/>
    </row>
    <row r="5303" spans="4:4" x14ac:dyDescent="0.2">
      <c r="D5303" s="20"/>
    </row>
    <row r="5304" spans="4:4" x14ac:dyDescent="0.2">
      <c r="D5304" s="20"/>
    </row>
    <row r="5305" spans="4:4" x14ac:dyDescent="0.2">
      <c r="D5305" s="20"/>
    </row>
    <row r="5306" spans="4:4" x14ac:dyDescent="0.2">
      <c r="D5306" s="20"/>
    </row>
    <row r="5307" spans="4:4" x14ac:dyDescent="0.2">
      <c r="D5307" s="20"/>
    </row>
    <row r="5308" spans="4:4" x14ac:dyDescent="0.2">
      <c r="D5308" s="20"/>
    </row>
    <row r="5309" spans="4:4" x14ac:dyDescent="0.2">
      <c r="D5309" s="20"/>
    </row>
    <row r="5310" spans="4:4" x14ac:dyDescent="0.2">
      <c r="D5310" s="20"/>
    </row>
    <row r="5311" spans="4:4" x14ac:dyDescent="0.2">
      <c r="D5311" s="20"/>
    </row>
    <row r="5312" spans="4:4" x14ac:dyDescent="0.2">
      <c r="D5312" s="20"/>
    </row>
    <row r="5313" spans="4:4" x14ac:dyDescent="0.2">
      <c r="D5313" s="20"/>
    </row>
    <row r="5314" spans="4:4" x14ac:dyDescent="0.2">
      <c r="D5314" s="20"/>
    </row>
    <row r="5315" spans="4:4" x14ac:dyDescent="0.2">
      <c r="D5315" s="20"/>
    </row>
    <row r="5316" spans="4:4" x14ac:dyDescent="0.2">
      <c r="D5316" s="20"/>
    </row>
    <row r="5317" spans="4:4" x14ac:dyDescent="0.2">
      <c r="D5317" s="20"/>
    </row>
    <row r="5318" spans="4:4" x14ac:dyDescent="0.2">
      <c r="D5318" s="20"/>
    </row>
    <row r="5319" spans="4:4" x14ac:dyDescent="0.2">
      <c r="D5319" s="20"/>
    </row>
    <row r="5320" spans="4:4" x14ac:dyDescent="0.2">
      <c r="D5320" s="20"/>
    </row>
    <row r="5321" spans="4:4" x14ac:dyDescent="0.2">
      <c r="D5321" s="20"/>
    </row>
    <row r="5322" spans="4:4" x14ac:dyDescent="0.2">
      <c r="D5322" s="20"/>
    </row>
    <row r="5323" spans="4:4" x14ac:dyDescent="0.2">
      <c r="D5323" s="20"/>
    </row>
    <row r="5324" spans="4:4" x14ac:dyDescent="0.2">
      <c r="D5324" s="20"/>
    </row>
    <row r="5325" spans="4:4" x14ac:dyDescent="0.2">
      <c r="D5325" s="20"/>
    </row>
    <row r="5326" spans="4:4" x14ac:dyDescent="0.2">
      <c r="D5326" s="20"/>
    </row>
    <row r="5327" spans="4:4" x14ac:dyDescent="0.2">
      <c r="D5327" s="20"/>
    </row>
    <row r="5328" spans="4:4" x14ac:dyDescent="0.2">
      <c r="D5328" s="20"/>
    </row>
    <row r="5329" spans="4:4" x14ac:dyDescent="0.2">
      <c r="D5329" s="20"/>
    </row>
    <row r="5330" spans="4:4" x14ac:dyDescent="0.2">
      <c r="D5330" s="20"/>
    </row>
    <row r="5331" spans="4:4" x14ac:dyDescent="0.2">
      <c r="D5331" s="20"/>
    </row>
    <row r="5332" spans="4:4" x14ac:dyDescent="0.2">
      <c r="D5332" s="20"/>
    </row>
    <row r="5333" spans="4:4" x14ac:dyDescent="0.2">
      <c r="D5333" s="20"/>
    </row>
    <row r="5334" spans="4:4" x14ac:dyDescent="0.2">
      <c r="D5334" s="20"/>
    </row>
    <row r="5335" spans="4:4" x14ac:dyDescent="0.2">
      <c r="D5335" s="20"/>
    </row>
    <row r="5336" spans="4:4" x14ac:dyDescent="0.2">
      <c r="D5336" s="20"/>
    </row>
    <row r="5337" spans="4:4" x14ac:dyDescent="0.2">
      <c r="D5337" s="20"/>
    </row>
    <row r="5338" spans="4:4" x14ac:dyDescent="0.2">
      <c r="D5338" s="20"/>
    </row>
    <row r="5339" spans="4:4" x14ac:dyDescent="0.2">
      <c r="D5339" s="20"/>
    </row>
    <row r="5340" spans="4:4" x14ac:dyDescent="0.2">
      <c r="D5340" s="20"/>
    </row>
    <row r="5341" spans="4:4" x14ac:dyDescent="0.2">
      <c r="D5341" s="20"/>
    </row>
    <row r="5342" spans="4:4" x14ac:dyDescent="0.2">
      <c r="D5342" s="20"/>
    </row>
    <row r="5343" spans="4:4" x14ac:dyDescent="0.2">
      <c r="D5343" s="20"/>
    </row>
    <row r="5344" spans="4:4" x14ac:dyDescent="0.2">
      <c r="D5344" s="20"/>
    </row>
    <row r="5345" spans="4:4" x14ac:dyDescent="0.2">
      <c r="D5345" s="20"/>
    </row>
    <row r="5346" spans="4:4" x14ac:dyDescent="0.2">
      <c r="D5346" s="20"/>
    </row>
    <row r="5347" spans="4:4" x14ac:dyDescent="0.2">
      <c r="D5347" s="20"/>
    </row>
    <row r="5348" spans="4:4" x14ac:dyDescent="0.2">
      <c r="D5348" s="20"/>
    </row>
    <row r="5349" spans="4:4" x14ac:dyDescent="0.2">
      <c r="D5349" s="20"/>
    </row>
    <row r="5350" spans="4:4" x14ac:dyDescent="0.2">
      <c r="D5350" s="20"/>
    </row>
    <row r="5351" spans="4:4" x14ac:dyDescent="0.2">
      <c r="D5351" s="20"/>
    </row>
    <row r="5352" spans="4:4" x14ac:dyDescent="0.2">
      <c r="D5352" s="20"/>
    </row>
    <row r="5353" spans="4:4" x14ac:dyDescent="0.2">
      <c r="D5353" s="20"/>
    </row>
    <row r="5354" spans="4:4" x14ac:dyDescent="0.2">
      <c r="D5354" s="20"/>
    </row>
    <row r="5355" spans="4:4" x14ac:dyDescent="0.2">
      <c r="D5355" s="20"/>
    </row>
    <row r="5356" spans="4:4" x14ac:dyDescent="0.2">
      <c r="D5356" s="20"/>
    </row>
    <row r="5357" spans="4:4" x14ac:dyDescent="0.2">
      <c r="D5357" s="20"/>
    </row>
    <row r="5358" spans="4:4" x14ac:dyDescent="0.2">
      <c r="D5358" s="20"/>
    </row>
    <row r="5359" spans="4:4" x14ac:dyDescent="0.2">
      <c r="D5359" s="20"/>
    </row>
    <row r="5360" spans="4:4" x14ac:dyDescent="0.2">
      <c r="D5360" s="20"/>
    </row>
    <row r="5361" spans="4:4" x14ac:dyDescent="0.2">
      <c r="D5361" s="20"/>
    </row>
    <row r="5362" spans="4:4" x14ac:dyDescent="0.2">
      <c r="D5362" s="20"/>
    </row>
    <row r="5363" spans="4:4" x14ac:dyDescent="0.2">
      <c r="D5363" s="20"/>
    </row>
    <row r="5364" spans="4:4" x14ac:dyDescent="0.2">
      <c r="D5364" s="20"/>
    </row>
    <row r="5365" spans="4:4" x14ac:dyDescent="0.2">
      <c r="D5365" s="20"/>
    </row>
    <row r="5366" spans="4:4" x14ac:dyDescent="0.2">
      <c r="D5366" s="20"/>
    </row>
    <row r="5367" spans="4:4" x14ac:dyDescent="0.2">
      <c r="D5367" s="20"/>
    </row>
    <row r="5368" spans="4:4" x14ac:dyDescent="0.2">
      <c r="D5368" s="20"/>
    </row>
    <row r="5369" spans="4:4" x14ac:dyDescent="0.2">
      <c r="D5369" s="20"/>
    </row>
    <row r="5370" spans="4:4" x14ac:dyDescent="0.2">
      <c r="D5370" s="20"/>
    </row>
    <row r="5371" spans="4:4" x14ac:dyDescent="0.2">
      <c r="D5371" s="20"/>
    </row>
    <row r="5372" spans="4:4" x14ac:dyDescent="0.2">
      <c r="D5372" s="20"/>
    </row>
    <row r="5373" spans="4:4" x14ac:dyDescent="0.2">
      <c r="D5373" s="20"/>
    </row>
    <row r="5374" spans="4:4" x14ac:dyDescent="0.2">
      <c r="D5374" s="20"/>
    </row>
    <row r="5375" spans="4:4" x14ac:dyDescent="0.2">
      <c r="D5375" s="20"/>
    </row>
    <row r="5376" spans="4:4" x14ac:dyDescent="0.2">
      <c r="D5376" s="20"/>
    </row>
    <row r="5377" spans="4:4" x14ac:dyDescent="0.2">
      <c r="D5377" s="20"/>
    </row>
    <row r="5378" spans="4:4" x14ac:dyDescent="0.2">
      <c r="D5378" s="20"/>
    </row>
    <row r="5379" spans="4:4" x14ac:dyDescent="0.2">
      <c r="D5379" s="20"/>
    </row>
    <row r="5380" spans="4:4" x14ac:dyDescent="0.2">
      <c r="D5380" s="20"/>
    </row>
    <row r="5381" spans="4:4" x14ac:dyDescent="0.2">
      <c r="D5381" s="20"/>
    </row>
    <row r="5382" spans="4:4" x14ac:dyDescent="0.2">
      <c r="D5382" s="20"/>
    </row>
    <row r="5383" spans="4:4" x14ac:dyDescent="0.2">
      <c r="D5383" s="20"/>
    </row>
    <row r="5384" spans="4:4" x14ac:dyDescent="0.2">
      <c r="D5384" s="20"/>
    </row>
    <row r="5385" spans="4:4" x14ac:dyDescent="0.2">
      <c r="D5385" s="20"/>
    </row>
    <row r="5386" spans="4:4" x14ac:dyDescent="0.2">
      <c r="D5386" s="20"/>
    </row>
    <row r="5387" spans="4:4" x14ac:dyDescent="0.2">
      <c r="D5387" s="20"/>
    </row>
    <row r="5388" spans="4:4" x14ac:dyDescent="0.2">
      <c r="D5388" s="20"/>
    </row>
    <row r="5389" spans="4:4" x14ac:dyDescent="0.2">
      <c r="D5389" s="20"/>
    </row>
    <row r="5390" spans="4:4" x14ac:dyDescent="0.2">
      <c r="D5390" s="20"/>
    </row>
    <row r="5391" spans="4:4" x14ac:dyDescent="0.2">
      <c r="D5391" s="20"/>
    </row>
    <row r="5392" spans="4:4" x14ac:dyDescent="0.2">
      <c r="D5392" s="20"/>
    </row>
    <row r="5393" spans="4:4" x14ac:dyDescent="0.2">
      <c r="D5393" s="20"/>
    </row>
    <row r="5394" spans="4:4" x14ac:dyDescent="0.2">
      <c r="D5394" s="20"/>
    </row>
    <row r="5395" spans="4:4" x14ac:dyDescent="0.2">
      <c r="D5395" s="20"/>
    </row>
    <row r="5396" spans="4:4" x14ac:dyDescent="0.2">
      <c r="D5396" s="20"/>
    </row>
    <row r="5397" spans="4:4" x14ac:dyDescent="0.2">
      <c r="D5397" s="20"/>
    </row>
    <row r="5398" spans="4:4" x14ac:dyDescent="0.2">
      <c r="D5398" s="20"/>
    </row>
    <row r="5399" spans="4:4" x14ac:dyDescent="0.2">
      <c r="D5399" s="20"/>
    </row>
    <row r="5400" spans="4:4" x14ac:dyDescent="0.2">
      <c r="D5400" s="20"/>
    </row>
    <row r="5401" spans="4:4" x14ac:dyDescent="0.2">
      <c r="D5401" s="20"/>
    </row>
    <row r="5402" spans="4:4" x14ac:dyDescent="0.2">
      <c r="D5402" s="20"/>
    </row>
    <row r="5403" spans="4:4" x14ac:dyDescent="0.2">
      <c r="D5403" s="20"/>
    </row>
    <row r="5404" spans="4:4" x14ac:dyDescent="0.2">
      <c r="D5404" s="20"/>
    </row>
    <row r="5405" spans="4:4" x14ac:dyDescent="0.2">
      <c r="D5405" s="20"/>
    </row>
    <row r="5406" spans="4:4" x14ac:dyDescent="0.2">
      <c r="D5406" s="20"/>
    </row>
    <row r="5407" spans="4:4" x14ac:dyDescent="0.2">
      <c r="D5407" s="20"/>
    </row>
    <row r="5408" spans="4:4" x14ac:dyDescent="0.2">
      <c r="D5408" s="20"/>
    </row>
    <row r="5409" spans="4:4" x14ac:dyDescent="0.2">
      <c r="D5409" s="20"/>
    </row>
    <row r="5410" spans="4:4" x14ac:dyDescent="0.2">
      <c r="D5410" s="20"/>
    </row>
    <row r="5411" spans="4:4" x14ac:dyDescent="0.2">
      <c r="D5411" s="20"/>
    </row>
    <row r="5412" spans="4:4" x14ac:dyDescent="0.2">
      <c r="D5412" s="20"/>
    </row>
    <row r="5413" spans="4:4" x14ac:dyDescent="0.2">
      <c r="D5413" s="20"/>
    </row>
    <row r="5414" spans="4:4" x14ac:dyDescent="0.2">
      <c r="D5414" s="20"/>
    </row>
    <row r="5415" spans="4:4" x14ac:dyDescent="0.2">
      <c r="D5415" s="20"/>
    </row>
    <row r="5416" spans="4:4" x14ac:dyDescent="0.2">
      <c r="D5416" s="20"/>
    </row>
    <row r="5417" spans="4:4" x14ac:dyDescent="0.2">
      <c r="D5417" s="20"/>
    </row>
    <row r="5418" spans="4:4" x14ac:dyDescent="0.2">
      <c r="D5418" s="20"/>
    </row>
    <row r="5419" spans="4:4" x14ac:dyDescent="0.2">
      <c r="D5419" s="20"/>
    </row>
    <row r="5420" spans="4:4" x14ac:dyDescent="0.2">
      <c r="D5420" s="20"/>
    </row>
    <row r="5421" spans="4:4" x14ac:dyDescent="0.2">
      <c r="D5421" s="20"/>
    </row>
    <row r="5422" spans="4:4" x14ac:dyDescent="0.2">
      <c r="D5422" s="20"/>
    </row>
    <row r="5423" spans="4:4" x14ac:dyDescent="0.2">
      <c r="D5423" s="20"/>
    </row>
    <row r="5424" spans="4:4" x14ac:dyDescent="0.2">
      <c r="D5424" s="20"/>
    </row>
    <row r="5425" spans="4:4" x14ac:dyDescent="0.2">
      <c r="D5425" s="20"/>
    </row>
    <row r="5426" spans="4:4" x14ac:dyDescent="0.2">
      <c r="D5426" s="20"/>
    </row>
    <row r="5427" spans="4:4" x14ac:dyDescent="0.2">
      <c r="D5427" s="20"/>
    </row>
    <row r="5428" spans="4:4" x14ac:dyDescent="0.2">
      <c r="D5428" s="20"/>
    </row>
    <row r="5429" spans="4:4" x14ac:dyDescent="0.2">
      <c r="D5429" s="20"/>
    </row>
    <row r="5430" spans="4:4" x14ac:dyDescent="0.2">
      <c r="D5430" s="20"/>
    </row>
    <row r="5431" spans="4:4" x14ac:dyDescent="0.2">
      <c r="D5431" s="20"/>
    </row>
    <row r="5432" spans="4:4" x14ac:dyDescent="0.2">
      <c r="D5432" s="20"/>
    </row>
    <row r="5433" spans="4:4" x14ac:dyDescent="0.2">
      <c r="D5433" s="20"/>
    </row>
    <row r="5434" spans="4:4" x14ac:dyDescent="0.2">
      <c r="D5434" s="20"/>
    </row>
    <row r="5435" spans="4:4" x14ac:dyDescent="0.2">
      <c r="D5435" s="20"/>
    </row>
    <row r="5436" spans="4:4" x14ac:dyDescent="0.2">
      <c r="D5436" s="20"/>
    </row>
    <row r="5437" spans="4:4" x14ac:dyDescent="0.2">
      <c r="D5437" s="20"/>
    </row>
    <row r="5438" spans="4:4" x14ac:dyDescent="0.2">
      <c r="D5438" s="20"/>
    </row>
    <row r="5439" spans="4:4" x14ac:dyDescent="0.2">
      <c r="D5439" s="20"/>
    </row>
    <row r="5440" spans="4:4" x14ac:dyDescent="0.2">
      <c r="D5440" s="20"/>
    </row>
    <row r="5441" spans="4:4" x14ac:dyDescent="0.2">
      <c r="D5441" s="20"/>
    </row>
    <row r="5442" spans="4:4" x14ac:dyDescent="0.2">
      <c r="D5442" s="20"/>
    </row>
    <row r="5443" spans="4:4" x14ac:dyDescent="0.2">
      <c r="D5443" s="20"/>
    </row>
    <row r="5444" spans="4:4" x14ac:dyDescent="0.2">
      <c r="D5444" s="20"/>
    </row>
    <row r="5445" spans="4:4" x14ac:dyDescent="0.2">
      <c r="D5445" s="20"/>
    </row>
    <row r="5446" spans="4:4" x14ac:dyDescent="0.2">
      <c r="D5446" s="20"/>
    </row>
    <row r="5447" spans="4:4" x14ac:dyDescent="0.2">
      <c r="D5447" s="20"/>
    </row>
    <row r="5448" spans="4:4" x14ac:dyDescent="0.2">
      <c r="D5448" s="20"/>
    </row>
    <row r="5449" spans="4:4" x14ac:dyDescent="0.2">
      <c r="D5449" s="20"/>
    </row>
    <row r="5450" spans="4:4" x14ac:dyDescent="0.2">
      <c r="D5450" s="20"/>
    </row>
    <row r="5451" spans="4:4" x14ac:dyDescent="0.2">
      <c r="D5451" s="20"/>
    </row>
    <row r="5452" spans="4:4" x14ac:dyDescent="0.2">
      <c r="D5452" s="20"/>
    </row>
    <row r="5453" spans="4:4" x14ac:dyDescent="0.2">
      <c r="D5453" s="20"/>
    </row>
    <row r="5454" spans="4:4" x14ac:dyDescent="0.2">
      <c r="D5454" s="20"/>
    </row>
    <row r="5455" spans="4:4" x14ac:dyDescent="0.2">
      <c r="D5455" s="20"/>
    </row>
    <row r="5456" spans="4:4" x14ac:dyDescent="0.2">
      <c r="D5456" s="20"/>
    </row>
    <row r="5457" spans="4:4" x14ac:dyDescent="0.2">
      <c r="D5457" s="20"/>
    </row>
    <row r="5458" spans="4:4" x14ac:dyDescent="0.2">
      <c r="D5458" s="20"/>
    </row>
    <row r="5459" spans="4:4" x14ac:dyDescent="0.2">
      <c r="D5459" s="20"/>
    </row>
    <row r="5460" spans="4:4" x14ac:dyDescent="0.2">
      <c r="D5460" s="20"/>
    </row>
    <row r="5461" spans="4:4" x14ac:dyDescent="0.2">
      <c r="D5461" s="20"/>
    </row>
    <row r="5462" spans="4:4" x14ac:dyDescent="0.2">
      <c r="D5462" s="20"/>
    </row>
    <row r="5463" spans="4:4" x14ac:dyDescent="0.2">
      <c r="D5463" s="20"/>
    </row>
    <row r="5464" spans="4:4" x14ac:dyDescent="0.2">
      <c r="D5464" s="20"/>
    </row>
    <row r="5465" spans="4:4" x14ac:dyDescent="0.2">
      <c r="D5465" s="20"/>
    </row>
    <row r="5466" spans="4:4" x14ac:dyDescent="0.2">
      <c r="D5466" s="20"/>
    </row>
    <row r="5467" spans="4:4" x14ac:dyDescent="0.2">
      <c r="D5467" s="20"/>
    </row>
    <row r="5468" spans="4:4" x14ac:dyDescent="0.2">
      <c r="D5468" s="20"/>
    </row>
    <row r="5469" spans="4:4" x14ac:dyDescent="0.2">
      <c r="D5469" s="20"/>
    </row>
    <row r="5470" spans="4:4" x14ac:dyDescent="0.2">
      <c r="D5470" s="20"/>
    </row>
    <row r="5471" spans="4:4" x14ac:dyDescent="0.2">
      <c r="D5471" s="20"/>
    </row>
    <row r="5472" spans="4:4" x14ac:dyDescent="0.2">
      <c r="D5472" s="20"/>
    </row>
    <row r="5473" spans="4:4" x14ac:dyDescent="0.2">
      <c r="D5473" s="20"/>
    </row>
    <row r="5474" spans="4:4" x14ac:dyDescent="0.2">
      <c r="D5474" s="20"/>
    </row>
    <row r="5475" spans="4:4" x14ac:dyDescent="0.2">
      <c r="D5475" s="20"/>
    </row>
    <row r="5476" spans="4:4" x14ac:dyDescent="0.2">
      <c r="D5476" s="20"/>
    </row>
    <row r="5477" spans="4:4" x14ac:dyDescent="0.2">
      <c r="D5477" s="20"/>
    </row>
    <row r="5478" spans="4:4" x14ac:dyDescent="0.2">
      <c r="D5478" s="20"/>
    </row>
    <row r="5479" spans="4:4" x14ac:dyDescent="0.2">
      <c r="D5479" s="20"/>
    </row>
    <row r="5480" spans="4:4" x14ac:dyDescent="0.2">
      <c r="D5480" s="20"/>
    </row>
    <row r="5481" spans="4:4" x14ac:dyDescent="0.2">
      <c r="D5481" s="20"/>
    </row>
    <row r="5482" spans="4:4" x14ac:dyDescent="0.2">
      <c r="D5482" s="20"/>
    </row>
    <row r="5483" spans="4:4" x14ac:dyDescent="0.2">
      <c r="D5483" s="20"/>
    </row>
    <row r="5484" spans="4:4" x14ac:dyDescent="0.2">
      <c r="D5484" s="20"/>
    </row>
    <row r="5485" spans="4:4" x14ac:dyDescent="0.2">
      <c r="D5485" s="20"/>
    </row>
    <row r="5486" spans="4:4" x14ac:dyDescent="0.2">
      <c r="D5486" s="20"/>
    </row>
    <row r="5487" spans="4:4" x14ac:dyDescent="0.2">
      <c r="D5487" s="20"/>
    </row>
    <row r="5488" spans="4:4" x14ac:dyDescent="0.2">
      <c r="D5488" s="20"/>
    </row>
    <row r="5489" spans="4:4" x14ac:dyDescent="0.2">
      <c r="D5489" s="20"/>
    </row>
    <row r="5490" spans="4:4" x14ac:dyDescent="0.2">
      <c r="D5490" s="20"/>
    </row>
    <row r="5491" spans="4:4" x14ac:dyDescent="0.2">
      <c r="D5491" s="20"/>
    </row>
    <row r="5492" spans="4:4" x14ac:dyDescent="0.2">
      <c r="D5492" s="20"/>
    </row>
    <row r="5493" spans="4:4" x14ac:dyDescent="0.2">
      <c r="D5493" s="20"/>
    </row>
    <row r="5494" spans="4:4" x14ac:dyDescent="0.2">
      <c r="D5494" s="20"/>
    </row>
    <row r="5495" spans="4:4" x14ac:dyDescent="0.2">
      <c r="D5495" s="20"/>
    </row>
    <row r="5496" spans="4:4" x14ac:dyDescent="0.2">
      <c r="D5496" s="20"/>
    </row>
    <row r="5497" spans="4:4" x14ac:dyDescent="0.2">
      <c r="D5497" s="20"/>
    </row>
    <row r="5498" spans="4:4" x14ac:dyDescent="0.2">
      <c r="D5498" s="20"/>
    </row>
    <row r="5499" spans="4:4" x14ac:dyDescent="0.2">
      <c r="D5499" s="20"/>
    </row>
    <row r="5500" spans="4:4" x14ac:dyDescent="0.2">
      <c r="D5500" s="20"/>
    </row>
    <row r="5501" spans="4:4" x14ac:dyDescent="0.2">
      <c r="D5501" s="20"/>
    </row>
    <row r="5502" spans="4:4" x14ac:dyDescent="0.2">
      <c r="D5502" s="20"/>
    </row>
    <row r="5503" spans="4:4" x14ac:dyDescent="0.2">
      <c r="D5503" s="20"/>
    </row>
    <row r="5504" spans="4:4" x14ac:dyDescent="0.2">
      <c r="D5504" s="20"/>
    </row>
    <row r="5505" spans="4:4" x14ac:dyDescent="0.2">
      <c r="D5505" s="20"/>
    </row>
    <row r="5506" spans="4:4" x14ac:dyDescent="0.2">
      <c r="D5506" s="20"/>
    </row>
    <row r="5507" spans="4:4" x14ac:dyDescent="0.2">
      <c r="D5507" s="20"/>
    </row>
    <row r="5508" spans="4:4" x14ac:dyDescent="0.2">
      <c r="D5508" s="20"/>
    </row>
    <row r="5509" spans="4:4" x14ac:dyDescent="0.2">
      <c r="D5509" s="20"/>
    </row>
    <row r="5510" spans="4:4" x14ac:dyDescent="0.2">
      <c r="D5510" s="20"/>
    </row>
    <row r="5511" spans="4:4" x14ac:dyDescent="0.2">
      <c r="D5511" s="20"/>
    </row>
    <row r="5512" spans="4:4" x14ac:dyDescent="0.2">
      <c r="D5512" s="20"/>
    </row>
    <row r="5513" spans="4:4" x14ac:dyDescent="0.2">
      <c r="D5513" s="20"/>
    </row>
    <row r="5514" spans="4:4" x14ac:dyDescent="0.2">
      <c r="D5514" s="20"/>
    </row>
    <row r="5515" spans="4:4" x14ac:dyDescent="0.2">
      <c r="D5515" s="20"/>
    </row>
    <row r="5516" spans="4:4" x14ac:dyDescent="0.2">
      <c r="D5516" s="20"/>
    </row>
    <row r="5517" spans="4:4" x14ac:dyDescent="0.2">
      <c r="D5517" s="20"/>
    </row>
    <row r="5518" spans="4:4" x14ac:dyDescent="0.2">
      <c r="D5518" s="20"/>
    </row>
    <row r="5519" spans="4:4" x14ac:dyDescent="0.2">
      <c r="D5519" s="20"/>
    </row>
    <row r="5520" spans="4:4" x14ac:dyDescent="0.2">
      <c r="D5520" s="20"/>
    </row>
    <row r="5521" spans="4:4" x14ac:dyDescent="0.2">
      <c r="D5521" s="20"/>
    </row>
    <row r="5522" spans="4:4" x14ac:dyDescent="0.2">
      <c r="D5522" s="20"/>
    </row>
    <row r="5523" spans="4:4" x14ac:dyDescent="0.2">
      <c r="D5523" s="20"/>
    </row>
    <row r="5524" spans="4:4" x14ac:dyDescent="0.2">
      <c r="D5524" s="20"/>
    </row>
    <row r="5525" spans="4:4" x14ac:dyDescent="0.2">
      <c r="D5525" s="20"/>
    </row>
    <row r="5526" spans="4:4" x14ac:dyDescent="0.2">
      <c r="D5526" s="20"/>
    </row>
    <row r="5527" spans="4:4" x14ac:dyDescent="0.2">
      <c r="D5527" s="20"/>
    </row>
    <row r="5528" spans="4:4" x14ac:dyDescent="0.2">
      <c r="D5528" s="20"/>
    </row>
    <row r="5529" spans="4:4" x14ac:dyDescent="0.2">
      <c r="D5529" s="20"/>
    </row>
    <row r="5530" spans="4:4" x14ac:dyDescent="0.2">
      <c r="D5530" s="20"/>
    </row>
    <row r="5531" spans="4:4" x14ac:dyDescent="0.2">
      <c r="D5531" s="20"/>
    </row>
    <row r="5532" spans="4:4" x14ac:dyDescent="0.2">
      <c r="D5532" s="20"/>
    </row>
    <row r="5533" spans="4:4" x14ac:dyDescent="0.2">
      <c r="D5533" s="20"/>
    </row>
    <row r="5534" spans="4:4" x14ac:dyDescent="0.2">
      <c r="D5534" s="20"/>
    </row>
    <row r="5535" spans="4:4" x14ac:dyDescent="0.2">
      <c r="D5535" s="20"/>
    </row>
    <row r="5536" spans="4:4" x14ac:dyDescent="0.2">
      <c r="D5536" s="20"/>
    </row>
    <row r="5537" spans="4:4" x14ac:dyDescent="0.2">
      <c r="D5537" s="20"/>
    </row>
    <row r="5538" spans="4:4" x14ac:dyDescent="0.2">
      <c r="D5538" s="20"/>
    </row>
    <row r="5539" spans="4:4" x14ac:dyDescent="0.2">
      <c r="D5539" s="20"/>
    </row>
    <row r="5540" spans="4:4" x14ac:dyDescent="0.2">
      <c r="D5540" s="20"/>
    </row>
    <row r="5541" spans="4:4" x14ac:dyDescent="0.2">
      <c r="D5541" s="20"/>
    </row>
    <row r="5542" spans="4:4" x14ac:dyDescent="0.2">
      <c r="D5542" s="20"/>
    </row>
    <row r="5543" spans="4:4" x14ac:dyDescent="0.2">
      <c r="D5543" s="20"/>
    </row>
    <row r="5544" spans="4:4" x14ac:dyDescent="0.2">
      <c r="D5544" s="20"/>
    </row>
    <row r="5545" spans="4:4" x14ac:dyDescent="0.2">
      <c r="D5545" s="20"/>
    </row>
    <row r="5546" spans="4:4" x14ac:dyDescent="0.2">
      <c r="D5546" s="20"/>
    </row>
    <row r="5547" spans="4:4" x14ac:dyDescent="0.2">
      <c r="D5547" s="20"/>
    </row>
    <row r="5548" spans="4:4" x14ac:dyDescent="0.2">
      <c r="D5548" s="20"/>
    </row>
    <row r="5549" spans="4:4" x14ac:dyDescent="0.2">
      <c r="D5549" s="20"/>
    </row>
    <row r="5550" spans="4:4" x14ac:dyDescent="0.2">
      <c r="D5550" s="20"/>
    </row>
    <row r="5551" spans="4:4" x14ac:dyDescent="0.2">
      <c r="D5551" s="20"/>
    </row>
    <row r="5552" spans="4:4" x14ac:dyDescent="0.2">
      <c r="D5552" s="20"/>
    </row>
    <row r="5553" spans="4:4" x14ac:dyDescent="0.2">
      <c r="D5553" s="20"/>
    </row>
    <row r="5554" spans="4:4" x14ac:dyDescent="0.2">
      <c r="D5554" s="20"/>
    </row>
    <row r="5555" spans="4:4" x14ac:dyDescent="0.2">
      <c r="D5555" s="20"/>
    </row>
    <row r="5556" spans="4:4" x14ac:dyDescent="0.2">
      <c r="D5556" s="20"/>
    </row>
    <row r="5557" spans="4:4" x14ac:dyDescent="0.2">
      <c r="D5557" s="20"/>
    </row>
    <row r="5558" spans="4:4" x14ac:dyDescent="0.2">
      <c r="D5558" s="20"/>
    </row>
    <row r="5559" spans="4:4" x14ac:dyDescent="0.2">
      <c r="D5559" s="20"/>
    </row>
    <row r="5560" spans="4:4" x14ac:dyDescent="0.2">
      <c r="D5560" s="20"/>
    </row>
    <row r="5561" spans="4:4" x14ac:dyDescent="0.2">
      <c r="D5561" s="20"/>
    </row>
    <row r="5562" spans="4:4" x14ac:dyDescent="0.2">
      <c r="D5562" s="20"/>
    </row>
    <row r="5563" spans="4:4" x14ac:dyDescent="0.2">
      <c r="D5563" s="20"/>
    </row>
    <row r="5564" spans="4:4" x14ac:dyDescent="0.2">
      <c r="D5564" s="20"/>
    </row>
    <row r="5565" spans="4:4" x14ac:dyDescent="0.2">
      <c r="D5565" s="20"/>
    </row>
    <row r="5566" spans="4:4" x14ac:dyDescent="0.2">
      <c r="D5566" s="20"/>
    </row>
    <row r="5567" spans="4:4" x14ac:dyDescent="0.2">
      <c r="D5567" s="20"/>
    </row>
    <row r="5568" spans="4:4" x14ac:dyDescent="0.2">
      <c r="D5568" s="20"/>
    </row>
    <row r="5569" spans="4:4" x14ac:dyDescent="0.2">
      <c r="D5569" s="20"/>
    </row>
    <row r="5570" spans="4:4" x14ac:dyDescent="0.2">
      <c r="D5570" s="20"/>
    </row>
    <row r="5571" spans="4:4" x14ac:dyDescent="0.2">
      <c r="D5571" s="20"/>
    </row>
    <row r="5572" spans="4:4" x14ac:dyDescent="0.2">
      <c r="D5572" s="20"/>
    </row>
    <row r="5573" spans="4:4" x14ac:dyDescent="0.2">
      <c r="D5573" s="20"/>
    </row>
    <row r="5574" spans="4:4" x14ac:dyDescent="0.2">
      <c r="D5574" s="20"/>
    </row>
    <row r="5575" spans="4:4" x14ac:dyDescent="0.2">
      <c r="D5575" s="20"/>
    </row>
    <row r="5576" spans="4:4" x14ac:dyDescent="0.2">
      <c r="D5576" s="20"/>
    </row>
    <row r="5577" spans="4:4" x14ac:dyDescent="0.2">
      <c r="D5577" s="20"/>
    </row>
    <row r="5578" spans="4:4" x14ac:dyDescent="0.2">
      <c r="D5578" s="20"/>
    </row>
    <row r="5579" spans="4:4" x14ac:dyDescent="0.2">
      <c r="D5579" s="20"/>
    </row>
    <row r="5580" spans="4:4" x14ac:dyDescent="0.2">
      <c r="D5580" s="20"/>
    </row>
    <row r="5581" spans="4:4" x14ac:dyDescent="0.2">
      <c r="D5581" s="20"/>
    </row>
    <row r="5582" spans="4:4" x14ac:dyDescent="0.2">
      <c r="D5582" s="20"/>
    </row>
    <row r="5583" spans="4:4" x14ac:dyDescent="0.2">
      <c r="D5583" s="20"/>
    </row>
    <row r="5584" spans="4:4" x14ac:dyDescent="0.2">
      <c r="D5584" s="20"/>
    </row>
    <row r="5585" spans="4:4" x14ac:dyDescent="0.2">
      <c r="D5585" s="20"/>
    </row>
    <row r="5586" spans="4:4" x14ac:dyDescent="0.2">
      <c r="D5586" s="20"/>
    </row>
    <row r="5587" spans="4:4" x14ac:dyDescent="0.2">
      <c r="D5587" s="20"/>
    </row>
    <row r="5588" spans="4:4" x14ac:dyDescent="0.2">
      <c r="D5588" s="20"/>
    </row>
    <row r="5589" spans="4:4" x14ac:dyDescent="0.2">
      <c r="D5589" s="20"/>
    </row>
    <row r="5590" spans="4:4" x14ac:dyDescent="0.2">
      <c r="D5590" s="20"/>
    </row>
    <row r="5591" spans="4:4" x14ac:dyDescent="0.2">
      <c r="D5591" s="20"/>
    </row>
    <row r="5592" spans="4:4" x14ac:dyDescent="0.2">
      <c r="D5592" s="20"/>
    </row>
    <row r="5593" spans="4:4" x14ac:dyDescent="0.2">
      <c r="D5593" s="20"/>
    </row>
    <row r="5594" spans="4:4" x14ac:dyDescent="0.2">
      <c r="D5594" s="20"/>
    </row>
    <row r="5595" spans="4:4" x14ac:dyDescent="0.2">
      <c r="D5595" s="20"/>
    </row>
    <row r="5596" spans="4:4" x14ac:dyDescent="0.2">
      <c r="D5596" s="20"/>
    </row>
    <row r="5597" spans="4:4" x14ac:dyDescent="0.2">
      <c r="D5597" s="20"/>
    </row>
    <row r="5598" spans="4:4" x14ac:dyDescent="0.2">
      <c r="D5598" s="20"/>
    </row>
    <row r="5599" spans="4:4" x14ac:dyDescent="0.2">
      <c r="D5599" s="20"/>
    </row>
    <row r="5600" spans="4:4" x14ac:dyDescent="0.2">
      <c r="D5600" s="20"/>
    </row>
    <row r="5601" spans="4:4" x14ac:dyDescent="0.2">
      <c r="D5601" s="20"/>
    </row>
    <row r="5602" spans="4:4" x14ac:dyDescent="0.2">
      <c r="D5602" s="20"/>
    </row>
    <row r="5603" spans="4:4" x14ac:dyDescent="0.2">
      <c r="D5603" s="20"/>
    </row>
    <row r="5604" spans="4:4" x14ac:dyDescent="0.2">
      <c r="D5604" s="20"/>
    </row>
    <row r="5605" spans="4:4" x14ac:dyDescent="0.2">
      <c r="D5605" s="20"/>
    </row>
    <row r="5606" spans="4:4" x14ac:dyDescent="0.2">
      <c r="D5606" s="20"/>
    </row>
    <row r="5607" spans="4:4" x14ac:dyDescent="0.2">
      <c r="D5607" s="20"/>
    </row>
    <row r="5608" spans="4:4" x14ac:dyDescent="0.2">
      <c r="D5608" s="20"/>
    </row>
    <row r="5609" spans="4:4" x14ac:dyDescent="0.2">
      <c r="D5609" s="20"/>
    </row>
    <row r="5610" spans="4:4" x14ac:dyDescent="0.2">
      <c r="D5610" s="20"/>
    </row>
    <row r="5611" spans="4:4" x14ac:dyDescent="0.2">
      <c r="D5611" s="20"/>
    </row>
    <row r="5612" spans="4:4" x14ac:dyDescent="0.2">
      <c r="D5612" s="20"/>
    </row>
    <row r="5613" spans="4:4" x14ac:dyDescent="0.2">
      <c r="D5613" s="20"/>
    </row>
    <row r="5614" spans="4:4" x14ac:dyDescent="0.2">
      <c r="D5614" s="20"/>
    </row>
    <row r="5615" spans="4:4" x14ac:dyDescent="0.2">
      <c r="D5615" s="20"/>
    </row>
    <row r="5616" spans="4:4" x14ac:dyDescent="0.2">
      <c r="D5616" s="20"/>
    </row>
    <row r="5617" spans="4:4" x14ac:dyDescent="0.2">
      <c r="D5617" s="20"/>
    </row>
    <row r="5618" spans="4:4" x14ac:dyDescent="0.2">
      <c r="D5618" s="20"/>
    </row>
    <row r="5619" spans="4:4" x14ac:dyDescent="0.2">
      <c r="D5619" s="20"/>
    </row>
    <row r="5620" spans="4:4" x14ac:dyDescent="0.2">
      <c r="D5620" s="20"/>
    </row>
    <row r="5621" spans="4:4" x14ac:dyDescent="0.2">
      <c r="D5621" s="20"/>
    </row>
    <row r="5622" spans="4:4" x14ac:dyDescent="0.2">
      <c r="D5622" s="20"/>
    </row>
    <row r="5623" spans="4:4" x14ac:dyDescent="0.2">
      <c r="D5623" s="20"/>
    </row>
    <row r="5624" spans="4:4" x14ac:dyDescent="0.2">
      <c r="D5624" s="20"/>
    </row>
    <row r="5625" spans="4:4" x14ac:dyDescent="0.2">
      <c r="D5625" s="20"/>
    </row>
    <row r="5626" spans="4:4" x14ac:dyDescent="0.2">
      <c r="D5626" s="20"/>
    </row>
    <row r="5627" spans="4:4" x14ac:dyDescent="0.2">
      <c r="D5627" s="20"/>
    </row>
    <row r="5628" spans="4:4" x14ac:dyDescent="0.2">
      <c r="D5628" s="20"/>
    </row>
    <row r="5629" spans="4:4" x14ac:dyDescent="0.2">
      <c r="D5629" s="20"/>
    </row>
    <row r="5630" spans="4:4" x14ac:dyDescent="0.2">
      <c r="D5630" s="20"/>
    </row>
    <row r="5631" spans="4:4" x14ac:dyDescent="0.2">
      <c r="D5631" s="20"/>
    </row>
    <row r="5632" spans="4:4" x14ac:dyDescent="0.2">
      <c r="D5632" s="20"/>
    </row>
    <row r="5633" spans="4:4" x14ac:dyDescent="0.2">
      <c r="D5633" s="20"/>
    </row>
    <row r="5634" spans="4:4" x14ac:dyDescent="0.2">
      <c r="D5634" s="20"/>
    </row>
    <row r="5635" spans="4:4" x14ac:dyDescent="0.2">
      <c r="D5635" s="20"/>
    </row>
    <row r="5636" spans="4:4" x14ac:dyDescent="0.2">
      <c r="D5636" s="20"/>
    </row>
    <row r="5637" spans="4:4" x14ac:dyDescent="0.2">
      <c r="D5637" s="20"/>
    </row>
    <row r="5638" spans="4:4" x14ac:dyDescent="0.2">
      <c r="D5638" s="20"/>
    </row>
    <row r="5639" spans="4:4" x14ac:dyDescent="0.2">
      <c r="D5639" s="20"/>
    </row>
    <row r="5640" spans="4:4" x14ac:dyDescent="0.2">
      <c r="D5640" s="20"/>
    </row>
    <row r="5641" spans="4:4" x14ac:dyDescent="0.2">
      <c r="D5641" s="20"/>
    </row>
    <row r="5642" spans="4:4" x14ac:dyDescent="0.2">
      <c r="D5642" s="20"/>
    </row>
    <row r="5643" spans="4:4" x14ac:dyDescent="0.2">
      <c r="D5643" s="20"/>
    </row>
    <row r="5644" spans="4:4" x14ac:dyDescent="0.2">
      <c r="D5644" s="20"/>
    </row>
    <row r="5645" spans="4:4" x14ac:dyDescent="0.2">
      <c r="D5645" s="20"/>
    </row>
    <row r="5646" spans="4:4" x14ac:dyDescent="0.2">
      <c r="D5646" s="20"/>
    </row>
    <row r="5647" spans="4:4" x14ac:dyDescent="0.2">
      <c r="D5647" s="20"/>
    </row>
    <row r="5648" spans="4:4" x14ac:dyDescent="0.2">
      <c r="D5648" s="20"/>
    </row>
    <row r="5649" spans="4:4" x14ac:dyDescent="0.2">
      <c r="D5649" s="20"/>
    </row>
    <row r="5650" spans="4:4" x14ac:dyDescent="0.2">
      <c r="D5650" s="20"/>
    </row>
    <row r="5651" spans="4:4" x14ac:dyDescent="0.2">
      <c r="D5651" s="20"/>
    </row>
    <row r="5652" spans="4:4" x14ac:dyDescent="0.2">
      <c r="D5652" s="20"/>
    </row>
    <row r="5653" spans="4:4" x14ac:dyDescent="0.2">
      <c r="D5653" s="20"/>
    </row>
    <row r="5654" spans="4:4" x14ac:dyDescent="0.2">
      <c r="D5654" s="20"/>
    </row>
    <row r="5655" spans="4:4" x14ac:dyDescent="0.2">
      <c r="D5655" s="20"/>
    </row>
    <row r="5656" spans="4:4" x14ac:dyDescent="0.2">
      <c r="D5656" s="20"/>
    </row>
    <row r="5657" spans="4:4" x14ac:dyDescent="0.2">
      <c r="D5657" s="20"/>
    </row>
    <row r="5658" spans="4:4" x14ac:dyDescent="0.2">
      <c r="D5658" s="20"/>
    </row>
    <row r="5659" spans="4:4" x14ac:dyDescent="0.2">
      <c r="D5659" s="20"/>
    </row>
    <row r="5660" spans="4:4" x14ac:dyDescent="0.2">
      <c r="D5660" s="20"/>
    </row>
    <row r="5661" spans="4:4" x14ac:dyDescent="0.2">
      <c r="D5661" s="20"/>
    </row>
    <row r="5662" spans="4:4" x14ac:dyDescent="0.2">
      <c r="D5662" s="20"/>
    </row>
    <row r="5663" spans="4:4" x14ac:dyDescent="0.2">
      <c r="D5663" s="20"/>
    </row>
    <row r="5664" spans="4:4" x14ac:dyDescent="0.2">
      <c r="D5664" s="20"/>
    </row>
    <row r="5665" spans="4:4" x14ac:dyDescent="0.2">
      <c r="D5665" s="20"/>
    </row>
    <row r="5666" spans="4:4" x14ac:dyDescent="0.2">
      <c r="D5666" s="20"/>
    </row>
    <row r="5667" spans="4:4" x14ac:dyDescent="0.2">
      <c r="D5667" s="20"/>
    </row>
    <row r="5668" spans="4:4" x14ac:dyDescent="0.2">
      <c r="D5668" s="20"/>
    </row>
    <row r="5669" spans="4:4" x14ac:dyDescent="0.2">
      <c r="D5669" s="20"/>
    </row>
    <row r="5670" spans="4:4" x14ac:dyDescent="0.2">
      <c r="D5670" s="20"/>
    </row>
    <row r="5671" spans="4:4" x14ac:dyDescent="0.2">
      <c r="D5671" s="20"/>
    </row>
    <row r="5672" spans="4:4" x14ac:dyDescent="0.2">
      <c r="D5672" s="20"/>
    </row>
    <row r="5673" spans="4:4" x14ac:dyDescent="0.2">
      <c r="D5673" s="20"/>
    </row>
    <row r="5674" spans="4:4" x14ac:dyDescent="0.2">
      <c r="D5674" s="20"/>
    </row>
    <row r="5675" spans="4:4" x14ac:dyDescent="0.2">
      <c r="D5675" s="20"/>
    </row>
    <row r="5676" spans="4:4" x14ac:dyDescent="0.2">
      <c r="D5676" s="20"/>
    </row>
    <row r="5677" spans="4:4" x14ac:dyDescent="0.2">
      <c r="D5677" s="20"/>
    </row>
    <row r="5678" spans="4:4" x14ac:dyDescent="0.2">
      <c r="D5678" s="20"/>
    </row>
    <row r="5679" spans="4:4" x14ac:dyDescent="0.2">
      <c r="D5679" s="20"/>
    </row>
    <row r="5680" spans="4:4" x14ac:dyDescent="0.2">
      <c r="D5680" s="20"/>
    </row>
    <row r="5681" spans="4:4" x14ac:dyDescent="0.2">
      <c r="D5681" s="20"/>
    </row>
    <row r="5682" spans="4:4" x14ac:dyDescent="0.2">
      <c r="D5682" s="20"/>
    </row>
    <row r="5683" spans="4:4" x14ac:dyDescent="0.2">
      <c r="D5683" s="20"/>
    </row>
    <row r="5684" spans="4:4" x14ac:dyDescent="0.2">
      <c r="D5684" s="20"/>
    </row>
    <row r="5685" spans="4:4" x14ac:dyDescent="0.2">
      <c r="D5685" s="20"/>
    </row>
    <row r="5686" spans="4:4" x14ac:dyDescent="0.2">
      <c r="D5686" s="20"/>
    </row>
    <row r="5687" spans="4:4" x14ac:dyDescent="0.2">
      <c r="D5687" s="20"/>
    </row>
    <row r="5688" spans="4:4" x14ac:dyDescent="0.2">
      <c r="D5688" s="20"/>
    </row>
    <row r="5689" spans="4:4" x14ac:dyDescent="0.2">
      <c r="D5689" s="20"/>
    </row>
    <row r="5690" spans="4:4" x14ac:dyDescent="0.2">
      <c r="D5690" s="20"/>
    </row>
    <row r="5691" spans="4:4" x14ac:dyDescent="0.2">
      <c r="D5691" s="20"/>
    </row>
    <row r="5692" spans="4:4" x14ac:dyDescent="0.2">
      <c r="D5692" s="20"/>
    </row>
    <row r="5693" spans="4:4" x14ac:dyDescent="0.2">
      <c r="D5693" s="20"/>
    </row>
    <row r="5694" spans="4:4" x14ac:dyDescent="0.2">
      <c r="D5694" s="20"/>
    </row>
    <row r="5695" spans="4:4" x14ac:dyDescent="0.2">
      <c r="D5695" s="20"/>
    </row>
    <row r="5696" spans="4:4" x14ac:dyDescent="0.2">
      <c r="D5696" s="20"/>
    </row>
    <row r="5697" spans="4:4" x14ac:dyDescent="0.2">
      <c r="D5697" s="20"/>
    </row>
    <row r="5698" spans="4:4" x14ac:dyDescent="0.2">
      <c r="D5698" s="20"/>
    </row>
    <row r="5699" spans="4:4" x14ac:dyDescent="0.2">
      <c r="D5699" s="20"/>
    </row>
    <row r="5700" spans="4:4" x14ac:dyDescent="0.2">
      <c r="D5700" s="20"/>
    </row>
    <row r="5701" spans="4:4" x14ac:dyDescent="0.2">
      <c r="D5701" s="20"/>
    </row>
    <row r="5702" spans="4:4" x14ac:dyDescent="0.2">
      <c r="D5702" s="20"/>
    </row>
    <row r="5703" spans="4:4" x14ac:dyDescent="0.2">
      <c r="D5703" s="20"/>
    </row>
    <row r="5704" spans="4:4" x14ac:dyDescent="0.2">
      <c r="D5704" s="20"/>
    </row>
    <row r="5705" spans="4:4" x14ac:dyDescent="0.2">
      <c r="D5705" s="20"/>
    </row>
    <row r="5706" spans="4:4" x14ac:dyDescent="0.2">
      <c r="D5706" s="20"/>
    </row>
    <row r="5707" spans="4:4" x14ac:dyDescent="0.2">
      <c r="D5707" s="20"/>
    </row>
    <row r="5708" spans="4:4" x14ac:dyDescent="0.2">
      <c r="D5708" s="20"/>
    </row>
    <row r="5709" spans="4:4" x14ac:dyDescent="0.2">
      <c r="D5709" s="20"/>
    </row>
    <row r="5710" spans="4:4" x14ac:dyDescent="0.2">
      <c r="D5710" s="20"/>
    </row>
    <row r="5711" spans="4:4" x14ac:dyDescent="0.2">
      <c r="D5711" s="20"/>
    </row>
    <row r="5712" spans="4:4" x14ac:dyDescent="0.2">
      <c r="D5712" s="20"/>
    </row>
    <row r="5713" spans="4:4" x14ac:dyDescent="0.2">
      <c r="D5713" s="20"/>
    </row>
    <row r="5714" spans="4:4" x14ac:dyDescent="0.2">
      <c r="D5714" s="20"/>
    </row>
    <row r="5715" spans="4:4" x14ac:dyDescent="0.2">
      <c r="D5715" s="20"/>
    </row>
    <row r="5716" spans="4:4" x14ac:dyDescent="0.2">
      <c r="D5716" s="20"/>
    </row>
    <row r="5717" spans="4:4" x14ac:dyDescent="0.2">
      <c r="D5717" s="20"/>
    </row>
    <row r="5718" spans="4:4" x14ac:dyDescent="0.2">
      <c r="D5718" s="20"/>
    </row>
    <row r="5719" spans="4:4" x14ac:dyDescent="0.2">
      <c r="D5719" s="20"/>
    </row>
    <row r="5720" spans="4:4" x14ac:dyDescent="0.2">
      <c r="D5720" s="20"/>
    </row>
    <row r="5721" spans="4:4" x14ac:dyDescent="0.2">
      <c r="D5721" s="20"/>
    </row>
    <row r="5722" spans="4:4" x14ac:dyDescent="0.2">
      <c r="D5722" s="20"/>
    </row>
    <row r="5723" spans="4:4" x14ac:dyDescent="0.2">
      <c r="D5723" s="20"/>
    </row>
    <row r="5724" spans="4:4" x14ac:dyDescent="0.2">
      <c r="D5724" s="20"/>
    </row>
    <row r="5725" spans="4:4" x14ac:dyDescent="0.2">
      <c r="D5725" s="20"/>
    </row>
    <row r="5726" spans="4:4" x14ac:dyDescent="0.2">
      <c r="D5726" s="20"/>
    </row>
    <row r="5727" spans="4:4" x14ac:dyDescent="0.2">
      <c r="D5727" s="20"/>
    </row>
    <row r="5728" spans="4:4" x14ac:dyDescent="0.2">
      <c r="D5728" s="20"/>
    </row>
    <row r="5729" spans="4:4" x14ac:dyDescent="0.2">
      <c r="D5729" s="20"/>
    </row>
    <row r="5730" spans="4:4" x14ac:dyDescent="0.2">
      <c r="D5730" s="20"/>
    </row>
    <row r="5731" spans="4:4" x14ac:dyDescent="0.2">
      <c r="D5731" s="20"/>
    </row>
    <row r="5732" spans="4:4" x14ac:dyDescent="0.2">
      <c r="D5732" s="20"/>
    </row>
    <row r="5733" spans="4:4" x14ac:dyDescent="0.2">
      <c r="D5733" s="20"/>
    </row>
    <row r="5734" spans="4:4" x14ac:dyDescent="0.2">
      <c r="D5734" s="20"/>
    </row>
    <row r="5735" spans="4:4" x14ac:dyDescent="0.2">
      <c r="D5735" s="20"/>
    </row>
    <row r="5736" spans="4:4" x14ac:dyDescent="0.2">
      <c r="D5736" s="20"/>
    </row>
    <row r="5737" spans="4:4" x14ac:dyDescent="0.2">
      <c r="D5737" s="20"/>
    </row>
    <row r="5738" spans="4:4" x14ac:dyDescent="0.2">
      <c r="D5738" s="20"/>
    </row>
    <row r="5739" spans="4:4" x14ac:dyDescent="0.2">
      <c r="D5739" s="20"/>
    </row>
    <row r="5740" spans="4:4" x14ac:dyDescent="0.2">
      <c r="D5740" s="20"/>
    </row>
    <row r="5741" spans="4:4" x14ac:dyDescent="0.2">
      <c r="D5741" s="20"/>
    </row>
    <row r="5742" spans="4:4" x14ac:dyDescent="0.2">
      <c r="D5742" s="20"/>
    </row>
    <row r="5743" spans="4:4" x14ac:dyDescent="0.2">
      <c r="D5743" s="20"/>
    </row>
    <row r="5744" spans="4:4" x14ac:dyDescent="0.2">
      <c r="D5744" s="20"/>
    </row>
    <row r="5745" spans="4:4" x14ac:dyDescent="0.2">
      <c r="D5745" s="20"/>
    </row>
    <row r="5746" spans="4:4" x14ac:dyDescent="0.2">
      <c r="D5746" s="20"/>
    </row>
    <row r="5747" spans="4:4" x14ac:dyDescent="0.2">
      <c r="D5747" s="20"/>
    </row>
    <row r="5748" spans="4:4" x14ac:dyDescent="0.2">
      <c r="D5748" s="20"/>
    </row>
    <row r="5749" spans="4:4" x14ac:dyDescent="0.2">
      <c r="D5749" s="20"/>
    </row>
    <row r="5750" spans="4:4" x14ac:dyDescent="0.2">
      <c r="D5750" s="20"/>
    </row>
    <row r="5751" spans="4:4" x14ac:dyDescent="0.2">
      <c r="D5751" s="20"/>
    </row>
    <row r="5752" spans="4:4" x14ac:dyDescent="0.2">
      <c r="D5752" s="20"/>
    </row>
    <row r="5753" spans="4:4" x14ac:dyDescent="0.2">
      <c r="D5753" s="20"/>
    </row>
    <row r="5754" spans="4:4" x14ac:dyDescent="0.2">
      <c r="D5754" s="20"/>
    </row>
    <row r="5755" spans="4:4" x14ac:dyDescent="0.2">
      <c r="D5755" s="20"/>
    </row>
    <row r="5756" spans="4:4" x14ac:dyDescent="0.2">
      <c r="D5756" s="20"/>
    </row>
    <row r="5757" spans="4:4" x14ac:dyDescent="0.2">
      <c r="D5757" s="20"/>
    </row>
    <row r="5758" spans="4:4" x14ac:dyDescent="0.2">
      <c r="D5758" s="20"/>
    </row>
    <row r="5759" spans="4:4" x14ac:dyDescent="0.2">
      <c r="D5759" s="20"/>
    </row>
    <row r="5760" spans="4:4" x14ac:dyDescent="0.2">
      <c r="D5760" s="20"/>
    </row>
    <row r="5761" spans="4:4" x14ac:dyDescent="0.2">
      <c r="D5761" s="20"/>
    </row>
    <row r="5762" spans="4:4" x14ac:dyDescent="0.2">
      <c r="D5762" s="20"/>
    </row>
    <row r="5763" spans="4:4" x14ac:dyDescent="0.2">
      <c r="D5763" s="20"/>
    </row>
    <row r="5764" spans="4:4" x14ac:dyDescent="0.2">
      <c r="D5764" s="20"/>
    </row>
    <row r="5765" spans="4:4" x14ac:dyDescent="0.2">
      <c r="D5765" s="20"/>
    </row>
    <row r="5766" spans="4:4" x14ac:dyDescent="0.2">
      <c r="D5766" s="20"/>
    </row>
    <row r="5767" spans="4:4" x14ac:dyDescent="0.2">
      <c r="D5767" s="20"/>
    </row>
    <row r="5768" spans="4:4" x14ac:dyDescent="0.2">
      <c r="D5768" s="20"/>
    </row>
    <row r="5769" spans="4:4" x14ac:dyDescent="0.2">
      <c r="D5769" s="20"/>
    </row>
    <row r="5770" spans="4:4" x14ac:dyDescent="0.2">
      <c r="D5770" s="20"/>
    </row>
    <row r="5771" spans="4:4" x14ac:dyDescent="0.2">
      <c r="D5771" s="20"/>
    </row>
    <row r="5772" spans="4:4" x14ac:dyDescent="0.2">
      <c r="D5772" s="20"/>
    </row>
    <row r="5773" spans="4:4" x14ac:dyDescent="0.2">
      <c r="D5773" s="20"/>
    </row>
    <row r="5774" spans="4:4" x14ac:dyDescent="0.2">
      <c r="D5774" s="20"/>
    </row>
    <row r="5775" spans="4:4" x14ac:dyDescent="0.2">
      <c r="D5775" s="20"/>
    </row>
    <row r="5776" spans="4:4" x14ac:dyDescent="0.2">
      <c r="D5776" s="20"/>
    </row>
    <row r="5777" spans="4:4" x14ac:dyDescent="0.2">
      <c r="D5777" s="20"/>
    </row>
    <row r="5778" spans="4:4" x14ac:dyDescent="0.2">
      <c r="D5778" s="20"/>
    </row>
    <row r="5779" spans="4:4" x14ac:dyDescent="0.2">
      <c r="D5779" s="20"/>
    </row>
    <row r="5780" spans="4:4" x14ac:dyDescent="0.2">
      <c r="D5780" s="20"/>
    </row>
    <row r="5781" spans="4:4" x14ac:dyDescent="0.2">
      <c r="D5781" s="20"/>
    </row>
    <row r="5782" spans="4:4" x14ac:dyDescent="0.2">
      <c r="D5782" s="20"/>
    </row>
    <row r="5783" spans="4:4" x14ac:dyDescent="0.2">
      <c r="D5783" s="20"/>
    </row>
    <row r="5784" spans="4:4" x14ac:dyDescent="0.2">
      <c r="D5784" s="20"/>
    </row>
    <row r="5785" spans="4:4" x14ac:dyDescent="0.2">
      <c r="D5785" s="20"/>
    </row>
    <row r="5786" spans="4:4" x14ac:dyDescent="0.2">
      <c r="D5786" s="20"/>
    </row>
    <row r="5787" spans="4:4" x14ac:dyDescent="0.2">
      <c r="D5787" s="20"/>
    </row>
    <row r="5788" spans="4:4" x14ac:dyDescent="0.2">
      <c r="D5788" s="20"/>
    </row>
    <row r="5789" spans="4:4" x14ac:dyDescent="0.2">
      <c r="D5789" s="20"/>
    </row>
    <row r="5790" spans="4:4" x14ac:dyDescent="0.2">
      <c r="D5790" s="20"/>
    </row>
    <row r="5791" spans="4:4" x14ac:dyDescent="0.2">
      <c r="D5791" s="20"/>
    </row>
    <row r="5792" spans="4:4" x14ac:dyDescent="0.2">
      <c r="D5792" s="20"/>
    </row>
    <row r="5793" spans="4:4" x14ac:dyDescent="0.2">
      <c r="D5793" s="20"/>
    </row>
    <row r="5794" spans="4:4" x14ac:dyDescent="0.2">
      <c r="D5794" s="20"/>
    </row>
    <row r="5795" spans="4:4" x14ac:dyDescent="0.2">
      <c r="D5795" s="20"/>
    </row>
    <row r="5796" spans="4:4" x14ac:dyDescent="0.2">
      <c r="D5796" s="20"/>
    </row>
    <row r="5797" spans="4:4" x14ac:dyDescent="0.2">
      <c r="D5797" s="20"/>
    </row>
    <row r="5798" spans="4:4" x14ac:dyDescent="0.2">
      <c r="D5798" s="20"/>
    </row>
    <row r="5799" spans="4:4" x14ac:dyDescent="0.2">
      <c r="D5799" s="20"/>
    </row>
    <row r="5800" spans="4:4" x14ac:dyDescent="0.2">
      <c r="D5800" s="20"/>
    </row>
    <row r="5801" spans="4:4" x14ac:dyDescent="0.2">
      <c r="D5801" s="20"/>
    </row>
    <row r="5802" spans="4:4" x14ac:dyDescent="0.2">
      <c r="D5802" s="20"/>
    </row>
    <row r="5803" spans="4:4" x14ac:dyDescent="0.2">
      <c r="D5803" s="20"/>
    </row>
    <row r="5804" spans="4:4" x14ac:dyDescent="0.2">
      <c r="D5804" s="20"/>
    </row>
    <row r="5805" spans="4:4" x14ac:dyDescent="0.2">
      <c r="D5805" s="20"/>
    </row>
    <row r="5806" spans="4:4" x14ac:dyDescent="0.2">
      <c r="D5806" s="20"/>
    </row>
    <row r="5807" spans="4:4" x14ac:dyDescent="0.2">
      <c r="D5807" s="20"/>
    </row>
    <row r="5808" spans="4:4" x14ac:dyDescent="0.2">
      <c r="D5808" s="20"/>
    </row>
    <row r="5809" spans="4:4" x14ac:dyDescent="0.2">
      <c r="D5809" s="20"/>
    </row>
    <row r="5810" spans="4:4" x14ac:dyDescent="0.2">
      <c r="D5810" s="20"/>
    </row>
    <row r="5811" spans="4:4" x14ac:dyDescent="0.2">
      <c r="D5811" s="20"/>
    </row>
    <row r="5812" spans="4:4" x14ac:dyDescent="0.2">
      <c r="D5812" s="20"/>
    </row>
    <row r="5813" spans="4:4" x14ac:dyDescent="0.2">
      <c r="D5813" s="20"/>
    </row>
    <row r="5814" spans="4:4" x14ac:dyDescent="0.2">
      <c r="D5814" s="20"/>
    </row>
    <row r="5815" spans="4:4" x14ac:dyDescent="0.2">
      <c r="D5815" s="20"/>
    </row>
    <row r="5816" spans="4:4" x14ac:dyDescent="0.2">
      <c r="D5816" s="20"/>
    </row>
    <row r="5817" spans="4:4" x14ac:dyDescent="0.2">
      <c r="D5817" s="20"/>
    </row>
    <row r="5818" spans="4:4" x14ac:dyDescent="0.2">
      <c r="D5818" s="20"/>
    </row>
    <row r="5819" spans="4:4" x14ac:dyDescent="0.2">
      <c r="D5819" s="20"/>
    </row>
    <row r="5820" spans="4:4" x14ac:dyDescent="0.2">
      <c r="D5820" s="20"/>
    </row>
    <row r="5821" spans="4:4" x14ac:dyDescent="0.2">
      <c r="D5821" s="20"/>
    </row>
    <row r="5822" spans="4:4" x14ac:dyDescent="0.2">
      <c r="D5822" s="20"/>
    </row>
    <row r="5823" spans="4:4" x14ac:dyDescent="0.2">
      <c r="D5823" s="20"/>
    </row>
    <row r="5824" spans="4:4" x14ac:dyDescent="0.2">
      <c r="D5824" s="20"/>
    </row>
    <row r="5825" spans="4:4" x14ac:dyDescent="0.2">
      <c r="D5825" s="20"/>
    </row>
    <row r="5826" spans="4:4" x14ac:dyDescent="0.2">
      <c r="D5826" s="20"/>
    </row>
    <row r="5827" spans="4:4" x14ac:dyDescent="0.2">
      <c r="D5827" s="20"/>
    </row>
    <row r="5828" spans="4:4" x14ac:dyDescent="0.2">
      <c r="D5828" s="20"/>
    </row>
    <row r="5829" spans="4:4" x14ac:dyDescent="0.2">
      <c r="D5829" s="20"/>
    </row>
    <row r="5830" spans="4:4" x14ac:dyDescent="0.2">
      <c r="D5830" s="20"/>
    </row>
    <row r="5831" spans="4:4" x14ac:dyDescent="0.2">
      <c r="D5831" s="20"/>
    </row>
    <row r="5832" spans="4:4" x14ac:dyDescent="0.2">
      <c r="D5832" s="20"/>
    </row>
    <row r="5833" spans="4:4" x14ac:dyDescent="0.2">
      <c r="D5833" s="20"/>
    </row>
    <row r="5834" spans="4:4" x14ac:dyDescent="0.2">
      <c r="D5834" s="20"/>
    </row>
    <row r="5835" spans="4:4" x14ac:dyDescent="0.2">
      <c r="D5835" s="20"/>
    </row>
    <row r="5836" spans="4:4" x14ac:dyDescent="0.2">
      <c r="D5836" s="20"/>
    </row>
    <row r="5837" spans="4:4" x14ac:dyDescent="0.2">
      <c r="D5837" s="20"/>
    </row>
    <row r="5838" spans="4:4" x14ac:dyDescent="0.2">
      <c r="D5838" s="20"/>
    </row>
    <row r="5839" spans="4:4" x14ac:dyDescent="0.2">
      <c r="D5839" s="20"/>
    </row>
    <row r="5840" spans="4:4" x14ac:dyDescent="0.2">
      <c r="D5840" s="20"/>
    </row>
    <row r="5841" spans="4:4" x14ac:dyDescent="0.2">
      <c r="D5841" s="20"/>
    </row>
    <row r="5842" spans="4:4" x14ac:dyDescent="0.2">
      <c r="D5842" s="20"/>
    </row>
    <row r="5843" spans="4:4" x14ac:dyDescent="0.2">
      <c r="D5843" s="20"/>
    </row>
    <row r="5844" spans="4:4" x14ac:dyDescent="0.2">
      <c r="D5844" s="20"/>
    </row>
    <row r="5845" spans="4:4" x14ac:dyDescent="0.2">
      <c r="D5845" s="20"/>
    </row>
    <row r="5846" spans="4:4" x14ac:dyDescent="0.2">
      <c r="D5846" s="20"/>
    </row>
    <row r="5847" spans="4:4" x14ac:dyDescent="0.2">
      <c r="D5847" s="20"/>
    </row>
    <row r="5848" spans="4:4" x14ac:dyDescent="0.2">
      <c r="D5848" s="20"/>
    </row>
    <row r="5849" spans="4:4" x14ac:dyDescent="0.2">
      <c r="D5849" s="20"/>
    </row>
    <row r="5850" spans="4:4" x14ac:dyDescent="0.2">
      <c r="D5850" s="20"/>
    </row>
    <row r="5851" spans="4:4" x14ac:dyDescent="0.2">
      <c r="D5851" s="20"/>
    </row>
    <row r="5852" spans="4:4" x14ac:dyDescent="0.2">
      <c r="D5852" s="20"/>
    </row>
    <row r="5853" spans="4:4" x14ac:dyDescent="0.2">
      <c r="D5853" s="20"/>
    </row>
    <row r="5854" spans="4:4" x14ac:dyDescent="0.2">
      <c r="D5854" s="20"/>
    </row>
    <row r="5855" spans="4:4" x14ac:dyDescent="0.2">
      <c r="D5855" s="20"/>
    </row>
    <row r="5856" spans="4:4" x14ac:dyDescent="0.2">
      <c r="D5856" s="20"/>
    </row>
    <row r="5857" spans="4:4" x14ac:dyDescent="0.2">
      <c r="D5857" s="20"/>
    </row>
    <row r="5858" spans="4:4" x14ac:dyDescent="0.2">
      <c r="D5858" s="20"/>
    </row>
    <row r="5859" spans="4:4" x14ac:dyDescent="0.2">
      <c r="D5859" s="20"/>
    </row>
    <row r="5860" spans="4:4" x14ac:dyDescent="0.2">
      <c r="D5860" s="20"/>
    </row>
    <row r="5861" spans="4:4" x14ac:dyDescent="0.2">
      <c r="D5861" s="20"/>
    </row>
    <row r="5862" spans="4:4" x14ac:dyDescent="0.2">
      <c r="D5862" s="20"/>
    </row>
    <row r="5863" spans="4:4" x14ac:dyDescent="0.2">
      <c r="D5863" s="20"/>
    </row>
    <row r="5864" spans="4:4" x14ac:dyDescent="0.2">
      <c r="D5864" s="20"/>
    </row>
    <row r="5865" spans="4:4" x14ac:dyDescent="0.2">
      <c r="D5865" s="20"/>
    </row>
    <row r="5866" spans="4:4" x14ac:dyDescent="0.2">
      <c r="D5866" s="20"/>
    </row>
    <row r="5867" spans="4:4" x14ac:dyDescent="0.2">
      <c r="D5867" s="20"/>
    </row>
    <row r="5868" spans="4:4" x14ac:dyDescent="0.2">
      <c r="D5868" s="20"/>
    </row>
    <row r="5869" spans="4:4" x14ac:dyDescent="0.2">
      <c r="D5869" s="20"/>
    </row>
    <row r="5870" spans="4:4" x14ac:dyDescent="0.2">
      <c r="D5870" s="20"/>
    </row>
    <row r="5871" spans="4:4" x14ac:dyDescent="0.2">
      <c r="D5871" s="20"/>
    </row>
    <row r="5872" spans="4:4" x14ac:dyDescent="0.2">
      <c r="D5872" s="20"/>
    </row>
    <row r="5873" spans="4:4" x14ac:dyDescent="0.2">
      <c r="D5873" s="20"/>
    </row>
    <row r="5874" spans="4:4" x14ac:dyDescent="0.2">
      <c r="D5874" s="20"/>
    </row>
    <row r="5875" spans="4:4" x14ac:dyDescent="0.2">
      <c r="D5875" s="20"/>
    </row>
    <row r="5876" spans="4:4" x14ac:dyDescent="0.2">
      <c r="D5876" s="20"/>
    </row>
    <row r="5877" spans="4:4" x14ac:dyDescent="0.2">
      <c r="D5877" s="20"/>
    </row>
    <row r="5878" spans="4:4" x14ac:dyDescent="0.2">
      <c r="D5878" s="20"/>
    </row>
    <row r="5879" spans="4:4" x14ac:dyDescent="0.2">
      <c r="D5879" s="20"/>
    </row>
    <row r="5880" spans="4:4" x14ac:dyDescent="0.2">
      <c r="D5880" s="20"/>
    </row>
    <row r="5881" spans="4:4" x14ac:dyDescent="0.2">
      <c r="D5881" s="20"/>
    </row>
    <row r="5882" spans="4:4" x14ac:dyDescent="0.2">
      <c r="D5882" s="20"/>
    </row>
    <row r="5883" spans="4:4" x14ac:dyDescent="0.2">
      <c r="D5883" s="20"/>
    </row>
    <row r="5884" spans="4:4" x14ac:dyDescent="0.2">
      <c r="D5884" s="20"/>
    </row>
    <row r="5885" spans="4:4" x14ac:dyDescent="0.2">
      <c r="D5885" s="20"/>
    </row>
    <row r="5886" spans="4:4" x14ac:dyDescent="0.2">
      <c r="D5886" s="20"/>
    </row>
    <row r="5887" spans="4:4" x14ac:dyDescent="0.2">
      <c r="D5887" s="20"/>
    </row>
    <row r="5888" spans="4:4" x14ac:dyDescent="0.2">
      <c r="D5888" s="20"/>
    </row>
    <row r="5889" spans="4:4" x14ac:dyDescent="0.2">
      <c r="D5889" s="20"/>
    </row>
    <row r="5890" spans="4:4" x14ac:dyDescent="0.2">
      <c r="D5890" s="20"/>
    </row>
    <row r="5891" spans="4:4" x14ac:dyDescent="0.2">
      <c r="D5891" s="20"/>
    </row>
    <row r="5892" spans="4:4" x14ac:dyDescent="0.2">
      <c r="D5892" s="20"/>
    </row>
    <row r="5893" spans="4:4" x14ac:dyDescent="0.2">
      <c r="D5893" s="20"/>
    </row>
    <row r="5894" spans="4:4" x14ac:dyDescent="0.2">
      <c r="D5894" s="20"/>
    </row>
    <row r="5895" spans="4:4" x14ac:dyDescent="0.2">
      <c r="D5895" s="20"/>
    </row>
    <row r="5896" spans="4:4" x14ac:dyDescent="0.2">
      <c r="D5896" s="20"/>
    </row>
    <row r="5897" spans="4:4" x14ac:dyDescent="0.2">
      <c r="D5897" s="20"/>
    </row>
    <row r="5898" spans="4:4" x14ac:dyDescent="0.2">
      <c r="D5898" s="20"/>
    </row>
    <row r="5899" spans="4:4" x14ac:dyDescent="0.2">
      <c r="D5899" s="20"/>
    </row>
    <row r="5900" spans="4:4" x14ac:dyDescent="0.2">
      <c r="D5900" s="20"/>
    </row>
    <row r="5901" spans="4:4" x14ac:dyDescent="0.2">
      <c r="D5901" s="20"/>
    </row>
    <row r="5902" spans="4:4" x14ac:dyDescent="0.2">
      <c r="D5902" s="20"/>
    </row>
    <row r="5903" spans="4:4" x14ac:dyDescent="0.2">
      <c r="D5903" s="20"/>
    </row>
    <row r="5904" spans="4:4" x14ac:dyDescent="0.2">
      <c r="D5904" s="20"/>
    </row>
    <row r="5905" spans="4:4" x14ac:dyDescent="0.2">
      <c r="D5905" s="20"/>
    </row>
    <row r="5906" spans="4:4" x14ac:dyDescent="0.2">
      <c r="D5906" s="20"/>
    </row>
    <row r="5907" spans="4:4" x14ac:dyDescent="0.2">
      <c r="D5907" s="20"/>
    </row>
    <row r="5908" spans="4:4" x14ac:dyDescent="0.2">
      <c r="D5908" s="20"/>
    </row>
    <row r="5909" spans="4:4" x14ac:dyDescent="0.2">
      <c r="D5909" s="20"/>
    </row>
    <row r="5910" spans="4:4" x14ac:dyDescent="0.2">
      <c r="D5910" s="20"/>
    </row>
    <row r="5911" spans="4:4" x14ac:dyDescent="0.2">
      <c r="D5911" s="20"/>
    </row>
    <row r="5912" spans="4:4" x14ac:dyDescent="0.2">
      <c r="D5912" s="20"/>
    </row>
    <row r="5913" spans="4:4" x14ac:dyDescent="0.2">
      <c r="D5913" s="20"/>
    </row>
    <row r="5914" spans="4:4" x14ac:dyDescent="0.2">
      <c r="D5914" s="20"/>
    </row>
    <row r="5915" spans="4:4" x14ac:dyDescent="0.2">
      <c r="D5915" s="20"/>
    </row>
    <row r="5916" spans="4:4" x14ac:dyDescent="0.2">
      <c r="D5916" s="20"/>
    </row>
    <row r="5917" spans="4:4" x14ac:dyDescent="0.2">
      <c r="D5917" s="20"/>
    </row>
    <row r="5918" spans="4:4" x14ac:dyDescent="0.2">
      <c r="D5918" s="20"/>
    </row>
    <row r="5919" spans="4:4" x14ac:dyDescent="0.2">
      <c r="D5919" s="20"/>
    </row>
    <row r="5920" spans="4:4" x14ac:dyDescent="0.2">
      <c r="D5920" s="20"/>
    </row>
    <row r="5921" spans="4:4" x14ac:dyDescent="0.2">
      <c r="D5921" s="20"/>
    </row>
    <row r="5922" spans="4:4" x14ac:dyDescent="0.2">
      <c r="D5922" s="20"/>
    </row>
    <row r="5923" spans="4:4" x14ac:dyDescent="0.2">
      <c r="D5923" s="20"/>
    </row>
    <row r="5924" spans="4:4" x14ac:dyDescent="0.2">
      <c r="D5924" s="20"/>
    </row>
    <row r="5925" spans="4:4" x14ac:dyDescent="0.2">
      <c r="D5925" s="20"/>
    </row>
    <row r="5926" spans="4:4" x14ac:dyDescent="0.2">
      <c r="D5926" s="20"/>
    </row>
    <row r="5927" spans="4:4" x14ac:dyDescent="0.2">
      <c r="D5927" s="20"/>
    </row>
    <row r="5928" spans="4:4" x14ac:dyDescent="0.2">
      <c r="D5928" s="20"/>
    </row>
    <row r="5929" spans="4:4" x14ac:dyDescent="0.2">
      <c r="D5929" s="20"/>
    </row>
    <row r="5930" spans="4:4" x14ac:dyDescent="0.2">
      <c r="D5930" s="20"/>
    </row>
    <row r="5931" spans="4:4" x14ac:dyDescent="0.2">
      <c r="D5931" s="20"/>
    </row>
    <row r="5932" spans="4:4" x14ac:dyDescent="0.2">
      <c r="D5932" s="20"/>
    </row>
    <row r="5933" spans="4:4" x14ac:dyDescent="0.2">
      <c r="D5933" s="20"/>
    </row>
    <row r="5934" spans="4:4" x14ac:dyDescent="0.2">
      <c r="D5934" s="20"/>
    </row>
    <row r="5935" spans="4:4" x14ac:dyDescent="0.2">
      <c r="D5935" s="20"/>
    </row>
    <row r="5936" spans="4:4" x14ac:dyDescent="0.2">
      <c r="D5936" s="20"/>
    </row>
    <row r="5937" spans="4:4" x14ac:dyDescent="0.2">
      <c r="D5937" s="20"/>
    </row>
    <row r="5938" spans="4:4" x14ac:dyDescent="0.2">
      <c r="D5938" s="20"/>
    </row>
    <row r="5939" spans="4:4" x14ac:dyDescent="0.2">
      <c r="D5939" s="20"/>
    </row>
    <row r="5940" spans="4:4" x14ac:dyDescent="0.2">
      <c r="D5940" s="20"/>
    </row>
    <row r="5941" spans="4:4" x14ac:dyDescent="0.2">
      <c r="D5941" s="20"/>
    </row>
    <row r="5942" spans="4:4" x14ac:dyDescent="0.2">
      <c r="D5942" s="20"/>
    </row>
    <row r="5943" spans="4:4" x14ac:dyDescent="0.2">
      <c r="D5943" s="20"/>
    </row>
    <row r="5944" spans="4:4" x14ac:dyDescent="0.2">
      <c r="D5944" s="20"/>
    </row>
    <row r="5945" spans="4:4" x14ac:dyDescent="0.2">
      <c r="D5945" s="20"/>
    </row>
    <row r="5946" spans="4:4" x14ac:dyDescent="0.2">
      <c r="D5946" s="20"/>
    </row>
    <row r="5947" spans="4:4" x14ac:dyDescent="0.2">
      <c r="D5947" s="20"/>
    </row>
    <row r="5948" spans="4:4" x14ac:dyDescent="0.2">
      <c r="D5948" s="20"/>
    </row>
    <row r="5949" spans="4:4" x14ac:dyDescent="0.2">
      <c r="D5949" s="20"/>
    </row>
    <row r="5950" spans="4:4" x14ac:dyDescent="0.2">
      <c r="D5950" s="20"/>
    </row>
    <row r="5951" spans="4:4" x14ac:dyDescent="0.2">
      <c r="D5951" s="20"/>
    </row>
    <row r="5952" spans="4:4" x14ac:dyDescent="0.2">
      <c r="D5952" s="20"/>
    </row>
    <row r="5953" spans="4:4" x14ac:dyDescent="0.2">
      <c r="D5953" s="20"/>
    </row>
    <row r="5954" spans="4:4" x14ac:dyDescent="0.2">
      <c r="D5954" s="20"/>
    </row>
    <row r="5955" spans="4:4" x14ac:dyDescent="0.2">
      <c r="D5955" s="20"/>
    </row>
    <row r="5956" spans="4:4" x14ac:dyDescent="0.2">
      <c r="D5956" s="20"/>
    </row>
    <row r="5957" spans="4:4" x14ac:dyDescent="0.2">
      <c r="D5957" s="20"/>
    </row>
    <row r="5958" spans="4:4" x14ac:dyDescent="0.2">
      <c r="D5958" s="20"/>
    </row>
    <row r="5959" spans="4:4" x14ac:dyDescent="0.2">
      <c r="D5959" s="20"/>
    </row>
    <row r="5960" spans="4:4" x14ac:dyDescent="0.2">
      <c r="D5960" s="20"/>
    </row>
    <row r="5961" spans="4:4" x14ac:dyDescent="0.2">
      <c r="D5961" s="20"/>
    </row>
    <row r="5962" spans="4:4" x14ac:dyDescent="0.2">
      <c r="D5962" s="20"/>
    </row>
    <row r="5963" spans="4:4" x14ac:dyDescent="0.2">
      <c r="D5963" s="20"/>
    </row>
    <row r="5964" spans="4:4" x14ac:dyDescent="0.2">
      <c r="D5964" s="20"/>
    </row>
    <row r="5965" spans="4:4" x14ac:dyDescent="0.2">
      <c r="D5965" s="20"/>
    </row>
    <row r="5966" spans="4:4" x14ac:dyDescent="0.2">
      <c r="D5966" s="20"/>
    </row>
    <row r="5967" spans="4:4" x14ac:dyDescent="0.2">
      <c r="D5967" s="20"/>
    </row>
    <row r="5968" spans="4:4" x14ac:dyDescent="0.2">
      <c r="D5968" s="20"/>
    </row>
    <row r="5969" spans="4:4" x14ac:dyDescent="0.2">
      <c r="D5969" s="20"/>
    </row>
    <row r="5970" spans="4:4" x14ac:dyDescent="0.2">
      <c r="D5970" s="20"/>
    </row>
    <row r="5971" spans="4:4" x14ac:dyDescent="0.2">
      <c r="D5971" s="20"/>
    </row>
    <row r="5972" spans="4:4" x14ac:dyDescent="0.2">
      <c r="D5972" s="20"/>
    </row>
    <row r="5973" spans="4:4" x14ac:dyDescent="0.2">
      <c r="D5973" s="20"/>
    </row>
    <row r="5974" spans="4:4" x14ac:dyDescent="0.2">
      <c r="D5974" s="20"/>
    </row>
    <row r="5975" spans="4:4" x14ac:dyDescent="0.2">
      <c r="D5975" s="20"/>
    </row>
    <row r="5976" spans="4:4" x14ac:dyDescent="0.2">
      <c r="D5976" s="20"/>
    </row>
    <row r="5977" spans="4:4" x14ac:dyDescent="0.2">
      <c r="D5977" s="20"/>
    </row>
    <row r="5978" spans="4:4" x14ac:dyDescent="0.2">
      <c r="D5978" s="20"/>
    </row>
    <row r="5979" spans="4:4" x14ac:dyDescent="0.2">
      <c r="D5979" s="20"/>
    </row>
    <row r="5980" spans="4:4" x14ac:dyDescent="0.2">
      <c r="D5980" s="20"/>
    </row>
    <row r="5981" spans="4:4" x14ac:dyDescent="0.2">
      <c r="D5981" s="20"/>
    </row>
    <row r="5982" spans="4:4" x14ac:dyDescent="0.2">
      <c r="D5982" s="20"/>
    </row>
    <row r="5983" spans="4:4" x14ac:dyDescent="0.2">
      <c r="D5983" s="20"/>
    </row>
    <row r="5984" spans="4:4" x14ac:dyDescent="0.2">
      <c r="D5984" s="20"/>
    </row>
    <row r="5985" spans="4:4" x14ac:dyDescent="0.2">
      <c r="D5985" s="20"/>
    </row>
    <row r="5986" spans="4:4" x14ac:dyDescent="0.2">
      <c r="D5986" s="20"/>
    </row>
    <row r="5987" spans="4:4" x14ac:dyDescent="0.2">
      <c r="D5987" s="20"/>
    </row>
    <row r="5988" spans="4:4" x14ac:dyDescent="0.2">
      <c r="D5988" s="20"/>
    </row>
    <row r="5989" spans="4:4" x14ac:dyDescent="0.2">
      <c r="D5989" s="20"/>
    </row>
    <row r="5990" spans="4:4" x14ac:dyDescent="0.2">
      <c r="D5990" s="20"/>
    </row>
    <row r="5991" spans="4:4" x14ac:dyDescent="0.2">
      <c r="D5991" s="20"/>
    </row>
    <row r="5992" spans="4:4" x14ac:dyDescent="0.2">
      <c r="D5992" s="20"/>
    </row>
    <row r="5993" spans="4:4" x14ac:dyDescent="0.2">
      <c r="D5993" s="20"/>
    </row>
    <row r="5994" spans="4:4" x14ac:dyDescent="0.2">
      <c r="D5994" s="20"/>
    </row>
    <row r="5995" spans="4:4" x14ac:dyDescent="0.2">
      <c r="D5995" s="20"/>
    </row>
    <row r="5996" spans="4:4" x14ac:dyDescent="0.2">
      <c r="D5996" s="20"/>
    </row>
    <row r="5997" spans="4:4" x14ac:dyDescent="0.2">
      <c r="D5997" s="20"/>
    </row>
    <row r="5998" spans="4:4" x14ac:dyDescent="0.2">
      <c r="D5998" s="20"/>
    </row>
    <row r="5999" spans="4:4" x14ac:dyDescent="0.2">
      <c r="D5999" s="20"/>
    </row>
    <row r="6000" spans="4:4" x14ac:dyDescent="0.2">
      <c r="D6000" s="20"/>
    </row>
    <row r="6001" spans="4:4" x14ac:dyDescent="0.2">
      <c r="D6001" s="20"/>
    </row>
    <row r="6002" spans="4:4" x14ac:dyDescent="0.2">
      <c r="D6002" s="20"/>
    </row>
    <row r="6003" spans="4:4" x14ac:dyDescent="0.2">
      <c r="D6003" s="20"/>
    </row>
    <row r="6004" spans="4:4" x14ac:dyDescent="0.2">
      <c r="D6004" s="20"/>
    </row>
    <row r="6005" spans="4:4" x14ac:dyDescent="0.2">
      <c r="D6005" s="20"/>
    </row>
    <row r="6006" spans="4:4" x14ac:dyDescent="0.2">
      <c r="D6006" s="20"/>
    </row>
    <row r="6007" spans="4:4" x14ac:dyDescent="0.2">
      <c r="D6007" s="20"/>
    </row>
    <row r="6008" spans="4:4" x14ac:dyDescent="0.2">
      <c r="D6008" s="20"/>
    </row>
    <row r="6009" spans="4:4" x14ac:dyDescent="0.2">
      <c r="D6009" s="20"/>
    </row>
    <row r="6010" spans="4:4" x14ac:dyDescent="0.2">
      <c r="D6010" s="20"/>
    </row>
    <row r="6011" spans="4:4" x14ac:dyDescent="0.2">
      <c r="D6011" s="20"/>
    </row>
    <row r="6012" spans="4:4" x14ac:dyDescent="0.2">
      <c r="D6012" s="20"/>
    </row>
    <row r="6013" spans="4:4" x14ac:dyDescent="0.2">
      <c r="D6013" s="20"/>
    </row>
    <row r="6014" spans="4:4" x14ac:dyDescent="0.2">
      <c r="D6014" s="20"/>
    </row>
    <row r="6015" spans="4:4" x14ac:dyDescent="0.2">
      <c r="D6015" s="20"/>
    </row>
    <row r="6016" spans="4:4" x14ac:dyDescent="0.2">
      <c r="D6016" s="20"/>
    </row>
    <row r="6017" spans="4:4" x14ac:dyDescent="0.2">
      <c r="D6017" s="20"/>
    </row>
    <row r="6018" spans="4:4" x14ac:dyDescent="0.2">
      <c r="D6018" s="20"/>
    </row>
    <row r="6019" spans="4:4" x14ac:dyDescent="0.2">
      <c r="D6019" s="20"/>
    </row>
    <row r="6020" spans="4:4" x14ac:dyDescent="0.2">
      <c r="D6020" s="20"/>
    </row>
    <row r="6021" spans="4:4" x14ac:dyDescent="0.2">
      <c r="D6021" s="20"/>
    </row>
    <row r="6022" spans="4:4" x14ac:dyDescent="0.2">
      <c r="D6022" s="20"/>
    </row>
    <row r="6023" spans="4:4" x14ac:dyDescent="0.2">
      <c r="D6023" s="20"/>
    </row>
    <row r="6024" spans="4:4" x14ac:dyDescent="0.2">
      <c r="D6024" s="20"/>
    </row>
    <row r="6025" spans="4:4" x14ac:dyDescent="0.2">
      <c r="D6025" s="20"/>
    </row>
    <row r="6026" spans="4:4" x14ac:dyDescent="0.2">
      <c r="D6026" s="20"/>
    </row>
    <row r="6027" spans="4:4" x14ac:dyDescent="0.2">
      <c r="D6027" s="20"/>
    </row>
    <row r="6028" spans="4:4" x14ac:dyDescent="0.2">
      <c r="D6028" s="20"/>
    </row>
    <row r="6029" spans="4:4" x14ac:dyDescent="0.2">
      <c r="D6029" s="20"/>
    </row>
    <row r="6030" spans="4:4" x14ac:dyDescent="0.2">
      <c r="D6030" s="20"/>
    </row>
    <row r="6031" spans="4:4" x14ac:dyDescent="0.2">
      <c r="D6031" s="20"/>
    </row>
    <row r="6032" spans="4:4" x14ac:dyDescent="0.2">
      <c r="D6032" s="20"/>
    </row>
    <row r="6033" spans="4:4" x14ac:dyDescent="0.2">
      <c r="D6033" s="20"/>
    </row>
    <row r="6034" spans="4:4" x14ac:dyDescent="0.2">
      <c r="D6034" s="20"/>
    </row>
    <row r="6035" spans="4:4" x14ac:dyDescent="0.2">
      <c r="D6035" s="20"/>
    </row>
    <row r="6036" spans="4:4" x14ac:dyDescent="0.2">
      <c r="D6036" s="20"/>
    </row>
    <row r="6037" spans="4:4" x14ac:dyDescent="0.2">
      <c r="D6037" s="20"/>
    </row>
    <row r="6038" spans="4:4" x14ac:dyDescent="0.2">
      <c r="D6038" s="20"/>
    </row>
    <row r="6039" spans="4:4" x14ac:dyDescent="0.2">
      <c r="D6039" s="20"/>
    </row>
    <row r="6040" spans="4:4" x14ac:dyDescent="0.2">
      <c r="D6040" s="20"/>
    </row>
    <row r="6041" spans="4:4" x14ac:dyDescent="0.2">
      <c r="D6041" s="20"/>
    </row>
    <row r="6042" spans="4:4" x14ac:dyDescent="0.2">
      <c r="D6042" s="20"/>
    </row>
    <row r="6043" spans="4:4" x14ac:dyDescent="0.2">
      <c r="D6043" s="20"/>
    </row>
    <row r="6044" spans="4:4" x14ac:dyDescent="0.2">
      <c r="D6044" s="20"/>
    </row>
    <row r="6045" spans="4:4" x14ac:dyDescent="0.2">
      <c r="D6045" s="20"/>
    </row>
    <row r="6046" spans="4:4" x14ac:dyDescent="0.2">
      <c r="D6046" s="20"/>
    </row>
    <row r="6047" spans="4:4" x14ac:dyDescent="0.2">
      <c r="D6047" s="20"/>
    </row>
    <row r="6048" spans="4:4" x14ac:dyDescent="0.2">
      <c r="D6048" s="20"/>
    </row>
    <row r="6049" spans="4:4" x14ac:dyDescent="0.2">
      <c r="D6049" s="20"/>
    </row>
    <row r="6050" spans="4:4" x14ac:dyDescent="0.2">
      <c r="D6050" s="20"/>
    </row>
    <row r="6051" spans="4:4" x14ac:dyDescent="0.2">
      <c r="D6051" s="20"/>
    </row>
    <row r="6052" spans="4:4" x14ac:dyDescent="0.2">
      <c r="D6052" s="20"/>
    </row>
    <row r="6053" spans="4:4" x14ac:dyDescent="0.2">
      <c r="D6053" s="20"/>
    </row>
    <row r="6054" spans="4:4" x14ac:dyDescent="0.2">
      <c r="D6054" s="20"/>
    </row>
    <row r="6055" spans="4:4" x14ac:dyDescent="0.2">
      <c r="D6055" s="20"/>
    </row>
    <row r="6056" spans="4:4" x14ac:dyDescent="0.2">
      <c r="D6056" s="20"/>
    </row>
    <row r="6057" spans="4:4" x14ac:dyDescent="0.2">
      <c r="D6057" s="20"/>
    </row>
    <row r="6058" spans="4:4" x14ac:dyDescent="0.2">
      <c r="D6058" s="20"/>
    </row>
    <row r="6059" spans="4:4" x14ac:dyDescent="0.2">
      <c r="D6059" s="20"/>
    </row>
    <row r="6060" spans="4:4" x14ac:dyDescent="0.2">
      <c r="D6060" s="20"/>
    </row>
    <row r="6061" spans="4:4" x14ac:dyDescent="0.2">
      <c r="D6061" s="20"/>
    </row>
    <row r="6062" spans="4:4" x14ac:dyDescent="0.2">
      <c r="D6062" s="20"/>
    </row>
    <row r="6063" spans="4:4" x14ac:dyDescent="0.2">
      <c r="D6063" s="20"/>
    </row>
    <row r="6064" spans="4:4" x14ac:dyDescent="0.2">
      <c r="D6064" s="20"/>
    </row>
    <row r="6065" spans="4:4" x14ac:dyDescent="0.2">
      <c r="D6065" s="20"/>
    </row>
    <row r="6066" spans="4:4" x14ac:dyDescent="0.2">
      <c r="D6066" s="20"/>
    </row>
    <row r="6067" spans="4:4" x14ac:dyDescent="0.2">
      <c r="D6067" s="20"/>
    </row>
    <row r="6068" spans="4:4" x14ac:dyDescent="0.2">
      <c r="D6068" s="20"/>
    </row>
    <row r="6069" spans="4:4" x14ac:dyDescent="0.2">
      <c r="D6069" s="20"/>
    </row>
    <row r="6070" spans="4:4" x14ac:dyDescent="0.2">
      <c r="D6070" s="20"/>
    </row>
    <row r="6071" spans="4:4" x14ac:dyDescent="0.2">
      <c r="D6071" s="20"/>
    </row>
    <row r="6072" spans="4:4" x14ac:dyDescent="0.2">
      <c r="D6072" s="20"/>
    </row>
    <row r="6073" spans="4:4" x14ac:dyDescent="0.2">
      <c r="D6073" s="20"/>
    </row>
    <row r="6074" spans="4:4" x14ac:dyDescent="0.2">
      <c r="D6074" s="20"/>
    </row>
    <row r="6075" spans="4:4" x14ac:dyDescent="0.2">
      <c r="D6075" s="20"/>
    </row>
    <row r="6076" spans="4:4" x14ac:dyDescent="0.2">
      <c r="D6076" s="20"/>
    </row>
    <row r="6077" spans="4:4" x14ac:dyDescent="0.2">
      <c r="D6077" s="20"/>
    </row>
    <row r="6078" spans="4:4" x14ac:dyDescent="0.2">
      <c r="D6078" s="20"/>
    </row>
    <row r="6079" spans="4:4" x14ac:dyDescent="0.2">
      <c r="D6079" s="20"/>
    </row>
    <row r="6080" spans="4:4" x14ac:dyDescent="0.2">
      <c r="D6080" s="20"/>
    </row>
    <row r="6081" spans="4:4" x14ac:dyDescent="0.2">
      <c r="D6081" s="20"/>
    </row>
    <row r="6082" spans="4:4" x14ac:dyDescent="0.2">
      <c r="D6082" s="20"/>
    </row>
    <row r="6083" spans="4:4" x14ac:dyDescent="0.2">
      <c r="D6083" s="20"/>
    </row>
    <row r="6084" spans="4:4" x14ac:dyDescent="0.2">
      <c r="D6084" s="20"/>
    </row>
    <row r="6085" spans="4:4" x14ac:dyDescent="0.2">
      <c r="D6085" s="20"/>
    </row>
    <row r="6086" spans="4:4" x14ac:dyDescent="0.2">
      <c r="D6086" s="20"/>
    </row>
    <row r="6087" spans="4:4" x14ac:dyDescent="0.2">
      <c r="D6087" s="20"/>
    </row>
    <row r="6088" spans="4:4" x14ac:dyDescent="0.2">
      <c r="D6088" s="20"/>
    </row>
    <row r="6089" spans="4:4" x14ac:dyDescent="0.2">
      <c r="D6089" s="20"/>
    </row>
    <row r="6090" spans="4:4" x14ac:dyDescent="0.2">
      <c r="D6090" s="20"/>
    </row>
    <row r="6091" spans="4:4" x14ac:dyDescent="0.2">
      <c r="D6091" s="20"/>
    </row>
    <row r="6092" spans="4:4" x14ac:dyDescent="0.2">
      <c r="D6092" s="20"/>
    </row>
    <row r="6093" spans="4:4" x14ac:dyDescent="0.2">
      <c r="D6093" s="20"/>
    </row>
    <row r="6094" spans="4:4" x14ac:dyDescent="0.2">
      <c r="D6094" s="20"/>
    </row>
    <row r="6095" spans="4:4" x14ac:dyDescent="0.2">
      <c r="D6095" s="20"/>
    </row>
    <row r="6096" spans="4:4" x14ac:dyDescent="0.2">
      <c r="D6096" s="20"/>
    </row>
    <row r="6097" spans="4:4" x14ac:dyDescent="0.2">
      <c r="D6097" s="20"/>
    </row>
    <row r="6098" spans="4:4" x14ac:dyDescent="0.2">
      <c r="D6098" s="20"/>
    </row>
    <row r="6099" spans="4:4" x14ac:dyDescent="0.2">
      <c r="D6099" s="20"/>
    </row>
    <row r="6100" spans="4:4" x14ac:dyDescent="0.2">
      <c r="D6100" s="20"/>
    </row>
    <row r="6101" spans="4:4" x14ac:dyDescent="0.2">
      <c r="D6101" s="20"/>
    </row>
    <row r="6102" spans="4:4" x14ac:dyDescent="0.2">
      <c r="D6102" s="20"/>
    </row>
    <row r="6103" spans="4:4" x14ac:dyDescent="0.2">
      <c r="D6103" s="20"/>
    </row>
    <row r="6104" spans="4:4" x14ac:dyDescent="0.2">
      <c r="D6104" s="20"/>
    </row>
    <row r="6105" spans="4:4" x14ac:dyDescent="0.2">
      <c r="D6105" s="20"/>
    </row>
    <row r="6106" spans="4:4" x14ac:dyDescent="0.2">
      <c r="D6106" s="20"/>
    </row>
    <row r="6107" spans="4:4" x14ac:dyDescent="0.2">
      <c r="D6107" s="20"/>
    </row>
    <row r="6108" spans="4:4" x14ac:dyDescent="0.2">
      <c r="D6108" s="20"/>
    </row>
    <row r="6109" spans="4:4" x14ac:dyDescent="0.2">
      <c r="D6109" s="20"/>
    </row>
    <row r="6110" spans="4:4" x14ac:dyDescent="0.2">
      <c r="D6110" s="20"/>
    </row>
    <row r="6111" spans="4:4" x14ac:dyDescent="0.2">
      <c r="D6111" s="20"/>
    </row>
    <row r="6112" spans="4:4" x14ac:dyDescent="0.2">
      <c r="D6112" s="20"/>
    </row>
    <row r="6113" spans="4:4" x14ac:dyDescent="0.2">
      <c r="D6113" s="20"/>
    </row>
    <row r="6114" spans="4:4" x14ac:dyDescent="0.2">
      <c r="D6114" s="20"/>
    </row>
    <row r="6115" spans="4:4" x14ac:dyDescent="0.2">
      <c r="D6115" s="20"/>
    </row>
    <row r="6116" spans="4:4" x14ac:dyDescent="0.2">
      <c r="D6116" s="20"/>
    </row>
    <row r="6117" spans="4:4" x14ac:dyDescent="0.2">
      <c r="D6117" s="20"/>
    </row>
    <row r="6118" spans="4:4" x14ac:dyDescent="0.2">
      <c r="D6118" s="20"/>
    </row>
    <row r="6119" spans="4:4" x14ac:dyDescent="0.2">
      <c r="D6119" s="20"/>
    </row>
    <row r="6120" spans="4:4" x14ac:dyDescent="0.2">
      <c r="D6120" s="20"/>
    </row>
    <row r="6121" spans="4:4" x14ac:dyDescent="0.2">
      <c r="D6121" s="20"/>
    </row>
    <row r="6122" spans="4:4" x14ac:dyDescent="0.2">
      <c r="D6122" s="20"/>
    </row>
    <row r="6123" spans="4:4" x14ac:dyDescent="0.2">
      <c r="D6123" s="20"/>
    </row>
    <row r="6124" spans="4:4" x14ac:dyDescent="0.2">
      <c r="D6124" s="20"/>
    </row>
    <row r="6125" spans="4:4" x14ac:dyDescent="0.2">
      <c r="D6125" s="20"/>
    </row>
    <row r="6126" spans="4:4" x14ac:dyDescent="0.2">
      <c r="D6126" s="20"/>
    </row>
    <row r="6127" spans="4:4" x14ac:dyDescent="0.2">
      <c r="D6127" s="20"/>
    </row>
    <row r="6128" spans="4:4" x14ac:dyDescent="0.2">
      <c r="D6128" s="20"/>
    </row>
    <row r="6129" spans="4:4" x14ac:dyDescent="0.2">
      <c r="D6129" s="20"/>
    </row>
    <row r="6130" spans="4:4" x14ac:dyDescent="0.2">
      <c r="D6130" s="20"/>
    </row>
    <row r="6131" spans="4:4" x14ac:dyDescent="0.2">
      <c r="D6131" s="20"/>
    </row>
    <row r="6132" spans="4:4" x14ac:dyDescent="0.2">
      <c r="D6132" s="20"/>
    </row>
    <row r="6133" spans="4:4" x14ac:dyDescent="0.2">
      <c r="D6133" s="20"/>
    </row>
    <row r="6134" spans="4:4" x14ac:dyDescent="0.2">
      <c r="D6134" s="20"/>
    </row>
    <row r="6135" spans="4:4" x14ac:dyDescent="0.2">
      <c r="D6135" s="20"/>
    </row>
    <row r="6136" spans="4:4" x14ac:dyDescent="0.2">
      <c r="D6136" s="20"/>
    </row>
    <row r="6137" spans="4:4" x14ac:dyDescent="0.2">
      <c r="D6137" s="20"/>
    </row>
    <row r="6138" spans="4:4" x14ac:dyDescent="0.2">
      <c r="D6138" s="20"/>
    </row>
    <row r="6139" spans="4:4" x14ac:dyDescent="0.2">
      <c r="D6139" s="20"/>
    </row>
    <row r="6140" spans="4:4" x14ac:dyDescent="0.2">
      <c r="D6140" s="20"/>
    </row>
    <row r="6141" spans="4:4" x14ac:dyDescent="0.2">
      <c r="D6141" s="20"/>
    </row>
    <row r="6142" spans="4:4" x14ac:dyDescent="0.2">
      <c r="D6142" s="20"/>
    </row>
    <row r="6143" spans="4:4" x14ac:dyDescent="0.2">
      <c r="D6143" s="20"/>
    </row>
    <row r="6144" spans="4:4" x14ac:dyDescent="0.2">
      <c r="D6144" s="20"/>
    </row>
    <row r="6145" spans="4:4" x14ac:dyDescent="0.2">
      <c r="D6145" s="20"/>
    </row>
    <row r="6146" spans="4:4" x14ac:dyDescent="0.2">
      <c r="D6146" s="20"/>
    </row>
    <row r="6147" spans="4:4" x14ac:dyDescent="0.2">
      <c r="D6147" s="20"/>
    </row>
    <row r="6148" spans="4:4" x14ac:dyDescent="0.2">
      <c r="D6148" s="20"/>
    </row>
    <row r="6149" spans="4:4" x14ac:dyDescent="0.2">
      <c r="D6149" s="20"/>
    </row>
    <row r="6150" spans="4:4" x14ac:dyDescent="0.2">
      <c r="D6150" s="20"/>
    </row>
    <row r="6151" spans="4:4" x14ac:dyDescent="0.2">
      <c r="D6151" s="20"/>
    </row>
    <row r="6152" spans="4:4" x14ac:dyDescent="0.2">
      <c r="D6152" s="20"/>
    </row>
    <row r="6153" spans="4:4" x14ac:dyDescent="0.2">
      <c r="D6153" s="20"/>
    </row>
    <row r="6154" spans="4:4" x14ac:dyDescent="0.2">
      <c r="D6154" s="20"/>
    </row>
    <row r="6155" spans="4:4" x14ac:dyDescent="0.2">
      <c r="D6155" s="20"/>
    </row>
    <row r="6156" spans="4:4" x14ac:dyDescent="0.2">
      <c r="D6156" s="20"/>
    </row>
    <row r="6157" spans="4:4" x14ac:dyDescent="0.2">
      <c r="D6157" s="20"/>
    </row>
    <row r="6158" spans="4:4" x14ac:dyDescent="0.2">
      <c r="D6158" s="20"/>
    </row>
    <row r="6159" spans="4:4" x14ac:dyDescent="0.2">
      <c r="D6159" s="20"/>
    </row>
    <row r="6160" spans="4:4" x14ac:dyDescent="0.2">
      <c r="D6160" s="20"/>
    </row>
    <row r="6161" spans="4:4" x14ac:dyDescent="0.2">
      <c r="D6161" s="20"/>
    </row>
    <row r="6162" spans="4:4" x14ac:dyDescent="0.2">
      <c r="D6162" s="20"/>
    </row>
    <row r="6163" spans="4:4" x14ac:dyDescent="0.2">
      <c r="D6163" s="20"/>
    </row>
    <row r="6164" spans="4:4" x14ac:dyDescent="0.2">
      <c r="D6164" s="20"/>
    </row>
    <row r="6165" spans="4:4" x14ac:dyDescent="0.2">
      <c r="D6165" s="20"/>
    </row>
    <row r="6166" spans="4:4" x14ac:dyDescent="0.2">
      <c r="D6166" s="20"/>
    </row>
    <row r="6167" spans="4:4" x14ac:dyDescent="0.2">
      <c r="D6167" s="20"/>
    </row>
    <row r="6168" spans="4:4" x14ac:dyDescent="0.2">
      <c r="D6168" s="20"/>
    </row>
    <row r="6169" spans="4:4" x14ac:dyDescent="0.2">
      <c r="D6169" s="20"/>
    </row>
    <row r="6170" spans="4:4" x14ac:dyDescent="0.2">
      <c r="D6170" s="20"/>
    </row>
    <row r="6171" spans="4:4" x14ac:dyDescent="0.2">
      <c r="D6171" s="20"/>
    </row>
    <row r="6172" spans="4:4" x14ac:dyDescent="0.2">
      <c r="D6172" s="20"/>
    </row>
    <row r="6173" spans="4:4" x14ac:dyDescent="0.2">
      <c r="D6173" s="20"/>
    </row>
    <row r="6174" spans="4:4" x14ac:dyDescent="0.2">
      <c r="D6174" s="20"/>
    </row>
    <row r="6175" spans="4:4" x14ac:dyDescent="0.2">
      <c r="D6175" s="20"/>
    </row>
    <row r="6176" spans="4:4" x14ac:dyDescent="0.2">
      <c r="D6176" s="20"/>
    </row>
    <row r="6177" spans="4:4" x14ac:dyDescent="0.2">
      <c r="D6177" s="20"/>
    </row>
    <row r="6178" spans="4:4" x14ac:dyDescent="0.2">
      <c r="D6178" s="20"/>
    </row>
    <row r="6179" spans="4:4" x14ac:dyDescent="0.2">
      <c r="D6179" s="20"/>
    </row>
    <row r="6180" spans="4:4" x14ac:dyDescent="0.2">
      <c r="D6180" s="20"/>
    </row>
    <row r="6181" spans="4:4" x14ac:dyDescent="0.2">
      <c r="D6181" s="20"/>
    </row>
    <row r="6182" spans="4:4" x14ac:dyDescent="0.2">
      <c r="D6182" s="20"/>
    </row>
    <row r="6183" spans="4:4" x14ac:dyDescent="0.2">
      <c r="D6183" s="20"/>
    </row>
    <row r="6184" spans="4:4" x14ac:dyDescent="0.2">
      <c r="D6184" s="20"/>
    </row>
    <row r="6185" spans="4:4" x14ac:dyDescent="0.2">
      <c r="D6185" s="20"/>
    </row>
    <row r="6186" spans="4:4" x14ac:dyDescent="0.2">
      <c r="D6186" s="20"/>
    </row>
    <row r="6187" spans="4:4" x14ac:dyDescent="0.2">
      <c r="D6187" s="20"/>
    </row>
    <row r="6188" spans="4:4" x14ac:dyDescent="0.2">
      <c r="D6188" s="20"/>
    </row>
    <row r="6189" spans="4:4" x14ac:dyDescent="0.2">
      <c r="D6189" s="20"/>
    </row>
    <row r="6190" spans="4:4" x14ac:dyDescent="0.2">
      <c r="D6190" s="20"/>
    </row>
    <row r="6191" spans="4:4" x14ac:dyDescent="0.2">
      <c r="D6191" s="20"/>
    </row>
    <row r="6192" spans="4:4" x14ac:dyDescent="0.2">
      <c r="D6192" s="20"/>
    </row>
    <row r="6193" spans="4:4" x14ac:dyDescent="0.2">
      <c r="D6193" s="20"/>
    </row>
    <row r="6194" spans="4:4" x14ac:dyDescent="0.2">
      <c r="D6194" s="20"/>
    </row>
    <row r="6195" spans="4:4" x14ac:dyDescent="0.2">
      <c r="D6195" s="20"/>
    </row>
    <row r="6196" spans="4:4" x14ac:dyDescent="0.2">
      <c r="D6196" s="20"/>
    </row>
    <row r="6197" spans="4:4" x14ac:dyDescent="0.2">
      <c r="D6197" s="20"/>
    </row>
    <row r="6198" spans="4:4" x14ac:dyDescent="0.2">
      <c r="D6198" s="20"/>
    </row>
    <row r="6199" spans="4:4" x14ac:dyDescent="0.2">
      <c r="D6199" s="20"/>
    </row>
    <row r="6200" spans="4:4" x14ac:dyDescent="0.2">
      <c r="D6200" s="20"/>
    </row>
    <row r="6201" spans="4:4" x14ac:dyDescent="0.2">
      <c r="D6201" s="20"/>
    </row>
    <row r="6202" spans="4:4" x14ac:dyDescent="0.2">
      <c r="D6202" s="20"/>
    </row>
    <row r="6203" spans="4:4" x14ac:dyDescent="0.2">
      <c r="D6203" s="20"/>
    </row>
    <row r="6204" spans="4:4" x14ac:dyDescent="0.2">
      <c r="D6204" s="20"/>
    </row>
    <row r="6205" spans="4:4" x14ac:dyDescent="0.2">
      <c r="D6205" s="20"/>
    </row>
    <row r="6206" spans="4:4" x14ac:dyDescent="0.2">
      <c r="D6206" s="20"/>
    </row>
    <row r="6207" spans="4:4" x14ac:dyDescent="0.2">
      <c r="D6207" s="20"/>
    </row>
    <row r="6208" spans="4:4" x14ac:dyDescent="0.2">
      <c r="D6208" s="20"/>
    </row>
    <row r="6209" spans="4:4" x14ac:dyDescent="0.2">
      <c r="D6209" s="20"/>
    </row>
    <row r="6210" spans="4:4" x14ac:dyDescent="0.2">
      <c r="D6210" s="20"/>
    </row>
    <row r="6211" spans="4:4" x14ac:dyDescent="0.2">
      <c r="D6211" s="20"/>
    </row>
    <row r="6212" spans="4:4" x14ac:dyDescent="0.2">
      <c r="D6212" s="20"/>
    </row>
    <row r="6213" spans="4:4" x14ac:dyDescent="0.2">
      <c r="D6213" s="20"/>
    </row>
    <row r="6214" spans="4:4" x14ac:dyDescent="0.2">
      <c r="D6214" s="20"/>
    </row>
    <row r="6215" spans="4:4" x14ac:dyDescent="0.2">
      <c r="D6215" s="20"/>
    </row>
    <row r="6216" spans="4:4" x14ac:dyDescent="0.2">
      <c r="D6216" s="20"/>
    </row>
    <row r="6217" spans="4:4" x14ac:dyDescent="0.2">
      <c r="D6217" s="20"/>
    </row>
    <row r="6218" spans="4:4" x14ac:dyDescent="0.2">
      <c r="D6218" s="20"/>
    </row>
    <row r="6219" spans="4:4" x14ac:dyDescent="0.2">
      <c r="D6219" s="20"/>
    </row>
    <row r="6220" spans="4:4" x14ac:dyDescent="0.2">
      <c r="D6220" s="20"/>
    </row>
    <row r="6221" spans="4:4" x14ac:dyDescent="0.2">
      <c r="D6221" s="20"/>
    </row>
    <row r="6222" spans="4:4" x14ac:dyDescent="0.2">
      <c r="D6222" s="20"/>
    </row>
    <row r="6223" spans="4:4" x14ac:dyDescent="0.2">
      <c r="D6223" s="20"/>
    </row>
    <row r="6224" spans="4:4" x14ac:dyDescent="0.2">
      <c r="D6224" s="20"/>
    </row>
    <row r="6225" spans="4:4" x14ac:dyDescent="0.2">
      <c r="D6225" s="20"/>
    </row>
    <row r="6226" spans="4:4" x14ac:dyDescent="0.2">
      <c r="D6226" s="20"/>
    </row>
    <row r="6227" spans="4:4" x14ac:dyDescent="0.2">
      <c r="D6227" s="20"/>
    </row>
    <row r="6228" spans="4:4" x14ac:dyDescent="0.2">
      <c r="D6228" s="20"/>
    </row>
    <row r="6229" spans="4:4" x14ac:dyDescent="0.2">
      <c r="D6229" s="20"/>
    </row>
    <row r="6230" spans="4:4" x14ac:dyDescent="0.2">
      <c r="D6230" s="20"/>
    </row>
    <row r="6231" spans="4:4" x14ac:dyDescent="0.2">
      <c r="D6231" s="20"/>
    </row>
    <row r="6232" spans="4:4" x14ac:dyDescent="0.2">
      <c r="D6232" s="20"/>
    </row>
    <row r="6233" spans="4:4" x14ac:dyDescent="0.2">
      <c r="D6233" s="20"/>
    </row>
    <row r="6234" spans="4:4" x14ac:dyDescent="0.2">
      <c r="D6234" s="20"/>
    </row>
    <row r="6235" spans="4:4" x14ac:dyDescent="0.2">
      <c r="D6235" s="20"/>
    </row>
    <row r="6236" spans="4:4" x14ac:dyDescent="0.2">
      <c r="D6236" s="20"/>
    </row>
    <row r="6237" spans="4:4" x14ac:dyDescent="0.2">
      <c r="D6237" s="20"/>
    </row>
    <row r="6238" spans="4:4" x14ac:dyDescent="0.2">
      <c r="D6238" s="20"/>
    </row>
    <row r="6239" spans="4:4" x14ac:dyDescent="0.2">
      <c r="D6239" s="20"/>
    </row>
    <row r="6240" spans="4:4" x14ac:dyDescent="0.2">
      <c r="D6240" s="20"/>
    </row>
    <row r="6241" spans="4:4" x14ac:dyDescent="0.2">
      <c r="D6241" s="20"/>
    </row>
    <row r="6242" spans="4:4" x14ac:dyDescent="0.2">
      <c r="D6242" s="20"/>
    </row>
    <row r="6243" spans="4:4" x14ac:dyDescent="0.2">
      <c r="D6243" s="20"/>
    </row>
    <row r="6244" spans="4:4" x14ac:dyDescent="0.2">
      <c r="D6244" s="20"/>
    </row>
    <row r="6245" spans="4:4" x14ac:dyDescent="0.2">
      <c r="D6245" s="20"/>
    </row>
    <row r="6246" spans="4:4" x14ac:dyDescent="0.2">
      <c r="D6246" s="20"/>
    </row>
    <row r="6247" spans="4:4" x14ac:dyDescent="0.2">
      <c r="D6247" s="20"/>
    </row>
    <row r="6248" spans="4:4" x14ac:dyDescent="0.2">
      <c r="D6248" s="20"/>
    </row>
    <row r="6249" spans="4:4" x14ac:dyDescent="0.2">
      <c r="D6249" s="20"/>
    </row>
    <row r="6250" spans="4:4" x14ac:dyDescent="0.2">
      <c r="D6250" s="20"/>
    </row>
    <row r="6251" spans="4:4" x14ac:dyDescent="0.2">
      <c r="D6251" s="20"/>
    </row>
    <row r="6252" spans="4:4" x14ac:dyDescent="0.2">
      <c r="D6252" s="20"/>
    </row>
    <row r="6253" spans="4:4" x14ac:dyDescent="0.2">
      <c r="D6253" s="20"/>
    </row>
    <row r="6254" spans="4:4" x14ac:dyDescent="0.2">
      <c r="D6254" s="20"/>
    </row>
    <row r="6255" spans="4:4" x14ac:dyDescent="0.2">
      <c r="D6255" s="20"/>
    </row>
    <row r="6256" spans="4:4" x14ac:dyDescent="0.2">
      <c r="D6256" s="20"/>
    </row>
    <row r="6257" spans="4:4" x14ac:dyDescent="0.2">
      <c r="D6257" s="20"/>
    </row>
    <row r="6258" spans="4:4" x14ac:dyDescent="0.2">
      <c r="D6258" s="20"/>
    </row>
    <row r="6259" spans="4:4" x14ac:dyDescent="0.2">
      <c r="D6259" s="20"/>
    </row>
    <row r="6260" spans="4:4" x14ac:dyDescent="0.2">
      <c r="D6260" s="20"/>
    </row>
    <row r="6261" spans="4:4" x14ac:dyDescent="0.2">
      <c r="D6261" s="20"/>
    </row>
    <row r="6262" spans="4:4" x14ac:dyDescent="0.2">
      <c r="D6262" s="20"/>
    </row>
    <row r="6263" spans="4:4" x14ac:dyDescent="0.2">
      <c r="D6263" s="20"/>
    </row>
    <row r="6264" spans="4:4" x14ac:dyDescent="0.2">
      <c r="D6264" s="20"/>
    </row>
    <row r="6265" spans="4:4" x14ac:dyDescent="0.2">
      <c r="D6265" s="20"/>
    </row>
    <row r="6266" spans="4:4" x14ac:dyDescent="0.2">
      <c r="D6266" s="20"/>
    </row>
    <row r="6267" spans="4:4" x14ac:dyDescent="0.2">
      <c r="D6267" s="20"/>
    </row>
    <row r="6268" spans="4:4" x14ac:dyDescent="0.2">
      <c r="D6268" s="20"/>
    </row>
    <row r="6269" spans="4:4" x14ac:dyDescent="0.2">
      <c r="D6269" s="20"/>
    </row>
    <row r="6270" spans="4:4" x14ac:dyDescent="0.2">
      <c r="D6270" s="20"/>
    </row>
    <row r="6271" spans="4:4" x14ac:dyDescent="0.2">
      <c r="D6271" s="20"/>
    </row>
    <row r="6272" spans="4:4" x14ac:dyDescent="0.2">
      <c r="D6272" s="20"/>
    </row>
    <row r="6273" spans="4:4" x14ac:dyDescent="0.2">
      <c r="D6273" s="20"/>
    </row>
    <row r="6274" spans="4:4" x14ac:dyDescent="0.2">
      <c r="D6274" s="20"/>
    </row>
    <row r="6275" spans="4:4" x14ac:dyDescent="0.2">
      <c r="D6275" s="20"/>
    </row>
    <row r="6276" spans="4:4" x14ac:dyDescent="0.2">
      <c r="D6276" s="20"/>
    </row>
    <row r="6277" spans="4:4" x14ac:dyDescent="0.2">
      <c r="D6277" s="20"/>
    </row>
    <row r="6278" spans="4:4" x14ac:dyDescent="0.2">
      <c r="D6278" s="20"/>
    </row>
    <row r="6279" spans="4:4" x14ac:dyDescent="0.2">
      <c r="D6279" s="20"/>
    </row>
    <row r="6280" spans="4:4" x14ac:dyDescent="0.2">
      <c r="D6280" s="20"/>
    </row>
    <row r="6281" spans="4:4" x14ac:dyDescent="0.2">
      <c r="D6281" s="20"/>
    </row>
    <row r="6282" spans="4:4" x14ac:dyDescent="0.2">
      <c r="D6282" s="20"/>
    </row>
    <row r="6283" spans="4:4" x14ac:dyDescent="0.2">
      <c r="D6283" s="20"/>
    </row>
    <row r="6284" spans="4:4" x14ac:dyDescent="0.2">
      <c r="D6284" s="20"/>
    </row>
    <row r="6285" spans="4:4" x14ac:dyDescent="0.2">
      <c r="D6285" s="20"/>
    </row>
    <row r="6286" spans="4:4" x14ac:dyDescent="0.2">
      <c r="D6286" s="20"/>
    </row>
    <row r="6287" spans="4:4" x14ac:dyDescent="0.2">
      <c r="D6287" s="20"/>
    </row>
    <row r="6288" spans="4:4" x14ac:dyDescent="0.2">
      <c r="D6288" s="20"/>
    </row>
    <row r="6289" spans="4:4" x14ac:dyDescent="0.2">
      <c r="D6289" s="20"/>
    </row>
    <row r="6290" spans="4:4" x14ac:dyDescent="0.2">
      <c r="D6290" s="20"/>
    </row>
    <row r="6291" spans="4:4" x14ac:dyDescent="0.2">
      <c r="D6291" s="20"/>
    </row>
    <row r="6292" spans="4:4" x14ac:dyDescent="0.2">
      <c r="D6292" s="20"/>
    </row>
    <row r="6293" spans="4:4" x14ac:dyDescent="0.2">
      <c r="D6293" s="20"/>
    </row>
    <row r="6294" spans="4:4" x14ac:dyDescent="0.2">
      <c r="D6294" s="20"/>
    </row>
    <row r="6295" spans="4:4" x14ac:dyDescent="0.2">
      <c r="D6295" s="20"/>
    </row>
    <row r="6296" spans="4:4" x14ac:dyDescent="0.2">
      <c r="D6296" s="20"/>
    </row>
    <row r="6297" spans="4:4" x14ac:dyDescent="0.2">
      <c r="D6297" s="20"/>
    </row>
    <row r="6298" spans="4:4" x14ac:dyDescent="0.2">
      <c r="D6298" s="20"/>
    </row>
    <row r="6299" spans="4:4" x14ac:dyDescent="0.2">
      <c r="D6299" s="20"/>
    </row>
    <row r="6300" spans="4:4" x14ac:dyDescent="0.2">
      <c r="D6300" s="20"/>
    </row>
    <row r="6301" spans="4:4" x14ac:dyDescent="0.2">
      <c r="D6301" s="20"/>
    </row>
    <row r="6302" spans="4:4" x14ac:dyDescent="0.2">
      <c r="D6302" s="20"/>
    </row>
    <row r="6303" spans="4:4" x14ac:dyDescent="0.2">
      <c r="D6303" s="20"/>
    </row>
    <row r="6304" spans="4:4" x14ac:dyDescent="0.2">
      <c r="D6304" s="20"/>
    </row>
    <row r="6305" spans="4:4" x14ac:dyDescent="0.2">
      <c r="D6305" s="20"/>
    </row>
    <row r="6306" spans="4:4" x14ac:dyDescent="0.2">
      <c r="D6306" s="20"/>
    </row>
    <row r="6307" spans="4:4" x14ac:dyDescent="0.2">
      <c r="D6307" s="20"/>
    </row>
    <row r="6308" spans="4:4" x14ac:dyDescent="0.2">
      <c r="D6308" s="20"/>
    </row>
    <row r="6309" spans="4:4" x14ac:dyDescent="0.2">
      <c r="D6309" s="20"/>
    </row>
    <row r="6310" spans="4:4" x14ac:dyDescent="0.2">
      <c r="D6310" s="20"/>
    </row>
    <row r="6311" spans="4:4" x14ac:dyDescent="0.2">
      <c r="D6311" s="20"/>
    </row>
    <row r="6312" spans="4:4" x14ac:dyDescent="0.2">
      <c r="D6312" s="20"/>
    </row>
    <row r="6313" spans="4:4" x14ac:dyDescent="0.2">
      <c r="D6313" s="20"/>
    </row>
    <row r="6314" spans="4:4" x14ac:dyDescent="0.2">
      <c r="D6314" s="20"/>
    </row>
    <row r="6315" spans="4:4" x14ac:dyDescent="0.2">
      <c r="D6315" s="20"/>
    </row>
    <row r="6316" spans="4:4" x14ac:dyDescent="0.2">
      <c r="D6316" s="20"/>
    </row>
    <row r="6317" spans="4:4" x14ac:dyDescent="0.2">
      <c r="D6317" s="20"/>
    </row>
    <row r="6318" spans="4:4" x14ac:dyDescent="0.2">
      <c r="D6318" s="20"/>
    </row>
    <row r="6319" spans="4:4" x14ac:dyDescent="0.2">
      <c r="D6319" s="20"/>
    </row>
    <row r="6320" spans="4:4" x14ac:dyDescent="0.2">
      <c r="D6320" s="20"/>
    </row>
    <row r="6321" spans="4:4" x14ac:dyDescent="0.2">
      <c r="D6321" s="20"/>
    </row>
    <row r="6322" spans="4:4" x14ac:dyDescent="0.2">
      <c r="D6322" s="20"/>
    </row>
    <row r="6323" spans="4:4" x14ac:dyDescent="0.2">
      <c r="D6323" s="20"/>
    </row>
    <row r="6324" spans="4:4" x14ac:dyDescent="0.2">
      <c r="D6324" s="20"/>
    </row>
    <row r="6325" spans="4:4" x14ac:dyDescent="0.2">
      <c r="D6325" s="20"/>
    </row>
    <row r="6326" spans="4:4" x14ac:dyDescent="0.2">
      <c r="D6326" s="20"/>
    </row>
    <row r="6327" spans="4:4" x14ac:dyDescent="0.2">
      <c r="D6327" s="20"/>
    </row>
    <row r="6328" spans="4:4" x14ac:dyDescent="0.2">
      <c r="D6328" s="20"/>
    </row>
    <row r="6329" spans="4:4" x14ac:dyDescent="0.2">
      <c r="D6329" s="20"/>
    </row>
    <row r="6330" spans="4:4" x14ac:dyDescent="0.2">
      <c r="D6330" s="20"/>
    </row>
    <row r="6331" spans="4:4" x14ac:dyDescent="0.2">
      <c r="D6331" s="20"/>
    </row>
    <row r="6332" spans="4:4" x14ac:dyDescent="0.2">
      <c r="D6332" s="20"/>
    </row>
    <row r="6333" spans="4:4" x14ac:dyDescent="0.2">
      <c r="D6333" s="20"/>
    </row>
    <row r="6334" spans="4:4" x14ac:dyDescent="0.2">
      <c r="D6334" s="20"/>
    </row>
    <row r="6335" spans="4:4" x14ac:dyDescent="0.2">
      <c r="D6335" s="20"/>
    </row>
    <row r="6336" spans="4:4" x14ac:dyDescent="0.2">
      <c r="D6336" s="20"/>
    </row>
    <row r="6337" spans="4:4" x14ac:dyDescent="0.2">
      <c r="D6337" s="20"/>
    </row>
    <row r="6338" spans="4:4" x14ac:dyDescent="0.2">
      <c r="D6338" s="20"/>
    </row>
    <row r="6339" spans="4:4" x14ac:dyDescent="0.2">
      <c r="D6339" s="20"/>
    </row>
    <row r="6340" spans="4:4" x14ac:dyDescent="0.2">
      <c r="D6340" s="20"/>
    </row>
    <row r="6341" spans="4:4" x14ac:dyDescent="0.2">
      <c r="D6341" s="20"/>
    </row>
    <row r="6342" spans="4:4" x14ac:dyDescent="0.2">
      <c r="D6342" s="20"/>
    </row>
    <row r="6343" spans="4:4" x14ac:dyDescent="0.2">
      <c r="D6343" s="20"/>
    </row>
    <row r="6344" spans="4:4" x14ac:dyDescent="0.2">
      <c r="D6344" s="20"/>
    </row>
    <row r="6345" spans="4:4" x14ac:dyDescent="0.2">
      <c r="D6345" s="20"/>
    </row>
    <row r="6346" spans="4:4" x14ac:dyDescent="0.2">
      <c r="D6346" s="20"/>
    </row>
    <row r="6347" spans="4:4" x14ac:dyDescent="0.2">
      <c r="D6347" s="20"/>
    </row>
    <row r="6348" spans="4:4" x14ac:dyDescent="0.2">
      <c r="D6348" s="20"/>
    </row>
    <row r="6349" spans="4:4" x14ac:dyDescent="0.2">
      <c r="D6349" s="20"/>
    </row>
    <row r="6350" spans="4:4" x14ac:dyDescent="0.2">
      <c r="D6350" s="20"/>
    </row>
    <row r="6351" spans="4:4" x14ac:dyDescent="0.2">
      <c r="D6351" s="20"/>
    </row>
    <row r="6352" spans="4:4" x14ac:dyDescent="0.2">
      <c r="D6352" s="20"/>
    </row>
    <row r="6353" spans="4:4" x14ac:dyDescent="0.2">
      <c r="D6353" s="20"/>
    </row>
    <row r="6354" spans="4:4" x14ac:dyDescent="0.2">
      <c r="D6354" s="20"/>
    </row>
    <row r="6355" spans="4:4" x14ac:dyDescent="0.2">
      <c r="D6355" s="20"/>
    </row>
    <row r="6356" spans="4:4" x14ac:dyDescent="0.2">
      <c r="D6356" s="20"/>
    </row>
    <row r="6357" spans="4:4" x14ac:dyDescent="0.2">
      <c r="D6357" s="20"/>
    </row>
    <row r="6358" spans="4:4" x14ac:dyDescent="0.2">
      <c r="D6358" s="20"/>
    </row>
    <row r="6359" spans="4:4" x14ac:dyDescent="0.2">
      <c r="D6359" s="20"/>
    </row>
    <row r="6360" spans="4:4" x14ac:dyDescent="0.2">
      <c r="D6360" s="20"/>
    </row>
    <row r="6361" spans="4:4" x14ac:dyDescent="0.2">
      <c r="D6361" s="20"/>
    </row>
    <row r="6362" spans="4:4" x14ac:dyDescent="0.2">
      <c r="D6362" s="20"/>
    </row>
    <row r="6363" spans="4:4" x14ac:dyDescent="0.2">
      <c r="D6363" s="20"/>
    </row>
    <row r="6364" spans="4:4" x14ac:dyDescent="0.2">
      <c r="D6364" s="20"/>
    </row>
    <row r="6365" spans="4:4" x14ac:dyDescent="0.2">
      <c r="D6365" s="20"/>
    </row>
    <row r="6366" spans="4:4" x14ac:dyDescent="0.2">
      <c r="D6366" s="20"/>
    </row>
    <row r="6367" spans="4:4" x14ac:dyDescent="0.2">
      <c r="D6367" s="20"/>
    </row>
    <row r="6368" spans="4:4" x14ac:dyDescent="0.2">
      <c r="D6368" s="20"/>
    </row>
    <row r="6369" spans="4:4" x14ac:dyDescent="0.2">
      <c r="D6369" s="20"/>
    </row>
    <row r="6370" spans="4:4" x14ac:dyDescent="0.2">
      <c r="D6370" s="20"/>
    </row>
    <row r="6371" spans="4:4" x14ac:dyDescent="0.2">
      <c r="D6371" s="20"/>
    </row>
    <row r="6372" spans="4:4" x14ac:dyDescent="0.2">
      <c r="D6372" s="20"/>
    </row>
    <row r="6373" spans="4:4" x14ac:dyDescent="0.2">
      <c r="D6373" s="20"/>
    </row>
    <row r="6374" spans="4:4" x14ac:dyDescent="0.2">
      <c r="D6374" s="20"/>
    </row>
    <row r="6375" spans="4:4" x14ac:dyDescent="0.2">
      <c r="D6375" s="20"/>
    </row>
    <row r="6376" spans="4:4" x14ac:dyDescent="0.2">
      <c r="D6376" s="20"/>
    </row>
    <row r="6377" spans="4:4" x14ac:dyDescent="0.2">
      <c r="D6377" s="20"/>
    </row>
    <row r="6378" spans="4:4" x14ac:dyDescent="0.2">
      <c r="D6378" s="20"/>
    </row>
    <row r="6379" spans="4:4" x14ac:dyDescent="0.2">
      <c r="D6379" s="20"/>
    </row>
    <row r="6380" spans="4:4" x14ac:dyDescent="0.2">
      <c r="D6380" s="20"/>
    </row>
    <row r="6381" spans="4:4" x14ac:dyDescent="0.2">
      <c r="D6381" s="20"/>
    </row>
    <row r="6382" spans="4:4" x14ac:dyDescent="0.2">
      <c r="D6382" s="20"/>
    </row>
    <row r="6383" spans="4:4" x14ac:dyDescent="0.2">
      <c r="D6383" s="20"/>
    </row>
    <row r="6384" spans="4:4" x14ac:dyDescent="0.2">
      <c r="D6384" s="20"/>
    </row>
    <row r="6385" spans="4:4" x14ac:dyDescent="0.2">
      <c r="D6385" s="20"/>
    </row>
    <row r="6386" spans="4:4" x14ac:dyDescent="0.2">
      <c r="D6386" s="20"/>
    </row>
    <row r="6387" spans="4:4" x14ac:dyDescent="0.2">
      <c r="D6387" s="20"/>
    </row>
    <row r="6388" spans="4:4" x14ac:dyDescent="0.2">
      <c r="D6388" s="20"/>
    </row>
    <row r="6389" spans="4:4" x14ac:dyDescent="0.2">
      <c r="D6389" s="20"/>
    </row>
    <row r="6390" spans="4:4" x14ac:dyDescent="0.2">
      <c r="D6390" s="20"/>
    </row>
    <row r="6391" spans="4:4" x14ac:dyDescent="0.2">
      <c r="D6391" s="20"/>
    </row>
    <row r="6392" spans="4:4" x14ac:dyDescent="0.2">
      <c r="D6392" s="20"/>
    </row>
    <row r="6393" spans="4:4" x14ac:dyDescent="0.2">
      <c r="D6393" s="20"/>
    </row>
    <row r="6394" spans="4:4" x14ac:dyDescent="0.2">
      <c r="D6394" s="20"/>
    </row>
    <row r="6395" spans="4:4" x14ac:dyDescent="0.2">
      <c r="D6395" s="20"/>
    </row>
    <row r="6396" spans="4:4" x14ac:dyDescent="0.2">
      <c r="D6396" s="20"/>
    </row>
    <row r="6397" spans="4:4" x14ac:dyDescent="0.2">
      <c r="D6397" s="20"/>
    </row>
    <row r="6398" spans="4:4" x14ac:dyDescent="0.2">
      <c r="D6398" s="20"/>
    </row>
    <row r="6399" spans="4:4" x14ac:dyDescent="0.2">
      <c r="D6399" s="20"/>
    </row>
    <row r="6400" spans="4:4" x14ac:dyDescent="0.2">
      <c r="D6400" s="20"/>
    </row>
    <row r="6401" spans="4:4" x14ac:dyDescent="0.2">
      <c r="D6401" s="20"/>
    </row>
    <row r="6402" spans="4:4" x14ac:dyDescent="0.2">
      <c r="D6402" s="20"/>
    </row>
    <row r="6403" spans="4:4" x14ac:dyDescent="0.2">
      <c r="D6403" s="20"/>
    </row>
    <row r="6404" spans="4:4" x14ac:dyDescent="0.2">
      <c r="D6404" s="20"/>
    </row>
    <row r="6405" spans="4:4" x14ac:dyDescent="0.2">
      <c r="D6405" s="20"/>
    </row>
    <row r="6406" spans="4:4" x14ac:dyDescent="0.2">
      <c r="D6406" s="20"/>
    </row>
    <row r="6407" spans="4:4" x14ac:dyDescent="0.2">
      <c r="D6407" s="20"/>
    </row>
    <row r="6408" spans="4:4" x14ac:dyDescent="0.2">
      <c r="D6408" s="20"/>
    </row>
    <row r="6409" spans="4:4" x14ac:dyDescent="0.2">
      <c r="D6409" s="20"/>
    </row>
    <row r="6410" spans="4:4" x14ac:dyDescent="0.2">
      <c r="D6410" s="20"/>
    </row>
    <row r="6411" spans="4:4" x14ac:dyDescent="0.2">
      <c r="D6411" s="20"/>
    </row>
    <row r="6412" spans="4:4" x14ac:dyDescent="0.2">
      <c r="D6412" s="20"/>
    </row>
    <row r="6413" spans="4:4" x14ac:dyDescent="0.2">
      <c r="D6413" s="20"/>
    </row>
    <row r="6414" spans="4:4" x14ac:dyDescent="0.2">
      <c r="D6414" s="20"/>
    </row>
    <row r="6415" spans="4:4" x14ac:dyDescent="0.2">
      <c r="D6415" s="20"/>
    </row>
    <row r="6416" spans="4:4" x14ac:dyDescent="0.2">
      <c r="D6416" s="20"/>
    </row>
    <row r="6417" spans="4:4" x14ac:dyDescent="0.2">
      <c r="D6417" s="20"/>
    </row>
    <row r="6418" spans="4:4" x14ac:dyDescent="0.2">
      <c r="D6418" s="20"/>
    </row>
    <row r="6419" spans="4:4" x14ac:dyDescent="0.2">
      <c r="D6419" s="20"/>
    </row>
    <row r="6420" spans="4:4" x14ac:dyDescent="0.2">
      <c r="D6420" s="20"/>
    </row>
    <row r="6421" spans="4:4" x14ac:dyDescent="0.2">
      <c r="D6421" s="20"/>
    </row>
    <row r="6422" spans="4:4" x14ac:dyDescent="0.2">
      <c r="D6422" s="20"/>
    </row>
    <row r="6423" spans="4:4" x14ac:dyDescent="0.2">
      <c r="D6423" s="20"/>
    </row>
    <row r="6424" spans="4:4" x14ac:dyDescent="0.2">
      <c r="D6424" s="20"/>
    </row>
    <row r="6425" spans="4:4" x14ac:dyDescent="0.2">
      <c r="D6425" s="20"/>
    </row>
    <row r="6426" spans="4:4" x14ac:dyDescent="0.2">
      <c r="D6426" s="20"/>
    </row>
    <row r="6427" spans="4:4" x14ac:dyDescent="0.2">
      <c r="D6427" s="20"/>
    </row>
    <row r="6428" spans="4:4" x14ac:dyDescent="0.2">
      <c r="D6428" s="20"/>
    </row>
    <row r="6429" spans="4:4" x14ac:dyDescent="0.2">
      <c r="D6429" s="20"/>
    </row>
    <row r="6430" spans="4:4" x14ac:dyDescent="0.2">
      <c r="D6430" s="20"/>
    </row>
    <row r="6431" spans="4:4" x14ac:dyDescent="0.2">
      <c r="D6431" s="20"/>
    </row>
    <row r="6432" spans="4:4" x14ac:dyDescent="0.2">
      <c r="D6432" s="20"/>
    </row>
    <row r="6433" spans="4:4" x14ac:dyDescent="0.2">
      <c r="D6433" s="20"/>
    </row>
    <row r="6434" spans="4:4" x14ac:dyDescent="0.2">
      <c r="D6434" s="20"/>
    </row>
    <row r="6435" spans="4:4" x14ac:dyDescent="0.2">
      <c r="D6435" s="20"/>
    </row>
    <row r="6436" spans="4:4" x14ac:dyDescent="0.2">
      <c r="D6436" s="20"/>
    </row>
    <row r="6437" spans="4:4" x14ac:dyDescent="0.2">
      <c r="D6437" s="20"/>
    </row>
    <row r="6438" spans="4:4" x14ac:dyDescent="0.2">
      <c r="D6438" s="20"/>
    </row>
    <row r="6439" spans="4:4" x14ac:dyDescent="0.2">
      <c r="D6439" s="20"/>
    </row>
    <row r="6440" spans="4:4" x14ac:dyDescent="0.2">
      <c r="D6440" s="20"/>
    </row>
    <row r="6441" spans="4:4" x14ac:dyDescent="0.2">
      <c r="D6441" s="20"/>
    </row>
    <row r="6442" spans="4:4" x14ac:dyDescent="0.2">
      <c r="D6442" s="20"/>
    </row>
    <row r="6443" spans="4:4" x14ac:dyDescent="0.2">
      <c r="D6443" s="20"/>
    </row>
    <row r="6444" spans="4:4" x14ac:dyDescent="0.2">
      <c r="D6444" s="20"/>
    </row>
    <row r="6445" spans="4:4" x14ac:dyDescent="0.2">
      <c r="D6445" s="20"/>
    </row>
    <row r="6446" spans="4:4" x14ac:dyDescent="0.2">
      <c r="D6446" s="20"/>
    </row>
    <row r="6447" spans="4:4" x14ac:dyDescent="0.2">
      <c r="D6447" s="20"/>
    </row>
    <row r="6448" spans="4:4" x14ac:dyDescent="0.2">
      <c r="D6448" s="20"/>
    </row>
    <row r="6449" spans="4:4" x14ac:dyDescent="0.2">
      <c r="D6449" s="20"/>
    </row>
    <row r="6450" spans="4:4" x14ac:dyDescent="0.2">
      <c r="D6450" s="20"/>
    </row>
    <row r="6451" spans="4:4" x14ac:dyDescent="0.2">
      <c r="D6451" s="20"/>
    </row>
    <row r="6452" spans="4:4" x14ac:dyDescent="0.2">
      <c r="D6452" s="20"/>
    </row>
    <row r="6453" spans="4:4" x14ac:dyDescent="0.2">
      <c r="D6453" s="20"/>
    </row>
    <row r="6454" spans="4:4" x14ac:dyDescent="0.2">
      <c r="D6454" s="20"/>
    </row>
    <row r="6455" spans="4:4" x14ac:dyDescent="0.2">
      <c r="D6455" s="20"/>
    </row>
    <row r="6456" spans="4:4" x14ac:dyDescent="0.2">
      <c r="D6456" s="20"/>
    </row>
    <row r="6457" spans="4:4" x14ac:dyDescent="0.2">
      <c r="D6457" s="20"/>
    </row>
    <row r="6458" spans="4:4" x14ac:dyDescent="0.2">
      <c r="D6458" s="20"/>
    </row>
    <row r="6459" spans="4:4" x14ac:dyDescent="0.2">
      <c r="D6459" s="20"/>
    </row>
    <row r="6460" spans="4:4" x14ac:dyDescent="0.2">
      <c r="D6460" s="20"/>
    </row>
    <row r="6461" spans="4:4" x14ac:dyDescent="0.2">
      <c r="D6461" s="20"/>
    </row>
    <row r="6462" spans="4:4" x14ac:dyDescent="0.2">
      <c r="D6462" s="20"/>
    </row>
    <row r="6463" spans="4:4" x14ac:dyDescent="0.2">
      <c r="D6463" s="20"/>
    </row>
    <row r="6464" spans="4:4" x14ac:dyDescent="0.2">
      <c r="D6464" s="20"/>
    </row>
    <row r="6465" spans="4:4" x14ac:dyDescent="0.2">
      <c r="D6465" s="20"/>
    </row>
    <row r="6466" spans="4:4" x14ac:dyDescent="0.2">
      <c r="D6466" s="20"/>
    </row>
    <row r="6467" spans="4:4" x14ac:dyDescent="0.2">
      <c r="D6467" s="20"/>
    </row>
    <row r="6468" spans="4:4" x14ac:dyDescent="0.2">
      <c r="D6468" s="20"/>
    </row>
    <row r="6469" spans="4:4" x14ac:dyDescent="0.2">
      <c r="D6469" s="20"/>
    </row>
    <row r="6470" spans="4:4" x14ac:dyDescent="0.2">
      <c r="D6470" s="20"/>
    </row>
    <row r="6471" spans="4:4" x14ac:dyDescent="0.2">
      <c r="D6471" s="20"/>
    </row>
    <row r="6472" spans="4:4" x14ac:dyDescent="0.2">
      <c r="D6472" s="20"/>
    </row>
    <row r="6473" spans="4:4" x14ac:dyDescent="0.2">
      <c r="D6473" s="20"/>
    </row>
    <row r="6474" spans="4:4" x14ac:dyDescent="0.2">
      <c r="D6474" s="20"/>
    </row>
    <row r="6475" spans="4:4" x14ac:dyDescent="0.2">
      <c r="D6475" s="20"/>
    </row>
    <row r="6476" spans="4:4" x14ac:dyDescent="0.2">
      <c r="D6476" s="20"/>
    </row>
    <row r="6477" spans="4:4" x14ac:dyDescent="0.2">
      <c r="D6477" s="20"/>
    </row>
    <row r="6478" spans="4:4" x14ac:dyDescent="0.2">
      <c r="D6478" s="20"/>
    </row>
    <row r="6479" spans="4:4" x14ac:dyDescent="0.2">
      <c r="D6479" s="20"/>
    </row>
    <row r="6480" spans="4:4" x14ac:dyDescent="0.2">
      <c r="D6480" s="20"/>
    </row>
    <row r="6481" spans="4:4" x14ac:dyDescent="0.2">
      <c r="D6481" s="20"/>
    </row>
    <row r="6482" spans="4:4" x14ac:dyDescent="0.2">
      <c r="D6482" s="20"/>
    </row>
    <row r="6483" spans="4:4" x14ac:dyDescent="0.2">
      <c r="D6483" s="20"/>
    </row>
    <row r="6484" spans="4:4" x14ac:dyDescent="0.2">
      <c r="D6484" s="20"/>
    </row>
    <row r="6485" spans="4:4" x14ac:dyDescent="0.2">
      <c r="D6485" s="20"/>
    </row>
    <row r="6486" spans="4:4" x14ac:dyDescent="0.2">
      <c r="D6486" s="20"/>
    </row>
    <row r="6487" spans="4:4" x14ac:dyDescent="0.2">
      <c r="D6487" s="20"/>
    </row>
    <row r="6488" spans="4:4" x14ac:dyDescent="0.2">
      <c r="D6488" s="20"/>
    </row>
    <row r="6489" spans="4:4" x14ac:dyDescent="0.2">
      <c r="D6489" s="20"/>
    </row>
    <row r="6490" spans="4:4" x14ac:dyDescent="0.2">
      <c r="D6490" s="20"/>
    </row>
    <row r="6491" spans="4:4" x14ac:dyDescent="0.2">
      <c r="D6491" s="20"/>
    </row>
    <row r="6492" spans="4:4" x14ac:dyDescent="0.2">
      <c r="D6492" s="20"/>
    </row>
    <row r="6493" spans="4:4" x14ac:dyDescent="0.2">
      <c r="D6493" s="20"/>
    </row>
    <row r="6494" spans="4:4" x14ac:dyDescent="0.2">
      <c r="D6494" s="20"/>
    </row>
    <row r="6495" spans="4:4" x14ac:dyDescent="0.2">
      <c r="D6495" s="20"/>
    </row>
    <row r="6496" spans="4:4" x14ac:dyDescent="0.2">
      <c r="D6496" s="20"/>
    </row>
    <row r="6497" spans="4:4" x14ac:dyDescent="0.2">
      <c r="D6497" s="20"/>
    </row>
    <row r="6498" spans="4:4" x14ac:dyDescent="0.2">
      <c r="D6498" s="20"/>
    </row>
    <row r="6499" spans="4:4" x14ac:dyDescent="0.2">
      <c r="D6499" s="20"/>
    </row>
    <row r="6500" spans="4:4" x14ac:dyDescent="0.2">
      <c r="D6500" s="20"/>
    </row>
    <row r="6501" spans="4:4" x14ac:dyDescent="0.2">
      <c r="D6501" s="20"/>
    </row>
    <row r="6502" spans="4:4" x14ac:dyDescent="0.2">
      <c r="D6502" s="20"/>
    </row>
    <row r="6503" spans="4:4" x14ac:dyDescent="0.2">
      <c r="D6503" s="20"/>
    </row>
    <row r="6504" spans="4:4" x14ac:dyDescent="0.2">
      <c r="D6504" s="20"/>
    </row>
    <row r="6505" spans="4:4" x14ac:dyDescent="0.2">
      <c r="D6505" s="20"/>
    </row>
    <row r="6506" spans="4:4" x14ac:dyDescent="0.2">
      <c r="D6506" s="20"/>
    </row>
    <row r="6507" spans="4:4" x14ac:dyDescent="0.2">
      <c r="D6507" s="20"/>
    </row>
    <row r="6508" spans="4:4" x14ac:dyDescent="0.2">
      <c r="D6508" s="20"/>
    </row>
    <row r="6509" spans="4:4" x14ac:dyDescent="0.2">
      <c r="D6509" s="20"/>
    </row>
    <row r="6510" spans="4:4" x14ac:dyDescent="0.2">
      <c r="D6510" s="20"/>
    </row>
    <row r="6511" spans="4:4" x14ac:dyDescent="0.2">
      <c r="D6511" s="20"/>
    </row>
    <row r="6512" spans="4:4" x14ac:dyDescent="0.2">
      <c r="D6512" s="20"/>
    </row>
    <row r="6513" spans="4:4" x14ac:dyDescent="0.2">
      <c r="D6513" s="20"/>
    </row>
    <row r="6514" spans="4:4" x14ac:dyDescent="0.2">
      <c r="D6514" s="20"/>
    </row>
    <row r="6515" spans="4:4" x14ac:dyDescent="0.2">
      <c r="D6515" s="20"/>
    </row>
    <row r="6516" spans="4:4" x14ac:dyDescent="0.2">
      <c r="D6516" s="20"/>
    </row>
    <row r="6517" spans="4:4" x14ac:dyDescent="0.2">
      <c r="D6517" s="20"/>
    </row>
    <row r="6518" spans="4:4" x14ac:dyDescent="0.2">
      <c r="D6518" s="20"/>
    </row>
    <row r="6519" spans="4:4" x14ac:dyDescent="0.2">
      <c r="D6519" s="20"/>
    </row>
    <row r="6520" spans="4:4" x14ac:dyDescent="0.2">
      <c r="D6520" s="20"/>
    </row>
    <row r="6521" spans="4:4" x14ac:dyDescent="0.2">
      <c r="D6521" s="20"/>
    </row>
    <row r="6522" spans="4:4" x14ac:dyDescent="0.2">
      <c r="D6522" s="20"/>
    </row>
    <row r="6523" spans="4:4" x14ac:dyDescent="0.2">
      <c r="D6523" s="20"/>
    </row>
    <row r="6524" spans="4:4" x14ac:dyDescent="0.2">
      <c r="D6524" s="20"/>
    </row>
    <row r="6525" spans="4:4" x14ac:dyDescent="0.2">
      <c r="D6525" s="20"/>
    </row>
    <row r="6526" spans="4:4" x14ac:dyDescent="0.2">
      <c r="D6526" s="20"/>
    </row>
    <row r="6527" spans="4:4" x14ac:dyDescent="0.2">
      <c r="D6527" s="20"/>
    </row>
    <row r="6528" spans="4:4" x14ac:dyDescent="0.2">
      <c r="D6528" s="20"/>
    </row>
    <row r="6529" spans="4:4" x14ac:dyDescent="0.2">
      <c r="D6529" s="20"/>
    </row>
    <row r="6530" spans="4:4" x14ac:dyDescent="0.2">
      <c r="D6530" s="20"/>
    </row>
    <row r="6531" spans="4:4" x14ac:dyDescent="0.2">
      <c r="D6531" s="20"/>
    </row>
    <row r="6532" spans="4:4" x14ac:dyDescent="0.2">
      <c r="D6532" s="20"/>
    </row>
    <row r="6533" spans="4:4" x14ac:dyDescent="0.2">
      <c r="D6533" s="20"/>
    </row>
    <row r="6534" spans="4:4" x14ac:dyDescent="0.2">
      <c r="D6534" s="20"/>
    </row>
    <row r="6535" spans="4:4" x14ac:dyDescent="0.2">
      <c r="D6535" s="20"/>
    </row>
    <row r="6536" spans="4:4" x14ac:dyDescent="0.2">
      <c r="D6536" s="20"/>
    </row>
    <row r="6537" spans="4:4" x14ac:dyDescent="0.2">
      <c r="D6537" s="20"/>
    </row>
    <row r="6538" spans="4:4" x14ac:dyDescent="0.2">
      <c r="D6538" s="20"/>
    </row>
    <row r="6539" spans="4:4" x14ac:dyDescent="0.2">
      <c r="D6539" s="20"/>
    </row>
    <row r="6540" spans="4:4" x14ac:dyDescent="0.2">
      <c r="D6540" s="20"/>
    </row>
    <row r="6541" spans="4:4" x14ac:dyDescent="0.2">
      <c r="D6541" s="20"/>
    </row>
    <row r="6542" spans="4:4" x14ac:dyDescent="0.2">
      <c r="D6542" s="20"/>
    </row>
    <row r="6543" spans="4:4" x14ac:dyDescent="0.2">
      <c r="D6543" s="20"/>
    </row>
    <row r="6544" spans="4:4" x14ac:dyDescent="0.2">
      <c r="D6544" s="20"/>
    </row>
    <row r="6545" spans="4:4" x14ac:dyDescent="0.2">
      <c r="D6545" s="20"/>
    </row>
    <row r="6546" spans="4:4" x14ac:dyDescent="0.2">
      <c r="D6546" s="20"/>
    </row>
    <row r="6547" spans="4:4" x14ac:dyDescent="0.2">
      <c r="D6547" s="20"/>
    </row>
    <row r="6548" spans="4:4" x14ac:dyDescent="0.2">
      <c r="D6548" s="20"/>
    </row>
    <row r="6549" spans="4:4" x14ac:dyDescent="0.2">
      <c r="D6549" s="20"/>
    </row>
    <row r="6550" spans="4:4" x14ac:dyDescent="0.2">
      <c r="D6550" s="20"/>
    </row>
    <row r="6551" spans="4:4" x14ac:dyDescent="0.2">
      <c r="D6551" s="20"/>
    </row>
    <row r="6552" spans="4:4" x14ac:dyDescent="0.2">
      <c r="D6552" s="20"/>
    </row>
    <row r="6553" spans="4:4" x14ac:dyDescent="0.2">
      <c r="D6553" s="20"/>
    </row>
    <row r="6554" spans="4:4" x14ac:dyDescent="0.2">
      <c r="D6554" s="20"/>
    </row>
    <row r="6555" spans="4:4" x14ac:dyDescent="0.2">
      <c r="D6555" s="20"/>
    </row>
    <row r="6556" spans="4:4" x14ac:dyDescent="0.2">
      <c r="D6556" s="20"/>
    </row>
    <row r="6557" spans="4:4" x14ac:dyDescent="0.2">
      <c r="D6557" s="20"/>
    </row>
    <row r="6558" spans="4:4" x14ac:dyDescent="0.2">
      <c r="D6558" s="20"/>
    </row>
    <row r="6559" spans="4:4" x14ac:dyDescent="0.2">
      <c r="D6559" s="20"/>
    </row>
    <row r="6560" spans="4:4" x14ac:dyDescent="0.2">
      <c r="D6560" s="20"/>
    </row>
    <row r="6561" spans="4:4" x14ac:dyDescent="0.2">
      <c r="D6561" s="20"/>
    </row>
    <row r="6562" spans="4:4" x14ac:dyDescent="0.2">
      <c r="D6562" s="20"/>
    </row>
    <row r="6563" spans="4:4" x14ac:dyDescent="0.2">
      <c r="D6563" s="20"/>
    </row>
    <row r="6564" spans="4:4" x14ac:dyDescent="0.2">
      <c r="D6564" s="20"/>
    </row>
    <row r="6565" spans="4:4" x14ac:dyDescent="0.2">
      <c r="D6565" s="20"/>
    </row>
    <row r="6566" spans="4:4" x14ac:dyDescent="0.2">
      <c r="D6566" s="20"/>
    </row>
    <row r="6567" spans="4:4" x14ac:dyDescent="0.2">
      <c r="D6567" s="20"/>
    </row>
    <row r="6568" spans="4:4" x14ac:dyDescent="0.2">
      <c r="D6568" s="20"/>
    </row>
    <row r="6569" spans="4:4" x14ac:dyDescent="0.2">
      <c r="D6569" s="20"/>
    </row>
    <row r="6570" spans="4:4" x14ac:dyDescent="0.2">
      <c r="D6570" s="20"/>
    </row>
    <row r="6571" spans="4:4" x14ac:dyDescent="0.2">
      <c r="D6571" s="20"/>
    </row>
    <row r="6572" spans="4:4" x14ac:dyDescent="0.2">
      <c r="D6572" s="20"/>
    </row>
    <row r="6573" spans="4:4" x14ac:dyDescent="0.2">
      <c r="D6573" s="20"/>
    </row>
    <row r="6574" spans="4:4" x14ac:dyDescent="0.2">
      <c r="D6574" s="20"/>
    </row>
    <row r="6575" spans="4:4" x14ac:dyDescent="0.2">
      <c r="D6575" s="20"/>
    </row>
    <row r="6576" spans="4:4" x14ac:dyDescent="0.2">
      <c r="D6576" s="20"/>
    </row>
    <row r="6577" spans="4:4" x14ac:dyDescent="0.2">
      <c r="D6577" s="20"/>
    </row>
    <row r="6578" spans="4:4" x14ac:dyDescent="0.2">
      <c r="D6578" s="20"/>
    </row>
    <row r="6579" spans="4:4" x14ac:dyDescent="0.2">
      <c r="D6579" s="20"/>
    </row>
    <row r="6580" spans="4:4" x14ac:dyDescent="0.2">
      <c r="D6580" s="20"/>
    </row>
    <row r="6581" spans="4:4" x14ac:dyDescent="0.2">
      <c r="D6581" s="20"/>
    </row>
    <row r="6582" spans="4:4" x14ac:dyDescent="0.2">
      <c r="D6582" s="20"/>
    </row>
    <row r="6583" spans="4:4" x14ac:dyDescent="0.2">
      <c r="D6583" s="20"/>
    </row>
    <row r="6584" spans="4:4" x14ac:dyDescent="0.2">
      <c r="D6584" s="20"/>
    </row>
    <row r="6585" spans="4:4" x14ac:dyDescent="0.2">
      <c r="D6585" s="20"/>
    </row>
    <row r="6586" spans="4:4" x14ac:dyDescent="0.2">
      <c r="D6586" s="20"/>
    </row>
    <row r="6587" spans="4:4" x14ac:dyDescent="0.2">
      <c r="D6587" s="20"/>
    </row>
    <row r="6588" spans="4:4" x14ac:dyDescent="0.2">
      <c r="D6588" s="20"/>
    </row>
    <row r="6589" spans="4:4" x14ac:dyDescent="0.2">
      <c r="D6589" s="20"/>
    </row>
    <row r="6590" spans="4:4" x14ac:dyDescent="0.2">
      <c r="D6590" s="20"/>
    </row>
    <row r="6591" spans="4:4" x14ac:dyDescent="0.2">
      <c r="D6591" s="20"/>
    </row>
    <row r="6592" spans="4:4" x14ac:dyDescent="0.2">
      <c r="D6592" s="20"/>
    </row>
    <row r="6593" spans="4:4" x14ac:dyDescent="0.2">
      <c r="D6593" s="20"/>
    </row>
    <row r="6594" spans="4:4" x14ac:dyDescent="0.2">
      <c r="D6594" s="20"/>
    </row>
    <row r="6595" spans="4:4" x14ac:dyDescent="0.2">
      <c r="D6595" s="20"/>
    </row>
    <row r="6596" spans="4:4" x14ac:dyDescent="0.2">
      <c r="D6596" s="20"/>
    </row>
    <row r="6597" spans="4:4" x14ac:dyDescent="0.2">
      <c r="D6597" s="20"/>
    </row>
    <row r="6598" spans="4:4" x14ac:dyDescent="0.2">
      <c r="D6598" s="20"/>
    </row>
    <row r="6599" spans="4:4" x14ac:dyDescent="0.2">
      <c r="D6599" s="20"/>
    </row>
    <row r="6600" spans="4:4" x14ac:dyDescent="0.2">
      <c r="D6600" s="20"/>
    </row>
    <row r="6601" spans="4:4" x14ac:dyDescent="0.2">
      <c r="D6601" s="20"/>
    </row>
    <row r="6602" spans="4:4" x14ac:dyDescent="0.2">
      <c r="D6602" s="20"/>
    </row>
    <row r="6603" spans="4:4" x14ac:dyDescent="0.2">
      <c r="D6603" s="20"/>
    </row>
    <row r="6604" spans="4:4" x14ac:dyDescent="0.2">
      <c r="D6604" s="20"/>
    </row>
    <row r="6605" spans="4:4" x14ac:dyDescent="0.2">
      <c r="D6605" s="20"/>
    </row>
    <row r="6606" spans="4:4" x14ac:dyDescent="0.2">
      <c r="D6606" s="20"/>
    </row>
    <row r="6607" spans="4:4" x14ac:dyDescent="0.2">
      <c r="D6607" s="20"/>
    </row>
    <row r="6608" spans="4:4" x14ac:dyDescent="0.2">
      <c r="D6608" s="20"/>
    </row>
    <row r="6609" spans="4:4" x14ac:dyDescent="0.2">
      <c r="D6609" s="20"/>
    </row>
    <row r="6610" spans="4:4" x14ac:dyDescent="0.2">
      <c r="D6610" s="20"/>
    </row>
    <row r="6611" spans="4:4" x14ac:dyDescent="0.2">
      <c r="D6611" s="20"/>
    </row>
    <row r="6612" spans="4:4" x14ac:dyDescent="0.2">
      <c r="D6612" s="20"/>
    </row>
    <row r="6613" spans="4:4" x14ac:dyDescent="0.2">
      <c r="D6613" s="20"/>
    </row>
    <row r="6614" spans="4:4" x14ac:dyDescent="0.2">
      <c r="D6614" s="20"/>
    </row>
    <row r="6615" spans="4:4" x14ac:dyDescent="0.2">
      <c r="D6615" s="20"/>
    </row>
    <row r="6616" spans="4:4" x14ac:dyDescent="0.2">
      <c r="D6616" s="20"/>
    </row>
    <row r="6617" spans="4:4" x14ac:dyDescent="0.2">
      <c r="D6617" s="20"/>
    </row>
    <row r="6618" spans="4:4" x14ac:dyDescent="0.2">
      <c r="D6618" s="20"/>
    </row>
    <row r="6619" spans="4:4" x14ac:dyDescent="0.2">
      <c r="D6619" s="20"/>
    </row>
    <row r="6620" spans="4:4" x14ac:dyDescent="0.2">
      <c r="D6620" s="20"/>
    </row>
    <row r="6621" spans="4:4" x14ac:dyDescent="0.2">
      <c r="D6621" s="20"/>
    </row>
    <row r="6622" spans="4:4" x14ac:dyDescent="0.2">
      <c r="D6622" s="20"/>
    </row>
    <row r="6623" spans="4:4" x14ac:dyDescent="0.2">
      <c r="D6623" s="20"/>
    </row>
    <row r="6624" spans="4:4" x14ac:dyDescent="0.2">
      <c r="D6624" s="20"/>
    </row>
    <row r="6625" spans="4:4" x14ac:dyDescent="0.2">
      <c r="D6625" s="20"/>
    </row>
    <row r="6626" spans="4:4" x14ac:dyDescent="0.2">
      <c r="D6626" s="20"/>
    </row>
    <row r="6627" spans="4:4" x14ac:dyDescent="0.2">
      <c r="D6627" s="20"/>
    </row>
    <row r="6628" spans="4:4" x14ac:dyDescent="0.2">
      <c r="D6628" s="20"/>
    </row>
    <row r="6629" spans="4:4" x14ac:dyDescent="0.2">
      <c r="D6629" s="20"/>
    </row>
    <row r="6630" spans="4:4" x14ac:dyDescent="0.2">
      <c r="D6630" s="20"/>
    </row>
    <row r="6631" spans="4:4" x14ac:dyDescent="0.2">
      <c r="D6631" s="20"/>
    </row>
    <row r="6632" spans="4:4" x14ac:dyDescent="0.2">
      <c r="D6632" s="20"/>
    </row>
    <row r="6633" spans="4:4" x14ac:dyDescent="0.2">
      <c r="D6633" s="20"/>
    </row>
    <row r="6634" spans="4:4" x14ac:dyDescent="0.2">
      <c r="D6634" s="20"/>
    </row>
    <row r="6635" spans="4:4" x14ac:dyDescent="0.2">
      <c r="D6635" s="20"/>
    </row>
    <row r="6636" spans="4:4" x14ac:dyDescent="0.2">
      <c r="D6636" s="20"/>
    </row>
    <row r="6637" spans="4:4" x14ac:dyDescent="0.2">
      <c r="D6637" s="20"/>
    </row>
    <row r="6638" spans="4:4" x14ac:dyDescent="0.2">
      <c r="D6638" s="20"/>
    </row>
    <row r="6639" spans="4:4" x14ac:dyDescent="0.2">
      <c r="D6639" s="20"/>
    </row>
    <row r="6640" spans="4:4" x14ac:dyDescent="0.2">
      <c r="D6640" s="20"/>
    </row>
    <row r="6641" spans="4:4" x14ac:dyDescent="0.2">
      <c r="D6641" s="20"/>
    </row>
    <row r="6642" spans="4:4" x14ac:dyDescent="0.2">
      <c r="D6642" s="20"/>
    </row>
    <row r="6643" spans="4:4" x14ac:dyDescent="0.2">
      <c r="D6643" s="20"/>
    </row>
    <row r="6644" spans="4:4" x14ac:dyDescent="0.2">
      <c r="D6644" s="20"/>
    </row>
    <row r="6645" spans="4:4" x14ac:dyDescent="0.2">
      <c r="D6645" s="20"/>
    </row>
    <row r="6646" spans="4:4" x14ac:dyDescent="0.2">
      <c r="D6646" s="20"/>
    </row>
    <row r="6647" spans="4:4" x14ac:dyDescent="0.2">
      <c r="D6647" s="20"/>
    </row>
    <row r="6648" spans="4:4" x14ac:dyDescent="0.2">
      <c r="D6648" s="20"/>
    </row>
    <row r="6649" spans="4:4" x14ac:dyDescent="0.2">
      <c r="D6649" s="20"/>
    </row>
    <row r="6650" spans="4:4" x14ac:dyDescent="0.2">
      <c r="D6650" s="20"/>
    </row>
    <row r="6651" spans="4:4" x14ac:dyDescent="0.2">
      <c r="D6651" s="20"/>
    </row>
    <row r="6652" spans="4:4" x14ac:dyDescent="0.2">
      <c r="D6652" s="20"/>
    </row>
    <row r="6653" spans="4:4" x14ac:dyDescent="0.2">
      <c r="D6653" s="20"/>
    </row>
    <row r="6654" spans="4:4" x14ac:dyDescent="0.2">
      <c r="D6654" s="20"/>
    </row>
    <row r="6655" spans="4:4" x14ac:dyDescent="0.2">
      <c r="D6655" s="20"/>
    </row>
    <row r="6656" spans="4:4" x14ac:dyDescent="0.2">
      <c r="D6656" s="20"/>
    </row>
    <row r="6657" spans="4:4" x14ac:dyDescent="0.2">
      <c r="D6657" s="20"/>
    </row>
    <row r="6658" spans="4:4" x14ac:dyDescent="0.2">
      <c r="D6658" s="20"/>
    </row>
    <row r="6659" spans="4:4" x14ac:dyDescent="0.2">
      <c r="D6659" s="20"/>
    </row>
    <row r="6660" spans="4:4" x14ac:dyDescent="0.2">
      <c r="D6660" s="20"/>
    </row>
    <row r="6661" spans="4:4" x14ac:dyDescent="0.2">
      <c r="D6661" s="20"/>
    </row>
    <row r="6662" spans="4:4" x14ac:dyDescent="0.2">
      <c r="D6662" s="20"/>
    </row>
    <row r="6663" spans="4:4" x14ac:dyDescent="0.2">
      <c r="D6663" s="20"/>
    </row>
    <row r="6664" spans="4:4" x14ac:dyDescent="0.2">
      <c r="D6664" s="20"/>
    </row>
    <row r="6665" spans="4:4" x14ac:dyDescent="0.2">
      <c r="D6665" s="20"/>
    </row>
    <row r="6666" spans="4:4" x14ac:dyDescent="0.2">
      <c r="D6666" s="20"/>
    </row>
    <row r="6667" spans="4:4" x14ac:dyDescent="0.2">
      <c r="D6667" s="20"/>
    </row>
    <row r="6668" spans="4:4" x14ac:dyDescent="0.2">
      <c r="D6668" s="20"/>
    </row>
    <row r="6669" spans="4:4" x14ac:dyDescent="0.2">
      <c r="D6669" s="20"/>
    </row>
    <row r="6670" spans="4:4" x14ac:dyDescent="0.2">
      <c r="D6670" s="20"/>
    </row>
    <row r="6671" spans="4:4" x14ac:dyDescent="0.2">
      <c r="D6671" s="20"/>
    </row>
    <row r="6672" spans="4:4" x14ac:dyDescent="0.2">
      <c r="D6672" s="20"/>
    </row>
    <row r="6673" spans="4:4" x14ac:dyDescent="0.2">
      <c r="D6673" s="20"/>
    </row>
    <row r="6674" spans="4:4" x14ac:dyDescent="0.2">
      <c r="D6674" s="20"/>
    </row>
    <row r="6675" spans="4:4" x14ac:dyDescent="0.2">
      <c r="D6675" s="20"/>
    </row>
    <row r="6676" spans="4:4" x14ac:dyDescent="0.2">
      <c r="D6676" s="20"/>
    </row>
    <row r="6677" spans="4:4" x14ac:dyDescent="0.2">
      <c r="D6677" s="20"/>
    </row>
    <row r="6678" spans="4:4" x14ac:dyDescent="0.2">
      <c r="D6678" s="20"/>
    </row>
    <row r="6679" spans="4:4" x14ac:dyDescent="0.2">
      <c r="D6679" s="20"/>
    </row>
    <row r="6680" spans="4:4" x14ac:dyDescent="0.2">
      <c r="D6680" s="20"/>
    </row>
    <row r="6681" spans="4:4" x14ac:dyDescent="0.2">
      <c r="D6681" s="20"/>
    </row>
    <row r="6682" spans="4:4" x14ac:dyDescent="0.2">
      <c r="D6682" s="20"/>
    </row>
    <row r="6683" spans="4:4" x14ac:dyDescent="0.2">
      <c r="D6683" s="20"/>
    </row>
    <row r="6684" spans="4:4" x14ac:dyDescent="0.2">
      <c r="D6684" s="20"/>
    </row>
    <row r="6685" spans="4:4" x14ac:dyDescent="0.2">
      <c r="D6685" s="20"/>
    </row>
    <row r="6686" spans="4:4" x14ac:dyDescent="0.2">
      <c r="D6686" s="20"/>
    </row>
    <row r="6687" spans="4:4" x14ac:dyDescent="0.2">
      <c r="D6687" s="20"/>
    </row>
    <row r="6688" spans="4:4" x14ac:dyDescent="0.2">
      <c r="D6688" s="20"/>
    </row>
    <row r="6689" spans="4:4" x14ac:dyDescent="0.2">
      <c r="D6689" s="20"/>
    </row>
    <row r="6690" spans="4:4" x14ac:dyDescent="0.2">
      <c r="D6690" s="20"/>
    </row>
    <row r="6691" spans="4:4" x14ac:dyDescent="0.2">
      <c r="D6691" s="20"/>
    </row>
    <row r="6692" spans="4:4" x14ac:dyDescent="0.2">
      <c r="D6692" s="20"/>
    </row>
    <row r="6693" spans="4:4" x14ac:dyDescent="0.2">
      <c r="D6693" s="20"/>
    </row>
    <row r="6694" spans="4:4" x14ac:dyDescent="0.2">
      <c r="D6694" s="20"/>
    </row>
    <row r="6695" spans="4:4" x14ac:dyDescent="0.2">
      <c r="D6695" s="20"/>
    </row>
    <row r="6696" spans="4:4" x14ac:dyDescent="0.2">
      <c r="D6696" s="20"/>
    </row>
    <row r="6697" spans="4:4" x14ac:dyDescent="0.2">
      <c r="D6697" s="20"/>
    </row>
    <row r="6698" spans="4:4" x14ac:dyDescent="0.2">
      <c r="D6698" s="20"/>
    </row>
    <row r="6699" spans="4:4" x14ac:dyDescent="0.2">
      <c r="D6699" s="20"/>
    </row>
    <row r="6700" spans="4:4" x14ac:dyDescent="0.2">
      <c r="D6700" s="20"/>
    </row>
    <row r="6701" spans="4:4" x14ac:dyDescent="0.2">
      <c r="D6701" s="20"/>
    </row>
    <row r="6702" spans="4:4" x14ac:dyDescent="0.2">
      <c r="D6702" s="20"/>
    </row>
    <row r="6703" spans="4:4" x14ac:dyDescent="0.2">
      <c r="D6703" s="20"/>
    </row>
    <row r="6704" spans="4:4" x14ac:dyDescent="0.2">
      <c r="D6704" s="20"/>
    </row>
    <row r="6705" spans="4:4" x14ac:dyDescent="0.2">
      <c r="D6705" s="20"/>
    </row>
    <row r="6706" spans="4:4" x14ac:dyDescent="0.2">
      <c r="D6706" s="20"/>
    </row>
    <row r="6707" spans="4:4" x14ac:dyDescent="0.2">
      <c r="D6707" s="20"/>
    </row>
    <row r="6708" spans="4:4" x14ac:dyDescent="0.2">
      <c r="D6708" s="20"/>
    </row>
    <row r="6709" spans="4:4" x14ac:dyDescent="0.2">
      <c r="D6709" s="20"/>
    </row>
    <row r="6710" spans="4:4" x14ac:dyDescent="0.2">
      <c r="D6710" s="20"/>
    </row>
    <row r="6711" spans="4:4" x14ac:dyDescent="0.2">
      <c r="D6711" s="20"/>
    </row>
    <row r="6712" spans="4:4" x14ac:dyDescent="0.2">
      <c r="D6712" s="20"/>
    </row>
    <row r="6713" spans="4:4" x14ac:dyDescent="0.2">
      <c r="D6713" s="20"/>
    </row>
    <row r="6714" spans="4:4" x14ac:dyDescent="0.2">
      <c r="D6714" s="20"/>
    </row>
    <row r="6715" spans="4:4" x14ac:dyDescent="0.2">
      <c r="D6715" s="20"/>
    </row>
    <row r="6716" spans="4:4" x14ac:dyDescent="0.2">
      <c r="D6716" s="20"/>
    </row>
    <row r="6717" spans="4:4" x14ac:dyDescent="0.2">
      <c r="D6717" s="20"/>
    </row>
    <row r="6718" spans="4:4" x14ac:dyDescent="0.2">
      <c r="D6718" s="20"/>
    </row>
    <row r="6719" spans="4:4" x14ac:dyDescent="0.2">
      <c r="D6719" s="20"/>
    </row>
    <row r="6720" spans="4:4" x14ac:dyDescent="0.2">
      <c r="D6720" s="20"/>
    </row>
    <row r="6721" spans="4:4" x14ac:dyDescent="0.2">
      <c r="D6721" s="20"/>
    </row>
    <row r="6722" spans="4:4" x14ac:dyDescent="0.2">
      <c r="D6722" s="20"/>
    </row>
    <row r="6723" spans="4:4" x14ac:dyDescent="0.2">
      <c r="D6723" s="20"/>
    </row>
    <row r="6724" spans="4:4" x14ac:dyDescent="0.2">
      <c r="D6724" s="20"/>
    </row>
    <row r="6725" spans="4:4" x14ac:dyDescent="0.2">
      <c r="D6725" s="20"/>
    </row>
    <row r="6726" spans="4:4" x14ac:dyDescent="0.2">
      <c r="D6726" s="20"/>
    </row>
    <row r="6727" spans="4:4" x14ac:dyDescent="0.2">
      <c r="D6727" s="20"/>
    </row>
    <row r="6728" spans="4:4" x14ac:dyDescent="0.2">
      <c r="D6728" s="20"/>
    </row>
    <row r="6729" spans="4:4" x14ac:dyDescent="0.2">
      <c r="D6729" s="20"/>
    </row>
    <row r="6730" spans="4:4" x14ac:dyDescent="0.2">
      <c r="D6730" s="20"/>
    </row>
    <row r="6731" spans="4:4" x14ac:dyDescent="0.2">
      <c r="D6731" s="20"/>
    </row>
    <row r="6732" spans="4:4" x14ac:dyDescent="0.2">
      <c r="D6732" s="20"/>
    </row>
    <row r="6733" spans="4:4" x14ac:dyDescent="0.2">
      <c r="D6733" s="20"/>
    </row>
    <row r="6734" spans="4:4" x14ac:dyDescent="0.2">
      <c r="D6734" s="20"/>
    </row>
    <row r="6735" spans="4:4" x14ac:dyDescent="0.2">
      <c r="D6735" s="20"/>
    </row>
    <row r="6736" spans="4:4" x14ac:dyDescent="0.2">
      <c r="D6736" s="20"/>
    </row>
    <row r="6737" spans="4:4" x14ac:dyDescent="0.2">
      <c r="D6737" s="20"/>
    </row>
    <row r="6738" spans="4:4" x14ac:dyDescent="0.2">
      <c r="D6738" s="20"/>
    </row>
    <row r="6739" spans="4:4" x14ac:dyDescent="0.2">
      <c r="D6739" s="20"/>
    </row>
    <row r="6740" spans="4:4" x14ac:dyDescent="0.2">
      <c r="D6740" s="20"/>
    </row>
    <row r="6741" spans="4:4" x14ac:dyDescent="0.2">
      <c r="D6741" s="20"/>
    </row>
    <row r="6742" spans="4:4" x14ac:dyDescent="0.2">
      <c r="D6742" s="20"/>
    </row>
    <row r="6743" spans="4:4" x14ac:dyDescent="0.2">
      <c r="D6743" s="20"/>
    </row>
    <row r="6744" spans="4:4" x14ac:dyDescent="0.2">
      <c r="D6744" s="20"/>
    </row>
    <row r="6745" spans="4:4" x14ac:dyDescent="0.2">
      <c r="D6745" s="20"/>
    </row>
    <row r="6746" spans="4:4" x14ac:dyDescent="0.2">
      <c r="D6746" s="20"/>
    </row>
    <row r="6747" spans="4:4" x14ac:dyDescent="0.2">
      <c r="D6747" s="20"/>
    </row>
    <row r="6748" spans="4:4" x14ac:dyDescent="0.2">
      <c r="D6748" s="20"/>
    </row>
    <row r="6749" spans="4:4" x14ac:dyDescent="0.2">
      <c r="D6749" s="20"/>
    </row>
    <row r="6750" spans="4:4" x14ac:dyDescent="0.2">
      <c r="D6750" s="20"/>
    </row>
    <row r="6751" spans="4:4" x14ac:dyDescent="0.2">
      <c r="D6751" s="20"/>
    </row>
    <row r="6752" spans="4:4" x14ac:dyDescent="0.2">
      <c r="D6752" s="20"/>
    </row>
    <row r="6753" spans="4:4" x14ac:dyDescent="0.2">
      <c r="D6753" s="20"/>
    </row>
    <row r="6754" spans="4:4" x14ac:dyDescent="0.2">
      <c r="D6754" s="20"/>
    </row>
    <row r="6755" spans="4:4" x14ac:dyDescent="0.2">
      <c r="D6755" s="20"/>
    </row>
    <row r="6756" spans="4:4" x14ac:dyDescent="0.2">
      <c r="D6756" s="20"/>
    </row>
    <row r="6757" spans="4:4" x14ac:dyDescent="0.2">
      <c r="D6757" s="20"/>
    </row>
    <row r="6758" spans="4:4" x14ac:dyDescent="0.2">
      <c r="D6758" s="20"/>
    </row>
    <row r="6759" spans="4:4" x14ac:dyDescent="0.2">
      <c r="D6759" s="20"/>
    </row>
    <row r="6760" spans="4:4" x14ac:dyDescent="0.2">
      <c r="D6760" s="20"/>
    </row>
    <row r="6761" spans="4:4" x14ac:dyDescent="0.2">
      <c r="D6761" s="20"/>
    </row>
    <row r="6762" spans="4:4" x14ac:dyDescent="0.2">
      <c r="D6762" s="20"/>
    </row>
    <row r="6763" spans="4:4" x14ac:dyDescent="0.2">
      <c r="D6763" s="20"/>
    </row>
    <row r="6764" spans="4:4" x14ac:dyDescent="0.2">
      <c r="D6764" s="20"/>
    </row>
    <row r="6765" spans="4:4" x14ac:dyDescent="0.2">
      <c r="D6765" s="20"/>
    </row>
    <row r="6766" spans="4:4" x14ac:dyDescent="0.2">
      <c r="D6766" s="20"/>
    </row>
    <row r="6767" spans="4:4" x14ac:dyDescent="0.2">
      <c r="D6767" s="20"/>
    </row>
    <row r="6768" spans="4:4" x14ac:dyDescent="0.2">
      <c r="D6768" s="20"/>
    </row>
    <row r="6769" spans="4:4" x14ac:dyDescent="0.2">
      <c r="D6769" s="20"/>
    </row>
    <row r="6770" spans="4:4" x14ac:dyDescent="0.2">
      <c r="D6770" s="20"/>
    </row>
    <row r="6771" spans="4:4" x14ac:dyDescent="0.2">
      <c r="D6771" s="20"/>
    </row>
    <row r="6772" spans="4:4" x14ac:dyDescent="0.2">
      <c r="D6772" s="20"/>
    </row>
    <row r="6773" spans="4:4" x14ac:dyDescent="0.2">
      <c r="D6773" s="20"/>
    </row>
    <row r="6774" spans="4:4" x14ac:dyDescent="0.2">
      <c r="D6774" s="20"/>
    </row>
    <row r="6775" spans="4:4" x14ac:dyDescent="0.2">
      <c r="D6775" s="20"/>
    </row>
    <row r="6776" spans="4:4" x14ac:dyDescent="0.2">
      <c r="D6776" s="20"/>
    </row>
    <row r="6777" spans="4:4" x14ac:dyDescent="0.2">
      <c r="D6777" s="20"/>
    </row>
    <row r="6778" spans="4:4" x14ac:dyDescent="0.2">
      <c r="D6778" s="20"/>
    </row>
    <row r="6779" spans="4:4" x14ac:dyDescent="0.2">
      <c r="D6779" s="20"/>
    </row>
    <row r="6780" spans="4:4" x14ac:dyDescent="0.2">
      <c r="D6780" s="20"/>
    </row>
    <row r="6781" spans="4:4" x14ac:dyDescent="0.2">
      <c r="D6781" s="20"/>
    </row>
    <row r="6782" spans="4:4" x14ac:dyDescent="0.2">
      <c r="D6782" s="20"/>
    </row>
    <row r="6783" spans="4:4" x14ac:dyDescent="0.2">
      <c r="D6783" s="20"/>
    </row>
    <row r="6784" spans="4:4" x14ac:dyDescent="0.2">
      <c r="D6784" s="20"/>
    </row>
    <row r="6785" spans="4:4" x14ac:dyDescent="0.2">
      <c r="D6785" s="20"/>
    </row>
    <row r="6786" spans="4:4" x14ac:dyDescent="0.2">
      <c r="D6786" s="20"/>
    </row>
    <row r="6787" spans="4:4" x14ac:dyDescent="0.2">
      <c r="D6787" s="20"/>
    </row>
    <row r="6788" spans="4:4" x14ac:dyDescent="0.2">
      <c r="D6788" s="20"/>
    </row>
    <row r="6789" spans="4:4" x14ac:dyDescent="0.2">
      <c r="D6789" s="20"/>
    </row>
    <row r="6790" spans="4:4" x14ac:dyDescent="0.2">
      <c r="D6790" s="20"/>
    </row>
    <row r="6791" spans="4:4" x14ac:dyDescent="0.2">
      <c r="D6791" s="20"/>
    </row>
    <row r="6792" spans="4:4" x14ac:dyDescent="0.2">
      <c r="D6792" s="20"/>
    </row>
    <row r="6793" spans="4:4" x14ac:dyDescent="0.2">
      <c r="D6793" s="20"/>
    </row>
    <row r="6794" spans="4:4" x14ac:dyDescent="0.2">
      <c r="D6794" s="20"/>
    </row>
    <row r="6795" spans="4:4" x14ac:dyDescent="0.2">
      <c r="D6795" s="20"/>
    </row>
    <row r="6796" spans="4:4" x14ac:dyDescent="0.2">
      <c r="D6796" s="20"/>
    </row>
    <row r="6797" spans="4:4" x14ac:dyDescent="0.2">
      <c r="D6797" s="20"/>
    </row>
    <row r="6798" spans="4:4" x14ac:dyDescent="0.2">
      <c r="D6798" s="20"/>
    </row>
    <row r="6799" spans="4:4" x14ac:dyDescent="0.2">
      <c r="D6799" s="20"/>
    </row>
    <row r="6800" spans="4:4" x14ac:dyDescent="0.2">
      <c r="D6800" s="20"/>
    </row>
    <row r="6801" spans="4:4" x14ac:dyDescent="0.2">
      <c r="D6801" s="20"/>
    </row>
    <row r="6802" spans="4:4" x14ac:dyDescent="0.2">
      <c r="D6802" s="20"/>
    </row>
    <row r="6803" spans="4:4" x14ac:dyDescent="0.2">
      <c r="D6803" s="20"/>
    </row>
    <row r="6804" spans="4:4" x14ac:dyDescent="0.2">
      <c r="D6804" s="20"/>
    </row>
    <row r="6805" spans="4:4" x14ac:dyDescent="0.2">
      <c r="D6805" s="20"/>
    </row>
    <row r="6806" spans="4:4" x14ac:dyDescent="0.2">
      <c r="D6806" s="20"/>
    </row>
    <row r="6807" spans="4:4" x14ac:dyDescent="0.2">
      <c r="D6807" s="20"/>
    </row>
    <row r="6808" spans="4:4" x14ac:dyDescent="0.2">
      <c r="D6808" s="20"/>
    </row>
    <row r="6809" spans="4:4" x14ac:dyDescent="0.2">
      <c r="D6809" s="20"/>
    </row>
    <row r="6810" spans="4:4" x14ac:dyDescent="0.2">
      <c r="D6810" s="20"/>
    </row>
    <row r="6811" spans="4:4" x14ac:dyDescent="0.2">
      <c r="D6811" s="20"/>
    </row>
    <row r="6812" spans="4:4" x14ac:dyDescent="0.2">
      <c r="D6812" s="20"/>
    </row>
    <row r="6813" spans="4:4" x14ac:dyDescent="0.2">
      <c r="D6813" s="20"/>
    </row>
    <row r="6814" spans="4:4" x14ac:dyDescent="0.2">
      <c r="D6814" s="20"/>
    </row>
    <row r="6815" spans="4:4" x14ac:dyDescent="0.2">
      <c r="D6815" s="20"/>
    </row>
    <row r="6816" spans="4:4" x14ac:dyDescent="0.2">
      <c r="D6816" s="20"/>
    </row>
    <row r="6817" spans="4:4" x14ac:dyDescent="0.2">
      <c r="D6817" s="20"/>
    </row>
    <row r="6818" spans="4:4" x14ac:dyDescent="0.2">
      <c r="D6818" s="20"/>
    </row>
    <row r="6819" spans="4:4" x14ac:dyDescent="0.2">
      <c r="D6819" s="20"/>
    </row>
    <row r="6820" spans="4:4" x14ac:dyDescent="0.2">
      <c r="D6820" s="20"/>
    </row>
    <row r="6821" spans="4:4" x14ac:dyDescent="0.2">
      <c r="D6821" s="20"/>
    </row>
    <row r="6822" spans="4:4" x14ac:dyDescent="0.2">
      <c r="D6822" s="20"/>
    </row>
    <row r="6823" spans="4:4" x14ac:dyDescent="0.2">
      <c r="D6823" s="20"/>
    </row>
    <row r="6824" spans="4:4" x14ac:dyDescent="0.2">
      <c r="D6824" s="20"/>
    </row>
    <row r="6825" spans="4:4" x14ac:dyDescent="0.2">
      <c r="D6825" s="20"/>
    </row>
    <row r="6826" spans="4:4" x14ac:dyDescent="0.2">
      <c r="D6826" s="20"/>
    </row>
    <row r="6827" spans="4:4" x14ac:dyDescent="0.2">
      <c r="D6827" s="20"/>
    </row>
    <row r="6828" spans="4:4" x14ac:dyDescent="0.2">
      <c r="D6828" s="20"/>
    </row>
    <row r="6829" spans="4:4" x14ac:dyDescent="0.2">
      <c r="D6829" s="20"/>
    </row>
    <row r="6830" spans="4:4" x14ac:dyDescent="0.2">
      <c r="D6830" s="20"/>
    </row>
    <row r="6831" spans="4:4" x14ac:dyDescent="0.2">
      <c r="D6831" s="20"/>
    </row>
    <row r="6832" spans="4:4" x14ac:dyDescent="0.2">
      <c r="D6832" s="20"/>
    </row>
    <row r="6833" spans="4:4" x14ac:dyDescent="0.2">
      <c r="D6833" s="20"/>
    </row>
    <row r="6834" spans="4:4" x14ac:dyDescent="0.2">
      <c r="D6834" s="20"/>
    </row>
    <row r="6835" spans="4:4" x14ac:dyDescent="0.2">
      <c r="D6835" s="20"/>
    </row>
    <row r="6836" spans="4:4" x14ac:dyDescent="0.2">
      <c r="D6836" s="20"/>
    </row>
    <row r="6837" spans="4:4" x14ac:dyDescent="0.2">
      <c r="D6837" s="20"/>
    </row>
    <row r="6838" spans="4:4" x14ac:dyDescent="0.2">
      <c r="D6838" s="20"/>
    </row>
    <row r="6839" spans="4:4" x14ac:dyDescent="0.2">
      <c r="D6839" s="20"/>
    </row>
    <row r="6840" spans="4:4" x14ac:dyDescent="0.2">
      <c r="D6840" s="20"/>
    </row>
    <row r="6841" spans="4:4" x14ac:dyDescent="0.2">
      <c r="D6841" s="20"/>
    </row>
    <row r="6842" spans="4:4" x14ac:dyDescent="0.2">
      <c r="D6842" s="20"/>
    </row>
    <row r="6843" spans="4:4" x14ac:dyDescent="0.2">
      <c r="D6843" s="20"/>
    </row>
    <row r="6844" spans="4:4" x14ac:dyDescent="0.2">
      <c r="D6844" s="20"/>
    </row>
    <row r="6845" spans="4:4" x14ac:dyDescent="0.2">
      <c r="D6845" s="20"/>
    </row>
    <row r="6846" spans="4:4" x14ac:dyDescent="0.2">
      <c r="D6846" s="20"/>
    </row>
    <row r="6847" spans="4:4" x14ac:dyDescent="0.2">
      <c r="D6847" s="20"/>
    </row>
    <row r="6848" spans="4:4" x14ac:dyDescent="0.2">
      <c r="D6848" s="20"/>
    </row>
    <row r="6849" spans="4:4" x14ac:dyDescent="0.2">
      <c r="D6849" s="20"/>
    </row>
    <row r="6850" spans="4:4" x14ac:dyDescent="0.2">
      <c r="D6850" s="20"/>
    </row>
    <row r="6851" spans="4:4" x14ac:dyDescent="0.2">
      <c r="D6851" s="20"/>
    </row>
    <row r="6852" spans="4:4" x14ac:dyDescent="0.2">
      <c r="D6852" s="20"/>
    </row>
    <row r="6853" spans="4:4" x14ac:dyDescent="0.2">
      <c r="D6853" s="20"/>
    </row>
    <row r="6854" spans="4:4" x14ac:dyDescent="0.2">
      <c r="D6854" s="20"/>
    </row>
    <row r="6855" spans="4:4" x14ac:dyDescent="0.2">
      <c r="D6855" s="20"/>
    </row>
    <row r="6856" spans="4:4" x14ac:dyDescent="0.2">
      <c r="D6856" s="20"/>
    </row>
    <row r="6857" spans="4:4" x14ac:dyDescent="0.2">
      <c r="D6857" s="20"/>
    </row>
    <row r="6858" spans="4:4" x14ac:dyDescent="0.2">
      <c r="D6858" s="20"/>
    </row>
    <row r="6859" spans="4:4" x14ac:dyDescent="0.2">
      <c r="D6859" s="20"/>
    </row>
    <row r="6860" spans="4:4" x14ac:dyDescent="0.2">
      <c r="D6860" s="20"/>
    </row>
    <row r="6861" spans="4:4" x14ac:dyDescent="0.2">
      <c r="D6861" s="20"/>
    </row>
    <row r="6862" spans="4:4" x14ac:dyDescent="0.2">
      <c r="D6862" s="20"/>
    </row>
    <row r="6863" spans="4:4" x14ac:dyDescent="0.2">
      <c r="D6863" s="20"/>
    </row>
    <row r="6864" spans="4:4" x14ac:dyDescent="0.2">
      <c r="D6864" s="20"/>
    </row>
    <row r="6865" spans="4:4" x14ac:dyDescent="0.2">
      <c r="D6865" s="20"/>
    </row>
    <row r="6866" spans="4:4" x14ac:dyDescent="0.2">
      <c r="D6866" s="20"/>
    </row>
    <row r="6867" spans="4:4" x14ac:dyDescent="0.2">
      <c r="D6867" s="20"/>
    </row>
    <row r="6868" spans="4:4" x14ac:dyDescent="0.2">
      <c r="D6868" s="20"/>
    </row>
    <row r="6869" spans="4:4" x14ac:dyDescent="0.2">
      <c r="D6869" s="20"/>
    </row>
    <row r="6870" spans="4:4" x14ac:dyDescent="0.2">
      <c r="D6870" s="20"/>
    </row>
    <row r="6871" spans="4:4" x14ac:dyDescent="0.2">
      <c r="D6871" s="20"/>
    </row>
    <row r="6872" spans="4:4" x14ac:dyDescent="0.2">
      <c r="D6872" s="20"/>
    </row>
    <row r="6873" spans="4:4" x14ac:dyDescent="0.2">
      <c r="D6873" s="20"/>
    </row>
    <row r="6874" spans="4:4" x14ac:dyDescent="0.2">
      <c r="D6874" s="20"/>
    </row>
    <row r="6875" spans="4:4" x14ac:dyDescent="0.2">
      <c r="D6875" s="20"/>
    </row>
    <row r="6876" spans="4:4" x14ac:dyDescent="0.2">
      <c r="D6876" s="20"/>
    </row>
    <row r="6877" spans="4:4" x14ac:dyDescent="0.2">
      <c r="D6877" s="20"/>
    </row>
    <row r="6878" spans="4:4" x14ac:dyDescent="0.2">
      <c r="D6878" s="20"/>
    </row>
    <row r="6879" spans="4:4" x14ac:dyDescent="0.2">
      <c r="D6879" s="20"/>
    </row>
    <row r="6880" spans="4:4" x14ac:dyDescent="0.2">
      <c r="D6880" s="20"/>
    </row>
    <row r="6881" spans="4:4" x14ac:dyDescent="0.2">
      <c r="D6881" s="20"/>
    </row>
    <row r="6882" spans="4:4" x14ac:dyDescent="0.2">
      <c r="D6882" s="20"/>
    </row>
    <row r="6883" spans="4:4" x14ac:dyDescent="0.2">
      <c r="D6883" s="20"/>
    </row>
    <row r="6884" spans="4:4" x14ac:dyDescent="0.2">
      <c r="D6884" s="20"/>
    </row>
    <row r="6885" spans="4:4" x14ac:dyDescent="0.2">
      <c r="D6885" s="20"/>
    </row>
    <row r="6886" spans="4:4" x14ac:dyDescent="0.2">
      <c r="D6886" s="20"/>
    </row>
    <row r="6887" spans="4:4" x14ac:dyDescent="0.2">
      <c r="D6887" s="20"/>
    </row>
    <row r="6888" spans="4:4" x14ac:dyDescent="0.2">
      <c r="D6888" s="20"/>
    </row>
    <row r="6889" spans="4:4" x14ac:dyDescent="0.2">
      <c r="D6889" s="20"/>
    </row>
    <row r="6890" spans="4:4" x14ac:dyDescent="0.2">
      <c r="D6890" s="20"/>
    </row>
    <row r="6891" spans="4:4" x14ac:dyDescent="0.2">
      <c r="D6891" s="20"/>
    </row>
    <row r="6892" spans="4:4" x14ac:dyDescent="0.2">
      <c r="D6892" s="20"/>
    </row>
    <row r="6893" spans="4:4" x14ac:dyDescent="0.2">
      <c r="D6893" s="20"/>
    </row>
    <row r="6894" spans="4:4" x14ac:dyDescent="0.2">
      <c r="D6894" s="20"/>
    </row>
    <row r="6895" spans="4:4" x14ac:dyDescent="0.2">
      <c r="D6895" s="20"/>
    </row>
    <row r="6896" spans="4:4" x14ac:dyDescent="0.2">
      <c r="D6896" s="20"/>
    </row>
    <row r="6897" spans="4:4" x14ac:dyDescent="0.2">
      <c r="D6897" s="20"/>
    </row>
    <row r="6898" spans="4:4" x14ac:dyDescent="0.2">
      <c r="D6898" s="20"/>
    </row>
    <row r="6899" spans="4:4" x14ac:dyDescent="0.2">
      <c r="D6899" s="20"/>
    </row>
    <row r="6900" spans="4:4" x14ac:dyDescent="0.2">
      <c r="D6900" s="20"/>
    </row>
    <row r="6901" spans="4:4" x14ac:dyDescent="0.2">
      <c r="D6901" s="20"/>
    </row>
    <row r="6902" spans="4:4" x14ac:dyDescent="0.2">
      <c r="D6902" s="20"/>
    </row>
    <row r="6903" spans="4:4" x14ac:dyDescent="0.2">
      <c r="D6903" s="20"/>
    </row>
    <row r="6904" spans="4:4" x14ac:dyDescent="0.2">
      <c r="D6904" s="20"/>
    </row>
    <row r="6905" spans="4:4" x14ac:dyDescent="0.2">
      <c r="D6905" s="20"/>
    </row>
    <row r="6906" spans="4:4" x14ac:dyDescent="0.2">
      <c r="D6906" s="20"/>
    </row>
    <row r="6907" spans="4:4" x14ac:dyDescent="0.2">
      <c r="D6907" s="20"/>
    </row>
    <row r="6908" spans="4:4" x14ac:dyDescent="0.2">
      <c r="D6908" s="20"/>
    </row>
    <row r="6909" spans="4:4" x14ac:dyDescent="0.2">
      <c r="D6909" s="20"/>
    </row>
    <row r="6910" spans="4:4" x14ac:dyDescent="0.2">
      <c r="D6910" s="20"/>
    </row>
    <row r="6911" spans="4:4" x14ac:dyDescent="0.2">
      <c r="D6911" s="20"/>
    </row>
    <row r="6912" spans="4:4" x14ac:dyDescent="0.2">
      <c r="D6912" s="20"/>
    </row>
    <row r="6913" spans="4:4" x14ac:dyDescent="0.2">
      <c r="D6913" s="20"/>
    </row>
    <row r="6914" spans="4:4" x14ac:dyDescent="0.2">
      <c r="D6914" s="20"/>
    </row>
    <row r="6915" spans="4:4" x14ac:dyDescent="0.2">
      <c r="D6915" s="20"/>
    </row>
    <row r="6916" spans="4:4" x14ac:dyDescent="0.2">
      <c r="D6916" s="20"/>
    </row>
    <row r="6917" spans="4:4" x14ac:dyDescent="0.2">
      <c r="D6917" s="20"/>
    </row>
    <row r="6918" spans="4:4" x14ac:dyDescent="0.2">
      <c r="D6918" s="20"/>
    </row>
    <row r="6919" spans="4:4" x14ac:dyDescent="0.2">
      <c r="D6919" s="20"/>
    </row>
    <row r="6920" spans="4:4" x14ac:dyDescent="0.2">
      <c r="D6920" s="20"/>
    </row>
    <row r="6921" spans="4:4" x14ac:dyDescent="0.2">
      <c r="D6921" s="20"/>
    </row>
    <row r="6922" spans="4:4" x14ac:dyDescent="0.2">
      <c r="D6922" s="20"/>
    </row>
    <row r="6923" spans="4:4" x14ac:dyDescent="0.2">
      <c r="D6923" s="20"/>
    </row>
    <row r="6924" spans="4:4" x14ac:dyDescent="0.2">
      <c r="D6924" s="20"/>
    </row>
    <row r="6925" spans="4:4" x14ac:dyDescent="0.2">
      <c r="D6925" s="20"/>
    </row>
    <row r="6926" spans="4:4" x14ac:dyDescent="0.2">
      <c r="D6926" s="20"/>
    </row>
    <row r="6927" spans="4:4" x14ac:dyDescent="0.2">
      <c r="D6927" s="20"/>
    </row>
    <row r="6928" spans="4:4" x14ac:dyDescent="0.2">
      <c r="D6928" s="20"/>
    </row>
    <row r="6929" spans="4:4" x14ac:dyDescent="0.2">
      <c r="D6929" s="20"/>
    </row>
    <row r="6930" spans="4:4" x14ac:dyDescent="0.2">
      <c r="D6930" s="20"/>
    </row>
    <row r="6931" spans="4:4" x14ac:dyDescent="0.2">
      <c r="D6931" s="20"/>
    </row>
    <row r="6932" spans="4:4" x14ac:dyDescent="0.2">
      <c r="D6932" s="20"/>
    </row>
    <row r="6933" spans="4:4" x14ac:dyDescent="0.2">
      <c r="D6933" s="20"/>
    </row>
    <row r="6934" spans="4:4" x14ac:dyDescent="0.2">
      <c r="D6934" s="20"/>
    </row>
    <row r="6935" spans="4:4" x14ac:dyDescent="0.2">
      <c r="D6935" s="20"/>
    </row>
    <row r="6936" spans="4:4" x14ac:dyDescent="0.2">
      <c r="D6936" s="20"/>
    </row>
    <row r="6937" spans="4:4" x14ac:dyDescent="0.2">
      <c r="D6937" s="20"/>
    </row>
    <row r="6938" spans="4:4" x14ac:dyDescent="0.2">
      <c r="D6938" s="20"/>
    </row>
    <row r="6939" spans="4:4" x14ac:dyDescent="0.2">
      <c r="D6939" s="20"/>
    </row>
    <row r="6940" spans="4:4" x14ac:dyDescent="0.2">
      <c r="D6940" s="20"/>
    </row>
    <row r="6941" spans="4:4" x14ac:dyDescent="0.2">
      <c r="D6941" s="20"/>
    </row>
    <row r="6942" spans="4:4" x14ac:dyDescent="0.2">
      <c r="D6942" s="20"/>
    </row>
    <row r="6943" spans="4:4" x14ac:dyDescent="0.2">
      <c r="D6943" s="20"/>
    </row>
    <row r="6944" spans="4:4" x14ac:dyDescent="0.2">
      <c r="D6944" s="20"/>
    </row>
    <row r="6945" spans="4:4" x14ac:dyDescent="0.2">
      <c r="D6945" s="20"/>
    </row>
    <row r="6946" spans="4:4" x14ac:dyDescent="0.2">
      <c r="D6946" s="20"/>
    </row>
    <row r="6947" spans="4:4" x14ac:dyDescent="0.2">
      <c r="D6947" s="20"/>
    </row>
    <row r="6948" spans="4:4" x14ac:dyDescent="0.2">
      <c r="D6948" s="20"/>
    </row>
    <row r="6949" spans="4:4" x14ac:dyDescent="0.2">
      <c r="D6949" s="20"/>
    </row>
    <row r="6950" spans="4:4" x14ac:dyDescent="0.2">
      <c r="D6950" s="20"/>
    </row>
    <row r="6951" spans="4:4" x14ac:dyDescent="0.2">
      <c r="D6951" s="20"/>
    </row>
    <row r="6952" spans="4:4" x14ac:dyDescent="0.2">
      <c r="D6952" s="20"/>
    </row>
    <row r="6953" spans="4:4" x14ac:dyDescent="0.2">
      <c r="D6953" s="20"/>
    </row>
    <row r="6954" spans="4:4" x14ac:dyDescent="0.2">
      <c r="D6954" s="20"/>
    </row>
    <row r="6955" spans="4:4" x14ac:dyDescent="0.2">
      <c r="D6955" s="20"/>
    </row>
    <row r="6956" spans="4:4" x14ac:dyDescent="0.2">
      <c r="D6956" s="20"/>
    </row>
    <row r="6957" spans="4:4" x14ac:dyDescent="0.2">
      <c r="D6957" s="20"/>
    </row>
    <row r="6958" spans="4:4" x14ac:dyDescent="0.2">
      <c r="D6958" s="20"/>
    </row>
    <row r="6959" spans="4:4" x14ac:dyDescent="0.2">
      <c r="D6959" s="20"/>
    </row>
    <row r="6960" spans="4:4" x14ac:dyDescent="0.2">
      <c r="D6960" s="20"/>
    </row>
    <row r="6961" spans="4:4" x14ac:dyDescent="0.2">
      <c r="D6961" s="20"/>
    </row>
    <row r="6962" spans="4:4" x14ac:dyDescent="0.2">
      <c r="D6962" s="20"/>
    </row>
    <row r="6963" spans="4:4" x14ac:dyDescent="0.2">
      <c r="D6963" s="20"/>
    </row>
    <row r="6964" spans="4:4" x14ac:dyDescent="0.2">
      <c r="D6964" s="20"/>
    </row>
    <row r="6965" spans="4:4" x14ac:dyDescent="0.2">
      <c r="D6965" s="20"/>
    </row>
    <row r="6966" spans="4:4" x14ac:dyDescent="0.2">
      <c r="D6966" s="20"/>
    </row>
    <row r="6967" spans="4:4" x14ac:dyDescent="0.2">
      <c r="D6967" s="20"/>
    </row>
    <row r="6968" spans="4:4" x14ac:dyDescent="0.2">
      <c r="D6968" s="20"/>
    </row>
    <row r="6969" spans="4:4" x14ac:dyDescent="0.2">
      <c r="D6969" s="20"/>
    </row>
    <row r="6970" spans="4:4" x14ac:dyDescent="0.2">
      <c r="D6970" s="20"/>
    </row>
    <row r="6971" spans="4:4" x14ac:dyDescent="0.2">
      <c r="D6971" s="20"/>
    </row>
    <row r="6972" spans="4:4" x14ac:dyDescent="0.2">
      <c r="D6972" s="20"/>
    </row>
    <row r="6973" spans="4:4" x14ac:dyDescent="0.2">
      <c r="D6973" s="20"/>
    </row>
    <row r="6974" spans="4:4" x14ac:dyDescent="0.2">
      <c r="D6974" s="20"/>
    </row>
    <row r="6975" spans="4:4" x14ac:dyDescent="0.2">
      <c r="D6975" s="20"/>
    </row>
    <row r="6976" spans="4:4" x14ac:dyDescent="0.2">
      <c r="D6976" s="20"/>
    </row>
    <row r="6977" spans="4:4" x14ac:dyDescent="0.2">
      <c r="D6977" s="20"/>
    </row>
    <row r="6978" spans="4:4" x14ac:dyDescent="0.2">
      <c r="D6978" s="20"/>
    </row>
    <row r="6979" spans="4:4" x14ac:dyDescent="0.2">
      <c r="D6979" s="20"/>
    </row>
    <row r="6980" spans="4:4" x14ac:dyDescent="0.2">
      <c r="D6980" s="20"/>
    </row>
    <row r="6981" spans="4:4" x14ac:dyDescent="0.2">
      <c r="D6981" s="20"/>
    </row>
    <row r="6982" spans="4:4" x14ac:dyDescent="0.2">
      <c r="D6982" s="20"/>
    </row>
    <row r="6983" spans="4:4" x14ac:dyDescent="0.2">
      <c r="D6983" s="20"/>
    </row>
    <row r="6984" spans="4:4" x14ac:dyDescent="0.2">
      <c r="D6984" s="20"/>
    </row>
    <row r="6985" spans="4:4" x14ac:dyDescent="0.2">
      <c r="D6985" s="20"/>
    </row>
    <row r="6986" spans="4:4" x14ac:dyDescent="0.2">
      <c r="D6986" s="20"/>
    </row>
    <row r="6987" spans="4:4" x14ac:dyDescent="0.2">
      <c r="D6987" s="20"/>
    </row>
    <row r="6988" spans="4:4" x14ac:dyDescent="0.2">
      <c r="D6988" s="20"/>
    </row>
    <row r="6989" spans="4:4" x14ac:dyDescent="0.2">
      <c r="D6989" s="20"/>
    </row>
    <row r="6990" spans="4:4" x14ac:dyDescent="0.2">
      <c r="D6990" s="20"/>
    </row>
    <row r="6991" spans="4:4" x14ac:dyDescent="0.2">
      <c r="D6991" s="20"/>
    </row>
    <row r="6992" spans="4:4" x14ac:dyDescent="0.2">
      <c r="D6992" s="20"/>
    </row>
    <row r="6993" spans="4:4" x14ac:dyDescent="0.2">
      <c r="D6993" s="20"/>
    </row>
    <row r="6994" spans="4:4" x14ac:dyDescent="0.2">
      <c r="D6994" s="20"/>
    </row>
    <row r="6995" spans="4:4" x14ac:dyDescent="0.2">
      <c r="D6995" s="20"/>
    </row>
    <row r="6996" spans="4:4" x14ac:dyDescent="0.2">
      <c r="D6996" s="20"/>
    </row>
    <row r="6997" spans="4:4" x14ac:dyDescent="0.2">
      <c r="D6997" s="20"/>
    </row>
    <row r="6998" spans="4:4" x14ac:dyDescent="0.2">
      <c r="D6998" s="20"/>
    </row>
    <row r="6999" spans="4:4" x14ac:dyDescent="0.2">
      <c r="D6999" s="20"/>
    </row>
    <row r="7000" spans="4:4" x14ac:dyDescent="0.2">
      <c r="D7000" s="20"/>
    </row>
    <row r="7001" spans="4:4" x14ac:dyDescent="0.2">
      <c r="D7001" s="20"/>
    </row>
    <row r="7002" spans="4:4" x14ac:dyDescent="0.2">
      <c r="D7002" s="20"/>
    </row>
    <row r="7003" spans="4:4" x14ac:dyDescent="0.2">
      <c r="D7003" s="20"/>
    </row>
    <row r="7004" spans="4:4" x14ac:dyDescent="0.2">
      <c r="D7004" s="20"/>
    </row>
    <row r="7005" spans="4:4" x14ac:dyDescent="0.2">
      <c r="D7005" s="20"/>
    </row>
    <row r="7006" spans="4:4" x14ac:dyDescent="0.2">
      <c r="D7006" s="20"/>
    </row>
    <row r="7007" spans="4:4" x14ac:dyDescent="0.2">
      <c r="D7007" s="20"/>
    </row>
    <row r="7008" spans="4:4" x14ac:dyDescent="0.2">
      <c r="D7008" s="20"/>
    </row>
    <row r="7009" spans="4:4" x14ac:dyDescent="0.2">
      <c r="D7009" s="20"/>
    </row>
    <row r="7010" spans="4:4" x14ac:dyDescent="0.2">
      <c r="D7010" s="20"/>
    </row>
    <row r="7011" spans="4:4" x14ac:dyDescent="0.2">
      <c r="D7011" s="20"/>
    </row>
    <row r="7012" spans="4:4" x14ac:dyDescent="0.2">
      <c r="D7012" s="20"/>
    </row>
    <row r="7013" spans="4:4" x14ac:dyDescent="0.2">
      <c r="D7013" s="20"/>
    </row>
    <row r="7014" spans="4:4" x14ac:dyDescent="0.2">
      <c r="D7014" s="20"/>
    </row>
    <row r="7015" spans="4:4" x14ac:dyDescent="0.2">
      <c r="D7015" s="20"/>
    </row>
    <row r="7016" spans="4:4" x14ac:dyDescent="0.2">
      <c r="D7016" s="20"/>
    </row>
    <row r="7017" spans="4:4" x14ac:dyDescent="0.2">
      <c r="D7017" s="20"/>
    </row>
    <row r="7018" spans="4:4" x14ac:dyDescent="0.2">
      <c r="D7018" s="20"/>
    </row>
    <row r="7019" spans="4:4" x14ac:dyDescent="0.2">
      <c r="D7019" s="20"/>
    </row>
    <row r="7020" spans="4:4" x14ac:dyDescent="0.2">
      <c r="D7020" s="20"/>
    </row>
    <row r="7021" spans="4:4" x14ac:dyDescent="0.2">
      <c r="D7021" s="20"/>
    </row>
    <row r="7022" spans="4:4" x14ac:dyDescent="0.2">
      <c r="D7022" s="20"/>
    </row>
    <row r="7023" spans="4:4" x14ac:dyDescent="0.2">
      <c r="D7023" s="20"/>
    </row>
    <row r="7024" spans="4:4" x14ac:dyDescent="0.2">
      <c r="D7024" s="20"/>
    </row>
    <row r="7025" spans="4:4" x14ac:dyDescent="0.2">
      <c r="D7025" s="20"/>
    </row>
    <row r="7026" spans="4:4" x14ac:dyDescent="0.2">
      <c r="D7026" s="20"/>
    </row>
    <row r="7027" spans="4:4" x14ac:dyDescent="0.2">
      <c r="D7027" s="20"/>
    </row>
    <row r="7028" spans="4:4" x14ac:dyDescent="0.2">
      <c r="D7028" s="20"/>
    </row>
    <row r="7029" spans="4:4" x14ac:dyDescent="0.2">
      <c r="D7029" s="20"/>
    </row>
    <row r="7030" spans="4:4" x14ac:dyDescent="0.2">
      <c r="D7030" s="20"/>
    </row>
    <row r="7031" spans="4:4" x14ac:dyDescent="0.2">
      <c r="D7031" s="20"/>
    </row>
    <row r="7032" spans="4:4" x14ac:dyDescent="0.2">
      <c r="D7032" s="20"/>
    </row>
    <row r="7033" spans="4:4" x14ac:dyDescent="0.2">
      <c r="D7033" s="20"/>
    </row>
    <row r="7034" spans="4:4" x14ac:dyDescent="0.2">
      <c r="D7034" s="20"/>
    </row>
    <row r="7035" spans="4:4" x14ac:dyDescent="0.2">
      <c r="D7035" s="20"/>
    </row>
    <row r="7036" spans="4:4" x14ac:dyDescent="0.2">
      <c r="D7036" s="20"/>
    </row>
    <row r="7037" spans="4:4" x14ac:dyDescent="0.2">
      <c r="D7037" s="20"/>
    </row>
    <row r="7038" spans="4:4" x14ac:dyDescent="0.2">
      <c r="D7038" s="20"/>
    </row>
    <row r="7039" spans="4:4" x14ac:dyDescent="0.2">
      <c r="D7039" s="20"/>
    </row>
    <row r="7040" spans="4:4" x14ac:dyDescent="0.2">
      <c r="D7040" s="20"/>
    </row>
    <row r="7041" spans="4:4" x14ac:dyDescent="0.2">
      <c r="D7041" s="20"/>
    </row>
    <row r="7042" spans="4:4" x14ac:dyDescent="0.2">
      <c r="D7042" s="20"/>
    </row>
    <row r="7043" spans="4:4" x14ac:dyDescent="0.2">
      <c r="D7043" s="20"/>
    </row>
    <row r="7044" spans="4:4" x14ac:dyDescent="0.2">
      <c r="D7044" s="20"/>
    </row>
    <row r="7045" spans="4:4" x14ac:dyDescent="0.2">
      <c r="D7045" s="20"/>
    </row>
    <row r="7046" spans="4:4" x14ac:dyDescent="0.2">
      <c r="D7046" s="20"/>
    </row>
    <row r="7047" spans="4:4" x14ac:dyDescent="0.2">
      <c r="D7047" s="20"/>
    </row>
    <row r="7048" spans="4:4" x14ac:dyDescent="0.2">
      <c r="D7048" s="20"/>
    </row>
    <row r="7049" spans="4:4" x14ac:dyDescent="0.2">
      <c r="D7049" s="20"/>
    </row>
    <row r="7050" spans="4:4" x14ac:dyDescent="0.2">
      <c r="D7050" s="20"/>
    </row>
    <row r="7051" spans="4:4" x14ac:dyDescent="0.2">
      <c r="D7051" s="20"/>
    </row>
    <row r="7052" spans="4:4" x14ac:dyDescent="0.2">
      <c r="D7052" s="20"/>
    </row>
    <row r="7053" spans="4:4" x14ac:dyDescent="0.2">
      <c r="D7053" s="20"/>
    </row>
    <row r="7054" spans="4:4" x14ac:dyDescent="0.2">
      <c r="D7054" s="20"/>
    </row>
    <row r="7055" spans="4:4" x14ac:dyDescent="0.2">
      <c r="D7055" s="20"/>
    </row>
    <row r="7056" spans="4:4" x14ac:dyDescent="0.2">
      <c r="D7056" s="20"/>
    </row>
    <row r="7057" spans="4:4" x14ac:dyDescent="0.2">
      <c r="D7057" s="20"/>
    </row>
    <row r="7058" spans="4:4" x14ac:dyDescent="0.2">
      <c r="D7058" s="20"/>
    </row>
    <row r="7059" spans="4:4" x14ac:dyDescent="0.2">
      <c r="D7059" s="20"/>
    </row>
    <row r="7060" spans="4:4" x14ac:dyDescent="0.2">
      <c r="D7060" s="20"/>
    </row>
    <row r="7061" spans="4:4" x14ac:dyDescent="0.2">
      <c r="D7061" s="20"/>
    </row>
    <row r="7062" spans="4:4" x14ac:dyDescent="0.2">
      <c r="D7062" s="20"/>
    </row>
    <row r="7063" spans="4:4" x14ac:dyDescent="0.2">
      <c r="D7063" s="20"/>
    </row>
    <row r="7064" spans="4:4" x14ac:dyDescent="0.2">
      <c r="D7064" s="20"/>
    </row>
    <row r="7065" spans="4:4" x14ac:dyDescent="0.2">
      <c r="D7065" s="20"/>
    </row>
    <row r="7066" spans="4:4" x14ac:dyDescent="0.2">
      <c r="D7066" s="20"/>
    </row>
    <row r="7067" spans="4:4" x14ac:dyDescent="0.2">
      <c r="D7067" s="20"/>
    </row>
    <row r="7068" spans="4:4" x14ac:dyDescent="0.2">
      <c r="D7068" s="20"/>
    </row>
    <row r="7069" spans="4:4" x14ac:dyDescent="0.2">
      <c r="D7069" s="20"/>
    </row>
    <row r="7070" spans="4:4" x14ac:dyDescent="0.2">
      <c r="D7070" s="20"/>
    </row>
    <row r="7071" spans="4:4" x14ac:dyDescent="0.2">
      <c r="D7071" s="20"/>
    </row>
    <row r="7072" spans="4:4" x14ac:dyDescent="0.2">
      <c r="D7072" s="20"/>
    </row>
    <row r="7073" spans="4:4" x14ac:dyDescent="0.2">
      <c r="D7073" s="20"/>
    </row>
    <row r="7074" spans="4:4" x14ac:dyDescent="0.2">
      <c r="D7074" s="20"/>
    </row>
    <row r="7075" spans="4:4" x14ac:dyDescent="0.2">
      <c r="D7075" s="20"/>
    </row>
    <row r="7076" spans="4:4" x14ac:dyDescent="0.2">
      <c r="D7076" s="20"/>
    </row>
    <row r="7077" spans="4:4" x14ac:dyDescent="0.2">
      <c r="D7077" s="20"/>
    </row>
    <row r="7078" spans="4:4" x14ac:dyDescent="0.2">
      <c r="D7078" s="20"/>
    </row>
    <row r="7079" spans="4:4" x14ac:dyDescent="0.2">
      <c r="D7079" s="20"/>
    </row>
    <row r="7080" spans="4:4" x14ac:dyDescent="0.2">
      <c r="D7080" s="20"/>
    </row>
    <row r="7081" spans="4:4" x14ac:dyDescent="0.2">
      <c r="D7081" s="20"/>
    </row>
    <row r="7082" spans="4:4" x14ac:dyDescent="0.2">
      <c r="D7082" s="20"/>
    </row>
    <row r="7083" spans="4:4" x14ac:dyDescent="0.2">
      <c r="D7083" s="20"/>
    </row>
    <row r="7084" spans="4:4" x14ac:dyDescent="0.2">
      <c r="D7084" s="20"/>
    </row>
    <row r="7085" spans="4:4" x14ac:dyDescent="0.2">
      <c r="D7085" s="20"/>
    </row>
    <row r="7086" spans="4:4" x14ac:dyDescent="0.2">
      <c r="D7086" s="20"/>
    </row>
    <row r="7087" spans="4:4" x14ac:dyDescent="0.2">
      <c r="D7087" s="20"/>
    </row>
    <row r="7088" spans="4:4" x14ac:dyDescent="0.2">
      <c r="D7088" s="20"/>
    </row>
    <row r="7089" spans="4:4" x14ac:dyDescent="0.2">
      <c r="D7089" s="20"/>
    </row>
    <row r="7090" spans="4:4" x14ac:dyDescent="0.2">
      <c r="D7090" s="20"/>
    </row>
    <row r="7091" spans="4:4" x14ac:dyDescent="0.2">
      <c r="D7091" s="20"/>
    </row>
    <row r="7092" spans="4:4" x14ac:dyDescent="0.2">
      <c r="D7092" s="20"/>
    </row>
    <row r="7093" spans="4:4" x14ac:dyDescent="0.2">
      <c r="D7093" s="20"/>
    </row>
    <row r="7094" spans="4:4" x14ac:dyDescent="0.2">
      <c r="D7094" s="20"/>
    </row>
    <row r="7095" spans="4:4" x14ac:dyDescent="0.2">
      <c r="D7095" s="20"/>
    </row>
    <row r="7096" spans="4:4" x14ac:dyDescent="0.2">
      <c r="D7096" s="20"/>
    </row>
    <row r="7097" spans="4:4" x14ac:dyDescent="0.2">
      <c r="D7097" s="20"/>
    </row>
    <row r="7098" spans="4:4" x14ac:dyDescent="0.2">
      <c r="D7098" s="20"/>
    </row>
    <row r="7099" spans="4:4" x14ac:dyDescent="0.2">
      <c r="D7099" s="20"/>
    </row>
    <row r="7100" spans="4:4" x14ac:dyDescent="0.2">
      <c r="D7100" s="20"/>
    </row>
    <row r="7101" spans="4:4" x14ac:dyDescent="0.2">
      <c r="D7101" s="20"/>
    </row>
    <row r="7102" spans="4:4" x14ac:dyDescent="0.2">
      <c r="D7102" s="20"/>
    </row>
    <row r="7103" spans="4:4" x14ac:dyDescent="0.2">
      <c r="D7103" s="20"/>
    </row>
    <row r="7104" spans="4:4" x14ac:dyDescent="0.2">
      <c r="D7104" s="20"/>
    </row>
    <row r="7105" spans="4:4" x14ac:dyDescent="0.2">
      <c r="D7105" s="20"/>
    </row>
    <row r="7106" spans="4:4" x14ac:dyDescent="0.2">
      <c r="D7106" s="20"/>
    </row>
    <row r="7107" spans="4:4" x14ac:dyDescent="0.2">
      <c r="D7107" s="20"/>
    </row>
    <row r="7108" spans="4:4" x14ac:dyDescent="0.2">
      <c r="D7108" s="20"/>
    </row>
    <row r="7109" spans="4:4" x14ac:dyDescent="0.2">
      <c r="D7109" s="20"/>
    </row>
    <row r="7110" spans="4:4" x14ac:dyDescent="0.2">
      <c r="D7110" s="20"/>
    </row>
    <row r="7111" spans="4:4" x14ac:dyDescent="0.2">
      <c r="D7111" s="20"/>
    </row>
    <row r="7112" spans="4:4" x14ac:dyDescent="0.2">
      <c r="D7112" s="20"/>
    </row>
    <row r="7113" spans="4:4" x14ac:dyDescent="0.2">
      <c r="D7113" s="20"/>
    </row>
    <row r="7114" spans="4:4" x14ac:dyDescent="0.2">
      <c r="D7114" s="20"/>
    </row>
    <row r="7115" spans="4:4" x14ac:dyDescent="0.2">
      <c r="D7115" s="20"/>
    </row>
    <row r="7116" spans="4:4" x14ac:dyDescent="0.2">
      <c r="D7116" s="20"/>
    </row>
    <row r="7117" spans="4:4" x14ac:dyDescent="0.2">
      <c r="D7117" s="20"/>
    </row>
    <row r="7118" spans="4:4" x14ac:dyDescent="0.2">
      <c r="D7118" s="20"/>
    </row>
    <row r="7119" spans="4:4" x14ac:dyDescent="0.2">
      <c r="D7119" s="20"/>
    </row>
    <row r="7120" spans="4:4" x14ac:dyDescent="0.2">
      <c r="D7120" s="20"/>
    </row>
    <row r="7121" spans="4:4" x14ac:dyDescent="0.2">
      <c r="D7121" s="20"/>
    </row>
    <row r="7122" spans="4:4" x14ac:dyDescent="0.2">
      <c r="D7122" s="20"/>
    </row>
    <row r="7123" spans="4:4" x14ac:dyDescent="0.2">
      <c r="D7123" s="20"/>
    </row>
    <row r="7124" spans="4:4" x14ac:dyDescent="0.2">
      <c r="D7124" s="20"/>
    </row>
    <row r="7125" spans="4:4" x14ac:dyDescent="0.2">
      <c r="D7125" s="20"/>
    </row>
    <row r="7126" spans="4:4" x14ac:dyDescent="0.2">
      <c r="D7126" s="20"/>
    </row>
    <row r="7127" spans="4:4" x14ac:dyDescent="0.2">
      <c r="D7127" s="20"/>
    </row>
    <row r="7128" spans="4:4" x14ac:dyDescent="0.2">
      <c r="D7128" s="20"/>
    </row>
    <row r="7129" spans="4:4" x14ac:dyDescent="0.2">
      <c r="D7129" s="20"/>
    </row>
    <row r="7130" spans="4:4" x14ac:dyDescent="0.2">
      <c r="D7130" s="20"/>
    </row>
    <row r="7131" spans="4:4" x14ac:dyDescent="0.2">
      <c r="D7131" s="20"/>
    </row>
    <row r="7132" spans="4:4" x14ac:dyDescent="0.2">
      <c r="D7132" s="20"/>
    </row>
    <row r="7133" spans="4:4" x14ac:dyDescent="0.2">
      <c r="D7133" s="20"/>
    </row>
    <row r="7134" spans="4:4" x14ac:dyDescent="0.2">
      <c r="D7134" s="20"/>
    </row>
    <row r="7135" spans="4:4" x14ac:dyDescent="0.2">
      <c r="D7135" s="20"/>
    </row>
    <row r="7136" spans="4:4" x14ac:dyDescent="0.2">
      <c r="D7136" s="20"/>
    </row>
    <row r="7137" spans="4:4" x14ac:dyDescent="0.2">
      <c r="D7137" s="20"/>
    </row>
    <row r="7138" spans="4:4" x14ac:dyDescent="0.2">
      <c r="D7138" s="20"/>
    </row>
    <row r="7139" spans="4:4" x14ac:dyDescent="0.2">
      <c r="D7139" s="20"/>
    </row>
    <row r="7140" spans="4:4" x14ac:dyDescent="0.2">
      <c r="D7140" s="20"/>
    </row>
    <row r="7141" spans="4:4" x14ac:dyDescent="0.2">
      <c r="D7141" s="20"/>
    </row>
    <row r="7142" spans="4:4" x14ac:dyDescent="0.2">
      <c r="D7142" s="20"/>
    </row>
    <row r="7143" spans="4:4" x14ac:dyDescent="0.2">
      <c r="D7143" s="20"/>
    </row>
    <row r="7144" spans="4:4" x14ac:dyDescent="0.2">
      <c r="D7144" s="20"/>
    </row>
    <row r="7145" spans="4:4" x14ac:dyDescent="0.2">
      <c r="D7145" s="20"/>
    </row>
    <row r="7146" spans="4:4" x14ac:dyDescent="0.2">
      <c r="D7146" s="20"/>
    </row>
    <row r="7147" spans="4:4" x14ac:dyDescent="0.2">
      <c r="D7147" s="20"/>
    </row>
    <row r="7148" spans="4:4" x14ac:dyDescent="0.2">
      <c r="D7148" s="20"/>
    </row>
    <row r="7149" spans="4:4" x14ac:dyDescent="0.2">
      <c r="D7149" s="20"/>
    </row>
    <row r="7150" spans="4:4" x14ac:dyDescent="0.2">
      <c r="D7150" s="20"/>
    </row>
    <row r="7151" spans="4:4" x14ac:dyDescent="0.2">
      <c r="D7151" s="20"/>
    </row>
    <row r="7152" spans="4:4" x14ac:dyDescent="0.2">
      <c r="D7152" s="20"/>
    </row>
    <row r="7153" spans="4:4" x14ac:dyDescent="0.2">
      <c r="D7153" s="20"/>
    </row>
    <row r="7154" spans="4:4" x14ac:dyDescent="0.2">
      <c r="D7154" s="20"/>
    </row>
    <row r="7155" spans="4:4" x14ac:dyDescent="0.2">
      <c r="D7155" s="20"/>
    </row>
    <row r="7156" spans="4:4" x14ac:dyDescent="0.2">
      <c r="D7156" s="20"/>
    </row>
    <row r="7157" spans="4:4" x14ac:dyDescent="0.2">
      <c r="D7157" s="20"/>
    </row>
    <row r="7158" spans="4:4" x14ac:dyDescent="0.2">
      <c r="D7158" s="20"/>
    </row>
    <row r="7159" spans="4:4" x14ac:dyDescent="0.2">
      <c r="D7159" s="20"/>
    </row>
    <row r="7160" spans="4:4" x14ac:dyDescent="0.2">
      <c r="D7160" s="20"/>
    </row>
    <row r="7161" spans="4:4" x14ac:dyDescent="0.2">
      <c r="D7161" s="20"/>
    </row>
    <row r="7162" spans="4:4" x14ac:dyDescent="0.2">
      <c r="D7162" s="20"/>
    </row>
    <row r="7163" spans="4:4" x14ac:dyDescent="0.2">
      <c r="D7163" s="20"/>
    </row>
    <row r="7164" spans="4:4" x14ac:dyDescent="0.2">
      <c r="D7164" s="20"/>
    </row>
    <row r="7165" spans="4:4" x14ac:dyDescent="0.2">
      <c r="D7165" s="20"/>
    </row>
    <row r="7166" spans="4:4" x14ac:dyDescent="0.2">
      <c r="D7166" s="20"/>
    </row>
    <row r="7167" spans="4:4" x14ac:dyDescent="0.2">
      <c r="D7167" s="20"/>
    </row>
    <row r="7168" spans="4:4" x14ac:dyDescent="0.2">
      <c r="D7168" s="20"/>
    </row>
    <row r="7169" spans="4:4" x14ac:dyDescent="0.2">
      <c r="D7169" s="20"/>
    </row>
    <row r="7170" spans="4:4" x14ac:dyDescent="0.2">
      <c r="D7170" s="20"/>
    </row>
    <row r="7171" spans="4:4" x14ac:dyDescent="0.2">
      <c r="D7171" s="20"/>
    </row>
    <row r="7172" spans="4:4" x14ac:dyDescent="0.2">
      <c r="D7172" s="20"/>
    </row>
    <row r="7173" spans="4:4" x14ac:dyDescent="0.2">
      <c r="D7173" s="20"/>
    </row>
    <row r="7174" spans="4:4" x14ac:dyDescent="0.2">
      <c r="D7174" s="20"/>
    </row>
    <row r="7175" spans="4:4" x14ac:dyDescent="0.2">
      <c r="D7175" s="20"/>
    </row>
    <row r="7176" spans="4:4" x14ac:dyDescent="0.2">
      <c r="D7176" s="20"/>
    </row>
    <row r="7177" spans="4:4" x14ac:dyDescent="0.2">
      <c r="D7177" s="20"/>
    </row>
    <row r="7178" spans="4:4" x14ac:dyDescent="0.2">
      <c r="D7178" s="20"/>
    </row>
    <row r="7179" spans="4:4" x14ac:dyDescent="0.2">
      <c r="D7179" s="20"/>
    </row>
    <row r="7180" spans="4:4" x14ac:dyDescent="0.2">
      <c r="D7180" s="20"/>
    </row>
    <row r="7181" spans="4:4" x14ac:dyDescent="0.2">
      <c r="D7181" s="20"/>
    </row>
    <row r="7182" spans="4:4" x14ac:dyDescent="0.2">
      <c r="D7182" s="20"/>
    </row>
    <row r="7183" spans="4:4" x14ac:dyDescent="0.2">
      <c r="D7183" s="20"/>
    </row>
    <row r="7184" spans="4:4" x14ac:dyDescent="0.2">
      <c r="D7184" s="20"/>
    </row>
    <row r="7185" spans="4:4" x14ac:dyDescent="0.2">
      <c r="D7185" s="20"/>
    </row>
    <row r="7186" spans="4:4" x14ac:dyDescent="0.2">
      <c r="D7186" s="20"/>
    </row>
    <row r="7187" spans="4:4" x14ac:dyDescent="0.2">
      <c r="D7187" s="20"/>
    </row>
    <row r="7188" spans="4:4" x14ac:dyDescent="0.2">
      <c r="D7188" s="20"/>
    </row>
    <row r="7189" spans="4:4" x14ac:dyDescent="0.2">
      <c r="D7189" s="20"/>
    </row>
    <row r="7190" spans="4:4" x14ac:dyDescent="0.2">
      <c r="D7190" s="20"/>
    </row>
    <row r="7191" spans="4:4" x14ac:dyDescent="0.2">
      <c r="D7191" s="20"/>
    </row>
    <row r="7192" spans="4:4" x14ac:dyDescent="0.2">
      <c r="D7192" s="20"/>
    </row>
    <row r="7193" spans="4:4" x14ac:dyDescent="0.2">
      <c r="D7193" s="20"/>
    </row>
    <row r="7194" spans="4:4" x14ac:dyDescent="0.2">
      <c r="D7194" s="20"/>
    </row>
    <row r="7195" spans="4:4" x14ac:dyDescent="0.2">
      <c r="D7195" s="20"/>
    </row>
    <row r="7196" spans="4:4" x14ac:dyDescent="0.2">
      <c r="D7196" s="20"/>
    </row>
    <row r="7197" spans="4:4" x14ac:dyDescent="0.2">
      <c r="D7197" s="20"/>
    </row>
    <row r="7198" spans="4:4" x14ac:dyDescent="0.2">
      <c r="D7198" s="20"/>
    </row>
    <row r="7199" spans="4:4" x14ac:dyDescent="0.2">
      <c r="D7199" s="20"/>
    </row>
    <row r="7200" spans="4:4" x14ac:dyDescent="0.2">
      <c r="D7200" s="20"/>
    </row>
    <row r="7201" spans="4:4" x14ac:dyDescent="0.2">
      <c r="D7201" s="20"/>
    </row>
    <row r="7202" spans="4:4" x14ac:dyDescent="0.2">
      <c r="D7202" s="20"/>
    </row>
    <row r="7203" spans="4:4" x14ac:dyDescent="0.2">
      <c r="D7203" s="20"/>
    </row>
    <row r="7204" spans="4:4" x14ac:dyDescent="0.2">
      <c r="D7204" s="20"/>
    </row>
    <row r="7205" spans="4:4" x14ac:dyDescent="0.2">
      <c r="D7205" s="20"/>
    </row>
    <row r="7206" spans="4:4" x14ac:dyDescent="0.2">
      <c r="D7206" s="20"/>
    </row>
    <row r="7207" spans="4:4" x14ac:dyDescent="0.2">
      <c r="D7207" s="20"/>
    </row>
    <row r="7208" spans="4:4" x14ac:dyDescent="0.2">
      <c r="D7208" s="20"/>
    </row>
    <row r="7209" spans="4:4" x14ac:dyDescent="0.2">
      <c r="D7209" s="20"/>
    </row>
    <row r="7210" spans="4:4" x14ac:dyDescent="0.2">
      <c r="D7210" s="20"/>
    </row>
    <row r="7211" spans="4:4" x14ac:dyDescent="0.2">
      <c r="D7211" s="20"/>
    </row>
    <row r="7212" spans="4:4" x14ac:dyDescent="0.2">
      <c r="D7212" s="20"/>
    </row>
    <row r="7213" spans="4:4" x14ac:dyDescent="0.2">
      <c r="D7213" s="20"/>
    </row>
    <row r="7214" spans="4:4" x14ac:dyDescent="0.2">
      <c r="D7214" s="20"/>
    </row>
    <row r="7215" spans="4:4" x14ac:dyDescent="0.2">
      <c r="D7215" s="20"/>
    </row>
    <row r="7216" spans="4:4" x14ac:dyDescent="0.2">
      <c r="D7216" s="20"/>
    </row>
    <row r="7217" spans="4:4" x14ac:dyDescent="0.2">
      <c r="D7217" s="20"/>
    </row>
    <row r="7218" spans="4:4" x14ac:dyDescent="0.2">
      <c r="D7218" s="20"/>
    </row>
    <row r="7219" spans="4:4" x14ac:dyDescent="0.2">
      <c r="D7219" s="20"/>
    </row>
    <row r="7220" spans="4:4" x14ac:dyDescent="0.2">
      <c r="D7220" s="20"/>
    </row>
    <row r="7221" spans="4:4" x14ac:dyDescent="0.2">
      <c r="D7221" s="20"/>
    </row>
    <row r="7222" spans="4:4" x14ac:dyDescent="0.2">
      <c r="D7222" s="20"/>
    </row>
    <row r="7223" spans="4:4" x14ac:dyDescent="0.2">
      <c r="D7223" s="20"/>
    </row>
    <row r="7224" spans="4:4" x14ac:dyDescent="0.2">
      <c r="D7224" s="20"/>
    </row>
    <row r="7225" spans="4:4" x14ac:dyDescent="0.2">
      <c r="D7225" s="20"/>
    </row>
    <row r="7226" spans="4:4" x14ac:dyDescent="0.2">
      <c r="D7226" s="20"/>
    </row>
    <row r="7227" spans="4:4" x14ac:dyDescent="0.2">
      <c r="D7227" s="20"/>
    </row>
    <row r="7228" spans="4:4" x14ac:dyDescent="0.2">
      <c r="D7228" s="20"/>
    </row>
    <row r="7229" spans="4:4" x14ac:dyDescent="0.2">
      <c r="D7229" s="20"/>
    </row>
    <row r="7230" spans="4:4" x14ac:dyDescent="0.2">
      <c r="D7230" s="20"/>
    </row>
    <row r="7231" spans="4:4" x14ac:dyDescent="0.2">
      <c r="D7231" s="20"/>
    </row>
    <row r="7232" spans="4:4" x14ac:dyDescent="0.2">
      <c r="D7232" s="20"/>
    </row>
    <row r="7233" spans="4:4" x14ac:dyDescent="0.2">
      <c r="D7233" s="20"/>
    </row>
    <row r="7234" spans="4:4" x14ac:dyDescent="0.2">
      <c r="D7234" s="20"/>
    </row>
    <row r="7235" spans="4:4" x14ac:dyDescent="0.2">
      <c r="D7235" s="20"/>
    </row>
    <row r="7236" spans="4:4" x14ac:dyDescent="0.2">
      <c r="D7236" s="20"/>
    </row>
    <row r="7237" spans="4:4" x14ac:dyDescent="0.2">
      <c r="D7237" s="20"/>
    </row>
    <row r="7238" spans="4:4" x14ac:dyDescent="0.2">
      <c r="D7238" s="20"/>
    </row>
    <row r="7239" spans="4:4" x14ac:dyDescent="0.2">
      <c r="D7239" s="20"/>
    </row>
    <row r="7240" spans="4:4" x14ac:dyDescent="0.2">
      <c r="D7240" s="20"/>
    </row>
    <row r="7241" spans="4:4" x14ac:dyDescent="0.2">
      <c r="D7241" s="20"/>
    </row>
    <row r="7242" spans="4:4" x14ac:dyDescent="0.2">
      <c r="D7242" s="20"/>
    </row>
    <row r="7243" spans="4:4" x14ac:dyDescent="0.2">
      <c r="D7243" s="20"/>
    </row>
    <row r="7244" spans="4:4" x14ac:dyDescent="0.2">
      <c r="D7244" s="20"/>
    </row>
    <row r="7245" spans="4:4" x14ac:dyDescent="0.2">
      <c r="D7245" s="20"/>
    </row>
    <row r="7246" spans="4:4" x14ac:dyDescent="0.2">
      <c r="D7246" s="20"/>
    </row>
    <row r="7247" spans="4:4" x14ac:dyDescent="0.2">
      <c r="D7247" s="20"/>
    </row>
    <row r="7248" spans="4:4" x14ac:dyDescent="0.2">
      <c r="D7248" s="20"/>
    </row>
    <row r="7249" spans="4:4" x14ac:dyDescent="0.2">
      <c r="D7249" s="20"/>
    </row>
    <row r="7250" spans="4:4" x14ac:dyDescent="0.2">
      <c r="D7250" s="20"/>
    </row>
    <row r="7251" spans="4:4" x14ac:dyDescent="0.2">
      <c r="D7251" s="20"/>
    </row>
    <row r="7252" spans="4:4" x14ac:dyDescent="0.2">
      <c r="D7252" s="20"/>
    </row>
    <row r="7253" spans="4:4" x14ac:dyDescent="0.2">
      <c r="D7253" s="20"/>
    </row>
    <row r="7254" spans="4:4" x14ac:dyDescent="0.2">
      <c r="D7254" s="20"/>
    </row>
    <row r="7255" spans="4:4" x14ac:dyDescent="0.2">
      <c r="D7255" s="20"/>
    </row>
    <row r="7256" spans="4:4" x14ac:dyDescent="0.2">
      <c r="D7256" s="20"/>
    </row>
    <row r="7257" spans="4:4" x14ac:dyDescent="0.2">
      <c r="D7257" s="20"/>
    </row>
    <row r="7258" spans="4:4" x14ac:dyDescent="0.2">
      <c r="D7258" s="20"/>
    </row>
    <row r="7259" spans="4:4" x14ac:dyDescent="0.2">
      <c r="D7259" s="20"/>
    </row>
    <row r="7260" spans="4:4" x14ac:dyDescent="0.2">
      <c r="D7260" s="20"/>
    </row>
    <row r="7261" spans="4:4" x14ac:dyDescent="0.2">
      <c r="D7261" s="20"/>
    </row>
    <row r="7262" spans="4:4" x14ac:dyDescent="0.2">
      <c r="D7262" s="20"/>
    </row>
    <row r="7263" spans="4:4" x14ac:dyDescent="0.2">
      <c r="D7263" s="20"/>
    </row>
    <row r="7264" spans="4:4" x14ac:dyDescent="0.2">
      <c r="D7264" s="20"/>
    </row>
    <row r="7265" spans="4:4" x14ac:dyDescent="0.2">
      <c r="D7265" s="20"/>
    </row>
    <row r="7266" spans="4:4" x14ac:dyDescent="0.2">
      <c r="D7266" s="20"/>
    </row>
    <row r="7267" spans="4:4" x14ac:dyDescent="0.2">
      <c r="D7267" s="20"/>
    </row>
    <row r="7268" spans="4:4" x14ac:dyDescent="0.2">
      <c r="D7268" s="20"/>
    </row>
    <row r="7269" spans="4:4" x14ac:dyDescent="0.2">
      <c r="D7269" s="20"/>
    </row>
    <row r="7270" spans="4:4" x14ac:dyDescent="0.2">
      <c r="D7270" s="20"/>
    </row>
    <row r="7271" spans="4:4" x14ac:dyDescent="0.2">
      <c r="D7271" s="20"/>
    </row>
    <row r="7272" spans="4:4" x14ac:dyDescent="0.2">
      <c r="D7272" s="20"/>
    </row>
    <row r="7273" spans="4:4" x14ac:dyDescent="0.2">
      <c r="D7273" s="20"/>
    </row>
    <row r="7274" spans="4:4" x14ac:dyDescent="0.2">
      <c r="D7274" s="20"/>
    </row>
    <row r="7275" spans="4:4" x14ac:dyDescent="0.2">
      <c r="D7275" s="20"/>
    </row>
    <row r="7276" spans="4:4" x14ac:dyDescent="0.2">
      <c r="D7276" s="20"/>
    </row>
    <row r="7277" spans="4:4" x14ac:dyDescent="0.2">
      <c r="D7277" s="20"/>
    </row>
    <row r="7278" spans="4:4" x14ac:dyDescent="0.2">
      <c r="D7278" s="20"/>
    </row>
    <row r="7279" spans="4:4" x14ac:dyDescent="0.2">
      <c r="D7279" s="20"/>
    </row>
    <row r="7280" spans="4:4" x14ac:dyDescent="0.2">
      <c r="D7280" s="20"/>
    </row>
    <row r="7281" spans="4:4" x14ac:dyDescent="0.2">
      <c r="D7281" s="20"/>
    </row>
    <row r="7282" spans="4:4" x14ac:dyDescent="0.2">
      <c r="D7282" s="20"/>
    </row>
    <row r="7283" spans="4:4" x14ac:dyDescent="0.2">
      <c r="D7283" s="20"/>
    </row>
    <row r="7284" spans="4:4" x14ac:dyDescent="0.2">
      <c r="D7284" s="20"/>
    </row>
    <row r="7285" spans="4:4" x14ac:dyDescent="0.2">
      <c r="D7285" s="20"/>
    </row>
    <row r="7286" spans="4:4" x14ac:dyDescent="0.2">
      <c r="D7286" s="20"/>
    </row>
    <row r="7287" spans="4:4" x14ac:dyDescent="0.2">
      <c r="D7287" s="20"/>
    </row>
    <row r="7288" spans="4:4" x14ac:dyDescent="0.2">
      <c r="D7288" s="20"/>
    </row>
    <row r="7289" spans="4:4" x14ac:dyDescent="0.2">
      <c r="D7289" s="20"/>
    </row>
    <row r="7290" spans="4:4" x14ac:dyDescent="0.2">
      <c r="D7290" s="20"/>
    </row>
    <row r="7291" spans="4:4" x14ac:dyDescent="0.2">
      <c r="D7291" s="20"/>
    </row>
    <row r="7292" spans="4:4" x14ac:dyDescent="0.2">
      <c r="D7292" s="20"/>
    </row>
    <row r="7293" spans="4:4" x14ac:dyDescent="0.2">
      <c r="D7293" s="20"/>
    </row>
    <row r="7294" spans="4:4" x14ac:dyDescent="0.2">
      <c r="D7294" s="20"/>
    </row>
    <row r="7295" spans="4:4" x14ac:dyDescent="0.2">
      <c r="D7295" s="20"/>
    </row>
    <row r="7296" spans="4:4" x14ac:dyDescent="0.2">
      <c r="D7296" s="20"/>
    </row>
    <row r="7297" spans="4:4" x14ac:dyDescent="0.2">
      <c r="D7297" s="20"/>
    </row>
    <row r="7298" spans="4:4" x14ac:dyDescent="0.2">
      <c r="D7298" s="20"/>
    </row>
    <row r="7299" spans="4:4" x14ac:dyDescent="0.2">
      <c r="D7299" s="20"/>
    </row>
    <row r="7300" spans="4:4" x14ac:dyDescent="0.2">
      <c r="D7300" s="20"/>
    </row>
    <row r="7301" spans="4:4" x14ac:dyDescent="0.2">
      <c r="D7301" s="20"/>
    </row>
    <row r="7302" spans="4:4" x14ac:dyDescent="0.2">
      <c r="D7302" s="20"/>
    </row>
    <row r="7303" spans="4:4" x14ac:dyDescent="0.2">
      <c r="D7303" s="20"/>
    </row>
    <row r="7304" spans="4:4" x14ac:dyDescent="0.2">
      <c r="D7304" s="20"/>
    </row>
    <row r="7305" spans="4:4" x14ac:dyDescent="0.2">
      <c r="D7305" s="20"/>
    </row>
    <row r="7306" spans="4:4" x14ac:dyDescent="0.2">
      <c r="D7306" s="20"/>
    </row>
    <row r="7307" spans="4:4" x14ac:dyDescent="0.2">
      <c r="D7307" s="20"/>
    </row>
    <row r="7308" spans="4:4" x14ac:dyDescent="0.2">
      <c r="D7308" s="20"/>
    </row>
    <row r="7309" spans="4:4" x14ac:dyDescent="0.2">
      <c r="D7309" s="20"/>
    </row>
    <row r="7310" spans="4:4" x14ac:dyDescent="0.2">
      <c r="D7310" s="20"/>
    </row>
    <row r="7311" spans="4:4" x14ac:dyDescent="0.2">
      <c r="D7311" s="20"/>
    </row>
    <row r="7312" spans="4:4" x14ac:dyDescent="0.2">
      <c r="D7312" s="20"/>
    </row>
    <row r="7313" spans="4:4" x14ac:dyDescent="0.2">
      <c r="D7313" s="20"/>
    </row>
    <row r="7314" spans="4:4" x14ac:dyDescent="0.2">
      <c r="D7314" s="20"/>
    </row>
    <row r="7315" spans="4:4" x14ac:dyDescent="0.2">
      <c r="D7315" s="20"/>
    </row>
    <row r="7316" spans="4:4" x14ac:dyDescent="0.2">
      <c r="D7316" s="20"/>
    </row>
    <row r="7317" spans="4:4" x14ac:dyDescent="0.2">
      <c r="D7317" s="20"/>
    </row>
    <row r="7318" spans="4:4" x14ac:dyDescent="0.2">
      <c r="D7318" s="20"/>
    </row>
    <row r="7319" spans="4:4" x14ac:dyDescent="0.2">
      <c r="D7319" s="20"/>
    </row>
    <row r="7320" spans="4:4" x14ac:dyDescent="0.2">
      <c r="D7320" s="20"/>
    </row>
    <row r="7321" spans="4:4" x14ac:dyDescent="0.2">
      <c r="D7321" s="20"/>
    </row>
    <row r="7322" spans="4:4" x14ac:dyDescent="0.2">
      <c r="D7322" s="20"/>
    </row>
    <row r="7323" spans="4:4" x14ac:dyDescent="0.2">
      <c r="D7323" s="20"/>
    </row>
    <row r="7324" spans="4:4" x14ac:dyDescent="0.2">
      <c r="D7324" s="20"/>
    </row>
    <row r="7325" spans="4:4" x14ac:dyDescent="0.2">
      <c r="D7325" s="20"/>
    </row>
    <row r="7326" spans="4:4" x14ac:dyDescent="0.2">
      <c r="D7326" s="20"/>
    </row>
    <row r="7327" spans="4:4" x14ac:dyDescent="0.2">
      <c r="D7327" s="20"/>
    </row>
    <row r="7328" spans="4:4" x14ac:dyDescent="0.2">
      <c r="D7328" s="20"/>
    </row>
    <row r="7329" spans="4:4" x14ac:dyDescent="0.2">
      <c r="D7329" s="20"/>
    </row>
    <row r="7330" spans="4:4" x14ac:dyDescent="0.2">
      <c r="D7330" s="20"/>
    </row>
    <row r="7331" spans="4:4" x14ac:dyDescent="0.2">
      <c r="D7331" s="20"/>
    </row>
    <row r="7332" spans="4:4" x14ac:dyDescent="0.2">
      <c r="D7332" s="20"/>
    </row>
    <row r="7333" spans="4:4" x14ac:dyDescent="0.2">
      <c r="D7333" s="20"/>
    </row>
    <row r="7334" spans="4:4" x14ac:dyDescent="0.2">
      <c r="D7334" s="20"/>
    </row>
    <row r="7335" spans="4:4" x14ac:dyDescent="0.2">
      <c r="D7335" s="20"/>
    </row>
    <row r="7336" spans="4:4" x14ac:dyDescent="0.2">
      <c r="D7336" s="20"/>
    </row>
    <row r="7337" spans="4:4" x14ac:dyDescent="0.2">
      <c r="D7337" s="20"/>
    </row>
    <row r="7338" spans="4:4" x14ac:dyDescent="0.2">
      <c r="D7338" s="20"/>
    </row>
    <row r="7339" spans="4:4" x14ac:dyDescent="0.2">
      <c r="D7339" s="20"/>
    </row>
    <row r="7340" spans="4:4" x14ac:dyDescent="0.2">
      <c r="D7340" s="20"/>
    </row>
    <row r="7341" spans="4:4" x14ac:dyDescent="0.2">
      <c r="D7341" s="20"/>
    </row>
    <row r="7342" spans="4:4" x14ac:dyDescent="0.2">
      <c r="D7342" s="20"/>
    </row>
    <row r="7343" spans="4:4" x14ac:dyDescent="0.2">
      <c r="D7343" s="20"/>
    </row>
    <row r="7344" spans="4:4" x14ac:dyDescent="0.2">
      <c r="D7344" s="20"/>
    </row>
    <row r="7345" spans="4:4" x14ac:dyDescent="0.2">
      <c r="D7345" s="20"/>
    </row>
    <row r="7346" spans="4:4" x14ac:dyDescent="0.2">
      <c r="D7346" s="20"/>
    </row>
    <row r="7347" spans="4:4" x14ac:dyDescent="0.2">
      <c r="D7347" s="20"/>
    </row>
    <row r="7348" spans="4:4" x14ac:dyDescent="0.2">
      <c r="D7348" s="20"/>
    </row>
    <row r="7349" spans="4:4" x14ac:dyDescent="0.2">
      <c r="D7349" s="20"/>
    </row>
    <row r="7350" spans="4:4" x14ac:dyDescent="0.2">
      <c r="D7350" s="20"/>
    </row>
    <row r="7351" spans="4:4" x14ac:dyDescent="0.2">
      <c r="D7351" s="20"/>
    </row>
    <row r="7352" spans="4:4" x14ac:dyDescent="0.2">
      <c r="D7352" s="20"/>
    </row>
    <row r="7353" spans="4:4" x14ac:dyDescent="0.2">
      <c r="D7353" s="20"/>
    </row>
    <row r="7354" spans="4:4" x14ac:dyDescent="0.2">
      <c r="D7354" s="20"/>
    </row>
    <row r="7355" spans="4:4" x14ac:dyDescent="0.2">
      <c r="D7355" s="20"/>
    </row>
    <row r="7356" spans="4:4" x14ac:dyDescent="0.2">
      <c r="D7356" s="20"/>
    </row>
    <row r="7357" spans="4:4" x14ac:dyDescent="0.2">
      <c r="D7357" s="20"/>
    </row>
    <row r="7358" spans="4:4" x14ac:dyDescent="0.2">
      <c r="D7358" s="20"/>
    </row>
    <row r="7359" spans="4:4" x14ac:dyDescent="0.2">
      <c r="D7359" s="20"/>
    </row>
    <row r="7360" spans="4:4" x14ac:dyDescent="0.2">
      <c r="D7360" s="20"/>
    </row>
    <row r="7361" spans="4:4" x14ac:dyDescent="0.2">
      <c r="D7361" s="20"/>
    </row>
    <row r="7362" spans="4:4" x14ac:dyDescent="0.2">
      <c r="D7362" s="20"/>
    </row>
    <row r="7363" spans="4:4" x14ac:dyDescent="0.2">
      <c r="D7363" s="20"/>
    </row>
    <row r="7364" spans="4:4" x14ac:dyDescent="0.2">
      <c r="D7364" s="20"/>
    </row>
    <row r="7365" spans="4:4" x14ac:dyDescent="0.2">
      <c r="D7365" s="20"/>
    </row>
    <row r="7366" spans="4:4" x14ac:dyDescent="0.2">
      <c r="D7366" s="20"/>
    </row>
    <row r="7367" spans="4:4" x14ac:dyDescent="0.2">
      <c r="D7367" s="20"/>
    </row>
    <row r="7368" spans="4:4" x14ac:dyDescent="0.2">
      <c r="D7368" s="20"/>
    </row>
    <row r="7369" spans="4:4" x14ac:dyDescent="0.2">
      <c r="D7369" s="20"/>
    </row>
    <row r="7370" spans="4:4" x14ac:dyDescent="0.2">
      <c r="D7370" s="20"/>
    </row>
    <row r="7371" spans="4:4" x14ac:dyDescent="0.2">
      <c r="D7371" s="20"/>
    </row>
    <row r="7372" spans="4:4" x14ac:dyDescent="0.2">
      <c r="D7372" s="20"/>
    </row>
    <row r="7373" spans="4:4" x14ac:dyDescent="0.2">
      <c r="D7373" s="20"/>
    </row>
    <row r="7374" spans="4:4" x14ac:dyDescent="0.2">
      <c r="D7374" s="20"/>
    </row>
    <row r="7375" spans="4:4" x14ac:dyDescent="0.2">
      <c r="D7375" s="20"/>
    </row>
    <row r="7376" spans="4:4" x14ac:dyDescent="0.2">
      <c r="D7376" s="20"/>
    </row>
    <row r="7377" spans="4:4" x14ac:dyDescent="0.2">
      <c r="D7377" s="20"/>
    </row>
    <row r="7378" spans="4:4" x14ac:dyDescent="0.2">
      <c r="D7378" s="20"/>
    </row>
    <row r="7379" spans="4:4" x14ac:dyDescent="0.2">
      <c r="D7379" s="20"/>
    </row>
    <row r="7380" spans="4:4" x14ac:dyDescent="0.2">
      <c r="D7380" s="20"/>
    </row>
    <row r="7381" spans="4:4" x14ac:dyDescent="0.2">
      <c r="D7381" s="20"/>
    </row>
    <row r="7382" spans="4:4" x14ac:dyDescent="0.2">
      <c r="D7382" s="20"/>
    </row>
    <row r="7383" spans="4:4" x14ac:dyDescent="0.2">
      <c r="D7383" s="20"/>
    </row>
    <row r="7384" spans="4:4" x14ac:dyDescent="0.2">
      <c r="D7384" s="20"/>
    </row>
    <row r="7385" spans="4:4" x14ac:dyDescent="0.2">
      <c r="D7385" s="20"/>
    </row>
    <row r="7386" spans="4:4" x14ac:dyDescent="0.2">
      <c r="D7386" s="20"/>
    </row>
    <row r="7387" spans="4:4" x14ac:dyDescent="0.2">
      <c r="D7387" s="20"/>
    </row>
    <row r="7388" spans="4:4" x14ac:dyDescent="0.2">
      <c r="D7388" s="20"/>
    </row>
    <row r="7389" spans="4:4" x14ac:dyDescent="0.2">
      <c r="D7389" s="20"/>
    </row>
    <row r="7390" spans="4:4" x14ac:dyDescent="0.2">
      <c r="D7390" s="20"/>
    </row>
    <row r="7391" spans="4:4" x14ac:dyDescent="0.2">
      <c r="D7391" s="20"/>
    </row>
    <row r="7392" spans="4:4" x14ac:dyDescent="0.2">
      <c r="D7392" s="20"/>
    </row>
    <row r="7393" spans="4:4" x14ac:dyDescent="0.2">
      <c r="D7393" s="20"/>
    </row>
    <row r="7394" spans="4:4" x14ac:dyDescent="0.2">
      <c r="D7394" s="20"/>
    </row>
    <row r="7395" spans="4:4" x14ac:dyDescent="0.2">
      <c r="D7395" s="20"/>
    </row>
    <row r="7396" spans="4:4" x14ac:dyDescent="0.2">
      <c r="D7396" s="20"/>
    </row>
    <row r="7397" spans="4:4" x14ac:dyDescent="0.2">
      <c r="D7397" s="20"/>
    </row>
    <row r="7398" spans="4:4" x14ac:dyDescent="0.2">
      <c r="D7398" s="20"/>
    </row>
    <row r="7399" spans="4:4" x14ac:dyDescent="0.2">
      <c r="D7399" s="20"/>
    </row>
    <row r="7400" spans="4:4" x14ac:dyDescent="0.2">
      <c r="D7400" s="20"/>
    </row>
    <row r="7401" spans="4:4" x14ac:dyDescent="0.2">
      <c r="D7401" s="20"/>
    </row>
    <row r="7402" spans="4:4" x14ac:dyDescent="0.2">
      <c r="D7402" s="20"/>
    </row>
    <row r="7403" spans="4:4" x14ac:dyDescent="0.2">
      <c r="D7403" s="20"/>
    </row>
    <row r="7404" spans="4:4" x14ac:dyDescent="0.2">
      <c r="D7404" s="20"/>
    </row>
    <row r="7405" spans="4:4" x14ac:dyDescent="0.2">
      <c r="D7405" s="20"/>
    </row>
    <row r="7406" spans="4:4" x14ac:dyDescent="0.2">
      <c r="D7406" s="20"/>
    </row>
    <row r="7407" spans="4:4" x14ac:dyDescent="0.2">
      <c r="D7407" s="20"/>
    </row>
    <row r="7408" spans="4:4" x14ac:dyDescent="0.2">
      <c r="D7408" s="20"/>
    </row>
    <row r="7409" spans="4:4" x14ac:dyDescent="0.2">
      <c r="D7409" s="20"/>
    </row>
    <row r="7410" spans="4:4" x14ac:dyDescent="0.2">
      <c r="D7410" s="20"/>
    </row>
    <row r="7411" spans="4:4" x14ac:dyDescent="0.2">
      <c r="D7411" s="20"/>
    </row>
    <row r="7412" spans="4:4" x14ac:dyDescent="0.2">
      <c r="D7412" s="20"/>
    </row>
    <row r="7413" spans="4:4" x14ac:dyDescent="0.2">
      <c r="D7413" s="20"/>
    </row>
    <row r="7414" spans="4:4" x14ac:dyDescent="0.2">
      <c r="D7414" s="20"/>
    </row>
    <row r="7415" spans="4:4" x14ac:dyDescent="0.2">
      <c r="D7415" s="20"/>
    </row>
    <row r="7416" spans="4:4" x14ac:dyDescent="0.2">
      <c r="D7416" s="20"/>
    </row>
    <row r="7417" spans="4:4" x14ac:dyDescent="0.2">
      <c r="D7417" s="20"/>
    </row>
    <row r="7418" spans="4:4" x14ac:dyDescent="0.2">
      <c r="D7418" s="20"/>
    </row>
    <row r="7419" spans="4:4" x14ac:dyDescent="0.2">
      <c r="D7419" s="20"/>
    </row>
    <row r="7420" spans="4:4" x14ac:dyDescent="0.2">
      <c r="D7420" s="20"/>
    </row>
    <row r="7421" spans="4:4" x14ac:dyDescent="0.2">
      <c r="D7421" s="20"/>
    </row>
    <row r="7422" spans="4:4" x14ac:dyDescent="0.2">
      <c r="D7422" s="20"/>
    </row>
    <row r="7423" spans="4:4" x14ac:dyDescent="0.2">
      <c r="D7423" s="20"/>
    </row>
    <row r="7424" spans="4:4" x14ac:dyDescent="0.2">
      <c r="D7424" s="20"/>
    </row>
    <row r="7425" spans="4:4" x14ac:dyDescent="0.2">
      <c r="D7425" s="20"/>
    </row>
    <row r="7426" spans="4:4" x14ac:dyDescent="0.2">
      <c r="D7426" s="20"/>
    </row>
    <row r="7427" spans="4:4" x14ac:dyDescent="0.2">
      <c r="D7427" s="20"/>
    </row>
    <row r="7428" spans="4:4" x14ac:dyDescent="0.2">
      <c r="D7428" s="20"/>
    </row>
    <row r="7429" spans="4:4" x14ac:dyDescent="0.2">
      <c r="D7429" s="20"/>
    </row>
    <row r="7430" spans="4:4" x14ac:dyDescent="0.2">
      <c r="D7430" s="20"/>
    </row>
    <row r="7431" spans="4:4" x14ac:dyDescent="0.2">
      <c r="D7431" s="20"/>
    </row>
    <row r="7432" spans="4:4" x14ac:dyDescent="0.2">
      <c r="D7432" s="20"/>
    </row>
    <row r="7433" spans="4:4" x14ac:dyDescent="0.2">
      <c r="D7433" s="20"/>
    </row>
    <row r="7434" spans="4:4" x14ac:dyDescent="0.2">
      <c r="D7434" s="20"/>
    </row>
    <row r="7435" spans="4:4" x14ac:dyDescent="0.2">
      <c r="D7435" s="20"/>
    </row>
    <row r="7436" spans="4:4" x14ac:dyDescent="0.2">
      <c r="D7436" s="20"/>
    </row>
    <row r="7437" spans="4:4" x14ac:dyDescent="0.2">
      <c r="D7437" s="20"/>
    </row>
    <row r="7438" spans="4:4" x14ac:dyDescent="0.2">
      <c r="D7438" s="20"/>
    </row>
    <row r="7439" spans="4:4" x14ac:dyDescent="0.2">
      <c r="D7439" s="20"/>
    </row>
    <row r="7440" spans="4:4" x14ac:dyDescent="0.2">
      <c r="D7440" s="20"/>
    </row>
    <row r="7441" spans="4:4" x14ac:dyDescent="0.2">
      <c r="D7441" s="20"/>
    </row>
    <row r="7442" spans="4:4" x14ac:dyDescent="0.2">
      <c r="D7442" s="20"/>
    </row>
    <row r="7443" spans="4:4" x14ac:dyDescent="0.2">
      <c r="D7443" s="20"/>
    </row>
    <row r="7444" spans="4:4" x14ac:dyDescent="0.2">
      <c r="D7444" s="20"/>
    </row>
    <row r="7445" spans="4:4" x14ac:dyDescent="0.2">
      <c r="D7445" s="20"/>
    </row>
    <row r="7446" spans="4:4" x14ac:dyDescent="0.2">
      <c r="D7446" s="20"/>
    </row>
    <row r="7447" spans="4:4" x14ac:dyDescent="0.2">
      <c r="D7447" s="20"/>
    </row>
    <row r="7448" spans="4:4" x14ac:dyDescent="0.2">
      <c r="D7448" s="20"/>
    </row>
    <row r="7449" spans="4:4" x14ac:dyDescent="0.2">
      <c r="D7449" s="20"/>
    </row>
    <row r="7450" spans="4:4" x14ac:dyDescent="0.2">
      <c r="D7450" s="20"/>
    </row>
    <row r="7451" spans="4:4" x14ac:dyDescent="0.2">
      <c r="D7451" s="20"/>
    </row>
    <row r="7452" spans="4:4" x14ac:dyDescent="0.2">
      <c r="D7452" s="20"/>
    </row>
    <row r="7453" spans="4:4" x14ac:dyDescent="0.2">
      <c r="D7453" s="20"/>
    </row>
    <row r="7454" spans="4:4" x14ac:dyDescent="0.2">
      <c r="D7454" s="20"/>
    </row>
    <row r="7455" spans="4:4" x14ac:dyDescent="0.2">
      <c r="D7455" s="20"/>
    </row>
    <row r="7456" spans="4:4" x14ac:dyDescent="0.2">
      <c r="D7456" s="20"/>
    </row>
    <row r="7457" spans="4:4" x14ac:dyDescent="0.2">
      <c r="D7457" s="20"/>
    </row>
    <row r="7458" spans="4:4" x14ac:dyDescent="0.2">
      <c r="D7458" s="20"/>
    </row>
    <row r="7459" spans="4:4" x14ac:dyDescent="0.2">
      <c r="D7459" s="20"/>
    </row>
    <row r="7460" spans="4:4" x14ac:dyDescent="0.2">
      <c r="D7460" s="20"/>
    </row>
    <row r="7461" spans="4:4" x14ac:dyDescent="0.2">
      <c r="D7461" s="20"/>
    </row>
    <row r="7462" spans="4:4" x14ac:dyDescent="0.2">
      <c r="D7462" s="20"/>
    </row>
    <row r="7463" spans="4:4" x14ac:dyDescent="0.2">
      <c r="D7463" s="20"/>
    </row>
    <row r="7464" spans="4:4" x14ac:dyDescent="0.2">
      <c r="D7464" s="20"/>
    </row>
    <row r="7465" spans="4:4" x14ac:dyDescent="0.2">
      <c r="D7465" s="20"/>
    </row>
    <row r="7466" spans="4:4" x14ac:dyDescent="0.2">
      <c r="D7466" s="20"/>
    </row>
    <row r="7467" spans="4:4" x14ac:dyDescent="0.2">
      <c r="D7467" s="20"/>
    </row>
    <row r="7468" spans="4:4" x14ac:dyDescent="0.2">
      <c r="D7468" s="20"/>
    </row>
    <row r="7469" spans="4:4" x14ac:dyDescent="0.2">
      <c r="D7469" s="20"/>
    </row>
    <row r="7470" spans="4:4" x14ac:dyDescent="0.2">
      <c r="D7470" s="20"/>
    </row>
    <row r="7471" spans="4:4" x14ac:dyDescent="0.2">
      <c r="D7471" s="20"/>
    </row>
    <row r="7472" spans="4:4" x14ac:dyDescent="0.2">
      <c r="D7472" s="20"/>
    </row>
    <row r="7473" spans="4:4" x14ac:dyDescent="0.2">
      <c r="D7473" s="20"/>
    </row>
    <row r="7474" spans="4:4" x14ac:dyDescent="0.2">
      <c r="D7474" s="20"/>
    </row>
    <row r="7475" spans="4:4" x14ac:dyDescent="0.2">
      <c r="D7475" s="20"/>
    </row>
    <row r="7476" spans="4:4" x14ac:dyDescent="0.2">
      <c r="D7476" s="20"/>
    </row>
    <row r="7477" spans="4:4" x14ac:dyDescent="0.2">
      <c r="D7477" s="20"/>
    </row>
    <row r="7478" spans="4:4" x14ac:dyDescent="0.2">
      <c r="D7478" s="20"/>
    </row>
    <row r="7479" spans="4:4" x14ac:dyDescent="0.2">
      <c r="D7479" s="20"/>
    </row>
    <row r="7480" spans="4:4" x14ac:dyDescent="0.2">
      <c r="D7480" s="20"/>
    </row>
    <row r="7481" spans="4:4" x14ac:dyDescent="0.2">
      <c r="D7481" s="20"/>
    </row>
    <row r="7482" spans="4:4" x14ac:dyDescent="0.2">
      <c r="D7482" s="20"/>
    </row>
    <row r="7483" spans="4:4" x14ac:dyDescent="0.2">
      <c r="D7483" s="20"/>
    </row>
    <row r="7484" spans="4:4" x14ac:dyDescent="0.2">
      <c r="D7484" s="20"/>
    </row>
    <row r="7485" spans="4:4" x14ac:dyDescent="0.2">
      <c r="D7485" s="20"/>
    </row>
    <row r="7486" spans="4:4" x14ac:dyDescent="0.2">
      <c r="D7486" s="20"/>
    </row>
    <row r="7487" spans="4:4" x14ac:dyDescent="0.2">
      <c r="D7487" s="20"/>
    </row>
    <row r="7488" spans="4:4" x14ac:dyDescent="0.2">
      <c r="D7488" s="20"/>
    </row>
    <row r="7489" spans="4:4" x14ac:dyDescent="0.2">
      <c r="D7489" s="20"/>
    </row>
    <row r="7490" spans="4:4" x14ac:dyDescent="0.2">
      <c r="D7490" s="20"/>
    </row>
    <row r="7491" spans="4:4" x14ac:dyDescent="0.2">
      <c r="D7491" s="20"/>
    </row>
    <row r="7492" spans="4:4" x14ac:dyDescent="0.2">
      <c r="D7492" s="20"/>
    </row>
    <row r="7493" spans="4:4" x14ac:dyDescent="0.2">
      <c r="D7493" s="20"/>
    </row>
    <row r="7494" spans="4:4" x14ac:dyDescent="0.2">
      <c r="D7494" s="20"/>
    </row>
    <row r="7495" spans="4:4" x14ac:dyDescent="0.2">
      <c r="D7495" s="20"/>
    </row>
    <row r="7496" spans="4:4" x14ac:dyDescent="0.2">
      <c r="D7496" s="20"/>
    </row>
    <row r="7497" spans="4:4" x14ac:dyDescent="0.2">
      <c r="D7497" s="20"/>
    </row>
    <row r="7498" spans="4:4" x14ac:dyDescent="0.2">
      <c r="D7498" s="20"/>
    </row>
    <row r="7499" spans="4:4" x14ac:dyDescent="0.2">
      <c r="D7499" s="20"/>
    </row>
    <row r="7500" spans="4:4" x14ac:dyDescent="0.2">
      <c r="D7500" s="20"/>
    </row>
    <row r="7501" spans="4:4" x14ac:dyDescent="0.2">
      <c r="D7501" s="20"/>
    </row>
    <row r="7502" spans="4:4" x14ac:dyDescent="0.2">
      <c r="D7502" s="20"/>
    </row>
    <row r="7503" spans="4:4" x14ac:dyDescent="0.2">
      <c r="D7503" s="20"/>
    </row>
    <row r="7504" spans="4:4" x14ac:dyDescent="0.2">
      <c r="D7504" s="20"/>
    </row>
    <row r="7505" spans="4:4" x14ac:dyDescent="0.2">
      <c r="D7505" s="20"/>
    </row>
    <row r="7506" spans="4:4" x14ac:dyDescent="0.2">
      <c r="D7506" s="20"/>
    </row>
    <row r="7507" spans="4:4" x14ac:dyDescent="0.2">
      <c r="D7507" s="20"/>
    </row>
    <row r="7508" spans="4:4" x14ac:dyDescent="0.2">
      <c r="D7508" s="20"/>
    </row>
    <row r="7509" spans="4:4" x14ac:dyDescent="0.2">
      <c r="D7509" s="20"/>
    </row>
    <row r="7510" spans="4:4" x14ac:dyDescent="0.2">
      <c r="D7510" s="20"/>
    </row>
    <row r="7511" spans="4:4" x14ac:dyDescent="0.2">
      <c r="D7511" s="20"/>
    </row>
    <row r="7512" spans="4:4" x14ac:dyDescent="0.2">
      <c r="D7512" s="20"/>
    </row>
    <row r="7513" spans="4:4" x14ac:dyDescent="0.2">
      <c r="D7513" s="20"/>
    </row>
    <row r="7514" spans="4:4" x14ac:dyDescent="0.2">
      <c r="D7514" s="20"/>
    </row>
    <row r="7515" spans="4:4" x14ac:dyDescent="0.2">
      <c r="D7515" s="20"/>
    </row>
    <row r="7516" spans="4:4" x14ac:dyDescent="0.2">
      <c r="D7516" s="20"/>
    </row>
    <row r="7517" spans="4:4" x14ac:dyDescent="0.2">
      <c r="D7517" s="20"/>
    </row>
    <row r="7518" spans="4:4" x14ac:dyDescent="0.2">
      <c r="D7518" s="20"/>
    </row>
    <row r="7519" spans="4:4" x14ac:dyDescent="0.2">
      <c r="D7519" s="20"/>
    </row>
    <row r="7520" spans="4:4" x14ac:dyDescent="0.2">
      <c r="D7520" s="20"/>
    </row>
    <row r="7521" spans="4:4" x14ac:dyDescent="0.2">
      <c r="D7521" s="20"/>
    </row>
    <row r="7522" spans="4:4" x14ac:dyDescent="0.2">
      <c r="D7522" s="20"/>
    </row>
    <row r="7523" spans="4:4" x14ac:dyDescent="0.2">
      <c r="D7523" s="20"/>
    </row>
    <row r="7524" spans="4:4" x14ac:dyDescent="0.2">
      <c r="D7524" s="20"/>
    </row>
    <row r="7525" spans="4:4" x14ac:dyDescent="0.2">
      <c r="D7525" s="20"/>
    </row>
    <row r="7526" spans="4:4" x14ac:dyDescent="0.2">
      <c r="D7526" s="20"/>
    </row>
    <row r="7527" spans="4:4" x14ac:dyDescent="0.2">
      <c r="D7527" s="20"/>
    </row>
    <row r="7528" spans="4:4" x14ac:dyDescent="0.2">
      <c r="D7528" s="20"/>
    </row>
    <row r="7529" spans="4:4" x14ac:dyDescent="0.2">
      <c r="D7529" s="20"/>
    </row>
    <row r="7530" spans="4:4" x14ac:dyDescent="0.2">
      <c r="D7530" s="20"/>
    </row>
    <row r="7531" spans="4:4" x14ac:dyDescent="0.2">
      <c r="D7531" s="20"/>
    </row>
    <row r="7532" spans="4:4" x14ac:dyDescent="0.2">
      <c r="D7532" s="20"/>
    </row>
    <row r="7533" spans="4:4" x14ac:dyDescent="0.2">
      <c r="D7533" s="20"/>
    </row>
    <row r="7534" spans="4:4" x14ac:dyDescent="0.2">
      <c r="D7534" s="20"/>
    </row>
    <row r="7535" spans="4:4" x14ac:dyDescent="0.2">
      <c r="D7535" s="20"/>
    </row>
    <row r="7536" spans="4:4" x14ac:dyDescent="0.2">
      <c r="D7536" s="20"/>
    </row>
    <row r="7537" spans="4:4" x14ac:dyDescent="0.2">
      <c r="D7537" s="20"/>
    </row>
    <row r="7538" spans="4:4" x14ac:dyDescent="0.2">
      <c r="D7538" s="20"/>
    </row>
    <row r="7539" spans="4:4" x14ac:dyDescent="0.2">
      <c r="D7539" s="20"/>
    </row>
    <row r="7540" spans="4:4" x14ac:dyDescent="0.2">
      <c r="D7540" s="20"/>
    </row>
    <row r="7541" spans="4:4" x14ac:dyDescent="0.2">
      <c r="D7541" s="20"/>
    </row>
    <row r="7542" spans="4:4" x14ac:dyDescent="0.2">
      <c r="D7542" s="20"/>
    </row>
    <row r="7543" spans="4:4" x14ac:dyDescent="0.2">
      <c r="D7543" s="20"/>
    </row>
    <row r="7544" spans="4:4" x14ac:dyDescent="0.2">
      <c r="D7544" s="20"/>
    </row>
    <row r="7545" spans="4:4" x14ac:dyDescent="0.2">
      <c r="D7545" s="20"/>
    </row>
    <row r="7546" spans="4:4" x14ac:dyDescent="0.2">
      <c r="D7546" s="20"/>
    </row>
    <row r="7547" spans="4:4" x14ac:dyDescent="0.2">
      <c r="D7547" s="20"/>
    </row>
    <row r="7548" spans="4:4" x14ac:dyDescent="0.2">
      <c r="D7548" s="20"/>
    </row>
    <row r="7549" spans="4:4" x14ac:dyDescent="0.2">
      <c r="D7549" s="20"/>
    </row>
    <row r="7550" spans="4:4" x14ac:dyDescent="0.2">
      <c r="D7550" s="20"/>
    </row>
    <row r="7551" spans="4:4" x14ac:dyDescent="0.2">
      <c r="D7551" s="20"/>
    </row>
    <row r="7552" spans="4:4" x14ac:dyDescent="0.2">
      <c r="D7552" s="20"/>
    </row>
    <row r="7553" spans="4:4" x14ac:dyDescent="0.2">
      <c r="D7553" s="20"/>
    </row>
    <row r="7554" spans="4:4" x14ac:dyDescent="0.2">
      <c r="D7554" s="20"/>
    </row>
    <row r="7555" spans="4:4" x14ac:dyDescent="0.2">
      <c r="D7555" s="20"/>
    </row>
    <row r="7556" spans="4:4" x14ac:dyDescent="0.2">
      <c r="D7556" s="20"/>
    </row>
    <row r="7557" spans="4:4" x14ac:dyDescent="0.2">
      <c r="D7557" s="20"/>
    </row>
    <row r="7558" spans="4:4" x14ac:dyDescent="0.2">
      <c r="D7558" s="20"/>
    </row>
    <row r="7559" spans="4:4" x14ac:dyDescent="0.2">
      <c r="D7559" s="20"/>
    </row>
    <row r="7560" spans="4:4" x14ac:dyDescent="0.2">
      <c r="D7560" s="20"/>
    </row>
    <row r="7561" spans="4:4" x14ac:dyDescent="0.2">
      <c r="D7561" s="20"/>
    </row>
    <row r="7562" spans="4:4" x14ac:dyDescent="0.2">
      <c r="D7562" s="20"/>
    </row>
    <row r="7563" spans="4:4" x14ac:dyDescent="0.2">
      <c r="D7563" s="20"/>
    </row>
    <row r="7564" spans="4:4" x14ac:dyDescent="0.2">
      <c r="D7564" s="20"/>
    </row>
    <row r="7565" spans="4:4" x14ac:dyDescent="0.2">
      <c r="D7565" s="20"/>
    </row>
    <row r="7566" spans="4:4" x14ac:dyDescent="0.2">
      <c r="D7566" s="20"/>
    </row>
    <row r="7567" spans="4:4" x14ac:dyDescent="0.2">
      <c r="D7567" s="20"/>
    </row>
    <row r="7568" spans="4:4" x14ac:dyDescent="0.2">
      <c r="D7568" s="20"/>
    </row>
    <row r="7569" spans="4:4" x14ac:dyDescent="0.2">
      <c r="D7569" s="20"/>
    </row>
    <row r="7570" spans="4:4" x14ac:dyDescent="0.2">
      <c r="D7570" s="20"/>
    </row>
    <row r="7571" spans="4:4" x14ac:dyDescent="0.2">
      <c r="D7571" s="20"/>
    </row>
    <row r="7572" spans="4:4" x14ac:dyDescent="0.2">
      <c r="D7572" s="20"/>
    </row>
    <row r="7573" spans="4:4" x14ac:dyDescent="0.2">
      <c r="D7573" s="20"/>
    </row>
    <row r="7574" spans="4:4" x14ac:dyDescent="0.2">
      <c r="D7574" s="20"/>
    </row>
    <row r="7575" spans="4:4" x14ac:dyDescent="0.2">
      <c r="D7575" s="20"/>
    </row>
    <row r="7576" spans="4:4" x14ac:dyDescent="0.2">
      <c r="D7576" s="20"/>
    </row>
    <row r="7577" spans="4:4" x14ac:dyDescent="0.2">
      <c r="D7577" s="20"/>
    </row>
    <row r="7578" spans="4:4" x14ac:dyDescent="0.2">
      <c r="D7578" s="20"/>
    </row>
    <row r="7579" spans="4:4" x14ac:dyDescent="0.2">
      <c r="D7579" s="20"/>
    </row>
    <row r="7580" spans="4:4" x14ac:dyDescent="0.2">
      <c r="D7580" s="20"/>
    </row>
    <row r="7581" spans="4:4" x14ac:dyDescent="0.2">
      <c r="D7581" s="20"/>
    </row>
    <row r="7582" spans="4:4" x14ac:dyDescent="0.2">
      <c r="D7582" s="20"/>
    </row>
    <row r="7583" spans="4:4" x14ac:dyDescent="0.2">
      <c r="D7583" s="20"/>
    </row>
    <row r="7584" spans="4:4" x14ac:dyDescent="0.2">
      <c r="D7584" s="20"/>
    </row>
    <row r="7585" spans="4:4" x14ac:dyDescent="0.2">
      <c r="D7585" s="20"/>
    </row>
    <row r="7586" spans="4:4" x14ac:dyDescent="0.2">
      <c r="D7586" s="20"/>
    </row>
    <row r="7587" spans="4:4" x14ac:dyDescent="0.2">
      <c r="D7587" s="20"/>
    </row>
    <row r="7588" spans="4:4" x14ac:dyDescent="0.2">
      <c r="D7588" s="20"/>
    </row>
    <row r="7589" spans="4:4" x14ac:dyDescent="0.2">
      <c r="D7589" s="20"/>
    </row>
    <row r="7590" spans="4:4" x14ac:dyDescent="0.2">
      <c r="D7590" s="20"/>
    </row>
    <row r="7591" spans="4:4" x14ac:dyDescent="0.2">
      <c r="D7591" s="20"/>
    </row>
    <row r="7592" spans="4:4" x14ac:dyDescent="0.2">
      <c r="D7592" s="20"/>
    </row>
    <row r="7593" spans="4:4" x14ac:dyDescent="0.2">
      <c r="D7593" s="20"/>
    </row>
    <row r="7594" spans="4:4" x14ac:dyDescent="0.2">
      <c r="D7594" s="20"/>
    </row>
    <row r="7595" spans="4:4" x14ac:dyDescent="0.2">
      <c r="D7595" s="20"/>
    </row>
    <row r="7596" spans="4:4" x14ac:dyDescent="0.2">
      <c r="D7596" s="20"/>
    </row>
    <row r="7597" spans="4:4" x14ac:dyDescent="0.2">
      <c r="D7597" s="20"/>
    </row>
    <row r="7598" spans="4:4" x14ac:dyDescent="0.2">
      <c r="D7598" s="20"/>
    </row>
    <row r="7599" spans="4:4" x14ac:dyDescent="0.2">
      <c r="D7599" s="20"/>
    </row>
    <row r="7600" spans="4:4" x14ac:dyDescent="0.2">
      <c r="D7600" s="20"/>
    </row>
    <row r="7601" spans="4:4" x14ac:dyDescent="0.2">
      <c r="D7601" s="20"/>
    </row>
    <row r="7602" spans="4:4" x14ac:dyDescent="0.2">
      <c r="D7602" s="20"/>
    </row>
    <row r="7603" spans="4:4" x14ac:dyDescent="0.2">
      <c r="D7603" s="20"/>
    </row>
    <row r="7604" spans="4:4" x14ac:dyDescent="0.2">
      <c r="D7604" s="20"/>
    </row>
    <row r="7605" spans="4:4" x14ac:dyDescent="0.2">
      <c r="D7605" s="20"/>
    </row>
    <row r="7606" spans="4:4" x14ac:dyDescent="0.2">
      <c r="D7606" s="20"/>
    </row>
    <row r="7607" spans="4:4" x14ac:dyDescent="0.2">
      <c r="D7607" s="20"/>
    </row>
    <row r="7608" spans="4:4" x14ac:dyDescent="0.2">
      <c r="D7608" s="20"/>
    </row>
    <row r="7609" spans="4:4" x14ac:dyDescent="0.2">
      <c r="D7609" s="20"/>
    </row>
    <row r="7610" spans="4:4" x14ac:dyDescent="0.2">
      <c r="D7610" s="20"/>
    </row>
    <row r="7611" spans="4:4" x14ac:dyDescent="0.2">
      <c r="D7611" s="20"/>
    </row>
    <row r="7612" spans="4:4" x14ac:dyDescent="0.2">
      <c r="D7612" s="20"/>
    </row>
    <row r="7613" spans="4:4" x14ac:dyDescent="0.2">
      <c r="D7613" s="20"/>
    </row>
    <row r="7614" spans="4:4" x14ac:dyDescent="0.2">
      <c r="D7614" s="20"/>
    </row>
    <row r="7615" spans="4:4" x14ac:dyDescent="0.2">
      <c r="D7615" s="20"/>
    </row>
    <row r="7616" spans="4:4" x14ac:dyDescent="0.2">
      <c r="D7616" s="20"/>
    </row>
    <row r="7617" spans="4:4" x14ac:dyDescent="0.2">
      <c r="D7617" s="20"/>
    </row>
    <row r="7618" spans="4:4" x14ac:dyDescent="0.2">
      <c r="D7618" s="20"/>
    </row>
    <row r="7619" spans="4:4" x14ac:dyDescent="0.2">
      <c r="D7619" s="20"/>
    </row>
    <row r="7620" spans="4:4" x14ac:dyDescent="0.2">
      <c r="D7620" s="20"/>
    </row>
    <row r="7621" spans="4:4" x14ac:dyDescent="0.2">
      <c r="D7621" s="20"/>
    </row>
    <row r="7622" spans="4:4" x14ac:dyDescent="0.2">
      <c r="D7622" s="20"/>
    </row>
    <row r="7623" spans="4:4" x14ac:dyDescent="0.2">
      <c r="D7623" s="20"/>
    </row>
    <row r="7624" spans="4:4" x14ac:dyDescent="0.2">
      <c r="D7624" s="20"/>
    </row>
    <row r="7625" spans="4:4" x14ac:dyDescent="0.2">
      <c r="D7625" s="20"/>
    </row>
    <row r="7626" spans="4:4" x14ac:dyDescent="0.2">
      <c r="D7626" s="20"/>
    </row>
    <row r="7627" spans="4:4" x14ac:dyDescent="0.2">
      <c r="D7627" s="20"/>
    </row>
    <row r="7628" spans="4:4" x14ac:dyDescent="0.2">
      <c r="D7628" s="20"/>
    </row>
    <row r="7629" spans="4:4" x14ac:dyDescent="0.2">
      <c r="D7629" s="20"/>
    </row>
    <row r="7630" spans="4:4" x14ac:dyDescent="0.2">
      <c r="D7630" s="20"/>
    </row>
    <row r="7631" spans="4:4" x14ac:dyDescent="0.2">
      <c r="D7631" s="20"/>
    </row>
    <row r="7632" spans="4:4" x14ac:dyDescent="0.2">
      <c r="D7632" s="20"/>
    </row>
    <row r="7633" spans="4:4" x14ac:dyDescent="0.2">
      <c r="D7633" s="20"/>
    </row>
    <row r="7634" spans="4:4" x14ac:dyDescent="0.2">
      <c r="D7634" s="20"/>
    </row>
    <row r="7635" spans="4:4" x14ac:dyDescent="0.2">
      <c r="D7635" s="20"/>
    </row>
    <row r="7636" spans="4:4" x14ac:dyDescent="0.2">
      <c r="D7636" s="20"/>
    </row>
    <row r="7637" spans="4:4" x14ac:dyDescent="0.2">
      <c r="D7637" s="20"/>
    </row>
    <row r="7638" spans="4:4" x14ac:dyDescent="0.2">
      <c r="D7638" s="20"/>
    </row>
    <row r="7639" spans="4:4" x14ac:dyDescent="0.2">
      <c r="D7639" s="20"/>
    </row>
    <row r="7640" spans="4:4" x14ac:dyDescent="0.2">
      <c r="D7640" s="20"/>
    </row>
    <row r="7641" spans="4:4" x14ac:dyDescent="0.2">
      <c r="D7641" s="20"/>
    </row>
    <row r="7642" spans="4:4" x14ac:dyDescent="0.2">
      <c r="D7642" s="20"/>
    </row>
    <row r="7643" spans="4:4" x14ac:dyDescent="0.2">
      <c r="D7643" s="20"/>
    </row>
    <row r="7644" spans="4:4" x14ac:dyDescent="0.2">
      <c r="D7644" s="20"/>
    </row>
    <row r="7645" spans="4:4" x14ac:dyDescent="0.2">
      <c r="D7645" s="20"/>
    </row>
    <row r="7646" spans="4:4" x14ac:dyDescent="0.2">
      <c r="D7646" s="20"/>
    </row>
    <row r="7647" spans="4:4" x14ac:dyDescent="0.2">
      <c r="D7647" s="20"/>
    </row>
    <row r="7648" spans="4:4" x14ac:dyDescent="0.2">
      <c r="D7648" s="20"/>
    </row>
    <row r="7649" spans="4:4" x14ac:dyDescent="0.2">
      <c r="D7649" s="20"/>
    </row>
    <row r="7650" spans="4:4" x14ac:dyDescent="0.2">
      <c r="D7650" s="20"/>
    </row>
    <row r="7651" spans="4:4" x14ac:dyDescent="0.2">
      <c r="D7651" s="20"/>
    </row>
    <row r="7652" spans="4:4" x14ac:dyDescent="0.2">
      <c r="D7652" s="20"/>
    </row>
    <row r="7653" spans="4:4" x14ac:dyDescent="0.2">
      <c r="D7653" s="20"/>
    </row>
    <row r="7654" spans="4:4" x14ac:dyDescent="0.2">
      <c r="D7654" s="20"/>
    </row>
    <row r="7655" spans="4:4" x14ac:dyDescent="0.2">
      <c r="D7655" s="20"/>
    </row>
    <row r="7656" spans="4:4" x14ac:dyDescent="0.2">
      <c r="D7656" s="20"/>
    </row>
    <row r="7657" spans="4:4" x14ac:dyDescent="0.2">
      <c r="D7657" s="20"/>
    </row>
    <row r="7658" spans="4:4" x14ac:dyDescent="0.2">
      <c r="D7658" s="20"/>
    </row>
    <row r="7659" spans="4:4" x14ac:dyDescent="0.2">
      <c r="D7659" s="20"/>
    </row>
    <row r="7660" spans="4:4" x14ac:dyDescent="0.2">
      <c r="D7660" s="20"/>
    </row>
    <row r="7661" spans="4:4" x14ac:dyDescent="0.2">
      <c r="D7661" s="20"/>
    </row>
    <row r="7662" spans="4:4" x14ac:dyDescent="0.2">
      <c r="D7662" s="20"/>
    </row>
    <row r="7663" spans="4:4" x14ac:dyDescent="0.2">
      <c r="D7663" s="20"/>
    </row>
    <row r="7664" spans="4:4" x14ac:dyDescent="0.2">
      <c r="D7664" s="20"/>
    </row>
    <row r="7665" spans="4:4" x14ac:dyDescent="0.2">
      <c r="D7665" s="20"/>
    </row>
    <row r="7666" spans="4:4" x14ac:dyDescent="0.2">
      <c r="D7666" s="20"/>
    </row>
    <row r="7667" spans="4:4" x14ac:dyDescent="0.2">
      <c r="D7667" s="20"/>
    </row>
    <row r="7668" spans="4:4" x14ac:dyDescent="0.2">
      <c r="D7668" s="20"/>
    </row>
    <row r="7669" spans="4:4" x14ac:dyDescent="0.2">
      <c r="D7669" s="20"/>
    </row>
    <row r="7670" spans="4:4" x14ac:dyDescent="0.2">
      <c r="D7670" s="20"/>
    </row>
    <row r="7671" spans="4:4" x14ac:dyDescent="0.2">
      <c r="D7671" s="20"/>
    </row>
    <row r="7672" spans="4:4" x14ac:dyDescent="0.2">
      <c r="D7672" s="20"/>
    </row>
    <row r="7673" spans="4:4" x14ac:dyDescent="0.2">
      <c r="D7673" s="20"/>
    </row>
    <row r="7674" spans="4:4" x14ac:dyDescent="0.2">
      <c r="D7674" s="20"/>
    </row>
    <row r="7675" spans="4:4" x14ac:dyDescent="0.2">
      <c r="D7675" s="20"/>
    </row>
    <row r="7676" spans="4:4" x14ac:dyDescent="0.2">
      <c r="D7676" s="20"/>
    </row>
    <row r="7677" spans="4:4" x14ac:dyDescent="0.2">
      <c r="D7677" s="20"/>
    </row>
    <row r="7678" spans="4:4" x14ac:dyDescent="0.2">
      <c r="D7678" s="20"/>
    </row>
    <row r="7679" spans="4:4" x14ac:dyDescent="0.2">
      <c r="D7679" s="20"/>
    </row>
    <row r="7680" spans="4:4" x14ac:dyDescent="0.2">
      <c r="D7680" s="20"/>
    </row>
    <row r="7681" spans="4:4" x14ac:dyDescent="0.2">
      <c r="D7681" s="20"/>
    </row>
    <row r="7682" spans="4:4" x14ac:dyDescent="0.2">
      <c r="D7682" s="20"/>
    </row>
    <row r="7683" spans="4:4" x14ac:dyDescent="0.2">
      <c r="D7683" s="20"/>
    </row>
    <row r="7684" spans="4:4" x14ac:dyDescent="0.2">
      <c r="D7684" s="20"/>
    </row>
    <row r="7685" spans="4:4" x14ac:dyDescent="0.2">
      <c r="D7685" s="20"/>
    </row>
    <row r="7686" spans="4:4" x14ac:dyDescent="0.2">
      <c r="D7686" s="20"/>
    </row>
    <row r="7687" spans="4:4" x14ac:dyDescent="0.2">
      <c r="D7687" s="20"/>
    </row>
    <row r="7688" spans="4:4" x14ac:dyDescent="0.2">
      <c r="D7688" s="20"/>
    </row>
    <row r="7689" spans="4:4" x14ac:dyDescent="0.2">
      <c r="D7689" s="20"/>
    </row>
    <row r="7690" spans="4:4" x14ac:dyDescent="0.2">
      <c r="D7690" s="20"/>
    </row>
    <row r="7691" spans="4:4" x14ac:dyDescent="0.2">
      <c r="D7691" s="20"/>
    </row>
    <row r="7692" spans="4:4" x14ac:dyDescent="0.2">
      <c r="D7692" s="20"/>
    </row>
    <row r="7693" spans="4:4" x14ac:dyDescent="0.2">
      <c r="D7693" s="20"/>
    </row>
    <row r="7694" spans="4:4" x14ac:dyDescent="0.2">
      <c r="D7694" s="20"/>
    </row>
    <row r="7695" spans="4:4" x14ac:dyDescent="0.2">
      <c r="D7695" s="20"/>
    </row>
    <row r="7696" spans="4:4" x14ac:dyDescent="0.2">
      <c r="D7696" s="20"/>
    </row>
    <row r="7697" spans="4:4" x14ac:dyDescent="0.2">
      <c r="D7697" s="20"/>
    </row>
    <row r="7698" spans="4:4" x14ac:dyDescent="0.2">
      <c r="D7698" s="20"/>
    </row>
    <row r="7699" spans="4:4" x14ac:dyDescent="0.2">
      <c r="D7699" s="20"/>
    </row>
    <row r="7700" spans="4:4" x14ac:dyDescent="0.2">
      <c r="D7700" s="20"/>
    </row>
    <row r="7701" spans="4:4" x14ac:dyDescent="0.2">
      <c r="D7701" s="20"/>
    </row>
    <row r="7702" spans="4:4" x14ac:dyDescent="0.2">
      <c r="D7702" s="20"/>
    </row>
    <row r="7703" spans="4:4" x14ac:dyDescent="0.2">
      <c r="D7703" s="20"/>
    </row>
    <row r="7704" spans="4:4" x14ac:dyDescent="0.2">
      <c r="D7704" s="20"/>
    </row>
    <row r="7705" spans="4:4" x14ac:dyDescent="0.2">
      <c r="D7705" s="20"/>
    </row>
    <row r="7706" spans="4:4" x14ac:dyDescent="0.2">
      <c r="D7706" s="20"/>
    </row>
    <row r="7707" spans="4:4" x14ac:dyDescent="0.2">
      <c r="D7707" s="20"/>
    </row>
    <row r="7708" spans="4:4" x14ac:dyDescent="0.2">
      <c r="D7708" s="20"/>
    </row>
    <row r="7709" spans="4:4" x14ac:dyDescent="0.2">
      <c r="D7709" s="20"/>
    </row>
    <row r="7710" spans="4:4" x14ac:dyDescent="0.2">
      <c r="D7710" s="20"/>
    </row>
    <row r="7711" spans="4:4" x14ac:dyDescent="0.2">
      <c r="D7711" s="20"/>
    </row>
    <row r="7712" spans="4:4" x14ac:dyDescent="0.2">
      <c r="D7712" s="20"/>
    </row>
    <row r="7713" spans="4:4" x14ac:dyDescent="0.2">
      <c r="D7713" s="20"/>
    </row>
    <row r="7714" spans="4:4" x14ac:dyDescent="0.2">
      <c r="D7714" s="20"/>
    </row>
    <row r="7715" spans="4:4" x14ac:dyDescent="0.2">
      <c r="D7715" s="20"/>
    </row>
    <row r="7716" spans="4:4" x14ac:dyDescent="0.2">
      <c r="D7716" s="20"/>
    </row>
    <row r="7717" spans="4:4" x14ac:dyDescent="0.2">
      <c r="D7717" s="20"/>
    </row>
    <row r="7718" spans="4:4" x14ac:dyDescent="0.2">
      <c r="D7718" s="20"/>
    </row>
    <row r="7719" spans="4:4" x14ac:dyDescent="0.2">
      <c r="D7719" s="20"/>
    </row>
    <row r="7720" spans="4:4" x14ac:dyDescent="0.2">
      <c r="D7720" s="20"/>
    </row>
    <row r="7721" spans="4:4" x14ac:dyDescent="0.2">
      <c r="D7721" s="20"/>
    </row>
    <row r="7722" spans="4:4" x14ac:dyDescent="0.2">
      <c r="D7722" s="20"/>
    </row>
    <row r="7723" spans="4:4" x14ac:dyDescent="0.2">
      <c r="D7723" s="20"/>
    </row>
    <row r="7724" spans="4:4" x14ac:dyDescent="0.2">
      <c r="D7724" s="20"/>
    </row>
    <row r="7725" spans="4:4" x14ac:dyDescent="0.2">
      <c r="D7725" s="20"/>
    </row>
    <row r="7726" spans="4:4" x14ac:dyDescent="0.2">
      <c r="D7726" s="20"/>
    </row>
    <row r="7727" spans="4:4" x14ac:dyDescent="0.2">
      <c r="D7727" s="20"/>
    </row>
    <row r="7728" spans="4:4" x14ac:dyDescent="0.2">
      <c r="D7728" s="20"/>
    </row>
    <row r="7729" spans="4:4" x14ac:dyDescent="0.2">
      <c r="D7729" s="20"/>
    </row>
    <row r="7730" spans="4:4" x14ac:dyDescent="0.2">
      <c r="D7730" s="20"/>
    </row>
    <row r="7731" spans="4:4" x14ac:dyDescent="0.2">
      <c r="D7731" s="20"/>
    </row>
    <row r="7732" spans="4:4" x14ac:dyDescent="0.2">
      <c r="D7732" s="20"/>
    </row>
    <row r="7733" spans="4:4" x14ac:dyDescent="0.2">
      <c r="D7733" s="20"/>
    </row>
    <row r="7734" spans="4:4" x14ac:dyDescent="0.2">
      <c r="D7734" s="20"/>
    </row>
    <row r="7735" spans="4:4" x14ac:dyDescent="0.2">
      <c r="D7735" s="20"/>
    </row>
    <row r="7736" spans="4:4" x14ac:dyDescent="0.2">
      <c r="D7736" s="20"/>
    </row>
    <row r="7737" spans="4:4" x14ac:dyDescent="0.2">
      <c r="D7737" s="20"/>
    </row>
    <row r="7738" spans="4:4" x14ac:dyDescent="0.2">
      <c r="D7738" s="20"/>
    </row>
    <row r="7739" spans="4:4" x14ac:dyDescent="0.2">
      <c r="D7739" s="20"/>
    </row>
    <row r="7740" spans="4:4" x14ac:dyDescent="0.2">
      <c r="D7740" s="20"/>
    </row>
    <row r="7741" spans="4:4" x14ac:dyDescent="0.2">
      <c r="D7741" s="20"/>
    </row>
    <row r="7742" spans="4:4" x14ac:dyDescent="0.2">
      <c r="D7742" s="20"/>
    </row>
    <row r="7743" spans="4:4" x14ac:dyDescent="0.2">
      <c r="D7743" s="20"/>
    </row>
    <row r="7744" spans="4:4" x14ac:dyDescent="0.2">
      <c r="D7744" s="20"/>
    </row>
    <row r="7745" spans="4:4" x14ac:dyDescent="0.2">
      <c r="D7745" s="20"/>
    </row>
    <row r="7746" spans="4:4" x14ac:dyDescent="0.2">
      <c r="D7746" s="20"/>
    </row>
    <row r="7747" spans="4:4" x14ac:dyDescent="0.2">
      <c r="D7747" s="20"/>
    </row>
    <row r="7748" spans="4:4" x14ac:dyDescent="0.2">
      <c r="D7748" s="20"/>
    </row>
    <row r="7749" spans="4:4" x14ac:dyDescent="0.2">
      <c r="D7749" s="20"/>
    </row>
    <row r="7750" spans="4:4" x14ac:dyDescent="0.2">
      <c r="D7750" s="20"/>
    </row>
    <row r="7751" spans="4:4" x14ac:dyDescent="0.2">
      <c r="D7751" s="20"/>
    </row>
    <row r="7752" spans="4:4" x14ac:dyDescent="0.2">
      <c r="D7752" s="20"/>
    </row>
    <row r="7753" spans="4:4" x14ac:dyDescent="0.2">
      <c r="D7753" s="20"/>
    </row>
    <row r="7754" spans="4:4" x14ac:dyDescent="0.2">
      <c r="D7754" s="20"/>
    </row>
    <row r="7755" spans="4:4" x14ac:dyDescent="0.2">
      <c r="D7755" s="20"/>
    </row>
    <row r="7756" spans="4:4" x14ac:dyDescent="0.2">
      <c r="D7756" s="20"/>
    </row>
    <row r="7757" spans="4:4" x14ac:dyDescent="0.2">
      <c r="D7757" s="20"/>
    </row>
    <row r="7758" spans="4:4" x14ac:dyDescent="0.2">
      <c r="D7758" s="20"/>
    </row>
    <row r="7759" spans="4:4" x14ac:dyDescent="0.2">
      <c r="D7759" s="20"/>
    </row>
    <row r="7760" spans="4:4" x14ac:dyDescent="0.2">
      <c r="D7760" s="20"/>
    </row>
    <row r="7761" spans="4:4" x14ac:dyDescent="0.2">
      <c r="D7761" s="20"/>
    </row>
    <row r="7762" spans="4:4" x14ac:dyDescent="0.2">
      <c r="D7762" s="20"/>
    </row>
    <row r="7763" spans="4:4" x14ac:dyDescent="0.2">
      <c r="D7763" s="20"/>
    </row>
    <row r="7764" spans="4:4" x14ac:dyDescent="0.2">
      <c r="D7764" s="20"/>
    </row>
    <row r="7765" spans="4:4" x14ac:dyDescent="0.2">
      <c r="D7765" s="20"/>
    </row>
    <row r="7766" spans="4:4" x14ac:dyDescent="0.2">
      <c r="D7766" s="20"/>
    </row>
    <row r="7767" spans="4:4" x14ac:dyDescent="0.2">
      <c r="D7767" s="20"/>
    </row>
    <row r="7768" spans="4:4" x14ac:dyDescent="0.2">
      <c r="D7768" s="20"/>
    </row>
    <row r="7769" spans="4:4" x14ac:dyDescent="0.2">
      <c r="D7769" s="20"/>
    </row>
    <row r="7770" spans="4:4" x14ac:dyDescent="0.2">
      <c r="D7770" s="20"/>
    </row>
    <row r="7771" spans="4:4" x14ac:dyDescent="0.2">
      <c r="D7771" s="20"/>
    </row>
    <row r="7772" spans="4:4" x14ac:dyDescent="0.2">
      <c r="D7772" s="20"/>
    </row>
    <row r="7773" spans="4:4" x14ac:dyDescent="0.2">
      <c r="D7773" s="20"/>
    </row>
    <row r="7774" spans="4:4" x14ac:dyDescent="0.2">
      <c r="D7774" s="20"/>
    </row>
    <row r="7775" spans="4:4" x14ac:dyDescent="0.2">
      <c r="D7775" s="20"/>
    </row>
    <row r="7776" spans="4:4" x14ac:dyDescent="0.2">
      <c r="D7776" s="20"/>
    </row>
    <row r="7777" spans="4:4" x14ac:dyDescent="0.2">
      <c r="D7777" s="20"/>
    </row>
    <row r="7778" spans="4:4" x14ac:dyDescent="0.2">
      <c r="D7778" s="20"/>
    </row>
    <row r="7779" spans="4:4" x14ac:dyDescent="0.2">
      <c r="D7779" s="20"/>
    </row>
    <row r="7780" spans="4:4" x14ac:dyDescent="0.2">
      <c r="D7780" s="20"/>
    </row>
    <row r="7781" spans="4:4" x14ac:dyDescent="0.2">
      <c r="D7781" s="20"/>
    </row>
    <row r="7782" spans="4:4" x14ac:dyDescent="0.2">
      <c r="D7782" s="20"/>
    </row>
    <row r="7783" spans="4:4" x14ac:dyDescent="0.2">
      <c r="D7783" s="20"/>
    </row>
    <row r="7784" spans="4:4" x14ac:dyDescent="0.2">
      <c r="D7784" s="20"/>
    </row>
    <row r="7785" spans="4:4" x14ac:dyDescent="0.2">
      <c r="D7785" s="20"/>
    </row>
    <row r="7786" spans="4:4" x14ac:dyDescent="0.2">
      <c r="D7786" s="20"/>
    </row>
    <row r="7787" spans="4:4" x14ac:dyDescent="0.2">
      <c r="D7787" s="20"/>
    </row>
    <row r="7788" spans="4:4" x14ac:dyDescent="0.2">
      <c r="D7788" s="20"/>
    </row>
    <row r="7789" spans="4:4" x14ac:dyDescent="0.2">
      <c r="D7789" s="20"/>
    </row>
    <row r="7790" spans="4:4" x14ac:dyDescent="0.2">
      <c r="D7790" s="20"/>
    </row>
    <row r="7791" spans="4:4" x14ac:dyDescent="0.2">
      <c r="D7791" s="20"/>
    </row>
    <row r="7792" spans="4:4" x14ac:dyDescent="0.2">
      <c r="D7792" s="20"/>
    </row>
    <row r="7793" spans="4:4" x14ac:dyDescent="0.2">
      <c r="D7793" s="20"/>
    </row>
    <row r="7794" spans="4:4" x14ac:dyDescent="0.2">
      <c r="D7794" s="20"/>
    </row>
    <row r="7795" spans="4:4" x14ac:dyDescent="0.2">
      <c r="D7795" s="20"/>
    </row>
    <row r="7796" spans="4:4" x14ac:dyDescent="0.2">
      <c r="D7796" s="20"/>
    </row>
    <row r="7797" spans="4:4" x14ac:dyDescent="0.2">
      <c r="D7797" s="20"/>
    </row>
    <row r="7798" spans="4:4" x14ac:dyDescent="0.2">
      <c r="D7798" s="20"/>
    </row>
    <row r="7799" spans="4:4" x14ac:dyDescent="0.2">
      <c r="D7799" s="20"/>
    </row>
    <row r="7800" spans="4:4" x14ac:dyDescent="0.2">
      <c r="D7800" s="20"/>
    </row>
    <row r="7801" spans="4:4" x14ac:dyDescent="0.2">
      <c r="D7801" s="20"/>
    </row>
    <row r="7802" spans="4:4" x14ac:dyDescent="0.2">
      <c r="D7802" s="20"/>
    </row>
    <row r="7803" spans="4:4" x14ac:dyDescent="0.2">
      <c r="D7803" s="20"/>
    </row>
    <row r="7804" spans="4:4" x14ac:dyDescent="0.2">
      <c r="D7804" s="20"/>
    </row>
    <row r="7805" spans="4:4" x14ac:dyDescent="0.2">
      <c r="D7805" s="20"/>
    </row>
    <row r="7806" spans="4:4" x14ac:dyDescent="0.2">
      <c r="D7806" s="20"/>
    </row>
    <row r="7807" spans="4:4" x14ac:dyDescent="0.2">
      <c r="D7807" s="20"/>
    </row>
    <row r="7808" spans="4:4" x14ac:dyDescent="0.2">
      <c r="D7808" s="20"/>
    </row>
    <row r="7809" spans="4:4" x14ac:dyDescent="0.2">
      <c r="D7809" s="20"/>
    </row>
    <row r="7810" spans="4:4" x14ac:dyDescent="0.2">
      <c r="D7810" s="20"/>
    </row>
    <row r="7811" spans="4:4" x14ac:dyDescent="0.2">
      <c r="D7811" s="20"/>
    </row>
    <row r="7812" spans="4:4" x14ac:dyDescent="0.2">
      <c r="D7812" s="20"/>
    </row>
    <row r="7813" spans="4:4" x14ac:dyDescent="0.2">
      <c r="D7813" s="20"/>
    </row>
    <row r="7814" spans="4:4" x14ac:dyDescent="0.2">
      <c r="D7814" s="20"/>
    </row>
    <row r="7815" spans="4:4" x14ac:dyDescent="0.2">
      <c r="D7815" s="20"/>
    </row>
    <row r="7816" spans="4:4" x14ac:dyDescent="0.2">
      <c r="D7816" s="20"/>
    </row>
    <row r="7817" spans="4:4" x14ac:dyDescent="0.2">
      <c r="D7817" s="20"/>
    </row>
    <row r="7818" spans="4:4" x14ac:dyDescent="0.2">
      <c r="D7818" s="20"/>
    </row>
    <row r="7819" spans="4:4" x14ac:dyDescent="0.2">
      <c r="D7819" s="20"/>
    </row>
    <row r="7820" spans="4:4" x14ac:dyDescent="0.2">
      <c r="D7820" s="20"/>
    </row>
    <row r="7821" spans="4:4" x14ac:dyDescent="0.2">
      <c r="D7821" s="20"/>
    </row>
    <row r="7822" spans="4:4" x14ac:dyDescent="0.2">
      <c r="D7822" s="20"/>
    </row>
    <row r="7823" spans="4:4" x14ac:dyDescent="0.2">
      <c r="D7823" s="20"/>
    </row>
    <row r="7824" spans="4:4" x14ac:dyDescent="0.2">
      <c r="D7824" s="20"/>
    </row>
    <row r="7825" spans="4:4" x14ac:dyDescent="0.2">
      <c r="D7825" s="20"/>
    </row>
    <row r="7826" spans="4:4" x14ac:dyDescent="0.2">
      <c r="D7826" s="20"/>
    </row>
    <row r="7827" spans="4:4" x14ac:dyDescent="0.2">
      <c r="D7827" s="20"/>
    </row>
    <row r="7828" spans="4:4" x14ac:dyDescent="0.2">
      <c r="D7828" s="20"/>
    </row>
    <row r="7829" spans="4:4" x14ac:dyDescent="0.2">
      <c r="D7829" s="20"/>
    </row>
    <row r="7830" spans="4:4" x14ac:dyDescent="0.2">
      <c r="D7830" s="20"/>
    </row>
    <row r="7831" spans="4:4" x14ac:dyDescent="0.2">
      <c r="D7831" s="20"/>
    </row>
    <row r="7832" spans="4:4" x14ac:dyDescent="0.2">
      <c r="D7832" s="20"/>
    </row>
    <row r="7833" spans="4:4" x14ac:dyDescent="0.2">
      <c r="D7833" s="20"/>
    </row>
    <row r="7834" spans="4:4" x14ac:dyDescent="0.2">
      <c r="D7834" s="20"/>
    </row>
    <row r="7835" spans="4:4" x14ac:dyDescent="0.2">
      <c r="D7835" s="20"/>
    </row>
    <row r="7836" spans="4:4" x14ac:dyDescent="0.2">
      <c r="D7836" s="20"/>
    </row>
    <row r="7837" spans="4:4" x14ac:dyDescent="0.2">
      <c r="D7837" s="20"/>
    </row>
    <row r="7838" spans="4:4" x14ac:dyDescent="0.2">
      <c r="D7838" s="20"/>
    </row>
    <row r="7839" spans="4:4" x14ac:dyDescent="0.2">
      <c r="D7839" s="20"/>
    </row>
    <row r="7840" spans="4:4" x14ac:dyDescent="0.2">
      <c r="D7840" s="20"/>
    </row>
    <row r="7841" spans="4:4" x14ac:dyDescent="0.2">
      <c r="D7841" s="20"/>
    </row>
    <row r="7842" spans="4:4" x14ac:dyDescent="0.2">
      <c r="D7842" s="20"/>
    </row>
    <row r="7843" spans="4:4" x14ac:dyDescent="0.2">
      <c r="D7843" s="20"/>
    </row>
    <row r="7844" spans="4:4" x14ac:dyDescent="0.2">
      <c r="D7844" s="20"/>
    </row>
    <row r="7845" spans="4:4" x14ac:dyDescent="0.2">
      <c r="D7845" s="20"/>
    </row>
    <row r="7846" spans="4:4" x14ac:dyDescent="0.2">
      <c r="D7846" s="20"/>
    </row>
    <row r="7847" spans="4:4" x14ac:dyDescent="0.2">
      <c r="D7847" s="20"/>
    </row>
    <row r="7848" spans="4:4" x14ac:dyDescent="0.2">
      <c r="D7848" s="20"/>
    </row>
    <row r="7849" spans="4:4" x14ac:dyDescent="0.2">
      <c r="D7849" s="20"/>
    </row>
    <row r="7850" spans="4:4" x14ac:dyDescent="0.2">
      <c r="D7850" s="20"/>
    </row>
    <row r="7851" spans="4:4" x14ac:dyDescent="0.2">
      <c r="D7851" s="20"/>
    </row>
    <row r="7852" spans="4:4" x14ac:dyDescent="0.2">
      <c r="D7852" s="20"/>
    </row>
    <row r="7853" spans="4:4" x14ac:dyDescent="0.2">
      <c r="D7853" s="20"/>
    </row>
    <row r="7854" spans="4:4" x14ac:dyDescent="0.2">
      <c r="D7854" s="20"/>
    </row>
    <row r="7855" spans="4:4" x14ac:dyDescent="0.2">
      <c r="D7855" s="20"/>
    </row>
    <row r="7856" spans="4:4" x14ac:dyDescent="0.2">
      <c r="D7856" s="20"/>
    </row>
    <row r="7857" spans="4:4" x14ac:dyDescent="0.2">
      <c r="D7857" s="20"/>
    </row>
    <row r="7858" spans="4:4" x14ac:dyDescent="0.2">
      <c r="D7858" s="20"/>
    </row>
    <row r="7859" spans="4:4" x14ac:dyDescent="0.2">
      <c r="D7859" s="20"/>
    </row>
    <row r="7860" spans="4:4" x14ac:dyDescent="0.2">
      <c r="D7860" s="20"/>
    </row>
    <row r="7861" spans="4:4" x14ac:dyDescent="0.2">
      <c r="D7861" s="20"/>
    </row>
    <row r="7862" spans="4:4" x14ac:dyDescent="0.2">
      <c r="D7862" s="20"/>
    </row>
    <row r="7863" spans="4:4" x14ac:dyDescent="0.2">
      <c r="D7863" s="20"/>
    </row>
    <row r="7864" spans="4:4" x14ac:dyDescent="0.2">
      <c r="D7864" s="20"/>
    </row>
    <row r="7865" spans="4:4" x14ac:dyDescent="0.2">
      <c r="D7865" s="20"/>
    </row>
    <row r="7866" spans="4:4" x14ac:dyDescent="0.2">
      <c r="D7866" s="20"/>
    </row>
    <row r="7867" spans="4:4" x14ac:dyDescent="0.2">
      <c r="D7867" s="20"/>
    </row>
    <row r="7868" spans="4:4" x14ac:dyDescent="0.2">
      <c r="D7868" s="20"/>
    </row>
    <row r="7869" spans="4:4" x14ac:dyDescent="0.2">
      <c r="D7869" s="20"/>
    </row>
    <row r="7870" spans="4:4" x14ac:dyDescent="0.2">
      <c r="D7870" s="20"/>
    </row>
    <row r="7871" spans="4:4" x14ac:dyDescent="0.2">
      <c r="D7871" s="20"/>
    </row>
    <row r="7872" spans="4:4" x14ac:dyDescent="0.2">
      <c r="D7872" s="20"/>
    </row>
    <row r="7873" spans="4:4" x14ac:dyDescent="0.2">
      <c r="D7873" s="20"/>
    </row>
    <row r="7874" spans="4:4" x14ac:dyDescent="0.2">
      <c r="D7874" s="20"/>
    </row>
    <row r="7875" spans="4:4" x14ac:dyDescent="0.2">
      <c r="D7875" s="20"/>
    </row>
    <row r="7876" spans="4:4" x14ac:dyDescent="0.2">
      <c r="D7876" s="20"/>
    </row>
    <row r="7877" spans="4:4" x14ac:dyDescent="0.2">
      <c r="D7877" s="20"/>
    </row>
    <row r="7878" spans="4:4" x14ac:dyDescent="0.2">
      <c r="D7878" s="20"/>
    </row>
    <row r="7879" spans="4:4" x14ac:dyDescent="0.2">
      <c r="D7879" s="20"/>
    </row>
    <row r="7880" spans="4:4" x14ac:dyDescent="0.2">
      <c r="D7880" s="20"/>
    </row>
    <row r="7881" spans="4:4" x14ac:dyDescent="0.2">
      <c r="D7881" s="20"/>
    </row>
    <row r="7882" spans="4:4" x14ac:dyDescent="0.2">
      <c r="D7882" s="20"/>
    </row>
    <row r="7883" spans="4:4" x14ac:dyDescent="0.2">
      <c r="D7883" s="20"/>
    </row>
    <row r="7884" spans="4:4" x14ac:dyDescent="0.2">
      <c r="D7884" s="20"/>
    </row>
    <row r="7885" spans="4:4" x14ac:dyDescent="0.2">
      <c r="D7885" s="20"/>
    </row>
    <row r="7886" spans="4:4" x14ac:dyDescent="0.2">
      <c r="D7886" s="20"/>
    </row>
    <row r="7887" spans="4:4" x14ac:dyDescent="0.2">
      <c r="D7887" s="20"/>
    </row>
    <row r="7888" spans="4:4" x14ac:dyDescent="0.2">
      <c r="D7888" s="20"/>
    </row>
    <row r="7889" spans="4:4" x14ac:dyDescent="0.2">
      <c r="D7889" s="20"/>
    </row>
    <row r="7890" spans="4:4" x14ac:dyDescent="0.2">
      <c r="D7890" s="20"/>
    </row>
    <row r="7891" spans="4:4" x14ac:dyDescent="0.2">
      <c r="D7891" s="20"/>
    </row>
    <row r="7892" spans="4:4" x14ac:dyDescent="0.2">
      <c r="D7892" s="20"/>
    </row>
    <row r="7893" spans="4:4" x14ac:dyDescent="0.2">
      <c r="D7893" s="20"/>
    </row>
    <row r="7894" spans="4:4" x14ac:dyDescent="0.2">
      <c r="D7894" s="20"/>
    </row>
    <row r="7895" spans="4:4" x14ac:dyDescent="0.2">
      <c r="D7895" s="20"/>
    </row>
    <row r="7896" spans="4:4" x14ac:dyDescent="0.2">
      <c r="D7896" s="20"/>
    </row>
    <row r="7897" spans="4:4" x14ac:dyDescent="0.2">
      <c r="D7897" s="20"/>
    </row>
    <row r="7898" spans="4:4" x14ac:dyDescent="0.2">
      <c r="D7898" s="20"/>
    </row>
    <row r="7899" spans="4:4" x14ac:dyDescent="0.2">
      <c r="D7899" s="20"/>
    </row>
    <row r="7900" spans="4:4" x14ac:dyDescent="0.2">
      <c r="D7900" s="20"/>
    </row>
    <row r="7901" spans="4:4" x14ac:dyDescent="0.2">
      <c r="D7901" s="20"/>
    </row>
    <row r="7902" spans="4:4" x14ac:dyDescent="0.2">
      <c r="D7902" s="20"/>
    </row>
    <row r="7903" spans="4:4" x14ac:dyDescent="0.2">
      <c r="D7903" s="20"/>
    </row>
    <row r="7904" spans="4:4" x14ac:dyDescent="0.2">
      <c r="D7904" s="20"/>
    </row>
    <row r="7905" spans="4:4" x14ac:dyDescent="0.2">
      <c r="D7905" s="20"/>
    </row>
    <row r="7906" spans="4:4" x14ac:dyDescent="0.2">
      <c r="D7906" s="20"/>
    </row>
    <row r="7907" spans="4:4" x14ac:dyDescent="0.2">
      <c r="D7907" s="20"/>
    </row>
    <row r="7908" spans="4:4" x14ac:dyDescent="0.2">
      <c r="D7908" s="20"/>
    </row>
    <row r="7909" spans="4:4" x14ac:dyDescent="0.2">
      <c r="D7909" s="20"/>
    </row>
    <row r="7910" spans="4:4" x14ac:dyDescent="0.2">
      <c r="D7910" s="20"/>
    </row>
    <row r="7911" spans="4:4" x14ac:dyDescent="0.2">
      <c r="D7911" s="20"/>
    </row>
    <row r="7912" spans="4:4" x14ac:dyDescent="0.2">
      <c r="D7912" s="20"/>
    </row>
    <row r="7913" spans="4:4" x14ac:dyDescent="0.2">
      <c r="D7913" s="20"/>
    </row>
    <row r="7914" spans="4:4" x14ac:dyDescent="0.2">
      <c r="D7914" s="20"/>
    </row>
    <row r="7915" spans="4:4" x14ac:dyDescent="0.2">
      <c r="D7915" s="20"/>
    </row>
    <row r="7916" spans="4:4" x14ac:dyDescent="0.2">
      <c r="D7916" s="20"/>
    </row>
    <row r="7917" spans="4:4" x14ac:dyDescent="0.2">
      <c r="D7917" s="20"/>
    </row>
    <row r="7918" spans="4:4" x14ac:dyDescent="0.2">
      <c r="D7918" s="20"/>
    </row>
    <row r="7919" spans="4:4" x14ac:dyDescent="0.2">
      <c r="D7919" s="20"/>
    </row>
    <row r="7920" spans="4:4" x14ac:dyDescent="0.2">
      <c r="D7920" s="20"/>
    </row>
    <row r="7921" spans="4:4" x14ac:dyDescent="0.2">
      <c r="D7921" s="20"/>
    </row>
    <row r="7922" spans="4:4" x14ac:dyDescent="0.2">
      <c r="D7922" s="20"/>
    </row>
    <row r="7923" spans="4:4" x14ac:dyDescent="0.2">
      <c r="D7923" s="20"/>
    </row>
    <row r="7924" spans="4:4" x14ac:dyDescent="0.2">
      <c r="D7924" s="20"/>
    </row>
    <row r="7925" spans="4:4" x14ac:dyDescent="0.2">
      <c r="D7925" s="20"/>
    </row>
    <row r="7926" spans="4:4" x14ac:dyDescent="0.2">
      <c r="D7926" s="20"/>
    </row>
    <row r="7927" spans="4:4" x14ac:dyDescent="0.2">
      <c r="D7927" s="20"/>
    </row>
    <row r="7928" spans="4:4" x14ac:dyDescent="0.2">
      <c r="D7928" s="20"/>
    </row>
    <row r="7929" spans="4:4" x14ac:dyDescent="0.2">
      <c r="D7929" s="20"/>
    </row>
    <row r="7930" spans="4:4" x14ac:dyDescent="0.2">
      <c r="D7930" s="20"/>
    </row>
    <row r="7931" spans="4:4" x14ac:dyDescent="0.2">
      <c r="D7931" s="20"/>
    </row>
    <row r="7932" spans="4:4" x14ac:dyDescent="0.2">
      <c r="D7932" s="20"/>
    </row>
    <row r="7933" spans="4:4" x14ac:dyDescent="0.2">
      <c r="D7933" s="20"/>
    </row>
    <row r="7934" spans="4:4" x14ac:dyDescent="0.2">
      <c r="D7934" s="20"/>
    </row>
    <row r="7935" spans="4:4" x14ac:dyDescent="0.2">
      <c r="D7935" s="20"/>
    </row>
    <row r="7936" spans="4:4" x14ac:dyDescent="0.2">
      <c r="D7936" s="20"/>
    </row>
    <row r="7937" spans="4:4" x14ac:dyDescent="0.2">
      <c r="D7937" s="20"/>
    </row>
    <row r="7938" spans="4:4" x14ac:dyDescent="0.2">
      <c r="D7938" s="20"/>
    </row>
    <row r="7939" spans="4:4" x14ac:dyDescent="0.2">
      <c r="D7939" s="20"/>
    </row>
    <row r="7940" spans="4:4" x14ac:dyDescent="0.2">
      <c r="D7940" s="20"/>
    </row>
    <row r="7941" spans="4:4" x14ac:dyDescent="0.2">
      <c r="D7941" s="20"/>
    </row>
    <row r="7942" spans="4:4" x14ac:dyDescent="0.2">
      <c r="D7942" s="20"/>
    </row>
    <row r="7943" spans="4:4" x14ac:dyDescent="0.2">
      <c r="D7943" s="20"/>
    </row>
    <row r="7944" spans="4:4" x14ac:dyDescent="0.2">
      <c r="D7944" s="20"/>
    </row>
    <row r="7945" spans="4:4" x14ac:dyDescent="0.2">
      <c r="D7945" s="20"/>
    </row>
    <row r="7946" spans="4:4" x14ac:dyDescent="0.2">
      <c r="D7946" s="20"/>
    </row>
    <row r="7947" spans="4:4" x14ac:dyDescent="0.2">
      <c r="D7947" s="20"/>
    </row>
    <row r="7948" spans="4:4" x14ac:dyDescent="0.2">
      <c r="D7948" s="20"/>
    </row>
    <row r="7949" spans="4:4" x14ac:dyDescent="0.2">
      <c r="D7949" s="20"/>
    </row>
    <row r="7950" spans="4:4" x14ac:dyDescent="0.2">
      <c r="D7950" s="20"/>
    </row>
    <row r="7951" spans="4:4" x14ac:dyDescent="0.2">
      <c r="D7951" s="20"/>
    </row>
    <row r="7952" spans="4:4" x14ac:dyDescent="0.2">
      <c r="D7952" s="20"/>
    </row>
    <row r="7953" spans="4:4" x14ac:dyDescent="0.2">
      <c r="D7953" s="20"/>
    </row>
    <row r="7954" spans="4:4" x14ac:dyDescent="0.2">
      <c r="D7954" s="20"/>
    </row>
    <row r="7955" spans="4:4" x14ac:dyDescent="0.2">
      <c r="D7955" s="20"/>
    </row>
    <row r="7956" spans="4:4" x14ac:dyDescent="0.2">
      <c r="D7956" s="20"/>
    </row>
    <row r="7957" spans="4:4" x14ac:dyDescent="0.2">
      <c r="D7957" s="20"/>
    </row>
    <row r="7958" spans="4:4" x14ac:dyDescent="0.2">
      <c r="D7958" s="20"/>
    </row>
    <row r="7959" spans="4:4" x14ac:dyDescent="0.2">
      <c r="D7959" s="20"/>
    </row>
    <row r="7960" spans="4:4" x14ac:dyDescent="0.2">
      <c r="D7960" s="20"/>
    </row>
    <row r="7961" spans="4:4" x14ac:dyDescent="0.2">
      <c r="D7961" s="20"/>
    </row>
    <row r="7962" spans="4:4" x14ac:dyDescent="0.2">
      <c r="D7962" s="20"/>
    </row>
    <row r="7963" spans="4:4" x14ac:dyDescent="0.2">
      <c r="D7963" s="20"/>
    </row>
    <row r="7964" spans="4:4" x14ac:dyDescent="0.2">
      <c r="D7964" s="20"/>
    </row>
    <row r="7965" spans="4:4" x14ac:dyDescent="0.2">
      <c r="D7965" s="20"/>
    </row>
    <row r="7966" spans="4:4" x14ac:dyDescent="0.2">
      <c r="D7966" s="20"/>
    </row>
    <row r="7967" spans="4:4" x14ac:dyDescent="0.2">
      <c r="D7967" s="20"/>
    </row>
    <row r="7968" spans="4:4" x14ac:dyDescent="0.2">
      <c r="D7968" s="20"/>
    </row>
    <row r="7969" spans="4:4" x14ac:dyDescent="0.2">
      <c r="D7969" s="20"/>
    </row>
    <row r="7970" spans="4:4" x14ac:dyDescent="0.2">
      <c r="D7970" s="20"/>
    </row>
    <row r="7971" spans="4:4" x14ac:dyDescent="0.2">
      <c r="D7971" s="20"/>
    </row>
    <row r="7972" spans="4:4" x14ac:dyDescent="0.2">
      <c r="D7972" s="20"/>
    </row>
    <row r="7973" spans="4:4" x14ac:dyDescent="0.2">
      <c r="D7973" s="20"/>
    </row>
    <row r="7974" spans="4:4" x14ac:dyDescent="0.2">
      <c r="D7974" s="20"/>
    </row>
    <row r="7975" spans="4:4" x14ac:dyDescent="0.2">
      <c r="D7975" s="20"/>
    </row>
    <row r="7976" spans="4:4" x14ac:dyDescent="0.2">
      <c r="D7976" s="20"/>
    </row>
    <row r="7977" spans="4:4" x14ac:dyDescent="0.2">
      <c r="D7977" s="20"/>
    </row>
    <row r="7978" spans="4:4" x14ac:dyDescent="0.2">
      <c r="D7978" s="20"/>
    </row>
    <row r="7979" spans="4:4" x14ac:dyDescent="0.2">
      <c r="D7979" s="20"/>
    </row>
    <row r="7980" spans="4:4" x14ac:dyDescent="0.2">
      <c r="D7980" s="20"/>
    </row>
    <row r="7981" spans="4:4" x14ac:dyDescent="0.2">
      <c r="D7981" s="20"/>
    </row>
    <row r="7982" spans="4:4" x14ac:dyDescent="0.2">
      <c r="D7982" s="20"/>
    </row>
    <row r="7983" spans="4:4" x14ac:dyDescent="0.2">
      <c r="D7983" s="20"/>
    </row>
    <row r="7984" spans="4:4" x14ac:dyDescent="0.2">
      <c r="D7984" s="20"/>
    </row>
    <row r="7985" spans="4:4" x14ac:dyDescent="0.2">
      <c r="D7985" s="20"/>
    </row>
    <row r="7986" spans="4:4" x14ac:dyDescent="0.2">
      <c r="D7986" s="20"/>
    </row>
    <row r="7987" spans="4:4" x14ac:dyDescent="0.2">
      <c r="D7987" s="20"/>
    </row>
    <row r="7988" spans="4:4" x14ac:dyDescent="0.2">
      <c r="D7988" s="20"/>
    </row>
    <row r="7989" spans="4:4" x14ac:dyDescent="0.2">
      <c r="D7989" s="20"/>
    </row>
    <row r="7990" spans="4:4" x14ac:dyDescent="0.2">
      <c r="D7990" s="20"/>
    </row>
    <row r="7991" spans="4:4" x14ac:dyDescent="0.2">
      <c r="D7991" s="20"/>
    </row>
    <row r="7992" spans="4:4" x14ac:dyDescent="0.2">
      <c r="D7992" s="20"/>
    </row>
    <row r="7993" spans="4:4" x14ac:dyDescent="0.2">
      <c r="D7993" s="20"/>
    </row>
    <row r="7994" spans="4:4" x14ac:dyDescent="0.2">
      <c r="D7994" s="20"/>
    </row>
    <row r="7995" spans="4:4" x14ac:dyDescent="0.2">
      <c r="D7995" s="20"/>
    </row>
    <row r="7996" spans="4:4" x14ac:dyDescent="0.2">
      <c r="D7996" s="20"/>
    </row>
    <row r="7997" spans="4:4" x14ac:dyDescent="0.2">
      <c r="D7997" s="20"/>
    </row>
    <row r="7998" spans="4:4" x14ac:dyDescent="0.2">
      <c r="D7998" s="20"/>
    </row>
    <row r="7999" spans="4:4" x14ac:dyDescent="0.2">
      <c r="D7999" s="20"/>
    </row>
    <row r="8000" spans="4:4" x14ac:dyDescent="0.2">
      <c r="D8000" s="20"/>
    </row>
    <row r="8001" spans="4:4" x14ac:dyDescent="0.2">
      <c r="D8001" s="20"/>
    </row>
    <row r="8002" spans="4:4" x14ac:dyDescent="0.2">
      <c r="D8002" s="20"/>
    </row>
    <row r="8003" spans="4:4" x14ac:dyDescent="0.2">
      <c r="D8003" s="20"/>
    </row>
    <row r="8004" spans="4:4" x14ac:dyDescent="0.2">
      <c r="D8004" s="20"/>
    </row>
    <row r="8005" spans="4:4" x14ac:dyDescent="0.2">
      <c r="D8005" s="20"/>
    </row>
    <row r="8006" spans="4:4" x14ac:dyDescent="0.2">
      <c r="D8006" s="20"/>
    </row>
    <row r="8007" spans="4:4" x14ac:dyDescent="0.2">
      <c r="D8007" s="20"/>
    </row>
    <row r="8008" spans="4:4" x14ac:dyDescent="0.2">
      <c r="D8008" s="20"/>
    </row>
    <row r="8009" spans="4:4" x14ac:dyDescent="0.2">
      <c r="D8009" s="20"/>
    </row>
    <row r="8010" spans="4:4" x14ac:dyDescent="0.2">
      <c r="D8010" s="20"/>
    </row>
    <row r="8011" spans="4:4" x14ac:dyDescent="0.2">
      <c r="D8011" s="20"/>
    </row>
    <row r="8012" spans="4:4" x14ac:dyDescent="0.2">
      <c r="D8012" s="20"/>
    </row>
    <row r="8013" spans="4:4" x14ac:dyDescent="0.2">
      <c r="D8013" s="20"/>
    </row>
    <row r="8014" spans="4:4" x14ac:dyDescent="0.2">
      <c r="D8014" s="20"/>
    </row>
    <row r="8015" spans="4:4" x14ac:dyDescent="0.2">
      <c r="D8015" s="20"/>
    </row>
    <row r="8016" spans="4:4" x14ac:dyDescent="0.2">
      <c r="D8016" s="20"/>
    </row>
    <row r="8017" spans="4:4" x14ac:dyDescent="0.2">
      <c r="D8017" s="20"/>
    </row>
    <row r="8018" spans="4:4" x14ac:dyDescent="0.2">
      <c r="D8018" s="20"/>
    </row>
    <row r="8019" spans="4:4" x14ac:dyDescent="0.2">
      <c r="D8019" s="20"/>
    </row>
    <row r="8020" spans="4:4" x14ac:dyDescent="0.2">
      <c r="D8020" s="20"/>
    </row>
    <row r="8021" spans="4:4" x14ac:dyDescent="0.2">
      <c r="D8021" s="20"/>
    </row>
    <row r="8022" spans="4:4" x14ac:dyDescent="0.2">
      <c r="D8022" s="20"/>
    </row>
    <row r="8023" spans="4:4" x14ac:dyDescent="0.2">
      <c r="D8023" s="20"/>
    </row>
    <row r="8024" spans="4:4" x14ac:dyDescent="0.2">
      <c r="D8024" s="20"/>
    </row>
    <row r="8025" spans="4:4" x14ac:dyDescent="0.2">
      <c r="D8025" s="20"/>
    </row>
    <row r="8026" spans="4:4" x14ac:dyDescent="0.2">
      <c r="D8026" s="20"/>
    </row>
    <row r="8027" spans="4:4" x14ac:dyDescent="0.2">
      <c r="D8027" s="20"/>
    </row>
    <row r="8028" spans="4:4" x14ac:dyDescent="0.2">
      <c r="D8028" s="20"/>
    </row>
    <row r="8029" spans="4:4" x14ac:dyDescent="0.2">
      <c r="D8029" s="20"/>
    </row>
    <row r="8030" spans="4:4" x14ac:dyDescent="0.2">
      <c r="D8030" s="20"/>
    </row>
    <row r="8031" spans="4:4" x14ac:dyDescent="0.2">
      <c r="D8031" s="20"/>
    </row>
    <row r="8032" spans="4:4" x14ac:dyDescent="0.2">
      <c r="D8032" s="20"/>
    </row>
    <row r="8033" spans="4:4" x14ac:dyDescent="0.2">
      <c r="D8033" s="20"/>
    </row>
    <row r="8034" spans="4:4" x14ac:dyDescent="0.2">
      <c r="D8034" s="20"/>
    </row>
    <row r="8035" spans="4:4" x14ac:dyDescent="0.2">
      <c r="D8035" s="20"/>
    </row>
    <row r="8036" spans="4:4" x14ac:dyDescent="0.2">
      <c r="D8036" s="20"/>
    </row>
    <row r="8037" spans="4:4" x14ac:dyDescent="0.2">
      <c r="D8037" s="20"/>
    </row>
    <row r="8038" spans="4:4" x14ac:dyDescent="0.2">
      <c r="D8038" s="20"/>
    </row>
    <row r="8039" spans="4:4" x14ac:dyDescent="0.2">
      <c r="D8039" s="20"/>
    </row>
    <row r="8040" spans="4:4" x14ac:dyDescent="0.2">
      <c r="D8040" s="20"/>
    </row>
    <row r="8041" spans="4:4" x14ac:dyDescent="0.2">
      <c r="D8041" s="20"/>
    </row>
    <row r="8042" spans="4:4" x14ac:dyDescent="0.2">
      <c r="D8042" s="20"/>
    </row>
    <row r="8043" spans="4:4" x14ac:dyDescent="0.2">
      <c r="D8043" s="20"/>
    </row>
    <row r="8044" spans="4:4" x14ac:dyDescent="0.2">
      <c r="D8044" s="20"/>
    </row>
    <row r="8045" spans="4:4" x14ac:dyDescent="0.2">
      <c r="D8045" s="20"/>
    </row>
    <row r="8046" spans="4:4" x14ac:dyDescent="0.2">
      <c r="D8046" s="20"/>
    </row>
    <row r="8047" spans="4:4" x14ac:dyDescent="0.2">
      <c r="D8047" s="20"/>
    </row>
    <row r="8048" spans="4:4" x14ac:dyDescent="0.2">
      <c r="D8048" s="20"/>
    </row>
    <row r="8049" spans="4:4" x14ac:dyDescent="0.2">
      <c r="D8049" s="20"/>
    </row>
    <row r="8050" spans="4:4" x14ac:dyDescent="0.2">
      <c r="D8050" s="20"/>
    </row>
    <row r="8051" spans="4:4" x14ac:dyDescent="0.2">
      <c r="D8051" s="20"/>
    </row>
    <row r="8052" spans="4:4" x14ac:dyDescent="0.2">
      <c r="D8052" s="20"/>
    </row>
    <row r="8053" spans="4:4" x14ac:dyDescent="0.2">
      <c r="D8053" s="20"/>
    </row>
    <row r="8054" spans="4:4" x14ac:dyDescent="0.2">
      <c r="D8054" s="20"/>
    </row>
    <row r="8055" spans="4:4" x14ac:dyDescent="0.2">
      <c r="D8055" s="20"/>
    </row>
    <row r="8056" spans="4:4" x14ac:dyDescent="0.2">
      <c r="D8056" s="20"/>
    </row>
    <row r="8057" spans="4:4" x14ac:dyDescent="0.2">
      <c r="D8057" s="20"/>
    </row>
    <row r="8058" spans="4:4" x14ac:dyDescent="0.2">
      <c r="D8058" s="20"/>
    </row>
    <row r="8059" spans="4:4" x14ac:dyDescent="0.2">
      <c r="D8059" s="20"/>
    </row>
    <row r="8060" spans="4:4" x14ac:dyDescent="0.2">
      <c r="D8060" s="20"/>
    </row>
    <row r="8061" spans="4:4" x14ac:dyDescent="0.2">
      <c r="D8061" s="20"/>
    </row>
    <row r="8062" spans="4:4" x14ac:dyDescent="0.2">
      <c r="D8062" s="20"/>
    </row>
    <row r="8063" spans="4:4" x14ac:dyDescent="0.2">
      <c r="D8063" s="20"/>
    </row>
    <row r="8064" spans="4:4" x14ac:dyDescent="0.2">
      <c r="D8064" s="20"/>
    </row>
    <row r="8065" spans="4:4" x14ac:dyDescent="0.2">
      <c r="D8065" s="20"/>
    </row>
    <row r="8066" spans="4:4" x14ac:dyDescent="0.2">
      <c r="D8066" s="20"/>
    </row>
    <row r="8067" spans="4:4" x14ac:dyDescent="0.2">
      <c r="D8067" s="20"/>
    </row>
    <row r="8068" spans="4:4" x14ac:dyDescent="0.2">
      <c r="D8068" s="20"/>
    </row>
    <row r="8069" spans="4:4" x14ac:dyDescent="0.2">
      <c r="D8069" s="20"/>
    </row>
    <row r="8070" spans="4:4" x14ac:dyDescent="0.2">
      <c r="D8070" s="20"/>
    </row>
    <row r="8071" spans="4:4" x14ac:dyDescent="0.2">
      <c r="D8071" s="20"/>
    </row>
    <row r="8072" spans="4:4" x14ac:dyDescent="0.2">
      <c r="D8072" s="20"/>
    </row>
    <row r="8073" spans="4:4" x14ac:dyDescent="0.2">
      <c r="D8073" s="20"/>
    </row>
    <row r="8074" spans="4:4" x14ac:dyDescent="0.2">
      <c r="D8074" s="20"/>
    </row>
    <row r="8075" spans="4:4" x14ac:dyDescent="0.2">
      <c r="D8075" s="20"/>
    </row>
    <row r="8076" spans="4:4" x14ac:dyDescent="0.2">
      <c r="D8076" s="20"/>
    </row>
    <row r="8077" spans="4:4" x14ac:dyDescent="0.2">
      <c r="D8077" s="20"/>
    </row>
    <row r="8078" spans="4:4" x14ac:dyDescent="0.2">
      <c r="D8078" s="20"/>
    </row>
    <row r="8079" spans="4:4" x14ac:dyDescent="0.2">
      <c r="D8079" s="20"/>
    </row>
    <row r="8080" spans="4:4" x14ac:dyDescent="0.2">
      <c r="D8080" s="20"/>
    </row>
    <row r="8081" spans="4:4" x14ac:dyDescent="0.2">
      <c r="D8081" s="20"/>
    </row>
    <row r="8082" spans="4:4" x14ac:dyDescent="0.2">
      <c r="D8082" s="20"/>
    </row>
    <row r="8083" spans="4:4" x14ac:dyDescent="0.2">
      <c r="D8083" s="20"/>
    </row>
    <row r="8084" spans="4:4" x14ac:dyDescent="0.2">
      <c r="D8084" s="20"/>
    </row>
    <row r="8085" spans="4:4" x14ac:dyDescent="0.2">
      <c r="D8085" s="20"/>
    </row>
    <row r="8086" spans="4:4" x14ac:dyDescent="0.2">
      <c r="D8086" s="20"/>
    </row>
    <row r="8087" spans="4:4" x14ac:dyDescent="0.2">
      <c r="D8087" s="20"/>
    </row>
    <row r="8088" spans="4:4" x14ac:dyDescent="0.2">
      <c r="D8088" s="20"/>
    </row>
    <row r="8089" spans="4:4" x14ac:dyDescent="0.2">
      <c r="D8089" s="20"/>
    </row>
    <row r="8090" spans="4:4" x14ac:dyDescent="0.2">
      <c r="D8090" s="20"/>
    </row>
    <row r="8091" spans="4:4" x14ac:dyDescent="0.2">
      <c r="D8091" s="20"/>
    </row>
    <row r="8092" spans="4:4" x14ac:dyDescent="0.2">
      <c r="D8092" s="20"/>
    </row>
    <row r="8093" spans="4:4" x14ac:dyDescent="0.2">
      <c r="D8093" s="20"/>
    </row>
    <row r="8094" spans="4:4" x14ac:dyDescent="0.2">
      <c r="D8094" s="20"/>
    </row>
    <row r="8095" spans="4:4" x14ac:dyDescent="0.2">
      <c r="D8095" s="20"/>
    </row>
    <row r="8096" spans="4:4" x14ac:dyDescent="0.2">
      <c r="D8096" s="20"/>
    </row>
    <row r="8097" spans="4:4" x14ac:dyDescent="0.2">
      <c r="D8097" s="20"/>
    </row>
    <row r="8098" spans="4:4" x14ac:dyDescent="0.2">
      <c r="D8098" s="20"/>
    </row>
    <row r="8099" spans="4:4" x14ac:dyDescent="0.2">
      <c r="D8099" s="20"/>
    </row>
    <row r="8100" spans="4:4" x14ac:dyDescent="0.2">
      <c r="D8100" s="20"/>
    </row>
    <row r="8101" spans="4:4" x14ac:dyDescent="0.2">
      <c r="D8101" s="20"/>
    </row>
    <row r="8102" spans="4:4" x14ac:dyDescent="0.2">
      <c r="D8102" s="20"/>
    </row>
    <row r="8103" spans="4:4" x14ac:dyDescent="0.2">
      <c r="D8103" s="20"/>
    </row>
    <row r="8104" spans="4:4" x14ac:dyDescent="0.2">
      <c r="D8104" s="20"/>
    </row>
    <row r="8105" spans="4:4" x14ac:dyDescent="0.2">
      <c r="D8105" s="20"/>
    </row>
    <row r="8106" spans="4:4" x14ac:dyDescent="0.2">
      <c r="D8106" s="20"/>
    </row>
    <row r="8107" spans="4:4" x14ac:dyDescent="0.2">
      <c r="D8107" s="20"/>
    </row>
    <row r="8108" spans="4:4" x14ac:dyDescent="0.2">
      <c r="D8108" s="20"/>
    </row>
    <row r="8109" spans="4:4" x14ac:dyDescent="0.2">
      <c r="D8109" s="20"/>
    </row>
    <row r="8110" spans="4:4" x14ac:dyDescent="0.2">
      <c r="D8110" s="20"/>
    </row>
    <row r="8111" spans="4:4" x14ac:dyDescent="0.2">
      <c r="D8111" s="20"/>
    </row>
    <row r="8112" spans="4:4" x14ac:dyDescent="0.2">
      <c r="D8112" s="20"/>
    </row>
    <row r="8113" spans="4:4" x14ac:dyDescent="0.2">
      <c r="D8113" s="20"/>
    </row>
    <row r="8114" spans="4:4" x14ac:dyDescent="0.2">
      <c r="D8114" s="20"/>
    </row>
    <row r="8115" spans="4:4" x14ac:dyDescent="0.2">
      <c r="D8115" s="20"/>
    </row>
    <row r="8116" spans="4:4" x14ac:dyDescent="0.2">
      <c r="D8116" s="20"/>
    </row>
    <row r="8117" spans="4:4" x14ac:dyDescent="0.2">
      <c r="D8117" s="20"/>
    </row>
    <row r="8118" spans="4:4" x14ac:dyDescent="0.2">
      <c r="D8118" s="20"/>
    </row>
    <row r="8119" spans="4:4" x14ac:dyDescent="0.2">
      <c r="D8119" s="20"/>
    </row>
    <row r="8120" spans="4:4" x14ac:dyDescent="0.2">
      <c r="D8120" s="20"/>
    </row>
    <row r="8121" spans="4:4" x14ac:dyDescent="0.2">
      <c r="D8121" s="20"/>
    </row>
    <row r="8122" spans="4:4" x14ac:dyDescent="0.2">
      <c r="D8122" s="20"/>
    </row>
    <row r="8123" spans="4:4" x14ac:dyDescent="0.2">
      <c r="D8123" s="20"/>
    </row>
    <row r="8124" spans="4:4" x14ac:dyDescent="0.2">
      <c r="D8124" s="20"/>
    </row>
    <row r="8125" spans="4:4" x14ac:dyDescent="0.2">
      <c r="D8125" s="20"/>
    </row>
    <row r="8126" spans="4:4" x14ac:dyDescent="0.2">
      <c r="D8126" s="20"/>
    </row>
    <row r="8127" spans="4:4" x14ac:dyDescent="0.2">
      <c r="D8127" s="20"/>
    </row>
    <row r="8128" spans="4:4" x14ac:dyDescent="0.2">
      <c r="D8128" s="20"/>
    </row>
    <row r="8129" spans="4:4" x14ac:dyDescent="0.2">
      <c r="D8129" s="20"/>
    </row>
    <row r="8130" spans="4:4" x14ac:dyDescent="0.2">
      <c r="D8130" s="20"/>
    </row>
    <row r="8131" spans="4:4" x14ac:dyDescent="0.2">
      <c r="D8131" s="20"/>
    </row>
    <row r="8132" spans="4:4" x14ac:dyDescent="0.2">
      <c r="D8132" s="20"/>
    </row>
    <row r="8133" spans="4:4" x14ac:dyDescent="0.2">
      <c r="D8133" s="20"/>
    </row>
    <row r="8134" spans="4:4" x14ac:dyDescent="0.2">
      <c r="D8134" s="20"/>
    </row>
    <row r="8135" spans="4:4" x14ac:dyDescent="0.2">
      <c r="D8135" s="20"/>
    </row>
    <row r="8136" spans="4:4" x14ac:dyDescent="0.2">
      <c r="D8136" s="20"/>
    </row>
    <row r="8137" spans="4:4" x14ac:dyDescent="0.2">
      <c r="D8137" s="20"/>
    </row>
    <row r="8138" spans="4:4" x14ac:dyDescent="0.2">
      <c r="D8138" s="20"/>
    </row>
    <row r="8139" spans="4:4" x14ac:dyDescent="0.2">
      <c r="D8139" s="20"/>
    </row>
    <row r="8140" spans="4:4" x14ac:dyDescent="0.2">
      <c r="D8140" s="20"/>
    </row>
    <row r="8141" spans="4:4" x14ac:dyDescent="0.2">
      <c r="D8141" s="20"/>
    </row>
    <row r="8142" spans="4:4" x14ac:dyDescent="0.2">
      <c r="D8142" s="20"/>
    </row>
    <row r="8143" spans="4:4" x14ac:dyDescent="0.2">
      <c r="D8143" s="20"/>
    </row>
    <row r="8144" spans="4:4" x14ac:dyDescent="0.2">
      <c r="D8144" s="20"/>
    </row>
    <row r="8145" spans="4:4" x14ac:dyDescent="0.2">
      <c r="D8145" s="20"/>
    </row>
    <row r="8146" spans="4:4" x14ac:dyDescent="0.2">
      <c r="D8146" s="20"/>
    </row>
    <row r="8147" spans="4:4" x14ac:dyDescent="0.2">
      <c r="D8147" s="20"/>
    </row>
    <row r="8148" spans="4:4" x14ac:dyDescent="0.2">
      <c r="D8148" s="20"/>
    </row>
    <row r="8149" spans="4:4" x14ac:dyDescent="0.2">
      <c r="D8149" s="20"/>
    </row>
    <row r="8150" spans="4:4" x14ac:dyDescent="0.2">
      <c r="D8150" s="20"/>
    </row>
    <row r="8151" spans="4:4" x14ac:dyDescent="0.2">
      <c r="D8151" s="20"/>
    </row>
    <row r="8152" spans="4:4" x14ac:dyDescent="0.2">
      <c r="D8152" s="20"/>
    </row>
    <row r="8153" spans="4:4" x14ac:dyDescent="0.2">
      <c r="D8153" s="20"/>
    </row>
    <row r="8154" spans="4:4" x14ac:dyDescent="0.2">
      <c r="D8154" s="20"/>
    </row>
    <row r="8155" spans="4:4" x14ac:dyDescent="0.2">
      <c r="D8155" s="20"/>
    </row>
    <row r="8156" spans="4:4" x14ac:dyDescent="0.2">
      <c r="D8156" s="20"/>
    </row>
    <row r="8157" spans="4:4" x14ac:dyDescent="0.2">
      <c r="D8157" s="20"/>
    </row>
    <row r="8158" spans="4:4" x14ac:dyDescent="0.2">
      <c r="D8158" s="20"/>
    </row>
    <row r="8159" spans="4:4" x14ac:dyDescent="0.2">
      <c r="D8159" s="20"/>
    </row>
    <row r="8160" spans="4:4" x14ac:dyDescent="0.2">
      <c r="D8160" s="20"/>
    </row>
    <row r="8161" spans="4:4" x14ac:dyDescent="0.2">
      <c r="D8161" s="20"/>
    </row>
    <row r="8162" spans="4:4" x14ac:dyDescent="0.2">
      <c r="D8162" s="20"/>
    </row>
    <row r="8163" spans="4:4" x14ac:dyDescent="0.2">
      <c r="D8163" s="20"/>
    </row>
    <row r="8164" spans="4:4" x14ac:dyDescent="0.2">
      <c r="D8164" s="20"/>
    </row>
    <row r="8165" spans="4:4" x14ac:dyDescent="0.2">
      <c r="D8165" s="20"/>
    </row>
    <row r="8166" spans="4:4" x14ac:dyDescent="0.2">
      <c r="D8166" s="20"/>
    </row>
    <row r="8167" spans="4:4" x14ac:dyDescent="0.2">
      <c r="D8167" s="20"/>
    </row>
    <row r="8168" spans="4:4" x14ac:dyDescent="0.2">
      <c r="D8168" s="20"/>
    </row>
    <row r="8169" spans="4:4" x14ac:dyDescent="0.2">
      <c r="D8169" s="20"/>
    </row>
    <row r="8170" spans="4:4" x14ac:dyDescent="0.2">
      <c r="D8170" s="20"/>
    </row>
    <row r="8171" spans="4:4" x14ac:dyDescent="0.2">
      <c r="D8171" s="20"/>
    </row>
    <row r="8172" spans="4:4" x14ac:dyDescent="0.2">
      <c r="D8172" s="20"/>
    </row>
    <row r="8173" spans="4:4" x14ac:dyDescent="0.2">
      <c r="D8173" s="20"/>
    </row>
    <row r="8174" spans="4:4" x14ac:dyDescent="0.2">
      <c r="D8174" s="20"/>
    </row>
    <row r="8175" spans="4:4" x14ac:dyDescent="0.2">
      <c r="D8175" s="20"/>
    </row>
    <row r="8176" spans="4:4" x14ac:dyDescent="0.2">
      <c r="D8176" s="20"/>
    </row>
    <row r="8177" spans="4:4" x14ac:dyDescent="0.2">
      <c r="D8177" s="20"/>
    </row>
    <row r="8178" spans="4:4" x14ac:dyDescent="0.2">
      <c r="D8178" s="20"/>
    </row>
    <row r="8179" spans="4:4" x14ac:dyDescent="0.2">
      <c r="D8179" s="20"/>
    </row>
    <row r="8180" spans="4:4" x14ac:dyDescent="0.2">
      <c r="D8180" s="20"/>
    </row>
    <row r="8181" spans="4:4" x14ac:dyDescent="0.2">
      <c r="D8181" s="20"/>
    </row>
    <row r="8182" spans="4:4" x14ac:dyDescent="0.2">
      <c r="D8182" s="20"/>
    </row>
    <row r="8183" spans="4:4" x14ac:dyDescent="0.2">
      <c r="D8183" s="20"/>
    </row>
    <row r="8184" spans="4:4" x14ac:dyDescent="0.2">
      <c r="D8184" s="20"/>
    </row>
    <row r="8185" spans="4:4" x14ac:dyDescent="0.2">
      <c r="D8185" s="20"/>
    </row>
    <row r="8186" spans="4:4" x14ac:dyDescent="0.2">
      <c r="D8186" s="20"/>
    </row>
    <row r="8187" spans="4:4" x14ac:dyDescent="0.2">
      <c r="D8187" s="20"/>
    </row>
    <row r="8188" spans="4:4" x14ac:dyDescent="0.2">
      <c r="D8188" s="20"/>
    </row>
    <row r="8189" spans="4:4" x14ac:dyDescent="0.2">
      <c r="D8189" s="20"/>
    </row>
    <row r="8190" spans="4:4" x14ac:dyDescent="0.2">
      <c r="D8190" s="20"/>
    </row>
    <row r="8191" spans="4:4" x14ac:dyDescent="0.2">
      <c r="D8191" s="20"/>
    </row>
    <row r="8192" spans="4:4" x14ac:dyDescent="0.2">
      <c r="D8192" s="20"/>
    </row>
    <row r="8193" spans="4:4" x14ac:dyDescent="0.2">
      <c r="D8193" s="20"/>
    </row>
    <row r="8194" spans="4:4" x14ac:dyDescent="0.2">
      <c r="D8194" s="20"/>
    </row>
    <row r="8195" spans="4:4" x14ac:dyDescent="0.2">
      <c r="D8195" s="20"/>
    </row>
    <row r="8196" spans="4:4" x14ac:dyDescent="0.2">
      <c r="D8196" s="20"/>
    </row>
    <row r="8197" spans="4:4" x14ac:dyDescent="0.2">
      <c r="D8197" s="20"/>
    </row>
    <row r="8198" spans="4:4" x14ac:dyDescent="0.2">
      <c r="D8198" s="20"/>
    </row>
    <row r="8199" spans="4:4" x14ac:dyDescent="0.2">
      <c r="D8199" s="20"/>
    </row>
    <row r="8200" spans="4:4" x14ac:dyDescent="0.2">
      <c r="D8200" s="20"/>
    </row>
    <row r="8201" spans="4:4" x14ac:dyDescent="0.2">
      <c r="D8201" s="20"/>
    </row>
    <row r="8202" spans="4:4" x14ac:dyDescent="0.2">
      <c r="D8202" s="20"/>
    </row>
    <row r="8203" spans="4:4" x14ac:dyDescent="0.2">
      <c r="D8203" s="20"/>
    </row>
    <row r="8204" spans="4:4" x14ac:dyDescent="0.2">
      <c r="D8204" s="20"/>
    </row>
    <row r="8205" spans="4:4" x14ac:dyDescent="0.2">
      <c r="D8205" s="20"/>
    </row>
    <row r="8206" spans="4:4" x14ac:dyDescent="0.2">
      <c r="D8206" s="20"/>
    </row>
    <row r="8207" spans="4:4" x14ac:dyDescent="0.2">
      <c r="D8207" s="20"/>
    </row>
    <row r="8208" spans="4:4" x14ac:dyDescent="0.2">
      <c r="D8208" s="20"/>
    </row>
    <row r="8209" spans="4:4" x14ac:dyDescent="0.2">
      <c r="D8209" s="20"/>
    </row>
    <row r="8210" spans="4:4" x14ac:dyDescent="0.2">
      <c r="D8210" s="20"/>
    </row>
    <row r="8211" spans="4:4" x14ac:dyDescent="0.2">
      <c r="D8211" s="20"/>
    </row>
    <row r="8212" spans="4:4" x14ac:dyDescent="0.2">
      <c r="D8212" s="20"/>
    </row>
    <row r="8213" spans="4:4" x14ac:dyDescent="0.2">
      <c r="D8213" s="20"/>
    </row>
    <row r="8214" spans="4:4" x14ac:dyDescent="0.2">
      <c r="D8214" s="20"/>
    </row>
    <row r="8215" spans="4:4" x14ac:dyDescent="0.2">
      <c r="D8215" s="20"/>
    </row>
    <row r="8216" spans="4:4" x14ac:dyDescent="0.2">
      <c r="D8216" s="20"/>
    </row>
    <row r="8217" spans="4:4" x14ac:dyDescent="0.2">
      <c r="D8217" s="20"/>
    </row>
    <row r="8218" spans="4:4" x14ac:dyDescent="0.2">
      <c r="D8218" s="20"/>
    </row>
    <row r="8219" spans="4:4" x14ac:dyDescent="0.2">
      <c r="D8219" s="20"/>
    </row>
    <row r="8220" spans="4:4" x14ac:dyDescent="0.2">
      <c r="D8220" s="20"/>
    </row>
    <row r="8221" spans="4:4" x14ac:dyDescent="0.2">
      <c r="D8221" s="20"/>
    </row>
    <row r="8222" spans="4:4" x14ac:dyDescent="0.2">
      <c r="D8222" s="20"/>
    </row>
    <row r="8223" spans="4:4" x14ac:dyDescent="0.2">
      <c r="D8223" s="20"/>
    </row>
    <row r="8224" spans="4:4" x14ac:dyDescent="0.2">
      <c r="D8224" s="20"/>
    </row>
    <row r="8225" spans="4:4" x14ac:dyDescent="0.2">
      <c r="D8225" s="20"/>
    </row>
    <row r="8226" spans="4:4" x14ac:dyDescent="0.2">
      <c r="D8226" s="20"/>
    </row>
    <row r="8227" spans="4:4" x14ac:dyDescent="0.2">
      <c r="D8227" s="20"/>
    </row>
    <row r="8228" spans="4:4" x14ac:dyDescent="0.2">
      <c r="D8228" s="20"/>
    </row>
    <row r="8229" spans="4:4" x14ac:dyDescent="0.2">
      <c r="D8229" s="20"/>
    </row>
    <row r="8230" spans="4:4" x14ac:dyDescent="0.2">
      <c r="D8230" s="20"/>
    </row>
    <row r="8231" spans="4:4" x14ac:dyDescent="0.2">
      <c r="D8231" s="20"/>
    </row>
    <row r="8232" spans="4:4" x14ac:dyDescent="0.2">
      <c r="D8232" s="20"/>
    </row>
    <row r="8233" spans="4:4" x14ac:dyDescent="0.2">
      <c r="D8233" s="20"/>
    </row>
    <row r="8234" spans="4:4" x14ac:dyDescent="0.2">
      <c r="D8234" s="20"/>
    </row>
    <row r="8235" spans="4:4" x14ac:dyDescent="0.2">
      <c r="D8235" s="20"/>
    </row>
    <row r="8236" spans="4:4" x14ac:dyDescent="0.2">
      <c r="D8236" s="20"/>
    </row>
    <row r="8237" spans="4:4" x14ac:dyDescent="0.2">
      <c r="D8237" s="20"/>
    </row>
    <row r="8238" spans="4:4" x14ac:dyDescent="0.2">
      <c r="D8238" s="20"/>
    </row>
    <row r="8239" spans="4:4" x14ac:dyDescent="0.2">
      <c r="D8239" s="20"/>
    </row>
    <row r="8240" spans="4:4" x14ac:dyDescent="0.2">
      <c r="D8240" s="20"/>
    </row>
    <row r="8241" spans="4:4" x14ac:dyDescent="0.2">
      <c r="D8241" s="20"/>
    </row>
    <row r="8242" spans="4:4" x14ac:dyDescent="0.2">
      <c r="D8242" s="20"/>
    </row>
    <row r="8243" spans="4:4" x14ac:dyDescent="0.2">
      <c r="D8243" s="20"/>
    </row>
    <row r="8244" spans="4:4" x14ac:dyDescent="0.2">
      <c r="D8244" s="20"/>
    </row>
    <row r="8245" spans="4:4" x14ac:dyDescent="0.2">
      <c r="D8245" s="20"/>
    </row>
    <row r="8246" spans="4:4" x14ac:dyDescent="0.2">
      <c r="D8246" s="20"/>
    </row>
    <row r="8247" spans="4:4" x14ac:dyDescent="0.2">
      <c r="D8247" s="20"/>
    </row>
    <row r="8248" spans="4:4" x14ac:dyDescent="0.2">
      <c r="D8248" s="20"/>
    </row>
    <row r="8249" spans="4:4" x14ac:dyDescent="0.2">
      <c r="D8249" s="20"/>
    </row>
    <row r="8250" spans="4:4" x14ac:dyDescent="0.2">
      <c r="D8250" s="20"/>
    </row>
    <row r="8251" spans="4:4" x14ac:dyDescent="0.2">
      <c r="D8251" s="20"/>
    </row>
    <row r="8252" spans="4:4" x14ac:dyDescent="0.2">
      <c r="D8252" s="20"/>
    </row>
    <row r="8253" spans="4:4" x14ac:dyDescent="0.2">
      <c r="D8253" s="20"/>
    </row>
    <row r="8254" spans="4:4" x14ac:dyDescent="0.2">
      <c r="D8254" s="20"/>
    </row>
    <row r="8255" spans="4:4" x14ac:dyDescent="0.2">
      <c r="D8255" s="20"/>
    </row>
    <row r="8256" spans="4:4" x14ac:dyDescent="0.2">
      <c r="D8256" s="20"/>
    </row>
    <row r="8257" spans="4:4" x14ac:dyDescent="0.2">
      <c r="D8257" s="20"/>
    </row>
    <row r="8258" spans="4:4" x14ac:dyDescent="0.2">
      <c r="D8258" s="20"/>
    </row>
    <row r="8259" spans="4:4" x14ac:dyDescent="0.2">
      <c r="D8259" s="20"/>
    </row>
    <row r="8260" spans="4:4" x14ac:dyDescent="0.2">
      <c r="D8260" s="20"/>
    </row>
    <row r="8261" spans="4:4" x14ac:dyDescent="0.2">
      <c r="D8261" s="20"/>
    </row>
    <row r="8262" spans="4:4" x14ac:dyDescent="0.2">
      <c r="D8262" s="20"/>
    </row>
    <row r="8263" spans="4:4" x14ac:dyDescent="0.2">
      <c r="D8263" s="20"/>
    </row>
    <row r="8264" spans="4:4" x14ac:dyDescent="0.2">
      <c r="D8264" s="20"/>
    </row>
    <row r="8265" spans="4:4" x14ac:dyDescent="0.2">
      <c r="D8265" s="20"/>
    </row>
    <row r="8266" spans="4:4" x14ac:dyDescent="0.2">
      <c r="D8266" s="20"/>
    </row>
    <row r="8267" spans="4:4" x14ac:dyDescent="0.2">
      <c r="D8267" s="20"/>
    </row>
    <row r="8268" spans="4:4" x14ac:dyDescent="0.2">
      <c r="D8268" s="20"/>
    </row>
    <row r="8269" spans="4:4" x14ac:dyDescent="0.2">
      <c r="D8269" s="20"/>
    </row>
    <row r="8270" spans="4:4" x14ac:dyDescent="0.2">
      <c r="D8270" s="20"/>
    </row>
    <row r="8271" spans="4:4" x14ac:dyDescent="0.2">
      <c r="D8271" s="20"/>
    </row>
    <row r="8272" spans="4:4" x14ac:dyDescent="0.2">
      <c r="D8272" s="20"/>
    </row>
    <row r="8273" spans="4:4" x14ac:dyDescent="0.2">
      <c r="D8273" s="20"/>
    </row>
    <row r="8274" spans="4:4" x14ac:dyDescent="0.2">
      <c r="D8274" s="20"/>
    </row>
    <row r="8275" spans="4:4" x14ac:dyDescent="0.2">
      <c r="D8275" s="20"/>
    </row>
    <row r="8276" spans="4:4" x14ac:dyDescent="0.2">
      <c r="D8276" s="20"/>
    </row>
    <row r="8277" spans="4:4" x14ac:dyDescent="0.2">
      <c r="D8277" s="20"/>
    </row>
    <row r="8278" spans="4:4" x14ac:dyDescent="0.2">
      <c r="D8278" s="20"/>
    </row>
    <row r="8279" spans="4:4" x14ac:dyDescent="0.2">
      <c r="D8279" s="20"/>
    </row>
    <row r="8280" spans="4:4" x14ac:dyDescent="0.2">
      <c r="D8280" s="20"/>
    </row>
    <row r="8281" spans="4:4" x14ac:dyDescent="0.2">
      <c r="D8281" s="20"/>
    </row>
    <row r="8282" spans="4:4" x14ac:dyDescent="0.2">
      <c r="D8282" s="20"/>
    </row>
    <row r="8283" spans="4:4" x14ac:dyDescent="0.2">
      <c r="D8283" s="20"/>
    </row>
    <row r="8284" spans="4:4" x14ac:dyDescent="0.2">
      <c r="D8284" s="20"/>
    </row>
    <row r="8285" spans="4:4" x14ac:dyDescent="0.2">
      <c r="D8285" s="20"/>
    </row>
    <row r="8286" spans="4:4" x14ac:dyDescent="0.2">
      <c r="D8286" s="20"/>
    </row>
    <row r="8287" spans="4:4" x14ac:dyDescent="0.2">
      <c r="D8287" s="20"/>
    </row>
    <row r="8288" spans="4:4" x14ac:dyDescent="0.2">
      <c r="D8288" s="20"/>
    </row>
    <row r="8289" spans="4:4" x14ac:dyDescent="0.2">
      <c r="D8289" s="20"/>
    </row>
    <row r="8290" spans="4:4" x14ac:dyDescent="0.2">
      <c r="D8290" s="20"/>
    </row>
    <row r="8291" spans="4:4" x14ac:dyDescent="0.2">
      <c r="D8291" s="20"/>
    </row>
    <row r="8292" spans="4:4" x14ac:dyDescent="0.2">
      <c r="D8292" s="20"/>
    </row>
    <row r="8293" spans="4:4" x14ac:dyDescent="0.2">
      <c r="D8293" s="20"/>
    </row>
    <row r="8294" spans="4:4" x14ac:dyDescent="0.2">
      <c r="D8294" s="20"/>
    </row>
    <row r="8295" spans="4:4" x14ac:dyDescent="0.2">
      <c r="D8295" s="20"/>
    </row>
    <row r="8296" spans="4:4" x14ac:dyDescent="0.2">
      <c r="D8296" s="20"/>
    </row>
    <row r="8297" spans="4:4" x14ac:dyDescent="0.2">
      <c r="D8297" s="20"/>
    </row>
    <row r="8298" spans="4:4" x14ac:dyDescent="0.2">
      <c r="D8298" s="20"/>
    </row>
    <row r="8299" spans="4:4" x14ac:dyDescent="0.2">
      <c r="D8299" s="20"/>
    </row>
    <row r="8300" spans="4:4" x14ac:dyDescent="0.2">
      <c r="D8300" s="20"/>
    </row>
    <row r="8301" spans="4:4" x14ac:dyDescent="0.2">
      <c r="D8301" s="20"/>
    </row>
    <row r="8302" spans="4:4" x14ac:dyDescent="0.2">
      <c r="D8302" s="20"/>
    </row>
    <row r="8303" spans="4:4" x14ac:dyDescent="0.2">
      <c r="D8303" s="20"/>
    </row>
    <row r="8304" spans="4:4" x14ac:dyDescent="0.2">
      <c r="D8304" s="20"/>
    </row>
    <row r="8305" spans="4:4" x14ac:dyDescent="0.2">
      <c r="D8305" s="20"/>
    </row>
    <row r="8306" spans="4:4" x14ac:dyDescent="0.2">
      <c r="D8306" s="20"/>
    </row>
    <row r="8307" spans="4:4" x14ac:dyDescent="0.2">
      <c r="D8307" s="20"/>
    </row>
    <row r="8308" spans="4:4" x14ac:dyDescent="0.2">
      <c r="D8308" s="20"/>
    </row>
    <row r="8309" spans="4:4" x14ac:dyDescent="0.2">
      <c r="D8309" s="20"/>
    </row>
    <row r="8310" spans="4:4" x14ac:dyDescent="0.2">
      <c r="D8310" s="20"/>
    </row>
    <row r="8311" spans="4:4" x14ac:dyDescent="0.2">
      <c r="D8311" s="20"/>
    </row>
    <row r="8312" spans="4:4" x14ac:dyDescent="0.2">
      <c r="D8312" s="20"/>
    </row>
    <row r="8313" spans="4:4" x14ac:dyDescent="0.2">
      <c r="D8313" s="20"/>
    </row>
    <row r="8314" spans="4:4" x14ac:dyDescent="0.2">
      <c r="D8314" s="20"/>
    </row>
    <row r="8315" spans="4:4" x14ac:dyDescent="0.2">
      <c r="D8315" s="20"/>
    </row>
    <row r="8316" spans="4:4" x14ac:dyDescent="0.2">
      <c r="D8316" s="20"/>
    </row>
    <row r="8317" spans="4:4" x14ac:dyDescent="0.2">
      <c r="D8317" s="20"/>
    </row>
    <row r="8318" spans="4:4" x14ac:dyDescent="0.2">
      <c r="D8318" s="20"/>
    </row>
    <row r="8319" spans="4:4" x14ac:dyDescent="0.2">
      <c r="D8319" s="20"/>
    </row>
    <row r="8320" spans="4:4" x14ac:dyDescent="0.2">
      <c r="D8320" s="20"/>
    </row>
    <row r="8321" spans="4:4" x14ac:dyDescent="0.2">
      <c r="D8321" s="20"/>
    </row>
    <row r="8322" spans="4:4" x14ac:dyDescent="0.2">
      <c r="D8322" s="20"/>
    </row>
    <row r="8323" spans="4:4" x14ac:dyDescent="0.2">
      <c r="D8323" s="20"/>
    </row>
    <row r="8324" spans="4:4" x14ac:dyDescent="0.2">
      <c r="D8324" s="20"/>
    </row>
    <row r="8325" spans="4:4" x14ac:dyDescent="0.2">
      <c r="D8325" s="20"/>
    </row>
    <row r="8326" spans="4:4" x14ac:dyDescent="0.2">
      <c r="D8326" s="20"/>
    </row>
    <row r="8327" spans="4:4" x14ac:dyDescent="0.2">
      <c r="D8327" s="20"/>
    </row>
    <row r="8328" spans="4:4" x14ac:dyDescent="0.2">
      <c r="D8328" s="20"/>
    </row>
    <row r="8329" spans="4:4" x14ac:dyDescent="0.2">
      <c r="D8329" s="20"/>
    </row>
    <row r="8330" spans="4:4" x14ac:dyDescent="0.2">
      <c r="D8330" s="20"/>
    </row>
    <row r="8331" spans="4:4" x14ac:dyDescent="0.2">
      <c r="D8331" s="20"/>
    </row>
    <row r="8332" spans="4:4" x14ac:dyDescent="0.2">
      <c r="D8332" s="20"/>
    </row>
    <row r="8333" spans="4:4" x14ac:dyDescent="0.2">
      <c r="D8333" s="20"/>
    </row>
    <row r="8334" spans="4:4" x14ac:dyDescent="0.2">
      <c r="D8334" s="20"/>
    </row>
    <row r="8335" spans="4:4" x14ac:dyDescent="0.2">
      <c r="D8335" s="20"/>
    </row>
    <row r="8336" spans="4:4" x14ac:dyDescent="0.2">
      <c r="D8336" s="20"/>
    </row>
    <row r="8337" spans="4:4" x14ac:dyDescent="0.2">
      <c r="D8337" s="20"/>
    </row>
    <row r="8338" spans="4:4" x14ac:dyDescent="0.2">
      <c r="D8338" s="20"/>
    </row>
    <row r="8339" spans="4:4" x14ac:dyDescent="0.2">
      <c r="D8339" s="20"/>
    </row>
    <row r="8340" spans="4:4" x14ac:dyDescent="0.2">
      <c r="D8340" s="20"/>
    </row>
    <row r="8341" spans="4:4" x14ac:dyDescent="0.2">
      <c r="D8341" s="20"/>
    </row>
    <row r="8342" spans="4:4" x14ac:dyDescent="0.2">
      <c r="D8342" s="20"/>
    </row>
    <row r="8343" spans="4:4" x14ac:dyDescent="0.2">
      <c r="D8343" s="20"/>
    </row>
    <row r="8344" spans="4:4" x14ac:dyDescent="0.2">
      <c r="D8344" s="20"/>
    </row>
    <row r="8345" spans="4:4" x14ac:dyDescent="0.2">
      <c r="D8345" s="20"/>
    </row>
    <row r="8346" spans="4:4" x14ac:dyDescent="0.2">
      <c r="D8346" s="20"/>
    </row>
    <row r="8347" spans="4:4" x14ac:dyDescent="0.2">
      <c r="D8347" s="20"/>
    </row>
    <row r="8348" spans="4:4" x14ac:dyDescent="0.2">
      <c r="D8348" s="20"/>
    </row>
    <row r="8349" spans="4:4" x14ac:dyDescent="0.2">
      <c r="D8349" s="20"/>
    </row>
    <row r="8350" spans="4:4" x14ac:dyDescent="0.2">
      <c r="D8350" s="20"/>
    </row>
    <row r="8351" spans="4:4" x14ac:dyDescent="0.2">
      <c r="D8351" s="20"/>
    </row>
    <row r="8352" spans="4:4" x14ac:dyDescent="0.2">
      <c r="D8352" s="20"/>
    </row>
    <row r="8353" spans="4:4" x14ac:dyDescent="0.2">
      <c r="D8353" s="20"/>
    </row>
    <row r="8354" spans="4:4" x14ac:dyDescent="0.2">
      <c r="D8354" s="20"/>
    </row>
    <row r="8355" spans="4:4" x14ac:dyDescent="0.2">
      <c r="D8355" s="20"/>
    </row>
    <row r="8356" spans="4:4" x14ac:dyDescent="0.2">
      <c r="D8356" s="20"/>
    </row>
    <row r="8357" spans="4:4" x14ac:dyDescent="0.2">
      <c r="D8357" s="20"/>
    </row>
    <row r="8358" spans="4:4" x14ac:dyDescent="0.2">
      <c r="D8358" s="20"/>
    </row>
    <row r="8359" spans="4:4" x14ac:dyDescent="0.2">
      <c r="D8359" s="20"/>
    </row>
    <row r="8360" spans="4:4" x14ac:dyDescent="0.2">
      <c r="D8360" s="20"/>
    </row>
    <row r="8361" spans="4:4" x14ac:dyDescent="0.2">
      <c r="D8361" s="20"/>
    </row>
    <row r="8362" spans="4:4" x14ac:dyDescent="0.2">
      <c r="D8362" s="20"/>
    </row>
    <row r="8363" spans="4:4" x14ac:dyDescent="0.2">
      <c r="D8363" s="20"/>
    </row>
    <row r="8364" spans="4:4" x14ac:dyDescent="0.2">
      <c r="D8364" s="20"/>
    </row>
    <row r="8365" spans="4:4" x14ac:dyDescent="0.2">
      <c r="D8365" s="20"/>
    </row>
    <row r="8366" spans="4:4" x14ac:dyDescent="0.2">
      <c r="D8366" s="20"/>
    </row>
    <row r="8367" spans="4:4" x14ac:dyDescent="0.2">
      <c r="D8367" s="20"/>
    </row>
    <row r="8368" spans="4:4" x14ac:dyDescent="0.2">
      <c r="D8368" s="20"/>
    </row>
    <row r="8369" spans="4:4" x14ac:dyDescent="0.2">
      <c r="D8369" s="20"/>
    </row>
    <row r="8370" spans="4:4" x14ac:dyDescent="0.2">
      <c r="D8370" s="20"/>
    </row>
    <row r="8371" spans="4:4" x14ac:dyDescent="0.2">
      <c r="D8371" s="20"/>
    </row>
    <row r="8372" spans="4:4" x14ac:dyDescent="0.2">
      <c r="D8372" s="20"/>
    </row>
    <row r="8373" spans="4:4" x14ac:dyDescent="0.2">
      <c r="D8373" s="20"/>
    </row>
    <row r="8374" spans="4:4" x14ac:dyDescent="0.2">
      <c r="D8374" s="20"/>
    </row>
    <row r="8375" spans="4:4" x14ac:dyDescent="0.2">
      <c r="D8375" s="20"/>
    </row>
    <row r="8376" spans="4:4" x14ac:dyDescent="0.2">
      <c r="D8376" s="20"/>
    </row>
    <row r="8377" spans="4:4" x14ac:dyDescent="0.2">
      <c r="D8377" s="20"/>
    </row>
    <row r="8378" spans="4:4" x14ac:dyDescent="0.2">
      <c r="D8378" s="20"/>
    </row>
    <row r="8379" spans="4:4" x14ac:dyDescent="0.2">
      <c r="D8379" s="20"/>
    </row>
    <row r="8380" spans="4:4" x14ac:dyDescent="0.2">
      <c r="D8380" s="20"/>
    </row>
    <row r="8381" spans="4:4" x14ac:dyDescent="0.2">
      <c r="D8381" s="20"/>
    </row>
    <row r="8382" spans="4:4" x14ac:dyDescent="0.2">
      <c r="D8382" s="20"/>
    </row>
    <row r="8383" spans="4:4" x14ac:dyDescent="0.2">
      <c r="D8383" s="20"/>
    </row>
    <row r="8384" spans="4:4" x14ac:dyDescent="0.2">
      <c r="D8384" s="20"/>
    </row>
    <row r="8385" spans="4:4" x14ac:dyDescent="0.2">
      <c r="D8385" s="20"/>
    </row>
    <row r="8386" spans="4:4" x14ac:dyDescent="0.2">
      <c r="D8386" s="20"/>
    </row>
    <row r="8387" spans="4:4" x14ac:dyDescent="0.2">
      <c r="D8387" s="20"/>
    </row>
    <row r="8388" spans="4:4" x14ac:dyDescent="0.2">
      <c r="D8388" s="20"/>
    </row>
    <row r="8389" spans="4:4" x14ac:dyDescent="0.2">
      <c r="D8389" s="20"/>
    </row>
    <row r="8390" spans="4:4" x14ac:dyDescent="0.2">
      <c r="D8390" s="20"/>
    </row>
    <row r="8391" spans="4:4" x14ac:dyDescent="0.2">
      <c r="D8391" s="20"/>
    </row>
    <row r="8392" spans="4:4" x14ac:dyDescent="0.2">
      <c r="D8392" s="20"/>
    </row>
    <row r="8393" spans="4:4" x14ac:dyDescent="0.2">
      <c r="D8393" s="20"/>
    </row>
    <row r="8394" spans="4:4" x14ac:dyDescent="0.2">
      <c r="D8394" s="20"/>
    </row>
    <row r="8395" spans="4:4" x14ac:dyDescent="0.2">
      <c r="D8395" s="20"/>
    </row>
    <row r="8396" spans="4:4" x14ac:dyDescent="0.2">
      <c r="D8396" s="20"/>
    </row>
    <row r="8397" spans="4:4" x14ac:dyDescent="0.2">
      <c r="D8397" s="20"/>
    </row>
    <row r="8398" spans="4:4" x14ac:dyDescent="0.2">
      <c r="D8398" s="20"/>
    </row>
    <row r="8399" spans="4:4" x14ac:dyDescent="0.2">
      <c r="D8399" s="20"/>
    </row>
    <row r="8400" spans="4:4" x14ac:dyDescent="0.2">
      <c r="D8400" s="20"/>
    </row>
    <row r="8401" spans="4:4" x14ac:dyDescent="0.2">
      <c r="D8401" s="20"/>
    </row>
    <row r="8402" spans="4:4" x14ac:dyDescent="0.2">
      <c r="D8402" s="20"/>
    </row>
    <row r="8403" spans="4:4" x14ac:dyDescent="0.2">
      <c r="D8403" s="20"/>
    </row>
    <row r="8404" spans="4:4" x14ac:dyDescent="0.2">
      <c r="D8404" s="20"/>
    </row>
    <row r="8405" spans="4:4" x14ac:dyDescent="0.2">
      <c r="D8405" s="20"/>
    </row>
    <row r="8406" spans="4:4" x14ac:dyDescent="0.2">
      <c r="D8406" s="20"/>
    </row>
    <row r="8407" spans="4:4" x14ac:dyDescent="0.2">
      <c r="D8407" s="20"/>
    </row>
    <row r="8408" spans="4:4" x14ac:dyDescent="0.2">
      <c r="D8408" s="20"/>
    </row>
    <row r="8409" spans="4:4" x14ac:dyDescent="0.2">
      <c r="D8409" s="20"/>
    </row>
    <row r="8410" spans="4:4" x14ac:dyDescent="0.2">
      <c r="D8410" s="20"/>
    </row>
    <row r="8411" spans="4:4" x14ac:dyDescent="0.2">
      <c r="D8411" s="20"/>
    </row>
    <row r="8412" spans="4:4" x14ac:dyDescent="0.2">
      <c r="D8412" s="20"/>
    </row>
    <row r="8413" spans="4:4" x14ac:dyDescent="0.2">
      <c r="D8413" s="20"/>
    </row>
    <row r="8414" spans="4:4" x14ac:dyDescent="0.2">
      <c r="D8414" s="20"/>
    </row>
    <row r="8415" spans="4:4" x14ac:dyDescent="0.2">
      <c r="D8415" s="20"/>
    </row>
    <row r="8416" spans="4:4" x14ac:dyDescent="0.2">
      <c r="D8416" s="20"/>
    </row>
    <row r="8417" spans="4:4" x14ac:dyDescent="0.2">
      <c r="D8417" s="20"/>
    </row>
    <row r="8418" spans="4:4" x14ac:dyDescent="0.2">
      <c r="D8418" s="20"/>
    </row>
    <row r="8419" spans="4:4" x14ac:dyDescent="0.2">
      <c r="D8419" s="20"/>
    </row>
    <row r="8420" spans="4:4" x14ac:dyDescent="0.2">
      <c r="D8420" s="20"/>
    </row>
    <row r="8421" spans="4:4" x14ac:dyDescent="0.2">
      <c r="D8421" s="20"/>
    </row>
    <row r="8422" spans="4:4" x14ac:dyDescent="0.2">
      <c r="D8422" s="20"/>
    </row>
    <row r="8423" spans="4:4" x14ac:dyDescent="0.2">
      <c r="D8423" s="20"/>
    </row>
    <row r="8424" spans="4:4" x14ac:dyDescent="0.2">
      <c r="D8424" s="20"/>
    </row>
    <row r="8425" spans="4:4" x14ac:dyDescent="0.2">
      <c r="D8425" s="20"/>
    </row>
    <row r="8426" spans="4:4" x14ac:dyDescent="0.2">
      <c r="D8426" s="20"/>
    </row>
    <row r="8427" spans="4:4" x14ac:dyDescent="0.2">
      <c r="D8427" s="20"/>
    </row>
    <row r="8428" spans="4:4" x14ac:dyDescent="0.2">
      <c r="D8428" s="20"/>
    </row>
    <row r="8429" spans="4:4" x14ac:dyDescent="0.2">
      <c r="D8429" s="20"/>
    </row>
    <row r="8430" spans="4:4" x14ac:dyDescent="0.2">
      <c r="D8430" s="20"/>
    </row>
    <row r="8431" spans="4:4" x14ac:dyDescent="0.2">
      <c r="D8431" s="20"/>
    </row>
    <row r="8432" spans="4:4" x14ac:dyDescent="0.2">
      <c r="D8432" s="20"/>
    </row>
    <row r="8433" spans="4:4" x14ac:dyDescent="0.2">
      <c r="D8433" s="20"/>
    </row>
    <row r="8434" spans="4:4" x14ac:dyDescent="0.2">
      <c r="D8434" s="20"/>
    </row>
    <row r="8435" spans="4:4" x14ac:dyDescent="0.2">
      <c r="D8435" s="20"/>
    </row>
    <row r="8436" spans="4:4" x14ac:dyDescent="0.2">
      <c r="D8436" s="20"/>
    </row>
    <row r="8437" spans="4:4" x14ac:dyDescent="0.2">
      <c r="D8437" s="20"/>
    </row>
    <row r="8438" spans="4:4" x14ac:dyDescent="0.2">
      <c r="D8438" s="20"/>
    </row>
    <row r="8439" spans="4:4" x14ac:dyDescent="0.2">
      <c r="D8439" s="20"/>
    </row>
    <row r="8440" spans="4:4" x14ac:dyDescent="0.2">
      <c r="D8440" s="20"/>
    </row>
    <row r="8441" spans="4:4" x14ac:dyDescent="0.2">
      <c r="D8441" s="20"/>
    </row>
    <row r="8442" spans="4:4" x14ac:dyDescent="0.2">
      <c r="D8442" s="20"/>
    </row>
    <row r="8443" spans="4:4" x14ac:dyDescent="0.2">
      <c r="D8443" s="20"/>
    </row>
    <row r="8444" spans="4:4" x14ac:dyDescent="0.2">
      <c r="D8444" s="20"/>
    </row>
    <row r="8445" spans="4:4" x14ac:dyDescent="0.2">
      <c r="D8445" s="20"/>
    </row>
    <row r="8446" spans="4:4" x14ac:dyDescent="0.2">
      <c r="D8446" s="20"/>
    </row>
    <row r="8447" spans="4:4" x14ac:dyDescent="0.2">
      <c r="D8447" s="20"/>
    </row>
    <row r="8448" spans="4:4" x14ac:dyDescent="0.2">
      <c r="D8448" s="20"/>
    </row>
    <row r="8449" spans="4:4" x14ac:dyDescent="0.2">
      <c r="D8449" s="20"/>
    </row>
    <row r="8450" spans="4:4" x14ac:dyDescent="0.2">
      <c r="D8450" s="20"/>
    </row>
    <row r="8451" spans="4:4" x14ac:dyDescent="0.2">
      <c r="D8451" s="20"/>
    </row>
    <row r="8452" spans="4:4" x14ac:dyDescent="0.2">
      <c r="D8452" s="20"/>
    </row>
    <row r="8453" spans="4:4" x14ac:dyDescent="0.2">
      <c r="D8453" s="20"/>
    </row>
    <row r="8454" spans="4:4" x14ac:dyDescent="0.2">
      <c r="D8454" s="20"/>
    </row>
    <row r="8455" spans="4:4" x14ac:dyDescent="0.2">
      <c r="D8455" s="20"/>
    </row>
    <row r="8456" spans="4:4" x14ac:dyDescent="0.2">
      <c r="D8456" s="20"/>
    </row>
    <row r="8457" spans="4:4" x14ac:dyDescent="0.2">
      <c r="D8457" s="20"/>
    </row>
    <row r="8458" spans="4:4" x14ac:dyDescent="0.2">
      <c r="D8458" s="20"/>
    </row>
    <row r="8459" spans="4:4" x14ac:dyDescent="0.2">
      <c r="D8459" s="20"/>
    </row>
    <row r="8460" spans="4:4" x14ac:dyDescent="0.2">
      <c r="D8460" s="20"/>
    </row>
    <row r="8461" spans="4:4" x14ac:dyDescent="0.2">
      <c r="D8461" s="20"/>
    </row>
    <row r="8462" spans="4:4" x14ac:dyDescent="0.2">
      <c r="D8462" s="20"/>
    </row>
    <row r="8463" spans="4:4" x14ac:dyDescent="0.2">
      <c r="D8463" s="20"/>
    </row>
    <row r="8464" spans="4:4" x14ac:dyDescent="0.2">
      <c r="D8464" s="20"/>
    </row>
    <row r="8465" spans="4:4" x14ac:dyDescent="0.2">
      <c r="D8465" s="20"/>
    </row>
    <row r="8466" spans="4:4" x14ac:dyDescent="0.2">
      <c r="D8466" s="20"/>
    </row>
    <row r="8467" spans="4:4" x14ac:dyDescent="0.2">
      <c r="D8467" s="20"/>
    </row>
    <row r="8468" spans="4:4" x14ac:dyDescent="0.2">
      <c r="D8468" s="20"/>
    </row>
    <row r="8469" spans="4:4" x14ac:dyDescent="0.2">
      <c r="D8469" s="20"/>
    </row>
    <row r="8470" spans="4:4" x14ac:dyDescent="0.2">
      <c r="D8470" s="20"/>
    </row>
    <row r="8471" spans="4:4" x14ac:dyDescent="0.2">
      <c r="D8471" s="20"/>
    </row>
    <row r="8472" spans="4:4" x14ac:dyDescent="0.2">
      <c r="D8472" s="20"/>
    </row>
    <row r="8473" spans="4:4" x14ac:dyDescent="0.2">
      <c r="D8473" s="20"/>
    </row>
    <row r="8474" spans="4:4" x14ac:dyDescent="0.2">
      <c r="D8474" s="20"/>
    </row>
    <row r="8475" spans="4:4" x14ac:dyDescent="0.2">
      <c r="D8475" s="20"/>
    </row>
    <row r="8476" spans="4:4" x14ac:dyDescent="0.2">
      <c r="D8476" s="20"/>
    </row>
    <row r="8477" spans="4:4" x14ac:dyDescent="0.2">
      <c r="D8477" s="20"/>
    </row>
    <row r="8478" spans="4:4" x14ac:dyDescent="0.2">
      <c r="D8478" s="20"/>
    </row>
    <row r="8479" spans="4:4" x14ac:dyDescent="0.2">
      <c r="D8479" s="20"/>
    </row>
    <row r="8480" spans="4:4" x14ac:dyDescent="0.2">
      <c r="D8480" s="20"/>
    </row>
    <row r="8481" spans="4:4" x14ac:dyDescent="0.2">
      <c r="D8481" s="20"/>
    </row>
    <row r="8482" spans="4:4" x14ac:dyDescent="0.2">
      <c r="D8482" s="20"/>
    </row>
    <row r="8483" spans="4:4" x14ac:dyDescent="0.2">
      <c r="D8483" s="20"/>
    </row>
    <row r="8484" spans="4:4" x14ac:dyDescent="0.2">
      <c r="D8484" s="20"/>
    </row>
    <row r="8485" spans="4:4" x14ac:dyDescent="0.2">
      <c r="D8485" s="20"/>
    </row>
    <row r="8486" spans="4:4" x14ac:dyDescent="0.2">
      <c r="D8486" s="20"/>
    </row>
    <row r="8487" spans="4:4" x14ac:dyDescent="0.2">
      <c r="D8487" s="20"/>
    </row>
    <row r="8488" spans="4:4" x14ac:dyDescent="0.2">
      <c r="D8488" s="20"/>
    </row>
    <row r="8489" spans="4:4" x14ac:dyDescent="0.2">
      <c r="D8489" s="20"/>
    </row>
    <row r="8490" spans="4:4" x14ac:dyDescent="0.2">
      <c r="D8490" s="20"/>
    </row>
    <row r="8491" spans="4:4" x14ac:dyDescent="0.2">
      <c r="D8491" s="20"/>
    </row>
    <row r="8492" spans="4:4" x14ac:dyDescent="0.2">
      <c r="D8492" s="20"/>
    </row>
    <row r="8493" spans="4:4" x14ac:dyDescent="0.2">
      <c r="D8493" s="20"/>
    </row>
    <row r="8494" spans="4:4" x14ac:dyDescent="0.2">
      <c r="D8494" s="20"/>
    </row>
    <row r="8495" spans="4:4" x14ac:dyDescent="0.2">
      <c r="D8495" s="20"/>
    </row>
    <row r="8496" spans="4:4" x14ac:dyDescent="0.2">
      <c r="D8496" s="20"/>
    </row>
    <row r="8497" spans="4:4" x14ac:dyDescent="0.2">
      <c r="D8497" s="20"/>
    </row>
    <row r="8498" spans="4:4" x14ac:dyDescent="0.2">
      <c r="D8498" s="20"/>
    </row>
    <row r="8499" spans="4:4" x14ac:dyDescent="0.2">
      <c r="D8499" s="20"/>
    </row>
    <row r="8500" spans="4:4" x14ac:dyDescent="0.2">
      <c r="D8500" s="20"/>
    </row>
    <row r="8501" spans="4:4" x14ac:dyDescent="0.2">
      <c r="D8501" s="20"/>
    </row>
    <row r="8502" spans="4:4" x14ac:dyDescent="0.2">
      <c r="D8502" s="20"/>
    </row>
    <row r="8503" spans="4:4" x14ac:dyDescent="0.2">
      <c r="D8503" s="20"/>
    </row>
    <row r="8504" spans="4:4" x14ac:dyDescent="0.2">
      <c r="D8504" s="20"/>
    </row>
    <row r="8505" spans="4:4" x14ac:dyDescent="0.2">
      <c r="D8505" s="20"/>
    </row>
    <row r="8506" spans="4:4" x14ac:dyDescent="0.2">
      <c r="D8506" s="20"/>
    </row>
    <row r="8507" spans="4:4" x14ac:dyDescent="0.2">
      <c r="D8507" s="20"/>
    </row>
    <row r="8508" spans="4:4" x14ac:dyDescent="0.2">
      <c r="D8508" s="20"/>
    </row>
    <row r="8509" spans="4:4" x14ac:dyDescent="0.2">
      <c r="D8509" s="20"/>
    </row>
    <row r="8510" spans="4:4" x14ac:dyDescent="0.2">
      <c r="D8510" s="20"/>
    </row>
    <row r="8511" spans="4:4" x14ac:dyDescent="0.2">
      <c r="D8511" s="20"/>
    </row>
    <row r="8512" spans="4:4" x14ac:dyDescent="0.2">
      <c r="D8512" s="20"/>
    </row>
    <row r="8513" spans="4:4" x14ac:dyDescent="0.2">
      <c r="D8513" s="20"/>
    </row>
    <row r="8514" spans="4:4" x14ac:dyDescent="0.2">
      <c r="D8514" s="20"/>
    </row>
    <row r="8515" spans="4:4" x14ac:dyDescent="0.2">
      <c r="D8515" s="20"/>
    </row>
    <row r="8516" spans="4:4" x14ac:dyDescent="0.2">
      <c r="D8516" s="20"/>
    </row>
    <row r="8517" spans="4:4" x14ac:dyDescent="0.2">
      <c r="D8517" s="20"/>
    </row>
    <row r="8518" spans="4:4" x14ac:dyDescent="0.2">
      <c r="D8518" s="20"/>
    </row>
    <row r="8519" spans="4:4" x14ac:dyDescent="0.2">
      <c r="D8519" s="20"/>
    </row>
    <row r="8520" spans="4:4" x14ac:dyDescent="0.2">
      <c r="D8520" s="20"/>
    </row>
    <row r="8521" spans="4:4" x14ac:dyDescent="0.2">
      <c r="D8521" s="20"/>
    </row>
    <row r="8522" spans="4:4" x14ac:dyDescent="0.2">
      <c r="D8522" s="20"/>
    </row>
    <row r="8523" spans="4:4" x14ac:dyDescent="0.2">
      <c r="D8523" s="20"/>
    </row>
    <row r="8524" spans="4:4" x14ac:dyDescent="0.2">
      <c r="D8524" s="20"/>
    </row>
    <row r="8525" spans="4:4" x14ac:dyDescent="0.2">
      <c r="D8525" s="20"/>
    </row>
    <row r="8526" spans="4:4" x14ac:dyDescent="0.2">
      <c r="D8526" s="20"/>
    </row>
    <row r="8527" spans="4:4" x14ac:dyDescent="0.2">
      <c r="D8527" s="20"/>
    </row>
    <row r="8528" spans="4:4" x14ac:dyDescent="0.2">
      <c r="D8528" s="20"/>
    </row>
    <row r="8529" spans="4:4" x14ac:dyDescent="0.2">
      <c r="D8529" s="20"/>
    </row>
    <row r="8530" spans="4:4" x14ac:dyDescent="0.2">
      <c r="D8530" s="20"/>
    </row>
    <row r="8531" spans="4:4" x14ac:dyDescent="0.2">
      <c r="D8531" s="20"/>
    </row>
    <row r="8532" spans="4:4" x14ac:dyDescent="0.2">
      <c r="D8532" s="20"/>
    </row>
    <row r="8533" spans="4:4" x14ac:dyDescent="0.2">
      <c r="D8533" s="20"/>
    </row>
    <row r="8534" spans="4:4" x14ac:dyDescent="0.2">
      <c r="D8534" s="20"/>
    </row>
    <row r="8535" spans="4:4" x14ac:dyDescent="0.2">
      <c r="D8535" s="20"/>
    </row>
    <row r="8536" spans="4:4" x14ac:dyDescent="0.2">
      <c r="D8536" s="20"/>
    </row>
    <row r="8537" spans="4:4" x14ac:dyDescent="0.2">
      <c r="D8537" s="20"/>
    </row>
    <row r="8538" spans="4:4" x14ac:dyDescent="0.2">
      <c r="D8538" s="20"/>
    </row>
    <row r="8539" spans="4:4" x14ac:dyDescent="0.2">
      <c r="D8539" s="20"/>
    </row>
    <row r="8540" spans="4:4" x14ac:dyDescent="0.2">
      <c r="D8540" s="20"/>
    </row>
    <row r="8541" spans="4:4" x14ac:dyDescent="0.2">
      <c r="D8541" s="20"/>
    </row>
    <row r="8542" spans="4:4" x14ac:dyDescent="0.2">
      <c r="D8542" s="20"/>
    </row>
    <row r="8543" spans="4:4" x14ac:dyDescent="0.2">
      <c r="D8543" s="20"/>
    </row>
    <row r="8544" spans="4:4" x14ac:dyDescent="0.2">
      <c r="D8544" s="20"/>
    </row>
    <row r="8545" spans="4:4" x14ac:dyDescent="0.2">
      <c r="D8545" s="20"/>
    </row>
    <row r="8546" spans="4:4" x14ac:dyDescent="0.2">
      <c r="D8546" s="20"/>
    </row>
    <row r="8547" spans="4:4" x14ac:dyDescent="0.2">
      <c r="D8547" s="20"/>
    </row>
    <row r="8548" spans="4:4" x14ac:dyDescent="0.2">
      <c r="D8548" s="20"/>
    </row>
    <row r="8549" spans="4:4" x14ac:dyDescent="0.2">
      <c r="D8549" s="20"/>
    </row>
    <row r="8550" spans="4:4" x14ac:dyDescent="0.2">
      <c r="D8550" s="20"/>
    </row>
    <row r="8551" spans="4:4" x14ac:dyDescent="0.2">
      <c r="D8551" s="20"/>
    </row>
    <row r="8552" spans="4:4" x14ac:dyDescent="0.2">
      <c r="D8552" s="20"/>
    </row>
    <row r="8553" spans="4:4" x14ac:dyDescent="0.2">
      <c r="D8553" s="20"/>
    </row>
    <row r="8554" spans="4:4" x14ac:dyDescent="0.2">
      <c r="D8554" s="20"/>
    </row>
    <row r="8555" spans="4:4" x14ac:dyDescent="0.2">
      <c r="D8555" s="20"/>
    </row>
    <row r="8556" spans="4:4" x14ac:dyDescent="0.2">
      <c r="D8556" s="20"/>
    </row>
    <row r="8557" spans="4:4" x14ac:dyDescent="0.2">
      <c r="D8557" s="20"/>
    </row>
    <row r="8558" spans="4:4" x14ac:dyDescent="0.2">
      <c r="D8558" s="20"/>
    </row>
    <row r="8559" spans="4:4" x14ac:dyDescent="0.2">
      <c r="D8559" s="20"/>
    </row>
    <row r="8560" spans="4:4" x14ac:dyDescent="0.2">
      <c r="D8560" s="20"/>
    </row>
    <row r="8561" spans="4:4" x14ac:dyDescent="0.2">
      <c r="D8561" s="20"/>
    </row>
    <row r="8562" spans="4:4" x14ac:dyDescent="0.2">
      <c r="D8562" s="20"/>
    </row>
    <row r="8563" spans="4:4" x14ac:dyDescent="0.2">
      <c r="D8563" s="20"/>
    </row>
    <row r="8564" spans="4:4" x14ac:dyDescent="0.2">
      <c r="D8564" s="20"/>
    </row>
    <row r="8565" spans="4:4" x14ac:dyDescent="0.2">
      <c r="D8565" s="20"/>
    </row>
    <row r="8566" spans="4:4" x14ac:dyDescent="0.2">
      <c r="D8566" s="20"/>
    </row>
    <row r="8567" spans="4:4" x14ac:dyDescent="0.2">
      <c r="D8567" s="20"/>
    </row>
    <row r="8568" spans="4:4" x14ac:dyDescent="0.2">
      <c r="D8568" s="20"/>
    </row>
    <row r="8569" spans="4:4" x14ac:dyDescent="0.2">
      <c r="D8569" s="20"/>
    </row>
    <row r="8570" spans="4:4" x14ac:dyDescent="0.2">
      <c r="D8570" s="20"/>
    </row>
    <row r="8571" spans="4:4" x14ac:dyDescent="0.2">
      <c r="D8571" s="20"/>
    </row>
    <row r="8572" spans="4:4" x14ac:dyDescent="0.2">
      <c r="D8572" s="20"/>
    </row>
    <row r="8573" spans="4:4" x14ac:dyDescent="0.2">
      <c r="D8573" s="20"/>
    </row>
    <row r="8574" spans="4:4" x14ac:dyDescent="0.2">
      <c r="D8574" s="20"/>
    </row>
    <row r="8575" spans="4:4" x14ac:dyDescent="0.2">
      <c r="D8575" s="20"/>
    </row>
    <row r="8576" spans="4:4" x14ac:dyDescent="0.2">
      <c r="D8576" s="20"/>
    </row>
    <row r="8577" spans="4:4" x14ac:dyDescent="0.2">
      <c r="D8577" s="20"/>
    </row>
    <row r="8578" spans="4:4" x14ac:dyDescent="0.2">
      <c r="D8578" s="20"/>
    </row>
    <row r="8579" spans="4:4" x14ac:dyDescent="0.2">
      <c r="D8579" s="20"/>
    </row>
    <row r="8580" spans="4:4" x14ac:dyDescent="0.2">
      <c r="D8580" s="20"/>
    </row>
    <row r="8581" spans="4:4" x14ac:dyDescent="0.2">
      <c r="D8581" s="20"/>
    </row>
    <row r="8582" spans="4:4" x14ac:dyDescent="0.2">
      <c r="D8582" s="20"/>
    </row>
    <row r="8583" spans="4:4" x14ac:dyDescent="0.2">
      <c r="D8583" s="20"/>
    </row>
    <row r="8584" spans="4:4" x14ac:dyDescent="0.2">
      <c r="D8584" s="20"/>
    </row>
    <row r="8585" spans="4:4" x14ac:dyDescent="0.2">
      <c r="D8585" s="20"/>
    </row>
    <row r="8586" spans="4:4" x14ac:dyDescent="0.2">
      <c r="D8586" s="20"/>
    </row>
    <row r="8587" spans="4:4" x14ac:dyDescent="0.2">
      <c r="D8587" s="20"/>
    </row>
    <row r="8588" spans="4:4" x14ac:dyDescent="0.2">
      <c r="D8588" s="20"/>
    </row>
    <row r="8589" spans="4:4" x14ac:dyDescent="0.2">
      <c r="D8589" s="20"/>
    </row>
    <row r="8590" spans="4:4" x14ac:dyDescent="0.2">
      <c r="D8590" s="20"/>
    </row>
    <row r="8591" spans="4:4" x14ac:dyDescent="0.2">
      <c r="D8591" s="20"/>
    </row>
    <row r="8592" spans="4:4" x14ac:dyDescent="0.2">
      <c r="D8592" s="20"/>
    </row>
    <row r="8593" spans="4:4" x14ac:dyDescent="0.2">
      <c r="D8593" s="20"/>
    </row>
    <row r="8594" spans="4:4" x14ac:dyDescent="0.2">
      <c r="D8594" s="20"/>
    </row>
    <row r="8595" spans="4:4" x14ac:dyDescent="0.2">
      <c r="D8595" s="20"/>
    </row>
    <row r="8596" spans="4:4" x14ac:dyDescent="0.2">
      <c r="D8596" s="20"/>
    </row>
    <row r="8597" spans="4:4" x14ac:dyDescent="0.2">
      <c r="D8597" s="20"/>
    </row>
    <row r="8598" spans="4:4" x14ac:dyDescent="0.2">
      <c r="D8598" s="20"/>
    </row>
    <row r="8599" spans="4:4" x14ac:dyDescent="0.2">
      <c r="D8599" s="20"/>
    </row>
    <row r="8600" spans="4:4" x14ac:dyDescent="0.2">
      <c r="D8600" s="20"/>
    </row>
    <row r="8601" spans="4:4" x14ac:dyDescent="0.2">
      <c r="D8601" s="20"/>
    </row>
    <row r="8602" spans="4:4" x14ac:dyDescent="0.2">
      <c r="D8602" s="20"/>
    </row>
    <row r="8603" spans="4:4" x14ac:dyDescent="0.2">
      <c r="D8603" s="20"/>
    </row>
    <row r="8604" spans="4:4" x14ac:dyDescent="0.2">
      <c r="D8604" s="20"/>
    </row>
    <row r="8605" spans="4:4" x14ac:dyDescent="0.2">
      <c r="D8605" s="20"/>
    </row>
    <row r="8606" spans="4:4" x14ac:dyDescent="0.2">
      <c r="D8606" s="20"/>
    </row>
    <row r="8607" spans="4:4" x14ac:dyDescent="0.2">
      <c r="D8607" s="20"/>
    </row>
    <row r="8608" spans="4:4" x14ac:dyDescent="0.2">
      <c r="D8608" s="20"/>
    </row>
    <row r="8609" spans="4:4" x14ac:dyDescent="0.2">
      <c r="D8609" s="20"/>
    </row>
    <row r="8610" spans="4:4" x14ac:dyDescent="0.2">
      <c r="D8610" s="20"/>
    </row>
    <row r="8611" spans="4:4" x14ac:dyDescent="0.2">
      <c r="D8611" s="20"/>
    </row>
    <row r="8612" spans="4:4" x14ac:dyDescent="0.2">
      <c r="D8612" s="20"/>
    </row>
    <row r="8613" spans="4:4" x14ac:dyDescent="0.2">
      <c r="D8613" s="20"/>
    </row>
    <row r="8614" spans="4:4" x14ac:dyDescent="0.2">
      <c r="D8614" s="20"/>
    </row>
    <row r="8615" spans="4:4" x14ac:dyDescent="0.2">
      <c r="D8615" s="20"/>
    </row>
    <row r="8616" spans="4:4" x14ac:dyDescent="0.2">
      <c r="D8616" s="20"/>
    </row>
    <row r="8617" spans="4:4" x14ac:dyDescent="0.2">
      <c r="D8617" s="20"/>
    </row>
    <row r="8618" spans="4:4" x14ac:dyDescent="0.2">
      <c r="D8618" s="20"/>
    </row>
    <row r="8619" spans="4:4" x14ac:dyDescent="0.2">
      <c r="D8619" s="20"/>
    </row>
    <row r="8620" spans="4:4" x14ac:dyDescent="0.2">
      <c r="D8620" s="20"/>
    </row>
    <row r="8621" spans="4:4" x14ac:dyDescent="0.2">
      <c r="D8621" s="20"/>
    </row>
    <row r="8622" spans="4:4" x14ac:dyDescent="0.2">
      <c r="D8622" s="20"/>
    </row>
    <row r="8623" spans="4:4" x14ac:dyDescent="0.2">
      <c r="D8623" s="20"/>
    </row>
    <row r="8624" spans="4:4" x14ac:dyDescent="0.2">
      <c r="D8624" s="20"/>
    </row>
    <row r="8625" spans="4:4" x14ac:dyDescent="0.2">
      <c r="D8625" s="20"/>
    </row>
    <row r="8626" spans="4:4" x14ac:dyDescent="0.2">
      <c r="D8626" s="20"/>
    </row>
    <row r="8627" spans="4:4" x14ac:dyDescent="0.2">
      <c r="D8627" s="20"/>
    </row>
    <row r="8628" spans="4:4" x14ac:dyDescent="0.2">
      <c r="D8628" s="20"/>
    </row>
    <row r="8629" spans="4:4" x14ac:dyDescent="0.2">
      <c r="D8629" s="20"/>
    </row>
    <row r="8630" spans="4:4" x14ac:dyDescent="0.2">
      <c r="D8630" s="20"/>
    </row>
    <row r="8631" spans="4:4" x14ac:dyDescent="0.2">
      <c r="D8631" s="20"/>
    </row>
    <row r="8632" spans="4:4" x14ac:dyDescent="0.2">
      <c r="D8632" s="20"/>
    </row>
    <row r="8633" spans="4:4" x14ac:dyDescent="0.2">
      <c r="D8633" s="20"/>
    </row>
    <row r="8634" spans="4:4" x14ac:dyDescent="0.2">
      <c r="D8634" s="20"/>
    </row>
    <row r="8635" spans="4:4" x14ac:dyDescent="0.2">
      <c r="D8635" s="20"/>
    </row>
    <row r="8636" spans="4:4" x14ac:dyDescent="0.2">
      <c r="D8636" s="20"/>
    </row>
    <row r="8637" spans="4:4" x14ac:dyDescent="0.2">
      <c r="D8637" s="20"/>
    </row>
    <row r="8638" spans="4:4" x14ac:dyDescent="0.2">
      <c r="D8638" s="20"/>
    </row>
    <row r="8639" spans="4:4" x14ac:dyDescent="0.2">
      <c r="D8639" s="20"/>
    </row>
    <row r="8640" spans="4:4" x14ac:dyDescent="0.2">
      <c r="D8640" s="20"/>
    </row>
    <row r="8641" spans="4:4" x14ac:dyDescent="0.2">
      <c r="D8641" s="20"/>
    </row>
    <row r="8642" spans="4:4" x14ac:dyDescent="0.2">
      <c r="D8642" s="20"/>
    </row>
    <row r="8643" spans="4:4" x14ac:dyDescent="0.2">
      <c r="D8643" s="20"/>
    </row>
    <row r="8644" spans="4:4" x14ac:dyDescent="0.2">
      <c r="D8644" s="20"/>
    </row>
    <row r="8645" spans="4:4" x14ac:dyDescent="0.2">
      <c r="D8645" s="20"/>
    </row>
    <row r="8646" spans="4:4" x14ac:dyDescent="0.2">
      <c r="D8646" s="20"/>
    </row>
    <row r="8647" spans="4:4" x14ac:dyDescent="0.2">
      <c r="D8647" s="20"/>
    </row>
    <row r="8648" spans="4:4" x14ac:dyDescent="0.2">
      <c r="D8648" s="20"/>
    </row>
    <row r="8649" spans="4:4" x14ac:dyDescent="0.2">
      <c r="D8649" s="20"/>
    </row>
    <row r="8650" spans="4:4" x14ac:dyDescent="0.2">
      <c r="D8650" s="20"/>
    </row>
    <row r="8651" spans="4:4" x14ac:dyDescent="0.2">
      <c r="D8651" s="20"/>
    </row>
    <row r="8652" spans="4:4" x14ac:dyDescent="0.2">
      <c r="D8652" s="20"/>
    </row>
    <row r="8653" spans="4:4" x14ac:dyDescent="0.2">
      <c r="D8653" s="20"/>
    </row>
    <row r="8654" spans="4:4" x14ac:dyDescent="0.2">
      <c r="D8654" s="20"/>
    </row>
    <row r="8655" spans="4:4" x14ac:dyDescent="0.2">
      <c r="D8655" s="20"/>
    </row>
    <row r="8656" spans="4:4" x14ac:dyDescent="0.2">
      <c r="D8656" s="20"/>
    </row>
    <row r="8657" spans="4:4" x14ac:dyDescent="0.2">
      <c r="D8657" s="20"/>
    </row>
    <row r="8658" spans="4:4" x14ac:dyDescent="0.2">
      <c r="D8658" s="20"/>
    </row>
    <row r="8659" spans="4:4" x14ac:dyDescent="0.2">
      <c r="D8659" s="20"/>
    </row>
    <row r="8660" spans="4:4" x14ac:dyDescent="0.2">
      <c r="D8660" s="20"/>
    </row>
    <row r="8661" spans="4:4" x14ac:dyDescent="0.2">
      <c r="D8661" s="20"/>
    </row>
    <row r="8662" spans="4:4" x14ac:dyDescent="0.2">
      <c r="D8662" s="20"/>
    </row>
    <row r="8663" spans="4:4" x14ac:dyDescent="0.2">
      <c r="D8663" s="20"/>
    </row>
    <row r="8664" spans="4:4" x14ac:dyDescent="0.2">
      <c r="D8664" s="20"/>
    </row>
    <row r="8665" spans="4:4" x14ac:dyDescent="0.2">
      <c r="D8665" s="20"/>
    </row>
    <row r="8666" spans="4:4" x14ac:dyDescent="0.2">
      <c r="D8666" s="20"/>
    </row>
    <row r="8667" spans="4:4" x14ac:dyDescent="0.2">
      <c r="D8667" s="20"/>
    </row>
    <row r="8668" spans="4:4" x14ac:dyDescent="0.2">
      <c r="D8668" s="20"/>
    </row>
    <row r="8669" spans="4:4" x14ac:dyDescent="0.2">
      <c r="D8669" s="20"/>
    </row>
    <row r="8670" spans="4:4" x14ac:dyDescent="0.2">
      <c r="D8670" s="20"/>
    </row>
    <row r="8671" spans="4:4" x14ac:dyDescent="0.2">
      <c r="D8671" s="20"/>
    </row>
    <row r="8672" spans="4:4" x14ac:dyDescent="0.2">
      <c r="D8672" s="20"/>
    </row>
    <row r="8673" spans="4:4" x14ac:dyDescent="0.2">
      <c r="D8673" s="20"/>
    </row>
    <row r="8674" spans="4:4" x14ac:dyDescent="0.2">
      <c r="D8674" s="20"/>
    </row>
    <row r="8675" spans="4:4" x14ac:dyDescent="0.2">
      <c r="D8675" s="20"/>
    </row>
    <row r="8676" spans="4:4" x14ac:dyDescent="0.2">
      <c r="D8676" s="20"/>
    </row>
    <row r="8677" spans="4:4" x14ac:dyDescent="0.2">
      <c r="D8677" s="20"/>
    </row>
    <row r="8678" spans="4:4" x14ac:dyDescent="0.2">
      <c r="D8678" s="20"/>
    </row>
    <row r="8679" spans="4:4" x14ac:dyDescent="0.2">
      <c r="D8679" s="20"/>
    </row>
    <row r="8680" spans="4:4" x14ac:dyDescent="0.2">
      <c r="D8680" s="20"/>
    </row>
    <row r="8681" spans="4:4" x14ac:dyDescent="0.2">
      <c r="D8681" s="20"/>
    </row>
    <row r="8682" spans="4:4" x14ac:dyDescent="0.2">
      <c r="D8682" s="20"/>
    </row>
    <row r="8683" spans="4:4" x14ac:dyDescent="0.2">
      <c r="D8683" s="20"/>
    </row>
    <row r="8684" spans="4:4" x14ac:dyDescent="0.2">
      <c r="D8684" s="20"/>
    </row>
    <row r="8685" spans="4:4" x14ac:dyDescent="0.2">
      <c r="D8685" s="20"/>
    </row>
    <row r="8686" spans="4:4" x14ac:dyDescent="0.2">
      <c r="D8686" s="20"/>
    </row>
    <row r="8687" spans="4:4" x14ac:dyDescent="0.2">
      <c r="D8687" s="20"/>
    </row>
    <row r="8688" spans="4:4" x14ac:dyDescent="0.2">
      <c r="D8688" s="20"/>
    </row>
    <row r="8689" spans="4:4" x14ac:dyDescent="0.2">
      <c r="D8689" s="20"/>
    </row>
    <row r="8690" spans="4:4" x14ac:dyDescent="0.2">
      <c r="D8690" s="20"/>
    </row>
    <row r="8691" spans="4:4" x14ac:dyDescent="0.2">
      <c r="D8691" s="20"/>
    </row>
    <row r="8692" spans="4:4" x14ac:dyDescent="0.2">
      <c r="D8692" s="20"/>
    </row>
    <row r="8693" spans="4:4" x14ac:dyDescent="0.2">
      <c r="D8693" s="20"/>
    </row>
    <row r="8694" spans="4:4" x14ac:dyDescent="0.2">
      <c r="D8694" s="20"/>
    </row>
    <row r="8695" spans="4:4" x14ac:dyDescent="0.2">
      <c r="D8695" s="20"/>
    </row>
    <row r="8696" spans="4:4" x14ac:dyDescent="0.2">
      <c r="D8696" s="20"/>
    </row>
    <row r="8697" spans="4:4" x14ac:dyDescent="0.2">
      <c r="D8697" s="20"/>
    </row>
    <row r="8698" spans="4:4" x14ac:dyDescent="0.2">
      <c r="D8698" s="20"/>
    </row>
    <row r="8699" spans="4:4" x14ac:dyDescent="0.2">
      <c r="D8699" s="20"/>
    </row>
    <row r="8700" spans="4:4" x14ac:dyDescent="0.2">
      <c r="D8700" s="20"/>
    </row>
    <row r="8701" spans="4:4" x14ac:dyDescent="0.2">
      <c r="D8701" s="20"/>
    </row>
    <row r="8702" spans="4:4" x14ac:dyDescent="0.2">
      <c r="D8702" s="20"/>
    </row>
    <row r="8703" spans="4:4" x14ac:dyDescent="0.2">
      <c r="D8703" s="20"/>
    </row>
    <row r="8704" spans="4:4" x14ac:dyDescent="0.2">
      <c r="D8704" s="20"/>
    </row>
    <row r="8705" spans="4:4" x14ac:dyDescent="0.2">
      <c r="D8705" s="20"/>
    </row>
    <row r="8706" spans="4:4" x14ac:dyDescent="0.2">
      <c r="D8706" s="20"/>
    </row>
    <row r="8707" spans="4:4" x14ac:dyDescent="0.2">
      <c r="D8707" s="20"/>
    </row>
    <row r="8708" spans="4:4" x14ac:dyDescent="0.2">
      <c r="D8708" s="20"/>
    </row>
    <row r="8709" spans="4:4" x14ac:dyDescent="0.2">
      <c r="D8709" s="20"/>
    </row>
    <row r="8710" spans="4:4" x14ac:dyDescent="0.2">
      <c r="D8710" s="20"/>
    </row>
    <row r="8711" spans="4:4" x14ac:dyDescent="0.2">
      <c r="D8711" s="20"/>
    </row>
    <row r="8712" spans="4:4" x14ac:dyDescent="0.2">
      <c r="D8712" s="20"/>
    </row>
    <row r="8713" spans="4:4" x14ac:dyDescent="0.2">
      <c r="D8713" s="20"/>
    </row>
    <row r="8714" spans="4:4" x14ac:dyDescent="0.2">
      <c r="D8714" s="20"/>
    </row>
    <row r="8715" spans="4:4" x14ac:dyDescent="0.2">
      <c r="D8715" s="20"/>
    </row>
    <row r="8716" spans="4:4" x14ac:dyDescent="0.2">
      <c r="D8716" s="20"/>
    </row>
    <row r="8717" spans="4:4" x14ac:dyDescent="0.2">
      <c r="D8717" s="20"/>
    </row>
    <row r="8718" spans="4:4" x14ac:dyDescent="0.2">
      <c r="D8718" s="20"/>
    </row>
    <row r="8719" spans="4:4" x14ac:dyDescent="0.2">
      <c r="D8719" s="20"/>
    </row>
    <row r="8720" spans="4:4" x14ac:dyDescent="0.2">
      <c r="D8720" s="20"/>
    </row>
    <row r="8721" spans="4:4" x14ac:dyDescent="0.2">
      <c r="D8721" s="20"/>
    </row>
    <row r="8722" spans="4:4" x14ac:dyDescent="0.2">
      <c r="D8722" s="20"/>
    </row>
    <row r="8723" spans="4:4" x14ac:dyDescent="0.2">
      <c r="D8723" s="20"/>
    </row>
    <row r="8724" spans="4:4" x14ac:dyDescent="0.2">
      <c r="D8724" s="20"/>
    </row>
    <row r="8725" spans="4:4" x14ac:dyDescent="0.2">
      <c r="D8725" s="20"/>
    </row>
    <row r="8726" spans="4:4" x14ac:dyDescent="0.2">
      <c r="D8726" s="20"/>
    </row>
    <row r="8727" spans="4:4" x14ac:dyDescent="0.2">
      <c r="D8727" s="20"/>
    </row>
    <row r="8728" spans="4:4" x14ac:dyDescent="0.2">
      <c r="D8728" s="20"/>
    </row>
    <row r="8729" spans="4:4" x14ac:dyDescent="0.2">
      <c r="D8729" s="20"/>
    </row>
    <row r="8730" spans="4:4" x14ac:dyDescent="0.2">
      <c r="D8730" s="20"/>
    </row>
    <row r="8731" spans="4:4" x14ac:dyDescent="0.2">
      <c r="D8731" s="20"/>
    </row>
    <row r="8732" spans="4:4" x14ac:dyDescent="0.2">
      <c r="D8732" s="20"/>
    </row>
    <row r="8733" spans="4:4" x14ac:dyDescent="0.2">
      <c r="D8733" s="20"/>
    </row>
    <row r="8734" spans="4:4" x14ac:dyDescent="0.2">
      <c r="D8734" s="20"/>
    </row>
    <row r="8735" spans="4:4" x14ac:dyDescent="0.2">
      <c r="D8735" s="20"/>
    </row>
    <row r="8736" spans="4:4" x14ac:dyDescent="0.2">
      <c r="D8736" s="20"/>
    </row>
    <row r="8737" spans="4:4" x14ac:dyDescent="0.2">
      <c r="D8737" s="20"/>
    </row>
    <row r="8738" spans="4:4" x14ac:dyDescent="0.2">
      <c r="D8738" s="20"/>
    </row>
    <row r="8739" spans="4:4" x14ac:dyDescent="0.2">
      <c r="D8739" s="20"/>
    </row>
    <row r="8740" spans="4:4" x14ac:dyDescent="0.2">
      <c r="D8740" s="20"/>
    </row>
    <row r="8741" spans="4:4" x14ac:dyDescent="0.2">
      <c r="D8741" s="20"/>
    </row>
    <row r="8742" spans="4:4" x14ac:dyDescent="0.2">
      <c r="D8742" s="20"/>
    </row>
    <row r="8743" spans="4:4" x14ac:dyDescent="0.2">
      <c r="D8743" s="20"/>
    </row>
    <row r="8744" spans="4:4" x14ac:dyDescent="0.2">
      <c r="D8744" s="20"/>
    </row>
    <row r="8745" spans="4:4" x14ac:dyDescent="0.2">
      <c r="D8745" s="20"/>
    </row>
    <row r="8746" spans="4:4" x14ac:dyDescent="0.2">
      <c r="D8746" s="20"/>
    </row>
    <row r="8747" spans="4:4" x14ac:dyDescent="0.2">
      <c r="D8747" s="20"/>
    </row>
    <row r="8748" spans="4:4" x14ac:dyDescent="0.2">
      <c r="D8748" s="20"/>
    </row>
    <row r="8749" spans="4:4" x14ac:dyDescent="0.2">
      <c r="D8749" s="20"/>
    </row>
    <row r="8750" spans="4:4" x14ac:dyDescent="0.2">
      <c r="D8750" s="20"/>
    </row>
    <row r="8751" spans="4:4" x14ac:dyDescent="0.2">
      <c r="D8751" s="20"/>
    </row>
    <row r="8752" spans="4:4" x14ac:dyDescent="0.2">
      <c r="D8752" s="20"/>
    </row>
    <row r="8753" spans="4:4" x14ac:dyDescent="0.2">
      <c r="D8753" s="20"/>
    </row>
    <row r="8754" spans="4:4" x14ac:dyDescent="0.2">
      <c r="D8754" s="20"/>
    </row>
    <row r="8755" spans="4:4" x14ac:dyDescent="0.2">
      <c r="D8755" s="20"/>
    </row>
    <row r="8756" spans="4:4" x14ac:dyDescent="0.2">
      <c r="D8756" s="20"/>
    </row>
    <row r="8757" spans="4:4" x14ac:dyDescent="0.2">
      <c r="D8757" s="20"/>
    </row>
    <row r="8758" spans="4:4" x14ac:dyDescent="0.2">
      <c r="D8758" s="20"/>
    </row>
    <row r="8759" spans="4:4" x14ac:dyDescent="0.2">
      <c r="D8759" s="20"/>
    </row>
    <row r="8760" spans="4:4" x14ac:dyDescent="0.2">
      <c r="D8760" s="20"/>
    </row>
    <row r="8761" spans="4:4" x14ac:dyDescent="0.2">
      <c r="D8761" s="20"/>
    </row>
    <row r="8762" spans="4:4" x14ac:dyDescent="0.2">
      <c r="D8762" s="20"/>
    </row>
    <row r="8763" spans="4:4" x14ac:dyDescent="0.2">
      <c r="D8763" s="20"/>
    </row>
    <row r="8764" spans="4:4" x14ac:dyDescent="0.2">
      <c r="D8764" s="20"/>
    </row>
    <row r="8765" spans="4:4" x14ac:dyDescent="0.2">
      <c r="D8765" s="20"/>
    </row>
    <row r="8766" spans="4:4" x14ac:dyDescent="0.2">
      <c r="D8766" s="20"/>
    </row>
    <row r="8767" spans="4:4" x14ac:dyDescent="0.2">
      <c r="D8767" s="20"/>
    </row>
    <row r="8768" spans="4:4" x14ac:dyDescent="0.2">
      <c r="D8768" s="20"/>
    </row>
    <row r="8769" spans="4:4" x14ac:dyDescent="0.2">
      <c r="D8769" s="20"/>
    </row>
    <row r="8770" spans="4:4" x14ac:dyDescent="0.2">
      <c r="D8770" s="20"/>
    </row>
    <row r="8771" spans="4:4" x14ac:dyDescent="0.2">
      <c r="D8771" s="20"/>
    </row>
    <row r="8772" spans="4:4" x14ac:dyDescent="0.2">
      <c r="D8772" s="20"/>
    </row>
    <row r="8773" spans="4:4" x14ac:dyDescent="0.2">
      <c r="D8773" s="20"/>
    </row>
    <row r="8774" spans="4:4" x14ac:dyDescent="0.2">
      <c r="D8774" s="20"/>
    </row>
    <row r="8775" spans="4:4" x14ac:dyDescent="0.2">
      <c r="D8775" s="20"/>
    </row>
    <row r="8776" spans="4:4" x14ac:dyDescent="0.2">
      <c r="D8776" s="20"/>
    </row>
    <row r="8777" spans="4:4" x14ac:dyDescent="0.2">
      <c r="D8777" s="20"/>
    </row>
    <row r="8778" spans="4:4" x14ac:dyDescent="0.2">
      <c r="D8778" s="20"/>
    </row>
    <row r="8779" spans="4:4" x14ac:dyDescent="0.2">
      <c r="D8779" s="20"/>
    </row>
    <row r="8780" spans="4:4" x14ac:dyDescent="0.2">
      <c r="D8780" s="20"/>
    </row>
    <row r="8781" spans="4:4" x14ac:dyDescent="0.2">
      <c r="D8781" s="20"/>
    </row>
    <row r="8782" spans="4:4" x14ac:dyDescent="0.2">
      <c r="D8782" s="20"/>
    </row>
    <row r="8783" spans="4:4" x14ac:dyDescent="0.2">
      <c r="D8783" s="20"/>
    </row>
    <row r="8784" spans="4:4" x14ac:dyDescent="0.2">
      <c r="D8784" s="20"/>
    </row>
    <row r="8785" spans="4:4" x14ac:dyDescent="0.2">
      <c r="D8785" s="20"/>
    </row>
    <row r="8786" spans="4:4" x14ac:dyDescent="0.2">
      <c r="D8786" s="20"/>
    </row>
    <row r="8787" spans="4:4" x14ac:dyDescent="0.2">
      <c r="D8787" s="20"/>
    </row>
    <row r="8788" spans="4:4" x14ac:dyDescent="0.2">
      <c r="D8788" s="20"/>
    </row>
    <row r="8789" spans="4:4" x14ac:dyDescent="0.2">
      <c r="D8789" s="20"/>
    </row>
    <row r="8790" spans="4:4" x14ac:dyDescent="0.2">
      <c r="D8790" s="20"/>
    </row>
    <row r="8791" spans="4:4" x14ac:dyDescent="0.2">
      <c r="D8791" s="20"/>
    </row>
    <row r="8792" spans="4:4" x14ac:dyDescent="0.2">
      <c r="D8792" s="20"/>
    </row>
    <row r="8793" spans="4:4" x14ac:dyDescent="0.2">
      <c r="D8793" s="20"/>
    </row>
    <row r="8794" spans="4:4" x14ac:dyDescent="0.2">
      <c r="D8794" s="20"/>
    </row>
    <row r="8795" spans="4:4" x14ac:dyDescent="0.2">
      <c r="D8795" s="20"/>
    </row>
    <row r="8796" spans="4:4" x14ac:dyDescent="0.2">
      <c r="D8796" s="20"/>
    </row>
    <row r="8797" spans="4:4" x14ac:dyDescent="0.2">
      <c r="D8797" s="20"/>
    </row>
    <row r="8798" spans="4:4" x14ac:dyDescent="0.2">
      <c r="D8798" s="20"/>
    </row>
    <row r="8799" spans="4:4" x14ac:dyDescent="0.2">
      <c r="D8799" s="20"/>
    </row>
    <row r="8800" spans="4:4" x14ac:dyDescent="0.2">
      <c r="D8800" s="20"/>
    </row>
    <row r="8801" spans="4:4" x14ac:dyDescent="0.2">
      <c r="D8801" s="20"/>
    </row>
    <row r="8802" spans="4:4" x14ac:dyDescent="0.2">
      <c r="D8802" s="20"/>
    </row>
    <row r="8803" spans="4:4" x14ac:dyDescent="0.2">
      <c r="D8803" s="20"/>
    </row>
    <row r="8804" spans="4:4" x14ac:dyDescent="0.2">
      <c r="D8804" s="20"/>
    </row>
    <row r="8805" spans="4:4" x14ac:dyDescent="0.2">
      <c r="D8805" s="20"/>
    </row>
    <row r="8806" spans="4:4" x14ac:dyDescent="0.2">
      <c r="D8806" s="20"/>
    </row>
    <row r="8807" spans="4:4" x14ac:dyDescent="0.2">
      <c r="D8807" s="20"/>
    </row>
    <row r="8808" spans="4:4" x14ac:dyDescent="0.2">
      <c r="D8808" s="20"/>
    </row>
    <row r="8809" spans="4:4" x14ac:dyDescent="0.2">
      <c r="D8809" s="20"/>
    </row>
    <row r="8810" spans="4:4" x14ac:dyDescent="0.2">
      <c r="D8810" s="20"/>
    </row>
    <row r="8811" spans="4:4" x14ac:dyDescent="0.2">
      <c r="D8811" s="20"/>
    </row>
    <row r="8812" spans="4:4" x14ac:dyDescent="0.2">
      <c r="D8812" s="20"/>
    </row>
    <row r="8813" spans="4:4" x14ac:dyDescent="0.2">
      <c r="D8813" s="20"/>
    </row>
    <row r="8814" spans="4:4" x14ac:dyDescent="0.2">
      <c r="D8814" s="20"/>
    </row>
    <row r="8815" spans="4:4" x14ac:dyDescent="0.2">
      <c r="D8815" s="20"/>
    </row>
    <row r="8816" spans="4:4" x14ac:dyDescent="0.2">
      <c r="D8816" s="20"/>
    </row>
    <row r="8817" spans="4:4" x14ac:dyDescent="0.2">
      <c r="D8817" s="20"/>
    </row>
    <row r="8818" spans="4:4" x14ac:dyDescent="0.2">
      <c r="D8818" s="20"/>
    </row>
    <row r="8819" spans="4:4" x14ac:dyDescent="0.2">
      <c r="D8819" s="20"/>
    </row>
    <row r="8820" spans="4:4" x14ac:dyDescent="0.2">
      <c r="D8820" s="20"/>
    </row>
    <row r="8821" spans="4:4" x14ac:dyDescent="0.2">
      <c r="D8821" s="20"/>
    </row>
    <row r="8822" spans="4:4" x14ac:dyDescent="0.2">
      <c r="D8822" s="20"/>
    </row>
    <row r="8823" spans="4:4" x14ac:dyDescent="0.2">
      <c r="D8823" s="20"/>
    </row>
    <row r="8824" spans="4:4" x14ac:dyDescent="0.2">
      <c r="D8824" s="20"/>
    </row>
    <row r="8825" spans="4:4" x14ac:dyDescent="0.2">
      <c r="D8825" s="20"/>
    </row>
    <row r="8826" spans="4:4" x14ac:dyDescent="0.2">
      <c r="D8826" s="20"/>
    </row>
    <row r="8827" spans="4:4" x14ac:dyDescent="0.2">
      <c r="D8827" s="20"/>
    </row>
    <row r="8828" spans="4:4" x14ac:dyDescent="0.2">
      <c r="D8828" s="20"/>
    </row>
    <row r="8829" spans="4:4" x14ac:dyDescent="0.2">
      <c r="D8829" s="20"/>
    </row>
    <row r="8830" spans="4:4" x14ac:dyDescent="0.2">
      <c r="D8830" s="20"/>
    </row>
    <row r="8831" spans="4:4" x14ac:dyDescent="0.2">
      <c r="D8831" s="20"/>
    </row>
    <row r="8832" spans="4:4" x14ac:dyDescent="0.2">
      <c r="D8832" s="20"/>
    </row>
    <row r="8833" spans="4:4" x14ac:dyDescent="0.2">
      <c r="D8833" s="20"/>
    </row>
    <row r="8834" spans="4:4" x14ac:dyDescent="0.2">
      <c r="D8834" s="20"/>
    </row>
    <row r="8835" spans="4:4" x14ac:dyDescent="0.2">
      <c r="D8835" s="20"/>
    </row>
    <row r="8836" spans="4:4" x14ac:dyDescent="0.2">
      <c r="D8836" s="20"/>
    </row>
    <row r="8837" spans="4:4" x14ac:dyDescent="0.2">
      <c r="D8837" s="20"/>
    </row>
    <row r="8838" spans="4:4" x14ac:dyDescent="0.2">
      <c r="D8838" s="20"/>
    </row>
    <row r="8839" spans="4:4" x14ac:dyDescent="0.2">
      <c r="D8839" s="20"/>
    </row>
    <row r="8840" spans="4:4" x14ac:dyDescent="0.2">
      <c r="D8840" s="20"/>
    </row>
    <row r="8841" spans="4:4" x14ac:dyDescent="0.2">
      <c r="D8841" s="20"/>
    </row>
    <row r="8842" spans="4:4" x14ac:dyDescent="0.2">
      <c r="D8842" s="20"/>
    </row>
    <row r="8843" spans="4:4" x14ac:dyDescent="0.2">
      <c r="D8843" s="20"/>
    </row>
    <row r="8844" spans="4:4" x14ac:dyDescent="0.2">
      <c r="D8844" s="20"/>
    </row>
    <row r="8845" spans="4:4" x14ac:dyDescent="0.2">
      <c r="D8845" s="20"/>
    </row>
    <row r="8846" spans="4:4" x14ac:dyDescent="0.2">
      <c r="D8846" s="20"/>
    </row>
    <row r="8847" spans="4:4" x14ac:dyDescent="0.2">
      <c r="D8847" s="20"/>
    </row>
    <row r="8848" spans="4:4" x14ac:dyDescent="0.2">
      <c r="D8848" s="20"/>
    </row>
    <row r="8849" spans="4:4" x14ac:dyDescent="0.2">
      <c r="D8849" s="20"/>
    </row>
    <row r="8850" spans="4:4" x14ac:dyDescent="0.2">
      <c r="D8850" s="20"/>
    </row>
    <row r="8851" spans="4:4" x14ac:dyDescent="0.2">
      <c r="D8851" s="20"/>
    </row>
    <row r="8852" spans="4:4" x14ac:dyDescent="0.2">
      <c r="D8852" s="20"/>
    </row>
    <row r="8853" spans="4:4" x14ac:dyDescent="0.2">
      <c r="D8853" s="20"/>
    </row>
    <row r="8854" spans="4:4" x14ac:dyDescent="0.2">
      <c r="D8854" s="20"/>
    </row>
    <row r="8855" spans="4:4" x14ac:dyDescent="0.2">
      <c r="D8855" s="20"/>
    </row>
    <row r="8856" spans="4:4" x14ac:dyDescent="0.2">
      <c r="D8856" s="20"/>
    </row>
    <row r="8857" spans="4:4" x14ac:dyDescent="0.2">
      <c r="D8857" s="20"/>
    </row>
    <row r="8858" spans="4:4" x14ac:dyDescent="0.2">
      <c r="D8858" s="20"/>
    </row>
    <row r="8859" spans="4:4" x14ac:dyDescent="0.2">
      <c r="D8859" s="20"/>
    </row>
    <row r="8860" spans="4:4" x14ac:dyDescent="0.2">
      <c r="D8860" s="20"/>
    </row>
    <row r="8861" spans="4:4" x14ac:dyDescent="0.2">
      <c r="D8861" s="20"/>
    </row>
    <row r="8862" spans="4:4" x14ac:dyDescent="0.2">
      <c r="D8862" s="20"/>
    </row>
    <row r="8863" spans="4:4" x14ac:dyDescent="0.2">
      <c r="D8863" s="20"/>
    </row>
    <row r="8864" spans="4:4" x14ac:dyDescent="0.2">
      <c r="D8864" s="20"/>
    </row>
    <row r="8865" spans="4:4" x14ac:dyDescent="0.2">
      <c r="D8865" s="20"/>
    </row>
    <row r="8866" spans="4:4" x14ac:dyDescent="0.2">
      <c r="D8866" s="20"/>
    </row>
    <row r="8867" spans="4:4" x14ac:dyDescent="0.2">
      <c r="D8867" s="20"/>
    </row>
    <row r="8868" spans="4:4" x14ac:dyDescent="0.2">
      <c r="D8868" s="20"/>
    </row>
    <row r="8869" spans="4:4" x14ac:dyDescent="0.2">
      <c r="D8869" s="20"/>
    </row>
    <row r="8870" spans="4:4" x14ac:dyDescent="0.2">
      <c r="D8870" s="20"/>
    </row>
    <row r="8871" spans="4:4" x14ac:dyDescent="0.2">
      <c r="D8871" s="20"/>
    </row>
    <row r="8872" spans="4:4" x14ac:dyDescent="0.2">
      <c r="D8872" s="20"/>
    </row>
    <row r="8873" spans="4:4" x14ac:dyDescent="0.2">
      <c r="D8873" s="20"/>
    </row>
    <row r="8874" spans="4:4" x14ac:dyDescent="0.2">
      <c r="D8874" s="20"/>
    </row>
    <row r="8875" spans="4:4" x14ac:dyDescent="0.2">
      <c r="D8875" s="20"/>
    </row>
    <row r="8876" spans="4:4" x14ac:dyDescent="0.2">
      <c r="D8876" s="20"/>
    </row>
    <row r="8877" spans="4:4" x14ac:dyDescent="0.2">
      <c r="D8877" s="20"/>
    </row>
    <row r="8878" spans="4:4" x14ac:dyDescent="0.2">
      <c r="D8878" s="20"/>
    </row>
    <row r="8879" spans="4:4" x14ac:dyDescent="0.2">
      <c r="D8879" s="20"/>
    </row>
    <row r="8880" spans="4:4" x14ac:dyDescent="0.2">
      <c r="D8880" s="20"/>
    </row>
    <row r="8881" spans="4:4" x14ac:dyDescent="0.2">
      <c r="D8881" s="20"/>
    </row>
    <row r="8882" spans="4:4" x14ac:dyDescent="0.2">
      <c r="D8882" s="20"/>
    </row>
    <row r="8883" spans="4:4" x14ac:dyDescent="0.2">
      <c r="D8883" s="20"/>
    </row>
    <row r="8884" spans="4:4" x14ac:dyDescent="0.2">
      <c r="D8884" s="20"/>
    </row>
    <row r="8885" spans="4:4" x14ac:dyDescent="0.2">
      <c r="D8885" s="20"/>
    </row>
    <row r="8886" spans="4:4" x14ac:dyDescent="0.2">
      <c r="D8886" s="20"/>
    </row>
    <row r="8887" spans="4:4" x14ac:dyDescent="0.2">
      <c r="D8887" s="20"/>
    </row>
    <row r="8888" spans="4:4" x14ac:dyDescent="0.2">
      <c r="D8888" s="20"/>
    </row>
    <row r="8889" spans="4:4" x14ac:dyDescent="0.2">
      <c r="D8889" s="20"/>
    </row>
    <row r="8890" spans="4:4" x14ac:dyDescent="0.2">
      <c r="D8890" s="20"/>
    </row>
    <row r="8891" spans="4:4" x14ac:dyDescent="0.2">
      <c r="D8891" s="20"/>
    </row>
    <row r="8892" spans="4:4" x14ac:dyDescent="0.2">
      <c r="D8892" s="20"/>
    </row>
    <row r="8893" spans="4:4" x14ac:dyDescent="0.2">
      <c r="D8893" s="20"/>
    </row>
    <row r="8894" spans="4:4" x14ac:dyDescent="0.2">
      <c r="D8894" s="20"/>
    </row>
    <row r="8895" spans="4:4" x14ac:dyDescent="0.2">
      <c r="D8895" s="20"/>
    </row>
    <row r="8896" spans="4:4" x14ac:dyDescent="0.2">
      <c r="D8896" s="20"/>
    </row>
    <row r="8897" spans="4:4" x14ac:dyDescent="0.2">
      <c r="D8897" s="20"/>
    </row>
    <row r="8898" spans="4:4" x14ac:dyDescent="0.2">
      <c r="D8898" s="20"/>
    </row>
    <row r="8899" spans="4:4" x14ac:dyDescent="0.2">
      <c r="D8899" s="20"/>
    </row>
    <row r="8900" spans="4:4" x14ac:dyDescent="0.2">
      <c r="D8900" s="20"/>
    </row>
    <row r="8901" spans="4:4" x14ac:dyDescent="0.2">
      <c r="D8901" s="20"/>
    </row>
    <row r="8902" spans="4:4" x14ac:dyDescent="0.2">
      <c r="D8902" s="20"/>
    </row>
    <row r="8903" spans="4:4" x14ac:dyDescent="0.2">
      <c r="D8903" s="20"/>
    </row>
    <row r="8904" spans="4:4" x14ac:dyDescent="0.2">
      <c r="D8904" s="20"/>
    </row>
    <row r="8905" spans="4:4" x14ac:dyDescent="0.2">
      <c r="D8905" s="20"/>
    </row>
    <row r="8906" spans="4:4" x14ac:dyDescent="0.2">
      <c r="D8906" s="20"/>
    </row>
    <row r="8907" spans="4:4" x14ac:dyDescent="0.2">
      <c r="D8907" s="20"/>
    </row>
    <row r="8908" spans="4:4" x14ac:dyDescent="0.2">
      <c r="D8908" s="20"/>
    </row>
    <row r="8909" spans="4:4" x14ac:dyDescent="0.2">
      <c r="D8909" s="20"/>
    </row>
    <row r="8910" spans="4:4" x14ac:dyDescent="0.2">
      <c r="D8910" s="20"/>
    </row>
    <row r="8911" spans="4:4" x14ac:dyDescent="0.2">
      <c r="D8911" s="20"/>
    </row>
    <row r="8912" spans="4:4" x14ac:dyDescent="0.2">
      <c r="D8912" s="20"/>
    </row>
    <row r="8913" spans="4:4" x14ac:dyDescent="0.2">
      <c r="D8913" s="20"/>
    </row>
    <row r="8914" spans="4:4" x14ac:dyDescent="0.2">
      <c r="D8914" s="20"/>
    </row>
    <row r="8915" spans="4:4" x14ac:dyDescent="0.2">
      <c r="D8915" s="20"/>
    </row>
    <row r="8916" spans="4:4" x14ac:dyDescent="0.2">
      <c r="D8916" s="20"/>
    </row>
    <row r="8917" spans="4:4" x14ac:dyDescent="0.2">
      <c r="D8917" s="20"/>
    </row>
    <row r="8918" spans="4:4" x14ac:dyDescent="0.2">
      <c r="D8918" s="20"/>
    </row>
    <row r="8919" spans="4:4" x14ac:dyDescent="0.2">
      <c r="D8919" s="20"/>
    </row>
    <row r="8920" spans="4:4" x14ac:dyDescent="0.2">
      <c r="D8920" s="20"/>
    </row>
    <row r="8921" spans="4:4" x14ac:dyDescent="0.2">
      <c r="D8921" s="20"/>
    </row>
    <row r="8922" spans="4:4" x14ac:dyDescent="0.2">
      <c r="D8922" s="20"/>
    </row>
    <row r="8923" spans="4:4" x14ac:dyDescent="0.2">
      <c r="D8923" s="20"/>
    </row>
    <row r="8924" spans="4:4" x14ac:dyDescent="0.2">
      <c r="D8924" s="20"/>
    </row>
    <row r="8925" spans="4:4" x14ac:dyDescent="0.2">
      <c r="D8925" s="20"/>
    </row>
    <row r="8926" spans="4:4" x14ac:dyDescent="0.2">
      <c r="D8926" s="20"/>
    </row>
    <row r="8927" spans="4:4" x14ac:dyDescent="0.2">
      <c r="D8927" s="20"/>
    </row>
    <row r="8928" spans="4:4" x14ac:dyDescent="0.2">
      <c r="D8928" s="20"/>
    </row>
    <row r="8929" spans="4:4" x14ac:dyDescent="0.2">
      <c r="D8929" s="20"/>
    </row>
    <row r="8930" spans="4:4" x14ac:dyDescent="0.2">
      <c r="D8930" s="20"/>
    </row>
    <row r="8931" spans="4:4" x14ac:dyDescent="0.2">
      <c r="D8931" s="20"/>
    </row>
    <row r="8932" spans="4:4" x14ac:dyDescent="0.2">
      <c r="D8932" s="20"/>
    </row>
    <row r="8933" spans="4:4" x14ac:dyDescent="0.2">
      <c r="D8933" s="20"/>
    </row>
    <row r="8934" spans="4:4" x14ac:dyDescent="0.2">
      <c r="D8934" s="20"/>
    </row>
    <row r="8935" spans="4:4" x14ac:dyDescent="0.2">
      <c r="D8935" s="20"/>
    </row>
    <row r="8936" spans="4:4" x14ac:dyDescent="0.2">
      <c r="D8936" s="20"/>
    </row>
    <row r="8937" spans="4:4" x14ac:dyDescent="0.2">
      <c r="D8937" s="20"/>
    </row>
    <row r="8938" spans="4:4" x14ac:dyDescent="0.2">
      <c r="D8938" s="20"/>
    </row>
    <row r="8939" spans="4:4" x14ac:dyDescent="0.2">
      <c r="D8939" s="20"/>
    </row>
    <row r="8940" spans="4:4" x14ac:dyDescent="0.2">
      <c r="D8940" s="20"/>
    </row>
    <row r="8941" spans="4:4" x14ac:dyDescent="0.2">
      <c r="D8941" s="20"/>
    </row>
    <row r="8942" spans="4:4" x14ac:dyDescent="0.2">
      <c r="D8942" s="20"/>
    </row>
    <row r="8943" spans="4:4" x14ac:dyDescent="0.2">
      <c r="D8943" s="20"/>
    </row>
    <row r="8944" spans="4:4" x14ac:dyDescent="0.2">
      <c r="D8944" s="20"/>
    </row>
    <row r="8945" spans="4:4" x14ac:dyDescent="0.2">
      <c r="D8945" s="20"/>
    </row>
    <row r="8946" spans="4:4" x14ac:dyDescent="0.2">
      <c r="D8946" s="20"/>
    </row>
    <row r="8947" spans="4:4" x14ac:dyDescent="0.2">
      <c r="D8947" s="20"/>
    </row>
    <row r="8948" spans="4:4" x14ac:dyDescent="0.2">
      <c r="D8948" s="20"/>
    </row>
    <row r="8949" spans="4:4" x14ac:dyDescent="0.2">
      <c r="D8949" s="20"/>
    </row>
    <row r="8950" spans="4:4" x14ac:dyDescent="0.2">
      <c r="D8950" s="20"/>
    </row>
    <row r="8951" spans="4:4" x14ac:dyDescent="0.2">
      <c r="D8951" s="20"/>
    </row>
    <row r="8952" spans="4:4" x14ac:dyDescent="0.2">
      <c r="D8952" s="20"/>
    </row>
    <row r="8953" spans="4:4" x14ac:dyDescent="0.2">
      <c r="D8953" s="20"/>
    </row>
    <row r="8954" spans="4:4" x14ac:dyDescent="0.2">
      <c r="D8954" s="20"/>
    </row>
    <row r="8955" spans="4:4" x14ac:dyDescent="0.2">
      <c r="D8955" s="20"/>
    </row>
    <row r="8956" spans="4:4" x14ac:dyDescent="0.2">
      <c r="D8956" s="20"/>
    </row>
    <row r="8957" spans="4:4" x14ac:dyDescent="0.2">
      <c r="D8957" s="20"/>
    </row>
    <row r="8958" spans="4:4" x14ac:dyDescent="0.2">
      <c r="D8958" s="20"/>
    </row>
    <row r="8959" spans="4:4" x14ac:dyDescent="0.2">
      <c r="D8959" s="20"/>
    </row>
    <row r="8960" spans="4:4" x14ac:dyDescent="0.2">
      <c r="D8960" s="20"/>
    </row>
    <row r="8961" spans="4:4" x14ac:dyDescent="0.2">
      <c r="D8961" s="20"/>
    </row>
    <row r="8962" spans="4:4" x14ac:dyDescent="0.2">
      <c r="D8962" s="20"/>
    </row>
    <row r="8963" spans="4:4" x14ac:dyDescent="0.2">
      <c r="D8963" s="20"/>
    </row>
    <row r="8964" spans="4:4" x14ac:dyDescent="0.2">
      <c r="D8964" s="20"/>
    </row>
    <row r="8965" spans="4:4" x14ac:dyDescent="0.2">
      <c r="D8965" s="20"/>
    </row>
    <row r="8966" spans="4:4" x14ac:dyDescent="0.2">
      <c r="D8966" s="20"/>
    </row>
    <row r="8967" spans="4:4" x14ac:dyDescent="0.2">
      <c r="D8967" s="20"/>
    </row>
    <row r="8968" spans="4:4" x14ac:dyDescent="0.2">
      <c r="D8968" s="20"/>
    </row>
    <row r="8969" spans="4:4" x14ac:dyDescent="0.2">
      <c r="D8969" s="20"/>
    </row>
    <row r="8970" spans="4:4" x14ac:dyDescent="0.2">
      <c r="D8970" s="20"/>
    </row>
    <row r="8971" spans="4:4" x14ac:dyDescent="0.2">
      <c r="D8971" s="20"/>
    </row>
    <row r="8972" spans="4:4" x14ac:dyDescent="0.2">
      <c r="D8972" s="20"/>
    </row>
    <row r="8973" spans="4:4" x14ac:dyDescent="0.2">
      <c r="D8973" s="20"/>
    </row>
    <row r="8974" spans="4:4" x14ac:dyDescent="0.2">
      <c r="D8974" s="20"/>
    </row>
    <row r="8975" spans="4:4" x14ac:dyDescent="0.2">
      <c r="D8975" s="20"/>
    </row>
    <row r="8976" spans="4:4" x14ac:dyDescent="0.2">
      <c r="D8976" s="20"/>
    </row>
    <row r="8977" spans="4:4" x14ac:dyDescent="0.2">
      <c r="D8977" s="20"/>
    </row>
    <row r="8978" spans="4:4" x14ac:dyDescent="0.2">
      <c r="D8978" s="20"/>
    </row>
    <row r="8979" spans="4:4" x14ac:dyDescent="0.2">
      <c r="D8979" s="20"/>
    </row>
    <row r="8980" spans="4:4" x14ac:dyDescent="0.2">
      <c r="D8980" s="20"/>
    </row>
    <row r="8981" spans="4:4" x14ac:dyDescent="0.2">
      <c r="D8981" s="20"/>
    </row>
    <row r="8982" spans="4:4" x14ac:dyDescent="0.2">
      <c r="D8982" s="20"/>
    </row>
    <row r="8983" spans="4:4" x14ac:dyDescent="0.2">
      <c r="D8983" s="20"/>
    </row>
    <row r="8984" spans="4:4" x14ac:dyDescent="0.2">
      <c r="D8984" s="20"/>
    </row>
    <row r="8985" spans="4:4" x14ac:dyDescent="0.2">
      <c r="D8985" s="20"/>
    </row>
    <row r="8986" spans="4:4" x14ac:dyDescent="0.2">
      <c r="D8986" s="20"/>
    </row>
    <row r="8987" spans="4:4" x14ac:dyDescent="0.2">
      <c r="D8987" s="20"/>
    </row>
    <row r="8988" spans="4:4" x14ac:dyDescent="0.2">
      <c r="D8988" s="20"/>
    </row>
    <row r="8989" spans="4:4" x14ac:dyDescent="0.2">
      <c r="D8989" s="20"/>
    </row>
    <row r="8990" spans="4:4" x14ac:dyDescent="0.2">
      <c r="D8990" s="20"/>
    </row>
    <row r="8991" spans="4:4" x14ac:dyDescent="0.2">
      <c r="D8991" s="20"/>
    </row>
    <row r="8992" spans="4:4" x14ac:dyDescent="0.2">
      <c r="D8992" s="20"/>
    </row>
    <row r="8993" spans="4:4" x14ac:dyDescent="0.2">
      <c r="D8993" s="20"/>
    </row>
    <row r="8994" spans="4:4" x14ac:dyDescent="0.2">
      <c r="D8994" s="20"/>
    </row>
    <row r="8995" spans="4:4" x14ac:dyDescent="0.2">
      <c r="D8995" s="20"/>
    </row>
    <row r="8996" spans="4:4" x14ac:dyDescent="0.2">
      <c r="D8996" s="20"/>
    </row>
    <row r="8997" spans="4:4" x14ac:dyDescent="0.2">
      <c r="D8997" s="20"/>
    </row>
    <row r="8998" spans="4:4" x14ac:dyDescent="0.2">
      <c r="D8998" s="20"/>
    </row>
    <row r="8999" spans="4:4" x14ac:dyDescent="0.2">
      <c r="D8999" s="20"/>
    </row>
    <row r="9000" spans="4:4" x14ac:dyDescent="0.2">
      <c r="D9000" s="20"/>
    </row>
    <row r="9001" spans="4:4" x14ac:dyDescent="0.2">
      <c r="D9001" s="20"/>
    </row>
    <row r="9002" spans="4:4" x14ac:dyDescent="0.2">
      <c r="D9002" s="20"/>
    </row>
    <row r="9003" spans="4:4" x14ac:dyDescent="0.2">
      <c r="D9003" s="20"/>
    </row>
    <row r="9004" spans="4:4" x14ac:dyDescent="0.2">
      <c r="D9004" s="20"/>
    </row>
    <row r="9005" spans="4:4" x14ac:dyDescent="0.2">
      <c r="D9005" s="20"/>
    </row>
    <row r="9006" spans="4:4" x14ac:dyDescent="0.2">
      <c r="D9006" s="20"/>
    </row>
    <row r="9007" spans="4:4" x14ac:dyDescent="0.2">
      <c r="D9007" s="20"/>
    </row>
    <row r="9008" spans="4:4" x14ac:dyDescent="0.2">
      <c r="D9008" s="20"/>
    </row>
    <row r="9009" spans="4:4" x14ac:dyDescent="0.2">
      <c r="D9009" s="20"/>
    </row>
    <row r="9010" spans="4:4" x14ac:dyDescent="0.2">
      <c r="D9010" s="20"/>
    </row>
    <row r="9011" spans="4:4" x14ac:dyDescent="0.2">
      <c r="D9011" s="20"/>
    </row>
    <row r="9012" spans="4:4" x14ac:dyDescent="0.2">
      <c r="D9012" s="20"/>
    </row>
    <row r="9013" spans="4:4" x14ac:dyDescent="0.2">
      <c r="D9013" s="20"/>
    </row>
    <row r="9014" spans="4:4" x14ac:dyDescent="0.2">
      <c r="D9014" s="20"/>
    </row>
    <row r="9015" spans="4:4" x14ac:dyDescent="0.2">
      <c r="D9015" s="20"/>
    </row>
    <row r="9016" spans="4:4" x14ac:dyDescent="0.2">
      <c r="D9016" s="20"/>
    </row>
    <row r="9017" spans="4:4" x14ac:dyDescent="0.2">
      <c r="D9017" s="20"/>
    </row>
    <row r="9018" spans="4:4" x14ac:dyDescent="0.2">
      <c r="D9018" s="20"/>
    </row>
    <row r="9019" spans="4:4" x14ac:dyDescent="0.2">
      <c r="D9019" s="20"/>
    </row>
    <row r="9020" spans="4:4" x14ac:dyDescent="0.2">
      <c r="D9020" s="20"/>
    </row>
    <row r="9021" spans="4:4" x14ac:dyDescent="0.2">
      <c r="D9021" s="20"/>
    </row>
    <row r="9022" spans="4:4" x14ac:dyDescent="0.2">
      <c r="D9022" s="20"/>
    </row>
    <row r="9023" spans="4:4" x14ac:dyDescent="0.2">
      <c r="D9023" s="20"/>
    </row>
    <row r="9024" spans="4:4" x14ac:dyDescent="0.2">
      <c r="D9024" s="20"/>
    </row>
    <row r="9025" spans="4:4" x14ac:dyDescent="0.2">
      <c r="D9025" s="20"/>
    </row>
    <row r="9026" spans="4:4" x14ac:dyDescent="0.2">
      <c r="D9026" s="20"/>
    </row>
    <row r="9027" spans="4:4" x14ac:dyDescent="0.2">
      <c r="D9027" s="20"/>
    </row>
    <row r="9028" spans="4:4" x14ac:dyDescent="0.2">
      <c r="D9028" s="20"/>
    </row>
    <row r="9029" spans="4:4" x14ac:dyDescent="0.2">
      <c r="D9029" s="20"/>
    </row>
    <row r="9030" spans="4:4" x14ac:dyDescent="0.2">
      <c r="D9030" s="20"/>
    </row>
    <row r="9031" spans="4:4" x14ac:dyDescent="0.2">
      <c r="D9031" s="20"/>
    </row>
    <row r="9032" spans="4:4" x14ac:dyDescent="0.2">
      <c r="D9032" s="20"/>
    </row>
    <row r="9033" spans="4:4" x14ac:dyDescent="0.2">
      <c r="D9033" s="20"/>
    </row>
    <row r="9034" spans="4:4" x14ac:dyDescent="0.2">
      <c r="D9034" s="20"/>
    </row>
    <row r="9035" spans="4:4" x14ac:dyDescent="0.2">
      <c r="D9035" s="20"/>
    </row>
    <row r="9036" spans="4:4" x14ac:dyDescent="0.2">
      <c r="D9036" s="20"/>
    </row>
    <row r="9037" spans="4:4" x14ac:dyDescent="0.2">
      <c r="D9037" s="20"/>
    </row>
    <row r="9038" spans="4:4" x14ac:dyDescent="0.2">
      <c r="D9038" s="20"/>
    </row>
    <row r="9039" spans="4:4" x14ac:dyDescent="0.2">
      <c r="D9039" s="20"/>
    </row>
    <row r="9040" spans="4:4" x14ac:dyDescent="0.2">
      <c r="D9040" s="20"/>
    </row>
    <row r="9041" spans="4:4" x14ac:dyDescent="0.2">
      <c r="D9041" s="20"/>
    </row>
    <row r="9042" spans="4:4" x14ac:dyDescent="0.2">
      <c r="D9042" s="20"/>
    </row>
    <row r="9043" spans="4:4" x14ac:dyDescent="0.2">
      <c r="D9043" s="20"/>
    </row>
    <row r="9044" spans="4:4" x14ac:dyDescent="0.2">
      <c r="D9044" s="20"/>
    </row>
    <row r="9045" spans="4:4" x14ac:dyDescent="0.2">
      <c r="D9045" s="20"/>
    </row>
    <row r="9046" spans="4:4" x14ac:dyDescent="0.2">
      <c r="D9046" s="20"/>
    </row>
    <row r="9047" spans="4:4" x14ac:dyDescent="0.2">
      <c r="D9047" s="20"/>
    </row>
    <row r="9048" spans="4:4" x14ac:dyDescent="0.2">
      <c r="D9048" s="20"/>
    </row>
    <row r="9049" spans="4:4" x14ac:dyDescent="0.2">
      <c r="D9049" s="20"/>
    </row>
    <row r="9050" spans="4:4" x14ac:dyDescent="0.2">
      <c r="D9050" s="20"/>
    </row>
    <row r="9051" spans="4:4" x14ac:dyDescent="0.2">
      <c r="D9051" s="20"/>
    </row>
    <row r="9052" spans="4:4" x14ac:dyDescent="0.2">
      <c r="D9052" s="20"/>
    </row>
    <row r="9053" spans="4:4" x14ac:dyDescent="0.2">
      <c r="D9053" s="20"/>
    </row>
    <row r="9054" spans="4:4" x14ac:dyDescent="0.2">
      <c r="D9054" s="20"/>
    </row>
    <row r="9055" spans="4:4" x14ac:dyDescent="0.2">
      <c r="D9055" s="20"/>
    </row>
    <row r="9056" spans="4:4" x14ac:dyDescent="0.2">
      <c r="D9056" s="20"/>
    </row>
    <row r="9057" spans="4:4" x14ac:dyDescent="0.2">
      <c r="D9057" s="20"/>
    </row>
    <row r="9058" spans="4:4" x14ac:dyDescent="0.2">
      <c r="D9058" s="20"/>
    </row>
    <row r="9059" spans="4:4" x14ac:dyDescent="0.2">
      <c r="D9059" s="20"/>
    </row>
    <row r="9060" spans="4:4" x14ac:dyDescent="0.2">
      <c r="D9060" s="20"/>
    </row>
    <row r="9061" spans="4:4" x14ac:dyDescent="0.2">
      <c r="D9061" s="20"/>
    </row>
    <row r="9062" spans="4:4" x14ac:dyDescent="0.2">
      <c r="D9062" s="20"/>
    </row>
    <row r="9063" spans="4:4" x14ac:dyDescent="0.2">
      <c r="D9063" s="20"/>
    </row>
    <row r="9064" spans="4:4" x14ac:dyDescent="0.2">
      <c r="D9064" s="20"/>
    </row>
    <row r="9065" spans="4:4" x14ac:dyDescent="0.2">
      <c r="D9065" s="20"/>
    </row>
    <row r="9066" spans="4:4" x14ac:dyDescent="0.2">
      <c r="D9066" s="20"/>
    </row>
    <row r="9067" spans="4:4" x14ac:dyDescent="0.2">
      <c r="D9067" s="20"/>
    </row>
    <row r="9068" spans="4:4" x14ac:dyDescent="0.2">
      <c r="D9068" s="20"/>
    </row>
    <row r="9069" spans="4:4" x14ac:dyDescent="0.2">
      <c r="D9069" s="20"/>
    </row>
    <row r="9070" spans="4:4" x14ac:dyDescent="0.2">
      <c r="D9070" s="20"/>
    </row>
    <row r="9071" spans="4:4" x14ac:dyDescent="0.2">
      <c r="D9071" s="20"/>
    </row>
    <row r="9072" spans="4:4" x14ac:dyDescent="0.2">
      <c r="D9072" s="20"/>
    </row>
    <row r="9073" spans="4:4" x14ac:dyDescent="0.2">
      <c r="D9073" s="20"/>
    </row>
    <row r="9074" spans="4:4" x14ac:dyDescent="0.2">
      <c r="D9074" s="20"/>
    </row>
    <row r="9075" spans="4:4" x14ac:dyDescent="0.2">
      <c r="D9075" s="20"/>
    </row>
    <row r="9076" spans="4:4" x14ac:dyDescent="0.2">
      <c r="D9076" s="20"/>
    </row>
    <row r="9077" spans="4:4" x14ac:dyDescent="0.2">
      <c r="D9077" s="20"/>
    </row>
    <row r="9078" spans="4:4" x14ac:dyDescent="0.2">
      <c r="D9078" s="20"/>
    </row>
    <row r="9079" spans="4:4" x14ac:dyDescent="0.2">
      <c r="D9079" s="20"/>
    </row>
    <row r="9080" spans="4:4" x14ac:dyDescent="0.2">
      <c r="D9080" s="20"/>
    </row>
    <row r="9081" spans="4:4" x14ac:dyDescent="0.2">
      <c r="D9081" s="20"/>
    </row>
    <row r="9082" spans="4:4" x14ac:dyDescent="0.2">
      <c r="D9082" s="20"/>
    </row>
    <row r="9083" spans="4:4" x14ac:dyDescent="0.2">
      <c r="D9083" s="20"/>
    </row>
    <row r="9084" spans="4:4" x14ac:dyDescent="0.2">
      <c r="D9084" s="20"/>
    </row>
    <row r="9085" spans="4:4" x14ac:dyDescent="0.2">
      <c r="D9085" s="20"/>
    </row>
    <row r="9086" spans="4:4" x14ac:dyDescent="0.2">
      <c r="D9086" s="20"/>
    </row>
    <row r="9087" spans="4:4" x14ac:dyDescent="0.2">
      <c r="D9087" s="20"/>
    </row>
    <row r="9088" spans="4:4" x14ac:dyDescent="0.2">
      <c r="D9088" s="20"/>
    </row>
    <row r="9089" spans="4:4" x14ac:dyDescent="0.2">
      <c r="D9089" s="20"/>
    </row>
    <row r="9090" spans="4:4" x14ac:dyDescent="0.2">
      <c r="D9090" s="20"/>
    </row>
    <row r="9091" spans="4:4" x14ac:dyDescent="0.2">
      <c r="D9091" s="20"/>
    </row>
    <row r="9092" spans="4:4" x14ac:dyDescent="0.2">
      <c r="D9092" s="20"/>
    </row>
    <row r="9093" spans="4:4" x14ac:dyDescent="0.2">
      <c r="D9093" s="20"/>
    </row>
    <row r="9094" spans="4:4" x14ac:dyDescent="0.2">
      <c r="D9094" s="20"/>
    </row>
    <row r="9095" spans="4:4" x14ac:dyDescent="0.2">
      <c r="D9095" s="20"/>
    </row>
    <row r="9096" spans="4:4" x14ac:dyDescent="0.2">
      <c r="D9096" s="20"/>
    </row>
    <row r="9097" spans="4:4" x14ac:dyDescent="0.2">
      <c r="D9097" s="20"/>
    </row>
    <row r="9098" spans="4:4" x14ac:dyDescent="0.2">
      <c r="D9098" s="20"/>
    </row>
    <row r="9099" spans="4:4" x14ac:dyDescent="0.2">
      <c r="D9099" s="20"/>
    </row>
    <row r="9100" spans="4:4" x14ac:dyDescent="0.2">
      <c r="D9100" s="20"/>
    </row>
    <row r="9101" spans="4:4" x14ac:dyDescent="0.2">
      <c r="D9101" s="20"/>
    </row>
    <row r="9102" spans="4:4" x14ac:dyDescent="0.2">
      <c r="D9102" s="20"/>
    </row>
    <row r="9103" spans="4:4" x14ac:dyDescent="0.2">
      <c r="D9103" s="20"/>
    </row>
    <row r="9104" spans="4:4" x14ac:dyDescent="0.2">
      <c r="D9104" s="20"/>
    </row>
    <row r="9105" spans="4:4" x14ac:dyDescent="0.2">
      <c r="D9105" s="20"/>
    </row>
    <row r="9106" spans="4:4" x14ac:dyDescent="0.2">
      <c r="D9106" s="20"/>
    </row>
    <row r="9107" spans="4:4" x14ac:dyDescent="0.2">
      <c r="D9107" s="20"/>
    </row>
    <row r="9108" spans="4:4" x14ac:dyDescent="0.2">
      <c r="D9108" s="20"/>
    </row>
    <row r="9109" spans="4:4" x14ac:dyDescent="0.2">
      <c r="D9109" s="20"/>
    </row>
    <row r="9110" spans="4:4" x14ac:dyDescent="0.2">
      <c r="D9110" s="20"/>
    </row>
    <row r="9111" spans="4:4" x14ac:dyDescent="0.2">
      <c r="D9111" s="20"/>
    </row>
    <row r="9112" spans="4:4" x14ac:dyDescent="0.2">
      <c r="D9112" s="20"/>
    </row>
    <row r="9113" spans="4:4" x14ac:dyDescent="0.2">
      <c r="D9113" s="20"/>
    </row>
    <row r="9114" spans="4:4" x14ac:dyDescent="0.2">
      <c r="D9114" s="20"/>
    </row>
    <row r="9115" spans="4:4" x14ac:dyDescent="0.2">
      <c r="D9115" s="20"/>
    </row>
    <row r="9116" spans="4:4" x14ac:dyDescent="0.2">
      <c r="D9116" s="20"/>
    </row>
    <row r="9117" spans="4:4" x14ac:dyDescent="0.2">
      <c r="D9117" s="20"/>
    </row>
    <row r="9118" spans="4:4" x14ac:dyDescent="0.2">
      <c r="D9118" s="20"/>
    </row>
    <row r="9119" spans="4:4" x14ac:dyDescent="0.2">
      <c r="D9119" s="20"/>
    </row>
    <row r="9120" spans="4:4" x14ac:dyDescent="0.2">
      <c r="D9120" s="20"/>
    </row>
    <row r="9121" spans="4:4" x14ac:dyDescent="0.2">
      <c r="D9121" s="20"/>
    </row>
    <row r="9122" spans="4:4" x14ac:dyDescent="0.2">
      <c r="D9122" s="20"/>
    </row>
    <row r="9123" spans="4:4" x14ac:dyDescent="0.2">
      <c r="D9123" s="20"/>
    </row>
    <row r="9124" spans="4:4" x14ac:dyDescent="0.2">
      <c r="D9124" s="20"/>
    </row>
    <row r="9125" spans="4:4" x14ac:dyDescent="0.2">
      <c r="D9125" s="20"/>
    </row>
    <row r="9126" spans="4:4" x14ac:dyDescent="0.2">
      <c r="D9126" s="20"/>
    </row>
    <row r="9127" spans="4:4" x14ac:dyDescent="0.2">
      <c r="D9127" s="20"/>
    </row>
    <row r="9128" spans="4:4" x14ac:dyDescent="0.2">
      <c r="D9128" s="20"/>
    </row>
    <row r="9129" spans="4:4" x14ac:dyDescent="0.2">
      <c r="D9129" s="20"/>
    </row>
    <row r="9130" spans="4:4" x14ac:dyDescent="0.2">
      <c r="D9130" s="20"/>
    </row>
    <row r="9131" spans="4:4" x14ac:dyDescent="0.2">
      <c r="D9131" s="20"/>
    </row>
    <row r="9132" spans="4:4" x14ac:dyDescent="0.2">
      <c r="D9132" s="20"/>
    </row>
    <row r="9133" spans="4:4" x14ac:dyDescent="0.2">
      <c r="D9133" s="20"/>
    </row>
    <row r="9134" spans="4:4" x14ac:dyDescent="0.2">
      <c r="D9134" s="20"/>
    </row>
    <row r="9135" spans="4:4" x14ac:dyDescent="0.2">
      <c r="D9135" s="20"/>
    </row>
    <row r="9136" spans="4:4" x14ac:dyDescent="0.2">
      <c r="D9136" s="20"/>
    </row>
    <row r="9137" spans="4:4" x14ac:dyDescent="0.2">
      <c r="D9137" s="20"/>
    </row>
    <row r="9138" spans="4:4" x14ac:dyDescent="0.2">
      <c r="D9138" s="20"/>
    </row>
    <row r="9139" spans="4:4" x14ac:dyDescent="0.2">
      <c r="D9139" s="20"/>
    </row>
    <row r="9140" spans="4:4" x14ac:dyDescent="0.2">
      <c r="D9140" s="20"/>
    </row>
    <row r="9141" spans="4:4" x14ac:dyDescent="0.2">
      <c r="D9141" s="20"/>
    </row>
    <row r="9142" spans="4:4" x14ac:dyDescent="0.2">
      <c r="D9142" s="20"/>
    </row>
    <row r="9143" spans="4:4" x14ac:dyDescent="0.2">
      <c r="D9143" s="20"/>
    </row>
    <row r="9144" spans="4:4" x14ac:dyDescent="0.2">
      <c r="D9144" s="20"/>
    </row>
    <row r="9145" spans="4:4" x14ac:dyDescent="0.2">
      <c r="D9145" s="20"/>
    </row>
    <row r="9146" spans="4:4" x14ac:dyDescent="0.2">
      <c r="D9146" s="20"/>
    </row>
    <row r="9147" spans="4:4" x14ac:dyDescent="0.2">
      <c r="D9147" s="20"/>
    </row>
    <row r="9148" spans="4:4" x14ac:dyDescent="0.2">
      <c r="D9148" s="20"/>
    </row>
    <row r="9149" spans="4:4" x14ac:dyDescent="0.2">
      <c r="D9149" s="20"/>
    </row>
    <row r="9150" spans="4:4" x14ac:dyDescent="0.2">
      <c r="D9150" s="20"/>
    </row>
    <row r="9151" spans="4:4" x14ac:dyDescent="0.2">
      <c r="D9151" s="20"/>
    </row>
    <row r="9152" spans="4:4" x14ac:dyDescent="0.2">
      <c r="D9152" s="20"/>
    </row>
    <row r="9153" spans="4:4" x14ac:dyDescent="0.2">
      <c r="D9153" s="20"/>
    </row>
    <row r="9154" spans="4:4" x14ac:dyDescent="0.2">
      <c r="D9154" s="20"/>
    </row>
    <row r="9155" spans="4:4" x14ac:dyDescent="0.2">
      <c r="D9155" s="20"/>
    </row>
    <row r="9156" spans="4:4" x14ac:dyDescent="0.2">
      <c r="D9156" s="20"/>
    </row>
    <row r="9157" spans="4:4" x14ac:dyDescent="0.2">
      <c r="D9157" s="20"/>
    </row>
    <row r="9158" spans="4:4" x14ac:dyDescent="0.2">
      <c r="D9158" s="20"/>
    </row>
    <row r="9159" spans="4:4" x14ac:dyDescent="0.2">
      <c r="D9159" s="20"/>
    </row>
    <row r="9160" spans="4:4" x14ac:dyDescent="0.2">
      <c r="D9160" s="20"/>
    </row>
    <row r="9161" spans="4:4" x14ac:dyDescent="0.2">
      <c r="D9161" s="20"/>
    </row>
    <row r="9162" spans="4:4" x14ac:dyDescent="0.2">
      <c r="D9162" s="20"/>
    </row>
    <row r="9163" spans="4:4" x14ac:dyDescent="0.2">
      <c r="D9163" s="20"/>
    </row>
    <row r="9164" spans="4:4" x14ac:dyDescent="0.2">
      <c r="D9164" s="20"/>
    </row>
    <row r="9165" spans="4:4" x14ac:dyDescent="0.2">
      <c r="D9165" s="20"/>
    </row>
    <row r="9166" spans="4:4" x14ac:dyDescent="0.2">
      <c r="D9166" s="20"/>
    </row>
    <row r="9167" spans="4:4" x14ac:dyDescent="0.2">
      <c r="D9167" s="20"/>
    </row>
    <row r="9168" spans="4:4" x14ac:dyDescent="0.2">
      <c r="D9168" s="20"/>
    </row>
    <row r="9169" spans="4:4" x14ac:dyDescent="0.2">
      <c r="D9169" s="20"/>
    </row>
    <row r="9170" spans="4:4" x14ac:dyDescent="0.2">
      <c r="D9170" s="20"/>
    </row>
    <row r="9171" spans="4:4" x14ac:dyDescent="0.2">
      <c r="D9171" s="20"/>
    </row>
    <row r="9172" spans="4:4" x14ac:dyDescent="0.2">
      <c r="D9172" s="20"/>
    </row>
    <row r="9173" spans="4:4" x14ac:dyDescent="0.2">
      <c r="D9173" s="20"/>
    </row>
    <row r="9174" spans="4:4" x14ac:dyDescent="0.2">
      <c r="D9174" s="20"/>
    </row>
    <row r="9175" spans="4:4" x14ac:dyDescent="0.2">
      <c r="D9175" s="20"/>
    </row>
    <row r="9176" spans="4:4" x14ac:dyDescent="0.2">
      <c r="D9176" s="20"/>
    </row>
    <row r="9177" spans="4:4" x14ac:dyDescent="0.2">
      <c r="D9177" s="20"/>
    </row>
    <row r="9178" spans="4:4" x14ac:dyDescent="0.2">
      <c r="D9178" s="20"/>
    </row>
    <row r="9179" spans="4:4" x14ac:dyDescent="0.2">
      <c r="D9179" s="20"/>
    </row>
    <row r="9180" spans="4:4" x14ac:dyDescent="0.2">
      <c r="D9180" s="20"/>
    </row>
    <row r="9181" spans="4:4" x14ac:dyDescent="0.2">
      <c r="D9181" s="20"/>
    </row>
    <row r="9182" spans="4:4" x14ac:dyDescent="0.2">
      <c r="D9182" s="20"/>
    </row>
    <row r="9183" spans="4:4" x14ac:dyDescent="0.2">
      <c r="D9183" s="20"/>
    </row>
    <row r="9184" spans="4:4" x14ac:dyDescent="0.2">
      <c r="D9184" s="20"/>
    </row>
    <row r="9185" spans="4:4" x14ac:dyDescent="0.2">
      <c r="D9185" s="20"/>
    </row>
    <row r="9186" spans="4:4" x14ac:dyDescent="0.2">
      <c r="D9186" s="20"/>
    </row>
    <row r="9187" spans="4:4" x14ac:dyDescent="0.2">
      <c r="D9187" s="20"/>
    </row>
    <row r="9188" spans="4:4" x14ac:dyDescent="0.2">
      <c r="D9188" s="20"/>
    </row>
    <row r="9189" spans="4:4" x14ac:dyDescent="0.2">
      <c r="D9189" s="20"/>
    </row>
    <row r="9190" spans="4:4" x14ac:dyDescent="0.2">
      <c r="D9190" s="20"/>
    </row>
    <row r="9191" spans="4:4" x14ac:dyDescent="0.2">
      <c r="D9191" s="20"/>
    </row>
    <row r="9192" spans="4:4" x14ac:dyDescent="0.2">
      <c r="D9192" s="20"/>
    </row>
    <row r="9193" spans="4:4" x14ac:dyDescent="0.2">
      <c r="D9193" s="20"/>
    </row>
    <row r="9194" spans="4:4" x14ac:dyDescent="0.2">
      <c r="D9194" s="20"/>
    </row>
    <row r="9195" spans="4:4" x14ac:dyDescent="0.2">
      <c r="D9195" s="20"/>
    </row>
    <row r="9196" spans="4:4" x14ac:dyDescent="0.2">
      <c r="D9196" s="20"/>
    </row>
    <row r="9197" spans="4:4" x14ac:dyDescent="0.2">
      <c r="D9197" s="20"/>
    </row>
    <row r="9198" spans="4:4" x14ac:dyDescent="0.2">
      <c r="D9198" s="20"/>
    </row>
    <row r="9199" spans="4:4" x14ac:dyDescent="0.2">
      <c r="D9199" s="20"/>
    </row>
    <row r="9200" spans="4:4" x14ac:dyDescent="0.2">
      <c r="D9200" s="20"/>
    </row>
    <row r="9201" spans="4:4" x14ac:dyDescent="0.2">
      <c r="D9201" s="20"/>
    </row>
    <row r="9202" spans="4:4" x14ac:dyDescent="0.2">
      <c r="D9202" s="20"/>
    </row>
    <row r="9203" spans="4:4" x14ac:dyDescent="0.2">
      <c r="D9203" s="20"/>
    </row>
    <row r="9204" spans="4:4" x14ac:dyDescent="0.2">
      <c r="D9204" s="20"/>
    </row>
    <row r="9205" spans="4:4" x14ac:dyDescent="0.2">
      <c r="D9205" s="20"/>
    </row>
    <row r="9206" spans="4:4" x14ac:dyDescent="0.2">
      <c r="D9206" s="20"/>
    </row>
    <row r="9207" spans="4:4" x14ac:dyDescent="0.2">
      <c r="D9207" s="20"/>
    </row>
    <row r="9208" spans="4:4" x14ac:dyDescent="0.2">
      <c r="D9208" s="20"/>
    </row>
    <row r="9209" spans="4:4" x14ac:dyDescent="0.2">
      <c r="D9209" s="20"/>
    </row>
    <row r="9210" spans="4:4" x14ac:dyDescent="0.2">
      <c r="D9210" s="20"/>
    </row>
    <row r="9211" spans="4:4" x14ac:dyDescent="0.2">
      <c r="D9211" s="20"/>
    </row>
    <row r="9212" spans="4:4" x14ac:dyDescent="0.2">
      <c r="D9212" s="20"/>
    </row>
    <row r="9213" spans="4:4" x14ac:dyDescent="0.2">
      <c r="D9213" s="20"/>
    </row>
    <row r="9214" spans="4:4" x14ac:dyDescent="0.2">
      <c r="D9214" s="20"/>
    </row>
    <row r="9215" spans="4:4" x14ac:dyDescent="0.2">
      <c r="D9215" s="20"/>
    </row>
    <row r="9216" spans="4:4" x14ac:dyDescent="0.2">
      <c r="D9216" s="20"/>
    </row>
    <row r="9217" spans="4:4" x14ac:dyDescent="0.2">
      <c r="D9217" s="20"/>
    </row>
    <row r="9218" spans="4:4" x14ac:dyDescent="0.2">
      <c r="D9218" s="20"/>
    </row>
    <row r="9219" spans="4:4" x14ac:dyDescent="0.2">
      <c r="D9219" s="20"/>
    </row>
    <row r="9220" spans="4:4" x14ac:dyDescent="0.2">
      <c r="D9220" s="20"/>
    </row>
    <row r="9221" spans="4:4" x14ac:dyDescent="0.2">
      <c r="D9221" s="20"/>
    </row>
    <row r="9222" spans="4:4" x14ac:dyDescent="0.2">
      <c r="D9222" s="20"/>
    </row>
    <row r="9223" spans="4:4" x14ac:dyDescent="0.2">
      <c r="D9223" s="20"/>
    </row>
    <row r="9224" spans="4:4" x14ac:dyDescent="0.2">
      <c r="D9224" s="20"/>
    </row>
    <row r="9225" spans="4:4" x14ac:dyDescent="0.2">
      <c r="D9225" s="20"/>
    </row>
    <row r="9226" spans="4:4" x14ac:dyDescent="0.2">
      <c r="D9226" s="20"/>
    </row>
    <row r="9227" spans="4:4" x14ac:dyDescent="0.2">
      <c r="D9227" s="20"/>
    </row>
    <row r="9228" spans="4:4" x14ac:dyDescent="0.2">
      <c r="D9228" s="20"/>
    </row>
    <row r="9229" spans="4:4" x14ac:dyDescent="0.2">
      <c r="D9229" s="20"/>
    </row>
    <row r="9230" spans="4:4" x14ac:dyDescent="0.2">
      <c r="D9230" s="20"/>
    </row>
    <row r="9231" spans="4:4" x14ac:dyDescent="0.2">
      <c r="D9231" s="20"/>
    </row>
    <row r="9232" spans="4:4" x14ac:dyDescent="0.2">
      <c r="D9232" s="20"/>
    </row>
    <row r="9233" spans="4:4" x14ac:dyDescent="0.2">
      <c r="D9233" s="20"/>
    </row>
    <row r="9234" spans="4:4" x14ac:dyDescent="0.2">
      <c r="D9234" s="20"/>
    </row>
    <row r="9235" spans="4:4" x14ac:dyDescent="0.2">
      <c r="D9235" s="20"/>
    </row>
    <row r="9236" spans="4:4" x14ac:dyDescent="0.2">
      <c r="D9236" s="20"/>
    </row>
    <row r="9237" spans="4:4" x14ac:dyDescent="0.2">
      <c r="D9237" s="20"/>
    </row>
    <row r="9238" spans="4:4" x14ac:dyDescent="0.2">
      <c r="D9238" s="20"/>
    </row>
    <row r="9239" spans="4:4" x14ac:dyDescent="0.2">
      <c r="D9239" s="20"/>
    </row>
    <row r="9240" spans="4:4" x14ac:dyDescent="0.2">
      <c r="D9240" s="20"/>
    </row>
    <row r="9241" spans="4:4" x14ac:dyDescent="0.2">
      <c r="D9241" s="20"/>
    </row>
    <row r="9242" spans="4:4" x14ac:dyDescent="0.2">
      <c r="D9242" s="20"/>
    </row>
    <row r="9243" spans="4:4" x14ac:dyDescent="0.2">
      <c r="D9243" s="20"/>
    </row>
    <row r="9244" spans="4:4" x14ac:dyDescent="0.2">
      <c r="D9244" s="20"/>
    </row>
    <row r="9245" spans="4:4" x14ac:dyDescent="0.2">
      <c r="D9245" s="20"/>
    </row>
    <row r="9246" spans="4:4" x14ac:dyDescent="0.2">
      <c r="D9246" s="20"/>
    </row>
    <row r="9247" spans="4:4" x14ac:dyDescent="0.2">
      <c r="D9247" s="20"/>
    </row>
    <row r="9248" spans="4:4" x14ac:dyDescent="0.2">
      <c r="D9248" s="20"/>
    </row>
    <row r="9249" spans="4:4" x14ac:dyDescent="0.2">
      <c r="D9249" s="20"/>
    </row>
    <row r="9250" spans="4:4" x14ac:dyDescent="0.2">
      <c r="D9250" s="20"/>
    </row>
    <row r="9251" spans="4:4" x14ac:dyDescent="0.2">
      <c r="D9251" s="20"/>
    </row>
    <row r="9252" spans="4:4" x14ac:dyDescent="0.2">
      <c r="D9252" s="20"/>
    </row>
    <row r="9253" spans="4:4" x14ac:dyDescent="0.2">
      <c r="D9253" s="20"/>
    </row>
    <row r="9254" spans="4:4" x14ac:dyDescent="0.2">
      <c r="D9254" s="20"/>
    </row>
    <row r="9255" spans="4:4" x14ac:dyDescent="0.2">
      <c r="D9255" s="20"/>
    </row>
    <row r="9256" spans="4:4" x14ac:dyDescent="0.2">
      <c r="D9256" s="20"/>
    </row>
    <row r="9257" spans="4:4" x14ac:dyDescent="0.2">
      <c r="D9257" s="20"/>
    </row>
    <row r="9258" spans="4:4" x14ac:dyDescent="0.2">
      <c r="D9258" s="20"/>
    </row>
    <row r="9259" spans="4:4" x14ac:dyDescent="0.2">
      <c r="D9259" s="20"/>
    </row>
    <row r="9260" spans="4:4" x14ac:dyDescent="0.2">
      <c r="D9260" s="20"/>
    </row>
    <row r="9261" spans="4:4" x14ac:dyDescent="0.2">
      <c r="D9261" s="20"/>
    </row>
    <row r="9262" spans="4:4" x14ac:dyDescent="0.2">
      <c r="D9262" s="20"/>
    </row>
    <row r="9263" spans="4:4" x14ac:dyDescent="0.2">
      <c r="D9263" s="20"/>
    </row>
    <row r="9264" spans="4:4" x14ac:dyDescent="0.2">
      <c r="D9264" s="20"/>
    </row>
    <row r="9265" spans="4:4" x14ac:dyDescent="0.2">
      <c r="D9265" s="20"/>
    </row>
    <row r="9266" spans="4:4" x14ac:dyDescent="0.2">
      <c r="D9266" s="20"/>
    </row>
    <row r="9267" spans="4:4" x14ac:dyDescent="0.2">
      <c r="D9267" s="20"/>
    </row>
    <row r="9268" spans="4:4" x14ac:dyDescent="0.2">
      <c r="D9268" s="20"/>
    </row>
    <row r="9269" spans="4:4" x14ac:dyDescent="0.2">
      <c r="D9269" s="20"/>
    </row>
    <row r="9270" spans="4:4" x14ac:dyDescent="0.2">
      <c r="D9270" s="20"/>
    </row>
    <row r="9271" spans="4:4" x14ac:dyDescent="0.2">
      <c r="D9271" s="20"/>
    </row>
    <row r="9272" spans="4:4" x14ac:dyDescent="0.2">
      <c r="D9272" s="20"/>
    </row>
    <row r="9273" spans="4:4" x14ac:dyDescent="0.2">
      <c r="D9273" s="20"/>
    </row>
    <row r="9274" spans="4:4" x14ac:dyDescent="0.2">
      <c r="D9274" s="20"/>
    </row>
    <row r="9275" spans="4:4" x14ac:dyDescent="0.2">
      <c r="D9275" s="20"/>
    </row>
    <row r="9276" spans="4:4" x14ac:dyDescent="0.2">
      <c r="D9276" s="20"/>
    </row>
    <row r="9277" spans="4:4" x14ac:dyDescent="0.2">
      <c r="D9277" s="20"/>
    </row>
    <row r="9278" spans="4:4" x14ac:dyDescent="0.2">
      <c r="D9278" s="20"/>
    </row>
    <row r="9279" spans="4:4" x14ac:dyDescent="0.2">
      <c r="D9279" s="20"/>
    </row>
    <row r="9280" spans="4:4" x14ac:dyDescent="0.2">
      <c r="D9280" s="20"/>
    </row>
    <row r="9281" spans="4:4" x14ac:dyDescent="0.2">
      <c r="D9281" s="20"/>
    </row>
    <row r="9282" spans="4:4" x14ac:dyDescent="0.2">
      <c r="D9282" s="20"/>
    </row>
    <row r="9283" spans="4:4" x14ac:dyDescent="0.2">
      <c r="D9283" s="20"/>
    </row>
    <row r="9284" spans="4:4" x14ac:dyDescent="0.2">
      <c r="D9284" s="20"/>
    </row>
    <row r="9285" spans="4:4" x14ac:dyDescent="0.2">
      <c r="D9285" s="20"/>
    </row>
    <row r="9286" spans="4:4" x14ac:dyDescent="0.2">
      <c r="D9286" s="20"/>
    </row>
    <row r="9287" spans="4:4" x14ac:dyDescent="0.2">
      <c r="D9287" s="20"/>
    </row>
    <row r="9288" spans="4:4" x14ac:dyDescent="0.2">
      <c r="D9288" s="20"/>
    </row>
    <row r="9289" spans="4:4" x14ac:dyDescent="0.2">
      <c r="D9289" s="20"/>
    </row>
    <row r="9290" spans="4:4" x14ac:dyDescent="0.2">
      <c r="D9290" s="20"/>
    </row>
    <row r="9291" spans="4:4" x14ac:dyDescent="0.2">
      <c r="D9291" s="20"/>
    </row>
    <row r="9292" spans="4:4" x14ac:dyDescent="0.2">
      <c r="D9292" s="20"/>
    </row>
    <row r="9293" spans="4:4" x14ac:dyDescent="0.2">
      <c r="D9293" s="20"/>
    </row>
    <row r="9294" spans="4:4" x14ac:dyDescent="0.2">
      <c r="D9294" s="20"/>
    </row>
    <row r="9295" spans="4:4" x14ac:dyDescent="0.2">
      <c r="D9295" s="20"/>
    </row>
    <row r="9296" spans="4:4" x14ac:dyDescent="0.2">
      <c r="D9296" s="20"/>
    </row>
    <row r="9297" spans="4:4" x14ac:dyDescent="0.2">
      <c r="D9297" s="20"/>
    </row>
    <row r="9298" spans="4:4" x14ac:dyDescent="0.2">
      <c r="D9298" s="20"/>
    </row>
    <row r="9299" spans="4:4" x14ac:dyDescent="0.2">
      <c r="D9299" s="20"/>
    </row>
    <row r="9300" spans="4:4" x14ac:dyDescent="0.2">
      <c r="D9300" s="20"/>
    </row>
    <row r="9301" spans="4:4" x14ac:dyDescent="0.2">
      <c r="D9301" s="20"/>
    </row>
    <row r="9302" spans="4:4" x14ac:dyDescent="0.2">
      <c r="D9302" s="20"/>
    </row>
    <row r="9303" spans="4:4" x14ac:dyDescent="0.2">
      <c r="D9303" s="20"/>
    </row>
    <row r="9304" spans="4:4" x14ac:dyDescent="0.2">
      <c r="D9304" s="20"/>
    </row>
    <row r="9305" spans="4:4" x14ac:dyDescent="0.2">
      <c r="D9305" s="20"/>
    </row>
    <row r="9306" spans="4:4" x14ac:dyDescent="0.2">
      <c r="D9306" s="20"/>
    </row>
    <row r="9307" spans="4:4" x14ac:dyDescent="0.2">
      <c r="D9307" s="20"/>
    </row>
    <row r="9308" spans="4:4" x14ac:dyDescent="0.2">
      <c r="D9308" s="20"/>
    </row>
    <row r="9309" spans="4:4" x14ac:dyDescent="0.2">
      <c r="D9309" s="20"/>
    </row>
    <row r="9310" spans="4:4" x14ac:dyDescent="0.2">
      <c r="D9310" s="20"/>
    </row>
    <row r="9311" spans="4:4" x14ac:dyDescent="0.2">
      <c r="D9311" s="20"/>
    </row>
    <row r="9312" spans="4:4" x14ac:dyDescent="0.2">
      <c r="D9312" s="20"/>
    </row>
    <row r="9313" spans="4:4" x14ac:dyDescent="0.2">
      <c r="D9313" s="20"/>
    </row>
    <row r="9314" spans="4:4" x14ac:dyDescent="0.2">
      <c r="D9314" s="20"/>
    </row>
    <row r="9315" spans="4:4" x14ac:dyDescent="0.2">
      <c r="D9315" s="20"/>
    </row>
    <row r="9316" spans="4:4" x14ac:dyDescent="0.2">
      <c r="D9316" s="20"/>
    </row>
    <row r="9317" spans="4:4" x14ac:dyDescent="0.2">
      <c r="D9317" s="20"/>
    </row>
    <row r="9318" spans="4:4" x14ac:dyDescent="0.2">
      <c r="D9318" s="20"/>
    </row>
    <row r="9319" spans="4:4" x14ac:dyDescent="0.2">
      <c r="D9319" s="20"/>
    </row>
    <row r="9320" spans="4:4" x14ac:dyDescent="0.2">
      <c r="D9320" s="20"/>
    </row>
    <row r="9321" spans="4:4" x14ac:dyDescent="0.2">
      <c r="D9321" s="20"/>
    </row>
    <row r="9322" spans="4:4" x14ac:dyDescent="0.2">
      <c r="D9322" s="20"/>
    </row>
    <row r="9323" spans="4:4" x14ac:dyDescent="0.2">
      <c r="D9323" s="20"/>
    </row>
    <row r="9324" spans="4:4" x14ac:dyDescent="0.2">
      <c r="D9324" s="20"/>
    </row>
    <row r="9325" spans="4:4" x14ac:dyDescent="0.2">
      <c r="D9325" s="20"/>
    </row>
    <row r="9326" spans="4:4" x14ac:dyDescent="0.2">
      <c r="D9326" s="20"/>
    </row>
    <row r="9327" spans="4:4" x14ac:dyDescent="0.2">
      <c r="D9327" s="20"/>
    </row>
    <row r="9328" spans="4:4" x14ac:dyDescent="0.2">
      <c r="D9328" s="20"/>
    </row>
    <row r="9329" spans="4:4" x14ac:dyDescent="0.2">
      <c r="D9329" s="20"/>
    </row>
    <row r="9330" spans="4:4" x14ac:dyDescent="0.2">
      <c r="D9330" s="20"/>
    </row>
    <row r="9331" spans="4:4" x14ac:dyDescent="0.2">
      <c r="D9331" s="20"/>
    </row>
    <row r="9332" spans="4:4" x14ac:dyDescent="0.2">
      <c r="D9332" s="20"/>
    </row>
    <row r="9333" spans="4:4" x14ac:dyDescent="0.2">
      <c r="D9333" s="20"/>
    </row>
    <row r="9334" spans="4:4" x14ac:dyDescent="0.2">
      <c r="D9334" s="20"/>
    </row>
    <row r="9335" spans="4:4" x14ac:dyDescent="0.2">
      <c r="D9335" s="20"/>
    </row>
    <row r="9336" spans="4:4" x14ac:dyDescent="0.2">
      <c r="D9336" s="20"/>
    </row>
    <row r="9337" spans="4:4" x14ac:dyDescent="0.2">
      <c r="D9337" s="20"/>
    </row>
    <row r="9338" spans="4:4" x14ac:dyDescent="0.2">
      <c r="D9338" s="20"/>
    </row>
    <row r="9339" spans="4:4" x14ac:dyDescent="0.2">
      <c r="D9339" s="20"/>
    </row>
    <row r="9340" spans="4:4" x14ac:dyDescent="0.2">
      <c r="D9340" s="20"/>
    </row>
    <row r="9341" spans="4:4" x14ac:dyDescent="0.2">
      <c r="D9341" s="20"/>
    </row>
    <row r="9342" spans="4:4" x14ac:dyDescent="0.2">
      <c r="D9342" s="20"/>
    </row>
    <row r="9343" spans="4:4" x14ac:dyDescent="0.2">
      <c r="D9343" s="20"/>
    </row>
    <row r="9344" spans="4:4" x14ac:dyDescent="0.2">
      <c r="D9344" s="20"/>
    </row>
    <row r="9345" spans="4:4" x14ac:dyDescent="0.2">
      <c r="D9345" s="20"/>
    </row>
    <row r="9346" spans="4:4" x14ac:dyDescent="0.2">
      <c r="D9346" s="20"/>
    </row>
    <row r="9347" spans="4:4" x14ac:dyDescent="0.2">
      <c r="D9347" s="20"/>
    </row>
    <row r="9348" spans="4:4" x14ac:dyDescent="0.2">
      <c r="D9348" s="20"/>
    </row>
    <row r="9349" spans="4:4" x14ac:dyDescent="0.2">
      <c r="D9349" s="20"/>
    </row>
    <row r="9350" spans="4:4" x14ac:dyDescent="0.2">
      <c r="D9350" s="20"/>
    </row>
    <row r="9351" spans="4:4" x14ac:dyDescent="0.2">
      <c r="D9351" s="20"/>
    </row>
    <row r="9352" spans="4:4" x14ac:dyDescent="0.2">
      <c r="D9352" s="20"/>
    </row>
    <row r="9353" spans="4:4" x14ac:dyDescent="0.2">
      <c r="D9353" s="20"/>
    </row>
    <row r="9354" spans="4:4" x14ac:dyDescent="0.2">
      <c r="D9354" s="20"/>
    </row>
    <row r="9355" spans="4:4" x14ac:dyDescent="0.2">
      <c r="D9355" s="20"/>
    </row>
    <row r="9356" spans="4:4" x14ac:dyDescent="0.2">
      <c r="D9356" s="20"/>
    </row>
    <row r="9357" spans="4:4" x14ac:dyDescent="0.2">
      <c r="D9357" s="20"/>
    </row>
    <row r="9358" spans="4:4" x14ac:dyDescent="0.2">
      <c r="D9358" s="20"/>
    </row>
    <row r="9359" spans="4:4" x14ac:dyDescent="0.2">
      <c r="D9359" s="20"/>
    </row>
    <row r="9360" spans="4:4" x14ac:dyDescent="0.2">
      <c r="D9360" s="20"/>
    </row>
    <row r="9361" spans="4:4" x14ac:dyDescent="0.2">
      <c r="D9361" s="20"/>
    </row>
    <row r="9362" spans="4:4" x14ac:dyDescent="0.2">
      <c r="D9362" s="20"/>
    </row>
    <row r="9363" spans="4:4" x14ac:dyDescent="0.2">
      <c r="D9363" s="20"/>
    </row>
    <row r="9364" spans="4:4" x14ac:dyDescent="0.2">
      <c r="D9364" s="20"/>
    </row>
    <row r="9365" spans="4:4" x14ac:dyDescent="0.2">
      <c r="D9365" s="20"/>
    </row>
    <row r="9366" spans="4:4" x14ac:dyDescent="0.2">
      <c r="D9366" s="20"/>
    </row>
    <row r="9367" spans="4:4" x14ac:dyDescent="0.2">
      <c r="D9367" s="20"/>
    </row>
    <row r="9368" spans="4:4" x14ac:dyDescent="0.2">
      <c r="D9368" s="20"/>
    </row>
    <row r="9369" spans="4:4" x14ac:dyDescent="0.2">
      <c r="D9369" s="20"/>
    </row>
    <row r="9370" spans="4:4" x14ac:dyDescent="0.2">
      <c r="D9370" s="20"/>
    </row>
    <row r="9371" spans="4:4" x14ac:dyDescent="0.2">
      <c r="D9371" s="20"/>
    </row>
    <row r="9372" spans="4:4" x14ac:dyDescent="0.2">
      <c r="D9372" s="20"/>
    </row>
    <row r="9373" spans="4:4" x14ac:dyDescent="0.2">
      <c r="D9373" s="20"/>
    </row>
    <row r="9374" spans="4:4" x14ac:dyDescent="0.2">
      <c r="D9374" s="20"/>
    </row>
    <row r="9375" spans="4:4" x14ac:dyDescent="0.2">
      <c r="D9375" s="20"/>
    </row>
    <row r="9376" spans="4:4" x14ac:dyDescent="0.2">
      <c r="D9376" s="20"/>
    </row>
    <row r="9377" spans="4:4" x14ac:dyDescent="0.2">
      <c r="D9377" s="20"/>
    </row>
    <row r="9378" spans="4:4" x14ac:dyDescent="0.2">
      <c r="D9378" s="20"/>
    </row>
    <row r="9379" spans="4:4" x14ac:dyDescent="0.2">
      <c r="D9379" s="20"/>
    </row>
    <row r="9380" spans="4:4" x14ac:dyDescent="0.2">
      <c r="D9380" s="20"/>
    </row>
    <row r="9381" spans="4:4" x14ac:dyDescent="0.2">
      <c r="D9381" s="20"/>
    </row>
    <row r="9382" spans="4:4" x14ac:dyDescent="0.2">
      <c r="D9382" s="20"/>
    </row>
    <row r="9383" spans="4:4" x14ac:dyDescent="0.2">
      <c r="D9383" s="20"/>
    </row>
    <row r="9384" spans="4:4" x14ac:dyDescent="0.2">
      <c r="D9384" s="20"/>
    </row>
    <row r="9385" spans="4:4" x14ac:dyDescent="0.2">
      <c r="D9385" s="20"/>
    </row>
    <row r="9386" spans="4:4" x14ac:dyDescent="0.2">
      <c r="D9386" s="20"/>
    </row>
    <row r="9387" spans="4:4" x14ac:dyDescent="0.2">
      <c r="D9387" s="20"/>
    </row>
    <row r="9388" spans="4:4" x14ac:dyDescent="0.2">
      <c r="D9388" s="20"/>
    </row>
    <row r="9389" spans="4:4" x14ac:dyDescent="0.2">
      <c r="D9389" s="20"/>
    </row>
    <row r="9390" spans="4:4" x14ac:dyDescent="0.2">
      <c r="D9390" s="20"/>
    </row>
    <row r="9391" spans="4:4" x14ac:dyDescent="0.2">
      <c r="D9391" s="20"/>
    </row>
    <row r="9392" spans="4:4" x14ac:dyDescent="0.2">
      <c r="D9392" s="20"/>
    </row>
    <row r="9393" spans="4:4" x14ac:dyDescent="0.2">
      <c r="D9393" s="20"/>
    </row>
    <row r="9394" spans="4:4" x14ac:dyDescent="0.2">
      <c r="D9394" s="20"/>
    </row>
    <row r="9395" spans="4:4" x14ac:dyDescent="0.2">
      <c r="D9395" s="20"/>
    </row>
    <row r="9396" spans="4:4" x14ac:dyDescent="0.2">
      <c r="D9396" s="20"/>
    </row>
    <row r="9397" spans="4:4" x14ac:dyDescent="0.2">
      <c r="D9397" s="20"/>
    </row>
    <row r="9398" spans="4:4" x14ac:dyDescent="0.2">
      <c r="D9398" s="20"/>
    </row>
    <row r="9399" spans="4:4" x14ac:dyDescent="0.2">
      <c r="D9399" s="20"/>
    </row>
    <row r="9400" spans="4:4" x14ac:dyDescent="0.2">
      <c r="D9400" s="20"/>
    </row>
    <row r="9401" spans="4:4" x14ac:dyDescent="0.2">
      <c r="D9401" s="20"/>
    </row>
    <row r="9402" spans="4:4" x14ac:dyDescent="0.2">
      <c r="D9402" s="20"/>
    </row>
    <row r="9403" spans="4:4" x14ac:dyDescent="0.2">
      <c r="D9403" s="20"/>
    </row>
    <row r="9404" spans="4:4" x14ac:dyDescent="0.2">
      <c r="D9404" s="20"/>
    </row>
    <row r="9405" spans="4:4" x14ac:dyDescent="0.2">
      <c r="D9405" s="20"/>
    </row>
    <row r="9406" spans="4:4" x14ac:dyDescent="0.2">
      <c r="D9406" s="20"/>
    </row>
    <row r="9407" spans="4:4" x14ac:dyDescent="0.2">
      <c r="D9407" s="20"/>
    </row>
    <row r="9408" spans="4:4" x14ac:dyDescent="0.2">
      <c r="D9408" s="20"/>
    </row>
    <row r="9409" spans="4:4" x14ac:dyDescent="0.2">
      <c r="D9409" s="20"/>
    </row>
    <row r="9410" spans="4:4" x14ac:dyDescent="0.2">
      <c r="D9410" s="20"/>
    </row>
    <row r="9411" spans="4:4" x14ac:dyDescent="0.2">
      <c r="D9411" s="20"/>
    </row>
    <row r="9412" spans="4:4" x14ac:dyDescent="0.2">
      <c r="D9412" s="20"/>
    </row>
    <row r="9413" spans="4:4" x14ac:dyDescent="0.2">
      <c r="D9413" s="20"/>
    </row>
    <row r="9414" spans="4:4" x14ac:dyDescent="0.2">
      <c r="D9414" s="20"/>
    </row>
    <row r="9415" spans="4:4" x14ac:dyDescent="0.2">
      <c r="D9415" s="20"/>
    </row>
    <row r="9416" spans="4:4" x14ac:dyDescent="0.2">
      <c r="D9416" s="20"/>
    </row>
    <row r="9417" spans="4:4" x14ac:dyDescent="0.2">
      <c r="D9417" s="20"/>
    </row>
    <row r="9418" spans="4:4" x14ac:dyDescent="0.2">
      <c r="D9418" s="20"/>
    </row>
    <row r="9419" spans="4:4" x14ac:dyDescent="0.2">
      <c r="D9419" s="20"/>
    </row>
    <row r="9420" spans="4:4" x14ac:dyDescent="0.2">
      <c r="D9420" s="20"/>
    </row>
    <row r="9421" spans="4:4" x14ac:dyDescent="0.2">
      <c r="D9421" s="20"/>
    </row>
    <row r="9422" spans="4:4" x14ac:dyDescent="0.2">
      <c r="D9422" s="20"/>
    </row>
    <row r="9423" spans="4:4" x14ac:dyDescent="0.2">
      <c r="D9423" s="20"/>
    </row>
    <row r="9424" spans="4:4" x14ac:dyDescent="0.2">
      <c r="D9424" s="20"/>
    </row>
    <row r="9425" spans="4:4" x14ac:dyDescent="0.2">
      <c r="D9425" s="20"/>
    </row>
    <row r="9426" spans="4:4" x14ac:dyDescent="0.2">
      <c r="D9426" s="20"/>
    </row>
    <row r="9427" spans="4:4" x14ac:dyDescent="0.2">
      <c r="D9427" s="20"/>
    </row>
    <row r="9428" spans="4:4" x14ac:dyDescent="0.2">
      <c r="D9428" s="20"/>
    </row>
    <row r="9429" spans="4:4" x14ac:dyDescent="0.2">
      <c r="D9429" s="20"/>
    </row>
    <row r="9430" spans="4:4" x14ac:dyDescent="0.2">
      <c r="D9430" s="20"/>
    </row>
    <row r="9431" spans="4:4" x14ac:dyDescent="0.2">
      <c r="D9431" s="20"/>
    </row>
    <row r="9432" spans="4:4" x14ac:dyDescent="0.2">
      <c r="D9432" s="20"/>
    </row>
    <row r="9433" spans="4:4" x14ac:dyDescent="0.2">
      <c r="D9433" s="20"/>
    </row>
    <row r="9434" spans="4:4" x14ac:dyDescent="0.2">
      <c r="D9434" s="20"/>
    </row>
    <row r="9435" spans="4:4" x14ac:dyDescent="0.2">
      <c r="D9435" s="20"/>
    </row>
    <row r="9436" spans="4:4" x14ac:dyDescent="0.2">
      <c r="D9436" s="20"/>
    </row>
    <row r="9437" spans="4:4" x14ac:dyDescent="0.2">
      <c r="D9437" s="20"/>
    </row>
    <row r="9438" spans="4:4" x14ac:dyDescent="0.2">
      <c r="D9438" s="20"/>
    </row>
    <row r="9439" spans="4:4" x14ac:dyDescent="0.2">
      <c r="D9439" s="20"/>
    </row>
    <row r="9440" spans="4:4" x14ac:dyDescent="0.2">
      <c r="D9440" s="20"/>
    </row>
    <row r="9441" spans="4:4" x14ac:dyDescent="0.2">
      <c r="D9441" s="20"/>
    </row>
    <row r="9442" spans="4:4" x14ac:dyDescent="0.2">
      <c r="D9442" s="20"/>
    </row>
    <row r="9443" spans="4:4" x14ac:dyDescent="0.2">
      <c r="D9443" s="20"/>
    </row>
    <row r="9444" spans="4:4" x14ac:dyDescent="0.2">
      <c r="D9444" s="20"/>
    </row>
    <row r="9445" spans="4:4" x14ac:dyDescent="0.2">
      <c r="D9445" s="20"/>
    </row>
    <row r="9446" spans="4:4" x14ac:dyDescent="0.2">
      <c r="D9446" s="20"/>
    </row>
    <row r="9447" spans="4:4" x14ac:dyDescent="0.2">
      <c r="D9447" s="20"/>
    </row>
    <row r="9448" spans="4:4" x14ac:dyDescent="0.2">
      <c r="D9448" s="20"/>
    </row>
    <row r="9449" spans="4:4" x14ac:dyDescent="0.2">
      <c r="D9449" s="20"/>
    </row>
    <row r="9450" spans="4:4" x14ac:dyDescent="0.2">
      <c r="D9450" s="20"/>
    </row>
    <row r="9451" spans="4:4" x14ac:dyDescent="0.2">
      <c r="D9451" s="20"/>
    </row>
    <row r="9452" spans="4:4" x14ac:dyDescent="0.2">
      <c r="D9452" s="20"/>
    </row>
    <row r="9453" spans="4:4" x14ac:dyDescent="0.2">
      <c r="D9453" s="20"/>
    </row>
    <row r="9454" spans="4:4" x14ac:dyDescent="0.2">
      <c r="D9454" s="20"/>
    </row>
    <row r="9455" spans="4:4" x14ac:dyDescent="0.2">
      <c r="D9455" s="20"/>
    </row>
    <row r="9456" spans="4:4" x14ac:dyDescent="0.2">
      <c r="D9456" s="20"/>
    </row>
    <row r="9457" spans="4:4" x14ac:dyDescent="0.2">
      <c r="D9457" s="20"/>
    </row>
    <row r="9458" spans="4:4" x14ac:dyDescent="0.2">
      <c r="D9458" s="20"/>
    </row>
    <row r="9459" spans="4:4" x14ac:dyDescent="0.2">
      <c r="D9459" s="20"/>
    </row>
    <row r="9460" spans="4:4" x14ac:dyDescent="0.2">
      <c r="D9460" s="20"/>
    </row>
    <row r="9461" spans="4:4" x14ac:dyDescent="0.2">
      <c r="D9461" s="20"/>
    </row>
    <row r="9462" spans="4:4" x14ac:dyDescent="0.2">
      <c r="D9462" s="20"/>
    </row>
    <row r="9463" spans="4:4" x14ac:dyDescent="0.2">
      <c r="D9463" s="20"/>
    </row>
    <row r="9464" spans="4:4" x14ac:dyDescent="0.2">
      <c r="D9464" s="20"/>
    </row>
    <row r="9465" spans="4:4" x14ac:dyDescent="0.2">
      <c r="D9465" s="20"/>
    </row>
    <row r="9466" spans="4:4" x14ac:dyDescent="0.2">
      <c r="D9466" s="20"/>
    </row>
    <row r="9467" spans="4:4" x14ac:dyDescent="0.2">
      <c r="D9467" s="20"/>
    </row>
    <row r="9468" spans="4:4" x14ac:dyDescent="0.2">
      <c r="D9468" s="20"/>
    </row>
    <row r="9469" spans="4:4" x14ac:dyDescent="0.2">
      <c r="D9469" s="20"/>
    </row>
    <row r="9470" spans="4:4" x14ac:dyDescent="0.2">
      <c r="D9470" s="20"/>
    </row>
    <row r="9471" spans="4:4" x14ac:dyDescent="0.2">
      <c r="D9471" s="20"/>
    </row>
    <row r="9472" spans="4:4" x14ac:dyDescent="0.2">
      <c r="D9472" s="20"/>
    </row>
    <row r="9473" spans="4:4" x14ac:dyDescent="0.2">
      <c r="D9473" s="20"/>
    </row>
    <row r="9474" spans="4:4" x14ac:dyDescent="0.2">
      <c r="D9474" s="20"/>
    </row>
    <row r="9475" spans="4:4" x14ac:dyDescent="0.2">
      <c r="D9475" s="20"/>
    </row>
    <row r="9476" spans="4:4" x14ac:dyDescent="0.2">
      <c r="D9476" s="20"/>
    </row>
    <row r="9477" spans="4:4" x14ac:dyDescent="0.2">
      <c r="D9477" s="20"/>
    </row>
    <row r="9478" spans="4:4" x14ac:dyDescent="0.2">
      <c r="D9478" s="20"/>
    </row>
    <row r="9479" spans="4:4" x14ac:dyDescent="0.2">
      <c r="D9479" s="20"/>
    </row>
    <row r="9480" spans="4:4" x14ac:dyDescent="0.2">
      <c r="D9480" s="20"/>
    </row>
    <row r="9481" spans="4:4" x14ac:dyDescent="0.2">
      <c r="D9481" s="20"/>
    </row>
    <row r="9482" spans="4:4" x14ac:dyDescent="0.2">
      <c r="D9482" s="20"/>
    </row>
    <row r="9483" spans="4:4" x14ac:dyDescent="0.2">
      <c r="D9483" s="20"/>
    </row>
    <row r="9484" spans="4:4" x14ac:dyDescent="0.2">
      <c r="D9484" s="20"/>
    </row>
    <row r="9485" spans="4:4" x14ac:dyDescent="0.2">
      <c r="D9485" s="20"/>
    </row>
    <row r="9486" spans="4:4" x14ac:dyDescent="0.2">
      <c r="D9486" s="20"/>
    </row>
    <row r="9487" spans="4:4" x14ac:dyDescent="0.2">
      <c r="D9487" s="20"/>
    </row>
    <row r="9488" spans="4:4" x14ac:dyDescent="0.2">
      <c r="D9488" s="20"/>
    </row>
    <row r="9489" spans="4:4" x14ac:dyDescent="0.2">
      <c r="D9489" s="20"/>
    </row>
    <row r="9490" spans="4:4" x14ac:dyDescent="0.2">
      <c r="D9490" s="20"/>
    </row>
    <row r="9491" spans="4:4" x14ac:dyDescent="0.2">
      <c r="D9491" s="20"/>
    </row>
    <row r="9492" spans="4:4" x14ac:dyDescent="0.2">
      <c r="D9492" s="20"/>
    </row>
    <row r="9493" spans="4:4" x14ac:dyDescent="0.2">
      <c r="D9493" s="20"/>
    </row>
    <row r="9494" spans="4:4" x14ac:dyDescent="0.2">
      <c r="D9494" s="20"/>
    </row>
    <row r="9495" spans="4:4" x14ac:dyDescent="0.2">
      <c r="D9495" s="20"/>
    </row>
    <row r="9496" spans="4:4" x14ac:dyDescent="0.2">
      <c r="D9496" s="20"/>
    </row>
    <row r="9497" spans="4:4" x14ac:dyDescent="0.2">
      <c r="D9497" s="20"/>
    </row>
    <row r="9498" spans="4:4" x14ac:dyDescent="0.2">
      <c r="D9498" s="20"/>
    </row>
    <row r="9499" spans="4:4" x14ac:dyDescent="0.2">
      <c r="D9499" s="20"/>
    </row>
    <row r="9500" spans="4:4" x14ac:dyDescent="0.2">
      <c r="D9500" s="20"/>
    </row>
    <row r="9501" spans="4:4" x14ac:dyDescent="0.2">
      <c r="D9501" s="20"/>
    </row>
    <row r="9502" spans="4:4" x14ac:dyDescent="0.2">
      <c r="D9502" s="20"/>
    </row>
    <row r="9503" spans="4:4" x14ac:dyDescent="0.2">
      <c r="D9503" s="20"/>
    </row>
    <row r="9504" spans="4:4" x14ac:dyDescent="0.2">
      <c r="D9504" s="20"/>
    </row>
    <row r="9505" spans="4:4" x14ac:dyDescent="0.2">
      <c r="D9505" s="20"/>
    </row>
    <row r="9506" spans="4:4" x14ac:dyDescent="0.2">
      <c r="D9506" s="20"/>
    </row>
    <row r="9507" spans="4:4" x14ac:dyDescent="0.2">
      <c r="D9507" s="20"/>
    </row>
    <row r="9508" spans="4:4" x14ac:dyDescent="0.2">
      <c r="D9508" s="20"/>
    </row>
    <row r="9509" spans="4:4" x14ac:dyDescent="0.2">
      <c r="D9509" s="20"/>
    </row>
    <row r="9510" spans="4:4" x14ac:dyDescent="0.2">
      <c r="D9510" s="20"/>
    </row>
    <row r="9511" spans="4:4" x14ac:dyDescent="0.2">
      <c r="D9511" s="20"/>
    </row>
    <row r="9512" spans="4:4" x14ac:dyDescent="0.2">
      <c r="D9512" s="20"/>
    </row>
    <row r="9513" spans="4:4" x14ac:dyDescent="0.2">
      <c r="D9513" s="20"/>
    </row>
    <row r="9514" spans="4:4" x14ac:dyDescent="0.2">
      <c r="D9514" s="20"/>
    </row>
    <row r="9515" spans="4:4" x14ac:dyDescent="0.2">
      <c r="D9515" s="20"/>
    </row>
    <row r="9516" spans="4:4" x14ac:dyDescent="0.2">
      <c r="D9516" s="20"/>
    </row>
    <row r="9517" spans="4:4" x14ac:dyDescent="0.2">
      <c r="D9517" s="20"/>
    </row>
    <row r="9518" spans="4:4" x14ac:dyDescent="0.2">
      <c r="D9518" s="20"/>
    </row>
    <row r="9519" spans="4:4" x14ac:dyDescent="0.2">
      <c r="D9519" s="20"/>
    </row>
    <row r="9520" spans="4:4" x14ac:dyDescent="0.2">
      <c r="D9520" s="20"/>
    </row>
    <row r="9521" spans="4:4" x14ac:dyDescent="0.2">
      <c r="D9521" s="20"/>
    </row>
    <row r="9522" spans="4:4" x14ac:dyDescent="0.2">
      <c r="D9522" s="20"/>
    </row>
    <row r="9523" spans="4:4" x14ac:dyDescent="0.2">
      <c r="D9523" s="20"/>
    </row>
    <row r="9524" spans="4:4" x14ac:dyDescent="0.2">
      <c r="D9524" s="20"/>
    </row>
    <row r="9525" spans="4:4" x14ac:dyDescent="0.2">
      <c r="D9525" s="20"/>
    </row>
    <row r="9526" spans="4:4" x14ac:dyDescent="0.2">
      <c r="D9526" s="20"/>
    </row>
    <row r="9527" spans="4:4" x14ac:dyDescent="0.2">
      <c r="D9527" s="20"/>
    </row>
    <row r="9528" spans="4:4" x14ac:dyDescent="0.2">
      <c r="D9528" s="20"/>
    </row>
    <row r="9529" spans="4:4" x14ac:dyDescent="0.2">
      <c r="D9529" s="20"/>
    </row>
    <row r="9530" spans="4:4" x14ac:dyDescent="0.2">
      <c r="D9530" s="20"/>
    </row>
    <row r="9531" spans="4:4" x14ac:dyDescent="0.2">
      <c r="D9531" s="20"/>
    </row>
    <row r="9532" spans="4:4" x14ac:dyDescent="0.2">
      <c r="D9532" s="20"/>
    </row>
    <row r="9533" spans="4:4" x14ac:dyDescent="0.2">
      <c r="D9533" s="20"/>
    </row>
    <row r="9534" spans="4:4" x14ac:dyDescent="0.2">
      <c r="D9534" s="20"/>
    </row>
    <row r="9535" spans="4:4" x14ac:dyDescent="0.2">
      <c r="D9535" s="20"/>
    </row>
    <row r="9536" spans="4:4" x14ac:dyDescent="0.2">
      <c r="D9536" s="20"/>
    </row>
    <row r="9537" spans="4:4" x14ac:dyDescent="0.2">
      <c r="D9537" s="20"/>
    </row>
    <row r="9538" spans="4:4" x14ac:dyDescent="0.2">
      <c r="D9538" s="20"/>
    </row>
    <row r="9539" spans="4:4" x14ac:dyDescent="0.2">
      <c r="D9539" s="20"/>
    </row>
    <row r="9540" spans="4:4" x14ac:dyDescent="0.2">
      <c r="D9540" s="20"/>
    </row>
    <row r="9541" spans="4:4" x14ac:dyDescent="0.2">
      <c r="D9541" s="20"/>
    </row>
    <row r="9542" spans="4:4" x14ac:dyDescent="0.2">
      <c r="D9542" s="20"/>
    </row>
    <row r="9543" spans="4:4" x14ac:dyDescent="0.2">
      <c r="D9543" s="20"/>
    </row>
    <row r="9544" spans="4:4" x14ac:dyDescent="0.2">
      <c r="D9544" s="20"/>
    </row>
    <row r="9545" spans="4:4" x14ac:dyDescent="0.2">
      <c r="D9545" s="20"/>
    </row>
    <row r="9546" spans="4:4" x14ac:dyDescent="0.2">
      <c r="D9546" s="20"/>
    </row>
    <row r="9547" spans="4:4" x14ac:dyDescent="0.2">
      <c r="D9547" s="20"/>
    </row>
    <row r="9548" spans="4:4" x14ac:dyDescent="0.2">
      <c r="D9548" s="20"/>
    </row>
    <row r="9549" spans="4:4" x14ac:dyDescent="0.2">
      <c r="D9549" s="20"/>
    </row>
    <row r="9550" spans="4:4" x14ac:dyDescent="0.2">
      <c r="D9550" s="20"/>
    </row>
    <row r="9551" spans="4:4" x14ac:dyDescent="0.2">
      <c r="D9551" s="20"/>
    </row>
    <row r="9552" spans="4:4" x14ac:dyDescent="0.2">
      <c r="D9552" s="20"/>
    </row>
    <row r="9553" spans="4:4" x14ac:dyDescent="0.2">
      <c r="D9553" s="20"/>
    </row>
    <row r="9554" spans="4:4" x14ac:dyDescent="0.2">
      <c r="D9554" s="20"/>
    </row>
    <row r="9555" spans="4:4" x14ac:dyDescent="0.2">
      <c r="D9555" s="20"/>
    </row>
    <row r="9556" spans="4:4" x14ac:dyDescent="0.2">
      <c r="D9556" s="20"/>
    </row>
    <row r="9557" spans="4:4" x14ac:dyDescent="0.2">
      <c r="D9557" s="20"/>
    </row>
    <row r="9558" spans="4:4" x14ac:dyDescent="0.2">
      <c r="D9558" s="20"/>
    </row>
    <row r="9559" spans="4:4" x14ac:dyDescent="0.2">
      <c r="D9559" s="20"/>
    </row>
    <row r="9560" spans="4:4" x14ac:dyDescent="0.2">
      <c r="D9560" s="20"/>
    </row>
    <row r="9561" spans="4:4" x14ac:dyDescent="0.2">
      <c r="D9561" s="20"/>
    </row>
    <row r="9562" spans="4:4" x14ac:dyDescent="0.2">
      <c r="D9562" s="20"/>
    </row>
    <row r="9563" spans="4:4" x14ac:dyDescent="0.2">
      <c r="D9563" s="20"/>
    </row>
    <row r="9564" spans="4:4" x14ac:dyDescent="0.2">
      <c r="D9564" s="20"/>
    </row>
    <row r="9565" spans="4:4" x14ac:dyDescent="0.2">
      <c r="D9565" s="20"/>
    </row>
    <row r="9566" spans="4:4" x14ac:dyDescent="0.2">
      <c r="D9566" s="20"/>
    </row>
    <row r="9567" spans="4:4" x14ac:dyDescent="0.2">
      <c r="D9567" s="20"/>
    </row>
    <row r="9568" spans="4:4" x14ac:dyDescent="0.2">
      <c r="D9568" s="20"/>
    </row>
    <row r="9569" spans="4:4" x14ac:dyDescent="0.2">
      <c r="D9569" s="20"/>
    </row>
    <row r="9570" spans="4:4" x14ac:dyDescent="0.2">
      <c r="D9570" s="20"/>
    </row>
    <row r="9571" spans="4:4" x14ac:dyDescent="0.2">
      <c r="D9571" s="20"/>
    </row>
    <row r="9572" spans="4:4" x14ac:dyDescent="0.2">
      <c r="D9572" s="20"/>
    </row>
    <row r="9573" spans="4:4" x14ac:dyDescent="0.2">
      <c r="D9573" s="20"/>
    </row>
    <row r="9574" spans="4:4" x14ac:dyDescent="0.2">
      <c r="D9574" s="20"/>
    </row>
    <row r="9575" spans="4:4" x14ac:dyDescent="0.2">
      <c r="D9575" s="20"/>
    </row>
    <row r="9576" spans="4:4" x14ac:dyDescent="0.2">
      <c r="D9576" s="20"/>
    </row>
    <row r="9577" spans="4:4" x14ac:dyDescent="0.2">
      <c r="D9577" s="20"/>
    </row>
    <row r="9578" spans="4:4" x14ac:dyDescent="0.2">
      <c r="D9578" s="20"/>
    </row>
    <row r="9579" spans="4:4" x14ac:dyDescent="0.2">
      <c r="D9579" s="20"/>
    </row>
    <row r="9580" spans="4:4" x14ac:dyDescent="0.2">
      <c r="D9580" s="20"/>
    </row>
    <row r="9581" spans="4:4" x14ac:dyDescent="0.2">
      <c r="D9581" s="20"/>
    </row>
    <row r="9582" spans="4:4" x14ac:dyDescent="0.2">
      <c r="D9582" s="20"/>
    </row>
    <row r="9583" spans="4:4" x14ac:dyDescent="0.2">
      <c r="D9583" s="20"/>
    </row>
    <row r="9584" spans="4:4" x14ac:dyDescent="0.2">
      <c r="D9584" s="20"/>
    </row>
    <row r="9585" spans="4:4" x14ac:dyDescent="0.2">
      <c r="D9585" s="20"/>
    </row>
    <row r="9586" spans="4:4" x14ac:dyDescent="0.2">
      <c r="D9586" s="20"/>
    </row>
    <row r="9587" spans="4:4" x14ac:dyDescent="0.2">
      <c r="D9587" s="20"/>
    </row>
    <row r="9588" spans="4:4" x14ac:dyDescent="0.2">
      <c r="D9588" s="20"/>
    </row>
    <row r="9589" spans="4:4" x14ac:dyDescent="0.2">
      <c r="D9589" s="20"/>
    </row>
    <row r="9590" spans="4:4" x14ac:dyDescent="0.2">
      <c r="D9590" s="20"/>
    </row>
    <row r="9591" spans="4:4" x14ac:dyDescent="0.2">
      <c r="D9591" s="20"/>
    </row>
    <row r="9592" spans="4:4" x14ac:dyDescent="0.2">
      <c r="D9592" s="20"/>
    </row>
    <row r="9593" spans="4:4" x14ac:dyDescent="0.2">
      <c r="D9593" s="20"/>
    </row>
    <row r="9594" spans="4:4" x14ac:dyDescent="0.2">
      <c r="D9594" s="20"/>
    </row>
    <row r="9595" spans="4:4" x14ac:dyDescent="0.2">
      <c r="D9595" s="20"/>
    </row>
    <row r="9596" spans="4:4" x14ac:dyDescent="0.2">
      <c r="D9596" s="20"/>
    </row>
    <row r="9597" spans="4:4" x14ac:dyDescent="0.2">
      <c r="D9597" s="20"/>
    </row>
    <row r="9598" spans="4:4" x14ac:dyDescent="0.2">
      <c r="D9598" s="20"/>
    </row>
    <row r="9599" spans="4:4" x14ac:dyDescent="0.2">
      <c r="D9599" s="20"/>
    </row>
    <row r="9600" spans="4:4" x14ac:dyDescent="0.2">
      <c r="D9600" s="20"/>
    </row>
    <row r="9601" spans="4:4" x14ac:dyDescent="0.2">
      <c r="D9601" s="20"/>
    </row>
    <row r="9602" spans="4:4" x14ac:dyDescent="0.2">
      <c r="D9602" s="20"/>
    </row>
    <row r="9603" spans="4:4" x14ac:dyDescent="0.2">
      <c r="D9603" s="20"/>
    </row>
    <row r="9604" spans="4:4" x14ac:dyDescent="0.2">
      <c r="D9604" s="20"/>
    </row>
    <row r="9605" spans="4:4" x14ac:dyDescent="0.2">
      <c r="D9605" s="20"/>
    </row>
    <row r="9606" spans="4:4" x14ac:dyDescent="0.2">
      <c r="D9606" s="20"/>
    </row>
    <row r="9607" spans="4:4" x14ac:dyDescent="0.2">
      <c r="D9607" s="20"/>
    </row>
    <row r="9608" spans="4:4" x14ac:dyDescent="0.2">
      <c r="D9608" s="20"/>
    </row>
    <row r="9609" spans="4:4" x14ac:dyDescent="0.2">
      <c r="D9609" s="20"/>
    </row>
    <row r="9610" spans="4:4" x14ac:dyDescent="0.2">
      <c r="D9610" s="20"/>
    </row>
    <row r="9611" spans="4:4" x14ac:dyDescent="0.2">
      <c r="D9611" s="20"/>
    </row>
    <row r="9612" spans="4:4" x14ac:dyDescent="0.2">
      <c r="D9612" s="20"/>
    </row>
    <row r="9613" spans="4:4" x14ac:dyDescent="0.2">
      <c r="D9613" s="20"/>
    </row>
    <row r="9614" spans="4:4" x14ac:dyDescent="0.2">
      <c r="D9614" s="20"/>
    </row>
    <row r="9615" spans="4:4" x14ac:dyDescent="0.2">
      <c r="D9615" s="20"/>
    </row>
    <row r="9616" spans="4:4" x14ac:dyDescent="0.2">
      <c r="D9616" s="20"/>
    </row>
    <row r="9617" spans="4:4" x14ac:dyDescent="0.2">
      <c r="D9617" s="20"/>
    </row>
    <row r="9618" spans="4:4" x14ac:dyDescent="0.2">
      <c r="D9618" s="20"/>
    </row>
    <row r="9619" spans="4:4" x14ac:dyDescent="0.2">
      <c r="D9619" s="20"/>
    </row>
    <row r="9620" spans="4:4" x14ac:dyDescent="0.2">
      <c r="D9620" s="20"/>
    </row>
    <row r="9621" spans="4:4" x14ac:dyDescent="0.2">
      <c r="D9621" s="20"/>
    </row>
    <row r="9622" spans="4:4" x14ac:dyDescent="0.2">
      <c r="D9622" s="20"/>
    </row>
    <row r="9623" spans="4:4" x14ac:dyDescent="0.2">
      <c r="D9623" s="20"/>
    </row>
    <row r="9624" spans="4:4" x14ac:dyDescent="0.2">
      <c r="D9624" s="20"/>
    </row>
    <row r="9625" spans="4:4" x14ac:dyDescent="0.2">
      <c r="D9625" s="20"/>
    </row>
    <row r="9626" spans="4:4" x14ac:dyDescent="0.2">
      <c r="D9626" s="20"/>
    </row>
    <row r="9627" spans="4:4" x14ac:dyDescent="0.2">
      <c r="D9627" s="20"/>
    </row>
    <row r="9628" spans="4:4" x14ac:dyDescent="0.2">
      <c r="D9628" s="20"/>
    </row>
    <row r="9629" spans="4:4" x14ac:dyDescent="0.2">
      <c r="D9629" s="20"/>
    </row>
    <row r="9630" spans="4:4" x14ac:dyDescent="0.2">
      <c r="D9630" s="20"/>
    </row>
    <row r="9631" spans="4:4" x14ac:dyDescent="0.2">
      <c r="D9631" s="20"/>
    </row>
    <row r="9632" spans="4:4" x14ac:dyDescent="0.2">
      <c r="D9632" s="20"/>
    </row>
    <row r="9633" spans="4:4" x14ac:dyDescent="0.2">
      <c r="D9633" s="20"/>
    </row>
    <row r="9634" spans="4:4" x14ac:dyDescent="0.2">
      <c r="D9634" s="20"/>
    </row>
    <row r="9635" spans="4:4" x14ac:dyDescent="0.2">
      <c r="D9635" s="20"/>
    </row>
    <row r="9636" spans="4:4" x14ac:dyDescent="0.2">
      <c r="D9636" s="20"/>
    </row>
    <row r="9637" spans="4:4" x14ac:dyDescent="0.2">
      <c r="D9637" s="20"/>
    </row>
    <row r="9638" spans="4:4" x14ac:dyDescent="0.2">
      <c r="D9638" s="20"/>
    </row>
    <row r="9639" spans="4:4" x14ac:dyDescent="0.2">
      <c r="D9639" s="20"/>
    </row>
    <row r="9640" spans="4:4" x14ac:dyDescent="0.2">
      <c r="D9640" s="20"/>
    </row>
    <row r="9641" spans="4:4" x14ac:dyDescent="0.2">
      <c r="D9641" s="20"/>
    </row>
    <row r="9642" spans="4:4" x14ac:dyDescent="0.2">
      <c r="D9642" s="20"/>
    </row>
    <row r="9643" spans="4:4" x14ac:dyDescent="0.2">
      <c r="D9643" s="20"/>
    </row>
    <row r="9644" spans="4:4" x14ac:dyDescent="0.2">
      <c r="D9644" s="20"/>
    </row>
    <row r="9645" spans="4:4" x14ac:dyDescent="0.2">
      <c r="D9645" s="20"/>
    </row>
    <row r="9646" spans="4:4" x14ac:dyDescent="0.2">
      <c r="D9646" s="20"/>
    </row>
    <row r="9647" spans="4:4" x14ac:dyDescent="0.2">
      <c r="D9647" s="20"/>
    </row>
    <row r="9648" spans="4:4" x14ac:dyDescent="0.2">
      <c r="D9648" s="20"/>
    </row>
    <row r="9649" spans="4:4" x14ac:dyDescent="0.2">
      <c r="D9649" s="20"/>
    </row>
    <row r="9650" spans="4:4" x14ac:dyDescent="0.2">
      <c r="D9650" s="20"/>
    </row>
    <row r="9651" spans="4:4" x14ac:dyDescent="0.2">
      <c r="D9651" s="20"/>
    </row>
    <row r="9652" spans="4:4" x14ac:dyDescent="0.2">
      <c r="D9652" s="20"/>
    </row>
    <row r="9653" spans="4:4" x14ac:dyDescent="0.2">
      <c r="D9653" s="20"/>
    </row>
    <row r="9654" spans="4:4" x14ac:dyDescent="0.2">
      <c r="D9654" s="20"/>
    </row>
    <row r="9655" spans="4:4" x14ac:dyDescent="0.2">
      <c r="D9655" s="20"/>
    </row>
    <row r="9656" spans="4:4" x14ac:dyDescent="0.2">
      <c r="D9656" s="20"/>
    </row>
    <row r="9657" spans="4:4" x14ac:dyDescent="0.2">
      <c r="D9657" s="20"/>
    </row>
    <row r="9658" spans="4:4" x14ac:dyDescent="0.2">
      <c r="D9658" s="20"/>
    </row>
    <row r="9659" spans="4:4" x14ac:dyDescent="0.2">
      <c r="D9659" s="20"/>
    </row>
    <row r="9660" spans="4:4" x14ac:dyDescent="0.2">
      <c r="D9660" s="20"/>
    </row>
    <row r="9661" spans="4:4" x14ac:dyDescent="0.2">
      <c r="D9661" s="20"/>
    </row>
    <row r="9662" spans="4:4" x14ac:dyDescent="0.2">
      <c r="D9662" s="20"/>
    </row>
    <row r="9663" spans="4:4" x14ac:dyDescent="0.2">
      <c r="D9663" s="20"/>
    </row>
    <row r="9664" spans="4:4" x14ac:dyDescent="0.2">
      <c r="D9664" s="20"/>
    </row>
    <row r="9665" spans="4:4" x14ac:dyDescent="0.2">
      <c r="D9665" s="20"/>
    </row>
    <row r="9666" spans="4:4" x14ac:dyDescent="0.2">
      <c r="D9666" s="20"/>
    </row>
    <row r="9667" spans="4:4" x14ac:dyDescent="0.2">
      <c r="D9667" s="20"/>
    </row>
    <row r="9668" spans="4:4" x14ac:dyDescent="0.2">
      <c r="D9668" s="20"/>
    </row>
    <row r="9669" spans="4:4" x14ac:dyDescent="0.2">
      <c r="D9669" s="20"/>
    </row>
    <row r="9670" spans="4:4" x14ac:dyDescent="0.2">
      <c r="D9670" s="20"/>
    </row>
    <row r="9671" spans="4:4" x14ac:dyDescent="0.2">
      <c r="D9671" s="20"/>
    </row>
    <row r="9672" spans="4:4" x14ac:dyDescent="0.2">
      <c r="D9672" s="20"/>
    </row>
    <row r="9673" spans="4:4" x14ac:dyDescent="0.2">
      <c r="D9673" s="20"/>
    </row>
    <row r="9674" spans="4:4" x14ac:dyDescent="0.2">
      <c r="D9674" s="20"/>
    </row>
    <row r="9675" spans="4:4" x14ac:dyDescent="0.2">
      <c r="D9675" s="20"/>
    </row>
    <row r="9676" spans="4:4" x14ac:dyDescent="0.2">
      <c r="D9676" s="20"/>
    </row>
    <row r="9677" spans="4:4" x14ac:dyDescent="0.2">
      <c r="D9677" s="20"/>
    </row>
    <row r="9678" spans="4:4" x14ac:dyDescent="0.2">
      <c r="D9678" s="20"/>
    </row>
    <row r="9679" spans="4:4" x14ac:dyDescent="0.2">
      <c r="D9679" s="20"/>
    </row>
    <row r="9680" spans="4:4" x14ac:dyDescent="0.2">
      <c r="D9680" s="20"/>
    </row>
    <row r="9681" spans="4:4" x14ac:dyDescent="0.2">
      <c r="D9681" s="20"/>
    </row>
    <row r="9682" spans="4:4" x14ac:dyDescent="0.2">
      <c r="D9682" s="20"/>
    </row>
    <row r="9683" spans="4:4" x14ac:dyDescent="0.2">
      <c r="D9683" s="20"/>
    </row>
    <row r="9684" spans="4:4" x14ac:dyDescent="0.2">
      <c r="D9684" s="20"/>
    </row>
    <row r="9685" spans="4:4" x14ac:dyDescent="0.2">
      <c r="D9685" s="20"/>
    </row>
    <row r="9686" spans="4:4" x14ac:dyDescent="0.2">
      <c r="D9686" s="20"/>
    </row>
    <row r="9687" spans="4:4" x14ac:dyDescent="0.2">
      <c r="D9687" s="20"/>
    </row>
    <row r="9688" spans="4:4" x14ac:dyDescent="0.2">
      <c r="D9688" s="20"/>
    </row>
    <row r="9689" spans="4:4" x14ac:dyDescent="0.2">
      <c r="D9689" s="20"/>
    </row>
    <row r="9690" spans="4:4" x14ac:dyDescent="0.2">
      <c r="D9690" s="20"/>
    </row>
    <row r="9691" spans="4:4" x14ac:dyDescent="0.2">
      <c r="D9691" s="20"/>
    </row>
    <row r="9692" spans="4:4" x14ac:dyDescent="0.2">
      <c r="D9692" s="20"/>
    </row>
    <row r="9693" spans="4:4" x14ac:dyDescent="0.2">
      <c r="D9693" s="20"/>
    </row>
    <row r="9694" spans="4:4" x14ac:dyDescent="0.2">
      <c r="D9694" s="20"/>
    </row>
    <row r="9695" spans="4:4" x14ac:dyDescent="0.2">
      <c r="D9695" s="20"/>
    </row>
    <row r="9696" spans="4:4" x14ac:dyDescent="0.2">
      <c r="D9696" s="20"/>
    </row>
    <row r="9697" spans="4:4" x14ac:dyDescent="0.2">
      <c r="D9697" s="20"/>
    </row>
    <row r="9698" spans="4:4" x14ac:dyDescent="0.2">
      <c r="D9698" s="20"/>
    </row>
    <row r="9699" spans="4:4" x14ac:dyDescent="0.2">
      <c r="D9699" s="20"/>
    </row>
    <row r="9700" spans="4:4" x14ac:dyDescent="0.2">
      <c r="D9700" s="20"/>
    </row>
    <row r="9701" spans="4:4" x14ac:dyDescent="0.2">
      <c r="D9701" s="20"/>
    </row>
    <row r="9702" spans="4:4" x14ac:dyDescent="0.2">
      <c r="D9702" s="20"/>
    </row>
    <row r="9703" spans="4:4" x14ac:dyDescent="0.2">
      <c r="D9703" s="20"/>
    </row>
    <row r="9704" spans="4:4" x14ac:dyDescent="0.2">
      <c r="D9704" s="20"/>
    </row>
    <row r="9705" spans="4:4" x14ac:dyDescent="0.2">
      <c r="D9705" s="20"/>
    </row>
    <row r="9706" spans="4:4" x14ac:dyDescent="0.2">
      <c r="D9706" s="20"/>
    </row>
    <row r="9707" spans="4:4" x14ac:dyDescent="0.2">
      <c r="D9707" s="20"/>
    </row>
    <row r="9708" spans="4:4" x14ac:dyDescent="0.2">
      <c r="D9708" s="20"/>
    </row>
    <row r="9709" spans="4:4" x14ac:dyDescent="0.2">
      <c r="D9709" s="20"/>
    </row>
    <row r="9710" spans="4:4" x14ac:dyDescent="0.2">
      <c r="D9710" s="20"/>
    </row>
    <row r="9711" spans="4:4" x14ac:dyDescent="0.2">
      <c r="D9711" s="20"/>
    </row>
    <row r="9712" spans="4:4" x14ac:dyDescent="0.2">
      <c r="D9712" s="20"/>
    </row>
    <row r="9713" spans="4:4" x14ac:dyDescent="0.2">
      <c r="D9713" s="20"/>
    </row>
    <row r="9714" spans="4:4" x14ac:dyDescent="0.2">
      <c r="D9714" s="20"/>
    </row>
    <row r="9715" spans="4:4" x14ac:dyDescent="0.2">
      <c r="D9715" s="20"/>
    </row>
    <row r="9716" spans="4:4" x14ac:dyDescent="0.2">
      <c r="D9716" s="20"/>
    </row>
    <row r="9717" spans="4:4" x14ac:dyDescent="0.2">
      <c r="D9717" s="20"/>
    </row>
    <row r="9718" spans="4:4" x14ac:dyDescent="0.2">
      <c r="D9718" s="20"/>
    </row>
    <row r="9719" spans="4:4" x14ac:dyDescent="0.2">
      <c r="D9719" s="20"/>
    </row>
    <row r="9720" spans="4:4" x14ac:dyDescent="0.2">
      <c r="D9720" s="20"/>
    </row>
    <row r="9721" spans="4:4" x14ac:dyDescent="0.2">
      <c r="D9721" s="20"/>
    </row>
    <row r="9722" spans="4:4" x14ac:dyDescent="0.2">
      <c r="D9722" s="20"/>
    </row>
    <row r="9723" spans="4:4" x14ac:dyDescent="0.2">
      <c r="D9723" s="20"/>
    </row>
    <row r="9724" spans="4:4" x14ac:dyDescent="0.2">
      <c r="D9724" s="20"/>
    </row>
    <row r="9725" spans="4:4" x14ac:dyDescent="0.2">
      <c r="D9725" s="20"/>
    </row>
    <row r="9726" spans="4:4" x14ac:dyDescent="0.2">
      <c r="D9726" s="20"/>
    </row>
    <row r="9727" spans="4:4" x14ac:dyDescent="0.2">
      <c r="D9727" s="20"/>
    </row>
    <row r="9728" spans="4:4" x14ac:dyDescent="0.2">
      <c r="D9728" s="20"/>
    </row>
    <row r="9729" spans="4:4" x14ac:dyDescent="0.2">
      <c r="D9729" s="20"/>
    </row>
    <row r="9730" spans="4:4" x14ac:dyDescent="0.2">
      <c r="D9730" s="20"/>
    </row>
    <row r="9731" spans="4:4" x14ac:dyDescent="0.2">
      <c r="D9731" s="20"/>
    </row>
    <row r="9732" spans="4:4" x14ac:dyDescent="0.2">
      <c r="D9732" s="20"/>
    </row>
    <row r="9733" spans="4:4" x14ac:dyDescent="0.2">
      <c r="D9733" s="20"/>
    </row>
    <row r="9734" spans="4:4" x14ac:dyDescent="0.2">
      <c r="D9734" s="20"/>
    </row>
    <row r="9735" spans="4:4" x14ac:dyDescent="0.2">
      <c r="D9735" s="20"/>
    </row>
    <row r="9736" spans="4:4" x14ac:dyDescent="0.2">
      <c r="D9736" s="20"/>
    </row>
    <row r="9737" spans="4:4" x14ac:dyDescent="0.2">
      <c r="D9737" s="20"/>
    </row>
    <row r="9738" spans="4:4" x14ac:dyDescent="0.2">
      <c r="D9738" s="20"/>
    </row>
    <row r="9739" spans="4:4" x14ac:dyDescent="0.2">
      <c r="D9739" s="20"/>
    </row>
    <row r="9740" spans="4:4" x14ac:dyDescent="0.2">
      <c r="D9740" s="20"/>
    </row>
    <row r="9741" spans="4:4" x14ac:dyDescent="0.2">
      <c r="D9741" s="20"/>
    </row>
    <row r="9742" spans="4:4" x14ac:dyDescent="0.2">
      <c r="D9742" s="20"/>
    </row>
    <row r="9743" spans="4:4" x14ac:dyDescent="0.2">
      <c r="D9743" s="20"/>
    </row>
    <row r="9744" spans="4:4" x14ac:dyDescent="0.2">
      <c r="D9744" s="20"/>
    </row>
    <row r="9745" spans="4:4" x14ac:dyDescent="0.2">
      <c r="D9745" s="20"/>
    </row>
    <row r="9746" spans="4:4" x14ac:dyDescent="0.2">
      <c r="D9746" s="20"/>
    </row>
    <row r="9747" spans="4:4" x14ac:dyDescent="0.2">
      <c r="D9747" s="20"/>
    </row>
    <row r="9748" spans="4:4" x14ac:dyDescent="0.2">
      <c r="D9748" s="20"/>
    </row>
    <row r="9749" spans="4:4" x14ac:dyDescent="0.2">
      <c r="D9749" s="20"/>
    </row>
    <row r="9750" spans="4:4" x14ac:dyDescent="0.2">
      <c r="D9750" s="20"/>
    </row>
    <row r="9751" spans="4:4" x14ac:dyDescent="0.2">
      <c r="D9751" s="20"/>
    </row>
    <row r="9752" spans="4:4" x14ac:dyDescent="0.2">
      <c r="D9752" s="20"/>
    </row>
    <row r="9753" spans="4:4" x14ac:dyDescent="0.2">
      <c r="D9753" s="20"/>
    </row>
    <row r="9754" spans="4:4" x14ac:dyDescent="0.2">
      <c r="D9754" s="20"/>
    </row>
    <row r="9755" spans="4:4" x14ac:dyDescent="0.2">
      <c r="D9755" s="20"/>
    </row>
    <row r="9756" spans="4:4" x14ac:dyDescent="0.2">
      <c r="D9756" s="20"/>
    </row>
    <row r="9757" spans="4:4" x14ac:dyDescent="0.2">
      <c r="D9757" s="20"/>
    </row>
    <row r="9758" spans="4:4" x14ac:dyDescent="0.2">
      <c r="D9758" s="20"/>
    </row>
    <row r="9759" spans="4:4" x14ac:dyDescent="0.2">
      <c r="D9759" s="20"/>
    </row>
    <row r="9760" spans="4:4" x14ac:dyDescent="0.2">
      <c r="D9760" s="20"/>
    </row>
    <row r="9761" spans="4:4" x14ac:dyDescent="0.2">
      <c r="D9761" s="20"/>
    </row>
    <row r="9762" spans="4:4" x14ac:dyDescent="0.2">
      <c r="D9762" s="20"/>
    </row>
    <row r="9763" spans="4:4" x14ac:dyDescent="0.2">
      <c r="D9763" s="20"/>
    </row>
    <row r="9764" spans="4:4" x14ac:dyDescent="0.2">
      <c r="D9764" s="20"/>
    </row>
    <row r="9765" spans="4:4" x14ac:dyDescent="0.2">
      <c r="D9765" s="20"/>
    </row>
    <row r="9766" spans="4:4" x14ac:dyDescent="0.2">
      <c r="D9766" s="20"/>
    </row>
    <row r="9767" spans="4:4" x14ac:dyDescent="0.2">
      <c r="D9767" s="20"/>
    </row>
    <row r="9768" spans="4:4" x14ac:dyDescent="0.2">
      <c r="D9768" s="20"/>
    </row>
    <row r="9769" spans="4:4" x14ac:dyDescent="0.2">
      <c r="D9769" s="20"/>
    </row>
    <row r="9770" spans="4:4" x14ac:dyDescent="0.2">
      <c r="D9770" s="20"/>
    </row>
    <row r="9771" spans="4:4" x14ac:dyDescent="0.2">
      <c r="D9771" s="20"/>
    </row>
    <row r="9772" spans="4:4" x14ac:dyDescent="0.2">
      <c r="D9772" s="20"/>
    </row>
    <row r="9773" spans="4:4" x14ac:dyDescent="0.2">
      <c r="D9773" s="20"/>
    </row>
    <row r="9774" spans="4:4" x14ac:dyDescent="0.2">
      <c r="D9774" s="20"/>
    </row>
    <row r="9775" spans="4:4" x14ac:dyDescent="0.2">
      <c r="D9775" s="20"/>
    </row>
    <row r="9776" spans="4:4" x14ac:dyDescent="0.2">
      <c r="D9776" s="20"/>
    </row>
    <row r="9777" spans="4:4" x14ac:dyDescent="0.2">
      <c r="D9777" s="20"/>
    </row>
    <row r="9778" spans="4:4" x14ac:dyDescent="0.2">
      <c r="D9778" s="20"/>
    </row>
    <row r="9779" spans="4:4" x14ac:dyDescent="0.2">
      <c r="D9779" s="20"/>
    </row>
    <row r="9780" spans="4:4" x14ac:dyDescent="0.2">
      <c r="D9780" s="20"/>
    </row>
    <row r="9781" spans="4:4" x14ac:dyDescent="0.2">
      <c r="D9781" s="20"/>
    </row>
    <row r="9782" spans="4:4" x14ac:dyDescent="0.2">
      <c r="D9782" s="20"/>
    </row>
    <row r="9783" spans="4:4" x14ac:dyDescent="0.2">
      <c r="D9783" s="20"/>
    </row>
    <row r="9784" spans="4:4" x14ac:dyDescent="0.2">
      <c r="D9784" s="20"/>
    </row>
    <row r="9785" spans="4:4" x14ac:dyDescent="0.2">
      <c r="D9785" s="20"/>
    </row>
    <row r="9786" spans="4:4" x14ac:dyDescent="0.2">
      <c r="D9786" s="20"/>
    </row>
    <row r="9787" spans="4:4" x14ac:dyDescent="0.2">
      <c r="D9787" s="20"/>
    </row>
    <row r="9788" spans="4:4" x14ac:dyDescent="0.2">
      <c r="D9788" s="20"/>
    </row>
    <row r="9789" spans="4:4" x14ac:dyDescent="0.2">
      <c r="D9789" s="20"/>
    </row>
    <row r="9790" spans="4:4" x14ac:dyDescent="0.2">
      <c r="D9790" s="20"/>
    </row>
    <row r="9791" spans="4:4" x14ac:dyDescent="0.2">
      <c r="D9791" s="20"/>
    </row>
    <row r="9792" spans="4:4" x14ac:dyDescent="0.2">
      <c r="D9792" s="20"/>
    </row>
    <row r="9793" spans="4:4" x14ac:dyDescent="0.2">
      <c r="D9793" s="20"/>
    </row>
    <row r="9794" spans="4:4" x14ac:dyDescent="0.2">
      <c r="D9794" s="20"/>
    </row>
    <row r="9795" spans="4:4" x14ac:dyDescent="0.2">
      <c r="D9795" s="20"/>
    </row>
    <row r="9796" spans="4:4" x14ac:dyDescent="0.2">
      <c r="D9796" s="20"/>
    </row>
    <row r="9797" spans="4:4" x14ac:dyDescent="0.2">
      <c r="D9797" s="20"/>
    </row>
    <row r="9798" spans="4:4" x14ac:dyDescent="0.2">
      <c r="D9798" s="20"/>
    </row>
    <row r="9799" spans="4:4" x14ac:dyDescent="0.2">
      <c r="D9799" s="20"/>
    </row>
    <row r="9800" spans="4:4" x14ac:dyDescent="0.2">
      <c r="D9800" s="20"/>
    </row>
    <row r="9801" spans="4:4" x14ac:dyDescent="0.2">
      <c r="D9801" s="20"/>
    </row>
    <row r="9802" spans="4:4" x14ac:dyDescent="0.2">
      <c r="D9802" s="20"/>
    </row>
    <row r="9803" spans="4:4" x14ac:dyDescent="0.2">
      <c r="D9803" s="20"/>
    </row>
    <row r="9804" spans="4:4" x14ac:dyDescent="0.2">
      <c r="D9804" s="20"/>
    </row>
    <row r="9805" spans="4:4" x14ac:dyDescent="0.2">
      <c r="D9805" s="20"/>
    </row>
    <row r="9806" spans="4:4" x14ac:dyDescent="0.2">
      <c r="D9806" s="20"/>
    </row>
    <row r="9807" spans="4:4" x14ac:dyDescent="0.2">
      <c r="D9807" s="20"/>
    </row>
    <row r="9808" spans="4:4" x14ac:dyDescent="0.2">
      <c r="D9808" s="20"/>
    </row>
    <row r="9809" spans="4:4" x14ac:dyDescent="0.2">
      <c r="D9809" s="20"/>
    </row>
    <row r="9810" spans="4:4" x14ac:dyDescent="0.2">
      <c r="D9810" s="20"/>
    </row>
    <row r="9811" spans="4:4" x14ac:dyDescent="0.2">
      <c r="D9811" s="20"/>
    </row>
    <row r="9812" spans="4:4" x14ac:dyDescent="0.2">
      <c r="D9812" s="20"/>
    </row>
    <row r="9813" spans="4:4" x14ac:dyDescent="0.2">
      <c r="D9813" s="20"/>
    </row>
    <row r="9814" spans="4:4" x14ac:dyDescent="0.2">
      <c r="D9814" s="20"/>
    </row>
    <row r="9815" spans="4:4" x14ac:dyDescent="0.2">
      <c r="D9815" s="20"/>
    </row>
    <row r="9816" spans="4:4" x14ac:dyDescent="0.2">
      <c r="D9816" s="20"/>
    </row>
    <row r="9817" spans="4:4" x14ac:dyDescent="0.2">
      <c r="D9817" s="20"/>
    </row>
    <row r="9818" spans="4:4" x14ac:dyDescent="0.2">
      <c r="D9818" s="20"/>
    </row>
    <row r="9819" spans="4:4" x14ac:dyDescent="0.2">
      <c r="D9819" s="20"/>
    </row>
    <row r="9820" spans="4:4" x14ac:dyDescent="0.2">
      <c r="D9820" s="20"/>
    </row>
    <row r="9821" spans="4:4" x14ac:dyDescent="0.2">
      <c r="D9821" s="20"/>
    </row>
    <row r="9822" spans="4:4" x14ac:dyDescent="0.2">
      <c r="D9822" s="20"/>
    </row>
    <row r="9823" spans="4:4" x14ac:dyDescent="0.2">
      <c r="D9823" s="20"/>
    </row>
    <row r="9824" spans="4:4" x14ac:dyDescent="0.2">
      <c r="D9824" s="20"/>
    </row>
    <row r="9825" spans="4:4" x14ac:dyDescent="0.2">
      <c r="D9825" s="20"/>
    </row>
    <row r="9826" spans="4:4" x14ac:dyDescent="0.2">
      <c r="D9826" s="20"/>
    </row>
    <row r="9827" spans="4:4" x14ac:dyDescent="0.2">
      <c r="D9827" s="20"/>
    </row>
    <row r="9828" spans="4:4" x14ac:dyDescent="0.2">
      <c r="D9828" s="20"/>
    </row>
    <row r="9829" spans="4:4" x14ac:dyDescent="0.2">
      <c r="D9829" s="20"/>
    </row>
    <row r="9830" spans="4:4" x14ac:dyDescent="0.2">
      <c r="D9830" s="20"/>
    </row>
    <row r="9831" spans="4:4" x14ac:dyDescent="0.2">
      <c r="D9831" s="20"/>
    </row>
    <row r="9832" spans="4:4" x14ac:dyDescent="0.2">
      <c r="D9832" s="20"/>
    </row>
    <row r="9833" spans="4:4" x14ac:dyDescent="0.2">
      <c r="D9833" s="20"/>
    </row>
    <row r="9834" spans="4:4" x14ac:dyDescent="0.2">
      <c r="D9834" s="20"/>
    </row>
    <row r="9835" spans="4:4" x14ac:dyDescent="0.2">
      <c r="D9835" s="20"/>
    </row>
    <row r="9836" spans="4:4" x14ac:dyDescent="0.2">
      <c r="D9836" s="20"/>
    </row>
    <row r="9837" spans="4:4" x14ac:dyDescent="0.2">
      <c r="D9837" s="20"/>
    </row>
    <row r="9838" spans="4:4" x14ac:dyDescent="0.2">
      <c r="D9838" s="20"/>
    </row>
    <row r="9839" spans="4:4" x14ac:dyDescent="0.2">
      <c r="D9839" s="20"/>
    </row>
    <row r="9840" spans="4:4" x14ac:dyDescent="0.2">
      <c r="D9840" s="20"/>
    </row>
    <row r="9841" spans="4:4" x14ac:dyDescent="0.2">
      <c r="D9841" s="20"/>
    </row>
    <row r="9842" spans="4:4" x14ac:dyDescent="0.2">
      <c r="D9842" s="20"/>
    </row>
    <row r="9843" spans="4:4" x14ac:dyDescent="0.2">
      <c r="D9843" s="20"/>
    </row>
    <row r="9844" spans="4:4" x14ac:dyDescent="0.2">
      <c r="D9844" s="20"/>
    </row>
    <row r="9845" spans="4:4" x14ac:dyDescent="0.2">
      <c r="D9845" s="20"/>
    </row>
    <row r="9846" spans="4:4" x14ac:dyDescent="0.2">
      <c r="D9846" s="20"/>
    </row>
    <row r="9847" spans="4:4" x14ac:dyDescent="0.2">
      <c r="D9847" s="20"/>
    </row>
    <row r="9848" spans="4:4" x14ac:dyDescent="0.2">
      <c r="D9848" s="20"/>
    </row>
    <row r="9849" spans="4:4" x14ac:dyDescent="0.2">
      <c r="D9849" s="20"/>
    </row>
    <row r="9850" spans="4:4" x14ac:dyDescent="0.2">
      <c r="D9850" s="20"/>
    </row>
    <row r="9851" spans="4:4" x14ac:dyDescent="0.2">
      <c r="D9851" s="20"/>
    </row>
    <row r="9852" spans="4:4" x14ac:dyDescent="0.2">
      <c r="D9852" s="20"/>
    </row>
    <row r="9853" spans="4:4" x14ac:dyDescent="0.2">
      <c r="D9853" s="20"/>
    </row>
    <row r="9854" spans="4:4" x14ac:dyDescent="0.2">
      <c r="D9854" s="20"/>
    </row>
    <row r="9855" spans="4:4" x14ac:dyDescent="0.2">
      <c r="D9855" s="20"/>
    </row>
    <row r="9856" spans="4:4" x14ac:dyDescent="0.2">
      <c r="D9856" s="20"/>
    </row>
    <row r="9857" spans="4:4" x14ac:dyDescent="0.2">
      <c r="D9857" s="20"/>
    </row>
    <row r="9858" spans="4:4" x14ac:dyDescent="0.2">
      <c r="D9858" s="20"/>
    </row>
    <row r="9859" spans="4:4" x14ac:dyDescent="0.2">
      <c r="D9859" s="20"/>
    </row>
    <row r="9860" spans="4:4" x14ac:dyDescent="0.2">
      <c r="D9860" s="20"/>
    </row>
    <row r="9861" spans="4:4" x14ac:dyDescent="0.2">
      <c r="D9861" s="20"/>
    </row>
    <row r="9862" spans="4:4" x14ac:dyDescent="0.2">
      <c r="D9862" s="20"/>
    </row>
    <row r="9863" spans="4:4" x14ac:dyDescent="0.2">
      <c r="D9863" s="20"/>
    </row>
    <row r="9864" spans="4:4" x14ac:dyDescent="0.2">
      <c r="D9864" s="20"/>
    </row>
    <row r="9865" spans="4:4" x14ac:dyDescent="0.2">
      <c r="D9865" s="20"/>
    </row>
    <row r="9866" spans="4:4" x14ac:dyDescent="0.2">
      <c r="D9866" s="20"/>
    </row>
    <row r="9867" spans="4:4" x14ac:dyDescent="0.2">
      <c r="D9867" s="20"/>
    </row>
    <row r="9868" spans="4:4" x14ac:dyDescent="0.2">
      <c r="D9868" s="20"/>
    </row>
    <row r="9869" spans="4:4" x14ac:dyDescent="0.2">
      <c r="D9869" s="20"/>
    </row>
    <row r="9870" spans="4:4" x14ac:dyDescent="0.2">
      <c r="D9870" s="20"/>
    </row>
    <row r="9871" spans="4:4" x14ac:dyDescent="0.2">
      <c r="D9871" s="20"/>
    </row>
    <row r="9872" spans="4:4" x14ac:dyDescent="0.2">
      <c r="D9872" s="20"/>
    </row>
    <row r="9873" spans="4:4" x14ac:dyDescent="0.2">
      <c r="D9873" s="20"/>
    </row>
    <row r="9874" spans="4:4" x14ac:dyDescent="0.2">
      <c r="D9874" s="20"/>
    </row>
    <row r="9875" spans="4:4" x14ac:dyDescent="0.2">
      <c r="D9875" s="20"/>
    </row>
    <row r="9876" spans="4:4" x14ac:dyDescent="0.2">
      <c r="D9876" s="20"/>
    </row>
    <row r="9877" spans="4:4" x14ac:dyDescent="0.2">
      <c r="D9877" s="20"/>
    </row>
    <row r="9878" spans="4:4" x14ac:dyDescent="0.2">
      <c r="D9878" s="20"/>
    </row>
    <row r="9879" spans="4:4" x14ac:dyDescent="0.2">
      <c r="D9879" s="20"/>
    </row>
    <row r="9880" spans="4:4" x14ac:dyDescent="0.2">
      <c r="D9880" s="20"/>
    </row>
    <row r="9881" spans="4:4" x14ac:dyDescent="0.2">
      <c r="D9881" s="20"/>
    </row>
    <row r="9882" spans="4:4" x14ac:dyDescent="0.2">
      <c r="D9882" s="20"/>
    </row>
    <row r="9883" spans="4:4" x14ac:dyDescent="0.2">
      <c r="D9883" s="20"/>
    </row>
    <row r="9884" spans="4:4" x14ac:dyDescent="0.2">
      <c r="D9884" s="20"/>
    </row>
    <row r="9885" spans="4:4" x14ac:dyDescent="0.2">
      <c r="D9885" s="20"/>
    </row>
    <row r="9886" spans="4:4" x14ac:dyDescent="0.2">
      <c r="D9886" s="20"/>
    </row>
    <row r="9887" spans="4:4" x14ac:dyDescent="0.2">
      <c r="D9887" s="20"/>
    </row>
    <row r="9888" spans="4:4" x14ac:dyDescent="0.2">
      <c r="D9888" s="20"/>
    </row>
    <row r="9889" spans="4:4" x14ac:dyDescent="0.2">
      <c r="D9889" s="20"/>
    </row>
    <row r="9890" spans="4:4" x14ac:dyDescent="0.2">
      <c r="D9890" s="20"/>
    </row>
    <row r="9891" spans="4:4" x14ac:dyDescent="0.2">
      <c r="D9891" s="20"/>
    </row>
    <row r="9892" spans="4:4" x14ac:dyDescent="0.2">
      <c r="D9892" s="20"/>
    </row>
    <row r="9893" spans="4:4" x14ac:dyDescent="0.2">
      <c r="D9893" s="20"/>
    </row>
    <row r="9894" spans="4:4" x14ac:dyDescent="0.2">
      <c r="D9894" s="20"/>
    </row>
    <row r="9895" spans="4:4" x14ac:dyDescent="0.2">
      <c r="D9895" s="20"/>
    </row>
    <row r="9896" spans="4:4" x14ac:dyDescent="0.2">
      <c r="D9896" s="20"/>
    </row>
    <row r="9897" spans="4:4" x14ac:dyDescent="0.2">
      <c r="D9897" s="20"/>
    </row>
    <row r="9898" spans="4:4" x14ac:dyDescent="0.2">
      <c r="D9898" s="20"/>
    </row>
    <row r="9899" spans="4:4" x14ac:dyDescent="0.2">
      <c r="D9899" s="20"/>
    </row>
    <row r="9900" spans="4:4" x14ac:dyDescent="0.2">
      <c r="D9900" s="20"/>
    </row>
    <row r="9901" spans="4:4" x14ac:dyDescent="0.2">
      <c r="D9901" s="20"/>
    </row>
    <row r="9902" spans="4:4" x14ac:dyDescent="0.2">
      <c r="D9902" s="20"/>
    </row>
    <row r="9903" spans="4:4" x14ac:dyDescent="0.2">
      <c r="D9903" s="20"/>
    </row>
    <row r="9904" spans="4:4" x14ac:dyDescent="0.2">
      <c r="D9904" s="20"/>
    </row>
    <row r="9905" spans="4:4" x14ac:dyDescent="0.2">
      <c r="D9905" s="20"/>
    </row>
    <row r="9906" spans="4:4" x14ac:dyDescent="0.2">
      <c r="D9906" s="20"/>
    </row>
    <row r="9907" spans="4:4" x14ac:dyDescent="0.2">
      <c r="D9907" s="20"/>
    </row>
    <row r="9908" spans="4:4" x14ac:dyDescent="0.2">
      <c r="D9908" s="20"/>
    </row>
    <row r="9909" spans="4:4" x14ac:dyDescent="0.2">
      <c r="D9909" s="20"/>
    </row>
    <row r="9910" spans="4:4" x14ac:dyDescent="0.2">
      <c r="D9910" s="20"/>
    </row>
    <row r="9911" spans="4:4" x14ac:dyDescent="0.2">
      <c r="D9911" s="20"/>
    </row>
    <row r="9912" spans="4:4" x14ac:dyDescent="0.2">
      <c r="D9912" s="20"/>
    </row>
    <row r="9913" spans="4:4" x14ac:dyDescent="0.2">
      <c r="D9913" s="20"/>
    </row>
    <row r="9914" spans="4:4" x14ac:dyDescent="0.2">
      <c r="D9914" s="20"/>
    </row>
    <row r="9915" spans="4:4" x14ac:dyDescent="0.2">
      <c r="D9915" s="20"/>
    </row>
    <row r="9916" spans="4:4" x14ac:dyDescent="0.2">
      <c r="D9916" s="20"/>
    </row>
    <row r="9917" spans="4:4" x14ac:dyDescent="0.2">
      <c r="D9917" s="20"/>
    </row>
    <row r="9918" spans="4:4" x14ac:dyDescent="0.2">
      <c r="D9918" s="20"/>
    </row>
    <row r="9919" spans="4:4" x14ac:dyDescent="0.2">
      <c r="D9919" s="20"/>
    </row>
    <row r="9920" spans="4:4" x14ac:dyDescent="0.2">
      <c r="D9920" s="20"/>
    </row>
    <row r="9921" spans="4:4" x14ac:dyDescent="0.2">
      <c r="D9921" s="20"/>
    </row>
    <row r="9922" spans="4:4" x14ac:dyDescent="0.2">
      <c r="D9922" s="20"/>
    </row>
    <row r="9923" spans="4:4" x14ac:dyDescent="0.2">
      <c r="D9923" s="20"/>
    </row>
    <row r="9924" spans="4:4" x14ac:dyDescent="0.2">
      <c r="D9924" s="20"/>
    </row>
    <row r="9925" spans="4:4" x14ac:dyDescent="0.2">
      <c r="D9925" s="20"/>
    </row>
    <row r="9926" spans="4:4" x14ac:dyDescent="0.2">
      <c r="D9926" s="20"/>
    </row>
    <row r="9927" spans="4:4" x14ac:dyDescent="0.2">
      <c r="D9927" s="20"/>
    </row>
    <row r="9928" spans="4:4" x14ac:dyDescent="0.2">
      <c r="D9928" s="20"/>
    </row>
    <row r="9929" spans="4:4" x14ac:dyDescent="0.2">
      <c r="D9929" s="20"/>
    </row>
    <row r="9930" spans="4:4" x14ac:dyDescent="0.2">
      <c r="D9930" s="20"/>
    </row>
    <row r="9931" spans="4:4" x14ac:dyDescent="0.2">
      <c r="D9931" s="20"/>
    </row>
    <row r="9932" spans="4:4" x14ac:dyDescent="0.2">
      <c r="D9932" s="20"/>
    </row>
    <row r="9933" spans="4:4" x14ac:dyDescent="0.2">
      <c r="D9933" s="20"/>
    </row>
    <row r="9934" spans="4:4" x14ac:dyDescent="0.2">
      <c r="D9934" s="20"/>
    </row>
    <row r="9935" spans="4:4" x14ac:dyDescent="0.2">
      <c r="D9935" s="20"/>
    </row>
    <row r="9936" spans="4:4" x14ac:dyDescent="0.2">
      <c r="D9936" s="20"/>
    </row>
    <row r="9937" spans="4:4" x14ac:dyDescent="0.2">
      <c r="D9937" s="20"/>
    </row>
    <row r="9938" spans="4:4" x14ac:dyDescent="0.2">
      <c r="D9938" s="20"/>
    </row>
    <row r="9939" spans="4:4" x14ac:dyDescent="0.2">
      <c r="D9939" s="20"/>
    </row>
    <row r="9940" spans="4:4" x14ac:dyDescent="0.2">
      <c r="D9940" s="20"/>
    </row>
    <row r="9941" spans="4:4" x14ac:dyDescent="0.2">
      <c r="D9941" s="20"/>
    </row>
    <row r="9942" spans="4:4" x14ac:dyDescent="0.2">
      <c r="D9942" s="20"/>
    </row>
    <row r="9943" spans="4:4" x14ac:dyDescent="0.2">
      <c r="D9943" s="20"/>
    </row>
    <row r="9944" spans="4:4" x14ac:dyDescent="0.2">
      <c r="D9944" s="20"/>
    </row>
    <row r="9945" spans="4:4" x14ac:dyDescent="0.2">
      <c r="D9945" s="20"/>
    </row>
    <row r="9946" spans="4:4" x14ac:dyDescent="0.2">
      <c r="D9946" s="20"/>
    </row>
    <row r="9947" spans="4:4" x14ac:dyDescent="0.2">
      <c r="D9947" s="20"/>
    </row>
    <row r="9948" spans="4:4" x14ac:dyDescent="0.2">
      <c r="D9948" s="20"/>
    </row>
    <row r="9949" spans="4:4" x14ac:dyDescent="0.2">
      <c r="D9949" s="20"/>
    </row>
    <row r="9950" spans="4:4" x14ac:dyDescent="0.2">
      <c r="D9950" s="20"/>
    </row>
    <row r="9951" spans="4:4" x14ac:dyDescent="0.2">
      <c r="D9951" s="20"/>
    </row>
    <row r="9952" spans="4:4" x14ac:dyDescent="0.2">
      <c r="D9952" s="20"/>
    </row>
    <row r="9953" spans="4:4" x14ac:dyDescent="0.2">
      <c r="D9953" s="20"/>
    </row>
    <row r="9954" spans="4:4" x14ac:dyDescent="0.2">
      <c r="D9954" s="20"/>
    </row>
    <row r="9955" spans="4:4" x14ac:dyDescent="0.2">
      <c r="D9955" s="20"/>
    </row>
    <row r="9956" spans="4:4" x14ac:dyDescent="0.2">
      <c r="D9956" s="20"/>
    </row>
    <row r="9957" spans="4:4" x14ac:dyDescent="0.2">
      <c r="D9957" s="20"/>
    </row>
    <row r="9958" spans="4:4" x14ac:dyDescent="0.2">
      <c r="D9958" s="20"/>
    </row>
    <row r="9959" spans="4:4" x14ac:dyDescent="0.2">
      <c r="D9959" s="20"/>
    </row>
    <row r="9960" spans="4:4" x14ac:dyDescent="0.2">
      <c r="D9960" s="20"/>
    </row>
    <row r="9961" spans="4:4" x14ac:dyDescent="0.2">
      <c r="D9961" s="20"/>
    </row>
    <row r="9962" spans="4:4" x14ac:dyDescent="0.2">
      <c r="D9962" s="20"/>
    </row>
    <row r="9963" spans="4:4" x14ac:dyDescent="0.2">
      <c r="D9963" s="20"/>
    </row>
    <row r="9964" spans="4:4" x14ac:dyDescent="0.2">
      <c r="D9964" s="20"/>
    </row>
    <row r="9965" spans="4:4" x14ac:dyDescent="0.2">
      <c r="D9965" s="20"/>
    </row>
    <row r="9966" spans="4:4" x14ac:dyDescent="0.2">
      <c r="D9966" s="20"/>
    </row>
    <row r="9967" spans="4:4" x14ac:dyDescent="0.2">
      <c r="D9967" s="20"/>
    </row>
    <row r="9968" spans="4:4" x14ac:dyDescent="0.2">
      <c r="D9968" s="20"/>
    </row>
    <row r="9969" spans="4:4" x14ac:dyDescent="0.2">
      <c r="D9969" s="20"/>
    </row>
    <row r="9970" spans="4:4" x14ac:dyDescent="0.2">
      <c r="D9970" s="20"/>
    </row>
    <row r="9971" spans="4:4" x14ac:dyDescent="0.2">
      <c r="D9971" s="20"/>
    </row>
    <row r="9972" spans="4:4" x14ac:dyDescent="0.2">
      <c r="D9972" s="20"/>
    </row>
    <row r="9973" spans="4:4" x14ac:dyDescent="0.2">
      <c r="D9973" s="20"/>
    </row>
    <row r="9974" spans="4:4" x14ac:dyDescent="0.2">
      <c r="D9974" s="20"/>
    </row>
    <row r="9975" spans="4:4" x14ac:dyDescent="0.2">
      <c r="D9975" s="20"/>
    </row>
    <row r="9976" spans="4:4" x14ac:dyDescent="0.2">
      <c r="D9976" s="20"/>
    </row>
    <row r="9977" spans="4:4" x14ac:dyDescent="0.2">
      <c r="D9977" s="20"/>
    </row>
    <row r="9978" spans="4:4" x14ac:dyDescent="0.2">
      <c r="D9978" s="20"/>
    </row>
    <row r="9979" spans="4:4" x14ac:dyDescent="0.2">
      <c r="D9979" s="20"/>
    </row>
    <row r="9980" spans="4:4" x14ac:dyDescent="0.2">
      <c r="D9980" s="20"/>
    </row>
    <row r="9981" spans="4:4" x14ac:dyDescent="0.2">
      <c r="D9981" s="20"/>
    </row>
    <row r="9982" spans="4:4" x14ac:dyDescent="0.2">
      <c r="D9982" s="20"/>
    </row>
    <row r="9983" spans="4:4" x14ac:dyDescent="0.2">
      <c r="D9983" s="20"/>
    </row>
    <row r="9984" spans="4:4" x14ac:dyDescent="0.2">
      <c r="D9984" s="20"/>
    </row>
    <row r="9985" spans="4:4" x14ac:dyDescent="0.2">
      <c r="D9985" s="20"/>
    </row>
    <row r="9986" spans="4:4" x14ac:dyDescent="0.2">
      <c r="D9986" s="20"/>
    </row>
    <row r="9987" spans="4:4" x14ac:dyDescent="0.2">
      <c r="D9987" s="20"/>
    </row>
    <row r="9988" spans="4:4" x14ac:dyDescent="0.2">
      <c r="D9988" s="20"/>
    </row>
    <row r="9989" spans="4:4" x14ac:dyDescent="0.2">
      <c r="D9989" s="20"/>
    </row>
    <row r="9990" spans="4:4" x14ac:dyDescent="0.2">
      <c r="D9990" s="20"/>
    </row>
    <row r="9991" spans="4:4" x14ac:dyDescent="0.2">
      <c r="D9991" s="20"/>
    </row>
    <row r="9992" spans="4:4" x14ac:dyDescent="0.2">
      <c r="D9992" s="20"/>
    </row>
    <row r="9993" spans="4:4" x14ac:dyDescent="0.2">
      <c r="D9993" s="20"/>
    </row>
    <row r="9994" spans="4:4" x14ac:dyDescent="0.2">
      <c r="D9994" s="20"/>
    </row>
    <row r="9995" spans="4:4" x14ac:dyDescent="0.2">
      <c r="D9995" s="20"/>
    </row>
    <row r="9996" spans="4:4" x14ac:dyDescent="0.2">
      <c r="D9996" s="20"/>
    </row>
    <row r="9997" spans="4:4" x14ac:dyDescent="0.2">
      <c r="D9997" s="20"/>
    </row>
    <row r="9998" spans="4:4" x14ac:dyDescent="0.2">
      <c r="D9998" s="20"/>
    </row>
    <row r="9999" spans="4:4" x14ac:dyDescent="0.2">
      <c r="D9999" s="20"/>
    </row>
    <row r="10000" spans="4:4" x14ac:dyDescent="0.2">
      <c r="D10000" s="20"/>
    </row>
    <row r="10001" spans="4:4" x14ac:dyDescent="0.2">
      <c r="D10001" s="20"/>
    </row>
    <row r="10002" spans="4:4" x14ac:dyDescent="0.2">
      <c r="D10002" s="20"/>
    </row>
    <row r="10003" spans="4:4" x14ac:dyDescent="0.2">
      <c r="D10003" s="20"/>
    </row>
    <row r="10004" spans="4:4" x14ac:dyDescent="0.2">
      <c r="D10004" s="20"/>
    </row>
    <row r="10005" spans="4:4" x14ac:dyDescent="0.2">
      <c r="D10005" s="20"/>
    </row>
    <row r="10006" spans="4:4" x14ac:dyDescent="0.2">
      <c r="D10006" s="20"/>
    </row>
    <row r="10007" spans="4:4" x14ac:dyDescent="0.2">
      <c r="D10007" s="20"/>
    </row>
    <row r="10008" spans="4:4" x14ac:dyDescent="0.2">
      <c r="D10008" s="20"/>
    </row>
    <row r="10009" spans="4:4" x14ac:dyDescent="0.2">
      <c r="D10009" s="20"/>
    </row>
    <row r="10010" spans="4:4" x14ac:dyDescent="0.2">
      <c r="D10010" s="20"/>
    </row>
    <row r="10011" spans="4:4" x14ac:dyDescent="0.2">
      <c r="D10011" s="20"/>
    </row>
    <row r="10012" spans="4:4" x14ac:dyDescent="0.2">
      <c r="D10012" s="20"/>
    </row>
    <row r="10013" spans="4:4" x14ac:dyDescent="0.2">
      <c r="D10013" s="20"/>
    </row>
    <row r="10014" spans="4:4" x14ac:dyDescent="0.2">
      <c r="D10014" s="20"/>
    </row>
    <row r="10015" spans="4:4" x14ac:dyDescent="0.2">
      <c r="D10015" s="20"/>
    </row>
    <row r="10016" spans="4:4" x14ac:dyDescent="0.2">
      <c r="D10016" s="20"/>
    </row>
    <row r="10017" spans="4:4" x14ac:dyDescent="0.2">
      <c r="D10017" s="20"/>
    </row>
    <row r="10018" spans="4:4" x14ac:dyDescent="0.2">
      <c r="D10018" s="20"/>
    </row>
    <row r="10019" spans="4:4" x14ac:dyDescent="0.2">
      <c r="D10019" s="20"/>
    </row>
    <row r="10020" spans="4:4" x14ac:dyDescent="0.2">
      <c r="D10020" s="20"/>
    </row>
    <row r="10021" spans="4:4" x14ac:dyDescent="0.2">
      <c r="D10021" s="20"/>
    </row>
    <row r="10022" spans="4:4" x14ac:dyDescent="0.2">
      <c r="D10022" s="20"/>
    </row>
    <row r="10023" spans="4:4" x14ac:dyDescent="0.2">
      <c r="D10023" s="20"/>
    </row>
    <row r="10024" spans="4:4" x14ac:dyDescent="0.2">
      <c r="D10024" s="20"/>
    </row>
    <row r="10025" spans="4:4" x14ac:dyDescent="0.2">
      <c r="D10025" s="20"/>
    </row>
    <row r="10026" spans="4:4" x14ac:dyDescent="0.2">
      <c r="D10026" s="20"/>
    </row>
    <row r="10027" spans="4:4" x14ac:dyDescent="0.2">
      <c r="D10027" s="20"/>
    </row>
    <row r="10028" spans="4:4" x14ac:dyDescent="0.2">
      <c r="D10028" s="20"/>
    </row>
    <row r="10029" spans="4:4" x14ac:dyDescent="0.2">
      <c r="D10029" s="20"/>
    </row>
    <row r="10030" spans="4:4" x14ac:dyDescent="0.2">
      <c r="D10030" s="20"/>
    </row>
    <row r="10031" spans="4:4" x14ac:dyDescent="0.2">
      <c r="D10031" s="20"/>
    </row>
    <row r="10032" spans="4:4" x14ac:dyDescent="0.2">
      <c r="D10032" s="20"/>
    </row>
    <row r="10033" spans="4:4" x14ac:dyDescent="0.2">
      <c r="D10033" s="20"/>
    </row>
    <row r="10034" spans="4:4" x14ac:dyDescent="0.2">
      <c r="D10034" s="20"/>
    </row>
    <row r="10035" spans="4:4" x14ac:dyDescent="0.2">
      <c r="D10035" s="20"/>
    </row>
    <row r="10036" spans="4:4" x14ac:dyDescent="0.2">
      <c r="D10036" s="20"/>
    </row>
    <row r="10037" spans="4:4" x14ac:dyDescent="0.2">
      <c r="D10037" s="20"/>
    </row>
    <row r="10038" spans="4:4" x14ac:dyDescent="0.2">
      <c r="D10038" s="20"/>
    </row>
    <row r="10039" spans="4:4" x14ac:dyDescent="0.2">
      <c r="D10039" s="20"/>
    </row>
    <row r="10040" spans="4:4" x14ac:dyDescent="0.2">
      <c r="D10040" s="20"/>
    </row>
    <row r="10041" spans="4:4" x14ac:dyDescent="0.2">
      <c r="D10041" s="20"/>
    </row>
    <row r="10042" spans="4:4" x14ac:dyDescent="0.2">
      <c r="D10042" s="20"/>
    </row>
    <row r="10043" spans="4:4" x14ac:dyDescent="0.2">
      <c r="D10043" s="20"/>
    </row>
    <row r="10044" spans="4:4" x14ac:dyDescent="0.2">
      <c r="D10044" s="20"/>
    </row>
    <row r="10045" spans="4:4" x14ac:dyDescent="0.2">
      <c r="D10045" s="20"/>
    </row>
    <row r="10046" spans="4:4" x14ac:dyDescent="0.2">
      <c r="D10046" s="20"/>
    </row>
    <row r="10047" spans="4:4" x14ac:dyDescent="0.2">
      <c r="D10047" s="20"/>
    </row>
    <row r="10048" spans="4:4" x14ac:dyDescent="0.2">
      <c r="D10048" s="20"/>
    </row>
    <row r="10049" spans="4:4" x14ac:dyDescent="0.2">
      <c r="D10049" s="20"/>
    </row>
    <row r="10050" spans="4:4" x14ac:dyDescent="0.2">
      <c r="D10050" s="20"/>
    </row>
    <row r="10051" spans="4:4" x14ac:dyDescent="0.2">
      <c r="D10051" s="20"/>
    </row>
    <row r="10052" spans="4:4" x14ac:dyDescent="0.2">
      <c r="D10052" s="20"/>
    </row>
    <row r="10053" spans="4:4" x14ac:dyDescent="0.2">
      <c r="D10053" s="20"/>
    </row>
    <row r="10054" spans="4:4" x14ac:dyDescent="0.2">
      <c r="D10054" s="20"/>
    </row>
    <row r="10055" spans="4:4" x14ac:dyDescent="0.2">
      <c r="D10055" s="20"/>
    </row>
    <row r="10056" spans="4:4" x14ac:dyDescent="0.2">
      <c r="D10056" s="20"/>
    </row>
    <row r="10057" spans="4:4" x14ac:dyDescent="0.2">
      <c r="D10057" s="20"/>
    </row>
    <row r="10058" spans="4:4" x14ac:dyDescent="0.2">
      <c r="D10058" s="20"/>
    </row>
    <row r="10059" spans="4:4" x14ac:dyDescent="0.2">
      <c r="D10059" s="20"/>
    </row>
    <row r="10060" spans="4:4" x14ac:dyDescent="0.2">
      <c r="D10060" s="20"/>
    </row>
    <row r="10061" spans="4:4" x14ac:dyDescent="0.2">
      <c r="D10061" s="20"/>
    </row>
    <row r="10062" spans="4:4" x14ac:dyDescent="0.2">
      <c r="D10062" s="20"/>
    </row>
    <row r="10063" spans="4:4" x14ac:dyDescent="0.2">
      <c r="D10063" s="20"/>
    </row>
    <row r="10064" spans="4:4" x14ac:dyDescent="0.2">
      <c r="D10064" s="20"/>
    </row>
    <row r="10065" spans="4:4" x14ac:dyDescent="0.2">
      <c r="D10065" s="20"/>
    </row>
    <row r="10066" spans="4:4" x14ac:dyDescent="0.2">
      <c r="D10066" s="20"/>
    </row>
    <row r="10067" spans="4:4" x14ac:dyDescent="0.2">
      <c r="D10067" s="20"/>
    </row>
    <row r="10068" spans="4:4" x14ac:dyDescent="0.2">
      <c r="D10068" s="20"/>
    </row>
    <row r="10069" spans="4:4" x14ac:dyDescent="0.2">
      <c r="D10069" s="20"/>
    </row>
    <row r="10070" spans="4:4" x14ac:dyDescent="0.2">
      <c r="D10070" s="20"/>
    </row>
    <row r="10071" spans="4:4" x14ac:dyDescent="0.2">
      <c r="D10071" s="20"/>
    </row>
    <row r="10072" spans="4:4" x14ac:dyDescent="0.2">
      <c r="D10072" s="20"/>
    </row>
    <row r="10073" spans="4:4" x14ac:dyDescent="0.2">
      <c r="D10073" s="20"/>
    </row>
    <row r="10074" spans="4:4" x14ac:dyDescent="0.2">
      <c r="D10074" s="20"/>
    </row>
    <row r="10075" spans="4:4" x14ac:dyDescent="0.2">
      <c r="D10075" s="20"/>
    </row>
    <row r="10076" spans="4:4" x14ac:dyDescent="0.2">
      <c r="D10076" s="20"/>
    </row>
    <row r="10077" spans="4:4" x14ac:dyDescent="0.2">
      <c r="D10077" s="20"/>
    </row>
    <row r="10078" spans="4:4" x14ac:dyDescent="0.2">
      <c r="D10078" s="20"/>
    </row>
    <row r="10079" spans="4:4" x14ac:dyDescent="0.2">
      <c r="D10079" s="20"/>
    </row>
    <row r="10080" spans="4:4" x14ac:dyDescent="0.2">
      <c r="D10080" s="20"/>
    </row>
    <row r="10081" spans="4:4" x14ac:dyDescent="0.2">
      <c r="D10081" s="20"/>
    </row>
    <row r="10082" spans="4:4" x14ac:dyDescent="0.2">
      <c r="D10082" s="20"/>
    </row>
    <row r="10083" spans="4:4" x14ac:dyDescent="0.2">
      <c r="D10083" s="20"/>
    </row>
    <row r="10084" spans="4:4" x14ac:dyDescent="0.2">
      <c r="D10084" s="20"/>
    </row>
    <row r="10085" spans="4:4" x14ac:dyDescent="0.2">
      <c r="D10085" s="20"/>
    </row>
    <row r="10086" spans="4:4" x14ac:dyDescent="0.2">
      <c r="D10086" s="20"/>
    </row>
    <row r="10087" spans="4:4" x14ac:dyDescent="0.2">
      <c r="D10087" s="20"/>
    </row>
    <row r="10088" spans="4:4" x14ac:dyDescent="0.2">
      <c r="D10088" s="20"/>
    </row>
    <row r="10089" spans="4:4" x14ac:dyDescent="0.2">
      <c r="D10089" s="20"/>
    </row>
    <row r="10090" spans="4:4" x14ac:dyDescent="0.2">
      <c r="D10090" s="20"/>
    </row>
    <row r="10091" spans="4:4" x14ac:dyDescent="0.2">
      <c r="D10091" s="20"/>
    </row>
    <row r="10092" spans="4:4" x14ac:dyDescent="0.2">
      <c r="D10092" s="20"/>
    </row>
    <row r="10093" spans="4:4" x14ac:dyDescent="0.2">
      <c r="D10093" s="20"/>
    </row>
    <row r="10094" spans="4:4" x14ac:dyDescent="0.2">
      <c r="D10094" s="20"/>
    </row>
    <row r="10095" spans="4:4" x14ac:dyDescent="0.2">
      <c r="D10095" s="20"/>
    </row>
    <row r="10096" spans="4:4" x14ac:dyDescent="0.2">
      <c r="D10096" s="20"/>
    </row>
    <row r="10097" spans="4:4" x14ac:dyDescent="0.2">
      <c r="D10097" s="20"/>
    </row>
    <row r="10098" spans="4:4" x14ac:dyDescent="0.2">
      <c r="D10098" s="20"/>
    </row>
    <row r="10099" spans="4:4" x14ac:dyDescent="0.2">
      <c r="D10099" s="20"/>
    </row>
    <row r="10100" spans="4:4" x14ac:dyDescent="0.2">
      <c r="D10100" s="20"/>
    </row>
    <row r="10101" spans="4:4" x14ac:dyDescent="0.2">
      <c r="D10101" s="20"/>
    </row>
    <row r="10102" spans="4:4" x14ac:dyDescent="0.2">
      <c r="D10102" s="20"/>
    </row>
    <row r="10103" spans="4:4" x14ac:dyDescent="0.2">
      <c r="D10103" s="20"/>
    </row>
    <row r="10104" spans="4:4" x14ac:dyDescent="0.2">
      <c r="D10104" s="20"/>
    </row>
    <row r="10105" spans="4:4" x14ac:dyDescent="0.2">
      <c r="D10105" s="20"/>
    </row>
    <row r="10106" spans="4:4" x14ac:dyDescent="0.2">
      <c r="D10106" s="20"/>
    </row>
    <row r="10107" spans="4:4" x14ac:dyDescent="0.2">
      <c r="D10107" s="20"/>
    </row>
    <row r="10108" spans="4:4" x14ac:dyDescent="0.2">
      <c r="D10108" s="20"/>
    </row>
    <row r="10109" spans="4:4" x14ac:dyDescent="0.2">
      <c r="D10109" s="20"/>
    </row>
    <row r="10110" spans="4:4" x14ac:dyDescent="0.2">
      <c r="D10110" s="20"/>
    </row>
    <row r="10111" spans="4:4" x14ac:dyDescent="0.2">
      <c r="D10111" s="20"/>
    </row>
    <row r="10112" spans="4:4" x14ac:dyDescent="0.2">
      <c r="D10112" s="20"/>
    </row>
    <row r="10113" spans="4:4" x14ac:dyDescent="0.2">
      <c r="D10113" s="20"/>
    </row>
    <row r="10114" spans="4:4" x14ac:dyDescent="0.2">
      <c r="D10114" s="20"/>
    </row>
    <row r="10115" spans="4:4" x14ac:dyDescent="0.2">
      <c r="D10115" s="20"/>
    </row>
    <row r="10116" spans="4:4" x14ac:dyDescent="0.2">
      <c r="D10116" s="20"/>
    </row>
    <row r="10117" spans="4:4" x14ac:dyDescent="0.2">
      <c r="D10117" s="20"/>
    </row>
    <row r="10118" spans="4:4" x14ac:dyDescent="0.2">
      <c r="D10118" s="20"/>
    </row>
    <row r="10119" spans="4:4" x14ac:dyDescent="0.2">
      <c r="D10119" s="20"/>
    </row>
    <row r="10120" spans="4:4" x14ac:dyDescent="0.2">
      <c r="D10120" s="20"/>
    </row>
    <row r="10121" spans="4:4" x14ac:dyDescent="0.2">
      <c r="D10121" s="20"/>
    </row>
    <row r="10122" spans="4:4" x14ac:dyDescent="0.2">
      <c r="D10122" s="20"/>
    </row>
    <row r="10123" spans="4:4" x14ac:dyDescent="0.2">
      <c r="D10123" s="20"/>
    </row>
    <row r="10124" spans="4:4" x14ac:dyDescent="0.2">
      <c r="D10124" s="20"/>
    </row>
    <row r="10125" spans="4:4" x14ac:dyDescent="0.2">
      <c r="D10125" s="20"/>
    </row>
    <row r="10126" spans="4:4" x14ac:dyDescent="0.2">
      <c r="D10126" s="20"/>
    </row>
    <row r="10127" spans="4:4" x14ac:dyDescent="0.2">
      <c r="D10127" s="20"/>
    </row>
    <row r="10128" spans="4:4" x14ac:dyDescent="0.2">
      <c r="D10128" s="20"/>
    </row>
    <row r="10129" spans="4:4" x14ac:dyDescent="0.2">
      <c r="D10129" s="20"/>
    </row>
    <row r="10130" spans="4:4" x14ac:dyDescent="0.2">
      <c r="D10130" s="20"/>
    </row>
    <row r="10131" spans="4:4" x14ac:dyDescent="0.2">
      <c r="D10131" s="20"/>
    </row>
    <row r="10132" spans="4:4" x14ac:dyDescent="0.2">
      <c r="D10132" s="20"/>
    </row>
    <row r="10133" spans="4:4" x14ac:dyDescent="0.2">
      <c r="D10133" s="20"/>
    </row>
    <row r="10134" spans="4:4" x14ac:dyDescent="0.2">
      <c r="D10134" s="20"/>
    </row>
    <row r="10135" spans="4:4" x14ac:dyDescent="0.2">
      <c r="D10135" s="20"/>
    </row>
    <row r="10136" spans="4:4" x14ac:dyDescent="0.2">
      <c r="D10136" s="20"/>
    </row>
    <row r="10137" spans="4:4" x14ac:dyDescent="0.2">
      <c r="D10137" s="20"/>
    </row>
    <row r="10138" spans="4:4" x14ac:dyDescent="0.2">
      <c r="D10138" s="20"/>
    </row>
    <row r="10139" spans="4:4" x14ac:dyDescent="0.2">
      <c r="D10139" s="20"/>
    </row>
    <row r="10140" spans="4:4" x14ac:dyDescent="0.2">
      <c r="D10140" s="20"/>
    </row>
    <row r="10141" spans="4:4" x14ac:dyDescent="0.2">
      <c r="D10141" s="20"/>
    </row>
    <row r="10142" spans="4:4" x14ac:dyDescent="0.2">
      <c r="D10142" s="20"/>
    </row>
    <row r="10143" spans="4:4" x14ac:dyDescent="0.2">
      <c r="D10143" s="20"/>
    </row>
    <row r="10144" spans="4:4" x14ac:dyDescent="0.2">
      <c r="D10144" s="20"/>
    </row>
    <row r="10145" spans="4:4" x14ac:dyDescent="0.2">
      <c r="D10145" s="20"/>
    </row>
    <row r="10146" spans="4:4" x14ac:dyDescent="0.2">
      <c r="D10146" s="20"/>
    </row>
    <row r="10147" spans="4:4" x14ac:dyDescent="0.2">
      <c r="D10147" s="20"/>
    </row>
    <row r="10148" spans="4:4" x14ac:dyDescent="0.2">
      <c r="D10148" s="20"/>
    </row>
    <row r="10149" spans="4:4" x14ac:dyDescent="0.2">
      <c r="D10149" s="20"/>
    </row>
    <row r="10150" spans="4:4" x14ac:dyDescent="0.2">
      <c r="D10150" s="20"/>
    </row>
    <row r="10151" spans="4:4" x14ac:dyDescent="0.2">
      <c r="D10151" s="20"/>
    </row>
    <row r="10152" spans="4:4" x14ac:dyDescent="0.2">
      <c r="D10152" s="20"/>
    </row>
    <row r="10153" spans="4:4" x14ac:dyDescent="0.2">
      <c r="D10153" s="20"/>
    </row>
    <row r="10154" spans="4:4" x14ac:dyDescent="0.2">
      <c r="D10154" s="20"/>
    </row>
    <row r="10155" spans="4:4" x14ac:dyDescent="0.2">
      <c r="D10155" s="20"/>
    </row>
    <row r="10156" spans="4:4" x14ac:dyDescent="0.2">
      <c r="D10156" s="20"/>
    </row>
    <row r="10157" spans="4:4" x14ac:dyDescent="0.2">
      <c r="D10157" s="20"/>
    </row>
    <row r="10158" spans="4:4" x14ac:dyDescent="0.2">
      <c r="D10158" s="20"/>
    </row>
    <row r="10159" spans="4:4" x14ac:dyDescent="0.2">
      <c r="D10159" s="20"/>
    </row>
    <row r="10160" spans="4:4" x14ac:dyDescent="0.2">
      <c r="D10160" s="20"/>
    </row>
    <row r="10161" spans="4:4" x14ac:dyDescent="0.2">
      <c r="D10161" s="20"/>
    </row>
    <row r="10162" spans="4:4" x14ac:dyDescent="0.2">
      <c r="D10162" s="20"/>
    </row>
    <row r="10163" spans="4:4" x14ac:dyDescent="0.2">
      <c r="D10163" s="20"/>
    </row>
    <row r="10164" spans="4:4" x14ac:dyDescent="0.2">
      <c r="D10164" s="20"/>
    </row>
    <row r="10165" spans="4:4" x14ac:dyDescent="0.2">
      <c r="D10165" s="20"/>
    </row>
    <row r="10166" spans="4:4" x14ac:dyDescent="0.2">
      <c r="D10166" s="20"/>
    </row>
    <row r="10167" spans="4:4" x14ac:dyDescent="0.2">
      <c r="D10167" s="20"/>
    </row>
    <row r="10168" spans="4:4" x14ac:dyDescent="0.2">
      <c r="D10168" s="20"/>
    </row>
    <row r="10169" spans="4:4" x14ac:dyDescent="0.2">
      <c r="D10169" s="20"/>
    </row>
    <row r="10170" spans="4:4" x14ac:dyDescent="0.2">
      <c r="D10170" s="20"/>
    </row>
    <row r="10171" spans="4:4" x14ac:dyDescent="0.2">
      <c r="D10171" s="20"/>
    </row>
    <row r="10172" spans="4:4" x14ac:dyDescent="0.2">
      <c r="D10172" s="20"/>
    </row>
    <row r="10173" spans="4:4" x14ac:dyDescent="0.2">
      <c r="D10173" s="20"/>
    </row>
    <row r="10174" spans="4:4" x14ac:dyDescent="0.2">
      <c r="D10174" s="20"/>
    </row>
    <row r="10175" spans="4:4" x14ac:dyDescent="0.2">
      <c r="D10175" s="20"/>
    </row>
    <row r="10176" spans="4:4" x14ac:dyDescent="0.2">
      <c r="D10176" s="20"/>
    </row>
    <row r="10177" spans="4:4" x14ac:dyDescent="0.2">
      <c r="D10177" s="20"/>
    </row>
    <row r="10178" spans="4:4" x14ac:dyDescent="0.2">
      <c r="D10178" s="20"/>
    </row>
    <row r="10179" spans="4:4" x14ac:dyDescent="0.2">
      <c r="D10179" s="20"/>
    </row>
    <row r="10180" spans="4:4" x14ac:dyDescent="0.2">
      <c r="D10180" s="20"/>
    </row>
    <row r="10181" spans="4:4" x14ac:dyDescent="0.2">
      <c r="D10181" s="20"/>
    </row>
    <row r="10182" spans="4:4" x14ac:dyDescent="0.2">
      <c r="D10182" s="20"/>
    </row>
    <row r="10183" spans="4:4" x14ac:dyDescent="0.2">
      <c r="D10183" s="20"/>
    </row>
    <row r="10184" spans="4:4" x14ac:dyDescent="0.2">
      <c r="D10184" s="20"/>
    </row>
    <row r="10185" spans="4:4" x14ac:dyDescent="0.2">
      <c r="D10185" s="20"/>
    </row>
    <row r="10186" spans="4:4" x14ac:dyDescent="0.2">
      <c r="D10186" s="20"/>
    </row>
    <row r="10187" spans="4:4" x14ac:dyDescent="0.2">
      <c r="D10187" s="20"/>
    </row>
    <row r="10188" spans="4:4" x14ac:dyDescent="0.2">
      <c r="D10188" s="20"/>
    </row>
    <row r="10189" spans="4:4" x14ac:dyDescent="0.2">
      <c r="D10189" s="20"/>
    </row>
    <row r="10190" spans="4:4" x14ac:dyDescent="0.2">
      <c r="D10190" s="20"/>
    </row>
    <row r="10191" spans="4:4" x14ac:dyDescent="0.2">
      <c r="D10191" s="20"/>
    </row>
    <row r="10192" spans="4:4" x14ac:dyDescent="0.2">
      <c r="D10192" s="20"/>
    </row>
    <row r="10193" spans="4:4" x14ac:dyDescent="0.2">
      <c r="D10193" s="20"/>
    </row>
    <row r="10194" spans="4:4" x14ac:dyDescent="0.2">
      <c r="D10194" s="20"/>
    </row>
    <row r="10195" spans="4:4" x14ac:dyDescent="0.2">
      <c r="D10195" s="20"/>
    </row>
    <row r="10196" spans="4:4" x14ac:dyDescent="0.2">
      <c r="D10196" s="20"/>
    </row>
    <row r="10197" spans="4:4" x14ac:dyDescent="0.2">
      <c r="D10197" s="20"/>
    </row>
    <row r="10198" spans="4:4" x14ac:dyDescent="0.2">
      <c r="D10198" s="20"/>
    </row>
    <row r="10199" spans="4:4" x14ac:dyDescent="0.2">
      <c r="D10199" s="20"/>
    </row>
    <row r="10200" spans="4:4" x14ac:dyDescent="0.2">
      <c r="D10200" s="20"/>
    </row>
    <row r="10201" spans="4:4" x14ac:dyDescent="0.2">
      <c r="D10201" s="20"/>
    </row>
    <row r="10202" spans="4:4" x14ac:dyDescent="0.2">
      <c r="D10202" s="20"/>
    </row>
    <row r="10203" spans="4:4" x14ac:dyDescent="0.2">
      <c r="D10203" s="20"/>
    </row>
    <row r="10204" spans="4:4" x14ac:dyDescent="0.2">
      <c r="D10204" s="20"/>
    </row>
    <row r="10205" spans="4:4" x14ac:dyDescent="0.2">
      <c r="D10205" s="20"/>
    </row>
    <row r="10206" spans="4:4" x14ac:dyDescent="0.2">
      <c r="D10206" s="20"/>
    </row>
    <row r="10207" spans="4:4" x14ac:dyDescent="0.2">
      <c r="D10207" s="20"/>
    </row>
    <row r="10208" spans="4:4" x14ac:dyDescent="0.2">
      <c r="D10208" s="20"/>
    </row>
    <row r="10209" spans="4:4" x14ac:dyDescent="0.2">
      <c r="D10209" s="20"/>
    </row>
    <row r="10210" spans="4:4" x14ac:dyDescent="0.2">
      <c r="D10210" s="20"/>
    </row>
    <row r="10211" spans="4:4" x14ac:dyDescent="0.2">
      <c r="D10211" s="20"/>
    </row>
    <row r="10212" spans="4:4" x14ac:dyDescent="0.2">
      <c r="D10212" s="20"/>
    </row>
    <row r="10213" spans="4:4" x14ac:dyDescent="0.2">
      <c r="D10213" s="20"/>
    </row>
    <row r="10214" spans="4:4" x14ac:dyDescent="0.2">
      <c r="D10214" s="20"/>
    </row>
    <row r="10215" spans="4:4" x14ac:dyDescent="0.2">
      <c r="D10215" s="20"/>
    </row>
    <row r="10216" spans="4:4" x14ac:dyDescent="0.2">
      <c r="D10216" s="20"/>
    </row>
    <row r="10217" spans="4:4" x14ac:dyDescent="0.2">
      <c r="D10217" s="20"/>
    </row>
    <row r="10218" spans="4:4" x14ac:dyDescent="0.2">
      <c r="D10218" s="20"/>
    </row>
    <row r="10219" spans="4:4" x14ac:dyDescent="0.2">
      <c r="D10219" s="20"/>
    </row>
    <row r="10220" spans="4:4" x14ac:dyDescent="0.2">
      <c r="D10220" s="20"/>
    </row>
    <row r="10221" spans="4:4" x14ac:dyDescent="0.2">
      <c r="D10221" s="20"/>
    </row>
    <row r="10222" spans="4:4" x14ac:dyDescent="0.2">
      <c r="D10222" s="20"/>
    </row>
    <row r="10223" spans="4:4" x14ac:dyDescent="0.2">
      <c r="D10223" s="20"/>
    </row>
    <row r="10224" spans="4:4" x14ac:dyDescent="0.2">
      <c r="D10224" s="20"/>
    </row>
    <row r="10225" spans="4:4" x14ac:dyDescent="0.2">
      <c r="D10225" s="20"/>
    </row>
    <row r="10226" spans="4:4" x14ac:dyDescent="0.2">
      <c r="D10226" s="20"/>
    </row>
    <row r="10227" spans="4:4" x14ac:dyDescent="0.2">
      <c r="D10227" s="20"/>
    </row>
    <row r="10228" spans="4:4" x14ac:dyDescent="0.2">
      <c r="D10228" s="20"/>
    </row>
    <row r="10229" spans="4:4" x14ac:dyDescent="0.2">
      <c r="D10229" s="20"/>
    </row>
    <row r="10230" spans="4:4" x14ac:dyDescent="0.2">
      <c r="D10230" s="20"/>
    </row>
    <row r="10231" spans="4:4" x14ac:dyDescent="0.2">
      <c r="D10231" s="20"/>
    </row>
    <row r="10232" spans="4:4" x14ac:dyDescent="0.2">
      <c r="D10232" s="20"/>
    </row>
    <row r="10233" spans="4:4" x14ac:dyDescent="0.2">
      <c r="D10233" s="20"/>
    </row>
    <row r="10234" spans="4:4" x14ac:dyDescent="0.2">
      <c r="D10234" s="20"/>
    </row>
    <row r="10235" spans="4:4" x14ac:dyDescent="0.2">
      <c r="D10235" s="20"/>
    </row>
    <row r="10236" spans="4:4" x14ac:dyDescent="0.2">
      <c r="D10236" s="20"/>
    </row>
    <row r="10237" spans="4:4" x14ac:dyDescent="0.2">
      <c r="D10237" s="20"/>
    </row>
    <row r="10238" spans="4:4" x14ac:dyDescent="0.2">
      <c r="D10238" s="20"/>
    </row>
    <row r="10239" spans="4:4" x14ac:dyDescent="0.2">
      <c r="D10239" s="20"/>
    </row>
    <row r="10240" spans="4:4" x14ac:dyDescent="0.2">
      <c r="D10240" s="20"/>
    </row>
    <row r="10241" spans="4:4" x14ac:dyDescent="0.2">
      <c r="D10241" s="20"/>
    </row>
    <row r="10242" spans="4:4" x14ac:dyDescent="0.2">
      <c r="D10242" s="20"/>
    </row>
    <row r="10243" spans="4:4" x14ac:dyDescent="0.2">
      <c r="D10243" s="20"/>
    </row>
    <row r="10244" spans="4:4" x14ac:dyDescent="0.2">
      <c r="D10244" s="20"/>
    </row>
    <row r="10245" spans="4:4" x14ac:dyDescent="0.2">
      <c r="D10245" s="20"/>
    </row>
    <row r="10246" spans="4:4" x14ac:dyDescent="0.2">
      <c r="D10246" s="20"/>
    </row>
    <row r="10247" spans="4:4" x14ac:dyDescent="0.2">
      <c r="D10247" s="20"/>
    </row>
    <row r="10248" spans="4:4" x14ac:dyDescent="0.2">
      <c r="D10248" s="20"/>
    </row>
    <row r="10249" spans="4:4" x14ac:dyDescent="0.2">
      <c r="D10249" s="20"/>
    </row>
    <row r="10250" spans="4:4" x14ac:dyDescent="0.2">
      <c r="D10250" s="20"/>
    </row>
    <row r="10251" spans="4:4" x14ac:dyDescent="0.2">
      <c r="D10251" s="20"/>
    </row>
    <row r="10252" spans="4:4" x14ac:dyDescent="0.2">
      <c r="D10252" s="20"/>
    </row>
    <row r="10253" spans="4:4" x14ac:dyDescent="0.2">
      <c r="D10253" s="20"/>
    </row>
    <row r="10254" spans="4:4" x14ac:dyDescent="0.2">
      <c r="D10254" s="20"/>
    </row>
    <row r="10255" spans="4:4" x14ac:dyDescent="0.2">
      <c r="D10255" s="20"/>
    </row>
    <row r="10256" spans="4:4" x14ac:dyDescent="0.2">
      <c r="D10256" s="20"/>
    </row>
    <row r="10257" spans="4:4" x14ac:dyDescent="0.2">
      <c r="D10257" s="20"/>
    </row>
    <row r="10258" spans="4:4" x14ac:dyDescent="0.2">
      <c r="D10258" s="20"/>
    </row>
    <row r="10259" spans="4:4" x14ac:dyDescent="0.2">
      <c r="D10259" s="20"/>
    </row>
    <row r="10260" spans="4:4" x14ac:dyDescent="0.2">
      <c r="D10260" s="20"/>
    </row>
    <row r="10261" spans="4:4" x14ac:dyDescent="0.2">
      <c r="D10261" s="20"/>
    </row>
    <row r="10262" spans="4:4" x14ac:dyDescent="0.2">
      <c r="D10262" s="20"/>
    </row>
    <row r="10263" spans="4:4" x14ac:dyDescent="0.2">
      <c r="D10263" s="20"/>
    </row>
    <row r="10264" spans="4:4" x14ac:dyDescent="0.2">
      <c r="D10264" s="20"/>
    </row>
    <row r="10265" spans="4:4" x14ac:dyDescent="0.2">
      <c r="D10265" s="20"/>
    </row>
    <row r="10266" spans="4:4" x14ac:dyDescent="0.2">
      <c r="D10266" s="20"/>
    </row>
    <row r="10267" spans="4:4" x14ac:dyDescent="0.2">
      <c r="D10267" s="20"/>
    </row>
    <row r="10268" spans="4:4" x14ac:dyDescent="0.2">
      <c r="D10268" s="20"/>
    </row>
    <row r="10269" spans="4:4" x14ac:dyDescent="0.2">
      <c r="D10269" s="20"/>
    </row>
    <row r="10270" spans="4:4" x14ac:dyDescent="0.2">
      <c r="D10270" s="20"/>
    </row>
    <row r="10271" spans="4:4" x14ac:dyDescent="0.2">
      <c r="D10271" s="20"/>
    </row>
    <row r="10272" spans="4:4" x14ac:dyDescent="0.2">
      <c r="D10272" s="20"/>
    </row>
    <row r="10273" spans="4:4" x14ac:dyDescent="0.2">
      <c r="D10273" s="20"/>
    </row>
    <row r="10274" spans="4:4" x14ac:dyDescent="0.2">
      <c r="D10274" s="20"/>
    </row>
    <row r="10275" spans="4:4" x14ac:dyDescent="0.2">
      <c r="D10275" s="20"/>
    </row>
    <row r="10276" spans="4:4" x14ac:dyDescent="0.2">
      <c r="D10276" s="20"/>
    </row>
    <row r="10277" spans="4:4" x14ac:dyDescent="0.2">
      <c r="D10277" s="20"/>
    </row>
    <row r="10278" spans="4:4" x14ac:dyDescent="0.2">
      <c r="D10278" s="20"/>
    </row>
    <row r="10279" spans="4:4" x14ac:dyDescent="0.2">
      <c r="D10279" s="20"/>
    </row>
    <row r="10280" spans="4:4" x14ac:dyDescent="0.2">
      <c r="D10280" s="20"/>
    </row>
    <row r="10281" spans="4:4" x14ac:dyDescent="0.2">
      <c r="D10281" s="20"/>
    </row>
    <row r="10282" spans="4:4" x14ac:dyDescent="0.2">
      <c r="D10282" s="20"/>
    </row>
    <row r="10283" spans="4:4" x14ac:dyDescent="0.2">
      <c r="D10283" s="20"/>
    </row>
    <row r="10284" spans="4:4" x14ac:dyDescent="0.2">
      <c r="D10284" s="20"/>
    </row>
    <row r="10285" spans="4:4" x14ac:dyDescent="0.2">
      <c r="D10285" s="20"/>
    </row>
    <row r="10286" spans="4:4" x14ac:dyDescent="0.2">
      <c r="D10286" s="20"/>
    </row>
    <row r="10287" spans="4:4" x14ac:dyDescent="0.2">
      <c r="D10287" s="20"/>
    </row>
    <row r="10288" spans="4:4" x14ac:dyDescent="0.2">
      <c r="D10288" s="20"/>
    </row>
    <row r="10289" spans="4:4" x14ac:dyDescent="0.2">
      <c r="D10289" s="20"/>
    </row>
    <row r="10290" spans="4:4" x14ac:dyDescent="0.2">
      <c r="D10290" s="20"/>
    </row>
    <row r="10291" spans="4:4" x14ac:dyDescent="0.2">
      <c r="D10291" s="20"/>
    </row>
    <row r="10292" spans="4:4" x14ac:dyDescent="0.2">
      <c r="D10292" s="20"/>
    </row>
    <row r="10293" spans="4:4" x14ac:dyDescent="0.2">
      <c r="D10293" s="20"/>
    </row>
    <row r="10294" spans="4:4" x14ac:dyDescent="0.2">
      <c r="D10294" s="20"/>
    </row>
    <row r="10295" spans="4:4" x14ac:dyDescent="0.2">
      <c r="D10295" s="20"/>
    </row>
    <row r="10296" spans="4:4" x14ac:dyDescent="0.2">
      <c r="D10296" s="20"/>
    </row>
    <row r="10297" spans="4:4" x14ac:dyDescent="0.2">
      <c r="D10297" s="20"/>
    </row>
    <row r="10298" spans="4:4" x14ac:dyDescent="0.2">
      <c r="D10298" s="20"/>
    </row>
    <row r="10299" spans="4:4" x14ac:dyDescent="0.2">
      <c r="D10299" s="20"/>
    </row>
    <row r="10300" spans="4:4" x14ac:dyDescent="0.2">
      <c r="D10300" s="20"/>
    </row>
    <row r="10301" spans="4:4" x14ac:dyDescent="0.2">
      <c r="D10301" s="20"/>
    </row>
    <row r="10302" spans="4:4" x14ac:dyDescent="0.2">
      <c r="D10302" s="20"/>
    </row>
    <row r="10303" spans="4:4" x14ac:dyDescent="0.2">
      <c r="D10303" s="20"/>
    </row>
    <row r="10304" spans="4:4" x14ac:dyDescent="0.2">
      <c r="D10304" s="20"/>
    </row>
    <row r="10305" spans="4:4" x14ac:dyDescent="0.2">
      <c r="D10305" s="20"/>
    </row>
    <row r="10306" spans="4:4" x14ac:dyDescent="0.2">
      <c r="D10306" s="20"/>
    </row>
    <row r="10307" spans="4:4" x14ac:dyDescent="0.2">
      <c r="D10307" s="20"/>
    </row>
    <row r="10308" spans="4:4" x14ac:dyDescent="0.2">
      <c r="D10308" s="20"/>
    </row>
    <row r="10309" spans="4:4" x14ac:dyDescent="0.2">
      <c r="D10309" s="20"/>
    </row>
    <row r="10310" spans="4:4" x14ac:dyDescent="0.2">
      <c r="D10310" s="20"/>
    </row>
    <row r="10311" spans="4:4" x14ac:dyDescent="0.2">
      <c r="D10311" s="20"/>
    </row>
    <row r="10312" spans="4:4" x14ac:dyDescent="0.2">
      <c r="D10312" s="20"/>
    </row>
    <row r="10313" spans="4:4" x14ac:dyDescent="0.2">
      <c r="D10313" s="20"/>
    </row>
    <row r="10314" spans="4:4" x14ac:dyDescent="0.2">
      <c r="D10314" s="20"/>
    </row>
    <row r="10315" spans="4:4" x14ac:dyDescent="0.2">
      <c r="D10315" s="20"/>
    </row>
    <row r="10316" spans="4:4" x14ac:dyDescent="0.2">
      <c r="D10316" s="20"/>
    </row>
    <row r="10317" spans="4:4" x14ac:dyDescent="0.2">
      <c r="D10317" s="20"/>
    </row>
    <row r="10318" spans="4:4" x14ac:dyDescent="0.2">
      <c r="D10318" s="20"/>
    </row>
    <row r="10319" spans="4:4" x14ac:dyDescent="0.2">
      <c r="D10319" s="20"/>
    </row>
    <row r="10320" spans="4:4" x14ac:dyDescent="0.2">
      <c r="D10320" s="20"/>
    </row>
    <row r="10321" spans="4:4" x14ac:dyDescent="0.2">
      <c r="D10321" s="20"/>
    </row>
    <row r="10322" spans="4:4" x14ac:dyDescent="0.2">
      <c r="D10322" s="20"/>
    </row>
    <row r="10323" spans="4:4" x14ac:dyDescent="0.2">
      <c r="D10323" s="20"/>
    </row>
    <row r="10324" spans="4:4" x14ac:dyDescent="0.2">
      <c r="D10324" s="20"/>
    </row>
    <row r="10325" spans="4:4" x14ac:dyDescent="0.2">
      <c r="D10325" s="20"/>
    </row>
    <row r="10326" spans="4:4" x14ac:dyDescent="0.2">
      <c r="D10326" s="20"/>
    </row>
    <row r="10327" spans="4:4" x14ac:dyDescent="0.2">
      <c r="D10327" s="20"/>
    </row>
    <row r="10328" spans="4:4" x14ac:dyDescent="0.2">
      <c r="D10328" s="20"/>
    </row>
    <row r="10329" spans="4:4" x14ac:dyDescent="0.2">
      <c r="D10329" s="20"/>
    </row>
    <row r="10330" spans="4:4" x14ac:dyDescent="0.2">
      <c r="D10330" s="20"/>
    </row>
    <row r="10331" spans="4:4" x14ac:dyDescent="0.2">
      <c r="D10331" s="20"/>
    </row>
    <row r="10332" spans="4:4" x14ac:dyDescent="0.2">
      <c r="D10332" s="20"/>
    </row>
    <row r="10333" spans="4:4" x14ac:dyDescent="0.2">
      <c r="D10333" s="20"/>
    </row>
    <row r="10334" spans="4:4" x14ac:dyDescent="0.2">
      <c r="D10334" s="20"/>
    </row>
    <row r="10335" spans="4:4" x14ac:dyDescent="0.2">
      <c r="D10335" s="20"/>
    </row>
    <row r="10336" spans="4:4" x14ac:dyDescent="0.2">
      <c r="D10336" s="20"/>
    </row>
    <row r="10337" spans="4:4" x14ac:dyDescent="0.2">
      <c r="D10337" s="20"/>
    </row>
    <row r="10338" spans="4:4" x14ac:dyDescent="0.2">
      <c r="D10338" s="20"/>
    </row>
    <row r="10339" spans="4:4" x14ac:dyDescent="0.2">
      <c r="D10339" s="20"/>
    </row>
    <row r="10340" spans="4:4" x14ac:dyDescent="0.2">
      <c r="D10340" s="20"/>
    </row>
    <row r="10341" spans="4:4" x14ac:dyDescent="0.2">
      <c r="D10341" s="20"/>
    </row>
    <row r="10342" spans="4:4" x14ac:dyDescent="0.2">
      <c r="D10342" s="20"/>
    </row>
    <row r="10343" spans="4:4" x14ac:dyDescent="0.2">
      <c r="D10343" s="20"/>
    </row>
    <row r="10344" spans="4:4" x14ac:dyDescent="0.2">
      <c r="D10344" s="20"/>
    </row>
    <row r="10345" spans="4:4" x14ac:dyDescent="0.2">
      <c r="D10345" s="20"/>
    </row>
    <row r="10346" spans="4:4" x14ac:dyDescent="0.2">
      <c r="D10346" s="20"/>
    </row>
    <row r="10347" spans="4:4" x14ac:dyDescent="0.2">
      <c r="D10347" s="20"/>
    </row>
    <row r="10348" spans="4:4" x14ac:dyDescent="0.2">
      <c r="D10348" s="20"/>
    </row>
    <row r="10349" spans="4:4" x14ac:dyDescent="0.2">
      <c r="D10349" s="20"/>
    </row>
    <row r="10350" spans="4:4" x14ac:dyDescent="0.2">
      <c r="D10350" s="20"/>
    </row>
    <row r="10351" spans="4:4" x14ac:dyDescent="0.2">
      <c r="D10351" s="20"/>
    </row>
    <row r="10352" spans="4:4" x14ac:dyDescent="0.2">
      <c r="D10352" s="20"/>
    </row>
    <row r="10353" spans="4:4" x14ac:dyDescent="0.2">
      <c r="D10353" s="20"/>
    </row>
    <row r="10354" spans="4:4" x14ac:dyDescent="0.2">
      <c r="D10354" s="20"/>
    </row>
    <row r="10355" spans="4:4" x14ac:dyDescent="0.2">
      <c r="D10355" s="20"/>
    </row>
    <row r="10356" spans="4:4" x14ac:dyDescent="0.2">
      <c r="D10356" s="20"/>
    </row>
    <row r="10357" spans="4:4" x14ac:dyDescent="0.2">
      <c r="D10357" s="20"/>
    </row>
    <row r="10358" spans="4:4" x14ac:dyDescent="0.2">
      <c r="D10358" s="20"/>
    </row>
    <row r="10359" spans="4:4" x14ac:dyDescent="0.2">
      <c r="D10359" s="20"/>
    </row>
    <row r="10360" spans="4:4" x14ac:dyDescent="0.2">
      <c r="D10360" s="20"/>
    </row>
    <row r="10361" spans="4:4" x14ac:dyDescent="0.2">
      <c r="D10361" s="20"/>
    </row>
    <row r="10362" spans="4:4" x14ac:dyDescent="0.2">
      <c r="D10362" s="20"/>
    </row>
    <row r="10363" spans="4:4" x14ac:dyDescent="0.2">
      <c r="D10363" s="20"/>
    </row>
    <row r="10364" spans="4:4" x14ac:dyDescent="0.2">
      <c r="D10364" s="20"/>
    </row>
    <row r="10365" spans="4:4" x14ac:dyDescent="0.2">
      <c r="D10365" s="20"/>
    </row>
    <row r="10366" spans="4:4" x14ac:dyDescent="0.2">
      <c r="D10366" s="20"/>
    </row>
    <row r="10367" spans="4:4" x14ac:dyDescent="0.2">
      <c r="D10367" s="20"/>
    </row>
    <row r="10368" spans="4:4" x14ac:dyDescent="0.2">
      <c r="D10368" s="20"/>
    </row>
    <row r="10369" spans="4:4" x14ac:dyDescent="0.2">
      <c r="D10369" s="20"/>
    </row>
    <row r="10370" spans="4:4" x14ac:dyDescent="0.2">
      <c r="D10370" s="20"/>
    </row>
    <row r="10371" spans="4:4" x14ac:dyDescent="0.2">
      <c r="D10371" s="20"/>
    </row>
    <row r="10372" spans="4:4" x14ac:dyDescent="0.2">
      <c r="D10372" s="20"/>
    </row>
    <row r="10373" spans="4:4" x14ac:dyDescent="0.2">
      <c r="D10373" s="20"/>
    </row>
    <row r="10374" spans="4:4" x14ac:dyDescent="0.2">
      <c r="D10374" s="20"/>
    </row>
    <row r="10375" spans="4:4" x14ac:dyDescent="0.2">
      <c r="D10375" s="20"/>
    </row>
    <row r="10376" spans="4:4" x14ac:dyDescent="0.2">
      <c r="D10376" s="20"/>
    </row>
    <row r="10377" spans="4:4" x14ac:dyDescent="0.2">
      <c r="D10377" s="20"/>
    </row>
    <row r="10378" spans="4:4" x14ac:dyDescent="0.2">
      <c r="D10378" s="20"/>
    </row>
    <row r="10379" spans="4:4" x14ac:dyDescent="0.2">
      <c r="D10379" s="20"/>
    </row>
    <row r="10380" spans="4:4" x14ac:dyDescent="0.2">
      <c r="D10380" s="20"/>
    </row>
    <row r="10381" spans="4:4" x14ac:dyDescent="0.2">
      <c r="D10381" s="20"/>
    </row>
    <row r="10382" spans="4:4" x14ac:dyDescent="0.2">
      <c r="D10382" s="20"/>
    </row>
    <row r="10383" spans="4:4" x14ac:dyDescent="0.2">
      <c r="D10383" s="20"/>
    </row>
    <row r="10384" spans="4:4" x14ac:dyDescent="0.2">
      <c r="D10384" s="20"/>
    </row>
    <row r="10385" spans="4:4" x14ac:dyDescent="0.2">
      <c r="D10385" s="20"/>
    </row>
    <row r="10386" spans="4:4" x14ac:dyDescent="0.2">
      <c r="D10386" s="20"/>
    </row>
    <row r="10387" spans="4:4" x14ac:dyDescent="0.2">
      <c r="D10387" s="20"/>
    </row>
    <row r="10388" spans="4:4" x14ac:dyDescent="0.2">
      <c r="D10388" s="20"/>
    </row>
    <row r="10389" spans="4:4" x14ac:dyDescent="0.2">
      <c r="D10389" s="20"/>
    </row>
    <row r="10390" spans="4:4" x14ac:dyDescent="0.2">
      <c r="D10390" s="20"/>
    </row>
    <row r="10391" spans="4:4" x14ac:dyDescent="0.2">
      <c r="D10391" s="20"/>
    </row>
    <row r="10392" spans="4:4" x14ac:dyDescent="0.2">
      <c r="D10392" s="20"/>
    </row>
    <row r="10393" spans="4:4" x14ac:dyDescent="0.2">
      <c r="D10393" s="20"/>
    </row>
    <row r="10394" spans="4:4" x14ac:dyDescent="0.2">
      <c r="D10394" s="20"/>
    </row>
    <row r="10395" spans="4:4" x14ac:dyDescent="0.2">
      <c r="D10395" s="20"/>
    </row>
    <row r="10396" spans="4:4" x14ac:dyDescent="0.2">
      <c r="D10396" s="20"/>
    </row>
    <row r="10397" spans="4:4" x14ac:dyDescent="0.2">
      <c r="D10397" s="20"/>
    </row>
    <row r="10398" spans="4:4" x14ac:dyDescent="0.2">
      <c r="D10398" s="20"/>
    </row>
    <row r="10399" spans="4:4" x14ac:dyDescent="0.2">
      <c r="D10399" s="20"/>
    </row>
    <row r="10400" spans="4:4" x14ac:dyDescent="0.2">
      <c r="D10400" s="20"/>
    </row>
    <row r="10401" spans="4:4" x14ac:dyDescent="0.2">
      <c r="D10401" s="20"/>
    </row>
    <row r="10402" spans="4:4" x14ac:dyDescent="0.2">
      <c r="D10402" s="20"/>
    </row>
    <row r="10403" spans="4:4" x14ac:dyDescent="0.2">
      <c r="D10403" s="20"/>
    </row>
    <row r="10404" spans="4:4" x14ac:dyDescent="0.2">
      <c r="D10404" s="20"/>
    </row>
    <row r="10405" spans="4:4" x14ac:dyDescent="0.2">
      <c r="D10405" s="20"/>
    </row>
    <row r="10406" spans="4:4" x14ac:dyDescent="0.2">
      <c r="D10406" s="20"/>
    </row>
    <row r="10407" spans="4:4" x14ac:dyDescent="0.2">
      <c r="D10407" s="20"/>
    </row>
    <row r="10408" spans="4:4" x14ac:dyDescent="0.2">
      <c r="D10408" s="20"/>
    </row>
    <row r="10409" spans="4:4" x14ac:dyDescent="0.2">
      <c r="D10409" s="20"/>
    </row>
    <row r="10410" spans="4:4" x14ac:dyDescent="0.2">
      <c r="D10410" s="20"/>
    </row>
    <row r="10411" spans="4:4" x14ac:dyDescent="0.2">
      <c r="D10411" s="20"/>
    </row>
    <row r="10412" spans="4:4" x14ac:dyDescent="0.2">
      <c r="D10412" s="20"/>
    </row>
    <row r="10413" spans="4:4" x14ac:dyDescent="0.2">
      <c r="D10413" s="20"/>
    </row>
    <row r="10414" spans="4:4" x14ac:dyDescent="0.2">
      <c r="D10414" s="20"/>
    </row>
    <row r="10415" spans="4:4" x14ac:dyDescent="0.2">
      <c r="D10415" s="20"/>
    </row>
    <row r="10416" spans="4:4" x14ac:dyDescent="0.2">
      <c r="D10416" s="20"/>
    </row>
    <row r="10417" spans="4:4" x14ac:dyDescent="0.2">
      <c r="D10417" s="20"/>
    </row>
    <row r="10418" spans="4:4" x14ac:dyDescent="0.2">
      <c r="D10418" s="20"/>
    </row>
    <row r="10419" spans="4:4" x14ac:dyDescent="0.2">
      <c r="D10419" s="20"/>
    </row>
    <row r="10420" spans="4:4" x14ac:dyDescent="0.2">
      <c r="D10420" s="20"/>
    </row>
    <row r="10421" spans="4:4" x14ac:dyDescent="0.2">
      <c r="D10421" s="20"/>
    </row>
    <row r="10422" spans="4:4" x14ac:dyDescent="0.2">
      <c r="D10422" s="20"/>
    </row>
    <row r="10423" spans="4:4" x14ac:dyDescent="0.2">
      <c r="D10423" s="20"/>
    </row>
    <row r="10424" spans="4:4" x14ac:dyDescent="0.2">
      <c r="D10424" s="20"/>
    </row>
    <row r="10425" spans="4:4" x14ac:dyDescent="0.2">
      <c r="D10425" s="20"/>
    </row>
    <row r="10426" spans="4:4" x14ac:dyDescent="0.2">
      <c r="D10426" s="20"/>
    </row>
    <row r="10427" spans="4:4" x14ac:dyDescent="0.2">
      <c r="D10427" s="20"/>
    </row>
    <row r="10428" spans="4:4" x14ac:dyDescent="0.2">
      <c r="D10428" s="20"/>
    </row>
    <row r="10429" spans="4:4" x14ac:dyDescent="0.2">
      <c r="D10429" s="20"/>
    </row>
    <row r="10430" spans="4:4" x14ac:dyDescent="0.2">
      <c r="D10430" s="20"/>
    </row>
    <row r="10431" spans="4:4" x14ac:dyDescent="0.2">
      <c r="D10431" s="20"/>
    </row>
    <row r="10432" spans="4:4" x14ac:dyDescent="0.2">
      <c r="D10432" s="20"/>
    </row>
    <row r="10433" spans="4:4" x14ac:dyDescent="0.2">
      <c r="D10433" s="20"/>
    </row>
    <row r="10434" spans="4:4" x14ac:dyDescent="0.2">
      <c r="D10434" s="20"/>
    </row>
    <row r="10435" spans="4:4" x14ac:dyDescent="0.2">
      <c r="D10435" s="20"/>
    </row>
    <row r="10436" spans="4:4" x14ac:dyDescent="0.2">
      <c r="D10436" s="20"/>
    </row>
    <row r="10437" spans="4:4" x14ac:dyDescent="0.2">
      <c r="D10437" s="20"/>
    </row>
    <row r="10438" spans="4:4" x14ac:dyDescent="0.2">
      <c r="D10438" s="20"/>
    </row>
    <row r="10439" spans="4:4" x14ac:dyDescent="0.2">
      <c r="D10439" s="20"/>
    </row>
    <row r="10440" spans="4:4" x14ac:dyDescent="0.2">
      <c r="D10440" s="20"/>
    </row>
    <row r="10441" spans="4:4" x14ac:dyDescent="0.2">
      <c r="D10441" s="20"/>
    </row>
    <row r="10442" spans="4:4" x14ac:dyDescent="0.2">
      <c r="D10442" s="20"/>
    </row>
    <row r="10443" spans="4:4" x14ac:dyDescent="0.2">
      <c r="D10443" s="20"/>
    </row>
    <row r="10444" spans="4:4" x14ac:dyDescent="0.2">
      <c r="D10444" s="20"/>
    </row>
    <row r="10445" spans="4:4" x14ac:dyDescent="0.2">
      <c r="D10445" s="20"/>
    </row>
    <row r="10446" spans="4:4" x14ac:dyDescent="0.2">
      <c r="D10446" s="20"/>
    </row>
    <row r="10447" spans="4:4" x14ac:dyDescent="0.2">
      <c r="D10447" s="20"/>
    </row>
    <row r="10448" spans="4:4" x14ac:dyDescent="0.2">
      <c r="D10448" s="20"/>
    </row>
    <row r="10449" spans="4:4" x14ac:dyDescent="0.2">
      <c r="D10449" s="20"/>
    </row>
    <row r="10450" spans="4:4" x14ac:dyDescent="0.2">
      <c r="D10450" s="20"/>
    </row>
    <row r="10451" spans="4:4" x14ac:dyDescent="0.2">
      <c r="D10451" s="20"/>
    </row>
    <row r="10452" spans="4:4" x14ac:dyDescent="0.2">
      <c r="D10452" s="20"/>
    </row>
    <row r="10453" spans="4:4" x14ac:dyDescent="0.2">
      <c r="D10453" s="20"/>
    </row>
    <row r="10454" spans="4:4" x14ac:dyDescent="0.2">
      <c r="D10454" s="20"/>
    </row>
    <row r="10455" spans="4:4" x14ac:dyDescent="0.2">
      <c r="D10455" s="20"/>
    </row>
    <row r="10456" spans="4:4" x14ac:dyDescent="0.2">
      <c r="D10456" s="20"/>
    </row>
    <row r="10457" spans="4:4" x14ac:dyDescent="0.2">
      <c r="D10457" s="20"/>
    </row>
    <row r="10458" spans="4:4" x14ac:dyDescent="0.2">
      <c r="D10458" s="20"/>
    </row>
    <row r="10459" spans="4:4" x14ac:dyDescent="0.2">
      <c r="D10459" s="20"/>
    </row>
    <row r="10460" spans="4:4" x14ac:dyDescent="0.2">
      <c r="D10460" s="20"/>
    </row>
    <row r="10461" spans="4:4" x14ac:dyDescent="0.2">
      <c r="D10461" s="20"/>
    </row>
    <row r="10462" spans="4:4" x14ac:dyDescent="0.2">
      <c r="D10462" s="20"/>
    </row>
    <row r="10463" spans="4:4" x14ac:dyDescent="0.2">
      <c r="D10463" s="20"/>
    </row>
    <row r="10464" spans="4:4" x14ac:dyDescent="0.2">
      <c r="D10464" s="20"/>
    </row>
    <row r="10465" spans="4:4" x14ac:dyDescent="0.2">
      <c r="D10465" s="20"/>
    </row>
    <row r="10466" spans="4:4" x14ac:dyDescent="0.2">
      <c r="D10466" s="20"/>
    </row>
    <row r="10467" spans="4:4" x14ac:dyDescent="0.2">
      <c r="D10467" s="20"/>
    </row>
    <row r="10468" spans="4:4" x14ac:dyDescent="0.2">
      <c r="D10468" s="20"/>
    </row>
    <row r="10469" spans="4:4" x14ac:dyDescent="0.2">
      <c r="D10469" s="20"/>
    </row>
    <row r="10470" spans="4:4" x14ac:dyDescent="0.2">
      <c r="D10470" s="20"/>
    </row>
    <row r="10471" spans="4:4" x14ac:dyDescent="0.2">
      <c r="D10471" s="20"/>
    </row>
    <row r="10472" spans="4:4" x14ac:dyDescent="0.2">
      <c r="D10472" s="20"/>
    </row>
    <row r="10473" spans="4:4" x14ac:dyDescent="0.2">
      <c r="D10473" s="20"/>
    </row>
    <row r="10474" spans="4:4" x14ac:dyDescent="0.2">
      <c r="D10474" s="20"/>
    </row>
    <row r="10475" spans="4:4" x14ac:dyDescent="0.2">
      <c r="D10475" s="20"/>
    </row>
    <row r="10476" spans="4:4" x14ac:dyDescent="0.2">
      <c r="D10476" s="20"/>
    </row>
    <row r="10477" spans="4:4" x14ac:dyDescent="0.2">
      <c r="D10477" s="20"/>
    </row>
    <row r="10478" spans="4:4" x14ac:dyDescent="0.2">
      <c r="D10478" s="20"/>
    </row>
    <row r="10479" spans="4:4" x14ac:dyDescent="0.2">
      <c r="D10479" s="20"/>
    </row>
    <row r="10480" spans="4:4" x14ac:dyDescent="0.2">
      <c r="D10480" s="20"/>
    </row>
    <row r="10481" spans="4:4" x14ac:dyDescent="0.2">
      <c r="D10481" s="20"/>
    </row>
    <row r="10482" spans="4:4" x14ac:dyDescent="0.2">
      <c r="D10482" s="20"/>
    </row>
    <row r="10483" spans="4:4" x14ac:dyDescent="0.2">
      <c r="D10483" s="20"/>
    </row>
    <row r="10484" spans="4:4" x14ac:dyDescent="0.2">
      <c r="D10484" s="20"/>
    </row>
    <row r="10485" spans="4:4" x14ac:dyDescent="0.2">
      <c r="D10485" s="20"/>
    </row>
    <row r="10486" spans="4:4" x14ac:dyDescent="0.2">
      <c r="D10486" s="20"/>
    </row>
    <row r="10487" spans="4:4" x14ac:dyDescent="0.2">
      <c r="D10487" s="20"/>
    </row>
    <row r="10488" spans="4:4" x14ac:dyDescent="0.2">
      <c r="D10488" s="20"/>
    </row>
    <row r="10489" spans="4:4" x14ac:dyDescent="0.2">
      <c r="D10489" s="20"/>
    </row>
    <row r="10490" spans="4:4" x14ac:dyDescent="0.2">
      <c r="D10490" s="20"/>
    </row>
    <row r="10491" spans="4:4" x14ac:dyDescent="0.2">
      <c r="D10491" s="20"/>
    </row>
    <row r="10492" spans="4:4" x14ac:dyDescent="0.2">
      <c r="D10492" s="20"/>
    </row>
    <row r="10493" spans="4:4" x14ac:dyDescent="0.2">
      <c r="D10493" s="20"/>
    </row>
    <row r="10494" spans="4:4" x14ac:dyDescent="0.2">
      <c r="D10494" s="20"/>
    </row>
    <row r="10495" spans="4:4" x14ac:dyDescent="0.2">
      <c r="D10495" s="20"/>
    </row>
    <row r="10496" spans="4:4" x14ac:dyDescent="0.2">
      <c r="D10496" s="20"/>
    </row>
    <row r="10497" spans="4:4" x14ac:dyDescent="0.2">
      <c r="D10497" s="20"/>
    </row>
    <row r="10498" spans="4:4" x14ac:dyDescent="0.2">
      <c r="D10498" s="20"/>
    </row>
    <row r="10499" spans="4:4" x14ac:dyDescent="0.2">
      <c r="D10499" s="20"/>
    </row>
    <row r="10500" spans="4:4" x14ac:dyDescent="0.2">
      <c r="D10500" s="20"/>
    </row>
    <row r="10501" spans="4:4" x14ac:dyDescent="0.2">
      <c r="D10501" s="20"/>
    </row>
    <row r="10502" spans="4:4" x14ac:dyDescent="0.2">
      <c r="D10502" s="20"/>
    </row>
    <row r="10503" spans="4:4" x14ac:dyDescent="0.2">
      <c r="D10503" s="20"/>
    </row>
    <row r="10504" spans="4:4" x14ac:dyDescent="0.2">
      <c r="D10504" s="20"/>
    </row>
    <row r="10505" spans="4:4" x14ac:dyDescent="0.2">
      <c r="D10505" s="20"/>
    </row>
    <row r="10506" spans="4:4" x14ac:dyDescent="0.2">
      <c r="D10506" s="20"/>
    </row>
    <row r="10507" spans="4:4" x14ac:dyDescent="0.2">
      <c r="D10507" s="20"/>
    </row>
    <row r="10508" spans="4:4" x14ac:dyDescent="0.2">
      <c r="D10508" s="20"/>
    </row>
    <row r="10509" spans="4:4" x14ac:dyDescent="0.2">
      <c r="D10509" s="20"/>
    </row>
    <row r="10510" spans="4:4" x14ac:dyDescent="0.2">
      <c r="D10510" s="20"/>
    </row>
    <row r="10511" spans="4:4" x14ac:dyDescent="0.2">
      <c r="D10511" s="20"/>
    </row>
    <row r="10512" spans="4:4" x14ac:dyDescent="0.2">
      <c r="D10512" s="20"/>
    </row>
    <row r="10513" spans="4:4" x14ac:dyDescent="0.2">
      <c r="D10513" s="20"/>
    </row>
    <row r="10514" spans="4:4" x14ac:dyDescent="0.2">
      <c r="D10514" s="20"/>
    </row>
    <row r="10515" spans="4:4" x14ac:dyDescent="0.2">
      <c r="D10515" s="20"/>
    </row>
    <row r="10516" spans="4:4" x14ac:dyDescent="0.2">
      <c r="D10516" s="20"/>
    </row>
    <row r="10517" spans="4:4" x14ac:dyDescent="0.2">
      <c r="D10517" s="20"/>
    </row>
    <row r="10518" spans="4:4" x14ac:dyDescent="0.2">
      <c r="D10518" s="20"/>
    </row>
    <row r="10519" spans="4:4" x14ac:dyDescent="0.2">
      <c r="D10519" s="20"/>
    </row>
    <row r="10520" spans="4:4" x14ac:dyDescent="0.2">
      <c r="D10520" s="20"/>
    </row>
    <row r="10521" spans="4:4" x14ac:dyDescent="0.2">
      <c r="D10521" s="20"/>
    </row>
    <row r="10522" spans="4:4" x14ac:dyDescent="0.2">
      <c r="D10522" s="20"/>
    </row>
    <row r="10523" spans="4:4" x14ac:dyDescent="0.2">
      <c r="D10523" s="20"/>
    </row>
    <row r="10524" spans="4:4" x14ac:dyDescent="0.2">
      <c r="D10524" s="20"/>
    </row>
    <row r="10525" spans="4:4" x14ac:dyDescent="0.2">
      <c r="D10525" s="20"/>
    </row>
    <row r="10526" spans="4:4" x14ac:dyDescent="0.2">
      <c r="D10526" s="20"/>
    </row>
    <row r="10527" spans="4:4" x14ac:dyDescent="0.2">
      <c r="D10527" s="20"/>
    </row>
    <row r="10528" spans="4:4" x14ac:dyDescent="0.2">
      <c r="D10528" s="20"/>
    </row>
    <row r="10529" spans="4:4" x14ac:dyDescent="0.2">
      <c r="D10529" s="20"/>
    </row>
    <row r="10530" spans="4:4" x14ac:dyDescent="0.2">
      <c r="D10530" s="20"/>
    </row>
    <row r="10531" spans="4:4" x14ac:dyDescent="0.2">
      <c r="D10531" s="20"/>
    </row>
    <row r="10532" spans="4:4" x14ac:dyDescent="0.2">
      <c r="D10532" s="20"/>
    </row>
    <row r="10533" spans="4:4" x14ac:dyDescent="0.2">
      <c r="D10533" s="20"/>
    </row>
    <row r="10534" spans="4:4" x14ac:dyDescent="0.2">
      <c r="D10534" s="20"/>
    </row>
    <row r="10535" spans="4:4" x14ac:dyDescent="0.2">
      <c r="D10535" s="20"/>
    </row>
    <row r="10536" spans="4:4" x14ac:dyDescent="0.2">
      <c r="D10536" s="20"/>
    </row>
    <row r="10537" spans="4:4" x14ac:dyDescent="0.2">
      <c r="D10537" s="20"/>
    </row>
    <row r="10538" spans="4:4" x14ac:dyDescent="0.2">
      <c r="D10538" s="20"/>
    </row>
    <row r="10539" spans="4:4" x14ac:dyDescent="0.2">
      <c r="D10539" s="20"/>
    </row>
    <row r="10540" spans="4:4" x14ac:dyDescent="0.2">
      <c r="D10540" s="20"/>
    </row>
    <row r="10541" spans="4:4" x14ac:dyDescent="0.2">
      <c r="D10541" s="20"/>
    </row>
    <row r="10542" spans="4:4" x14ac:dyDescent="0.2">
      <c r="D10542" s="20"/>
    </row>
    <row r="10543" spans="4:4" x14ac:dyDescent="0.2">
      <c r="D10543" s="20"/>
    </row>
    <row r="10544" spans="4:4" x14ac:dyDescent="0.2">
      <c r="D10544" s="20"/>
    </row>
    <row r="10545" spans="4:4" x14ac:dyDescent="0.2">
      <c r="D10545" s="20"/>
    </row>
    <row r="10546" spans="4:4" x14ac:dyDescent="0.2">
      <c r="D10546" s="20"/>
    </row>
    <row r="10547" spans="4:4" x14ac:dyDescent="0.2">
      <c r="D10547" s="20"/>
    </row>
    <row r="10548" spans="4:4" x14ac:dyDescent="0.2">
      <c r="D10548" s="20"/>
    </row>
    <row r="10549" spans="4:4" x14ac:dyDescent="0.2">
      <c r="D10549" s="20"/>
    </row>
    <row r="10550" spans="4:4" x14ac:dyDescent="0.2">
      <c r="D10550" s="20"/>
    </row>
    <row r="10551" spans="4:4" x14ac:dyDescent="0.2">
      <c r="D10551" s="20"/>
    </row>
    <row r="10552" spans="4:4" x14ac:dyDescent="0.2">
      <c r="D10552" s="20"/>
    </row>
    <row r="10553" spans="4:4" x14ac:dyDescent="0.2">
      <c r="D10553" s="20"/>
    </row>
    <row r="10554" spans="4:4" x14ac:dyDescent="0.2">
      <c r="D10554" s="20"/>
    </row>
    <row r="10555" spans="4:4" x14ac:dyDescent="0.2">
      <c r="D10555" s="20"/>
    </row>
    <row r="10556" spans="4:4" x14ac:dyDescent="0.2">
      <c r="D10556" s="20"/>
    </row>
    <row r="10557" spans="4:4" x14ac:dyDescent="0.2">
      <c r="D10557" s="20"/>
    </row>
    <row r="10558" spans="4:4" x14ac:dyDescent="0.2">
      <c r="D10558" s="20"/>
    </row>
    <row r="10559" spans="4:4" x14ac:dyDescent="0.2">
      <c r="D10559" s="20"/>
    </row>
    <row r="10560" spans="4:4" x14ac:dyDescent="0.2">
      <c r="D10560" s="20"/>
    </row>
    <row r="10561" spans="4:4" x14ac:dyDescent="0.2">
      <c r="D10561" s="20"/>
    </row>
    <row r="10562" spans="4:4" x14ac:dyDescent="0.2">
      <c r="D10562" s="20"/>
    </row>
    <row r="10563" spans="4:4" x14ac:dyDescent="0.2">
      <c r="D10563" s="20"/>
    </row>
    <row r="10564" spans="4:4" x14ac:dyDescent="0.2">
      <c r="D10564" s="20"/>
    </row>
    <row r="10565" spans="4:4" x14ac:dyDescent="0.2">
      <c r="D10565" s="20"/>
    </row>
    <row r="10566" spans="4:4" x14ac:dyDescent="0.2">
      <c r="D10566" s="20"/>
    </row>
    <row r="10567" spans="4:4" x14ac:dyDescent="0.2">
      <c r="D10567" s="20"/>
    </row>
    <row r="10568" spans="4:4" x14ac:dyDescent="0.2">
      <c r="D10568" s="20"/>
    </row>
    <row r="10569" spans="4:4" x14ac:dyDescent="0.2">
      <c r="D10569" s="20"/>
    </row>
    <row r="10570" spans="4:4" x14ac:dyDescent="0.2">
      <c r="D10570" s="20"/>
    </row>
    <row r="10571" spans="4:4" x14ac:dyDescent="0.2">
      <c r="D10571" s="20"/>
    </row>
    <row r="10572" spans="4:4" x14ac:dyDescent="0.2">
      <c r="D10572" s="20"/>
    </row>
    <row r="10573" spans="4:4" x14ac:dyDescent="0.2">
      <c r="D10573" s="20"/>
    </row>
    <row r="10574" spans="4:4" x14ac:dyDescent="0.2">
      <c r="D10574" s="20"/>
    </row>
    <row r="10575" spans="4:4" x14ac:dyDescent="0.2">
      <c r="D10575" s="20"/>
    </row>
    <row r="10576" spans="4:4" x14ac:dyDescent="0.2">
      <c r="D10576" s="20"/>
    </row>
    <row r="10577" spans="4:4" x14ac:dyDescent="0.2">
      <c r="D10577" s="20"/>
    </row>
    <row r="10578" spans="4:4" x14ac:dyDescent="0.2">
      <c r="D10578" s="20"/>
    </row>
    <row r="10579" spans="4:4" x14ac:dyDescent="0.2">
      <c r="D10579" s="20"/>
    </row>
    <row r="10580" spans="4:4" x14ac:dyDescent="0.2">
      <c r="D10580" s="20"/>
    </row>
    <row r="10581" spans="4:4" x14ac:dyDescent="0.2">
      <c r="D10581" s="20"/>
    </row>
    <row r="10582" spans="4:4" x14ac:dyDescent="0.2">
      <c r="D10582" s="20"/>
    </row>
    <row r="10583" spans="4:4" x14ac:dyDescent="0.2">
      <c r="D10583" s="20"/>
    </row>
    <row r="10584" spans="4:4" x14ac:dyDescent="0.2">
      <c r="D10584" s="20"/>
    </row>
    <row r="10585" spans="4:4" x14ac:dyDescent="0.2">
      <c r="D10585" s="20"/>
    </row>
    <row r="10586" spans="4:4" x14ac:dyDescent="0.2">
      <c r="D10586" s="20"/>
    </row>
    <row r="10587" spans="4:4" x14ac:dyDescent="0.2">
      <c r="D10587" s="20"/>
    </row>
    <row r="10588" spans="4:4" x14ac:dyDescent="0.2">
      <c r="D10588" s="20"/>
    </row>
    <row r="10589" spans="4:4" x14ac:dyDescent="0.2">
      <c r="D10589" s="20"/>
    </row>
    <row r="10590" spans="4:4" x14ac:dyDescent="0.2">
      <c r="D10590" s="20"/>
    </row>
    <row r="10591" spans="4:4" x14ac:dyDescent="0.2">
      <c r="D10591" s="20"/>
    </row>
    <row r="10592" spans="4:4" x14ac:dyDescent="0.2">
      <c r="D10592" s="20"/>
    </row>
    <row r="10593" spans="4:4" x14ac:dyDescent="0.2">
      <c r="D10593" s="20"/>
    </row>
    <row r="10594" spans="4:4" x14ac:dyDescent="0.2">
      <c r="D10594" s="20"/>
    </row>
    <row r="10595" spans="4:4" x14ac:dyDescent="0.2">
      <c r="D10595" s="20"/>
    </row>
    <row r="10596" spans="4:4" x14ac:dyDescent="0.2">
      <c r="D10596" s="20"/>
    </row>
    <row r="10597" spans="4:4" x14ac:dyDescent="0.2">
      <c r="D10597" s="20"/>
    </row>
    <row r="10598" spans="4:4" x14ac:dyDescent="0.2">
      <c r="D10598" s="20"/>
    </row>
    <row r="10599" spans="4:4" x14ac:dyDescent="0.2">
      <c r="D10599" s="20"/>
    </row>
    <row r="10600" spans="4:4" x14ac:dyDescent="0.2">
      <c r="D10600" s="20"/>
    </row>
    <row r="10601" spans="4:4" x14ac:dyDescent="0.2">
      <c r="D10601" s="20"/>
    </row>
    <row r="10602" spans="4:4" x14ac:dyDescent="0.2">
      <c r="D10602" s="20"/>
    </row>
    <row r="10603" spans="4:4" x14ac:dyDescent="0.2">
      <c r="D10603" s="20"/>
    </row>
    <row r="10604" spans="4:4" x14ac:dyDescent="0.2">
      <c r="D10604" s="20"/>
    </row>
    <row r="10605" spans="4:4" x14ac:dyDescent="0.2">
      <c r="D10605" s="20"/>
    </row>
    <row r="10606" spans="4:4" x14ac:dyDescent="0.2">
      <c r="D10606" s="20"/>
    </row>
    <row r="10607" spans="4:4" x14ac:dyDescent="0.2">
      <c r="D10607" s="20"/>
    </row>
    <row r="10608" spans="4:4" x14ac:dyDescent="0.2">
      <c r="D10608" s="20"/>
    </row>
    <row r="10609" spans="4:4" x14ac:dyDescent="0.2">
      <c r="D10609" s="20"/>
    </row>
    <row r="10610" spans="4:4" x14ac:dyDescent="0.2">
      <c r="D10610" s="20"/>
    </row>
    <row r="10611" spans="4:4" x14ac:dyDescent="0.2">
      <c r="D10611" s="20"/>
    </row>
    <row r="10612" spans="4:4" x14ac:dyDescent="0.2">
      <c r="D10612" s="20"/>
    </row>
    <row r="10613" spans="4:4" x14ac:dyDescent="0.2">
      <c r="D10613" s="20"/>
    </row>
    <row r="10614" spans="4:4" x14ac:dyDescent="0.2">
      <c r="D10614" s="20"/>
    </row>
    <row r="10615" spans="4:4" x14ac:dyDescent="0.2">
      <c r="D10615" s="20"/>
    </row>
    <row r="10616" spans="4:4" x14ac:dyDescent="0.2">
      <c r="D10616" s="20"/>
    </row>
    <row r="10617" spans="4:4" x14ac:dyDescent="0.2">
      <c r="D10617" s="20"/>
    </row>
    <row r="10618" spans="4:4" x14ac:dyDescent="0.2">
      <c r="D10618" s="20"/>
    </row>
    <row r="10619" spans="4:4" x14ac:dyDescent="0.2">
      <c r="D10619" s="20"/>
    </row>
    <row r="10620" spans="4:4" x14ac:dyDescent="0.2">
      <c r="D10620" s="20"/>
    </row>
    <row r="10621" spans="4:4" x14ac:dyDescent="0.2">
      <c r="D10621" s="20"/>
    </row>
    <row r="10622" spans="4:4" x14ac:dyDescent="0.2">
      <c r="D10622" s="20"/>
    </row>
    <row r="10623" spans="4:4" x14ac:dyDescent="0.2">
      <c r="D10623" s="20"/>
    </row>
    <row r="10624" spans="4:4" x14ac:dyDescent="0.2">
      <c r="D10624" s="20"/>
    </row>
    <row r="10625" spans="4:4" x14ac:dyDescent="0.2">
      <c r="D10625" s="20"/>
    </row>
    <row r="10626" spans="4:4" x14ac:dyDescent="0.2">
      <c r="D10626" s="20"/>
    </row>
    <row r="10627" spans="4:4" x14ac:dyDescent="0.2">
      <c r="D10627" s="20"/>
    </row>
    <row r="10628" spans="4:4" x14ac:dyDescent="0.2">
      <c r="D10628" s="20"/>
    </row>
    <row r="10629" spans="4:4" x14ac:dyDescent="0.2">
      <c r="D10629" s="20"/>
    </row>
    <row r="10630" spans="4:4" x14ac:dyDescent="0.2">
      <c r="D10630" s="20"/>
    </row>
    <row r="10631" spans="4:4" x14ac:dyDescent="0.2">
      <c r="D10631" s="20"/>
    </row>
    <row r="10632" spans="4:4" x14ac:dyDescent="0.2">
      <c r="D10632" s="20"/>
    </row>
    <row r="10633" spans="4:4" x14ac:dyDescent="0.2">
      <c r="D10633" s="20"/>
    </row>
    <row r="10634" spans="4:4" x14ac:dyDescent="0.2">
      <c r="D10634" s="20"/>
    </row>
    <row r="10635" spans="4:4" x14ac:dyDescent="0.2">
      <c r="D10635" s="20"/>
    </row>
    <row r="10636" spans="4:4" x14ac:dyDescent="0.2">
      <c r="D10636" s="20"/>
    </row>
    <row r="10637" spans="4:4" x14ac:dyDescent="0.2">
      <c r="D10637" s="20"/>
    </row>
    <row r="10638" spans="4:4" x14ac:dyDescent="0.2">
      <c r="D10638" s="20"/>
    </row>
    <row r="10639" spans="4:4" x14ac:dyDescent="0.2">
      <c r="D10639" s="20"/>
    </row>
    <row r="10640" spans="4:4" x14ac:dyDescent="0.2">
      <c r="D10640" s="20"/>
    </row>
    <row r="10641" spans="4:4" x14ac:dyDescent="0.2">
      <c r="D10641" s="20"/>
    </row>
    <row r="10642" spans="4:4" x14ac:dyDescent="0.2">
      <c r="D10642" s="20"/>
    </row>
    <row r="10643" spans="4:4" x14ac:dyDescent="0.2">
      <c r="D10643" s="20"/>
    </row>
    <row r="10644" spans="4:4" x14ac:dyDescent="0.2">
      <c r="D10644" s="20"/>
    </row>
    <row r="10645" spans="4:4" x14ac:dyDescent="0.2">
      <c r="D10645" s="20"/>
    </row>
    <row r="10646" spans="4:4" x14ac:dyDescent="0.2">
      <c r="D10646" s="20"/>
    </row>
    <row r="10647" spans="4:4" x14ac:dyDescent="0.2">
      <c r="D10647" s="20"/>
    </row>
    <row r="10648" spans="4:4" x14ac:dyDescent="0.2">
      <c r="D10648" s="20"/>
    </row>
    <row r="10649" spans="4:4" x14ac:dyDescent="0.2">
      <c r="D10649" s="20"/>
    </row>
    <row r="10650" spans="4:4" x14ac:dyDescent="0.2">
      <c r="D10650" s="20"/>
    </row>
    <row r="10651" spans="4:4" x14ac:dyDescent="0.2">
      <c r="D10651" s="20"/>
    </row>
    <row r="10652" spans="4:4" x14ac:dyDescent="0.2">
      <c r="D10652" s="20"/>
    </row>
    <row r="10653" spans="4:4" x14ac:dyDescent="0.2">
      <c r="D10653" s="20"/>
    </row>
    <row r="10654" spans="4:4" x14ac:dyDescent="0.2">
      <c r="D10654" s="20"/>
    </row>
    <row r="10655" spans="4:4" x14ac:dyDescent="0.2">
      <c r="D10655" s="20"/>
    </row>
    <row r="10656" spans="4:4" x14ac:dyDescent="0.2">
      <c r="D10656" s="20"/>
    </row>
    <row r="10657" spans="4:4" x14ac:dyDescent="0.2">
      <c r="D10657" s="20"/>
    </row>
    <row r="10658" spans="4:4" x14ac:dyDescent="0.2">
      <c r="D10658" s="20"/>
    </row>
    <row r="10659" spans="4:4" x14ac:dyDescent="0.2">
      <c r="D10659" s="20"/>
    </row>
    <row r="10660" spans="4:4" x14ac:dyDescent="0.2">
      <c r="D10660" s="20"/>
    </row>
    <row r="10661" spans="4:4" x14ac:dyDescent="0.2">
      <c r="D10661" s="20"/>
    </row>
    <row r="10662" spans="4:4" x14ac:dyDescent="0.2">
      <c r="D10662" s="20"/>
    </row>
    <row r="10663" spans="4:4" x14ac:dyDescent="0.2">
      <c r="D10663" s="20"/>
    </row>
    <row r="10664" spans="4:4" x14ac:dyDescent="0.2">
      <c r="D10664" s="20"/>
    </row>
    <row r="10665" spans="4:4" x14ac:dyDescent="0.2">
      <c r="D10665" s="20"/>
    </row>
    <row r="10666" spans="4:4" x14ac:dyDescent="0.2">
      <c r="D10666" s="20"/>
    </row>
    <row r="10667" spans="4:4" x14ac:dyDescent="0.2">
      <c r="D10667" s="20"/>
    </row>
    <row r="10668" spans="4:4" x14ac:dyDescent="0.2">
      <c r="D10668" s="20"/>
    </row>
    <row r="10669" spans="4:4" x14ac:dyDescent="0.2">
      <c r="D10669" s="20"/>
    </row>
    <row r="10670" spans="4:4" x14ac:dyDescent="0.2">
      <c r="D10670" s="20"/>
    </row>
    <row r="10671" spans="4:4" x14ac:dyDescent="0.2">
      <c r="D10671" s="20"/>
    </row>
    <row r="10672" spans="4:4" x14ac:dyDescent="0.2">
      <c r="D10672" s="20"/>
    </row>
    <row r="10673" spans="4:4" x14ac:dyDescent="0.2">
      <c r="D10673" s="20"/>
    </row>
    <row r="10674" spans="4:4" x14ac:dyDescent="0.2">
      <c r="D10674" s="20"/>
    </row>
    <row r="10675" spans="4:4" x14ac:dyDescent="0.2">
      <c r="D10675" s="20"/>
    </row>
    <row r="10676" spans="4:4" x14ac:dyDescent="0.2">
      <c r="D10676" s="20"/>
    </row>
    <row r="10677" spans="4:4" x14ac:dyDescent="0.2">
      <c r="D10677" s="20"/>
    </row>
    <row r="10678" spans="4:4" x14ac:dyDescent="0.2">
      <c r="D10678" s="20"/>
    </row>
    <row r="10679" spans="4:4" x14ac:dyDescent="0.2">
      <c r="D10679" s="20"/>
    </row>
    <row r="10680" spans="4:4" x14ac:dyDescent="0.2">
      <c r="D10680" s="20"/>
    </row>
    <row r="10681" spans="4:4" x14ac:dyDescent="0.2">
      <c r="D10681" s="20"/>
    </row>
    <row r="10682" spans="4:4" x14ac:dyDescent="0.2">
      <c r="D10682" s="20"/>
    </row>
    <row r="10683" spans="4:4" x14ac:dyDescent="0.2">
      <c r="D10683" s="20"/>
    </row>
    <row r="10684" spans="4:4" x14ac:dyDescent="0.2">
      <c r="D10684" s="20"/>
    </row>
    <row r="10685" spans="4:4" x14ac:dyDescent="0.2">
      <c r="D10685" s="20"/>
    </row>
    <row r="10686" spans="4:4" x14ac:dyDescent="0.2">
      <c r="D10686" s="20"/>
    </row>
    <row r="10687" spans="4:4" x14ac:dyDescent="0.2">
      <c r="D10687" s="20"/>
    </row>
    <row r="10688" spans="4:4" x14ac:dyDescent="0.2">
      <c r="D10688" s="20"/>
    </row>
    <row r="10689" spans="4:4" x14ac:dyDescent="0.2">
      <c r="D10689" s="20"/>
    </row>
    <row r="10690" spans="4:4" x14ac:dyDescent="0.2">
      <c r="D10690" s="20"/>
    </row>
    <row r="10691" spans="4:4" x14ac:dyDescent="0.2">
      <c r="D10691" s="20"/>
    </row>
    <row r="10692" spans="4:4" x14ac:dyDescent="0.2">
      <c r="D10692" s="20"/>
    </row>
    <row r="10693" spans="4:4" x14ac:dyDescent="0.2">
      <c r="D10693" s="20"/>
    </row>
    <row r="10694" spans="4:4" x14ac:dyDescent="0.2">
      <c r="D10694" s="20"/>
    </row>
    <row r="10695" spans="4:4" x14ac:dyDescent="0.2">
      <c r="D10695" s="20"/>
    </row>
    <row r="10696" spans="4:4" x14ac:dyDescent="0.2">
      <c r="D10696" s="20"/>
    </row>
    <row r="10697" spans="4:4" x14ac:dyDescent="0.2">
      <c r="D10697" s="20"/>
    </row>
    <row r="10698" spans="4:4" x14ac:dyDescent="0.2">
      <c r="D10698" s="20"/>
    </row>
    <row r="10699" spans="4:4" x14ac:dyDescent="0.2">
      <c r="D10699" s="20"/>
    </row>
    <row r="10700" spans="4:4" x14ac:dyDescent="0.2">
      <c r="D10700" s="20"/>
    </row>
    <row r="10701" spans="4:4" x14ac:dyDescent="0.2">
      <c r="D10701" s="20"/>
    </row>
    <row r="10702" spans="4:4" x14ac:dyDescent="0.2">
      <c r="D10702" s="20"/>
    </row>
    <row r="10703" spans="4:4" x14ac:dyDescent="0.2">
      <c r="D10703" s="20"/>
    </row>
    <row r="10704" spans="4:4" x14ac:dyDescent="0.2">
      <c r="D10704" s="20"/>
    </row>
    <row r="10705" spans="4:4" x14ac:dyDescent="0.2">
      <c r="D10705" s="20"/>
    </row>
    <row r="10706" spans="4:4" x14ac:dyDescent="0.2">
      <c r="D10706" s="20"/>
    </row>
    <row r="10707" spans="4:4" x14ac:dyDescent="0.2">
      <c r="D10707" s="20"/>
    </row>
    <row r="10708" spans="4:4" x14ac:dyDescent="0.2">
      <c r="D10708" s="20"/>
    </row>
    <row r="10709" spans="4:4" x14ac:dyDescent="0.2">
      <c r="D10709" s="20"/>
    </row>
    <row r="10710" spans="4:4" x14ac:dyDescent="0.2">
      <c r="D10710" s="20"/>
    </row>
    <row r="10711" spans="4:4" x14ac:dyDescent="0.2">
      <c r="D10711" s="20"/>
    </row>
    <row r="10712" spans="4:4" x14ac:dyDescent="0.2">
      <c r="D10712" s="20"/>
    </row>
    <row r="10713" spans="4:4" x14ac:dyDescent="0.2">
      <c r="D10713" s="20"/>
    </row>
    <row r="10714" spans="4:4" x14ac:dyDescent="0.2">
      <c r="D10714" s="20"/>
    </row>
    <row r="10715" spans="4:4" x14ac:dyDescent="0.2">
      <c r="D10715" s="20"/>
    </row>
    <row r="10716" spans="4:4" x14ac:dyDescent="0.2">
      <c r="D10716" s="20"/>
    </row>
    <row r="10717" spans="4:4" x14ac:dyDescent="0.2">
      <c r="D10717" s="20"/>
    </row>
    <row r="10718" spans="4:4" x14ac:dyDescent="0.2">
      <c r="D10718" s="20"/>
    </row>
    <row r="10719" spans="4:4" x14ac:dyDescent="0.2">
      <c r="D10719" s="20"/>
    </row>
    <row r="10720" spans="4:4" x14ac:dyDescent="0.2">
      <c r="D10720" s="20"/>
    </row>
    <row r="10721" spans="4:4" x14ac:dyDescent="0.2">
      <c r="D10721" s="20"/>
    </row>
    <row r="10722" spans="4:4" x14ac:dyDescent="0.2">
      <c r="D10722" s="20"/>
    </row>
    <row r="10723" spans="4:4" x14ac:dyDescent="0.2">
      <c r="D10723" s="20"/>
    </row>
    <row r="10724" spans="4:4" x14ac:dyDescent="0.2">
      <c r="D10724" s="20"/>
    </row>
    <row r="10725" spans="4:4" x14ac:dyDescent="0.2">
      <c r="D10725" s="20"/>
    </row>
    <row r="10726" spans="4:4" x14ac:dyDescent="0.2">
      <c r="D10726" s="20"/>
    </row>
    <row r="10727" spans="4:4" x14ac:dyDescent="0.2">
      <c r="D10727" s="20"/>
    </row>
    <row r="10728" spans="4:4" x14ac:dyDescent="0.2">
      <c r="D10728" s="20"/>
    </row>
    <row r="10729" spans="4:4" x14ac:dyDescent="0.2">
      <c r="D10729" s="20"/>
    </row>
    <row r="10730" spans="4:4" x14ac:dyDescent="0.2">
      <c r="D10730" s="20"/>
    </row>
    <row r="10731" spans="4:4" x14ac:dyDescent="0.2">
      <c r="D10731" s="20"/>
    </row>
    <row r="10732" spans="4:4" x14ac:dyDescent="0.2">
      <c r="D10732" s="20"/>
    </row>
    <row r="10733" spans="4:4" x14ac:dyDescent="0.2">
      <c r="D10733" s="20"/>
    </row>
    <row r="10734" spans="4:4" x14ac:dyDescent="0.2">
      <c r="D10734" s="20"/>
    </row>
    <row r="10735" spans="4:4" x14ac:dyDescent="0.2">
      <c r="D10735" s="20"/>
    </row>
    <row r="10736" spans="4:4" x14ac:dyDescent="0.2">
      <c r="D10736" s="20"/>
    </row>
    <row r="10737" spans="4:4" x14ac:dyDescent="0.2">
      <c r="D10737" s="20"/>
    </row>
    <row r="10738" spans="4:4" x14ac:dyDescent="0.2">
      <c r="D10738" s="20"/>
    </row>
    <row r="10739" spans="4:4" x14ac:dyDescent="0.2">
      <c r="D10739" s="20"/>
    </row>
    <row r="10740" spans="4:4" x14ac:dyDescent="0.2">
      <c r="D10740" s="20"/>
    </row>
    <row r="10741" spans="4:4" x14ac:dyDescent="0.2">
      <c r="D10741" s="20"/>
    </row>
    <row r="10742" spans="4:4" x14ac:dyDescent="0.2">
      <c r="D10742" s="20"/>
    </row>
    <row r="10743" spans="4:4" x14ac:dyDescent="0.2">
      <c r="D10743" s="20"/>
    </row>
    <row r="10744" spans="4:4" x14ac:dyDescent="0.2">
      <c r="D10744" s="20"/>
    </row>
    <row r="10745" spans="4:4" x14ac:dyDescent="0.2">
      <c r="D10745" s="20"/>
    </row>
    <row r="10746" spans="4:4" x14ac:dyDescent="0.2">
      <c r="D10746" s="20"/>
    </row>
    <row r="10747" spans="4:4" x14ac:dyDescent="0.2">
      <c r="D10747" s="20"/>
    </row>
    <row r="10748" spans="4:4" x14ac:dyDescent="0.2">
      <c r="D10748" s="20"/>
    </row>
    <row r="10749" spans="4:4" x14ac:dyDescent="0.2">
      <c r="D10749" s="20"/>
    </row>
    <row r="10750" spans="4:4" x14ac:dyDescent="0.2">
      <c r="D10750" s="20"/>
    </row>
    <row r="10751" spans="4:4" x14ac:dyDescent="0.2">
      <c r="D10751" s="20"/>
    </row>
    <row r="10752" spans="4:4" x14ac:dyDescent="0.2">
      <c r="D10752" s="20"/>
    </row>
    <row r="10753" spans="4:4" x14ac:dyDescent="0.2">
      <c r="D10753" s="20"/>
    </row>
    <row r="10754" spans="4:4" x14ac:dyDescent="0.2">
      <c r="D10754" s="20"/>
    </row>
    <row r="10755" spans="4:4" x14ac:dyDescent="0.2">
      <c r="D10755" s="20"/>
    </row>
    <row r="10756" spans="4:4" x14ac:dyDescent="0.2">
      <c r="D10756" s="20"/>
    </row>
    <row r="10757" spans="4:4" x14ac:dyDescent="0.2">
      <c r="D10757" s="20"/>
    </row>
    <row r="10758" spans="4:4" x14ac:dyDescent="0.2">
      <c r="D10758" s="20"/>
    </row>
    <row r="10759" spans="4:4" x14ac:dyDescent="0.2">
      <c r="D10759" s="20"/>
    </row>
    <row r="10760" spans="4:4" x14ac:dyDescent="0.2">
      <c r="D10760" s="20"/>
    </row>
    <row r="10761" spans="4:4" x14ac:dyDescent="0.2">
      <c r="D10761" s="20"/>
    </row>
    <row r="10762" spans="4:4" x14ac:dyDescent="0.2">
      <c r="D10762" s="20"/>
    </row>
    <row r="10763" spans="4:4" x14ac:dyDescent="0.2">
      <c r="D10763" s="20"/>
    </row>
    <row r="10764" spans="4:4" x14ac:dyDescent="0.2">
      <c r="D10764" s="20"/>
    </row>
    <row r="10765" spans="4:4" x14ac:dyDescent="0.2">
      <c r="D10765" s="20"/>
    </row>
    <row r="10766" spans="4:4" x14ac:dyDescent="0.2">
      <c r="D10766" s="20"/>
    </row>
    <row r="10767" spans="4:4" x14ac:dyDescent="0.2">
      <c r="D10767" s="20"/>
    </row>
    <row r="10768" spans="4:4" x14ac:dyDescent="0.2">
      <c r="D10768" s="20"/>
    </row>
    <row r="10769" spans="4:4" x14ac:dyDescent="0.2">
      <c r="D10769" s="20"/>
    </row>
    <row r="10770" spans="4:4" x14ac:dyDescent="0.2">
      <c r="D10770" s="20"/>
    </row>
    <row r="10771" spans="4:4" x14ac:dyDescent="0.2">
      <c r="D10771" s="20"/>
    </row>
    <row r="10772" spans="4:4" x14ac:dyDescent="0.2">
      <c r="D10772" s="20"/>
    </row>
    <row r="10773" spans="4:4" x14ac:dyDescent="0.2">
      <c r="D10773" s="20"/>
    </row>
    <row r="10774" spans="4:4" x14ac:dyDescent="0.2">
      <c r="D10774" s="20"/>
    </row>
    <row r="10775" spans="4:4" x14ac:dyDescent="0.2">
      <c r="D10775" s="20"/>
    </row>
    <row r="10776" spans="4:4" x14ac:dyDescent="0.2">
      <c r="D10776" s="20"/>
    </row>
    <row r="10777" spans="4:4" x14ac:dyDescent="0.2">
      <c r="D10777" s="20"/>
    </row>
    <row r="10778" spans="4:4" x14ac:dyDescent="0.2">
      <c r="D10778" s="20"/>
    </row>
    <row r="10779" spans="4:4" x14ac:dyDescent="0.2">
      <c r="D10779" s="20"/>
    </row>
    <row r="10780" spans="4:4" x14ac:dyDescent="0.2">
      <c r="D10780" s="20"/>
    </row>
    <row r="10781" spans="4:4" x14ac:dyDescent="0.2">
      <c r="D10781" s="20"/>
    </row>
    <row r="10782" spans="4:4" x14ac:dyDescent="0.2">
      <c r="D10782" s="20"/>
    </row>
    <row r="10783" spans="4:4" x14ac:dyDescent="0.2">
      <c r="D10783" s="20"/>
    </row>
    <row r="10784" spans="4:4" x14ac:dyDescent="0.2">
      <c r="D10784" s="20"/>
    </row>
    <row r="10785" spans="4:4" x14ac:dyDescent="0.2">
      <c r="D10785" s="20"/>
    </row>
    <row r="10786" spans="4:4" x14ac:dyDescent="0.2">
      <c r="D10786" s="20"/>
    </row>
    <row r="10787" spans="4:4" x14ac:dyDescent="0.2">
      <c r="D10787" s="20"/>
    </row>
    <row r="10788" spans="4:4" x14ac:dyDescent="0.2">
      <c r="D10788" s="20"/>
    </row>
    <row r="10789" spans="4:4" x14ac:dyDescent="0.2">
      <c r="D10789" s="20"/>
    </row>
    <row r="10790" spans="4:4" x14ac:dyDescent="0.2">
      <c r="D10790" s="20"/>
    </row>
    <row r="10791" spans="4:4" x14ac:dyDescent="0.2">
      <c r="D10791" s="20"/>
    </row>
    <row r="10792" spans="4:4" x14ac:dyDescent="0.2">
      <c r="D10792" s="20"/>
    </row>
    <row r="10793" spans="4:4" x14ac:dyDescent="0.2">
      <c r="D10793" s="20"/>
    </row>
    <row r="10794" spans="4:4" x14ac:dyDescent="0.2">
      <c r="D10794" s="20"/>
    </row>
    <row r="10795" spans="4:4" x14ac:dyDescent="0.2">
      <c r="D10795" s="20"/>
    </row>
    <row r="10796" spans="4:4" x14ac:dyDescent="0.2">
      <c r="D10796" s="20"/>
    </row>
    <row r="10797" spans="4:4" x14ac:dyDescent="0.2">
      <c r="D10797" s="20"/>
    </row>
    <row r="10798" spans="4:4" x14ac:dyDescent="0.2">
      <c r="D10798" s="20"/>
    </row>
    <row r="10799" spans="4:4" x14ac:dyDescent="0.2">
      <c r="D10799" s="20"/>
    </row>
    <row r="10800" spans="4:4" x14ac:dyDescent="0.2">
      <c r="D10800" s="20"/>
    </row>
    <row r="10801" spans="4:4" x14ac:dyDescent="0.2">
      <c r="D10801" s="20"/>
    </row>
    <row r="10802" spans="4:4" x14ac:dyDescent="0.2">
      <c r="D10802" s="20"/>
    </row>
    <row r="10803" spans="4:4" x14ac:dyDescent="0.2">
      <c r="D10803" s="20"/>
    </row>
    <row r="10804" spans="4:4" x14ac:dyDescent="0.2">
      <c r="D10804" s="20"/>
    </row>
    <row r="10805" spans="4:4" x14ac:dyDescent="0.2">
      <c r="D10805" s="20"/>
    </row>
    <row r="10806" spans="4:4" x14ac:dyDescent="0.2">
      <c r="D10806" s="20"/>
    </row>
    <row r="10807" spans="4:4" x14ac:dyDescent="0.2">
      <c r="D10807" s="20"/>
    </row>
    <row r="10808" spans="4:4" x14ac:dyDescent="0.2">
      <c r="D10808" s="20"/>
    </row>
    <row r="10809" spans="4:4" x14ac:dyDescent="0.2">
      <c r="D10809" s="20"/>
    </row>
    <row r="10810" spans="4:4" x14ac:dyDescent="0.2">
      <c r="D10810" s="20"/>
    </row>
    <row r="10811" spans="4:4" x14ac:dyDescent="0.2">
      <c r="D10811" s="20"/>
    </row>
    <row r="10812" spans="4:4" x14ac:dyDescent="0.2">
      <c r="D10812" s="20"/>
    </row>
    <row r="10813" spans="4:4" x14ac:dyDescent="0.2">
      <c r="D10813" s="20"/>
    </row>
    <row r="10814" spans="4:4" x14ac:dyDescent="0.2">
      <c r="D10814" s="20"/>
    </row>
    <row r="10815" spans="4:4" x14ac:dyDescent="0.2">
      <c r="D10815" s="20"/>
    </row>
    <row r="10816" spans="4:4" x14ac:dyDescent="0.2">
      <c r="D10816" s="20"/>
    </row>
    <row r="10817" spans="4:4" x14ac:dyDescent="0.2">
      <c r="D10817" s="20"/>
    </row>
    <row r="10818" spans="4:4" x14ac:dyDescent="0.2">
      <c r="D10818" s="20"/>
    </row>
    <row r="10819" spans="4:4" x14ac:dyDescent="0.2">
      <c r="D10819" s="20"/>
    </row>
    <row r="10820" spans="4:4" x14ac:dyDescent="0.2">
      <c r="D10820" s="20"/>
    </row>
    <row r="10821" spans="4:4" x14ac:dyDescent="0.2">
      <c r="D10821" s="20"/>
    </row>
    <row r="10822" spans="4:4" x14ac:dyDescent="0.2">
      <c r="D10822" s="20"/>
    </row>
    <row r="10823" spans="4:4" x14ac:dyDescent="0.2">
      <c r="D10823" s="20"/>
    </row>
    <row r="10824" spans="4:4" x14ac:dyDescent="0.2">
      <c r="D10824" s="20"/>
    </row>
    <row r="10825" spans="4:4" x14ac:dyDescent="0.2">
      <c r="D10825" s="20"/>
    </row>
    <row r="10826" spans="4:4" x14ac:dyDescent="0.2">
      <c r="D10826" s="20"/>
    </row>
    <row r="10827" spans="4:4" x14ac:dyDescent="0.2">
      <c r="D10827" s="20"/>
    </row>
    <row r="10828" spans="4:4" x14ac:dyDescent="0.2">
      <c r="D10828" s="20"/>
    </row>
    <row r="10829" spans="4:4" x14ac:dyDescent="0.2">
      <c r="D10829" s="20"/>
    </row>
    <row r="10830" spans="4:4" x14ac:dyDescent="0.2">
      <c r="D10830" s="20"/>
    </row>
    <row r="10831" spans="4:4" x14ac:dyDescent="0.2">
      <c r="D10831" s="20"/>
    </row>
    <row r="10832" spans="4:4" x14ac:dyDescent="0.2">
      <c r="D10832" s="20"/>
    </row>
    <row r="10833" spans="4:4" x14ac:dyDescent="0.2">
      <c r="D10833" s="20"/>
    </row>
    <row r="10834" spans="4:4" x14ac:dyDescent="0.2">
      <c r="D10834" s="20"/>
    </row>
    <row r="10835" spans="4:4" x14ac:dyDescent="0.2">
      <c r="D10835" s="20"/>
    </row>
    <row r="10836" spans="4:4" x14ac:dyDescent="0.2">
      <c r="D10836" s="20"/>
    </row>
    <row r="10837" spans="4:4" x14ac:dyDescent="0.2">
      <c r="D10837" s="20"/>
    </row>
    <row r="10838" spans="4:4" x14ac:dyDescent="0.2">
      <c r="D10838" s="20"/>
    </row>
    <row r="10839" spans="4:4" x14ac:dyDescent="0.2">
      <c r="D10839" s="20"/>
    </row>
    <row r="10840" spans="4:4" x14ac:dyDescent="0.2">
      <c r="D10840" s="20"/>
    </row>
    <row r="10841" spans="4:4" x14ac:dyDescent="0.2">
      <c r="D10841" s="20"/>
    </row>
    <row r="10842" spans="4:4" x14ac:dyDescent="0.2">
      <c r="D10842" s="20"/>
    </row>
    <row r="10843" spans="4:4" x14ac:dyDescent="0.2">
      <c r="D10843" s="20"/>
    </row>
    <row r="10844" spans="4:4" x14ac:dyDescent="0.2">
      <c r="D10844" s="20"/>
    </row>
    <row r="10845" spans="4:4" x14ac:dyDescent="0.2">
      <c r="D10845" s="20"/>
    </row>
    <row r="10846" spans="4:4" x14ac:dyDescent="0.2">
      <c r="D10846" s="20"/>
    </row>
    <row r="10847" spans="4:4" x14ac:dyDescent="0.2">
      <c r="D10847" s="20"/>
    </row>
    <row r="10848" spans="4:4" x14ac:dyDescent="0.2">
      <c r="D10848" s="20"/>
    </row>
    <row r="10849" spans="4:4" x14ac:dyDescent="0.2">
      <c r="D10849" s="20"/>
    </row>
    <row r="10850" spans="4:4" x14ac:dyDescent="0.2">
      <c r="D10850" s="20"/>
    </row>
    <row r="10851" spans="4:4" x14ac:dyDescent="0.2">
      <c r="D10851" s="20"/>
    </row>
    <row r="10852" spans="4:4" x14ac:dyDescent="0.2">
      <c r="D10852" s="20"/>
    </row>
    <row r="10853" spans="4:4" x14ac:dyDescent="0.2">
      <c r="D10853" s="20"/>
    </row>
    <row r="10854" spans="4:4" x14ac:dyDescent="0.2">
      <c r="D10854" s="20"/>
    </row>
    <row r="10855" spans="4:4" x14ac:dyDescent="0.2">
      <c r="D10855" s="20"/>
    </row>
    <row r="10856" spans="4:4" x14ac:dyDescent="0.2">
      <c r="D10856" s="20"/>
    </row>
    <row r="10857" spans="4:4" x14ac:dyDescent="0.2">
      <c r="D10857" s="20"/>
    </row>
    <row r="10858" spans="4:4" x14ac:dyDescent="0.2">
      <c r="D10858" s="20"/>
    </row>
    <row r="10859" spans="4:4" x14ac:dyDescent="0.2">
      <c r="D10859" s="20"/>
    </row>
    <row r="10860" spans="4:4" x14ac:dyDescent="0.2">
      <c r="D10860" s="20"/>
    </row>
    <row r="10861" spans="4:4" x14ac:dyDescent="0.2">
      <c r="D10861" s="20"/>
    </row>
    <row r="10862" spans="4:4" x14ac:dyDescent="0.2">
      <c r="D10862" s="20"/>
    </row>
    <row r="10863" spans="4:4" x14ac:dyDescent="0.2">
      <c r="D10863" s="20"/>
    </row>
    <row r="10864" spans="4:4" x14ac:dyDescent="0.2">
      <c r="D10864" s="20"/>
    </row>
    <row r="10865" spans="4:4" x14ac:dyDescent="0.2">
      <c r="D10865" s="20"/>
    </row>
    <row r="10866" spans="4:4" x14ac:dyDescent="0.2">
      <c r="D10866" s="20"/>
    </row>
    <row r="10867" spans="4:4" x14ac:dyDescent="0.2">
      <c r="D10867" s="20"/>
    </row>
    <row r="10868" spans="4:4" x14ac:dyDescent="0.2">
      <c r="D10868" s="20"/>
    </row>
    <row r="10869" spans="4:4" x14ac:dyDescent="0.2">
      <c r="D10869" s="20"/>
    </row>
    <row r="10870" spans="4:4" x14ac:dyDescent="0.2">
      <c r="D10870" s="20"/>
    </row>
    <row r="10871" spans="4:4" x14ac:dyDescent="0.2">
      <c r="D10871" s="20"/>
    </row>
    <row r="10872" spans="4:4" x14ac:dyDescent="0.2">
      <c r="D10872" s="20"/>
    </row>
    <row r="10873" spans="4:4" x14ac:dyDescent="0.2">
      <c r="D10873" s="20"/>
    </row>
    <row r="10874" spans="4:4" x14ac:dyDescent="0.2">
      <c r="D10874" s="20"/>
    </row>
    <row r="10875" spans="4:4" x14ac:dyDescent="0.2">
      <c r="D10875" s="20"/>
    </row>
    <row r="10876" spans="4:4" x14ac:dyDescent="0.2">
      <c r="D10876" s="20"/>
    </row>
    <row r="10877" spans="4:4" x14ac:dyDescent="0.2">
      <c r="D10877" s="20"/>
    </row>
    <row r="10878" spans="4:4" x14ac:dyDescent="0.2">
      <c r="D10878" s="20"/>
    </row>
    <row r="10879" spans="4:4" x14ac:dyDescent="0.2">
      <c r="D10879" s="20"/>
    </row>
    <row r="10880" spans="4:4" x14ac:dyDescent="0.2">
      <c r="D10880" s="20"/>
    </row>
    <row r="10881" spans="4:4" x14ac:dyDescent="0.2">
      <c r="D10881" s="20"/>
    </row>
    <row r="10882" spans="4:4" x14ac:dyDescent="0.2">
      <c r="D10882" s="20"/>
    </row>
    <row r="10883" spans="4:4" x14ac:dyDescent="0.2">
      <c r="D10883" s="20"/>
    </row>
    <row r="10884" spans="4:4" x14ac:dyDescent="0.2">
      <c r="D10884" s="20"/>
    </row>
    <row r="10885" spans="4:4" x14ac:dyDescent="0.2">
      <c r="D10885" s="20"/>
    </row>
    <row r="10886" spans="4:4" x14ac:dyDescent="0.2">
      <c r="D10886" s="20"/>
    </row>
    <row r="10887" spans="4:4" x14ac:dyDescent="0.2">
      <c r="D10887" s="20"/>
    </row>
    <row r="10888" spans="4:4" x14ac:dyDescent="0.2">
      <c r="D10888" s="20"/>
    </row>
    <row r="10889" spans="4:4" x14ac:dyDescent="0.2">
      <c r="D10889" s="20"/>
    </row>
    <row r="10890" spans="4:4" x14ac:dyDescent="0.2">
      <c r="D10890" s="20"/>
    </row>
    <row r="10891" spans="4:4" x14ac:dyDescent="0.2">
      <c r="D10891" s="20"/>
    </row>
    <row r="10892" spans="4:4" x14ac:dyDescent="0.2">
      <c r="D10892" s="20"/>
    </row>
    <row r="10893" spans="4:4" x14ac:dyDescent="0.2">
      <c r="D10893" s="20"/>
    </row>
    <row r="10894" spans="4:4" x14ac:dyDescent="0.2">
      <c r="D10894" s="20"/>
    </row>
    <row r="10895" spans="4:4" x14ac:dyDescent="0.2">
      <c r="D10895" s="20"/>
    </row>
    <row r="10896" spans="4:4" x14ac:dyDescent="0.2">
      <c r="D10896" s="20"/>
    </row>
    <row r="10897" spans="4:4" x14ac:dyDescent="0.2">
      <c r="D10897" s="20"/>
    </row>
    <row r="10898" spans="4:4" x14ac:dyDescent="0.2">
      <c r="D10898" s="20"/>
    </row>
    <row r="10899" spans="4:4" x14ac:dyDescent="0.2">
      <c r="D10899" s="20"/>
    </row>
    <row r="10900" spans="4:4" x14ac:dyDescent="0.2">
      <c r="D10900" s="20"/>
    </row>
    <row r="10901" spans="4:4" x14ac:dyDescent="0.2">
      <c r="D10901" s="20"/>
    </row>
    <row r="10902" spans="4:4" x14ac:dyDescent="0.2">
      <c r="D10902" s="20"/>
    </row>
    <row r="10903" spans="4:4" x14ac:dyDescent="0.2">
      <c r="D10903" s="20"/>
    </row>
    <row r="10904" spans="4:4" x14ac:dyDescent="0.2">
      <c r="D10904" s="20"/>
    </row>
    <row r="10905" spans="4:4" x14ac:dyDescent="0.2">
      <c r="D10905" s="20"/>
    </row>
    <row r="10906" spans="4:4" x14ac:dyDescent="0.2">
      <c r="D10906" s="20"/>
    </row>
    <row r="10907" spans="4:4" x14ac:dyDescent="0.2">
      <c r="D10907" s="20"/>
    </row>
    <row r="10908" spans="4:4" x14ac:dyDescent="0.2">
      <c r="D10908" s="20"/>
    </row>
    <row r="10909" spans="4:4" x14ac:dyDescent="0.2">
      <c r="D10909" s="20"/>
    </row>
    <row r="10910" spans="4:4" x14ac:dyDescent="0.2">
      <c r="D10910" s="20"/>
    </row>
    <row r="10911" spans="4:4" x14ac:dyDescent="0.2">
      <c r="D10911" s="20"/>
    </row>
    <row r="10912" spans="4:4" x14ac:dyDescent="0.2">
      <c r="D10912" s="20"/>
    </row>
    <row r="10913" spans="4:4" x14ac:dyDescent="0.2">
      <c r="D10913" s="20"/>
    </row>
    <row r="10914" spans="4:4" x14ac:dyDescent="0.2">
      <c r="D10914" s="20"/>
    </row>
    <row r="10915" spans="4:4" x14ac:dyDescent="0.2">
      <c r="D10915" s="20"/>
    </row>
    <row r="10916" spans="4:4" x14ac:dyDescent="0.2">
      <c r="D10916" s="20"/>
    </row>
    <row r="10917" spans="4:4" x14ac:dyDescent="0.2">
      <c r="D10917" s="20"/>
    </row>
    <row r="10918" spans="4:4" x14ac:dyDescent="0.2">
      <c r="D10918" s="20"/>
    </row>
    <row r="10919" spans="4:4" x14ac:dyDescent="0.2">
      <c r="D10919" s="20"/>
    </row>
    <row r="10920" spans="4:4" x14ac:dyDescent="0.2">
      <c r="D10920" s="20"/>
    </row>
    <row r="10921" spans="4:4" x14ac:dyDescent="0.2">
      <c r="D10921" s="20"/>
    </row>
    <row r="10922" spans="4:4" x14ac:dyDescent="0.2">
      <c r="D10922" s="20"/>
    </row>
    <row r="10923" spans="4:4" x14ac:dyDescent="0.2">
      <c r="D10923" s="20"/>
    </row>
    <row r="10924" spans="4:4" x14ac:dyDescent="0.2">
      <c r="D10924" s="20"/>
    </row>
    <row r="10925" spans="4:4" x14ac:dyDescent="0.2">
      <c r="D10925" s="20"/>
    </row>
    <row r="10926" spans="4:4" x14ac:dyDescent="0.2">
      <c r="D10926" s="20"/>
    </row>
    <row r="10927" spans="4:4" x14ac:dyDescent="0.2">
      <c r="D10927" s="20"/>
    </row>
    <row r="10928" spans="4:4" x14ac:dyDescent="0.2">
      <c r="D10928" s="20"/>
    </row>
    <row r="10929" spans="4:4" x14ac:dyDescent="0.2">
      <c r="D10929" s="20"/>
    </row>
    <row r="10930" spans="4:4" x14ac:dyDescent="0.2">
      <c r="D10930" s="20"/>
    </row>
    <row r="10931" spans="4:4" x14ac:dyDescent="0.2">
      <c r="D10931" s="20"/>
    </row>
    <row r="10932" spans="4:4" x14ac:dyDescent="0.2">
      <c r="D10932" s="20"/>
    </row>
    <row r="10933" spans="4:4" x14ac:dyDescent="0.2">
      <c r="D10933" s="20"/>
    </row>
    <row r="10934" spans="4:4" x14ac:dyDescent="0.2">
      <c r="D10934" s="20"/>
    </row>
    <row r="10935" spans="4:4" x14ac:dyDescent="0.2">
      <c r="D10935" s="20"/>
    </row>
    <row r="10936" spans="4:4" x14ac:dyDescent="0.2">
      <c r="D10936" s="20"/>
    </row>
    <row r="10937" spans="4:4" x14ac:dyDescent="0.2">
      <c r="D10937" s="20"/>
    </row>
    <row r="10938" spans="4:4" x14ac:dyDescent="0.2">
      <c r="D10938" s="20"/>
    </row>
    <row r="10939" spans="4:4" x14ac:dyDescent="0.2">
      <c r="D10939" s="20"/>
    </row>
    <row r="10940" spans="4:4" x14ac:dyDescent="0.2">
      <c r="D10940" s="20"/>
    </row>
    <row r="10941" spans="4:4" x14ac:dyDescent="0.2">
      <c r="D10941" s="20"/>
    </row>
    <row r="10942" spans="4:4" x14ac:dyDescent="0.2">
      <c r="D10942" s="20"/>
    </row>
    <row r="10943" spans="4:4" x14ac:dyDescent="0.2">
      <c r="D10943" s="20"/>
    </row>
    <row r="10944" spans="4:4" x14ac:dyDescent="0.2">
      <c r="D10944" s="20"/>
    </row>
    <row r="10945" spans="4:4" x14ac:dyDescent="0.2">
      <c r="D10945" s="20"/>
    </row>
    <row r="10946" spans="4:4" x14ac:dyDescent="0.2">
      <c r="D10946" s="20"/>
    </row>
    <row r="10947" spans="4:4" x14ac:dyDescent="0.2">
      <c r="D10947" s="20"/>
    </row>
    <row r="10948" spans="4:4" x14ac:dyDescent="0.2">
      <c r="D10948" s="20"/>
    </row>
    <row r="10949" spans="4:4" x14ac:dyDescent="0.2">
      <c r="D10949" s="20"/>
    </row>
    <row r="10950" spans="4:4" x14ac:dyDescent="0.2">
      <c r="D10950" s="20"/>
    </row>
    <row r="10951" spans="4:4" x14ac:dyDescent="0.2">
      <c r="D10951" s="20"/>
    </row>
    <row r="10952" spans="4:4" x14ac:dyDescent="0.2">
      <c r="D10952" s="20"/>
    </row>
    <row r="10953" spans="4:4" x14ac:dyDescent="0.2">
      <c r="D10953" s="20"/>
    </row>
    <row r="10954" spans="4:4" x14ac:dyDescent="0.2">
      <c r="D10954" s="20"/>
    </row>
    <row r="10955" spans="4:4" x14ac:dyDescent="0.2">
      <c r="D10955" s="20"/>
    </row>
    <row r="10956" spans="4:4" x14ac:dyDescent="0.2">
      <c r="D10956" s="20"/>
    </row>
    <row r="10957" spans="4:4" x14ac:dyDescent="0.2">
      <c r="D10957" s="20"/>
    </row>
    <row r="10958" spans="4:4" x14ac:dyDescent="0.2">
      <c r="D10958" s="20"/>
    </row>
    <row r="10959" spans="4:4" x14ac:dyDescent="0.2">
      <c r="D10959" s="20"/>
    </row>
    <row r="10960" spans="4:4" x14ac:dyDescent="0.2">
      <c r="D10960" s="20"/>
    </row>
    <row r="10961" spans="4:4" x14ac:dyDescent="0.2">
      <c r="D10961" s="20"/>
    </row>
    <row r="10962" spans="4:4" x14ac:dyDescent="0.2">
      <c r="D10962" s="20"/>
    </row>
    <row r="10963" spans="4:4" x14ac:dyDescent="0.2">
      <c r="D10963" s="20"/>
    </row>
    <row r="10964" spans="4:4" x14ac:dyDescent="0.2">
      <c r="D10964" s="20"/>
    </row>
    <row r="10965" spans="4:4" x14ac:dyDescent="0.2">
      <c r="D10965" s="20"/>
    </row>
    <row r="10966" spans="4:4" x14ac:dyDescent="0.2">
      <c r="D10966" s="20"/>
    </row>
    <row r="10967" spans="4:4" x14ac:dyDescent="0.2">
      <c r="D10967" s="20"/>
    </row>
    <row r="10968" spans="4:4" x14ac:dyDescent="0.2">
      <c r="D10968" s="20"/>
    </row>
    <row r="10969" spans="4:4" x14ac:dyDescent="0.2">
      <c r="D10969" s="20"/>
    </row>
    <row r="10970" spans="4:4" x14ac:dyDescent="0.2">
      <c r="D10970" s="20"/>
    </row>
    <row r="10971" spans="4:4" x14ac:dyDescent="0.2">
      <c r="D10971" s="20"/>
    </row>
    <row r="10972" spans="4:4" x14ac:dyDescent="0.2">
      <c r="D10972" s="20"/>
    </row>
    <row r="10973" spans="4:4" x14ac:dyDescent="0.2">
      <c r="D10973" s="20"/>
    </row>
    <row r="10974" spans="4:4" x14ac:dyDescent="0.2">
      <c r="D10974" s="20"/>
    </row>
    <row r="10975" spans="4:4" x14ac:dyDescent="0.2">
      <c r="D10975" s="20"/>
    </row>
    <row r="10976" spans="4:4" x14ac:dyDescent="0.2">
      <c r="D10976" s="20"/>
    </row>
    <row r="10977" spans="4:4" x14ac:dyDescent="0.2">
      <c r="D10977" s="20"/>
    </row>
    <row r="10978" spans="4:4" x14ac:dyDescent="0.2">
      <c r="D10978" s="20"/>
    </row>
    <row r="10979" spans="4:4" x14ac:dyDescent="0.2">
      <c r="D10979" s="20"/>
    </row>
    <row r="10980" spans="4:4" x14ac:dyDescent="0.2">
      <c r="D10980" s="20"/>
    </row>
    <row r="10981" spans="4:4" x14ac:dyDescent="0.2">
      <c r="D10981" s="20"/>
    </row>
    <row r="10982" spans="4:4" x14ac:dyDescent="0.2">
      <c r="D10982" s="20"/>
    </row>
    <row r="10983" spans="4:4" x14ac:dyDescent="0.2">
      <c r="D10983" s="20"/>
    </row>
    <row r="10984" spans="4:4" x14ac:dyDescent="0.2">
      <c r="D10984" s="20"/>
    </row>
    <row r="10985" spans="4:4" x14ac:dyDescent="0.2">
      <c r="D10985" s="20"/>
    </row>
    <row r="10986" spans="4:4" x14ac:dyDescent="0.2">
      <c r="D10986" s="20"/>
    </row>
    <row r="10987" spans="4:4" x14ac:dyDescent="0.2">
      <c r="D10987" s="20"/>
    </row>
    <row r="10988" spans="4:4" x14ac:dyDescent="0.2">
      <c r="D10988" s="20"/>
    </row>
    <row r="10989" spans="4:4" x14ac:dyDescent="0.2">
      <c r="D10989" s="20"/>
    </row>
    <row r="10990" spans="4:4" x14ac:dyDescent="0.2">
      <c r="D10990" s="20"/>
    </row>
    <row r="10991" spans="4:4" x14ac:dyDescent="0.2">
      <c r="D10991" s="20"/>
    </row>
    <row r="10992" spans="4:4" x14ac:dyDescent="0.2">
      <c r="D10992" s="20"/>
    </row>
    <row r="10993" spans="4:4" x14ac:dyDescent="0.2">
      <c r="D10993" s="20"/>
    </row>
    <row r="10994" spans="4:4" x14ac:dyDescent="0.2">
      <c r="D10994" s="20"/>
    </row>
    <row r="10995" spans="4:4" x14ac:dyDescent="0.2">
      <c r="D10995" s="20"/>
    </row>
    <row r="10996" spans="4:4" x14ac:dyDescent="0.2">
      <c r="D10996" s="20"/>
    </row>
    <row r="10997" spans="4:4" x14ac:dyDescent="0.2">
      <c r="D10997" s="20"/>
    </row>
    <row r="10998" spans="4:4" x14ac:dyDescent="0.2">
      <c r="D10998" s="20"/>
    </row>
    <row r="10999" spans="4:4" x14ac:dyDescent="0.2">
      <c r="D10999" s="20"/>
    </row>
    <row r="11000" spans="4:4" x14ac:dyDescent="0.2">
      <c r="D11000" s="20"/>
    </row>
    <row r="11001" spans="4:4" x14ac:dyDescent="0.2">
      <c r="D11001" s="20"/>
    </row>
    <row r="11002" spans="4:4" x14ac:dyDescent="0.2">
      <c r="D11002" s="20"/>
    </row>
    <row r="11003" spans="4:4" x14ac:dyDescent="0.2">
      <c r="D11003" s="20"/>
    </row>
    <row r="11004" spans="4:4" x14ac:dyDescent="0.2">
      <c r="D11004" s="20"/>
    </row>
    <row r="11005" spans="4:4" x14ac:dyDescent="0.2">
      <c r="D11005" s="20"/>
    </row>
    <row r="11006" spans="4:4" x14ac:dyDescent="0.2">
      <c r="D11006" s="20"/>
    </row>
    <row r="11007" spans="4:4" x14ac:dyDescent="0.2">
      <c r="D11007" s="20"/>
    </row>
    <row r="11008" spans="4:4" x14ac:dyDescent="0.2">
      <c r="D11008" s="20"/>
    </row>
    <row r="11009" spans="4:4" x14ac:dyDescent="0.2">
      <c r="D11009" s="20"/>
    </row>
    <row r="11010" spans="4:4" x14ac:dyDescent="0.2">
      <c r="D11010" s="20"/>
    </row>
    <row r="11011" spans="4:4" x14ac:dyDescent="0.2">
      <c r="D11011" s="20"/>
    </row>
    <row r="11012" spans="4:4" x14ac:dyDescent="0.2">
      <c r="D11012" s="20"/>
    </row>
    <row r="11013" spans="4:4" x14ac:dyDescent="0.2">
      <c r="D11013" s="20"/>
    </row>
    <row r="11014" spans="4:4" x14ac:dyDescent="0.2">
      <c r="D11014" s="20"/>
    </row>
    <row r="11015" spans="4:4" x14ac:dyDescent="0.2">
      <c r="D11015" s="20"/>
    </row>
    <row r="11016" spans="4:4" x14ac:dyDescent="0.2">
      <c r="D11016" s="20"/>
    </row>
    <row r="11017" spans="4:4" x14ac:dyDescent="0.2">
      <c r="D11017" s="20"/>
    </row>
    <row r="11018" spans="4:4" x14ac:dyDescent="0.2">
      <c r="D11018" s="20"/>
    </row>
    <row r="11019" spans="4:4" x14ac:dyDescent="0.2">
      <c r="D11019" s="20"/>
    </row>
    <row r="11020" spans="4:4" x14ac:dyDescent="0.2">
      <c r="D11020" s="20"/>
    </row>
    <row r="11021" spans="4:4" x14ac:dyDescent="0.2">
      <c r="D11021" s="20"/>
    </row>
    <row r="11022" spans="4:4" x14ac:dyDescent="0.2">
      <c r="D11022" s="20"/>
    </row>
    <row r="11023" spans="4:4" x14ac:dyDescent="0.2">
      <c r="D11023" s="20"/>
    </row>
    <row r="11024" spans="4:4" x14ac:dyDescent="0.2">
      <c r="D11024" s="20"/>
    </row>
    <row r="11025" spans="4:4" x14ac:dyDescent="0.2">
      <c r="D11025" s="20"/>
    </row>
    <row r="11026" spans="4:4" x14ac:dyDescent="0.2">
      <c r="D11026" s="20"/>
    </row>
    <row r="11027" spans="4:4" x14ac:dyDescent="0.2">
      <c r="D11027" s="20"/>
    </row>
    <row r="11028" spans="4:4" x14ac:dyDescent="0.2">
      <c r="D11028" s="20"/>
    </row>
    <row r="11029" spans="4:4" x14ac:dyDescent="0.2">
      <c r="D11029" s="20"/>
    </row>
    <row r="11030" spans="4:4" x14ac:dyDescent="0.2">
      <c r="D11030" s="20"/>
    </row>
    <row r="11031" spans="4:4" x14ac:dyDescent="0.2">
      <c r="D11031" s="20"/>
    </row>
    <row r="11032" spans="4:4" x14ac:dyDescent="0.2">
      <c r="D11032" s="20"/>
    </row>
    <row r="11033" spans="4:4" x14ac:dyDescent="0.2">
      <c r="D11033" s="20"/>
    </row>
    <row r="11034" spans="4:4" x14ac:dyDescent="0.2">
      <c r="D11034" s="20"/>
    </row>
    <row r="11035" spans="4:4" x14ac:dyDescent="0.2">
      <c r="D11035" s="20"/>
    </row>
    <row r="11036" spans="4:4" x14ac:dyDescent="0.2">
      <c r="D11036" s="20"/>
    </row>
    <row r="11037" spans="4:4" x14ac:dyDescent="0.2">
      <c r="D11037" s="20"/>
    </row>
    <row r="11038" spans="4:4" x14ac:dyDescent="0.2">
      <c r="D11038" s="20"/>
    </row>
    <row r="11039" spans="4:4" x14ac:dyDescent="0.2">
      <c r="D11039" s="20"/>
    </row>
    <row r="11040" spans="4:4" x14ac:dyDescent="0.2">
      <c r="D11040" s="20"/>
    </row>
    <row r="11041" spans="4:4" x14ac:dyDescent="0.2">
      <c r="D11041" s="20"/>
    </row>
    <row r="11042" spans="4:4" x14ac:dyDescent="0.2">
      <c r="D11042" s="20"/>
    </row>
    <row r="11043" spans="4:4" x14ac:dyDescent="0.2">
      <c r="D11043" s="20"/>
    </row>
    <row r="11044" spans="4:4" x14ac:dyDescent="0.2">
      <c r="D11044" s="20"/>
    </row>
    <row r="11045" spans="4:4" x14ac:dyDescent="0.2">
      <c r="D11045" s="20"/>
    </row>
    <row r="11046" spans="4:4" x14ac:dyDescent="0.2">
      <c r="D11046" s="20"/>
    </row>
    <row r="11047" spans="4:4" x14ac:dyDescent="0.2">
      <c r="D11047" s="20"/>
    </row>
    <row r="11048" spans="4:4" x14ac:dyDescent="0.2">
      <c r="D11048" s="20"/>
    </row>
    <row r="11049" spans="4:4" x14ac:dyDescent="0.2">
      <c r="D11049" s="20"/>
    </row>
    <row r="11050" spans="4:4" x14ac:dyDescent="0.2">
      <c r="D11050" s="20"/>
    </row>
    <row r="11051" spans="4:4" x14ac:dyDescent="0.2">
      <c r="D11051" s="20"/>
    </row>
    <row r="11052" spans="4:4" x14ac:dyDescent="0.2">
      <c r="D11052" s="20"/>
    </row>
    <row r="11053" spans="4:4" x14ac:dyDescent="0.2">
      <c r="D11053" s="20"/>
    </row>
    <row r="11054" spans="4:4" x14ac:dyDescent="0.2">
      <c r="D11054" s="20"/>
    </row>
    <row r="11055" spans="4:4" x14ac:dyDescent="0.2">
      <c r="D11055" s="20"/>
    </row>
    <row r="11056" spans="4:4" x14ac:dyDescent="0.2">
      <c r="D11056" s="20"/>
    </row>
    <row r="11057" spans="4:4" x14ac:dyDescent="0.2">
      <c r="D11057" s="20"/>
    </row>
    <row r="11058" spans="4:4" x14ac:dyDescent="0.2">
      <c r="D11058" s="20"/>
    </row>
    <row r="11059" spans="4:4" x14ac:dyDescent="0.2">
      <c r="D11059" s="20"/>
    </row>
    <row r="11060" spans="4:4" x14ac:dyDescent="0.2">
      <c r="D11060" s="20"/>
    </row>
    <row r="11061" spans="4:4" x14ac:dyDescent="0.2">
      <c r="D11061" s="20"/>
    </row>
    <row r="11062" spans="4:4" x14ac:dyDescent="0.2">
      <c r="D11062" s="20"/>
    </row>
    <row r="11063" spans="4:4" x14ac:dyDescent="0.2">
      <c r="D11063" s="20"/>
    </row>
    <row r="11064" spans="4:4" x14ac:dyDescent="0.2">
      <c r="D11064" s="20"/>
    </row>
    <row r="11065" spans="4:4" x14ac:dyDescent="0.2">
      <c r="D11065" s="20"/>
    </row>
    <row r="11066" spans="4:4" x14ac:dyDescent="0.2">
      <c r="D11066" s="20"/>
    </row>
    <row r="11067" spans="4:4" x14ac:dyDescent="0.2">
      <c r="D11067" s="20"/>
    </row>
    <row r="11068" spans="4:4" x14ac:dyDescent="0.2">
      <c r="D11068" s="20"/>
    </row>
    <row r="11069" spans="4:4" x14ac:dyDescent="0.2">
      <c r="D11069" s="20"/>
    </row>
    <row r="11070" spans="4:4" x14ac:dyDescent="0.2">
      <c r="D11070" s="20"/>
    </row>
    <row r="11071" spans="4:4" x14ac:dyDescent="0.2">
      <c r="D11071" s="20"/>
    </row>
    <row r="11072" spans="4:4" x14ac:dyDescent="0.2">
      <c r="D11072" s="20"/>
    </row>
    <row r="11073" spans="4:4" x14ac:dyDescent="0.2">
      <c r="D11073" s="20"/>
    </row>
    <row r="11074" spans="4:4" x14ac:dyDescent="0.2">
      <c r="D11074" s="20"/>
    </row>
    <row r="11075" spans="4:4" x14ac:dyDescent="0.2">
      <c r="D11075" s="20"/>
    </row>
    <row r="11076" spans="4:4" x14ac:dyDescent="0.2">
      <c r="D11076" s="20"/>
    </row>
    <row r="11077" spans="4:4" x14ac:dyDescent="0.2">
      <c r="D11077" s="20"/>
    </row>
    <row r="11078" spans="4:4" x14ac:dyDescent="0.2">
      <c r="D11078" s="20"/>
    </row>
    <row r="11079" spans="4:4" x14ac:dyDescent="0.2">
      <c r="D11079" s="20"/>
    </row>
    <row r="11080" spans="4:4" x14ac:dyDescent="0.2">
      <c r="D11080" s="20"/>
    </row>
    <row r="11081" spans="4:4" x14ac:dyDescent="0.2">
      <c r="D11081" s="20"/>
    </row>
    <row r="11082" spans="4:4" x14ac:dyDescent="0.2">
      <c r="D11082" s="20"/>
    </row>
    <row r="11083" spans="4:4" x14ac:dyDescent="0.2">
      <c r="D11083" s="20"/>
    </row>
    <row r="11084" spans="4:4" x14ac:dyDescent="0.2">
      <c r="D11084" s="20"/>
    </row>
    <row r="11085" spans="4:4" x14ac:dyDescent="0.2">
      <c r="D11085" s="20"/>
    </row>
    <row r="11086" spans="4:4" x14ac:dyDescent="0.2">
      <c r="D11086" s="20"/>
    </row>
    <row r="11087" spans="4:4" x14ac:dyDescent="0.2">
      <c r="D11087" s="20"/>
    </row>
    <row r="11088" spans="4:4" x14ac:dyDescent="0.2">
      <c r="D11088" s="20"/>
    </row>
    <row r="11089" spans="4:4" x14ac:dyDescent="0.2">
      <c r="D11089" s="20"/>
    </row>
    <row r="11090" spans="4:4" x14ac:dyDescent="0.2">
      <c r="D11090" s="20"/>
    </row>
    <row r="11091" spans="4:4" x14ac:dyDescent="0.2">
      <c r="D11091" s="20"/>
    </row>
    <row r="11092" spans="4:4" x14ac:dyDescent="0.2">
      <c r="D11092" s="20"/>
    </row>
    <row r="11093" spans="4:4" x14ac:dyDescent="0.2">
      <c r="D11093" s="20"/>
    </row>
    <row r="11094" spans="4:4" x14ac:dyDescent="0.2">
      <c r="D11094" s="20"/>
    </row>
    <row r="11095" spans="4:4" x14ac:dyDescent="0.2">
      <c r="D11095" s="20"/>
    </row>
    <row r="11096" spans="4:4" x14ac:dyDescent="0.2">
      <c r="D11096" s="20"/>
    </row>
    <row r="11097" spans="4:4" x14ac:dyDescent="0.2">
      <c r="D11097" s="20"/>
    </row>
    <row r="11098" spans="4:4" x14ac:dyDescent="0.2">
      <c r="D11098" s="20"/>
    </row>
    <row r="11099" spans="4:4" x14ac:dyDescent="0.2">
      <c r="D11099" s="20"/>
    </row>
    <row r="11100" spans="4:4" x14ac:dyDescent="0.2">
      <c r="D11100" s="20"/>
    </row>
    <row r="11101" spans="4:4" x14ac:dyDescent="0.2">
      <c r="D11101" s="20"/>
    </row>
    <row r="11102" spans="4:4" x14ac:dyDescent="0.2">
      <c r="D11102" s="20"/>
    </row>
    <row r="11103" spans="4:4" x14ac:dyDescent="0.2">
      <c r="D11103" s="20"/>
    </row>
    <row r="11104" spans="4:4" x14ac:dyDescent="0.2">
      <c r="D11104" s="20"/>
    </row>
    <row r="11105" spans="4:4" x14ac:dyDescent="0.2">
      <c r="D11105" s="20"/>
    </row>
    <row r="11106" spans="4:4" x14ac:dyDescent="0.2">
      <c r="D11106" s="20"/>
    </row>
    <row r="11107" spans="4:4" x14ac:dyDescent="0.2">
      <c r="D11107" s="20"/>
    </row>
    <row r="11108" spans="4:4" x14ac:dyDescent="0.2">
      <c r="D11108" s="20"/>
    </row>
    <row r="11109" spans="4:4" x14ac:dyDescent="0.2">
      <c r="D11109" s="20"/>
    </row>
    <row r="11110" spans="4:4" x14ac:dyDescent="0.2">
      <c r="D11110" s="20"/>
    </row>
    <row r="11111" spans="4:4" x14ac:dyDescent="0.2">
      <c r="D11111" s="20"/>
    </row>
    <row r="11112" spans="4:4" x14ac:dyDescent="0.2">
      <c r="D11112" s="20"/>
    </row>
    <row r="11113" spans="4:4" x14ac:dyDescent="0.2">
      <c r="D11113" s="20"/>
    </row>
    <row r="11114" spans="4:4" x14ac:dyDescent="0.2">
      <c r="D11114" s="20"/>
    </row>
    <row r="11115" spans="4:4" x14ac:dyDescent="0.2">
      <c r="D11115" s="20"/>
    </row>
    <row r="11116" spans="4:4" x14ac:dyDescent="0.2">
      <c r="D11116" s="20"/>
    </row>
    <row r="11117" spans="4:4" x14ac:dyDescent="0.2">
      <c r="D11117" s="20"/>
    </row>
    <row r="11118" spans="4:4" x14ac:dyDescent="0.2">
      <c r="D11118" s="20"/>
    </row>
    <row r="11119" spans="4:4" x14ac:dyDescent="0.2">
      <c r="D11119" s="20"/>
    </row>
    <row r="11120" spans="4:4" x14ac:dyDescent="0.2">
      <c r="D11120" s="20"/>
    </row>
    <row r="11121" spans="4:4" x14ac:dyDescent="0.2">
      <c r="D11121" s="20"/>
    </row>
    <row r="11122" spans="4:4" x14ac:dyDescent="0.2">
      <c r="D11122" s="20"/>
    </row>
    <row r="11123" spans="4:4" x14ac:dyDescent="0.2">
      <c r="D11123" s="20"/>
    </row>
    <row r="11124" spans="4:4" x14ac:dyDescent="0.2">
      <c r="D11124" s="20"/>
    </row>
    <row r="11125" spans="4:4" x14ac:dyDescent="0.2">
      <c r="D11125" s="20"/>
    </row>
    <row r="11126" spans="4:4" x14ac:dyDescent="0.2">
      <c r="D11126" s="20"/>
    </row>
    <row r="11127" spans="4:4" x14ac:dyDescent="0.2">
      <c r="D11127" s="20"/>
    </row>
    <row r="11128" spans="4:4" x14ac:dyDescent="0.2">
      <c r="D11128" s="20"/>
    </row>
    <row r="11129" spans="4:4" x14ac:dyDescent="0.2">
      <c r="D11129" s="20"/>
    </row>
    <row r="11130" spans="4:4" x14ac:dyDescent="0.2">
      <c r="D11130" s="20"/>
    </row>
    <row r="11131" spans="4:4" x14ac:dyDescent="0.2">
      <c r="D11131" s="20"/>
    </row>
    <row r="11132" spans="4:4" x14ac:dyDescent="0.2">
      <c r="D11132" s="20"/>
    </row>
    <row r="11133" spans="4:4" x14ac:dyDescent="0.2">
      <c r="D11133" s="20"/>
    </row>
    <row r="11134" spans="4:4" x14ac:dyDescent="0.2">
      <c r="D11134" s="20"/>
    </row>
    <row r="11135" spans="4:4" x14ac:dyDescent="0.2">
      <c r="D11135" s="20"/>
    </row>
    <row r="11136" spans="4:4" x14ac:dyDescent="0.2">
      <c r="D11136" s="20"/>
    </row>
    <row r="11137" spans="4:4" x14ac:dyDescent="0.2">
      <c r="D11137" s="20"/>
    </row>
    <row r="11138" spans="4:4" x14ac:dyDescent="0.2">
      <c r="D11138" s="20"/>
    </row>
    <row r="11139" spans="4:4" x14ac:dyDescent="0.2">
      <c r="D11139" s="20"/>
    </row>
    <row r="11140" spans="4:4" x14ac:dyDescent="0.2">
      <c r="D11140" s="20"/>
    </row>
    <row r="11141" spans="4:4" x14ac:dyDescent="0.2">
      <c r="D11141" s="20"/>
    </row>
    <row r="11142" spans="4:4" x14ac:dyDescent="0.2">
      <c r="D11142" s="20"/>
    </row>
    <row r="11143" spans="4:4" x14ac:dyDescent="0.2">
      <c r="D11143" s="20"/>
    </row>
    <row r="11144" spans="4:4" x14ac:dyDescent="0.2">
      <c r="D11144" s="20"/>
    </row>
    <row r="11145" spans="4:4" x14ac:dyDescent="0.2">
      <c r="D11145" s="20"/>
    </row>
    <row r="11146" spans="4:4" x14ac:dyDescent="0.2">
      <c r="D11146" s="20"/>
    </row>
    <row r="11147" spans="4:4" x14ac:dyDescent="0.2">
      <c r="D11147" s="20"/>
    </row>
    <row r="11148" spans="4:4" x14ac:dyDescent="0.2">
      <c r="D11148" s="20"/>
    </row>
    <row r="11149" spans="4:4" x14ac:dyDescent="0.2">
      <c r="D11149" s="20"/>
    </row>
    <row r="11150" spans="4:4" x14ac:dyDescent="0.2">
      <c r="D11150" s="20"/>
    </row>
    <row r="11151" spans="4:4" x14ac:dyDescent="0.2">
      <c r="D11151" s="20"/>
    </row>
    <row r="11152" spans="4:4" x14ac:dyDescent="0.2">
      <c r="D11152" s="20"/>
    </row>
    <row r="11153" spans="4:4" x14ac:dyDescent="0.2">
      <c r="D11153" s="20"/>
    </row>
    <row r="11154" spans="4:4" x14ac:dyDescent="0.2">
      <c r="D11154" s="20"/>
    </row>
    <row r="11155" spans="4:4" x14ac:dyDescent="0.2">
      <c r="D11155" s="20"/>
    </row>
    <row r="11156" spans="4:4" x14ac:dyDescent="0.2">
      <c r="D11156" s="20"/>
    </row>
    <row r="11157" spans="4:4" x14ac:dyDescent="0.2">
      <c r="D11157" s="20"/>
    </row>
    <row r="11158" spans="4:4" x14ac:dyDescent="0.2">
      <c r="D11158" s="20"/>
    </row>
    <row r="11159" spans="4:4" x14ac:dyDescent="0.2">
      <c r="D11159" s="20"/>
    </row>
    <row r="11160" spans="4:4" x14ac:dyDescent="0.2">
      <c r="D11160" s="20"/>
    </row>
    <row r="11161" spans="4:4" x14ac:dyDescent="0.2">
      <c r="D11161" s="20"/>
    </row>
    <row r="11162" spans="4:4" x14ac:dyDescent="0.2">
      <c r="D11162" s="20"/>
    </row>
    <row r="11163" spans="4:4" x14ac:dyDescent="0.2">
      <c r="D11163" s="20"/>
    </row>
    <row r="11164" spans="4:4" x14ac:dyDescent="0.2">
      <c r="D11164" s="20"/>
    </row>
    <row r="11165" spans="4:4" x14ac:dyDescent="0.2">
      <c r="D11165" s="20"/>
    </row>
    <row r="11166" spans="4:4" x14ac:dyDescent="0.2">
      <c r="D11166" s="20"/>
    </row>
    <row r="11167" spans="4:4" x14ac:dyDescent="0.2">
      <c r="D11167" s="20"/>
    </row>
    <row r="11168" spans="4:4" x14ac:dyDescent="0.2">
      <c r="D11168" s="20"/>
    </row>
    <row r="11169" spans="4:4" x14ac:dyDescent="0.2">
      <c r="D11169" s="20"/>
    </row>
    <row r="11170" spans="4:4" x14ac:dyDescent="0.2">
      <c r="D11170" s="20"/>
    </row>
    <row r="11171" spans="4:4" x14ac:dyDescent="0.2">
      <c r="D11171" s="20"/>
    </row>
    <row r="11172" spans="4:4" x14ac:dyDescent="0.2">
      <c r="D11172" s="20"/>
    </row>
    <row r="11173" spans="4:4" x14ac:dyDescent="0.2">
      <c r="D11173" s="20"/>
    </row>
    <row r="11174" spans="4:4" x14ac:dyDescent="0.2">
      <c r="D11174" s="20"/>
    </row>
    <row r="11175" spans="4:4" x14ac:dyDescent="0.2">
      <c r="D11175" s="20"/>
    </row>
    <row r="11176" spans="4:4" x14ac:dyDescent="0.2">
      <c r="D11176" s="20"/>
    </row>
    <row r="11177" spans="4:4" x14ac:dyDescent="0.2">
      <c r="D11177" s="20"/>
    </row>
    <row r="11178" spans="4:4" x14ac:dyDescent="0.2">
      <c r="D11178" s="20"/>
    </row>
    <row r="11179" spans="4:4" x14ac:dyDescent="0.2">
      <c r="D11179" s="20"/>
    </row>
    <row r="11180" spans="4:4" x14ac:dyDescent="0.2">
      <c r="D11180" s="20"/>
    </row>
    <row r="11181" spans="4:4" x14ac:dyDescent="0.2">
      <c r="D11181" s="20"/>
    </row>
    <row r="11182" spans="4:4" x14ac:dyDescent="0.2">
      <c r="D11182" s="20"/>
    </row>
    <row r="11183" spans="4:4" x14ac:dyDescent="0.2">
      <c r="D11183" s="20"/>
    </row>
    <row r="11184" spans="4:4" x14ac:dyDescent="0.2">
      <c r="D11184" s="20"/>
    </row>
    <row r="11185" spans="4:4" x14ac:dyDescent="0.2">
      <c r="D11185" s="20"/>
    </row>
    <row r="11186" spans="4:4" x14ac:dyDescent="0.2">
      <c r="D11186" s="20"/>
    </row>
    <row r="11187" spans="4:4" x14ac:dyDescent="0.2">
      <c r="D11187" s="20"/>
    </row>
    <row r="11188" spans="4:4" x14ac:dyDescent="0.2">
      <c r="D11188" s="20"/>
    </row>
    <row r="11189" spans="4:4" x14ac:dyDescent="0.2">
      <c r="D11189" s="20"/>
    </row>
    <row r="11190" spans="4:4" x14ac:dyDescent="0.2">
      <c r="D11190" s="20"/>
    </row>
    <row r="11191" spans="4:4" x14ac:dyDescent="0.2">
      <c r="D11191" s="20"/>
    </row>
    <row r="11192" spans="4:4" x14ac:dyDescent="0.2">
      <c r="D11192" s="20"/>
    </row>
    <row r="11193" spans="4:4" x14ac:dyDescent="0.2">
      <c r="D11193" s="20"/>
    </row>
    <row r="11194" spans="4:4" x14ac:dyDescent="0.2">
      <c r="D11194" s="20"/>
    </row>
    <row r="11195" spans="4:4" x14ac:dyDescent="0.2">
      <c r="D11195" s="20"/>
    </row>
    <row r="11196" spans="4:4" x14ac:dyDescent="0.2">
      <c r="D11196" s="20"/>
    </row>
    <row r="11197" spans="4:4" x14ac:dyDescent="0.2">
      <c r="D11197" s="20"/>
    </row>
    <row r="11198" spans="4:4" x14ac:dyDescent="0.2">
      <c r="D11198" s="20"/>
    </row>
    <row r="11199" spans="4:4" x14ac:dyDescent="0.2">
      <c r="D11199" s="20"/>
    </row>
    <row r="11200" spans="4:4" x14ac:dyDescent="0.2">
      <c r="D11200" s="20"/>
    </row>
    <row r="11201" spans="4:4" x14ac:dyDescent="0.2">
      <c r="D11201" s="20"/>
    </row>
    <row r="11202" spans="4:4" x14ac:dyDescent="0.2">
      <c r="D11202" s="20"/>
    </row>
    <row r="11203" spans="4:4" x14ac:dyDescent="0.2">
      <c r="D11203" s="20"/>
    </row>
    <row r="11204" spans="4:4" x14ac:dyDescent="0.2">
      <c r="D11204" s="20"/>
    </row>
    <row r="11205" spans="4:4" x14ac:dyDescent="0.2">
      <c r="D11205" s="20"/>
    </row>
    <row r="11206" spans="4:4" x14ac:dyDescent="0.2">
      <c r="D11206" s="20"/>
    </row>
    <row r="11207" spans="4:4" x14ac:dyDescent="0.2">
      <c r="D11207" s="20"/>
    </row>
    <row r="11208" spans="4:4" x14ac:dyDescent="0.2">
      <c r="D11208" s="20"/>
    </row>
    <row r="11209" spans="4:4" x14ac:dyDescent="0.2">
      <c r="D11209" s="20"/>
    </row>
    <row r="11210" spans="4:4" x14ac:dyDescent="0.2">
      <c r="D11210" s="20"/>
    </row>
    <row r="11211" spans="4:4" x14ac:dyDescent="0.2">
      <c r="D11211" s="20"/>
    </row>
    <row r="11212" spans="4:4" x14ac:dyDescent="0.2">
      <c r="D11212" s="20"/>
    </row>
    <row r="11213" spans="4:4" x14ac:dyDescent="0.2">
      <c r="D11213" s="20"/>
    </row>
    <row r="11214" spans="4:4" x14ac:dyDescent="0.2">
      <c r="D11214" s="20"/>
    </row>
    <row r="11215" spans="4:4" x14ac:dyDescent="0.2">
      <c r="D11215" s="20"/>
    </row>
    <row r="11216" spans="4:4" x14ac:dyDescent="0.2">
      <c r="D11216" s="20"/>
    </row>
    <row r="11217" spans="4:4" x14ac:dyDescent="0.2">
      <c r="D11217" s="20"/>
    </row>
    <row r="11218" spans="4:4" x14ac:dyDescent="0.2">
      <c r="D11218" s="20"/>
    </row>
    <row r="11219" spans="4:4" x14ac:dyDescent="0.2">
      <c r="D11219" s="20"/>
    </row>
    <row r="11220" spans="4:4" x14ac:dyDescent="0.2">
      <c r="D11220" s="20"/>
    </row>
    <row r="11221" spans="4:4" x14ac:dyDescent="0.2">
      <c r="D11221" s="20"/>
    </row>
    <row r="11222" spans="4:4" x14ac:dyDescent="0.2">
      <c r="D11222" s="20"/>
    </row>
    <row r="11223" spans="4:4" x14ac:dyDescent="0.2">
      <c r="D11223" s="20"/>
    </row>
    <row r="11224" spans="4:4" x14ac:dyDescent="0.2">
      <c r="D11224" s="20"/>
    </row>
    <row r="11225" spans="4:4" x14ac:dyDescent="0.2">
      <c r="D11225" s="20"/>
    </row>
    <row r="11226" spans="4:4" x14ac:dyDescent="0.2">
      <c r="D11226" s="20"/>
    </row>
    <row r="11227" spans="4:4" x14ac:dyDescent="0.2">
      <c r="D11227" s="20"/>
    </row>
    <row r="11228" spans="4:4" x14ac:dyDescent="0.2">
      <c r="D11228" s="20"/>
    </row>
    <row r="11229" spans="4:4" x14ac:dyDescent="0.2">
      <c r="D11229" s="20"/>
    </row>
    <row r="11230" spans="4:4" x14ac:dyDescent="0.2">
      <c r="D11230" s="20"/>
    </row>
    <row r="11231" spans="4:4" x14ac:dyDescent="0.2">
      <c r="D11231" s="20"/>
    </row>
    <row r="11232" spans="4:4" x14ac:dyDescent="0.2">
      <c r="D11232" s="20"/>
    </row>
    <row r="11233" spans="4:4" x14ac:dyDescent="0.2">
      <c r="D11233" s="20"/>
    </row>
    <row r="11234" spans="4:4" x14ac:dyDescent="0.2">
      <c r="D11234" s="20"/>
    </row>
    <row r="11235" spans="4:4" x14ac:dyDescent="0.2">
      <c r="D11235" s="20"/>
    </row>
    <row r="11236" spans="4:4" x14ac:dyDescent="0.2">
      <c r="D11236" s="20"/>
    </row>
    <row r="11237" spans="4:4" x14ac:dyDescent="0.2">
      <c r="D11237" s="20"/>
    </row>
    <row r="11238" spans="4:4" x14ac:dyDescent="0.2">
      <c r="D11238" s="20"/>
    </row>
    <row r="11239" spans="4:4" x14ac:dyDescent="0.2">
      <c r="D11239" s="20"/>
    </row>
    <row r="11240" spans="4:4" x14ac:dyDescent="0.2">
      <c r="D11240" s="20"/>
    </row>
    <row r="11241" spans="4:4" x14ac:dyDescent="0.2">
      <c r="D11241" s="20"/>
    </row>
    <row r="11242" spans="4:4" x14ac:dyDescent="0.2">
      <c r="D11242" s="20"/>
    </row>
    <row r="11243" spans="4:4" x14ac:dyDescent="0.2">
      <c r="D11243" s="20"/>
    </row>
    <row r="11244" spans="4:4" x14ac:dyDescent="0.2">
      <c r="D11244" s="20"/>
    </row>
    <row r="11245" spans="4:4" x14ac:dyDescent="0.2">
      <c r="D11245" s="20"/>
    </row>
    <row r="11246" spans="4:4" x14ac:dyDescent="0.2">
      <c r="D11246" s="20"/>
    </row>
    <row r="11247" spans="4:4" x14ac:dyDescent="0.2">
      <c r="D11247" s="20"/>
    </row>
    <row r="11248" spans="4:4" x14ac:dyDescent="0.2">
      <c r="D11248" s="20"/>
    </row>
    <row r="11249" spans="4:4" x14ac:dyDescent="0.2">
      <c r="D11249" s="20"/>
    </row>
    <row r="11250" spans="4:4" x14ac:dyDescent="0.2">
      <c r="D11250" s="20"/>
    </row>
    <row r="11251" spans="4:4" x14ac:dyDescent="0.2">
      <c r="D11251" s="20"/>
    </row>
    <row r="11252" spans="4:4" x14ac:dyDescent="0.2">
      <c r="D11252" s="20"/>
    </row>
    <row r="11253" spans="4:4" x14ac:dyDescent="0.2">
      <c r="D11253" s="20"/>
    </row>
    <row r="11254" spans="4:4" x14ac:dyDescent="0.2">
      <c r="D11254" s="20"/>
    </row>
    <row r="11255" spans="4:4" x14ac:dyDescent="0.2">
      <c r="D11255" s="20"/>
    </row>
    <row r="11256" spans="4:4" x14ac:dyDescent="0.2">
      <c r="D11256" s="20"/>
    </row>
    <row r="11257" spans="4:4" x14ac:dyDescent="0.2">
      <c r="D11257" s="20"/>
    </row>
    <row r="11258" spans="4:4" x14ac:dyDescent="0.2">
      <c r="D11258" s="20"/>
    </row>
    <row r="11259" spans="4:4" x14ac:dyDescent="0.2">
      <c r="D11259" s="20"/>
    </row>
    <row r="11260" spans="4:4" x14ac:dyDescent="0.2">
      <c r="D11260" s="20"/>
    </row>
    <row r="11261" spans="4:4" x14ac:dyDescent="0.2">
      <c r="D11261" s="20"/>
    </row>
    <row r="11262" spans="4:4" x14ac:dyDescent="0.2">
      <c r="D11262" s="20"/>
    </row>
    <row r="11263" spans="4:4" x14ac:dyDescent="0.2">
      <c r="D11263" s="20"/>
    </row>
    <row r="11264" spans="4:4" x14ac:dyDescent="0.2">
      <c r="D11264" s="20"/>
    </row>
    <row r="11265" spans="4:4" x14ac:dyDescent="0.2">
      <c r="D11265" s="20"/>
    </row>
    <row r="11266" spans="4:4" x14ac:dyDescent="0.2">
      <c r="D11266" s="20"/>
    </row>
    <row r="11267" spans="4:4" x14ac:dyDescent="0.2">
      <c r="D11267" s="20"/>
    </row>
    <row r="11268" spans="4:4" x14ac:dyDescent="0.2">
      <c r="D11268" s="20"/>
    </row>
    <row r="11269" spans="4:4" x14ac:dyDescent="0.2">
      <c r="D11269" s="20"/>
    </row>
    <row r="11270" spans="4:4" x14ac:dyDescent="0.2">
      <c r="D11270" s="20"/>
    </row>
    <row r="11271" spans="4:4" x14ac:dyDescent="0.2">
      <c r="D11271" s="20"/>
    </row>
    <row r="11272" spans="4:4" x14ac:dyDescent="0.2">
      <c r="D11272" s="20"/>
    </row>
    <row r="11273" spans="4:4" x14ac:dyDescent="0.2">
      <c r="D11273" s="20"/>
    </row>
    <row r="11274" spans="4:4" x14ac:dyDescent="0.2">
      <c r="D11274" s="20"/>
    </row>
    <row r="11275" spans="4:4" x14ac:dyDescent="0.2">
      <c r="D11275" s="20"/>
    </row>
    <row r="11276" spans="4:4" x14ac:dyDescent="0.2">
      <c r="D11276" s="20"/>
    </row>
    <row r="11277" spans="4:4" x14ac:dyDescent="0.2">
      <c r="D11277" s="20"/>
    </row>
    <row r="11278" spans="4:4" x14ac:dyDescent="0.2">
      <c r="D11278" s="20"/>
    </row>
    <row r="11279" spans="4:4" x14ac:dyDescent="0.2">
      <c r="D11279" s="20"/>
    </row>
    <row r="11280" spans="4:4" x14ac:dyDescent="0.2">
      <c r="D11280" s="20"/>
    </row>
    <row r="11281" spans="4:4" x14ac:dyDescent="0.2">
      <c r="D11281" s="20"/>
    </row>
    <row r="11282" spans="4:4" x14ac:dyDescent="0.2">
      <c r="D11282" s="20"/>
    </row>
    <row r="11283" spans="4:4" x14ac:dyDescent="0.2">
      <c r="D11283" s="20"/>
    </row>
    <row r="11284" spans="4:4" x14ac:dyDescent="0.2">
      <c r="D11284" s="20"/>
    </row>
    <row r="11285" spans="4:4" x14ac:dyDescent="0.2">
      <c r="D11285" s="20"/>
    </row>
    <row r="11286" spans="4:4" x14ac:dyDescent="0.2">
      <c r="D11286" s="20"/>
    </row>
    <row r="11287" spans="4:4" x14ac:dyDescent="0.2">
      <c r="D11287" s="20"/>
    </row>
    <row r="11288" spans="4:4" x14ac:dyDescent="0.2">
      <c r="D11288" s="20"/>
    </row>
    <row r="11289" spans="4:4" x14ac:dyDescent="0.2">
      <c r="D11289" s="20"/>
    </row>
    <row r="11290" spans="4:4" x14ac:dyDescent="0.2">
      <c r="D11290" s="20"/>
    </row>
    <row r="11291" spans="4:4" x14ac:dyDescent="0.2">
      <c r="D11291" s="20"/>
    </row>
    <row r="11292" spans="4:4" x14ac:dyDescent="0.2">
      <c r="D11292" s="20"/>
    </row>
    <row r="11293" spans="4:4" x14ac:dyDescent="0.2">
      <c r="D11293" s="20"/>
    </row>
    <row r="11294" spans="4:4" x14ac:dyDescent="0.2">
      <c r="D11294" s="20"/>
    </row>
    <row r="11295" spans="4:4" x14ac:dyDescent="0.2">
      <c r="D11295" s="20"/>
    </row>
    <row r="11296" spans="4:4" x14ac:dyDescent="0.2">
      <c r="D11296" s="20"/>
    </row>
    <row r="11297" spans="4:4" x14ac:dyDescent="0.2">
      <c r="D11297" s="20"/>
    </row>
    <row r="11298" spans="4:4" x14ac:dyDescent="0.2">
      <c r="D11298" s="20"/>
    </row>
    <row r="11299" spans="4:4" x14ac:dyDescent="0.2">
      <c r="D11299" s="20"/>
    </row>
    <row r="11300" spans="4:4" x14ac:dyDescent="0.2">
      <c r="D11300" s="20"/>
    </row>
    <row r="11301" spans="4:4" x14ac:dyDescent="0.2">
      <c r="D11301" s="20"/>
    </row>
    <row r="11302" spans="4:4" x14ac:dyDescent="0.2">
      <c r="D11302" s="20"/>
    </row>
    <row r="11303" spans="4:4" x14ac:dyDescent="0.2">
      <c r="D11303" s="20"/>
    </row>
    <row r="11304" spans="4:4" x14ac:dyDescent="0.2">
      <c r="D11304" s="20"/>
    </row>
    <row r="11305" spans="4:4" x14ac:dyDescent="0.2">
      <c r="D11305" s="20"/>
    </row>
    <row r="11306" spans="4:4" x14ac:dyDescent="0.2">
      <c r="D11306" s="20"/>
    </row>
    <row r="11307" spans="4:4" x14ac:dyDescent="0.2">
      <c r="D11307" s="20"/>
    </row>
    <row r="11308" spans="4:4" x14ac:dyDescent="0.2">
      <c r="D11308" s="20"/>
    </row>
    <row r="11309" spans="4:4" x14ac:dyDescent="0.2">
      <c r="D11309" s="20"/>
    </row>
    <row r="11310" spans="4:4" x14ac:dyDescent="0.2">
      <c r="D11310" s="20"/>
    </row>
    <row r="11311" spans="4:4" x14ac:dyDescent="0.2">
      <c r="D11311" s="20"/>
    </row>
    <row r="11312" spans="4:4" x14ac:dyDescent="0.2">
      <c r="D11312" s="20"/>
    </row>
    <row r="11313" spans="4:4" x14ac:dyDescent="0.2">
      <c r="D11313" s="20"/>
    </row>
    <row r="11314" spans="4:4" x14ac:dyDescent="0.2">
      <c r="D11314" s="20"/>
    </row>
    <row r="11315" spans="4:4" x14ac:dyDescent="0.2">
      <c r="D11315" s="20"/>
    </row>
    <row r="11316" spans="4:4" x14ac:dyDescent="0.2">
      <c r="D11316" s="20"/>
    </row>
    <row r="11317" spans="4:4" x14ac:dyDescent="0.2">
      <c r="D11317" s="20"/>
    </row>
    <row r="11318" spans="4:4" x14ac:dyDescent="0.2">
      <c r="D11318" s="20"/>
    </row>
    <row r="11319" spans="4:4" x14ac:dyDescent="0.2">
      <c r="D11319" s="20"/>
    </row>
    <row r="11320" spans="4:4" x14ac:dyDescent="0.2">
      <c r="D11320" s="20"/>
    </row>
    <row r="11321" spans="4:4" x14ac:dyDescent="0.2">
      <c r="D11321" s="20"/>
    </row>
    <row r="11322" spans="4:4" x14ac:dyDescent="0.2">
      <c r="D11322" s="20"/>
    </row>
    <row r="11323" spans="4:4" x14ac:dyDescent="0.2">
      <c r="D11323" s="20"/>
    </row>
    <row r="11324" spans="4:4" x14ac:dyDescent="0.2">
      <c r="D11324" s="20"/>
    </row>
    <row r="11325" spans="4:4" x14ac:dyDescent="0.2">
      <c r="D11325" s="20"/>
    </row>
    <row r="11326" spans="4:4" x14ac:dyDescent="0.2">
      <c r="D11326" s="20"/>
    </row>
    <row r="11327" spans="4:4" x14ac:dyDescent="0.2">
      <c r="D11327" s="20"/>
    </row>
    <row r="11328" spans="4:4" x14ac:dyDescent="0.2">
      <c r="D11328" s="20"/>
    </row>
    <row r="11329" spans="4:4" x14ac:dyDescent="0.2">
      <c r="D11329" s="20"/>
    </row>
    <row r="11330" spans="4:4" x14ac:dyDescent="0.2">
      <c r="D11330" s="20"/>
    </row>
    <row r="11331" spans="4:4" x14ac:dyDescent="0.2">
      <c r="D11331" s="20"/>
    </row>
    <row r="11332" spans="4:4" x14ac:dyDescent="0.2">
      <c r="D11332" s="20"/>
    </row>
    <row r="11333" spans="4:4" x14ac:dyDescent="0.2">
      <c r="D11333" s="20"/>
    </row>
    <row r="11334" spans="4:4" x14ac:dyDescent="0.2">
      <c r="D11334" s="20"/>
    </row>
    <row r="11335" spans="4:4" x14ac:dyDescent="0.2">
      <c r="D11335" s="20"/>
    </row>
    <row r="11336" spans="4:4" x14ac:dyDescent="0.2">
      <c r="D11336" s="20"/>
    </row>
    <row r="11337" spans="4:4" x14ac:dyDescent="0.2">
      <c r="D11337" s="20"/>
    </row>
    <row r="11338" spans="4:4" x14ac:dyDescent="0.2">
      <c r="D11338" s="20"/>
    </row>
    <row r="11339" spans="4:4" x14ac:dyDescent="0.2">
      <c r="D11339" s="20"/>
    </row>
    <row r="11340" spans="4:4" x14ac:dyDescent="0.2">
      <c r="D11340" s="20"/>
    </row>
    <row r="11341" spans="4:4" x14ac:dyDescent="0.2">
      <c r="D11341" s="20"/>
    </row>
    <row r="11342" spans="4:4" x14ac:dyDescent="0.2">
      <c r="D11342" s="20"/>
    </row>
    <row r="11343" spans="4:4" x14ac:dyDescent="0.2">
      <c r="D11343" s="20"/>
    </row>
    <row r="11344" spans="4:4" x14ac:dyDescent="0.2">
      <c r="D11344" s="20"/>
    </row>
    <row r="11345" spans="4:4" x14ac:dyDescent="0.2">
      <c r="D11345" s="20"/>
    </row>
    <row r="11346" spans="4:4" x14ac:dyDescent="0.2">
      <c r="D11346" s="20"/>
    </row>
    <row r="11347" spans="4:4" x14ac:dyDescent="0.2">
      <c r="D11347" s="20"/>
    </row>
    <row r="11348" spans="4:4" x14ac:dyDescent="0.2">
      <c r="D11348" s="20"/>
    </row>
    <row r="11349" spans="4:4" x14ac:dyDescent="0.2">
      <c r="D11349" s="20"/>
    </row>
    <row r="11350" spans="4:4" x14ac:dyDescent="0.2">
      <c r="D11350" s="20"/>
    </row>
    <row r="11351" spans="4:4" x14ac:dyDescent="0.2">
      <c r="D11351" s="20"/>
    </row>
    <row r="11352" spans="4:4" x14ac:dyDescent="0.2">
      <c r="D11352" s="20"/>
    </row>
    <row r="11353" spans="4:4" x14ac:dyDescent="0.2">
      <c r="D11353" s="20"/>
    </row>
    <row r="11354" spans="4:4" x14ac:dyDescent="0.2">
      <c r="D11354" s="20"/>
    </row>
    <row r="11355" spans="4:4" x14ac:dyDescent="0.2">
      <c r="D11355" s="20"/>
    </row>
    <row r="11356" spans="4:4" x14ac:dyDescent="0.2">
      <c r="D11356" s="20"/>
    </row>
    <row r="11357" spans="4:4" x14ac:dyDescent="0.2">
      <c r="D11357" s="20"/>
    </row>
    <row r="11358" spans="4:4" x14ac:dyDescent="0.2">
      <c r="D11358" s="20"/>
    </row>
    <row r="11359" spans="4:4" x14ac:dyDescent="0.2">
      <c r="D11359" s="20"/>
    </row>
    <row r="11360" spans="4:4" x14ac:dyDescent="0.2">
      <c r="D11360" s="20"/>
    </row>
    <row r="11361" spans="4:4" x14ac:dyDescent="0.2">
      <c r="D11361" s="20"/>
    </row>
    <row r="11362" spans="4:4" x14ac:dyDescent="0.2">
      <c r="D11362" s="20"/>
    </row>
    <row r="11363" spans="4:4" x14ac:dyDescent="0.2">
      <c r="D11363" s="20"/>
    </row>
    <row r="11364" spans="4:4" x14ac:dyDescent="0.2">
      <c r="D11364" s="20"/>
    </row>
    <row r="11365" spans="4:4" x14ac:dyDescent="0.2">
      <c r="D11365" s="20"/>
    </row>
    <row r="11366" spans="4:4" x14ac:dyDescent="0.2">
      <c r="D11366" s="20"/>
    </row>
    <row r="11367" spans="4:4" x14ac:dyDescent="0.2">
      <c r="D11367" s="20"/>
    </row>
    <row r="11368" spans="4:4" x14ac:dyDescent="0.2">
      <c r="D11368" s="20"/>
    </row>
    <row r="11369" spans="4:4" x14ac:dyDescent="0.2">
      <c r="D11369" s="20"/>
    </row>
    <row r="11370" spans="4:4" x14ac:dyDescent="0.2">
      <c r="D11370" s="20"/>
    </row>
    <row r="11371" spans="4:4" x14ac:dyDescent="0.2">
      <c r="D11371" s="20"/>
    </row>
    <row r="11372" spans="4:4" x14ac:dyDescent="0.2">
      <c r="D11372" s="20"/>
    </row>
    <row r="11373" spans="4:4" x14ac:dyDescent="0.2">
      <c r="D11373" s="20"/>
    </row>
    <row r="11374" spans="4:4" x14ac:dyDescent="0.2">
      <c r="D11374" s="20"/>
    </row>
    <row r="11375" spans="4:4" x14ac:dyDescent="0.2">
      <c r="D11375" s="20"/>
    </row>
    <row r="11376" spans="4:4" x14ac:dyDescent="0.2">
      <c r="D11376" s="20"/>
    </row>
    <row r="11377" spans="4:4" x14ac:dyDescent="0.2">
      <c r="D11377" s="20"/>
    </row>
    <row r="11378" spans="4:4" x14ac:dyDescent="0.2">
      <c r="D11378" s="20"/>
    </row>
    <row r="11379" spans="4:4" x14ac:dyDescent="0.2">
      <c r="D11379" s="20"/>
    </row>
    <row r="11380" spans="4:4" x14ac:dyDescent="0.2">
      <c r="D11380" s="20"/>
    </row>
    <row r="11381" spans="4:4" x14ac:dyDescent="0.2">
      <c r="D11381" s="20"/>
    </row>
    <row r="11382" spans="4:4" x14ac:dyDescent="0.2">
      <c r="D11382" s="20"/>
    </row>
    <row r="11383" spans="4:4" x14ac:dyDescent="0.2">
      <c r="D11383" s="20"/>
    </row>
    <row r="11384" spans="4:4" x14ac:dyDescent="0.2">
      <c r="D11384" s="20"/>
    </row>
    <row r="11385" spans="4:4" x14ac:dyDescent="0.2">
      <c r="D11385" s="20"/>
    </row>
    <row r="11386" spans="4:4" x14ac:dyDescent="0.2">
      <c r="D11386" s="20"/>
    </row>
    <row r="11387" spans="4:4" x14ac:dyDescent="0.2">
      <c r="D11387" s="20"/>
    </row>
    <row r="11388" spans="4:4" x14ac:dyDescent="0.2">
      <c r="D11388" s="20"/>
    </row>
    <row r="11389" spans="4:4" x14ac:dyDescent="0.2">
      <c r="D11389" s="20"/>
    </row>
    <row r="11390" spans="4:4" x14ac:dyDescent="0.2">
      <c r="D11390" s="20"/>
    </row>
    <row r="11391" spans="4:4" x14ac:dyDescent="0.2">
      <c r="D11391" s="20"/>
    </row>
    <row r="11392" spans="4:4" x14ac:dyDescent="0.2">
      <c r="D11392" s="20"/>
    </row>
    <row r="11393" spans="4:4" x14ac:dyDescent="0.2">
      <c r="D11393" s="20"/>
    </row>
    <row r="11394" spans="4:4" x14ac:dyDescent="0.2">
      <c r="D11394" s="20"/>
    </row>
    <row r="11395" spans="4:4" x14ac:dyDescent="0.2">
      <c r="D11395" s="20"/>
    </row>
    <row r="11396" spans="4:4" x14ac:dyDescent="0.2">
      <c r="D11396" s="20"/>
    </row>
    <row r="11397" spans="4:4" x14ac:dyDescent="0.2">
      <c r="D11397" s="20"/>
    </row>
    <row r="11398" spans="4:4" x14ac:dyDescent="0.2">
      <c r="D11398" s="20"/>
    </row>
    <row r="11399" spans="4:4" x14ac:dyDescent="0.2">
      <c r="D11399" s="20"/>
    </row>
    <row r="11400" spans="4:4" x14ac:dyDescent="0.2">
      <c r="D11400" s="20"/>
    </row>
    <row r="11401" spans="4:4" x14ac:dyDescent="0.2">
      <c r="D11401" s="20"/>
    </row>
    <row r="11402" spans="4:4" x14ac:dyDescent="0.2">
      <c r="D11402" s="20"/>
    </row>
    <row r="11403" spans="4:4" x14ac:dyDescent="0.2">
      <c r="D11403" s="20"/>
    </row>
    <row r="11404" spans="4:4" x14ac:dyDescent="0.2">
      <c r="D11404" s="20"/>
    </row>
    <row r="11405" spans="4:4" x14ac:dyDescent="0.2">
      <c r="D11405" s="20"/>
    </row>
    <row r="11406" spans="4:4" x14ac:dyDescent="0.2">
      <c r="D11406" s="20"/>
    </row>
    <row r="11407" spans="4:4" x14ac:dyDescent="0.2">
      <c r="D11407" s="20"/>
    </row>
    <row r="11408" spans="4:4" x14ac:dyDescent="0.2">
      <c r="D11408" s="20"/>
    </row>
    <row r="11409" spans="4:4" x14ac:dyDescent="0.2">
      <c r="D11409" s="20"/>
    </row>
    <row r="11410" spans="4:4" x14ac:dyDescent="0.2">
      <c r="D11410" s="20"/>
    </row>
    <row r="11411" spans="4:4" x14ac:dyDescent="0.2">
      <c r="D11411" s="20"/>
    </row>
    <row r="11412" spans="4:4" x14ac:dyDescent="0.2">
      <c r="D11412" s="20"/>
    </row>
    <row r="11413" spans="4:4" x14ac:dyDescent="0.2">
      <c r="D11413" s="20"/>
    </row>
    <row r="11414" spans="4:4" x14ac:dyDescent="0.2">
      <c r="D11414" s="20"/>
    </row>
    <row r="11415" spans="4:4" x14ac:dyDescent="0.2">
      <c r="D11415" s="20"/>
    </row>
    <row r="11416" spans="4:4" x14ac:dyDescent="0.2">
      <c r="D11416" s="20"/>
    </row>
    <row r="11417" spans="4:4" x14ac:dyDescent="0.2">
      <c r="D11417" s="20"/>
    </row>
    <row r="11418" spans="4:4" x14ac:dyDescent="0.2">
      <c r="D11418" s="20"/>
    </row>
    <row r="11419" spans="4:4" x14ac:dyDescent="0.2">
      <c r="D11419" s="20"/>
    </row>
    <row r="11420" spans="4:4" x14ac:dyDescent="0.2">
      <c r="D11420" s="20"/>
    </row>
    <row r="11421" spans="4:4" x14ac:dyDescent="0.2">
      <c r="D11421" s="20"/>
    </row>
    <row r="11422" spans="4:4" x14ac:dyDescent="0.2">
      <c r="D11422" s="20"/>
    </row>
    <row r="11423" spans="4:4" x14ac:dyDescent="0.2">
      <c r="D11423" s="20"/>
    </row>
    <row r="11424" spans="4:4" x14ac:dyDescent="0.2">
      <c r="D11424" s="20"/>
    </row>
    <row r="11425" spans="4:4" x14ac:dyDescent="0.2">
      <c r="D11425" s="20"/>
    </row>
    <row r="11426" spans="4:4" x14ac:dyDescent="0.2">
      <c r="D11426" s="20"/>
    </row>
    <row r="11427" spans="4:4" x14ac:dyDescent="0.2">
      <c r="D11427" s="20"/>
    </row>
    <row r="11428" spans="4:4" x14ac:dyDescent="0.2">
      <c r="D11428" s="20"/>
    </row>
    <row r="11429" spans="4:4" x14ac:dyDescent="0.2">
      <c r="D11429" s="20"/>
    </row>
    <row r="11430" spans="4:4" x14ac:dyDescent="0.2">
      <c r="D11430" s="20"/>
    </row>
    <row r="11431" spans="4:4" x14ac:dyDescent="0.2">
      <c r="D11431" s="20"/>
    </row>
    <row r="11432" spans="4:4" x14ac:dyDescent="0.2">
      <c r="D11432" s="20"/>
    </row>
    <row r="11433" spans="4:4" x14ac:dyDescent="0.2">
      <c r="D11433" s="20"/>
    </row>
    <row r="11434" spans="4:4" x14ac:dyDescent="0.2">
      <c r="D11434" s="20"/>
    </row>
    <row r="11435" spans="4:4" x14ac:dyDescent="0.2">
      <c r="D11435" s="20"/>
    </row>
    <row r="11436" spans="4:4" x14ac:dyDescent="0.2">
      <c r="D11436" s="20"/>
    </row>
    <row r="11437" spans="4:4" x14ac:dyDescent="0.2">
      <c r="D11437" s="20"/>
    </row>
    <row r="11438" spans="4:4" x14ac:dyDescent="0.2">
      <c r="D11438" s="20"/>
    </row>
    <row r="11439" spans="4:4" x14ac:dyDescent="0.2">
      <c r="D11439" s="20"/>
    </row>
    <row r="11440" spans="4:4" x14ac:dyDescent="0.2">
      <c r="D11440" s="20"/>
    </row>
    <row r="11441" spans="4:4" x14ac:dyDescent="0.2">
      <c r="D11441" s="20"/>
    </row>
    <row r="11442" spans="4:4" x14ac:dyDescent="0.2">
      <c r="D11442" s="20"/>
    </row>
    <row r="11443" spans="4:4" x14ac:dyDescent="0.2">
      <c r="D11443" s="20"/>
    </row>
    <row r="11444" spans="4:4" x14ac:dyDescent="0.2">
      <c r="D11444" s="20"/>
    </row>
    <row r="11445" spans="4:4" x14ac:dyDescent="0.2">
      <c r="D11445" s="20"/>
    </row>
    <row r="11446" spans="4:4" x14ac:dyDescent="0.2">
      <c r="D11446" s="20"/>
    </row>
    <row r="11447" spans="4:4" x14ac:dyDescent="0.2">
      <c r="D11447" s="20"/>
    </row>
    <row r="11448" spans="4:4" x14ac:dyDescent="0.2">
      <c r="D11448" s="20"/>
    </row>
    <row r="11449" spans="4:4" x14ac:dyDescent="0.2">
      <c r="D11449" s="20"/>
    </row>
    <row r="11450" spans="4:4" x14ac:dyDescent="0.2">
      <c r="D11450" s="20"/>
    </row>
    <row r="11451" spans="4:4" x14ac:dyDescent="0.2">
      <c r="D11451" s="20"/>
    </row>
    <row r="11452" spans="4:4" x14ac:dyDescent="0.2">
      <c r="D11452" s="20"/>
    </row>
    <row r="11453" spans="4:4" x14ac:dyDescent="0.2">
      <c r="D11453" s="20"/>
    </row>
    <row r="11454" spans="4:4" x14ac:dyDescent="0.2">
      <c r="D11454" s="20"/>
    </row>
    <row r="11455" spans="4:4" x14ac:dyDescent="0.2">
      <c r="D11455" s="20"/>
    </row>
    <row r="11456" spans="4:4" x14ac:dyDescent="0.2">
      <c r="D11456" s="20"/>
    </row>
    <row r="11457" spans="4:4" x14ac:dyDescent="0.2">
      <c r="D11457" s="20"/>
    </row>
    <row r="11458" spans="4:4" x14ac:dyDescent="0.2">
      <c r="D11458" s="20"/>
    </row>
    <row r="11459" spans="4:4" x14ac:dyDescent="0.2">
      <c r="D11459" s="20"/>
    </row>
    <row r="11460" spans="4:4" x14ac:dyDescent="0.2">
      <c r="D11460" s="20"/>
    </row>
    <row r="11461" spans="4:4" x14ac:dyDescent="0.2">
      <c r="D11461" s="20"/>
    </row>
    <row r="11462" spans="4:4" x14ac:dyDescent="0.2">
      <c r="D11462" s="20"/>
    </row>
    <row r="11463" spans="4:4" x14ac:dyDescent="0.2">
      <c r="D11463" s="20"/>
    </row>
    <row r="11464" spans="4:4" x14ac:dyDescent="0.2">
      <c r="D11464" s="20"/>
    </row>
    <row r="11465" spans="4:4" x14ac:dyDescent="0.2">
      <c r="D11465" s="20"/>
    </row>
    <row r="11466" spans="4:4" x14ac:dyDescent="0.2">
      <c r="D11466" s="20"/>
    </row>
    <row r="11467" spans="4:4" x14ac:dyDescent="0.2">
      <c r="D11467" s="20"/>
    </row>
    <row r="11468" spans="4:4" x14ac:dyDescent="0.2">
      <c r="D11468" s="20"/>
    </row>
    <row r="11469" spans="4:4" x14ac:dyDescent="0.2">
      <c r="D11469" s="20"/>
    </row>
    <row r="11470" spans="4:4" x14ac:dyDescent="0.2">
      <c r="D11470" s="20"/>
    </row>
    <row r="11471" spans="4:4" x14ac:dyDescent="0.2">
      <c r="D11471" s="20"/>
    </row>
    <row r="11472" spans="4:4" x14ac:dyDescent="0.2">
      <c r="D11472" s="20"/>
    </row>
    <row r="11473" spans="4:4" x14ac:dyDescent="0.2">
      <c r="D11473" s="20"/>
    </row>
    <row r="11474" spans="4:4" x14ac:dyDescent="0.2">
      <c r="D11474" s="20"/>
    </row>
    <row r="11475" spans="4:4" x14ac:dyDescent="0.2">
      <c r="D11475" s="20"/>
    </row>
    <row r="11476" spans="4:4" x14ac:dyDescent="0.2">
      <c r="D11476" s="20"/>
    </row>
    <row r="11477" spans="4:4" x14ac:dyDescent="0.2">
      <c r="D11477" s="20"/>
    </row>
    <row r="11478" spans="4:4" x14ac:dyDescent="0.2">
      <c r="D11478" s="20"/>
    </row>
    <row r="11479" spans="4:4" x14ac:dyDescent="0.2">
      <c r="D11479" s="20"/>
    </row>
    <row r="11480" spans="4:4" x14ac:dyDescent="0.2">
      <c r="D11480" s="20"/>
    </row>
    <row r="11481" spans="4:4" x14ac:dyDescent="0.2">
      <c r="D11481" s="20"/>
    </row>
    <row r="11482" spans="4:4" x14ac:dyDescent="0.2">
      <c r="D11482" s="20"/>
    </row>
    <row r="11483" spans="4:4" x14ac:dyDescent="0.2">
      <c r="D11483" s="20"/>
    </row>
    <row r="11484" spans="4:4" x14ac:dyDescent="0.2">
      <c r="D11484" s="20"/>
    </row>
    <row r="11485" spans="4:4" x14ac:dyDescent="0.2">
      <c r="D11485" s="20"/>
    </row>
    <row r="11486" spans="4:4" x14ac:dyDescent="0.2">
      <c r="D11486" s="20"/>
    </row>
    <row r="11487" spans="4:4" x14ac:dyDescent="0.2">
      <c r="D11487" s="20"/>
    </row>
    <row r="11488" spans="4:4" x14ac:dyDescent="0.2">
      <c r="D11488" s="20"/>
    </row>
    <row r="11489" spans="4:4" x14ac:dyDescent="0.2">
      <c r="D11489" s="20"/>
    </row>
    <row r="11490" spans="4:4" x14ac:dyDescent="0.2">
      <c r="D11490" s="20"/>
    </row>
    <row r="11491" spans="4:4" x14ac:dyDescent="0.2">
      <c r="D11491" s="20"/>
    </row>
    <row r="11492" spans="4:4" x14ac:dyDescent="0.2">
      <c r="D11492" s="20"/>
    </row>
    <row r="11493" spans="4:4" x14ac:dyDescent="0.2">
      <c r="D11493" s="20"/>
    </row>
    <row r="11494" spans="4:4" x14ac:dyDescent="0.2">
      <c r="D11494" s="20"/>
    </row>
    <row r="11495" spans="4:4" x14ac:dyDescent="0.2">
      <c r="D11495" s="20"/>
    </row>
    <row r="11496" spans="4:4" x14ac:dyDescent="0.2">
      <c r="D11496" s="20"/>
    </row>
    <row r="11497" spans="4:4" x14ac:dyDescent="0.2">
      <c r="D11497" s="20"/>
    </row>
    <row r="11498" spans="4:4" x14ac:dyDescent="0.2">
      <c r="D11498" s="20"/>
    </row>
    <row r="11499" spans="4:4" x14ac:dyDescent="0.2">
      <c r="D11499" s="20"/>
    </row>
    <row r="11500" spans="4:4" x14ac:dyDescent="0.2">
      <c r="D11500" s="20"/>
    </row>
    <row r="11501" spans="4:4" x14ac:dyDescent="0.2">
      <c r="D11501" s="20"/>
    </row>
    <row r="11502" spans="4:4" x14ac:dyDescent="0.2">
      <c r="D11502" s="20"/>
    </row>
    <row r="11503" spans="4:4" x14ac:dyDescent="0.2">
      <c r="D11503" s="20"/>
    </row>
    <row r="11504" spans="4:4" x14ac:dyDescent="0.2">
      <c r="D11504" s="20"/>
    </row>
    <row r="11505" spans="4:4" x14ac:dyDescent="0.2">
      <c r="D11505" s="20"/>
    </row>
    <row r="11506" spans="4:4" x14ac:dyDescent="0.2">
      <c r="D11506" s="20"/>
    </row>
    <row r="11507" spans="4:4" x14ac:dyDescent="0.2">
      <c r="D11507" s="20"/>
    </row>
    <row r="11508" spans="4:4" x14ac:dyDescent="0.2">
      <c r="D11508" s="20"/>
    </row>
    <row r="11509" spans="4:4" x14ac:dyDescent="0.2">
      <c r="D11509" s="20"/>
    </row>
    <row r="11510" spans="4:4" x14ac:dyDescent="0.2">
      <c r="D11510" s="20"/>
    </row>
    <row r="11511" spans="4:4" x14ac:dyDescent="0.2">
      <c r="D11511" s="20"/>
    </row>
    <row r="11512" spans="4:4" x14ac:dyDescent="0.2">
      <c r="D11512" s="20"/>
    </row>
    <row r="11513" spans="4:4" x14ac:dyDescent="0.2">
      <c r="D11513" s="20"/>
    </row>
    <row r="11514" spans="4:4" x14ac:dyDescent="0.2">
      <c r="D11514" s="20"/>
    </row>
    <row r="11515" spans="4:4" x14ac:dyDescent="0.2">
      <c r="D11515" s="20"/>
    </row>
    <row r="11516" spans="4:4" x14ac:dyDescent="0.2">
      <c r="D11516" s="20"/>
    </row>
    <row r="11517" spans="4:4" x14ac:dyDescent="0.2">
      <c r="D11517" s="20"/>
    </row>
    <row r="11518" spans="4:4" x14ac:dyDescent="0.2">
      <c r="D11518" s="20"/>
    </row>
    <row r="11519" spans="4:4" x14ac:dyDescent="0.2">
      <c r="D11519" s="20"/>
    </row>
    <row r="11520" spans="4:4" x14ac:dyDescent="0.2">
      <c r="D11520" s="20"/>
    </row>
    <row r="11521" spans="4:4" x14ac:dyDescent="0.2">
      <c r="D11521" s="20"/>
    </row>
    <row r="11522" spans="4:4" x14ac:dyDescent="0.2">
      <c r="D11522" s="20"/>
    </row>
    <row r="11523" spans="4:4" x14ac:dyDescent="0.2">
      <c r="D11523" s="20"/>
    </row>
    <row r="11524" spans="4:4" x14ac:dyDescent="0.2">
      <c r="D11524" s="20"/>
    </row>
    <row r="11525" spans="4:4" x14ac:dyDescent="0.2">
      <c r="D11525" s="20"/>
    </row>
    <row r="11526" spans="4:4" x14ac:dyDescent="0.2">
      <c r="D11526" s="20"/>
    </row>
    <row r="11527" spans="4:4" x14ac:dyDescent="0.2">
      <c r="D11527" s="20"/>
    </row>
    <row r="11528" spans="4:4" x14ac:dyDescent="0.2">
      <c r="D11528" s="20"/>
    </row>
    <row r="11529" spans="4:4" x14ac:dyDescent="0.2">
      <c r="D11529" s="20"/>
    </row>
    <row r="11530" spans="4:4" x14ac:dyDescent="0.2">
      <c r="D11530" s="20"/>
    </row>
    <row r="11531" spans="4:4" x14ac:dyDescent="0.2">
      <c r="D11531" s="20"/>
    </row>
    <row r="11532" spans="4:4" x14ac:dyDescent="0.2">
      <c r="D11532" s="20"/>
    </row>
    <row r="11533" spans="4:4" x14ac:dyDescent="0.2">
      <c r="D11533" s="20"/>
    </row>
    <row r="11534" spans="4:4" x14ac:dyDescent="0.2">
      <c r="D11534" s="20"/>
    </row>
    <row r="11535" spans="4:4" x14ac:dyDescent="0.2">
      <c r="D11535" s="20"/>
    </row>
    <row r="11536" spans="4:4" x14ac:dyDescent="0.2">
      <c r="D11536" s="20"/>
    </row>
    <row r="11537" spans="4:4" x14ac:dyDescent="0.2">
      <c r="D11537" s="20"/>
    </row>
    <row r="11538" spans="4:4" x14ac:dyDescent="0.2">
      <c r="D11538" s="20"/>
    </row>
    <row r="11539" spans="4:4" x14ac:dyDescent="0.2">
      <c r="D11539" s="20"/>
    </row>
    <row r="11540" spans="4:4" x14ac:dyDescent="0.2">
      <c r="D11540" s="20"/>
    </row>
    <row r="11541" spans="4:4" x14ac:dyDescent="0.2">
      <c r="D11541" s="20"/>
    </row>
    <row r="11542" spans="4:4" x14ac:dyDescent="0.2">
      <c r="D11542" s="20"/>
    </row>
    <row r="11543" spans="4:4" x14ac:dyDescent="0.2">
      <c r="D11543" s="20"/>
    </row>
    <row r="11544" spans="4:4" x14ac:dyDescent="0.2">
      <c r="D11544" s="20"/>
    </row>
    <row r="11545" spans="4:4" x14ac:dyDescent="0.2">
      <c r="D11545" s="20"/>
    </row>
    <row r="11546" spans="4:4" x14ac:dyDescent="0.2">
      <c r="D11546" s="20"/>
    </row>
    <row r="11547" spans="4:4" x14ac:dyDescent="0.2">
      <c r="D11547" s="20"/>
    </row>
    <row r="11548" spans="4:4" x14ac:dyDescent="0.2">
      <c r="D11548" s="20"/>
    </row>
    <row r="11549" spans="4:4" x14ac:dyDescent="0.2">
      <c r="D11549" s="20"/>
    </row>
    <row r="11550" spans="4:4" x14ac:dyDescent="0.2">
      <c r="D11550" s="20"/>
    </row>
    <row r="11551" spans="4:4" x14ac:dyDescent="0.2">
      <c r="D11551" s="20"/>
    </row>
    <row r="11552" spans="4:4" x14ac:dyDescent="0.2">
      <c r="D11552" s="20"/>
    </row>
    <row r="11553" spans="4:4" x14ac:dyDescent="0.2">
      <c r="D11553" s="20"/>
    </row>
    <row r="11554" spans="4:4" x14ac:dyDescent="0.2">
      <c r="D11554" s="20"/>
    </row>
    <row r="11555" spans="4:4" x14ac:dyDescent="0.2">
      <c r="D11555" s="20"/>
    </row>
    <row r="11556" spans="4:4" x14ac:dyDescent="0.2">
      <c r="D11556" s="20"/>
    </row>
    <row r="11557" spans="4:4" x14ac:dyDescent="0.2">
      <c r="D11557" s="20"/>
    </row>
    <row r="11558" spans="4:4" x14ac:dyDescent="0.2">
      <c r="D11558" s="20"/>
    </row>
    <row r="11559" spans="4:4" x14ac:dyDescent="0.2">
      <c r="D11559" s="20"/>
    </row>
    <row r="11560" spans="4:4" x14ac:dyDescent="0.2">
      <c r="D11560" s="20"/>
    </row>
    <row r="11561" spans="4:4" x14ac:dyDescent="0.2">
      <c r="D11561" s="20"/>
    </row>
    <row r="11562" spans="4:4" x14ac:dyDescent="0.2">
      <c r="D11562" s="20"/>
    </row>
    <row r="11563" spans="4:4" x14ac:dyDescent="0.2">
      <c r="D11563" s="20"/>
    </row>
    <row r="11564" spans="4:4" x14ac:dyDescent="0.2">
      <c r="D11564" s="20"/>
    </row>
    <row r="11565" spans="4:4" x14ac:dyDescent="0.2">
      <c r="D11565" s="20"/>
    </row>
    <row r="11566" spans="4:4" x14ac:dyDescent="0.2">
      <c r="D11566" s="20"/>
    </row>
    <row r="11567" spans="4:4" x14ac:dyDescent="0.2">
      <c r="D11567" s="20"/>
    </row>
    <row r="11568" spans="4:4" x14ac:dyDescent="0.2">
      <c r="D11568" s="20"/>
    </row>
    <row r="11569" spans="4:4" x14ac:dyDescent="0.2">
      <c r="D11569" s="20"/>
    </row>
    <row r="11570" spans="4:4" x14ac:dyDescent="0.2">
      <c r="D11570" s="20"/>
    </row>
    <row r="11571" spans="4:4" x14ac:dyDescent="0.2">
      <c r="D11571" s="20"/>
    </row>
    <row r="11572" spans="4:4" x14ac:dyDescent="0.2">
      <c r="D11572" s="20"/>
    </row>
    <row r="11573" spans="4:4" x14ac:dyDescent="0.2">
      <c r="D11573" s="20"/>
    </row>
    <row r="11574" spans="4:4" x14ac:dyDescent="0.2">
      <c r="D11574" s="20"/>
    </row>
    <row r="11575" spans="4:4" x14ac:dyDescent="0.2">
      <c r="D11575" s="20"/>
    </row>
    <row r="11576" spans="4:4" x14ac:dyDescent="0.2">
      <c r="D11576" s="20"/>
    </row>
    <row r="11577" spans="4:4" x14ac:dyDescent="0.2">
      <c r="D11577" s="20"/>
    </row>
    <row r="11578" spans="4:4" x14ac:dyDescent="0.2">
      <c r="D11578" s="20"/>
    </row>
    <row r="11579" spans="4:4" x14ac:dyDescent="0.2">
      <c r="D11579" s="20"/>
    </row>
    <row r="11580" spans="4:4" x14ac:dyDescent="0.2">
      <c r="D11580" s="20"/>
    </row>
    <row r="11581" spans="4:4" x14ac:dyDescent="0.2">
      <c r="D11581" s="20"/>
    </row>
    <row r="11582" spans="4:4" x14ac:dyDescent="0.2">
      <c r="D11582" s="20"/>
    </row>
    <row r="11583" spans="4:4" x14ac:dyDescent="0.2">
      <c r="D11583" s="20"/>
    </row>
    <row r="11584" spans="4:4" x14ac:dyDescent="0.2">
      <c r="D11584" s="20"/>
    </row>
    <row r="11585" spans="4:4" x14ac:dyDescent="0.2">
      <c r="D11585" s="20"/>
    </row>
    <row r="11586" spans="4:4" x14ac:dyDescent="0.2">
      <c r="D11586" s="20"/>
    </row>
    <row r="11587" spans="4:4" x14ac:dyDescent="0.2">
      <c r="D11587" s="20"/>
    </row>
    <row r="11588" spans="4:4" x14ac:dyDescent="0.2">
      <c r="D11588" s="20"/>
    </row>
    <row r="11589" spans="4:4" x14ac:dyDescent="0.2">
      <c r="D11589" s="20"/>
    </row>
    <row r="11590" spans="4:4" x14ac:dyDescent="0.2">
      <c r="D11590" s="20"/>
    </row>
    <row r="11591" spans="4:4" x14ac:dyDescent="0.2">
      <c r="D11591" s="20"/>
    </row>
    <row r="11592" spans="4:4" x14ac:dyDescent="0.2">
      <c r="D11592" s="20"/>
    </row>
    <row r="11593" spans="4:4" x14ac:dyDescent="0.2">
      <c r="D11593" s="20"/>
    </row>
    <row r="11594" spans="4:4" x14ac:dyDescent="0.2">
      <c r="D11594" s="20"/>
    </row>
    <row r="11595" spans="4:4" x14ac:dyDescent="0.2">
      <c r="D11595" s="20"/>
    </row>
    <row r="11596" spans="4:4" x14ac:dyDescent="0.2">
      <c r="D11596" s="20"/>
    </row>
    <row r="11597" spans="4:4" x14ac:dyDescent="0.2">
      <c r="D11597" s="20"/>
    </row>
    <row r="11598" spans="4:4" x14ac:dyDescent="0.2">
      <c r="D11598" s="20"/>
    </row>
    <row r="11599" spans="4:4" x14ac:dyDescent="0.2">
      <c r="D11599" s="20"/>
    </row>
    <row r="11600" spans="4:4" x14ac:dyDescent="0.2">
      <c r="D11600" s="20"/>
    </row>
    <row r="11601" spans="4:4" x14ac:dyDescent="0.2">
      <c r="D11601" s="20"/>
    </row>
    <row r="11602" spans="4:4" x14ac:dyDescent="0.2">
      <c r="D11602" s="20"/>
    </row>
    <row r="11603" spans="4:4" x14ac:dyDescent="0.2">
      <c r="D11603" s="20"/>
    </row>
    <row r="11604" spans="4:4" x14ac:dyDescent="0.2">
      <c r="D11604" s="20"/>
    </row>
    <row r="11605" spans="4:4" x14ac:dyDescent="0.2">
      <c r="D11605" s="20"/>
    </row>
    <row r="11606" spans="4:4" x14ac:dyDescent="0.2">
      <c r="D11606" s="20"/>
    </row>
    <row r="11607" spans="4:4" x14ac:dyDescent="0.2">
      <c r="D11607" s="20"/>
    </row>
    <row r="11608" spans="4:4" x14ac:dyDescent="0.2">
      <c r="D11608" s="20"/>
    </row>
    <row r="11609" spans="4:4" x14ac:dyDescent="0.2">
      <c r="D11609" s="20"/>
    </row>
    <row r="11610" spans="4:4" x14ac:dyDescent="0.2">
      <c r="D11610" s="20"/>
    </row>
    <row r="11611" spans="4:4" x14ac:dyDescent="0.2">
      <c r="D11611" s="20"/>
    </row>
    <row r="11612" spans="4:4" x14ac:dyDescent="0.2">
      <c r="D11612" s="20"/>
    </row>
    <row r="11613" spans="4:4" x14ac:dyDescent="0.2">
      <c r="D11613" s="20"/>
    </row>
    <row r="11614" spans="4:4" x14ac:dyDescent="0.2">
      <c r="D11614" s="20"/>
    </row>
    <row r="11615" spans="4:4" x14ac:dyDescent="0.2">
      <c r="D11615" s="20"/>
    </row>
    <row r="11616" spans="4:4" x14ac:dyDescent="0.2">
      <c r="D11616" s="20"/>
    </row>
    <row r="11617" spans="4:4" x14ac:dyDescent="0.2">
      <c r="D11617" s="20"/>
    </row>
    <row r="11618" spans="4:4" x14ac:dyDescent="0.2">
      <c r="D11618" s="20"/>
    </row>
    <row r="11619" spans="4:4" x14ac:dyDescent="0.2">
      <c r="D11619" s="20"/>
    </row>
    <row r="11620" spans="4:4" x14ac:dyDescent="0.2">
      <c r="D11620" s="20"/>
    </row>
    <row r="11621" spans="4:4" x14ac:dyDescent="0.2">
      <c r="D11621" s="20"/>
    </row>
    <row r="11622" spans="4:4" x14ac:dyDescent="0.2">
      <c r="D11622" s="20"/>
    </row>
    <row r="11623" spans="4:4" x14ac:dyDescent="0.2">
      <c r="D11623" s="20"/>
    </row>
    <row r="11624" spans="4:4" x14ac:dyDescent="0.2">
      <c r="D11624" s="20"/>
    </row>
    <row r="11625" spans="4:4" x14ac:dyDescent="0.2">
      <c r="D11625" s="20"/>
    </row>
    <row r="11626" spans="4:4" x14ac:dyDescent="0.2">
      <c r="D11626" s="20"/>
    </row>
    <row r="11627" spans="4:4" x14ac:dyDescent="0.2">
      <c r="D11627" s="20"/>
    </row>
    <row r="11628" spans="4:4" x14ac:dyDescent="0.2">
      <c r="D11628" s="20"/>
    </row>
    <row r="11629" spans="4:4" x14ac:dyDescent="0.2">
      <c r="D11629" s="20"/>
    </row>
    <row r="11630" spans="4:4" x14ac:dyDescent="0.2">
      <c r="D11630" s="20"/>
    </row>
    <row r="11631" spans="4:4" x14ac:dyDescent="0.2">
      <c r="D11631" s="20"/>
    </row>
    <row r="11632" spans="4:4" x14ac:dyDescent="0.2">
      <c r="D11632" s="20"/>
    </row>
    <row r="11633" spans="4:4" x14ac:dyDescent="0.2">
      <c r="D11633" s="20"/>
    </row>
    <row r="11634" spans="4:4" x14ac:dyDescent="0.2">
      <c r="D11634" s="20"/>
    </row>
    <row r="11635" spans="4:4" x14ac:dyDescent="0.2">
      <c r="D11635" s="20"/>
    </row>
    <row r="11636" spans="4:4" x14ac:dyDescent="0.2">
      <c r="D11636" s="20"/>
    </row>
    <row r="11637" spans="4:4" x14ac:dyDescent="0.2">
      <c r="D11637" s="20"/>
    </row>
    <row r="11638" spans="4:4" x14ac:dyDescent="0.2">
      <c r="D11638" s="20"/>
    </row>
    <row r="11639" spans="4:4" x14ac:dyDescent="0.2">
      <c r="D11639" s="20"/>
    </row>
    <row r="11640" spans="4:4" x14ac:dyDescent="0.2">
      <c r="D11640" s="20"/>
    </row>
    <row r="11641" spans="4:4" x14ac:dyDescent="0.2">
      <c r="D11641" s="20"/>
    </row>
    <row r="11642" spans="4:4" x14ac:dyDescent="0.2">
      <c r="D11642" s="20"/>
    </row>
    <row r="11643" spans="4:4" x14ac:dyDescent="0.2">
      <c r="D11643" s="20"/>
    </row>
    <row r="11644" spans="4:4" x14ac:dyDescent="0.2">
      <c r="D11644" s="20"/>
    </row>
    <row r="11645" spans="4:4" x14ac:dyDescent="0.2">
      <c r="D11645" s="20"/>
    </row>
    <row r="11646" spans="4:4" x14ac:dyDescent="0.2">
      <c r="D11646" s="20"/>
    </row>
    <row r="11647" spans="4:4" x14ac:dyDescent="0.2">
      <c r="D11647" s="20"/>
    </row>
    <row r="11648" spans="4:4" x14ac:dyDescent="0.2">
      <c r="D11648" s="20"/>
    </row>
    <row r="11649" spans="4:4" x14ac:dyDescent="0.2">
      <c r="D11649" s="20"/>
    </row>
    <row r="11650" spans="4:4" x14ac:dyDescent="0.2">
      <c r="D11650" s="20"/>
    </row>
    <row r="11651" spans="4:4" x14ac:dyDescent="0.2">
      <c r="D11651" s="20"/>
    </row>
    <row r="11652" spans="4:4" x14ac:dyDescent="0.2">
      <c r="D11652" s="20"/>
    </row>
    <row r="11653" spans="4:4" x14ac:dyDescent="0.2">
      <c r="D11653" s="20"/>
    </row>
    <row r="11654" spans="4:4" x14ac:dyDescent="0.2">
      <c r="D11654" s="20"/>
    </row>
    <row r="11655" spans="4:4" x14ac:dyDescent="0.2">
      <c r="D11655" s="20"/>
    </row>
    <row r="11656" spans="4:4" x14ac:dyDescent="0.2">
      <c r="D11656" s="20"/>
    </row>
    <row r="11657" spans="4:4" x14ac:dyDescent="0.2">
      <c r="D11657" s="20"/>
    </row>
    <row r="11658" spans="4:4" x14ac:dyDescent="0.2">
      <c r="D11658" s="20"/>
    </row>
    <row r="11659" spans="4:4" x14ac:dyDescent="0.2">
      <c r="D11659" s="20"/>
    </row>
    <row r="11660" spans="4:4" x14ac:dyDescent="0.2">
      <c r="D11660" s="20"/>
    </row>
    <row r="11661" spans="4:4" x14ac:dyDescent="0.2">
      <c r="D11661" s="20"/>
    </row>
    <row r="11662" spans="4:4" x14ac:dyDescent="0.2">
      <c r="D11662" s="20"/>
    </row>
    <row r="11663" spans="4:4" x14ac:dyDescent="0.2">
      <c r="D11663" s="20"/>
    </row>
    <row r="11664" spans="4:4" x14ac:dyDescent="0.2">
      <c r="D11664" s="20"/>
    </row>
    <row r="11665" spans="4:4" x14ac:dyDescent="0.2">
      <c r="D11665" s="20"/>
    </row>
    <row r="11666" spans="4:4" x14ac:dyDescent="0.2">
      <c r="D11666" s="20"/>
    </row>
    <row r="11667" spans="4:4" x14ac:dyDescent="0.2">
      <c r="D11667" s="20"/>
    </row>
    <row r="11668" spans="4:4" x14ac:dyDescent="0.2">
      <c r="D11668" s="20"/>
    </row>
    <row r="11669" spans="4:4" x14ac:dyDescent="0.2">
      <c r="D11669" s="20"/>
    </row>
    <row r="11670" spans="4:4" x14ac:dyDescent="0.2">
      <c r="D11670" s="20"/>
    </row>
    <row r="11671" spans="4:4" x14ac:dyDescent="0.2">
      <c r="D11671" s="20"/>
    </row>
    <row r="11672" spans="4:4" x14ac:dyDescent="0.2">
      <c r="D11672" s="20"/>
    </row>
    <row r="11673" spans="4:4" x14ac:dyDescent="0.2">
      <c r="D11673" s="20"/>
    </row>
    <row r="11674" spans="4:4" x14ac:dyDescent="0.2">
      <c r="D11674" s="20"/>
    </row>
    <row r="11675" spans="4:4" x14ac:dyDescent="0.2">
      <c r="D11675" s="20"/>
    </row>
    <row r="11676" spans="4:4" x14ac:dyDescent="0.2">
      <c r="D11676" s="20"/>
    </row>
    <row r="11677" spans="4:4" x14ac:dyDescent="0.2">
      <c r="D11677" s="20"/>
    </row>
    <row r="11678" spans="4:4" x14ac:dyDescent="0.2">
      <c r="D11678" s="20"/>
    </row>
    <row r="11679" spans="4:4" x14ac:dyDescent="0.2">
      <c r="D11679" s="20"/>
    </row>
    <row r="11680" spans="4:4" x14ac:dyDescent="0.2">
      <c r="D11680" s="20"/>
    </row>
    <row r="11681" spans="4:4" x14ac:dyDescent="0.2">
      <c r="D11681" s="20"/>
    </row>
    <row r="11682" spans="4:4" x14ac:dyDescent="0.2">
      <c r="D11682" s="20"/>
    </row>
    <row r="11683" spans="4:4" x14ac:dyDescent="0.2">
      <c r="D11683" s="20"/>
    </row>
    <row r="11684" spans="4:4" x14ac:dyDescent="0.2">
      <c r="D11684" s="20"/>
    </row>
    <row r="11685" spans="4:4" x14ac:dyDescent="0.2">
      <c r="D11685" s="20"/>
    </row>
    <row r="11686" spans="4:4" x14ac:dyDescent="0.2">
      <c r="D11686" s="20"/>
    </row>
    <row r="11687" spans="4:4" x14ac:dyDescent="0.2">
      <c r="D11687" s="20"/>
    </row>
    <row r="11688" spans="4:4" x14ac:dyDescent="0.2">
      <c r="D11688" s="20"/>
    </row>
    <row r="11689" spans="4:4" x14ac:dyDescent="0.2">
      <c r="D11689" s="20"/>
    </row>
    <row r="11690" spans="4:4" x14ac:dyDescent="0.2">
      <c r="D11690" s="20"/>
    </row>
    <row r="11691" spans="4:4" x14ac:dyDescent="0.2">
      <c r="D11691" s="20"/>
    </row>
    <row r="11692" spans="4:4" x14ac:dyDescent="0.2">
      <c r="D11692" s="20"/>
    </row>
    <row r="11693" spans="4:4" x14ac:dyDescent="0.2">
      <c r="D11693" s="20"/>
    </row>
    <row r="11694" spans="4:4" x14ac:dyDescent="0.2">
      <c r="D11694" s="20"/>
    </row>
    <row r="11695" spans="4:4" x14ac:dyDescent="0.2">
      <c r="D11695" s="20"/>
    </row>
    <row r="11696" spans="4:4" x14ac:dyDescent="0.2">
      <c r="D11696" s="20"/>
    </row>
    <row r="11697" spans="4:4" x14ac:dyDescent="0.2">
      <c r="D11697" s="20"/>
    </row>
    <row r="11698" spans="4:4" x14ac:dyDescent="0.2">
      <c r="D11698" s="20"/>
    </row>
    <row r="11699" spans="4:4" x14ac:dyDescent="0.2">
      <c r="D11699" s="20"/>
    </row>
    <row r="11700" spans="4:4" x14ac:dyDescent="0.2">
      <c r="D11700" s="20"/>
    </row>
    <row r="11701" spans="4:4" x14ac:dyDescent="0.2">
      <c r="D11701" s="20"/>
    </row>
    <row r="11702" spans="4:4" x14ac:dyDescent="0.2">
      <c r="D11702" s="20"/>
    </row>
    <row r="11703" spans="4:4" x14ac:dyDescent="0.2">
      <c r="D11703" s="20"/>
    </row>
    <row r="11704" spans="4:4" x14ac:dyDescent="0.2">
      <c r="D11704" s="20"/>
    </row>
    <row r="11705" spans="4:4" x14ac:dyDescent="0.2">
      <c r="D11705" s="20"/>
    </row>
    <row r="11706" spans="4:4" x14ac:dyDescent="0.2">
      <c r="D11706" s="20"/>
    </row>
    <row r="11707" spans="4:4" x14ac:dyDescent="0.2">
      <c r="D11707" s="20"/>
    </row>
    <row r="11708" spans="4:4" x14ac:dyDescent="0.2">
      <c r="D11708" s="20"/>
    </row>
    <row r="11709" spans="4:4" x14ac:dyDescent="0.2">
      <c r="D11709" s="20"/>
    </row>
    <row r="11710" spans="4:4" x14ac:dyDescent="0.2">
      <c r="D11710" s="20"/>
    </row>
    <row r="11711" spans="4:4" x14ac:dyDescent="0.2">
      <c r="D11711" s="20"/>
    </row>
    <row r="11712" spans="4:4" x14ac:dyDescent="0.2">
      <c r="D11712" s="20"/>
    </row>
    <row r="11713" spans="4:4" x14ac:dyDescent="0.2">
      <c r="D11713" s="20"/>
    </row>
    <row r="11714" spans="4:4" x14ac:dyDescent="0.2">
      <c r="D11714" s="20"/>
    </row>
    <row r="11715" spans="4:4" x14ac:dyDescent="0.2">
      <c r="D11715" s="20"/>
    </row>
    <row r="11716" spans="4:4" x14ac:dyDescent="0.2">
      <c r="D11716" s="20"/>
    </row>
    <row r="11717" spans="4:4" x14ac:dyDescent="0.2">
      <c r="D11717" s="20"/>
    </row>
    <row r="11718" spans="4:4" x14ac:dyDescent="0.2">
      <c r="D11718" s="20"/>
    </row>
    <row r="11719" spans="4:4" x14ac:dyDescent="0.2">
      <c r="D11719" s="20"/>
    </row>
    <row r="11720" spans="4:4" x14ac:dyDescent="0.2">
      <c r="D11720" s="20"/>
    </row>
    <row r="11721" spans="4:4" x14ac:dyDescent="0.2">
      <c r="D11721" s="20"/>
    </row>
    <row r="11722" spans="4:4" x14ac:dyDescent="0.2">
      <c r="D11722" s="20"/>
    </row>
    <row r="11723" spans="4:4" x14ac:dyDescent="0.2">
      <c r="D11723" s="20"/>
    </row>
    <row r="11724" spans="4:4" x14ac:dyDescent="0.2">
      <c r="D11724" s="20"/>
    </row>
    <row r="11725" spans="4:4" x14ac:dyDescent="0.2">
      <c r="D11725" s="20"/>
    </row>
    <row r="11726" spans="4:4" x14ac:dyDescent="0.2">
      <c r="D11726" s="20"/>
    </row>
    <row r="11727" spans="4:4" x14ac:dyDescent="0.2">
      <c r="D11727" s="20"/>
    </row>
    <row r="11728" spans="4:4" x14ac:dyDescent="0.2">
      <c r="D11728" s="20"/>
    </row>
    <row r="11729" spans="4:4" x14ac:dyDescent="0.2">
      <c r="D11729" s="20"/>
    </row>
    <row r="11730" spans="4:4" x14ac:dyDescent="0.2">
      <c r="D11730" s="20"/>
    </row>
    <row r="11731" spans="4:4" x14ac:dyDescent="0.2">
      <c r="D11731" s="20"/>
    </row>
    <row r="11732" spans="4:4" x14ac:dyDescent="0.2">
      <c r="D11732" s="20"/>
    </row>
    <row r="11733" spans="4:4" x14ac:dyDescent="0.2">
      <c r="D11733" s="20"/>
    </row>
    <row r="11734" spans="4:4" x14ac:dyDescent="0.2">
      <c r="D11734" s="20"/>
    </row>
    <row r="11735" spans="4:4" x14ac:dyDescent="0.2">
      <c r="D11735" s="20"/>
    </row>
    <row r="11736" spans="4:4" x14ac:dyDescent="0.2">
      <c r="D11736" s="20"/>
    </row>
    <row r="11737" spans="4:4" x14ac:dyDescent="0.2">
      <c r="D11737" s="20"/>
    </row>
    <row r="11738" spans="4:4" x14ac:dyDescent="0.2">
      <c r="D11738" s="20"/>
    </row>
    <row r="11739" spans="4:4" x14ac:dyDescent="0.2">
      <c r="D11739" s="20"/>
    </row>
    <row r="11740" spans="4:4" x14ac:dyDescent="0.2">
      <c r="D11740" s="20"/>
    </row>
    <row r="11741" spans="4:4" x14ac:dyDescent="0.2">
      <c r="D11741" s="20"/>
    </row>
    <row r="11742" spans="4:4" x14ac:dyDescent="0.2">
      <c r="D11742" s="20"/>
    </row>
    <row r="11743" spans="4:4" x14ac:dyDescent="0.2">
      <c r="D11743" s="20"/>
    </row>
    <row r="11744" spans="4:4" x14ac:dyDescent="0.2">
      <c r="D11744" s="20"/>
    </row>
    <row r="11745" spans="4:4" x14ac:dyDescent="0.2">
      <c r="D11745" s="20"/>
    </row>
    <row r="11746" spans="4:4" x14ac:dyDescent="0.2">
      <c r="D11746" s="20"/>
    </row>
    <row r="11747" spans="4:4" x14ac:dyDescent="0.2">
      <c r="D11747" s="20"/>
    </row>
    <row r="11748" spans="4:4" x14ac:dyDescent="0.2">
      <c r="D11748" s="20"/>
    </row>
    <row r="11749" spans="4:4" x14ac:dyDescent="0.2">
      <c r="D11749" s="20"/>
    </row>
    <row r="11750" spans="4:4" x14ac:dyDescent="0.2">
      <c r="D11750" s="20"/>
    </row>
    <row r="11751" spans="4:4" x14ac:dyDescent="0.2">
      <c r="D11751" s="20"/>
    </row>
    <row r="11752" spans="4:4" x14ac:dyDescent="0.2">
      <c r="D11752" s="20"/>
    </row>
    <row r="11753" spans="4:4" x14ac:dyDescent="0.2">
      <c r="D11753" s="20"/>
    </row>
    <row r="11754" spans="4:4" x14ac:dyDescent="0.2">
      <c r="D11754" s="20"/>
    </row>
    <row r="11755" spans="4:4" x14ac:dyDescent="0.2">
      <c r="D11755" s="20"/>
    </row>
    <row r="11756" spans="4:4" x14ac:dyDescent="0.2">
      <c r="D11756" s="20"/>
    </row>
    <row r="11757" spans="4:4" x14ac:dyDescent="0.2">
      <c r="D11757" s="20"/>
    </row>
    <row r="11758" spans="4:4" x14ac:dyDescent="0.2">
      <c r="D11758" s="20"/>
    </row>
    <row r="11759" spans="4:4" x14ac:dyDescent="0.2">
      <c r="D11759" s="20"/>
    </row>
    <row r="11760" spans="4:4" x14ac:dyDescent="0.2">
      <c r="D11760" s="20"/>
    </row>
    <row r="11761" spans="4:4" x14ac:dyDescent="0.2">
      <c r="D11761" s="20"/>
    </row>
    <row r="11762" spans="4:4" x14ac:dyDescent="0.2">
      <c r="D11762" s="20"/>
    </row>
    <row r="11763" spans="4:4" x14ac:dyDescent="0.2">
      <c r="D11763" s="20"/>
    </row>
    <row r="11764" spans="4:4" x14ac:dyDescent="0.2">
      <c r="D11764" s="20"/>
    </row>
    <row r="11765" spans="4:4" x14ac:dyDescent="0.2">
      <c r="D11765" s="20"/>
    </row>
    <row r="11766" spans="4:4" x14ac:dyDescent="0.2">
      <c r="D11766" s="20"/>
    </row>
    <row r="11767" spans="4:4" x14ac:dyDescent="0.2">
      <c r="D11767" s="20"/>
    </row>
    <row r="11768" spans="4:4" x14ac:dyDescent="0.2">
      <c r="D11768" s="20"/>
    </row>
    <row r="11769" spans="4:4" x14ac:dyDescent="0.2">
      <c r="D11769" s="20"/>
    </row>
    <row r="11770" spans="4:4" x14ac:dyDescent="0.2">
      <c r="D11770" s="20"/>
    </row>
    <row r="11771" spans="4:4" x14ac:dyDescent="0.2">
      <c r="D11771" s="20"/>
    </row>
    <row r="11772" spans="4:4" x14ac:dyDescent="0.2">
      <c r="D11772" s="20"/>
    </row>
    <row r="11773" spans="4:4" x14ac:dyDescent="0.2">
      <c r="D11773" s="20"/>
    </row>
    <row r="11774" spans="4:4" x14ac:dyDescent="0.2">
      <c r="D11774" s="20"/>
    </row>
    <row r="11775" spans="4:4" x14ac:dyDescent="0.2">
      <c r="D11775" s="20"/>
    </row>
    <row r="11776" spans="4:4" x14ac:dyDescent="0.2">
      <c r="D11776" s="20"/>
    </row>
    <row r="11777" spans="4:4" x14ac:dyDescent="0.2">
      <c r="D11777" s="20"/>
    </row>
    <row r="11778" spans="4:4" x14ac:dyDescent="0.2">
      <c r="D11778" s="20"/>
    </row>
    <row r="11779" spans="4:4" x14ac:dyDescent="0.2">
      <c r="D11779" s="20"/>
    </row>
    <row r="11780" spans="4:4" x14ac:dyDescent="0.2">
      <c r="D11780" s="20"/>
    </row>
    <row r="11781" spans="4:4" x14ac:dyDescent="0.2">
      <c r="D11781" s="20"/>
    </row>
    <row r="11782" spans="4:4" x14ac:dyDescent="0.2">
      <c r="D11782" s="20"/>
    </row>
    <row r="11783" spans="4:4" x14ac:dyDescent="0.2">
      <c r="D11783" s="20"/>
    </row>
    <row r="11784" spans="4:4" x14ac:dyDescent="0.2">
      <c r="D11784" s="20"/>
    </row>
    <row r="11785" spans="4:4" x14ac:dyDescent="0.2">
      <c r="D11785" s="20"/>
    </row>
    <row r="11786" spans="4:4" x14ac:dyDescent="0.2">
      <c r="D11786" s="20"/>
    </row>
    <row r="11787" spans="4:4" x14ac:dyDescent="0.2">
      <c r="D11787" s="20"/>
    </row>
    <row r="11788" spans="4:4" x14ac:dyDescent="0.2">
      <c r="D11788" s="20"/>
    </row>
    <row r="11789" spans="4:4" x14ac:dyDescent="0.2">
      <c r="D11789" s="20"/>
    </row>
    <row r="11790" spans="4:4" x14ac:dyDescent="0.2">
      <c r="D11790" s="20"/>
    </row>
    <row r="11791" spans="4:4" x14ac:dyDescent="0.2">
      <c r="D11791" s="20"/>
    </row>
    <row r="11792" spans="4:4" x14ac:dyDescent="0.2">
      <c r="D11792" s="20"/>
    </row>
    <row r="11793" spans="4:4" x14ac:dyDescent="0.2">
      <c r="D11793" s="20"/>
    </row>
    <row r="11794" spans="4:4" x14ac:dyDescent="0.2">
      <c r="D11794" s="20"/>
    </row>
    <row r="11795" spans="4:4" x14ac:dyDescent="0.2">
      <c r="D11795" s="20"/>
    </row>
    <row r="11796" spans="4:4" x14ac:dyDescent="0.2">
      <c r="D11796" s="20"/>
    </row>
    <row r="11797" spans="4:4" x14ac:dyDescent="0.2">
      <c r="D11797" s="20"/>
    </row>
    <row r="11798" spans="4:4" x14ac:dyDescent="0.2">
      <c r="D11798" s="20"/>
    </row>
    <row r="11799" spans="4:4" x14ac:dyDescent="0.2">
      <c r="D11799" s="20"/>
    </row>
    <row r="11800" spans="4:4" x14ac:dyDescent="0.2">
      <c r="D11800" s="20"/>
    </row>
    <row r="11801" spans="4:4" x14ac:dyDescent="0.2">
      <c r="D11801" s="20"/>
    </row>
    <row r="11802" spans="4:4" x14ac:dyDescent="0.2">
      <c r="D11802" s="20"/>
    </row>
    <row r="11803" spans="4:4" x14ac:dyDescent="0.2">
      <c r="D11803" s="20"/>
    </row>
    <row r="11804" spans="4:4" x14ac:dyDescent="0.2">
      <c r="D11804" s="20"/>
    </row>
    <row r="11805" spans="4:4" x14ac:dyDescent="0.2">
      <c r="D11805" s="20"/>
    </row>
    <row r="11806" spans="4:4" x14ac:dyDescent="0.2">
      <c r="D11806" s="20"/>
    </row>
    <row r="11807" spans="4:4" x14ac:dyDescent="0.2">
      <c r="D11807" s="20"/>
    </row>
    <row r="11808" spans="4:4" x14ac:dyDescent="0.2">
      <c r="D11808" s="20"/>
    </row>
    <row r="11809" spans="4:4" x14ac:dyDescent="0.2">
      <c r="D11809" s="20"/>
    </row>
    <row r="11810" spans="4:4" x14ac:dyDescent="0.2">
      <c r="D11810" s="20"/>
    </row>
    <row r="11811" spans="4:4" x14ac:dyDescent="0.2">
      <c r="D11811" s="20"/>
    </row>
    <row r="11812" spans="4:4" x14ac:dyDescent="0.2">
      <c r="D11812" s="20"/>
    </row>
    <row r="11813" spans="4:4" x14ac:dyDescent="0.2">
      <c r="D11813" s="20"/>
    </row>
    <row r="11814" spans="4:4" x14ac:dyDescent="0.2">
      <c r="D11814" s="20"/>
    </row>
    <row r="11815" spans="4:4" x14ac:dyDescent="0.2">
      <c r="D11815" s="20"/>
    </row>
    <row r="11816" spans="4:4" x14ac:dyDescent="0.2">
      <c r="D11816" s="20"/>
    </row>
    <row r="11817" spans="4:4" x14ac:dyDescent="0.2">
      <c r="D11817" s="20"/>
    </row>
    <row r="11818" spans="4:4" x14ac:dyDescent="0.2">
      <c r="D11818" s="20"/>
    </row>
    <row r="11819" spans="4:4" x14ac:dyDescent="0.2">
      <c r="D11819" s="20"/>
    </row>
    <row r="11820" spans="4:4" x14ac:dyDescent="0.2">
      <c r="D11820" s="20"/>
    </row>
    <row r="11821" spans="4:4" x14ac:dyDescent="0.2">
      <c r="D11821" s="20"/>
    </row>
    <row r="11822" spans="4:4" x14ac:dyDescent="0.2">
      <c r="D11822" s="20"/>
    </row>
    <row r="11823" spans="4:4" x14ac:dyDescent="0.2">
      <c r="D11823" s="20"/>
    </row>
    <row r="11824" spans="4:4" x14ac:dyDescent="0.2">
      <c r="D11824" s="20"/>
    </row>
    <row r="11825" spans="4:4" x14ac:dyDescent="0.2">
      <c r="D11825" s="20"/>
    </row>
    <row r="11826" spans="4:4" x14ac:dyDescent="0.2">
      <c r="D11826" s="20"/>
    </row>
    <row r="11827" spans="4:4" x14ac:dyDescent="0.2">
      <c r="D11827" s="20"/>
    </row>
    <row r="11828" spans="4:4" x14ac:dyDescent="0.2">
      <c r="D11828" s="20"/>
    </row>
    <row r="11829" spans="4:4" x14ac:dyDescent="0.2">
      <c r="D11829" s="20"/>
    </row>
    <row r="11830" spans="4:4" x14ac:dyDescent="0.2">
      <c r="D11830" s="20"/>
    </row>
    <row r="11831" spans="4:4" x14ac:dyDescent="0.2">
      <c r="D11831" s="20"/>
    </row>
    <row r="11832" spans="4:4" x14ac:dyDescent="0.2">
      <c r="D11832" s="20"/>
    </row>
    <row r="11833" spans="4:4" x14ac:dyDescent="0.2">
      <c r="D11833" s="20"/>
    </row>
    <row r="11834" spans="4:4" x14ac:dyDescent="0.2">
      <c r="D11834" s="20"/>
    </row>
    <row r="11835" spans="4:4" x14ac:dyDescent="0.2">
      <c r="D11835" s="20"/>
    </row>
    <row r="11836" spans="4:4" x14ac:dyDescent="0.2">
      <c r="D11836" s="20"/>
    </row>
    <row r="11837" spans="4:4" x14ac:dyDescent="0.2">
      <c r="D11837" s="20"/>
    </row>
    <row r="11838" spans="4:4" x14ac:dyDescent="0.2">
      <c r="D11838" s="20"/>
    </row>
    <row r="11839" spans="4:4" x14ac:dyDescent="0.2">
      <c r="D11839" s="20"/>
    </row>
    <row r="11840" spans="4:4" x14ac:dyDescent="0.2">
      <c r="D11840" s="20"/>
    </row>
    <row r="11841" spans="4:4" x14ac:dyDescent="0.2">
      <c r="D11841" s="20"/>
    </row>
    <row r="11842" spans="4:4" x14ac:dyDescent="0.2">
      <c r="D11842" s="20"/>
    </row>
    <row r="11843" spans="4:4" x14ac:dyDescent="0.2">
      <c r="D11843" s="20"/>
    </row>
    <row r="11844" spans="4:4" x14ac:dyDescent="0.2">
      <c r="D11844" s="20"/>
    </row>
    <row r="11845" spans="4:4" x14ac:dyDescent="0.2">
      <c r="D11845" s="20"/>
    </row>
    <row r="11846" spans="4:4" x14ac:dyDescent="0.2">
      <c r="D11846" s="20"/>
    </row>
    <row r="11847" spans="4:4" x14ac:dyDescent="0.2">
      <c r="D11847" s="20"/>
    </row>
    <row r="11848" spans="4:4" x14ac:dyDescent="0.2">
      <c r="D11848" s="20"/>
    </row>
    <row r="11849" spans="4:4" x14ac:dyDescent="0.2">
      <c r="D11849" s="20"/>
    </row>
    <row r="11850" spans="4:4" x14ac:dyDescent="0.2">
      <c r="D11850" s="20"/>
    </row>
    <row r="11851" spans="4:4" x14ac:dyDescent="0.2">
      <c r="D11851" s="20"/>
    </row>
    <row r="11852" spans="4:4" x14ac:dyDescent="0.2">
      <c r="D11852" s="20"/>
    </row>
    <row r="11853" spans="4:4" x14ac:dyDescent="0.2">
      <c r="D11853" s="20"/>
    </row>
    <row r="11854" spans="4:4" x14ac:dyDescent="0.2">
      <c r="D11854" s="20"/>
    </row>
    <row r="11855" spans="4:4" x14ac:dyDescent="0.2">
      <c r="D11855" s="20"/>
    </row>
    <row r="11856" spans="4:4" x14ac:dyDescent="0.2">
      <c r="D11856" s="20"/>
    </row>
    <row r="11857" spans="4:4" x14ac:dyDescent="0.2">
      <c r="D11857" s="20"/>
    </row>
    <row r="11858" spans="4:4" x14ac:dyDescent="0.2">
      <c r="D11858" s="20"/>
    </row>
    <row r="11859" spans="4:4" x14ac:dyDescent="0.2">
      <c r="D11859" s="20"/>
    </row>
    <row r="11860" spans="4:4" x14ac:dyDescent="0.2">
      <c r="D11860" s="20"/>
    </row>
    <row r="11861" spans="4:4" x14ac:dyDescent="0.2">
      <c r="D11861" s="20"/>
    </row>
    <row r="11862" spans="4:4" x14ac:dyDescent="0.2">
      <c r="D11862" s="20"/>
    </row>
    <row r="11863" spans="4:4" x14ac:dyDescent="0.2">
      <c r="D11863" s="20"/>
    </row>
    <row r="11864" spans="4:4" x14ac:dyDescent="0.2">
      <c r="D11864" s="20"/>
    </row>
    <row r="11865" spans="4:4" x14ac:dyDescent="0.2">
      <c r="D11865" s="20"/>
    </row>
    <row r="11866" spans="4:4" x14ac:dyDescent="0.2">
      <c r="D11866" s="20"/>
    </row>
    <row r="11867" spans="4:4" x14ac:dyDescent="0.2">
      <c r="D11867" s="20"/>
    </row>
    <row r="11868" spans="4:4" x14ac:dyDescent="0.2">
      <c r="D11868" s="20"/>
    </row>
    <row r="11869" spans="4:4" x14ac:dyDescent="0.2">
      <c r="D11869" s="20"/>
    </row>
    <row r="11870" spans="4:4" x14ac:dyDescent="0.2">
      <c r="D11870" s="20"/>
    </row>
    <row r="11871" spans="4:4" x14ac:dyDescent="0.2">
      <c r="D11871" s="20"/>
    </row>
    <row r="11872" spans="4:4" x14ac:dyDescent="0.2">
      <c r="D11872" s="20"/>
    </row>
    <row r="11873" spans="4:4" x14ac:dyDescent="0.2">
      <c r="D11873" s="20"/>
    </row>
    <row r="11874" spans="4:4" x14ac:dyDescent="0.2">
      <c r="D11874" s="20"/>
    </row>
    <row r="11875" spans="4:4" x14ac:dyDescent="0.2">
      <c r="D11875" s="20"/>
    </row>
    <row r="11876" spans="4:4" x14ac:dyDescent="0.2">
      <c r="D11876" s="20"/>
    </row>
    <row r="11877" spans="4:4" x14ac:dyDescent="0.2">
      <c r="D11877" s="20"/>
    </row>
    <row r="11878" spans="4:4" x14ac:dyDescent="0.2">
      <c r="D11878" s="20"/>
    </row>
    <row r="11879" spans="4:4" x14ac:dyDescent="0.2">
      <c r="D11879" s="20"/>
    </row>
    <row r="11880" spans="4:4" x14ac:dyDescent="0.2">
      <c r="D11880" s="20"/>
    </row>
    <row r="11881" spans="4:4" x14ac:dyDescent="0.2">
      <c r="D11881" s="20"/>
    </row>
    <row r="11882" spans="4:4" x14ac:dyDescent="0.2">
      <c r="D11882" s="20"/>
    </row>
    <row r="11883" spans="4:4" x14ac:dyDescent="0.2">
      <c r="D11883" s="20"/>
    </row>
    <row r="11884" spans="4:4" x14ac:dyDescent="0.2">
      <c r="D11884" s="20"/>
    </row>
    <row r="11885" spans="4:4" x14ac:dyDescent="0.2">
      <c r="D11885" s="20"/>
    </row>
    <row r="11886" spans="4:4" x14ac:dyDescent="0.2">
      <c r="D11886" s="20"/>
    </row>
    <row r="11887" spans="4:4" x14ac:dyDescent="0.2">
      <c r="D11887" s="20"/>
    </row>
    <row r="11888" spans="4:4" x14ac:dyDescent="0.2">
      <c r="D11888" s="20"/>
    </row>
    <row r="11889" spans="4:4" x14ac:dyDescent="0.2">
      <c r="D11889" s="20"/>
    </row>
    <row r="11890" spans="4:4" x14ac:dyDescent="0.2">
      <c r="D11890" s="20"/>
    </row>
    <row r="11891" spans="4:4" x14ac:dyDescent="0.2">
      <c r="D11891" s="20"/>
    </row>
    <row r="11892" spans="4:4" x14ac:dyDescent="0.2">
      <c r="D11892" s="20"/>
    </row>
    <row r="11893" spans="4:4" x14ac:dyDescent="0.2">
      <c r="D11893" s="20"/>
    </row>
    <row r="11894" spans="4:4" x14ac:dyDescent="0.2">
      <c r="D11894" s="20"/>
    </row>
    <row r="11895" spans="4:4" x14ac:dyDescent="0.2">
      <c r="D11895" s="20"/>
    </row>
    <row r="11896" spans="4:4" x14ac:dyDescent="0.2">
      <c r="D11896" s="20"/>
    </row>
    <row r="11897" spans="4:4" x14ac:dyDescent="0.2">
      <c r="D11897" s="20"/>
    </row>
    <row r="11898" spans="4:4" x14ac:dyDescent="0.2">
      <c r="D11898" s="20"/>
    </row>
    <row r="11899" spans="4:4" x14ac:dyDescent="0.2">
      <c r="D11899" s="20"/>
    </row>
    <row r="11900" spans="4:4" x14ac:dyDescent="0.2">
      <c r="D11900" s="20"/>
    </row>
    <row r="11901" spans="4:4" x14ac:dyDescent="0.2">
      <c r="D11901" s="20"/>
    </row>
    <row r="11902" spans="4:4" x14ac:dyDescent="0.2">
      <c r="D11902" s="20"/>
    </row>
    <row r="11903" spans="4:4" x14ac:dyDescent="0.2">
      <c r="D11903" s="20"/>
    </row>
    <row r="11904" spans="4:4" x14ac:dyDescent="0.2">
      <c r="D11904" s="20"/>
    </row>
    <row r="11905" spans="4:4" x14ac:dyDescent="0.2">
      <c r="D11905" s="20"/>
    </row>
    <row r="11906" spans="4:4" x14ac:dyDescent="0.2">
      <c r="D11906" s="20"/>
    </row>
    <row r="11907" spans="4:4" x14ac:dyDescent="0.2">
      <c r="D11907" s="20"/>
    </row>
    <row r="11908" spans="4:4" x14ac:dyDescent="0.2">
      <c r="D11908" s="20"/>
    </row>
    <row r="11909" spans="4:4" x14ac:dyDescent="0.2">
      <c r="D11909" s="20"/>
    </row>
    <row r="11910" spans="4:4" x14ac:dyDescent="0.2">
      <c r="D11910" s="20"/>
    </row>
    <row r="11911" spans="4:4" x14ac:dyDescent="0.2">
      <c r="D11911" s="20"/>
    </row>
    <row r="11912" spans="4:4" x14ac:dyDescent="0.2">
      <c r="D11912" s="20"/>
    </row>
    <row r="11913" spans="4:4" x14ac:dyDescent="0.2">
      <c r="D11913" s="20"/>
    </row>
    <row r="11914" spans="4:4" x14ac:dyDescent="0.2">
      <c r="D11914" s="20"/>
    </row>
    <row r="11915" spans="4:4" x14ac:dyDescent="0.2">
      <c r="D11915" s="20"/>
    </row>
    <row r="11916" spans="4:4" x14ac:dyDescent="0.2">
      <c r="D11916" s="20"/>
    </row>
    <row r="11917" spans="4:4" x14ac:dyDescent="0.2">
      <c r="D11917" s="20"/>
    </row>
    <row r="11918" spans="4:4" x14ac:dyDescent="0.2">
      <c r="D11918" s="20"/>
    </row>
    <row r="11919" spans="4:4" x14ac:dyDescent="0.2">
      <c r="D11919" s="20"/>
    </row>
    <row r="11920" spans="4:4" x14ac:dyDescent="0.2">
      <c r="D11920" s="20"/>
    </row>
    <row r="11921" spans="4:4" x14ac:dyDescent="0.2">
      <c r="D11921" s="20"/>
    </row>
    <row r="11922" spans="4:4" x14ac:dyDescent="0.2">
      <c r="D11922" s="20"/>
    </row>
    <row r="11923" spans="4:4" x14ac:dyDescent="0.2">
      <c r="D11923" s="20"/>
    </row>
    <row r="11924" spans="4:4" x14ac:dyDescent="0.2">
      <c r="D11924" s="20"/>
    </row>
    <row r="11925" spans="4:4" x14ac:dyDescent="0.2">
      <c r="D11925" s="20"/>
    </row>
    <row r="11926" spans="4:4" x14ac:dyDescent="0.2">
      <c r="D11926" s="20"/>
    </row>
    <row r="11927" spans="4:4" x14ac:dyDescent="0.2">
      <c r="D11927" s="20"/>
    </row>
    <row r="11928" spans="4:4" x14ac:dyDescent="0.2">
      <c r="D11928" s="20"/>
    </row>
    <row r="11929" spans="4:4" x14ac:dyDescent="0.2">
      <c r="D11929" s="20"/>
    </row>
    <row r="11930" spans="4:4" x14ac:dyDescent="0.2">
      <c r="D11930" s="20"/>
    </row>
    <row r="11931" spans="4:4" x14ac:dyDescent="0.2">
      <c r="D11931" s="20"/>
    </row>
    <row r="11932" spans="4:4" x14ac:dyDescent="0.2">
      <c r="D11932" s="20"/>
    </row>
    <row r="11933" spans="4:4" x14ac:dyDescent="0.2">
      <c r="D11933" s="20"/>
    </row>
    <row r="11934" spans="4:4" x14ac:dyDescent="0.2">
      <c r="D11934" s="20"/>
    </row>
    <row r="11935" spans="4:4" x14ac:dyDescent="0.2">
      <c r="D11935" s="20"/>
    </row>
    <row r="11936" spans="4:4" x14ac:dyDescent="0.2">
      <c r="D11936" s="20"/>
    </row>
    <row r="11937" spans="4:4" x14ac:dyDescent="0.2">
      <c r="D11937" s="20"/>
    </row>
    <row r="11938" spans="4:4" x14ac:dyDescent="0.2">
      <c r="D11938" s="20"/>
    </row>
    <row r="11939" spans="4:4" x14ac:dyDescent="0.2">
      <c r="D11939" s="20"/>
    </row>
    <row r="11940" spans="4:4" x14ac:dyDescent="0.2">
      <c r="D11940" s="20"/>
    </row>
    <row r="11941" spans="4:4" x14ac:dyDescent="0.2">
      <c r="D11941" s="20"/>
    </row>
    <row r="11942" spans="4:4" x14ac:dyDescent="0.2">
      <c r="D11942" s="20"/>
    </row>
    <row r="11943" spans="4:4" x14ac:dyDescent="0.2">
      <c r="D11943" s="20"/>
    </row>
    <row r="11944" spans="4:4" x14ac:dyDescent="0.2">
      <c r="D11944" s="20"/>
    </row>
    <row r="11945" spans="4:4" x14ac:dyDescent="0.2">
      <c r="D11945" s="20"/>
    </row>
    <row r="11946" spans="4:4" x14ac:dyDescent="0.2">
      <c r="D11946" s="20"/>
    </row>
    <row r="11947" spans="4:4" x14ac:dyDescent="0.2">
      <c r="D11947" s="20"/>
    </row>
    <row r="11948" spans="4:4" x14ac:dyDescent="0.2">
      <c r="D11948" s="20"/>
    </row>
    <row r="11949" spans="4:4" x14ac:dyDescent="0.2">
      <c r="D11949" s="20"/>
    </row>
    <row r="11950" spans="4:4" x14ac:dyDescent="0.2">
      <c r="D11950" s="20"/>
    </row>
    <row r="11951" spans="4:4" x14ac:dyDescent="0.2">
      <c r="D11951" s="20"/>
    </row>
    <row r="11952" spans="4:4" x14ac:dyDescent="0.2">
      <c r="D11952" s="20"/>
    </row>
    <row r="11953" spans="4:4" x14ac:dyDescent="0.2">
      <c r="D11953" s="20"/>
    </row>
    <row r="11954" spans="4:4" x14ac:dyDescent="0.2">
      <c r="D11954" s="20"/>
    </row>
    <row r="11955" spans="4:4" x14ac:dyDescent="0.2">
      <c r="D11955" s="20"/>
    </row>
    <row r="11956" spans="4:4" x14ac:dyDescent="0.2">
      <c r="D11956" s="20"/>
    </row>
    <row r="11957" spans="4:4" x14ac:dyDescent="0.2">
      <c r="D11957" s="20"/>
    </row>
    <row r="11958" spans="4:4" x14ac:dyDescent="0.2">
      <c r="D11958" s="20"/>
    </row>
    <row r="11959" spans="4:4" x14ac:dyDescent="0.2">
      <c r="D11959" s="20"/>
    </row>
    <row r="11960" spans="4:4" x14ac:dyDescent="0.2">
      <c r="D11960" s="20"/>
    </row>
    <row r="11961" spans="4:4" x14ac:dyDescent="0.2">
      <c r="D11961" s="20"/>
    </row>
    <row r="11962" spans="4:4" x14ac:dyDescent="0.2">
      <c r="D11962" s="20"/>
    </row>
    <row r="11963" spans="4:4" x14ac:dyDescent="0.2">
      <c r="D11963" s="20"/>
    </row>
    <row r="11964" spans="4:4" x14ac:dyDescent="0.2">
      <c r="D11964" s="20"/>
    </row>
    <row r="11965" spans="4:4" x14ac:dyDescent="0.2">
      <c r="D11965" s="20"/>
    </row>
    <row r="11966" spans="4:4" x14ac:dyDescent="0.2">
      <c r="D11966" s="20"/>
    </row>
    <row r="11967" spans="4:4" x14ac:dyDescent="0.2">
      <c r="D11967" s="20"/>
    </row>
    <row r="11968" spans="4:4" x14ac:dyDescent="0.2">
      <c r="D11968" s="20"/>
    </row>
    <row r="11969" spans="4:4" x14ac:dyDescent="0.2">
      <c r="D11969" s="20"/>
    </row>
    <row r="11970" spans="4:4" x14ac:dyDescent="0.2">
      <c r="D11970" s="20"/>
    </row>
    <row r="11971" spans="4:4" x14ac:dyDescent="0.2">
      <c r="D11971" s="20"/>
    </row>
    <row r="11972" spans="4:4" x14ac:dyDescent="0.2">
      <c r="D11972" s="20"/>
    </row>
    <row r="11973" spans="4:4" x14ac:dyDescent="0.2">
      <c r="D11973" s="20"/>
    </row>
    <row r="11974" spans="4:4" x14ac:dyDescent="0.2">
      <c r="D11974" s="20"/>
    </row>
    <row r="11975" spans="4:4" x14ac:dyDescent="0.2">
      <c r="D11975" s="20"/>
    </row>
    <row r="11976" spans="4:4" x14ac:dyDescent="0.2">
      <c r="D11976" s="20"/>
    </row>
    <row r="11977" spans="4:4" x14ac:dyDescent="0.2">
      <c r="D11977" s="20"/>
    </row>
    <row r="11978" spans="4:4" x14ac:dyDescent="0.2">
      <c r="D11978" s="20"/>
    </row>
    <row r="11979" spans="4:4" x14ac:dyDescent="0.2">
      <c r="D11979" s="20"/>
    </row>
    <row r="11980" spans="4:4" x14ac:dyDescent="0.2">
      <c r="D11980" s="20"/>
    </row>
    <row r="11981" spans="4:4" x14ac:dyDescent="0.2">
      <c r="D11981" s="20"/>
    </row>
    <row r="11982" spans="4:4" x14ac:dyDescent="0.2">
      <c r="D11982" s="20"/>
    </row>
    <row r="11983" spans="4:4" x14ac:dyDescent="0.2">
      <c r="D11983" s="20"/>
    </row>
    <row r="11984" spans="4:4" x14ac:dyDescent="0.2">
      <c r="D11984" s="20"/>
    </row>
    <row r="11985" spans="4:4" x14ac:dyDescent="0.2">
      <c r="D11985" s="20"/>
    </row>
    <row r="11986" spans="4:4" x14ac:dyDescent="0.2">
      <c r="D11986" s="20"/>
    </row>
    <row r="11987" spans="4:4" x14ac:dyDescent="0.2">
      <c r="D11987" s="20"/>
    </row>
    <row r="11988" spans="4:4" x14ac:dyDescent="0.2">
      <c r="D11988" s="20"/>
    </row>
    <row r="11989" spans="4:4" x14ac:dyDescent="0.2">
      <c r="D11989" s="20"/>
    </row>
    <row r="11990" spans="4:4" x14ac:dyDescent="0.2">
      <c r="D11990" s="20"/>
    </row>
    <row r="11991" spans="4:4" x14ac:dyDescent="0.2">
      <c r="D11991" s="20"/>
    </row>
    <row r="11992" spans="4:4" x14ac:dyDescent="0.2">
      <c r="D11992" s="20"/>
    </row>
    <row r="11993" spans="4:4" x14ac:dyDescent="0.2">
      <c r="D11993" s="20"/>
    </row>
    <row r="11994" spans="4:4" x14ac:dyDescent="0.2">
      <c r="D11994" s="20"/>
    </row>
    <row r="11995" spans="4:4" x14ac:dyDescent="0.2">
      <c r="D11995" s="20"/>
    </row>
    <row r="11996" spans="4:4" x14ac:dyDescent="0.2">
      <c r="D11996" s="20"/>
    </row>
    <row r="11997" spans="4:4" x14ac:dyDescent="0.2">
      <c r="D11997" s="20"/>
    </row>
    <row r="11998" spans="4:4" x14ac:dyDescent="0.2">
      <c r="D11998" s="20"/>
    </row>
    <row r="11999" spans="4:4" x14ac:dyDescent="0.2">
      <c r="D11999" s="20"/>
    </row>
    <row r="12000" spans="4:4" x14ac:dyDescent="0.2">
      <c r="D12000" s="20"/>
    </row>
    <row r="12001" spans="4:4" x14ac:dyDescent="0.2">
      <c r="D12001" s="20"/>
    </row>
    <row r="12002" spans="4:4" x14ac:dyDescent="0.2">
      <c r="D12002" s="20"/>
    </row>
    <row r="12003" spans="4:4" x14ac:dyDescent="0.2">
      <c r="D12003" s="20"/>
    </row>
    <row r="12004" spans="4:4" x14ac:dyDescent="0.2">
      <c r="D12004" s="20"/>
    </row>
    <row r="12005" spans="4:4" x14ac:dyDescent="0.2">
      <c r="D12005" s="20"/>
    </row>
    <row r="12006" spans="4:4" x14ac:dyDescent="0.2">
      <c r="D12006" s="20"/>
    </row>
    <row r="12007" spans="4:4" x14ac:dyDescent="0.2">
      <c r="D12007" s="20"/>
    </row>
    <row r="12008" spans="4:4" x14ac:dyDescent="0.2">
      <c r="D12008" s="20"/>
    </row>
    <row r="12009" spans="4:4" x14ac:dyDescent="0.2">
      <c r="D12009" s="20"/>
    </row>
    <row r="12010" spans="4:4" x14ac:dyDescent="0.2">
      <c r="D12010" s="20"/>
    </row>
    <row r="12011" spans="4:4" x14ac:dyDescent="0.2">
      <c r="D12011" s="20"/>
    </row>
    <row r="12012" spans="4:4" x14ac:dyDescent="0.2">
      <c r="D12012" s="20"/>
    </row>
    <row r="12013" spans="4:4" x14ac:dyDescent="0.2">
      <c r="D12013" s="20"/>
    </row>
    <row r="12014" spans="4:4" x14ac:dyDescent="0.2">
      <c r="D12014" s="20"/>
    </row>
    <row r="12015" spans="4:4" x14ac:dyDescent="0.2">
      <c r="D12015" s="20"/>
    </row>
    <row r="12016" spans="4:4" x14ac:dyDescent="0.2">
      <c r="D12016" s="20"/>
    </row>
    <row r="12017" spans="4:4" x14ac:dyDescent="0.2">
      <c r="D12017" s="20"/>
    </row>
    <row r="12018" spans="4:4" x14ac:dyDescent="0.2">
      <c r="D12018" s="20"/>
    </row>
    <row r="12019" spans="4:4" x14ac:dyDescent="0.2">
      <c r="D12019" s="20"/>
    </row>
    <row r="12020" spans="4:4" x14ac:dyDescent="0.2">
      <c r="D12020" s="20"/>
    </row>
    <row r="12021" spans="4:4" x14ac:dyDescent="0.2">
      <c r="D12021" s="20"/>
    </row>
    <row r="12022" spans="4:4" x14ac:dyDescent="0.2">
      <c r="D12022" s="20"/>
    </row>
    <row r="12023" spans="4:4" x14ac:dyDescent="0.2">
      <c r="D12023" s="20"/>
    </row>
    <row r="12024" spans="4:4" x14ac:dyDescent="0.2">
      <c r="D12024" s="20"/>
    </row>
    <row r="12025" spans="4:4" x14ac:dyDescent="0.2">
      <c r="D12025" s="20"/>
    </row>
    <row r="12026" spans="4:4" x14ac:dyDescent="0.2">
      <c r="D12026" s="20"/>
    </row>
    <row r="12027" spans="4:4" x14ac:dyDescent="0.2">
      <c r="D12027" s="20"/>
    </row>
    <row r="12028" spans="4:4" x14ac:dyDescent="0.2">
      <c r="D12028" s="20"/>
    </row>
    <row r="12029" spans="4:4" x14ac:dyDescent="0.2">
      <c r="D12029" s="20"/>
    </row>
    <row r="12030" spans="4:4" x14ac:dyDescent="0.2">
      <c r="D12030" s="20"/>
    </row>
    <row r="12031" spans="4:4" x14ac:dyDescent="0.2">
      <c r="D12031" s="20"/>
    </row>
    <row r="12032" spans="4:4" x14ac:dyDescent="0.2">
      <c r="D12032" s="20"/>
    </row>
    <row r="12033" spans="4:4" x14ac:dyDescent="0.2">
      <c r="D12033" s="20"/>
    </row>
    <row r="12034" spans="4:4" x14ac:dyDescent="0.2">
      <c r="D12034" s="20"/>
    </row>
    <row r="12035" spans="4:4" x14ac:dyDescent="0.2">
      <c r="D12035" s="20"/>
    </row>
    <row r="12036" spans="4:4" x14ac:dyDescent="0.2">
      <c r="D12036" s="20"/>
    </row>
    <row r="12037" spans="4:4" x14ac:dyDescent="0.2">
      <c r="D12037" s="20"/>
    </row>
    <row r="12038" spans="4:4" x14ac:dyDescent="0.2">
      <c r="D12038" s="20"/>
    </row>
    <row r="12039" spans="4:4" x14ac:dyDescent="0.2">
      <c r="D12039" s="20"/>
    </row>
    <row r="12040" spans="4:4" x14ac:dyDescent="0.2">
      <c r="D12040" s="20"/>
    </row>
    <row r="12041" spans="4:4" x14ac:dyDescent="0.2">
      <c r="D12041" s="20"/>
    </row>
    <row r="12042" spans="4:4" x14ac:dyDescent="0.2">
      <c r="D12042" s="20"/>
    </row>
    <row r="12043" spans="4:4" x14ac:dyDescent="0.2">
      <c r="D12043" s="20"/>
    </row>
    <row r="12044" spans="4:4" x14ac:dyDescent="0.2">
      <c r="D12044" s="20"/>
    </row>
    <row r="12045" spans="4:4" x14ac:dyDescent="0.2">
      <c r="D12045" s="20"/>
    </row>
    <row r="12046" spans="4:4" x14ac:dyDescent="0.2">
      <c r="D12046" s="20"/>
    </row>
    <row r="12047" spans="4:4" x14ac:dyDescent="0.2">
      <c r="D12047" s="20"/>
    </row>
    <row r="12048" spans="4:4" x14ac:dyDescent="0.2">
      <c r="D12048" s="20"/>
    </row>
    <row r="12049" spans="4:4" x14ac:dyDescent="0.2">
      <c r="D12049" s="20"/>
    </row>
    <row r="12050" spans="4:4" x14ac:dyDescent="0.2">
      <c r="D12050" s="20"/>
    </row>
    <row r="12051" spans="4:4" x14ac:dyDescent="0.2">
      <c r="D12051" s="20"/>
    </row>
    <row r="12052" spans="4:4" x14ac:dyDescent="0.2">
      <c r="D12052" s="20"/>
    </row>
    <row r="12053" spans="4:4" x14ac:dyDescent="0.2">
      <c r="D12053" s="20"/>
    </row>
    <row r="12054" spans="4:4" x14ac:dyDescent="0.2">
      <c r="D12054" s="20"/>
    </row>
    <row r="12055" spans="4:4" x14ac:dyDescent="0.2">
      <c r="D12055" s="20"/>
    </row>
    <row r="12056" spans="4:4" x14ac:dyDescent="0.2">
      <c r="D12056" s="20"/>
    </row>
    <row r="12057" spans="4:4" x14ac:dyDescent="0.2">
      <c r="D12057" s="20"/>
    </row>
    <row r="12058" spans="4:4" x14ac:dyDescent="0.2">
      <c r="D12058" s="20"/>
    </row>
    <row r="12059" spans="4:4" x14ac:dyDescent="0.2">
      <c r="D12059" s="20"/>
    </row>
    <row r="12060" spans="4:4" x14ac:dyDescent="0.2">
      <c r="D12060" s="20"/>
    </row>
    <row r="12061" spans="4:4" x14ac:dyDescent="0.2">
      <c r="D12061" s="20"/>
    </row>
    <row r="12062" spans="4:4" x14ac:dyDescent="0.2">
      <c r="D12062" s="20"/>
    </row>
    <row r="12063" spans="4:4" x14ac:dyDescent="0.2">
      <c r="D12063" s="20"/>
    </row>
    <row r="12064" spans="4:4" x14ac:dyDescent="0.2">
      <c r="D12064" s="20"/>
    </row>
    <row r="12065" spans="4:4" x14ac:dyDescent="0.2">
      <c r="D12065" s="20"/>
    </row>
    <row r="12066" spans="4:4" x14ac:dyDescent="0.2">
      <c r="D12066" s="20"/>
    </row>
    <row r="12067" spans="4:4" x14ac:dyDescent="0.2">
      <c r="D12067" s="20"/>
    </row>
    <row r="12068" spans="4:4" x14ac:dyDescent="0.2">
      <c r="D12068" s="20"/>
    </row>
    <row r="12069" spans="4:4" x14ac:dyDescent="0.2">
      <c r="D12069" s="20"/>
    </row>
    <row r="12070" spans="4:4" x14ac:dyDescent="0.2">
      <c r="D12070" s="20"/>
    </row>
    <row r="12071" spans="4:4" x14ac:dyDescent="0.2">
      <c r="D12071" s="20"/>
    </row>
    <row r="12072" spans="4:4" x14ac:dyDescent="0.2">
      <c r="D12072" s="20"/>
    </row>
    <row r="12073" spans="4:4" x14ac:dyDescent="0.2">
      <c r="D12073" s="20"/>
    </row>
    <row r="12074" spans="4:4" x14ac:dyDescent="0.2">
      <c r="D12074" s="20"/>
    </row>
    <row r="12075" spans="4:4" x14ac:dyDescent="0.2">
      <c r="D12075" s="20"/>
    </row>
    <row r="12076" spans="4:4" x14ac:dyDescent="0.2">
      <c r="D12076" s="20"/>
    </row>
    <row r="12077" spans="4:4" x14ac:dyDescent="0.2">
      <c r="D12077" s="20"/>
    </row>
    <row r="12078" spans="4:4" x14ac:dyDescent="0.2">
      <c r="D12078" s="20"/>
    </row>
    <row r="12079" spans="4:4" x14ac:dyDescent="0.2">
      <c r="D12079" s="20"/>
    </row>
    <row r="12080" spans="4:4" x14ac:dyDescent="0.2">
      <c r="D12080" s="20"/>
    </row>
    <row r="12081" spans="4:4" x14ac:dyDescent="0.2">
      <c r="D12081" s="20"/>
    </row>
    <row r="12082" spans="4:4" x14ac:dyDescent="0.2">
      <c r="D12082" s="20"/>
    </row>
    <row r="12083" spans="4:4" x14ac:dyDescent="0.2">
      <c r="D12083" s="20"/>
    </row>
    <row r="12084" spans="4:4" x14ac:dyDescent="0.2">
      <c r="D12084" s="20"/>
    </row>
    <row r="12085" spans="4:4" x14ac:dyDescent="0.2">
      <c r="D12085" s="20"/>
    </row>
    <row r="12086" spans="4:4" x14ac:dyDescent="0.2">
      <c r="D12086" s="20"/>
    </row>
    <row r="12087" spans="4:4" x14ac:dyDescent="0.2">
      <c r="D12087" s="20"/>
    </row>
    <row r="12088" spans="4:4" x14ac:dyDescent="0.2">
      <c r="D12088" s="20"/>
    </row>
    <row r="12089" spans="4:4" x14ac:dyDescent="0.2">
      <c r="D12089" s="20"/>
    </row>
    <row r="12090" spans="4:4" x14ac:dyDescent="0.2">
      <c r="D12090" s="20"/>
    </row>
    <row r="12091" spans="4:4" x14ac:dyDescent="0.2">
      <c r="D12091" s="20"/>
    </row>
    <row r="12092" spans="4:4" x14ac:dyDescent="0.2">
      <c r="D12092" s="20"/>
    </row>
    <row r="12093" spans="4:4" x14ac:dyDescent="0.2">
      <c r="D12093" s="20"/>
    </row>
    <row r="12094" spans="4:4" x14ac:dyDescent="0.2">
      <c r="D12094" s="20"/>
    </row>
    <row r="12095" spans="4:4" x14ac:dyDescent="0.2">
      <c r="D12095" s="20"/>
    </row>
    <row r="12096" spans="4:4" x14ac:dyDescent="0.2">
      <c r="D12096" s="20"/>
    </row>
    <row r="12097" spans="4:4" x14ac:dyDescent="0.2">
      <c r="D12097" s="20"/>
    </row>
    <row r="12098" spans="4:4" x14ac:dyDescent="0.2">
      <c r="D12098" s="20"/>
    </row>
    <row r="12099" spans="4:4" x14ac:dyDescent="0.2">
      <c r="D12099" s="20"/>
    </row>
    <row r="12100" spans="4:4" x14ac:dyDescent="0.2">
      <c r="D12100" s="20"/>
    </row>
    <row r="12101" spans="4:4" x14ac:dyDescent="0.2">
      <c r="D12101" s="20"/>
    </row>
    <row r="12102" spans="4:4" x14ac:dyDescent="0.2">
      <c r="D12102" s="20"/>
    </row>
    <row r="12103" spans="4:4" x14ac:dyDescent="0.2">
      <c r="D12103" s="20"/>
    </row>
    <row r="12104" spans="4:4" x14ac:dyDescent="0.2">
      <c r="D12104" s="20"/>
    </row>
    <row r="12105" spans="4:4" x14ac:dyDescent="0.2">
      <c r="D12105" s="20"/>
    </row>
    <row r="12106" spans="4:4" x14ac:dyDescent="0.2">
      <c r="D12106" s="20"/>
    </row>
    <row r="12107" spans="4:4" x14ac:dyDescent="0.2">
      <c r="D12107" s="20"/>
    </row>
    <row r="12108" spans="4:4" x14ac:dyDescent="0.2">
      <c r="D12108" s="20"/>
    </row>
    <row r="12109" spans="4:4" x14ac:dyDescent="0.2">
      <c r="D12109" s="20"/>
    </row>
    <row r="12110" spans="4:4" x14ac:dyDescent="0.2">
      <c r="D12110" s="20"/>
    </row>
    <row r="12111" spans="4:4" x14ac:dyDescent="0.2">
      <c r="D12111" s="20"/>
    </row>
    <row r="12112" spans="4:4" x14ac:dyDescent="0.2">
      <c r="D12112" s="20"/>
    </row>
    <row r="12113" spans="4:4" x14ac:dyDescent="0.2">
      <c r="D12113" s="20"/>
    </row>
    <row r="12114" spans="4:4" x14ac:dyDescent="0.2">
      <c r="D12114" s="20"/>
    </row>
    <row r="12115" spans="4:4" x14ac:dyDescent="0.2">
      <c r="D12115" s="20"/>
    </row>
    <row r="12116" spans="4:4" x14ac:dyDescent="0.2">
      <c r="D12116" s="20"/>
    </row>
    <row r="12117" spans="4:4" x14ac:dyDescent="0.2">
      <c r="D12117" s="20"/>
    </row>
    <row r="12118" spans="4:4" x14ac:dyDescent="0.2">
      <c r="D12118" s="20"/>
    </row>
    <row r="12119" spans="4:4" x14ac:dyDescent="0.2">
      <c r="D12119" s="20"/>
    </row>
    <row r="12120" spans="4:4" x14ac:dyDescent="0.2">
      <c r="D12120" s="20"/>
    </row>
    <row r="12121" spans="4:4" x14ac:dyDescent="0.2">
      <c r="D12121" s="20"/>
    </row>
    <row r="12122" spans="4:4" x14ac:dyDescent="0.2">
      <c r="D12122" s="20"/>
    </row>
    <row r="12123" spans="4:4" x14ac:dyDescent="0.2">
      <c r="D12123" s="20"/>
    </row>
    <row r="12124" spans="4:4" x14ac:dyDescent="0.2">
      <c r="D12124" s="20"/>
    </row>
    <row r="12125" spans="4:4" x14ac:dyDescent="0.2">
      <c r="D12125" s="20"/>
    </row>
    <row r="12126" spans="4:4" x14ac:dyDescent="0.2">
      <c r="D12126" s="20"/>
    </row>
    <row r="12127" spans="4:4" x14ac:dyDescent="0.2">
      <c r="D12127" s="20"/>
    </row>
    <row r="12128" spans="4:4" x14ac:dyDescent="0.2">
      <c r="D12128" s="20"/>
    </row>
    <row r="12129" spans="4:4" x14ac:dyDescent="0.2">
      <c r="D12129" s="20"/>
    </row>
    <row r="12130" spans="4:4" x14ac:dyDescent="0.2">
      <c r="D12130" s="20"/>
    </row>
    <row r="12131" spans="4:4" x14ac:dyDescent="0.2">
      <c r="D12131" s="20"/>
    </row>
    <row r="12132" spans="4:4" x14ac:dyDescent="0.2">
      <c r="D12132" s="20"/>
    </row>
    <row r="12133" spans="4:4" x14ac:dyDescent="0.2">
      <c r="D12133" s="20"/>
    </row>
    <row r="12134" spans="4:4" x14ac:dyDescent="0.2">
      <c r="D12134" s="20"/>
    </row>
    <row r="12135" spans="4:4" x14ac:dyDescent="0.2">
      <c r="D12135" s="20"/>
    </row>
    <row r="12136" spans="4:4" x14ac:dyDescent="0.2">
      <c r="D12136" s="20"/>
    </row>
    <row r="12137" spans="4:4" x14ac:dyDescent="0.2">
      <c r="D12137" s="20"/>
    </row>
    <row r="12138" spans="4:4" x14ac:dyDescent="0.2">
      <c r="D12138" s="20"/>
    </row>
    <row r="12139" spans="4:4" x14ac:dyDescent="0.2">
      <c r="D12139" s="20"/>
    </row>
    <row r="12140" spans="4:4" x14ac:dyDescent="0.2">
      <c r="D12140" s="20"/>
    </row>
    <row r="12141" spans="4:4" x14ac:dyDescent="0.2">
      <c r="D12141" s="20"/>
    </row>
    <row r="12142" spans="4:4" x14ac:dyDescent="0.2">
      <c r="D12142" s="20"/>
    </row>
    <row r="12143" spans="4:4" x14ac:dyDescent="0.2">
      <c r="D12143" s="20"/>
    </row>
    <row r="12144" spans="4:4" x14ac:dyDescent="0.2">
      <c r="D12144" s="20"/>
    </row>
    <row r="12145" spans="4:4" x14ac:dyDescent="0.2">
      <c r="D12145" s="20"/>
    </row>
    <row r="12146" spans="4:4" x14ac:dyDescent="0.2">
      <c r="D12146" s="20"/>
    </row>
    <row r="12147" spans="4:4" x14ac:dyDescent="0.2">
      <c r="D12147" s="20"/>
    </row>
    <row r="12148" spans="4:4" x14ac:dyDescent="0.2">
      <c r="D12148" s="20"/>
    </row>
    <row r="12149" spans="4:4" x14ac:dyDescent="0.2">
      <c r="D12149" s="20"/>
    </row>
    <row r="12150" spans="4:4" x14ac:dyDescent="0.2">
      <c r="D12150" s="20"/>
    </row>
    <row r="12151" spans="4:4" x14ac:dyDescent="0.2">
      <c r="D12151" s="20"/>
    </row>
    <row r="12152" spans="4:4" x14ac:dyDescent="0.2">
      <c r="D12152" s="20"/>
    </row>
    <row r="12153" spans="4:4" x14ac:dyDescent="0.2">
      <c r="D12153" s="20"/>
    </row>
    <row r="12154" spans="4:4" x14ac:dyDescent="0.2">
      <c r="D12154" s="20"/>
    </row>
    <row r="12155" spans="4:4" x14ac:dyDescent="0.2">
      <c r="D12155" s="20"/>
    </row>
    <row r="12156" spans="4:4" x14ac:dyDescent="0.2">
      <c r="D12156" s="20"/>
    </row>
    <row r="12157" spans="4:4" x14ac:dyDescent="0.2">
      <c r="D12157" s="20"/>
    </row>
    <row r="12158" spans="4:4" x14ac:dyDescent="0.2">
      <c r="D12158" s="20"/>
    </row>
    <row r="12159" spans="4:4" x14ac:dyDescent="0.2">
      <c r="D12159" s="20"/>
    </row>
    <row r="12160" spans="4:4" x14ac:dyDescent="0.2">
      <c r="D12160" s="20"/>
    </row>
    <row r="12161" spans="4:4" x14ac:dyDescent="0.2">
      <c r="D12161" s="20"/>
    </row>
    <row r="12162" spans="4:4" x14ac:dyDescent="0.2">
      <c r="D12162" s="20"/>
    </row>
    <row r="12163" spans="4:4" x14ac:dyDescent="0.2">
      <c r="D12163" s="20"/>
    </row>
    <row r="12164" spans="4:4" x14ac:dyDescent="0.2">
      <c r="D12164" s="20"/>
    </row>
    <row r="12165" spans="4:4" x14ac:dyDescent="0.2">
      <c r="D12165" s="20"/>
    </row>
    <row r="12166" spans="4:4" x14ac:dyDescent="0.2">
      <c r="D12166" s="20"/>
    </row>
    <row r="12167" spans="4:4" x14ac:dyDescent="0.2">
      <c r="D12167" s="20"/>
    </row>
    <row r="12168" spans="4:4" x14ac:dyDescent="0.2">
      <c r="D12168" s="20"/>
    </row>
    <row r="12169" spans="4:4" x14ac:dyDescent="0.2">
      <c r="D12169" s="20"/>
    </row>
    <row r="12170" spans="4:4" x14ac:dyDescent="0.2">
      <c r="D12170" s="20"/>
    </row>
    <row r="12171" spans="4:4" x14ac:dyDescent="0.2">
      <c r="D12171" s="20"/>
    </row>
    <row r="12172" spans="4:4" x14ac:dyDescent="0.2">
      <c r="D12172" s="20"/>
    </row>
    <row r="12173" spans="4:4" x14ac:dyDescent="0.2">
      <c r="D12173" s="20"/>
    </row>
    <row r="12174" spans="4:4" x14ac:dyDescent="0.2">
      <c r="D12174" s="20"/>
    </row>
    <row r="12175" spans="4:4" x14ac:dyDescent="0.2">
      <c r="D12175" s="20"/>
    </row>
    <row r="12176" spans="4:4" x14ac:dyDescent="0.2">
      <c r="D12176" s="20"/>
    </row>
    <row r="12177" spans="4:4" x14ac:dyDescent="0.2">
      <c r="D12177" s="20"/>
    </row>
    <row r="12178" spans="4:4" x14ac:dyDescent="0.2">
      <c r="D12178" s="20"/>
    </row>
    <row r="12179" spans="4:4" x14ac:dyDescent="0.2">
      <c r="D12179" s="20"/>
    </row>
    <row r="12180" spans="4:4" x14ac:dyDescent="0.2">
      <c r="D12180" s="20"/>
    </row>
    <row r="12181" spans="4:4" x14ac:dyDescent="0.2">
      <c r="D12181" s="20"/>
    </row>
    <row r="12182" spans="4:4" x14ac:dyDescent="0.2">
      <c r="D12182" s="20"/>
    </row>
    <row r="12183" spans="4:4" x14ac:dyDescent="0.2">
      <c r="D12183" s="20"/>
    </row>
    <row r="12184" spans="4:4" x14ac:dyDescent="0.2">
      <c r="D12184" s="20"/>
    </row>
    <row r="12185" spans="4:4" x14ac:dyDescent="0.2">
      <c r="D12185" s="20"/>
    </row>
    <row r="12186" spans="4:4" x14ac:dyDescent="0.2">
      <c r="D12186" s="20"/>
    </row>
    <row r="12187" spans="4:4" x14ac:dyDescent="0.2">
      <c r="D12187" s="20"/>
    </row>
    <row r="12188" spans="4:4" x14ac:dyDescent="0.2">
      <c r="D12188" s="20"/>
    </row>
    <row r="12189" spans="4:4" x14ac:dyDescent="0.2">
      <c r="D12189" s="20"/>
    </row>
    <row r="12190" spans="4:4" x14ac:dyDescent="0.2">
      <c r="D12190" s="20"/>
    </row>
    <row r="12191" spans="4:4" x14ac:dyDescent="0.2">
      <c r="D12191" s="20"/>
    </row>
    <row r="12192" spans="4:4" x14ac:dyDescent="0.2">
      <c r="D12192" s="20"/>
    </row>
    <row r="12193" spans="4:4" x14ac:dyDescent="0.2">
      <c r="D12193" s="20"/>
    </row>
    <row r="12194" spans="4:4" x14ac:dyDescent="0.2">
      <c r="D12194" s="20"/>
    </row>
    <row r="12195" spans="4:4" x14ac:dyDescent="0.2">
      <c r="D12195" s="20"/>
    </row>
    <row r="12196" spans="4:4" x14ac:dyDescent="0.2">
      <c r="D12196" s="20"/>
    </row>
    <row r="12197" spans="4:4" x14ac:dyDescent="0.2">
      <c r="D12197" s="20"/>
    </row>
    <row r="12198" spans="4:4" x14ac:dyDescent="0.2">
      <c r="D12198" s="20"/>
    </row>
    <row r="12199" spans="4:4" x14ac:dyDescent="0.2">
      <c r="D12199" s="20"/>
    </row>
    <row r="12200" spans="4:4" x14ac:dyDescent="0.2">
      <c r="D12200" s="20"/>
    </row>
    <row r="12201" spans="4:4" x14ac:dyDescent="0.2">
      <c r="D12201" s="20"/>
    </row>
    <row r="12202" spans="4:4" x14ac:dyDescent="0.2">
      <c r="D12202" s="20"/>
    </row>
    <row r="12203" spans="4:4" x14ac:dyDescent="0.2">
      <c r="D12203" s="20"/>
    </row>
    <row r="12204" spans="4:4" x14ac:dyDescent="0.2">
      <c r="D12204" s="20"/>
    </row>
    <row r="12205" spans="4:4" x14ac:dyDescent="0.2">
      <c r="D12205" s="20"/>
    </row>
    <row r="12206" spans="4:4" x14ac:dyDescent="0.2">
      <c r="D12206" s="20"/>
    </row>
    <row r="12207" spans="4:4" x14ac:dyDescent="0.2">
      <c r="D12207" s="20"/>
    </row>
    <row r="12208" spans="4:4" x14ac:dyDescent="0.2">
      <c r="D12208" s="20"/>
    </row>
    <row r="12209" spans="4:4" x14ac:dyDescent="0.2">
      <c r="D12209" s="20"/>
    </row>
    <row r="12210" spans="4:4" x14ac:dyDescent="0.2">
      <c r="D12210" s="20"/>
    </row>
    <row r="12211" spans="4:4" x14ac:dyDescent="0.2">
      <c r="D12211" s="20"/>
    </row>
    <row r="12212" spans="4:4" x14ac:dyDescent="0.2">
      <c r="D12212" s="20"/>
    </row>
    <row r="12213" spans="4:4" x14ac:dyDescent="0.2">
      <c r="D12213" s="20"/>
    </row>
    <row r="12214" spans="4:4" x14ac:dyDescent="0.2">
      <c r="D12214" s="20"/>
    </row>
    <row r="12215" spans="4:4" x14ac:dyDescent="0.2">
      <c r="D12215" s="20"/>
    </row>
    <row r="12216" spans="4:4" x14ac:dyDescent="0.2">
      <c r="D12216" s="20"/>
    </row>
    <row r="12217" spans="4:4" x14ac:dyDescent="0.2">
      <c r="D12217" s="20"/>
    </row>
    <row r="12218" spans="4:4" x14ac:dyDescent="0.2">
      <c r="D12218" s="20"/>
    </row>
    <row r="12219" spans="4:4" x14ac:dyDescent="0.2">
      <c r="D12219" s="20"/>
    </row>
    <row r="12220" spans="4:4" x14ac:dyDescent="0.2">
      <c r="D12220" s="20"/>
    </row>
    <row r="12221" spans="4:4" x14ac:dyDescent="0.2">
      <c r="D12221" s="20"/>
    </row>
    <row r="12222" spans="4:4" x14ac:dyDescent="0.2">
      <c r="D12222" s="20"/>
    </row>
    <row r="12223" spans="4:4" x14ac:dyDescent="0.2">
      <c r="D12223" s="20"/>
    </row>
    <row r="12224" spans="4:4" x14ac:dyDescent="0.2">
      <c r="D12224" s="20"/>
    </row>
    <row r="12225" spans="4:4" x14ac:dyDescent="0.2">
      <c r="D12225" s="20"/>
    </row>
    <row r="12226" spans="4:4" x14ac:dyDescent="0.2">
      <c r="D12226" s="20"/>
    </row>
    <row r="12227" spans="4:4" x14ac:dyDescent="0.2">
      <c r="D12227" s="20"/>
    </row>
    <row r="12228" spans="4:4" x14ac:dyDescent="0.2">
      <c r="D12228" s="20"/>
    </row>
    <row r="12229" spans="4:4" x14ac:dyDescent="0.2">
      <c r="D12229" s="20"/>
    </row>
    <row r="12230" spans="4:4" x14ac:dyDescent="0.2">
      <c r="D12230" s="20"/>
    </row>
    <row r="12231" spans="4:4" x14ac:dyDescent="0.2">
      <c r="D12231" s="20"/>
    </row>
    <row r="12232" spans="4:4" x14ac:dyDescent="0.2">
      <c r="D12232" s="20"/>
    </row>
    <row r="12233" spans="4:4" x14ac:dyDescent="0.2">
      <c r="D12233" s="20"/>
    </row>
    <row r="12234" spans="4:4" x14ac:dyDescent="0.2">
      <c r="D12234" s="20"/>
    </row>
    <row r="12235" spans="4:4" x14ac:dyDescent="0.2">
      <c r="D12235" s="20"/>
    </row>
    <row r="12236" spans="4:4" x14ac:dyDescent="0.2">
      <c r="D12236" s="20"/>
    </row>
    <row r="12237" spans="4:4" x14ac:dyDescent="0.2">
      <c r="D12237" s="20"/>
    </row>
    <row r="12238" spans="4:4" x14ac:dyDescent="0.2">
      <c r="D12238" s="20"/>
    </row>
    <row r="12239" spans="4:4" x14ac:dyDescent="0.2">
      <c r="D12239" s="20"/>
    </row>
    <row r="12240" spans="4:4" x14ac:dyDescent="0.2">
      <c r="D12240" s="20"/>
    </row>
    <row r="12241" spans="4:4" x14ac:dyDescent="0.2">
      <c r="D12241" s="20"/>
    </row>
    <row r="12242" spans="4:4" x14ac:dyDescent="0.2">
      <c r="D12242" s="20"/>
    </row>
    <row r="12243" spans="4:4" x14ac:dyDescent="0.2">
      <c r="D12243" s="20"/>
    </row>
    <row r="12244" spans="4:4" x14ac:dyDescent="0.2">
      <c r="D12244" s="20"/>
    </row>
    <row r="12245" spans="4:4" x14ac:dyDescent="0.2">
      <c r="D12245" s="20"/>
    </row>
    <row r="12246" spans="4:4" x14ac:dyDescent="0.2">
      <c r="D12246" s="20"/>
    </row>
    <row r="12247" spans="4:4" x14ac:dyDescent="0.2">
      <c r="D12247" s="20"/>
    </row>
    <row r="12248" spans="4:4" x14ac:dyDescent="0.2">
      <c r="D12248" s="20"/>
    </row>
    <row r="12249" spans="4:4" x14ac:dyDescent="0.2">
      <c r="D12249" s="20"/>
    </row>
    <row r="12250" spans="4:4" x14ac:dyDescent="0.2">
      <c r="D12250" s="20"/>
    </row>
    <row r="12251" spans="4:4" x14ac:dyDescent="0.2">
      <c r="D12251" s="20"/>
    </row>
    <row r="12252" spans="4:4" x14ac:dyDescent="0.2">
      <c r="D12252" s="20"/>
    </row>
    <row r="12253" spans="4:4" x14ac:dyDescent="0.2">
      <c r="D12253" s="20"/>
    </row>
    <row r="12254" spans="4:4" x14ac:dyDescent="0.2">
      <c r="D12254" s="20"/>
    </row>
    <row r="12255" spans="4:4" x14ac:dyDescent="0.2">
      <c r="D12255" s="20"/>
    </row>
    <row r="12256" spans="4:4" x14ac:dyDescent="0.2">
      <c r="D12256" s="20"/>
    </row>
    <row r="12257" spans="4:4" x14ac:dyDescent="0.2">
      <c r="D12257" s="20"/>
    </row>
    <row r="12258" spans="4:4" x14ac:dyDescent="0.2">
      <c r="D12258" s="20"/>
    </row>
    <row r="12259" spans="4:4" x14ac:dyDescent="0.2">
      <c r="D12259" s="20"/>
    </row>
    <row r="12260" spans="4:4" x14ac:dyDescent="0.2">
      <c r="D12260" s="20"/>
    </row>
    <row r="12261" spans="4:4" x14ac:dyDescent="0.2">
      <c r="D12261" s="20"/>
    </row>
    <row r="12262" spans="4:4" x14ac:dyDescent="0.2">
      <c r="D12262" s="20"/>
    </row>
    <row r="12263" spans="4:4" x14ac:dyDescent="0.2">
      <c r="D12263" s="20"/>
    </row>
    <row r="12264" spans="4:4" x14ac:dyDescent="0.2">
      <c r="D12264" s="20"/>
    </row>
    <row r="12265" spans="4:4" x14ac:dyDescent="0.2">
      <c r="D12265" s="20"/>
    </row>
    <row r="12266" spans="4:4" x14ac:dyDescent="0.2">
      <c r="D12266" s="20"/>
    </row>
    <row r="12267" spans="4:4" x14ac:dyDescent="0.2">
      <c r="D12267" s="20"/>
    </row>
    <row r="12268" spans="4:4" x14ac:dyDescent="0.2">
      <c r="D12268" s="20"/>
    </row>
    <row r="12269" spans="4:4" x14ac:dyDescent="0.2">
      <c r="D12269" s="20"/>
    </row>
    <row r="12270" spans="4:4" x14ac:dyDescent="0.2">
      <c r="D12270" s="20"/>
    </row>
    <row r="12271" spans="4:4" x14ac:dyDescent="0.2">
      <c r="D12271" s="20"/>
    </row>
    <row r="12272" spans="4:4" x14ac:dyDescent="0.2">
      <c r="D12272" s="20"/>
    </row>
    <row r="12273" spans="4:4" x14ac:dyDescent="0.2">
      <c r="D12273" s="20"/>
    </row>
    <row r="12274" spans="4:4" x14ac:dyDescent="0.2">
      <c r="D12274" s="20"/>
    </row>
    <row r="12275" spans="4:4" x14ac:dyDescent="0.2">
      <c r="D12275" s="20"/>
    </row>
    <row r="12276" spans="4:4" x14ac:dyDescent="0.2">
      <c r="D12276" s="20"/>
    </row>
    <row r="12277" spans="4:4" x14ac:dyDescent="0.2">
      <c r="D12277" s="20"/>
    </row>
    <row r="12278" spans="4:4" x14ac:dyDescent="0.2">
      <c r="D12278" s="20"/>
    </row>
    <row r="12279" spans="4:4" x14ac:dyDescent="0.2">
      <c r="D12279" s="20"/>
    </row>
    <row r="12280" spans="4:4" x14ac:dyDescent="0.2">
      <c r="D12280" s="20"/>
    </row>
    <row r="12281" spans="4:4" x14ac:dyDescent="0.2">
      <c r="D12281" s="20"/>
    </row>
    <row r="12282" spans="4:4" x14ac:dyDescent="0.2">
      <c r="D12282" s="20"/>
    </row>
    <row r="12283" spans="4:4" x14ac:dyDescent="0.2">
      <c r="D12283" s="20"/>
    </row>
    <row r="12284" spans="4:4" x14ac:dyDescent="0.2">
      <c r="D12284" s="20"/>
    </row>
    <row r="12285" spans="4:4" x14ac:dyDescent="0.2">
      <c r="D12285" s="20"/>
    </row>
    <row r="12286" spans="4:4" x14ac:dyDescent="0.2">
      <c r="D12286" s="20"/>
    </row>
    <row r="12287" spans="4:4" x14ac:dyDescent="0.2">
      <c r="D12287" s="20"/>
    </row>
    <row r="12288" spans="4:4" x14ac:dyDescent="0.2">
      <c r="D12288" s="20"/>
    </row>
    <row r="12289" spans="4:4" x14ac:dyDescent="0.2">
      <c r="D12289" s="20"/>
    </row>
    <row r="12290" spans="4:4" x14ac:dyDescent="0.2">
      <c r="D12290" s="20"/>
    </row>
    <row r="12291" spans="4:4" x14ac:dyDescent="0.2">
      <c r="D12291" s="20"/>
    </row>
    <row r="12292" spans="4:4" x14ac:dyDescent="0.2">
      <c r="D12292" s="20"/>
    </row>
    <row r="12293" spans="4:4" x14ac:dyDescent="0.2">
      <c r="D12293" s="20"/>
    </row>
    <row r="12294" spans="4:4" x14ac:dyDescent="0.2">
      <c r="D12294" s="20"/>
    </row>
    <row r="12295" spans="4:4" x14ac:dyDescent="0.2">
      <c r="D12295" s="20"/>
    </row>
    <row r="12296" spans="4:4" x14ac:dyDescent="0.2">
      <c r="D12296" s="20"/>
    </row>
    <row r="12297" spans="4:4" x14ac:dyDescent="0.2">
      <c r="D12297" s="20"/>
    </row>
    <row r="12298" spans="4:4" x14ac:dyDescent="0.2">
      <c r="D12298" s="20"/>
    </row>
    <row r="12299" spans="4:4" x14ac:dyDescent="0.2">
      <c r="D12299" s="20"/>
    </row>
    <row r="12300" spans="4:4" x14ac:dyDescent="0.2">
      <c r="D12300" s="20"/>
    </row>
    <row r="12301" spans="4:4" x14ac:dyDescent="0.2">
      <c r="D12301" s="20"/>
    </row>
    <row r="12302" spans="4:4" x14ac:dyDescent="0.2">
      <c r="D12302" s="20"/>
    </row>
    <row r="12303" spans="4:4" x14ac:dyDescent="0.2">
      <c r="D12303" s="20"/>
    </row>
    <row r="12304" spans="4:4" x14ac:dyDescent="0.2">
      <c r="D12304" s="20"/>
    </row>
    <row r="12305" spans="4:4" x14ac:dyDescent="0.2">
      <c r="D12305" s="20"/>
    </row>
    <row r="12306" spans="4:4" x14ac:dyDescent="0.2">
      <c r="D12306" s="20"/>
    </row>
    <row r="12307" spans="4:4" x14ac:dyDescent="0.2">
      <c r="D12307" s="20"/>
    </row>
    <row r="12308" spans="4:4" x14ac:dyDescent="0.2">
      <c r="D12308" s="20"/>
    </row>
    <row r="12309" spans="4:4" x14ac:dyDescent="0.2">
      <c r="D12309" s="20"/>
    </row>
    <row r="12310" spans="4:4" x14ac:dyDescent="0.2">
      <c r="D12310" s="20"/>
    </row>
    <row r="12311" spans="4:4" x14ac:dyDescent="0.2">
      <c r="D12311" s="20"/>
    </row>
    <row r="12312" spans="4:4" x14ac:dyDescent="0.2">
      <c r="D12312" s="20"/>
    </row>
    <row r="12313" spans="4:4" x14ac:dyDescent="0.2">
      <c r="D12313" s="20"/>
    </row>
    <row r="12314" spans="4:4" x14ac:dyDescent="0.2">
      <c r="D12314" s="20"/>
    </row>
    <row r="12315" spans="4:4" x14ac:dyDescent="0.2">
      <c r="D12315" s="20"/>
    </row>
    <row r="12316" spans="4:4" x14ac:dyDescent="0.2">
      <c r="D12316" s="20"/>
    </row>
    <row r="12317" spans="4:4" x14ac:dyDescent="0.2">
      <c r="D12317" s="20"/>
    </row>
    <row r="12318" spans="4:4" x14ac:dyDescent="0.2">
      <c r="D12318" s="20"/>
    </row>
    <row r="12319" spans="4:4" x14ac:dyDescent="0.2">
      <c r="D12319" s="20"/>
    </row>
    <row r="12320" spans="4:4" x14ac:dyDescent="0.2">
      <c r="D12320" s="20"/>
    </row>
    <row r="12321" spans="4:4" x14ac:dyDescent="0.2">
      <c r="D12321" s="20"/>
    </row>
    <row r="12322" spans="4:4" x14ac:dyDescent="0.2">
      <c r="D12322" s="20"/>
    </row>
    <row r="12323" spans="4:4" x14ac:dyDescent="0.2">
      <c r="D12323" s="20"/>
    </row>
    <row r="12324" spans="4:4" x14ac:dyDescent="0.2">
      <c r="D12324" s="20"/>
    </row>
    <row r="12325" spans="4:4" x14ac:dyDescent="0.2">
      <c r="D12325" s="20"/>
    </row>
    <row r="12326" spans="4:4" x14ac:dyDescent="0.2">
      <c r="D12326" s="20"/>
    </row>
    <row r="12327" spans="4:4" x14ac:dyDescent="0.2">
      <c r="D12327" s="20"/>
    </row>
    <row r="12328" spans="4:4" x14ac:dyDescent="0.2">
      <c r="D12328" s="20"/>
    </row>
    <row r="12329" spans="4:4" x14ac:dyDescent="0.2">
      <c r="D12329" s="20"/>
    </row>
    <row r="12330" spans="4:4" x14ac:dyDescent="0.2">
      <c r="D12330" s="20"/>
    </row>
    <row r="12331" spans="4:4" x14ac:dyDescent="0.2">
      <c r="D12331" s="20"/>
    </row>
    <row r="12332" spans="4:4" x14ac:dyDescent="0.2">
      <c r="D12332" s="20"/>
    </row>
    <row r="12333" spans="4:4" x14ac:dyDescent="0.2">
      <c r="D12333" s="20"/>
    </row>
    <row r="12334" spans="4:4" x14ac:dyDescent="0.2">
      <c r="D12334" s="20"/>
    </row>
    <row r="12335" spans="4:4" x14ac:dyDescent="0.2">
      <c r="D12335" s="20"/>
    </row>
    <row r="12336" spans="4:4" x14ac:dyDescent="0.2">
      <c r="D12336" s="20"/>
    </row>
    <row r="12337" spans="4:4" x14ac:dyDescent="0.2">
      <c r="D12337" s="20"/>
    </row>
    <row r="12338" spans="4:4" x14ac:dyDescent="0.2">
      <c r="D12338" s="20"/>
    </row>
    <row r="12339" spans="4:4" x14ac:dyDescent="0.2">
      <c r="D12339" s="20"/>
    </row>
    <row r="12340" spans="4:4" x14ac:dyDescent="0.2">
      <c r="D12340" s="20"/>
    </row>
    <row r="12341" spans="4:4" x14ac:dyDescent="0.2">
      <c r="D12341" s="20"/>
    </row>
    <row r="12342" spans="4:4" x14ac:dyDescent="0.2">
      <c r="D12342" s="20"/>
    </row>
    <row r="12343" spans="4:4" x14ac:dyDescent="0.2">
      <c r="D12343" s="20"/>
    </row>
    <row r="12344" spans="4:4" x14ac:dyDescent="0.2">
      <c r="D12344" s="20"/>
    </row>
    <row r="12345" spans="4:4" x14ac:dyDescent="0.2">
      <c r="D12345" s="20"/>
    </row>
    <row r="12346" spans="4:4" x14ac:dyDescent="0.2">
      <c r="D12346" s="20"/>
    </row>
    <row r="12347" spans="4:4" x14ac:dyDescent="0.2">
      <c r="D12347" s="20"/>
    </row>
    <row r="12348" spans="4:4" x14ac:dyDescent="0.2">
      <c r="D12348" s="20"/>
    </row>
    <row r="12349" spans="4:4" x14ac:dyDescent="0.2">
      <c r="D12349" s="20"/>
    </row>
    <row r="12350" spans="4:4" x14ac:dyDescent="0.2">
      <c r="D12350" s="20"/>
    </row>
    <row r="12351" spans="4:4" x14ac:dyDescent="0.2">
      <c r="D12351" s="20"/>
    </row>
    <row r="12352" spans="4:4" x14ac:dyDescent="0.2">
      <c r="D12352" s="20"/>
    </row>
    <row r="12353" spans="4:4" x14ac:dyDescent="0.2">
      <c r="D12353" s="20"/>
    </row>
    <row r="12354" spans="4:4" x14ac:dyDescent="0.2">
      <c r="D12354" s="20"/>
    </row>
    <row r="12355" spans="4:4" x14ac:dyDescent="0.2">
      <c r="D12355" s="20"/>
    </row>
    <row r="12356" spans="4:4" x14ac:dyDescent="0.2">
      <c r="D12356" s="20"/>
    </row>
    <row r="12357" spans="4:4" x14ac:dyDescent="0.2">
      <c r="D12357" s="20"/>
    </row>
    <row r="12358" spans="4:4" x14ac:dyDescent="0.2">
      <c r="D12358" s="20"/>
    </row>
    <row r="12359" spans="4:4" x14ac:dyDescent="0.2">
      <c r="D12359" s="20"/>
    </row>
    <row r="12360" spans="4:4" x14ac:dyDescent="0.2">
      <c r="D12360" s="20"/>
    </row>
    <row r="12361" spans="4:4" x14ac:dyDescent="0.2">
      <c r="D12361" s="20"/>
    </row>
    <row r="12362" spans="4:4" x14ac:dyDescent="0.2">
      <c r="D12362" s="20"/>
    </row>
    <row r="12363" spans="4:4" x14ac:dyDescent="0.2">
      <c r="D12363" s="20"/>
    </row>
    <row r="12364" spans="4:4" x14ac:dyDescent="0.2">
      <c r="D12364" s="20"/>
    </row>
    <row r="12365" spans="4:4" x14ac:dyDescent="0.2">
      <c r="D12365" s="20"/>
    </row>
    <row r="12366" spans="4:4" x14ac:dyDescent="0.2">
      <c r="D12366" s="20"/>
    </row>
    <row r="12367" spans="4:4" x14ac:dyDescent="0.2">
      <c r="D12367" s="20"/>
    </row>
    <row r="12368" spans="4:4" x14ac:dyDescent="0.2">
      <c r="D12368" s="20"/>
    </row>
    <row r="12369" spans="4:4" x14ac:dyDescent="0.2">
      <c r="D12369" s="20"/>
    </row>
    <row r="12370" spans="4:4" x14ac:dyDescent="0.2">
      <c r="D12370" s="20"/>
    </row>
    <row r="12371" spans="4:4" x14ac:dyDescent="0.2">
      <c r="D12371" s="20"/>
    </row>
    <row r="12372" spans="4:4" x14ac:dyDescent="0.2">
      <c r="D12372" s="20"/>
    </row>
    <row r="12373" spans="4:4" x14ac:dyDescent="0.2">
      <c r="D12373" s="20"/>
    </row>
    <row r="12374" spans="4:4" x14ac:dyDescent="0.2">
      <c r="D12374" s="20"/>
    </row>
    <row r="12375" spans="4:4" x14ac:dyDescent="0.2">
      <c r="D12375" s="20"/>
    </row>
    <row r="12376" spans="4:4" x14ac:dyDescent="0.2">
      <c r="D12376" s="20"/>
    </row>
    <row r="12377" spans="4:4" x14ac:dyDescent="0.2">
      <c r="D12377" s="20"/>
    </row>
    <row r="12378" spans="4:4" x14ac:dyDescent="0.2">
      <c r="D12378" s="20"/>
    </row>
    <row r="12379" spans="4:4" x14ac:dyDescent="0.2">
      <c r="D12379" s="20"/>
    </row>
    <row r="12380" spans="4:4" x14ac:dyDescent="0.2">
      <c r="D12380" s="20"/>
    </row>
    <row r="12381" spans="4:4" x14ac:dyDescent="0.2">
      <c r="D12381" s="20"/>
    </row>
    <row r="12382" spans="4:4" x14ac:dyDescent="0.2">
      <c r="D12382" s="20"/>
    </row>
    <row r="12383" spans="4:4" x14ac:dyDescent="0.2">
      <c r="D12383" s="20"/>
    </row>
    <row r="12384" spans="4:4" x14ac:dyDescent="0.2">
      <c r="D12384" s="20"/>
    </row>
    <row r="12385" spans="4:4" x14ac:dyDescent="0.2">
      <c r="D12385" s="20"/>
    </row>
    <row r="12386" spans="4:4" x14ac:dyDescent="0.2">
      <c r="D12386" s="20"/>
    </row>
    <row r="12387" spans="4:4" x14ac:dyDescent="0.2">
      <c r="D12387" s="20"/>
    </row>
    <row r="12388" spans="4:4" x14ac:dyDescent="0.2">
      <c r="D12388" s="20"/>
    </row>
    <row r="12389" spans="4:4" x14ac:dyDescent="0.2">
      <c r="D12389" s="20"/>
    </row>
    <row r="12390" spans="4:4" x14ac:dyDescent="0.2">
      <c r="D12390" s="20"/>
    </row>
    <row r="12391" spans="4:4" x14ac:dyDescent="0.2">
      <c r="D12391" s="20"/>
    </row>
    <row r="12392" spans="4:4" x14ac:dyDescent="0.2">
      <c r="D12392" s="20"/>
    </row>
    <row r="12393" spans="4:4" x14ac:dyDescent="0.2">
      <c r="D12393" s="20"/>
    </row>
    <row r="12394" spans="4:4" x14ac:dyDescent="0.2">
      <c r="D12394" s="20"/>
    </row>
    <row r="12395" spans="4:4" x14ac:dyDescent="0.2">
      <c r="D12395" s="20"/>
    </row>
    <row r="12396" spans="4:4" x14ac:dyDescent="0.2">
      <c r="D12396" s="20"/>
    </row>
    <row r="12397" spans="4:4" x14ac:dyDescent="0.2">
      <c r="D12397" s="20"/>
    </row>
    <row r="12398" spans="4:4" x14ac:dyDescent="0.2">
      <c r="D12398" s="20"/>
    </row>
    <row r="12399" spans="4:4" x14ac:dyDescent="0.2">
      <c r="D12399" s="20"/>
    </row>
    <row r="12400" spans="4:4" x14ac:dyDescent="0.2">
      <c r="D12400" s="20"/>
    </row>
    <row r="12401" spans="4:4" x14ac:dyDescent="0.2">
      <c r="D12401" s="20"/>
    </row>
    <row r="12402" spans="4:4" x14ac:dyDescent="0.2">
      <c r="D12402" s="20"/>
    </row>
    <row r="12403" spans="4:4" x14ac:dyDescent="0.2">
      <c r="D12403" s="20"/>
    </row>
    <row r="12404" spans="4:4" x14ac:dyDescent="0.2">
      <c r="D12404" s="20"/>
    </row>
    <row r="12405" spans="4:4" x14ac:dyDescent="0.2">
      <c r="D12405" s="20"/>
    </row>
    <row r="12406" spans="4:4" x14ac:dyDescent="0.2">
      <c r="D12406" s="20"/>
    </row>
    <row r="12407" spans="4:4" x14ac:dyDescent="0.2">
      <c r="D12407" s="20"/>
    </row>
    <row r="12408" spans="4:4" x14ac:dyDescent="0.2">
      <c r="D12408" s="20"/>
    </row>
    <row r="12409" spans="4:4" x14ac:dyDescent="0.2">
      <c r="D12409" s="20"/>
    </row>
    <row r="12410" spans="4:4" x14ac:dyDescent="0.2">
      <c r="D12410" s="20"/>
    </row>
    <row r="12411" spans="4:4" x14ac:dyDescent="0.2">
      <c r="D12411" s="20"/>
    </row>
    <row r="12412" spans="4:4" x14ac:dyDescent="0.2">
      <c r="D12412" s="20"/>
    </row>
    <row r="12413" spans="4:4" x14ac:dyDescent="0.2">
      <c r="D12413" s="20"/>
    </row>
    <row r="12414" spans="4:4" x14ac:dyDescent="0.2">
      <c r="D12414" s="20"/>
    </row>
    <row r="12415" spans="4:4" x14ac:dyDescent="0.2">
      <c r="D12415" s="20"/>
    </row>
    <row r="12416" spans="4:4" x14ac:dyDescent="0.2">
      <c r="D12416" s="20"/>
    </row>
    <row r="12417" spans="4:4" x14ac:dyDescent="0.2">
      <c r="D12417" s="20"/>
    </row>
    <row r="12418" spans="4:4" x14ac:dyDescent="0.2">
      <c r="D12418" s="20"/>
    </row>
    <row r="12419" spans="4:4" x14ac:dyDescent="0.2">
      <c r="D12419" s="20"/>
    </row>
    <row r="12420" spans="4:4" x14ac:dyDescent="0.2">
      <c r="D12420" s="20"/>
    </row>
    <row r="12421" spans="4:4" x14ac:dyDescent="0.2">
      <c r="D12421" s="20"/>
    </row>
    <row r="12422" spans="4:4" x14ac:dyDescent="0.2">
      <c r="D12422" s="20"/>
    </row>
    <row r="12423" spans="4:4" x14ac:dyDescent="0.2">
      <c r="D12423" s="20"/>
    </row>
    <row r="12424" spans="4:4" x14ac:dyDescent="0.2">
      <c r="D12424" s="20"/>
    </row>
    <row r="12425" spans="4:4" x14ac:dyDescent="0.2">
      <c r="D12425" s="20"/>
    </row>
    <row r="12426" spans="4:4" x14ac:dyDescent="0.2">
      <c r="D12426" s="20"/>
    </row>
    <row r="12427" spans="4:4" x14ac:dyDescent="0.2">
      <c r="D12427" s="20"/>
    </row>
    <row r="12428" spans="4:4" x14ac:dyDescent="0.2">
      <c r="D12428" s="20"/>
    </row>
    <row r="12429" spans="4:4" x14ac:dyDescent="0.2">
      <c r="D12429" s="20"/>
    </row>
    <row r="12430" spans="4:4" x14ac:dyDescent="0.2">
      <c r="D12430" s="20"/>
    </row>
    <row r="12431" spans="4:4" x14ac:dyDescent="0.2">
      <c r="D12431" s="20"/>
    </row>
    <row r="12432" spans="4:4" x14ac:dyDescent="0.2">
      <c r="D12432" s="20"/>
    </row>
    <row r="12433" spans="4:4" x14ac:dyDescent="0.2">
      <c r="D12433" s="20"/>
    </row>
    <row r="12434" spans="4:4" x14ac:dyDescent="0.2">
      <c r="D12434" s="20"/>
    </row>
    <row r="12435" spans="4:4" x14ac:dyDescent="0.2">
      <c r="D12435" s="20"/>
    </row>
    <row r="12436" spans="4:4" x14ac:dyDescent="0.2">
      <c r="D12436" s="20"/>
    </row>
    <row r="12437" spans="4:4" x14ac:dyDescent="0.2">
      <c r="D12437" s="20"/>
    </row>
    <row r="12438" spans="4:4" x14ac:dyDescent="0.2">
      <c r="D12438" s="20"/>
    </row>
    <row r="12439" spans="4:4" x14ac:dyDescent="0.2">
      <c r="D12439" s="20"/>
    </row>
    <row r="12440" spans="4:4" x14ac:dyDescent="0.2">
      <c r="D12440" s="20"/>
    </row>
    <row r="12441" spans="4:4" x14ac:dyDescent="0.2">
      <c r="D12441" s="20"/>
    </row>
    <row r="12442" spans="4:4" x14ac:dyDescent="0.2">
      <c r="D12442" s="20"/>
    </row>
    <row r="12443" spans="4:4" x14ac:dyDescent="0.2">
      <c r="D12443" s="20"/>
    </row>
    <row r="12444" spans="4:4" x14ac:dyDescent="0.2">
      <c r="D12444" s="20"/>
    </row>
    <row r="12445" spans="4:4" x14ac:dyDescent="0.2">
      <c r="D12445" s="20"/>
    </row>
    <row r="12446" spans="4:4" x14ac:dyDescent="0.2">
      <c r="D12446" s="20"/>
    </row>
    <row r="12447" spans="4:4" x14ac:dyDescent="0.2">
      <c r="D12447" s="20"/>
    </row>
    <row r="12448" spans="4:4" x14ac:dyDescent="0.2">
      <c r="D12448" s="20"/>
    </row>
    <row r="12449" spans="4:4" x14ac:dyDescent="0.2">
      <c r="D12449" s="20"/>
    </row>
    <row r="12450" spans="4:4" x14ac:dyDescent="0.2">
      <c r="D12450" s="20"/>
    </row>
    <row r="12451" spans="4:4" x14ac:dyDescent="0.2">
      <c r="D12451" s="20"/>
    </row>
    <row r="12452" spans="4:4" x14ac:dyDescent="0.2">
      <c r="D12452" s="20"/>
    </row>
    <row r="12453" spans="4:4" x14ac:dyDescent="0.2">
      <c r="D12453" s="20"/>
    </row>
    <row r="12454" spans="4:4" x14ac:dyDescent="0.2">
      <c r="D12454" s="20"/>
    </row>
    <row r="12455" spans="4:4" x14ac:dyDescent="0.2">
      <c r="D12455" s="20"/>
    </row>
    <row r="12456" spans="4:4" x14ac:dyDescent="0.2">
      <c r="D12456" s="20"/>
    </row>
    <row r="12457" spans="4:4" x14ac:dyDescent="0.2">
      <c r="D12457" s="20"/>
    </row>
    <row r="12458" spans="4:4" x14ac:dyDescent="0.2">
      <c r="D12458" s="20"/>
    </row>
    <row r="12459" spans="4:4" x14ac:dyDescent="0.2">
      <c r="D12459" s="20"/>
    </row>
    <row r="12460" spans="4:4" x14ac:dyDescent="0.2">
      <c r="D12460" s="20"/>
    </row>
    <row r="12461" spans="4:4" x14ac:dyDescent="0.2">
      <c r="D12461" s="20"/>
    </row>
    <row r="12462" spans="4:4" x14ac:dyDescent="0.2">
      <c r="D12462" s="20"/>
    </row>
    <row r="12463" spans="4:4" x14ac:dyDescent="0.2">
      <c r="D12463" s="20"/>
    </row>
    <row r="12464" spans="4:4" x14ac:dyDescent="0.2">
      <c r="D12464" s="20"/>
    </row>
    <row r="12465" spans="4:4" x14ac:dyDescent="0.2">
      <c r="D12465" s="20"/>
    </row>
    <row r="12466" spans="4:4" x14ac:dyDescent="0.2">
      <c r="D12466" s="20"/>
    </row>
    <row r="12467" spans="4:4" x14ac:dyDescent="0.2">
      <c r="D12467" s="20"/>
    </row>
    <row r="12468" spans="4:4" x14ac:dyDescent="0.2">
      <c r="D12468" s="20"/>
    </row>
    <row r="12469" spans="4:4" x14ac:dyDescent="0.2">
      <c r="D12469" s="20"/>
    </row>
    <row r="12470" spans="4:4" x14ac:dyDescent="0.2">
      <c r="D12470" s="20"/>
    </row>
    <row r="12471" spans="4:4" x14ac:dyDescent="0.2">
      <c r="D12471" s="20"/>
    </row>
    <row r="12472" spans="4:4" x14ac:dyDescent="0.2">
      <c r="D12472" s="20"/>
    </row>
    <row r="12473" spans="4:4" x14ac:dyDescent="0.2">
      <c r="D12473" s="20"/>
    </row>
    <row r="12474" spans="4:4" x14ac:dyDescent="0.2">
      <c r="D12474" s="20"/>
    </row>
    <row r="12475" spans="4:4" x14ac:dyDescent="0.2">
      <c r="D12475" s="20"/>
    </row>
    <row r="12476" spans="4:4" x14ac:dyDescent="0.2">
      <c r="D12476" s="20"/>
    </row>
    <row r="12477" spans="4:4" x14ac:dyDescent="0.2">
      <c r="D12477" s="20"/>
    </row>
    <row r="12478" spans="4:4" x14ac:dyDescent="0.2">
      <c r="D12478" s="20"/>
    </row>
    <row r="12479" spans="4:4" x14ac:dyDescent="0.2">
      <c r="D12479" s="20"/>
    </row>
    <row r="12480" spans="4:4" x14ac:dyDescent="0.2">
      <c r="D12480" s="20"/>
    </row>
    <row r="12481" spans="4:4" x14ac:dyDescent="0.2">
      <c r="D12481" s="20"/>
    </row>
    <row r="12482" spans="4:4" x14ac:dyDescent="0.2">
      <c r="D12482" s="20"/>
    </row>
    <row r="12483" spans="4:4" x14ac:dyDescent="0.2">
      <c r="D12483" s="20"/>
    </row>
    <row r="12484" spans="4:4" x14ac:dyDescent="0.2">
      <c r="D12484" s="20"/>
    </row>
    <row r="12485" spans="4:4" x14ac:dyDescent="0.2">
      <c r="D12485" s="20"/>
    </row>
    <row r="12486" spans="4:4" x14ac:dyDescent="0.2">
      <c r="D12486" s="20"/>
    </row>
    <row r="12487" spans="4:4" x14ac:dyDescent="0.2">
      <c r="D12487" s="20"/>
    </row>
    <row r="12488" spans="4:4" x14ac:dyDescent="0.2">
      <c r="D12488" s="20"/>
    </row>
    <row r="12489" spans="4:4" x14ac:dyDescent="0.2">
      <c r="D12489" s="20"/>
    </row>
    <row r="12490" spans="4:4" x14ac:dyDescent="0.2">
      <c r="D12490" s="20"/>
    </row>
    <row r="12491" spans="4:4" x14ac:dyDescent="0.2">
      <c r="D12491" s="20"/>
    </row>
    <row r="12492" spans="4:4" x14ac:dyDescent="0.2">
      <c r="D12492" s="20"/>
    </row>
    <row r="12493" spans="4:4" x14ac:dyDescent="0.2">
      <c r="D12493" s="20"/>
    </row>
    <row r="12494" spans="4:4" x14ac:dyDescent="0.2">
      <c r="D12494" s="20"/>
    </row>
    <row r="12495" spans="4:4" x14ac:dyDescent="0.2">
      <c r="D12495" s="20"/>
    </row>
    <row r="12496" spans="4:4" x14ac:dyDescent="0.2">
      <c r="D12496" s="20"/>
    </row>
    <row r="12497" spans="4:4" x14ac:dyDescent="0.2">
      <c r="D12497" s="20"/>
    </row>
    <row r="12498" spans="4:4" x14ac:dyDescent="0.2">
      <c r="D12498" s="20"/>
    </row>
    <row r="12499" spans="4:4" x14ac:dyDescent="0.2">
      <c r="D12499" s="20"/>
    </row>
    <row r="12500" spans="4:4" x14ac:dyDescent="0.2">
      <c r="D12500" s="20"/>
    </row>
    <row r="12501" spans="4:4" x14ac:dyDescent="0.2">
      <c r="D12501" s="20"/>
    </row>
    <row r="12502" spans="4:4" x14ac:dyDescent="0.2">
      <c r="D12502" s="20"/>
    </row>
    <row r="12503" spans="4:4" x14ac:dyDescent="0.2">
      <c r="D12503" s="20"/>
    </row>
    <row r="12504" spans="4:4" x14ac:dyDescent="0.2">
      <c r="D12504" s="20"/>
    </row>
    <row r="12505" spans="4:4" x14ac:dyDescent="0.2">
      <c r="D12505" s="20"/>
    </row>
    <row r="12506" spans="4:4" x14ac:dyDescent="0.2">
      <c r="D12506" s="20"/>
    </row>
    <row r="12507" spans="4:4" x14ac:dyDescent="0.2">
      <c r="D12507" s="20"/>
    </row>
    <row r="12508" spans="4:4" x14ac:dyDescent="0.2">
      <c r="D12508" s="20"/>
    </row>
    <row r="12509" spans="4:4" x14ac:dyDescent="0.2">
      <c r="D12509" s="20"/>
    </row>
    <row r="12510" spans="4:4" x14ac:dyDescent="0.2">
      <c r="D12510" s="20"/>
    </row>
    <row r="12511" spans="4:4" x14ac:dyDescent="0.2">
      <c r="D12511" s="20"/>
    </row>
    <row r="12512" spans="4:4" x14ac:dyDescent="0.2">
      <c r="D12512" s="20"/>
    </row>
    <row r="12513" spans="4:4" x14ac:dyDescent="0.2">
      <c r="D12513" s="20"/>
    </row>
    <row r="12514" spans="4:4" x14ac:dyDescent="0.2">
      <c r="D12514" s="20"/>
    </row>
    <row r="12515" spans="4:4" x14ac:dyDescent="0.2">
      <c r="D12515" s="20"/>
    </row>
    <row r="12516" spans="4:4" x14ac:dyDescent="0.2">
      <c r="D12516" s="20"/>
    </row>
    <row r="12517" spans="4:4" x14ac:dyDescent="0.2">
      <c r="D12517" s="20"/>
    </row>
    <row r="12518" spans="4:4" x14ac:dyDescent="0.2">
      <c r="D12518" s="20"/>
    </row>
    <row r="12519" spans="4:4" x14ac:dyDescent="0.2">
      <c r="D12519" s="20"/>
    </row>
    <row r="12520" spans="4:4" x14ac:dyDescent="0.2">
      <c r="D12520" s="20"/>
    </row>
    <row r="12521" spans="4:4" x14ac:dyDescent="0.2">
      <c r="D12521" s="20"/>
    </row>
    <row r="12522" spans="4:4" x14ac:dyDescent="0.2">
      <c r="D12522" s="20"/>
    </row>
    <row r="12523" spans="4:4" x14ac:dyDescent="0.2">
      <c r="D12523" s="20"/>
    </row>
    <row r="12524" spans="4:4" x14ac:dyDescent="0.2">
      <c r="D12524" s="20"/>
    </row>
    <row r="12525" spans="4:4" x14ac:dyDescent="0.2">
      <c r="D12525" s="20"/>
    </row>
    <row r="12526" spans="4:4" x14ac:dyDescent="0.2">
      <c r="D12526" s="20"/>
    </row>
    <row r="12527" spans="4:4" x14ac:dyDescent="0.2">
      <c r="D12527" s="20"/>
    </row>
    <row r="12528" spans="4:4" x14ac:dyDescent="0.2">
      <c r="D12528" s="20"/>
    </row>
    <row r="12529" spans="4:4" x14ac:dyDescent="0.2">
      <c r="D12529" s="20"/>
    </row>
    <row r="12530" spans="4:4" x14ac:dyDescent="0.2">
      <c r="D12530" s="20"/>
    </row>
    <row r="12531" spans="4:4" x14ac:dyDescent="0.2">
      <c r="D12531" s="20"/>
    </row>
    <row r="12532" spans="4:4" x14ac:dyDescent="0.2">
      <c r="D12532" s="20"/>
    </row>
    <row r="12533" spans="4:4" x14ac:dyDescent="0.2">
      <c r="D12533" s="20"/>
    </row>
    <row r="12534" spans="4:4" x14ac:dyDescent="0.2">
      <c r="D12534" s="20"/>
    </row>
    <row r="12535" spans="4:4" x14ac:dyDescent="0.2">
      <c r="D12535" s="20"/>
    </row>
    <row r="12536" spans="4:4" x14ac:dyDescent="0.2">
      <c r="D12536" s="20"/>
    </row>
    <row r="12537" spans="4:4" x14ac:dyDescent="0.2">
      <c r="D12537" s="20"/>
    </row>
    <row r="12538" spans="4:4" x14ac:dyDescent="0.2">
      <c r="D12538" s="20"/>
    </row>
    <row r="12539" spans="4:4" x14ac:dyDescent="0.2">
      <c r="D12539" s="20"/>
    </row>
    <row r="12540" spans="4:4" x14ac:dyDescent="0.2">
      <c r="D12540" s="20"/>
    </row>
    <row r="12541" spans="4:4" x14ac:dyDescent="0.2">
      <c r="D12541" s="20"/>
    </row>
    <row r="12542" spans="4:4" x14ac:dyDescent="0.2">
      <c r="D12542" s="20"/>
    </row>
    <row r="12543" spans="4:4" x14ac:dyDescent="0.2">
      <c r="D12543" s="20"/>
    </row>
    <row r="12544" spans="4:4" x14ac:dyDescent="0.2">
      <c r="D12544" s="20"/>
    </row>
    <row r="12545" spans="4:4" x14ac:dyDescent="0.2">
      <c r="D12545" s="20"/>
    </row>
    <row r="12546" spans="4:4" x14ac:dyDescent="0.2">
      <c r="D12546" s="20"/>
    </row>
    <row r="12547" spans="4:4" x14ac:dyDescent="0.2">
      <c r="D12547" s="20"/>
    </row>
    <row r="12548" spans="4:4" x14ac:dyDescent="0.2">
      <c r="D12548" s="20"/>
    </row>
    <row r="12549" spans="4:4" x14ac:dyDescent="0.2">
      <c r="D12549" s="20"/>
    </row>
    <row r="12550" spans="4:4" x14ac:dyDescent="0.2">
      <c r="D12550" s="20"/>
    </row>
    <row r="12551" spans="4:4" x14ac:dyDescent="0.2">
      <c r="D12551" s="20"/>
    </row>
    <row r="12552" spans="4:4" x14ac:dyDescent="0.2">
      <c r="D12552" s="20"/>
    </row>
    <row r="12553" spans="4:4" x14ac:dyDescent="0.2">
      <c r="D12553" s="20"/>
    </row>
    <row r="12554" spans="4:4" x14ac:dyDescent="0.2">
      <c r="D12554" s="20"/>
    </row>
    <row r="12555" spans="4:4" x14ac:dyDescent="0.2">
      <c r="D12555" s="20"/>
    </row>
    <row r="12556" spans="4:4" x14ac:dyDescent="0.2">
      <c r="D12556" s="20"/>
    </row>
    <row r="12557" spans="4:4" x14ac:dyDescent="0.2">
      <c r="D12557" s="20"/>
    </row>
    <row r="12558" spans="4:4" x14ac:dyDescent="0.2">
      <c r="D12558" s="20"/>
    </row>
    <row r="12559" spans="4:4" x14ac:dyDescent="0.2">
      <c r="D12559" s="20"/>
    </row>
    <row r="12560" spans="4:4" x14ac:dyDescent="0.2">
      <c r="D12560" s="20"/>
    </row>
    <row r="12561" spans="4:4" x14ac:dyDescent="0.2">
      <c r="D12561" s="20"/>
    </row>
    <row r="12562" spans="4:4" x14ac:dyDescent="0.2">
      <c r="D12562" s="20"/>
    </row>
    <row r="12563" spans="4:4" x14ac:dyDescent="0.2">
      <c r="D12563" s="20"/>
    </row>
    <row r="12564" spans="4:4" x14ac:dyDescent="0.2">
      <c r="D12564" s="20"/>
    </row>
    <row r="12565" spans="4:4" x14ac:dyDescent="0.2">
      <c r="D12565" s="20"/>
    </row>
    <row r="12566" spans="4:4" x14ac:dyDescent="0.2">
      <c r="D12566" s="20"/>
    </row>
    <row r="12567" spans="4:4" x14ac:dyDescent="0.2">
      <c r="D12567" s="20"/>
    </row>
    <row r="12568" spans="4:4" x14ac:dyDescent="0.2">
      <c r="D12568" s="20"/>
    </row>
    <row r="12569" spans="4:4" x14ac:dyDescent="0.2">
      <c r="D12569" s="20"/>
    </row>
    <row r="12570" spans="4:4" x14ac:dyDescent="0.2">
      <c r="D12570" s="20"/>
    </row>
    <row r="12571" spans="4:4" x14ac:dyDescent="0.2">
      <c r="D12571" s="20"/>
    </row>
    <row r="12572" spans="4:4" x14ac:dyDescent="0.2">
      <c r="D12572" s="20"/>
    </row>
    <row r="12573" spans="4:4" x14ac:dyDescent="0.2">
      <c r="D12573" s="20"/>
    </row>
    <row r="12574" spans="4:4" x14ac:dyDescent="0.2">
      <c r="D12574" s="20"/>
    </row>
    <row r="12575" spans="4:4" x14ac:dyDescent="0.2">
      <c r="D12575" s="20"/>
    </row>
    <row r="12576" spans="4:4" x14ac:dyDescent="0.2">
      <c r="D12576" s="20"/>
    </row>
    <row r="12577" spans="4:4" x14ac:dyDescent="0.2">
      <c r="D12577" s="20"/>
    </row>
    <row r="12578" spans="4:4" x14ac:dyDescent="0.2">
      <c r="D12578" s="20"/>
    </row>
    <row r="12579" spans="4:4" x14ac:dyDescent="0.2">
      <c r="D12579" s="20"/>
    </row>
    <row r="12580" spans="4:4" x14ac:dyDescent="0.2">
      <c r="D12580" s="20"/>
    </row>
    <row r="12581" spans="4:4" x14ac:dyDescent="0.2">
      <c r="D12581" s="20"/>
    </row>
    <row r="12582" spans="4:4" x14ac:dyDescent="0.2">
      <c r="D12582" s="20"/>
    </row>
    <row r="12583" spans="4:4" x14ac:dyDescent="0.2">
      <c r="D12583" s="20"/>
    </row>
    <row r="12584" spans="4:4" x14ac:dyDescent="0.2">
      <c r="D12584" s="20"/>
    </row>
    <row r="12585" spans="4:4" x14ac:dyDescent="0.2">
      <c r="D12585" s="20"/>
    </row>
    <row r="12586" spans="4:4" x14ac:dyDescent="0.2">
      <c r="D12586" s="20"/>
    </row>
    <row r="12587" spans="4:4" x14ac:dyDescent="0.2">
      <c r="D12587" s="20"/>
    </row>
    <row r="12588" spans="4:4" x14ac:dyDescent="0.2">
      <c r="D12588" s="20"/>
    </row>
    <row r="12589" spans="4:4" x14ac:dyDescent="0.2">
      <c r="D12589" s="20"/>
    </row>
    <row r="12590" spans="4:4" x14ac:dyDescent="0.2">
      <c r="D12590" s="20"/>
    </row>
    <row r="12591" spans="4:4" x14ac:dyDescent="0.2">
      <c r="D12591" s="20"/>
    </row>
    <row r="12592" spans="4:4" x14ac:dyDescent="0.2">
      <c r="D12592" s="20"/>
    </row>
    <row r="12593" spans="4:4" x14ac:dyDescent="0.2">
      <c r="D12593" s="20"/>
    </row>
    <row r="12594" spans="4:4" x14ac:dyDescent="0.2">
      <c r="D12594" s="20"/>
    </row>
    <row r="12595" spans="4:4" x14ac:dyDescent="0.2">
      <c r="D12595" s="20"/>
    </row>
    <row r="12596" spans="4:4" x14ac:dyDescent="0.2">
      <c r="D12596" s="20"/>
    </row>
    <row r="12597" spans="4:4" x14ac:dyDescent="0.2">
      <c r="D12597" s="20"/>
    </row>
    <row r="12598" spans="4:4" x14ac:dyDescent="0.2">
      <c r="D12598" s="20"/>
    </row>
    <row r="12599" spans="4:4" x14ac:dyDescent="0.2">
      <c r="D12599" s="20"/>
    </row>
    <row r="12600" spans="4:4" x14ac:dyDescent="0.2">
      <c r="D12600" s="20"/>
    </row>
    <row r="12601" spans="4:4" x14ac:dyDescent="0.2">
      <c r="D12601" s="20"/>
    </row>
    <row r="12602" spans="4:4" x14ac:dyDescent="0.2">
      <c r="D12602" s="20"/>
    </row>
    <row r="12603" spans="4:4" x14ac:dyDescent="0.2">
      <c r="D12603" s="20"/>
    </row>
    <row r="12604" spans="4:4" x14ac:dyDescent="0.2">
      <c r="D12604" s="20"/>
    </row>
    <row r="12605" spans="4:4" x14ac:dyDescent="0.2">
      <c r="D12605" s="20"/>
    </row>
    <row r="12606" spans="4:4" x14ac:dyDescent="0.2">
      <c r="D12606" s="20"/>
    </row>
    <row r="12607" spans="4:4" x14ac:dyDescent="0.2">
      <c r="D12607" s="20"/>
    </row>
    <row r="12608" spans="4:4" x14ac:dyDescent="0.2">
      <c r="D12608" s="20"/>
    </row>
    <row r="12609" spans="4:4" x14ac:dyDescent="0.2">
      <c r="D12609" s="20"/>
    </row>
    <row r="12610" spans="4:4" x14ac:dyDescent="0.2">
      <c r="D12610" s="20"/>
    </row>
    <row r="12611" spans="4:4" x14ac:dyDescent="0.2">
      <c r="D12611" s="20"/>
    </row>
    <row r="12612" spans="4:4" x14ac:dyDescent="0.2">
      <c r="D12612" s="20"/>
    </row>
    <row r="12613" spans="4:4" x14ac:dyDescent="0.2">
      <c r="D12613" s="20"/>
    </row>
    <row r="12614" spans="4:4" x14ac:dyDescent="0.2">
      <c r="D12614" s="20"/>
    </row>
    <row r="12615" spans="4:4" x14ac:dyDescent="0.2">
      <c r="D12615" s="20"/>
    </row>
    <row r="12616" spans="4:4" x14ac:dyDescent="0.2">
      <c r="D12616" s="20"/>
    </row>
    <row r="12617" spans="4:4" x14ac:dyDescent="0.2">
      <c r="D12617" s="20"/>
    </row>
    <row r="12618" spans="4:4" x14ac:dyDescent="0.2">
      <c r="D12618" s="20"/>
    </row>
    <row r="12619" spans="4:4" x14ac:dyDescent="0.2">
      <c r="D12619" s="20"/>
    </row>
    <row r="12620" spans="4:4" x14ac:dyDescent="0.2">
      <c r="D12620" s="20"/>
    </row>
    <row r="12621" spans="4:4" x14ac:dyDescent="0.2">
      <c r="D12621" s="20"/>
    </row>
    <row r="12622" spans="4:4" x14ac:dyDescent="0.2">
      <c r="D12622" s="20"/>
    </row>
    <row r="12623" spans="4:4" x14ac:dyDescent="0.2">
      <c r="D12623" s="20"/>
    </row>
    <row r="12624" spans="4:4" x14ac:dyDescent="0.2">
      <c r="D12624" s="20"/>
    </row>
    <row r="12625" spans="4:4" x14ac:dyDescent="0.2">
      <c r="D12625" s="20"/>
    </row>
    <row r="12626" spans="4:4" x14ac:dyDescent="0.2">
      <c r="D12626" s="20"/>
    </row>
    <row r="12627" spans="4:4" x14ac:dyDescent="0.2">
      <c r="D12627" s="20"/>
    </row>
    <row r="12628" spans="4:4" x14ac:dyDescent="0.2">
      <c r="D12628" s="20"/>
    </row>
    <row r="12629" spans="4:4" x14ac:dyDescent="0.2">
      <c r="D12629" s="20"/>
    </row>
    <row r="12630" spans="4:4" x14ac:dyDescent="0.2">
      <c r="D12630" s="20"/>
    </row>
    <row r="12631" spans="4:4" x14ac:dyDescent="0.2">
      <c r="D12631" s="20"/>
    </row>
    <row r="12632" spans="4:4" x14ac:dyDescent="0.2">
      <c r="D12632" s="20"/>
    </row>
    <row r="12633" spans="4:4" x14ac:dyDescent="0.2">
      <c r="D12633" s="20"/>
    </row>
    <row r="12634" spans="4:4" x14ac:dyDescent="0.2">
      <c r="D12634" s="20"/>
    </row>
    <row r="12635" spans="4:4" x14ac:dyDescent="0.2">
      <c r="D12635" s="20"/>
    </row>
    <row r="12636" spans="4:4" x14ac:dyDescent="0.2">
      <c r="D12636" s="20"/>
    </row>
    <row r="12637" spans="4:4" x14ac:dyDescent="0.2">
      <c r="D12637" s="20"/>
    </row>
    <row r="12638" spans="4:4" x14ac:dyDescent="0.2">
      <c r="D12638" s="20"/>
    </row>
    <row r="12639" spans="4:4" x14ac:dyDescent="0.2">
      <c r="D12639" s="20"/>
    </row>
    <row r="12640" spans="4:4" x14ac:dyDescent="0.2">
      <c r="D12640" s="20"/>
    </row>
    <row r="12641" spans="4:4" x14ac:dyDescent="0.2">
      <c r="D12641" s="20"/>
    </row>
    <row r="12642" spans="4:4" x14ac:dyDescent="0.2">
      <c r="D12642" s="20"/>
    </row>
    <row r="12643" spans="4:4" x14ac:dyDescent="0.2">
      <c r="D12643" s="20"/>
    </row>
    <row r="12644" spans="4:4" x14ac:dyDescent="0.2">
      <c r="D12644" s="20"/>
    </row>
    <row r="12645" spans="4:4" x14ac:dyDescent="0.2">
      <c r="D12645" s="20"/>
    </row>
    <row r="12646" spans="4:4" x14ac:dyDescent="0.2">
      <c r="D12646" s="20"/>
    </row>
    <row r="12647" spans="4:4" x14ac:dyDescent="0.2">
      <c r="D12647" s="20"/>
    </row>
    <row r="12648" spans="4:4" x14ac:dyDescent="0.2">
      <c r="D12648" s="20"/>
    </row>
    <row r="12649" spans="4:4" x14ac:dyDescent="0.2">
      <c r="D12649" s="20"/>
    </row>
    <row r="12650" spans="4:4" x14ac:dyDescent="0.2">
      <c r="D12650" s="20"/>
    </row>
    <row r="12651" spans="4:4" x14ac:dyDescent="0.2">
      <c r="D12651" s="20"/>
    </row>
    <row r="12652" spans="4:4" x14ac:dyDescent="0.2">
      <c r="D12652" s="20"/>
    </row>
    <row r="12653" spans="4:4" x14ac:dyDescent="0.2">
      <c r="D12653" s="20"/>
    </row>
    <row r="12654" spans="4:4" x14ac:dyDescent="0.2">
      <c r="D12654" s="20"/>
    </row>
    <row r="12655" spans="4:4" x14ac:dyDescent="0.2">
      <c r="D12655" s="20"/>
    </row>
    <row r="12656" spans="4:4" x14ac:dyDescent="0.2">
      <c r="D12656" s="20"/>
    </row>
    <row r="12657" spans="4:4" x14ac:dyDescent="0.2">
      <c r="D12657" s="20"/>
    </row>
    <row r="12658" spans="4:4" x14ac:dyDescent="0.2">
      <c r="D12658" s="20"/>
    </row>
    <row r="12659" spans="4:4" x14ac:dyDescent="0.2">
      <c r="D12659" s="20"/>
    </row>
    <row r="12660" spans="4:4" x14ac:dyDescent="0.2">
      <c r="D12660" s="20"/>
    </row>
    <row r="12661" spans="4:4" x14ac:dyDescent="0.2">
      <c r="D12661" s="20"/>
    </row>
    <row r="12662" spans="4:4" x14ac:dyDescent="0.2">
      <c r="D12662" s="20"/>
    </row>
    <row r="12663" spans="4:4" x14ac:dyDescent="0.2">
      <c r="D12663" s="20"/>
    </row>
    <row r="12664" spans="4:4" x14ac:dyDescent="0.2">
      <c r="D12664" s="20"/>
    </row>
    <row r="12665" spans="4:4" x14ac:dyDescent="0.2">
      <c r="D12665" s="20"/>
    </row>
    <row r="12666" spans="4:4" x14ac:dyDescent="0.2">
      <c r="D12666" s="20"/>
    </row>
    <row r="12667" spans="4:4" x14ac:dyDescent="0.2">
      <c r="D12667" s="20"/>
    </row>
    <row r="12668" spans="4:4" x14ac:dyDescent="0.2">
      <c r="D12668" s="20"/>
    </row>
    <row r="12669" spans="4:4" x14ac:dyDescent="0.2">
      <c r="D12669" s="20"/>
    </row>
    <row r="12670" spans="4:4" x14ac:dyDescent="0.2">
      <c r="D12670" s="20"/>
    </row>
    <row r="12671" spans="4:4" x14ac:dyDescent="0.2">
      <c r="D12671" s="20"/>
    </row>
    <row r="12672" spans="4:4" x14ac:dyDescent="0.2">
      <c r="D12672" s="20"/>
    </row>
    <row r="12673" spans="4:4" x14ac:dyDescent="0.2">
      <c r="D12673" s="20"/>
    </row>
    <row r="12674" spans="4:4" x14ac:dyDescent="0.2">
      <c r="D12674" s="20"/>
    </row>
    <row r="12675" spans="4:4" x14ac:dyDescent="0.2">
      <c r="D12675" s="20"/>
    </row>
    <row r="12676" spans="4:4" x14ac:dyDescent="0.2">
      <c r="D12676" s="20"/>
    </row>
    <row r="12677" spans="4:4" x14ac:dyDescent="0.2">
      <c r="D12677" s="20"/>
    </row>
    <row r="12678" spans="4:4" x14ac:dyDescent="0.2">
      <c r="D12678" s="20"/>
    </row>
    <row r="12679" spans="4:4" x14ac:dyDescent="0.2">
      <c r="D12679" s="20"/>
    </row>
    <row r="12680" spans="4:4" x14ac:dyDescent="0.2">
      <c r="D12680" s="20"/>
    </row>
    <row r="12681" spans="4:4" x14ac:dyDescent="0.2">
      <c r="D12681" s="20"/>
    </row>
    <row r="12682" spans="4:4" x14ac:dyDescent="0.2">
      <c r="D12682" s="20"/>
    </row>
    <row r="12683" spans="4:4" x14ac:dyDescent="0.2">
      <c r="D12683" s="20"/>
    </row>
    <row r="12684" spans="4:4" x14ac:dyDescent="0.2">
      <c r="D12684" s="20"/>
    </row>
    <row r="12685" spans="4:4" x14ac:dyDescent="0.2">
      <c r="D12685" s="20"/>
    </row>
    <row r="12686" spans="4:4" x14ac:dyDescent="0.2">
      <c r="D12686" s="20"/>
    </row>
    <row r="12687" spans="4:4" x14ac:dyDescent="0.2">
      <c r="D12687" s="20"/>
    </row>
    <row r="12688" spans="4:4" x14ac:dyDescent="0.2">
      <c r="D12688" s="20"/>
    </row>
    <row r="12689" spans="4:4" x14ac:dyDescent="0.2">
      <c r="D12689" s="20"/>
    </row>
    <row r="12690" spans="4:4" x14ac:dyDescent="0.2">
      <c r="D12690" s="20"/>
    </row>
    <row r="12691" spans="4:4" x14ac:dyDescent="0.2">
      <c r="D12691" s="20"/>
    </row>
    <row r="12692" spans="4:4" x14ac:dyDescent="0.2">
      <c r="D12692" s="20"/>
    </row>
    <row r="12693" spans="4:4" x14ac:dyDescent="0.2">
      <c r="D12693" s="20"/>
    </row>
    <row r="12694" spans="4:4" x14ac:dyDescent="0.2">
      <c r="D12694" s="20"/>
    </row>
    <row r="12695" spans="4:4" x14ac:dyDescent="0.2">
      <c r="D12695" s="20"/>
    </row>
    <row r="12696" spans="4:4" x14ac:dyDescent="0.2">
      <c r="D12696" s="20"/>
    </row>
    <row r="12697" spans="4:4" x14ac:dyDescent="0.2">
      <c r="D12697" s="20"/>
    </row>
    <row r="12698" spans="4:4" x14ac:dyDescent="0.2">
      <c r="D12698" s="20"/>
    </row>
    <row r="12699" spans="4:4" x14ac:dyDescent="0.2">
      <c r="D12699" s="20"/>
    </row>
    <row r="12700" spans="4:4" x14ac:dyDescent="0.2">
      <c r="D12700" s="20"/>
    </row>
    <row r="12701" spans="4:4" x14ac:dyDescent="0.2">
      <c r="D12701" s="20"/>
    </row>
    <row r="12702" spans="4:4" x14ac:dyDescent="0.2">
      <c r="D12702" s="20"/>
    </row>
    <row r="12703" spans="4:4" x14ac:dyDescent="0.2">
      <c r="D12703" s="20"/>
    </row>
    <row r="12704" spans="4:4" x14ac:dyDescent="0.2">
      <c r="D12704" s="20"/>
    </row>
    <row r="12705" spans="4:4" x14ac:dyDescent="0.2">
      <c r="D12705" s="20"/>
    </row>
    <row r="12706" spans="4:4" x14ac:dyDescent="0.2">
      <c r="D12706" s="20"/>
    </row>
    <row r="12707" spans="4:4" x14ac:dyDescent="0.2">
      <c r="D12707" s="20"/>
    </row>
    <row r="12708" spans="4:4" x14ac:dyDescent="0.2">
      <c r="D12708" s="20"/>
    </row>
    <row r="12709" spans="4:4" x14ac:dyDescent="0.2">
      <c r="D12709" s="20"/>
    </row>
    <row r="12710" spans="4:4" x14ac:dyDescent="0.2">
      <c r="D12710" s="20"/>
    </row>
    <row r="12711" spans="4:4" x14ac:dyDescent="0.2">
      <c r="D12711" s="20"/>
    </row>
    <row r="12712" spans="4:4" x14ac:dyDescent="0.2">
      <c r="D12712" s="20"/>
    </row>
    <row r="12713" spans="4:4" x14ac:dyDescent="0.2">
      <c r="D12713" s="20"/>
    </row>
    <row r="12714" spans="4:4" x14ac:dyDescent="0.2">
      <c r="D12714" s="20"/>
    </row>
    <row r="12715" spans="4:4" x14ac:dyDescent="0.2">
      <c r="D12715" s="20"/>
    </row>
    <row r="12716" spans="4:4" x14ac:dyDescent="0.2">
      <c r="D12716" s="20"/>
    </row>
    <row r="12717" spans="4:4" x14ac:dyDescent="0.2">
      <c r="D12717" s="20"/>
    </row>
    <row r="12718" spans="4:4" x14ac:dyDescent="0.2">
      <c r="D12718" s="20"/>
    </row>
    <row r="12719" spans="4:4" x14ac:dyDescent="0.2">
      <c r="D12719" s="20"/>
    </row>
    <row r="12720" spans="4:4" x14ac:dyDescent="0.2">
      <c r="D12720" s="20"/>
    </row>
    <row r="12721" spans="4:4" x14ac:dyDescent="0.2">
      <c r="D12721" s="20"/>
    </row>
    <row r="12722" spans="4:4" x14ac:dyDescent="0.2">
      <c r="D12722" s="20"/>
    </row>
    <row r="12723" spans="4:4" x14ac:dyDescent="0.2">
      <c r="D12723" s="20"/>
    </row>
    <row r="12724" spans="4:4" x14ac:dyDescent="0.2">
      <c r="D12724" s="20"/>
    </row>
    <row r="12725" spans="4:4" x14ac:dyDescent="0.2">
      <c r="D12725" s="20"/>
    </row>
    <row r="12726" spans="4:4" x14ac:dyDescent="0.2">
      <c r="D12726" s="20"/>
    </row>
    <row r="12727" spans="4:4" x14ac:dyDescent="0.2">
      <c r="D12727" s="20"/>
    </row>
    <row r="12728" spans="4:4" x14ac:dyDescent="0.2">
      <c r="D12728" s="20"/>
    </row>
    <row r="12729" spans="4:4" x14ac:dyDescent="0.2">
      <c r="D12729" s="20"/>
    </row>
    <row r="12730" spans="4:4" x14ac:dyDescent="0.2">
      <c r="D12730" s="20"/>
    </row>
    <row r="12731" spans="4:4" x14ac:dyDescent="0.2">
      <c r="D12731" s="20"/>
    </row>
    <row r="12732" spans="4:4" x14ac:dyDescent="0.2">
      <c r="D12732" s="20"/>
    </row>
    <row r="12733" spans="4:4" x14ac:dyDescent="0.2">
      <c r="D12733" s="20"/>
    </row>
    <row r="12734" spans="4:4" x14ac:dyDescent="0.2">
      <c r="D12734" s="20"/>
    </row>
    <row r="12735" spans="4:4" x14ac:dyDescent="0.2">
      <c r="D12735" s="20"/>
    </row>
    <row r="12736" spans="4:4" x14ac:dyDescent="0.2">
      <c r="D12736" s="20"/>
    </row>
    <row r="12737" spans="4:4" x14ac:dyDescent="0.2">
      <c r="D12737" s="20"/>
    </row>
    <row r="12738" spans="4:4" x14ac:dyDescent="0.2">
      <c r="D12738" s="20"/>
    </row>
    <row r="12739" spans="4:4" x14ac:dyDescent="0.2">
      <c r="D12739" s="20"/>
    </row>
    <row r="12740" spans="4:4" x14ac:dyDescent="0.2">
      <c r="D12740" s="20"/>
    </row>
    <row r="12741" spans="4:4" x14ac:dyDescent="0.2">
      <c r="D12741" s="20"/>
    </row>
    <row r="12742" spans="4:4" x14ac:dyDescent="0.2">
      <c r="D12742" s="20"/>
    </row>
    <row r="12743" spans="4:4" x14ac:dyDescent="0.2">
      <c r="D12743" s="20"/>
    </row>
    <row r="12744" spans="4:4" x14ac:dyDescent="0.2">
      <c r="D12744" s="20"/>
    </row>
    <row r="12745" spans="4:4" x14ac:dyDescent="0.2">
      <c r="D12745" s="20"/>
    </row>
    <row r="12746" spans="4:4" x14ac:dyDescent="0.2">
      <c r="D12746" s="20"/>
    </row>
    <row r="12747" spans="4:4" x14ac:dyDescent="0.2">
      <c r="D12747" s="20"/>
    </row>
    <row r="12748" spans="4:4" x14ac:dyDescent="0.2">
      <c r="D12748" s="20"/>
    </row>
    <row r="12749" spans="4:4" x14ac:dyDescent="0.2">
      <c r="D12749" s="20"/>
    </row>
    <row r="12750" spans="4:4" x14ac:dyDescent="0.2">
      <c r="D12750" s="20"/>
    </row>
    <row r="12751" spans="4:4" x14ac:dyDescent="0.2">
      <c r="D12751" s="20"/>
    </row>
    <row r="12752" spans="4:4" x14ac:dyDescent="0.2">
      <c r="D12752" s="20"/>
    </row>
    <row r="12753" spans="4:4" x14ac:dyDescent="0.2">
      <c r="D12753" s="20"/>
    </row>
    <row r="12754" spans="4:4" x14ac:dyDescent="0.2">
      <c r="D12754" s="20"/>
    </row>
    <row r="12755" spans="4:4" x14ac:dyDescent="0.2">
      <c r="D12755" s="20"/>
    </row>
    <row r="12756" spans="4:4" x14ac:dyDescent="0.2">
      <c r="D12756" s="20"/>
    </row>
    <row r="12757" spans="4:4" x14ac:dyDescent="0.2">
      <c r="D12757" s="20"/>
    </row>
    <row r="12758" spans="4:4" x14ac:dyDescent="0.2">
      <c r="D12758" s="20"/>
    </row>
    <row r="12759" spans="4:4" x14ac:dyDescent="0.2">
      <c r="D12759" s="20"/>
    </row>
    <row r="12760" spans="4:4" x14ac:dyDescent="0.2">
      <c r="D12760" s="20"/>
    </row>
    <row r="12761" spans="4:4" x14ac:dyDescent="0.2">
      <c r="D12761" s="20"/>
    </row>
    <row r="12762" spans="4:4" x14ac:dyDescent="0.2">
      <c r="D12762" s="20"/>
    </row>
    <row r="12763" spans="4:4" x14ac:dyDescent="0.2">
      <c r="D12763" s="20"/>
    </row>
    <row r="12764" spans="4:4" x14ac:dyDescent="0.2">
      <c r="D12764" s="20"/>
    </row>
    <row r="12765" spans="4:4" x14ac:dyDescent="0.2">
      <c r="D12765" s="20"/>
    </row>
    <row r="12766" spans="4:4" x14ac:dyDescent="0.2">
      <c r="D12766" s="20"/>
    </row>
    <row r="12767" spans="4:4" x14ac:dyDescent="0.2">
      <c r="D12767" s="20"/>
    </row>
    <row r="12768" spans="4:4" x14ac:dyDescent="0.2">
      <c r="D12768" s="20"/>
    </row>
    <row r="12769" spans="4:4" x14ac:dyDescent="0.2">
      <c r="D12769" s="20"/>
    </row>
    <row r="12770" spans="4:4" x14ac:dyDescent="0.2">
      <c r="D12770" s="20"/>
    </row>
    <row r="12771" spans="4:4" x14ac:dyDescent="0.2">
      <c r="D12771" s="20"/>
    </row>
    <row r="12772" spans="4:4" x14ac:dyDescent="0.2">
      <c r="D12772" s="20"/>
    </row>
    <row r="12773" spans="4:4" x14ac:dyDescent="0.2">
      <c r="D12773" s="20"/>
    </row>
    <row r="12774" spans="4:4" x14ac:dyDescent="0.2">
      <c r="D12774" s="20"/>
    </row>
    <row r="12775" spans="4:4" x14ac:dyDescent="0.2">
      <c r="D12775" s="20"/>
    </row>
    <row r="12776" spans="4:4" x14ac:dyDescent="0.2">
      <c r="D12776" s="20"/>
    </row>
    <row r="12777" spans="4:4" x14ac:dyDescent="0.2">
      <c r="D12777" s="20"/>
    </row>
    <row r="12778" spans="4:4" x14ac:dyDescent="0.2">
      <c r="D12778" s="20"/>
    </row>
    <row r="12779" spans="4:4" x14ac:dyDescent="0.2">
      <c r="D12779" s="20"/>
    </row>
    <row r="12780" spans="4:4" x14ac:dyDescent="0.2">
      <c r="D12780" s="20"/>
    </row>
    <row r="12781" spans="4:4" x14ac:dyDescent="0.2">
      <c r="D12781" s="20"/>
    </row>
    <row r="12782" spans="4:4" x14ac:dyDescent="0.2">
      <c r="D12782" s="20"/>
    </row>
    <row r="12783" spans="4:4" x14ac:dyDescent="0.2">
      <c r="D12783" s="20"/>
    </row>
    <row r="12784" spans="4:4" x14ac:dyDescent="0.2">
      <c r="D12784" s="20"/>
    </row>
    <row r="12785" spans="4:4" x14ac:dyDescent="0.2">
      <c r="D12785" s="20"/>
    </row>
    <row r="12786" spans="4:4" x14ac:dyDescent="0.2">
      <c r="D12786" s="20"/>
    </row>
    <row r="12787" spans="4:4" x14ac:dyDescent="0.2">
      <c r="D12787" s="20"/>
    </row>
    <row r="12788" spans="4:4" x14ac:dyDescent="0.2">
      <c r="D12788" s="20"/>
    </row>
    <row r="12789" spans="4:4" x14ac:dyDescent="0.2">
      <c r="D12789" s="20"/>
    </row>
    <row r="12790" spans="4:4" x14ac:dyDescent="0.2">
      <c r="D12790" s="20"/>
    </row>
    <row r="12791" spans="4:4" x14ac:dyDescent="0.2">
      <c r="D12791" s="20"/>
    </row>
    <row r="12792" spans="4:4" x14ac:dyDescent="0.2">
      <c r="D12792" s="20"/>
    </row>
    <row r="12793" spans="4:4" x14ac:dyDescent="0.2">
      <c r="D12793" s="20"/>
    </row>
    <row r="12794" spans="4:4" x14ac:dyDescent="0.2">
      <c r="D12794" s="20"/>
    </row>
    <row r="12795" spans="4:4" x14ac:dyDescent="0.2">
      <c r="D12795" s="20"/>
    </row>
    <row r="12796" spans="4:4" x14ac:dyDescent="0.2">
      <c r="D12796" s="20"/>
    </row>
    <row r="12797" spans="4:4" x14ac:dyDescent="0.2">
      <c r="D12797" s="20"/>
    </row>
    <row r="12798" spans="4:4" x14ac:dyDescent="0.2">
      <c r="D12798" s="20"/>
    </row>
    <row r="12799" spans="4:4" x14ac:dyDescent="0.2">
      <c r="D12799" s="20"/>
    </row>
    <row r="12800" spans="4:4" x14ac:dyDescent="0.2">
      <c r="D12800" s="20"/>
    </row>
    <row r="12801" spans="4:4" x14ac:dyDescent="0.2">
      <c r="D12801" s="20"/>
    </row>
    <row r="12802" spans="4:4" x14ac:dyDescent="0.2">
      <c r="D12802" s="20"/>
    </row>
    <row r="12803" spans="4:4" x14ac:dyDescent="0.2">
      <c r="D12803" s="20"/>
    </row>
    <row r="12804" spans="4:4" x14ac:dyDescent="0.2">
      <c r="D12804" s="20"/>
    </row>
    <row r="12805" spans="4:4" x14ac:dyDescent="0.2">
      <c r="D12805" s="20"/>
    </row>
    <row r="12806" spans="4:4" x14ac:dyDescent="0.2">
      <c r="D12806" s="20"/>
    </row>
    <row r="12807" spans="4:4" x14ac:dyDescent="0.2">
      <c r="D12807" s="20"/>
    </row>
    <row r="12808" spans="4:4" x14ac:dyDescent="0.2">
      <c r="D12808" s="20"/>
    </row>
    <row r="12809" spans="4:4" x14ac:dyDescent="0.2">
      <c r="D12809" s="20"/>
    </row>
    <row r="12810" spans="4:4" x14ac:dyDescent="0.2">
      <c r="D12810" s="20"/>
    </row>
    <row r="12811" spans="4:4" x14ac:dyDescent="0.2">
      <c r="D12811" s="20"/>
    </row>
    <row r="12812" spans="4:4" x14ac:dyDescent="0.2">
      <c r="D12812" s="20"/>
    </row>
    <row r="12813" spans="4:4" x14ac:dyDescent="0.2">
      <c r="D12813" s="20"/>
    </row>
    <row r="12814" spans="4:4" x14ac:dyDescent="0.2">
      <c r="D12814" s="20"/>
    </row>
    <row r="12815" spans="4:4" x14ac:dyDescent="0.2">
      <c r="D12815" s="20"/>
    </row>
    <row r="12816" spans="4:4" x14ac:dyDescent="0.2">
      <c r="D12816" s="20"/>
    </row>
    <row r="12817" spans="4:4" x14ac:dyDescent="0.2">
      <c r="D12817" s="20"/>
    </row>
    <row r="12818" spans="4:4" x14ac:dyDescent="0.2">
      <c r="D12818" s="20"/>
    </row>
    <row r="12819" spans="4:4" x14ac:dyDescent="0.2">
      <c r="D12819" s="20"/>
    </row>
    <row r="12820" spans="4:4" x14ac:dyDescent="0.2">
      <c r="D12820" s="20"/>
    </row>
    <row r="12821" spans="4:4" x14ac:dyDescent="0.2">
      <c r="D12821" s="20"/>
    </row>
    <row r="12822" spans="4:4" x14ac:dyDescent="0.2">
      <c r="D12822" s="20"/>
    </row>
    <row r="12823" spans="4:4" x14ac:dyDescent="0.2">
      <c r="D12823" s="20"/>
    </row>
    <row r="12824" spans="4:4" x14ac:dyDescent="0.2">
      <c r="D12824" s="20"/>
    </row>
    <row r="12825" spans="4:4" x14ac:dyDescent="0.2">
      <c r="D12825" s="20"/>
    </row>
    <row r="12826" spans="4:4" x14ac:dyDescent="0.2">
      <c r="D12826" s="20"/>
    </row>
    <row r="12827" spans="4:4" x14ac:dyDescent="0.2">
      <c r="D12827" s="20"/>
    </row>
    <row r="12828" spans="4:4" x14ac:dyDescent="0.2">
      <c r="D12828" s="20"/>
    </row>
    <row r="12829" spans="4:4" x14ac:dyDescent="0.2">
      <c r="D12829" s="20"/>
    </row>
    <row r="12830" spans="4:4" x14ac:dyDescent="0.2">
      <c r="D12830" s="20"/>
    </row>
    <row r="12831" spans="4:4" x14ac:dyDescent="0.2">
      <c r="D12831" s="20"/>
    </row>
    <row r="12832" spans="4:4" x14ac:dyDescent="0.2">
      <c r="D12832" s="20"/>
    </row>
    <row r="12833" spans="4:4" x14ac:dyDescent="0.2">
      <c r="D12833" s="20"/>
    </row>
    <row r="12834" spans="4:4" x14ac:dyDescent="0.2">
      <c r="D12834" s="20"/>
    </row>
    <row r="12835" spans="4:4" x14ac:dyDescent="0.2">
      <c r="D12835" s="20"/>
    </row>
    <row r="12836" spans="4:4" x14ac:dyDescent="0.2">
      <c r="D12836" s="20"/>
    </row>
    <row r="12837" spans="4:4" x14ac:dyDescent="0.2">
      <c r="D12837" s="20"/>
    </row>
    <row r="12838" spans="4:4" x14ac:dyDescent="0.2">
      <c r="D12838" s="20"/>
    </row>
    <row r="12839" spans="4:4" x14ac:dyDescent="0.2">
      <c r="D12839" s="20"/>
    </row>
    <row r="12840" spans="4:4" x14ac:dyDescent="0.2">
      <c r="D12840" s="20"/>
    </row>
    <row r="12841" spans="4:4" x14ac:dyDescent="0.2">
      <c r="D12841" s="20"/>
    </row>
    <row r="12842" spans="4:4" x14ac:dyDescent="0.2">
      <c r="D12842" s="20"/>
    </row>
    <row r="12843" spans="4:4" x14ac:dyDescent="0.2">
      <c r="D12843" s="20"/>
    </row>
    <row r="12844" spans="4:4" x14ac:dyDescent="0.2">
      <c r="D12844" s="20"/>
    </row>
    <row r="12845" spans="4:4" x14ac:dyDescent="0.2">
      <c r="D12845" s="20"/>
    </row>
    <row r="12846" spans="4:4" x14ac:dyDescent="0.2">
      <c r="D12846" s="20"/>
    </row>
    <row r="12847" spans="4:4" x14ac:dyDescent="0.2">
      <c r="D12847" s="20"/>
    </row>
    <row r="12848" spans="4:4" x14ac:dyDescent="0.2">
      <c r="D12848" s="20"/>
    </row>
    <row r="12849" spans="4:4" x14ac:dyDescent="0.2">
      <c r="D12849" s="20"/>
    </row>
    <row r="12850" spans="4:4" x14ac:dyDescent="0.2">
      <c r="D12850" s="20"/>
    </row>
    <row r="12851" spans="4:4" x14ac:dyDescent="0.2">
      <c r="D12851" s="20"/>
    </row>
    <row r="12852" spans="4:4" x14ac:dyDescent="0.2">
      <c r="D12852" s="20"/>
    </row>
    <row r="12853" spans="4:4" x14ac:dyDescent="0.2">
      <c r="D12853" s="20"/>
    </row>
    <row r="12854" spans="4:4" x14ac:dyDescent="0.2">
      <c r="D12854" s="20"/>
    </row>
    <row r="12855" spans="4:4" x14ac:dyDescent="0.2">
      <c r="D12855" s="20"/>
    </row>
    <row r="12856" spans="4:4" x14ac:dyDescent="0.2">
      <c r="D12856" s="20"/>
    </row>
    <row r="12857" spans="4:4" x14ac:dyDescent="0.2">
      <c r="D12857" s="20"/>
    </row>
    <row r="12858" spans="4:4" x14ac:dyDescent="0.2">
      <c r="D12858" s="20"/>
    </row>
    <row r="12859" spans="4:4" x14ac:dyDescent="0.2">
      <c r="D12859" s="20"/>
    </row>
    <row r="12860" spans="4:4" x14ac:dyDescent="0.2">
      <c r="D12860" s="20"/>
    </row>
    <row r="12861" spans="4:4" x14ac:dyDescent="0.2">
      <c r="D12861" s="20"/>
    </row>
    <row r="12862" spans="4:4" x14ac:dyDescent="0.2">
      <c r="D12862" s="20"/>
    </row>
    <row r="12863" spans="4:4" x14ac:dyDescent="0.2">
      <c r="D12863" s="20"/>
    </row>
    <row r="12864" spans="4:4" x14ac:dyDescent="0.2">
      <c r="D12864" s="20"/>
    </row>
    <row r="12865" spans="4:4" x14ac:dyDescent="0.2">
      <c r="D12865" s="20"/>
    </row>
    <row r="12866" spans="4:4" x14ac:dyDescent="0.2">
      <c r="D12866" s="20"/>
    </row>
    <row r="12867" spans="4:4" x14ac:dyDescent="0.2">
      <c r="D12867" s="20"/>
    </row>
    <row r="12868" spans="4:4" x14ac:dyDescent="0.2">
      <c r="D12868" s="20"/>
    </row>
    <row r="12869" spans="4:4" x14ac:dyDescent="0.2">
      <c r="D12869" s="20"/>
    </row>
    <row r="12870" spans="4:4" x14ac:dyDescent="0.2">
      <c r="D12870" s="20"/>
    </row>
    <row r="12871" spans="4:4" x14ac:dyDescent="0.2">
      <c r="D12871" s="20"/>
    </row>
    <row r="12872" spans="4:4" x14ac:dyDescent="0.2">
      <c r="D12872" s="20"/>
    </row>
    <row r="12873" spans="4:4" x14ac:dyDescent="0.2">
      <c r="D12873" s="20"/>
    </row>
    <row r="12874" spans="4:4" x14ac:dyDescent="0.2">
      <c r="D12874" s="20"/>
    </row>
    <row r="12875" spans="4:4" x14ac:dyDescent="0.2">
      <c r="D12875" s="20"/>
    </row>
    <row r="12876" spans="4:4" x14ac:dyDescent="0.2">
      <c r="D12876" s="20"/>
    </row>
    <row r="12877" spans="4:4" x14ac:dyDescent="0.2">
      <c r="D12877" s="20"/>
    </row>
    <row r="12878" spans="4:4" x14ac:dyDescent="0.2">
      <c r="D12878" s="20"/>
    </row>
    <row r="12879" spans="4:4" x14ac:dyDescent="0.2">
      <c r="D12879" s="20"/>
    </row>
    <row r="12880" spans="4:4" x14ac:dyDescent="0.2">
      <c r="D12880" s="20"/>
    </row>
    <row r="12881" spans="4:4" x14ac:dyDescent="0.2">
      <c r="D12881" s="20"/>
    </row>
    <row r="12882" spans="4:4" x14ac:dyDescent="0.2">
      <c r="D12882" s="20"/>
    </row>
    <row r="12883" spans="4:4" x14ac:dyDescent="0.2">
      <c r="D12883" s="20"/>
    </row>
    <row r="12884" spans="4:4" x14ac:dyDescent="0.2">
      <c r="D12884" s="20"/>
    </row>
    <row r="12885" spans="4:4" x14ac:dyDescent="0.2">
      <c r="D12885" s="20"/>
    </row>
    <row r="12886" spans="4:4" x14ac:dyDescent="0.2">
      <c r="D12886" s="20"/>
    </row>
    <row r="12887" spans="4:4" x14ac:dyDescent="0.2">
      <c r="D12887" s="20"/>
    </row>
    <row r="12888" spans="4:4" x14ac:dyDescent="0.2">
      <c r="D12888" s="20"/>
    </row>
    <row r="12889" spans="4:4" x14ac:dyDescent="0.2">
      <c r="D12889" s="20"/>
    </row>
    <row r="12890" spans="4:4" x14ac:dyDescent="0.2">
      <c r="D12890" s="20"/>
    </row>
    <row r="12891" spans="4:4" x14ac:dyDescent="0.2">
      <c r="D12891" s="20"/>
    </row>
    <row r="12892" spans="4:4" x14ac:dyDescent="0.2">
      <c r="D12892" s="20"/>
    </row>
    <row r="12893" spans="4:4" x14ac:dyDescent="0.2">
      <c r="D12893" s="20"/>
    </row>
    <row r="12894" spans="4:4" x14ac:dyDescent="0.2">
      <c r="D12894" s="20"/>
    </row>
    <row r="12895" spans="4:4" x14ac:dyDescent="0.2">
      <c r="D12895" s="20"/>
    </row>
    <row r="12896" spans="4:4" x14ac:dyDescent="0.2">
      <c r="D12896" s="20"/>
    </row>
    <row r="12897" spans="4:4" x14ac:dyDescent="0.2">
      <c r="D12897" s="20"/>
    </row>
    <row r="12898" spans="4:4" x14ac:dyDescent="0.2">
      <c r="D12898" s="20"/>
    </row>
    <row r="12899" spans="4:4" x14ac:dyDescent="0.2">
      <c r="D12899" s="20"/>
    </row>
    <row r="12900" spans="4:4" x14ac:dyDescent="0.2">
      <c r="D12900" s="20"/>
    </row>
    <row r="12901" spans="4:4" x14ac:dyDescent="0.2">
      <c r="D12901" s="20"/>
    </row>
    <row r="12902" spans="4:4" x14ac:dyDescent="0.2">
      <c r="D12902" s="20"/>
    </row>
    <row r="12903" spans="4:4" x14ac:dyDescent="0.2">
      <c r="D12903" s="20"/>
    </row>
    <row r="12904" spans="4:4" x14ac:dyDescent="0.2">
      <c r="D12904" s="20"/>
    </row>
    <row r="12905" spans="4:4" x14ac:dyDescent="0.2">
      <c r="D12905" s="20"/>
    </row>
    <row r="12906" spans="4:4" x14ac:dyDescent="0.2">
      <c r="D12906" s="20"/>
    </row>
    <row r="12907" spans="4:4" x14ac:dyDescent="0.2">
      <c r="D12907" s="20"/>
    </row>
    <row r="12908" spans="4:4" x14ac:dyDescent="0.2">
      <c r="D12908" s="20"/>
    </row>
    <row r="12909" spans="4:4" x14ac:dyDescent="0.2">
      <c r="D12909" s="20"/>
    </row>
    <row r="12910" spans="4:4" x14ac:dyDescent="0.2">
      <c r="D12910" s="20"/>
    </row>
    <row r="12911" spans="4:4" x14ac:dyDescent="0.2">
      <c r="D12911" s="20"/>
    </row>
    <row r="12912" spans="4:4" x14ac:dyDescent="0.2">
      <c r="D12912" s="20"/>
    </row>
    <row r="12913" spans="4:4" x14ac:dyDescent="0.2">
      <c r="D12913" s="20"/>
    </row>
    <row r="12914" spans="4:4" x14ac:dyDescent="0.2">
      <c r="D12914" s="20"/>
    </row>
    <row r="12915" spans="4:4" x14ac:dyDescent="0.2">
      <c r="D12915" s="20"/>
    </row>
    <row r="12916" spans="4:4" x14ac:dyDescent="0.2">
      <c r="D12916" s="20"/>
    </row>
    <row r="12917" spans="4:4" x14ac:dyDescent="0.2">
      <c r="D12917" s="20"/>
    </row>
    <row r="12918" spans="4:4" x14ac:dyDescent="0.2">
      <c r="D12918" s="20"/>
    </row>
    <row r="12919" spans="4:4" x14ac:dyDescent="0.2">
      <c r="D12919" s="20"/>
    </row>
    <row r="12920" spans="4:4" x14ac:dyDescent="0.2">
      <c r="D12920" s="20"/>
    </row>
    <row r="12921" spans="4:4" x14ac:dyDescent="0.2">
      <c r="D12921" s="20"/>
    </row>
    <row r="12922" spans="4:4" x14ac:dyDescent="0.2">
      <c r="D12922" s="20"/>
    </row>
    <row r="12923" spans="4:4" x14ac:dyDescent="0.2">
      <c r="D12923" s="20"/>
    </row>
    <row r="12924" spans="4:4" x14ac:dyDescent="0.2">
      <c r="D12924" s="20"/>
    </row>
    <row r="12925" spans="4:4" x14ac:dyDescent="0.2">
      <c r="D12925" s="20"/>
    </row>
    <row r="12926" spans="4:4" x14ac:dyDescent="0.2">
      <c r="D12926" s="20"/>
    </row>
    <row r="12927" spans="4:4" x14ac:dyDescent="0.2">
      <c r="D12927" s="20"/>
    </row>
    <row r="12928" spans="4:4" x14ac:dyDescent="0.2">
      <c r="D12928" s="20"/>
    </row>
    <row r="12929" spans="4:4" x14ac:dyDescent="0.2">
      <c r="D12929" s="20"/>
    </row>
    <row r="12930" spans="4:4" x14ac:dyDescent="0.2">
      <c r="D12930" s="20"/>
    </row>
    <row r="12931" spans="4:4" x14ac:dyDescent="0.2">
      <c r="D12931" s="20"/>
    </row>
    <row r="12932" spans="4:4" x14ac:dyDescent="0.2">
      <c r="D12932" s="20"/>
    </row>
    <row r="12933" spans="4:4" x14ac:dyDescent="0.2">
      <c r="D12933" s="20"/>
    </row>
    <row r="12934" spans="4:4" x14ac:dyDescent="0.2">
      <c r="D12934" s="20"/>
    </row>
    <row r="12935" spans="4:4" x14ac:dyDescent="0.2">
      <c r="D12935" s="20"/>
    </row>
    <row r="12936" spans="4:4" x14ac:dyDescent="0.2">
      <c r="D12936" s="20"/>
    </row>
    <row r="12937" spans="4:4" x14ac:dyDescent="0.2">
      <c r="D12937" s="20"/>
    </row>
    <row r="12938" spans="4:4" x14ac:dyDescent="0.2">
      <c r="D12938" s="20"/>
    </row>
    <row r="12939" spans="4:4" x14ac:dyDescent="0.2">
      <c r="D12939" s="20"/>
    </row>
    <row r="12940" spans="4:4" x14ac:dyDescent="0.2">
      <c r="D12940" s="20"/>
    </row>
    <row r="12941" spans="4:4" x14ac:dyDescent="0.2">
      <c r="D12941" s="20"/>
    </row>
    <row r="12942" spans="4:4" x14ac:dyDescent="0.2">
      <c r="D12942" s="20"/>
    </row>
    <row r="12943" spans="4:4" x14ac:dyDescent="0.2">
      <c r="D12943" s="20"/>
    </row>
    <row r="12944" spans="4:4" x14ac:dyDescent="0.2">
      <c r="D12944" s="20"/>
    </row>
    <row r="12945" spans="4:4" x14ac:dyDescent="0.2">
      <c r="D12945" s="20"/>
    </row>
    <row r="12946" spans="4:4" x14ac:dyDescent="0.2">
      <c r="D12946" s="20"/>
    </row>
    <row r="12947" spans="4:4" x14ac:dyDescent="0.2">
      <c r="D12947" s="20"/>
    </row>
    <row r="12948" spans="4:4" x14ac:dyDescent="0.2">
      <c r="D12948" s="20"/>
    </row>
    <row r="12949" spans="4:4" x14ac:dyDescent="0.2">
      <c r="D12949" s="20"/>
    </row>
    <row r="12950" spans="4:4" x14ac:dyDescent="0.2">
      <c r="D12950" s="20"/>
    </row>
    <row r="12951" spans="4:4" x14ac:dyDescent="0.2">
      <c r="D12951" s="20"/>
    </row>
    <row r="12952" spans="4:4" x14ac:dyDescent="0.2">
      <c r="D12952" s="20"/>
    </row>
    <row r="12953" spans="4:4" x14ac:dyDescent="0.2">
      <c r="D12953" s="20"/>
    </row>
    <row r="12954" spans="4:4" x14ac:dyDescent="0.2">
      <c r="D12954" s="20"/>
    </row>
    <row r="12955" spans="4:4" x14ac:dyDescent="0.2">
      <c r="D12955" s="20"/>
    </row>
    <row r="12956" spans="4:4" x14ac:dyDescent="0.2">
      <c r="D12956" s="20"/>
    </row>
    <row r="12957" spans="4:4" x14ac:dyDescent="0.2">
      <c r="D12957" s="20"/>
    </row>
    <row r="12958" spans="4:4" x14ac:dyDescent="0.2">
      <c r="D12958" s="20"/>
    </row>
    <row r="12959" spans="4:4" x14ac:dyDescent="0.2">
      <c r="D12959" s="20"/>
    </row>
    <row r="12960" spans="4:4" x14ac:dyDescent="0.2">
      <c r="D12960" s="20"/>
    </row>
    <row r="12961" spans="4:4" x14ac:dyDescent="0.2">
      <c r="D12961" s="20"/>
    </row>
    <row r="12962" spans="4:4" x14ac:dyDescent="0.2">
      <c r="D12962" s="20"/>
    </row>
    <row r="12963" spans="4:4" x14ac:dyDescent="0.2">
      <c r="D12963" s="20"/>
    </row>
    <row r="12964" spans="4:4" x14ac:dyDescent="0.2">
      <c r="D12964" s="20"/>
    </row>
    <row r="12965" spans="4:4" x14ac:dyDescent="0.2">
      <c r="D12965" s="20"/>
    </row>
    <row r="12966" spans="4:4" x14ac:dyDescent="0.2">
      <c r="D12966" s="20"/>
    </row>
    <row r="12967" spans="4:4" x14ac:dyDescent="0.2">
      <c r="D12967" s="20"/>
    </row>
    <row r="12968" spans="4:4" x14ac:dyDescent="0.2">
      <c r="D12968" s="20"/>
    </row>
    <row r="12969" spans="4:4" x14ac:dyDescent="0.2">
      <c r="D12969" s="20"/>
    </row>
    <row r="12970" spans="4:4" x14ac:dyDescent="0.2">
      <c r="D12970" s="20"/>
    </row>
    <row r="12971" spans="4:4" x14ac:dyDescent="0.2">
      <c r="D12971" s="20"/>
    </row>
    <row r="12972" spans="4:4" x14ac:dyDescent="0.2">
      <c r="D12972" s="20"/>
    </row>
    <row r="12973" spans="4:4" x14ac:dyDescent="0.2">
      <c r="D12973" s="20"/>
    </row>
    <row r="12974" spans="4:4" x14ac:dyDescent="0.2">
      <c r="D12974" s="20"/>
    </row>
    <row r="12975" spans="4:4" x14ac:dyDescent="0.2">
      <c r="D12975" s="20"/>
    </row>
    <row r="12976" spans="4:4" x14ac:dyDescent="0.2">
      <c r="D12976" s="20"/>
    </row>
    <row r="12977" spans="4:4" x14ac:dyDescent="0.2">
      <c r="D12977" s="20"/>
    </row>
    <row r="12978" spans="4:4" x14ac:dyDescent="0.2">
      <c r="D12978" s="20"/>
    </row>
    <row r="12979" spans="4:4" x14ac:dyDescent="0.2">
      <c r="D12979" s="20"/>
    </row>
    <row r="12980" spans="4:4" x14ac:dyDescent="0.2">
      <c r="D12980" s="20"/>
    </row>
    <row r="12981" spans="4:4" x14ac:dyDescent="0.2">
      <c r="D12981" s="20"/>
    </row>
    <row r="12982" spans="4:4" x14ac:dyDescent="0.2">
      <c r="D12982" s="20"/>
    </row>
    <row r="12983" spans="4:4" x14ac:dyDescent="0.2">
      <c r="D12983" s="20"/>
    </row>
    <row r="12984" spans="4:4" x14ac:dyDescent="0.2">
      <c r="D12984" s="20"/>
    </row>
    <row r="12985" spans="4:4" x14ac:dyDescent="0.2">
      <c r="D12985" s="20"/>
    </row>
    <row r="12986" spans="4:4" x14ac:dyDescent="0.2">
      <c r="D12986" s="20"/>
    </row>
    <row r="12987" spans="4:4" x14ac:dyDescent="0.2">
      <c r="D12987" s="20"/>
    </row>
    <row r="12988" spans="4:4" x14ac:dyDescent="0.2">
      <c r="D12988" s="20"/>
    </row>
    <row r="12989" spans="4:4" x14ac:dyDescent="0.2">
      <c r="D12989" s="20"/>
    </row>
    <row r="12990" spans="4:4" x14ac:dyDescent="0.2">
      <c r="D12990" s="20"/>
    </row>
    <row r="12991" spans="4:4" x14ac:dyDescent="0.2">
      <c r="D12991" s="20"/>
    </row>
    <row r="12992" spans="4:4" x14ac:dyDescent="0.2">
      <c r="D12992" s="20"/>
    </row>
    <row r="12993" spans="4:4" x14ac:dyDescent="0.2">
      <c r="D12993" s="20"/>
    </row>
    <row r="12994" spans="4:4" x14ac:dyDescent="0.2">
      <c r="D12994" s="20"/>
    </row>
    <row r="12995" spans="4:4" x14ac:dyDescent="0.2">
      <c r="D12995" s="20"/>
    </row>
    <row r="12996" spans="4:4" x14ac:dyDescent="0.2">
      <c r="D12996" s="20"/>
    </row>
    <row r="12997" spans="4:4" x14ac:dyDescent="0.2">
      <c r="D12997" s="20"/>
    </row>
    <row r="12998" spans="4:4" x14ac:dyDescent="0.2">
      <c r="D12998" s="20"/>
    </row>
    <row r="12999" spans="4:4" x14ac:dyDescent="0.2">
      <c r="D12999" s="20"/>
    </row>
    <row r="13000" spans="4:4" x14ac:dyDescent="0.2">
      <c r="D13000" s="20"/>
    </row>
    <row r="13001" spans="4:4" x14ac:dyDescent="0.2">
      <c r="D13001" s="20"/>
    </row>
    <row r="13002" spans="4:4" x14ac:dyDescent="0.2">
      <c r="D13002" s="20"/>
    </row>
    <row r="13003" spans="4:4" x14ac:dyDescent="0.2">
      <c r="D13003" s="20"/>
    </row>
    <row r="13004" spans="4:4" x14ac:dyDescent="0.2">
      <c r="D13004" s="20"/>
    </row>
    <row r="13005" spans="4:4" x14ac:dyDescent="0.2">
      <c r="D13005" s="20"/>
    </row>
    <row r="13006" spans="4:4" x14ac:dyDescent="0.2">
      <c r="D13006" s="20"/>
    </row>
    <row r="13007" spans="4:4" x14ac:dyDescent="0.2">
      <c r="D13007" s="20"/>
    </row>
    <row r="13008" spans="4:4" x14ac:dyDescent="0.2">
      <c r="D13008" s="20"/>
    </row>
    <row r="13009" spans="4:4" x14ac:dyDescent="0.2">
      <c r="D13009" s="20"/>
    </row>
    <row r="13010" spans="4:4" x14ac:dyDescent="0.2">
      <c r="D13010" s="20"/>
    </row>
    <row r="13011" spans="4:4" x14ac:dyDescent="0.2">
      <c r="D13011" s="20"/>
    </row>
    <row r="13012" spans="4:4" x14ac:dyDescent="0.2">
      <c r="D13012" s="20"/>
    </row>
    <row r="13013" spans="4:4" x14ac:dyDescent="0.2">
      <c r="D13013" s="20"/>
    </row>
    <row r="13014" spans="4:4" x14ac:dyDescent="0.2">
      <c r="D13014" s="20"/>
    </row>
    <row r="13015" spans="4:4" x14ac:dyDescent="0.2">
      <c r="D13015" s="20"/>
    </row>
    <row r="13016" spans="4:4" x14ac:dyDescent="0.2">
      <c r="D13016" s="20"/>
    </row>
    <row r="13017" spans="4:4" x14ac:dyDescent="0.2">
      <c r="D13017" s="20"/>
    </row>
    <row r="13018" spans="4:4" x14ac:dyDescent="0.2">
      <c r="D13018" s="20"/>
    </row>
    <row r="13019" spans="4:4" x14ac:dyDescent="0.2">
      <c r="D13019" s="20"/>
    </row>
    <row r="13020" spans="4:4" x14ac:dyDescent="0.2">
      <c r="D13020" s="20"/>
    </row>
    <row r="13021" spans="4:4" x14ac:dyDescent="0.2">
      <c r="D13021" s="20"/>
    </row>
    <row r="13022" spans="4:4" x14ac:dyDescent="0.2">
      <c r="D13022" s="20"/>
    </row>
    <row r="13023" spans="4:4" x14ac:dyDescent="0.2">
      <c r="D13023" s="20"/>
    </row>
    <row r="13024" spans="4:4" x14ac:dyDescent="0.2">
      <c r="D13024" s="20"/>
    </row>
    <row r="13025" spans="4:4" x14ac:dyDescent="0.2">
      <c r="D13025" s="20"/>
    </row>
    <row r="13026" spans="4:4" x14ac:dyDescent="0.2">
      <c r="D13026" s="20"/>
    </row>
    <row r="13027" spans="4:4" x14ac:dyDescent="0.2">
      <c r="D13027" s="20"/>
    </row>
    <row r="13028" spans="4:4" x14ac:dyDescent="0.2">
      <c r="D13028" s="20"/>
    </row>
    <row r="13029" spans="4:4" x14ac:dyDescent="0.2">
      <c r="D13029" s="20"/>
    </row>
    <row r="13030" spans="4:4" x14ac:dyDescent="0.2">
      <c r="D13030" s="20"/>
    </row>
    <row r="13031" spans="4:4" x14ac:dyDescent="0.2">
      <c r="D13031" s="20"/>
    </row>
    <row r="13032" spans="4:4" x14ac:dyDescent="0.2">
      <c r="D13032" s="20"/>
    </row>
    <row r="13033" spans="4:4" x14ac:dyDescent="0.2">
      <c r="D13033" s="20"/>
    </row>
    <row r="13034" spans="4:4" x14ac:dyDescent="0.2">
      <c r="D13034" s="20"/>
    </row>
    <row r="13035" spans="4:4" x14ac:dyDescent="0.2">
      <c r="D13035" s="20"/>
    </row>
    <row r="13036" spans="4:4" x14ac:dyDescent="0.2">
      <c r="D13036" s="20"/>
    </row>
    <row r="13037" spans="4:4" x14ac:dyDescent="0.2">
      <c r="D13037" s="20"/>
    </row>
    <row r="13038" spans="4:4" x14ac:dyDescent="0.2">
      <c r="D13038" s="20"/>
    </row>
    <row r="13039" spans="4:4" x14ac:dyDescent="0.2">
      <c r="D13039" s="20"/>
    </row>
    <row r="13040" spans="4:4" x14ac:dyDescent="0.2">
      <c r="D13040" s="20"/>
    </row>
    <row r="13041" spans="4:4" x14ac:dyDescent="0.2">
      <c r="D13041" s="20"/>
    </row>
    <row r="13042" spans="4:4" x14ac:dyDescent="0.2">
      <c r="D13042" s="20"/>
    </row>
    <row r="13043" spans="4:4" x14ac:dyDescent="0.2">
      <c r="D13043" s="20"/>
    </row>
    <row r="13044" spans="4:4" x14ac:dyDescent="0.2">
      <c r="D13044" s="20"/>
    </row>
    <row r="13045" spans="4:4" x14ac:dyDescent="0.2">
      <c r="D13045" s="20"/>
    </row>
    <row r="13046" spans="4:4" x14ac:dyDescent="0.2">
      <c r="D13046" s="20"/>
    </row>
    <row r="13047" spans="4:4" x14ac:dyDescent="0.2">
      <c r="D13047" s="20"/>
    </row>
    <row r="13048" spans="4:4" x14ac:dyDescent="0.2">
      <c r="D13048" s="20"/>
    </row>
    <row r="13049" spans="4:4" x14ac:dyDescent="0.2">
      <c r="D13049" s="20"/>
    </row>
    <row r="13050" spans="4:4" x14ac:dyDescent="0.2">
      <c r="D13050" s="20"/>
    </row>
    <row r="13051" spans="4:4" x14ac:dyDescent="0.2">
      <c r="D13051" s="20"/>
    </row>
    <row r="13052" spans="4:4" x14ac:dyDescent="0.2">
      <c r="D13052" s="20"/>
    </row>
    <row r="13053" spans="4:4" x14ac:dyDescent="0.2">
      <c r="D13053" s="20"/>
    </row>
    <row r="13054" spans="4:4" x14ac:dyDescent="0.2">
      <c r="D13054" s="20"/>
    </row>
    <row r="13055" spans="4:4" x14ac:dyDescent="0.2">
      <c r="D13055" s="20"/>
    </row>
    <row r="13056" spans="4:4" x14ac:dyDescent="0.2">
      <c r="D13056" s="20"/>
    </row>
    <row r="13057" spans="4:4" x14ac:dyDescent="0.2">
      <c r="D13057" s="20"/>
    </row>
    <row r="13058" spans="4:4" x14ac:dyDescent="0.2">
      <c r="D13058" s="20"/>
    </row>
    <row r="13059" spans="4:4" x14ac:dyDescent="0.2">
      <c r="D13059" s="20"/>
    </row>
    <row r="13060" spans="4:4" x14ac:dyDescent="0.2">
      <c r="D13060" s="20"/>
    </row>
    <row r="13061" spans="4:4" x14ac:dyDescent="0.2">
      <c r="D13061" s="20"/>
    </row>
    <row r="13062" spans="4:4" x14ac:dyDescent="0.2">
      <c r="D13062" s="20"/>
    </row>
    <row r="13063" spans="4:4" x14ac:dyDescent="0.2">
      <c r="D13063" s="20"/>
    </row>
    <row r="13064" spans="4:4" x14ac:dyDescent="0.2">
      <c r="D13064" s="20"/>
    </row>
    <row r="13065" spans="4:4" x14ac:dyDescent="0.2">
      <c r="D13065" s="20"/>
    </row>
    <row r="13066" spans="4:4" x14ac:dyDescent="0.2">
      <c r="D13066" s="20"/>
    </row>
    <row r="13067" spans="4:4" x14ac:dyDescent="0.2">
      <c r="D13067" s="20"/>
    </row>
    <row r="13068" spans="4:4" x14ac:dyDescent="0.2">
      <c r="D13068" s="20"/>
    </row>
    <row r="13069" spans="4:4" x14ac:dyDescent="0.2">
      <c r="D13069" s="20"/>
    </row>
    <row r="13070" spans="4:4" x14ac:dyDescent="0.2">
      <c r="D13070" s="20"/>
    </row>
    <row r="13071" spans="4:4" x14ac:dyDescent="0.2">
      <c r="D13071" s="20"/>
    </row>
    <row r="13072" spans="4:4" x14ac:dyDescent="0.2">
      <c r="D13072" s="20"/>
    </row>
    <row r="13073" spans="4:4" x14ac:dyDescent="0.2">
      <c r="D13073" s="20"/>
    </row>
    <row r="13074" spans="4:4" x14ac:dyDescent="0.2">
      <c r="D13074" s="20"/>
    </row>
    <row r="13075" spans="4:4" x14ac:dyDescent="0.2">
      <c r="D13075" s="20"/>
    </row>
    <row r="13076" spans="4:4" x14ac:dyDescent="0.2">
      <c r="D13076" s="20"/>
    </row>
    <row r="13077" spans="4:4" x14ac:dyDescent="0.2">
      <c r="D13077" s="20"/>
    </row>
    <row r="13078" spans="4:4" x14ac:dyDescent="0.2">
      <c r="D13078" s="20"/>
    </row>
    <row r="13079" spans="4:4" x14ac:dyDescent="0.2">
      <c r="D13079" s="20"/>
    </row>
    <row r="13080" spans="4:4" x14ac:dyDescent="0.2">
      <c r="D13080" s="20"/>
    </row>
    <row r="13081" spans="4:4" x14ac:dyDescent="0.2">
      <c r="D13081" s="20"/>
    </row>
    <row r="13082" spans="4:4" x14ac:dyDescent="0.2">
      <c r="D13082" s="20"/>
    </row>
    <row r="13083" spans="4:4" x14ac:dyDescent="0.2">
      <c r="D13083" s="20"/>
    </row>
    <row r="13084" spans="4:4" x14ac:dyDescent="0.2">
      <c r="D13084" s="20"/>
    </row>
    <row r="13085" spans="4:4" x14ac:dyDescent="0.2">
      <c r="D13085" s="20"/>
    </row>
    <row r="13086" spans="4:4" x14ac:dyDescent="0.2">
      <c r="D13086" s="20"/>
    </row>
    <row r="13087" spans="4:4" x14ac:dyDescent="0.2">
      <c r="D13087" s="20"/>
    </row>
    <row r="13088" spans="4:4" x14ac:dyDescent="0.2">
      <c r="D13088" s="20"/>
    </row>
    <row r="13089" spans="4:4" x14ac:dyDescent="0.2">
      <c r="D13089" s="20"/>
    </row>
    <row r="13090" spans="4:4" x14ac:dyDescent="0.2">
      <c r="D13090" s="20"/>
    </row>
    <row r="13091" spans="4:4" x14ac:dyDescent="0.2">
      <c r="D13091" s="20"/>
    </row>
    <row r="13092" spans="4:4" x14ac:dyDescent="0.2">
      <c r="D13092" s="20"/>
    </row>
    <row r="13093" spans="4:4" x14ac:dyDescent="0.2">
      <c r="D13093" s="20"/>
    </row>
    <row r="13094" spans="4:4" x14ac:dyDescent="0.2">
      <c r="D13094" s="20"/>
    </row>
    <row r="13095" spans="4:4" x14ac:dyDescent="0.2">
      <c r="D13095" s="20"/>
    </row>
    <row r="13096" spans="4:4" x14ac:dyDescent="0.2">
      <c r="D13096" s="20"/>
    </row>
    <row r="13097" spans="4:4" x14ac:dyDescent="0.2">
      <c r="D13097" s="20"/>
    </row>
    <row r="13098" spans="4:4" x14ac:dyDescent="0.2">
      <c r="D13098" s="20"/>
    </row>
    <row r="13099" spans="4:4" x14ac:dyDescent="0.2">
      <c r="D13099" s="20"/>
    </row>
    <row r="13100" spans="4:4" x14ac:dyDescent="0.2">
      <c r="D13100" s="20"/>
    </row>
    <row r="13101" spans="4:4" x14ac:dyDescent="0.2">
      <c r="D13101" s="20"/>
    </row>
    <row r="13102" spans="4:4" x14ac:dyDescent="0.2">
      <c r="D13102" s="20"/>
    </row>
    <row r="13103" spans="4:4" x14ac:dyDescent="0.2">
      <c r="D13103" s="20"/>
    </row>
    <row r="13104" spans="4:4" x14ac:dyDescent="0.2">
      <c r="D13104" s="20"/>
    </row>
    <row r="13105" spans="4:4" x14ac:dyDescent="0.2">
      <c r="D13105" s="20"/>
    </row>
    <row r="13106" spans="4:4" x14ac:dyDescent="0.2">
      <c r="D13106" s="20"/>
    </row>
    <row r="13107" spans="4:4" x14ac:dyDescent="0.2">
      <c r="D13107" s="20"/>
    </row>
    <row r="13108" spans="4:4" x14ac:dyDescent="0.2">
      <c r="D13108" s="20"/>
    </row>
    <row r="13109" spans="4:4" x14ac:dyDescent="0.2">
      <c r="D13109" s="20"/>
    </row>
    <row r="13110" spans="4:4" x14ac:dyDescent="0.2">
      <c r="D13110" s="20"/>
    </row>
    <row r="13111" spans="4:4" x14ac:dyDescent="0.2">
      <c r="D13111" s="20"/>
    </row>
    <row r="13112" spans="4:4" x14ac:dyDescent="0.2">
      <c r="D13112" s="20"/>
    </row>
    <row r="13113" spans="4:4" x14ac:dyDescent="0.2">
      <c r="D13113" s="20"/>
    </row>
    <row r="13114" spans="4:4" x14ac:dyDescent="0.2">
      <c r="D13114" s="20"/>
    </row>
    <row r="13115" spans="4:4" x14ac:dyDescent="0.2">
      <c r="D13115" s="20"/>
    </row>
    <row r="13116" spans="4:4" x14ac:dyDescent="0.2">
      <c r="D13116" s="20"/>
    </row>
    <row r="13117" spans="4:4" x14ac:dyDescent="0.2">
      <c r="D13117" s="20"/>
    </row>
    <row r="13118" spans="4:4" x14ac:dyDescent="0.2">
      <c r="D13118" s="20"/>
    </row>
    <row r="13119" spans="4:4" x14ac:dyDescent="0.2">
      <c r="D13119" s="20"/>
    </row>
    <row r="13120" spans="4:4" x14ac:dyDescent="0.2">
      <c r="D13120" s="20"/>
    </row>
    <row r="13121" spans="4:4" x14ac:dyDescent="0.2">
      <c r="D13121" s="20"/>
    </row>
    <row r="13122" spans="4:4" x14ac:dyDescent="0.2">
      <c r="D13122" s="20"/>
    </row>
    <row r="13123" spans="4:4" x14ac:dyDescent="0.2">
      <c r="D13123" s="20"/>
    </row>
    <row r="13124" spans="4:4" x14ac:dyDescent="0.2">
      <c r="D13124" s="20"/>
    </row>
    <row r="13125" spans="4:4" x14ac:dyDescent="0.2">
      <c r="D13125" s="20"/>
    </row>
    <row r="13126" spans="4:4" x14ac:dyDescent="0.2">
      <c r="D13126" s="20"/>
    </row>
    <row r="13127" spans="4:4" x14ac:dyDescent="0.2">
      <c r="D13127" s="20"/>
    </row>
    <row r="13128" spans="4:4" x14ac:dyDescent="0.2">
      <c r="D13128" s="20"/>
    </row>
    <row r="13129" spans="4:4" x14ac:dyDescent="0.2">
      <c r="D13129" s="20"/>
    </row>
    <row r="13130" spans="4:4" x14ac:dyDescent="0.2">
      <c r="D13130" s="20"/>
    </row>
    <row r="13131" spans="4:4" x14ac:dyDescent="0.2">
      <c r="D13131" s="20"/>
    </row>
    <row r="13132" spans="4:4" x14ac:dyDescent="0.2">
      <c r="D13132" s="20"/>
    </row>
    <row r="13133" spans="4:4" x14ac:dyDescent="0.2">
      <c r="D13133" s="20"/>
    </row>
    <row r="13134" spans="4:4" x14ac:dyDescent="0.2">
      <c r="D13134" s="20"/>
    </row>
    <row r="13135" spans="4:4" x14ac:dyDescent="0.2">
      <c r="D13135" s="20"/>
    </row>
    <row r="13136" spans="4:4" x14ac:dyDescent="0.2">
      <c r="D13136" s="20"/>
    </row>
    <row r="13137" spans="4:4" x14ac:dyDescent="0.2">
      <c r="D13137" s="20"/>
    </row>
    <row r="13138" spans="4:4" x14ac:dyDescent="0.2">
      <c r="D13138" s="20"/>
    </row>
    <row r="13139" spans="4:4" x14ac:dyDescent="0.2">
      <c r="D13139" s="20"/>
    </row>
    <row r="13140" spans="4:4" x14ac:dyDescent="0.2">
      <c r="D13140" s="20"/>
    </row>
    <row r="13141" spans="4:4" x14ac:dyDescent="0.2">
      <c r="D13141" s="20"/>
    </row>
    <row r="13142" spans="4:4" x14ac:dyDescent="0.2">
      <c r="D13142" s="20"/>
    </row>
    <row r="13143" spans="4:4" x14ac:dyDescent="0.2">
      <c r="D13143" s="20"/>
    </row>
    <row r="13144" spans="4:4" x14ac:dyDescent="0.2">
      <c r="D13144" s="20"/>
    </row>
    <row r="13145" spans="4:4" x14ac:dyDescent="0.2">
      <c r="D13145" s="20"/>
    </row>
    <row r="13146" spans="4:4" x14ac:dyDescent="0.2">
      <c r="D13146" s="20"/>
    </row>
    <row r="13147" spans="4:4" x14ac:dyDescent="0.2">
      <c r="D13147" s="20"/>
    </row>
    <row r="13148" spans="4:4" x14ac:dyDescent="0.2">
      <c r="D13148" s="20"/>
    </row>
    <row r="13149" spans="4:4" x14ac:dyDescent="0.2">
      <c r="D13149" s="20"/>
    </row>
    <row r="13150" spans="4:4" x14ac:dyDescent="0.2">
      <c r="D13150" s="20"/>
    </row>
    <row r="13151" spans="4:4" x14ac:dyDescent="0.2">
      <c r="D13151" s="20"/>
    </row>
    <row r="13152" spans="4:4" x14ac:dyDescent="0.2">
      <c r="D13152" s="20"/>
    </row>
    <row r="13153" spans="4:4" x14ac:dyDescent="0.2">
      <c r="D13153" s="20"/>
    </row>
    <row r="13154" spans="4:4" x14ac:dyDescent="0.2">
      <c r="D13154" s="20"/>
    </row>
    <row r="13155" spans="4:4" x14ac:dyDescent="0.2">
      <c r="D13155" s="20"/>
    </row>
    <row r="13156" spans="4:4" x14ac:dyDescent="0.2">
      <c r="D13156" s="20"/>
    </row>
    <row r="13157" spans="4:4" x14ac:dyDescent="0.2">
      <c r="D13157" s="20"/>
    </row>
    <row r="13158" spans="4:4" x14ac:dyDescent="0.2">
      <c r="D13158" s="20"/>
    </row>
    <row r="13159" spans="4:4" x14ac:dyDescent="0.2">
      <c r="D13159" s="20"/>
    </row>
    <row r="13160" spans="4:4" x14ac:dyDescent="0.2">
      <c r="D13160" s="20"/>
    </row>
    <row r="13161" spans="4:4" x14ac:dyDescent="0.2">
      <c r="D13161" s="20"/>
    </row>
    <row r="13162" spans="4:4" x14ac:dyDescent="0.2">
      <c r="D13162" s="20"/>
    </row>
    <row r="13163" spans="4:4" x14ac:dyDescent="0.2">
      <c r="D13163" s="20"/>
    </row>
    <row r="13164" spans="4:4" x14ac:dyDescent="0.2">
      <c r="D13164" s="20"/>
    </row>
    <row r="13165" spans="4:4" x14ac:dyDescent="0.2">
      <c r="D13165" s="20"/>
    </row>
    <row r="13166" spans="4:4" x14ac:dyDescent="0.2">
      <c r="D13166" s="20"/>
    </row>
    <row r="13167" spans="4:4" x14ac:dyDescent="0.2">
      <c r="D13167" s="20"/>
    </row>
    <row r="13168" spans="4:4" x14ac:dyDescent="0.2">
      <c r="D13168" s="20"/>
    </row>
    <row r="13169" spans="4:4" x14ac:dyDescent="0.2">
      <c r="D13169" s="20"/>
    </row>
    <row r="13170" spans="4:4" x14ac:dyDescent="0.2">
      <c r="D13170" s="20"/>
    </row>
    <row r="13171" spans="4:4" x14ac:dyDescent="0.2">
      <c r="D13171" s="20"/>
    </row>
    <row r="13172" spans="4:4" x14ac:dyDescent="0.2">
      <c r="D13172" s="20"/>
    </row>
    <row r="13173" spans="4:4" x14ac:dyDescent="0.2">
      <c r="D13173" s="20"/>
    </row>
    <row r="13174" spans="4:4" x14ac:dyDescent="0.2">
      <c r="D13174" s="20"/>
    </row>
    <row r="13175" spans="4:4" x14ac:dyDescent="0.2">
      <c r="D13175" s="20"/>
    </row>
    <row r="13176" spans="4:4" x14ac:dyDescent="0.2">
      <c r="D13176" s="20"/>
    </row>
    <row r="13177" spans="4:4" x14ac:dyDescent="0.2">
      <c r="D13177" s="20"/>
    </row>
    <row r="13178" spans="4:4" x14ac:dyDescent="0.2">
      <c r="D13178" s="20"/>
    </row>
    <row r="13179" spans="4:4" x14ac:dyDescent="0.2">
      <c r="D13179" s="20"/>
    </row>
    <row r="13180" spans="4:4" x14ac:dyDescent="0.2">
      <c r="D13180" s="20"/>
    </row>
    <row r="13181" spans="4:4" x14ac:dyDescent="0.2">
      <c r="D13181" s="20"/>
    </row>
    <row r="13182" spans="4:4" x14ac:dyDescent="0.2">
      <c r="D13182" s="20"/>
    </row>
    <row r="13183" spans="4:4" x14ac:dyDescent="0.2">
      <c r="D13183" s="20"/>
    </row>
    <row r="13184" spans="4:4" x14ac:dyDescent="0.2">
      <c r="D13184" s="20"/>
    </row>
    <row r="13185" spans="4:4" x14ac:dyDescent="0.2">
      <c r="D13185" s="20"/>
    </row>
    <row r="13186" spans="4:4" x14ac:dyDescent="0.2">
      <c r="D13186" s="20"/>
    </row>
    <row r="13187" spans="4:4" x14ac:dyDescent="0.2">
      <c r="D13187" s="20"/>
    </row>
    <row r="13188" spans="4:4" x14ac:dyDescent="0.2">
      <c r="D13188" s="20"/>
    </row>
    <row r="13189" spans="4:4" x14ac:dyDescent="0.2">
      <c r="D13189" s="20"/>
    </row>
    <row r="13190" spans="4:4" x14ac:dyDescent="0.2">
      <c r="D13190" s="20"/>
    </row>
    <row r="13191" spans="4:4" x14ac:dyDescent="0.2">
      <c r="D13191" s="20"/>
    </row>
    <row r="13192" spans="4:4" x14ac:dyDescent="0.2">
      <c r="D13192" s="20"/>
    </row>
    <row r="13193" spans="4:4" x14ac:dyDescent="0.2">
      <c r="D13193" s="20"/>
    </row>
    <row r="13194" spans="4:4" x14ac:dyDescent="0.2">
      <c r="D13194" s="20"/>
    </row>
    <row r="13195" spans="4:4" x14ac:dyDescent="0.2">
      <c r="D13195" s="20"/>
    </row>
    <row r="13196" spans="4:4" x14ac:dyDescent="0.2">
      <c r="D13196" s="20"/>
    </row>
    <row r="13197" spans="4:4" x14ac:dyDescent="0.2">
      <c r="D13197" s="20"/>
    </row>
    <row r="13198" spans="4:4" x14ac:dyDescent="0.2">
      <c r="D13198" s="20"/>
    </row>
    <row r="13199" spans="4:4" x14ac:dyDescent="0.2">
      <c r="D13199" s="20"/>
    </row>
    <row r="13200" spans="4:4" x14ac:dyDescent="0.2">
      <c r="D13200" s="20"/>
    </row>
    <row r="13201" spans="4:4" x14ac:dyDescent="0.2">
      <c r="D13201" s="20"/>
    </row>
    <row r="13202" spans="4:4" x14ac:dyDescent="0.2">
      <c r="D13202" s="20"/>
    </row>
    <row r="13203" spans="4:4" x14ac:dyDescent="0.2">
      <c r="D13203" s="20"/>
    </row>
    <row r="13204" spans="4:4" x14ac:dyDescent="0.2">
      <c r="D13204" s="20"/>
    </row>
    <row r="13205" spans="4:4" x14ac:dyDescent="0.2">
      <c r="D13205" s="20"/>
    </row>
    <row r="13206" spans="4:4" x14ac:dyDescent="0.2">
      <c r="D13206" s="20"/>
    </row>
    <row r="13207" spans="4:4" x14ac:dyDescent="0.2">
      <c r="D13207" s="20"/>
    </row>
    <row r="13208" spans="4:4" x14ac:dyDescent="0.2">
      <c r="D13208" s="20"/>
    </row>
    <row r="13209" spans="4:4" x14ac:dyDescent="0.2">
      <c r="D13209" s="20"/>
    </row>
    <row r="13210" spans="4:4" x14ac:dyDescent="0.2">
      <c r="D13210" s="20"/>
    </row>
    <row r="13211" spans="4:4" x14ac:dyDescent="0.2">
      <c r="D13211" s="20"/>
    </row>
    <row r="13212" spans="4:4" x14ac:dyDescent="0.2">
      <c r="D13212" s="20"/>
    </row>
    <row r="13213" spans="4:4" x14ac:dyDescent="0.2">
      <c r="D13213" s="20"/>
    </row>
    <row r="13214" spans="4:4" x14ac:dyDescent="0.2">
      <c r="D13214" s="20"/>
    </row>
    <row r="13215" spans="4:4" x14ac:dyDescent="0.2">
      <c r="D13215" s="20"/>
    </row>
    <row r="13216" spans="4:4" x14ac:dyDescent="0.2">
      <c r="D13216" s="20"/>
    </row>
    <row r="13217" spans="4:4" x14ac:dyDescent="0.2">
      <c r="D13217" s="20"/>
    </row>
    <row r="13218" spans="4:4" x14ac:dyDescent="0.2">
      <c r="D13218" s="20"/>
    </row>
    <row r="13219" spans="4:4" x14ac:dyDescent="0.2">
      <c r="D13219" s="20"/>
    </row>
    <row r="13220" spans="4:4" x14ac:dyDescent="0.2">
      <c r="D13220" s="20"/>
    </row>
    <row r="13221" spans="4:4" x14ac:dyDescent="0.2">
      <c r="D13221" s="20"/>
    </row>
    <row r="13222" spans="4:4" x14ac:dyDescent="0.2">
      <c r="D13222" s="20"/>
    </row>
    <row r="13223" spans="4:4" x14ac:dyDescent="0.2">
      <c r="D13223" s="20"/>
    </row>
    <row r="13224" spans="4:4" x14ac:dyDescent="0.2">
      <c r="D13224" s="20"/>
    </row>
    <row r="13225" spans="4:4" x14ac:dyDescent="0.2">
      <c r="D13225" s="20"/>
    </row>
    <row r="13226" spans="4:4" x14ac:dyDescent="0.2">
      <c r="D13226" s="20"/>
    </row>
    <row r="13227" spans="4:4" x14ac:dyDescent="0.2">
      <c r="D13227" s="20"/>
    </row>
    <row r="13228" spans="4:4" x14ac:dyDescent="0.2">
      <c r="D13228" s="20"/>
    </row>
    <row r="13229" spans="4:4" x14ac:dyDescent="0.2">
      <c r="D13229" s="20"/>
    </row>
    <row r="13230" spans="4:4" x14ac:dyDescent="0.2">
      <c r="D13230" s="20"/>
    </row>
    <row r="13231" spans="4:4" x14ac:dyDescent="0.2">
      <c r="D13231" s="20"/>
    </row>
    <row r="13232" spans="4:4" x14ac:dyDescent="0.2">
      <c r="D13232" s="20"/>
    </row>
    <row r="13233" spans="4:4" x14ac:dyDescent="0.2">
      <c r="D13233" s="20"/>
    </row>
    <row r="13234" spans="4:4" x14ac:dyDescent="0.2">
      <c r="D13234" s="20"/>
    </row>
    <row r="13235" spans="4:4" x14ac:dyDescent="0.2">
      <c r="D13235" s="20"/>
    </row>
    <row r="13236" spans="4:4" x14ac:dyDescent="0.2">
      <c r="D13236" s="20"/>
    </row>
    <row r="13237" spans="4:4" x14ac:dyDescent="0.2">
      <c r="D13237" s="20"/>
    </row>
    <row r="13238" spans="4:4" x14ac:dyDescent="0.2">
      <c r="D13238" s="20"/>
    </row>
    <row r="13239" spans="4:4" x14ac:dyDescent="0.2">
      <c r="D13239" s="20"/>
    </row>
    <row r="13240" spans="4:4" x14ac:dyDescent="0.2">
      <c r="D13240" s="20"/>
    </row>
    <row r="13241" spans="4:4" x14ac:dyDescent="0.2">
      <c r="D13241" s="20"/>
    </row>
    <row r="13242" spans="4:4" x14ac:dyDescent="0.2">
      <c r="D13242" s="20"/>
    </row>
    <row r="13243" spans="4:4" x14ac:dyDescent="0.2">
      <c r="D13243" s="20"/>
    </row>
    <row r="13244" spans="4:4" x14ac:dyDescent="0.2">
      <c r="D13244" s="20"/>
    </row>
    <row r="13245" spans="4:4" x14ac:dyDescent="0.2">
      <c r="D13245" s="20"/>
    </row>
    <row r="13246" spans="4:4" x14ac:dyDescent="0.2">
      <c r="D13246" s="20"/>
    </row>
    <row r="13247" spans="4:4" x14ac:dyDescent="0.2">
      <c r="D13247" s="20"/>
    </row>
    <row r="13248" spans="4:4" x14ac:dyDescent="0.2">
      <c r="D13248" s="20"/>
    </row>
    <row r="13249" spans="4:4" x14ac:dyDescent="0.2">
      <c r="D13249" s="20"/>
    </row>
    <row r="13250" spans="4:4" x14ac:dyDescent="0.2">
      <c r="D13250" s="20"/>
    </row>
    <row r="13251" spans="4:4" x14ac:dyDescent="0.2">
      <c r="D13251" s="20"/>
    </row>
    <row r="13252" spans="4:4" x14ac:dyDescent="0.2">
      <c r="D13252" s="20"/>
    </row>
    <row r="13253" spans="4:4" x14ac:dyDescent="0.2">
      <c r="D13253" s="20"/>
    </row>
    <row r="13254" spans="4:4" x14ac:dyDescent="0.2">
      <c r="D13254" s="20"/>
    </row>
    <row r="13255" spans="4:4" x14ac:dyDescent="0.2">
      <c r="D13255" s="20"/>
    </row>
    <row r="13256" spans="4:4" x14ac:dyDescent="0.2">
      <c r="D13256" s="20"/>
    </row>
    <row r="13257" spans="4:4" x14ac:dyDescent="0.2">
      <c r="D13257" s="20"/>
    </row>
    <row r="13258" spans="4:4" x14ac:dyDescent="0.2">
      <c r="D13258" s="20"/>
    </row>
    <row r="13259" spans="4:4" x14ac:dyDescent="0.2">
      <c r="D13259" s="20"/>
    </row>
    <row r="13260" spans="4:4" x14ac:dyDescent="0.2">
      <c r="D13260" s="20"/>
    </row>
    <row r="13261" spans="4:4" x14ac:dyDescent="0.2">
      <c r="D13261" s="20"/>
    </row>
    <row r="13262" spans="4:4" x14ac:dyDescent="0.2">
      <c r="D13262" s="20"/>
    </row>
    <row r="13263" spans="4:4" x14ac:dyDescent="0.2">
      <c r="D13263" s="20"/>
    </row>
    <row r="13264" spans="4:4" x14ac:dyDescent="0.2">
      <c r="D13264" s="20"/>
    </row>
    <row r="13265" spans="4:4" x14ac:dyDescent="0.2">
      <c r="D13265" s="20"/>
    </row>
    <row r="13266" spans="4:4" x14ac:dyDescent="0.2">
      <c r="D13266" s="20"/>
    </row>
    <row r="13267" spans="4:4" x14ac:dyDescent="0.2">
      <c r="D13267" s="20"/>
    </row>
    <row r="13268" spans="4:4" x14ac:dyDescent="0.2">
      <c r="D13268" s="20"/>
    </row>
    <row r="13269" spans="4:4" x14ac:dyDescent="0.2">
      <c r="D13269" s="20"/>
    </row>
    <row r="13270" spans="4:4" x14ac:dyDescent="0.2">
      <c r="D13270" s="20"/>
    </row>
    <row r="13271" spans="4:4" x14ac:dyDescent="0.2">
      <c r="D13271" s="20"/>
    </row>
    <row r="13272" spans="4:4" x14ac:dyDescent="0.2">
      <c r="D13272" s="20"/>
    </row>
    <row r="13273" spans="4:4" x14ac:dyDescent="0.2">
      <c r="D13273" s="20"/>
    </row>
    <row r="13274" spans="4:4" x14ac:dyDescent="0.2">
      <c r="D13274" s="20"/>
    </row>
    <row r="13275" spans="4:4" x14ac:dyDescent="0.2">
      <c r="D13275" s="20"/>
    </row>
    <row r="13276" spans="4:4" x14ac:dyDescent="0.2">
      <c r="D13276" s="20"/>
    </row>
    <row r="13277" spans="4:4" x14ac:dyDescent="0.2">
      <c r="D13277" s="20"/>
    </row>
    <row r="13278" spans="4:4" x14ac:dyDescent="0.2">
      <c r="D13278" s="20"/>
    </row>
    <row r="13279" spans="4:4" x14ac:dyDescent="0.2">
      <c r="D13279" s="20"/>
    </row>
    <row r="13280" spans="4:4" x14ac:dyDescent="0.2">
      <c r="D13280" s="20"/>
    </row>
    <row r="13281" spans="4:4" x14ac:dyDescent="0.2">
      <c r="D13281" s="20"/>
    </row>
    <row r="13282" spans="4:4" x14ac:dyDescent="0.2">
      <c r="D13282" s="20"/>
    </row>
    <row r="13283" spans="4:4" x14ac:dyDescent="0.2">
      <c r="D13283" s="20"/>
    </row>
    <row r="13284" spans="4:4" x14ac:dyDescent="0.2">
      <c r="D13284" s="20"/>
    </row>
    <row r="13285" spans="4:4" x14ac:dyDescent="0.2">
      <c r="D13285" s="20"/>
    </row>
    <row r="13286" spans="4:4" x14ac:dyDescent="0.2">
      <c r="D13286" s="20"/>
    </row>
    <row r="13287" spans="4:4" x14ac:dyDescent="0.2">
      <c r="D13287" s="20"/>
    </row>
    <row r="13288" spans="4:4" x14ac:dyDescent="0.2">
      <c r="D13288" s="20"/>
    </row>
    <row r="13289" spans="4:4" x14ac:dyDescent="0.2">
      <c r="D13289" s="20"/>
    </row>
    <row r="13290" spans="4:4" x14ac:dyDescent="0.2">
      <c r="D13290" s="20"/>
    </row>
    <row r="13291" spans="4:4" x14ac:dyDescent="0.2">
      <c r="D13291" s="20"/>
    </row>
    <row r="13292" spans="4:4" x14ac:dyDescent="0.2">
      <c r="D13292" s="20"/>
    </row>
    <row r="13293" spans="4:4" x14ac:dyDescent="0.2">
      <c r="D13293" s="20"/>
    </row>
    <row r="13294" spans="4:4" x14ac:dyDescent="0.2">
      <c r="D13294" s="20"/>
    </row>
    <row r="13295" spans="4:4" x14ac:dyDescent="0.2">
      <c r="D13295" s="20"/>
    </row>
    <row r="13296" spans="4:4" x14ac:dyDescent="0.2">
      <c r="D13296" s="20"/>
    </row>
    <row r="13297" spans="4:4" x14ac:dyDescent="0.2">
      <c r="D13297" s="20"/>
    </row>
    <row r="13298" spans="4:4" x14ac:dyDescent="0.2">
      <c r="D13298" s="20"/>
    </row>
    <row r="13299" spans="4:4" x14ac:dyDescent="0.2">
      <c r="D13299" s="20"/>
    </row>
    <row r="13300" spans="4:4" x14ac:dyDescent="0.2">
      <c r="D13300" s="20"/>
    </row>
    <row r="13301" spans="4:4" x14ac:dyDescent="0.2">
      <c r="D13301" s="20"/>
    </row>
    <row r="13302" spans="4:4" x14ac:dyDescent="0.2">
      <c r="D13302" s="20"/>
    </row>
    <row r="13303" spans="4:4" x14ac:dyDescent="0.2">
      <c r="D13303" s="20"/>
    </row>
    <row r="13304" spans="4:4" x14ac:dyDescent="0.2">
      <c r="D13304" s="20"/>
    </row>
    <row r="13305" spans="4:4" x14ac:dyDescent="0.2">
      <c r="D13305" s="20"/>
    </row>
    <row r="13306" spans="4:4" x14ac:dyDescent="0.2">
      <c r="D13306" s="20"/>
    </row>
    <row r="13307" spans="4:4" x14ac:dyDescent="0.2">
      <c r="D13307" s="20"/>
    </row>
    <row r="13308" spans="4:4" x14ac:dyDescent="0.2">
      <c r="D13308" s="20"/>
    </row>
    <row r="13309" spans="4:4" x14ac:dyDescent="0.2">
      <c r="D13309" s="20"/>
    </row>
    <row r="13310" spans="4:4" x14ac:dyDescent="0.2">
      <c r="D13310" s="20"/>
    </row>
    <row r="13311" spans="4:4" x14ac:dyDescent="0.2">
      <c r="D13311" s="20"/>
    </row>
    <row r="13312" spans="4:4" x14ac:dyDescent="0.2">
      <c r="D13312" s="20"/>
    </row>
    <row r="13313" spans="4:4" x14ac:dyDescent="0.2">
      <c r="D13313" s="20"/>
    </row>
    <row r="13314" spans="4:4" x14ac:dyDescent="0.2">
      <c r="D13314" s="20"/>
    </row>
    <row r="13315" spans="4:4" x14ac:dyDescent="0.2">
      <c r="D13315" s="20"/>
    </row>
    <row r="13316" spans="4:4" x14ac:dyDescent="0.2">
      <c r="D13316" s="20"/>
    </row>
    <row r="13317" spans="4:4" x14ac:dyDescent="0.2">
      <c r="D13317" s="20"/>
    </row>
    <row r="13318" spans="4:4" x14ac:dyDescent="0.2">
      <c r="D13318" s="20"/>
    </row>
    <row r="13319" spans="4:4" x14ac:dyDescent="0.2">
      <c r="D13319" s="20"/>
    </row>
    <row r="13320" spans="4:4" x14ac:dyDescent="0.2">
      <c r="D13320" s="20"/>
    </row>
    <row r="13321" spans="4:4" x14ac:dyDescent="0.2">
      <c r="D13321" s="20"/>
    </row>
    <row r="13322" spans="4:4" x14ac:dyDescent="0.2">
      <c r="D13322" s="20"/>
    </row>
    <row r="13323" spans="4:4" x14ac:dyDescent="0.2">
      <c r="D13323" s="20"/>
    </row>
    <row r="13324" spans="4:4" x14ac:dyDescent="0.2">
      <c r="D13324" s="20"/>
    </row>
    <row r="13325" spans="4:4" x14ac:dyDescent="0.2">
      <c r="D13325" s="20"/>
    </row>
    <row r="13326" spans="4:4" x14ac:dyDescent="0.2">
      <c r="D13326" s="20"/>
    </row>
    <row r="13327" spans="4:4" x14ac:dyDescent="0.2">
      <c r="D13327" s="20"/>
    </row>
    <row r="13328" spans="4:4" x14ac:dyDescent="0.2">
      <c r="D13328" s="20"/>
    </row>
    <row r="13329" spans="4:4" x14ac:dyDescent="0.2">
      <c r="D13329" s="20"/>
    </row>
    <row r="13330" spans="4:4" x14ac:dyDescent="0.2">
      <c r="D13330" s="20"/>
    </row>
    <row r="13331" spans="4:4" x14ac:dyDescent="0.2">
      <c r="D13331" s="20"/>
    </row>
    <row r="13332" spans="4:4" x14ac:dyDescent="0.2">
      <c r="D13332" s="20"/>
    </row>
    <row r="13333" spans="4:4" x14ac:dyDescent="0.2">
      <c r="D13333" s="20"/>
    </row>
    <row r="13334" spans="4:4" x14ac:dyDescent="0.2">
      <c r="D13334" s="20"/>
    </row>
    <row r="13335" spans="4:4" x14ac:dyDescent="0.2">
      <c r="D13335" s="20"/>
    </row>
    <row r="13336" spans="4:4" x14ac:dyDescent="0.2">
      <c r="D13336" s="20"/>
    </row>
    <row r="13337" spans="4:4" x14ac:dyDescent="0.2">
      <c r="D13337" s="20"/>
    </row>
    <row r="13338" spans="4:4" x14ac:dyDescent="0.2">
      <c r="D13338" s="20"/>
    </row>
    <row r="13339" spans="4:4" x14ac:dyDescent="0.2">
      <c r="D13339" s="20"/>
    </row>
    <row r="13340" spans="4:4" x14ac:dyDescent="0.2">
      <c r="D13340" s="20"/>
    </row>
    <row r="13341" spans="4:4" x14ac:dyDescent="0.2">
      <c r="D13341" s="20"/>
    </row>
    <row r="13342" spans="4:4" x14ac:dyDescent="0.2">
      <c r="D13342" s="20"/>
    </row>
    <row r="13343" spans="4:4" x14ac:dyDescent="0.2">
      <c r="D13343" s="20"/>
    </row>
    <row r="13344" spans="4:4" x14ac:dyDescent="0.2">
      <c r="D13344" s="20"/>
    </row>
    <row r="13345" spans="4:4" x14ac:dyDescent="0.2">
      <c r="D13345" s="20"/>
    </row>
    <row r="13346" spans="4:4" x14ac:dyDescent="0.2">
      <c r="D13346" s="20"/>
    </row>
    <row r="13347" spans="4:4" x14ac:dyDescent="0.2">
      <c r="D13347" s="20"/>
    </row>
    <row r="13348" spans="4:4" x14ac:dyDescent="0.2">
      <c r="D13348" s="20"/>
    </row>
    <row r="13349" spans="4:4" x14ac:dyDescent="0.2">
      <c r="D13349" s="20"/>
    </row>
    <row r="13350" spans="4:4" x14ac:dyDescent="0.2">
      <c r="D13350" s="20"/>
    </row>
    <row r="13351" spans="4:4" x14ac:dyDescent="0.2">
      <c r="D13351" s="20"/>
    </row>
    <row r="13352" spans="4:4" x14ac:dyDescent="0.2">
      <c r="D13352" s="20"/>
    </row>
    <row r="13353" spans="4:4" x14ac:dyDescent="0.2">
      <c r="D13353" s="20"/>
    </row>
    <row r="13354" spans="4:4" x14ac:dyDescent="0.2">
      <c r="D13354" s="20"/>
    </row>
    <row r="13355" spans="4:4" x14ac:dyDescent="0.2">
      <c r="D13355" s="20"/>
    </row>
    <row r="13356" spans="4:4" x14ac:dyDescent="0.2">
      <c r="D13356" s="20"/>
    </row>
    <row r="13357" spans="4:4" x14ac:dyDescent="0.2">
      <c r="D13357" s="20"/>
    </row>
    <row r="13358" spans="4:4" x14ac:dyDescent="0.2">
      <c r="D13358" s="20"/>
    </row>
    <row r="13359" spans="4:4" x14ac:dyDescent="0.2">
      <c r="D13359" s="20"/>
    </row>
    <row r="13360" spans="4:4" x14ac:dyDescent="0.2">
      <c r="D13360" s="20"/>
    </row>
    <row r="13361" spans="4:4" x14ac:dyDescent="0.2">
      <c r="D13361" s="20"/>
    </row>
    <row r="13362" spans="4:4" x14ac:dyDescent="0.2">
      <c r="D13362" s="20"/>
    </row>
    <row r="13363" spans="4:4" x14ac:dyDescent="0.2">
      <c r="D13363" s="20"/>
    </row>
    <row r="13364" spans="4:4" x14ac:dyDescent="0.2">
      <c r="D13364" s="20"/>
    </row>
    <row r="13365" spans="4:4" x14ac:dyDescent="0.2">
      <c r="D13365" s="20"/>
    </row>
    <row r="13366" spans="4:4" x14ac:dyDescent="0.2">
      <c r="D13366" s="20"/>
    </row>
    <row r="13367" spans="4:4" x14ac:dyDescent="0.2">
      <c r="D13367" s="20"/>
    </row>
    <row r="13368" spans="4:4" x14ac:dyDescent="0.2">
      <c r="D13368" s="20"/>
    </row>
    <row r="13369" spans="4:4" x14ac:dyDescent="0.2">
      <c r="D13369" s="20"/>
    </row>
    <row r="13370" spans="4:4" x14ac:dyDescent="0.2">
      <c r="D13370" s="20"/>
    </row>
    <row r="13371" spans="4:4" x14ac:dyDescent="0.2">
      <c r="D13371" s="20"/>
    </row>
    <row r="13372" spans="4:4" x14ac:dyDescent="0.2">
      <c r="D13372" s="20"/>
    </row>
    <row r="13373" spans="4:4" x14ac:dyDescent="0.2">
      <c r="D13373" s="20"/>
    </row>
    <row r="13374" spans="4:4" x14ac:dyDescent="0.2">
      <c r="D13374" s="20"/>
    </row>
    <row r="13375" spans="4:4" x14ac:dyDescent="0.2">
      <c r="D13375" s="20"/>
    </row>
    <row r="13376" spans="4:4" x14ac:dyDescent="0.2">
      <c r="D13376" s="20"/>
    </row>
    <row r="13377" spans="4:4" x14ac:dyDescent="0.2">
      <c r="D13377" s="20"/>
    </row>
    <row r="13378" spans="4:4" x14ac:dyDescent="0.2">
      <c r="D13378" s="20"/>
    </row>
    <row r="13379" spans="4:4" x14ac:dyDescent="0.2">
      <c r="D13379" s="20"/>
    </row>
    <row r="13380" spans="4:4" x14ac:dyDescent="0.2">
      <c r="D13380" s="20"/>
    </row>
    <row r="13381" spans="4:4" x14ac:dyDescent="0.2">
      <c r="D13381" s="20"/>
    </row>
    <row r="13382" spans="4:4" x14ac:dyDescent="0.2">
      <c r="D13382" s="20"/>
    </row>
    <row r="13383" spans="4:4" x14ac:dyDescent="0.2">
      <c r="D13383" s="20"/>
    </row>
    <row r="13384" spans="4:4" x14ac:dyDescent="0.2">
      <c r="D13384" s="20"/>
    </row>
    <row r="13385" spans="4:4" x14ac:dyDescent="0.2">
      <c r="D13385" s="20"/>
    </row>
    <row r="13386" spans="4:4" x14ac:dyDescent="0.2">
      <c r="D13386" s="20"/>
    </row>
    <row r="13387" spans="4:4" x14ac:dyDescent="0.2">
      <c r="D13387" s="20"/>
    </row>
    <row r="13388" spans="4:4" x14ac:dyDescent="0.2">
      <c r="D13388" s="20"/>
    </row>
    <row r="13389" spans="4:4" x14ac:dyDescent="0.2">
      <c r="D13389" s="20"/>
    </row>
    <row r="13390" spans="4:4" x14ac:dyDescent="0.2">
      <c r="D13390" s="20"/>
    </row>
    <row r="13391" spans="4:4" x14ac:dyDescent="0.2">
      <c r="D13391" s="20"/>
    </row>
    <row r="13392" spans="4:4" x14ac:dyDescent="0.2">
      <c r="D13392" s="20"/>
    </row>
    <row r="13393" spans="4:4" x14ac:dyDescent="0.2">
      <c r="D13393" s="20"/>
    </row>
    <row r="13394" spans="4:4" x14ac:dyDescent="0.2">
      <c r="D13394" s="20"/>
    </row>
    <row r="13395" spans="4:4" x14ac:dyDescent="0.2">
      <c r="D13395" s="20"/>
    </row>
    <row r="13396" spans="4:4" x14ac:dyDescent="0.2">
      <c r="D13396" s="20"/>
    </row>
    <row r="13397" spans="4:4" x14ac:dyDescent="0.2">
      <c r="D13397" s="20"/>
    </row>
    <row r="13398" spans="4:4" x14ac:dyDescent="0.2">
      <c r="D13398" s="20"/>
    </row>
    <row r="13399" spans="4:4" x14ac:dyDescent="0.2">
      <c r="D13399" s="20"/>
    </row>
    <row r="13400" spans="4:4" x14ac:dyDescent="0.2">
      <c r="D13400" s="20"/>
    </row>
    <row r="13401" spans="4:4" x14ac:dyDescent="0.2">
      <c r="D13401" s="20"/>
    </row>
    <row r="13402" spans="4:4" x14ac:dyDescent="0.2">
      <c r="D13402" s="20"/>
    </row>
    <row r="13403" spans="4:4" x14ac:dyDescent="0.2">
      <c r="D13403" s="20"/>
    </row>
    <row r="13404" spans="4:4" x14ac:dyDescent="0.2">
      <c r="D13404" s="20"/>
    </row>
    <row r="13405" spans="4:4" x14ac:dyDescent="0.2">
      <c r="D13405" s="20"/>
    </row>
    <row r="13406" spans="4:4" x14ac:dyDescent="0.2">
      <c r="D13406" s="20"/>
    </row>
    <row r="13407" spans="4:4" x14ac:dyDescent="0.2">
      <c r="D13407" s="20"/>
    </row>
    <row r="13408" spans="4:4" x14ac:dyDescent="0.2">
      <c r="D13408" s="20"/>
    </row>
    <row r="13409" spans="4:4" x14ac:dyDescent="0.2">
      <c r="D13409" s="20"/>
    </row>
    <row r="13410" spans="4:4" x14ac:dyDescent="0.2">
      <c r="D13410" s="20"/>
    </row>
    <row r="13411" spans="4:4" x14ac:dyDescent="0.2">
      <c r="D13411" s="20"/>
    </row>
    <row r="13412" spans="4:4" x14ac:dyDescent="0.2">
      <c r="D13412" s="20"/>
    </row>
    <row r="13413" spans="4:4" x14ac:dyDescent="0.2">
      <c r="D13413" s="20"/>
    </row>
    <row r="13414" spans="4:4" x14ac:dyDescent="0.2">
      <c r="D13414" s="20"/>
    </row>
    <row r="13415" spans="4:4" x14ac:dyDescent="0.2">
      <c r="D13415" s="20"/>
    </row>
    <row r="13416" spans="4:4" x14ac:dyDescent="0.2">
      <c r="D13416" s="20"/>
    </row>
    <row r="13417" spans="4:4" x14ac:dyDescent="0.2">
      <c r="D13417" s="20"/>
    </row>
    <row r="13418" spans="4:4" x14ac:dyDescent="0.2">
      <c r="D13418" s="20"/>
    </row>
    <row r="13419" spans="4:4" x14ac:dyDescent="0.2">
      <c r="D13419" s="20"/>
    </row>
    <row r="13420" spans="4:4" x14ac:dyDescent="0.2">
      <c r="D13420" s="20"/>
    </row>
    <row r="13421" spans="4:4" x14ac:dyDescent="0.2">
      <c r="D13421" s="20"/>
    </row>
    <row r="13422" spans="4:4" x14ac:dyDescent="0.2">
      <c r="D13422" s="20"/>
    </row>
    <row r="13423" spans="4:4" x14ac:dyDescent="0.2">
      <c r="D13423" s="20"/>
    </row>
    <row r="13424" spans="4:4" x14ac:dyDescent="0.2">
      <c r="D13424" s="20"/>
    </row>
    <row r="13425" spans="4:4" x14ac:dyDescent="0.2">
      <c r="D13425" s="20"/>
    </row>
    <row r="13426" spans="4:4" x14ac:dyDescent="0.2">
      <c r="D13426" s="20"/>
    </row>
    <row r="13427" spans="4:4" x14ac:dyDescent="0.2">
      <c r="D13427" s="20"/>
    </row>
    <row r="13428" spans="4:4" x14ac:dyDescent="0.2">
      <c r="D13428" s="20"/>
    </row>
    <row r="13429" spans="4:4" x14ac:dyDescent="0.2">
      <c r="D13429" s="20"/>
    </row>
    <row r="13430" spans="4:4" x14ac:dyDescent="0.2">
      <c r="D13430" s="20"/>
    </row>
    <row r="13431" spans="4:4" x14ac:dyDescent="0.2">
      <c r="D13431" s="20"/>
    </row>
    <row r="13432" spans="4:4" x14ac:dyDescent="0.2">
      <c r="D13432" s="20"/>
    </row>
    <row r="13433" spans="4:4" x14ac:dyDescent="0.2">
      <c r="D13433" s="20"/>
    </row>
    <row r="13434" spans="4:4" x14ac:dyDescent="0.2">
      <c r="D13434" s="20"/>
    </row>
    <row r="13435" spans="4:4" x14ac:dyDescent="0.2">
      <c r="D13435" s="20"/>
    </row>
    <row r="13436" spans="4:4" x14ac:dyDescent="0.2">
      <c r="D13436" s="20"/>
    </row>
    <row r="13437" spans="4:4" x14ac:dyDescent="0.2">
      <c r="D13437" s="20"/>
    </row>
    <row r="13438" spans="4:4" x14ac:dyDescent="0.2">
      <c r="D13438" s="20"/>
    </row>
    <row r="13439" spans="4:4" x14ac:dyDescent="0.2">
      <c r="D13439" s="20"/>
    </row>
    <row r="13440" spans="4:4" x14ac:dyDescent="0.2">
      <c r="D13440" s="20"/>
    </row>
    <row r="13441" spans="4:4" x14ac:dyDescent="0.2">
      <c r="D13441" s="20"/>
    </row>
    <row r="13442" spans="4:4" x14ac:dyDescent="0.2">
      <c r="D13442" s="20"/>
    </row>
    <row r="13443" spans="4:4" x14ac:dyDescent="0.2">
      <c r="D13443" s="20"/>
    </row>
    <row r="13444" spans="4:4" x14ac:dyDescent="0.2">
      <c r="D13444" s="20"/>
    </row>
    <row r="13445" spans="4:4" x14ac:dyDescent="0.2">
      <c r="D13445" s="20"/>
    </row>
    <row r="13446" spans="4:4" x14ac:dyDescent="0.2">
      <c r="D13446" s="20"/>
    </row>
    <row r="13447" spans="4:4" x14ac:dyDescent="0.2">
      <c r="D13447" s="20"/>
    </row>
    <row r="13448" spans="4:4" x14ac:dyDescent="0.2">
      <c r="D13448" s="20"/>
    </row>
    <row r="13449" spans="4:4" x14ac:dyDescent="0.2">
      <c r="D13449" s="20"/>
    </row>
    <row r="13450" spans="4:4" x14ac:dyDescent="0.2">
      <c r="D13450" s="20"/>
    </row>
    <row r="13451" spans="4:4" x14ac:dyDescent="0.2">
      <c r="D13451" s="20"/>
    </row>
    <row r="13452" spans="4:4" x14ac:dyDescent="0.2">
      <c r="D13452" s="20"/>
    </row>
    <row r="13453" spans="4:4" x14ac:dyDescent="0.2">
      <c r="D13453" s="20"/>
    </row>
    <row r="13454" spans="4:4" x14ac:dyDescent="0.2">
      <c r="D13454" s="20"/>
    </row>
    <row r="13455" spans="4:4" x14ac:dyDescent="0.2">
      <c r="D13455" s="20"/>
    </row>
    <row r="13456" spans="4:4" x14ac:dyDescent="0.2">
      <c r="D13456" s="20"/>
    </row>
    <row r="13457" spans="4:4" x14ac:dyDescent="0.2">
      <c r="D13457" s="20"/>
    </row>
    <row r="13458" spans="4:4" x14ac:dyDescent="0.2">
      <c r="D13458" s="20"/>
    </row>
    <row r="13459" spans="4:4" x14ac:dyDescent="0.2">
      <c r="D13459" s="20"/>
    </row>
    <row r="13460" spans="4:4" x14ac:dyDescent="0.2">
      <c r="D13460" s="20"/>
    </row>
    <row r="13461" spans="4:4" x14ac:dyDescent="0.2">
      <c r="D13461" s="20"/>
    </row>
    <row r="13462" spans="4:4" x14ac:dyDescent="0.2">
      <c r="D13462" s="20"/>
    </row>
    <row r="13463" spans="4:4" x14ac:dyDescent="0.2">
      <c r="D13463" s="20"/>
    </row>
    <row r="13464" spans="4:4" x14ac:dyDescent="0.2">
      <c r="D13464" s="20"/>
    </row>
    <row r="13465" spans="4:4" x14ac:dyDescent="0.2">
      <c r="D13465" s="20"/>
    </row>
    <row r="13466" spans="4:4" x14ac:dyDescent="0.2">
      <c r="D13466" s="20"/>
    </row>
    <row r="13467" spans="4:4" x14ac:dyDescent="0.2">
      <c r="D13467" s="20"/>
    </row>
    <row r="13468" spans="4:4" x14ac:dyDescent="0.2">
      <c r="D13468" s="20"/>
    </row>
    <row r="13469" spans="4:4" x14ac:dyDescent="0.2">
      <c r="D13469" s="20"/>
    </row>
    <row r="13470" spans="4:4" x14ac:dyDescent="0.2">
      <c r="D13470" s="20"/>
    </row>
    <row r="13471" spans="4:4" x14ac:dyDescent="0.2">
      <c r="D13471" s="20"/>
    </row>
    <row r="13472" spans="4:4" x14ac:dyDescent="0.2">
      <c r="D13472" s="20"/>
    </row>
    <row r="13473" spans="4:4" x14ac:dyDescent="0.2">
      <c r="D13473" s="20"/>
    </row>
    <row r="13474" spans="4:4" x14ac:dyDescent="0.2">
      <c r="D13474" s="20"/>
    </row>
    <row r="13475" spans="4:4" x14ac:dyDescent="0.2">
      <c r="D13475" s="20"/>
    </row>
    <row r="13476" spans="4:4" x14ac:dyDescent="0.2">
      <c r="D13476" s="20"/>
    </row>
    <row r="13477" spans="4:4" x14ac:dyDescent="0.2">
      <c r="D13477" s="20"/>
    </row>
    <row r="13478" spans="4:4" x14ac:dyDescent="0.2">
      <c r="D13478" s="20"/>
    </row>
    <row r="13479" spans="4:4" x14ac:dyDescent="0.2">
      <c r="D13479" s="20"/>
    </row>
    <row r="13480" spans="4:4" x14ac:dyDescent="0.2">
      <c r="D13480" s="20"/>
    </row>
    <row r="13481" spans="4:4" x14ac:dyDescent="0.2">
      <c r="D13481" s="20"/>
    </row>
    <row r="13482" spans="4:4" x14ac:dyDescent="0.2">
      <c r="D13482" s="20"/>
    </row>
    <row r="13483" spans="4:4" x14ac:dyDescent="0.2">
      <c r="D13483" s="20"/>
    </row>
    <row r="13484" spans="4:4" x14ac:dyDescent="0.2">
      <c r="D13484" s="20"/>
    </row>
    <row r="13485" spans="4:4" x14ac:dyDescent="0.2">
      <c r="D13485" s="20"/>
    </row>
    <row r="13486" spans="4:4" x14ac:dyDescent="0.2">
      <c r="D13486" s="20"/>
    </row>
    <row r="13487" spans="4:4" x14ac:dyDescent="0.2">
      <c r="D13487" s="20"/>
    </row>
    <row r="13488" spans="4:4" x14ac:dyDescent="0.2">
      <c r="D13488" s="20"/>
    </row>
    <row r="13489" spans="4:4" x14ac:dyDescent="0.2">
      <c r="D13489" s="20"/>
    </row>
    <row r="13490" spans="4:4" x14ac:dyDescent="0.2">
      <c r="D13490" s="20"/>
    </row>
    <row r="13491" spans="4:4" x14ac:dyDescent="0.2">
      <c r="D13491" s="20"/>
    </row>
    <row r="13492" spans="4:4" x14ac:dyDescent="0.2">
      <c r="D13492" s="20"/>
    </row>
    <row r="13493" spans="4:4" x14ac:dyDescent="0.2">
      <c r="D13493" s="20"/>
    </row>
    <row r="13494" spans="4:4" x14ac:dyDescent="0.2">
      <c r="D13494" s="20"/>
    </row>
    <row r="13495" spans="4:4" x14ac:dyDescent="0.2">
      <c r="D13495" s="20"/>
    </row>
    <row r="13496" spans="4:4" x14ac:dyDescent="0.2">
      <c r="D13496" s="20"/>
    </row>
    <row r="13497" spans="4:4" x14ac:dyDescent="0.2">
      <c r="D13497" s="20"/>
    </row>
    <row r="13498" spans="4:4" x14ac:dyDescent="0.2">
      <c r="D13498" s="20"/>
    </row>
    <row r="13499" spans="4:4" x14ac:dyDescent="0.2">
      <c r="D13499" s="20"/>
    </row>
    <row r="13500" spans="4:4" x14ac:dyDescent="0.2">
      <c r="D13500" s="20"/>
    </row>
    <row r="13501" spans="4:4" x14ac:dyDescent="0.2">
      <c r="D13501" s="20"/>
    </row>
    <row r="13502" spans="4:4" x14ac:dyDescent="0.2">
      <c r="D13502" s="20"/>
    </row>
    <row r="13503" spans="4:4" x14ac:dyDescent="0.2">
      <c r="D13503" s="20"/>
    </row>
    <row r="13504" spans="4:4" x14ac:dyDescent="0.2">
      <c r="D13504" s="20"/>
    </row>
    <row r="13505" spans="4:4" x14ac:dyDescent="0.2">
      <c r="D13505" s="20"/>
    </row>
    <row r="13506" spans="4:4" x14ac:dyDescent="0.2">
      <c r="D13506" s="20"/>
    </row>
    <row r="13507" spans="4:4" x14ac:dyDescent="0.2">
      <c r="D13507" s="20"/>
    </row>
    <row r="13508" spans="4:4" x14ac:dyDescent="0.2">
      <c r="D13508" s="20"/>
    </row>
    <row r="13509" spans="4:4" x14ac:dyDescent="0.2">
      <c r="D13509" s="20"/>
    </row>
    <row r="13510" spans="4:4" x14ac:dyDescent="0.2">
      <c r="D13510" s="20"/>
    </row>
    <row r="13511" spans="4:4" x14ac:dyDescent="0.2">
      <c r="D13511" s="20"/>
    </row>
    <row r="13512" spans="4:4" x14ac:dyDescent="0.2">
      <c r="D13512" s="20"/>
    </row>
    <row r="13513" spans="4:4" x14ac:dyDescent="0.2">
      <c r="D13513" s="20"/>
    </row>
    <row r="13514" spans="4:4" x14ac:dyDescent="0.2">
      <c r="D13514" s="20"/>
    </row>
    <row r="13515" spans="4:4" x14ac:dyDescent="0.2">
      <c r="D13515" s="20"/>
    </row>
    <row r="13516" spans="4:4" x14ac:dyDescent="0.2">
      <c r="D13516" s="20"/>
    </row>
    <row r="13517" spans="4:4" x14ac:dyDescent="0.2">
      <c r="D13517" s="20"/>
    </row>
    <row r="13518" spans="4:4" x14ac:dyDescent="0.2">
      <c r="D13518" s="20"/>
    </row>
    <row r="13519" spans="4:4" x14ac:dyDescent="0.2">
      <c r="D13519" s="20"/>
    </row>
    <row r="13520" spans="4:4" x14ac:dyDescent="0.2">
      <c r="D13520" s="20"/>
    </row>
    <row r="13521" spans="4:4" x14ac:dyDescent="0.2">
      <c r="D13521" s="20"/>
    </row>
    <row r="13522" spans="4:4" x14ac:dyDescent="0.2">
      <c r="D13522" s="20"/>
    </row>
    <row r="13523" spans="4:4" x14ac:dyDescent="0.2">
      <c r="D13523" s="20"/>
    </row>
    <row r="13524" spans="4:4" x14ac:dyDescent="0.2">
      <c r="D13524" s="20"/>
    </row>
    <row r="13525" spans="4:4" x14ac:dyDescent="0.2">
      <c r="D13525" s="20"/>
    </row>
    <row r="13526" spans="4:4" x14ac:dyDescent="0.2">
      <c r="D13526" s="20"/>
    </row>
    <row r="13527" spans="4:4" x14ac:dyDescent="0.2">
      <c r="D13527" s="20"/>
    </row>
    <row r="13528" spans="4:4" x14ac:dyDescent="0.2">
      <c r="D13528" s="20"/>
    </row>
    <row r="13529" spans="4:4" x14ac:dyDescent="0.2">
      <c r="D13529" s="20"/>
    </row>
    <row r="13530" spans="4:4" x14ac:dyDescent="0.2">
      <c r="D13530" s="20"/>
    </row>
    <row r="13531" spans="4:4" x14ac:dyDescent="0.2">
      <c r="D13531" s="20"/>
    </row>
    <row r="13532" spans="4:4" x14ac:dyDescent="0.2">
      <c r="D13532" s="20"/>
    </row>
    <row r="13533" spans="4:4" x14ac:dyDescent="0.2">
      <c r="D13533" s="20"/>
    </row>
    <row r="13534" spans="4:4" x14ac:dyDescent="0.2">
      <c r="D13534" s="20"/>
    </row>
    <row r="13535" spans="4:4" x14ac:dyDescent="0.2">
      <c r="D13535" s="20"/>
    </row>
    <row r="13536" spans="4:4" x14ac:dyDescent="0.2">
      <c r="D13536" s="20"/>
    </row>
    <row r="13537" spans="4:4" x14ac:dyDescent="0.2">
      <c r="D13537" s="20"/>
    </row>
    <row r="13538" spans="4:4" x14ac:dyDescent="0.2">
      <c r="D13538" s="20"/>
    </row>
    <row r="13539" spans="4:4" x14ac:dyDescent="0.2">
      <c r="D13539" s="20"/>
    </row>
    <row r="13540" spans="4:4" x14ac:dyDescent="0.2">
      <c r="D13540" s="20"/>
    </row>
    <row r="13541" spans="4:4" x14ac:dyDescent="0.2">
      <c r="D13541" s="20"/>
    </row>
    <row r="13542" spans="4:4" x14ac:dyDescent="0.2">
      <c r="D13542" s="20"/>
    </row>
    <row r="13543" spans="4:4" x14ac:dyDescent="0.2">
      <c r="D13543" s="20"/>
    </row>
    <row r="13544" spans="4:4" x14ac:dyDescent="0.2">
      <c r="D13544" s="20"/>
    </row>
    <row r="13545" spans="4:4" x14ac:dyDescent="0.2">
      <c r="D13545" s="20"/>
    </row>
    <row r="13546" spans="4:4" x14ac:dyDescent="0.2">
      <c r="D13546" s="20"/>
    </row>
    <row r="13547" spans="4:4" x14ac:dyDescent="0.2">
      <c r="D13547" s="20"/>
    </row>
    <row r="13548" spans="4:4" x14ac:dyDescent="0.2">
      <c r="D13548" s="20"/>
    </row>
    <row r="13549" spans="4:4" x14ac:dyDescent="0.2">
      <c r="D13549" s="20"/>
    </row>
    <row r="13550" spans="4:4" x14ac:dyDescent="0.2">
      <c r="D13550" s="20"/>
    </row>
    <row r="13551" spans="4:4" x14ac:dyDescent="0.2">
      <c r="D13551" s="20"/>
    </row>
    <row r="13552" spans="4:4" x14ac:dyDescent="0.2">
      <c r="D13552" s="20"/>
    </row>
    <row r="13553" spans="4:4" x14ac:dyDescent="0.2">
      <c r="D13553" s="20"/>
    </row>
    <row r="13554" spans="4:4" x14ac:dyDescent="0.2">
      <c r="D13554" s="20"/>
    </row>
    <row r="13555" spans="4:4" x14ac:dyDescent="0.2">
      <c r="D13555" s="20"/>
    </row>
    <row r="13556" spans="4:4" x14ac:dyDescent="0.2">
      <c r="D13556" s="20"/>
    </row>
    <row r="13557" spans="4:4" x14ac:dyDescent="0.2">
      <c r="D13557" s="20"/>
    </row>
    <row r="13558" spans="4:4" x14ac:dyDescent="0.2">
      <c r="D13558" s="20"/>
    </row>
    <row r="13559" spans="4:4" x14ac:dyDescent="0.2">
      <c r="D13559" s="20"/>
    </row>
    <row r="13560" spans="4:4" x14ac:dyDescent="0.2">
      <c r="D13560" s="20"/>
    </row>
    <row r="13561" spans="4:4" x14ac:dyDescent="0.2">
      <c r="D13561" s="20"/>
    </row>
    <row r="13562" spans="4:4" x14ac:dyDescent="0.2">
      <c r="D13562" s="20"/>
    </row>
    <row r="13563" spans="4:4" x14ac:dyDescent="0.2">
      <c r="D13563" s="20"/>
    </row>
    <row r="13564" spans="4:4" x14ac:dyDescent="0.2">
      <c r="D13564" s="20"/>
    </row>
    <row r="13565" spans="4:4" x14ac:dyDescent="0.2">
      <c r="D13565" s="20"/>
    </row>
    <row r="13566" spans="4:4" x14ac:dyDescent="0.2">
      <c r="D13566" s="20"/>
    </row>
    <row r="13567" spans="4:4" x14ac:dyDescent="0.2">
      <c r="D13567" s="20"/>
    </row>
    <row r="13568" spans="4:4" x14ac:dyDescent="0.2">
      <c r="D13568" s="20"/>
    </row>
    <row r="13569" spans="4:4" x14ac:dyDescent="0.2">
      <c r="D13569" s="20"/>
    </row>
    <row r="13570" spans="4:4" x14ac:dyDescent="0.2">
      <c r="D13570" s="20"/>
    </row>
    <row r="13571" spans="4:4" x14ac:dyDescent="0.2">
      <c r="D13571" s="20"/>
    </row>
    <row r="13572" spans="4:4" x14ac:dyDescent="0.2">
      <c r="D13572" s="20"/>
    </row>
    <row r="13573" spans="4:4" x14ac:dyDescent="0.2">
      <c r="D13573" s="20"/>
    </row>
    <row r="13574" spans="4:4" x14ac:dyDescent="0.2">
      <c r="D13574" s="20"/>
    </row>
    <row r="13575" spans="4:4" x14ac:dyDescent="0.2">
      <c r="D13575" s="20"/>
    </row>
    <row r="13576" spans="4:4" x14ac:dyDescent="0.2">
      <c r="D13576" s="20"/>
    </row>
    <row r="13577" spans="4:4" x14ac:dyDescent="0.2">
      <c r="D13577" s="20"/>
    </row>
    <row r="13578" spans="4:4" x14ac:dyDescent="0.2">
      <c r="D13578" s="20"/>
    </row>
    <row r="13579" spans="4:4" x14ac:dyDescent="0.2">
      <c r="D13579" s="20"/>
    </row>
    <row r="13580" spans="4:4" x14ac:dyDescent="0.2">
      <c r="D13580" s="20"/>
    </row>
    <row r="13581" spans="4:4" x14ac:dyDescent="0.2">
      <c r="D13581" s="20"/>
    </row>
    <row r="13582" spans="4:4" x14ac:dyDescent="0.2">
      <c r="D13582" s="20"/>
    </row>
    <row r="13583" spans="4:4" x14ac:dyDescent="0.2">
      <c r="D13583" s="20"/>
    </row>
    <row r="13584" spans="4:4" x14ac:dyDescent="0.2">
      <c r="D13584" s="20"/>
    </row>
    <row r="13585" spans="4:4" x14ac:dyDescent="0.2">
      <c r="D13585" s="20"/>
    </row>
    <row r="13586" spans="4:4" x14ac:dyDescent="0.2">
      <c r="D13586" s="20"/>
    </row>
    <row r="13587" spans="4:4" x14ac:dyDescent="0.2">
      <c r="D13587" s="20"/>
    </row>
    <row r="13588" spans="4:4" x14ac:dyDescent="0.2">
      <c r="D13588" s="20"/>
    </row>
    <row r="13589" spans="4:4" x14ac:dyDescent="0.2">
      <c r="D13589" s="20"/>
    </row>
    <row r="13590" spans="4:4" x14ac:dyDescent="0.2">
      <c r="D13590" s="20"/>
    </row>
    <row r="13591" spans="4:4" x14ac:dyDescent="0.2">
      <c r="D13591" s="20"/>
    </row>
    <row r="13592" spans="4:4" x14ac:dyDescent="0.2">
      <c r="D13592" s="20"/>
    </row>
    <row r="13593" spans="4:4" x14ac:dyDescent="0.2">
      <c r="D13593" s="20"/>
    </row>
    <row r="13594" spans="4:4" x14ac:dyDescent="0.2">
      <c r="D13594" s="20"/>
    </row>
    <row r="13595" spans="4:4" x14ac:dyDescent="0.2">
      <c r="D13595" s="20"/>
    </row>
    <row r="13596" spans="4:4" x14ac:dyDescent="0.2">
      <c r="D13596" s="20"/>
    </row>
    <row r="13597" spans="4:4" x14ac:dyDescent="0.2">
      <c r="D13597" s="20"/>
    </row>
    <row r="13598" spans="4:4" x14ac:dyDescent="0.2">
      <c r="D13598" s="20"/>
    </row>
    <row r="13599" spans="4:4" x14ac:dyDescent="0.2">
      <c r="D13599" s="20"/>
    </row>
    <row r="13600" spans="4:4" x14ac:dyDescent="0.2">
      <c r="D13600" s="20"/>
    </row>
    <row r="13601" spans="4:4" x14ac:dyDescent="0.2">
      <c r="D13601" s="20"/>
    </row>
    <row r="13602" spans="4:4" x14ac:dyDescent="0.2">
      <c r="D13602" s="20"/>
    </row>
    <row r="13603" spans="4:4" x14ac:dyDescent="0.2">
      <c r="D13603" s="20"/>
    </row>
    <row r="13604" spans="4:4" x14ac:dyDescent="0.2">
      <c r="D13604" s="20"/>
    </row>
    <row r="13605" spans="4:4" x14ac:dyDescent="0.2">
      <c r="D13605" s="20"/>
    </row>
    <row r="13606" spans="4:4" x14ac:dyDescent="0.2">
      <c r="D13606" s="20"/>
    </row>
    <row r="13607" spans="4:4" x14ac:dyDescent="0.2">
      <c r="D13607" s="20"/>
    </row>
    <row r="13608" spans="4:4" x14ac:dyDescent="0.2">
      <c r="D13608" s="20"/>
    </row>
    <row r="13609" spans="4:4" x14ac:dyDescent="0.2">
      <c r="D13609" s="20"/>
    </row>
    <row r="13610" spans="4:4" x14ac:dyDescent="0.2">
      <c r="D13610" s="20"/>
    </row>
    <row r="13611" spans="4:4" x14ac:dyDescent="0.2">
      <c r="D13611" s="20"/>
    </row>
    <row r="13612" spans="4:4" x14ac:dyDescent="0.2">
      <c r="D13612" s="20"/>
    </row>
    <row r="13613" spans="4:4" x14ac:dyDescent="0.2">
      <c r="D13613" s="20"/>
    </row>
    <row r="13614" spans="4:4" x14ac:dyDescent="0.2">
      <c r="D13614" s="20"/>
    </row>
    <row r="13615" spans="4:4" x14ac:dyDescent="0.2">
      <c r="D13615" s="20"/>
    </row>
    <row r="13616" spans="4:4" x14ac:dyDescent="0.2">
      <c r="D13616" s="20"/>
    </row>
    <row r="13617" spans="4:4" x14ac:dyDescent="0.2">
      <c r="D13617" s="20"/>
    </row>
    <row r="13618" spans="4:4" x14ac:dyDescent="0.2">
      <c r="D13618" s="20"/>
    </row>
    <row r="13619" spans="4:4" x14ac:dyDescent="0.2">
      <c r="D13619" s="20"/>
    </row>
    <row r="13620" spans="4:4" x14ac:dyDescent="0.2">
      <c r="D13620" s="20"/>
    </row>
    <row r="13621" spans="4:4" x14ac:dyDescent="0.2">
      <c r="D13621" s="20"/>
    </row>
    <row r="13622" spans="4:4" x14ac:dyDescent="0.2">
      <c r="D13622" s="20"/>
    </row>
    <row r="13623" spans="4:4" x14ac:dyDescent="0.2">
      <c r="D13623" s="20"/>
    </row>
    <row r="13624" spans="4:4" x14ac:dyDescent="0.2">
      <c r="D13624" s="20"/>
    </row>
    <row r="13625" spans="4:4" x14ac:dyDescent="0.2">
      <c r="D13625" s="20"/>
    </row>
    <row r="13626" spans="4:4" x14ac:dyDescent="0.2">
      <c r="D13626" s="20"/>
    </row>
    <row r="13627" spans="4:4" x14ac:dyDescent="0.2">
      <c r="D13627" s="20"/>
    </row>
    <row r="13628" spans="4:4" x14ac:dyDescent="0.2">
      <c r="D13628" s="20"/>
    </row>
    <row r="13629" spans="4:4" x14ac:dyDescent="0.2">
      <c r="D13629" s="20"/>
    </row>
    <row r="13630" spans="4:4" x14ac:dyDescent="0.2">
      <c r="D13630" s="20"/>
    </row>
    <row r="13631" spans="4:4" x14ac:dyDescent="0.2">
      <c r="D13631" s="20"/>
    </row>
    <row r="13632" spans="4:4" x14ac:dyDescent="0.2">
      <c r="D13632" s="20"/>
    </row>
    <row r="13633" spans="4:4" x14ac:dyDescent="0.2">
      <c r="D13633" s="20"/>
    </row>
    <row r="13634" spans="4:4" x14ac:dyDescent="0.2">
      <c r="D13634" s="20"/>
    </row>
    <row r="13635" spans="4:4" x14ac:dyDescent="0.2">
      <c r="D13635" s="20"/>
    </row>
    <row r="13636" spans="4:4" x14ac:dyDescent="0.2">
      <c r="D13636" s="20"/>
    </row>
    <row r="13637" spans="4:4" x14ac:dyDescent="0.2">
      <c r="D13637" s="20"/>
    </row>
    <row r="13638" spans="4:4" x14ac:dyDescent="0.2">
      <c r="D13638" s="20"/>
    </row>
    <row r="13639" spans="4:4" x14ac:dyDescent="0.2">
      <c r="D13639" s="20"/>
    </row>
    <row r="13640" spans="4:4" x14ac:dyDescent="0.2">
      <c r="D13640" s="20"/>
    </row>
    <row r="13641" spans="4:4" x14ac:dyDescent="0.2">
      <c r="D13641" s="20"/>
    </row>
    <row r="13642" spans="4:4" x14ac:dyDescent="0.2">
      <c r="D13642" s="20"/>
    </row>
    <row r="13643" spans="4:4" x14ac:dyDescent="0.2">
      <c r="D13643" s="20"/>
    </row>
    <row r="13644" spans="4:4" x14ac:dyDescent="0.2">
      <c r="D13644" s="20"/>
    </row>
    <row r="13645" spans="4:4" x14ac:dyDescent="0.2">
      <c r="D13645" s="20"/>
    </row>
    <row r="13646" spans="4:4" x14ac:dyDescent="0.2">
      <c r="D13646" s="20"/>
    </row>
    <row r="13647" spans="4:4" x14ac:dyDescent="0.2">
      <c r="D13647" s="20"/>
    </row>
    <row r="13648" spans="4:4" x14ac:dyDescent="0.2">
      <c r="D13648" s="20"/>
    </row>
    <row r="13649" spans="4:4" x14ac:dyDescent="0.2">
      <c r="D13649" s="20"/>
    </row>
    <row r="13650" spans="4:4" x14ac:dyDescent="0.2">
      <c r="D13650" s="20"/>
    </row>
    <row r="13651" spans="4:4" x14ac:dyDescent="0.2">
      <c r="D13651" s="20"/>
    </row>
    <row r="13652" spans="4:4" x14ac:dyDescent="0.2">
      <c r="D13652" s="20"/>
    </row>
    <row r="13653" spans="4:4" x14ac:dyDescent="0.2">
      <c r="D13653" s="20"/>
    </row>
    <row r="13654" spans="4:4" x14ac:dyDescent="0.2">
      <c r="D13654" s="20"/>
    </row>
    <row r="13655" spans="4:4" x14ac:dyDescent="0.2">
      <c r="D13655" s="20"/>
    </row>
    <row r="13656" spans="4:4" x14ac:dyDescent="0.2">
      <c r="D13656" s="20"/>
    </row>
    <row r="13657" spans="4:4" x14ac:dyDescent="0.2">
      <c r="D13657" s="20"/>
    </row>
    <row r="13658" spans="4:4" x14ac:dyDescent="0.2">
      <c r="D13658" s="20"/>
    </row>
    <row r="13659" spans="4:4" x14ac:dyDescent="0.2">
      <c r="D13659" s="20"/>
    </row>
    <row r="13660" spans="4:4" x14ac:dyDescent="0.2">
      <c r="D13660" s="20"/>
    </row>
    <row r="13661" spans="4:4" x14ac:dyDescent="0.2">
      <c r="D13661" s="20"/>
    </row>
    <row r="13662" spans="4:4" x14ac:dyDescent="0.2">
      <c r="D13662" s="20"/>
    </row>
    <row r="13663" spans="4:4" x14ac:dyDescent="0.2">
      <c r="D13663" s="20"/>
    </row>
    <row r="13664" spans="4:4" x14ac:dyDescent="0.2">
      <c r="D13664" s="20"/>
    </row>
    <row r="13665" spans="4:4" x14ac:dyDescent="0.2">
      <c r="D13665" s="20"/>
    </row>
    <row r="13666" spans="4:4" x14ac:dyDescent="0.2">
      <c r="D13666" s="20"/>
    </row>
    <row r="13667" spans="4:4" x14ac:dyDescent="0.2">
      <c r="D13667" s="20"/>
    </row>
    <row r="13668" spans="4:4" x14ac:dyDescent="0.2">
      <c r="D13668" s="20"/>
    </row>
    <row r="13669" spans="4:4" x14ac:dyDescent="0.2">
      <c r="D13669" s="20"/>
    </row>
    <row r="13670" spans="4:4" x14ac:dyDescent="0.2">
      <c r="D13670" s="20"/>
    </row>
    <row r="13671" spans="4:4" x14ac:dyDescent="0.2">
      <c r="D13671" s="20"/>
    </row>
    <row r="13672" spans="4:4" x14ac:dyDescent="0.2">
      <c r="D13672" s="20"/>
    </row>
    <row r="13673" spans="4:4" x14ac:dyDescent="0.2">
      <c r="D13673" s="20"/>
    </row>
    <row r="13674" spans="4:4" x14ac:dyDescent="0.2">
      <c r="D13674" s="20"/>
    </row>
    <row r="13675" spans="4:4" x14ac:dyDescent="0.2">
      <c r="D13675" s="20"/>
    </row>
    <row r="13676" spans="4:4" x14ac:dyDescent="0.2">
      <c r="D13676" s="20"/>
    </row>
    <row r="13677" spans="4:4" x14ac:dyDescent="0.2">
      <c r="D13677" s="20"/>
    </row>
    <row r="13678" spans="4:4" x14ac:dyDescent="0.2">
      <c r="D13678" s="20"/>
    </row>
    <row r="13679" spans="4:4" x14ac:dyDescent="0.2">
      <c r="D13679" s="20"/>
    </row>
    <row r="13680" spans="4:4" x14ac:dyDescent="0.2">
      <c r="D13680" s="20"/>
    </row>
    <row r="13681" spans="4:4" x14ac:dyDescent="0.2">
      <c r="D13681" s="20"/>
    </row>
    <row r="13682" spans="4:4" x14ac:dyDescent="0.2">
      <c r="D13682" s="20"/>
    </row>
    <row r="13683" spans="4:4" x14ac:dyDescent="0.2">
      <c r="D13683" s="20"/>
    </row>
    <row r="13684" spans="4:4" x14ac:dyDescent="0.2">
      <c r="D13684" s="20"/>
    </row>
    <row r="13685" spans="4:4" x14ac:dyDescent="0.2">
      <c r="D13685" s="20"/>
    </row>
    <row r="13686" spans="4:4" x14ac:dyDescent="0.2">
      <c r="D13686" s="20"/>
    </row>
    <row r="13687" spans="4:4" x14ac:dyDescent="0.2">
      <c r="D13687" s="20"/>
    </row>
    <row r="13688" spans="4:4" x14ac:dyDescent="0.2">
      <c r="D13688" s="20"/>
    </row>
    <row r="13689" spans="4:4" x14ac:dyDescent="0.2">
      <c r="D13689" s="20"/>
    </row>
    <row r="13690" spans="4:4" x14ac:dyDescent="0.2">
      <c r="D13690" s="20"/>
    </row>
    <row r="13691" spans="4:4" x14ac:dyDescent="0.2">
      <c r="D13691" s="20"/>
    </row>
    <row r="13692" spans="4:4" x14ac:dyDescent="0.2">
      <c r="D13692" s="20"/>
    </row>
    <row r="13693" spans="4:4" x14ac:dyDescent="0.2">
      <c r="D13693" s="20"/>
    </row>
    <row r="13694" spans="4:4" x14ac:dyDescent="0.2">
      <c r="D13694" s="20"/>
    </row>
    <row r="13695" spans="4:4" x14ac:dyDescent="0.2">
      <c r="D13695" s="20"/>
    </row>
    <row r="13696" spans="4:4" x14ac:dyDescent="0.2">
      <c r="D13696" s="20"/>
    </row>
    <row r="13697" spans="4:4" x14ac:dyDescent="0.2">
      <c r="D13697" s="20"/>
    </row>
    <row r="13698" spans="4:4" x14ac:dyDescent="0.2">
      <c r="D13698" s="20"/>
    </row>
    <row r="13699" spans="4:4" x14ac:dyDescent="0.2">
      <c r="D13699" s="20"/>
    </row>
    <row r="13700" spans="4:4" x14ac:dyDescent="0.2">
      <c r="D13700" s="20"/>
    </row>
    <row r="13701" spans="4:4" x14ac:dyDescent="0.2">
      <c r="D13701" s="20"/>
    </row>
    <row r="13702" spans="4:4" x14ac:dyDescent="0.2">
      <c r="D13702" s="20"/>
    </row>
    <row r="13703" spans="4:4" x14ac:dyDescent="0.2">
      <c r="D13703" s="20"/>
    </row>
    <row r="13704" spans="4:4" x14ac:dyDescent="0.2">
      <c r="D13704" s="20"/>
    </row>
    <row r="13705" spans="4:4" x14ac:dyDescent="0.2">
      <c r="D13705" s="20"/>
    </row>
    <row r="13706" spans="4:4" x14ac:dyDescent="0.2">
      <c r="D13706" s="20"/>
    </row>
    <row r="13707" spans="4:4" x14ac:dyDescent="0.2">
      <c r="D13707" s="20"/>
    </row>
    <row r="13708" spans="4:4" x14ac:dyDescent="0.2">
      <c r="D13708" s="20"/>
    </row>
    <row r="13709" spans="4:4" x14ac:dyDescent="0.2">
      <c r="D13709" s="20"/>
    </row>
    <row r="13710" spans="4:4" x14ac:dyDescent="0.2">
      <c r="D13710" s="20"/>
    </row>
    <row r="13711" spans="4:4" x14ac:dyDescent="0.2">
      <c r="D13711" s="20"/>
    </row>
    <row r="13712" spans="4:4" x14ac:dyDescent="0.2">
      <c r="D13712" s="20"/>
    </row>
    <row r="13713" spans="4:4" x14ac:dyDescent="0.2">
      <c r="D13713" s="20"/>
    </row>
    <row r="13714" spans="4:4" x14ac:dyDescent="0.2">
      <c r="D13714" s="20"/>
    </row>
    <row r="13715" spans="4:4" x14ac:dyDescent="0.2">
      <c r="D13715" s="20"/>
    </row>
    <row r="13716" spans="4:4" x14ac:dyDescent="0.2">
      <c r="D13716" s="20"/>
    </row>
    <row r="13717" spans="4:4" x14ac:dyDescent="0.2">
      <c r="D13717" s="20"/>
    </row>
    <row r="13718" spans="4:4" x14ac:dyDescent="0.2">
      <c r="D13718" s="20"/>
    </row>
    <row r="13719" spans="4:4" x14ac:dyDescent="0.2">
      <c r="D13719" s="20"/>
    </row>
    <row r="13720" spans="4:4" x14ac:dyDescent="0.2">
      <c r="D13720" s="20"/>
    </row>
    <row r="13721" spans="4:4" x14ac:dyDescent="0.2">
      <c r="D13721" s="20"/>
    </row>
    <row r="13722" spans="4:4" x14ac:dyDescent="0.2">
      <c r="D13722" s="20"/>
    </row>
    <row r="13723" spans="4:4" x14ac:dyDescent="0.2">
      <c r="D13723" s="20"/>
    </row>
    <row r="13724" spans="4:4" x14ac:dyDescent="0.2">
      <c r="D13724" s="20"/>
    </row>
    <row r="13725" spans="4:4" x14ac:dyDescent="0.2">
      <c r="D13725" s="20"/>
    </row>
    <row r="13726" spans="4:4" x14ac:dyDescent="0.2">
      <c r="D13726" s="20"/>
    </row>
    <row r="13727" spans="4:4" x14ac:dyDescent="0.2">
      <c r="D13727" s="20"/>
    </row>
    <row r="13728" spans="4:4" x14ac:dyDescent="0.2">
      <c r="D13728" s="20"/>
    </row>
    <row r="13729" spans="4:4" x14ac:dyDescent="0.2">
      <c r="D13729" s="20"/>
    </row>
    <row r="13730" spans="4:4" x14ac:dyDescent="0.2">
      <c r="D13730" s="20"/>
    </row>
    <row r="13731" spans="4:4" x14ac:dyDescent="0.2">
      <c r="D13731" s="20"/>
    </row>
    <row r="13732" spans="4:4" x14ac:dyDescent="0.2">
      <c r="D13732" s="20"/>
    </row>
    <row r="13733" spans="4:4" x14ac:dyDescent="0.2">
      <c r="D13733" s="20"/>
    </row>
    <row r="13734" spans="4:4" x14ac:dyDescent="0.2">
      <c r="D13734" s="20"/>
    </row>
    <row r="13735" spans="4:4" x14ac:dyDescent="0.2">
      <c r="D13735" s="20"/>
    </row>
    <row r="13736" spans="4:4" x14ac:dyDescent="0.2">
      <c r="D13736" s="20"/>
    </row>
    <row r="13737" spans="4:4" x14ac:dyDescent="0.2">
      <c r="D13737" s="20"/>
    </row>
    <row r="13738" spans="4:4" x14ac:dyDescent="0.2">
      <c r="D13738" s="20"/>
    </row>
    <row r="13739" spans="4:4" x14ac:dyDescent="0.2">
      <c r="D13739" s="20"/>
    </row>
    <row r="13740" spans="4:4" x14ac:dyDescent="0.2">
      <c r="D13740" s="20"/>
    </row>
    <row r="13741" spans="4:4" x14ac:dyDescent="0.2">
      <c r="D13741" s="20"/>
    </row>
    <row r="13742" spans="4:4" x14ac:dyDescent="0.2">
      <c r="D13742" s="20"/>
    </row>
    <row r="13743" spans="4:4" x14ac:dyDescent="0.2">
      <c r="D13743" s="20"/>
    </row>
    <row r="13744" spans="4:4" x14ac:dyDescent="0.2">
      <c r="D13744" s="20"/>
    </row>
    <row r="13745" spans="4:4" x14ac:dyDescent="0.2">
      <c r="D13745" s="20"/>
    </row>
    <row r="13746" spans="4:4" x14ac:dyDescent="0.2">
      <c r="D13746" s="20"/>
    </row>
    <row r="13747" spans="4:4" x14ac:dyDescent="0.2">
      <c r="D13747" s="20"/>
    </row>
    <row r="13748" spans="4:4" x14ac:dyDescent="0.2">
      <c r="D13748" s="20"/>
    </row>
    <row r="13749" spans="4:4" x14ac:dyDescent="0.2">
      <c r="D13749" s="20"/>
    </row>
    <row r="13750" spans="4:4" x14ac:dyDescent="0.2">
      <c r="D13750" s="20"/>
    </row>
    <row r="13751" spans="4:4" x14ac:dyDescent="0.2">
      <c r="D13751" s="20"/>
    </row>
    <row r="13752" spans="4:4" x14ac:dyDescent="0.2">
      <c r="D13752" s="20"/>
    </row>
    <row r="13753" spans="4:4" x14ac:dyDescent="0.2">
      <c r="D13753" s="20"/>
    </row>
    <row r="13754" spans="4:4" x14ac:dyDescent="0.2">
      <c r="D13754" s="20"/>
    </row>
    <row r="13755" spans="4:4" x14ac:dyDescent="0.2">
      <c r="D13755" s="20"/>
    </row>
    <row r="13756" spans="4:4" x14ac:dyDescent="0.2">
      <c r="D13756" s="20"/>
    </row>
    <row r="13757" spans="4:4" x14ac:dyDescent="0.2">
      <c r="D13757" s="20"/>
    </row>
    <row r="13758" spans="4:4" x14ac:dyDescent="0.2">
      <c r="D13758" s="20"/>
    </row>
    <row r="13759" spans="4:4" x14ac:dyDescent="0.2">
      <c r="D13759" s="20"/>
    </row>
    <row r="13760" spans="4:4" x14ac:dyDescent="0.2">
      <c r="D13760" s="20"/>
    </row>
    <row r="13761" spans="4:4" x14ac:dyDescent="0.2">
      <c r="D13761" s="20"/>
    </row>
    <row r="13762" spans="4:4" x14ac:dyDescent="0.2">
      <c r="D13762" s="20"/>
    </row>
    <row r="13763" spans="4:4" x14ac:dyDescent="0.2">
      <c r="D13763" s="20"/>
    </row>
    <row r="13764" spans="4:4" x14ac:dyDescent="0.2">
      <c r="D13764" s="20"/>
    </row>
    <row r="13765" spans="4:4" x14ac:dyDescent="0.2">
      <c r="D13765" s="20"/>
    </row>
    <row r="13766" spans="4:4" x14ac:dyDescent="0.2">
      <c r="D13766" s="20"/>
    </row>
    <row r="13767" spans="4:4" x14ac:dyDescent="0.2">
      <c r="D13767" s="20"/>
    </row>
    <row r="13768" spans="4:4" x14ac:dyDescent="0.2">
      <c r="D13768" s="20"/>
    </row>
    <row r="13769" spans="4:4" x14ac:dyDescent="0.2">
      <c r="D13769" s="20"/>
    </row>
    <row r="13770" spans="4:4" x14ac:dyDescent="0.2">
      <c r="D13770" s="20"/>
    </row>
    <row r="13771" spans="4:4" x14ac:dyDescent="0.2">
      <c r="D13771" s="20"/>
    </row>
    <row r="13772" spans="4:4" x14ac:dyDescent="0.2">
      <c r="D13772" s="20"/>
    </row>
    <row r="13773" spans="4:4" x14ac:dyDescent="0.2">
      <c r="D13773" s="20"/>
    </row>
    <row r="13774" spans="4:4" x14ac:dyDescent="0.2">
      <c r="D13774" s="20"/>
    </row>
    <row r="13775" spans="4:4" x14ac:dyDescent="0.2">
      <c r="D13775" s="20"/>
    </row>
    <row r="13776" spans="4:4" x14ac:dyDescent="0.2">
      <c r="D13776" s="20"/>
    </row>
    <row r="13777" spans="4:4" x14ac:dyDescent="0.2">
      <c r="D13777" s="20"/>
    </row>
    <row r="13778" spans="4:4" x14ac:dyDescent="0.2">
      <c r="D13778" s="20"/>
    </row>
    <row r="13779" spans="4:4" x14ac:dyDescent="0.2">
      <c r="D13779" s="20"/>
    </row>
    <row r="13780" spans="4:4" x14ac:dyDescent="0.2">
      <c r="D13780" s="20"/>
    </row>
    <row r="13781" spans="4:4" x14ac:dyDescent="0.2">
      <c r="D13781" s="20"/>
    </row>
    <row r="13782" spans="4:4" x14ac:dyDescent="0.2">
      <c r="D13782" s="20"/>
    </row>
    <row r="13783" spans="4:4" x14ac:dyDescent="0.2">
      <c r="D13783" s="20"/>
    </row>
    <row r="13784" spans="4:4" x14ac:dyDescent="0.2">
      <c r="D13784" s="20"/>
    </row>
    <row r="13785" spans="4:4" x14ac:dyDescent="0.2">
      <c r="D13785" s="20"/>
    </row>
    <row r="13786" spans="4:4" x14ac:dyDescent="0.2">
      <c r="D13786" s="20"/>
    </row>
    <row r="13787" spans="4:4" x14ac:dyDescent="0.2">
      <c r="D13787" s="20"/>
    </row>
    <row r="13788" spans="4:4" x14ac:dyDescent="0.2">
      <c r="D13788" s="20"/>
    </row>
    <row r="13789" spans="4:4" x14ac:dyDescent="0.2">
      <c r="D13789" s="20"/>
    </row>
    <row r="13790" spans="4:4" x14ac:dyDescent="0.2">
      <c r="D13790" s="20"/>
    </row>
    <row r="13791" spans="4:4" x14ac:dyDescent="0.2">
      <c r="D13791" s="20"/>
    </row>
    <row r="13792" spans="4:4" x14ac:dyDescent="0.2">
      <c r="D13792" s="20"/>
    </row>
    <row r="13793" spans="4:4" x14ac:dyDescent="0.2">
      <c r="D13793" s="20"/>
    </row>
    <row r="13794" spans="4:4" x14ac:dyDescent="0.2">
      <c r="D13794" s="20"/>
    </row>
    <row r="13795" spans="4:4" x14ac:dyDescent="0.2">
      <c r="D13795" s="20"/>
    </row>
    <row r="13796" spans="4:4" x14ac:dyDescent="0.2">
      <c r="D13796" s="20"/>
    </row>
    <row r="13797" spans="4:4" x14ac:dyDescent="0.2">
      <c r="D13797" s="20"/>
    </row>
    <row r="13798" spans="4:4" x14ac:dyDescent="0.2">
      <c r="D13798" s="20"/>
    </row>
    <row r="13799" spans="4:4" x14ac:dyDescent="0.2">
      <c r="D13799" s="20"/>
    </row>
    <row r="13800" spans="4:4" x14ac:dyDescent="0.2">
      <c r="D13800" s="20"/>
    </row>
    <row r="13801" spans="4:4" x14ac:dyDescent="0.2">
      <c r="D13801" s="20"/>
    </row>
    <row r="13802" spans="4:4" x14ac:dyDescent="0.2">
      <c r="D13802" s="20"/>
    </row>
    <row r="13803" spans="4:4" x14ac:dyDescent="0.2">
      <c r="D13803" s="20"/>
    </row>
    <row r="13804" spans="4:4" x14ac:dyDescent="0.2">
      <c r="D13804" s="20"/>
    </row>
    <row r="13805" spans="4:4" x14ac:dyDescent="0.2">
      <c r="D13805" s="20"/>
    </row>
    <row r="13806" spans="4:4" x14ac:dyDescent="0.2">
      <c r="D13806" s="20"/>
    </row>
    <row r="13807" spans="4:4" x14ac:dyDescent="0.2">
      <c r="D13807" s="20"/>
    </row>
    <row r="13808" spans="4:4" x14ac:dyDescent="0.2">
      <c r="D13808" s="20"/>
    </row>
    <row r="13809" spans="4:4" x14ac:dyDescent="0.2">
      <c r="D13809" s="20"/>
    </row>
    <row r="13810" spans="4:4" x14ac:dyDescent="0.2">
      <c r="D13810" s="20"/>
    </row>
    <row r="13811" spans="4:4" x14ac:dyDescent="0.2">
      <c r="D13811" s="20"/>
    </row>
    <row r="13812" spans="4:4" x14ac:dyDescent="0.2">
      <c r="D13812" s="20"/>
    </row>
    <row r="13813" spans="4:4" x14ac:dyDescent="0.2">
      <c r="D13813" s="20"/>
    </row>
    <row r="13814" spans="4:4" x14ac:dyDescent="0.2">
      <c r="D13814" s="20"/>
    </row>
    <row r="13815" spans="4:4" x14ac:dyDescent="0.2">
      <c r="D13815" s="20"/>
    </row>
    <row r="13816" spans="4:4" x14ac:dyDescent="0.2">
      <c r="D13816" s="20"/>
    </row>
    <row r="13817" spans="4:4" x14ac:dyDescent="0.2">
      <c r="D13817" s="20"/>
    </row>
    <row r="13818" spans="4:4" x14ac:dyDescent="0.2">
      <c r="D13818" s="20"/>
    </row>
    <row r="13819" spans="4:4" x14ac:dyDescent="0.2">
      <c r="D13819" s="20"/>
    </row>
    <row r="13820" spans="4:4" x14ac:dyDescent="0.2">
      <c r="D13820" s="20"/>
    </row>
    <row r="13821" spans="4:4" x14ac:dyDescent="0.2">
      <c r="D13821" s="20"/>
    </row>
    <row r="13822" spans="4:4" x14ac:dyDescent="0.2">
      <c r="D13822" s="20"/>
    </row>
    <row r="13823" spans="4:4" x14ac:dyDescent="0.2">
      <c r="D13823" s="20"/>
    </row>
    <row r="13824" spans="4:4" x14ac:dyDescent="0.2">
      <c r="D13824" s="20"/>
    </row>
    <row r="13825" spans="4:4" x14ac:dyDescent="0.2">
      <c r="D13825" s="20"/>
    </row>
    <row r="13826" spans="4:4" x14ac:dyDescent="0.2">
      <c r="D13826" s="20"/>
    </row>
    <row r="13827" spans="4:4" x14ac:dyDescent="0.2">
      <c r="D13827" s="20"/>
    </row>
    <row r="13828" spans="4:4" x14ac:dyDescent="0.2">
      <c r="D13828" s="20"/>
    </row>
    <row r="13829" spans="4:4" x14ac:dyDescent="0.2">
      <c r="D13829" s="20"/>
    </row>
    <row r="13830" spans="4:4" x14ac:dyDescent="0.2">
      <c r="D13830" s="20"/>
    </row>
    <row r="13831" spans="4:4" x14ac:dyDescent="0.2">
      <c r="D13831" s="20"/>
    </row>
    <row r="13832" spans="4:4" x14ac:dyDescent="0.2">
      <c r="D13832" s="20"/>
    </row>
    <row r="13833" spans="4:4" x14ac:dyDescent="0.2">
      <c r="D13833" s="20"/>
    </row>
    <row r="13834" spans="4:4" x14ac:dyDescent="0.2">
      <c r="D13834" s="20"/>
    </row>
    <row r="13835" spans="4:4" x14ac:dyDescent="0.2">
      <c r="D13835" s="20"/>
    </row>
    <row r="13836" spans="4:4" x14ac:dyDescent="0.2">
      <c r="D13836" s="20"/>
    </row>
    <row r="13837" spans="4:4" x14ac:dyDescent="0.2">
      <c r="D13837" s="20"/>
    </row>
    <row r="13838" spans="4:4" x14ac:dyDescent="0.2">
      <c r="D13838" s="20"/>
    </row>
    <row r="13839" spans="4:4" x14ac:dyDescent="0.2">
      <c r="D13839" s="20"/>
    </row>
    <row r="13840" spans="4:4" x14ac:dyDescent="0.2">
      <c r="D13840" s="20"/>
    </row>
    <row r="13841" spans="4:4" x14ac:dyDescent="0.2">
      <c r="D13841" s="20"/>
    </row>
    <row r="13842" spans="4:4" x14ac:dyDescent="0.2">
      <c r="D13842" s="20"/>
    </row>
    <row r="13843" spans="4:4" x14ac:dyDescent="0.2">
      <c r="D13843" s="20"/>
    </row>
    <row r="13844" spans="4:4" x14ac:dyDescent="0.2">
      <c r="D13844" s="20"/>
    </row>
    <row r="13845" spans="4:4" x14ac:dyDescent="0.2">
      <c r="D13845" s="20"/>
    </row>
    <row r="13846" spans="4:4" x14ac:dyDescent="0.2">
      <c r="D13846" s="20"/>
    </row>
    <row r="13847" spans="4:4" x14ac:dyDescent="0.2">
      <c r="D13847" s="20"/>
    </row>
    <row r="13848" spans="4:4" x14ac:dyDescent="0.2">
      <c r="D13848" s="20"/>
    </row>
    <row r="13849" spans="4:4" x14ac:dyDescent="0.2">
      <c r="D13849" s="20"/>
    </row>
    <row r="13850" spans="4:4" x14ac:dyDescent="0.2">
      <c r="D13850" s="20"/>
    </row>
    <row r="13851" spans="4:4" x14ac:dyDescent="0.2">
      <c r="D13851" s="20"/>
    </row>
    <row r="13852" spans="4:4" x14ac:dyDescent="0.2">
      <c r="D13852" s="20"/>
    </row>
    <row r="13853" spans="4:4" x14ac:dyDescent="0.2">
      <c r="D13853" s="20"/>
    </row>
    <row r="13854" spans="4:4" x14ac:dyDescent="0.2">
      <c r="D13854" s="20"/>
    </row>
    <row r="13855" spans="4:4" x14ac:dyDescent="0.2">
      <c r="D13855" s="20"/>
    </row>
    <row r="13856" spans="4:4" x14ac:dyDescent="0.2">
      <c r="D13856" s="20"/>
    </row>
    <row r="13857" spans="4:4" x14ac:dyDescent="0.2">
      <c r="D13857" s="20"/>
    </row>
    <row r="13858" spans="4:4" x14ac:dyDescent="0.2">
      <c r="D13858" s="20"/>
    </row>
    <row r="13859" spans="4:4" x14ac:dyDescent="0.2">
      <c r="D13859" s="20"/>
    </row>
    <row r="13860" spans="4:4" x14ac:dyDescent="0.2">
      <c r="D13860" s="20"/>
    </row>
    <row r="13861" spans="4:4" x14ac:dyDescent="0.2">
      <c r="D13861" s="20"/>
    </row>
    <row r="13862" spans="4:4" x14ac:dyDescent="0.2">
      <c r="D13862" s="20"/>
    </row>
    <row r="13863" spans="4:4" x14ac:dyDescent="0.2">
      <c r="D13863" s="20"/>
    </row>
    <row r="13864" spans="4:4" x14ac:dyDescent="0.2">
      <c r="D13864" s="20"/>
    </row>
    <row r="13865" spans="4:4" x14ac:dyDescent="0.2">
      <c r="D13865" s="20"/>
    </row>
    <row r="13866" spans="4:4" x14ac:dyDescent="0.2">
      <c r="D13866" s="20"/>
    </row>
    <row r="13867" spans="4:4" x14ac:dyDescent="0.2">
      <c r="D13867" s="20"/>
    </row>
    <row r="13868" spans="4:4" x14ac:dyDescent="0.2">
      <c r="D13868" s="20"/>
    </row>
    <row r="13869" spans="4:4" x14ac:dyDescent="0.2">
      <c r="D13869" s="20"/>
    </row>
    <row r="13870" spans="4:4" x14ac:dyDescent="0.2">
      <c r="D13870" s="20"/>
    </row>
    <row r="13871" spans="4:4" x14ac:dyDescent="0.2">
      <c r="D13871" s="20"/>
    </row>
    <row r="13872" spans="4:4" x14ac:dyDescent="0.2">
      <c r="D13872" s="20"/>
    </row>
    <row r="13873" spans="4:4" x14ac:dyDescent="0.2">
      <c r="D13873" s="20"/>
    </row>
    <row r="13874" spans="4:4" x14ac:dyDescent="0.2">
      <c r="D13874" s="20"/>
    </row>
    <row r="13875" spans="4:4" x14ac:dyDescent="0.2">
      <c r="D13875" s="20"/>
    </row>
    <row r="13876" spans="4:4" x14ac:dyDescent="0.2">
      <c r="D13876" s="20"/>
    </row>
    <row r="13877" spans="4:4" x14ac:dyDescent="0.2">
      <c r="D13877" s="20"/>
    </row>
    <row r="13878" spans="4:4" x14ac:dyDescent="0.2">
      <c r="D13878" s="20"/>
    </row>
    <row r="13879" spans="4:4" x14ac:dyDescent="0.2">
      <c r="D13879" s="20"/>
    </row>
    <row r="13880" spans="4:4" x14ac:dyDescent="0.2">
      <c r="D13880" s="20"/>
    </row>
    <row r="13881" spans="4:4" x14ac:dyDescent="0.2">
      <c r="D13881" s="20"/>
    </row>
    <row r="13882" spans="4:4" x14ac:dyDescent="0.2">
      <c r="D13882" s="20"/>
    </row>
    <row r="13883" spans="4:4" x14ac:dyDescent="0.2">
      <c r="D13883" s="20"/>
    </row>
    <row r="13884" spans="4:4" x14ac:dyDescent="0.2">
      <c r="D13884" s="20"/>
    </row>
    <row r="13885" spans="4:4" x14ac:dyDescent="0.2">
      <c r="D13885" s="20"/>
    </row>
    <row r="13886" spans="4:4" x14ac:dyDescent="0.2">
      <c r="D13886" s="20"/>
    </row>
    <row r="13887" spans="4:4" x14ac:dyDescent="0.2">
      <c r="D13887" s="20"/>
    </row>
    <row r="13888" spans="4:4" x14ac:dyDescent="0.2">
      <c r="D13888" s="20"/>
    </row>
    <row r="13889" spans="4:4" x14ac:dyDescent="0.2">
      <c r="D13889" s="20"/>
    </row>
    <row r="13890" spans="4:4" x14ac:dyDescent="0.2">
      <c r="D13890" s="20"/>
    </row>
    <row r="13891" spans="4:4" x14ac:dyDescent="0.2">
      <c r="D13891" s="20"/>
    </row>
    <row r="13892" spans="4:4" x14ac:dyDescent="0.2">
      <c r="D13892" s="20"/>
    </row>
    <row r="13893" spans="4:4" x14ac:dyDescent="0.2">
      <c r="D13893" s="20"/>
    </row>
    <row r="13894" spans="4:4" x14ac:dyDescent="0.2">
      <c r="D13894" s="20"/>
    </row>
    <row r="13895" spans="4:4" x14ac:dyDescent="0.2">
      <c r="D13895" s="20"/>
    </row>
    <row r="13896" spans="4:4" x14ac:dyDescent="0.2">
      <c r="D13896" s="20"/>
    </row>
    <row r="13897" spans="4:4" x14ac:dyDescent="0.2">
      <c r="D13897" s="20"/>
    </row>
    <row r="13898" spans="4:4" x14ac:dyDescent="0.2">
      <c r="D13898" s="20"/>
    </row>
    <row r="13899" spans="4:4" x14ac:dyDescent="0.2">
      <c r="D13899" s="20"/>
    </row>
    <row r="13900" spans="4:4" x14ac:dyDescent="0.2">
      <c r="D13900" s="20"/>
    </row>
    <row r="13901" spans="4:4" x14ac:dyDescent="0.2">
      <c r="D13901" s="20"/>
    </row>
    <row r="13902" spans="4:4" x14ac:dyDescent="0.2">
      <c r="D13902" s="20"/>
    </row>
    <row r="13903" spans="4:4" x14ac:dyDescent="0.2">
      <c r="D13903" s="20"/>
    </row>
    <row r="13904" spans="4:4" x14ac:dyDescent="0.2">
      <c r="D13904" s="20"/>
    </row>
    <row r="13905" spans="4:4" x14ac:dyDescent="0.2">
      <c r="D13905" s="20"/>
    </row>
    <row r="13906" spans="4:4" x14ac:dyDescent="0.2">
      <c r="D13906" s="20"/>
    </row>
    <row r="13907" spans="4:4" x14ac:dyDescent="0.2">
      <c r="D13907" s="20"/>
    </row>
    <row r="13908" spans="4:4" x14ac:dyDescent="0.2">
      <c r="D13908" s="20"/>
    </row>
    <row r="13909" spans="4:4" x14ac:dyDescent="0.2">
      <c r="D13909" s="20"/>
    </row>
    <row r="13910" spans="4:4" x14ac:dyDescent="0.2">
      <c r="D13910" s="20"/>
    </row>
    <row r="13911" spans="4:4" x14ac:dyDescent="0.2">
      <c r="D13911" s="20"/>
    </row>
    <row r="13912" spans="4:4" x14ac:dyDescent="0.2">
      <c r="D13912" s="20"/>
    </row>
    <row r="13913" spans="4:4" x14ac:dyDescent="0.2">
      <c r="D13913" s="20"/>
    </row>
    <row r="13914" spans="4:4" x14ac:dyDescent="0.2">
      <c r="D13914" s="20"/>
    </row>
    <row r="13915" spans="4:4" x14ac:dyDescent="0.2">
      <c r="D13915" s="20"/>
    </row>
    <row r="13916" spans="4:4" x14ac:dyDescent="0.2">
      <c r="D13916" s="20"/>
    </row>
    <row r="13917" spans="4:4" x14ac:dyDescent="0.2">
      <c r="D13917" s="20"/>
    </row>
    <row r="13918" spans="4:4" x14ac:dyDescent="0.2">
      <c r="D13918" s="20"/>
    </row>
    <row r="13919" spans="4:4" x14ac:dyDescent="0.2">
      <c r="D13919" s="20"/>
    </row>
    <row r="13920" spans="4:4" x14ac:dyDescent="0.2">
      <c r="D13920" s="20"/>
    </row>
    <row r="13921" spans="4:4" x14ac:dyDescent="0.2">
      <c r="D13921" s="20"/>
    </row>
    <row r="13922" spans="4:4" x14ac:dyDescent="0.2">
      <c r="D13922" s="20"/>
    </row>
    <row r="13923" spans="4:4" x14ac:dyDescent="0.2">
      <c r="D13923" s="20"/>
    </row>
    <row r="13924" spans="4:4" x14ac:dyDescent="0.2">
      <c r="D13924" s="20"/>
    </row>
    <row r="13925" spans="4:4" x14ac:dyDescent="0.2">
      <c r="D13925" s="20"/>
    </row>
    <row r="13926" spans="4:4" x14ac:dyDescent="0.2">
      <c r="D13926" s="20"/>
    </row>
    <row r="13927" spans="4:4" x14ac:dyDescent="0.2">
      <c r="D13927" s="20"/>
    </row>
    <row r="13928" spans="4:4" x14ac:dyDescent="0.2">
      <c r="D13928" s="20"/>
    </row>
    <row r="13929" spans="4:4" x14ac:dyDescent="0.2">
      <c r="D13929" s="20"/>
    </row>
    <row r="13930" spans="4:4" x14ac:dyDescent="0.2">
      <c r="D13930" s="20"/>
    </row>
    <row r="13931" spans="4:4" x14ac:dyDescent="0.2">
      <c r="D13931" s="20"/>
    </row>
    <row r="13932" spans="4:4" x14ac:dyDescent="0.2">
      <c r="D13932" s="20"/>
    </row>
    <row r="13933" spans="4:4" x14ac:dyDescent="0.2">
      <c r="D13933" s="20"/>
    </row>
    <row r="13934" spans="4:4" x14ac:dyDescent="0.2">
      <c r="D13934" s="20"/>
    </row>
    <row r="13935" spans="4:4" x14ac:dyDescent="0.2">
      <c r="D13935" s="20"/>
    </row>
    <row r="13936" spans="4:4" x14ac:dyDescent="0.2">
      <c r="D13936" s="20"/>
    </row>
    <row r="13937" spans="4:4" x14ac:dyDescent="0.2">
      <c r="D13937" s="20"/>
    </row>
    <row r="13938" spans="4:4" x14ac:dyDescent="0.2">
      <c r="D13938" s="20"/>
    </row>
    <row r="13939" spans="4:4" x14ac:dyDescent="0.2">
      <c r="D13939" s="20"/>
    </row>
    <row r="13940" spans="4:4" x14ac:dyDescent="0.2">
      <c r="D13940" s="20"/>
    </row>
    <row r="13941" spans="4:4" x14ac:dyDescent="0.2">
      <c r="D13941" s="20"/>
    </row>
    <row r="13942" spans="4:4" x14ac:dyDescent="0.2">
      <c r="D13942" s="20"/>
    </row>
    <row r="13943" spans="4:4" x14ac:dyDescent="0.2">
      <c r="D13943" s="20"/>
    </row>
    <row r="13944" spans="4:4" x14ac:dyDescent="0.2">
      <c r="D13944" s="20"/>
    </row>
    <row r="13945" spans="4:4" x14ac:dyDescent="0.2">
      <c r="D13945" s="20"/>
    </row>
    <row r="13946" spans="4:4" x14ac:dyDescent="0.2">
      <c r="D13946" s="20"/>
    </row>
    <row r="13947" spans="4:4" x14ac:dyDescent="0.2">
      <c r="D13947" s="20"/>
    </row>
    <row r="13948" spans="4:4" x14ac:dyDescent="0.2">
      <c r="D13948" s="20"/>
    </row>
    <row r="13949" spans="4:4" x14ac:dyDescent="0.2">
      <c r="D13949" s="20"/>
    </row>
    <row r="13950" spans="4:4" x14ac:dyDescent="0.2">
      <c r="D13950" s="20"/>
    </row>
    <row r="13951" spans="4:4" x14ac:dyDescent="0.2">
      <c r="D13951" s="20"/>
    </row>
    <row r="13952" spans="4:4" x14ac:dyDescent="0.2">
      <c r="D13952" s="20"/>
    </row>
    <row r="13953" spans="4:4" x14ac:dyDescent="0.2">
      <c r="D13953" s="20"/>
    </row>
    <row r="13954" spans="4:4" x14ac:dyDescent="0.2">
      <c r="D13954" s="20"/>
    </row>
    <row r="13955" spans="4:4" x14ac:dyDescent="0.2">
      <c r="D13955" s="20"/>
    </row>
    <row r="13956" spans="4:4" x14ac:dyDescent="0.2">
      <c r="D13956" s="20"/>
    </row>
    <row r="13957" spans="4:4" x14ac:dyDescent="0.2">
      <c r="D13957" s="20"/>
    </row>
    <row r="13958" spans="4:4" x14ac:dyDescent="0.2">
      <c r="D13958" s="20"/>
    </row>
    <row r="13959" spans="4:4" x14ac:dyDescent="0.2">
      <c r="D13959" s="20"/>
    </row>
    <row r="13960" spans="4:4" x14ac:dyDescent="0.2">
      <c r="D13960" s="20"/>
    </row>
    <row r="13961" spans="4:4" x14ac:dyDescent="0.2">
      <c r="D13961" s="20"/>
    </row>
    <row r="13962" spans="4:4" x14ac:dyDescent="0.2">
      <c r="D13962" s="20"/>
    </row>
    <row r="13963" spans="4:4" x14ac:dyDescent="0.2">
      <c r="D13963" s="20"/>
    </row>
    <row r="13964" spans="4:4" x14ac:dyDescent="0.2">
      <c r="D13964" s="20"/>
    </row>
    <row r="13965" spans="4:4" x14ac:dyDescent="0.2">
      <c r="D13965" s="20"/>
    </row>
    <row r="13966" spans="4:4" x14ac:dyDescent="0.2">
      <c r="D13966" s="20"/>
    </row>
    <row r="13967" spans="4:4" x14ac:dyDescent="0.2">
      <c r="D13967" s="20"/>
    </row>
    <row r="13968" spans="4:4" x14ac:dyDescent="0.2">
      <c r="D13968" s="20"/>
    </row>
    <row r="13969" spans="4:4" x14ac:dyDescent="0.2">
      <c r="D13969" s="20"/>
    </row>
    <row r="13970" spans="4:4" x14ac:dyDescent="0.2">
      <c r="D13970" s="20"/>
    </row>
    <row r="13971" spans="4:4" x14ac:dyDescent="0.2">
      <c r="D13971" s="20"/>
    </row>
    <row r="13972" spans="4:4" x14ac:dyDescent="0.2">
      <c r="D13972" s="20"/>
    </row>
    <row r="13973" spans="4:4" x14ac:dyDescent="0.2">
      <c r="D13973" s="20"/>
    </row>
    <row r="13974" spans="4:4" x14ac:dyDescent="0.2">
      <c r="D13974" s="20"/>
    </row>
    <row r="13975" spans="4:4" x14ac:dyDescent="0.2">
      <c r="D13975" s="20"/>
    </row>
    <row r="13976" spans="4:4" x14ac:dyDescent="0.2">
      <c r="D13976" s="20"/>
    </row>
    <row r="13977" spans="4:4" x14ac:dyDescent="0.2">
      <c r="D13977" s="20"/>
    </row>
    <row r="13978" spans="4:4" x14ac:dyDescent="0.2">
      <c r="D13978" s="20"/>
    </row>
    <row r="13979" spans="4:4" x14ac:dyDescent="0.2">
      <c r="D13979" s="20"/>
    </row>
    <row r="13980" spans="4:4" x14ac:dyDescent="0.2">
      <c r="D13980" s="20"/>
    </row>
    <row r="13981" spans="4:4" x14ac:dyDescent="0.2">
      <c r="D13981" s="20"/>
    </row>
    <row r="13982" spans="4:4" x14ac:dyDescent="0.2">
      <c r="D13982" s="20"/>
    </row>
    <row r="13983" spans="4:4" x14ac:dyDescent="0.2">
      <c r="D13983" s="20"/>
    </row>
    <row r="13984" spans="4:4" x14ac:dyDescent="0.2">
      <c r="D13984" s="20"/>
    </row>
    <row r="13985" spans="4:4" x14ac:dyDescent="0.2">
      <c r="D13985" s="20"/>
    </row>
    <row r="13986" spans="4:4" x14ac:dyDescent="0.2">
      <c r="D13986" s="20"/>
    </row>
    <row r="13987" spans="4:4" x14ac:dyDescent="0.2">
      <c r="D13987" s="20"/>
    </row>
    <row r="13988" spans="4:4" x14ac:dyDescent="0.2">
      <c r="D13988" s="20"/>
    </row>
    <row r="13989" spans="4:4" x14ac:dyDescent="0.2">
      <c r="D13989" s="20"/>
    </row>
    <row r="13990" spans="4:4" x14ac:dyDescent="0.2">
      <c r="D13990" s="20"/>
    </row>
    <row r="13991" spans="4:4" x14ac:dyDescent="0.2">
      <c r="D13991" s="20"/>
    </row>
    <row r="13992" spans="4:4" x14ac:dyDescent="0.2">
      <c r="D13992" s="20"/>
    </row>
    <row r="13993" spans="4:4" x14ac:dyDescent="0.2">
      <c r="D13993" s="20"/>
    </row>
    <row r="13994" spans="4:4" x14ac:dyDescent="0.2">
      <c r="D13994" s="20"/>
    </row>
    <row r="13995" spans="4:4" x14ac:dyDescent="0.2">
      <c r="D13995" s="20"/>
    </row>
    <row r="13996" spans="4:4" x14ac:dyDescent="0.2">
      <c r="D13996" s="20"/>
    </row>
    <row r="13997" spans="4:4" x14ac:dyDescent="0.2">
      <c r="D13997" s="20"/>
    </row>
    <row r="13998" spans="4:4" x14ac:dyDescent="0.2">
      <c r="D13998" s="20"/>
    </row>
    <row r="13999" spans="4:4" x14ac:dyDescent="0.2">
      <c r="D13999" s="20"/>
    </row>
    <row r="14000" spans="4:4" x14ac:dyDescent="0.2">
      <c r="D14000" s="20"/>
    </row>
    <row r="14001" spans="4:4" x14ac:dyDescent="0.2">
      <c r="D14001" s="20"/>
    </row>
    <row r="14002" spans="4:4" x14ac:dyDescent="0.2">
      <c r="D14002" s="20"/>
    </row>
    <row r="14003" spans="4:4" x14ac:dyDescent="0.2">
      <c r="D14003" s="20"/>
    </row>
    <row r="14004" spans="4:4" x14ac:dyDescent="0.2">
      <c r="D14004" s="20"/>
    </row>
    <row r="14005" spans="4:4" x14ac:dyDescent="0.2">
      <c r="D14005" s="20"/>
    </row>
    <row r="14006" spans="4:4" x14ac:dyDescent="0.2">
      <c r="D14006" s="20"/>
    </row>
    <row r="14007" spans="4:4" x14ac:dyDescent="0.2">
      <c r="D14007" s="20"/>
    </row>
    <row r="14008" spans="4:4" x14ac:dyDescent="0.2">
      <c r="D14008" s="20"/>
    </row>
    <row r="14009" spans="4:4" x14ac:dyDescent="0.2">
      <c r="D14009" s="20"/>
    </row>
    <row r="14010" spans="4:4" x14ac:dyDescent="0.2">
      <c r="D14010" s="20"/>
    </row>
    <row r="14011" spans="4:4" x14ac:dyDescent="0.2">
      <c r="D14011" s="20"/>
    </row>
    <row r="14012" spans="4:4" x14ac:dyDescent="0.2">
      <c r="D14012" s="20"/>
    </row>
    <row r="14013" spans="4:4" x14ac:dyDescent="0.2">
      <c r="D14013" s="20"/>
    </row>
    <row r="14014" spans="4:4" x14ac:dyDescent="0.2">
      <c r="D14014" s="20"/>
    </row>
    <row r="14015" spans="4:4" x14ac:dyDescent="0.2">
      <c r="D14015" s="20"/>
    </row>
    <row r="14016" spans="4:4" x14ac:dyDescent="0.2">
      <c r="D14016" s="20"/>
    </row>
    <row r="14017" spans="4:4" x14ac:dyDescent="0.2">
      <c r="D14017" s="20"/>
    </row>
    <row r="14018" spans="4:4" x14ac:dyDescent="0.2">
      <c r="D14018" s="20"/>
    </row>
    <row r="14019" spans="4:4" x14ac:dyDescent="0.2">
      <c r="D14019" s="20"/>
    </row>
    <row r="14020" spans="4:4" x14ac:dyDescent="0.2">
      <c r="D14020" s="20"/>
    </row>
    <row r="14021" spans="4:4" x14ac:dyDescent="0.2">
      <c r="D14021" s="20"/>
    </row>
    <row r="14022" spans="4:4" x14ac:dyDescent="0.2">
      <c r="D14022" s="20"/>
    </row>
    <row r="14023" spans="4:4" x14ac:dyDescent="0.2">
      <c r="D14023" s="20"/>
    </row>
    <row r="14024" spans="4:4" x14ac:dyDescent="0.2">
      <c r="D14024" s="20"/>
    </row>
    <row r="14025" spans="4:4" x14ac:dyDescent="0.2">
      <c r="D14025" s="20"/>
    </row>
    <row r="14026" spans="4:4" x14ac:dyDescent="0.2">
      <c r="D14026" s="20"/>
    </row>
    <row r="14027" spans="4:4" x14ac:dyDescent="0.2">
      <c r="D14027" s="20"/>
    </row>
    <row r="14028" spans="4:4" x14ac:dyDescent="0.2">
      <c r="D14028" s="20"/>
    </row>
    <row r="14029" spans="4:4" x14ac:dyDescent="0.2">
      <c r="D14029" s="20"/>
    </row>
    <row r="14030" spans="4:4" x14ac:dyDescent="0.2">
      <c r="D14030" s="20"/>
    </row>
    <row r="14031" spans="4:4" x14ac:dyDescent="0.2">
      <c r="D14031" s="20"/>
    </row>
    <row r="14032" spans="4:4" x14ac:dyDescent="0.2">
      <c r="D14032" s="20"/>
    </row>
    <row r="14033" spans="4:4" x14ac:dyDescent="0.2">
      <c r="D14033" s="20"/>
    </row>
    <row r="14034" spans="4:4" x14ac:dyDescent="0.2">
      <c r="D14034" s="20"/>
    </row>
    <row r="14035" spans="4:4" x14ac:dyDescent="0.2">
      <c r="D14035" s="20"/>
    </row>
    <row r="14036" spans="4:4" x14ac:dyDescent="0.2">
      <c r="D14036" s="20"/>
    </row>
    <row r="14037" spans="4:4" x14ac:dyDescent="0.2">
      <c r="D14037" s="20"/>
    </row>
    <row r="14038" spans="4:4" x14ac:dyDescent="0.2">
      <c r="D14038" s="20"/>
    </row>
    <row r="14039" spans="4:4" x14ac:dyDescent="0.2">
      <c r="D14039" s="20"/>
    </row>
    <row r="14040" spans="4:4" x14ac:dyDescent="0.2">
      <c r="D14040" s="20"/>
    </row>
    <row r="14041" spans="4:4" x14ac:dyDescent="0.2">
      <c r="D14041" s="20"/>
    </row>
    <row r="14042" spans="4:4" x14ac:dyDescent="0.2">
      <c r="D14042" s="20"/>
    </row>
    <row r="14043" spans="4:4" x14ac:dyDescent="0.2">
      <c r="D14043" s="20"/>
    </row>
    <row r="14044" spans="4:4" x14ac:dyDescent="0.2">
      <c r="D14044" s="20"/>
    </row>
    <row r="14045" spans="4:4" x14ac:dyDescent="0.2">
      <c r="D14045" s="20"/>
    </row>
    <row r="14046" spans="4:4" x14ac:dyDescent="0.2">
      <c r="D14046" s="20"/>
    </row>
    <row r="14047" spans="4:4" x14ac:dyDescent="0.2">
      <c r="D14047" s="20"/>
    </row>
    <row r="14048" spans="4:4" x14ac:dyDescent="0.2">
      <c r="D14048" s="20"/>
    </row>
    <row r="14049" spans="4:4" x14ac:dyDescent="0.2">
      <c r="D14049" s="20"/>
    </row>
    <row r="14050" spans="4:4" x14ac:dyDescent="0.2">
      <c r="D14050" s="20"/>
    </row>
    <row r="14051" spans="4:4" x14ac:dyDescent="0.2">
      <c r="D14051" s="20"/>
    </row>
    <row r="14052" spans="4:4" x14ac:dyDescent="0.2">
      <c r="D14052" s="20"/>
    </row>
    <row r="14053" spans="4:4" x14ac:dyDescent="0.2">
      <c r="D14053" s="20"/>
    </row>
    <row r="14054" spans="4:4" x14ac:dyDescent="0.2">
      <c r="D14054" s="20"/>
    </row>
    <row r="14055" spans="4:4" x14ac:dyDescent="0.2">
      <c r="D14055" s="20"/>
    </row>
    <row r="14056" spans="4:4" x14ac:dyDescent="0.2">
      <c r="D14056" s="20"/>
    </row>
    <row r="14057" spans="4:4" x14ac:dyDescent="0.2">
      <c r="D14057" s="20"/>
    </row>
    <row r="14058" spans="4:4" x14ac:dyDescent="0.2">
      <c r="D14058" s="20"/>
    </row>
    <row r="14059" spans="4:4" x14ac:dyDescent="0.2">
      <c r="D14059" s="20"/>
    </row>
    <row r="14060" spans="4:4" x14ac:dyDescent="0.2">
      <c r="D14060" s="20"/>
    </row>
    <row r="14061" spans="4:4" x14ac:dyDescent="0.2">
      <c r="D14061" s="20"/>
    </row>
    <row r="14062" spans="4:4" x14ac:dyDescent="0.2">
      <c r="D14062" s="20"/>
    </row>
    <row r="14063" spans="4:4" x14ac:dyDescent="0.2">
      <c r="D14063" s="20"/>
    </row>
    <row r="14064" spans="4:4" x14ac:dyDescent="0.2">
      <c r="D14064" s="20"/>
    </row>
    <row r="14065" spans="4:4" x14ac:dyDescent="0.2">
      <c r="D14065" s="20"/>
    </row>
    <row r="14066" spans="4:4" x14ac:dyDescent="0.2">
      <c r="D14066" s="20"/>
    </row>
    <row r="14067" spans="4:4" x14ac:dyDescent="0.2">
      <c r="D14067" s="20"/>
    </row>
    <row r="14068" spans="4:4" x14ac:dyDescent="0.2">
      <c r="D14068" s="20"/>
    </row>
    <row r="14069" spans="4:4" x14ac:dyDescent="0.2">
      <c r="D14069" s="20"/>
    </row>
    <row r="14070" spans="4:4" x14ac:dyDescent="0.2">
      <c r="D14070" s="20"/>
    </row>
    <row r="14071" spans="4:4" x14ac:dyDescent="0.2">
      <c r="D14071" s="20"/>
    </row>
    <row r="14072" spans="4:4" x14ac:dyDescent="0.2">
      <c r="D14072" s="20"/>
    </row>
    <row r="14073" spans="4:4" x14ac:dyDescent="0.2">
      <c r="D14073" s="20"/>
    </row>
    <row r="14074" spans="4:4" x14ac:dyDescent="0.2">
      <c r="D14074" s="20"/>
    </row>
    <row r="14075" spans="4:4" x14ac:dyDescent="0.2">
      <c r="D14075" s="20"/>
    </row>
    <row r="14076" spans="4:4" x14ac:dyDescent="0.2">
      <c r="D14076" s="20"/>
    </row>
    <row r="14077" spans="4:4" x14ac:dyDescent="0.2">
      <c r="D14077" s="20"/>
    </row>
    <row r="14078" spans="4:4" x14ac:dyDescent="0.2">
      <c r="D14078" s="20"/>
    </row>
    <row r="14079" spans="4:4" x14ac:dyDescent="0.2">
      <c r="D14079" s="20"/>
    </row>
    <row r="14080" spans="4:4" x14ac:dyDescent="0.2">
      <c r="D14080" s="20"/>
    </row>
    <row r="14081" spans="4:4" x14ac:dyDescent="0.2">
      <c r="D14081" s="20"/>
    </row>
    <row r="14082" spans="4:4" x14ac:dyDescent="0.2">
      <c r="D14082" s="20"/>
    </row>
    <row r="14083" spans="4:4" x14ac:dyDescent="0.2">
      <c r="D14083" s="20"/>
    </row>
    <row r="14084" spans="4:4" x14ac:dyDescent="0.2">
      <c r="D14084" s="20"/>
    </row>
    <row r="14085" spans="4:4" x14ac:dyDescent="0.2">
      <c r="D14085" s="20"/>
    </row>
    <row r="14086" spans="4:4" x14ac:dyDescent="0.2">
      <c r="D14086" s="20"/>
    </row>
    <row r="14087" spans="4:4" x14ac:dyDescent="0.2">
      <c r="D14087" s="20"/>
    </row>
    <row r="14088" spans="4:4" x14ac:dyDescent="0.2">
      <c r="D14088" s="20"/>
    </row>
    <row r="14089" spans="4:4" x14ac:dyDescent="0.2">
      <c r="D14089" s="20"/>
    </row>
    <row r="14090" spans="4:4" x14ac:dyDescent="0.2">
      <c r="D14090" s="20"/>
    </row>
    <row r="14091" spans="4:4" x14ac:dyDescent="0.2">
      <c r="D14091" s="20"/>
    </row>
    <row r="14092" spans="4:4" x14ac:dyDescent="0.2">
      <c r="D14092" s="20"/>
    </row>
    <row r="14093" spans="4:4" x14ac:dyDescent="0.2">
      <c r="D14093" s="20"/>
    </row>
    <row r="14094" spans="4:4" x14ac:dyDescent="0.2">
      <c r="D14094" s="20"/>
    </row>
    <row r="14095" spans="4:4" x14ac:dyDescent="0.2">
      <c r="D14095" s="20"/>
    </row>
    <row r="14096" spans="4:4" x14ac:dyDescent="0.2">
      <c r="D14096" s="20"/>
    </row>
    <row r="14097" spans="4:4" x14ac:dyDescent="0.2">
      <c r="D14097" s="20"/>
    </row>
    <row r="14098" spans="4:4" x14ac:dyDescent="0.2">
      <c r="D14098" s="20"/>
    </row>
    <row r="14099" spans="4:4" x14ac:dyDescent="0.2">
      <c r="D14099" s="20"/>
    </row>
    <row r="14100" spans="4:4" x14ac:dyDescent="0.2">
      <c r="D14100" s="20"/>
    </row>
    <row r="14101" spans="4:4" x14ac:dyDescent="0.2">
      <c r="D14101" s="20"/>
    </row>
    <row r="14102" spans="4:4" x14ac:dyDescent="0.2">
      <c r="D14102" s="20"/>
    </row>
    <row r="14103" spans="4:4" x14ac:dyDescent="0.2">
      <c r="D14103" s="20"/>
    </row>
    <row r="14104" spans="4:4" x14ac:dyDescent="0.2">
      <c r="D14104" s="20"/>
    </row>
    <row r="14105" spans="4:4" x14ac:dyDescent="0.2">
      <c r="D14105" s="20"/>
    </row>
    <row r="14106" spans="4:4" x14ac:dyDescent="0.2">
      <c r="D14106" s="20"/>
    </row>
    <row r="14107" spans="4:4" x14ac:dyDescent="0.2">
      <c r="D14107" s="20"/>
    </row>
    <row r="14108" spans="4:4" x14ac:dyDescent="0.2">
      <c r="D14108" s="20"/>
    </row>
    <row r="14109" spans="4:4" x14ac:dyDescent="0.2">
      <c r="D14109" s="20"/>
    </row>
    <row r="14110" spans="4:4" x14ac:dyDescent="0.2">
      <c r="D14110" s="20"/>
    </row>
    <row r="14111" spans="4:4" x14ac:dyDescent="0.2">
      <c r="D14111" s="20"/>
    </row>
    <row r="14112" spans="4:4" x14ac:dyDescent="0.2">
      <c r="D14112" s="20"/>
    </row>
    <row r="14113" spans="4:4" x14ac:dyDescent="0.2">
      <c r="D14113" s="20"/>
    </row>
    <row r="14114" spans="4:4" x14ac:dyDescent="0.2">
      <c r="D14114" s="20"/>
    </row>
    <row r="14115" spans="4:4" x14ac:dyDescent="0.2">
      <c r="D14115" s="20"/>
    </row>
    <row r="14116" spans="4:4" x14ac:dyDescent="0.2">
      <c r="D14116" s="20"/>
    </row>
    <row r="14117" spans="4:4" x14ac:dyDescent="0.2">
      <c r="D14117" s="20"/>
    </row>
    <row r="14118" spans="4:4" x14ac:dyDescent="0.2">
      <c r="D14118" s="20"/>
    </row>
    <row r="14119" spans="4:4" x14ac:dyDescent="0.2">
      <c r="D14119" s="20"/>
    </row>
    <row r="14120" spans="4:4" x14ac:dyDescent="0.2">
      <c r="D14120" s="20"/>
    </row>
    <row r="14121" spans="4:4" x14ac:dyDescent="0.2">
      <c r="D14121" s="20"/>
    </row>
    <row r="14122" spans="4:4" x14ac:dyDescent="0.2">
      <c r="D14122" s="20"/>
    </row>
    <row r="14123" spans="4:4" x14ac:dyDescent="0.2">
      <c r="D14123" s="20"/>
    </row>
    <row r="14124" spans="4:4" x14ac:dyDescent="0.2">
      <c r="D14124" s="20"/>
    </row>
    <row r="14125" spans="4:4" x14ac:dyDescent="0.2">
      <c r="D14125" s="20"/>
    </row>
    <row r="14126" spans="4:4" x14ac:dyDescent="0.2">
      <c r="D14126" s="20"/>
    </row>
    <row r="14127" spans="4:4" x14ac:dyDescent="0.2">
      <c r="D14127" s="20"/>
    </row>
    <row r="14128" spans="4:4" x14ac:dyDescent="0.2">
      <c r="D14128" s="20"/>
    </row>
    <row r="14129" spans="4:4" x14ac:dyDescent="0.2">
      <c r="D14129" s="20"/>
    </row>
    <row r="14130" spans="4:4" x14ac:dyDescent="0.2">
      <c r="D14130" s="20"/>
    </row>
    <row r="14131" spans="4:4" x14ac:dyDescent="0.2">
      <c r="D14131" s="20"/>
    </row>
    <row r="14132" spans="4:4" x14ac:dyDescent="0.2">
      <c r="D14132" s="20"/>
    </row>
    <row r="14133" spans="4:4" x14ac:dyDescent="0.2">
      <c r="D14133" s="20"/>
    </row>
    <row r="14134" spans="4:4" x14ac:dyDescent="0.2">
      <c r="D14134" s="20"/>
    </row>
    <row r="14135" spans="4:4" x14ac:dyDescent="0.2">
      <c r="D14135" s="20"/>
    </row>
    <row r="14136" spans="4:4" x14ac:dyDescent="0.2">
      <c r="D14136" s="20"/>
    </row>
    <row r="14137" spans="4:4" x14ac:dyDescent="0.2">
      <c r="D14137" s="20"/>
    </row>
    <row r="14138" spans="4:4" x14ac:dyDescent="0.2">
      <c r="D14138" s="20"/>
    </row>
    <row r="14139" spans="4:4" x14ac:dyDescent="0.2">
      <c r="D14139" s="20"/>
    </row>
    <row r="14140" spans="4:4" x14ac:dyDescent="0.2">
      <c r="D14140" s="20"/>
    </row>
    <row r="14141" spans="4:4" x14ac:dyDescent="0.2">
      <c r="D14141" s="20"/>
    </row>
    <row r="14142" spans="4:4" x14ac:dyDescent="0.2">
      <c r="D14142" s="20"/>
    </row>
    <row r="14143" spans="4:4" x14ac:dyDescent="0.2">
      <c r="D14143" s="20"/>
    </row>
    <row r="14144" spans="4:4" x14ac:dyDescent="0.2">
      <c r="D14144" s="20"/>
    </row>
    <row r="14145" spans="4:4" x14ac:dyDescent="0.2">
      <c r="D14145" s="20"/>
    </row>
    <row r="14146" spans="4:4" x14ac:dyDescent="0.2">
      <c r="D14146" s="20"/>
    </row>
    <row r="14147" spans="4:4" x14ac:dyDescent="0.2">
      <c r="D14147" s="20"/>
    </row>
    <row r="14148" spans="4:4" x14ac:dyDescent="0.2">
      <c r="D14148" s="20"/>
    </row>
    <row r="14149" spans="4:4" x14ac:dyDescent="0.2">
      <c r="D14149" s="20"/>
    </row>
    <row r="14150" spans="4:4" x14ac:dyDescent="0.2">
      <c r="D14150" s="20"/>
    </row>
    <row r="14151" spans="4:4" x14ac:dyDescent="0.2">
      <c r="D14151" s="20"/>
    </row>
    <row r="14152" spans="4:4" x14ac:dyDescent="0.2">
      <c r="D14152" s="20"/>
    </row>
    <row r="14153" spans="4:4" x14ac:dyDescent="0.2">
      <c r="D14153" s="20"/>
    </row>
    <row r="14154" spans="4:4" x14ac:dyDescent="0.2">
      <c r="D14154" s="20"/>
    </row>
    <row r="14155" spans="4:4" x14ac:dyDescent="0.2">
      <c r="D14155" s="20"/>
    </row>
    <row r="14156" spans="4:4" x14ac:dyDescent="0.2">
      <c r="D14156" s="20"/>
    </row>
    <row r="14157" spans="4:4" x14ac:dyDescent="0.2">
      <c r="D14157" s="20"/>
    </row>
    <row r="14158" spans="4:4" x14ac:dyDescent="0.2">
      <c r="D14158" s="20"/>
    </row>
    <row r="14159" spans="4:4" x14ac:dyDescent="0.2">
      <c r="D14159" s="20"/>
    </row>
    <row r="14160" spans="4:4" x14ac:dyDescent="0.2">
      <c r="D14160" s="20"/>
    </row>
    <row r="14161" spans="4:4" x14ac:dyDescent="0.2">
      <c r="D14161" s="20"/>
    </row>
    <row r="14162" spans="4:4" x14ac:dyDescent="0.2">
      <c r="D14162" s="20"/>
    </row>
    <row r="14163" spans="4:4" x14ac:dyDescent="0.2">
      <c r="D14163" s="20"/>
    </row>
    <row r="14164" spans="4:4" x14ac:dyDescent="0.2">
      <c r="D14164" s="20"/>
    </row>
    <row r="14165" spans="4:4" x14ac:dyDescent="0.2">
      <c r="D14165" s="20"/>
    </row>
    <row r="14166" spans="4:4" x14ac:dyDescent="0.2">
      <c r="D14166" s="20"/>
    </row>
    <row r="14167" spans="4:4" x14ac:dyDescent="0.2">
      <c r="D14167" s="20"/>
    </row>
    <row r="14168" spans="4:4" x14ac:dyDescent="0.2">
      <c r="D14168" s="20"/>
    </row>
    <row r="14169" spans="4:4" x14ac:dyDescent="0.2">
      <c r="D14169" s="20"/>
    </row>
    <row r="14170" spans="4:4" x14ac:dyDescent="0.2">
      <c r="D14170" s="20"/>
    </row>
    <row r="14171" spans="4:4" x14ac:dyDescent="0.2">
      <c r="D14171" s="20"/>
    </row>
    <row r="14172" spans="4:4" x14ac:dyDescent="0.2">
      <c r="D14172" s="20"/>
    </row>
    <row r="14173" spans="4:4" x14ac:dyDescent="0.2">
      <c r="D14173" s="20"/>
    </row>
    <row r="14174" spans="4:4" x14ac:dyDescent="0.2">
      <c r="D14174" s="20"/>
    </row>
    <row r="14175" spans="4:4" x14ac:dyDescent="0.2">
      <c r="D14175" s="20"/>
    </row>
    <row r="14176" spans="4:4" x14ac:dyDescent="0.2">
      <c r="D14176" s="20"/>
    </row>
    <row r="14177" spans="4:4" x14ac:dyDescent="0.2">
      <c r="D14177" s="20"/>
    </row>
    <row r="14178" spans="4:4" x14ac:dyDescent="0.2">
      <c r="D14178" s="20"/>
    </row>
    <row r="14179" spans="4:4" x14ac:dyDescent="0.2">
      <c r="D14179" s="20"/>
    </row>
    <row r="14180" spans="4:4" x14ac:dyDescent="0.2">
      <c r="D14180" s="20"/>
    </row>
    <row r="14181" spans="4:4" x14ac:dyDescent="0.2">
      <c r="D14181" s="20"/>
    </row>
    <row r="14182" spans="4:4" x14ac:dyDescent="0.2">
      <c r="D14182" s="20"/>
    </row>
    <row r="14183" spans="4:4" x14ac:dyDescent="0.2">
      <c r="D14183" s="20"/>
    </row>
    <row r="14184" spans="4:4" x14ac:dyDescent="0.2">
      <c r="D14184" s="20"/>
    </row>
    <row r="14185" spans="4:4" x14ac:dyDescent="0.2">
      <c r="D14185" s="20"/>
    </row>
    <row r="14186" spans="4:4" x14ac:dyDescent="0.2">
      <c r="D14186" s="20"/>
    </row>
    <row r="14187" spans="4:4" x14ac:dyDescent="0.2">
      <c r="D14187" s="20"/>
    </row>
    <row r="14188" spans="4:4" x14ac:dyDescent="0.2">
      <c r="D14188" s="20"/>
    </row>
    <row r="14189" spans="4:4" x14ac:dyDescent="0.2">
      <c r="D14189" s="20"/>
    </row>
    <row r="14190" spans="4:4" x14ac:dyDescent="0.2">
      <c r="D14190" s="20"/>
    </row>
    <row r="14191" spans="4:4" x14ac:dyDescent="0.2">
      <c r="D14191" s="20"/>
    </row>
    <row r="14192" spans="4:4" x14ac:dyDescent="0.2">
      <c r="D14192" s="20"/>
    </row>
    <row r="14193" spans="4:4" x14ac:dyDescent="0.2">
      <c r="D14193" s="20"/>
    </row>
    <row r="14194" spans="4:4" x14ac:dyDescent="0.2">
      <c r="D14194" s="20"/>
    </row>
    <row r="14195" spans="4:4" x14ac:dyDescent="0.2">
      <c r="D14195" s="20"/>
    </row>
    <row r="14196" spans="4:4" x14ac:dyDescent="0.2">
      <c r="D14196" s="20"/>
    </row>
    <row r="14197" spans="4:4" x14ac:dyDescent="0.2">
      <c r="D14197" s="20"/>
    </row>
    <row r="14198" spans="4:4" x14ac:dyDescent="0.2">
      <c r="D14198" s="20"/>
    </row>
    <row r="14199" spans="4:4" x14ac:dyDescent="0.2">
      <c r="D14199" s="20"/>
    </row>
    <row r="14200" spans="4:4" x14ac:dyDescent="0.2">
      <c r="D14200" s="20"/>
    </row>
    <row r="14201" spans="4:4" x14ac:dyDescent="0.2">
      <c r="D14201" s="20"/>
    </row>
    <row r="14202" spans="4:4" x14ac:dyDescent="0.2">
      <c r="D14202" s="20"/>
    </row>
    <row r="14203" spans="4:4" x14ac:dyDescent="0.2">
      <c r="D14203" s="20"/>
    </row>
    <row r="14204" spans="4:4" x14ac:dyDescent="0.2">
      <c r="D14204" s="20"/>
    </row>
    <row r="14205" spans="4:4" x14ac:dyDescent="0.2">
      <c r="D14205" s="20"/>
    </row>
    <row r="14206" spans="4:4" x14ac:dyDescent="0.2">
      <c r="D14206" s="20"/>
    </row>
    <row r="14207" spans="4:4" x14ac:dyDescent="0.2">
      <c r="D14207" s="20"/>
    </row>
    <row r="14208" spans="4:4" x14ac:dyDescent="0.2">
      <c r="D14208" s="20"/>
    </row>
    <row r="14209" spans="4:4" x14ac:dyDescent="0.2">
      <c r="D14209" s="20"/>
    </row>
    <row r="14210" spans="4:4" x14ac:dyDescent="0.2">
      <c r="D14210" s="20"/>
    </row>
    <row r="14211" spans="4:4" x14ac:dyDescent="0.2">
      <c r="D14211" s="20"/>
    </row>
    <row r="14212" spans="4:4" x14ac:dyDescent="0.2">
      <c r="D14212" s="20"/>
    </row>
    <row r="14213" spans="4:4" x14ac:dyDescent="0.2">
      <c r="D14213" s="20"/>
    </row>
    <row r="14214" spans="4:4" x14ac:dyDescent="0.2">
      <c r="D14214" s="20"/>
    </row>
    <row r="14215" spans="4:4" x14ac:dyDescent="0.2">
      <c r="D14215" s="20"/>
    </row>
    <row r="14216" spans="4:4" x14ac:dyDescent="0.2">
      <c r="D14216" s="20"/>
    </row>
    <row r="14217" spans="4:4" x14ac:dyDescent="0.2">
      <c r="D14217" s="20"/>
    </row>
    <row r="14218" spans="4:4" x14ac:dyDescent="0.2">
      <c r="D14218" s="20"/>
    </row>
    <row r="14219" spans="4:4" x14ac:dyDescent="0.2">
      <c r="D14219" s="20"/>
    </row>
    <row r="14220" spans="4:4" x14ac:dyDescent="0.2">
      <c r="D14220" s="20"/>
    </row>
    <row r="14221" spans="4:4" x14ac:dyDescent="0.2">
      <c r="D14221" s="20"/>
    </row>
    <row r="14222" spans="4:4" x14ac:dyDescent="0.2">
      <c r="D14222" s="20"/>
    </row>
    <row r="14223" spans="4:4" x14ac:dyDescent="0.2">
      <c r="D14223" s="20"/>
    </row>
    <row r="14224" spans="4:4" x14ac:dyDescent="0.2">
      <c r="D14224" s="20"/>
    </row>
    <row r="14225" spans="4:4" x14ac:dyDescent="0.2">
      <c r="D14225" s="20"/>
    </row>
    <row r="14226" spans="4:4" x14ac:dyDescent="0.2">
      <c r="D14226" s="20"/>
    </row>
    <row r="14227" spans="4:4" x14ac:dyDescent="0.2">
      <c r="D14227" s="20"/>
    </row>
    <row r="14228" spans="4:4" x14ac:dyDescent="0.2">
      <c r="D14228" s="20"/>
    </row>
    <row r="14229" spans="4:4" x14ac:dyDescent="0.2">
      <c r="D14229" s="20"/>
    </row>
    <row r="14230" spans="4:4" x14ac:dyDescent="0.2">
      <c r="D14230" s="20"/>
    </row>
    <row r="14231" spans="4:4" x14ac:dyDescent="0.2">
      <c r="D14231" s="20"/>
    </row>
    <row r="14232" spans="4:4" x14ac:dyDescent="0.2">
      <c r="D14232" s="20"/>
    </row>
    <row r="14233" spans="4:4" x14ac:dyDescent="0.2">
      <c r="D14233" s="20"/>
    </row>
    <row r="14234" spans="4:4" x14ac:dyDescent="0.2">
      <c r="D14234" s="20"/>
    </row>
    <row r="14235" spans="4:4" x14ac:dyDescent="0.2">
      <c r="D14235" s="20"/>
    </row>
    <row r="14236" spans="4:4" x14ac:dyDescent="0.2">
      <c r="D14236" s="20"/>
    </row>
    <row r="14237" spans="4:4" x14ac:dyDescent="0.2">
      <c r="D14237" s="20"/>
    </row>
    <row r="14238" spans="4:4" x14ac:dyDescent="0.2">
      <c r="D14238" s="20"/>
    </row>
    <row r="14239" spans="4:4" x14ac:dyDescent="0.2">
      <c r="D14239" s="20"/>
    </row>
    <row r="14240" spans="4:4" x14ac:dyDescent="0.2">
      <c r="D14240" s="20"/>
    </row>
    <row r="14241" spans="4:4" x14ac:dyDescent="0.2">
      <c r="D14241" s="20"/>
    </row>
    <row r="14242" spans="4:4" x14ac:dyDescent="0.2">
      <c r="D14242" s="20"/>
    </row>
    <row r="14243" spans="4:4" x14ac:dyDescent="0.2">
      <c r="D14243" s="20"/>
    </row>
    <row r="14244" spans="4:4" x14ac:dyDescent="0.2">
      <c r="D14244" s="20"/>
    </row>
    <row r="14245" spans="4:4" x14ac:dyDescent="0.2">
      <c r="D14245" s="20"/>
    </row>
    <row r="14246" spans="4:4" x14ac:dyDescent="0.2">
      <c r="D14246" s="20"/>
    </row>
    <row r="14247" spans="4:4" x14ac:dyDescent="0.2">
      <c r="D14247" s="20"/>
    </row>
    <row r="14248" spans="4:4" x14ac:dyDescent="0.2">
      <c r="D14248" s="20"/>
    </row>
    <row r="14249" spans="4:4" x14ac:dyDescent="0.2">
      <c r="D14249" s="20"/>
    </row>
    <row r="14250" spans="4:4" x14ac:dyDescent="0.2">
      <c r="D14250" s="20"/>
    </row>
    <row r="14251" spans="4:4" x14ac:dyDescent="0.2">
      <c r="D14251" s="20"/>
    </row>
    <row r="14252" spans="4:4" x14ac:dyDescent="0.2">
      <c r="D14252" s="20"/>
    </row>
    <row r="14253" spans="4:4" x14ac:dyDescent="0.2">
      <c r="D14253" s="20"/>
    </row>
    <row r="14254" spans="4:4" x14ac:dyDescent="0.2">
      <c r="D14254" s="20"/>
    </row>
    <row r="14255" spans="4:4" x14ac:dyDescent="0.2">
      <c r="D14255" s="20"/>
    </row>
    <row r="14256" spans="4:4" x14ac:dyDescent="0.2">
      <c r="D14256" s="20"/>
    </row>
    <row r="14257" spans="4:4" x14ac:dyDescent="0.2">
      <c r="D14257" s="20"/>
    </row>
    <row r="14258" spans="4:4" x14ac:dyDescent="0.2">
      <c r="D14258" s="20"/>
    </row>
    <row r="14259" spans="4:4" x14ac:dyDescent="0.2">
      <c r="D14259" s="20"/>
    </row>
    <row r="14260" spans="4:4" x14ac:dyDescent="0.2">
      <c r="D14260" s="20"/>
    </row>
    <row r="14261" spans="4:4" x14ac:dyDescent="0.2">
      <c r="D14261" s="20"/>
    </row>
    <row r="14262" spans="4:4" x14ac:dyDescent="0.2">
      <c r="D14262" s="20"/>
    </row>
    <row r="14263" spans="4:4" x14ac:dyDescent="0.2">
      <c r="D14263" s="20"/>
    </row>
    <row r="14264" spans="4:4" x14ac:dyDescent="0.2">
      <c r="D14264" s="20"/>
    </row>
    <row r="14265" spans="4:4" x14ac:dyDescent="0.2">
      <c r="D14265" s="20"/>
    </row>
    <row r="14266" spans="4:4" x14ac:dyDescent="0.2">
      <c r="D14266" s="20"/>
    </row>
    <row r="14267" spans="4:4" x14ac:dyDescent="0.2">
      <c r="D14267" s="20"/>
    </row>
    <row r="14268" spans="4:4" x14ac:dyDescent="0.2">
      <c r="D14268" s="20"/>
    </row>
    <row r="14269" spans="4:4" x14ac:dyDescent="0.2">
      <c r="D14269" s="20"/>
    </row>
    <row r="14270" spans="4:4" x14ac:dyDescent="0.2">
      <c r="D14270" s="20"/>
    </row>
    <row r="14271" spans="4:4" x14ac:dyDescent="0.2">
      <c r="D14271" s="20"/>
    </row>
    <row r="14272" spans="4:4" x14ac:dyDescent="0.2">
      <c r="D14272" s="20"/>
    </row>
    <row r="14273" spans="4:4" x14ac:dyDescent="0.2">
      <c r="D14273" s="20"/>
    </row>
    <row r="14274" spans="4:4" x14ac:dyDescent="0.2">
      <c r="D14274" s="20"/>
    </row>
    <row r="14275" spans="4:4" x14ac:dyDescent="0.2">
      <c r="D14275" s="20"/>
    </row>
    <row r="14276" spans="4:4" x14ac:dyDescent="0.2">
      <c r="D14276" s="20"/>
    </row>
    <row r="14277" spans="4:4" x14ac:dyDescent="0.2">
      <c r="D14277" s="20"/>
    </row>
    <row r="14278" spans="4:4" x14ac:dyDescent="0.2">
      <c r="D14278" s="20"/>
    </row>
    <row r="14279" spans="4:4" x14ac:dyDescent="0.2">
      <c r="D14279" s="20"/>
    </row>
    <row r="14280" spans="4:4" x14ac:dyDescent="0.2">
      <c r="D14280" s="20"/>
    </row>
    <row r="14281" spans="4:4" x14ac:dyDescent="0.2">
      <c r="D14281" s="20"/>
    </row>
    <row r="14282" spans="4:4" x14ac:dyDescent="0.2">
      <c r="D14282" s="20"/>
    </row>
    <row r="14283" spans="4:4" x14ac:dyDescent="0.2">
      <c r="D14283" s="20"/>
    </row>
    <row r="14284" spans="4:4" x14ac:dyDescent="0.2">
      <c r="D14284" s="20"/>
    </row>
    <row r="14285" spans="4:4" x14ac:dyDescent="0.2">
      <c r="D14285" s="20"/>
    </row>
    <row r="14286" spans="4:4" x14ac:dyDescent="0.2">
      <c r="D14286" s="20"/>
    </row>
    <row r="14287" spans="4:4" x14ac:dyDescent="0.2">
      <c r="D14287" s="20"/>
    </row>
    <row r="14288" spans="4:4" x14ac:dyDescent="0.2">
      <c r="D14288" s="20"/>
    </row>
    <row r="14289" spans="4:4" x14ac:dyDescent="0.2">
      <c r="D14289" s="20"/>
    </row>
    <row r="14290" spans="4:4" x14ac:dyDescent="0.2">
      <c r="D14290" s="20"/>
    </row>
    <row r="14291" spans="4:4" x14ac:dyDescent="0.2">
      <c r="D14291" s="20"/>
    </row>
    <row r="14292" spans="4:4" x14ac:dyDescent="0.2">
      <c r="D14292" s="20"/>
    </row>
    <row r="14293" spans="4:4" x14ac:dyDescent="0.2">
      <c r="D14293" s="20"/>
    </row>
    <row r="14294" spans="4:4" x14ac:dyDescent="0.2">
      <c r="D14294" s="20"/>
    </row>
    <row r="14295" spans="4:4" x14ac:dyDescent="0.2">
      <c r="D14295" s="20"/>
    </row>
    <row r="14296" spans="4:4" x14ac:dyDescent="0.2">
      <c r="D14296" s="20"/>
    </row>
    <row r="14297" spans="4:4" x14ac:dyDescent="0.2">
      <c r="D14297" s="20"/>
    </row>
    <row r="14298" spans="4:4" x14ac:dyDescent="0.2">
      <c r="D14298" s="20"/>
    </row>
    <row r="14299" spans="4:4" x14ac:dyDescent="0.2">
      <c r="D14299" s="20"/>
    </row>
    <row r="14300" spans="4:4" x14ac:dyDescent="0.2">
      <c r="D14300" s="20"/>
    </row>
    <row r="14301" spans="4:4" x14ac:dyDescent="0.2">
      <c r="D14301" s="20"/>
    </row>
    <row r="14302" spans="4:4" x14ac:dyDescent="0.2">
      <c r="D14302" s="20"/>
    </row>
    <row r="14303" spans="4:4" x14ac:dyDescent="0.2">
      <c r="D14303" s="20"/>
    </row>
    <row r="14304" spans="4:4" x14ac:dyDescent="0.2">
      <c r="D14304" s="20"/>
    </row>
    <row r="14305" spans="4:4" x14ac:dyDescent="0.2">
      <c r="D14305" s="20"/>
    </row>
    <row r="14306" spans="4:4" x14ac:dyDescent="0.2">
      <c r="D14306" s="20"/>
    </row>
    <row r="14307" spans="4:4" x14ac:dyDescent="0.2">
      <c r="D14307" s="20"/>
    </row>
    <row r="14308" spans="4:4" x14ac:dyDescent="0.2">
      <c r="D14308" s="20"/>
    </row>
    <row r="14309" spans="4:4" x14ac:dyDescent="0.2">
      <c r="D14309" s="20"/>
    </row>
    <row r="14310" spans="4:4" x14ac:dyDescent="0.2">
      <c r="D14310" s="20"/>
    </row>
    <row r="14311" spans="4:4" x14ac:dyDescent="0.2">
      <c r="D14311" s="20"/>
    </row>
    <row r="14312" spans="4:4" x14ac:dyDescent="0.2">
      <c r="D14312" s="20"/>
    </row>
    <row r="14313" spans="4:4" x14ac:dyDescent="0.2">
      <c r="D14313" s="20"/>
    </row>
    <row r="14314" spans="4:4" x14ac:dyDescent="0.2">
      <c r="D14314" s="20"/>
    </row>
    <row r="14315" spans="4:4" x14ac:dyDescent="0.2">
      <c r="D14315" s="20"/>
    </row>
    <row r="14316" spans="4:4" x14ac:dyDescent="0.2">
      <c r="D14316" s="20"/>
    </row>
    <row r="14317" spans="4:4" x14ac:dyDescent="0.2">
      <c r="D14317" s="20"/>
    </row>
    <row r="14318" spans="4:4" x14ac:dyDescent="0.2">
      <c r="D14318" s="20"/>
    </row>
    <row r="14319" spans="4:4" x14ac:dyDescent="0.2">
      <c r="D14319" s="20"/>
    </row>
    <row r="14320" spans="4:4" x14ac:dyDescent="0.2">
      <c r="D14320" s="20"/>
    </row>
    <row r="14321" spans="4:4" x14ac:dyDescent="0.2">
      <c r="D14321" s="20"/>
    </row>
    <row r="14322" spans="4:4" x14ac:dyDescent="0.2">
      <c r="D14322" s="20"/>
    </row>
    <row r="14323" spans="4:4" x14ac:dyDescent="0.2">
      <c r="D14323" s="20"/>
    </row>
    <row r="14324" spans="4:4" x14ac:dyDescent="0.2">
      <c r="D14324" s="20"/>
    </row>
    <row r="14325" spans="4:4" x14ac:dyDescent="0.2">
      <c r="D14325" s="20"/>
    </row>
    <row r="14326" spans="4:4" x14ac:dyDescent="0.2">
      <c r="D14326" s="20"/>
    </row>
    <row r="14327" spans="4:4" x14ac:dyDescent="0.2">
      <c r="D14327" s="20"/>
    </row>
    <row r="14328" spans="4:4" x14ac:dyDescent="0.2">
      <c r="D14328" s="20"/>
    </row>
    <row r="14329" spans="4:4" x14ac:dyDescent="0.2">
      <c r="D14329" s="20"/>
    </row>
    <row r="14330" spans="4:4" x14ac:dyDescent="0.2">
      <c r="D14330" s="20"/>
    </row>
    <row r="14331" spans="4:4" x14ac:dyDescent="0.2">
      <c r="D14331" s="20"/>
    </row>
    <row r="14332" spans="4:4" x14ac:dyDescent="0.2">
      <c r="D14332" s="20"/>
    </row>
    <row r="14333" spans="4:4" x14ac:dyDescent="0.2">
      <c r="D14333" s="20"/>
    </row>
    <row r="14334" spans="4:4" x14ac:dyDescent="0.2">
      <c r="D14334" s="20"/>
    </row>
    <row r="14335" spans="4:4" x14ac:dyDescent="0.2">
      <c r="D14335" s="20"/>
    </row>
    <row r="14336" spans="4:4" x14ac:dyDescent="0.2">
      <c r="D14336" s="20"/>
    </row>
    <row r="14337" spans="4:4" x14ac:dyDescent="0.2">
      <c r="D14337" s="20"/>
    </row>
    <row r="14338" spans="4:4" x14ac:dyDescent="0.2">
      <c r="D14338" s="20"/>
    </row>
    <row r="14339" spans="4:4" x14ac:dyDescent="0.2">
      <c r="D14339" s="20"/>
    </row>
    <row r="14340" spans="4:4" x14ac:dyDescent="0.2">
      <c r="D14340" s="20"/>
    </row>
    <row r="14341" spans="4:4" x14ac:dyDescent="0.2">
      <c r="D14341" s="20"/>
    </row>
    <row r="14342" spans="4:4" x14ac:dyDescent="0.2">
      <c r="D14342" s="20"/>
    </row>
    <row r="14343" spans="4:4" x14ac:dyDescent="0.2">
      <c r="D14343" s="20"/>
    </row>
    <row r="14344" spans="4:4" x14ac:dyDescent="0.2">
      <c r="D14344" s="20"/>
    </row>
    <row r="14345" spans="4:4" x14ac:dyDescent="0.2">
      <c r="D14345" s="20"/>
    </row>
    <row r="14346" spans="4:4" x14ac:dyDescent="0.2">
      <c r="D14346" s="20"/>
    </row>
    <row r="14347" spans="4:4" x14ac:dyDescent="0.2">
      <c r="D14347" s="20"/>
    </row>
    <row r="14348" spans="4:4" x14ac:dyDescent="0.2">
      <c r="D14348" s="20"/>
    </row>
    <row r="14349" spans="4:4" x14ac:dyDescent="0.2">
      <c r="D14349" s="20"/>
    </row>
    <row r="14350" spans="4:4" x14ac:dyDescent="0.2">
      <c r="D14350" s="20"/>
    </row>
    <row r="14351" spans="4:4" x14ac:dyDescent="0.2">
      <c r="D14351" s="20"/>
    </row>
    <row r="14352" spans="4:4" x14ac:dyDescent="0.2">
      <c r="D14352" s="20"/>
    </row>
    <row r="14353" spans="4:4" x14ac:dyDescent="0.2">
      <c r="D14353" s="20"/>
    </row>
    <row r="14354" spans="4:4" x14ac:dyDescent="0.2">
      <c r="D14354" s="20"/>
    </row>
    <row r="14355" spans="4:4" x14ac:dyDescent="0.2">
      <c r="D14355" s="20"/>
    </row>
    <row r="14356" spans="4:4" x14ac:dyDescent="0.2">
      <c r="D14356" s="20"/>
    </row>
    <row r="14357" spans="4:4" x14ac:dyDescent="0.2">
      <c r="D14357" s="20"/>
    </row>
    <row r="14358" spans="4:4" x14ac:dyDescent="0.2">
      <c r="D14358" s="20"/>
    </row>
    <row r="14359" spans="4:4" x14ac:dyDescent="0.2">
      <c r="D14359" s="20"/>
    </row>
    <row r="14360" spans="4:4" x14ac:dyDescent="0.2">
      <c r="D14360" s="20"/>
    </row>
    <row r="14361" spans="4:4" x14ac:dyDescent="0.2">
      <c r="D14361" s="20"/>
    </row>
    <row r="14362" spans="4:4" x14ac:dyDescent="0.2">
      <c r="D14362" s="20"/>
    </row>
    <row r="14363" spans="4:4" x14ac:dyDescent="0.2">
      <c r="D14363" s="20"/>
    </row>
    <row r="14364" spans="4:4" x14ac:dyDescent="0.2">
      <c r="D14364" s="20"/>
    </row>
    <row r="14365" spans="4:4" x14ac:dyDescent="0.2">
      <c r="D14365" s="20"/>
    </row>
    <row r="14366" spans="4:4" x14ac:dyDescent="0.2">
      <c r="D14366" s="20"/>
    </row>
    <row r="14367" spans="4:4" x14ac:dyDescent="0.2">
      <c r="D14367" s="20"/>
    </row>
    <row r="14368" spans="4:4" x14ac:dyDescent="0.2">
      <c r="D14368" s="20"/>
    </row>
    <row r="14369" spans="4:4" x14ac:dyDescent="0.2">
      <c r="D14369" s="20"/>
    </row>
    <row r="14370" spans="4:4" x14ac:dyDescent="0.2">
      <c r="D14370" s="20"/>
    </row>
    <row r="14371" spans="4:4" x14ac:dyDescent="0.2">
      <c r="D14371" s="20"/>
    </row>
    <row r="14372" spans="4:4" x14ac:dyDescent="0.2">
      <c r="D14372" s="20"/>
    </row>
    <row r="14373" spans="4:4" x14ac:dyDescent="0.2">
      <c r="D14373" s="20"/>
    </row>
    <row r="14374" spans="4:4" x14ac:dyDescent="0.2">
      <c r="D14374" s="20"/>
    </row>
    <row r="14375" spans="4:4" x14ac:dyDescent="0.2">
      <c r="D14375" s="20"/>
    </row>
    <row r="14376" spans="4:4" x14ac:dyDescent="0.2">
      <c r="D14376" s="20"/>
    </row>
    <row r="14377" spans="4:4" x14ac:dyDescent="0.2">
      <c r="D14377" s="20"/>
    </row>
    <row r="14378" spans="4:4" x14ac:dyDescent="0.2">
      <c r="D14378" s="20"/>
    </row>
    <row r="14379" spans="4:4" x14ac:dyDescent="0.2">
      <c r="D14379" s="20"/>
    </row>
    <row r="14380" spans="4:4" x14ac:dyDescent="0.2">
      <c r="D14380" s="20"/>
    </row>
    <row r="14381" spans="4:4" x14ac:dyDescent="0.2">
      <c r="D14381" s="20"/>
    </row>
    <row r="14382" spans="4:4" x14ac:dyDescent="0.2">
      <c r="D14382" s="20"/>
    </row>
    <row r="14383" spans="4:4" x14ac:dyDescent="0.2">
      <c r="D14383" s="20"/>
    </row>
    <row r="14384" spans="4:4" x14ac:dyDescent="0.2">
      <c r="D14384" s="20"/>
    </row>
    <row r="14385" spans="4:4" x14ac:dyDescent="0.2">
      <c r="D14385" s="20"/>
    </row>
    <row r="14386" spans="4:4" x14ac:dyDescent="0.2">
      <c r="D14386" s="20"/>
    </row>
    <row r="14387" spans="4:4" x14ac:dyDescent="0.2">
      <c r="D14387" s="20"/>
    </row>
    <row r="14388" spans="4:4" x14ac:dyDescent="0.2">
      <c r="D14388" s="20"/>
    </row>
    <row r="14389" spans="4:4" x14ac:dyDescent="0.2">
      <c r="D14389" s="20"/>
    </row>
    <row r="14390" spans="4:4" x14ac:dyDescent="0.2">
      <c r="D14390" s="20"/>
    </row>
    <row r="14391" spans="4:4" x14ac:dyDescent="0.2">
      <c r="D14391" s="20"/>
    </row>
    <row r="14392" spans="4:4" x14ac:dyDescent="0.2">
      <c r="D14392" s="20"/>
    </row>
    <row r="14393" spans="4:4" x14ac:dyDescent="0.2">
      <c r="D14393" s="20"/>
    </row>
    <row r="14394" spans="4:4" x14ac:dyDescent="0.2">
      <c r="D14394" s="20"/>
    </row>
    <row r="14395" spans="4:4" x14ac:dyDescent="0.2">
      <c r="D14395" s="20"/>
    </row>
    <row r="14396" spans="4:4" x14ac:dyDescent="0.2">
      <c r="D14396" s="20"/>
    </row>
    <row r="14397" spans="4:4" x14ac:dyDescent="0.2">
      <c r="D14397" s="20"/>
    </row>
    <row r="14398" spans="4:4" x14ac:dyDescent="0.2">
      <c r="D14398" s="20"/>
    </row>
    <row r="14399" spans="4:4" x14ac:dyDescent="0.2">
      <c r="D14399" s="20"/>
    </row>
    <row r="14400" spans="4:4" x14ac:dyDescent="0.2">
      <c r="D14400" s="20"/>
    </row>
    <row r="14401" spans="4:4" x14ac:dyDescent="0.2">
      <c r="D14401" s="20"/>
    </row>
    <row r="14402" spans="4:4" x14ac:dyDescent="0.2">
      <c r="D14402" s="20"/>
    </row>
    <row r="14403" spans="4:4" x14ac:dyDescent="0.2">
      <c r="D14403" s="20"/>
    </row>
    <row r="14404" spans="4:4" x14ac:dyDescent="0.2">
      <c r="D14404" s="20"/>
    </row>
    <row r="14405" spans="4:4" x14ac:dyDescent="0.2">
      <c r="D14405" s="20"/>
    </row>
    <row r="14406" spans="4:4" x14ac:dyDescent="0.2">
      <c r="D14406" s="20"/>
    </row>
    <row r="14407" spans="4:4" x14ac:dyDescent="0.2">
      <c r="D14407" s="20"/>
    </row>
    <row r="14408" spans="4:4" x14ac:dyDescent="0.2">
      <c r="D14408" s="20"/>
    </row>
    <row r="14409" spans="4:4" x14ac:dyDescent="0.2">
      <c r="D14409" s="20"/>
    </row>
    <row r="14410" spans="4:4" x14ac:dyDescent="0.2">
      <c r="D14410" s="20"/>
    </row>
    <row r="14411" spans="4:4" x14ac:dyDescent="0.2">
      <c r="D14411" s="20"/>
    </row>
    <row r="14412" spans="4:4" x14ac:dyDescent="0.2">
      <c r="D14412" s="20"/>
    </row>
    <row r="14413" spans="4:4" x14ac:dyDescent="0.2">
      <c r="D14413" s="20"/>
    </row>
    <row r="14414" spans="4:4" x14ac:dyDescent="0.2">
      <c r="D14414" s="20"/>
    </row>
    <row r="14415" spans="4:4" x14ac:dyDescent="0.2">
      <c r="D14415" s="20"/>
    </row>
    <row r="14416" spans="4:4" x14ac:dyDescent="0.2">
      <c r="D14416" s="20"/>
    </row>
    <row r="14417" spans="4:4" x14ac:dyDescent="0.2">
      <c r="D14417" s="20"/>
    </row>
    <row r="14418" spans="4:4" x14ac:dyDescent="0.2">
      <c r="D14418" s="20"/>
    </row>
    <row r="14419" spans="4:4" x14ac:dyDescent="0.2">
      <c r="D14419" s="20"/>
    </row>
    <row r="14420" spans="4:4" x14ac:dyDescent="0.2">
      <c r="D14420" s="20"/>
    </row>
    <row r="14421" spans="4:4" x14ac:dyDescent="0.2">
      <c r="D14421" s="20"/>
    </row>
    <row r="14422" spans="4:4" x14ac:dyDescent="0.2">
      <c r="D14422" s="20"/>
    </row>
    <row r="14423" spans="4:4" x14ac:dyDescent="0.2">
      <c r="D14423" s="20"/>
    </row>
    <row r="14424" spans="4:4" x14ac:dyDescent="0.2">
      <c r="D14424" s="20"/>
    </row>
    <row r="14425" spans="4:4" x14ac:dyDescent="0.2">
      <c r="D14425" s="20"/>
    </row>
    <row r="14426" spans="4:4" x14ac:dyDescent="0.2">
      <c r="D14426" s="20"/>
    </row>
    <row r="14427" spans="4:4" x14ac:dyDescent="0.2">
      <c r="D14427" s="20"/>
    </row>
    <row r="14428" spans="4:4" x14ac:dyDescent="0.2">
      <c r="D14428" s="20"/>
    </row>
    <row r="14429" spans="4:4" x14ac:dyDescent="0.2">
      <c r="D14429" s="20"/>
    </row>
    <row r="14430" spans="4:4" x14ac:dyDescent="0.2">
      <c r="D14430" s="20"/>
    </row>
    <row r="14431" spans="4:4" x14ac:dyDescent="0.2">
      <c r="D14431" s="20"/>
    </row>
    <row r="14432" spans="4:4" x14ac:dyDescent="0.2">
      <c r="D14432" s="20"/>
    </row>
    <row r="14433" spans="4:4" x14ac:dyDescent="0.2">
      <c r="D14433" s="20"/>
    </row>
    <row r="14434" spans="4:4" x14ac:dyDescent="0.2">
      <c r="D14434" s="20"/>
    </row>
    <row r="14435" spans="4:4" x14ac:dyDescent="0.2">
      <c r="D14435" s="20"/>
    </row>
    <row r="14436" spans="4:4" x14ac:dyDescent="0.2">
      <c r="D14436" s="20"/>
    </row>
    <row r="14437" spans="4:4" x14ac:dyDescent="0.2">
      <c r="D14437" s="20"/>
    </row>
    <row r="14438" spans="4:4" x14ac:dyDescent="0.2">
      <c r="D14438" s="20"/>
    </row>
    <row r="14439" spans="4:4" x14ac:dyDescent="0.2">
      <c r="D14439" s="20"/>
    </row>
    <row r="14440" spans="4:4" x14ac:dyDescent="0.2">
      <c r="D14440" s="20"/>
    </row>
    <row r="14441" spans="4:4" x14ac:dyDescent="0.2">
      <c r="D14441" s="20"/>
    </row>
    <row r="14442" spans="4:4" x14ac:dyDescent="0.2">
      <c r="D14442" s="20"/>
    </row>
    <row r="14443" spans="4:4" x14ac:dyDescent="0.2">
      <c r="D14443" s="20"/>
    </row>
    <row r="14444" spans="4:4" x14ac:dyDescent="0.2">
      <c r="D14444" s="20"/>
    </row>
    <row r="14445" spans="4:4" x14ac:dyDescent="0.2">
      <c r="D14445" s="20"/>
    </row>
    <row r="14446" spans="4:4" x14ac:dyDescent="0.2">
      <c r="D14446" s="20"/>
    </row>
    <row r="14447" spans="4:4" x14ac:dyDescent="0.2">
      <c r="D14447" s="20"/>
    </row>
    <row r="14448" spans="4:4" x14ac:dyDescent="0.2">
      <c r="D14448" s="20"/>
    </row>
    <row r="14449" spans="4:4" x14ac:dyDescent="0.2">
      <c r="D14449" s="20"/>
    </row>
    <row r="14450" spans="4:4" x14ac:dyDescent="0.2">
      <c r="D14450" s="20"/>
    </row>
    <row r="14451" spans="4:4" x14ac:dyDescent="0.2">
      <c r="D14451" s="20"/>
    </row>
    <row r="14452" spans="4:4" x14ac:dyDescent="0.2">
      <c r="D14452" s="20"/>
    </row>
    <row r="14453" spans="4:4" x14ac:dyDescent="0.2">
      <c r="D14453" s="20"/>
    </row>
    <row r="14454" spans="4:4" x14ac:dyDescent="0.2">
      <c r="D14454" s="20"/>
    </row>
    <row r="14455" spans="4:4" x14ac:dyDescent="0.2">
      <c r="D14455" s="20"/>
    </row>
    <row r="14456" spans="4:4" x14ac:dyDescent="0.2">
      <c r="D14456" s="20"/>
    </row>
    <row r="14457" spans="4:4" x14ac:dyDescent="0.2">
      <c r="D14457" s="20"/>
    </row>
    <row r="14458" spans="4:4" x14ac:dyDescent="0.2">
      <c r="D14458" s="20"/>
    </row>
    <row r="14459" spans="4:4" x14ac:dyDescent="0.2">
      <c r="D14459" s="20"/>
    </row>
    <row r="14460" spans="4:4" x14ac:dyDescent="0.2">
      <c r="D14460" s="20"/>
    </row>
    <row r="14461" spans="4:4" x14ac:dyDescent="0.2">
      <c r="D14461" s="20"/>
    </row>
    <row r="14462" spans="4:4" x14ac:dyDescent="0.2">
      <c r="D14462" s="20"/>
    </row>
    <row r="14463" spans="4:4" x14ac:dyDescent="0.2">
      <c r="D14463" s="20"/>
    </row>
    <row r="14464" spans="4:4" x14ac:dyDescent="0.2">
      <c r="D14464" s="20"/>
    </row>
    <row r="14465" spans="4:4" x14ac:dyDescent="0.2">
      <c r="D14465" s="20"/>
    </row>
    <row r="14466" spans="4:4" x14ac:dyDescent="0.2">
      <c r="D14466" s="20"/>
    </row>
    <row r="14467" spans="4:4" x14ac:dyDescent="0.2">
      <c r="D14467" s="20"/>
    </row>
    <row r="14468" spans="4:4" x14ac:dyDescent="0.2">
      <c r="D14468" s="20"/>
    </row>
    <row r="14469" spans="4:4" x14ac:dyDescent="0.2">
      <c r="D14469" s="20"/>
    </row>
    <row r="14470" spans="4:4" x14ac:dyDescent="0.2">
      <c r="D14470" s="20"/>
    </row>
    <row r="14471" spans="4:4" x14ac:dyDescent="0.2">
      <c r="D14471" s="20"/>
    </row>
    <row r="14472" spans="4:4" x14ac:dyDescent="0.2">
      <c r="D14472" s="20"/>
    </row>
    <row r="14473" spans="4:4" x14ac:dyDescent="0.2">
      <c r="D14473" s="20"/>
    </row>
    <row r="14474" spans="4:4" x14ac:dyDescent="0.2">
      <c r="D14474" s="20"/>
    </row>
    <row r="14475" spans="4:4" x14ac:dyDescent="0.2">
      <c r="D14475" s="20"/>
    </row>
    <row r="14476" spans="4:4" x14ac:dyDescent="0.2">
      <c r="D14476" s="20"/>
    </row>
    <row r="14477" spans="4:4" x14ac:dyDescent="0.2">
      <c r="D14477" s="20"/>
    </row>
    <row r="14478" spans="4:4" x14ac:dyDescent="0.2">
      <c r="D14478" s="20"/>
    </row>
    <row r="14479" spans="4:4" x14ac:dyDescent="0.2">
      <c r="D14479" s="20"/>
    </row>
    <row r="14480" spans="4:4" x14ac:dyDescent="0.2">
      <c r="D14480" s="20"/>
    </row>
    <row r="14481" spans="4:4" x14ac:dyDescent="0.2">
      <c r="D14481" s="20"/>
    </row>
    <row r="14482" spans="4:4" x14ac:dyDescent="0.2">
      <c r="D14482" s="20"/>
    </row>
    <row r="14483" spans="4:4" x14ac:dyDescent="0.2">
      <c r="D14483" s="20"/>
    </row>
    <row r="14484" spans="4:4" x14ac:dyDescent="0.2">
      <c r="D14484" s="20"/>
    </row>
    <row r="14485" spans="4:4" x14ac:dyDescent="0.2">
      <c r="D14485" s="20"/>
    </row>
    <row r="14486" spans="4:4" x14ac:dyDescent="0.2">
      <c r="D14486" s="20"/>
    </row>
    <row r="14487" spans="4:4" x14ac:dyDescent="0.2">
      <c r="D14487" s="20"/>
    </row>
    <row r="14488" spans="4:4" x14ac:dyDescent="0.2">
      <c r="D14488" s="20"/>
    </row>
    <row r="14489" spans="4:4" x14ac:dyDescent="0.2">
      <c r="D14489" s="20"/>
    </row>
    <row r="14490" spans="4:4" x14ac:dyDescent="0.2">
      <c r="D14490" s="20"/>
    </row>
    <row r="14491" spans="4:4" x14ac:dyDescent="0.2">
      <c r="D14491" s="20"/>
    </row>
    <row r="14492" spans="4:4" x14ac:dyDescent="0.2">
      <c r="D14492" s="20"/>
    </row>
    <row r="14493" spans="4:4" x14ac:dyDescent="0.2">
      <c r="D14493" s="20"/>
    </row>
    <row r="14494" spans="4:4" x14ac:dyDescent="0.2">
      <c r="D14494" s="20"/>
    </row>
    <row r="14495" spans="4:4" x14ac:dyDescent="0.2">
      <c r="D14495" s="20"/>
    </row>
    <row r="14496" spans="4:4" x14ac:dyDescent="0.2">
      <c r="D14496" s="20"/>
    </row>
    <row r="14497" spans="4:4" x14ac:dyDescent="0.2">
      <c r="D14497" s="20"/>
    </row>
    <row r="14498" spans="4:4" x14ac:dyDescent="0.2">
      <c r="D14498" s="20"/>
    </row>
    <row r="14499" spans="4:4" x14ac:dyDescent="0.2">
      <c r="D14499" s="20"/>
    </row>
    <row r="14500" spans="4:4" x14ac:dyDescent="0.2">
      <c r="D14500" s="20"/>
    </row>
    <row r="14501" spans="4:4" x14ac:dyDescent="0.2">
      <c r="D14501" s="20"/>
    </row>
    <row r="14502" spans="4:4" x14ac:dyDescent="0.2">
      <c r="D14502" s="20"/>
    </row>
    <row r="14503" spans="4:4" x14ac:dyDescent="0.2">
      <c r="D14503" s="20"/>
    </row>
    <row r="14504" spans="4:4" x14ac:dyDescent="0.2">
      <c r="D14504" s="20"/>
    </row>
    <row r="14505" spans="4:4" x14ac:dyDescent="0.2">
      <c r="D14505" s="20"/>
    </row>
    <row r="14506" spans="4:4" x14ac:dyDescent="0.2">
      <c r="D14506" s="20"/>
    </row>
    <row r="14507" spans="4:4" x14ac:dyDescent="0.2">
      <c r="D14507" s="20"/>
    </row>
    <row r="14508" spans="4:4" x14ac:dyDescent="0.2">
      <c r="D14508" s="20"/>
    </row>
    <row r="14509" spans="4:4" x14ac:dyDescent="0.2">
      <c r="D14509" s="20"/>
    </row>
    <row r="14510" spans="4:4" x14ac:dyDescent="0.2">
      <c r="D14510" s="20"/>
    </row>
    <row r="14511" spans="4:4" x14ac:dyDescent="0.2">
      <c r="D14511" s="20"/>
    </row>
    <row r="14512" spans="4:4" x14ac:dyDescent="0.2">
      <c r="D14512" s="20"/>
    </row>
    <row r="14513" spans="4:4" x14ac:dyDescent="0.2">
      <c r="D14513" s="20"/>
    </row>
    <row r="14514" spans="4:4" x14ac:dyDescent="0.2">
      <c r="D14514" s="20"/>
    </row>
    <row r="14515" spans="4:4" x14ac:dyDescent="0.2">
      <c r="D14515" s="20"/>
    </row>
    <row r="14516" spans="4:4" x14ac:dyDescent="0.2">
      <c r="D14516" s="20"/>
    </row>
    <row r="14517" spans="4:4" x14ac:dyDescent="0.2">
      <c r="D14517" s="20"/>
    </row>
    <row r="14518" spans="4:4" x14ac:dyDescent="0.2">
      <c r="D14518" s="20"/>
    </row>
    <row r="14519" spans="4:4" x14ac:dyDescent="0.2">
      <c r="D14519" s="20"/>
    </row>
    <row r="14520" spans="4:4" x14ac:dyDescent="0.2">
      <c r="D14520" s="20"/>
    </row>
    <row r="14521" spans="4:4" x14ac:dyDescent="0.2">
      <c r="D14521" s="20"/>
    </row>
    <row r="14522" spans="4:4" x14ac:dyDescent="0.2">
      <c r="D14522" s="20"/>
    </row>
    <row r="14523" spans="4:4" x14ac:dyDescent="0.2">
      <c r="D14523" s="20"/>
    </row>
    <row r="14524" spans="4:4" x14ac:dyDescent="0.2">
      <c r="D14524" s="20"/>
    </row>
    <row r="14525" spans="4:4" x14ac:dyDescent="0.2">
      <c r="D14525" s="20"/>
    </row>
    <row r="14526" spans="4:4" x14ac:dyDescent="0.2">
      <c r="D14526" s="20"/>
    </row>
    <row r="14527" spans="4:4" x14ac:dyDescent="0.2">
      <c r="D14527" s="20"/>
    </row>
    <row r="14528" spans="4:4" x14ac:dyDescent="0.2">
      <c r="D14528" s="20"/>
    </row>
    <row r="14529" spans="4:4" x14ac:dyDescent="0.2">
      <c r="D14529" s="20"/>
    </row>
    <row r="14530" spans="4:4" x14ac:dyDescent="0.2">
      <c r="D14530" s="20"/>
    </row>
    <row r="14531" spans="4:4" x14ac:dyDescent="0.2">
      <c r="D14531" s="20"/>
    </row>
    <row r="14532" spans="4:4" x14ac:dyDescent="0.2">
      <c r="D14532" s="20"/>
    </row>
    <row r="14533" spans="4:4" x14ac:dyDescent="0.2">
      <c r="D14533" s="20"/>
    </row>
    <row r="14534" spans="4:4" x14ac:dyDescent="0.2">
      <c r="D14534" s="20"/>
    </row>
    <row r="14535" spans="4:4" x14ac:dyDescent="0.2">
      <c r="D14535" s="20"/>
    </row>
    <row r="14536" spans="4:4" x14ac:dyDescent="0.2">
      <c r="D14536" s="20"/>
    </row>
    <row r="14537" spans="4:4" x14ac:dyDescent="0.2">
      <c r="D14537" s="20"/>
    </row>
    <row r="14538" spans="4:4" x14ac:dyDescent="0.2">
      <c r="D14538" s="20"/>
    </row>
    <row r="14539" spans="4:4" x14ac:dyDescent="0.2">
      <c r="D14539" s="20"/>
    </row>
    <row r="14540" spans="4:4" x14ac:dyDescent="0.2">
      <c r="D14540" s="20"/>
    </row>
    <row r="14541" spans="4:4" x14ac:dyDescent="0.2">
      <c r="D14541" s="20"/>
    </row>
    <row r="14542" spans="4:4" x14ac:dyDescent="0.2">
      <c r="D14542" s="20"/>
    </row>
    <row r="14543" spans="4:4" x14ac:dyDescent="0.2">
      <c r="D14543" s="20"/>
    </row>
    <row r="14544" spans="4:4" x14ac:dyDescent="0.2">
      <c r="D14544" s="20"/>
    </row>
    <row r="14545" spans="4:4" x14ac:dyDescent="0.2">
      <c r="D14545" s="20"/>
    </row>
    <row r="14546" spans="4:4" x14ac:dyDescent="0.2">
      <c r="D14546" s="20"/>
    </row>
    <row r="14547" spans="4:4" x14ac:dyDescent="0.2">
      <c r="D14547" s="20"/>
    </row>
    <row r="14548" spans="4:4" x14ac:dyDescent="0.2">
      <c r="D14548" s="20"/>
    </row>
    <row r="14549" spans="4:4" x14ac:dyDescent="0.2">
      <c r="D14549" s="20"/>
    </row>
    <row r="14550" spans="4:4" x14ac:dyDescent="0.2">
      <c r="D14550" s="20"/>
    </row>
    <row r="14551" spans="4:4" x14ac:dyDescent="0.2">
      <c r="D14551" s="20"/>
    </row>
    <row r="14552" spans="4:4" x14ac:dyDescent="0.2">
      <c r="D14552" s="20"/>
    </row>
    <row r="14553" spans="4:4" x14ac:dyDescent="0.2">
      <c r="D14553" s="20"/>
    </row>
    <row r="14554" spans="4:4" x14ac:dyDescent="0.2">
      <c r="D14554" s="20"/>
    </row>
    <row r="14555" spans="4:4" x14ac:dyDescent="0.2">
      <c r="D14555" s="20"/>
    </row>
    <row r="14556" spans="4:4" x14ac:dyDescent="0.2">
      <c r="D14556" s="20"/>
    </row>
    <row r="14557" spans="4:4" x14ac:dyDescent="0.2">
      <c r="D14557" s="20"/>
    </row>
    <row r="14558" spans="4:4" x14ac:dyDescent="0.2">
      <c r="D14558" s="20"/>
    </row>
    <row r="14559" spans="4:4" x14ac:dyDescent="0.2">
      <c r="D14559" s="20"/>
    </row>
    <row r="14560" spans="4:4" x14ac:dyDescent="0.2">
      <c r="D14560" s="20"/>
    </row>
    <row r="14561" spans="4:4" x14ac:dyDescent="0.2">
      <c r="D14561" s="20"/>
    </row>
    <row r="14562" spans="4:4" x14ac:dyDescent="0.2">
      <c r="D14562" s="20"/>
    </row>
    <row r="14563" spans="4:4" x14ac:dyDescent="0.2">
      <c r="D14563" s="20"/>
    </row>
    <row r="14564" spans="4:4" x14ac:dyDescent="0.2">
      <c r="D14564" s="20"/>
    </row>
    <row r="14565" spans="4:4" x14ac:dyDescent="0.2">
      <c r="D14565" s="20"/>
    </row>
    <row r="14566" spans="4:4" x14ac:dyDescent="0.2">
      <c r="D14566" s="20"/>
    </row>
    <row r="14567" spans="4:4" x14ac:dyDescent="0.2">
      <c r="D14567" s="20"/>
    </row>
    <row r="14568" spans="4:4" x14ac:dyDescent="0.2">
      <c r="D14568" s="20"/>
    </row>
    <row r="14569" spans="4:4" x14ac:dyDescent="0.2">
      <c r="D14569" s="20"/>
    </row>
    <row r="14570" spans="4:4" x14ac:dyDescent="0.2">
      <c r="D14570" s="20"/>
    </row>
    <row r="14571" spans="4:4" x14ac:dyDescent="0.2">
      <c r="D14571" s="20"/>
    </row>
    <row r="14572" spans="4:4" x14ac:dyDescent="0.2">
      <c r="D14572" s="20"/>
    </row>
    <row r="14573" spans="4:4" x14ac:dyDescent="0.2">
      <c r="D14573" s="20"/>
    </row>
    <row r="14574" spans="4:4" x14ac:dyDescent="0.2">
      <c r="D14574" s="20"/>
    </row>
    <row r="14575" spans="4:4" x14ac:dyDescent="0.2">
      <c r="D14575" s="20"/>
    </row>
    <row r="14576" spans="4:4" x14ac:dyDescent="0.2">
      <c r="D14576" s="20"/>
    </row>
    <row r="14577" spans="4:4" x14ac:dyDescent="0.2">
      <c r="D14577" s="20"/>
    </row>
    <row r="14578" spans="4:4" x14ac:dyDescent="0.2">
      <c r="D14578" s="20"/>
    </row>
    <row r="14579" spans="4:4" x14ac:dyDescent="0.2">
      <c r="D14579" s="20"/>
    </row>
    <row r="14580" spans="4:4" x14ac:dyDescent="0.2">
      <c r="D14580" s="20"/>
    </row>
    <row r="14581" spans="4:4" x14ac:dyDescent="0.2">
      <c r="D14581" s="20"/>
    </row>
    <row r="14582" spans="4:4" x14ac:dyDescent="0.2">
      <c r="D14582" s="20"/>
    </row>
    <row r="14583" spans="4:4" x14ac:dyDescent="0.2">
      <c r="D14583" s="20"/>
    </row>
    <row r="14584" spans="4:4" x14ac:dyDescent="0.2">
      <c r="D14584" s="20"/>
    </row>
    <row r="14585" spans="4:4" x14ac:dyDescent="0.2">
      <c r="D14585" s="20"/>
    </row>
    <row r="14586" spans="4:4" x14ac:dyDescent="0.2">
      <c r="D14586" s="20"/>
    </row>
    <row r="14587" spans="4:4" x14ac:dyDescent="0.2">
      <c r="D14587" s="20"/>
    </row>
    <row r="14588" spans="4:4" x14ac:dyDescent="0.2">
      <c r="D14588" s="20"/>
    </row>
    <row r="14589" spans="4:4" x14ac:dyDescent="0.2">
      <c r="D14589" s="20"/>
    </row>
    <row r="14590" spans="4:4" x14ac:dyDescent="0.2">
      <c r="D14590" s="20"/>
    </row>
    <row r="14591" spans="4:4" x14ac:dyDescent="0.2">
      <c r="D14591" s="20"/>
    </row>
    <row r="14592" spans="4:4" x14ac:dyDescent="0.2">
      <c r="D14592" s="20"/>
    </row>
    <row r="14593" spans="4:4" x14ac:dyDescent="0.2">
      <c r="D14593" s="20"/>
    </row>
    <row r="14594" spans="4:4" x14ac:dyDescent="0.2">
      <c r="D14594" s="20"/>
    </row>
    <row r="14595" spans="4:4" x14ac:dyDescent="0.2">
      <c r="D14595" s="20"/>
    </row>
    <row r="14596" spans="4:4" x14ac:dyDescent="0.2">
      <c r="D14596" s="20"/>
    </row>
    <row r="14597" spans="4:4" x14ac:dyDescent="0.2">
      <c r="D14597" s="20"/>
    </row>
    <row r="14598" spans="4:4" x14ac:dyDescent="0.2">
      <c r="D14598" s="20"/>
    </row>
    <row r="14599" spans="4:4" x14ac:dyDescent="0.2">
      <c r="D14599" s="20"/>
    </row>
    <row r="14600" spans="4:4" x14ac:dyDescent="0.2">
      <c r="D14600" s="20"/>
    </row>
    <row r="14601" spans="4:4" x14ac:dyDescent="0.2">
      <c r="D14601" s="20"/>
    </row>
    <row r="14602" spans="4:4" x14ac:dyDescent="0.2">
      <c r="D14602" s="20"/>
    </row>
    <row r="14603" spans="4:4" x14ac:dyDescent="0.2">
      <c r="D14603" s="20"/>
    </row>
    <row r="14604" spans="4:4" x14ac:dyDescent="0.2">
      <c r="D14604" s="20"/>
    </row>
    <row r="14605" spans="4:4" x14ac:dyDescent="0.2">
      <c r="D14605" s="20"/>
    </row>
    <row r="14606" spans="4:4" x14ac:dyDescent="0.2">
      <c r="D14606" s="20"/>
    </row>
    <row r="14607" spans="4:4" x14ac:dyDescent="0.2">
      <c r="D14607" s="20"/>
    </row>
    <row r="14608" spans="4:4" x14ac:dyDescent="0.2">
      <c r="D14608" s="20"/>
    </row>
    <row r="14609" spans="4:4" x14ac:dyDescent="0.2">
      <c r="D14609" s="20"/>
    </row>
    <row r="14610" spans="4:4" x14ac:dyDescent="0.2">
      <c r="D14610" s="20"/>
    </row>
    <row r="14611" spans="4:4" x14ac:dyDescent="0.2">
      <c r="D14611" s="20"/>
    </row>
    <row r="14612" spans="4:4" x14ac:dyDescent="0.2">
      <c r="D14612" s="20"/>
    </row>
    <row r="14613" spans="4:4" x14ac:dyDescent="0.2">
      <c r="D14613" s="20"/>
    </row>
    <row r="14614" spans="4:4" x14ac:dyDescent="0.2">
      <c r="D14614" s="20"/>
    </row>
    <row r="14615" spans="4:4" x14ac:dyDescent="0.2">
      <c r="D14615" s="20"/>
    </row>
    <row r="14616" spans="4:4" x14ac:dyDescent="0.2">
      <c r="D14616" s="20"/>
    </row>
    <row r="14617" spans="4:4" x14ac:dyDescent="0.2">
      <c r="D14617" s="20"/>
    </row>
    <row r="14618" spans="4:4" x14ac:dyDescent="0.2">
      <c r="D14618" s="20"/>
    </row>
    <row r="14619" spans="4:4" x14ac:dyDescent="0.2">
      <c r="D14619" s="20"/>
    </row>
    <row r="14620" spans="4:4" x14ac:dyDescent="0.2">
      <c r="D14620" s="20"/>
    </row>
    <row r="14621" spans="4:4" x14ac:dyDescent="0.2">
      <c r="D14621" s="20"/>
    </row>
    <row r="14622" spans="4:4" x14ac:dyDescent="0.2">
      <c r="D14622" s="20"/>
    </row>
    <row r="14623" spans="4:4" x14ac:dyDescent="0.2">
      <c r="D14623" s="20"/>
    </row>
    <row r="14624" spans="4:4" x14ac:dyDescent="0.2">
      <c r="D14624" s="20"/>
    </row>
    <row r="14625" spans="4:4" x14ac:dyDescent="0.2">
      <c r="D14625" s="20"/>
    </row>
    <row r="14626" spans="4:4" x14ac:dyDescent="0.2">
      <c r="D14626" s="20"/>
    </row>
    <row r="14627" spans="4:4" x14ac:dyDescent="0.2">
      <c r="D14627" s="20"/>
    </row>
    <row r="14628" spans="4:4" x14ac:dyDescent="0.2">
      <c r="D14628" s="20"/>
    </row>
    <row r="14629" spans="4:4" x14ac:dyDescent="0.2">
      <c r="D14629" s="20"/>
    </row>
    <row r="14630" spans="4:4" x14ac:dyDescent="0.2">
      <c r="D14630" s="20"/>
    </row>
    <row r="14631" spans="4:4" x14ac:dyDescent="0.2">
      <c r="D14631" s="20"/>
    </row>
    <row r="14632" spans="4:4" x14ac:dyDescent="0.2">
      <c r="D14632" s="20"/>
    </row>
    <row r="14633" spans="4:4" x14ac:dyDescent="0.2">
      <c r="D14633" s="20"/>
    </row>
    <row r="14634" spans="4:4" x14ac:dyDescent="0.2">
      <c r="D14634" s="20"/>
    </row>
    <row r="14635" spans="4:4" x14ac:dyDescent="0.2">
      <c r="D14635" s="20"/>
    </row>
    <row r="14636" spans="4:4" x14ac:dyDescent="0.2">
      <c r="D14636" s="20"/>
    </row>
    <row r="14637" spans="4:4" x14ac:dyDescent="0.2">
      <c r="D14637" s="20"/>
    </row>
    <row r="14638" spans="4:4" x14ac:dyDescent="0.2">
      <c r="D14638" s="20"/>
    </row>
    <row r="14639" spans="4:4" x14ac:dyDescent="0.2">
      <c r="D14639" s="20"/>
    </row>
    <row r="14640" spans="4:4" x14ac:dyDescent="0.2">
      <c r="D14640" s="20"/>
    </row>
    <row r="14641" spans="4:4" x14ac:dyDescent="0.2">
      <c r="D14641" s="20"/>
    </row>
    <row r="14642" spans="4:4" x14ac:dyDescent="0.2">
      <c r="D14642" s="20"/>
    </row>
    <row r="14643" spans="4:4" x14ac:dyDescent="0.2">
      <c r="D14643" s="20"/>
    </row>
    <row r="14644" spans="4:4" x14ac:dyDescent="0.2">
      <c r="D14644" s="20"/>
    </row>
    <row r="14645" spans="4:4" x14ac:dyDescent="0.2">
      <c r="D14645" s="20"/>
    </row>
    <row r="14646" spans="4:4" x14ac:dyDescent="0.2">
      <c r="D14646" s="20"/>
    </row>
    <row r="14647" spans="4:4" x14ac:dyDescent="0.2">
      <c r="D14647" s="20"/>
    </row>
    <row r="14648" spans="4:4" x14ac:dyDescent="0.2">
      <c r="D14648" s="20"/>
    </row>
    <row r="14649" spans="4:4" x14ac:dyDescent="0.2">
      <c r="D14649" s="20"/>
    </row>
    <row r="14650" spans="4:4" x14ac:dyDescent="0.2">
      <c r="D14650" s="20"/>
    </row>
    <row r="14651" spans="4:4" x14ac:dyDescent="0.2">
      <c r="D14651" s="20"/>
    </row>
    <row r="14652" spans="4:4" x14ac:dyDescent="0.2">
      <c r="D14652" s="20"/>
    </row>
    <row r="14653" spans="4:4" x14ac:dyDescent="0.2">
      <c r="D14653" s="20"/>
    </row>
    <row r="14654" spans="4:4" x14ac:dyDescent="0.2">
      <c r="D14654" s="20"/>
    </row>
    <row r="14655" spans="4:4" x14ac:dyDescent="0.2">
      <c r="D14655" s="20"/>
    </row>
    <row r="14656" spans="4:4" x14ac:dyDescent="0.2">
      <c r="D14656" s="20"/>
    </row>
    <row r="14657" spans="4:4" x14ac:dyDescent="0.2">
      <c r="D14657" s="20"/>
    </row>
    <row r="14658" spans="4:4" x14ac:dyDescent="0.2">
      <c r="D14658" s="20"/>
    </row>
    <row r="14659" spans="4:4" x14ac:dyDescent="0.2">
      <c r="D14659" s="20"/>
    </row>
    <row r="14660" spans="4:4" x14ac:dyDescent="0.2">
      <c r="D14660" s="20"/>
    </row>
    <row r="14661" spans="4:4" x14ac:dyDescent="0.2">
      <c r="D14661" s="20"/>
    </row>
    <row r="14662" spans="4:4" x14ac:dyDescent="0.2">
      <c r="D14662" s="20"/>
    </row>
    <row r="14663" spans="4:4" x14ac:dyDescent="0.2">
      <c r="D14663" s="20"/>
    </row>
    <row r="14664" spans="4:4" x14ac:dyDescent="0.2">
      <c r="D14664" s="20"/>
    </row>
    <row r="14665" spans="4:4" x14ac:dyDescent="0.2">
      <c r="D14665" s="20"/>
    </row>
    <row r="14666" spans="4:4" x14ac:dyDescent="0.2">
      <c r="D14666" s="20"/>
    </row>
    <row r="14667" spans="4:4" x14ac:dyDescent="0.2">
      <c r="D14667" s="20"/>
    </row>
    <row r="14668" spans="4:4" x14ac:dyDescent="0.2">
      <c r="D14668" s="20"/>
    </row>
    <row r="14669" spans="4:4" x14ac:dyDescent="0.2">
      <c r="D14669" s="20"/>
    </row>
    <row r="14670" spans="4:4" x14ac:dyDescent="0.2">
      <c r="D14670" s="20"/>
    </row>
    <row r="14671" spans="4:4" x14ac:dyDescent="0.2">
      <c r="D14671" s="20"/>
    </row>
    <row r="14672" spans="4:4" x14ac:dyDescent="0.2">
      <c r="D14672" s="20"/>
    </row>
    <row r="14673" spans="4:4" x14ac:dyDescent="0.2">
      <c r="D14673" s="20"/>
    </row>
    <row r="14674" spans="4:4" x14ac:dyDescent="0.2">
      <c r="D14674" s="20"/>
    </row>
    <row r="14675" spans="4:4" x14ac:dyDescent="0.2">
      <c r="D14675" s="20"/>
    </row>
    <row r="14676" spans="4:4" x14ac:dyDescent="0.2">
      <c r="D14676" s="20"/>
    </row>
    <row r="14677" spans="4:4" x14ac:dyDescent="0.2">
      <c r="D14677" s="20"/>
    </row>
    <row r="14678" spans="4:4" x14ac:dyDescent="0.2">
      <c r="D14678" s="20"/>
    </row>
    <row r="14679" spans="4:4" x14ac:dyDescent="0.2">
      <c r="D14679" s="20"/>
    </row>
    <row r="14680" spans="4:4" x14ac:dyDescent="0.2">
      <c r="D14680" s="20"/>
    </row>
    <row r="14681" spans="4:4" x14ac:dyDescent="0.2">
      <c r="D14681" s="20"/>
    </row>
    <row r="14682" spans="4:4" x14ac:dyDescent="0.2">
      <c r="D14682" s="20"/>
    </row>
    <row r="14683" spans="4:4" x14ac:dyDescent="0.2">
      <c r="D14683" s="20"/>
    </row>
    <row r="14684" spans="4:4" x14ac:dyDescent="0.2">
      <c r="D14684" s="20"/>
    </row>
    <row r="14685" spans="4:4" x14ac:dyDescent="0.2">
      <c r="D14685" s="20"/>
    </row>
    <row r="14686" spans="4:4" x14ac:dyDescent="0.2">
      <c r="D14686" s="20"/>
    </row>
    <row r="14687" spans="4:4" x14ac:dyDescent="0.2">
      <c r="D14687" s="20"/>
    </row>
    <row r="14688" spans="4:4" x14ac:dyDescent="0.2">
      <c r="D14688" s="20"/>
    </row>
    <row r="14689" spans="4:4" x14ac:dyDescent="0.2">
      <c r="D14689" s="20"/>
    </row>
    <row r="14690" spans="4:4" x14ac:dyDescent="0.2">
      <c r="D14690" s="20"/>
    </row>
    <row r="14691" spans="4:4" x14ac:dyDescent="0.2">
      <c r="D14691" s="20"/>
    </row>
    <row r="14692" spans="4:4" x14ac:dyDescent="0.2">
      <c r="D14692" s="20"/>
    </row>
    <row r="14693" spans="4:4" x14ac:dyDescent="0.2">
      <c r="D14693" s="20"/>
    </row>
    <row r="14694" spans="4:4" x14ac:dyDescent="0.2">
      <c r="D14694" s="20"/>
    </row>
    <row r="14695" spans="4:4" x14ac:dyDescent="0.2">
      <c r="D14695" s="20"/>
    </row>
    <row r="14696" spans="4:4" x14ac:dyDescent="0.2">
      <c r="D14696" s="20"/>
    </row>
    <row r="14697" spans="4:4" x14ac:dyDescent="0.2">
      <c r="D14697" s="20"/>
    </row>
    <row r="14698" spans="4:4" x14ac:dyDescent="0.2">
      <c r="D14698" s="20"/>
    </row>
    <row r="14699" spans="4:4" x14ac:dyDescent="0.2">
      <c r="D14699" s="20"/>
    </row>
    <row r="14700" spans="4:4" x14ac:dyDescent="0.2">
      <c r="D14700" s="20"/>
    </row>
    <row r="14701" spans="4:4" x14ac:dyDescent="0.2">
      <c r="D14701" s="20"/>
    </row>
    <row r="14702" spans="4:4" x14ac:dyDescent="0.2">
      <c r="D14702" s="20"/>
    </row>
    <row r="14703" spans="4:4" x14ac:dyDescent="0.2">
      <c r="D14703" s="20"/>
    </row>
    <row r="14704" spans="4:4" x14ac:dyDescent="0.2">
      <c r="D14704" s="20"/>
    </row>
    <row r="14705" spans="4:4" x14ac:dyDescent="0.2">
      <c r="D14705" s="20"/>
    </row>
    <row r="14706" spans="4:4" x14ac:dyDescent="0.2">
      <c r="D14706" s="20"/>
    </row>
    <row r="14707" spans="4:4" x14ac:dyDescent="0.2">
      <c r="D14707" s="20"/>
    </row>
    <row r="14708" spans="4:4" x14ac:dyDescent="0.2">
      <c r="D14708" s="20"/>
    </row>
    <row r="14709" spans="4:4" x14ac:dyDescent="0.2">
      <c r="D14709" s="20"/>
    </row>
    <row r="14710" spans="4:4" x14ac:dyDescent="0.2">
      <c r="D14710" s="20"/>
    </row>
    <row r="14711" spans="4:4" x14ac:dyDescent="0.2">
      <c r="D14711" s="20"/>
    </row>
    <row r="14712" spans="4:4" x14ac:dyDescent="0.2">
      <c r="D14712" s="20"/>
    </row>
    <row r="14713" spans="4:4" x14ac:dyDescent="0.2">
      <c r="D14713" s="20"/>
    </row>
    <row r="14714" spans="4:4" x14ac:dyDescent="0.2">
      <c r="D14714" s="20"/>
    </row>
    <row r="14715" spans="4:4" x14ac:dyDescent="0.2">
      <c r="D14715" s="20"/>
    </row>
    <row r="14716" spans="4:4" x14ac:dyDescent="0.2">
      <c r="D14716" s="20"/>
    </row>
    <row r="14717" spans="4:4" x14ac:dyDescent="0.2">
      <c r="D14717" s="20"/>
    </row>
    <row r="14718" spans="4:4" x14ac:dyDescent="0.2">
      <c r="D14718" s="20"/>
    </row>
    <row r="14719" spans="4:4" x14ac:dyDescent="0.2">
      <c r="D14719" s="20"/>
    </row>
    <row r="14720" spans="4:4" x14ac:dyDescent="0.2">
      <c r="D14720" s="20"/>
    </row>
    <row r="14721" spans="4:4" x14ac:dyDescent="0.2">
      <c r="D14721" s="20"/>
    </row>
    <row r="14722" spans="4:4" x14ac:dyDescent="0.2">
      <c r="D14722" s="20"/>
    </row>
    <row r="14723" spans="4:4" x14ac:dyDescent="0.2">
      <c r="D14723" s="20"/>
    </row>
    <row r="14724" spans="4:4" x14ac:dyDescent="0.2">
      <c r="D14724" s="20"/>
    </row>
    <row r="14725" spans="4:4" x14ac:dyDescent="0.2">
      <c r="D14725" s="20"/>
    </row>
    <row r="14726" spans="4:4" x14ac:dyDescent="0.2">
      <c r="D14726" s="20"/>
    </row>
    <row r="14727" spans="4:4" x14ac:dyDescent="0.2">
      <c r="D14727" s="20"/>
    </row>
    <row r="14728" spans="4:4" x14ac:dyDescent="0.2">
      <c r="D14728" s="20"/>
    </row>
    <row r="14729" spans="4:4" x14ac:dyDescent="0.2">
      <c r="D14729" s="20"/>
    </row>
    <row r="14730" spans="4:4" x14ac:dyDescent="0.2">
      <c r="D14730" s="20"/>
    </row>
    <row r="14731" spans="4:4" x14ac:dyDescent="0.2">
      <c r="D14731" s="20"/>
    </row>
    <row r="14732" spans="4:4" x14ac:dyDescent="0.2">
      <c r="D14732" s="20"/>
    </row>
    <row r="14733" spans="4:4" x14ac:dyDescent="0.2">
      <c r="D14733" s="20"/>
    </row>
    <row r="14734" spans="4:4" x14ac:dyDescent="0.2">
      <c r="D14734" s="20"/>
    </row>
    <row r="14735" spans="4:4" x14ac:dyDescent="0.2">
      <c r="D14735" s="20"/>
    </row>
    <row r="14736" spans="4:4" x14ac:dyDescent="0.2">
      <c r="D14736" s="20"/>
    </row>
    <row r="14737" spans="4:4" x14ac:dyDescent="0.2">
      <c r="D14737" s="20"/>
    </row>
    <row r="14738" spans="4:4" x14ac:dyDescent="0.2">
      <c r="D14738" s="20"/>
    </row>
    <row r="14739" spans="4:4" x14ac:dyDescent="0.2">
      <c r="D14739" s="20"/>
    </row>
    <row r="14740" spans="4:4" x14ac:dyDescent="0.2">
      <c r="D14740" s="20"/>
    </row>
    <row r="14741" spans="4:4" x14ac:dyDescent="0.2">
      <c r="D14741" s="20"/>
    </row>
    <row r="14742" spans="4:4" x14ac:dyDescent="0.2">
      <c r="D14742" s="20"/>
    </row>
    <row r="14743" spans="4:4" x14ac:dyDescent="0.2">
      <c r="D14743" s="20"/>
    </row>
    <row r="14744" spans="4:4" x14ac:dyDescent="0.2">
      <c r="D14744" s="20"/>
    </row>
    <row r="14745" spans="4:4" x14ac:dyDescent="0.2">
      <c r="D14745" s="20"/>
    </row>
    <row r="14746" spans="4:4" x14ac:dyDescent="0.2">
      <c r="D14746" s="20"/>
    </row>
    <row r="14747" spans="4:4" x14ac:dyDescent="0.2">
      <c r="D14747" s="20"/>
    </row>
    <row r="14748" spans="4:4" x14ac:dyDescent="0.2">
      <c r="D14748" s="20"/>
    </row>
    <row r="14749" spans="4:4" x14ac:dyDescent="0.2">
      <c r="D14749" s="20"/>
    </row>
    <row r="14750" spans="4:4" x14ac:dyDescent="0.2">
      <c r="D14750" s="20"/>
    </row>
    <row r="14751" spans="4:4" x14ac:dyDescent="0.2">
      <c r="D14751" s="20"/>
    </row>
    <row r="14752" spans="4:4" x14ac:dyDescent="0.2">
      <c r="D14752" s="20"/>
    </row>
    <row r="14753" spans="4:4" x14ac:dyDescent="0.2">
      <c r="D14753" s="20"/>
    </row>
    <row r="14754" spans="4:4" x14ac:dyDescent="0.2">
      <c r="D14754" s="20"/>
    </row>
    <row r="14755" spans="4:4" x14ac:dyDescent="0.2">
      <c r="D14755" s="20"/>
    </row>
    <row r="14756" spans="4:4" x14ac:dyDescent="0.2">
      <c r="D14756" s="20"/>
    </row>
    <row r="14757" spans="4:4" x14ac:dyDescent="0.2">
      <c r="D14757" s="20"/>
    </row>
    <row r="14758" spans="4:4" x14ac:dyDescent="0.2">
      <c r="D14758" s="20"/>
    </row>
    <row r="14759" spans="4:4" x14ac:dyDescent="0.2">
      <c r="D14759" s="20"/>
    </row>
    <row r="14760" spans="4:4" x14ac:dyDescent="0.2">
      <c r="D14760" s="20"/>
    </row>
    <row r="14761" spans="4:4" x14ac:dyDescent="0.2">
      <c r="D14761" s="20"/>
    </row>
    <row r="14762" spans="4:4" x14ac:dyDescent="0.2">
      <c r="D14762" s="20"/>
    </row>
    <row r="14763" spans="4:4" x14ac:dyDescent="0.2">
      <c r="D14763" s="20"/>
    </row>
    <row r="14764" spans="4:4" x14ac:dyDescent="0.2">
      <c r="D14764" s="20"/>
    </row>
    <row r="14765" spans="4:4" x14ac:dyDescent="0.2">
      <c r="D14765" s="20"/>
    </row>
    <row r="14766" spans="4:4" x14ac:dyDescent="0.2">
      <c r="D14766" s="20"/>
    </row>
    <row r="14767" spans="4:4" x14ac:dyDescent="0.2">
      <c r="D14767" s="20"/>
    </row>
    <row r="14768" spans="4:4" x14ac:dyDescent="0.2">
      <c r="D14768" s="20"/>
    </row>
    <row r="14769" spans="4:4" x14ac:dyDescent="0.2">
      <c r="D14769" s="20"/>
    </row>
    <row r="14770" spans="4:4" x14ac:dyDescent="0.2">
      <c r="D14770" s="20"/>
    </row>
    <row r="14771" spans="4:4" x14ac:dyDescent="0.2">
      <c r="D14771" s="20"/>
    </row>
    <row r="14772" spans="4:4" x14ac:dyDescent="0.2">
      <c r="D14772" s="20"/>
    </row>
    <row r="14773" spans="4:4" x14ac:dyDescent="0.2">
      <c r="D14773" s="20"/>
    </row>
    <row r="14774" spans="4:4" x14ac:dyDescent="0.2">
      <c r="D14774" s="20"/>
    </row>
    <row r="14775" spans="4:4" x14ac:dyDescent="0.2">
      <c r="D14775" s="20"/>
    </row>
    <row r="14776" spans="4:4" x14ac:dyDescent="0.2">
      <c r="D14776" s="20"/>
    </row>
    <row r="14777" spans="4:4" x14ac:dyDescent="0.2">
      <c r="D14777" s="20"/>
    </row>
    <row r="14778" spans="4:4" x14ac:dyDescent="0.2">
      <c r="D14778" s="20"/>
    </row>
    <row r="14779" spans="4:4" x14ac:dyDescent="0.2">
      <c r="D14779" s="20"/>
    </row>
    <row r="14780" spans="4:4" x14ac:dyDescent="0.2">
      <c r="D14780" s="20"/>
    </row>
    <row r="14781" spans="4:4" x14ac:dyDescent="0.2">
      <c r="D14781" s="20"/>
    </row>
    <row r="14782" spans="4:4" x14ac:dyDescent="0.2">
      <c r="D14782" s="20"/>
    </row>
    <row r="14783" spans="4:4" x14ac:dyDescent="0.2">
      <c r="D14783" s="20"/>
    </row>
    <row r="14784" spans="4:4" x14ac:dyDescent="0.2">
      <c r="D14784" s="20"/>
    </row>
    <row r="14785" spans="4:4" x14ac:dyDescent="0.2">
      <c r="D14785" s="20"/>
    </row>
    <row r="14786" spans="4:4" x14ac:dyDescent="0.2">
      <c r="D14786" s="20"/>
    </row>
    <row r="14787" spans="4:4" x14ac:dyDescent="0.2">
      <c r="D14787" s="20"/>
    </row>
    <row r="14788" spans="4:4" x14ac:dyDescent="0.2">
      <c r="D14788" s="20"/>
    </row>
    <row r="14789" spans="4:4" x14ac:dyDescent="0.2">
      <c r="D14789" s="20"/>
    </row>
    <row r="14790" spans="4:4" x14ac:dyDescent="0.2">
      <c r="D14790" s="20"/>
    </row>
    <row r="14791" spans="4:4" x14ac:dyDescent="0.2">
      <c r="D14791" s="20"/>
    </row>
    <row r="14792" spans="4:4" x14ac:dyDescent="0.2">
      <c r="D14792" s="20"/>
    </row>
    <row r="14793" spans="4:4" x14ac:dyDescent="0.2">
      <c r="D14793" s="20"/>
    </row>
    <row r="14794" spans="4:4" x14ac:dyDescent="0.2">
      <c r="D14794" s="20"/>
    </row>
    <row r="14795" spans="4:4" x14ac:dyDescent="0.2">
      <c r="D14795" s="20"/>
    </row>
    <row r="14796" spans="4:4" x14ac:dyDescent="0.2">
      <c r="D14796" s="20"/>
    </row>
    <row r="14797" spans="4:4" x14ac:dyDescent="0.2">
      <c r="D14797" s="20"/>
    </row>
    <row r="14798" spans="4:4" x14ac:dyDescent="0.2">
      <c r="D14798" s="20"/>
    </row>
    <row r="14799" spans="4:4" x14ac:dyDescent="0.2">
      <c r="D14799" s="20"/>
    </row>
    <row r="14800" spans="4:4" x14ac:dyDescent="0.2">
      <c r="D14800" s="20"/>
    </row>
    <row r="14801" spans="4:4" x14ac:dyDescent="0.2">
      <c r="D14801" s="20"/>
    </row>
    <row r="14802" spans="4:4" x14ac:dyDescent="0.2">
      <c r="D14802" s="20"/>
    </row>
    <row r="14803" spans="4:4" x14ac:dyDescent="0.2">
      <c r="D14803" s="20"/>
    </row>
    <row r="14804" spans="4:4" x14ac:dyDescent="0.2">
      <c r="D14804" s="20"/>
    </row>
    <row r="14805" spans="4:4" x14ac:dyDescent="0.2">
      <c r="D14805" s="20"/>
    </row>
    <row r="14806" spans="4:4" x14ac:dyDescent="0.2">
      <c r="D14806" s="20"/>
    </row>
    <row r="14807" spans="4:4" x14ac:dyDescent="0.2">
      <c r="D14807" s="20"/>
    </row>
    <row r="14808" spans="4:4" x14ac:dyDescent="0.2">
      <c r="D14808" s="20"/>
    </row>
    <row r="14809" spans="4:4" x14ac:dyDescent="0.2">
      <c r="D14809" s="20"/>
    </row>
    <row r="14810" spans="4:4" x14ac:dyDescent="0.2">
      <c r="D14810" s="20"/>
    </row>
    <row r="14811" spans="4:4" x14ac:dyDescent="0.2">
      <c r="D14811" s="20"/>
    </row>
    <row r="14812" spans="4:4" x14ac:dyDescent="0.2">
      <c r="D14812" s="20"/>
    </row>
    <row r="14813" spans="4:4" x14ac:dyDescent="0.2">
      <c r="D14813" s="20"/>
    </row>
    <row r="14814" spans="4:4" x14ac:dyDescent="0.2">
      <c r="D14814" s="20"/>
    </row>
    <row r="14815" spans="4:4" x14ac:dyDescent="0.2">
      <c r="D14815" s="20"/>
    </row>
    <row r="14816" spans="4:4" x14ac:dyDescent="0.2">
      <c r="D14816" s="20"/>
    </row>
    <row r="14817" spans="4:4" x14ac:dyDescent="0.2">
      <c r="D14817" s="20"/>
    </row>
    <row r="14818" spans="4:4" x14ac:dyDescent="0.2">
      <c r="D14818" s="20"/>
    </row>
    <row r="14819" spans="4:4" x14ac:dyDescent="0.2">
      <c r="D14819" s="20"/>
    </row>
    <row r="14820" spans="4:4" x14ac:dyDescent="0.2">
      <c r="D14820" s="20"/>
    </row>
    <row r="14821" spans="4:4" x14ac:dyDescent="0.2">
      <c r="D14821" s="20"/>
    </row>
    <row r="14822" spans="4:4" x14ac:dyDescent="0.2">
      <c r="D14822" s="20"/>
    </row>
    <row r="14823" spans="4:4" x14ac:dyDescent="0.2">
      <c r="D14823" s="20"/>
    </row>
    <row r="14824" spans="4:4" x14ac:dyDescent="0.2">
      <c r="D14824" s="20"/>
    </row>
    <row r="14825" spans="4:4" x14ac:dyDescent="0.2">
      <c r="D14825" s="20"/>
    </row>
    <row r="14826" spans="4:4" x14ac:dyDescent="0.2">
      <c r="D14826" s="20"/>
    </row>
    <row r="14827" spans="4:4" x14ac:dyDescent="0.2">
      <c r="D14827" s="20"/>
    </row>
    <row r="14828" spans="4:4" x14ac:dyDescent="0.2">
      <c r="D14828" s="20"/>
    </row>
    <row r="14829" spans="4:4" x14ac:dyDescent="0.2">
      <c r="D14829" s="20"/>
    </row>
    <row r="14830" spans="4:4" x14ac:dyDescent="0.2">
      <c r="D14830" s="20"/>
    </row>
    <row r="14831" spans="4:4" x14ac:dyDescent="0.2">
      <c r="D14831" s="20"/>
    </row>
    <row r="14832" spans="4:4" x14ac:dyDescent="0.2">
      <c r="D14832" s="20"/>
    </row>
    <row r="14833" spans="4:4" x14ac:dyDescent="0.2">
      <c r="D14833" s="20"/>
    </row>
    <row r="14834" spans="4:4" x14ac:dyDescent="0.2">
      <c r="D14834" s="20"/>
    </row>
    <row r="14835" spans="4:4" x14ac:dyDescent="0.2">
      <c r="D14835" s="20"/>
    </row>
    <row r="14836" spans="4:4" x14ac:dyDescent="0.2">
      <c r="D14836" s="20"/>
    </row>
    <row r="14837" spans="4:4" x14ac:dyDescent="0.2">
      <c r="D14837" s="20"/>
    </row>
    <row r="14838" spans="4:4" x14ac:dyDescent="0.2">
      <c r="D14838" s="20"/>
    </row>
    <row r="14839" spans="4:4" x14ac:dyDescent="0.2">
      <c r="D14839" s="20"/>
    </row>
    <row r="14840" spans="4:4" x14ac:dyDescent="0.2">
      <c r="D14840" s="20"/>
    </row>
    <row r="14841" spans="4:4" x14ac:dyDescent="0.2">
      <c r="D14841" s="20"/>
    </row>
    <row r="14842" spans="4:4" x14ac:dyDescent="0.2">
      <c r="D14842" s="20"/>
    </row>
    <row r="14843" spans="4:4" x14ac:dyDescent="0.2">
      <c r="D14843" s="20"/>
    </row>
    <row r="14844" spans="4:4" x14ac:dyDescent="0.2">
      <c r="D14844" s="20"/>
    </row>
    <row r="14845" spans="4:4" x14ac:dyDescent="0.2">
      <c r="D14845" s="20"/>
    </row>
    <row r="14846" spans="4:4" x14ac:dyDescent="0.2">
      <c r="D14846" s="20"/>
    </row>
    <row r="14847" spans="4:4" x14ac:dyDescent="0.2">
      <c r="D14847" s="20"/>
    </row>
    <row r="14848" spans="4:4" x14ac:dyDescent="0.2">
      <c r="D14848" s="20"/>
    </row>
    <row r="14849" spans="4:4" x14ac:dyDescent="0.2">
      <c r="D14849" s="20"/>
    </row>
    <row r="14850" spans="4:4" x14ac:dyDescent="0.2">
      <c r="D14850" s="20"/>
    </row>
    <row r="14851" spans="4:4" x14ac:dyDescent="0.2">
      <c r="D14851" s="20"/>
    </row>
    <row r="14852" spans="4:4" x14ac:dyDescent="0.2">
      <c r="D14852" s="20"/>
    </row>
    <row r="14853" spans="4:4" x14ac:dyDescent="0.2">
      <c r="D14853" s="20"/>
    </row>
    <row r="14854" spans="4:4" x14ac:dyDescent="0.2">
      <c r="D14854" s="20"/>
    </row>
    <row r="14855" spans="4:4" x14ac:dyDescent="0.2">
      <c r="D14855" s="20"/>
    </row>
    <row r="14856" spans="4:4" x14ac:dyDescent="0.2">
      <c r="D14856" s="20"/>
    </row>
    <row r="14857" spans="4:4" x14ac:dyDescent="0.2">
      <c r="D14857" s="20"/>
    </row>
    <row r="14858" spans="4:4" x14ac:dyDescent="0.2">
      <c r="D14858" s="20"/>
    </row>
    <row r="14859" spans="4:4" x14ac:dyDescent="0.2">
      <c r="D14859" s="20"/>
    </row>
    <row r="14860" spans="4:4" x14ac:dyDescent="0.2">
      <c r="D14860" s="20"/>
    </row>
    <row r="14861" spans="4:4" x14ac:dyDescent="0.2">
      <c r="D14861" s="20"/>
    </row>
    <row r="14862" spans="4:4" x14ac:dyDescent="0.2">
      <c r="D14862" s="20"/>
    </row>
    <row r="14863" spans="4:4" x14ac:dyDescent="0.2">
      <c r="D14863" s="20"/>
    </row>
    <row r="14864" spans="4:4" x14ac:dyDescent="0.2">
      <c r="D14864" s="20"/>
    </row>
    <row r="14865" spans="4:4" x14ac:dyDescent="0.2">
      <c r="D14865" s="20"/>
    </row>
    <row r="14866" spans="4:4" x14ac:dyDescent="0.2">
      <c r="D14866" s="20"/>
    </row>
    <row r="14867" spans="4:4" x14ac:dyDescent="0.2">
      <c r="D14867" s="20"/>
    </row>
    <row r="14868" spans="4:4" x14ac:dyDescent="0.2">
      <c r="D14868" s="20"/>
    </row>
    <row r="14869" spans="4:4" x14ac:dyDescent="0.2">
      <c r="D14869" s="20"/>
    </row>
    <row r="14870" spans="4:4" x14ac:dyDescent="0.2">
      <c r="D14870" s="20"/>
    </row>
    <row r="14871" spans="4:4" x14ac:dyDescent="0.2">
      <c r="D14871" s="20"/>
    </row>
    <row r="14872" spans="4:4" x14ac:dyDescent="0.2">
      <c r="D14872" s="20"/>
    </row>
    <row r="14873" spans="4:4" x14ac:dyDescent="0.2">
      <c r="D14873" s="20"/>
    </row>
    <row r="14874" spans="4:4" x14ac:dyDescent="0.2">
      <c r="D14874" s="20"/>
    </row>
    <row r="14875" spans="4:4" x14ac:dyDescent="0.2">
      <c r="D14875" s="20"/>
    </row>
    <row r="14876" spans="4:4" x14ac:dyDescent="0.2">
      <c r="D14876" s="20"/>
    </row>
    <row r="14877" spans="4:4" x14ac:dyDescent="0.2">
      <c r="D14877" s="20"/>
    </row>
    <row r="14878" spans="4:4" x14ac:dyDescent="0.2">
      <c r="D14878" s="20"/>
    </row>
    <row r="14879" spans="4:4" x14ac:dyDescent="0.2">
      <c r="D14879" s="20"/>
    </row>
    <row r="14880" spans="4:4" x14ac:dyDescent="0.2">
      <c r="D14880" s="20"/>
    </row>
    <row r="14881" spans="4:4" x14ac:dyDescent="0.2">
      <c r="D14881" s="20"/>
    </row>
    <row r="14882" spans="4:4" x14ac:dyDescent="0.2">
      <c r="D14882" s="20"/>
    </row>
    <row r="14883" spans="4:4" x14ac:dyDescent="0.2">
      <c r="D14883" s="20"/>
    </row>
    <row r="14884" spans="4:4" x14ac:dyDescent="0.2">
      <c r="D14884" s="20"/>
    </row>
    <row r="14885" spans="4:4" x14ac:dyDescent="0.2">
      <c r="D14885" s="20"/>
    </row>
    <row r="14886" spans="4:4" x14ac:dyDescent="0.2">
      <c r="D14886" s="20"/>
    </row>
    <row r="14887" spans="4:4" x14ac:dyDescent="0.2">
      <c r="D14887" s="20"/>
    </row>
    <row r="14888" spans="4:4" x14ac:dyDescent="0.2">
      <c r="D14888" s="20"/>
    </row>
    <row r="14889" spans="4:4" x14ac:dyDescent="0.2">
      <c r="D14889" s="20"/>
    </row>
    <row r="14890" spans="4:4" x14ac:dyDescent="0.2">
      <c r="D14890" s="20"/>
    </row>
    <row r="14891" spans="4:4" x14ac:dyDescent="0.2">
      <c r="D14891" s="20"/>
    </row>
    <row r="14892" spans="4:4" x14ac:dyDescent="0.2">
      <c r="D14892" s="20"/>
    </row>
    <row r="14893" spans="4:4" x14ac:dyDescent="0.2">
      <c r="D14893" s="20"/>
    </row>
    <row r="14894" spans="4:4" x14ac:dyDescent="0.2">
      <c r="D14894" s="20"/>
    </row>
    <row r="14895" spans="4:4" x14ac:dyDescent="0.2">
      <c r="D14895" s="20"/>
    </row>
    <row r="14896" spans="4:4" x14ac:dyDescent="0.2">
      <c r="D14896" s="20"/>
    </row>
    <row r="14897" spans="4:4" x14ac:dyDescent="0.2">
      <c r="D14897" s="20"/>
    </row>
    <row r="14898" spans="4:4" x14ac:dyDescent="0.2">
      <c r="D14898" s="20"/>
    </row>
    <row r="14899" spans="4:4" x14ac:dyDescent="0.2">
      <c r="D14899" s="20"/>
    </row>
    <row r="14900" spans="4:4" x14ac:dyDescent="0.2">
      <c r="D14900" s="20"/>
    </row>
    <row r="14901" spans="4:4" x14ac:dyDescent="0.2">
      <c r="D14901" s="20"/>
    </row>
    <row r="14902" spans="4:4" x14ac:dyDescent="0.2">
      <c r="D14902" s="20"/>
    </row>
    <row r="14903" spans="4:4" x14ac:dyDescent="0.2">
      <c r="D14903" s="20"/>
    </row>
    <row r="14904" spans="4:4" x14ac:dyDescent="0.2">
      <c r="D14904" s="20"/>
    </row>
    <row r="14905" spans="4:4" x14ac:dyDescent="0.2">
      <c r="D14905" s="20"/>
    </row>
    <row r="14906" spans="4:4" x14ac:dyDescent="0.2">
      <c r="D14906" s="20"/>
    </row>
    <row r="14907" spans="4:4" x14ac:dyDescent="0.2">
      <c r="D14907" s="20"/>
    </row>
    <row r="14908" spans="4:4" x14ac:dyDescent="0.2">
      <c r="D14908" s="20"/>
    </row>
    <row r="14909" spans="4:4" x14ac:dyDescent="0.2">
      <c r="D14909" s="20"/>
    </row>
    <row r="14910" spans="4:4" x14ac:dyDescent="0.2">
      <c r="D14910" s="20"/>
    </row>
    <row r="14911" spans="4:4" x14ac:dyDescent="0.2">
      <c r="D14911" s="20"/>
    </row>
    <row r="14912" spans="4:4" x14ac:dyDescent="0.2">
      <c r="D14912" s="20"/>
    </row>
    <row r="14913" spans="4:4" x14ac:dyDescent="0.2">
      <c r="D14913" s="20"/>
    </row>
    <row r="14914" spans="4:4" x14ac:dyDescent="0.2">
      <c r="D14914" s="20"/>
    </row>
    <row r="14915" spans="4:4" x14ac:dyDescent="0.2">
      <c r="D14915" s="20"/>
    </row>
    <row r="14916" spans="4:4" x14ac:dyDescent="0.2">
      <c r="D14916" s="20"/>
    </row>
    <row r="14917" spans="4:4" x14ac:dyDescent="0.2">
      <c r="D14917" s="20"/>
    </row>
    <row r="14918" spans="4:4" x14ac:dyDescent="0.2">
      <c r="D14918" s="20"/>
    </row>
    <row r="14919" spans="4:4" x14ac:dyDescent="0.2">
      <c r="D14919" s="20"/>
    </row>
    <row r="14920" spans="4:4" x14ac:dyDescent="0.2">
      <c r="D14920" s="20"/>
    </row>
    <row r="14921" spans="4:4" x14ac:dyDescent="0.2">
      <c r="D14921" s="20"/>
    </row>
    <row r="14922" spans="4:4" x14ac:dyDescent="0.2">
      <c r="D14922" s="20"/>
    </row>
    <row r="14923" spans="4:4" x14ac:dyDescent="0.2">
      <c r="D14923" s="20"/>
    </row>
    <row r="14924" spans="4:4" x14ac:dyDescent="0.2">
      <c r="D14924" s="20"/>
    </row>
    <row r="14925" spans="4:4" x14ac:dyDescent="0.2">
      <c r="D14925" s="20"/>
    </row>
    <row r="14926" spans="4:4" x14ac:dyDescent="0.2">
      <c r="D14926" s="20"/>
    </row>
    <row r="14927" spans="4:4" x14ac:dyDescent="0.2">
      <c r="D14927" s="20"/>
    </row>
    <row r="14928" spans="4:4" x14ac:dyDescent="0.2">
      <c r="D14928" s="20"/>
    </row>
    <row r="14929" spans="4:4" x14ac:dyDescent="0.2">
      <c r="D14929" s="20"/>
    </row>
    <row r="14930" spans="4:4" x14ac:dyDescent="0.2">
      <c r="D14930" s="20"/>
    </row>
    <row r="14931" spans="4:4" x14ac:dyDescent="0.2">
      <c r="D14931" s="20"/>
    </row>
    <row r="14932" spans="4:4" x14ac:dyDescent="0.2">
      <c r="D14932" s="20"/>
    </row>
    <row r="14933" spans="4:4" x14ac:dyDescent="0.2">
      <c r="D14933" s="20"/>
    </row>
    <row r="14934" spans="4:4" x14ac:dyDescent="0.2">
      <c r="D14934" s="20"/>
    </row>
    <row r="14935" spans="4:4" x14ac:dyDescent="0.2">
      <c r="D14935" s="20"/>
    </row>
    <row r="14936" spans="4:4" x14ac:dyDescent="0.2">
      <c r="D14936" s="20"/>
    </row>
    <row r="14937" spans="4:4" x14ac:dyDescent="0.2">
      <c r="D14937" s="20"/>
    </row>
    <row r="14938" spans="4:4" x14ac:dyDescent="0.2">
      <c r="D14938" s="20"/>
    </row>
    <row r="14939" spans="4:4" x14ac:dyDescent="0.2">
      <c r="D14939" s="20"/>
    </row>
    <row r="14940" spans="4:4" x14ac:dyDescent="0.2">
      <c r="D14940" s="20"/>
    </row>
    <row r="14941" spans="4:4" x14ac:dyDescent="0.2">
      <c r="D14941" s="20"/>
    </row>
    <row r="14942" spans="4:4" x14ac:dyDescent="0.2">
      <c r="D14942" s="20"/>
    </row>
    <row r="14943" spans="4:4" x14ac:dyDescent="0.2">
      <c r="D14943" s="20"/>
    </row>
    <row r="14944" spans="4:4" x14ac:dyDescent="0.2">
      <c r="D14944" s="20"/>
    </row>
    <row r="14945" spans="4:4" x14ac:dyDescent="0.2">
      <c r="D14945" s="20"/>
    </row>
    <row r="14946" spans="4:4" x14ac:dyDescent="0.2">
      <c r="D14946" s="20"/>
    </row>
    <row r="14947" spans="4:4" x14ac:dyDescent="0.2">
      <c r="D14947" s="20"/>
    </row>
    <row r="14948" spans="4:4" x14ac:dyDescent="0.2">
      <c r="D14948" s="20"/>
    </row>
    <row r="14949" spans="4:4" x14ac:dyDescent="0.2">
      <c r="D14949" s="20"/>
    </row>
    <row r="14950" spans="4:4" x14ac:dyDescent="0.2">
      <c r="D14950" s="20"/>
    </row>
    <row r="14951" spans="4:4" x14ac:dyDescent="0.2">
      <c r="D14951" s="20"/>
    </row>
    <row r="14952" spans="4:4" x14ac:dyDescent="0.2">
      <c r="D14952" s="20"/>
    </row>
    <row r="14953" spans="4:4" x14ac:dyDescent="0.2">
      <c r="D14953" s="20"/>
    </row>
    <row r="14954" spans="4:4" x14ac:dyDescent="0.2">
      <c r="D14954" s="20"/>
    </row>
    <row r="14955" spans="4:4" x14ac:dyDescent="0.2">
      <c r="D14955" s="20"/>
    </row>
    <row r="14956" spans="4:4" x14ac:dyDescent="0.2">
      <c r="D14956" s="20"/>
    </row>
    <row r="14957" spans="4:4" x14ac:dyDescent="0.2">
      <c r="D14957" s="20"/>
    </row>
    <row r="14958" spans="4:4" x14ac:dyDescent="0.2">
      <c r="D14958" s="20"/>
    </row>
    <row r="14959" spans="4:4" x14ac:dyDescent="0.2">
      <c r="D14959" s="20"/>
    </row>
    <row r="14960" spans="4:4" x14ac:dyDescent="0.2">
      <c r="D14960" s="20"/>
    </row>
    <row r="14961" spans="4:4" x14ac:dyDescent="0.2">
      <c r="D14961" s="20"/>
    </row>
    <row r="14962" spans="4:4" x14ac:dyDescent="0.2">
      <c r="D14962" s="20"/>
    </row>
    <row r="14963" spans="4:4" x14ac:dyDescent="0.2">
      <c r="D14963" s="20"/>
    </row>
    <row r="14964" spans="4:4" x14ac:dyDescent="0.2">
      <c r="D14964" s="20"/>
    </row>
    <row r="14965" spans="4:4" x14ac:dyDescent="0.2">
      <c r="D14965" s="20"/>
    </row>
    <row r="14966" spans="4:4" x14ac:dyDescent="0.2">
      <c r="D14966" s="20"/>
    </row>
    <row r="14967" spans="4:4" x14ac:dyDescent="0.2">
      <c r="D14967" s="20"/>
    </row>
    <row r="14968" spans="4:4" x14ac:dyDescent="0.2">
      <c r="D14968" s="20"/>
    </row>
    <row r="14969" spans="4:4" x14ac:dyDescent="0.2">
      <c r="D14969" s="20"/>
    </row>
    <row r="14970" spans="4:4" x14ac:dyDescent="0.2">
      <c r="D14970" s="20"/>
    </row>
    <row r="14971" spans="4:4" x14ac:dyDescent="0.2">
      <c r="D14971" s="20"/>
    </row>
    <row r="14972" spans="4:4" x14ac:dyDescent="0.2">
      <c r="D14972" s="20"/>
    </row>
    <row r="14973" spans="4:4" x14ac:dyDescent="0.2">
      <c r="D14973" s="20"/>
    </row>
    <row r="14974" spans="4:4" x14ac:dyDescent="0.2">
      <c r="D14974" s="20"/>
    </row>
    <row r="14975" spans="4:4" x14ac:dyDescent="0.2">
      <c r="D14975" s="20"/>
    </row>
    <row r="14976" spans="4:4" x14ac:dyDescent="0.2">
      <c r="D14976" s="20"/>
    </row>
    <row r="14977" spans="4:4" x14ac:dyDescent="0.2">
      <c r="D14977" s="20"/>
    </row>
    <row r="14978" spans="4:4" x14ac:dyDescent="0.2">
      <c r="D14978" s="20"/>
    </row>
    <row r="14979" spans="4:4" x14ac:dyDescent="0.2">
      <c r="D14979" s="20"/>
    </row>
    <row r="14980" spans="4:4" x14ac:dyDescent="0.2">
      <c r="D14980" s="20"/>
    </row>
    <row r="14981" spans="4:4" x14ac:dyDescent="0.2">
      <c r="D14981" s="20"/>
    </row>
    <row r="14982" spans="4:4" x14ac:dyDescent="0.2">
      <c r="D14982" s="20"/>
    </row>
    <row r="14983" spans="4:4" x14ac:dyDescent="0.2">
      <c r="D14983" s="20"/>
    </row>
    <row r="14984" spans="4:4" x14ac:dyDescent="0.2">
      <c r="D14984" s="20"/>
    </row>
    <row r="14985" spans="4:4" x14ac:dyDescent="0.2">
      <c r="D14985" s="20"/>
    </row>
    <row r="14986" spans="4:4" x14ac:dyDescent="0.2">
      <c r="D14986" s="20"/>
    </row>
    <row r="14987" spans="4:4" x14ac:dyDescent="0.2">
      <c r="D14987" s="20"/>
    </row>
    <row r="14988" spans="4:4" x14ac:dyDescent="0.2">
      <c r="D14988" s="20"/>
    </row>
    <row r="14989" spans="4:4" x14ac:dyDescent="0.2">
      <c r="D14989" s="20"/>
    </row>
    <row r="14990" spans="4:4" x14ac:dyDescent="0.2">
      <c r="D14990" s="20"/>
    </row>
    <row r="14991" spans="4:4" x14ac:dyDescent="0.2">
      <c r="D14991" s="20"/>
    </row>
    <row r="14992" spans="4:4" x14ac:dyDescent="0.2">
      <c r="D14992" s="20"/>
    </row>
    <row r="14993" spans="4:4" x14ac:dyDescent="0.2">
      <c r="D14993" s="20"/>
    </row>
    <row r="14994" spans="4:4" x14ac:dyDescent="0.2">
      <c r="D14994" s="20"/>
    </row>
    <row r="14995" spans="4:4" x14ac:dyDescent="0.2">
      <c r="D14995" s="20"/>
    </row>
    <row r="14996" spans="4:4" x14ac:dyDescent="0.2">
      <c r="D14996" s="20"/>
    </row>
    <row r="14997" spans="4:4" x14ac:dyDescent="0.2">
      <c r="D14997" s="20"/>
    </row>
    <row r="14998" spans="4:4" x14ac:dyDescent="0.2">
      <c r="D14998" s="20"/>
    </row>
    <row r="14999" spans="4:4" x14ac:dyDescent="0.2">
      <c r="D14999" s="20"/>
    </row>
    <row r="15000" spans="4:4" x14ac:dyDescent="0.2">
      <c r="D15000" s="20"/>
    </row>
    <row r="15001" spans="4:4" x14ac:dyDescent="0.2">
      <c r="D15001" s="20"/>
    </row>
    <row r="15002" spans="4:4" x14ac:dyDescent="0.2">
      <c r="D15002" s="20"/>
    </row>
    <row r="15003" spans="4:4" x14ac:dyDescent="0.2">
      <c r="D15003" s="20"/>
    </row>
    <row r="15004" spans="4:4" x14ac:dyDescent="0.2">
      <c r="D15004" s="20"/>
    </row>
    <row r="15005" spans="4:4" x14ac:dyDescent="0.2">
      <c r="D15005" s="20"/>
    </row>
    <row r="15006" spans="4:4" x14ac:dyDescent="0.2">
      <c r="D15006" s="20"/>
    </row>
    <row r="15007" spans="4:4" x14ac:dyDescent="0.2">
      <c r="D15007" s="20"/>
    </row>
    <row r="15008" spans="4:4" x14ac:dyDescent="0.2">
      <c r="D15008" s="20"/>
    </row>
    <row r="15009" spans="4:4" x14ac:dyDescent="0.2">
      <c r="D15009" s="20"/>
    </row>
    <row r="15010" spans="4:4" x14ac:dyDescent="0.2">
      <c r="D15010" s="20"/>
    </row>
    <row r="15011" spans="4:4" x14ac:dyDescent="0.2">
      <c r="D15011" s="20"/>
    </row>
    <row r="15012" spans="4:4" x14ac:dyDescent="0.2">
      <c r="D15012" s="20"/>
    </row>
    <row r="15013" spans="4:4" x14ac:dyDescent="0.2">
      <c r="D15013" s="20"/>
    </row>
    <row r="15014" spans="4:4" x14ac:dyDescent="0.2">
      <c r="D15014" s="20"/>
    </row>
    <row r="15015" spans="4:4" x14ac:dyDescent="0.2">
      <c r="D15015" s="20"/>
    </row>
    <row r="15016" spans="4:4" x14ac:dyDescent="0.2">
      <c r="D15016" s="20"/>
    </row>
    <row r="15017" spans="4:4" x14ac:dyDescent="0.2">
      <c r="D15017" s="20"/>
    </row>
    <row r="15018" spans="4:4" x14ac:dyDescent="0.2">
      <c r="D15018" s="20"/>
    </row>
    <row r="15019" spans="4:4" x14ac:dyDescent="0.2">
      <c r="D15019" s="20"/>
    </row>
    <row r="15020" spans="4:4" x14ac:dyDescent="0.2">
      <c r="D15020" s="20"/>
    </row>
    <row r="15021" spans="4:4" x14ac:dyDescent="0.2">
      <c r="D15021" s="20"/>
    </row>
    <row r="15022" spans="4:4" x14ac:dyDescent="0.2">
      <c r="D15022" s="20"/>
    </row>
    <row r="15023" spans="4:4" x14ac:dyDescent="0.2">
      <c r="D15023" s="20"/>
    </row>
    <row r="15024" spans="4:4" x14ac:dyDescent="0.2">
      <c r="D15024" s="20"/>
    </row>
    <row r="15025" spans="4:4" x14ac:dyDescent="0.2">
      <c r="D15025" s="20"/>
    </row>
    <row r="15026" spans="4:4" x14ac:dyDescent="0.2">
      <c r="D15026" s="20"/>
    </row>
    <row r="15027" spans="4:4" x14ac:dyDescent="0.2">
      <c r="D15027" s="20"/>
    </row>
    <row r="15028" spans="4:4" x14ac:dyDescent="0.2">
      <c r="D15028" s="20"/>
    </row>
    <row r="15029" spans="4:4" x14ac:dyDescent="0.2">
      <c r="D15029" s="20"/>
    </row>
    <row r="15030" spans="4:4" x14ac:dyDescent="0.2">
      <c r="D15030" s="20"/>
    </row>
    <row r="15031" spans="4:4" x14ac:dyDescent="0.2">
      <c r="D15031" s="20"/>
    </row>
    <row r="15032" spans="4:4" x14ac:dyDescent="0.2">
      <c r="D15032" s="20"/>
    </row>
    <row r="15033" spans="4:4" x14ac:dyDescent="0.2">
      <c r="D15033" s="20"/>
    </row>
    <row r="15034" spans="4:4" x14ac:dyDescent="0.2">
      <c r="D15034" s="20"/>
    </row>
    <row r="15035" spans="4:4" x14ac:dyDescent="0.2">
      <c r="D15035" s="20"/>
    </row>
    <row r="15036" spans="4:4" x14ac:dyDescent="0.2">
      <c r="D15036" s="20"/>
    </row>
    <row r="15037" spans="4:4" x14ac:dyDescent="0.2">
      <c r="D15037" s="20"/>
    </row>
    <row r="15038" spans="4:4" x14ac:dyDescent="0.2">
      <c r="D15038" s="20"/>
    </row>
    <row r="15039" spans="4:4" x14ac:dyDescent="0.2">
      <c r="D15039" s="20"/>
    </row>
    <row r="15040" spans="4:4" x14ac:dyDescent="0.2">
      <c r="D15040" s="20"/>
    </row>
    <row r="15041" spans="4:4" x14ac:dyDescent="0.2">
      <c r="D15041" s="20"/>
    </row>
    <row r="15042" spans="4:4" x14ac:dyDescent="0.2">
      <c r="D15042" s="20"/>
    </row>
    <row r="15043" spans="4:4" x14ac:dyDescent="0.2">
      <c r="D15043" s="20"/>
    </row>
    <row r="15044" spans="4:4" x14ac:dyDescent="0.2">
      <c r="D15044" s="20"/>
    </row>
    <row r="15045" spans="4:4" x14ac:dyDescent="0.2">
      <c r="D15045" s="20"/>
    </row>
    <row r="15046" spans="4:4" x14ac:dyDescent="0.2">
      <c r="D15046" s="20"/>
    </row>
    <row r="15047" spans="4:4" x14ac:dyDescent="0.2">
      <c r="D15047" s="20"/>
    </row>
    <row r="15048" spans="4:4" x14ac:dyDescent="0.2">
      <c r="D15048" s="20"/>
    </row>
    <row r="15049" spans="4:4" x14ac:dyDescent="0.2">
      <c r="D15049" s="20"/>
    </row>
    <row r="15050" spans="4:4" x14ac:dyDescent="0.2">
      <c r="D15050" s="20"/>
    </row>
    <row r="15051" spans="4:4" x14ac:dyDescent="0.2">
      <c r="D15051" s="20"/>
    </row>
    <row r="15052" spans="4:4" x14ac:dyDescent="0.2">
      <c r="D15052" s="20"/>
    </row>
    <row r="15053" spans="4:4" x14ac:dyDescent="0.2">
      <c r="D15053" s="20"/>
    </row>
    <row r="15054" spans="4:4" x14ac:dyDescent="0.2">
      <c r="D15054" s="20"/>
    </row>
    <row r="15055" spans="4:4" x14ac:dyDescent="0.2">
      <c r="D15055" s="20"/>
    </row>
    <row r="15056" spans="4:4" x14ac:dyDescent="0.2">
      <c r="D15056" s="20"/>
    </row>
    <row r="15057" spans="4:4" x14ac:dyDescent="0.2">
      <c r="D15057" s="20"/>
    </row>
    <row r="15058" spans="4:4" x14ac:dyDescent="0.2">
      <c r="D15058" s="20"/>
    </row>
    <row r="15059" spans="4:4" x14ac:dyDescent="0.2">
      <c r="D15059" s="20"/>
    </row>
    <row r="15060" spans="4:4" x14ac:dyDescent="0.2">
      <c r="D15060" s="20"/>
    </row>
    <row r="15061" spans="4:4" x14ac:dyDescent="0.2">
      <c r="D15061" s="20"/>
    </row>
    <row r="15062" spans="4:4" x14ac:dyDescent="0.2">
      <c r="D15062" s="20"/>
    </row>
    <row r="15063" spans="4:4" x14ac:dyDescent="0.2">
      <c r="D15063" s="20"/>
    </row>
    <row r="15064" spans="4:4" x14ac:dyDescent="0.2">
      <c r="D15064" s="20"/>
    </row>
    <row r="15065" spans="4:4" x14ac:dyDescent="0.2">
      <c r="D15065" s="20"/>
    </row>
    <row r="15066" spans="4:4" x14ac:dyDescent="0.2">
      <c r="D15066" s="20"/>
    </row>
    <row r="15067" spans="4:4" x14ac:dyDescent="0.2">
      <c r="D15067" s="20"/>
    </row>
    <row r="15068" spans="4:4" x14ac:dyDescent="0.2">
      <c r="D15068" s="20"/>
    </row>
    <row r="15069" spans="4:4" x14ac:dyDescent="0.2">
      <c r="D15069" s="20"/>
    </row>
    <row r="15070" spans="4:4" x14ac:dyDescent="0.2">
      <c r="D15070" s="20"/>
    </row>
    <row r="15071" spans="4:4" x14ac:dyDescent="0.2">
      <c r="D15071" s="20"/>
    </row>
    <row r="15072" spans="4:4" x14ac:dyDescent="0.2">
      <c r="D15072" s="20"/>
    </row>
    <row r="15073" spans="4:4" x14ac:dyDescent="0.2">
      <c r="D15073" s="20"/>
    </row>
    <row r="15074" spans="4:4" x14ac:dyDescent="0.2">
      <c r="D15074" s="20"/>
    </row>
    <row r="15075" spans="4:4" x14ac:dyDescent="0.2">
      <c r="D15075" s="20"/>
    </row>
    <row r="15076" spans="4:4" x14ac:dyDescent="0.2">
      <c r="D15076" s="20"/>
    </row>
    <row r="15077" spans="4:4" x14ac:dyDescent="0.2">
      <c r="D15077" s="20"/>
    </row>
    <row r="15078" spans="4:4" x14ac:dyDescent="0.2">
      <c r="D15078" s="20"/>
    </row>
    <row r="15079" spans="4:4" x14ac:dyDescent="0.2">
      <c r="D15079" s="20"/>
    </row>
    <row r="15080" spans="4:4" x14ac:dyDescent="0.2">
      <c r="D15080" s="20"/>
    </row>
    <row r="15081" spans="4:4" x14ac:dyDescent="0.2">
      <c r="D15081" s="20"/>
    </row>
    <row r="15082" spans="4:4" x14ac:dyDescent="0.2">
      <c r="D15082" s="20"/>
    </row>
    <row r="15083" spans="4:4" x14ac:dyDescent="0.2">
      <c r="D15083" s="20"/>
    </row>
    <row r="15084" spans="4:4" x14ac:dyDescent="0.2">
      <c r="D15084" s="20"/>
    </row>
    <row r="15085" spans="4:4" x14ac:dyDescent="0.2">
      <c r="D15085" s="20"/>
    </row>
    <row r="15086" spans="4:4" x14ac:dyDescent="0.2">
      <c r="D15086" s="20"/>
    </row>
    <row r="15087" spans="4:4" x14ac:dyDescent="0.2">
      <c r="D15087" s="20"/>
    </row>
    <row r="15088" spans="4:4" x14ac:dyDescent="0.2">
      <c r="D15088" s="20"/>
    </row>
    <row r="15089" spans="4:4" x14ac:dyDescent="0.2">
      <c r="D15089" s="20"/>
    </row>
    <row r="15090" spans="4:4" x14ac:dyDescent="0.2">
      <c r="D15090" s="20"/>
    </row>
    <row r="15091" spans="4:4" x14ac:dyDescent="0.2">
      <c r="D15091" s="20"/>
    </row>
    <row r="15092" spans="4:4" x14ac:dyDescent="0.2">
      <c r="D15092" s="20"/>
    </row>
    <row r="15093" spans="4:4" x14ac:dyDescent="0.2">
      <c r="D15093" s="20"/>
    </row>
    <row r="15094" spans="4:4" x14ac:dyDescent="0.2">
      <c r="D15094" s="20"/>
    </row>
    <row r="15095" spans="4:4" x14ac:dyDescent="0.2">
      <c r="D15095" s="20"/>
    </row>
    <row r="15096" spans="4:4" x14ac:dyDescent="0.2">
      <c r="D15096" s="20"/>
    </row>
    <row r="15097" spans="4:4" x14ac:dyDescent="0.2">
      <c r="D15097" s="20"/>
    </row>
    <row r="15098" spans="4:4" x14ac:dyDescent="0.2">
      <c r="D15098" s="20"/>
    </row>
    <row r="15099" spans="4:4" x14ac:dyDescent="0.2">
      <c r="D15099" s="20"/>
    </row>
    <row r="15100" spans="4:4" x14ac:dyDescent="0.2">
      <c r="D15100" s="20"/>
    </row>
    <row r="15101" spans="4:4" x14ac:dyDescent="0.2">
      <c r="D15101" s="20"/>
    </row>
    <row r="15102" spans="4:4" x14ac:dyDescent="0.2">
      <c r="D15102" s="20"/>
    </row>
    <row r="15103" spans="4:4" x14ac:dyDescent="0.2">
      <c r="D15103" s="20"/>
    </row>
    <row r="15104" spans="4:4" x14ac:dyDescent="0.2">
      <c r="D15104" s="20"/>
    </row>
    <row r="15105" spans="4:4" x14ac:dyDescent="0.2">
      <c r="D15105" s="20"/>
    </row>
    <row r="15106" spans="4:4" x14ac:dyDescent="0.2">
      <c r="D15106" s="20"/>
    </row>
    <row r="15107" spans="4:4" x14ac:dyDescent="0.2">
      <c r="D15107" s="20"/>
    </row>
    <row r="15108" spans="4:4" x14ac:dyDescent="0.2">
      <c r="D15108" s="20"/>
    </row>
    <row r="15109" spans="4:4" x14ac:dyDescent="0.2">
      <c r="D15109" s="20"/>
    </row>
    <row r="15110" spans="4:4" x14ac:dyDescent="0.2">
      <c r="D15110" s="20"/>
    </row>
    <row r="15111" spans="4:4" x14ac:dyDescent="0.2">
      <c r="D15111" s="20"/>
    </row>
    <row r="15112" spans="4:4" x14ac:dyDescent="0.2">
      <c r="D15112" s="20"/>
    </row>
    <row r="15113" spans="4:4" x14ac:dyDescent="0.2">
      <c r="D15113" s="20"/>
    </row>
    <row r="15114" spans="4:4" x14ac:dyDescent="0.2">
      <c r="D15114" s="20"/>
    </row>
    <row r="15115" spans="4:4" x14ac:dyDescent="0.2">
      <c r="D15115" s="20"/>
    </row>
    <row r="15116" spans="4:4" x14ac:dyDescent="0.2">
      <c r="D15116" s="20"/>
    </row>
    <row r="15117" spans="4:4" x14ac:dyDescent="0.2">
      <c r="D15117" s="20"/>
    </row>
    <row r="15118" spans="4:4" x14ac:dyDescent="0.2">
      <c r="D15118" s="20"/>
    </row>
    <row r="15119" spans="4:4" x14ac:dyDescent="0.2">
      <c r="D15119" s="20"/>
    </row>
    <row r="15120" spans="4:4" x14ac:dyDescent="0.2">
      <c r="D15120" s="20"/>
    </row>
    <row r="15121" spans="4:4" x14ac:dyDescent="0.2">
      <c r="D15121" s="20"/>
    </row>
    <row r="15122" spans="4:4" x14ac:dyDescent="0.2">
      <c r="D15122" s="20"/>
    </row>
    <row r="15123" spans="4:4" x14ac:dyDescent="0.2">
      <c r="D15123" s="20"/>
    </row>
    <row r="15124" spans="4:4" x14ac:dyDescent="0.2">
      <c r="D15124" s="20"/>
    </row>
    <row r="15125" spans="4:4" x14ac:dyDescent="0.2">
      <c r="D15125" s="20"/>
    </row>
    <row r="15126" spans="4:4" x14ac:dyDescent="0.2">
      <c r="D15126" s="20"/>
    </row>
    <row r="15127" spans="4:4" x14ac:dyDescent="0.2">
      <c r="D15127" s="20"/>
    </row>
    <row r="15128" spans="4:4" x14ac:dyDescent="0.2">
      <c r="D15128" s="20"/>
    </row>
    <row r="15129" spans="4:4" x14ac:dyDescent="0.2">
      <c r="D15129" s="20"/>
    </row>
    <row r="15130" spans="4:4" x14ac:dyDescent="0.2">
      <c r="D15130" s="20"/>
    </row>
    <row r="15131" spans="4:4" x14ac:dyDescent="0.2">
      <c r="D15131" s="20"/>
    </row>
    <row r="15132" spans="4:4" x14ac:dyDescent="0.2">
      <c r="D15132" s="20"/>
    </row>
    <row r="15133" spans="4:4" x14ac:dyDescent="0.2">
      <c r="D15133" s="20"/>
    </row>
    <row r="15134" spans="4:4" x14ac:dyDescent="0.2">
      <c r="D15134" s="20"/>
    </row>
    <row r="15135" spans="4:4" x14ac:dyDescent="0.2">
      <c r="D15135" s="20"/>
    </row>
    <row r="15136" spans="4:4" x14ac:dyDescent="0.2">
      <c r="D15136" s="20"/>
    </row>
    <row r="15137" spans="4:4" x14ac:dyDescent="0.2">
      <c r="D15137" s="20"/>
    </row>
    <row r="15138" spans="4:4" x14ac:dyDescent="0.2">
      <c r="D15138" s="20"/>
    </row>
    <row r="15139" spans="4:4" x14ac:dyDescent="0.2">
      <c r="D15139" s="20"/>
    </row>
    <row r="15140" spans="4:4" x14ac:dyDescent="0.2">
      <c r="D15140" s="20"/>
    </row>
    <row r="15141" spans="4:4" x14ac:dyDescent="0.2">
      <c r="D15141" s="20"/>
    </row>
    <row r="15142" spans="4:4" x14ac:dyDescent="0.2">
      <c r="D15142" s="20"/>
    </row>
    <row r="15143" spans="4:4" x14ac:dyDescent="0.2">
      <c r="D15143" s="20"/>
    </row>
    <row r="15144" spans="4:4" x14ac:dyDescent="0.2">
      <c r="D15144" s="20"/>
    </row>
    <row r="15145" spans="4:4" x14ac:dyDescent="0.2">
      <c r="D15145" s="20"/>
    </row>
    <row r="15146" spans="4:4" x14ac:dyDescent="0.2">
      <c r="D15146" s="20"/>
    </row>
    <row r="15147" spans="4:4" x14ac:dyDescent="0.2">
      <c r="D15147" s="20"/>
    </row>
    <row r="15148" spans="4:4" x14ac:dyDescent="0.2">
      <c r="D15148" s="20"/>
    </row>
    <row r="15149" spans="4:4" x14ac:dyDescent="0.2">
      <c r="D15149" s="20"/>
    </row>
    <row r="15150" spans="4:4" x14ac:dyDescent="0.2">
      <c r="D15150" s="20"/>
    </row>
    <row r="15151" spans="4:4" x14ac:dyDescent="0.2">
      <c r="D15151" s="20"/>
    </row>
    <row r="15152" spans="4:4" x14ac:dyDescent="0.2">
      <c r="D15152" s="20"/>
    </row>
    <row r="15153" spans="4:4" x14ac:dyDescent="0.2">
      <c r="D15153" s="20"/>
    </row>
    <row r="15154" spans="4:4" x14ac:dyDescent="0.2">
      <c r="D15154" s="20"/>
    </row>
    <row r="15155" spans="4:4" x14ac:dyDescent="0.2">
      <c r="D15155" s="20"/>
    </row>
    <row r="15156" spans="4:4" x14ac:dyDescent="0.2">
      <c r="D15156" s="20"/>
    </row>
    <row r="15157" spans="4:4" x14ac:dyDescent="0.2">
      <c r="D15157" s="20"/>
    </row>
    <row r="15158" spans="4:4" x14ac:dyDescent="0.2">
      <c r="D15158" s="20"/>
    </row>
    <row r="15159" spans="4:4" x14ac:dyDescent="0.2">
      <c r="D15159" s="20"/>
    </row>
    <row r="15160" spans="4:4" x14ac:dyDescent="0.2">
      <c r="D15160" s="20"/>
    </row>
    <row r="15161" spans="4:4" x14ac:dyDescent="0.2">
      <c r="D15161" s="20"/>
    </row>
    <row r="15162" spans="4:4" x14ac:dyDescent="0.2">
      <c r="D15162" s="20"/>
    </row>
    <row r="15163" spans="4:4" x14ac:dyDescent="0.2">
      <c r="D15163" s="20"/>
    </row>
    <row r="15164" spans="4:4" x14ac:dyDescent="0.2">
      <c r="D15164" s="20"/>
    </row>
    <row r="15165" spans="4:4" x14ac:dyDescent="0.2">
      <c r="D15165" s="20"/>
    </row>
    <row r="15166" spans="4:4" x14ac:dyDescent="0.2">
      <c r="D15166" s="20"/>
    </row>
    <row r="15167" spans="4:4" x14ac:dyDescent="0.2">
      <c r="D15167" s="20"/>
    </row>
    <row r="15168" spans="4:4" x14ac:dyDescent="0.2">
      <c r="D15168" s="20"/>
    </row>
    <row r="15169" spans="4:4" x14ac:dyDescent="0.2">
      <c r="D15169" s="20"/>
    </row>
    <row r="15170" spans="4:4" x14ac:dyDescent="0.2">
      <c r="D15170" s="20"/>
    </row>
    <row r="15171" spans="4:4" x14ac:dyDescent="0.2">
      <c r="D15171" s="20"/>
    </row>
    <row r="15172" spans="4:4" x14ac:dyDescent="0.2">
      <c r="D15172" s="20"/>
    </row>
    <row r="15173" spans="4:4" x14ac:dyDescent="0.2">
      <c r="D15173" s="20"/>
    </row>
    <row r="15174" spans="4:4" x14ac:dyDescent="0.2">
      <c r="D15174" s="20"/>
    </row>
    <row r="15175" spans="4:4" x14ac:dyDescent="0.2">
      <c r="D15175" s="20"/>
    </row>
    <row r="15176" spans="4:4" x14ac:dyDescent="0.2">
      <c r="D15176" s="20"/>
    </row>
    <row r="15177" spans="4:4" x14ac:dyDescent="0.2">
      <c r="D15177" s="20"/>
    </row>
    <row r="15178" spans="4:4" x14ac:dyDescent="0.2">
      <c r="D15178" s="20"/>
    </row>
    <row r="15179" spans="4:4" x14ac:dyDescent="0.2">
      <c r="D15179" s="20"/>
    </row>
    <row r="15180" spans="4:4" x14ac:dyDescent="0.2">
      <c r="D15180" s="20"/>
    </row>
    <row r="15181" spans="4:4" x14ac:dyDescent="0.2">
      <c r="D15181" s="20"/>
    </row>
    <row r="15182" spans="4:4" x14ac:dyDescent="0.2">
      <c r="D15182" s="20"/>
    </row>
    <row r="15183" spans="4:4" x14ac:dyDescent="0.2">
      <c r="D15183" s="20"/>
    </row>
    <row r="15184" spans="4:4" x14ac:dyDescent="0.2">
      <c r="D15184" s="20"/>
    </row>
    <row r="15185" spans="4:4" x14ac:dyDescent="0.2">
      <c r="D15185" s="20"/>
    </row>
    <row r="15186" spans="4:4" x14ac:dyDescent="0.2">
      <c r="D15186" s="20"/>
    </row>
    <row r="15187" spans="4:4" x14ac:dyDescent="0.2">
      <c r="D15187" s="20"/>
    </row>
    <row r="15188" spans="4:4" x14ac:dyDescent="0.2">
      <c r="D15188" s="20"/>
    </row>
    <row r="15189" spans="4:4" x14ac:dyDescent="0.2">
      <c r="D15189" s="20"/>
    </row>
    <row r="15190" spans="4:4" x14ac:dyDescent="0.2">
      <c r="D15190" s="20"/>
    </row>
    <row r="15191" spans="4:4" x14ac:dyDescent="0.2">
      <c r="D15191" s="20"/>
    </row>
    <row r="15192" spans="4:4" x14ac:dyDescent="0.2">
      <c r="D15192" s="20"/>
    </row>
    <row r="15193" spans="4:4" x14ac:dyDescent="0.2">
      <c r="D15193" s="20"/>
    </row>
    <row r="15194" spans="4:4" x14ac:dyDescent="0.2">
      <c r="D15194" s="20"/>
    </row>
    <row r="15195" spans="4:4" x14ac:dyDescent="0.2">
      <c r="D15195" s="20"/>
    </row>
    <row r="15196" spans="4:4" x14ac:dyDescent="0.2">
      <c r="D15196" s="20"/>
    </row>
    <row r="15197" spans="4:4" x14ac:dyDescent="0.2">
      <c r="D15197" s="20"/>
    </row>
    <row r="15198" spans="4:4" x14ac:dyDescent="0.2">
      <c r="D15198" s="20"/>
    </row>
    <row r="15199" spans="4:4" x14ac:dyDescent="0.2">
      <c r="D15199" s="20"/>
    </row>
    <row r="15200" spans="4:4" x14ac:dyDescent="0.2">
      <c r="D15200" s="20"/>
    </row>
    <row r="15201" spans="4:4" x14ac:dyDescent="0.2">
      <c r="D15201" s="20"/>
    </row>
    <row r="15202" spans="4:4" x14ac:dyDescent="0.2">
      <c r="D15202" s="20"/>
    </row>
    <row r="15203" spans="4:4" x14ac:dyDescent="0.2">
      <c r="D15203" s="20"/>
    </row>
    <row r="15204" spans="4:4" x14ac:dyDescent="0.2">
      <c r="D15204" s="20"/>
    </row>
    <row r="15205" spans="4:4" x14ac:dyDescent="0.2">
      <c r="D15205" s="20"/>
    </row>
    <row r="15206" spans="4:4" x14ac:dyDescent="0.2">
      <c r="D15206" s="20"/>
    </row>
    <row r="15207" spans="4:4" x14ac:dyDescent="0.2">
      <c r="D15207" s="20"/>
    </row>
    <row r="15208" spans="4:4" x14ac:dyDescent="0.2">
      <c r="D15208" s="20"/>
    </row>
    <row r="15209" spans="4:4" x14ac:dyDescent="0.2">
      <c r="D15209" s="20"/>
    </row>
    <row r="15210" spans="4:4" x14ac:dyDescent="0.2">
      <c r="D15210" s="20"/>
    </row>
    <row r="15211" spans="4:4" x14ac:dyDescent="0.2">
      <c r="D15211" s="20"/>
    </row>
    <row r="15212" spans="4:4" x14ac:dyDescent="0.2">
      <c r="D15212" s="20"/>
    </row>
    <row r="15213" spans="4:4" x14ac:dyDescent="0.2">
      <c r="D15213" s="20"/>
    </row>
    <row r="15214" spans="4:4" x14ac:dyDescent="0.2">
      <c r="D15214" s="20"/>
    </row>
    <row r="15215" spans="4:4" x14ac:dyDescent="0.2">
      <c r="D15215" s="20"/>
    </row>
    <row r="15216" spans="4:4" x14ac:dyDescent="0.2">
      <c r="D15216" s="20"/>
    </row>
    <row r="15217" spans="4:4" x14ac:dyDescent="0.2">
      <c r="D15217" s="20"/>
    </row>
    <row r="15218" spans="4:4" x14ac:dyDescent="0.2">
      <c r="D15218" s="20"/>
    </row>
    <row r="15219" spans="4:4" x14ac:dyDescent="0.2">
      <c r="D15219" s="20"/>
    </row>
    <row r="15220" spans="4:4" x14ac:dyDescent="0.2">
      <c r="D15220" s="20"/>
    </row>
    <row r="15221" spans="4:4" x14ac:dyDescent="0.2">
      <c r="D15221" s="20"/>
    </row>
    <row r="15222" spans="4:4" x14ac:dyDescent="0.2">
      <c r="D15222" s="20"/>
    </row>
    <row r="15223" spans="4:4" x14ac:dyDescent="0.2">
      <c r="D15223" s="20"/>
    </row>
    <row r="15224" spans="4:4" x14ac:dyDescent="0.2">
      <c r="D15224" s="20"/>
    </row>
    <row r="15225" spans="4:4" x14ac:dyDescent="0.2">
      <c r="D15225" s="20"/>
    </row>
    <row r="15226" spans="4:4" x14ac:dyDescent="0.2">
      <c r="D15226" s="20"/>
    </row>
    <row r="15227" spans="4:4" x14ac:dyDescent="0.2">
      <c r="D15227" s="20"/>
    </row>
    <row r="15228" spans="4:4" x14ac:dyDescent="0.2">
      <c r="D15228" s="20"/>
    </row>
    <row r="15229" spans="4:4" x14ac:dyDescent="0.2">
      <c r="D15229" s="20"/>
    </row>
    <row r="15230" spans="4:4" x14ac:dyDescent="0.2">
      <c r="D15230" s="20"/>
    </row>
    <row r="15231" spans="4:4" x14ac:dyDescent="0.2">
      <c r="D15231" s="20"/>
    </row>
    <row r="15232" spans="4:4" x14ac:dyDescent="0.2">
      <c r="D15232" s="20"/>
    </row>
    <row r="15233" spans="4:4" x14ac:dyDescent="0.2">
      <c r="D15233" s="20"/>
    </row>
    <row r="15234" spans="4:4" x14ac:dyDescent="0.2">
      <c r="D15234" s="20"/>
    </row>
    <row r="15235" spans="4:4" x14ac:dyDescent="0.2">
      <c r="D15235" s="20"/>
    </row>
    <row r="15236" spans="4:4" x14ac:dyDescent="0.2">
      <c r="D15236" s="20"/>
    </row>
    <row r="15237" spans="4:4" x14ac:dyDescent="0.2">
      <c r="D15237" s="20"/>
    </row>
    <row r="15238" spans="4:4" x14ac:dyDescent="0.2">
      <c r="D15238" s="20"/>
    </row>
    <row r="15239" spans="4:4" x14ac:dyDescent="0.2">
      <c r="D15239" s="20"/>
    </row>
    <row r="15240" spans="4:4" x14ac:dyDescent="0.2">
      <c r="D15240" s="20"/>
    </row>
    <row r="15241" spans="4:4" x14ac:dyDescent="0.2">
      <c r="D15241" s="20"/>
    </row>
    <row r="15242" spans="4:4" x14ac:dyDescent="0.2">
      <c r="D15242" s="20"/>
    </row>
    <row r="15243" spans="4:4" x14ac:dyDescent="0.2">
      <c r="D15243" s="20"/>
    </row>
    <row r="15244" spans="4:4" x14ac:dyDescent="0.2">
      <c r="D15244" s="20"/>
    </row>
    <row r="15245" spans="4:4" x14ac:dyDescent="0.2">
      <c r="D15245" s="20"/>
    </row>
    <row r="15246" spans="4:4" x14ac:dyDescent="0.2">
      <c r="D15246" s="20"/>
    </row>
    <row r="15247" spans="4:4" x14ac:dyDescent="0.2">
      <c r="D15247" s="20"/>
    </row>
    <row r="15248" spans="4:4" x14ac:dyDescent="0.2">
      <c r="D15248" s="20"/>
    </row>
    <row r="15249" spans="4:4" x14ac:dyDescent="0.2">
      <c r="D15249" s="20"/>
    </row>
    <row r="15250" spans="4:4" x14ac:dyDescent="0.2">
      <c r="D15250" s="20"/>
    </row>
    <row r="15251" spans="4:4" x14ac:dyDescent="0.2">
      <c r="D15251" s="20"/>
    </row>
    <row r="15252" spans="4:4" x14ac:dyDescent="0.2">
      <c r="D15252" s="20"/>
    </row>
    <row r="15253" spans="4:4" x14ac:dyDescent="0.2">
      <c r="D15253" s="20"/>
    </row>
    <row r="15254" spans="4:4" x14ac:dyDescent="0.2">
      <c r="D15254" s="20"/>
    </row>
    <row r="15255" spans="4:4" x14ac:dyDescent="0.2">
      <c r="D15255" s="20"/>
    </row>
    <row r="15256" spans="4:4" x14ac:dyDescent="0.2">
      <c r="D15256" s="20"/>
    </row>
    <row r="15257" spans="4:4" x14ac:dyDescent="0.2">
      <c r="D15257" s="20"/>
    </row>
    <row r="15258" spans="4:4" x14ac:dyDescent="0.2">
      <c r="D15258" s="20"/>
    </row>
    <row r="15259" spans="4:4" x14ac:dyDescent="0.2">
      <c r="D15259" s="20"/>
    </row>
    <row r="15260" spans="4:4" x14ac:dyDescent="0.2">
      <c r="D15260" s="20"/>
    </row>
    <row r="15261" spans="4:4" x14ac:dyDescent="0.2">
      <c r="D15261" s="20"/>
    </row>
    <row r="15262" spans="4:4" x14ac:dyDescent="0.2">
      <c r="D15262" s="20"/>
    </row>
    <row r="15263" spans="4:4" x14ac:dyDescent="0.2">
      <c r="D15263" s="20"/>
    </row>
    <row r="15264" spans="4:4" x14ac:dyDescent="0.2">
      <c r="D15264" s="20"/>
    </row>
    <row r="15265" spans="4:4" x14ac:dyDescent="0.2">
      <c r="D15265" s="20"/>
    </row>
    <row r="15266" spans="4:4" x14ac:dyDescent="0.2">
      <c r="D15266" s="20"/>
    </row>
    <row r="15267" spans="4:4" x14ac:dyDescent="0.2">
      <c r="D15267" s="20"/>
    </row>
    <row r="15268" spans="4:4" x14ac:dyDescent="0.2">
      <c r="D15268" s="20"/>
    </row>
    <row r="15269" spans="4:4" x14ac:dyDescent="0.2">
      <c r="D15269" s="20"/>
    </row>
    <row r="15270" spans="4:4" x14ac:dyDescent="0.2">
      <c r="D15270" s="20"/>
    </row>
    <row r="15271" spans="4:4" x14ac:dyDescent="0.2">
      <c r="D15271" s="20"/>
    </row>
    <row r="15272" spans="4:4" x14ac:dyDescent="0.2">
      <c r="D15272" s="20"/>
    </row>
    <row r="15273" spans="4:4" x14ac:dyDescent="0.2">
      <c r="D15273" s="20"/>
    </row>
    <row r="15274" spans="4:4" x14ac:dyDescent="0.2">
      <c r="D15274" s="20"/>
    </row>
    <row r="15275" spans="4:4" x14ac:dyDescent="0.2">
      <c r="D15275" s="20"/>
    </row>
    <row r="15276" spans="4:4" x14ac:dyDescent="0.2">
      <c r="D15276" s="20"/>
    </row>
    <row r="15277" spans="4:4" x14ac:dyDescent="0.2">
      <c r="D15277" s="20"/>
    </row>
    <row r="15278" spans="4:4" x14ac:dyDescent="0.2">
      <c r="D15278" s="20"/>
    </row>
    <row r="15279" spans="4:4" x14ac:dyDescent="0.2">
      <c r="D15279" s="20"/>
    </row>
    <row r="15280" spans="4:4" x14ac:dyDescent="0.2">
      <c r="D15280" s="20"/>
    </row>
    <row r="15281" spans="4:4" x14ac:dyDescent="0.2">
      <c r="D15281" s="20"/>
    </row>
    <row r="15282" spans="4:4" x14ac:dyDescent="0.2">
      <c r="D15282" s="20"/>
    </row>
    <row r="15283" spans="4:4" x14ac:dyDescent="0.2">
      <c r="D15283" s="20"/>
    </row>
    <row r="15284" spans="4:4" x14ac:dyDescent="0.2">
      <c r="D15284" s="20"/>
    </row>
    <row r="15285" spans="4:4" x14ac:dyDescent="0.2">
      <c r="D15285" s="20"/>
    </row>
    <row r="15286" spans="4:4" x14ac:dyDescent="0.2">
      <c r="D15286" s="20"/>
    </row>
    <row r="15287" spans="4:4" x14ac:dyDescent="0.2">
      <c r="D15287" s="20"/>
    </row>
    <row r="15288" spans="4:4" x14ac:dyDescent="0.2">
      <c r="D15288" s="20"/>
    </row>
    <row r="15289" spans="4:4" x14ac:dyDescent="0.2">
      <c r="D15289" s="20"/>
    </row>
    <row r="15290" spans="4:4" x14ac:dyDescent="0.2">
      <c r="D15290" s="20"/>
    </row>
    <row r="15291" spans="4:4" x14ac:dyDescent="0.2">
      <c r="D15291" s="20"/>
    </row>
    <row r="15292" spans="4:4" x14ac:dyDescent="0.2">
      <c r="D15292" s="20"/>
    </row>
    <row r="15293" spans="4:4" x14ac:dyDescent="0.2">
      <c r="D15293" s="20"/>
    </row>
    <row r="15294" spans="4:4" x14ac:dyDescent="0.2">
      <c r="D15294" s="20"/>
    </row>
    <row r="15295" spans="4:4" x14ac:dyDescent="0.2">
      <c r="D15295" s="20"/>
    </row>
    <row r="15296" spans="4:4" x14ac:dyDescent="0.2">
      <c r="D15296" s="20"/>
    </row>
    <row r="15297" spans="4:4" x14ac:dyDescent="0.2">
      <c r="D15297" s="20"/>
    </row>
    <row r="15298" spans="4:4" x14ac:dyDescent="0.2">
      <c r="D15298" s="20"/>
    </row>
    <row r="15299" spans="4:4" x14ac:dyDescent="0.2">
      <c r="D15299" s="20"/>
    </row>
    <row r="15300" spans="4:4" x14ac:dyDescent="0.2">
      <c r="D15300" s="20"/>
    </row>
    <row r="15301" spans="4:4" x14ac:dyDescent="0.2">
      <c r="D15301" s="20"/>
    </row>
    <row r="15302" spans="4:4" x14ac:dyDescent="0.2">
      <c r="D15302" s="20"/>
    </row>
    <row r="15303" spans="4:4" x14ac:dyDescent="0.2">
      <c r="D15303" s="20"/>
    </row>
    <row r="15304" spans="4:4" x14ac:dyDescent="0.2">
      <c r="D15304" s="20"/>
    </row>
    <row r="15305" spans="4:4" x14ac:dyDescent="0.2">
      <c r="D15305" s="20"/>
    </row>
    <row r="15306" spans="4:4" x14ac:dyDescent="0.2">
      <c r="D15306" s="20"/>
    </row>
    <row r="15307" spans="4:4" x14ac:dyDescent="0.2">
      <c r="D15307" s="20"/>
    </row>
    <row r="15308" spans="4:4" x14ac:dyDescent="0.2">
      <c r="D15308" s="20"/>
    </row>
    <row r="15309" spans="4:4" x14ac:dyDescent="0.2">
      <c r="D15309" s="20"/>
    </row>
    <row r="15310" spans="4:4" x14ac:dyDescent="0.2">
      <c r="D15310" s="20"/>
    </row>
    <row r="15311" spans="4:4" x14ac:dyDescent="0.2">
      <c r="D15311" s="20"/>
    </row>
    <row r="15312" spans="4:4" x14ac:dyDescent="0.2">
      <c r="D15312" s="20"/>
    </row>
    <row r="15313" spans="4:4" x14ac:dyDescent="0.2">
      <c r="D15313" s="20"/>
    </row>
    <row r="15314" spans="4:4" x14ac:dyDescent="0.2">
      <c r="D15314" s="20"/>
    </row>
    <row r="15315" spans="4:4" x14ac:dyDescent="0.2">
      <c r="D15315" s="20"/>
    </row>
    <row r="15316" spans="4:4" x14ac:dyDescent="0.2">
      <c r="D15316" s="20"/>
    </row>
    <row r="15317" spans="4:4" x14ac:dyDescent="0.2">
      <c r="D15317" s="20"/>
    </row>
    <row r="15318" spans="4:4" x14ac:dyDescent="0.2">
      <c r="D15318" s="20"/>
    </row>
    <row r="15319" spans="4:4" x14ac:dyDescent="0.2">
      <c r="D15319" s="20"/>
    </row>
    <row r="15320" spans="4:4" x14ac:dyDescent="0.2">
      <c r="D15320" s="20"/>
    </row>
    <row r="15321" spans="4:4" x14ac:dyDescent="0.2">
      <c r="D15321" s="20"/>
    </row>
    <row r="15322" spans="4:4" x14ac:dyDescent="0.2">
      <c r="D15322" s="20"/>
    </row>
    <row r="15323" spans="4:4" x14ac:dyDescent="0.2">
      <c r="D15323" s="20"/>
    </row>
    <row r="15324" spans="4:4" x14ac:dyDescent="0.2">
      <c r="D15324" s="20"/>
    </row>
    <row r="15325" spans="4:4" x14ac:dyDescent="0.2">
      <c r="D15325" s="20"/>
    </row>
    <row r="15326" spans="4:4" x14ac:dyDescent="0.2">
      <c r="D15326" s="20"/>
    </row>
    <row r="15327" spans="4:4" x14ac:dyDescent="0.2">
      <c r="D15327" s="20"/>
    </row>
    <row r="15328" spans="4:4" x14ac:dyDescent="0.2">
      <c r="D15328" s="20"/>
    </row>
    <row r="15329" spans="4:4" x14ac:dyDescent="0.2">
      <c r="D15329" s="20"/>
    </row>
    <row r="15330" spans="4:4" x14ac:dyDescent="0.2">
      <c r="D15330" s="20"/>
    </row>
    <row r="15331" spans="4:4" x14ac:dyDescent="0.2">
      <c r="D15331" s="20"/>
    </row>
    <row r="15332" spans="4:4" x14ac:dyDescent="0.2">
      <c r="D15332" s="20"/>
    </row>
    <row r="15333" spans="4:4" x14ac:dyDescent="0.2">
      <c r="D15333" s="20"/>
    </row>
    <row r="15334" spans="4:4" x14ac:dyDescent="0.2">
      <c r="D15334" s="20"/>
    </row>
    <row r="15335" spans="4:4" x14ac:dyDescent="0.2">
      <c r="D15335" s="20"/>
    </row>
    <row r="15336" spans="4:4" x14ac:dyDescent="0.2">
      <c r="D15336" s="20"/>
    </row>
    <row r="15337" spans="4:4" x14ac:dyDescent="0.2">
      <c r="D15337" s="20"/>
    </row>
    <row r="15338" spans="4:4" x14ac:dyDescent="0.2">
      <c r="D15338" s="20"/>
    </row>
    <row r="15339" spans="4:4" x14ac:dyDescent="0.2">
      <c r="D15339" s="20"/>
    </row>
    <row r="15340" spans="4:4" x14ac:dyDescent="0.2">
      <c r="D15340" s="20"/>
    </row>
    <row r="15341" spans="4:4" x14ac:dyDescent="0.2">
      <c r="D15341" s="20"/>
    </row>
    <row r="15342" spans="4:4" x14ac:dyDescent="0.2">
      <c r="D15342" s="20"/>
    </row>
    <row r="15343" spans="4:4" x14ac:dyDescent="0.2">
      <c r="D15343" s="20"/>
    </row>
    <row r="15344" spans="4:4" x14ac:dyDescent="0.2">
      <c r="D15344" s="20"/>
    </row>
    <row r="15345" spans="4:4" x14ac:dyDescent="0.2">
      <c r="D15345" s="20"/>
    </row>
    <row r="15346" spans="4:4" x14ac:dyDescent="0.2">
      <c r="D15346" s="20"/>
    </row>
    <row r="15347" spans="4:4" x14ac:dyDescent="0.2">
      <c r="D15347" s="20"/>
    </row>
    <row r="15348" spans="4:4" x14ac:dyDescent="0.2">
      <c r="D15348" s="20"/>
    </row>
    <row r="15349" spans="4:4" x14ac:dyDescent="0.2">
      <c r="D15349" s="20"/>
    </row>
    <row r="15350" spans="4:4" x14ac:dyDescent="0.2">
      <c r="D15350" s="20"/>
    </row>
    <row r="15351" spans="4:4" x14ac:dyDescent="0.2">
      <c r="D15351" s="20"/>
    </row>
    <row r="15352" spans="4:4" x14ac:dyDescent="0.2">
      <c r="D15352" s="20"/>
    </row>
    <row r="15353" spans="4:4" x14ac:dyDescent="0.2">
      <c r="D15353" s="20"/>
    </row>
    <row r="15354" spans="4:4" x14ac:dyDescent="0.2">
      <c r="D15354" s="20"/>
    </row>
    <row r="15355" spans="4:4" x14ac:dyDescent="0.2">
      <c r="D15355" s="20"/>
    </row>
    <row r="15356" spans="4:4" x14ac:dyDescent="0.2">
      <c r="D15356" s="20"/>
    </row>
    <row r="15357" spans="4:4" x14ac:dyDescent="0.2">
      <c r="D15357" s="20"/>
    </row>
    <row r="15358" spans="4:4" x14ac:dyDescent="0.2">
      <c r="D15358" s="20"/>
    </row>
    <row r="15359" spans="4:4" x14ac:dyDescent="0.2">
      <c r="D15359" s="20"/>
    </row>
    <row r="15360" spans="4:4" x14ac:dyDescent="0.2">
      <c r="D15360" s="20"/>
    </row>
    <row r="15361" spans="4:4" x14ac:dyDescent="0.2">
      <c r="D15361" s="20"/>
    </row>
    <row r="15362" spans="4:4" x14ac:dyDescent="0.2">
      <c r="D15362" s="20"/>
    </row>
    <row r="15363" spans="4:4" x14ac:dyDescent="0.2">
      <c r="D15363" s="20"/>
    </row>
    <row r="15364" spans="4:4" x14ac:dyDescent="0.2">
      <c r="D15364" s="20"/>
    </row>
    <row r="15365" spans="4:4" x14ac:dyDescent="0.2">
      <c r="D15365" s="20"/>
    </row>
    <row r="15366" spans="4:4" x14ac:dyDescent="0.2">
      <c r="D15366" s="20"/>
    </row>
    <row r="15367" spans="4:4" x14ac:dyDescent="0.2">
      <c r="D15367" s="20"/>
    </row>
    <row r="15368" spans="4:4" x14ac:dyDescent="0.2">
      <c r="D15368" s="20"/>
    </row>
    <row r="15369" spans="4:4" x14ac:dyDescent="0.2">
      <c r="D15369" s="20"/>
    </row>
    <row r="15370" spans="4:4" x14ac:dyDescent="0.2">
      <c r="D15370" s="20"/>
    </row>
    <row r="15371" spans="4:4" x14ac:dyDescent="0.2">
      <c r="D15371" s="20"/>
    </row>
    <row r="15372" spans="4:4" x14ac:dyDescent="0.2">
      <c r="D15372" s="20"/>
    </row>
    <row r="15373" spans="4:4" x14ac:dyDescent="0.2">
      <c r="D15373" s="20"/>
    </row>
    <row r="15374" spans="4:4" x14ac:dyDescent="0.2">
      <c r="D15374" s="20"/>
    </row>
    <row r="15375" spans="4:4" x14ac:dyDescent="0.2">
      <c r="D15375" s="20"/>
    </row>
    <row r="15376" spans="4:4" x14ac:dyDescent="0.2">
      <c r="D15376" s="20"/>
    </row>
    <row r="15377" spans="4:4" x14ac:dyDescent="0.2">
      <c r="D15377" s="20"/>
    </row>
    <row r="15378" spans="4:4" x14ac:dyDescent="0.2">
      <c r="D15378" s="20"/>
    </row>
    <row r="15379" spans="4:4" x14ac:dyDescent="0.2">
      <c r="D15379" s="20"/>
    </row>
    <row r="15380" spans="4:4" x14ac:dyDescent="0.2">
      <c r="D15380" s="20"/>
    </row>
    <row r="15381" spans="4:4" x14ac:dyDescent="0.2">
      <c r="D15381" s="20"/>
    </row>
    <row r="15382" spans="4:4" x14ac:dyDescent="0.2">
      <c r="D15382" s="20"/>
    </row>
    <row r="15383" spans="4:4" x14ac:dyDescent="0.2">
      <c r="D15383" s="20"/>
    </row>
    <row r="15384" spans="4:4" x14ac:dyDescent="0.2">
      <c r="D15384" s="20"/>
    </row>
    <row r="15385" spans="4:4" x14ac:dyDescent="0.2">
      <c r="D15385" s="20"/>
    </row>
    <row r="15386" spans="4:4" x14ac:dyDescent="0.2">
      <c r="D15386" s="20"/>
    </row>
    <row r="15387" spans="4:4" x14ac:dyDescent="0.2">
      <c r="D15387" s="20"/>
    </row>
    <row r="15388" spans="4:4" x14ac:dyDescent="0.2">
      <c r="D15388" s="20"/>
    </row>
    <row r="15389" spans="4:4" x14ac:dyDescent="0.2">
      <c r="D15389" s="20"/>
    </row>
    <row r="15390" spans="4:4" x14ac:dyDescent="0.2">
      <c r="D15390" s="20"/>
    </row>
    <row r="15391" spans="4:4" x14ac:dyDescent="0.2">
      <c r="D15391" s="20"/>
    </row>
    <row r="15392" spans="4:4" x14ac:dyDescent="0.2">
      <c r="D15392" s="20"/>
    </row>
    <row r="15393" spans="4:4" x14ac:dyDescent="0.2">
      <c r="D15393" s="20"/>
    </row>
    <row r="15394" spans="4:4" x14ac:dyDescent="0.2">
      <c r="D15394" s="20"/>
    </row>
    <row r="15395" spans="4:4" x14ac:dyDescent="0.2">
      <c r="D15395" s="20"/>
    </row>
    <row r="15396" spans="4:4" x14ac:dyDescent="0.2">
      <c r="D15396" s="20"/>
    </row>
    <row r="15397" spans="4:4" x14ac:dyDescent="0.2">
      <c r="D15397" s="20"/>
    </row>
    <row r="15398" spans="4:4" x14ac:dyDescent="0.2">
      <c r="D15398" s="20"/>
    </row>
    <row r="15399" spans="4:4" x14ac:dyDescent="0.2">
      <c r="D15399" s="20"/>
    </row>
    <row r="15400" spans="4:4" x14ac:dyDescent="0.2">
      <c r="D15400" s="20"/>
    </row>
    <row r="15401" spans="4:4" x14ac:dyDescent="0.2">
      <c r="D15401" s="20"/>
    </row>
    <row r="15402" spans="4:4" x14ac:dyDescent="0.2">
      <c r="D15402" s="20"/>
    </row>
    <row r="15403" spans="4:4" x14ac:dyDescent="0.2">
      <c r="D15403" s="20"/>
    </row>
    <row r="15404" spans="4:4" x14ac:dyDescent="0.2">
      <c r="D15404" s="20"/>
    </row>
    <row r="15405" spans="4:4" x14ac:dyDescent="0.2">
      <c r="D15405" s="20"/>
    </row>
    <row r="15406" spans="4:4" x14ac:dyDescent="0.2">
      <c r="D15406" s="20"/>
    </row>
    <row r="15407" spans="4:4" x14ac:dyDescent="0.2">
      <c r="D15407" s="20"/>
    </row>
    <row r="15408" spans="4:4" x14ac:dyDescent="0.2">
      <c r="D15408" s="20"/>
    </row>
    <row r="15409" spans="4:4" x14ac:dyDescent="0.2">
      <c r="D15409" s="20"/>
    </row>
    <row r="15410" spans="4:4" x14ac:dyDescent="0.2">
      <c r="D15410" s="20"/>
    </row>
    <row r="15411" spans="4:4" x14ac:dyDescent="0.2">
      <c r="D15411" s="20"/>
    </row>
    <row r="15412" spans="4:4" x14ac:dyDescent="0.2">
      <c r="D15412" s="20"/>
    </row>
    <row r="15413" spans="4:4" x14ac:dyDescent="0.2">
      <c r="D15413" s="20"/>
    </row>
    <row r="15414" spans="4:4" x14ac:dyDescent="0.2">
      <c r="D15414" s="20"/>
    </row>
    <row r="15415" spans="4:4" x14ac:dyDescent="0.2">
      <c r="D15415" s="20"/>
    </row>
    <row r="15416" spans="4:4" x14ac:dyDescent="0.2">
      <c r="D15416" s="20"/>
    </row>
    <row r="15417" spans="4:4" x14ac:dyDescent="0.2">
      <c r="D15417" s="20"/>
    </row>
    <row r="15418" spans="4:4" x14ac:dyDescent="0.2">
      <c r="D15418" s="20"/>
    </row>
    <row r="15419" spans="4:4" x14ac:dyDescent="0.2">
      <c r="D15419" s="20"/>
    </row>
    <row r="15420" spans="4:4" x14ac:dyDescent="0.2">
      <c r="D15420" s="20"/>
    </row>
    <row r="15421" spans="4:4" x14ac:dyDescent="0.2">
      <c r="D15421" s="20"/>
    </row>
    <row r="15422" spans="4:4" x14ac:dyDescent="0.2">
      <c r="D15422" s="20"/>
    </row>
    <row r="15423" spans="4:4" x14ac:dyDescent="0.2">
      <c r="D15423" s="20"/>
    </row>
    <row r="15424" spans="4:4" x14ac:dyDescent="0.2">
      <c r="D15424" s="20"/>
    </row>
    <row r="15425" spans="4:4" x14ac:dyDescent="0.2">
      <c r="D15425" s="20"/>
    </row>
    <row r="15426" spans="4:4" x14ac:dyDescent="0.2">
      <c r="D15426" s="20"/>
    </row>
    <row r="15427" spans="4:4" x14ac:dyDescent="0.2">
      <c r="D15427" s="20"/>
    </row>
    <row r="15428" spans="4:4" x14ac:dyDescent="0.2">
      <c r="D15428" s="20"/>
    </row>
    <row r="15429" spans="4:4" x14ac:dyDescent="0.2">
      <c r="D15429" s="20"/>
    </row>
    <row r="15430" spans="4:4" x14ac:dyDescent="0.2">
      <c r="D15430" s="20"/>
    </row>
    <row r="15431" spans="4:4" x14ac:dyDescent="0.2">
      <c r="D15431" s="20"/>
    </row>
    <row r="15432" spans="4:4" x14ac:dyDescent="0.2">
      <c r="D15432" s="20"/>
    </row>
    <row r="15433" spans="4:4" x14ac:dyDescent="0.2">
      <c r="D15433" s="20"/>
    </row>
    <row r="15434" spans="4:4" x14ac:dyDescent="0.2">
      <c r="D15434" s="20"/>
    </row>
    <row r="15435" spans="4:4" x14ac:dyDescent="0.2">
      <c r="D15435" s="20"/>
    </row>
    <row r="15436" spans="4:4" x14ac:dyDescent="0.2">
      <c r="D15436" s="20"/>
    </row>
    <row r="15437" spans="4:4" x14ac:dyDescent="0.2">
      <c r="D15437" s="20"/>
    </row>
    <row r="15438" spans="4:4" x14ac:dyDescent="0.2">
      <c r="D15438" s="20"/>
    </row>
    <row r="15439" spans="4:4" x14ac:dyDescent="0.2">
      <c r="D15439" s="20"/>
    </row>
    <row r="15440" spans="4:4" x14ac:dyDescent="0.2">
      <c r="D15440" s="20"/>
    </row>
    <row r="15441" spans="4:4" x14ac:dyDescent="0.2">
      <c r="D15441" s="20"/>
    </row>
    <row r="15442" spans="4:4" x14ac:dyDescent="0.2">
      <c r="D15442" s="20"/>
    </row>
    <row r="15443" spans="4:4" x14ac:dyDescent="0.2">
      <c r="D15443" s="20"/>
    </row>
    <row r="15444" spans="4:4" x14ac:dyDescent="0.2">
      <c r="D15444" s="20"/>
    </row>
    <row r="15445" spans="4:4" x14ac:dyDescent="0.2">
      <c r="D15445" s="20"/>
    </row>
    <row r="15446" spans="4:4" x14ac:dyDescent="0.2">
      <c r="D15446" s="20"/>
    </row>
    <row r="15447" spans="4:4" x14ac:dyDescent="0.2">
      <c r="D15447" s="20"/>
    </row>
    <row r="15448" spans="4:4" x14ac:dyDescent="0.2">
      <c r="D15448" s="20"/>
    </row>
    <row r="15449" spans="4:4" x14ac:dyDescent="0.2">
      <c r="D15449" s="20"/>
    </row>
    <row r="15450" spans="4:4" x14ac:dyDescent="0.2">
      <c r="D15450" s="20"/>
    </row>
    <row r="15451" spans="4:4" x14ac:dyDescent="0.2">
      <c r="D15451" s="20"/>
    </row>
    <row r="15452" spans="4:4" x14ac:dyDescent="0.2">
      <c r="D15452" s="20"/>
    </row>
    <row r="15453" spans="4:4" x14ac:dyDescent="0.2">
      <c r="D15453" s="20"/>
    </row>
    <row r="15454" spans="4:4" x14ac:dyDescent="0.2">
      <c r="D15454" s="20"/>
    </row>
    <row r="15455" spans="4:4" x14ac:dyDescent="0.2">
      <c r="D15455" s="20"/>
    </row>
    <row r="15456" spans="4:4" x14ac:dyDescent="0.2">
      <c r="D15456" s="20"/>
    </row>
    <row r="15457" spans="4:4" x14ac:dyDescent="0.2">
      <c r="D15457" s="20"/>
    </row>
    <row r="15458" spans="4:4" x14ac:dyDescent="0.2">
      <c r="D15458" s="20"/>
    </row>
    <row r="15459" spans="4:4" x14ac:dyDescent="0.2">
      <c r="D15459" s="20"/>
    </row>
    <row r="15460" spans="4:4" x14ac:dyDescent="0.2">
      <c r="D15460" s="20"/>
    </row>
    <row r="15461" spans="4:4" x14ac:dyDescent="0.2">
      <c r="D15461" s="20"/>
    </row>
    <row r="15462" spans="4:4" x14ac:dyDescent="0.2">
      <c r="D15462" s="20"/>
    </row>
    <row r="15463" spans="4:4" x14ac:dyDescent="0.2">
      <c r="D15463" s="20"/>
    </row>
    <row r="15464" spans="4:4" x14ac:dyDescent="0.2">
      <c r="D15464" s="20"/>
    </row>
    <row r="15465" spans="4:4" x14ac:dyDescent="0.2">
      <c r="D15465" s="20"/>
    </row>
    <row r="15466" spans="4:4" x14ac:dyDescent="0.2">
      <c r="D15466" s="20"/>
    </row>
    <row r="15467" spans="4:4" x14ac:dyDescent="0.2">
      <c r="D15467" s="20"/>
    </row>
    <row r="15468" spans="4:4" x14ac:dyDescent="0.2">
      <c r="D15468" s="20"/>
    </row>
    <row r="15469" spans="4:4" x14ac:dyDescent="0.2">
      <c r="D15469" s="20"/>
    </row>
    <row r="15470" spans="4:4" x14ac:dyDescent="0.2">
      <c r="D15470" s="20"/>
    </row>
    <row r="15471" spans="4:4" x14ac:dyDescent="0.2">
      <c r="D15471" s="20"/>
    </row>
    <row r="15472" spans="4:4" x14ac:dyDescent="0.2">
      <c r="D15472" s="20"/>
    </row>
    <row r="15473" spans="4:4" x14ac:dyDescent="0.2">
      <c r="D15473" s="20"/>
    </row>
    <row r="15474" spans="4:4" x14ac:dyDescent="0.2">
      <c r="D15474" s="20"/>
    </row>
    <row r="15475" spans="4:4" x14ac:dyDescent="0.2">
      <c r="D15475" s="20"/>
    </row>
    <row r="15476" spans="4:4" x14ac:dyDescent="0.2">
      <c r="D15476" s="20"/>
    </row>
    <row r="15477" spans="4:4" x14ac:dyDescent="0.2">
      <c r="D15477" s="20"/>
    </row>
    <row r="15478" spans="4:4" x14ac:dyDescent="0.2">
      <c r="D15478" s="20"/>
    </row>
    <row r="15479" spans="4:4" x14ac:dyDescent="0.2">
      <c r="D15479" s="20"/>
    </row>
    <row r="15480" spans="4:4" x14ac:dyDescent="0.2">
      <c r="D15480" s="20"/>
    </row>
    <row r="15481" spans="4:4" x14ac:dyDescent="0.2">
      <c r="D15481" s="20"/>
    </row>
    <row r="15482" spans="4:4" x14ac:dyDescent="0.2">
      <c r="D15482" s="20"/>
    </row>
    <row r="15483" spans="4:4" x14ac:dyDescent="0.2">
      <c r="D15483" s="20"/>
    </row>
    <row r="15484" spans="4:4" x14ac:dyDescent="0.2">
      <c r="D15484" s="20"/>
    </row>
    <row r="15485" spans="4:4" x14ac:dyDescent="0.2">
      <c r="D15485" s="20"/>
    </row>
    <row r="15486" spans="4:4" x14ac:dyDescent="0.2">
      <c r="D15486" s="20"/>
    </row>
    <row r="15487" spans="4:4" x14ac:dyDescent="0.2">
      <c r="D15487" s="20"/>
    </row>
    <row r="15488" spans="4:4" x14ac:dyDescent="0.2">
      <c r="D15488" s="20"/>
    </row>
    <row r="15489" spans="4:4" x14ac:dyDescent="0.2">
      <c r="D15489" s="20"/>
    </row>
    <row r="15490" spans="4:4" x14ac:dyDescent="0.2">
      <c r="D15490" s="20"/>
    </row>
    <row r="15491" spans="4:4" x14ac:dyDescent="0.2">
      <c r="D15491" s="20"/>
    </row>
    <row r="15492" spans="4:4" x14ac:dyDescent="0.2">
      <c r="D15492" s="20"/>
    </row>
    <row r="15493" spans="4:4" x14ac:dyDescent="0.2">
      <c r="D15493" s="20"/>
    </row>
    <row r="15494" spans="4:4" x14ac:dyDescent="0.2">
      <c r="D15494" s="20"/>
    </row>
    <row r="15495" spans="4:4" x14ac:dyDescent="0.2">
      <c r="D15495" s="20"/>
    </row>
    <row r="15496" spans="4:4" x14ac:dyDescent="0.2">
      <c r="D15496" s="20"/>
    </row>
    <row r="15497" spans="4:4" x14ac:dyDescent="0.2">
      <c r="D15497" s="20"/>
    </row>
    <row r="15498" spans="4:4" x14ac:dyDescent="0.2">
      <c r="D15498" s="20"/>
    </row>
    <row r="15499" spans="4:4" x14ac:dyDescent="0.2">
      <c r="D15499" s="20"/>
    </row>
    <row r="15500" spans="4:4" x14ac:dyDescent="0.2">
      <c r="D15500" s="20"/>
    </row>
    <row r="15501" spans="4:4" x14ac:dyDescent="0.2">
      <c r="D15501" s="20"/>
    </row>
    <row r="15502" spans="4:4" x14ac:dyDescent="0.2">
      <c r="D15502" s="20"/>
    </row>
    <row r="15503" spans="4:4" x14ac:dyDescent="0.2">
      <c r="D15503" s="20"/>
    </row>
    <row r="15504" spans="4:4" x14ac:dyDescent="0.2">
      <c r="D15504" s="20"/>
    </row>
    <row r="15505" spans="4:4" x14ac:dyDescent="0.2">
      <c r="D15505" s="20"/>
    </row>
    <row r="15506" spans="4:4" x14ac:dyDescent="0.2">
      <c r="D15506" s="20"/>
    </row>
    <row r="15507" spans="4:4" x14ac:dyDescent="0.2">
      <c r="D15507" s="20"/>
    </row>
    <row r="15508" spans="4:4" x14ac:dyDescent="0.2">
      <c r="D15508" s="20"/>
    </row>
    <row r="15509" spans="4:4" x14ac:dyDescent="0.2">
      <c r="D15509" s="20"/>
    </row>
    <row r="15510" spans="4:4" x14ac:dyDescent="0.2">
      <c r="D15510" s="20"/>
    </row>
    <row r="15511" spans="4:4" x14ac:dyDescent="0.2">
      <c r="D15511" s="20"/>
    </row>
    <row r="15512" spans="4:4" x14ac:dyDescent="0.2">
      <c r="D15512" s="20"/>
    </row>
    <row r="15513" spans="4:4" x14ac:dyDescent="0.2">
      <c r="D15513" s="20"/>
    </row>
    <row r="15514" spans="4:4" x14ac:dyDescent="0.2">
      <c r="D15514" s="20"/>
    </row>
    <row r="15515" spans="4:4" x14ac:dyDescent="0.2">
      <c r="D15515" s="20"/>
    </row>
    <row r="15516" spans="4:4" x14ac:dyDescent="0.2">
      <c r="D15516" s="20"/>
    </row>
    <row r="15517" spans="4:4" x14ac:dyDescent="0.2">
      <c r="D15517" s="20"/>
    </row>
    <row r="15518" spans="4:4" x14ac:dyDescent="0.2">
      <c r="D15518" s="20"/>
    </row>
    <row r="15519" spans="4:4" x14ac:dyDescent="0.2">
      <c r="D15519" s="20"/>
    </row>
    <row r="15520" spans="4:4" x14ac:dyDescent="0.2">
      <c r="D15520" s="20"/>
    </row>
    <row r="15521" spans="4:4" x14ac:dyDescent="0.2">
      <c r="D15521" s="20"/>
    </row>
    <row r="15522" spans="4:4" x14ac:dyDescent="0.2">
      <c r="D15522" s="20"/>
    </row>
    <row r="15523" spans="4:4" x14ac:dyDescent="0.2">
      <c r="D15523" s="20"/>
    </row>
    <row r="15524" spans="4:4" x14ac:dyDescent="0.2">
      <c r="D15524" s="20"/>
    </row>
    <row r="15525" spans="4:4" x14ac:dyDescent="0.2">
      <c r="D15525" s="20"/>
    </row>
    <row r="15526" spans="4:4" x14ac:dyDescent="0.2">
      <c r="D15526" s="20"/>
    </row>
    <row r="15527" spans="4:4" x14ac:dyDescent="0.2">
      <c r="D15527" s="20"/>
    </row>
    <row r="15528" spans="4:4" x14ac:dyDescent="0.2">
      <c r="D15528" s="20"/>
    </row>
    <row r="15529" spans="4:4" x14ac:dyDescent="0.2">
      <c r="D15529" s="20"/>
    </row>
    <row r="15530" spans="4:4" x14ac:dyDescent="0.2">
      <c r="D15530" s="20"/>
    </row>
    <row r="15531" spans="4:4" x14ac:dyDescent="0.2">
      <c r="D15531" s="20"/>
    </row>
    <row r="15532" spans="4:4" x14ac:dyDescent="0.2">
      <c r="D15532" s="20"/>
    </row>
    <row r="15533" spans="4:4" x14ac:dyDescent="0.2">
      <c r="D15533" s="20"/>
    </row>
    <row r="15534" spans="4:4" x14ac:dyDescent="0.2">
      <c r="D15534" s="20"/>
    </row>
    <row r="15535" spans="4:4" x14ac:dyDescent="0.2">
      <c r="D15535" s="20"/>
    </row>
    <row r="15536" spans="4:4" x14ac:dyDescent="0.2">
      <c r="D15536" s="20"/>
    </row>
    <row r="15537" spans="4:4" x14ac:dyDescent="0.2">
      <c r="D15537" s="20"/>
    </row>
    <row r="15538" spans="4:4" x14ac:dyDescent="0.2">
      <c r="D15538" s="20"/>
    </row>
    <row r="15539" spans="4:4" x14ac:dyDescent="0.2">
      <c r="D15539" s="20"/>
    </row>
    <row r="15540" spans="4:4" x14ac:dyDescent="0.2">
      <c r="D15540" s="20"/>
    </row>
    <row r="15541" spans="4:4" x14ac:dyDescent="0.2">
      <c r="D15541" s="20"/>
    </row>
    <row r="15542" spans="4:4" x14ac:dyDescent="0.2">
      <c r="D15542" s="20"/>
    </row>
    <row r="15543" spans="4:4" x14ac:dyDescent="0.2">
      <c r="D15543" s="20"/>
    </row>
    <row r="15544" spans="4:4" x14ac:dyDescent="0.2">
      <c r="D15544" s="20"/>
    </row>
    <row r="15545" spans="4:4" x14ac:dyDescent="0.2">
      <c r="D15545" s="20"/>
    </row>
    <row r="15546" spans="4:4" x14ac:dyDescent="0.2">
      <c r="D15546" s="20"/>
    </row>
    <row r="15547" spans="4:4" x14ac:dyDescent="0.2">
      <c r="D15547" s="20"/>
    </row>
    <row r="15548" spans="4:4" x14ac:dyDescent="0.2">
      <c r="D15548" s="20"/>
    </row>
    <row r="15549" spans="4:4" x14ac:dyDescent="0.2">
      <c r="D15549" s="20"/>
    </row>
    <row r="15550" spans="4:4" x14ac:dyDescent="0.2">
      <c r="D15550" s="20"/>
    </row>
    <row r="15551" spans="4:4" x14ac:dyDescent="0.2">
      <c r="D15551" s="20"/>
    </row>
    <row r="15552" spans="4:4" x14ac:dyDescent="0.2">
      <c r="D15552" s="20"/>
    </row>
    <row r="15553" spans="4:4" x14ac:dyDescent="0.2">
      <c r="D15553" s="20"/>
    </row>
    <row r="15554" spans="4:4" x14ac:dyDescent="0.2">
      <c r="D15554" s="20"/>
    </row>
    <row r="15555" spans="4:4" x14ac:dyDescent="0.2">
      <c r="D15555" s="20"/>
    </row>
    <row r="15556" spans="4:4" x14ac:dyDescent="0.2">
      <c r="D15556" s="20"/>
    </row>
    <row r="15557" spans="4:4" x14ac:dyDescent="0.2">
      <c r="D15557" s="20"/>
    </row>
    <row r="15558" spans="4:4" x14ac:dyDescent="0.2">
      <c r="D15558" s="20"/>
    </row>
    <row r="15559" spans="4:4" x14ac:dyDescent="0.2">
      <c r="D15559" s="20"/>
    </row>
    <row r="15560" spans="4:4" x14ac:dyDescent="0.2">
      <c r="D15560" s="20"/>
    </row>
    <row r="15561" spans="4:4" x14ac:dyDescent="0.2">
      <c r="D15561" s="20"/>
    </row>
    <row r="15562" spans="4:4" x14ac:dyDescent="0.2">
      <c r="D15562" s="20"/>
    </row>
    <row r="15563" spans="4:4" x14ac:dyDescent="0.2">
      <c r="D15563" s="20"/>
    </row>
    <row r="15564" spans="4:4" x14ac:dyDescent="0.2">
      <c r="D15564" s="20"/>
    </row>
    <row r="15565" spans="4:4" x14ac:dyDescent="0.2">
      <c r="D15565" s="20"/>
    </row>
    <row r="15566" spans="4:4" x14ac:dyDescent="0.2">
      <c r="D15566" s="20"/>
    </row>
    <row r="15567" spans="4:4" x14ac:dyDescent="0.2">
      <c r="D15567" s="20"/>
    </row>
    <row r="15568" spans="4:4" x14ac:dyDescent="0.2">
      <c r="D15568" s="20"/>
    </row>
    <row r="15569" spans="4:4" x14ac:dyDescent="0.2">
      <c r="D15569" s="20"/>
    </row>
    <row r="15570" spans="4:4" x14ac:dyDescent="0.2">
      <c r="D15570" s="20"/>
    </row>
    <row r="15571" spans="4:4" x14ac:dyDescent="0.2">
      <c r="D15571" s="20"/>
    </row>
    <row r="15572" spans="4:4" x14ac:dyDescent="0.2">
      <c r="D15572" s="20"/>
    </row>
    <row r="15573" spans="4:4" x14ac:dyDescent="0.2">
      <c r="D15573" s="20"/>
    </row>
    <row r="15574" spans="4:4" x14ac:dyDescent="0.2">
      <c r="D15574" s="20"/>
    </row>
    <row r="15575" spans="4:4" x14ac:dyDescent="0.2">
      <c r="D15575" s="20"/>
    </row>
    <row r="15576" spans="4:4" x14ac:dyDescent="0.2">
      <c r="D15576" s="20"/>
    </row>
    <row r="15577" spans="4:4" x14ac:dyDescent="0.2">
      <c r="D15577" s="20"/>
    </row>
    <row r="15578" spans="4:4" x14ac:dyDescent="0.2">
      <c r="D15578" s="20"/>
    </row>
    <row r="15579" spans="4:4" x14ac:dyDescent="0.2">
      <c r="D15579" s="20"/>
    </row>
    <row r="15580" spans="4:4" x14ac:dyDescent="0.2">
      <c r="D15580" s="20"/>
    </row>
    <row r="15581" spans="4:4" x14ac:dyDescent="0.2">
      <c r="D15581" s="20"/>
    </row>
    <row r="15582" spans="4:4" x14ac:dyDescent="0.2">
      <c r="D15582" s="20"/>
    </row>
    <row r="15583" spans="4:4" x14ac:dyDescent="0.2">
      <c r="D15583" s="20"/>
    </row>
    <row r="15584" spans="4:4" x14ac:dyDescent="0.2">
      <c r="D15584" s="20"/>
    </row>
    <row r="15585" spans="4:4" x14ac:dyDescent="0.2">
      <c r="D15585" s="20"/>
    </row>
    <row r="15586" spans="4:4" x14ac:dyDescent="0.2">
      <c r="D15586" s="20"/>
    </row>
    <row r="15587" spans="4:4" x14ac:dyDescent="0.2">
      <c r="D15587" s="20"/>
    </row>
    <row r="15588" spans="4:4" x14ac:dyDescent="0.2">
      <c r="D15588" s="20"/>
    </row>
    <row r="15589" spans="4:4" x14ac:dyDescent="0.2">
      <c r="D15589" s="20"/>
    </row>
    <row r="15590" spans="4:4" x14ac:dyDescent="0.2">
      <c r="D15590" s="20"/>
    </row>
    <row r="15591" spans="4:4" x14ac:dyDescent="0.2">
      <c r="D15591" s="20"/>
    </row>
    <row r="15592" spans="4:4" x14ac:dyDescent="0.2">
      <c r="D15592" s="20"/>
    </row>
    <row r="15593" spans="4:4" x14ac:dyDescent="0.2">
      <c r="D15593" s="20"/>
    </row>
    <row r="15594" spans="4:4" x14ac:dyDescent="0.2">
      <c r="D15594" s="20"/>
    </row>
    <row r="15595" spans="4:4" x14ac:dyDescent="0.2">
      <c r="D15595" s="20"/>
    </row>
    <row r="15596" spans="4:4" x14ac:dyDescent="0.2">
      <c r="D15596" s="20"/>
    </row>
    <row r="15597" spans="4:4" x14ac:dyDescent="0.2">
      <c r="D15597" s="20"/>
    </row>
    <row r="15598" spans="4:4" x14ac:dyDescent="0.2">
      <c r="D15598" s="20"/>
    </row>
    <row r="15599" spans="4:4" x14ac:dyDescent="0.2">
      <c r="D15599" s="20"/>
    </row>
    <row r="15600" spans="4:4" x14ac:dyDescent="0.2">
      <c r="D15600" s="20"/>
    </row>
    <row r="15601" spans="4:4" x14ac:dyDescent="0.2">
      <c r="D15601" s="20"/>
    </row>
    <row r="15602" spans="4:4" x14ac:dyDescent="0.2">
      <c r="D15602" s="20"/>
    </row>
    <row r="15603" spans="4:4" x14ac:dyDescent="0.2">
      <c r="D15603" s="20"/>
    </row>
    <row r="15604" spans="4:4" x14ac:dyDescent="0.2">
      <c r="D15604" s="20"/>
    </row>
    <row r="15605" spans="4:4" x14ac:dyDescent="0.2">
      <c r="D15605" s="20"/>
    </row>
    <row r="15606" spans="4:4" x14ac:dyDescent="0.2">
      <c r="D15606" s="20"/>
    </row>
    <row r="15607" spans="4:4" x14ac:dyDescent="0.2">
      <c r="D15607" s="20"/>
    </row>
    <row r="15608" spans="4:4" x14ac:dyDescent="0.2">
      <c r="D15608" s="20"/>
    </row>
    <row r="15609" spans="4:4" x14ac:dyDescent="0.2">
      <c r="D15609" s="20"/>
    </row>
    <row r="15610" spans="4:4" x14ac:dyDescent="0.2">
      <c r="D15610" s="20"/>
    </row>
    <row r="15611" spans="4:4" x14ac:dyDescent="0.2">
      <c r="D15611" s="20"/>
    </row>
    <row r="15612" spans="4:4" x14ac:dyDescent="0.2">
      <c r="D15612" s="20"/>
    </row>
    <row r="15613" spans="4:4" x14ac:dyDescent="0.2">
      <c r="D15613" s="20"/>
    </row>
    <row r="15614" spans="4:4" x14ac:dyDescent="0.2">
      <c r="D15614" s="20"/>
    </row>
    <row r="15615" spans="4:4" x14ac:dyDescent="0.2">
      <c r="D15615" s="20"/>
    </row>
    <row r="15616" spans="4:4" x14ac:dyDescent="0.2">
      <c r="D15616" s="20"/>
    </row>
    <row r="15617" spans="4:4" x14ac:dyDescent="0.2">
      <c r="D15617" s="20"/>
    </row>
    <row r="15618" spans="4:4" x14ac:dyDescent="0.2">
      <c r="D15618" s="20"/>
    </row>
    <row r="15619" spans="4:4" x14ac:dyDescent="0.2">
      <c r="D15619" s="20"/>
    </row>
    <row r="15620" spans="4:4" x14ac:dyDescent="0.2">
      <c r="D15620" s="20"/>
    </row>
    <row r="15621" spans="4:4" x14ac:dyDescent="0.2">
      <c r="D15621" s="20"/>
    </row>
    <row r="15622" spans="4:4" x14ac:dyDescent="0.2">
      <c r="D15622" s="20"/>
    </row>
    <row r="15623" spans="4:4" x14ac:dyDescent="0.2">
      <c r="D15623" s="20"/>
    </row>
    <row r="15624" spans="4:4" x14ac:dyDescent="0.2">
      <c r="D15624" s="20"/>
    </row>
    <row r="15625" spans="4:4" x14ac:dyDescent="0.2">
      <c r="D15625" s="20"/>
    </row>
    <row r="15626" spans="4:4" x14ac:dyDescent="0.2">
      <c r="D15626" s="20"/>
    </row>
    <row r="15627" spans="4:4" x14ac:dyDescent="0.2">
      <c r="D15627" s="20"/>
    </row>
    <row r="15628" spans="4:4" x14ac:dyDescent="0.2">
      <c r="D15628" s="20"/>
    </row>
    <row r="15629" spans="4:4" x14ac:dyDescent="0.2">
      <c r="D15629" s="20"/>
    </row>
    <row r="15630" spans="4:4" x14ac:dyDescent="0.2">
      <c r="D15630" s="20"/>
    </row>
    <row r="15631" spans="4:4" x14ac:dyDescent="0.2">
      <c r="D15631" s="20"/>
    </row>
    <row r="15632" spans="4:4" x14ac:dyDescent="0.2">
      <c r="D15632" s="20"/>
    </row>
    <row r="15633" spans="4:4" x14ac:dyDescent="0.2">
      <c r="D15633" s="20"/>
    </row>
    <row r="15634" spans="4:4" x14ac:dyDescent="0.2">
      <c r="D15634" s="20"/>
    </row>
    <row r="15635" spans="4:4" x14ac:dyDescent="0.2">
      <c r="D15635" s="20"/>
    </row>
    <row r="15636" spans="4:4" x14ac:dyDescent="0.2">
      <c r="D15636" s="20"/>
    </row>
    <row r="15637" spans="4:4" x14ac:dyDescent="0.2">
      <c r="D15637" s="20"/>
    </row>
    <row r="15638" spans="4:4" x14ac:dyDescent="0.2">
      <c r="D15638" s="20"/>
    </row>
    <row r="15639" spans="4:4" x14ac:dyDescent="0.2">
      <c r="D15639" s="20"/>
    </row>
    <row r="15640" spans="4:4" x14ac:dyDescent="0.2">
      <c r="D15640" s="20"/>
    </row>
    <row r="15641" spans="4:4" x14ac:dyDescent="0.2">
      <c r="D15641" s="20"/>
    </row>
    <row r="15642" spans="4:4" x14ac:dyDescent="0.2">
      <c r="D15642" s="20"/>
    </row>
    <row r="15643" spans="4:4" x14ac:dyDescent="0.2">
      <c r="D15643" s="20"/>
    </row>
    <row r="15644" spans="4:4" x14ac:dyDescent="0.2">
      <c r="D15644" s="20"/>
    </row>
    <row r="15645" spans="4:4" x14ac:dyDescent="0.2">
      <c r="D15645" s="20"/>
    </row>
    <row r="15646" spans="4:4" x14ac:dyDescent="0.2">
      <c r="D15646" s="20"/>
    </row>
    <row r="15647" spans="4:4" x14ac:dyDescent="0.2">
      <c r="D15647" s="20"/>
    </row>
    <row r="15648" spans="4:4" x14ac:dyDescent="0.2">
      <c r="D15648" s="20"/>
    </row>
    <row r="15649" spans="4:4" x14ac:dyDescent="0.2">
      <c r="D15649" s="20"/>
    </row>
    <row r="15650" spans="4:4" x14ac:dyDescent="0.2">
      <c r="D15650" s="20"/>
    </row>
    <row r="15651" spans="4:4" x14ac:dyDescent="0.2">
      <c r="D15651" s="20"/>
    </row>
    <row r="15652" spans="4:4" x14ac:dyDescent="0.2">
      <c r="D15652" s="20"/>
    </row>
    <row r="15653" spans="4:4" x14ac:dyDescent="0.2">
      <c r="D15653" s="20"/>
    </row>
    <row r="15654" spans="4:4" x14ac:dyDescent="0.2">
      <c r="D15654" s="20"/>
    </row>
    <row r="15655" spans="4:4" x14ac:dyDescent="0.2">
      <c r="D15655" s="20"/>
    </row>
    <row r="15656" spans="4:4" x14ac:dyDescent="0.2">
      <c r="D15656" s="20"/>
    </row>
    <row r="15657" spans="4:4" x14ac:dyDescent="0.2">
      <c r="D15657" s="20"/>
    </row>
    <row r="15658" spans="4:4" x14ac:dyDescent="0.2">
      <c r="D15658" s="20"/>
    </row>
    <row r="15659" spans="4:4" x14ac:dyDescent="0.2">
      <c r="D15659" s="20"/>
    </row>
    <row r="15660" spans="4:4" x14ac:dyDescent="0.2">
      <c r="D15660" s="20"/>
    </row>
    <row r="15661" spans="4:4" x14ac:dyDescent="0.2">
      <c r="D15661" s="20"/>
    </row>
    <row r="15662" spans="4:4" x14ac:dyDescent="0.2">
      <c r="D15662" s="20"/>
    </row>
    <row r="15663" spans="4:4" x14ac:dyDescent="0.2">
      <c r="D15663" s="20"/>
    </row>
    <row r="15664" spans="4:4" x14ac:dyDescent="0.2">
      <c r="D15664" s="20"/>
    </row>
    <row r="15665" spans="4:4" x14ac:dyDescent="0.2">
      <c r="D15665" s="20"/>
    </row>
    <row r="15666" spans="4:4" x14ac:dyDescent="0.2">
      <c r="D15666" s="20"/>
    </row>
    <row r="15667" spans="4:4" x14ac:dyDescent="0.2">
      <c r="D15667" s="20"/>
    </row>
    <row r="15668" spans="4:4" x14ac:dyDescent="0.2">
      <c r="D15668" s="20"/>
    </row>
    <row r="15669" spans="4:4" x14ac:dyDescent="0.2">
      <c r="D15669" s="20"/>
    </row>
    <row r="15670" spans="4:4" x14ac:dyDescent="0.2">
      <c r="D15670" s="20"/>
    </row>
    <row r="15671" spans="4:4" x14ac:dyDescent="0.2">
      <c r="D15671" s="20"/>
    </row>
    <row r="15672" spans="4:4" x14ac:dyDescent="0.2">
      <c r="D15672" s="20"/>
    </row>
    <row r="15673" spans="4:4" x14ac:dyDescent="0.2">
      <c r="D15673" s="20"/>
    </row>
    <row r="15674" spans="4:4" x14ac:dyDescent="0.2">
      <c r="D15674" s="20"/>
    </row>
    <row r="15675" spans="4:4" x14ac:dyDescent="0.2">
      <c r="D15675" s="20"/>
    </row>
    <row r="15676" spans="4:4" x14ac:dyDescent="0.2">
      <c r="D15676" s="20"/>
    </row>
    <row r="15677" spans="4:4" x14ac:dyDescent="0.2">
      <c r="D15677" s="20"/>
    </row>
    <row r="15678" spans="4:4" x14ac:dyDescent="0.2">
      <c r="D15678" s="20"/>
    </row>
    <row r="15679" spans="4:4" x14ac:dyDescent="0.2">
      <c r="D15679" s="20"/>
    </row>
    <row r="15680" spans="4:4" x14ac:dyDescent="0.2">
      <c r="D15680" s="20"/>
    </row>
    <row r="15681" spans="4:4" x14ac:dyDescent="0.2">
      <c r="D15681" s="20"/>
    </row>
    <row r="15682" spans="4:4" x14ac:dyDescent="0.2">
      <c r="D15682" s="20"/>
    </row>
    <row r="15683" spans="4:4" x14ac:dyDescent="0.2">
      <c r="D15683" s="20"/>
    </row>
    <row r="15684" spans="4:4" x14ac:dyDescent="0.2">
      <c r="D15684" s="20"/>
    </row>
    <row r="15685" spans="4:4" x14ac:dyDescent="0.2">
      <c r="D15685" s="20"/>
    </row>
    <row r="15686" spans="4:4" x14ac:dyDescent="0.2">
      <c r="D15686" s="20"/>
    </row>
    <row r="15687" spans="4:4" x14ac:dyDescent="0.2">
      <c r="D15687" s="20"/>
    </row>
    <row r="15688" spans="4:4" x14ac:dyDescent="0.2">
      <c r="D15688" s="20"/>
    </row>
    <row r="15689" spans="4:4" x14ac:dyDescent="0.2">
      <c r="D15689" s="20"/>
    </row>
    <row r="15690" spans="4:4" x14ac:dyDescent="0.2">
      <c r="D15690" s="20"/>
    </row>
    <row r="15691" spans="4:4" x14ac:dyDescent="0.2">
      <c r="D15691" s="20"/>
    </row>
    <row r="15692" spans="4:4" x14ac:dyDescent="0.2">
      <c r="D15692" s="20"/>
    </row>
    <row r="15693" spans="4:4" x14ac:dyDescent="0.2">
      <c r="D15693" s="20"/>
    </row>
    <row r="15694" spans="4:4" x14ac:dyDescent="0.2">
      <c r="D15694" s="20"/>
    </row>
    <row r="15695" spans="4:4" x14ac:dyDescent="0.2">
      <c r="D15695" s="20"/>
    </row>
    <row r="15696" spans="4:4" x14ac:dyDescent="0.2">
      <c r="D15696" s="20"/>
    </row>
    <row r="15697" spans="4:4" x14ac:dyDescent="0.2">
      <c r="D15697" s="20"/>
    </row>
    <row r="15698" spans="4:4" x14ac:dyDescent="0.2">
      <c r="D15698" s="20"/>
    </row>
    <row r="15699" spans="4:4" x14ac:dyDescent="0.2">
      <c r="D15699" s="20"/>
    </row>
    <row r="15700" spans="4:4" x14ac:dyDescent="0.2">
      <c r="D15700" s="20"/>
    </row>
    <row r="15701" spans="4:4" x14ac:dyDescent="0.2">
      <c r="D15701" s="20"/>
    </row>
    <row r="15702" spans="4:4" x14ac:dyDescent="0.2">
      <c r="D15702" s="20"/>
    </row>
    <row r="15703" spans="4:4" x14ac:dyDescent="0.2">
      <c r="D15703" s="20"/>
    </row>
    <row r="15704" spans="4:4" x14ac:dyDescent="0.2">
      <c r="D15704" s="20"/>
    </row>
    <row r="15705" spans="4:4" x14ac:dyDescent="0.2">
      <c r="D15705" s="20"/>
    </row>
    <row r="15706" spans="4:4" x14ac:dyDescent="0.2">
      <c r="D15706" s="20"/>
    </row>
    <row r="15707" spans="4:4" x14ac:dyDescent="0.2">
      <c r="D15707" s="20"/>
    </row>
    <row r="15708" spans="4:4" x14ac:dyDescent="0.2">
      <c r="D15708" s="20"/>
    </row>
    <row r="15709" spans="4:4" x14ac:dyDescent="0.2">
      <c r="D15709" s="20"/>
    </row>
    <row r="15710" spans="4:4" x14ac:dyDescent="0.2">
      <c r="D15710" s="20"/>
    </row>
    <row r="15711" spans="4:4" x14ac:dyDescent="0.2">
      <c r="D15711" s="20"/>
    </row>
    <row r="15712" spans="4:4" x14ac:dyDescent="0.2">
      <c r="D15712" s="20"/>
    </row>
    <row r="15713" spans="4:4" x14ac:dyDescent="0.2">
      <c r="D15713" s="20"/>
    </row>
    <row r="15714" spans="4:4" x14ac:dyDescent="0.2">
      <c r="D15714" s="20"/>
    </row>
    <row r="15715" spans="4:4" x14ac:dyDescent="0.2">
      <c r="D15715" s="20"/>
    </row>
    <row r="15716" spans="4:4" x14ac:dyDescent="0.2">
      <c r="D15716" s="20"/>
    </row>
    <row r="15717" spans="4:4" x14ac:dyDescent="0.2">
      <c r="D15717" s="20"/>
    </row>
    <row r="15718" spans="4:4" x14ac:dyDescent="0.2">
      <c r="D15718" s="20"/>
    </row>
    <row r="15719" spans="4:4" x14ac:dyDescent="0.2">
      <c r="D15719" s="20"/>
    </row>
    <row r="15720" spans="4:4" x14ac:dyDescent="0.2">
      <c r="D15720" s="20"/>
    </row>
    <row r="15721" spans="4:4" x14ac:dyDescent="0.2">
      <c r="D15721" s="20"/>
    </row>
    <row r="15722" spans="4:4" x14ac:dyDescent="0.2">
      <c r="D15722" s="20"/>
    </row>
    <row r="15723" spans="4:4" x14ac:dyDescent="0.2">
      <c r="D15723" s="20"/>
    </row>
    <row r="15724" spans="4:4" x14ac:dyDescent="0.2">
      <c r="D15724" s="20"/>
    </row>
    <row r="15725" spans="4:4" x14ac:dyDescent="0.2">
      <c r="D15725" s="20"/>
    </row>
    <row r="15726" spans="4:4" x14ac:dyDescent="0.2">
      <c r="D15726" s="20"/>
    </row>
    <row r="15727" spans="4:4" x14ac:dyDescent="0.2">
      <c r="D15727" s="20"/>
    </row>
    <row r="15728" spans="4:4" x14ac:dyDescent="0.2">
      <c r="D15728" s="20"/>
    </row>
    <row r="15729" spans="4:4" x14ac:dyDescent="0.2">
      <c r="D15729" s="20"/>
    </row>
    <row r="15730" spans="4:4" x14ac:dyDescent="0.2">
      <c r="D15730" s="20"/>
    </row>
    <row r="15731" spans="4:4" x14ac:dyDescent="0.2">
      <c r="D15731" s="20"/>
    </row>
    <row r="15732" spans="4:4" x14ac:dyDescent="0.2">
      <c r="D15732" s="20"/>
    </row>
    <row r="15733" spans="4:4" x14ac:dyDescent="0.2">
      <c r="D15733" s="20"/>
    </row>
    <row r="15734" spans="4:4" x14ac:dyDescent="0.2">
      <c r="D15734" s="20"/>
    </row>
    <row r="15735" spans="4:4" x14ac:dyDescent="0.2">
      <c r="D15735" s="20"/>
    </row>
    <row r="15736" spans="4:4" x14ac:dyDescent="0.2">
      <c r="D15736" s="20"/>
    </row>
    <row r="15737" spans="4:4" x14ac:dyDescent="0.2">
      <c r="D15737" s="20"/>
    </row>
    <row r="15738" spans="4:4" x14ac:dyDescent="0.2">
      <c r="D15738" s="20"/>
    </row>
    <row r="15739" spans="4:4" x14ac:dyDescent="0.2">
      <c r="D15739" s="20"/>
    </row>
    <row r="15740" spans="4:4" x14ac:dyDescent="0.2">
      <c r="D15740" s="20"/>
    </row>
    <row r="15741" spans="4:4" x14ac:dyDescent="0.2">
      <c r="D15741" s="20"/>
    </row>
    <row r="15742" spans="4:4" x14ac:dyDescent="0.2">
      <c r="D15742" s="20"/>
    </row>
    <row r="15743" spans="4:4" x14ac:dyDescent="0.2">
      <c r="D15743" s="20"/>
    </row>
    <row r="15744" spans="4:4" x14ac:dyDescent="0.2">
      <c r="D15744" s="20"/>
    </row>
    <row r="15745" spans="4:4" x14ac:dyDescent="0.2">
      <c r="D15745" s="20"/>
    </row>
    <row r="15746" spans="4:4" x14ac:dyDescent="0.2">
      <c r="D15746" s="20"/>
    </row>
    <row r="15747" spans="4:4" x14ac:dyDescent="0.2">
      <c r="D15747" s="20"/>
    </row>
    <row r="15748" spans="4:4" x14ac:dyDescent="0.2">
      <c r="D15748" s="20"/>
    </row>
    <row r="15749" spans="4:4" x14ac:dyDescent="0.2">
      <c r="D15749" s="20"/>
    </row>
    <row r="15750" spans="4:4" x14ac:dyDescent="0.2">
      <c r="D15750" s="20"/>
    </row>
    <row r="15751" spans="4:4" x14ac:dyDescent="0.2">
      <c r="D15751" s="20"/>
    </row>
    <row r="15752" spans="4:4" x14ac:dyDescent="0.2">
      <c r="D15752" s="20"/>
    </row>
    <row r="15753" spans="4:4" x14ac:dyDescent="0.2">
      <c r="D15753" s="20"/>
    </row>
    <row r="15754" spans="4:4" x14ac:dyDescent="0.2">
      <c r="D15754" s="20"/>
    </row>
    <row r="15755" spans="4:4" x14ac:dyDescent="0.2">
      <c r="D15755" s="20"/>
    </row>
    <row r="15756" spans="4:4" x14ac:dyDescent="0.2">
      <c r="D15756" s="20"/>
    </row>
    <row r="15757" spans="4:4" x14ac:dyDescent="0.2">
      <c r="D15757" s="20"/>
    </row>
    <row r="15758" spans="4:4" x14ac:dyDescent="0.2">
      <c r="D15758" s="20"/>
    </row>
    <row r="15759" spans="4:4" x14ac:dyDescent="0.2">
      <c r="D15759" s="20"/>
    </row>
    <row r="15760" spans="4:4" x14ac:dyDescent="0.2">
      <c r="D15760" s="20"/>
    </row>
    <row r="15761" spans="4:4" x14ac:dyDescent="0.2">
      <c r="D15761" s="20"/>
    </row>
    <row r="15762" spans="4:4" x14ac:dyDescent="0.2">
      <c r="D15762" s="20"/>
    </row>
    <row r="15763" spans="4:4" x14ac:dyDescent="0.2">
      <c r="D15763" s="20"/>
    </row>
    <row r="15764" spans="4:4" x14ac:dyDescent="0.2">
      <c r="D15764" s="20"/>
    </row>
    <row r="15765" spans="4:4" x14ac:dyDescent="0.2">
      <c r="D15765" s="20"/>
    </row>
    <row r="15766" spans="4:4" x14ac:dyDescent="0.2">
      <c r="D15766" s="20"/>
    </row>
    <row r="15767" spans="4:4" x14ac:dyDescent="0.2">
      <c r="D15767" s="20"/>
    </row>
    <row r="15768" spans="4:4" x14ac:dyDescent="0.2">
      <c r="D15768" s="20"/>
    </row>
    <row r="15769" spans="4:4" x14ac:dyDescent="0.2">
      <c r="D15769" s="20"/>
    </row>
    <row r="15770" spans="4:4" x14ac:dyDescent="0.2">
      <c r="D15770" s="20"/>
    </row>
    <row r="15771" spans="4:4" x14ac:dyDescent="0.2">
      <c r="D15771" s="20"/>
    </row>
    <row r="15772" spans="4:4" x14ac:dyDescent="0.2">
      <c r="D15772" s="20"/>
    </row>
    <row r="15773" spans="4:4" x14ac:dyDescent="0.2">
      <c r="D15773" s="20"/>
    </row>
    <row r="15774" spans="4:4" x14ac:dyDescent="0.2">
      <c r="D15774" s="20"/>
    </row>
    <row r="15775" spans="4:4" x14ac:dyDescent="0.2">
      <c r="D15775" s="20"/>
    </row>
    <row r="15776" spans="4:4" x14ac:dyDescent="0.2">
      <c r="D15776" s="20"/>
    </row>
    <row r="15777" spans="4:4" x14ac:dyDescent="0.2">
      <c r="D15777" s="20"/>
    </row>
    <row r="15778" spans="4:4" x14ac:dyDescent="0.2">
      <c r="D15778" s="20"/>
    </row>
    <row r="15779" spans="4:4" x14ac:dyDescent="0.2">
      <c r="D15779" s="20"/>
    </row>
    <row r="15780" spans="4:4" x14ac:dyDescent="0.2">
      <c r="D15780" s="20"/>
    </row>
    <row r="15781" spans="4:4" x14ac:dyDescent="0.2">
      <c r="D15781" s="20"/>
    </row>
    <row r="15782" spans="4:4" x14ac:dyDescent="0.2">
      <c r="D15782" s="20"/>
    </row>
    <row r="15783" spans="4:4" x14ac:dyDescent="0.2">
      <c r="D15783" s="20"/>
    </row>
    <row r="15784" spans="4:4" x14ac:dyDescent="0.2">
      <c r="D15784" s="20"/>
    </row>
    <row r="15785" spans="4:4" x14ac:dyDescent="0.2">
      <c r="D15785" s="20"/>
    </row>
    <row r="15786" spans="4:4" x14ac:dyDescent="0.2">
      <c r="D15786" s="20"/>
    </row>
    <row r="15787" spans="4:4" x14ac:dyDescent="0.2">
      <c r="D15787" s="20"/>
    </row>
    <row r="15788" spans="4:4" x14ac:dyDescent="0.2">
      <c r="D15788" s="20"/>
    </row>
    <row r="15789" spans="4:4" x14ac:dyDescent="0.2">
      <c r="D15789" s="20"/>
    </row>
    <row r="15790" spans="4:4" x14ac:dyDescent="0.2">
      <c r="D15790" s="20"/>
    </row>
    <row r="15791" spans="4:4" x14ac:dyDescent="0.2">
      <c r="D15791" s="20"/>
    </row>
    <row r="15792" spans="4:4" x14ac:dyDescent="0.2">
      <c r="D15792" s="20"/>
    </row>
    <row r="15793" spans="4:4" x14ac:dyDescent="0.2">
      <c r="D15793" s="20"/>
    </row>
    <row r="15794" spans="4:4" x14ac:dyDescent="0.2">
      <c r="D15794" s="20"/>
    </row>
    <row r="15795" spans="4:4" x14ac:dyDescent="0.2">
      <c r="D15795" s="20"/>
    </row>
    <row r="15796" spans="4:4" x14ac:dyDescent="0.2">
      <c r="D15796" s="20"/>
    </row>
    <row r="15797" spans="4:4" x14ac:dyDescent="0.2">
      <c r="D15797" s="20"/>
    </row>
    <row r="15798" spans="4:4" x14ac:dyDescent="0.2">
      <c r="D15798" s="20"/>
    </row>
    <row r="15799" spans="4:4" x14ac:dyDescent="0.2">
      <c r="D15799" s="20"/>
    </row>
    <row r="15800" spans="4:4" x14ac:dyDescent="0.2">
      <c r="D15800" s="20"/>
    </row>
    <row r="15801" spans="4:4" x14ac:dyDescent="0.2">
      <c r="D15801" s="20"/>
    </row>
    <row r="15802" spans="4:4" x14ac:dyDescent="0.2">
      <c r="D15802" s="20"/>
    </row>
    <row r="15803" spans="4:4" x14ac:dyDescent="0.2">
      <c r="D15803" s="20"/>
    </row>
    <row r="15804" spans="4:4" x14ac:dyDescent="0.2">
      <c r="D15804" s="20"/>
    </row>
    <row r="15805" spans="4:4" x14ac:dyDescent="0.2">
      <c r="D15805" s="20"/>
    </row>
    <row r="15806" spans="4:4" x14ac:dyDescent="0.2">
      <c r="D15806" s="20"/>
    </row>
    <row r="15807" spans="4:4" x14ac:dyDescent="0.2">
      <c r="D15807" s="20"/>
    </row>
    <row r="15808" spans="4:4" x14ac:dyDescent="0.2">
      <c r="D15808" s="20"/>
    </row>
    <row r="15809" spans="4:4" x14ac:dyDescent="0.2">
      <c r="D15809" s="20"/>
    </row>
    <row r="15810" spans="4:4" x14ac:dyDescent="0.2">
      <c r="D15810" s="20"/>
    </row>
    <row r="15811" spans="4:4" x14ac:dyDescent="0.2">
      <c r="D15811" s="20"/>
    </row>
    <row r="15812" spans="4:4" x14ac:dyDescent="0.2">
      <c r="D15812" s="20"/>
    </row>
    <row r="15813" spans="4:4" x14ac:dyDescent="0.2">
      <c r="D15813" s="20"/>
    </row>
    <row r="15814" spans="4:4" x14ac:dyDescent="0.2">
      <c r="D15814" s="20"/>
    </row>
    <row r="15815" spans="4:4" x14ac:dyDescent="0.2">
      <c r="D15815" s="20"/>
    </row>
    <row r="15816" spans="4:4" x14ac:dyDescent="0.2">
      <c r="D15816" s="20"/>
    </row>
    <row r="15817" spans="4:4" x14ac:dyDescent="0.2">
      <c r="D15817" s="20"/>
    </row>
    <row r="15818" spans="4:4" x14ac:dyDescent="0.2">
      <c r="D15818" s="20"/>
    </row>
    <row r="15819" spans="4:4" x14ac:dyDescent="0.2">
      <c r="D15819" s="20"/>
    </row>
    <row r="15820" spans="4:4" x14ac:dyDescent="0.2">
      <c r="D15820" s="20"/>
    </row>
    <row r="15821" spans="4:4" x14ac:dyDescent="0.2">
      <c r="D15821" s="20"/>
    </row>
    <row r="15822" spans="4:4" x14ac:dyDescent="0.2">
      <c r="D15822" s="20"/>
    </row>
    <row r="15823" spans="4:4" x14ac:dyDescent="0.2">
      <c r="D15823" s="20"/>
    </row>
    <row r="15824" spans="4:4" x14ac:dyDescent="0.2">
      <c r="D15824" s="20"/>
    </row>
    <row r="15825" spans="4:4" x14ac:dyDescent="0.2">
      <c r="D15825" s="20"/>
    </row>
    <row r="15826" spans="4:4" x14ac:dyDescent="0.2">
      <c r="D15826" s="20"/>
    </row>
    <row r="15827" spans="4:4" x14ac:dyDescent="0.2">
      <c r="D15827" s="20"/>
    </row>
    <row r="15828" spans="4:4" x14ac:dyDescent="0.2">
      <c r="D15828" s="20"/>
    </row>
    <row r="15829" spans="4:4" x14ac:dyDescent="0.2">
      <c r="D15829" s="20"/>
    </row>
    <row r="15830" spans="4:4" x14ac:dyDescent="0.2">
      <c r="D15830" s="20"/>
    </row>
    <row r="15831" spans="4:4" x14ac:dyDescent="0.2">
      <c r="D15831" s="20"/>
    </row>
    <row r="15832" spans="4:4" x14ac:dyDescent="0.2">
      <c r="D15832" s="20"/>
    </row>
    <row r="15833" spans="4:4" x14ac:dyDescent="0.2">
      <c r="D15833" s="20"/>
    </row>
    <row r="15834" spans="4:4" x14ac:dyDescent="0.2">
      <c r="D15834" s="20"/>
    </row>
    <row r="15835" spans="4:4" x14ac:dyDescent="0.2">
      <c r="D15835" s="20"/>
    </row>
    <row r="15836" spans="4:4" x14ac:dyDescent="0.2">
      <c r="D15836" s="20"/>
    </row>
    <row r="15837" spans="4:4" x14ac:dyDescent="0.2">
      <c r="D15837" s="20"/>
    </row>
    <row r="15838" spans="4:4" x14ac:dyDescent="0.2">
      <c r="D15838" s="20"/>
    </row>
    <row r="15839" spans="4:4" x14ac:dyDescent="0.2">
      <c r="D15839" s="20"/>
    </row>
    <row r="15840" spans="4:4" x14ac:dyDescent="0.2">
      <c r="D15840" s="20"/>
    </row>
    <row r="15841" spans="4:4" x14ac:dyDescent="0.2">
      <c r="D15841" s="20"/>
    </row>
    <row r="15842" spans="4:4" x14ac:dyDescent="0.2">
      <c r="D15842" s="20"/>
    </row>
    <row r="15843" spans="4:4" x14ac:dyDescent="0.2">
      <c r="D15843" s="20"/>
    </row>
    <row r="15844" spans="4:4" x14ac:dyDescent="0.2">
      <c r="D15844" s="20"/>
    </row>
    <row r="15845" spans="4:4" x14ac:dyDescent="0.2">
      <c r="D15845" s="20"/>
    </row>
    <row r="15846" spans="4:4" x14ac:dyDescent="0.2">
      <c r="D15846" s="20"/>
    </row>
    <row r="15847" spans="4:4" x14ac:dyDescent="0.2">
      <c r="D15847" s="20"/>
    </row>
    <row r="15848" spans="4:4" x14ac:dyDescent="0.2">
      <c r="D15848" s="20"/>
    </row>
    <row r="15849" spans="4:4" x14ac:dyDescent="0.2">
      <c r="D15849" s="20"/>
    </row>
    <row r="15850" spans="4:4" x14ac:dyDescent="0.2">
      <c r="D15850" s="20"/>
    </row>
    <row r="15851" spans="4:4" x14ac:dyDescent="0.2">
      <c r="D15851" s="20"/>
    </row>
    <row r="15852" spans="4:4" x14ac:dyDescent="0.2">
      <c r="D15852" s="20"/>
    </row>
    <row r="15853" spans="4:4" x14ac:dyDescent="0.2">
      <c r="D15853" s="20"/>
    </row>
    <row r="15854" spans="4:4" x14ac:dyDescent="0.2">
      <c r="D15854" s="20"/>
    </row>
    <row r="15855" spans="4:4" x14ac:dyDescent="0.2">
      <c r="D15855" s="20"/>
    </row>
    <row r="15856" spans="4:4" x14ac:dyDescent="0.2">
      <c r="D15856" s="20"/>
    </row>
    <row r="15857" spans="4:4" x14ac:dyDescent="0.2">
      <c r="D15857" s="20"/>
    </row>
    <row r="15858" spans="4:4" x14ac:dyDescent="0.2">
      <c r="D15858" s="20"/>
    </row>
    <row r="15859" spans="4:4" x14ac:dyDescent="0.2">
      <c r="D15859" s="20"/>
    </row>
    <row r="15860" spans="4:4" x14ac:dyDescent="0.2">
      <c r="D15860" s="20"/>
    </row>
    <row r="15861" spans="4:4" x14ac:dyDescent="0.2">
      <c r="D15861" s="20"/>
    </row>
    <row r="15862" spans="4:4" x14ac:dyDescent="0.2">
      <c r="D15862" s="20"/>
    </row>
    <row r="15863" spans="4:4" x14ac:dyDescent="0.2">
      <c r="D15863" s="20"/>
    </row>
    <row r="15864" spans="4:4" x14ac:dyDescent="0.2">
      <c r="D15864" s="20"/>
    </row>
    <row r="15865" spans="4:4" x14ac:dyDescent="0.2">
      <c r="D15865" s="20"/>
    </row>
    <row r="15866" spans="4:4" x14ac:dyDescent="0.2">
      <c r="D15866" s="20"/>
    </row>
    <row r="15867" spans="4:4" x14ac:dyDescent="0.2">
      <c r="D15867" s="20"/>
    </row>
    <row r="15868" spans="4:4" x14ac:dyDescent="0.2">
      <c r="D15868" s="20"/>
    </row>
    <row r="15869" spans="4:4" x14ac:dyDescent="0.2">
      <c r="D15869" s="20"/>
    </row>
    <row r="15870" spans="4:4" x14ac:dyDescent="0.2">
      <c r="D15870" s="20"/>
    </row>
    <row r="15871" spans="4:4" x14ac:dyDescent="0.2">
      <c r="D15871" s="20"/>
    </row>
    <row r="15872" spans="4:4" x14ac:dyDescent="0.2">
      <c r="D15872" s="20"/>
    </row>
    <row r="15873" spans="4:4" x14ac:dyDescent="0.2">
      <c r="D15873" s="20"/>
    </row>
    <row r="15874" spans="4:4" x14ac:dyDescent="0.2">
      <c r="D15874" s="20"/>
    </row>
    <row r="15875" spans="4:4" x14ac:dyDescent="0.2">
      <c r="D15875" s="20"/>
    </row>
    <row r="15876" spans="4:4" x14ac:dyDescent="0.2">
      <c r="D15876" s="20"/>
    </row>
    <row r="15877" spans="4:4" x14ac:dyDescent="0.2">
      <c r="D15877" s="20"/>
    </row>
    <row r="15878" spans="4:4" x14ac:dyDescent="0.2">
      <c r="D15878" s="20"/>
    </row>
    <row r="15879" spans="4:4" x14ac:dyDescent="0.2">
      <c r="D15879" s="20"/>
    </row>
    <row r="15880" spans="4:4" x14ac:dyDescent="0.2">
      <c r="D15880" s="20"/>
    </row>
    <row r="15881" spans="4:4" x14ac:dyDescent="0.2">
      <c r="D15881" s="20"/>
    </row>
    <row r="15882" spans="4:4" x14ac:dyDescent="0.2">
      <c r="D15882" s="20"/>
    </row>
    <row r="15883" spans="4:4" x14ac:dyDescent="0.2">
      <c r="D15883" s="20"/>
    </row>
    <row r="15884" spans="4:4" x14ac:dyDescent="0.2">
      <c r="D15884" s="20"/>
    </row>
    <row r="15885" spans="4:4" x14ac:dyDescent="0.2">
      <c r="D15885" s="20"/>
    </row>
    <row r="15886" spans="4:4" x14ac:dyDescent="0.2">
      <c r="D15886" s="20"/>
    </row>
    <row r="15887" spans="4:4" x14ac:dyDescent="0.2">
      <c r="D15887" s="20"/>
    </row>
    <row r="15888" spans="4:4" x14ac:dyDescent="0.2">
      <c r="D15888" s="20"/>
    </row>
    <row r="15889" spans="4:4" x14ac:dyDescent="0.2">
      <c r="D15889" s="20"/>
    </row>
    <row r="15890" spans="4:4" x14ac:dyDescent="0.2">
      <c r="D15890" s="20"/>
    </row>
    <row r="15891" spans="4:4" x14ac:dyDescent="0.2">
      <c r="D15891" s="20"/>
    </row>
    <row r="15892" spans="4:4" x14ac:dyDescent="0.2">
      <c r="D15892" s="20"/>
    </row>
    <row r="15893" spans="4:4" x14ac:dyDescent="0.2">
      <c r="D15893" s="20"/>
    </row>
    <row r="15894" spans="4:4" x14ac:dyDescent="0.2">
      <c r="D15894" s="20"/>
    </row>
    <row r="15895" spans="4:4" x14ac:dyDescent="0.2">
      <c r="D15895" s="20"/>
    </row>
    <row r="15896" spans="4:4" x14ac:dyDescent="0.2">
      <c r="D15896" s="20"/>
    </row>
    <row r="15897" spans="4:4" x14ac:dyDescent="0.2">
      <c r="D15897" s="20"/>
    </row>
    <row r="15898" spans="4:4" x14ac:dyDescent="0.2">
      <c r="D15898" s="20"/>
    </row>
    <row r="15899" spans="4:4" x14ac:dyDescent="0.2">
      <c r="D15899" s="20"/>
    </row>
    <row r="15900" spans="4:4" x14ac:dyDescent="0.2">
      <c r="D15900" s="20"/>
    </row>
    <row r="15901" spans="4:4" x14ac:dyDescent="0.2">
      <c r="D15901" s="20"/>
    </row>
    <row r="15902" spans="4:4" x14ac:dyDescent="0.2">
      <c r="D15902" s="20"/>
    </row>
    <row r="15903" spans="4:4" x14ac:dyDescent="0.2">
      <c r="D15903" s="20"/>
    </row>
    <row r="15904" spans="4:4" x14ac:dyDescent="0.2">
      <c r="D15904" s="20"/>
    </row>
    <row r="15905" spans="4:4" x14ac:dyDescent="0.2">
      <c r="D15905" s="20"/>
    </row>
    <row r="15906" spans="4:4" x14ac:dyDescent="0.2">
      <c r="D15906" s="20"/>
    </row>
    <row r="15907" spans="4:4" x14ac:dyDescent="0.2">
      <c r="D15907" s="20"/>
    </row>
    <row r="15908" spans="4:4" x14ac:dyDescent="0.2">
      <c r="D15908" s="20"/>
    </row>
    <row r="15909" spans="4:4" x14ac:dyDescent="0.2">
      <c r="D15909" s="20"/>
    </row>
    <row r="15910" spans="4:4" x14ac:dyDescent="0.2">
      <c r="D15910" s="20"/>
    </row>
    <row r="15911" spans="4:4" x14ac:dyDescent="0.2">
      <c r="D15911" s="20"/>
    </row>
    <row r="15912" spans="4:4" x14ac:dyDescent="0.2">
      <c r="D15912" s="20"/>
    </row>
    <row r="15913" spans="4:4" x14ac:dyDescent="0.2">
      <c r="D15913" s="20"/>
    </row>
    <row r="15914" spans="4:4" x14ac:dyDescent="0.2">
      <c r="D15914" s="20"/>
    </row>
    <row r="15915" spans="4:4" x14ac:dyDescent="0.2">
      <c r="D15915" s="20"/>
    </row>
    <row r="15916" spans="4:4" x14ac:dyDescent="0.2">
      <c r="D15916" s="20"/>
    </row>
    <row r="15917" spans="4:4" x14ac:dyDescent="0.2">
      <c r="D15917" s="20"/>
    </row>
    <row r="15918" spans="4:4" x14ac:dyDescent="0.2">
      <c r="D15918" s="20"/>
    </row>
    <row r="15919" spans="4:4" x14ac:dyDescent="0.2">
      <c r="D15919" s="20"/>
    </row>
    <row r="15920" spans="4:4" x14ac:dyDescent="0.2">
      <c r="D15920" s="20"/>
    </row>
    <row r="15921" spans="4:4" x14ac:dyDescent="0.2">
      <c r="D15921" s="20"/>
    </row>
    <row r="15922" spans="4:4" x14ac:dyDescent="0.2">
      <c r="D15922" s="20"/>
    </row>
    <row r="15923" spans="4:4" x14ac:dyDescent="0.2">
      <c r="D15923" s="20"/>
    </row>
    <row r="15924" spans="4:4" x14ac:dyDescent="0.2">
      <c r="D15924" s="20"/>
    </row>
    <row r="15925" spans="4:4" x14ac:dyDescent="0.2">
      <c r="D15925" s="20"/>
    </row>
    <row r="15926" spans="4:4" x14ac:dyDescent="0.2">
      <c r="D15926" s="20"/>
    </row>
    <row r="15927" spans="4:4" x14ac:dyDescent="0.2">
      <c r="D15927" s="20"/>
    </row>
    <row r="15928" spans="4:4" x14ac:dyDescent="0.2">
      <c r="D15928" s="20"/>
    </row>
    <row r="15929" spans="4:4" x14ac:dyDescent="0.2">
      <c r="D15929" s="20"/>
    </row>
    <row r="15930" spans="4:4" x14ac:dyDescent="0.2">
      <c r="D15930" s="20"/>
    </row>
    <row r="15931" spans="4:4" x14ac:dyDescent="0.2">
      <c r="D15931" s="20"/>
    </row>
    <row r="15932" spans="4:4" x14ac:dyDescent="0.2">
      <c r="D15932" s="20"/>
    </row>
    <row r="15933" spans="4:4" x14ac:dyDescent="0.2">
      <c r="D15933" s="20"/>
    </row>
    <row r="15934" spans="4:4" x14ac:dyDescent="0.2">
      <c r="D15934" s="20"/>
    </row>
    <row r="15935" spans="4:4" x14ac:dyDescent="0.2">
      <c r="D15935" s="20"/>
    </row>
    <row r="15936" spans="4:4" x14ac:dyDescent="0.2">
      <c r="D15936" s="20"/>
    </row>
    <row r="15937" spans="4:4" x14ac:dyDescent="0.2">
      <c r="D15937" s="20"/>
    </row>
    <row r="15938" spans="4:4" x14ac:dyDescent="0.2">
      <c r="D15938" s="20"/>
    </row>
    <row r="15939" spans="4:4" x14ac:dyDescent="0.2">
      <c r="D15939" s="20"/>
    </row>
    <row r="15940" spans="4:4" x14ac:dyDescent="0.2">
      <c r="D15940" s="20"/>
    </row>
    <row r="15941" spans="4:4" x14ac:dyDescent="0.2">
      <c r="D15941" s="20"/>
    </row>
    <row r="15942" spans="4:4" x14ac:dyDescent="0.2">
      <c r="D15942" s="20"/>
    </row>
    <row r="15943" spans="4:4" x14ac:dyDescent="0.2">
      <c r="D15943" s="20"/>
    </row>
    <row r="15944" spans="4:4" x14ac:dyDescent="0.2">
      <c r="D15944" s="20"/>
    </row>
    <row r="15945" spans="4:4" x14ac:dyDescent="0.2">
      <c r="D15945" s="20"/>
    </row>
    <row r="15946" spans="4:4" x14ac:dyDescent="0.2">
      <c r="D15946" s="20"/>
    </row>
    <row r="15947" spans="4:4" x14ac:dyDescent="0.2">
      <c r="D15947" s="20"/>
    </row>
    <row r="15948" spans="4:4" x14ac:dyDescent="0.2">
      <c r="D15948" s="20"/>
    </row>
    <row r="15949" spans="4:4" x14ac:dyDescent="0.2">
      <c r="D15949" s="20"/>
    </row>
    <row r="15950" spans="4:4" x14ac:dyDescent="0.2">
      <c r="D15950" s="20"/>
    </row>
    <row r="15951" spans="4:4" x14ac:dyDescent="0.2">
      <c r="D15951" s="20"/>
    </row>
    <row r="15952" spans="4:4" x14ac:dyDescent="0.2">
      <c r="D15952" s="20"/>
    </row>
    <row r="15953" spans="4:4" x14ac:dyDescent="0.2">
      <c r="D15953" s="20"/>
    </row>
    <row r="15954" spans="4:4" x14ac:dyDescent="0.2">
      <c r="D15954" s="20"/>
    </row>
    <row r="15955" spans="4:4" x14ac:dyDescent="0.2">
      <c r="D15955" s="20"/>
    </row>
    <row r="15956" spans="4:4" x14ac:dyDescent="0.2">
      <c r="D15956" s="20"/>
    </row>
    <row r="15957" spans="4:4" x14ac:dyDescent="0.2">
      <c r="D15957" s="20"/>
    </row>
    <row r="15958" spans="4:4" x14ac:dyDescent="0.2">
      <c r="D15958" s="20"/>
    </row>
    <row r="15959" spans="4:4" x14ac:dyDescent="0.2">
      <c r="D15959" s="20"/>
    </row>
    <row r="15960" spans="4:4" x14ac:dyDescent="0.2">
      <c r="D15960" s="20"/>
    </row>
    <row r="15961" spans="4:4" x14ac:dyDescent="0.2">
      <c r="D15961" s="20"/>
    </row>
    <row r="15962" spans="4:4" x14ac:dyDescent="0.2">
      <c r="D15962" s="20"/>
    </row>
    <row r="15963" spans="4:4" x14ac:dyDescent="0.2">
      <c r="D15963" s="20"/>
    </row>
    <row r="15964" spans="4:4" x14ac:dyDescent="0.2">
      <c r="D15964" s="20"/>
    </row>
    <row r="15965" spans="4:4" x14ac:dyDescent="0.2">
      <c r="D15965" s="20"/>
    </row>
    <row r="15966" spans="4:4" x14ac:dyDescent="0.2">
      <c r="D15966" s="20"/>
    </row>
    <row r="15967" spans="4:4" x14ac:dyDescent="0.2">
      <c r="D15967" s="20"/>
    </row>
    <row r="15968" spans="4:4" x14ac:dyDescent="0.2">
      <c r="D15968" s="20"/>
    </row>
    <row r="15969" spans="4:4" x14ac:dyDescent="0.2">
      <c r="D15969" s="20"/>
    </row>
    <row r="15970" spans="4:4" x14ac:dyDescent="0.2">
      <c r="D15970" s="20"/>
    </row>
    <row r="15971" spans="4:4" x14ac:dyDescent="0.2">
      <c r="D15971" s="20"/>
    </row>
    <row r="15972" spans="4:4" x14ac:dyDescent="0.2">
      <c r="D15972" s="20"/>
    </row>
    <row r="15973" spans="4:4" x14ac:dyDescent="0.2">
      <c r="D15973" s="20"/>
    </row>
    <row r="15974" spans="4:4" x14ac:dyDescent="0.2">
      <c r="D15974" s="20"/>
    </row>
    <row r="15975" spans="4:4" x14ac:dyDescent="0.2">
      <c r="D15975" s="20"/>
    </row>
    <row r="15976" spans="4:4" x14ac:dyDescent="0.2">
      <c r="D15976" s="20"/>
    </row>
    <row r="15977" spans="4:4" x14ac:dyDescent="0.2">
      <c r="D15977" s="20"/>
    </row>
    <row r="15978" spans="4:4" x14ac:dyDescent="0.2">
      <c r="D15978" s="20"/>
    </row>
    <row r="15979" spans="4:4" x14ac:dyDescent="0.2">
      <c r="D15979" s="20"/>
    </row>
    <row r="15980" spans="4:4" x14ac:dyDescent="0.2">
      <c r="D15980" s="20"/>
    </row>
    <row r="15981" spans="4:4" x14ac:dyDescent="0.2">
      <c r="D15981" s="20"/>
    </row>
    <row r="15982" spans="4:4" x14ac:dyDescent="0.2">
      <c r="D15982" s="20"/>
    </row>
    <row r="15983" spans="4:4" x14ac:dyDescent="0.2">
      <c r="D15983" s="20"/>
    </row>
    <row r="15984" spans="4:4" x14ac:dyDescent="0.2">
      <c r="D15984" s="20"/>
    </row>
    <row r="15985" spans="4:4" x14ac:dyDescent="0.2">
      <c r="D15985" s="20"/>
    </row>
    <row r="15986" spans="4:4" x14ac:dyDescent="0.2">
      <c r="D15986" s="20"/>
    </row>
    <row r="15987" spans="4:4" x14ac:dyDescent="0.2">
      <c r="D15987" s="20"/>
    </row>
    <row r="15988" spans="4:4" x14ac:dyDescent="0.2">
      <c r="D15988" s="20"/>
    </row>
    <row r="15989" spans="4:4" x14ac:dyDescent="0.2">
      <c r="D15989" s="20"/>
    </row>
    <row r="15990" spans="4:4" x14ac:dyDescent="0.2">
      <c r="D15990" s="20"/>
    </row>
    <row r="15991" spans="4:4" x14ac:dyDescent="0.2">
      <c r="D15991" s="20"/>
    </row>
    <row r="15992" spans="4:4" x14ac:dyDescent="0.2">
      <c r="D15992" s="20"/>
    </row>
    <row r="15993" spans="4:4" x14ac:dyDescent="0.2">
      <c r="D15993" s="20"/>
    </row>
    <row r="15994" spans="4:4" x14ac:dyDescent="0.2">
      <c r="D15994" s="20"/>
    </row>
    <row r="15995" spans="4:4" x14ac:dyDescent="0.2">
      <c r="D15995" s="20"/>
    </row>
    <row r="15996" spans="4:4" x14ac:dyDescent="0.2">
      <c r="D15996" s="20"/>
    </row>
    <row r="15997" spans="4:4" x14ac:dyDescent="0.2">
      <c r="D15997" s="20"/>
    </row>
    <row r="15998" spans="4:4" x14ac:dyDescent="0.2">
      <c r="D15998" s="20"/>
    </row>
    <row r="15999" spans="4:4" x14ac:dyDescent="0.2">
      <c r="D15999" s="20"/>
    </row>
    <row r="16000" spans="4:4" x14ac:dyDescent="0.2">
      <c r="D16000" s="20"/>
    </row>
    <row r="16001" spans="4:4" x14ac:dyDescent="0.2">
      <c r="D16001" s="20"/>
    </row>
    <row r="16002" spans="4:4" x14ac:dyDescent="0.2">
      <c r="D16002" s="20"/>
    </row>
    <row r="16003" spans="4:4" x14ac:dyDescent="0.2">
      <c r="D16003" s="20"/>
    </row>
    <row r="16004" spans="4:4" x14ac:dyDescent="0.2">
      <c r="D16004" s="20"/>
    </row>
    <row r="16005" spans="4:4" x14ac:dyDescent="0.2">
      <c r="D16005" s="20"/>
    </row>
    <row r="16006" spans="4:4" x14ac:dyDescent="0.2">
      <c r="D16006" s="20"/>
    </row>
    <row r="16007" spans="4:4" x14ac:dyDescent="0.2">
      <c r="D16007" s="20"/>
    </row>
    <row r="16008" spans="4:4" x14ac:dyDescent="0.2">
      <c r="D16008" s="20"/>
    </row>
    <row r="16009" spans="4:4" x14ac:dyDescent="0.2">
      <c r="D16009" s="20"/>
    </row>
    <row r="16010" spans="4:4" x14ac:dyDescent="0.2">
      <c r="D16010" s="20"/>
    </row>
    <row r="16011" spans="4:4" x14ac:dyDescent="0.2">
      <c r="D16011" s="20"/>
    </row>
    <row r="16012" spans="4:4" x14ac:dyDescent="0.2">
      <c r="D16012" s="20"/>
    </row>
    <row r="16013" spans="4:4" x14ac:dyDescent="0.2">
      <c r="D16013" s="20"/>
    </row>
    <row r="16014" spans="4:4" x14ac:dyDescent="0.2">
      <c r="D16014" s="20"/>
    </row>
    <row r="16015" spans="4:4" x14ac:dyDescent="0.2">
      <c r="D16015" s="20"/>
    </row>
    <row r="16016" spans="4:4" x14ac:dyDescent="0.2">
      <c r="D16016" s="20"/>
    </row>
    <row r="16017" spans="4:4" x14ac:dyDescent="0.2">
      <c r="D16017" s="20"/>
    </row>
    <row r="16018" spans="4:4" x14ac:dyDescent="0.2">
      <c r="D16018" s="20"/>
    </row>
    <row r="16019" spans="4:4" x14ac:dyDescent="0.2">
      <c r="D16019" s="20"/>
    </row>
    <row r="16020" spans="4:4" x14ac:dyDescent="0.2">
      <c r="D16020" s="20"/>
    </row>
    <row r="16021" spans="4:4" x14ac:dyDescent="0.2">
      <c r="D16021" s="20"/>
    </row>
    <row r="16022" spans="4:4" x14ac:dyDescent="0.2">
      <c r="D16022" s="20"/>
    </row>
    <row r="16023" spans="4:4" x14ac:dyDescent="0.2">
      <c r="D16023" s="20"/>
    </row>
    <row r="16024" spans="4:4" x14ac:dyDescent="0.2">
      <c r="D16024" s="20"/>
    </row>
    <row r="16025" spans="4:4" x14ac:dyDescent="0.2">
      <c r="D16025" s="20"/>
    </row>
    <row r="16026" spans="4:4" x14ac:dyDescent="0.2">
      <c r="D16026" s="20"/>
    </row>
    <row r="16027" spans="4:4" x14ac:dyDescent="0.2">
      <c r="D16027" s="20"/>
    </row>
    <row r="16028" spans="4:4" x14ac:dyDescent="0.2">
      <c r="D16028" s="20"/>
    </row>
    <row r="16029" spans="4:4" x14ac:dyDescent="0.2">
      <c r="D16029" s="20"/>
    </row>
    <row r="16030" spans="4:4" x14ac:dyDescent="0.2">
      <c r="D16030" s="20"/>
    </row>
    <row r="16031" spans="4:4" x14ac:dyDescent="0.2">
      <c r="D16031" s="20"/>
    </row>
    <row r="16032" spans="4:4" x14ac:dyDescent="0.2">
      <c r="D16032" s="20"/>
    </row>
    <row r="16033" spans="4:4" x14ac:dyDescent="0.2">
      <c r="D16033" s="20"/>
    </row>
    <row r="16034" spans="4:4" x14ac:dyDescent="0.2">
      <c r="D16034" s="20"/>
    </row>
    <row r="16035" spans="4:4" x14ac:dyDescent="0.2">
      <c r="D16035" s="20"/>
    </row>
    <row r="16036" spans="4:4" x14ac:dyDescent="0.2">
      <c r="D16036" s="20"/>
    </row>
    <row r="16037" spans="4:4" x14ac:dyDescent="0.2">
      <c r="D16037" s="20"/>
    </row>
    <row r="16038" spans="4:4" x14ac:dyDescent="0.2">
      <c r="D16038" s="20"/>
    </row>
    <row r="16039" spans="4:4" x14ac:dyDescent="0.2">
      <c r="D16039" s="20"/>
    </row>
    <row r="16040" spans="4:4" x14ac:dyDescent="0.2">
      <c r="D16040" s="20"/>
    </row>
    <row r="16041" spans="4:4" x14ac:dyDescent="0.2">
      <c r="D16041" s="20"/>
    </row>
    <row r="16042" spans="4:4" x14ac:dyDescent="0.2">
      <c r="D16042" s="20"/>
    </row>
    <row r="16043" spans="4:4" x14ac:dyDescent="0.2">
      <c r="D16043" s="20"/>
    </row>
    <row r="16044" spans="4:4" x14ac:dyDescent="0.2">
      <c r="D16044" s="20"/>
    </row>
    <row r="16045" spans="4:4" x14ac:dyDescent="0.2">
      <c r="D16045" s="20"/>
    </row>
    <row r="16046" spans="4:4" x14ac:dyDescent="0.2">
      <c r="D16046" s="20"/>
    </row>
    <row r="16047" spans="4:4" x14ac:dyDescent="0.2">
      <c r="D16047" s="20"/>
    </row>
    <row r="16048" spans="4:4" x14ac:dyDescent="0.2">
      <c r="D16048" s="20"/>
    </row>
    <row r="16049" spans="4:4" x14ac:dyDescent="0.2">
      <c r="D16049" s="20"/>
    </row>
    <row r="16050" spans="4:4" x14ac:dyDescent="0.2">
      <c r="D16050" s="20"/>
    </row>
    <row r="16051" spans="4:4" x14ac:dyDescent="0.2">
      <c r="D16051" s="20"/>
    </row>
    <row r="16052" spans="4:4" x14ac:dyDescent="0.2">
      <c r="D16052" s="20"/>
    </row>
    <row r="16053" spans="4:4" x14ac:dyDescent="0.2">
      <c r="D16053" s="20"/>
    </row>
    <row r="16054" spans="4:4" x14ac:dyDescent="0.2">
      <c r="D16054" s="20"/>
    </row>
    <row r="16055" spans="4:4" x14ac:dyDescent="0.2">
      <c r="D16055" s="20"/>
    </row>
    <row r="16056" spans="4:4" x14ac:dyDescent="0.2">
      <c r="D16056" s="20"/>
    </row>
    <row r="16057" spans="4:4" x14ac:dyDescent="0.2">
      <c r="D16057" s="20"/>
    </row>
    <row r="16058" spans="4:4" x14ac:dyDescent="0.2">
      <c r="D16058" s="20"/>
    </row>
    <row r="16059" spans="4:4" x14ac:dyDescent="0.2">
      <c r="D16059" s="20"/>
    </row>
    <row r="16060" spans="4:4" x14ac:dyDescent="0.2">
      <c r="D16060" s="20"/>
    </row>
    <row r="16061" spans="4:4" x14ac:dyDescent="0.2">
      <c r="D16061" s="20"/>
    </row>
    <row r="16062" spans="4:4" x14ac:dyDescent="0.2">
      <c r="D16062" s="20"/>
    </row>
    <row r="16063" spans="4:4" x14ac:dyDescent="0.2">
      <c r="D16063" s="20"/>
    </row>
    <row r="16064" spans="4:4" x14ac:dyDescent="0.2">
      <c r="D16064" s="20"/>
    </row>
    <row r="16065" spans="4:4" x14ac:dyDescent="0.2">
      <c r="D16065" s="20"/>
    </row>
    <row r="16066" spans="4:4" x14ac:dyDescent="0.2">
      <c r="D16066" s="20"/>
    </row>
    <row r="16067" spans="4:4" x14ac:dyDescent="0.2">
      <c r="D16067" s="20"/>
    </row>
    <row r="16068" spans="4:4" x14ac:dyDescent="0.2">
      <c r="D16068" s="20"/>
    </row>
    <row r="16069" spans="4:4" x14ac:dyDescent="0.2">
      <c r="D16069" s="20"/>
    </row>
    <row r="16070" spans="4:4" x14ac:dyDescent="0.2">
      <c r="D16070" s="20"/>
    </row>
    <row r="16071" spans="4:4" x14ac:dyDescent="0.2">
      <c r="D16071" s="20"/>
    </row>
    <row r="16072" spans="4:4" x14ac:dyDescent="0.2">
      <c r="D16072" s="20"/>
    </row>
    <row r="16073" spans="4:4" x14ac:dyDescent="0.2">
      <c r="D16073" s="20"/>
    </row>
    <row r="16074" spans="4:4" x14ac:dyDescent="0.2">
      <c r="D16074" s="20"/>
    </row>
    <row r="16075" spans="4:4" x14ac:dyDescent="0.2">
      <c r="D16075" s="20"/>
    </row>
    <row r="16076" spans="4:4" x14ac:dyDescent="0.2">
      <c r="D16076" s="20"/>
    </row>
    <row r="16077" spans="4:4" x14ac:dyDescent="0.2">
      <c r="D16077" s="20"/>
    </row>
    <row r="16078" spans="4:4" x14ac:dyDescent="0.2">
      <c r="D16078" s="20"/>
    </row>
    <row r="16079" spans="4:4" x14ac:dyDescent="0.2">
      <c r="D16079" s="20"/>
    </row>
    <row r="16080" spans="4:4" x14ac:dyDescent="0.2">
      <c r="D16080" s="20"/>
    </row>
    <row r="16081" spans="4:4" x14ac:dyDescent="0.2">
      <c r="D16081" s="20"/>
    </row>
    <row r="16082" spans="4:4" x14ac:dyDescent="0.2">
      <c r="D16082" s="20"/>
    </row>
    <row r="16083" spans="4:4" x14ac:dyDescent="0.2">
      <c r="D16083" s="20"/>
    </row>
    <row r="16084" spans="4:4" x14ac:dyDescent="0.2">
      <c r="D16084" s="20"/>
    </row>
    <row r="16085" spans="4:4" x14ac:dyDescent="0.2">
      <c r="D16085" s="20"/>
    </row>
    <row r="16086" spans="4:4" x14ac:dyDescent="0.2">
      <c r="D16086" s="20"/>
    </row>
    <row r="16087" spans="4:4" x14ac:dyDescent="0.2">
      <c r="D16087" s="20"/>
    </row>
    <row r="16088" spans="4:4" x14ac:dyDescent="0.2">
      <c r="D16088" s="20"/>
    </row>
    <row r="16089" spans="4:4" x14ac:dyDescent="0.2">
      <c r="D16089" s="20"/>
    </row>
    <row r="16090" spans="4:4" x14ac:dyDescent="0.2">
      <c r="D16090" s="20"/>
    </row>
    <row r="16091" spans="4:4" x14ac:dyDescent="0.2">
      <c r="D16091" s="20"/>
    </row>
    <row r="16092" spans="4:4" x14ac:dyDescent="0.2">
      <c r="D16092" s="20"/>
    </row>
    <row r="16093" spans="4:4" x14ac:dyDescent="0.2">
      <c r="D16093" s="20"/>
    </row>
    <row r="16094" spans="4:4" x14ac:dyDescent="0.2">
      <c r="D16094" s="20"/>
    </row>
    <row r="16095" spans="4:4" x14ac:dyDescent="0.2">
      <c r="D16095" s="20"/>
    </row>
    <row r="16096" spans="4:4" x14ac:dyDescent="0.2">
      <c r="D16096" s="20"/>
    </row>
    <row r="16097" spans="4:4" x14ac:dyDescent="0.2">
      <c r="D16097" s="20"/>
    </row>
    <row r="16098" spans="4:4" x14ac:dyDescent="0.2">
      <c r="D16098" s="20"/>
    </row>
    <row r="16099" spans="4:4" x14ac:dyDescent="0.2">
      <c r="D16099" s="20"/>
    </row>
    <row r="16100" spans="4:4" x14ac:dyDescent="0.2">
      <c r="D16100" s="20"/>
    </row>
    <row r="16101" spans="4:4" x14ac:dyDescent="0.2">
      <c r="D16101" s="20"/>
    </row>
    <row r="16102" spans="4:4" x14ac:dyDescent="0.2">
      <c r="D16102" s="20"/>
    </row>
    <row r="16103" spans="4:4" x14ac:dyDescent="0.2">
      <c r="D16103" s="20"/>
    </row>
    <row r="16104" spans="4:4" x14ac:dyDescent="0.2">
      <c r="D16104" s="20"/>
    </row>
    <row r="16105" spans="4:4" x14ac:dyDescent="0.2">
      <c r="D16105" s="20"/>
    </row>
    <row r="16106" spans="4:4" x14ac:dyDescent="0.2">
      <c r="D16106" s="20"/>
    </row>
    <row r="16107" spans="4:4" x14ac:dyDescent="0.2">
      <c r="D16107" s="20"/>
    </row>
    <row r="16108" spans="4:4" x14ac:dyDescent="0.2">
      <c r="D16108" s="20"/>
    </row>
    <row r="16109" spans="4:4" x14ac:dyDescent="0.2">
      <c r="D16109" s="20"/>
    </row>
    <row r="16110" spans="4:4" x14ac:dyDescent="0.2">
      <c r="D16110" s="20"/>
    </row>
    <row r="16111" spans="4:4" x14ac:dyDescent="0.2">
      <c r="D16111" s="20"/>
    </row>
    <row r="16112" spans="4:4" x14ac:dyDescent="0.2">
      <c r="D16112" s="20"/>
    </row>
    <row r="16113" spans="4:4" x14ac:dyDescent="0.2">
      <c r="D16113" s="20"/>
    </row>
    <row r="16114" spans="4:4" x14ac:dyDescent="0.2">
      <c r="D16114" s="20"/>
    </row>
    <row r="16115" spans="4:4" x14ac:dyDescent="0.2">
      <c r="D16115" s="20"/>
    </row>
    <row r="16116" spans="4:4" x14ac:dyDescent="0.2">
      <c r="D16116" s="20"/>
    </row>
    <row r="16117" spans="4:4" x14ac:dyDescent="0.2">
      <c r="D16117" s="20"/>
    </row>
    <row r="16118" spans="4:4" x14ac:dyDescent="0.2">
      <c r="D16118" s="20"/>
    </row>
    <row r="16119" spans="4:4" x14ac:dyDescent="0.2">
      <c r="D16119" s="20"/>
    </row>
    <row r="16120" spans="4:4" x14ac:dyDescent="0.2">
      <c r="D16120" s="20"/>
    </row>
    <row r="16121" spans="4:4" x14ac:dyDescent="0.2">
      <c r="D16121" s="20"/>
    </row>
    <row r="16122" spans="4:4" x14ac:dyDescent="0.2">
      <c r="D16122" s="20"/>
    </row>
    <row r="16123" spans="4:4" x14ac:dyDescent="0.2">
      <c r="D16123" s="20"/>
    </row>
    <row r="16124" spans="4:4" x14ac:dyDescent="0.2">
      <c r="D16124" s="20"/>
    </row>
    <row r="16125" spans="4:4" x14ac:dyDescent="0.2">
      <c r="D16125" s="20"/>
    </row>
    <row r="16126" spans="4:4" x14ac:dyDescent="0.2">
      <c r="D16126" s="20"/>
    </row>
    <row r="16127" spans="4:4" x14ac:dyDescent="0.2">
      <c r="D16127" s="20"/>
    </row>
    <row r="16128" spans="4:4" x14ac:dyDescent="0.2">
      <c r="D16128" s="20"/>
    </row>
    <row r="16129" spans="4:4" x14ac:dyDescent="0.2">
      <c r="D16129" s="20"/>
    </row>
    <row r="16130" spans="4:4" x14ac:dyDescent="0.2">
      <c r="D16130" s="20"/>
    </row>
    <row r="16131" spans="4:4" x14ac:dyDescent="0.2">
      <c r="D16131" s="20"/>
    </row>
    <row r="16132" spans="4:4" x14ac:dyDescent="0.2">
      <c r="D16132" s="20"/>
    </row>
    <row r="16133" spans="4:4" x14ac:dyDescent="0.2">
      <c r="D16133" s="20"/>
    </row>
    <row r="16134" spans="4:4" x14ac:dyDescent="0.2">
      <c r="D16134" s="20"/>
    </row>
    <row r="16135" spans="4:4" x14ac:dyDescent="0.2">
      <c r="D16135" s="20"/>
    </row>
    <row r="16136" spans="4:4" x14ac:dyDescent="0.2">
      <c r="D16136" s="20"/>
    </row>
    <row r="16137" spans="4:4" x14ac:dyDescent="0.2">
      <c r="D16137" s="20"/>
    </row>
    <row r="16138" spans="4:4" x14ac:dyDescent="0.2">
      <c r="D16138" s="20"/>
    </row>
    <row r="16139" spans="4:4" x14ac:dyDescent="0.2">
      <c r="D16139" s="20"/>
    </row>
    <row r="16140" spans="4:4" x14ac:dyDescent="0.2">
      <c r="D16140" s="20"/>
    </row>
    <row r="16141" spans="4:4" x14ac:dyDescent="0.2">
      <c r="D16141" s="20"/>
    </row>
    <row r="16142" spans="4:4" x14ac:dyDescent="0.2">
      <c r="D16142" s="20"/>
    </row>
    <row r="16143" spans="4:4" x14ac:dyDescent="0.2">
      <c r="D16143" s="20"/>
    </row>
    <row r="16144" spans="4:4" x14ac:dyDescent="0.2">
      <c r="D16144" s="20"/>
    </row>
    <row r="16145" spans="4:4" x14ac:dyDescent="0.2">
      <c r="D16145" s="20"/>
    </row>
    <row r="16146" spans="4:4" x14ac:dyDescent="0.2">
      <c r="D16146" s="20"/>
    </row>
    <row r="16147" spans="4:4" x14ac:dyDescent="0.2">
      <c r="D16147" s="20"/>
    </row>
    <row r="16148" spans="4:4" x14ac:dyDescent="0.2">
      <c r="D16148" s="20"/>
    </row>
    <row r="16149" spans="4:4" x14ac:dyDescent="0.2">
      <c r="D16149" s="20"/>
    </row>
    <row r="16150" spans="4:4" x14ac:dyDescent="0.2">
      <c r="D16150" s="20"/>
    </row>
    <row r="16151" spans="4:4" x14ac:dyDescent="0.2">
      <c r="D16151" s="20"/>
    </row>
    <row r="16152" spans="4:4" x14ac:dyDescent="0.2">
      <c r="D16152" s="20"/>
    </row>
    <row r="16153" spans="4:4" x14ac:dyDescent="0.2">
      <c r="D16153" s="20"/>
    </row>
    <row r="16154" spans="4:4" x14ac:dyDescent="0.2">
      <c r="D16154" s="20"/>
    </row>
    <row r="16155" spans="4:4" x14ac:dyDescent="0.2">
      <c r="D16155" s="20"/>
    </row>
    <row r="16156" spans="4:4" x14ac:dyDescent="0.2">
      <c r="D16156" s="20"/>
    </row>
    <row r="16157" spans="4:4" x14ac:dyDescent="0.2">
      <c r="D16157" s="20"/>
    </row>
    <row r="16158" spans="4:4" x14ac:dyDescent="0.2">
      <c r="D16158" s="20"/>
    </row>
    <row r="16159" spans="4:4" x14ac:dyDescent="0.2">
      <c r="D16159" s="20"/>
    </row>
    <row r="16160" spans="4:4" x14ac:dyDescent="0.2">
      <c r="D16160" s="20"/>
    </row>
    <row r="16161" spans="4:4" x14ac:dyDescent="0.2">
      <c r="D16161" s="20"/>
    </row>
    <row r="16162" spans="4:4" x14ac:dyDescent="0.2">
      <c r="D16162" s="20"/>
    </row>
    <row r="16163" spans="4:4" x14ac:dyDescent="0.2">
      <c r="D16163" s="20"/>
    </row>
    <row r="16164" spans="4:4" x14ac:dyDescent="0.2">
      <c r="D16164" s="20"/>
    </row>
    <row r="16165" spans="4:4" x14ac:dyDescent="0.2">
      <c r="D16165" s="20"/>
    </row>
    <row r="16166" spans="4:4" x14ac:dyDescent="0.2">
      <c r="D16166" s="20"/>
    </row>
    <row r="16167" spans="4:4" x14ac:dyDescent="0.2">
      <c r="D16167" s="20"/>
    </row>
    <row r="16168" spans="4:4" x14ac:dyDescent="0.2">
      <c r="D16168" s="20"/>
    </row>
    <row r="16169" spans="4:4" x14ac:dyDescent="0.2">
      <c r="D16169" s="20"/>
    </row>
    <row r="16170" spans="4:4" x14ac:dyDescent="0.2">
      <c r="D16170" s="20"/>
    </row>
    <row r="16171" spans="4:4" x14ac:dyDescent="0.2">
      <c r="D16171" s="20"/>
    </row>
    <row r="16172" spans="4:4" x14ac:dyDescent="0.2">
      <c r="D16172" s="20"/>
    </row>
    <row r="16173" spans="4:4" x14ac:dyDescent="0.2">
      <c r="D16173" s="20"/>
    </row>
    <row r="16174" spans="4:4" x14ac:dyDescent="0.2">
      <c r="D16174" s="20"/>
    </row>
    <row r="16175" spans="4:4" x14ac:dyDescent="0.2">
      <c r="D16175" s="20"/>
    </row>
    <row r="16176" spans="4:4" x14ac:dyDescent="0.2">
      <c r="D16176" s="20"/>
    </row>
    <row r="16177" spans="4:4" x14ac:dyDescent="0.2">
      <c r="D16177" s="20"/>
    </row>
    <row r="16178" spans="4:4" x14ac:dyDescent="0.2">
      <c r="D16178" s="20"/>
    </row>
    <row r="16179" spans="4:4" x14ac:dyDescent="0.2">
      <c r="D16179" s="20"/>
    </row>
    <row r="16180" spans="4:4" x14ac:dyDescent="0.2">
      <c r="D16180" s="20"/>
    </row>
    <row r="16181" spans="4:4" x14ac:dyDescent="0.2">
      <c r="D16181" s="20"/>
    </row>
    <row r="16182" spans="4:4" x14ac:dyDescent="0.2">
      <c r="D16182" s="20"/>
    </row>
    <row r="16183" spans="4:4" x14ac:dyDescent="0.2">
      <c r="D16183" s="20"/>
    </row>
    <row r="16184" spans="4:4" x14ac:dyDescent="0.2">
      <c r="D16184" s="20"/>
    </row>
    <row r="16185" spans="4:4" x14ac:dyDescent="0.2">
      <c r="D16185" s="20"/>
    </row>
    <row r="16186" spans="4:4" x14ac:dyDescent="0.2">
      <c r="D16186" s="20"/>
    </row>
    <row r="16187" spans="4:4" x14ac:dyDescent="0.2">
      <c r="D16187" s="20"/>
    </row>
    <row r="16188" spans="4:4" x14ac:dyDescent="0.2">
      <c r="D16188" s="20"/>
    </row>
    <row r="16189" spans="4:4" x14ac:dyDescent="0.2">
      <c r="D16189" s="20"/>
    </row>
    <row r="16190" spans="4:4" x14ac:dyDescent="0.2">
      <c r="D16190" s="20"/>
    </row>
    <row r="16191" spans="4:4" x14ac:dyDescent="0.2">
      <c r="D16191" s="20"/>
    </row>
    <row r="16192" spans="4:4" x14ac:dyDescent="0.2">
      <c r="D16192" s="20"/>
    </row>
    <row r="16193" spans="4:4" x14ac:dyDescent="0.2">
      <c r="D16193" s="20"/>
    </row>
    <row r="16194" spans="4:4" x14ac:dyDescent="0.2">
      <c r="D16194" s="20"/>
    </row>
    <row r="16195" spans="4:4" x14ac:dyDescent="0.2">
      <c r="D16195" s="20"/>
    </row>
    <row r="16196" spans="4:4" x14ac:dyDescent="0.2">
      <c r="D16196" s="20"/>
    </row>
    <row r="16197" spans="4:4" x14ac:dyDescent="0.2">
      <c r="D16197" s="20"/>
    </row>
    <row r="16198" spans="4:4" x14ac:dyDescent="0.2">
      <c r="D16198" s="20"/>
    </row>
    <row r="16199" spans="4:4" x14ac:dyDescent="0.2">
      <c r="D16199" s="20"/>
    </row>
    <row r="16200" spans="4:4" x14ac:dyDescent="0.2">
      <c r="D16200" s="20"/>
    </row>
    <row r="16201" spans="4:4" x14ac:dyDescent="0.2">
      <c r="D16201" s="20"/>
    </row>
    <row r="16202" spans="4:4" x14ac:dyDescent="0.2">
      <c r="D16202" s="20"/>
    </row>
    <row r="16203" spans="4:4" x14ac:dyDescent="0.2">
      <c r="D16203" s="20"/>
    </row>
    <row r="16204" spans="4:4" x14ac:dyDescent="0.2">
      <c r="D16204" s="20"/>
    </row>
    <row r="16205" spans="4:4" x14ac:dyDescent="0.2">
      <c r="D16205" s="20"/>
    </row>
    <row r="16206" spans="4:4" x14ac:dyDescent="0.2">
      <c r="D16206" s="20"/>
    </row>
    <row r="16207" spans="4:4" x14ac:dyDescent="0.2">
      <c r="D16207" s="20"/>
    </row>
    <row r="16208" spans="4:4" x14ac:dyDescent="0.2">
      <c r="D16208" s="20"/>
    </row>
    <row r="16209" spans="4:4" x14ac:dyDescent="0.2">
      <c r="D16209" s="20"/>
    </row>
    <row r="16210" spans="4:4" x14ac:dyDescent="0.2">
      <c r="D16210" s="20"/>
    </row>
    <row r="16211" spans="4:4" x14ac:dyDescent="0.2">
      <c r="D16211" s="20"/>
    </row>
    <row r="16212" spans="4:4" x14ac:dyDescent="0.2">
      <c r="D16212" s="20"/>
    </row>
    <row r="16213" spans="4:4" x14ac:dyDescent="0.2">
      <c r="D16213" s="20"/>
    </row>
    <row r="16214" spans="4:4" x14ac:dyDescent="0.2">
      <c r="D16214" s="20"/>
    </row>
    <row r="16215" spans="4:4" x14ac:dyDescent="0.2">
      <c r="D16215" s="20"/>
    </row>
    <row r="16216" spans="4:4" x14ac:dyDescent="0.2">
      <c r="D16216" s="20"/>
    </row>
    <row r="16217" spans="4:4" x14ac:dyDescent="0.2">
      <c r="D16217" s="20"/>
    </row>
    <row r="16218" spans="4:4" x14ac:dyDescent="0.2">
      <c r="D16218" s="20"/>
    </row>
    <row r="16219" spans="4:4" x14ac:dyDescent="0.2">
      <c r="D16219" s="20"/>
    </row>
    <row r="16220" spans="4:4" x14ac:dyDescent="0.2">
      <c r="D16220" s="20"/>
    </row>
    <row r="16221" spans="4:4" x14ac:dyDescent="0.2">
      <c r="D16221" s="20"/>
    </row>
    <row r="16222" spans="4:4" x14ac:dyDescent="0.2">
      <c r="D16222" s="20"/>
    </row>
    <row r="16223" spans="4:4" x14ac:dyDescent="0.2">
      <c r="D16223" s="20"/>
    </row>
    <row r="16224" spans="4:4" x14ac:dyDescent="0.2">
      <c r="D16224" s="20"/>
    </row>
    <row r="16225" spans="4:4" x14ac:dyDescent="0.2">
      <c r="D16225" s="20"/>
    </row>
    <row r="16226" spans="4:4" x14ac:dyDescent="0.2">
      <c r="D16226" s="20"/>
    </row>
    <row r="16227" spans="4:4" x14ac:dyDescent="0.2">
      <c r="D16227" s="20"/>
    </row>
    <row r="16228" spans="4:4" x14ac:dyDescent="0.2">
      <c r="D16228" s="20"/>
    </row>
    <row r="16229" spans="4:4" x14ac:dyDescent="0.2">
      <c r="D16229" s="20"/>
    </row>
    <row r="16230" spans="4:4" x14ac:dyDescent="0.2">
      <c r="D16230" s="20"/>
    </row>
    <row r="16231" spans="4:4" x14ac:dyDescent="0.2">
      <c r="D16231" s="20"/>
    </row>
    <row r="16232" spans="4:4" x14ac:dyDescent="0.2">
      <c r="D16232" s="20"/>
    </row>
    <row r="16233" spans="4:4" x14ac:dyDescent="0.2">
      <c r="D16233" s="20"/>
    </row>
    <row r="16234" spans="4:4" x14ac:dyDescent="0.2">
      <c r="D16234" s="20"/>
    </row>
    <row r="16235" spans="4:4" x14ac:dyDescent="0.2">
      <c r="D16235" s="20"/>
    </row>
    <row r="16236" spans="4:4" x14ac:dyDescent="0.2">
      <c r="D16236" s="20"/>
    </row>
    <row r="16237" spans="4:4" x14ac:dyDescent="0.2">
      <c r="D16237" s="20"/>
    </row>
    <row r="16238" spans="4:4" x14ac:dyDescent="0.2">
      <c r="D16238" s="20"/>
    </row>
    <row r="16239" spans="4:4" x14ac:dyDescent="0.2">
      <c r="D16239" s="20"/>
    </row>
    <row r="16240" spans="4:4" x14ac:dyDescent="0.2">
      <c r="D16240" s="20"/>
    </row>
    <row r="16241" spans="4:4" x14ac:dyDescent="0.2">
      <c r="D16241" s="20"/>
    </row>
    <row r="16242" spans="4:4" x14ac:dyDescent="0.2">
      <c r="D16242" s="20"/>
    </row>
    <row r="16243" spans="4:4" x14ac:dyDescent="0.2">
      <c r="D16243" s="20"/>
    </row>
    <row r="16244" spans="4:4" x14ac:dyDescent="0.2">
      <c r="D16244" s="20"/>
    </row>
    <row r="16245" spans="4:4" x14ac:dyDescent="0.2">
      <c r="D16245" s="20"/>
    </row>
    <row r="16246" spans="4:4" x14ac:dyDescent="0.2">
      <c r="D16246" s="20"/>
    </row>
    <row r="16247" spans="4:4" x14ac:dyDescent="0.2">
      <c r="D16247" s="20"/>
    </row>
    <row r="16248" spans="4:4" x14ac:dyDescent="0.2">
      <c r="D16248" s="20"/>
    </row>
    <row r="16249" spans="4:4" x14ac:dyDescent="0.2">
      <c r="D16249" s="20"/>
    </row>
    <row r="16250" spans="4:4" x14ac:dyDescent="0.2">
      <c r="D16250" s="20"/>
    </row>
    <row r="16251" spans="4:4" x14ac:dyDescent="0.2">
      <c r="D16251" s="20"/>
    </row>
    <row r="16252" spans="4:4" x14ac:dyDescent="0.2">
      <c r="D16252" s="20"/>
    </row>
    <row r="16253" spans="4:4" x14ac:dyDescent="0.2">
      <c r="D16253" s="20"/>
    </row>
    <row r="16254" spans="4:4" x14ac:dyDescent="0.2">
      <c r="D16254" s="20"/>
    </row>
    <row r="16255" spans="4:4" x14ac:dyDescent="0.2">
      <c r="D16255" s="20"/>
    </row>
    <row r="16256" spans="4:4" x14ac:dyDescent="0.2">
      <c r="D16256" s="20"/>
    </row>
    <row r="16257" spans="4:4" x14ac:dyDescent="0.2">
      <c r="D16257" s="20"/>
    </row>
    <row r="16258" spans="4:4" x14ac:dyDescent="0.2">
      <c r="D16258" s="20"/>
    </row>
    <row r="16259" spans="4:4" x14ac:dyDescent="0.2">
      <c r="D16259" s="20"/>
    </row>
    <row r="16260" spans="4:4" x14ac:dyDescent="0.2">
      <c r="D16260" s="20"/>
    </row>
    <row r="16261" spans="4:4" x14ac:dyDescent="0.2">
      <c r="D16261" s="20"/>
    </row>
    <row r="16262" spans="4:4" x14ac:dyDescent="0.2">
      <c r="D16262" s="20"/>
    </row>
    <row r="16263" spans="4:4" x14ac:dyDescent="0.2">
      <c r="D16263" s="20"/>
    </row>
    <row r="16264" spans="4:4" x14ac:dyDescent="0.2">
      <c r="D16264" s="20"/>
    </row>
    <row r="16265" spans="4:4" x14ac:dyDescent="0.2">
      <c r="D16265" s="20"/>
    </row>
    <row r="16266" spans="4:4" x14ac:dyDescent="0.2">
      <c r="D16266" s="20"/>
    </row>
    <row r="16267" spans="4:4" x14ac:dyDescent="0.2">
      <c r="D16267" s="20"/>
    </row>
    <row r="16268" spans="4:4" x14ac:dyDescent="0.2">
      <c r="D16268" s="20"/>
    </row>
    <row r="16269" spans="4:4" x14ac:dyDescent="0.2">
      <c r="D16269" s="20"/>
    </row>
    <row r="16270" spans="4:4" x14ac:dyDescent="0.2">
      <c r="D16270" s="20"/>
    </row>
    <row r="16271" spans="4:4" x14ac:dyDescent="0.2">
      <c r="D16271" s="20"/>
    </row>
    <row r="16272" spans="4:4" x14ac:dyDescent="0.2">
      <c r="D16272" s="20"/>
    </row>
    <row r="16273" spans="4:4" x14ac:dyDescent="0.2">
      <c r="D16273" s="20"/>
    </row>
    <row r="16274" spans="4:4" x14ac:dyDescent="0.2">
      <c r="D16274" s="20"/>
    </row>
    <row r="16275" spans="4:4" x14ac:dyDescent="0.2">
      <c r="D16275" s="20"/>
    </row>
    <row r="16276" spans="4:4" x14ac:dyDescent="0.2">
      <c r="D16276" s="20"/>
    </row>
    <row r="16277" spans="4:4" x14ac:dyDescent="0.2">
      <c r="D16277" s="20"/>
    </row>
    <row r="16278" spans="4:4" x14ac:dyDescent="0.2">
      <c r="D16278" s="20"/>
    </row>
    <row r="16279" spans="4:4" x14ac:dyDescent="0.2">
      <c r="D16279" s="20"/>
    </row>
    <row r="16280" spans="4:4" x14ac:dyDescent="0.2">
      <c r="D16280" s="20"/>
    </row>
    <row r="16281" spans="4:4" x14ac:dyDescent="0.2">
      <c r="D16281" s="20"/>
    </row>
    <row r="16282" spans="4:4" x14ac:dyDescent="0.2">
      <c r="D16282" s="20"/>
    </row>
    <row r="16283" spans="4:4" x14ac:dyDescent="0.2">
      <c r="D16283" s="20"/>
    </row>
    <row r="16284" spans="4:4" x14ac:dyDescent="0.2">
      <c r="D16284" s="20"/>
    </row>
    <row r="16285" spans="4:4" x14ac:dyDescent="0.2">
      <c r="D16285" s="20"/>
    </row>
    <row r="16286" spans="4:4" x14ac:dyDescent="0.2">
      <c r="D16286" s="20"/>
    </row>
    <row r="16287" spans="4:4" x14ac:dyDescent="0.2">
      <c r="D16287" s="20"/>
    </row>
    <row r="16288" spans="4:4" x14ac:dyDescent="0.2">
      <c r="D16288" s="20"/>
    </row>
    <row r="16289" spans="4:4" x14ac:dyDescent="0.2">
      <c r="D16289" s="20"/>
    </row>
    <row r="16290" spans="4:4" x14ac:dyDescent="0.2">
      <c r="D16290" s="20"/>
    </row>
    <row r="16291" spans="4:4" x14ac:dyDescent="0.2">
      <c r="D16291" s="20"/>
    </row>
    <row r="16292" spans="4:4" x14ac:dyDescent="0.2">
      <c r="D16292" s="20"/>
    </row>
    <row r="16293" spans="4:4" x14ac:dyDescent="0.2">
      <c r="D16293" s="20"/>
    </row>
    <row r="16294" spans="4:4" x14ac:dyDescent="0.2">
      <c r="D16294" s="20"/>
    </row>
    <row r="16295" spans="4:4" x14ac:dyDescent="0.2">
      <c r="D16295" s="20"/>
    </row>
    <row r="16296" spans="4:4" x14ac:dyDescent="0.2">
      <c r="D16296" s="20"/>
    </row>
    <row r="16297" spans="4:4" x14ac:dyDescent="0.2">
      <c r="D16297" s="20"/>
    </row>
    <row r="16298" spans="4:4" x14ac:dyDescent="0.2">
      <c r="D16298" s="20"/>
    </row>
    <row r="16299" spans="4:4" x14ac:dyDescent="0.2">
      <c r="D16299" s="20"/>
    </row>
    <row r="16300" spans="4:4" x14ac:dyDescent="0.2">
      <c r="D16300" s="20"/>
    </row>
    <row r="16301" spans="4:4" x14ac:dyDescent="0.2">
      <c r="D16301" s="20"/>
    </row>
    <row r="16302" spans="4:4" x14ac:dyDescent="0.2">
      <c r="D16302" s="20"/>
    </row>
    <row r="16303" spans="4:4" x14ac:dyDescent="0.2">
      <c r="D16303" s="20"/>
    </row>
    <row r="16304" spans="4:4" x14ac:dyDescent="0.2">
      <c r="D16304" s="20"/>
    </row>
    <row r="16305" spans="4:4" x14ac:dyDescent="0.2">
      <c r="D16305" s="20"/>
    </row>
    <row r="16306" spans="4:4" x14ac:dyDescent="0.2">
      <c r="D16306" s="20"/>
    </row>
    <row r="16307" spans="4:4" x14ac:dyDescent="0.2">
      <c r="D16307" s="20"/>
    </row>
    <row r="16308" spans="4:4" x14ac:dyDescent="0.2">
      <c r="D16308" s="20"/>
    </row>
    <row r="16309" spans="4:4" x14ac:dyDescent="0.2">
      <c r="D16309" s="20"/>
    </row>
    <row r="16310" spans="4:4" x14ac:dyDescent="0.2">
      <c r="D16310" s="20"/>
    </row>
    <row r="16311" spans="4:4" x14ac:dyDescent="0.2">
      <c r="D16311" s="20"/>
    </row>
    <row r="16312" spans="4:4" x14ac:dyDescent="0.2">
      <c r="D16312" s="20"/>
    </row>
    <row r="16313" spans="4:4" x14ac:dyDescent="0.2">
      <c r="D16313" s="20"/>
    </row>
    <row r="16314" spans="4:4" x14ac:dyDescent="0.2">
      <c r="D16314" s="20"/>
    </row>
    <row r="16315" spans="4:4" x14ac:dyDescent="0.2">
      <c r="D16315" s="20"/>
    </row>
    <row r="16316" spans="4:4" x14ac:dyDescent="0.2">
      <c r="D16316" s="20"/>
    </row>
    <row r="16317" spans="4:4" x14ac:dyDescent="0.2">
      <c r="D16317" s="20"/>
    </row>
    <row r="16318" spans="4:4" x14ac:dyDescent="0.2">
      <c r="D16318" s="20"/>
    </row>
    <row r="16319" spans="4:4" x14ac:dyDescent="0.2">
      <c r="D16319" s="20"/>
    </row>
    <row r="16320" spans="4:4" x14ac:dyDescent="0.2">
      <c r="D16320" s="20"/>
    </row>
    <row r="16321" spans="4:4" x14ac:dyDescent="0.2">
      <c r="D16321" s="20"/>
    </row>
    <row r="16322" spans="4:4" x14ac:dyDescent="0.2">
      <c r="D16322" s="20"/>
    </row>
    <row r="16323" spans="4:4" x14ac:dyDescent="0.2">
      <c r="D16323" s="20"/>
    </row>
    <row r="16324" spans="4:4" x14ac:dyDescent="0.2">
      <c r="D16324" s="20"/>
    </row>
    <row r="16325" spans="4:4" x14ac:dyDescent="0.2">
      <c r="D16325" s="20"/>
    </row>
    <row r="16326" spans="4:4" x14ac:dyDescent="0.2">
      <c r="D16326" s="20"/>
    </row>
    <row r="16327" spans="4:4" x14ac:dyDescent="0.2">
      <c r="D16327" s="20"/>
    </row>
    <row r="16328" spans="4:4" x14ac:dyDescent="0.2">
      <c r="D16328" s="20"/>
    </row>
    <row r="16329" spans="4:4" x14ac:dyDescent="0.2">
      <c r="D16329" s="20"/>
    </row>
    <row r="16330" spans="4:4" x14ac:dyDescent="0.2">
      <c r="D16330" s="20"/>
    </row>
    <row r="16331" spans="4:4" x14ac:dyDescent="0.2">
      <c r="D16331" s="20"/>
    </row>
    <row r="16332" spans="4:4" x14ac:dyDescent="0.2">
      <c r="D16332" s="20"/>
    </row>
    <row r="16333" spans="4:4" x14ac:dyDescent="0.2">
      <c r="D16333" s="20"/>
    </row>
    <row r="16334" spans="4:4" x14ac:dyDescent="0.2">
      <c r="D16334" s="20"/>
    </row>
    <row r="16335" spans="4:4" x14ac:dyDescent="0.2">
      <c r="D16335" s="20"/>
    </row>
    <row r="16336" spans="4:4" x14ac:dyDescent="0.2">
      <c r="D16336" s="20"/>
    </row>
    <row r="16337" spans="4:4" x14ac:dyDescent="0.2">
      <c r="D16337" s="20"/>
    </row>
    <row r="16338" spans="4:4" x14ac:dyDescent="0.2">
      <c r="D16338" s="20"/>
    </row>
    <row r="16339" spans="4:4" x14ac:dyDescent="0.2">
      <c r="D16339" s="20"/>
    </row>
    <row r="16340" spans="4:4" x14ac:dyDescent="0.2">
      <c r="D16340" s="20"/>
    </row>
    <row r="16341" spans="4:4" x14ac:dyDescent="0.2">
      <c r="D16341" s="20"/>
    </row>
    <row r="16342" spans="4:4" x14ac:dyDescent="0.2">
      <c r="D16342" s="20"/>
    </row>
    <row r="16343" spans="4:4" x14ac:dyDescent="0.2">
      <c r="D16343" s="20"/>
    </row>
    <row r="16344" spans="4:4" x14ac:dyDescent="0.2">
      <c r="D16344" s="20"/>
    </row>
    <row r="16345" spans="4:4" x14ac:dyDescent="0.2">
      <c r="D16345" s="20"/>
    </row>
    <row r="16346" spans="4:4" x14ac:dyDescent="0.2">
      <c r="D16346" s="20"/>
    </row>
    <row r="16347" spans="4:4" x14ac:dyDescent="0.2">
      <c r="D16347" s="20"/>
    </row>
    <row r="16348" spans="4:4" x14ac:dyDescent="0.2">
      <c r="D16348" s="20"/>
    </row>
    <row r="16349" spans="4:4" x14ac:dyDescent="0.2">
      <c r="D16349" s="20"/>
    </row>
    <row r="16350" spans="4:4" x14ac:dyDescent="0.2">
      <c r="D16350" s="20"/>
    </row>
    <row r="16351" spans="4:4" x14ac:dyDescent="0.2">
      <c r="D16351" s="20"/>
    </row>
    <row r="16352" spans="4:4" x14ac:dyDescent="0.2">
      <c r="D16352" s="20"/>
    </row>
    <row r="16353" spans="4:4" x14ac:dyDescent="0.2">
      <c r="D16353" s="20"/>
    </row>
    <row r="16354" spans="4:4" x14ac:dyDescent="0.2">
      <c r="D16354" s="20"/>
    </row>
    <row r="16355" spans="4:4" x14ac:dyDescent="0.2">
      <c r="D16355" s="20"/>
    </row>
    <row r="16356" spans="4:4" x14ac:dyDescent="0.2">
      <c r="D16356" s="20"/>
    </row>
    <row r="16357" spans="4:4" x14ac:dyDescent="0.2">
      <c r="D16357" s="20"/>
    </row>
    <row r="16358" spans="4:4" x14ac:dyDescent="0.2">
      <c r="D16358" s="20"/>
    </row>
    <row r="16359" spans="4:4" x14ac:dyDescent="0.2">
      <c r="D16359" s="20"/>
    </row>
    <row r="16360" spans="4:4" x14ac:dyDescent="0.2">
      <c r="D16360" s="20"/>
    </row>
    <row r="16361" spans="4:4" x14ac:dyDescent="0.2">
      <c r="D16361" s="20"/>
    </row>
    <row r="16362" spans="4:4" x14ac:dyDescent="0.2">
      <c r="D16362" s="20"/>
    </row>
    <row r="16363" spans="4:4" x14ac:dyDescent="0.2">
      <c r="D16363" s="20"/>
    </row>
    <row r="16364" spans="4:4" x14ac:dyDescent="0.2">
      <c r="D16364" s="20"/>
    </row>
    <row r="16365" spans="4:4" x14ac:dyDescent="0.2">
      <c r="D16365" s="20"/>
    </row>
    <row r="16366" spans="4:4" x14ac:dyDescent="0.2">
      <c r="D16366" s="20"/>
    </row>
    <row r="16367" spans="4:4" x14ac:dyDescent="0.2">
      <c r="D16367" s="20"/>
    </row>
    <row r="16368" spans="4:4" x14ac:dyDescent="0.2">
      <c r="D16368" s="20"/>
    </row>
    <row r="16369" spans="4:4" x14ac:dyDescent="0.2">
      <c r="D16369" s="20"/>
    </row>
    <row r="16370" spans="4:4" x14ac:dyDescent="0.2">
      <c r="D16370" s="20"/>
    </row>
    <row r="16371" spans="4:4" x14ac:dyDescent="0.2">
      <c r="D16371" s="20"/>
    </row>
    <row r="16372" spans="4:4" x14ac:dyDescent="0.2">
      <c r="D16372" s="20"/>
    </row>
    <row r="16373" spans="4:4" x14ac:dyDescent="0.2">
      <c r="D16373" s="20"/>
    </row>
    <row r="16374" spans="4:4" x14ac:dyDescent="0.2">
      <c r="D16374" s="20"/>
    </row>
    <row r="16375" spans="4:4" x14ac:dyDescent="0.2">
      <c r="D16375" s="20"/>
    </row>
    <row r="16376" spans="4:4" x14ac:dyDescent="0.2">
      <c r="D16376" s="20"/>
    </row>
    <row r="16377" spans="4:4" x14ac:dyDescent="0.2">
      <c r="D16377" s="20"/>
    </row>
    <row r="16378" spans="4:4" x14ac:dyDescent="0.2">
      <c r="D16378" s="20"/>
    </row>
    <row r="16379" spans="4:4" x14ac:dyDescent="0.2">
      <c r="D16379" s="20"/>
    </row>
    <row r="16380" spans="4:4" x14ac:dyDescent="0.2">
      <c r="D16380" s="20"/>
    </row>
    <row r="16381" spans="4:4" x14ac:dyDescent="0.2">
      <c r="D16381" s="20"/>
    </row>
    <row r="16382" spans="4:4" x14ac:dyDescent="0.2">
      <c r="D16382" s="20"/>
    </row>
    <row r="16383" spans="4:4" x14ac:dyDescent="0.2">
      <c r="D16383" s="20"/>
    </row>
    <row r="16384" spans="4:4" x14ac:dyDescent="0.2">
      <c r="D16384" s="20"/>
    </row>
    <row r="16385" spans="4:4" x14ac:dyDescent="0.2">
      <c r="D16385" s="20"/>
    </row>
    <row r="16386" spans="4:4" x14ac:dyDescent="0.2">
      <c r="D16386" s="20"/>
    </row>
    <row r="16387" spans="4:4" x14ac:dyDescent="0.2">
      <c r="D16387" s="20"/>
    </row>
    <row r="16388" spans="4:4" x14ac:dyDescent="0.2">
      <c r="D16388" s="20"/>
    </row>
    <row r="16389" spans="4:4" x14ac:dyDescent="0.2">
      <c r="D16389" s="20"/>
    </row>
    <row r="16390" spans="4:4" x14ac:dyDescent="0.2">
      <c r="D16390" s="20"/>
    </row>
    <row r="16391" spans="4:4" x14ac:dyDescent="0.2">
      <c r="D16391" s="20"/>
    </row>
    <row r="16392" spans="4:4" x14ac:dyDescent="0.2">
      <c r="D16392" s="20"/>
    </row>
    <row r="16393" spans="4:4" x14ac:dyDescent="0.2">
      <c r="D16393" s="20"/>
    </row>
    <row r="16394" spans="4:4" x14ac:dyDescent="0.2">
      <c r="D16394" s="20"/>
    </row>
    <row r="16395" spans="4:4" x14ac:dyDescent="0.2">
      <c r="D16395" s="20"/>
    </row>
    <row r="16396" spans="4:4" x14ac:dyDescent="0.2">
      <c r="D16396" s="20"/>
    </row>
    <row r="16397" spans="4:4" x14ac:dyDescent="0.2">
      <c r="D16397" s="20"/>
    </row>
    <row r="16398" spans="4:4" x14ac:dyDescent="0.2">
      <c r="D16398" s="20"/>
    </row>
    <row r="16399" spans="4:4" x14ac:dyDescent="0.2">
      <c r="D16399" s="20"/>
    </row>
    <row r="16400" spans="4:4" x14ac:dyDescent="0.2">
      <c r="D16400" s="20"/>
    </row>
    <row r="16401" spans="4:4" x14ac:dyDescent="0.2">
      <c r="D16401" s="20"/>
    </row>
    <row r="16402" spans="4:4" x14ac:dyDescent="0.2">
      <c r="D16402" s="20"/>
    </row>
    <row r="16403" spans="4:4" x14ac:dyDescent="0.2">
      <c r="D16403" s="20"/>
    </row>
    <row r="16404" spans="4:4" x14ac:dyDescent="0.2">
      <c r="D16404" s="20"/>
    </row>
    <row r="16405" spans="4:4" x14ac:dyDescent="0.2">
      <c r="D16405" s="20"/>
    </row>
    <row r="16406" spans="4:4" x14ac:dyDescent="0.2">
      <c r="D16406" s="20"/>
    </row>
    <row r="16407" spans="4:4" x14ac:dyDescent="0.2">
      <c r="D16407" s="20"/>
    </row>
    <row r="16408" spans="4:4" x14ac:dyDescent="0.2">
      <c r="D16408" s="20"/>
    </row>
    <row r="16409" spans="4:4" x14ac:dyDescent="0.2">
      <c r="D16409" s="20"/>
    </row>
    <row r="16410" spans="4:4" x14ac:dyDescent="0.2">
      <c r="D16410" s="20"/>
    </row>
    <row r="16411" spans="4:4" x14ac:dyDescent="0.2">
      <c r="D16411" s="20"/>
    </row>
    <row r="16412" spans="4:4" x14ac:dyDescent="0.2">
      <c r="D16412" s="20"/>
    </row>
    <row r="16413" spans="4:4" x14ac:dyDescent="0.2">
      <c r="D16413" s="20"/>
    </row>
    <row r="16414" spans="4:4" x14ac:dyDescent="0.2">
      <c r="D16414" s="20"/>
    </row>
    <row r="16415" spans="4:4" x14ac:dyDescent="0.2">
      <c r="D16415" s="20"/>
    </row>
    <row r="16416" spans="4:4" x14ac:dyDescent="0.2">
      <c r="D16416" s="20"/>
    </row>
    <row r="16417" spans="4:4" x14ac:dyDescent="0.2">
      <c r="D16417" s="20"/>
    </row>
    <row r="16418" spans="4:4" x14ac:dyDescent="0.2">
      <c r="D16418" s="20"/>
    </row>
    <row r="16419" spans="4:4" x14ac:dyDescent="0.2">
      <c r="D16419" s="20"/>
    </row>
    <row r="16420" spans="4:4" x14ac:dyDescent="0.2">
      <c r="D16420" s="20"/>
    </row>
    <row r="16421" spans="4:4" x14ac:dyDescent="0.2">
      <c r="D16421" s="20"/>
    </row>
    <row r="16422" spans="4:4" x14ac:dyDescent="0.2">
      <c r="D16422" s="20"/>
    </row>
    <row r="16423" spans="4:4" x14ac:dyDescent="0.2">
      <c r="D16423" s="20"/>
    </row>
    <row r="16424" spans="4:4" x14ac:dyDescent="0.2">
      <c r="D16424" s="20"/>
    </row>
    <row r="16425" spans="4:4" x14ac:dyDescent="0.2">
      <c r="D16425" s="20"/>
    </row>
    <row r="16426" spans="4:4" x14ac:dyDescent="0.2">
      <c r="D16426" s="20"/>
    </row>
    <row r="16427" spans="4:4" x14ac:dyDescent="0.2">
      <c r="D16427" s="20"/>
    </row>
    <row r="16428" spans="4:4" x14ac:dyDescent="0.2">
      <c r="D16428" s="20"/>
    </row>
    <row r="16429" spans="4:4" x14ac:dyDescent="0.2">
      <c r="D16429" s="20"/>
    </row>
    <row r="16430" spans="4:4" x14ac:dyDescent="0.2">
      <c r="D16430" s="20"/>
    </row>
    <row r="16431" spans="4:4" x14ac:dyDescent="0.2">
      <c r="D16431" s="20"/>
    </row>
    <row r="16432" spans="4:4" x14ac:dyDescent="0.2">
      <c r="D16432" s="20"/>
    </row>
    <row r="16433" spans="4:4" x14ac:dyDescent="0.2">
      <c r="D16433" s="20"/>
    </row>
    <row r="16434" spans="4:4" x14ac:dyDescent="0.2">
      <c r="D16434" s="20"/>
    </row>
    <row r="16435" spans="4:4" x14ac:dyDescent="0.2">
      <c r="D16435" s="20"/>
    </row>
    <row r="16436" spans="4:4" x14ac:dyDescent="0.2">
      <c r="D16436" s="20"/>
    </row>
    <row r="16437" spans="4:4" x14ac:dyDescent="0.2">
      <c r="D16437" s="20"/>
    </row>
    <row r="16438" spans="4:4" x14ac:dyDescent="0.2">
      <c r="D16438" s="20"/>
    </row>
    <row r="16439" spans="4:4" x14ac:dyDescent="0.2">
      <c r="D16439" s="20"/>
    </row>
    <row r="16440" spans="4:4" x14ac:dyDescent="0.2">
      <c r="D16440" s="20"/>
    </row>
    <row r="16441" spans="4:4" x14ac:dyDescent="0.2">
      <c r="D16441" s="20"/>
    </row>
    <row r="16442" spans="4:4" x14ac:dyDescent="0.2">
      <c r="D16442" s="20"/>
    </row>
    <row r="16443" spans="4:4" x14ac:dyDescent="0.2">
      <c r="D16443" s="20"/>
    </row>
    <row r="16444" spans="4:4" x14ac:dyDescent="0.2">
      <c r="D16444" s="20"/>
    </row>
    <row r="16445" spans="4:4" x14ac:dyDescent="0.2">
      <c r="D16445" s="20"/>
    </row>
    <row r="16446" spans="4:4" x14ac:dyDescent="0.2">
      <c r="D16446" s="20"/>
    </row>
    <row r="16447" spans="4:4" x14ac:dyDescent="0.2">
      <c r="D16447" s="20"/>
    </row>
    <row r="16448" spans="4:4" x14ac:dyDescent="0.2">
      <c r="D16448" s="20"/>
    </row>
    <row r="16449" spans="4:4" x14ac:dyDescent="0.2">
      <c r="D16449" s="20"/>
    </row>
    <row r="16450" spans="4:4" x14ac:dyDescent="0.2">
      <c r="D16450" s="20"/>
    </row>
    <row r="16451" spans="4:4" x14ac:dyDescent="0.2">
      <c r="D16451" s="20"/>
    </row>
    <row r="16452" spans="4:4" x14ac:dyDescent="0.2">
      <c r="D16452" s="20"/>
    </row>
    <row r="16453" spans="4:4" x14ac:dyDescent="0.2">
      <c r="D16453" s="20"/>
    </row>
    <row r="16454" spans="4:4" x14ac:dyDescent="0.2">
      <c r="D16454" s="20"/>
    </row>
    <row r="16455" spans="4:4" x14ac:dyDescent="0.2">
      <c r="D16455" s="20"/>
    </row>
    <row r="16456" spans="4:4" x14ac:dyDescent="0.2">
      <c r="D16456" s="20"/>
    </row>
    <row r="16457" spans="4:4" x14ac:dyDescent="0.2">
      <c r="D16457" s="20"/>
    </row>
    <row r="16458" spans="4:4" x14ac:dyDescent="0.2">
      <c r="D16458" s="20"/>
    </row>
    <row r="16459" spans="4:4" x14ac:dyDescent="0.2">
      <c r="D16459" s="20"/>
    </row>
    <row r="16460" spans="4:4" x14ac:dyDescent="0.2">
      <c r="D16460" s="20"/>
    </row>
    <row r="16461" spans="4:4" x14ac:dyDescent="0.2">
      <c r="D16461" s="20"/>
    </row>
    <row r="16462" spans="4:4" x14ac:dyDescent="0.2">
      <c r="D16462" s="20"/>
    </row>
    <row r="16463" spans="4:4" x14ac:dyDescent="0.2">
      <c r="D16463" s="20"/>
    </row>
    <row r="16464" spans="4:4" x14ac:dyDescent="0.2">
      <c r="D16464" s="20"/>
    </row>
    <row r="16465" spans="4:4" x14ac:dyDescent="0.2">
      <c r="D16465" s="20"/>
    </row>
    <row r="16466" spans="4:4" x14ac:dyDescent="0.2">
      <c r="D16466" s="20"/>
    </row>
    <row r="16467" spans="4:4" x14ac:dyDescent="0.2">
      <c r="D16467" s="20"/>
    </row>
    <row r="16468" spans="4:4" x14ac:dyDescent="0.2">
      <c r="D16468" s="20"/>
    </row>
    <row r="16469" spans="4:4" x14ac:dyDescent="0.2">
      <c r="D16469" s="20"/>
    </row>
    <row r="16470" spans="4:4" x14ac:dyDescent="0.2">
      <c r="D16470" s="20"/>
    </row>
    <row r="16471" spans="4:4" x14ac:dyDescent="0.2">
      <c r="D16471" s="20"/>
    </row>
    <row r="16472" spans="4:4" x14ac:dyDescent="0.2">
      <c r="D16472" s="20"/>
    </row>
    <row r="16473" spans="4:4" x14ac:dyDescent="0.2">
      <c r="D16473" s="20"/>
    </row>
    <row r="16474" spans="4:4" x14ac:dyDescent="0.2">
      <c r="D16474" s="20"/>
    </row>
    <row r="16475" spans="4:4" x14ac:dyDescent="0.2">
      <c r="D16475" s="20"/>
    </row>
    <row r="16476" spans="4:4" x14ac:dyDescent="0.2">
      <c r="D16476" s="20"/>
    </row>
    <row r="16477" spans="4:4" x14ac:dyDescent="0.2">
      <c r="D16477" s="20"/>
    </row>
    <row r="16478" spans="4:4" x14ac:dyDescent="0.2">
      <c r="D16478" s="20"/>
    </row>
    <row r="16479" spans="4:4" x14ac:dyDescent="0.2">
      <c r="D16479" s="20"/>
    </row>
    <row r="16480" spans="4:4" x14ac:dyDescent="0.2">
      <c r="D16480" s="20"/>
    </row>
    <row r="16481" spans="4:4" x14ac:dyDescent="0.2">
      <c r="D16481" s="20"/>
    </row>
    <row r="16482" spans="4:4" x14ac:dyDescent="0.2">
      <c r="D16482" s="20"/>
    </row>
    <row r="16483" spans="4:4" x14ac:dyDescent="0.2">
      <c r="D16483" s="20"/>
    </row>
    <row r="16484" spans="4:4" x14ac:dyDescent="0.2">
      <c r="D16484" s="20"/>
    </row>
    <row r="16485" spans="4:4" x14ac:dyDescent="0.2">
      <c r="D16485" s="20"/>
    </row>
    <row r="16486" spans="4:4" x14ac:dyDescent="0.2">
      <c r="D16486" s="20"/>
    </row>
    <row r="16487" spans="4:4" x14ac:dyDescent="0.2">
      <c r="D16487" s="20"/>
    </row>
    <row r="16488" spans="4:4" x14ac:dyDescent="0.2">
      <c r="D16488" s="20"/>
    </row>
    <row r="16489" spans="4:4" x14ac:dyDescent="0.2">
      <c r="D16489" s="20"/>
    </row>
    <row r="16490" spans="4:4" x14ac:dyDescent="0.2">
      <c r="D16490" s="20"/>
    </row>
    <row r="16491" spans="4:4" x14ac:dyDescent="0.2">
      <c r="D16491" s="20"/>
    </row>
    <row r="16492" spans="4:4" x14ac:dyDescent="0.2">
      <c r="D16492" s="20"/>
    </row>
    <row r="16493" spans="4:4" x14ac:dyDescent="0.2">
      <c r="D16493" s="20"/>
    </row>
    <row r="16494" spans="4:4" x14ac:dyDescent="0.2">
      <c r="D16494" s="20"/>
    </row>
    <row r="16495" spans="4:4" x14ac:dyDescent="0.2">
      <c r="D16495" s="20"/>
    </row>
    <row r="16496" spans="4:4" x14ac:dyDescent="0.2">
      <c r="D16496" s="20"/>
    </row>
    <row r="16497" spans="4:4" x14ac:dyDescent="0.2">
      <c r="D16497" s="20"/>
    </row>
    <row r="16498" spans="4:4" x14ac:dyDescent="0.2">
      <c r="D16498" s="20"/>
    </row>
    <row r="16499" spans="4:4" x14ac:dyDescent="0.2">
      <c r="D16499" s="20"/>
    </row>
    <row r="16500" spans="4:4" x14ac:dyDescent="0.2">
      <c r="D16500" s="20"/>
    </row>
    <row r="16501" spans="4:4" x14ac:dyDescent="0.2">
      <c r="D16501" s="20"/>
    </row>
    <row r="16502" spans="4:4" x14ac:dyDescent="0.2">
      <c r="D16502" s="20"/>
    </row>
    <row r="16503" spans="4:4" x14ac:dyDescent="0.2">
      <c r="D16503" s="20"/>
    </row>
    <row r="16504" spans="4:4" x14ac:dyDescent="0.2">
      <c r="D16504" s="20"/>
    </row>
    <row r="16505" spans="4:4" x14ac:dyDescent="0.2">
      <c r="D16505" s="20"/>
    </row>
    <row r="16506" spans="4:4" x14ac:dyDescent="0.2">
      <c r="D16506" s="20"/>
    </row>
    <row r="16507" spans="4:4" x14ac:dyDescent="0.2">
      <c r="D16507" s="20"/>
    </row>
    <row r="16508" spans="4:4" x14ac:dyDescent="0.2">
      <c r="D16508" s="20"/>
    </row>
    <row r="16509" spans="4:4" x14ac:dyDescent="0.2">
      <c r="D16509" s="20"/>
    </row>
    <row r="16510" spans="4:4" x14ac:dyDescent="0.2">
      <c r="D16510" s="20"/>
    </row>
    <row r="16511" spans="4:4" x14ac:dyDescent="0.2">
      <c r="D16511" s="20"/>
    </row>
    <row r="16512" spans="4:4" x14ac:dyDescent="0.2">
      <c r="D16512" s="20"/>
    </row>
    <row r="16513" spans="4:4" x14ac:dyDescent="0.2">
      <c r="D16513" s="20"/>
    </row>
    <row r="16514" spans="4:4" x14ac:dyDescent="0.2">
      <c r="D16514" s="20"/>
    </row>
    <row r="16515" spans="4:4" x14ac:dyDescent="0.2">
      <c r="D16515" s="20"/>
    </row>
    <row r="16516" spans="4:4" x14ac:dyDescent="0.2">
      <c r="D16516" s="20"/>
    </row>
    <row r="16517" spans="4:4" x14ac:dyDescent="0.2">
      <c r="D16517" s="20"/>
    </row>
    <row r="16518" spans="4:4" x14ac:dyDescent="0.2">
      <c r="D16518" s="20"/>
    </row>
    <row r="16519" spans="4:4" x14ac:dyDescent="0.2">
      <c r="D16519" s="20"/>
    </row>
    <row r="16520" spans="4:4" x14ac:dyDescent="0.2">
      <c r="D16520" s="20"/>
    </row>
    <row r="16521" spans="4:4" x14ac:dyDescent="0.2">
      <c r="D16521" s="20"/>
    </row>
    <row r="16522" spans="4:4" x14ac:dyDescent="0.2">
      <c r="D16522" s="20"/>
    </row>
    <row r="16523" spans="4:4" x14ac:dyDescent="0.2">
      <c r="D16523" s="20"/>
    </row>
    <row r="16524" spans="4:4" x14ac:dyDescent="0.2">
      <c r="D16524" s="20"/>
    </row>
    <row r="16525" spans="4:4" x14ac:dyDescent="0.2">
      <c r="D16525" s="20"/>
    </row>
    <row r="16526" spans="4:4" x14ac:dyDescent="0.2">
      <c r="D16526" s="20"/>
    </row>
    <row r="16527" spans="4:4" x14ac:dyDescent="0.2">
      <c r="D16527" s="20"/>
    </row>
    <row r="16528" spans="4:4" x14ac:dyDescent="0.2">
      <c r="D16528" s="20"/>
    </row>
    <row r="16529" spans="4:4" x14ac:dyDescent="0.2">
      <c r="D16529" s="20"/>
    </row>
    <row r="16530" spans="4:4" x14ac:dyDescent="0.2">
      <c r="D16530" s="20"/>
    </row>
    <row r="16531" spans="4:4" x14ac:dyDescent="0.2">
      <c r="D16531" s="20"/>
    </row>
    <row r="16532" spans="4:4" x14ac:dyDescent="0.2">
      <c r="D16532" s="20"/>
    </row>
    <row r="16533" spans="4:4" x14ac:dyDescent="0.2">
      <c r="D16533" s="20"/>
    </row>
    <row r="16534" spans="4:4" x14ac:dyDescent="0.2">
      <c r="D16534" s="20"/>
    </row>
    <row r="16535" spans="4:4" x14ac:dyDescent="0.2">
      <c r="D16535" s="20"/>
    </row>
    <row r="16536" spans="4:4" x14ac:dyDescent="0.2">
      <c r="D16536" s="20"/>
    </row>
    <row r="16537" spans="4:4" x14ac:dyDescent="0.2">
      <c r="D16537" s="20"/>
    </row>
    <row r="16538" spans="4:4" x14ac:dyDescent="0.2">
      <c r="D16538" s="20"/>
    </row>
    <row r="16539" spans="4:4" x14ac:dyDescent="0.2">
      <c r="D16539" s="20"/>
    </row>
    <row r="16540" spans="4:4" x14ac:dyDescent="0.2">
      <c r="D16540" s="20"/>
    </row>
    <row r="16541" spans="4:4" x14ac:dyDescent="0.2">
      <c r="D16541" s="20"/>
    </row>
    <row r="16542" spans="4:4" x14ac:dyDescent="0.2">
      <c r="D16542" s="20"/>
    </row>
    <row r="16543" spans="4:4" x14ac:dyDescent="0.2">
      <c r="D16543" s="20"/>
    </row>
    <row r="16544" spans="4:4" x14ac:dyDescent="0.2">
      <c r="D16544" s="20"/>
    </row>
    <row r="16545" spans="4:4" x14ac:dyDescent="0.2">
      <c r="D16545" s="20"/>
    </row>
    <row r="16546" spans="4:4" x14ac:dyDescent="0.2">
      <c r="D16546" s="20"/>
    </row>
    <row r="16547" spans="4:4" x14ac:dyDescent="0.2">
      <c r="D16547" s="20"/>
    </row>
    <row r="16548" spans="4:4" x14ac:dyDescent="0.2">
      <c r="D16548" s="20"/>
    </row>
    <row r="16549" spans="4:4" x14ac:dyDescent="0.2">
      <c r="D16549" s="20"/>
    </row>
    <row r="16550" spans="4:4" x14ac:dyDescent="0.2">
      <c r="D16550" s="20"/>
    </row>
    <row r="16551" spans="4:4" x14ac:dyDescent="0.2">
      <c r="D16551" s="20"/>
    </row>
    <row r="16552" spans="4:4" x14ac:dyDescent="0.2">
      <c r="D16552" s="20"/>
    </row>
    <row r="16553" spans="4:4" x14ac:dyDescent="0.2">
      <c r="D16553" s="20"/>
    </row>
    <row r="16554" spans="4:4" x14ac:dyDescent="0.2">
      <c r="D16554" s="20"/>
    </row>
    <row r="16555" spans="4:4" x14ac:dyDescent="0.2">
      <c r="D16555" s="20"/>
    </row>
    <row r="16556" spans="4:4" x14ac:dyDescent="0.2">
      <c r="D16556" s="20"/>
    </row>
    <row r="16557" spans="4:4" x14ac:dyDescent="0.2">
      <c r="D16557" s="20"/>
    </row>
    <row r="16558" spans="4:4" x14ac:dyDescent="0.2">
      <c r="D16558" s="20"/>
    </row>
    <row r="16559" spans="4:4" x14ac:dyDescent="0.2">
      <c r="D16559" s="20"/>
    </row>
    <row r="16560" spans="4:4" x14ac:dyDescent="0.2">
      <c r="D16560" s="20"/>
    </row>
    <row r="16561" spans="4:4" x14ac:dyDescent="0.2">
      <c r="D16561" s="20"/>
    </row>
    <row r="16562" spans="4:4" x14ac:dyDescent="0.2">
      <c r="D16562" s="20"/>
    </row>
    <row r="16563" spans="4:4" x14ac:dyDescent="0.2">
      <c r="D16563" s="20"/>
    </row>
    <row r="16564" spans="4:4" x14ac:dyDescent="0.2">
      <c r="D16564" s="20"/>
    </row>
    <row r="16565" spans="4:4" x14ac:dyDescent="0.2">
      <c r="D16565" s="20"/>
    </row>
    <row r="16566" spans="4:4" x14ac:dyDescent="0.2">
      <c r="D16566" s="20"/>
    </row>
    <row r="16567" spans="4:4" x14ac:dyDescent="0.2">
      <c r="D16567" s="20"/>
    </row>
    <row r="16568" spans="4:4" x14ac:dyDescent="0.2">
      <c r="D16568" s="20"/>
    </row>
    <row r="16569" spans="4:4" x14ac:dyDescent="0.2">
      <c r="D16569" s="20"/>
    </row>
    <row r="16570" spans="4:4" x14ac:dyDescent="0.2">
      <c r="D16570" s="20"/>
    </row>
    <row r="16571" spans="4:4" x14ac:dyDescent="0.2">
      <c r="D16571" s="20"/>
    </row>
    <row r="16572" spans="4:4" x14ac:dyDescent="0.2">
      <c r="D16572" s="20"/>
    </row>
    <row r="16573" spans="4:4" x14ac:dyDescent="0.2">
      <c r="D16573" s="20"/>
    </row>
    <row r="16574" spans="4:4" x14ac:dyDescent="0.2">
      <c r="D16574" s="20"/>
    </row>
    <row r="16575" spans="4:4" x14ac:dyDescent="0.2">
      <c r="D16575" s="20"/>
    </row>
    <row r="16576" spans="4:4" x14ac:dyDescent="0.2">
      <c r="D16576" s="20"/>
    </row>
    <row r="16577" spans="4:4" x14ac:dyDescent="0.2">
      <c r="D16577" s="20"/>
    </row>
    <row r="16578" spans="4:4" x14ac:dyDescent="0.2">
      <c r="D16578" s="20"/>
    </row>
    <row r="16579" spans="4:4" x14ac:dyDescent="0.2">
      <c r="D16579" s="20"/>
    </row>
    <row r="16580" spans="4:4" x14ac:dyDescent="0.2">
      <c r="D16580" s="20"/>
    </row>
    <row r="16581" spans="4:4" x14ac:dyDescent="0.2">
      <c r="D16581" s="20"/>
    </row>
    <row r="16582" spans="4:4" x14ac:dyDescent="0.2">
      <c r="D16582" s="20"/>
    </row>
    <row r="16583" spans="4:4" x14ac:dyDescent="0.2">
      <c r="D16583" s="20"/>
    </row>
    <row r="16584" spans="4:4" x14ac:dyDescent="0.2">
      <c r="D16584" s="20"/>
    </row>
    <row r="16585" spans="4:4" x14ac:dyDescent="0.2">
      <c r="D16585" s="20"/>
    </row>
    <row r="16586" spans="4:4" x14ac:dyDescent="0.2">
      <c r="D16586" s="20"/>
    </row>
    <row r="16587" spans="4:4" x14ac:dyDescent="0.2">
      <c r="D16587" s="20"/>
    </row>
    <row r="16588" spans="4:4" x14ac:dyDescent="0.2">
      <c r="D16588" s="20"/>
    </row>
    <row r="16589" spans="4:4" x14ac:dyDescent="0.2">
      <c r="D16589" s="20"/>
    </row>
    <row r="16590" spans="4:4" x14ac:dyDescent="0.2">
      <c r="D16590" s="20"/>
    </row>
    <row r="16591" spans="4:4" x14ac:dyDescent="0.2">
      <c r="D16591" s="20"/>
    </row>
    <row r="16592" spans="4:4" x14ac:dyDescent="0.2">
      <c r="D16592" s="20"/>
    </row>
    <row r="16593" spans="4:4" x14ac:dyDescent="0.2">
      <c r="D16593" s="20"/>
    </row>
    <row r="16594" spans="4:4" x14ac:dyDescent="0.2">
      <c r="D16594" s="20"/>
    </row>
    <row r="16595" spans="4:4" x14ac:dyDescent="0.2">
      <c r="D16595" s="20"/>
    </row>
    <row r="16596" spans="4:4" x14ac:dyDescent="0.2">
      <c r="D16596" s="20"/>
    </row>
    <row r="16597" spans="4:4" x14ac:dyDescent="0.2">
      <c r="D16597" s="20"/>
    </row>
    <row r="16598" spans="4:4" x14ac:dyDescent="0.2">
      <c r="D16598" s="20"/>
    </row>
    <row r="16599" spans="4:4" x14ac:dyDescent="0.2">
      <c r="D16599" s="20"/>
    </row>
    <row r="16600" spans="4:4" x14ac:dyDescent="0.2">
      <c r="D16600" s="20"/>
    </row>
    <row r="16601" spans="4:4" x14ac:dyDescent="0.2">
      <c r="D16601" s="20"/>
    </row>
    <row r="16602" spans="4:4" x14ac:dyDescent="0.2">
      <c r="D16602" s="20"/>
    </row>
    <row r="16603" spans="4:4" x14ac:dyDescent="0.2">
      <c r="D16603" s="20"/>
    </row>
    <row r="16604" spans="4:4" x14ac:dyDescent="0.2">
      <c r="D16604" s="20"/>
    </row>
    <row r="16605" spans="4:4" x14ac:dyDescent="0.2">
      <c r="D16605" s="20"/>
    </row>
    <row r="16606" spans="4:4" x14ac:dyDescent="0.2">
      <c r="D16606" s="20"/>
    </row>
    <row r="16607" spans="4:4" x14ac:dyDescent="0.2">
      <c r="D16607" s="20"/>
    </row>
    <row r="16608" spans="4:4" x14ac:dyDescent="0.2">
      <c r="D16608" s="20"/>
    </row>
    <row r="16609" spans="4:4" x14ac:dyDescent="0.2">
      <c r="D16609" s="20"/>
    </row>
    <row r="16610" spans="4:4" x14ac:dyDescent="0.2">
      <c r="D16610" s="20"/>
    </row>
    <row r="16611" spans="4:4" x14ac:dyDescent="0.2">
      <c r="D16611" s="20"/>
    </row>
    <row r="16612" spans="4:4" x14ac:dyDescent="0.2">
      <c r="D16612" s="20"/>
    </row>
    <row r="16613" spans="4:4" x14ac:dyDescent="0.2">
      <c r="D16613" s="20"/>
    </row>
    <row r="16614" spans="4:4" x14ac:dyDescent="0.2">
      <c r="D16614" s="20"/>
    </row>
    <row r="16615" spans="4:4" x14ac:dyDescent="0.2">
      <c r="D16615" s="20"/>
    </row>
    <row r="16616" spans="4:4" x14ac:dyDescent="0.2">
      <c r="D16616" s="20"/>
    </row>
    <row r="16617" spans="4:4" x14ac:dyDescent="0.2">
      <c r="D16617" s="20"/>
    </row>
    <row r="16618" spans="4:4" x14ac:dyDescent="0.2">
      <c r="D16618" s="20"/>
    </row>
    <row r="16619" spans="4:4" x14ac:dyDescent="0.2">
      <c r="D16619" s="20"/>
    </row>
    <row r="16620" spans="4:4" x14ac:dyDescent="0.2">
      <c r="D16620" s="20"/>
    </row>
    <row r="16621" spans="4:4" x14ac:dyDescent="0.2">
      <c r="D16621" s="20"/>
    </row>
    <row r="16622" spans="4:4" x14ac:dyDescent="0.2">
      <c r="D16622" s="20"/>
    </row>
    <row r="16623" spans="4:4" x14ac:dyDescent="0.2">
      <c r="D16623" s="20"/>
    </row>
    <row r="16624" spans="4:4" x14ac:dyDescent="0.2">
      <c r="D16624" s="20"/>
    </row>
    <row r="16625" spans="4:4" x14ac:dyDescent="0.2">
      <c r="D16625" s="20"/>
    </row>
    <row r="16626" spans="4:4" x14ac:dyDescent="0.2">
      <c r="D16626" s="20"/>
    </row>
    <row r="16627" spans="4:4" x14ac:dyDescent="0.2">
      <c r="D16627" s="20"/>
    </row>
    <row r="16628" spans="4:4" x14ac:dyDescent="0.2">
      <c r="D16628" s="20"/>
    </row>
    <row r="16629" spans="4:4" x14ac:dyDescent="0.2">
      <c r="D16629" s="20"/>
    </row>
    <row r="16630" spans="4:4" x14ac:dyDescent="0.2">
      <c r="D16630" s="20"/>
    </row>
    <row r="16631" spans="4:4" x14ac:dyDescent="0.2">
      <c r="D16631" s="20"/>
    </row>
    <row r="16632" spans="4:4" x14ac:dyDescent="0.2">
      <c r="D16632" s="20"/>
    </row>
    <row r="16633" spans="4:4" x14ac:dyDescent="0.2">
      <c r="D16633" s="20"/>
    </row>
    <row r="16634" spans="4:4" x14ac:dyDescent="0.2">
      <c r="D16634" s="20"/>
    </row>
    <row r="16635" spans="4:4" x14ac:dyDescent="0.2">
      <c r="D16635" s="20"/>
    </row>
    <row r="16636" spans="4:4" x14ac:dyDescent="0.2">
      <c r="D16636" s="20"/>
    </row>
    <row r="16637" spans="4:4" x14ac:dyDescent="0.2">
      <c r="D16637" s="20"/>
    </row>
    <row r="16638" spans="4:4" x14ac:dyDescent="0.2">
      <c r="D16638" s="20"/>
    </row>
    <row r="16639" spans="4:4" x14ac:dyDescent="0.2">
      <c r="D16639" s="20"/>
    </row>
    <row r="16640" spans="4:4" x14ac:dyDescent="0.2">
      <c r="D16640" s="20"/>
    </row>
    <row r="16641" spans="4:4" x14ac:dyDescent="0.2">
      <c r="D16641" s="20"/>
    </row>
    <row r="16642" spans="4:4" x14ac:dyDescent="0.2">
      <c r="D16642" s="20"/>
    </row>
    <row r="16643" spans="4:4" x14ac:dyDescent="0.2">
      <c r="D16643" s="20"/>
    </row>
    <row r="16644" spans="4:4" x14ac:dyDescent="0.2">
      <c r="D16644" s="20"/>
    </row>
    <row r="16645" spans="4:4" x14ac:dyDescent="0.2">
      <c r="D16645" s="20"/>
    </row>
    <row r="16646" spans="4:4" x14ac:dyDescent="0.2">
      <c r="D16646" s="20"/>
    </row>
    <row r="16647" spans="4:4" x14ac:dyDescent="0.2">
      <c r="D16647" s="20"/>
    </row>
    <row r="16648" spans="4:4" x14ac:dyDescent="0.2">
      <c r="D16648" s="20"/>
    </row>
    <row r="16649" spans="4:4" x14ac:dyDescent="0.2">
      <c r="D16649" s="20"/>
    </row>
    <row r="16650" spans="4:4" x14ac:dyDescent="0.2">
      <c r="D16650" s="20"/>
    </row>
    <row r="16651" spans="4:4" x14ac:dyDescent="0.2">
      <c r="D16651" s="20"/>
    </row>
    <row r="16652" spans="4:4" x14ac:dyDescent="0.2">
      <c r="D16652" s="20"/>
    </row>
    <row r="16653" spans="4:4" x14ac:dyDescent="0.2">
      <c r="D16653" s="20"/>
    </row>
    <row r="16654" spans="4:4" x14ac:dyDescent="0.2">
      <c r="D16654" s="20"/>
    </row>
    <row r="16655" spans="4:4" x14ac:dyDescent="0.2">
      <c r="D16655" s="20"/>
    </row>
    <row r="16656" spans="4:4" x14ac:dyDescent="0.2">
      <c r="D16656" s="20"/>
    </row>
    <row r="16657" spans="4:4" x14ac:dyDescent="0.2">
      <c r="D16657" s="20"/>
    </row>
    <row r="16658" spans="4:4" x14ac:dyDescent="0.2">
      <c r="D16658" s="20"/>
    </row>
    <row r="16659" spans="4:4" x14ac:dyDescent="0.2">
      <c r="D16659" s="20"/>
    </row>
    <row r="16660" spans="4:4" x14ac:dyDescent="0.2">
      <c r="D16660" s="20"/>
    </row>
    <row r="16661" spans="4:4" x14ac:dyDescent="0.2">
      <c r="D16661" s="20"/>
    </row>
    <row r="16662" spans="4:4" x14ac:dyDescent="0.2">
      <c r="D16662" s="20"/>
    </row>
    <row r="16663" spans="4:4" x14ac:dyDescent="0.2">
      <c r="D16663" s="20"/>
    </row>
    <row r="16664" spans="4:4" x14ac:dyDescent="0.2">
      <c r="D16664" s="20"/>
    </row>
    <row r="16665" spans="4:4" x14ac:dyDescent="0.2">
      <c r="D16665" s="20"/>
    </row>
    <row r="16666" spans="4:4" x14ac:dyDescent="0.2">
      <c r="D16666" s="20"/>
    </row>
    <row r="16667" spans="4:4" x14ac:dyDescent="0.2">
      <c r="D16667" s="20"/>
    </row>
    <row r="16668" spans="4:4" x14ac:dyDescent="0.2">
      <c r="D16668" s="20"/>
    </row>
    <row r="16669" spans="4:4" x14ac:dyDescent="0.2">
      <c r="D16669" s="20"/>
    </row>
    <row r="16670" spans="4:4" x14ac:dyDescent="0.2">
      <c r="D16670" s="20"/>
    </row>
    <row r="16671" spans="4:4" x14ac:dyDescent="0.2">
      <c r="D16671" s="20"/>
    </row>
    <row r="16672" spans="4:4" x14ac:dyDescent="0.2">
      <c r="D16672" s="20"/>
    </row>
    <row r="16673" spans="4:4" x14ac:dyDescent="0.2">
      <c r="D16673" s="20"/>
    </row>
    <row r="16674" spans="4:4" x14ac:dyDescent="0.2">
      <c r="D16674" s="20"/>
    </row>
    <row r="16675" spans="4:4" x14ac:dyDescent="0.2">
      <c r="D16675" s="20"/>
    </row>
    <row r="16676" spans="4:4" x14ac:dyDescent="0.2">
      <c r="D16676" s="20"/>
    </row>
    <row r="16677" spans="4:4" x14ac:dyDescent="0.2">
      <c r="D16677" s="20"/>
    </row>
    <row r="16678" spans="4:4" x14ac:dyDescent="0.2">
      <c r="D16678" s="20"/>
    </row>
    <row r="16679" spans="4:4" x14ac:dyDescent="0.2">
      <c r="D16679" s="20"/>
    </row>
    <row r="16680" spans="4:4" x14ac:dyDescent="0.2">
      <c r="D16680" s="20"/>
    </row>
    <row r="16681" spans="4:4" x14ac:dyDescent="0.2">
      <c r="D16681" s="20"/>
    </row>
    <row r="16682" spans="4:4" x14ac:dyDescent="0.2">
      <c r="D16682" s="20"/>
    </row>
    <row r="16683" spans="4:4" x14ac:dyDescent="0.2">
      <c r="D16683" s="20"/>
    </row>
    <row r="16684" spans="4:4" x14ac:dyDescent="0.2">
      <c r="D16684" s="20"/>
    </row>
    <row r="16685" spans="4:4" x14ac:dyDescent="0.2">
      <c r="D16685" s="20"/>
    </row>
    <row r="16686" spans="4:4" x14ac:dyDescent="0.2">
      <c r="D16686" s="20"/>
    </row>
    <row r="16687" spans="4:4" x14ac:dyDescent="0.2">
      <c r="D16687" s="20"/>
    </row>
    <row r="16688" spans="4:4" x14ac:dyDescent="0.2">
      <c r="D16688" s="20"/>
    </row>
    <row r="16689" spans="4:4" x14ac:dyDescent="0.2">
      <c r="D16689" s="20"/>
    </row>
    <row r="16690" spans="4:4" x14ac:dyDescent="0.2">
      <c r="D16690" s="20"/>
    </row>
    <row r="16691" spans="4:4" x14ac:dyDescent="0.2">
      <c r="D16691" s="20"/>
    </row>
    <row r="16692" spans="4:4" x14ac:dyDescent="0.2">
      <c r="D16692" s="20"/>
    </row>
    <row r="16693" spans="4:4" x14ac:dyDescent="0.2">
      <c r="D16693" s="20"/>
    </row>
    <row r="16694" spans="4:4" x14ac:dyDescent="0.2">
      <c r="D16694" s="20"/>
    </row>
    <row r="16695" spans="4:4" x14ac:dyDescent="0.2">
      <c r="D16695" s="20"/>
    </row>
    <row r="16696" spans="4:4" x14ac:dyDescent="0.2">
      <c r="D16696" s="20"/>
    </row>
    <row r="16697" spans="4:4" x14ac:dyDescent="0.2">
      <c r="D16697" s="20"/>
    </row>
    <row r="16698" spans="4:4" x14ac:dyDescent="0.2">
      <c r="D16698" s="20"/>
    </row>
    <row r="16699" spans="4:4" x14ac:dyDescent="0.2">
      <c r="D16699" s="20"/>
    </row>
    <row r="16700" spans="4:4" x14ac:dyDescent="0.2">
      <c r="D16700" s="20"/>
    </row>
    <row r="16701" spans="4:4" x14ac:dyDescent="0.2">
      <c r="D16701" s="20"/>
    </row>
    <row r="16702" spans="4:4" x14ac:dyDescent="0.2">
      <c r="D16702" s="20"/>
    </row>
    <row r="16703" spans="4:4" x14ac:dyDescent="0.2">
      <c r="D16703" s="20"/>
    </row>
    <row r="16704" spans="4:4" x14ac:dyDescent="0.2">
      <c r="D16704" s="20"/>
    </row>
    <row r="16705" spans="4:4" x14ac:dyDescent="0.2">
      <c r="D16705" s="20"/>
    </row>
    <row r="16706" spans="4:4" x14ac:dyDescent="0.2">
      <c r="D16706" s="20"/>
    </row>
    <row r="16707" spans="4:4" x14ac:dyDescent="0.2">
      <c r="D16707" s="20"/>
    </row>
    <row r="16708" spans="4:4" x14ac:dyDescent="0.2">
      <c r="D16708" s="20"/>
    </row>
    <row r="16709" spans="4:4" x14ac:dyDescent="0.2">
      <c r="D16709" s="20"/>
    </row>
    <row r="16710" spans="4:4" x14ac:dyDescent="0.2">
      <c r="D16710" s="20"/>
    </row>
    <row r="16711" spans="4:4" x14ac:dyDescent="0.2">
      <c r="D16711" s="20"/>
    </row>
    <row r="16712" spans="4:4" x14ac:dyDescent="0.2">
      <c r="D16712" s="20"/>
    </row>
    <row r="16713" spans="4:4" x14ac:dyDescent="0.2">
      <c r="D16713" s="20"/>
    </row>
    <row r="16714" spans="4:4" x14ac:dyDescent="0.2">
      <c r="D16714" s="20"/>
    </row>
    <row r="16715" spans="4:4" x14ac:dyDescent="0.2">
      <c r="D16715" s="20"/>
    </row>
    <row r="16716" spans="4:4" x14ac:dyDescent="0.2">
      <c r="D16716" s="20"/>
    </row>
    <row r="16717" spans="4:4" x14ac:dyDescent="0.2">
      <c r="D16717" s="20"/>
    </row>
    <row r="16718" spans="4:4" x14ac:dyDescent="0.2">
      <c r="D16718" s="20"/>
    </row>
    <row r="16719" spans="4:4" x14ac:dyDescent="0.2">
      <c r="D16719" s="20"/>
    </row>
    <row r="16720" spans="4:4" x14ac:dyDescent="0.2">
      <c r="D16720" s="20"/>
    </row>
    <row r="16721" spans="4:4" x14ac:dyDescent="0.2">
      <c r="D16721" s="20"/>
    </row>
    <row r="16722" spans="4:4" x14ac:dyDescent="0.2">
      <c r="D16722" s="20"/>
    </row>
    <row r="16723" spans="4:4" x14ac:dyDescent="0.2">
      <c r="D16723" s="20"/>
    </row>
    <row r="16724" spans="4:4" x14ac:dyDescent="0.2">
      <c r="D16724" s="20"/>
    </row>
    <row r="16725" spans="4:4" x14ac:dyDescent="0.2">
      <c r="D16725" s="20"/>
    </row>
    <row r="16726" spans="4:4" x14ac:dyDescent="0.2">
      <c r="D16726" s="20"/>
    </row>
    <row r="16727" spans="4:4" x14ac:dyDescent="0.2">
      <c r="D16727" s="20"/>
    </row>
    <row r="16728" spans="4:4" x14ac:dyDescent="0.2">
      <c r="D16728" s="20"/>
    </row>
    <row r="16729" spans="4:4" x14ac:dyDescent="0.2">
      <c r="D16729" s="20"/>
    </row>
    <row r="16730" spans="4:4" x14ac:dyDescent="0.2">
      <c r="D16730" s="20"/>
    </row>
    <row r="16731" spans="4:4" x14ac:dyDescent="0.2">
      <c r="D16731" s="20"/>
    </row>
    <row r="16732" spans="4:4" x14ac:dyDescent="0.2">
      <c r="D16732" s="20"/>
    </row>
    <row r="16733" spans="4:4" x14ac:dyDescent="0.2">
      <c r="D16733" s="20"/>
    </row>
    <row r="16734" spans="4:4" x14ac:dyDescent="0.2">
      <c r="D16734" s="20"/>
    </row>
    <row r="16735" spans="4:4" x14ac:dyDescent="0.2">
      <c r="D16735" s="20"/>
    </row>
    <row r="16736" spans="4:4" x14ac:dyDescent="0.2">
      <c r="D16736" s="20"/>
    </row>
    <row r="16737" spans="4:4" x14ac:dyDescent="0.2">
      <c r="D16737" s="20"/>
    </row>
    <row r="16738" spans="4:4" x14ac:dyDescent="0.2">
      <c r="D16738" s="20"/>
    </row>
    <row r="16739" spans="4:4" x14ac:dyDescent="0.2">
      <c r="D16739" s="20"/>
    </row>
    <row r="16740" spans="4:4" x14ac:dyDescent="0.2">
      <c r="D16740" s="20"/>
    </row>
    <row r="16741" spans="4:4" x14ac:dyDescent="0.2">
      <c r="D16741" s="20"/>
    </row>
    <row r="16742" spans="4:4" x14ac:dyDescent="0.2">
      <c r="D16742" s="20"/>
    </row>
    <row r="16743" spans="4:4" x14ac:dyDescent="0.2">
      <c r="D16743" s="20"/>
    </row>
    <row r="16744" spans="4:4" x14ac:dyDescent="0.2">
      <c r="D16744" s="20"/>
    </row>
    <row r="16745" spans="4:4" x14ac:dyDescent="0.2">
      <c r="D16745" s="20"/>
    </row>
    <row r="16746" spans="4:4" x14ac:dyDescent="0.2">
      <c r="D16746" s="20"/>
    </row>
    <row r="16747" spans="4:4" x14ac:dyDescent="0.2">
      <c r="D16747" s="20"/>
    </row>
    <row r="16748" spans="4:4" x14ac:dyDescent="0.2">
      <c r="D16748" s="20"/>
    </row>
    <row r="16749" spans="4:4" x14ac:dyDescent="0.2">
      <c r="D16749" s="20"/>
    </row>
    <row r="16750" spans="4:4" x14ac:dyDescent="0.2">
      <c r="D16750" s="20"/>
    </row>
    <row r="16751" spans="4:4" x14ac:dyDescent="0.2">
      <c r="D16751" s="20"/>
    </row>
    <row r="16752" spans="4:4" x14ac:dyDescent="0.2">
      <c r="D16752" s="20"/>
    </row>
    <row r="16753" spans="4:4" x14ac:dyDescent="0.2">
      <c r="D16753" s="20"/>
    </row>
    <row r="16754" spans="4:4" x14ac:dyDescent="0.2">
      <c r="D16754" s="20"/>
    </row>
    <row r="16755" spans="4:4" x14ac:dyDescent="0.2">
      <c r="D16755" s="20"/>
    </row>
    <row r="16756" spans="4:4" x14ac:dyDescent="0.2">
      <c r="D16756" s="20"/>
    </row>
    <row r="16757" spans="4:4" x14ac:dyDescent="0.2">
      <c r="D16757" s="20"/>
    </row>
    <row r="16758" spans="4:4" x14ac:dyDescent="0.2">
      <c r="D16758" s="20"/>
    </row>
    <row r="16759" spans="4:4" x14ac:dyDescent="0.2">
      <c r="D16759" s="20"/>
    </row>
    <row r="16760" spans="4:4" x14ac:dyDescent="0.2">
      <c r="D16760" s="20"/>
    </row>
    <row r="16761" spans="4:4" x14ac:dyDescent="0.2">
      <c r="D16761" s="20"/>
    </row>
    <row r="16762" spans="4:4" x14ac:dyDescent="0.2">
      <c r="D16762" s="20"/>
    </row>
    <row r="16763" spans="4:4" x14ac:dyDescent="0.2">
      <c r="D16763" s="20"/>
    </row>
    <row r="16764" spans="4:4" x14ac:dyDescent="0.2">
      <c r="D16764" s="20"/>
    </row>
    <row r="16765" spans="4:4" x14ac:dyDescent="0.2">
      <c r="D16765" s="20"/>
    </row>
    <row r="16766" spans="4:4" x14ac:dyDescent="0.2">
      <c r="D16766" s="20"/>
    </row>
    <row r="16767" spans="4:4" x14ac:dyDescent="0.2">
      <c r="D16767" s="20"/>
    </row>
    <row r="16768" spans="4:4" x14ac:dyDescent="0.2">
      <c r="D16768" s="20"/>
    </row>
    <row r="16769" spans="4:4" x14ac:dyDescent="0.2">
      <c r="D16769" s="20"/>
    </row>
    <row r="16770" spans="4:4" x14ac:dyDescent="0.2">
      <c r="D16770" s="20"/>
    </row>
    <row r="16771" spans="4:4" x14ac:dyDescent="0.2">
      <c r="D16771" s="20"/>
    </row>
    <row r="16772" spans="4:4" x14ac:dyDescent="0.2">
      <c r="D16772" s="20"/>
    </row>
    <row r="16773" spans="4:4" x14ac:dyDescent="0.2">
      <c r="D16773" s="20"/>
    </row>
    <row r="16774" spans="4:4" x14ac:dyDescent="0.2">
      <c r="D16774" s="20"/>
    </row>
    <row r="16775" spans="4:4" x14ac:dyDescent="0.2">
      <c r="D16775" s="20"/>
    </row>
    <row r="16776" spans="4:4" x14ac:dyDescent="0.2">
      <c r="D16776" s="20"/>
    </row>
    <row r="16777" spans="4:4" x14ac:dyDescent="0.2">
      <c r="D16777" s="20"/>
    </row>
    <row r="16778" spans="4:4" x14ac:dyDescent="0.2">
      <c r="D16778" s="20"/>
    </row>
    <row r="16779" spans="4:4" x14ac:dyDescent="0.2">
      <c r="D16779" s="20"/>
    </row>
    <row r="16780" spans="4:4" x14ac:dyDescent="0.2">
      <c r="D16780" s="20"/>
    </row>
    <row r="16781" spans="4:4" x14ac:dyDescent="0.2">
      <c r="D16781" s="20"/>
    </row>
    <row r="16782" spans="4:4" x14ac:dyDescent="0.2">
      <c r="D16782" s="20"/>
    </row>
    <row r="16783" spans="4:4" x14ac:dyDescent="0.2">
      <c r="D16783" s="20"/>
    </row>
    <row r="16784" spans="4:4" x14ac:dyDescent="0.2">
      <c r="D16784" s="20"/>
    </row>
    <row r="16785" spans="4:4" x14ac:dyDescent="0.2">
      <c r="D16785" s="20"/>
    </row>
    <row r="16786" spans="4:4" x14ac:dyDescent="0.2">
      <c r="D16786" s="20"/>
    </row>
    <row r="16787" spans="4:4" x14ac:dyDescent="0.2">
      <c r="D16787" s="20"/>
    </row>
    <row r="16788" spans="4:4" x14ac:dyDescent="0.2">
      <c r="D16788" s="20"/>
    </row>
    <row r="16789" spans="4:4" x14ac:dyDescent="0.2">
      <c r="D16789" s="20"/>
    </row>
    <row r="16790" spans="4:4" x14ac:dyDescent="0.2">
      <c r="D16790" s="20"/>
    </row>
    <row r="16791" spans="4:4" x14ac:dyDescent="0.2">
      <c r="D16791" s="20"/>
    </row>
    <row r="16792" spans="4:4" x14ac:dyDescent="0.2">
      <c r="D16792" s="20"/>
    </row>
    <row r="16793" spans="4:4" x14ac:dyDescent="0.2">
      <c r="D16793" s="20"/>
    </row>
    <row r="16794" spans="4:4" x14ac:dyDescent="0.2">
      <c r="D16794" s="20"/>
    </row>
    <row r="16795" spans="4:4" x14ac:dyDescent="0.2">
      <c r="D16795" s="20"/>
    </row>
    <row r="16796" spans="4:4" x14ac:dyDescent="0.2">
      <c r="D16796" s="20"/>
    </row>
    <row r="16797" spans="4:4" x14ac:dyDescent="0.2">
      <c r="D16797" s="20"/>
    </row>
    <row r="16798" spans="4:4" x14ac:dyDescent="0.2">
      <c r="D16798" s="20"/>
    </row>
    <row r="16799" spans="4:4" x14ac:dyDescent="0.2">
      <c r="D16799" s="20"/>
    </row>
    <row r="16800" spans="4:4" x14ac:dyDescent="0.2">
      <c r="D16800" s="20"/>
    </row>
    <row r="16801" spans="4:4" x14ac:dyDescent="0.2">
      <c r="D16801" s="20"/>
    </row>
    <row r="16802" spans="4:4" x14ac:dyDescent="0.2">
      <c r="D16802" s="20"/>
    </row>
    <row r="16803" spans="4:4" x14ac:dyDescent="0.2">
      <c r="D16803" s="20"/>
    </row>
    <row r="16804" spans="4:4" x14ac:dyDescent="0.2">
      <c r="D16804" s="20"/>
    </row>
    <row r="16805" spans="4:4" x14ac:dyDescent="0.2">
      <c r="D16805" s="20"/>
    </row>
    <row r="16806" spans="4:4" x14ac:dyDescent="0.2">
      <c r="D16806" s="20"/>
    </row>
    <row r="16807" spans="4:4" x14ac:dyDescent="0.2">
      <c r="D16807" s="20"/>
    </row>
    <row r="16808" spans="4:4" x14ac:dyDescent="0.2">
      <c r="D16808" s="20"/>
    </row>
    <row r="16809" spans="4:4" x14ac:dyDescent="0.2">
      <c r="D16809" s="20"/>
    </row>
    <row r="16810" spans="4:4" x14ac:dyDescent="0.2">
      <c r="D16810" s="20"/>
    </row>
    <row r="16811" spans="4:4" x14ac:dyDescent="0.2">
      <c r="D16811" s="20"/>
    </row>
    <row r="16812" spans="4:4" x14ac:dyDescent="0.2">
      <c r="D16812" s="20"/>
    </row>
    <row r="16813" spans="4:4" x14ac:dyDescent="0.2">
      <c r="D16813" s="20"/>
    </row>
    <row r="16814" spans="4:4" x14ac:dyDescent="0.2">
      <c r="D16814" s="20"/>
    </row>
    <row r="16815" spans="4:4" x14ac:dyDescent="0.2">
      <c r="D16815" s="20"/>
    </row>
    <row r="16816" spans="4:4" x14ac:dyDescent="0.2">
      <c r="D16816" s="20"/>
    </row>
    <row r="16817" spans="4:4" x14ac:dyDescent="0.2">
      <c r="D16817" s="20"/>
    </row>
    <row r="16818" spans="4:4" x14ac:dyDescent="0.2">
      <c r="D16818" s="20"/>
    </row>
    <row r="16819" spans="4:4" x14ac:dyDescent="0.2">
      <c r="D16819" s="20"/>
    </row>
    <row r="16820" spans="4:4" x14ac:dyDescent="0.2">
      <c r="D16820" s="20"/>
    </row>
    <row r="16821" spans="4:4" x14ac:dyDescent="0.2">
      <c r="D16821" s="20"/>
    </row>
    <row r="16822" spans="4:4" x14ac:dyDescent="0.2">
      <c r="D16822" s="20"/>
    </row>
    <row r="16823" spans="4:4" x14ac:dyDescent="0.2">
      <c r="D16823" s="20"/>
    </row>
    <row r="16824" spans="4:4" x14ac:dyDescent="0.2">
      <c r="D16824" s="20"/>
    </row>
    <row r="16825" spans="4:4" x14ac:dyDescent="0.2">
      <c r="D16825" s="20"/>
    </row>
    <row r="16826" spans="4:4" x14ac:dyDescent="0.2">
      <c r="D16826" s="20"/>
    </row>
    <row r="16827" spans="4:4" x14ac:dyDescent="0.2">
      <c r="D16827" s="20"/>
    </row>
    <row r="16828" spans="4:4" x14ac:dyDescent="0.2">
      <c r="D16828" s="20"/>
    </row>
    <row r="16829" spans="4:4" x14ac:dyDescent="0.2">
      <c r="D16829" s="20"/>
    </row>
    <row r="16830" spans="4:4" x14ac:dyDescent="0.2">
      <c r="D16830" s="20"/>
    </row>
    <row r="16831" spans="4:4" x14ac:dyDescent="0.2">
      <c r="D16831" s="20"/>
    </row>
    <row r="16832" spans="4:4" x14ac:dyDescent="0.2">
      <c r="D16832" s="20"/>
    </row>
    <row r="16833" spans="4:4" x14ac:dyDescent="0.2">
      <c r="D16833" s="20"/>
    </row>
    <row r="16834" spans="4:4" x14ac:dyDescent="0.2">
      <c r="D16834" s="20"/>
    </row>
    <row r="16835" spans="4:4" x14ac:dyDescent="0.2">
      <c r="D16835" s="20"/>
    </row>
    <row r="16836" spans="4:4" x14ac:dyDescent="0.2">
      <c r="D16836" s="20"/>
    </row>
    <row r="16837" spans="4:4" x14ac:dyDescent="0.2">
      <c r="D16837" s="20"/>
    </row>
    <row r="16838" spans="4:4" x14ac:dyDescent="0.2">
      <c r="D16838" s="20"/>
    </row>
    <row r="16839" spans="4:4" x14ac:dyDescent="0.2">
      <c r="D16839" s="20"/>
    </row>
    <row r="16840" spans="4:4" x14ac:dyDescent="0.2">
      <c r="D16840" s="20"/>
    </row>
    <row r="16841" spans="4:4" x14ac:dyDescent="0.2">
      <c r="D16841" s="20"/>
    </row>
    <row r="16842" spans="4:4" x14ac:dyDescent="0.2">
      <c r="D16842" s="20"/>
    </row>
    <row r="16843" spans="4:4" x14ac:dyDescent="0.2">
      <c r="D16843" s="20"/>
    </row>
    <row r="16844" spans="4:4" x14ac:dyDescent="0.2">
      <c r="D16844" s="20"/>
    </row>
    <row r="16845" spans="4:4" x14ac:dyDescent="0.2">
      <c r="D16845" s="20"/>
    </row>
    <row r="16846" spans="4:4" x14ac:dyDescent="0.2">
      <c r="D16846" s="20"/>
    </row>
    <row r="16847" spans="4:4" x14ac:dyDescent="0.2">
      <c r="D16847" s="20"/>
    </row>
    <row r="16848" spans="4:4" x14ac:dyDescent="0.2">
      <c r="D16848" s="20"/>
    </row>
    <row r="16849" spans="4:4" x14ac:dyDescent="0.2">
      <c r="D16849" s="20"/>
    </row>
    <row r="16850" spans="4:4" x14ac:dyDescent="0.2">
      <c r="D16850" s="20"/>
    </row>
    <row r="16851" spans="4:4" x14ac:dyDescent="0.2">
      <c r="D16851" s="20"/>
    </row>
    <row r="16852" spans="4:4" x14ac:dyDescent="0.2">
      <c r="D16852" s="20"/>
    </row>
    <row r="16853" spans="4:4" x14ac:dyDescent="0.2">
      <c r="D16853" s="20"/>
    </row>
    <row r="16854" spans="4:4" x14ac:dyDescent="0.2">
      <c r="D16854" s="20"/>
    </row>
    <row r="16855" spans="4:4" x14ac:dyDescent="0.2">
      <c r="D16855" s="20"/>
    </row>
    <row r="16856" spans="4:4" x14ac:dyDescent="0.2">
      <c r="D16856" s="20"/>
    </row>
    <row r="16857" spans="4:4" x14ac:dyDescent="0.2">
      <c r="D16857" s="20"/>
    </row>
    <row r="16858" spans="4:4" x14ac:dyDescent="0.2">
      <c r="D16858" s="20"/>
    </row>
    <row r="16859" spans="4:4" x14ac:dyDescent="0.2">
      <c r="D16859" s="20"/>
    </row>
    <row r="16860" spans="4:4" x14ac:dyDescent="0.2">
      <c r="D16860" s="20"/>
    </row>
    <row r="16861" spans="4:4" x14ac:dyDescent="0.2">
      <c r="D16861" s="20"/>
    </row>
    <row r="16862" spans="4:4" x14ac:dyDescent="0.2">
      <c r="D16862" s="20"/>
    </row>
    <row r="16863" spans="4:4" x14ac:dyDescent="0.2">
      <c r="D16863" s="20"/>
    </row>
    <row r="16864" spans="4:4" x14ac:dyDescent="0.2">
      <c r="D16864" s="20"/>
    </row>
    <row r="16865" spans="4:4" x14ac:dyDescent="0.2">
      <c r="D16865" s="20"/>
    </row>
    <row r="16866" spans="4:4" x14ac:dyDescent="0.2">
      <c r="D16866" s="20"/>
    </row>
    <row r="16867" spans="4:4" x14ac:dyDescent="0.2">
      <c r="D16867" s="20"/>
    </row>
    <row r="16868" spans="4:4" x14ac:dyDescent="0.2">
      <c r="D16868" s="20"/>
    </row>
    <row r="16869" spans="4:4" x14ac:dyDescent="0.2">
      <c r="D16869" s="20"/>
    </row>
    <row r="16870" spans="4:4" x14ac:dyDescent="0.2">
      <c r="D16870" s="20"/>
    </row>
    <row r="16871" spans="4:4" x14ac:dyDescent="0.2">
      <c r="D16871" s="20"/>
    </row>
    <row r="16872" spans="4:4" x14ac:dyDescent="0.2">
      <c r="D16872" s="20"/>
    </row>
    <row r="16873" spans="4:4" x14ac:dyDescent="0.2">
      <c r="D16873" s="20"/>
    </row>
    <row r="16874" spans="4:4" x14ac:dyDescent="0.2">
      <c r="D16874" s="20"/>
    </row>
    <row r="16875" spans="4:4" x14ac:dyDescent="0.2">
      <c r="D16875" s="20"/>
    </row>
    <row r="16876" spans="4:4" x14ac:dyDescent="0.2">
      <c r="D16876" s="20"/>
    </row>
    <row r="16877" spans="4:4" x14ac:dyDescent="0.2">
      <c r="D16877" s="20"/>
    </row>
    <row r="16878" spans="4:4" x14ac:dyDescent="0.2">
      <c r="D16878" s="20"/>
    </row>
    <row r="16879" spans="4:4" x14ac:dyDescent="0.2">
      <c r="D16879" s="20"/>
    </row>
    <row r="16880" spans="4:4" x14ac:dyDescent="0.2">
      <c r="D16880" s="20"/>
    </row>
    <row r="16881" spans="4:4" x14ac:dyDescent="0.2">
      <c r="D16881" s="20"/>
    </row>
    <row r="16882" spans="4:4" x14ac:dyDescent="0.2">
      <c r="D16882" s="20"/>
    </row>
    <row r="16883" spans="4:4" x14ac:dyDescent="0.2">
      <c r="D16883" s="20"/>
    </row>
    <row r="16884" spans="4:4" x14ac:dyDescent="0.2">
      <c r="D16884" s="20"/>
    </row>
    <row r="16885" spans="4:4" x14ac:dyDescent="0.2">
      <c r="D16885" s="20"/>
    </row>
    <row r="16886" spans="4:4" x14ac:dyDescent="0.2">
      <c r="D16886" s="20"/>
    </row>
    <row r="16887" spans="4:4" x14ac:dyDescent="0.2">
      <c r="D16887" s="20"/>
    </row>
    <row r="16888" spans="4:4" x14ac:dyDescent="0.2">
      <c r="D16888" s="20"/>
    </row>
    <row r="16889" spans="4:4" x14ac:dyDescent="0.2">
      <c r="D16889" s="20"/>
    </row>
    <row r="16890" spans="4:4" x14ac:dyDescent="0.2">
      <c r="D16890" s="20"/>
    </row>
    <row r="16891" spans="4:4" x14ac:dyDescent="0.2">
      <c r="D16891" s="20"/>
    </row>
    <row r="16892" spans="4:4" x14ac:dyDescent="0.2">
      <c r="D16892" s="20"/>
    </row>
    <row r="16893" spans="4:4" x14ac:dyDescent="0.2">
      <c r="D16893" s="20"/>
    </row>
    <row r="16894" spans="4:4" x14ac:dyDescent="0.2">
      <c r="D16894" s="20"/>
    </row>
    <row r="16895" spans="4:4" x14ac:dyDescent="0.2">
      <c r="D16895" s="20"/>
    </row>
    <row r="16896" spans="4:4" x14ac:dyDescent="0.2">
      <c r="D16896" s="20"/>
    </row>
    <row r="16897" spans="4:4" x14ac:dyDescent="0.2">
      <c r="D16897" s="20"/>
    </row>
    <row r="16898" spans="4:4" x14ac:dyDescent="0.2">
      <c r="D16898" s="20"/>
    </row>
    <row r="16899" spans="4:4" x14ac:dyDescent="0.2">
      <c r="D16899" s="20"/>
    </row>
    <row r="16900" spans="4:4" x14ac:dyDescent="0.2">
      <c r="D16900" s="20"/>
    </row>
    <row r="16901" spans="4:4" x14ac:dyDescent="0.2">
      <c r="D16901" s="20"/>
    </row>
    <row r="16902" spans="4:4" x14ac:dyDescent="0.2">
      <c r="D16902" s="20"/>
    </row>
    <row r="16903" spans="4:4" x14ac:dyDescent="0.2">
      <c r="D16903" s="20"/>
    </row>
    <row r="16904" spans="4:4" x14ac:dyDescent="0.2">
      <c r="D16904" s="20"/>
    </row>
    <row r="16905" spans="4:4" x14ac:dyDescent="0.2">
      <c r="D16905" s="20"/>
    </row>
    <row r="16906" spans="4:4" x14ac:dyDescent="0.2">
      <c r="D16906" s="20"/>
    </row>
    <row r="16907" spans="4:4" x14ac:dyDescent="0.2">
      <c r="D16907" s="20"/>
    </row>
    <row r="16908" spans="4:4" x14ac:dyDescent="0.2">
      <c r="D16908" s="20"/>
    </row>
    <row r="16909" spans="4:4" x14ac:dyDescent="0.2">
      <c r="D16909" s="20"/>
    </row>
    <row r="16910" spans="4:4" x14ac:dyDescent="0.2">
      <c r="D16910" s="20"/>
    </row>
    <row r="16911" spans="4:4" x14ac:dyDescent="0.2">
      <c r="D16911" s="20"/>
    </row>
    <row r="16912" spans="4:4" x14ac:dyDescent="0.2">
      <c r="D16912" s="20"/>
    </row>
    <row r="16913" spans="4:4" x14ac:dyDescent="0.2">
      <c r="D16913" s="20"/>
    </row>
    <row r="16914" spans="4:4" x14ac:dyDescent="0.2">
      <c r="D16914" s="20"/>
    </row>
    <row r="16915" spans="4:4" x14ac:dyDescent="0.2">
      <c r="D16915" s="20"/>
    </row>
    <row r="16916" spans="4:4" x14ac:dyDescent="0.2">
      <c r="D16916" s="20"/>
    </row>
    <row r="16917" spans="4:4" x14ac:dyDescent="0.2">
      <c r="D16917" s="20"/>
    </row>
    <row r="16918" spans="4:4" x14ac:dyDescent="0.2">
      <c r="D16918" s="20"/>
    </row>
    <row r="16919" spans="4:4" x14ac:dyDescent="0.2">
      <c r="D16919" s="20"/>
    </row>
    <row r="16920" spans="4:4" x14ac:dyDescent="0.2">
      <c r="D16920" s="20"/>
    </row>
    <row r="16921" spans="4:4" x14ac:dyDescent="0.2">
      <c r="D16921" s="20"/>
    </row>
    <row r="16922" spans="4:4" x14ac:dyDescent="0.2">
      <c r="D16922" s="20"/>
    </row>
    <row r="16923" spans="4:4" x14ac:dyDescent="0.2">
      <c r="D16923" s="20"/>
    </row>
    <row r="16924" spans="4:4" x14ac:dyDescent="0.2">
      <c r="D16924" s="20"/>
    </row>
    <row r="16925" spans="4:4" x14ac:dyDescent="0.2">
      <c r="D16925" s="20"/>
    </row>
    <row r="16926" spans="4:4" x14ac:dyDescent="0.2">
      <c r="D16926" s="20"/>
    </row>
    <row r="16927" spans="4:4" x14ac:dyDescent="0.2">
      <c r="D16927" s="20"/>
    </row>
    <row r="16928" spans="4:4" x14ac:dyDescent="0.2">
      <c r="D16928" s="20"/>
    </row>
    <row r="16929" spans="4:4" x14ac:dyDescent="0.2">
      <c r="D16929" s="20"/>
    </row>
    <row r="16930" spans="4:4" x14ac:dyDescent="0.2">
      <c r="D16930" s="20"/>
    </row>
    <row r="16931" spans="4:4" x14ac:dyDescent="0.2">
      <c r="D16931" s="20"/>
    </row>
    <row r="16932" spans="4:4" x14ac:dyDescent="0.2">
      <c r="D16932" s="20"/>
    </row>
    <row r="16933" spans="4:4" x14ac:dyDescent="0.2">
      <c r="D16933" s="20"/>
    </row>
    <row r="16934" spans="4:4" x14ac:dyDescent="0.2">
      <c r="D16934" s="20"/>
    </row>
    <row r="16935" spans="4:4" x14ac:dyDescent="0.2">
      <c r="D16935" s="20"/>
    </row>
    <row r="16936" spans="4:4" x14ac:dyDescent="0.2">
      <c r="D16936" s="20"/>
    </row>
    <row r="16937" spans="4:4" x14ac:dyDescent="0.2">
      <c r="D16937" s="20"/>
    </row>
    <row r="16938" spans="4:4" x14ac:dyDescent="0.2">
      <c r="D16938" s="20"/>
    </row>
    <row r="16939" spans="4:4" x14ac:dyDescent="0.2">
      <c r="D16939" s="20"/>
    </row>
    <row r="16940" spans="4:4" x14ac:dyDescent="0.2">
      <c r="D16940" s="20"/>
    </row>
    <row r="16941" spans="4:4" x14ac:dyDescent="0.2">
      <c r="D16941" s="20"/>
    </row>
    <row r="16942" spans="4:4" x14ac:dyDescent="0.2">
      <c r="D16942" s="20"/>
    </row>
    <row r="16943" spans="4:4" x14ac:dyDescent="0.2">
      <c r="D16943" s="20"/>
    </row>
    <row r="16944" spans="4:4" x14ac:dyDescent="0.2">
      <c r="D16944" s="20"/>
    </row>
    <row r="16945" spans="4:4" x14ac:dyDescent="0.2">
      <c r="D16945" s="20"/>
    </row>
    <row r="16946" spans="4:4" x14ac:dyDescent="0.2">
      <c r="D16946" s="20"/>
    </row>
    <row r="16947" spans="4:4" x14ac:dyDescent="0.2">
      <c r="D16947" s="20"/>
    </row>
    <row r="16948" spans="4:4" x14ac:dyDescent="0.2">
      <c r="D16948" s="20"/>
    </row>
    <row r="16949" spans="4:4" x14ac:dyDescent="0.2">
      <c r="D16949" s="20"/>
    </row>
    <row r="16950" spans="4:4" x14ac:dyDescent="0.2">
      <c r="D16950" s="20"/>
    </row>
    <row r="16951" spans="4:4" x14ac:dyDescent="0.2">
      <c r="D16951" s="20"/>
    </row>
    <row r="16952" spans="4:4" x14ac:dyDescent="0.2">
      <c r="D16952" s="20"/>
    </row>
    <row r="16953" spans="4:4" x14ac:dyDescent="0.2">
      <c r="D16953" s="20"/>
    </row>
    <row r="16954" spans="4:4" x14ac:dyDescent="0.2">
      <c r="D16954" s="20"/>
    </row>
    <row r="16955" spans="4:4" x14ac:dyDescent="0.2">
      <c r="D16955" s="20"/>
    </row>
    <row r="16956" spans="4:4" x14ac:dyDescent="0.2">
      <c r="D16956" s="20"/>
    </row>
    <row r="16957" spans="4:4" x14ac:dyDescent="0.2">
      <c r="D16957" s="20"/>
    </row>
    <row r="16958" spans="4:4" x14ac:dyDescent="0.2">
      <c r="D16958" s="20"/>
    </row>
    <row r="16959" spans="4:4" x14ac:dyDescent="0.2">
      <c r="D16959" s="20"/>
    </row>
    <row r="16960" spans="4:4" x14ac:dyDescent="0.2">
      <c r="D16960" s="20"/>
    </row>
    <row r="16961" spans="4:4" x14ac:dyDescent="0.2">
      <c r="D16961" s="20"/>
    </row>
    <row r="16962" spans="4:4" x14ac:dyDescent="0.2">
      <c r="D16962" s="20"/>
    </row>
    <row r="16963" spans="4:4" x14ac:dyDescent="0.2">
      <c r="D16963" s="20"/>
    </row>
    <row r="16964" spans="4:4" x14ac:dyDescent="0.2">
      <c r="D16964" s="20"/>
    </row>
    <row r="16965" spans="4:4" x14ac:dyDescent="0.2">
      <c r="D16965" s="20"/>
    </row>
    <row r="16966" spans="4:4" x14ac:dyDescent="0.2">
      <c r="D16966" s="20"/>
    </row>
    <row r="16967" spans="4:4" x14ac:dyDescent="0.2">
      <c r="D16967" s="20"/>
    </row>
    <row r="16968" spans="4:4" x14ac:dyDescent="0.2">
      <c r="D16968" s="20"/>
    </row>
    <row r="16969" spans="4:4" x14ac:dyDescent="0.2">
      <c r="D16969" s="20"/>
    </row>
    <row r="16970" spans="4:4" x14ac:dyDescent="0.2">
      <c r="D16970" s="20"/>
    </row>
    <row r="16971" spans="4:4" x14ac:dyDescent="0.2">
      <c r="D16971" s="20"/>
    </row>
    <row r="16972" spans="4:4" x14ac:dyDescent="0.2">
      <c r="D16972" s="20"/>
    </row>
    <row r="16973" spans="4:4" x14ac:dyDescent="0.2">
      <c r="D16973" s="20"/>
    </row>
    <row r="16974" spans="4:4" x14ac:dyDescent="0.2">
      <c r="D16974" s="20"/>
    </row>
    <row r="16975" spans="4:4" x14ac:dyDescent="0.2">
      <c r="D16975" s="20"/>
    </row>
    <row r="16976" spans="4:4" x14ac:dyDescent="0.2">
      <c r="D16976" s="20"/>
    </row>
    <row r="16977" spans="4:4" x14ac:dyDescent="0.2">
      <c r="D16977" s="20"/>
    </row>
    <row r="16978" spans="4:4" x14ac:dyDescent="0.2">
      <c r="D16978" s="20"/>
    </row>
    <row r="16979" spans="4:4" x14ac:dyDescent="0.2">
      <c r="D16979" s="20"/>
    </row>
    <row r="16980" spans="4:4" x14ac:dyDescent="0.2">
      <c r="D16980" s="20"/>
    </row>
    <row r="16981" spans="4:4" x14ac:dyDescent="0.2">
      <c r="D16981" s="20"/>
    </row>
    <row r="16982" spans="4:4" x14ac:dyDescent="0.2">
      <c r="D16982" s="20"/>
    </row>
    <row r="16983" spans="4:4" x14ac:dyDescent="0.2">
      <c r="D16983" s="20"/>
    </row>
    <row r="16984" spans="4:4" x14ac:dyDescent="0.2">
      <c r="D16984" s="20"/>
    </row>
    <row r="16985" spans="4:4" x14ac:dyDescent="0.2">
      <c r="D16985" s="20"/>
    </row>
    <row r="16986" spans="4:4" x14ac:dyDescent="0.2">
      <c r="D16986" s="20"/>
    </row>
    <row r="16987" spans="4:4" x14ac:dyDescent="0.2">
      <c r="D16987" s="20"/>
    </row>
    <row r="16988" spans="4:4" x14ac:dyDescent="0.2">
      <c r="D16988" s="20"/>
    </row>
    <row r="16989" spans="4:4" x14ac:dyDescent="0.2">
      <c r="D16989" s="20"/>
    </row>
    <row r="16990" spans="4:4" x14ac:dyDescent="0.2">
      <c r="D16990" s="20"/>
    </row>
    <row r="16991" spans="4:4" x14ac:dyDescent="0.2">
      <c r="D16991" s="20"/>
    </row>
    <row r="16992" spans="4:4" x14ac:dyDescent="0.2">
      <c r="D16992" s="20"/>
    </row>
    <row r="16993" spans="4:4" x14ac:dyDescent="0.2">
      <c r="D16993" s="20"/>
    </row>
    <row r="16994" spans="4:4" x14ac:dyDescent="0.2">
      <c r="D16994" s="20"/>
    </row>
    <row r="16995" spans="4:4" x14ac:dyDescent="0.2">
      <c r="D16995" s="20"/>
    </row>
    <row r="16996" spans="4:4" x14ac:dyDescent="0.2">
      <c r="D16996" s="20"/>
    </row>
    <row r="16997" spans="4:4" x14ac:dyDescent="0.2">
      <c r="D16997" s="20"/>
    </row>
    <row r="16998" spans="4:4" x14ac:dyDescent="0.2">
      <c r="D16998" s="20"/>
    </row>
    <row r="16999" spans="4:4" x14ac:dyDescent="0.2">
      <c r="D16999" s="20"/>
    </row>
    <row r="17000" spans="4:4" x14ac:dyDescent="0.2">
      <c r="D17000" s="20"/>
    </row>
    <row r="17001" spans="4:4" x14ac:dyDescent="0.2">
      <c r="D17001" s="20"/>
    </row>
    <row r="17002" spans="4:4" x14ac:dyDescent="0.2">
      <c r="D17002" s="20"/>
    </row>
    <row r="17003" spans="4:4" x14ac:dyDescent="0.2">
      <c r="D17003" s="20"/>
    </row>
    <row r="17004" spans="4:4" x14ac:dyDescent="0.2">
      <c r="D17004" s="20"/>
    </row>
    <row r="17005" spans="4:4" x14ac:dyDescent="0.2">
      <c r="D17005" s="20"/>
    </row>
    <row r="17006" spans="4:4" x14ac:dyDescent="0.2">
      <c r="D17006" s="20"/>
    </row>
    <row r="17007" spans="4:4" x14ac:dyDescent="0.2">
      <c r="D17007" s="20"/>
    </row>
    <row r="17008" spans="4:4" x14ac:dyDescent="0.2">
      <c r="D17008" s="20"/>
    </row>
    <row r="17009" spans="4:4" x14ac:dyDescent="0.2">
      <c r="D17009" s="20"/>
    </row>
    <row r="17010" spans="4:4" x14ac:dyDescent="0.2">
      <c r="D17010" s="20"/>
    </row>
    <row r="17011" spans="4:4" x14ac:dyDescent="0.2">
      <c r="D17011" s="20"/>
    </row>
    <row r="17012" spans="4:4" x14ac:dyDescent="0.2">
      <c r="D17012" s="20"/>
    </row>
    <row r="17013" spans="4:4" x14ac:dyDescent="0.2">
      <c r="D17013" s="20"/>
    </row>
    <row r="17014" spans="4:4" x14ac:dyDescent="0.2">
      <c r="D17014" s="20"/>
    </row>
    <row r="17015" spans="4:4" x14ac:dyDescent="0.2">
      <c r="D17015" s="20"/>
    </row>
    <row r="17016" spans="4:4" x14ac:dyDescent="0.2">
      <c r="D17016" s="20"/>
    </row>
    <row r="17017" spans="4:4" x14ac:dyDescent="0.2">
      <c r="D17017" s="20"/>
    </row>
    <row r="17018" spans="4:4" x14ac:dyDescent="0.2">
      <c r="D17018" s="20"/>
    </row>
    <row r="17019" spans="4:4" x14ac:dyDescent="0.2">
      <c r="D17019" s="20"/>
    </row>
    <row r="17020" spans="4:4" x14ac:dyDescent="0.2">
      <c r="D17020" s="20"/>
    </row>
    <row r="17021" spans="4:4" x14ac:dyDescent="0.2">
      <c r="D17021" s="20"/>
    </row>
    <row r="17022" spans="4:4" x14ac:dyDescent="0.2">
      <c r="D17022" s="20"/>
    </row>
    <row r="17023" spans="4:4" x14ac:dyDescent="0.2">
      <c r="D17023" s="20"/>
    </row>
    <row r="17024" spans="4:4" x14ac:dyDescent="0.2">
      <c r="D17024" s="20"/>
    </row>
    <row r="17025" spans="4:4" x14ac:dyDescent="0.2">
      <c r="D17025" s="20"/>
    </row>
    <row r="17026" spans="4:4" x14ac:dyDescent="0.2">
      <c r="D17026" s="20"/>
    </row>
    <row r="17027" spans="4:4" x14ac:dyDescent="0.2">
      <c r="D17027" s="20"/>
    </row>
    <row r="17028" spans="4:4" x14ac:dyDescent="0.2">
      <c r="D17028" s="20"/>
    </row>
    <row r="17029" spans="4:4" x14ac:dyDescent="0.2">
      <c r="D17029" s="20"/>
    </row>
    <row r="17030" spans="4:4" x14ac:dyDescent="0.2">
      <c r="D17030" s="20"/>
    </row>
    <row r="17031" spans="4:4" x14ac:dyDescent="0.2">
      <c r="D17031" s="20"/>
    </row>
    <row r="17032" spans="4:4" x14ac:dyDescent="0.2">
      <c r="D17032" s="20"/>
    </row>
    <row r="17033" spans="4:4" x14ac:dyDescent="0.2">
      <c r="D17033" s="20"/>
    </row>
    <row r="17034" spans="4:4" x14ac:dyDescent="0.2">
      <c r="D17034" s="20"/>
    </row>
    <row r="17035" spans="4:4" x14ac:dyDescent="0.2">
      <c r="D17035" s="20"/>
    </row>
    <row r="17036" spans="4:4" x14ac:dyDescent="0.2">
      <c r="D17036" s="20"/>
    </row>
    <row r="17037" spans="4:4" x14ac:dyDescent="0.2">
      <c r="D17037" s="20"/>
    </row>
    <row r="17038" spans="4:4" x14ac:dyDescent="0.2">
      <c r="D17038" s="20"/>
    </row>
    <row r="17039" spans="4:4" x14ac:dyDescent="0.2">
      <c r="D17039" s="20"/>
    </row>
    <row r="17040" spans="4:4" x14ac:dyDescent="0.2">
      <c r="D17040" s="20"/>
    </row>
    <row r="17041" spans="4:4" x14ac:dyDescent="0.2">
      <c r="D17041" s="20"/>
    </row>
    <row r="17042" spans="4:4" x14ac:dyDescent="0.2">
      <c r="D17042" s="20"/>
    </row>
    <row r="17043" spans="4:4" x14ac:dyDescent="0.2">
      <c r="D17043" s="20"/>
    </row>
    <row r="17044" spans="4:4" x14ac:dyDescent="0.2">
      <c r="D17044" s="20"/>
    </row>
    <row r="17045" spans="4:4" x14ac:dyDescent="0.2">
      <c r="D17045" s="20"/>
    </row>
    <row r="17046" spans="4:4" x14ac:dyDescent="0.2">
      <c r="D17046" s="20"/>
    </row>
    <row r="17047" spans="4:4" x14ac:dyDescent="0.2">
      <c r="D17047" s="20"/>
    </row>
    <row r="17048" spans="4:4" x14ac:dyDescent="0.2">
      <c r="D17048" s="20"/>
    </row>
    <row r="17049" spans="4:4" x14ac:dyDescent="0.2">
      <c r="D17049" s="20"/>
    </row>
    <row r="17050" spans="4:4" x14ac:dyDescent="0.2">
      <c r="D17050" s="20"/>
    </row>
    <row r="17051" spans="4:4" x14ac:dyDescent="0.2">
      <c r="D17051" s="20"/>
    </row>
    <row r="17052" spans="4:4" x14ac:dyDescent="0.2">
      <c r="D17052" s="20"/>
    </row>
    <row r="17053" spans="4:4" x14ac:dyDescent="0.2">
      <c r="D17053" s="20"/>
    </row>
    <row r="17054" spans="4:4" x14ac:dyDescent="0.2">
      <c r="D17054" s="20"/>
    </row>
    <row r="17055" spans="4:4" x14ac:dyDescent="0.2">
      <c r="D17055" s="20"/>
    </row>
    <row r="17056" spans="4:4" x14ac:dyDescent="0.2">
      <c r="D17056" s="20"/>
    </row>
    <row r="17057" spans="4:4" x14ac:dyDescent="0.2">
      <c r="D17057" s="20"/>
    </row>
    <row r="17058" spans="4:4" x14ac:dyDescent="0.2">
      <c r="D17058" s="20"/>
    </row>
    <row r="17059" spans="4:4" x14ac:dyDescent="0.2">
      <c r="D17059" s="20"/>
    </row>
    <row r="17060" spans="4:4" x14ac:dyDescent="0.2">
      <c r="D17060" s="20"/>
    </row>
    <row r="17061" spans="4:4" x14ac:dyDescent="0.2">
      <c r="D17061" s="20"/>
    </row>
    <row r="17062" spans="4:4" x14ac:dyDescent="0.2">
      <c r="D17062" s="20"/>
    </row>
    <row r="17063" spans="4:4" x14ac:dyDescent="0.2">
      <c r="D17063" s="20"/>
    </row>
    <row r="17064" spans="4:4" x14ac:dyDescent="0.2">
      <c r="D17064" s="20"/>
    </row>
    <row r="17065" spans="4:4" x14ac:dyDescent="0.2">
      <c r="D17065" s="20"/>
    </row>
    <row r="17066" spans="4:4" x14ac:dyDescent="0.2">
      <c r="D17066" s="20"/>
    </row>
    <row r="17067" spans="4:4" x14ac:dyDescent="0.2">
      <c r="D17067" s="20"/>
    </row>
    <row r="17068" spans="4:4" x14ac:dyDescent="0.2">
      <c r="D17068" s="20"/>
    </row>
    <row r="17069" spans="4:4" x14ac:dyDescent="0.2">
      <c r="D17069" s="20"/>
    </row>
    <row r="17070" spans="4:4" x14ac:dyDescent="0.2">
      <c r="D17070" s="20"/>
    </row>
    <row r="17071" spans="4:4" x14ac:dyDescent="0.2">
      <c r="D17071" s="20"/>
    </row>
    <row r="17072" spans="4:4" x14ac:dyDescent="0.2">
      <c r="D17072" s="20"/>
    </row>
    <row r="17073" spans="4:4" x14ac:dyDescent="0.2">
      <c r="D17073" s="20"/>
    </row>
    <row r="17074" spans="4:4" x14ac:dyDescent="0.2">
      <c r="D17074" s="20"/>
    </row>
    <row r="17075" spans="4:4" x14ac:dyDescent="0.2">
      <c r="D17075" s="20"/>
    </row>
    <row r="17076" spans="4:4" x14ac:dyDescent="0.2">
      <c r="D17076" s="20"/>
    </row>
    <row r="17077" spans="4:4" x14ac:dyDescent="0.2">
      <c r="D17077" s="20"/>
    </row>
    <row r="17078" spans="4:4" x14ac:dyDescent="0.2">
      <c r="D17078" s="20"/>
    </row>
    <row r="17079" spans="4:4" x14ac:dyDescent="0.2">
      <c r="D17079" s="20"/>
    </row>
    <row r="17080" spans="4:4" x14ac:dyDescent="0.2">
      <c r="D17080" s="20"/>
    </row>
    <row r="17081" spans="4:4" x14ac:dyDescent="0.2">
      <c r="D17081" s="20"/>
    </row>
    <row r="17082" spans="4:4" x14ac:dyDescent="0.2">
      <c r="D17082" s="20"/>
    </row>
    <row r="17083" spans="4:4" x14ac:dyDescent="0.2">
      <c r="D17083" s="20"/>
    </row>
    <row r="17084" spans="4:4" x14ac:dyDescent="0.2">
      <c r="D17084" s="20"/>
    </row>
    <row r="17085" spans="4:4" x14ac:dyDescent="0.2">
      <c r="D17085" s="20"/>
    </row>
    <row r="17086" spans="4:4" x14ac:dyDescent="0.2">
      <c r="D17086" s="20"/>
    </row>
    <row r="17087" spans="4:4" x14ac:dyDescent="0.2">
      <c r="D17087" s="20"/>
    </row>
    <row r="17088" spans="4:4" x14ac:dyDescent="0.2">
      <c r="D17088" s="20"/>
    </row>
    <row r="17089" spans="4:4" x14ac:dyDescent="0.2">
      <c r="D17089" s="20"/>
    </row>
    <row r="17090" spans="4:4" x14ac:dyDescent="0.2">
      <c r="D17090" s="20"/>
    </row>
    <row r="17091" spans="4:4" x14ac:dyDescent="0.2">
      <c r="D17091" s="20"/>
    </row>
    <row r="17092" spans="4:4" x14ac:dyDescent="0.2">
      <c r="D17092" s="20"/>
    </row>
    <row r="17093" spans="4:4" x14ac:dyDescent="0.2">
      <c r="D17093" s="20"/>
    </row>
    <row r="17094" spans="4:4" x14ac:dyDescent="0.2">
      <c r="D17094" s="20"/>
    </row>
    <row r="17095" spans="4:4" x14ac:dyDescent="0.2">
      <c r="D17095" s="20"/>
    </row>
    <row r="17096" spans="4:4" x14ac:dyDescent="0.2">
      <c r="D17096" s="20"/>
    </row>
    <row r="17097" spans="4:4" x14ac:dyDescent="0.2">
      <c r="D17097" s="20"/>
    </row>
    <row r="17098" spans="4:4" x14ac:dyDescent="0.2">
      <c r="D17098" s="20"/>
    </row>
    <row r="17099" spans="4:4" x14ac:dyDescent="0.2">
      <c r="D17099" s="20"/>
    </row>
    <row r="17100" spans="4:4" x14ac:dyDescent="0.2">
      <c r="D17100" s="20"/>
    </row>
    <row r="17101" spans="4:4" x14ac:dyDescent="0.2">
      <c r="D17101" s="20"/>
    </row>
    <row r="17102" spans="4:4" x14ac:dyDescent="0.2">
      <c r="D17102" s="20"/>
    </row>
    <row r="17103" spans="4:4" x14ac:dyDescent="0.2">
      <c r="D17103" s="20"/>
    </row>
    <row r="17104" spans="4:4" x14ac:dyDescent="0.2">
      <c r="D17104" s="20"/>
    </row>
    <row r="17105" spans="4:4" x14ac:dyDescent="0.2">
      <c r="D17105" s="20"/>
    </row>
    <row r="17106" spans="4:4" x14ac:dyDescent="0.2">
      <c r="D17106" s="20"/>
    </row>
    <row r="17107" spans="4:4" x14ac:dyDescent="0.2">
      <c r="D17107" s="20"/>
    </row>
    <row r="17108" spans="4:4" x14ac:dyDescent="0.2">
      <c r="D17108" s="20"/>
    </row>
    <row r="17109" spans="4:4" x14ac:dyDescent="0.2">
      <c r="D17109" s="20"/>
    </row>
    <row r="17110" spans="4:4" x14ac:dyDescent="0.2">
      <c r="D17110" s="20"/>
    </row>
    <row r="17111" spans="4:4" x14ac:dyDescent="0.2">
      <c r="D17111" s="20"/>
    </row>
    <row r="17112" spans="4:4" x14ac:dyDescent="0.2">
      <c r="D17112" s="20"/>
    </row>
    <row r="17113" spans="4:4" x14ac:dyDescent="0.2">
      <c r="D17113" s="20"/>
    </row>
    <row r="17114" spans="4:4" x14ac:dyDescent="0.2">
      <c r="D17114" s="20"/>
    </row>
    <row r="17115" spans="4:4" x14ac:dyDescent="0.2">
      <c r="D17115" s="20"/>
    </row>
    <row r="17116" spans="4:4" x14ac:dyDescent="0.2">
      <c r="D17116" s="20"/>
    </row>
    <row r="17117" spans="4:4" x14ac:dyDescent="0.2">
      <c r="D17117" s="20"/>
    </row>
    <row r="17118" spans="4:4" x14ac:dyDescent="0.2">
      <c r="D17118" s="20"/>
    </row>
    <row r="17119" spans="4:4" x14ac:dyDescent="0.2">
      <c r="D17119" s="20"/>
    </row>
    <row r="17120" spans="4:4" x14ac:dyDescent="0.2">
      <c r="D17120" s="20"/>
    </row>
    <row r="17121" spans="4:4" x14ac:dyDescent="0.2">
      <c r="D17121" s="20"/>
    </row>
    <row r="17122" spans="4:4" x14ac:dyDescent="0.2">
      <c r="D17122" s="20"/>
    </row>
    <row r="17123" spans="4:4" x14ac:dyDescent="0.2">
      <c r="D17123" s="20"/>
    </row>
    <row r="17124" spans="4:4" x14ac:dyDescent="0.2">
      <c r="D17124" s="20"/>
    </row>
    <row r="17125" spans="4:4" x14ac:dyDescent="0.2">
      <c r="D17125" s="20"/>
    </row>
    <row r="17126" spans="4:4" x14ac:dyDescent="0.2">
      <c r="D17126" s="20"/>
    </row>
    <row r="17127" spans="4:4" x14ac:dyDescent="0.2">
      <c r="D17127" s="20"/>
    </row>
    <row r="17128" spans="4:4" x14ac:dyDescent="0.2">
      <c r="D17128" s="20"/>
    </row>
    <row r="17129" spans="4:4" x14ac:dyDescent="0.2">
      <c r="D17129" s="20"/>
    </row>
    <row r="17130" spans="4:4" x14ac:dyDescent="0.2">
      <c r="D17130" s="20"/>
    </row>
    <row r="17131" spans="4:4" x14ac:dyDescent="0.2">
      <c r="D17131" s="20"/>
    </row>
    <row r="17132" spans="4:4" x14ac:dyDescent="0.2">
      <c r="D17132" s="20"/>
    </row>
    <row r="17133" spans="4:4" x14ac:dyDescent="0.2">
      <c r="D17133" s="20"/>
    </row>
    <row r="17134" spans="4:4" x14ac:dyDescent="0.2">
      <c r="D17134" s="20"/>
    </row>
    <row r="17135" spans="4:4" x14ac:dyDescent="0.2">
      <c r="D17135" s="20"/>
    </row>
    <row r="17136" spans="4:4" x14ac:dyDescent="0.2">
      <c r="D17136" s="20"/>
    </row>
    <row r="17137" spans="4:4" x14ac:dyDescent="0.2">
      <c r="D17137" s="20"/>
    </row>
    <row r="17138" spans="4:4" x14ac:dyDescent="0.2">
      <c r="D17138" s="20"/>
    </row>
    <row r="17139" spans="4:4" x14ac:dyDescent="0.2">
      <c r="D17139" s="20"/>
    </row>
    <row r="17140" spans="4:4" x14ac:dyDescent="0.2">
      <c r="D17140" s="20"/>
    </row>
    <row r="17141" spans="4:4" x14ac:dyDescent="0.2">
      <c r="D17141" s="20"/>
    </row>
    <row r="17142" spans="4:4" x14ac:dyDescent="0.2">
      <c r="D17142" s="20"/>
    </row>
    <row r="17143" spans="4:4" x14ac:dyDescent="0.2">
      <c r="D17143" s="20"/>
    </row>
    <row r="17144" spans="4:4" x14ac:dyDescent="0.2">
      <c r="D17144" s="20"/>
    </row>
    <row r="17145" spans="4:4" x14ac:dyDescent="0.2">
      <c r="D17145" s="20"/>
    </row>
    <row r="17146" spans="4:4" x14ac:dyDescent="0.2">
      <c r="D17146" s="20"/>
    </row>
    <row r="17147" spans="4:4" x14ac:dyDescent="0.2">
      <c r="D17147" s="20"/>
    </row>
    <row r="17148" spans="4:4" x14ac:dyDescent="0.2">
      <c r="D17148" s="20"/>
    </row>
    <row r="17149" spans="4:4" x14ac:dyDescent="0.2">
      <c r="D17149" s="20"/>
    </row>
    <row r="17150" spans="4:4" x14ac:dyDescent="0.2">
      <c r="D17150" s="20"/>
    </row>
    <row r="17151" spans="4:4" x14ac:dyDescent="0.2">
      <c r="D17151" s="20"/>
    </row>
    <row r="17152" spans="4:4" x14ac:dyDescent="0.2">
      <c r="D17152" s="20"/>
    </row>
    <row r="17153" spans="4:4" x14ac:dyDescent="0.2">
      <c r="D17153" s="20"/>
    </row>
    <row r="17154" spans="4:4" x14ac:dyDescent="0.2">
      <c r="D17154" s="20"/>
    </row>
    <row r="17155" spans="4:4" x14ac:dyDescent="0.2">
      <c r="D17155" s="20"/>
    </row>
    <row r="17156" spans="4:4" x14ac:dyDescent="0.2">
      <c r="D17156" s="20"/>
    </row>
    <row r="17157" spans="4:4" x14ac:dyDescent="0.2">
      <c r="D17157" s="20"/>
    </row>
    <row r="17158" spans="4:4" x14ac:dyDescent="0.2">
      <c r="D17158" s="20"/>
    </row>
    <row r="17159" spans="4:4" x14ac:dyDescent="0.2">
      <c r="D17159" s="20"/>
    </row>
    <row r="17160" spans="4:4" x14ac:dyDescent="0.2">
      <c r="D17160" s="20"/>
    </row>
    <row r="17161" spans="4:4" x14ac:dyDescent="0.2">
      <c r="D17161" s="20"/>
    </row>
    <row r="17162" spans="4:4" x14ac:dyDescent="0.2">
      <c r="D17162" s="20"/>
    </row>
    <row r="17163" spans="4:4" x14ac:dyDescent="0.2">
      <c r="D17163" s="20"/>
    </row>
    <row r="17164" spans="4:4" x14ac:dyDescent="0.2">
      <c r="D17164" s="20"/>
    </row>
    <row r="17165" spans="4:4" x14ac:dyDescent="0.2">
      <c r="D17165" s="20"/>
    </row>
    <row r="17166" spans="4:4" x14ac:dyDescent="0.2">
      <c r="D17166" s="20"/>
    </row>
    <row r="17167" spans="4:4" x14ac:dyDescent="0.2">
      <c r="D17167" s="20"/>
    </row>
    <row r="17168" spans="4:4" x14ac:dyDescent="0.2">
      <c r="D17168" s="20"/>
    </row>
    <row r="17169" spans="4:4" x14ac:dyDescent="0.2">
      <c r="D17169" s="20"/>
    </row>
    <row r="17170" spans="4:4" x14ac:dyDescent="0.2">
      <c r="D17170" s="20"/>
    </row>
    <row r="17171" spans="4:4" x14ac:dyDescent="0.2">
      <c r="D17171" s="20"/>
    </row>
    <row r="17172" spans="4:4" x14ac:dyDescent="0.2">
      <c r="D17172" s="20"/>
    </row>
    <row r="17173" spans="4:4" x14ac:dyDescent="0.2">
      <c r="D17173" s="20"/>
    </row>
    <row r="17174" spans="4:4" x14ac:dyDescent="0.2">
      <c r="D17174" s="20"/>
    </row>
    <row r="17175" spans="4:4" x14ac:dyDescent="0.2">
      <c r="D17175" s="20"/>
    </row>
    <row r="17176" spans="4:4" x14ac:dyDescent="0.2">
      <c r="D17176" s="20"/>
    </row>
    <row r="17177" spans="4:4" x14ac:dyDescent="0.2">
      <c r="D17177" s="20"/>
    </row>
    <row r="17178" spans="4:4" x14ac:dyDescent="0.2">
      <c r="D17178" s="20"/>
    </row>
    <row r="17179" spans="4:4" x14ac:dyDescent="0.2">
      <c r="D17179" s="20"/>
    </row>
    <row r="17180" spans="4:4" x14ac:dyDescent="0.2">
      <c r="D17180" s="20"/>
    </row>
    <row r="17181" spans="4:4" x14ac:dyDescent="0.2">
      <c r="D17181" s="20"/>
    </row>
    <row r="17182" spans="4:4" x14ac:dyDescent="0.2">
      <c r="D17182" s="20"/>
    </row>
    <row r="17183" spans="4:4" x14ac:dyDescent="0.2">
      <c r="D17183" s="20"/>
    </row>
    <row r="17184" spans="4:4" x14ac:dyDescent="0.2">
      <c r="D17184" s="20"/>
    </row>
    <row r="17185" spans="4:4" x14ac:dyDescent="0.2">
      <c r="D17185" s="20"/>
    </row>
    <row r="17186" spans="4:4" x14ac:dyDescent="0.2">
      <c r="D17186" s="20"/>
    </row>
    <row r="17187" spans="4:4" x14ac:dyDescent="0.2">
      <c r="D17187" s="20"/>
    </row>
    <row r="17188" spans="4:4" x14ac:dyDescent="0.2">
      <c r="D17188" s="20"/>
    </row>
    <row r="17189" spans="4:4" x14ac:dyDescent="0.2">
      <c r="D17189" s="20"/>
    </row>
    <row r="17190" spans="4:4" x14ac:dyDescent="0.2">
      <c r="D17190" s="20"/>
    </row>
    <row r="17191" spans="4:4" x14ac:dyDescent="0.2">
      <c r="D17191" s="20"/>
    </row>
    <row r="17192" spans="4:4" x14ac:dyDescent="0.2">
      <c r="D17192" s="20"/>
    </row>
    <row r="17193" spans="4:4" x14ac:dyDescent="0.2">
      <c r="D17193" s="20"/>
    </row>
    <row r="17194" spans="4:4" x14ac:dyDescent="0.2">
      <c r="D17194" s="20"/>
    </row>
    <row r="17195" spans="4:4" x14ac:dyDescent="0.2">
      <c r="D17195" s="20"/>
    </row>
    <row r="17196" spans="4:4" x14ac:dyDescent="0.2">
      <c r="D17196" s="20"/>
    </row>
    <row r="17197" spans="4:4" x14ac:dyDescent="0.2">
      <c r="D17197" s="20"/>
    </row>
    <row r="17198" spans="4:4" x14ac:dyDescent="0.2">
      <c r="D17198" s="20"/>
    </row>
    <row r="17199" spans="4:4" x14ac:dyDescent="0.2">
      <c r="D17199" s="20"/>
    </row>
    <row r="17200" spans="4:4" x14ac:dyDescent="0.2">
      <c r="D17200" s="20"/>
    </row>
    <row r="17201" spans="4:4" x14ac:dyDescent="0.2">
      <c r="D17201" s="20"/>
    </row>
    <row r="17202" spans="4:4" x14ac:dyDescent="0.2">
      <c r="D17202" s="20"/>
    </row>
    <row r="17203" spans="4:4" x14ac:dyDescent="0.2">
      <c r="D17203" s="20"/>
    </row>
    <row r="17204" spans="4:4" x14ac:dyDescent="0.2">
      <c r="D17204" s="20"/>
    </row>
    <row r="17205" spans="4:4" x14ac:dyDescent="0.2">
      <c r="D17205" s="20"/>
    </row>
    <row r="17206" spans="4:4" x14ac:dyDescent="0.2">
      <c r="D17206" s="20"/>
    </row>
    <row r="17207" spans="4:4" x14ac:dyDescent="0.2">
      <c r="D17207" s="20"/>
    </row>
    <row r="17208" spans="4:4" x14ac:dyDescent="0.2">
      <c r="D17208" s="20"/>
    </row>
    <row r="17209" spans="4:4" x14ac:dyDescent="0.2">
      <c r="D17209" s="20"/>
    </row>
    <row r="17210" spans="4:4" x14ac:dyDescent="0.2">
      <c r="D17210" s="20"/>
    </row>
    <row r="17211" spans="4:4" x14ac:dyDescent="0.2">
      <c r="D17211" s="20"/>
    </row>
    <row r="17212" spans="4:4" x14ac:dyDescent="0.2">
      <c r="D17212" s="20"/>
    </row>
    <row r="17213" spans="4:4" x14ac:dyDescent="0.2">
      <c r="D17213" s="20"/>
    </row>
    <row r="17214" spans="4:4" x14ac:dyDescent="0.2">
      <c r="D17214" s="20"/>
    </row>
    <row r="17215" spans="4:4" x14ac:dyDescent="0.2">
      <c r="D17215" s="20"/>
    </row>
    <row r="17216" spans="4:4" x14ac:dyDescent="0.2">
      <c r="D17216" s="20"/>
    </row>
    <row r="17217" spans="4:4" x14ac:dyDescent="0.2">
      <c r="D17217" s="20"/>
    </row>
    <row r="17218" spans="4:4" x14ac:dyDescent="0.2">
      <c r="D17218" s="20"/>
    </row>
    <row r="17219" spans="4:4" x14ac:dyDescent="0.2">
      <c r="D17219" s="20"/>
    </row>
    <row r="17220" spans="4:4" x14ac:dyDescent="0.2">
      <c r="D17220" s="20"/>
    </row>
    <row r="17221" spans="4:4" x14ac:dyDescent="0.2">
      <c r="D17221" s="20"/>
    </row>
    <row r="17222" spans="4:4" x14ac:dyDescent="0.2">
      <c r="D17222" s="20"/>
    </row>
    <row r="17223" spans="4:4" x14ac:dyDescent="0.2">
      <c r="D17223" s="20"/>
    </row>
    <row r="17224" spans="4:4" x14ac:dyDescent="0.2">
      <c r="D17224" s="20"/>
    </row>
    <row r="17225" spans="4:4" x14ac:dyDescent="0.2">
      <c r="D17225" s="20"/>
    </row>
    <row r="17226" spans="4:4" x14ac:dyDescent="0.2">
      <c r="D17226" s="20"/>
    </row>
    <row r="17227" spans="4:4" x14ac:dyDescent="0.2">
      <c r="D17227" s="20"/>
    </row>
    <row r="17228" spans="4:4" x14ac:dyDescent="0.2">
      <c r="D17228" s="20"/>
    </row>
    <row r="17229" spans="4:4" x14ac:dyDescent="0.2">
      <c r="D17229" s="20"/>
    </row>
    <row r="17230" spans="4:4" x14ac:dyDescent="0.2">
      <c r="D17230" s="20"/>
    </row>
    <row r="17231" spans="4:4" x14ac:dyDescent="0.2">
      <c r="D17231" s="20"/>
    </row>
    <row r="17232" spans="4:4" x14ac:dyDescent="0.2">
      <c r="D17232" s="20"/>
    </row>
    <row r="17233" spans="4:4" x14ac:dyDescent="0.2">
      <c r="D17233" s="20"/>
    </row>
    <row r="17234" spans="4:4" x14ac:dyDescent="0.2">
      <c r="D17234" s="20"/>
    </row>
    <row r="17235" spans="4:4" x14ac:dyDescent="0.2">
      <c r="D17235" s="20"/>
    </row>
    <row r="17236" spans="4:4" x14ac:dyDescent="0.2">
      <c r="D17236" s="20"/>
    </row>
    <row r="17237" spans="4:4" x14ac:dyDescent="0.2">
      <c r="D17237" s="20"/>
    </row>
    <row r="17238" spans="4:4" x14ac:dyDescent="0.2">
      <c r="D17238" s="20"/>
    </row>
    <row r="17239" spans="4:4" x14ac:dyDescent="0.2">
      <c r="D17239" s="20"/>
    </row>
    <row r="17240" spans="4:4" x14ac:dyDescent="0.2">
      <c r="D17240" s="20"/>
    </row>
    <row r="17241" spans="4:4" x14ac:dyDescent="0.2">
      <c r="D17241" s="20"/>
    </row>
    <row r="17242" spans="4:4" x14ac:dyDescent="0.2">
      <c r="D17242" s="20"/>
    </row>
    <row r="17243" spans="4:4" x14ac:dyDescent="0.2">
      <c r="D17243" s="20"/>
    </row>
    <row r="17244" spans="4:4" x14ac:dyDescent="0.2">
      <c r="D17244" s="20"/>
    </row>
    <row r="17245" spans="4:4" x14ac:dyDescent="0.2">
      <c r="D17245" s="20"/>
    </row>
    <row r="17246" spans="4:4" x14ac:dyDescent="0.2">
      <c r="D17246" s="20"/>
    </row>
    <row r="17247" spans="4:4" x14ac:dyDescent="0.2">
      <c r="D17247" s="20"/>
    </row>
    <row r="17248" spans="4:4" x14ac:dyDescent="0.2">
      <c r="D17248" s="20"/>
    </row>
    <row r="17249" spans="4:4" x14ac:dyDescent="0.2">
      <c r="D17249" s="20"/>
    </row>
    <row r="17250" spans="4:4" x14ac:dyDescent="0.2">
      <c r="D17250" s="20"/>
    </row>
    <row r="17251" spans="4:4" x14ac:dyDescent="0.2">
      <c r="D17251" s="20"/>
    </row>
    <row r="17252" spans="4:4" x14ac:dyDescent="0.2">
      <c r="D17252" s="20"/>
    </row>
    <row r="17253" spans="4:4" x14ac:dyDescent="0.2">
      <c r="D17253" s="20"/>
    </row>
    <row r="17254" spans="4:4" x14ac:dyDescent="0.2">
      <c r="D17254" s="20"/>
    </row>
    <row r="17255" spans="4:4" x14ac:dyDescent="0.2">
      <c r="D17255" s="20"/>
    </row>
    <row r="17256" spans="4:4" x14ac:dyDescent="0.2">
      <c r="D17256" s="20"/>
    </row>
    <row r="17257" spans="4:4" x14ac:dyDescent="0.2">
      <c r="D17257" s="20"/>
    </row>
    <row r="17258" spans="4:4" x14ac:dyDescent="0.2">
      <c r="D17258" s="20"/>
    </row>
    <row r="17259" spans="4:4" x14ac:dyDescent="0.2">
      <c r="D17259" s="20"/>
    </row>
    <row r="17260" spans="4:4" x14ac:dyDescent="0.2">
      <c r="D17260" s="20"/>
    </row>
    <row r="17261" spans="4:4" x14ac:dyDescent="0.2">
      <c r="D17261" s="20"/>
    </row>
    <row r="17262" spans="4:4" x14ac:dyDescent="0.2">
      <c r="D17262" s="20"/>
    </row>
    <row r="17263" spans="4:4" x14ac:dyDescent="0.2">
      <c r="D17263" s="20"/>
    </row>
    <row r="17264" spans="4:4" x14ac:dyDescent="0.2">
      <c r="D17264" s="20"/>
    </row>
    <row r="17265" spans="4:4" x14ac:dyDescent="0.2">
      <c r="D17265" s="20"/>
    </row>
    <row r="17266" spans="4:4" x14ac:dyDescent="0.2">
      <c r="D17266" s="20"/>
    </row>
    <row r="17267" spans="4:4" x14ac:dyDescent="0.2">
      <c r="D17267" s="20"/>
    </row>
    <row r="17268" spans="4:4" x14ac:dyDescent="0.2">
      <c r="D17268" s="20"/>
    </row>
    <row r="17269" spans="4:4" x14ac:dyDescent="0.2">
      <c r="D17269" s="20"/>
    </row>
    <row r="17270" spans="4:4" x14ac:dyDescent="0.2">
      <c r="D17270" s="20"/>
    </row>
    <row r="17271" spans="4:4" x14ac:dyDescent="0.2">
      <c r="D17271" s="20"/>
    </row>
    <row r="17272" spans="4:4" x14ac:dyDescent="0.2">
      <c r="D17272" s="20"/>
    </row>
    <row r="17273" spans="4:4" x14ac:dyDescent="0.2">
      <c r="D17273" s="20"/>
    </row>
    <row r="17274" spans="4:4" x14ac:dyDescent="0.2">
      <c r="D17274" s="20"/>
    </row>
    <row r="17275" spans="4:4" x14ac:dyDescent="0.2">
      <c r="D17275" s="20"/>
    </row>
    <row r="17276" spans="4:4" x14ac:dyDescent="0.2">
      <c r="D17276" s="20"/>
    </row>
    <row r="17277" spans="4:4" x14ac:dyDescent="0.2">
      <c r="D17277" s="20"/>
    </row>
    <row r="17278" spans="4:4" x14ac:dyDescent="0.2">
      <c r="D17278" s="20"/>
    </row>
    <row r="17279" spans="4:4" x14ac:dyDescent="0.2">
      <c r="D17279" s="20"/>
    </row>
    <row r="17280" spans="4:4" x14ac:dyDescent="0.2">
      <c r="D17280" s="20"/>
    </row>
    <row r="17281" spans="4:4" x14ac:dyDescent="0.2">
      <c r="D17281" s="20"/>
    </row>
    <row r="17282" spans="4:4" x14ac:dyDescent="0.2">
      <c r="D17282" s="20"/>
    </row>
    <row r="17283" spans="4:4" x14ac:dyDescent="0.2">
      <c r="D17283" s="20"/>
    </row>
    <row r="17284" spans="4:4" x14ac:dyDescent="0.2">
      <c r="D17284" s="20"/>
    </row>
    <row r="17285" spans="4:4" x14ac:dyDescent="0.2">
      <c r="D17285" s="20"/>
    </row>
    <row r="17286" spans="4:4" x14ac:dyDescent="0.2">
      <c r="D17286" s="20"/>
    </row>
    <row r="17287" spans="4:4" x14ac:dyDescent="0.2">
      <c r="D17287" s="20"/>
    </row>
    <row r="17288" spans="4:4" x14ac:dyDescent="0.2">
      <c r="D17288" s="20"/>
    </row>
    <row r="17289" spans="4:4" x14ac:dyDescent="0.2">
      <c r="D17289" s="20"/>
    </row>
    <row r="17290" spans="4:4" x14ac:dyDescent="0.2">
      <c r="D17290" s="20"/>
    </row>
    <row r="17291" spans="4:4" x14ac:dyDescent="0.2">
      <c r="D17291" s="20"/>
    </row>
    <row r="17292" spans="4:4" x14ac:dyDescent="0.2">
      <c r="D17292" s="20"/>
    </row>
    <row r="17293" spans="4:4" x14ac:dyDescent="0.2">
      <c r="D17293" s="20"/>
    </row>
    <row r="17294" spans="4:4" x14ac:dyDescent="0.2">
      <c r="D17294" s="20"/>
    </row>
    <row r="17295" spans="4:4" x14ac:dyDescent="0.2">
      <c r="D17295" s="20"/>
    </row>
    <row r="17296" spans="4:4" x14ac:dyDescent="0.2">
      <c r="D17296" s="20"/>
    </row>
    <row r="17297" spans="4:4" x14ac:dyDescent="0.2">
      <c r="D17297" s="20"/>
    </row>
    <row r="17298" spans="4:4" x14ac:dyDescent="0.2">
      <c r="D17298" s="20"/>
    </row>
    <row r="17299" spans="4:4" x14ac:dyDescent="0.2">
      <c r="D17299" s="20"/>
    </row>
    <row r="17300" spans="4:4" x14ac:dyDescent="0.2">
      <c r="D17300" s="20"/>
    </row>
    <row r="17301" spans="4:4" x14ac:dyDescent="0.2">
      <c r="D17301" s="20"/>
    </row>
    <row r="17302" spans="4:4" x14ac:dyDescent="0.2">
      <c r="D17302" s="20"/>
    </row>
    <row r="17303" spans="4:4" x14ac:dyDescent="0.2">
      <c r="D17303" s="20"/>
    </row>
    <row r="17304" spans="4:4" x14ac:dyDescent="0.2">
      <c r="D17304" s="20"/>
    </row>
    <row r="17305" spans="4:4" x14ac:dyDescent="0.2">
      <c r="D17305" s="20"/>
    </row>
    <row r="17306" spans="4:4" x14ac:dyDescent="0.2">
      <c r="D17306" s="20"/>
    </row>
    <row r="17307" spans="4:4" x14ac:dyDescent="0.2">
      <c r="D17307" s="20"/>
    </row>
    <row r="17308" spans="4:4" x14ac:dyDescent="0.2">
      <c r="D17308" s="20"/>
    </row>
    <row r="17309" spans="4:4" x14ac:dyDescent="0.2">
      <c r="D17309" s="20"/>
    </row>
    <row r="17310" spans="4:4" x14ac:dyDescent="0.2">
      <c r="D17310" s="20"/>
    </row>
    <row r="17311" spans="4:4" x14ac:dyDescent="0.2">
      <c r="D17311" s="20"/>
    </row>
    <row r="17312" spans="4:4" x14ac:dyDescent="0.2">
      <c r="D17312" s="20"/>
    </row>
    <row r="17313" spans="4:4" x14ac:dyDescent="0.2">
      <c r="D17313" s="20"/>
    </row>
    <row r="17314" spans="4:4" x14ac:dyDescent="0.2">
      <c r="D17314" s="20"/>
    </row>
    <row r="17315" spans="4:4" x14ac:dyDescent="0.2">
      <c r="D17315" s="20"/>
    </row>
    <row r="17316" spans="4:4" x14ac:dyDescent="0.2">
      <c r="D17316" s="20"/>
    </row>
    <row r="17317" spans="4:4" x14ac:dyDescent="0.2">
      <c r="D17317" s="20"/>
    </row>
    <row r="17318" spans="4:4" x14ac:dyDescent="0.2">
      <c r="D17318" s="20"/>
    </row>
    <row r="17319" spans="4:4" x14ac:dyDescent="0.2">
      <c r="D17319" s="20"/>
    </row>
    <row r="17320" spans="4:4" x14ac:dyDescent="0.2">
      <c r="D17320" s="20"/>
    </row>
    <row r="17321" spans="4:4" x14ac:dyDescent="0.2">
      <c r="D17321" s="20"/>
    </row>
    <row r="17322" spans="4:4" x14ac:dyDescent="0.2">
      <c r="D17322" s="20"/>
    </row>
    <row r="17323" spans="4:4" x14ac:dyDescent="0.2">
      <c r="D17323" s="20"/>
    </row>
    <row r="17324" spans="4:4" x14ac:dyDescent="0.2">
      <c r="D17324" s="20"/>
    </row>
    <row r="17325" spans="4:4" x14ac:dyDescent="0.2">
      <c r="D17325" s="20"/>
    </row>
    <row r="17326" spans="4:4" x14ac:dyDescent="0.2">
      <c r="D17326" s="20"/>
    </row>
    <row r="17327" spans="4:4" x14ac:dyDescent="0.2">
      <c r="D17327" s="20"/>
    </row>
    <row r="17328" spans="4:4" x14ac:dyDescent="0.2">
      <c r="D17328" s="20"/>
    </row>
    <row r="17329" spans="4:4" x14ac:dyDescent="0.2">
      <c r="D17329" s="20"/>
    </row>
    <row r="17330" spans="4:4" x14ac:dyDescent="0.2">
      <c r="D17330" s="20"/>
    </row>
    <row r="17331" spans="4:4" x14ac:dyDescent="0.2">
      <c r="D17331" s="20"/>
    </row>
    <row r="17332" spans="4:4" x14ac:dyDescent="0.2">
      <c r="D17332" s="20"/>
    </row>
    <row r="17333" spans="4:4" x14ac:dyDescent="0.2">
      <c r="D17333" s="20"/>
    </row>
    <row r="17334" spans="4:4" x14ac:dyDescent="0.2">
      <c r="D17334" s="20"/>
    </row>
    <row r="17335" spans="4:4" x14ac:dyDescent="0.2">
      <c r="D17335" s="20"/>
    </row>
    <row r="17336" spans="4:4" x14ac:dyDescent="0.2">
      <c r="D17336" s="20"/>
    </row>
    <row r="17337" spans="4:4" x14ac:dyDescent="0.2">
      <c r="D17337" s="20"/>
    </row>
    <row r="17338" spans="4:4" x14ac:dyDescent="0.2">
      <c r="D17338" s="20"/>
    </row>
    <row r="17339" spans="4:4" x14ac:dyDescent="0.2">
      <c r="D17339" s="20"/>
    </row>
    <row r="17340" spans="4:4" x14ac:dyDescent="0.2">
      <c r="D17340" s="20"/>
    </row>
    <row r="17341" spans="4:4" x14ac:dyDescent="0.2">
      <c r="D17341" s="20"/>
    </row>
    <row r="17342" spans="4:4" x14ac:dyDescent="0.2">
      <c r="D17342" s="20"/>
    </row>
    <row r="17343" spans="4:4" x14ac:dyDescent="0.2">
      <c r="D17343" s="20"/>
    </row>
    <row r="17344" spans="4:4" x14ac:dyDescent="0.2">
      <c r="D17344" s="20"/>
    </row>
    <row r="17345" spans="4:4" x14ac:dyDescent="0.2">
      <c r="D17345" s="20"/>
    </row>
    <row r="17346" spans="4:4" x14ac:dyDescent="0.2">
      <c r="D17346" s="20"/>
    </row>
    <row r="17347" spans="4:4" x14ac:dyDescent="0.2">
      <c r="D17347" s="20"/>
    </row>
    <row r="17348" spans="4:4" x14ac:dyDescent="0.2">
      <c r="D17348" s="20"/>
    </row>
    <row r="17349" spans="4:4" x14ac:dyDescent="0.2">
      <c r="D17349" s="20"/>
    </row>
    <row r="17350" spans="4:4" x14ac:dyDescent="0.2">
      <c r="D17350" s="20"/>
    </row>
    <row r="17351" spans="4:4" x14ac:dyDescent="0.2">
      <c r="D17351" s="20"/>
    </row>
    <row r="17352" spans="4:4" x14ac:dyDescent="0.2">
      <c r="D17352" s="20"/>
    </row>
    <row r="17353" spans="4:4" x14ac:dyDescent="0.2">
      <c r="D17353" s="20"/>
    </row>
    <row r="17354" spans="4:4" x14ac:dyDescent="0.2">
      <c r="D17354" s="20"/>
    </row>
    <row r="17355" spans="4:4" x14ac:dyDescent="0.2">
      <c r="D17355" s="20"/>
    </row>
    <row r="17356" spans="4:4" x14ac:dyDescent="0.2">
      <c r="D17356" s="20"/>
    </row>
    <row r="17357" spans="4:4" x14ac:dyDescent="0.2">
      <c r="D17357" s="20"/>
    </row>
    <row r="17358" spans="4:4" x14ac:dyDescent="0.2">
      <c r="D17358" s="20"/>
    </row>
    <row r="17359" spans="4:4" x14ac:dyDescent="0.2">
      <c r="D17359" s="20"/>
    </row>
    <row r="17360" spans="4:4" x14ac:dyDescent="0.2">
      <c r="D17360" s="20"/>
    </row>
    <row r="17361" spans="4:4" x14ac:dyDescent="0.2">
      <c r="D17361" s="20"/>
    </row>
    <row r="17362" spans="4:4" x14ac:dyDescent="0.2">
      <c r="D17362" s="20"/>
    </row>
    <row r="17363" spans="4:4" x14ac:dyDescent="0.2">
      <c r="D17363" s="20"/>
    </row>
    <row r="17364" spans="4:4" x14ac:dyDescent="0.2">
      <c r="D17364" s="20"/>
    </row>
    <row r="17365" spans="4:4" x14ac:dyDescent="0.2">
      <c r="D17365" s="20"/>
    </row>
    <row r="17366" spans="4:4" x14ac:dyDescent="0.2">
      <c r="D17366" s="20"/>
    </row>
    <row r="17367" spans="4:4" x14ac:dyDescent="0.2">
      <c r="D17367" s="20"/>
    </row>
    <row r="17368" spans="4:4" x14ac:dyDescent="0.2">
      <c r="D17368" s="20"/>
    </row>
    <row r="17369" spans="4:4" x14ac:dyDescent="0.2">
      <c r="D17369" s="20"/>
    </row>
    <row r="17370" spans="4:4" x14ac:dyDescent="0.2">
      <c r="D17370" s="20"/>
    </row>
    <row r="17371" spans="4:4" x14ac:dyDescent="0.2">
      <c r="D17371" s="20"/>
    </row>
    <row r="17372" spans="4:4" x14ac:dyDescent="0.2">
      <c r="D17372" s="20"/>
    </row>
    <row r="17373" spans="4:4" x14ac:dyDescent="0.2">
      <c r="D17373" s="20"/>
    </row>
    <row r="17374" spans="4:4" x14ac:dyDescent="0.2">
      <c r="D17374" s="20"/>
    </row>
    <row r="17375" spans="4:4" x14ac:dyDescent="0.2">
      <c r="D17375" s="20"/>
    </row>
    <row r="17376" spans="4:4" x14ac:dyDescent="0.2">
      <c r="D17376" s="20"/>
    </row>
    <row r="17377" spans="4:4" x14ac:dyDescent="0.2">
      <c r="D17377" s="20"/>
    </row>
    <row r="17378" spans="4:4" x14ac:dyDescent="0.2">
      <c r="D17378" s="20"/>
    </row>
    <row r="17379" spans="4:4" x14ac:dyDescent="0.2">
      <c r="D17379" s="20"/>
    </row>
    <row r="17380" spans="4:4" x14ac:dyDescent="0.2">
      <c r="D17380" s="20"/>
    </row>
    <row r="17381" spans="4:4" x14ac:dyDescent="0.2">
      <c r="D17381" s="20"/>
    </row>
    <row r="17382" spans="4:4" x14ac:dyDescent="0.2">
      <c r="D17382" s="20"/>
    </row>
    <row r="17383" spans="4:4" x14ac:dyDescent="0.2">
      <c r="D17383" s="20"/>
    </row>
    <row r="17384" spans="4:4" x14ac:dyDescent="0.2">
      <c r="D17384" s="20"/>
    </row>
    <row r="17385" spans="4:4" x14ac:dyDescent="0.2">
      <c r="D17385" s="20"/>
    </row>
    <row r="17386" spans="4:4" x14ac:dyDescent="0.2">
      <c r="D17386" s="20"/>
    </row>
    <row r="17387" spans="4:4" x14ac:dyDescent="0.2">
      <c r="D17387" s="20"/>
    </row>
    <row r="17388" spans="4:4" x14ac:dyDescent="0.2">
      <c r="D17388" s="20"/>
    </row>
    <row r="17389" spans="4:4" x14ac:dyDescent="0.2">
      <c r="D17389" s="20"/>
    </row>
    <row r="17390" spans="4:4" x14ac:dyDescent="0.2">
      <c r="D17390" s="20"/>
    </row>
    <row r="17391" spans="4:4" x14ac:dyDescent="0.2">
      <c r="D17391" s="20"/>
    </row>
    <row r="17392" spans="4:4" x14ac:dyDescent="0.2">
      <c r="D17392" s="20"/>
    </row>
    <row r="17393" spans="4:4" x14ac:dyDescent="0.2">
      <c r="D17393" s="20"/>
    </row>
    <row r="17394" spans="4:4" x14ac:dyDescent="0.2">
      <c r="D17394" s="20"/>
    </row>
    <row r="17395" spans="4:4" x14ac:dyDescent="0.2">
      <c r="D17395" s="20"/>
    </row>
    <row r="17396" spans="4:4" x14ac:dyDescent="0.2">
      <c r="D17396" s="20"/>
    </row>
    <row r="17397" spans="4:4" x14ac:dyDescent="0.2">
      <c r="D17397" s="20"/>
    </row>
    <row r="17398" spans="4:4" x14ac:dyDescent="0.2">
      <c r="D17398" s="20"/>
    </row>
    <row r="17399" spans="4:4" x14ac:dyDescent="0.2">
      <c r="D17399" s="20"/>
    </row>
    <row r="17400" spans="4:4" x14ac:dyDescent="0.2">
      <c r="D17400" s="20"/>
    </row>
    <row r="17401" spans="4:4" x14ac:dyDescent="0.2">
      <c r="D17401" s="20"/>
    </row>
    <row r="17402" spans="4:4" x14ac:dyDescent="0.2">
      <c r="D17402" s="20"/>
    </row>
    <row r="17403" spans="4:4" x14ac:dyDescent="0.2">
      <c r="D17403" s="20"/>
    </row>
    <row r="17404" spans="4:4" x14ac:dyDescent="0.2">
      <c r="D17404" s="20"/>
    </row>
    <row r="17405" spans="4:4" x14ac:dyDescent="0.2">
      <c r="D17405" s="20"/>
    </row>
    <row r="17406" spans="4:4" x14ac:dyDescent="0.2">
      <c r="D17406" s="20"/>
    </row>
    <row r="17407" spans="4:4" x14ac:dyDescent="0.2">
      <c r="D17407" s="20"/>
    </row>
    <row r="17408" spans="4:4" x14ac:dyDescent="0.2">
      <c r="D17408" s="20"/>
    </row>
    <row r="17409" spans="4:4" x14ac:dyDescent="0.2">
      <c r="D17409" s="20"/>
    </row>
    <row r="17410" spans="4:4" x14ac:dyDescent="0.2">
      <c r="D17410" s="20"/>
    </row>
    <row r="17411" spans="4:4" x14ac:dyDescent="0.2">
      <c r="D17411" s="20"/>
    </row>
    <row r="17412" spans="4:4" x14ac:dyDescent="0.2">
      <c r="D17412" s="20"/>
    </row>
    <row r="17413" spans="4:4" x14ac:dyDescent="0.2">
      <c r="D17413" s="20"/>
    </row>
    <row r="17414" spans="4:4" x14ac:dyDescent="0.2">
      <c r="D17414" s="20"/>
    </row>
    <row r="17415" spans="4:4" x14ac:dyDescent="0.2">
      <c r="D17415" s="20"/>
    </row>
    <row r="17416" spans="4:4" x14ac:dyDescent="0.2">
      <c r="D17416" s="20"/>
    </row>
    <row r="17417" spans="4:4" x14ac:dyDescent="0.2">
      <c r="D17417" s="20"/>
    </row>
    <row r="17418" spans="4:4" x14ac:dyDescent="0.2">
      <c r="D17418" s="20"/>
    </row>
    <row r="17419" spans="4:4" x14ac:dyDescent="0.2">
      <c r="D17419" s="20"/>
    </row>
    <row r="17420" spans="4:4" x14ac:dyDescent="0.2">
      <c r="D17420" s="20"/>
    </row>
    <row r="17421" spans="4:4" x14ac:dyDescent="0.2">
      <c r="D17421" s="20"/>
    </row>
    <row r="17422" spans="4:4" x14ac:dyDescent="0.2">
      <c r="D17422" s="20"/>
    </row>
    <row r="17423" spans="4:4" x14ac:dyDescent="0.2">
      <c r="D17423" s="20"/>
    </row>
    <row r="17424" spans="4:4" x14ac:dyDescent="0.2">
      <c r="D17424" s="20"/>
    </row>
    <row r="17425" spans="4:4" x14ac:dyDescent="0.2">
      <c r="D17425" s="20"/>
    </row>
    <row r="17426" spans="4:4" x14ac:dyDescent="0.2">
      <c r="D17426" s="20"/>
    </row>
    <row r="17427" spans="4:4" x14ac:dyDescent="0.2">
      <c r="D17427" s="20"/>
    </row>
    <row r="17428" spans="4:4" x14ac:dyDescent="0.2">
      <c r="D17428" s="20"/>
    </row>
    <row r="17429" spans="4:4" x14ac:dyDescent="0.2">
      <c r="D17429" s="20"/>
    </row>
    <row r="17430" spans="4:4" x14ac:dyDescent="0.2">
      <c r="D17430" s="20"/>
    </row>
    <row r="17431" spans="4:4" x14ac:dyDescent="0.2">
      <c r="D17431" s="20"/>
    </row>
    <row r="17432" spans="4:4" x14ac:dyDescent="0.2">
      <c r="D17432" s="20"/>
    </row>
    <row r="17433" spans="4:4" x14ac:dyDescent="0.2">
      <c r="D17433" s="20"/>
    </row>
    <row r="17434" spans="4:4" x14ac:dyDescent="0.2">
      <c r="D17434" s="20"/>
    </row>
    <row r="17435" spans="4:4" x14ac:dyDescent="0.2">
      <c r="D17435" s="20"/>
    </row>
    <row r="17436" spans="4:4" x14ac:dyDescent="0.2">
      <c r="D17436" s="20"/>
    </row>
    <row r="17437" spans="4:4" x14ac:dyDescent="0.2">
      <c r="D17437" s="20"/>
    </row>
    <row r="17438" spans="4:4" x14ac:dyDescent="0.2">
      <c r="D17438" s="20"/>
    </row>
    <row r="17439" spans="4:4" x14ac:dyDescent="0.2">
      <c r="D17439" s="20"/>
    </row>
    <row r="17440" spans="4:4" x14ac:dyDescent="0.2">
      <c r="D17440" s="20"/>
    </row>
    <row r="17441" spans="4:4" x14ac:dyDescent="0.2">
      <c r="D17441" s="20"/>
    </row>
    <row r="17442" spans="4:4" x14ac:dyDescent="0.2">
      <c r="D17442" s="20"/>
    </row>
    <row r="17443" spans="4:4" x14ac:dyDescent="0.2">
      <c r="D17443" s="20"/>
    </row>
    <row r="17444" spans="4:4" x14ac:dyDescent="0.2">
      <c r="D17444" s="20"/>
    </row>
    <row r="17445" spans="4:4" x14ac:dyDescent="0.2">
      <c r="D17445" s="20"/>
    </row>
    <row r="17446" spans="4:4" x14ac:dyDescent="0.2">
      <c r="D17446" s="20"/>
    </row>
    <row r="17447" spans="4:4" x14ac:dyDescent="0.2">
      <c r="D17447" s="20"/>
    </row>
    <row r="17448" spans="4:4" x14ac:dyDescent="0.2">
      <c r="D17448" s="20"/>
    </row>
    <row r="17449" spans="4:4" x14ac:dyDescent="0.2">
      <c r="D17449" s="20"/>
    </row>
    <row r="17450" spans="4:4" x14ac:dyDescent="0.2">
      <c r="D17450" s="20"/>
    </row>
    <row r="17451" spans="4:4" x14ac:dyDescent="0.2">
      <c r="D17451" s="20"/>
    </row>
    <row r="17452" spans="4:4" x14ac:dyDescent="0.2">
      <c r="D17452" s="20"/>
    </row>
    <row r="17453" spans="4:4" x14ac:dyDescent="0.2">
      <c r="D17453" s="20"/>
    </row>
    <row r="17454" spans="4:4" x14ac:dyDescent="0.2">
      <c r="D17454" s="20"/>
    </row>
    <row r="17455" spans="4:4" x14ac:dyDescent="0.2">
      <c r="D17455" s="20"/>
    </row>
    <row r="17456" spans="4:4" x14ac:dyDescent="0.2">
      <c r="D17456" s="20"/>
    </row>
    <row r="17457" spans="4:4" x14ac:dyDescent="0.2">
      <c r="D17457" s="20"/>
    </row>
    <row r="17458" spans="4:4" x14ac:dyDescent="0.2">
      <c r="D17458" s="20"/>
    </row>
    <row r="17459" spans="4:4" x14ac:dyDescent="0.2">
      <c r="D17459" s="20"/>
    </row>
    <row r="17460" spans="4:4" x14ac:dyDescent="0.2">
      <c r="D17460" s="20"/>
    </row>
    <row r="17461" spans="4:4" x14ac:dyDescent="0.2">
      <c r="D17461" s="20"/>
    </row>
    <row r="17462" spans="4:4" x14ac:dyDescent="0.2">
      <c r="D17462" s="20"/>
    </row>
    <row r="17463" spans="4:4" x14ac:dyDescent="0.2">
      <c r="D17463" s="20"/>
    </row>
    <row r="17464" spans="4:4" x14ac:dyDescent="0.2">
      <c r="D17464" s="20"/>
    </row>
    <row r="17465" spans="4:4" x14ac:dyDescent="0.2">
      <c r="D17465" s="20"/>
    </row>
    <row r="17466" spans="4:4" x14ac:dyDescent="0.2">
      <c r="D17466" s="20"/>
    </row>
    <row r="17467" spans="4:4" x14ac:dyDescent="0.2">
      <c r="D17467" s="20"/>
    </row>
    <row r="17468" spans="4:4" x14ac:dyDescent="0.2">
      <c r="D17468" s="20"/>
    </row>
    <row r="17469" spans="4:4" x14ac:dyDescent="0.2">
      <c r="D17469" s="20"/>
    </row>
    <row r="17470" spans="4:4" x14ac:dyDescent="0.2">
      <c r="D17470" s="20"/>
    </row>
    <row r="17471" spans="4:4" x14ac:dyDescent="0.2">
      <c r="D17471" s="20"/>
    </row>
    <row r="17472" spans="4:4" x14ac:dyDescent="0.2">
      <c r="D17472" s="20"/>
    </row>
    <row r="17473" spans="4:4" x14ac:dyDescent="0.2">
      <c r="D17473" s="20"/>
    </row>
    <row r="17474" spans="4:4" x14ac:dyDescent="0.2">
      <c r="D17474" s="20"/>
    </row>
    <row r="17475" spans="4:4" x14ac:dyDescent="0.2">
      <c r="D17475" s="20"/>
    </row>
    <row r="17476" spans="4:4" x14ac:dyDescent="0.2">
      <c r="D17476" s="20"/>
    </row>
    <row r="17477" spans="4:4" x14ac:dyDescent="0.2">
      <c r="D17477" s="20"/>
    </row>
    <row r="17478" spans="4:4" x14ac:dyDescent="0.2">
      <c r="D17478" s="20"/>
    </row>
    <row r="17479" spans="4:4" x14ac:dyDescent="0.2">
      <c r="D17479" s="20"/>
    </row>
    <row r="17480" spans="4:4" x14ac:dyDescent="0.2">
      <c r="D17480" s="20"/>
    </row>
    <row r="17481" spans="4:4" x14ac:dyDescent="0.2">
      <c r="D17481" s="20"/>
    </row>
    <row r="17482" spans="4:4" x14ac:dyDescent="0.2">
      <c r="D17482" s="20"/>
    </row>
    <row r="17483" spans="4:4" x14ac:dyDescent="0.2">
      <c r="D17483" s="20"/>
    </row>
    <row r="17484" spans="4:4" x14ac:dyDescent="0.2">
      <c r="D17484" s="20"/>
    </row>
    <row r="17485" spans="4:4" x14ac:dyDescent="0.2">
      <c r="D17485" s="20"/>
    </row>
    <row r="17486" spans="4:4" x14ac:dyDescent="0.2">
      <c r="D17486" s="20"/>
    </row>
    <row r="17487" spans="4:4" x14ac:dyDescent="0.2">
      <c r="D17487" s="20"/>
    </row>
    <row r="17488" spans="4:4" x14ac:dyDescent="0.2">
      <c r="D17488" s="20"/>
    </row>
    <row r="17489" spans="4:4" x14ac:dyDescent="0.2">
      <c r="D17489" s="20"/>
    </row>
    <row r="17490" spans="4:4" x14ac:dyDescent="0.2">
      <c r="D17490" s="20"/>
    </row>
    <row r="17491" spans="4:4" x14ac:dyDescent="0.2">
      <c r="D17491" s="20"/>
    </row>
    <row r="17492" spans="4:4" x14ac:dyDescent="0.2">
      <c r="D17492" s="20"/>
    </row>
    <row r="17493" spans="4:4" x14ac:dyDescent="0.2">
      <c r="D17493" s="20"/>
    </row>
    <row r="17494" spans="4:4" x14ac:dyDescent="0.2">
      <c r="D17494" s="20"/>
    </row>
    <row r="17495" spans="4:4" x14ac:dyDescent="0.2">
      <c r="D17495" s="20"/>
    </row>
    <row r="17496" spans="4:4" x14ac:dyDescent="0.2">
      <c r="D17496" s="20"/>
    </row>
    <row r="17497" spans="4:4" x14ac:dyDescent="0.2">
      <c r="D17497" s="20"/>
    </row>
    <row r="17498" spans="4:4" x14ac:dyDescent="0.2">
      <c r="D17498" s="20"/>
    </row>
    <row r="17499" spans="4:4" x14ac:dyDescent="0.2">
      <c r="D17499" s="20"/>
    </row>
    <row r="17500" spans="4:4" x14ac:dyDescent="0.2">
      <c r="D17500" s="20"/>
    </row>
    <row r="17501" spans="4:4" x14ac:dyDescent="0.2">
      <c r="D17501" s="20"/>
    </row>
    <row r="17502" spans="4:4" x14ac:dyDescent="0.2">
      <c r="D17502" s="20"/>
    </row>
    <row r="17503" spans="4:4" x14ac:dyDescent="0.2">
      <c r="D17503" s="20"/>
    </row>
    <row r="17504" spans="4:4" x14ac:dyDescent="0.2">
      <c r="D17504" s="20"/>
    </row>
    <row r="17505" spans="4:4" x14ac:dyDescent="0.2">
      <c r="D17505" s="20"/>
    </row>
    <row r="17506" spans="4:4" x14ac:dyDescent="0.2">
      <c r="D17506" s="20"/>
    </row>
    <row r="17507" spans="4:4" x14ac:dyDescent="0.2">
      <c r="D17507" s="20"/>
    </row>
    <row r="17508" spans="4:4" x14ac:dyDescent="0.2">
      <c r="D17508" s="20"/>
    </row>
    <row r="17509" spans="4:4" x14ac:dyDescent="0.2">
      <c r="D17509" s="20"/>
    </row>
    <row r="17510" spans="4:4" x14ac:dyDescent="0.2">
      <c r="D17510" s="20"/>
    </row>
    <row r="17511" spans="4:4" x14ac:dyDescent="0.2">
      <c r="D17511" s="20"/>
    </row>
    <row r="17512" spans="4:4" x14ac:dyDescent="0.2">
      <c r="D17512" s="20"/>
    </row>
    <row r="17513" spans="4:4" x14ac:dyDescent="0.2">
      <c r="D17513" s="20"/>
    </row>
    <row r="17514" spans="4:4" x14ac:dyDescent="0.2">
      <c r="D17514" s="20"/>
    </row>
    <row r="17515" spans="4:4" x14ac:dyDescent="0.2">
      <c r="D17515" s="20"/>
    </row>
    <row r="17516" spans="4:4" x14ac:dyDescent="0.2">
      <c r="D17516" s="20"/>
    </row>
    <row r="17517" spans="4:4" x14ac:dyDescent="0.2">
      <c r="D17517" s="20"/>
    </row>
    <row r="17518" spans="4:4" x14ac:dyDescent="0.2">
      <c r="D17518" s="20"/>
    </row>
    <row r="17519" spans="4:4" x14ac:dyDescent="0.2">
      <c r="D17519" s="20"/>
    </row>
    <row r="17520" spans="4:4" x14ac:dyDescent="0.2">
      <c r="D17520" s="20"/>
    </row>
    <row r="17521" spans="4:4" x14ac:dyDescent="0.2">
      <c r="D17521" s="20"/>
    </row>
    <row r="17522" spans="4:4" x14ac:dyDescent="0.2">
      <c r="D17522" s="20"/>
    </row>
    <row r="17523" spans="4:4" x14ac:dyDescent="0.2">
      <c r="D17523" s="20"/>
    </row>
    <row r="17524" spans="4:4" x14ac:dyDescent="0.2">
      <c r="D17524" s="20"/>
    </row>
    <row r="17525" spans="4:4" x14ac:dyDescent="0.2">
      <c r="D17525" s="20"/>
    </row>
    <row r="17526" spans="4:4" x14ac:dyDescent="0.2">
      <c r="D17526" s="20"/>
    </row>
    <row r="17527" spans="4:4" x14ac:dyDescent="0.2">
      <c r="D17527" s="20"/>
    </row>
    <row r="17528" spans="4:4" x14ac:dyDescent="0.2">
      <c r="D17528" s="20"/>
    </row>
    <row r="17529" spans="4:4" x14ac:dyDescent="0.2">
      <c r="D17529" s="20"/>
    </row>
    <row r="17530" spans="4:4" x14ac:dyDescent="0.2">
      <c r="D17530" s="20"/>
    </row>
    <row r="17531" spans="4:4" x14ac:dyDescent="0.2">
      <c r="D17531" s="20"/>
    </row>
    <row r="17532" spans="4:4" x14ac:dyDescent="0.2">
      <c r="D17532" s="20"/>
    </row>
    <row r="17533" spans="4:4" x14ac:dyDescent="0.2">
      <c r="D17533" s="20"/>
    </row>
    <row r="17534" spans="4:4" x14ac:dyDescent="0.2">
      <c r="D17534" s="20"/>
    </row>
    <row r="17535" spans="4:4" x14ac:dyDescent="0.2">
      <c r="D17535" s="20"/>
    </row>
    <row r="17536" spans="4:4" x14ac:dyDescent="0.2">
      <c r="D17536" s="20"/>
    </row>
    <row r="17537" spans="4:4" x14ac:dyDescent="0.2">
      <c r="D17537" s="20"/>
    </row>
    <row r="17538" spans="4:4" x14ac:dyDescent="0.2">
      <c r="D17538" s="20"/>
    </row>
    <row r="17539" spans="4:4" x14ac:dyDescent="0.2">
      <c r="D17539" s="20"/>
    </row>
    <row r="17540" spans="4:4" x14ac:dyDescent="0.2">
      <c r="D17540" s="20"/>
    </row>
    <row r="17541" spans="4:4" x14ac:dyDescent="0.2">
      <c r="D17541" s="20"/>
    </row>
    <row r="17542" spans="4:4" x14ac:dyDescent="0.2">
      <c r="D17542" s="20"/>
    </row>
    <row r="17543" spans="4:4" x14ac:dyDescent="0.2">
      <c r="D17543" s="20"/>
    </row>
    <row r="17544" spans="4:4" x14ac:dyDescent="0.2">
      <c r="D17544" s="20"/>
    </row>
    <row r="17545" spans="4:4" x14ac:dyDescent="0.2">
      <c r="D17545" s="20"/>
    </row>
    <row r="17546" spans="4:4" x14ac:dyDescent="0.2">
      <c r="D17546" s="20"/>
    </row>
    <row r="17547" spans="4:4" x14ac:dyDescent="0.2">
      <c r="D17547" s="20"/>
    </row>
    <row r="17548" spans="4:4" x14ac:dyDescent="0.2">
      <c r="D17548" s="20"/>
    </row>
    <row r="17549" spans="4:4" x14ac:dyDescent="0.2">
      <c r="D17549" s="20"/>
    </row>
    <row r="17550" spans="4:4" x14ac:dyDescent="0.2">
      <c r="D17550" s="20"/>
    </row>
    <row r="17551" spans="4:4" x14ac:dyDescent="0.2">
      <c r="D17551" s="20"/>
    </row>
    <row r="17552" spans="4:4" x14ac:dyDescent="0.2">
      <c r="D17552" s="20"/>
    </row>
    <row r="17553" spans="4:4" x14ac:dyDescent="0.2">
      <c r="D17553" s="20"/>
    </row>
    <row r="17554" spans="4:4" x14ac:dyDescent="0.2">
      <c r="D17554" s="20"/>
    </row>
    <row r="17555" spans="4:4" x14ac:dyDescent="0.2">
      <c r="D17555" s="20"/>
    </row>
    <row r="17556" spans="4:4" x14ac:dyDescent="0.2">
      <c r="D17556" s="20"/>
    </row>
    <row r="17557" spans="4:4" x14ac:dyDescent="0.2">
      <c r="D17557" s="20"/>
    </row>
    <row r="17558" spans="4:4" x14ac:dyDescent="0.2">
      <c r="D17558" s="20"/>
    </row>
    <row r="17559" spans="4:4" x14ac:dyDescent="0.2">
      <c r="D17559" s="20"/>
    </row>
    <row r="17560" spans="4:4" x14ac:dyDescent="0.2">
      <c r="D17560" s="20"/>
    </row>
    <row r="17561" spans="4:4" x14ac:dyDescent="0.2">
      <c r="D17561" s="20"/>
    </row>
    <row r="17562" spans="4:4" x14ac:dyDescent="0.2">
      <c r="D17562" s="20"/>
    </row>
    <row r="17563" spans="4:4" x14ac:dyDescent="0.2">
      <c r="D17563" s="20"/>
    </row>
    <row r="17564" spans="4:4" x14ac:dyDescent="0.2">
      <c r="D17564" s="20"/>
    </row>
    <row r="17565" spans="4:4" x14ac:dyDescent="0.2">
      <c r="D17565" s="20"/>
    </row>
    <row r="17566" spans="4:4" x14ac:dyDescent="0.2">
      <c r="D17566" s="20"/>
    </row>
    <row r="17567" spans="4:4" x14ac:dyDescent="0.2">
      <c r="D17567" s="20"/>
    </row>
    <row r="17568" spans="4:4" x14ac:dyDescent="0.2">
      <c r="D17568" s="20"/>
    </row>
    <row r="17569" spans="4:4" x14ac:dyDescent="0.2">
      <c r="D17569" s="20"/>
    </row>
    <row r="17570" spans="4:4" x14ac:dyDescent="0.2">
      <c r="D17570" s="20"/>
    </row>
    <row r="17571" spans="4:4" x14ac:dyDescent="0.2">
      <c r="D17571" s="20"/>
    </row>
    <row r="17572" spans="4:4" x14ac:dyDescent="0.2">
      <c r="D17572" s="20"/>
    </row>
    <row r="17573" spans="4:4" x14ac:dyDescent="0.2">
      <c r="D17573" s="20"/>
    </row>
    <row r="17574" spans="4:4" x14ac:dyDescent="0.2">
      <c r="D17574" s="20"/>
    </row>
    <row r="17575" spans="4:4" x14ac:dyDescent="0.2">
      <c r="D17575" s="20"/>
    </row>
    <row r="17576" spans="4:4" x14ac:dyDescent="0.2">
      <c r="D17576" s="20"/>
    </row>
    <row r="17577" spans="4:4" x14ac:dyDescent="0.2">
      <c r="D17577" s="20"/>
    </row>
    <row r="17578" spans="4:4" x14ac:dyDescent="0.2">
      <c r="D17578" s="20"/>
    </row>
    <row r="17579" spans="4:4" x14ac:dyDescent="0.2">
      <c r="D17579" s="20"/>
    </row>
    <row r="17580" spans="4:4" x14ac:dyDescent="0.2">
      <c r="D17580" s="20"/>
    </row>
    <row r="17581" spans="4:4" x14ac:dyDescent="0.2">
      <c r="D17581" s="20"/>
    </row>
    <row r="17582" spans="4:4" x14ac:dyDescent="0.2">
      <c r="D17582" s="20"/>
    </row>
    <row r="17583" spans="4:4" x14ac:dyDescent="0.2">
      <c r="D17583" s="20"/>
    </row>
    <row r="17584" spans="4:4" x14ac:dyDescent="0.2">
      <c r="D17584" s="20"/>
    </row>
    <row r="17585" spans="4:4" x14ac:dyDescent="0.2">
      <c r="D17585" s="20"/>
    </row>
    <row r="17586" spans="4:4" x14ac:dyDescent="0.2">
      <c r="D17586" s="20"/>
    </row>
    <row r="17587" spans="4:4" x14ac:dyDescent="0.2">
      <c r="D17587" s="20"/>
    </row>
    <row r="17588" spans="4:4" x14ac:dyDescent="0.2">
      <c r="D17588" s="20"/>
    </row>
    <row r="17589" spans="4:4" x14ac:dyDescent="0.2">
      <c r="D17589" s="20"/>
    </row>
    <row r="17590" spans="4:4" x14ac:dyDescent="0.2">
      <c r="D17590" s="20"/>
    </row>
    <row r="17591" spans="4:4" x14ac:dyDescent="0.2">
      <c r="D17591" s="20"/>
    </row>
    <row r="17592" spans="4:4" x14ac:dyDescent="0.2">
      <c r="D17592" s="20"/>
    </row>
    <row r="17593" spans="4:4" x14ac:dyDescent="0.2">
      <c r="D17593" s="20"/>
    </row>
    <row r="17594" spans="4:4" x14ac:dyDescent="0.2">
      <c r="D17594" s="20"/>
    </row>
    <row r="17595" spans="4:4" x14ac:dyDescent="0.2">
      <c r="D17595" s="20"/>
    </row>
    <row r="17596" spans="4:4" x14ac:dyDescent="0.2">
      <c r="D17596" s="20"/>
    </row>
    <row r="17597" spans="4:4" x14ac:dyDescent="0.2">
      <c r="D17597" s="20"/>
    </row>
    <row r="17598" spans="4:4" x14ac:dyDescent="0.2">
      <c r="D17598" s="20"/>
    </row>
    <row r="17599" spans="4:4" x14ac:dyDescent="0.2">
      <c r="D17599" s="20"/>
    </row>
    <row r="17600" spans="4:4" x14ac:dyDescent="0.2">
      <c r="D17600" s="20"/>
    </row>
    <row r="17601" spans="4:4" x14ac:dyDescent="0.2">
      <c r="D17601" s="20"/>
    </row>
    <row r="17602" spans="4:4" x14ac:dyDescent="0.2">
      <c r="D17602" s="20"/>
    </row>
    <row r="17603" spans="4:4" x14ac:dyDescent="0.2">
      <c r="D17603" s="20"/>
    </row>
    <row r="17604" spans="4:4" x14ac:dyDescent="0.2">
      <c r="D17604" s="20"/>
    </row>
    <row r="17605" spans="4:4" x14ac:dyDescent="0.2">
      <c r="D17605" s="20"/>
    </row>
    <row r="17606" spans="4:4" x14ac:dyDescent="0.2">
      <c r="D17606" s="20"/>
    </row>
    <row r="17607" spans="4:4" x14ac:dyDescent="0.2">
      <c r="D17607" s="20"/>
    </row>
    <row r="17608" spans="4:4" x14ac:dyDescent="0.2">
      <c r="D17608" s="20"/>
    </row>
    <row r="17609" spans="4:4" x14ac:dyDescent="0.2">
      <c r="D17609" s="20"/>
    </row>
    <row r="17610" spans="4:4" x14ac:dyDescent="0.2">
      <c r="D17610" s="20"/>
    </row>
    <row r="17611" spans="4:4" x14ac:dyDescent="0.2">
      <c r="D17611" s="20"/>
    </row>
    <row r="17612" spans="4:4" x14ac:dyDescent="0.2">
      <c r="D17612" s="20"/>
    </row>
    <row r="17613" spans="4:4" x14ac:dyDescent="0.2">
      <c r="D17613" s="20"/>
    </row>
    <row r="17614" spans="4:4" x14ac:dyDescent="0.2">
      <c r="D17614" s="20"/>
    </row>
    <row r="17615" spans="4:4" x14ac:dyDescent="0.2">
      <c r="D17615" s="20"/>
    </row>
    <row r="17616" spans="4:4" x14ac:dyDescent="0.2">
      <c r="D17616" s="20"/>
    </row>
    <row r="17617" spans="4:4" x14ac:dyDescent="0.2">
      <c r="D17617" s="20"/>
    </row>
    <row r="17618" spans="4:4" x14ac:dyDescent="0.2">
      <c r="D17618" s="20"/>
    </row>
    <row r="17619" spans="4:4" x14ac:dyDescent="0.2">
      <c r="D17619" s="20"/>
    </row>
    <row r="17620" spans="4:4" x14ac:dyDescent="0.2">
      <c r="D17620" s="20"/>
    </row>
    <row r="17621" spans="4:4" x14ac:dyDescent="0.2">
      <c r="D17621" s="20"/>
    </row>
    <row r="17622" spans="4:4" x14ac:dyDescent="0.2">
      <c r="D17622" s="20"/>
    </row>
    <row r="17623" spans="4:4" x14ac:dyDescent="0.2">
      <c r="D17623" s="20"/>
    </row>
    <row r="17624" spans="4:4" x14ac:dyDescent="0.2">
      <c r="D17624" s="20"/>
    </row>
    <row r="17625" spans="4:4" x14ac:dyDescent="0.2">
      <c r="D17625" s="20"/>
    </row>
    <row r="17626" spans="4:4" x14ac:dyDescent="0.2">
      <c r="D17626" s="20"/>
    </row>
    <row r="17627" spans="4:4" x14ac:dyDescent="0.2">
      <c r="D17627" s="20"/>
    </row>
    <row r="17628" spans="4:4" x14ac:dyDescent="0.2">
      <c r="D17628" s="20"/>
    </row>
    <row r="17629" spans="4:4" x14ac:dyDescent="0.2">
      <c r="D17629" s="20"/>
    </row>
    <row r="17630" spans="4:4" x14ac:dyDescent="0.2">
      <c r="D17630" s="20"/>
    </row>
    <row r="17631" spans="4:4" x14ac:dyDescent="0.2">
      <c r="D17631" s="20"/>
    </row>
    <row r="17632" spans="4:4" x14ac:dyDescent="0.2">
      <c r="D17632" s="20"/>
    </row>
    <row r="17633" spans="4:4" x14ac:dyDescent="0.2">
      <c r="D17633" s="20"/>
    </row>
    <row r="17634" spans="4:4" x14ac:dyDescent="0.2">
      <c r="D17634" s="20"/>
    </row>
    <row r="17635" spans="4:4" x14ac:dyDescent="0.2">
      <c r="D17635" s="20"/>
    </row>
    <row r="17636" spans="4:4" x14ac:dyDescent="0.2">
      <c r="D17636" s="20"/>
    </row>
    <row r="17637" spans="4:4" x14ac:dyDescent="0.2">
      <c r="D17637" s="20"/>
    </row>
    <row r="17638" spans="4:4" x14ac:dyDescent="0.2">
      <c r="D17638" s="20"/>
    </row>
    <row r="17639" spans="4:4" x14ac:dyDescent="0.2">
      <c r="D17639" s="20"/>
    </row>
    <row r="17640" spans="4:4" x14ac:dyDescent="0.2">
      <c r="D17640" s="20"/>
    </row>
    <row r="17641" spans="4:4" x14ac:dyDescent="0.2">
      <c r="D17641" s="20"/>
    </row>
    <row r="17642" spans="4:4" x14ac:dyDescent="0.2">
      <c r="D17642" s="20"/>
    </row>
    <row r="17643" spans="4:4" x14ac:dyDescent="0.2">
      <c r="D17643" s="20"/>
    </row>
    <row r="17644" spans="4:4" x14ac:dyDescent="0.2">
      <c r="D17644" s="20"/>
    </row>
    <row r="17645" spans="4:4" x14ac:dyDescent="0.2">
      <c r="D17645" s="20"/>
    </row>
    <row r="17646" spans="4:4" x14ac:dyDescent="0.2">
      <c r="D17646" s="20"/>
    </row>
    <row r="17647" spans="4:4" x14ac:dyDescent="0.2">
      <c r="D17647" s="20"/>
    </row>
    <row r="17648" spans="4:4" x14ac:dyDescent="0.2">
      <c r="D17648" s="20"/>
    </row>
    <row r="17649" spans="4:4" x14ac:dyDescent="0.2">
      <c r="D17649" s="20"/>
    </row>
    <row r="17650" spans="4:4" x14ac:dyDescent="0.2">
      <c r="D17650" s="20"/>
    </row>
    <row r="17651" spans="4:4" x14ac:dyDescent="0.2">
      <c r="D17651" s="20"/>
    </row>
    <row r="17652" spans="4:4" x14ac:dyDescent="0.2">
      <c r="D17652" s="20"/>
    </row>
    <row r="17653" spans="4:4" x14ac:dyDescent="0.2">
      <c r="D17653" s="20"/>
    </row>
    <row r="17654" spans="4:4" x14ac:dyDescent="0.2">
      <c r="D17654" s="20"/>
    </row>
    <row r="17655" spans="4:4" x14ac:dyDescent="0.2">
      <c r="D17655" s="20"/>
    </row>
    <row r="17656" spans="4:4" x14ac:dyDescent="0.2">
      <c r="D17656" s="20"/>
    </row>
    <row r="17657" spans="4:4" x14ac:dyDescent="0.2">
      <c r="D17657" s="20"/>
    </row>
    <row r="17658" spans="4:4" x14ac:dyDescent="0.2">
      <c r="D17658" s="20"/>
    </row>
    <row r="17659" spans="4:4" x14ac:dyDescent="0.2">
      <c r="D17659" s="20"/>
    </row>
    <row r="17660" spans="4:4" x14ac:dyDescent="0.2">
      <c r="D17660" s="20"/>
    </row>
    <row r="17661" spans="4:4" x14ac:dyDescent="0.2">
      <c r="D17661" s="20"/>
    </row>
    <row r="17662" spans="4:4" x14ac:dyDescent="0.2">
      <c r="D17662" s="20"/>
    </row>
    <row r="17663" spans="4:4" x14ac:dyDescent="0.2">
      <c r="D17663" s="20"/>
    </row>
    <row r="17664" spans="4:4" x14ac:dyDescent="0.2">
      <c r="D17664" s="20"/>
    </row>
    <row r="17665" spans="4:4" x14ac:dyDescent="0.2">
      <c r="D17665" s="20"/>
    </row>
    <row r="17666" spans="4:4" x14ac:dyDescent="0.2">
      <c r="D17666" s="20"/>
    </row>
    <row r="17667" spans="4:4" x14ac:dyDescent="0.2">
      <c r="D17667" s="20"/>
    </row>
    <row r="17668" spans="4:4" x14ac:dyDescent="0.2">
      <c r="D17668" s="20"/>
    </row>
    <row r="17669" spans="4:4" x14ac:dyDescent="0.2">
      <c r="D17669" s="20"/>
    </row>
    <row r="17670" spans="4:4" x14ac:dyDescent="0.2">
      <c r="D17670" s="20"/>
    </row>
    <row r="17671" spans="4:4" x14ac:dyDescent="0.2">
      <c r="D17671" s="20"/>
    </row>
    <row r="17672" spans="4:4" x14ac:dyDescent="0.2">
      <c r="D17672" s="20"/>
    </row>
    <row r="17673" spans="4:4" x14ac:dyDescent="0.2">
      <c r="D17673" s="20"/>
    </row>
    <row r="17674" spans="4:4" x14ac:dyDescent="0.2">
      <c r="D17674" s="20"/>
    </row>
    <row r="17675" spans="4:4" x14ac:dyDescent="0.2">
      <c r="D17675" s="20"/>
    </row>
    <row r="17676" spans="4:4" x14ac:dyDescent="0.2">
      <c r="D17676" s="20"/>
    </row>
    <row r="17677" spans="4:4" x14ac:dyDescent="0.2">
      <c r="D17677" s="20"/>
    </row>
    <row r="17678" spans="4:4" x14ac:dyDescent="0.2">
      <c r="D17678" s="20"/>
    </row>
    <row r="17679" spans="4:4" x14ac:dyDescent="0.2">
      <c r="D17679" s="20"/>
    </row>
    <row r="17680" spans="4:4" x14ac:dyDescent="0.2">
      <c r="D17680" s="20"/>
    </row>
    <row r="17681" spans="4:4" x14ac:dyDescent="0.2">
      <c r="D17681" s="20"/>
    </row>
    <row r="17682" spans="4:4" x14ac:dyDescent="0.2">
      <c r="D17682" s="20"/>
    </row>
    <row r="17683" spans="4:4" x14ac:dyDescent="0.2">
      <c r="D17683" s="20"/>
    </row>
    <row r="17684" spans="4:4" x14ac:dyDescent="0.2">
      <c r="D17684" s="20"/>
    </row>
    <row r="17685" spans="4:4" x14ac:dyDescent="0.2">
      <c r="D17685" s="20"/>
    </row>
    <row r="17686" spans="4:4" x14ac:dyDescent="0.2">
      <c r="D17686" s="20"/>
    </row>
    <row r="17687" spans="4:4" x14ac:dyDescent="0.2">
      <c r="D17687" s="20"/>
    </row>
    <row r="17688" spans="4:4" x14ac:dyDescent="0.2">
      <c r="D17688" s="20"/>
    </row>
    <row r="17689" spans="4:4" x14ac:dyDescent="0.2">
      <c r="D17689" s="20"/>
    </row>
    <row r="17690" spans="4:4" x14ac:dyDescent="0.2">
      <c r="D17690" s="20"/>
    </row>
    <row r="17691" spans="4:4" x14ac:dyDescent="0.2">
      <c r="D17691" s="20"/>
    </row>
    <row r="17692" spans="4:4" x14ac:dyDescent="0.2">
      <c r="D17692" s="20"/>
    </row>
    <row r="17693" spans="4:4" x14ac:dyDescent="0.2">
      <c r="D17693" s="20"/>
    </row>
    <row r="17694" spans="4:4" x14ac:dyDescent="0.2">
      <c r="D17694" s="20"/>
    </row>
    <row r="17695" spans="4:4" x14ac:dyDescent="0.2">
      <c r="D17695" s="20"/>
    </row>
    <row r="17696" spans="4:4" x14ac:dyDescent="0.2">
      <c r="D17696" s="20"/>
    </row>
    <row r="17697" spans="4:4" x14ac:dyDescent="0.2">
      <c r="D17697" s="20"/>
    </row>
    <row r="17698" spans="4:4" x14ac:dyDescent="0.2">
      <c r="D17698" s="20"/>
    </row>
    <row r="17699" spans="4:4" x14ac:dyDescent="0.2">
      <c r="D17699" s="20"/>
    </row>
    <row r="17700" spans="4:4" x14ac:dyDescent="0.2">
      <c r="D17700" s="20"/>
    </row>
    <row r="17701" spans="4:4" x14ac:dyDescent="0.2">
      <c r="D17701" s="20"/>
    </row>
    <row r="17702" spans="4:4" x14ac:dyDescent="0.2">
      <c r="D17702" s="20"/>
    </row>
    <row r="17703" spans="4:4" x14ac:dyDescent="0.2">
      <c r="D17703" s="20"/>
    </row>
    <row r="17704" spans="4:4" x14ac:dyDescent="0.2">
      <c r="D17704" s="20"/>
    </row>
    <row r="17705" spans="4:4" x14ac:dyDescent="0.2">
      <c r="D17705" s="20"/>
    </row>
    <row r="17706" spans="4:4" x14ac:dyDescent="0.2">
      <c r="D17706" s="20"/>
    </row>
    <row r="17707" spans="4:4" x14ac:dyDescent="0.2">
      <c r="D17707" s="20"/>
    </row>
    <row r="17708" spans="4:4" x14ac:dyDescent="0.2">
      <c r="D17708" s="20"/>
    </row>
    <row r="17709" spans="4:4" x14ac:dyDescent="0.2">
      <c r="D17709" s="20"/>
    </row>
    <row r="17710" spans="4:4" x14ac:dyDescent="0.2">
      <c r="D17710" s="20"/>
    </row>
    <row r="17711" spans="4:4" x14ac:dyDescent="0.2">
      <c r="D17711" s="20"/>
    </row>
    <row r="17712" spans="4:4" x14ac:dyDescent="0.2">
      <c r="D17712" s="20"/>
    </row>
    <row r="17713" spans="4:4" x14ac:dyDescent="0.2">
      <c r="D17713" s="20"/>
    </row>
    <row r="17714" spans="4:4" x14ac:dyDescent="0.2">
      <c r="D17714" s="20"/>
    </row>
    <row r="17715" spans="4:4" x14ac:dyDescent="0.2">
      <c r="D17715" s="20"/>
    </row>
    <row r="17716" spans="4:4" x14ac:dyDescent="0.2">
      <c r="D17716" s="20"/>
    </row>
    <row r="17717" spans="4:4" x14ac:dyDescent="0.2">
      <c r="D17717" s="20"/>
    </row>
    <row r="17718" spans="4:4" x14ac:dyDescent="0.2">
      <c r="D17718" s="20"/>
    </row>
    <row r="17719" spans="4:4" x14ac:dyDescent="0.2">
      <c r="D17719" s="20"/>
    </row>
    <row r="17720" spans="4:4" x14ac:dyDescent="0.2">
      <c r="D17720" s="20"/>
    </row>
    <row r="17721" spans="4:4" x14ac:dyDescent="0.2">
      <c r="D17721" s="20"/>
    </row>
    <row r="17722" spans="4:4" x14ac:dyDescent="0.2">
      <c r="D17722" s="20"/>
    </row>
    <row r="17723" spans="4:4" x14ac:dyDescent="0.2">
      <c r="D17723" s="20"/>
    </row>
    <row r="17724" spans="4:4" x14ac:dyDescent="0.2">
      <c r="D17724" s="20"/>
    </row>
    <row r="17725" spans="4:4" x14ac:dyDescent="0.2">
      <c r="D17725" s="20"/>
    </row>
    <row r="17726" spans="4:4" x14ac:dyDescent="0.2">
      <c r="D17726" s="20"/>
    </row>
    <row r="17727" spans="4:4" x14ac:dyDescent="0.2">
      <c r="D17727" s="20"/>
    </row>
    <row r="17728" spans="4:4" x14ac:dyDescent="0.2">
      <c r="D17728" s="20"/>
    </row>
    <row r="17729" spans="4:4" x14ac:dyDescent="0.2">
      <c r="D17729" s="20"/>
    </row>
    <row r="17730" spans="4:4" x14ac:dyDescent="0.2">
      <c r="D17730" s="20"/>
    </row>
    <row r="17731" spans="4:4" x14ac:dyDescent="0.2">
      <c r="D17731" s="20"/>
    </row>
    <row r="17732" spans="4:4" x14ac:dyDescent="0.2">
      <c r="D17732" s="20"/>
    </row>
    <row r="17733" spans="4:4" x14ac:dyDescent="0.2">
      <c r="D17733" s="20"/>
    </row>
    <row r="17734" spans="4:4" x14ac:dyDescent="0.2">
      <c r="D17734" s="20"/>
    </row>
    <row r="17735" spans="4:4" x14ac:dyDescent="0.2">
      <c r="D17735" s="20"/>
    </row>
    <row r="17736" spans="4:4" x14ac:dyDescent="0.2">
      <c r="D17736" s="20"/>
    </row>
    <row r="17737" spans="4:4" x14ac:dyDescent="0.2">
      <c r="D17737" s="20"/>
    </row>
    <row r="17738" spans="4:4" x14ac:dyDescent="0.2">
      <c r="D17738" s="20"/>
    </row>
    <row r="17739" spans="4:4" x14ac:dyDescent="0.2">
      <c r="D17739" s="20"/>
    </row>
    <row r="17740" spans="4:4" x14ac:dyDescent="0.2">
      <c r="D17740" s="20"/>
    </row>
    <row r="17741" spans="4:4" x14ac:dyDescent="0.2">
      <c r="D17741" s="20"/>
    </row>
    <row r="17742" spans="4:4" x14ac:dyDescent="0.2">
      <c r="D17742" s="20"/>
    </row>
    <row r="17743" spans="4:4" x14ac:dyDescent="0.2">
      <c r="D17743" s="20"/>
    </row>
    <row r="17744" spans="4:4" x14ac:dyDescent="0.2">
      <c r="D17744" s="20"/>
    </row>
    <row r="17745" spans="4:4" x14ac:dyDescent="0.2">
      <c r="D17745" s="20"/>
    </row>
    <row r="17746" spans="4:4" x14ac:dyDescent="0.2">
      <c r="D17746" s="20"/>
    </row>
    <row r="17747" spans="4:4" x14ac:dyDescent="0.2">
      <c r="D17747" s="20"/>
    </row>
    <row r="17748" spans="4:4" x14ac:dyDescent="0.2">
      <c r="D17748" s="20"/>
    </row>
    <row r="17749" spans="4:4" x14ac:dyDescent="0.2">
      <c r="D17749" s="20"/>
    </row>
    <row r="17750" spans="4:4" x14ac:dyDescent="0.2">
      <c r="D17750" s="20"/>
    </row>
    <row r="17751" spans="4:4" x14ac:dyDescent="0.2">
      <c r="D17751" s="20"/>
    </row>
    <row r="17752" spans="4:4" x14ac:dyDescent="0.2">
      <c r="D17752" s="20"/>
    </row>
    <row r="17753" spans="4:4" x14ac:dyDescent="0.2">
      <c r="D17753" s="20"/>
    </row>
    <row r="17754" spans="4:4" x14ac:dyDescent="0.2">
      <c r="D17754" s="20"/>
    </row>
    <row r="17755" spans="4:4" x14ac:dyDescent="0.2">
      <c r="D17755" s="20"/>
    </row>
    <row r="17756" spans="4:4" x14ac:dyDescent="0.2">
      <c r="D17756" s="20"/>
    </row>
    <row r="17757" spans="4:4" x14ac:dyDescent="0.2">
      <c r="D17757" s="20"/>
    </row>
    <row r="17758" spans="4:4" x14ac:dyDescent="0.2">
      <c r="D17758" s="20"/>
    </row>
    <row r="17759" spans="4:4" x14ac:dyDescent="0.2">
      <c r="D17759" s="20"/>
    </row>
    <row r="17760" spans="4:4" x14ac:dyDescent="0.2">
      <c r="D17760" s="20"/>
    </row>
    <row r="17761" spans="4:4" x14ac:dyDescent="0.2">
      <c r="D17761" s="20"/>
    </row>
    <row r="17762" spans="4:4" x14ac:dyDescent="0.2">
      <c r="D17762" s="20"/>
    </row>
    <row r="17763" spans="4:4" x14ac:dyDescent="0.2">
      <c r="D17763" s="20"/>
    </row>
    <row r="17764" spans="4:4" x14ac:dyDescent="0.2">
      <c r="D17764" s="20"/>
    </row>
    <row r="17765" spans="4:4" x14ac:dyDescent="0.2">
      <c r="D17765" s="20"/>
    </row>
    <row r="17766" spans="4:4" x14ac:dyDescent="0.2">
      <c r="D17766" s="20"/>
    </row>
    <row r="17767" spans="4:4" x14ac:dyDescent="0.2">
      <c r="D17767" s="20"/>
    </row>
    <row r="17768" spans="4:4" x14ac:dyDescent="0.2">
      <c r="D17768" s="20"/>
    </row>
    <row r="17769" spans="4:4" x14ac:dyDescent="0.2">
      <c r="D17769" s="20"/>
    </row>
    <row r="17770" spans="4:4" x14ac:dyDescent="0.2">
      <c r="D17770" s="20"/>
    </row>
    <row r="17771" spans="4:4" x14ac:dyDescent="0.2">
      <c r="D17771" s="20"/>
    </row>
    <row r="17772" spans="4:4" x14ac:dyDescent="0.2">
      <c r="D17772" s="20"/>
    </row>
    <row r="17773" spans="4:4" x14ac:dyDescent="0.2">
      <c r="D17773" s="20"/>
    </row>
    <row r="17774" spans="4:4" x14ac:dyDescent="0.2">
      <c r="D17774" s="20"/>
    </row>
    <row r="17775" spans="4:4" x14ac:dyDescent="0.2">
      <c r="D17775" s="20"/>
    </row>
    <row r="17776" spans="4:4" x14ac:dyDescent="0.2">
      <c r="D17776" s="20"/>
    </row>
    <row r="17777" spans="4:4" x14ac:dyDescent="0.2">
      <c r="D17777" s="20"/>
    </row>
    <row r="17778" spans="4:4" x14ac:dyDescent="0.2">
      <c r="D17778" s="20"/>
    </row>
    <row r="17779" spans="4:4" x14ac:dyDescent="0.2">
      <c r="D17779" s="20"/>
    </row>
    <row r="17780" spans="4:4" x14ac:dyDescent="0.2">
      <c r="D17780" s="20"/>
    </row>
    <row r="17781" spans="4:4" x14ac:dyDescent="0.2">
      <c r="D17781" s="20"/>
    </row>
    <row r="17782" spans="4:4" x14ac:dyDescent="0.2">
      <c r="D17782" s="20"/>
    </row>
    <row r="17783" spans="4:4" x14ac:dyDescent="0.2">
      <c r="D17783" s="20"/>
    </row>
    <row r="17784" spans="4:4" x14ac:dyDescent="0.2">
      <c r="D17784" s="20"/>
    </row>
    <row r="17785" spans="4:4" x14ac:dyDescent="0.2">
      <c r="D17785" s="20"/>
    </row>
    <row r="17786" spans="4:4" x14ac:dyDescent="0.2">
      <c r="D17786" s="20"/>
    </row>
    <row r="17787" spans="4:4" x14ac:dyDescent="0.2">
      <c r="D17787" s="20"/>
    </row>
    <row r="17788" spans="4:4" x14ac:dyDescent="0.2">
      <c r="D17788" s="20"/>
    </row>
    <row r="17789" spans="4:4" x14ac:dyDescent="0.2">
      <c r="D17789" s="20"/>
    </row>
    <row r="17790" spans="4:4" x14ac:dyDescent="0.2">
      <c r="D17790" s="20"/>
    </row>
    <row r="17791" spans="4:4" x14ac:dyDescent="0.2">
      <c r="D17791" s="20"/>
    </row>
    <row r="17792" spans="4:4" x14ac:dyDescent="0.2">
      <c r="D17792" s="20"/>
    </row>
    <row r="17793" spans="4:4" x14ac:dyDescent="0.2">
      <c r="D17793" s="20"/>
    </row>
    <row r="17794" spans="4:4" x14ac:dyDescent="0.2">
      <c r="D17794" s="20"/>
    </row>
    <row r="17795" spans="4:4" x14ac:dyDescent="0.2">
      <c r="D17795" s="20"/>
    </row>
    <row r="17796" spans="4:4" x14ac:dyDescent="0.2">
      <c r="D17796" s="20"/>
    </row>
    <row r="17797" spans="4:4" x14ac:dyDescent="0.2">
      <c r="D17797" s="20"/>
    </row>
    <row r="17798" spans="4:4" x14ac:dyDescent="0.2">
      <c r="D17798" s="20"/>
    </row>
    <row r="17799" spans="4:4" x14ac:dyDescent="0.2">
      <c r="D17799" s="20"/>
    </row>
    <row r="17800" spans="4:4" x14ac:dyDescent="0.2">
      <c r="D17800" s="20"/>
    </row>
    <row r="17801" spans="4:4" x14ac:dyDescent="0.2">
      <c r="D17801" s="20"/>
    </row>
    <row r="17802" spans="4:4" x14ac:dyDescent="0.2">
      <c r="D17802" s="20"/>
    </row>
    <row r="17803" spans="4:4" x14ac:dyDescent="0.2">
      <c r="D17803" s="20"/>
    </row>
    <row r="17804" spans="4:4" x14ac:dyDescent="0.2">
      <c r="D17804" s="20"/>
    </row>
    <row r="17805" spans="4:4" x14ac:dyDescent="0.2">
      <c r="D17805" s="20"/>
    </row>
    <row r="17806" spans="4:4" x14ac:dyDescent="0.2">
      <c r="D17806" s="20"/>
    </row>
    <row r="17807" spans="4:4" x14ac:dyDescent="0.2">
      <c r="D17807" s="20"/>
    </row>
    <row r="17808" spans="4:4" x14ac:dyDescent="0.2">
      <c r="D17808" s="20"/>
    </row>
    <row r="17809" spans="4:4" x14ac:dyDescent="0.2">
      <c r="D17809" s="20"/>
    </row>
    <row r="17810" spans="4:4" x14ac:dyDescent="0.2">
      <c r="D17810" s="20"/>
    </row>
    <row r="17811" spans="4:4" x14ac:dyDescent="0.2">
      <c r="D17811" s="20"/>
    </row>
    <row r="17812" spans="4:4" x14ac:dyDescent="0.2">
      <c r="D17812" s="20"/>
    </row>
    <row r="17813" spans="4:4" x14ac:dyDescent="0.2">
      <c r="D17813" s="20"/>
    </row>
    <row r="17814" spans="4:4" x14ac:dyDescent="0.2">
      <c r="D17814" s="20"/>
    </row>
    <row r="17815" spans="4:4" x14ac:dyDescent="0.2">
      <c r="D17815" s="20"/>
    </row>
    <row r="17816" spans="4:4" x14ac:dyDescent="0.2">
      <c r="D17816" s="20"/>
    </row>
    <row r="17817" spans="4:4" x14ac:dyDescent="0.2">
      <c r="D17817" s="20"/>
    </row>
    <row r="17818" spans="4:4" x14ac:dyDescent="0.2">
      <c r="D17818" s="20"/>
    </row>
    <row r="17819" spans="4:4" x14ac:dyDescent="0.2">
      <c r="D17819" s="20"/>
    </row>
    <row r="17820" spans="4:4" x14ac:dyDescent="0.2">
      <c r="D17820" s="20"/>
    </row>
    <row r="17821" spans="4:4" x14ac:dyDescent="0.2">
      <c r="D17821" s="20"/>
    </row>
    <row r="17822" spans="4:4" x14ac:dyDescent="0.2">
      <c r="D17822" s="20"/>
    </row>
    <row r="17823" spans="4:4" x14ac:dyDescent="0.2">
      <c r="D17823" s="20"/>
    </row>
    <row r="17824" spans="4:4" x14ac:dyDescent="0.2">
      <c r="D17824" s="20"/>
    </row>
    <row r="17825" spans="4:4" x14ac:dyDescent="0.2">
      <c r="D17825" s="20"/>
    </row>
    <row r="17826" spans="4:4" x14ac:dyDescent="0.2">
      <c r="D17826" s="20"/>
    </row>
    <row r="17827" spans="4:4" x14ac:dyDescent="0.2">
      <c r="D17827" s="20"/>
    </row>
    <row r="17828" spans="4:4" x14ac:dyDescent="0.2">
      <c r="D17828" s="20"/>
    </row>
    <row r="17829" spans="4:4" x14ac:dyDescent="0.2">
      <c r="D17829" s="20"/>
    </row>
    <row r="17830" spans="4:4" x14ac:dyDescent="0.2">
      <c r="D17830" s="20"/>
    </row>
    <row r="17831" spans="4:4" x14ac:dyDescent="0.2">
      <c r="D17831" s="20"/>
    </row>
    <row r="17832" spans="4:4" x14ac:dyDescent="0.2">
      <c r="D17832" s="20"/>
    </row>
    <row r="17833" spans="4:4" x14ac:dyDescent="0.2">
      <c r="D17833" s="20"/>
    </row>
    <row r="17834" spans="4:4" x14ac:dyDescent="0.2">
      <c r="D17834" s="20"/>
    </row>
    <row r="17835" spans="4:4" x14ac:dyDescent="0.2">
      <c r="D17835" s="20"/>
    </row>
    <row r="17836" spans="4:4" x14ac:dyDescent="0.2">
      <c r="D17836" s="20"/>
    </row>
    <row r="17837" spans="4:4" x14ac:dyDescent="0.2">
      <c r="D17837" s="20"/>
    </row>
    <row r="17838" spans="4:4" x14ac:dyDescent="0.2">
      <c r="D17838" s="20"/>
    </row>
    <row r="17839" spans="4:4" x14ac:dyDescent="0.2">
      <c r="D17839" s="20"/>
    </row>
    <row r="17840" spans="4:4" x14ac:dyDescent="0.2">
      <c r="D17840" s="20"/>
    </row>
    <row r="17841" spans="4:4" x14ac:dyDescent="0.2">
      <c r="D17841" s="20"/>
    </row>
    <row r="17842" spans="4:4" x14ac:dyDescent="0.2">
      <c r="D17842" s="20"/>
    </row>
    <row r="17843" spans="4:4" x14ac:dyDescent="0.2">
      <c r="D17843" s="20"/>
    </row>
    <row r="17844" spans="4:4" x14ac:dyDescent="0.2">
      <c r="D17844" s="20"/>
    </row>
    <row r="17845" spans="4:4" x14ac:dyDescent="0.2">
      <c r="D17845" s="20"/>
    </row>
    <row r="17846" spans="4:4" x14ac:dyDescent="0.2">
      <c r="D17846" s="20"/>
    </row>
    <row r="17847" spans="4:4" x14ac:dyDescent="0.2">
      <c r="D17847" s="20"/>
    </row>
    <row r="17848" spans="4:4" x14ac:dyDescent="0.2">
      <c r="D17848" s="20"/>
    </row>
    <row r="17849" spans="4:4" x14ac:dyDescent="0.2">
      <c r="D17849" s="20"/>
    </row>
    <row r="17850" spans="4:4" x14ac:dyDescent="0.2">
      <c r="D17850" s="20"/>
    </row>
    <row r="17851" spans="4:4" x14ac:dyDescent="0.2">
      <c r="D17851" s="20"/>
    </row>
    <row r="17852" spans="4:4" x14ac:dyDescent="0.2">
      <c r="D17852" s="20"/>
    </row>
    <row r="17853" spans="4:4" x14ac:dyDescent="0.2">
      <c r="D17853" s="20"/>
    </row>
    <row r="17854" spans="4:4" x14ac:dyDescent="0.2">
      <c r="D17854" s="20"/>
    </row>
    <row r="17855" spans="4:4" x14ac:dyDescent="0.2">
      <c r="D17855" s="20"/>
    </row>
    <row r="17856" spans="4:4" x14ac:dyDescent="0.2">
      <c r="D17856" s="20"/>
    </row>
    <row r="17857" spans="4:4" x14ac:dyDescent="0.2">
      <c r="D17857" s="20"/>
    </row>
    <row r="17858" spans="4:4" x14ac:dyDescent="0.2">
      <c r="D17858" s="20"/>
    </row>
    <row r="17859" spans="4:4" x14ac:dyDescent="0.2">
      <c r="D17859" s="20"/>
    </row>
    <row r="17860" spans="4:4" x14ac:dyDescent="0.2">
      <c r="D17860" s="20"/>
    </row>
    <row r="17861" spans="4:4" x14ac:dyDescent="0.2">
      <c r="D17861" s="20"/>
    </row>
    <row r="17862" spans="4:4" x14ac:dyDescent="0.2">
      <c r="D17862" s="20"/>
    </row>
    <row r="17863" spans="4:4" x14ac:dyDescent="0.2">
      <c r="D17863" s="20"/>
    </row>
    <row r="17864" spans="4:4" x14ac:dyDescent="0.2">
      <c r="D17864" s="20"/>
    </row>
    <row r="17865" spans="4:4" x14ac:dyDescent="0.2">
      <c r="D17865" s="20"/>
    </row>
    <row r="17866" spans="4:4" x14ac:dyDescent="0.2">
      <c r="D17866" s="20"/>
    </row>
    <row r="17867" spans="4:4" x14ac:dyDescent="0.2">
      <c r="D17867" s="20"/>
    </row>
    <row r="17868" spans="4:4" x14ac:dyDescent="0.2">
      <c r="D17868" s="20"/>
    </row>
    <row r="17869" spans="4:4" x14ac:dyDescent="0.2">
      <c r="D17869" s="20"/>
    </row>
    <row r="17870" spans="4:4" x14ac:dyDescent="0.2">
      <c r="D17870" s="20"/>
    </row>
    <row r="17871" spans="4:4" x14ac:dyDescent="0.2">
      <c r="D17871" s="20"/>
    </row>
    <row r="17872" spans="4:4" x14ac:dyDescent="0.2">
      <c r="D17872" s="20"/>
    </row>
    <row r="17873" spans="4:4" x14ac:dyDescent="0.2">
      <c r="D17873" s="20"/>
    </row>
    <row r="17874" spans="4:4" x14ac:dyDescent="0.2">
      <c r="D17874" s="20"/>
    </row>
    <row r="17875" spans="4:4" x14ac:dyDescent="0.2">
      <c r="D17875" s="20"/>
    </row>
    <row r="17876" spans="4:4" x14ac:dyDescent="0.2">
      <c r="D17876" s="20"/>
    </row>
    <row r="17877" spans="4:4" x14ac:dyDescent="0.2">
      <c r="D17877" s="20"/>
    </row>
    <row r="17878" spans="4:4" x14ac:dyDescent="0.2">
      <c r="D17878" s="20"/>
    </row>
    <row r="17879" spans="4:4" x14ac:dyDescent="0.2">
      <c r="D17879" s="20"/>
    </row>
    <row r="17880" spans="4:4" x14ac:dyDescent="0.2">
      <c r="D17880" s="20"/>
    </row>
    <row r="17881" spans="4:4" x14ac:dyDescent="0.2">
      <c r="D17881" s="20"/>
    </row>
    <row r="17882" spans="4:4" x14ac:dyDescent="0.2">
      <c r="D17882" s="20"/>
    </row>
    <row r="17883" spans="4:4" x14ac:dyDescent="0.2">
      <c r="D17883" s="20"/>
    </row>
    <row r="17884" spans="4:4" x14ac:dyDescent="0.2">
      <c r="D17884" s="20"/>
    </row>
    <row r="17885" spans="4:4" x14ac:dyDescent="0.2">
      <c r="D17885" s="20"/>
    </row>
    <row r="17886" spans="4:4" x14ac:dyDescent="0.2">
      <c r="D17886" s="20"/>
    </row>
    <row r="17887" spans="4:4" x14ac:dyDescent="0.2">
      <c r="D17887" s="20"/>
    </row>
    <row r="17888" spans="4:4" x14ac:dyDescent="0.2">
      <c r="D17888" s="20"/>
    </row>
    <row r="17889" spans="4:4" x14ac:dyDescent="0.2">
      <c r="D17889" s="20"/>
    </row>
    <row r="17890" spans="4:4" x14ac:dyDescent="0.2">
      <c r="D17890" s="20"/>
    </row>
    <row r="17891" spans="4:4" x14ac:dyDescent="0.2">
      <c r="D17891" s="20"/>
    </row>
    <row r="17892" spans="4:4" x14ac:dyDescent="0.2">
      <c r="D17892" s="20"/>
    </row>
    <row r="17893" spans="4:4" x14ac:dyDescent="0.2">
      <c r="D17893" s="20"/>
    </row>
    <row r="17894" spans="4:4" x14ac:dyDescent="0.2">
      <c r="D17894" s="20"/>
    </row>
    <row r="17895" spans="4:4" x14ac:dyDescent="0.2">
      <c r="D17895" s="20"/>
    </row>
    <row r="17896" spans="4:4" x14ac:dyDescent="0.2">
      <c r="D17896" s="20"/>
    </row>
    <row r="17897" spans="4:4" x14ac:dyDescent="0.2">
      <c r="D17897" s="20"/>
    </row>
    <row r="17898" spans="4:4" x14ac:dyDescent="0.2">
      <c r="D17898" s="20"/>
    </row>
    <row r="17899" spans="4:4" x14ac:dyDescent="0.2">
      <c r="D17899" s="20"/>
    </row>
    <row r="17900" spans="4:4" x14ac:dyDescent="0.2">
      <c r="D17900" s="20"/>
    </row>
    <row r="17901" spans="4:4" x14ac:dyDescent="0.2">
      <c r="D17901" s="20"/>
    </row>
    <row r="17902" spans="4:4" x14ac:dyDescent="0.2">
      <c r="D17902" s="20"/>
    </row>
    <row r="17903" spans="4:4" x14ac:dyDescent="0.2">
      <c r="D17903" s="20"/>
    </row>
    <row r="17904" spans="4:4" x14ac:dyDescent="0.2">
      <c r="D17904" s="20"/>
    </row>
    <row r="17905" spans="4:4" x14ac:dyDescent="0.2">
      <c r="D17905" s="20"/>
    </row>
    <row r="17906" spans="4:4" x14ac:dyDescent="0.2">
      <c r="D17906" s="20"/>
    </row>
    <row r="17907" spans="4:4" x14ac:dyDescent="0.2">
      <c r="D17907" s="20"/>
    </row>
    <row r="17908" spans="4:4" x14ac:dyDescent="0.2">
      <c r="D17908" s="20"/>
    </row>
    <row r="17909" spans="4:4" x14ac:dyDescent="0.2">
      <c r="D17909" s="20"/>
    </row>
    <row r="17910" spans="4:4" x14ac:dyDescent="0.2">
      <c r="D17910" s="20"/>
    </row>
    <row r="17911" spans="4:4" x14ac:dyDescent="0.2">
      <c r="D17911" s="20"/>
    </row>
    <row r="17912" spans="4:4" x14ac:dyDescent="0.2">
      <c r="D17912" s="20"/>
    </row>
    <row r="17913" spans="4:4" x14ac:dyDescent="0.2">
      <c r="D17913" s="20"/>
    </row>
    <row r="17914" spans="4:4" x14ac:dyDescent="0.2">
      <c r="D17914" s="20"/>
    </row>
    <row r="17915" spans="4:4" x14ac:dyDescent="0.2">
      <c r="D17915" s="20"/>
    </row>
    <row r="17916" spans="4:4" x14ac:dyDescent="0.2">
      <c r="D17916" s="20"/>
    </row>
    <row r="17917" spans="4:4" x14ac:dyDescent="0.2">
      <c r="D17917" s="20"/>
    </row>
    <row r="17918" spans="4:4" x14ac:dyDescent="0.2">
      <c r="D17918" s="20"/>
    </row>
    <row r="17919" spans="4:4" x14ac:dyDescent="0.2">
      <c r="D17919" s="20"/>
    </row>
    <row r="17920" spans="4:4" x14ac:dyDescent="0.2">
      <c r="D17920" s="20"/>
    </row>
    <row r="17921" spans="4:4" x14ac:dyDescent="0.2">
      <c r="D17921" s="20"/>
    </row>
    <row r="17922" spans="4:4" x14ac:dyDescent="0.2">
      <c r="D17922" s="20"/>
    </row>
    <row r="17923" spans="4:4" x14ac:dyDescent="0.2">
      <c r="D17923" s="20"/>
    </row>
    <row r="17924" spans="4:4" x14ac:dyDescent="0.2">
      <c r="D17924" s="20"/>
    </row>
    <row r="17925" spans="4:4" x14ac:dyDescent="0.2">
      <c r="D17925" s="20"/>
    </row>
    <row r="17926" spans="4:4" x14ac:dyDescent="0.2">
      <c r="D17926" s="20"/>
    </row>
    <row r="17927" spans="4:4" x14ac:dyDescent="0.2">
      <c r="D17927" s="20"/>
    </row>
    <row r="17928" spans="4:4" x14ac:dyDescent="0.2">
      <c r="D17928" s="20"/>
    </row>
    <row r="17929" spans="4:4" x14ac:dyDescent="0.2">
      <c r="D17929" s="20"/>
    </row>
    <row r="17930" spans="4:4" x14ac:dyDescent="0.2">
      <c r="D17930" s="20"/>
    </row>
    <row r="17931" spans="4:4" x14ac:dyDescent="0.2">
      <c r="D17931" s="20"/>
    </row>
    <row r="17932" spans="4:4" x14ac:dyDescent="0.2">
      <c r="D17932" s="20"/>
    </row>
    <row r="17933" spans="4:4" x14ac:dyDescent="0.2">
      <c r="D17933" s="20"/>
    </row>
    <row r="17934" spans="4:4" x14ac:dyDescent="0.2">
      <c r="D17934" s="20"/>
    </row>
    <row r="17935" spans="4:4" x14ac:dyDescent="0.2">
      <c r="D17935" s="20"/>
    </row>
    <row r="17936" spans="4:4" x14ac:dyDescent="0.2">
      <c r="D17936" s="20"/>
    </row>
    <row r="17937" spans="4:4" x14ac:dyDescent="0.2">
      <c r="D17937" s="20"/>
    </row>
    <row r="17938" spans="4:4" x14ac:dyDescent="0.2">
      <c r="D17938" s="20"/>
    </row>
    <row r="17939" spans="4:4" x14ac:dyDescent="0.2">
      <c r="D17939" s="20"/>
    </row>
    <row r="17940" spans="4:4" x14ac:dyDescent="0.2">
      <c r="D17940" s="20"/>
    </row>
    <row r="17941" spans="4:4" x14ac:dyDescent="0.2">
      <c r="D17941" s="20"/>
    </row>
    <row r="17942" spans="4:4" x14ac:dyDescent="0.2">
      <c r="D17942" s="20"/>
    </row>
    <row r="17943" spans="4:4" x14ac:dyDescent="0.2">
      <c r="D17943" s="20"/>
    </row>
    <row r="17944" spans="4:4" x14ac:dyDescent="0.2">
      <c r="D17944" s="20"/>
    </row>
    <row r="17945" spans="4:4" x14ac:dyDescent="0.2">
      <c r="D17945" s="20"/>
    </row>
    <row r="17946" spans="4:4" x14ac:dyDescent="0.2">
      <c r="D17946" s="20"/>
    </row>
    <row r="17947" spans="4:4" x14ac:dyDescent="0.2">
      <c r="D17947" s="20"/>
    </row>
    <row r="17948" spans="4:4" x14ac:dyDescent="0.2">
      <c r="D17948" s="20"/>
    </row>
    <row r="17949" spans="4:4" x14ac:dyDescent="0.2">
      <c r="D17949" s="20"/>
    </row>
    <row r="17950" spans="4:4" x14ac:dyDescent="0.2">
      <c r="D17950" s="20"/>
    </row>
    <row r="17951" spans="4:4" x14ac:dyDescent="0.2">
      <c r="D17951" s="20"/>
    </row>
    <row r="17952" spans="4:4" x14ac:dyDescent="0.2">
      <c r="D17952" s="20"/>
    </row>
    <row r="17953" spans="4:4" x14ac:dyDescent="0.2">
      <c r="D17953" s="20"/>
    </row>
    <row r="17954" spans="4:4" x14ac:dyDescent="0.2">
      <c r="D17954" s="20"/>
    </row>
    <row r="17955" spans="4:4" x14ac:dyDescent="0.2">
      <c r="D17955" s="20"/>
    </row>
    <row r="17956" spans="4:4" x14ac:dyDescent="0.2">
      <c r="D17956" s="20"/>
    </row>
    <row r="17957" spans="4:4" x14ac:dyDescent="0.2">
      <c r="D17957" s="20"/>
    </row>
    <row r="17958" spans="4:4" x14ac:dyDescent="0.2">
      <c r="D17958" s="20"/>
    </row>
    <row r="17959" spans="4:4" x14ac:dyDescent="0.2">
      <c r="D17959" s="20"/>
    </row>
    <row r="17960" spans="4:4" x14ac:dyDescent="0.2">
      <c r="D17960" s="20"/>
    </row>
    <row r="17961" spans="4:4" x14ac:dyDescent="0.2">
      <c r="D17961" s="20"/>
    </row>
    <row r="17962" spans="4:4" x14ac:dyDescent="0.2">
      <c r="D17962" s="20"/>
    </row>
    <row r="17963" spans="4:4" x14ac:dyDescent="0.2">
      <c r="D17963" s="20"/>
    </row>
    <row r="17964" spans="4:4" x14ac:dyDescent="0.2">
      <c r="D17964" s="20"/>
    </row>
    <row r="17965" spans="4:4" x14ac:dyDescent="0.2">
      <c r="D17965" s="20"/>
    </row>
    <row r="17966" spans="4:4" x14ac:dyDescent="0.2">
      <c r="D17966" s="20"/>
    </row>
    <row r="17967" spans="4:4" x14ac:dyDescent="0.2">
      <c r="D17967" s="20"/>
    </row>
    <row r="17968" spans="4:4" x14ac:dyDescent="0.2">
      <c r="D17968" s="20"/>
    </row>
    <row r="17969" spans="4:4" x14ac:dyDescent="0.2">
      <c r="D17969" s="20"/>
    </row>
    <row r="17970" spans="4:4" x14ac:dyDescent="0.2">
      <c r="D17970" s="20"/>
    </row>
    <row r="17971" spans="4:4" x14ac:dyDescent="0.2">
      <c r="D17971" s="20"/>
    </row>
    <row r="17972" spans="4:4" x14ac:dyDescent="0.2">
      <c r="D17972" s="20"/>
    </row>
    <row r="17973" spans="4:4" x14ac:dyDescent="0.2">
      <c r="D17973" s="20"/>
    </row>
    <row r="17974" spans="4:4" x14ac:dyDescent="0.2">
      <c r="D17974" s="20"/>
    </row>
    <row r="17975" spans="4:4" x14ac:dyDescent="0.2">
      <c r="D17975" s="20"/>
    </row>
    <row r="17976" spans="4:4" x14ac:dyDescent="0.2">
      <c r="D17976" s="20"/>
    </row>
    <row r="17977" spans="4:4" x14ac:dyDescent="0.2">
      <c r="D17977" s="20"/>
    </row>
    <row r="17978" spans="4:4" x14ac:dyDescent="0.2">
      <c r="D17978" s="20"/>
    </row>
    <row r="17979" spans="4:4" x14ac:dyDescent="0.2">
      <c r="D17979" s="20"/>
    </row>
    <row r="17980" spans="4:4" x14ac:dyDescent="0.2">
      <c r="D17980" s="20"/>
    </row>
    <row r="17981" spans="4:4" x14ac:dyDescent="0.2">
      <c r="D17981" s="20"/>
    </row>
    <row r="17982" spans="4:4" x14ac:dyDescent="0.2">
      <c r="D17982" s="20"/>
    </row>
    <row r="17983" spans="4:4" x14ac:dyDescent="0.2">
      <c r="D17983" s="20"/>
    </row>
    <row r="17984" spans="4:4" x14ac:dyDescent="0.2">
      <c r="D17984" s="20"/>
    </row>
    <row r="17985" spans="4:4" x14ac:dyDescent="0.2">
      <c r="D17985" s="20"/>
    </row>
    <row r="17986" spans="4:4" x14ac:dyDescent="0.2">
      <c r="D17986" s="20"/>
    </row>
    <row r="17987" spans="4:4" x14ac:dyDescent="0.2">
      <c r="D17987" s="20"/>
    </row>
    <row r="17988" spans="4:4" x14ac:dyDescent="0.2">
      <c r="D17988" s="20"/>
    </row>
    <row r="17989" spans="4:4" x14ac:dyDescent="0.2">
      <c r="D17989" s="20"/>
    </row>
    <row r="17990" spans="4:4" x14ac:dyDescent="0.2">
      <c r="D17990" s="20"/>
    </row>
    <row r="17991" spans="4:4" x14ac:dyDescent="0.2">
      <c r="D17991" s="20"/>
    </row>
    <row r="17992" spans="4:4" x14ac:dyDescent="0.2">
      <c r="D17992" s="20"/>
    </row>
    <row r="17993" spans="4:4" x14ac:dyDescent="0.2">
      <c r="D17993" s="20"/>
    </row>
    <row r="17994" spans="4:4" x14ac:dyDescent="0.2">
      <c r="D17994" s="20"/>
    </row>
    <row r="17995" spans="4:4" x14ac:dyDescent="0.2">
      <c r="D17995" s="20"/>
    </row>
    <row r="17996" spans="4:4" x14ac:dyDescent="0.2">
      <c r="D17996" s="20"/>
    </row>
    <row r="17997" spans="4:4" x14ac:dyDescent="0.2">
      <c r="D17997" s="20"/>
    </row>
    <row r="17998" spans="4:4" x14ac:dyDescent="0.2">
      <c r="D17998" s="20"/>
    </row>
    <row r="17999" spans="4:4" x14ac:dyDescent="0.2">
      <c r="D17999" s="20"/>
    </row>
    <row r="18000" spans="4:4" x14ac:dyDescent="0.2">
      <c r="D18000" s="20"/>
    </row>
    <row r="18001" spans="4:4" x14ac:dyDescent="0.2">
      <c r="D18001" s="20"/>
    </row>
    <row r="18002" spans="4:4" x14ac:dyDescent="0.2">
      <c r="D18002" s="20"/>
    </row>
    <row r="18003" spans="4:4" x14ac:dyDescent="0.2">
      <c r="D18003" s="20"/>
    </row>
    <row r="18004" spans="4:4" x14ac:dyDescent="0.2">
      <c r="D18004" s="20"/>
    </row>
    <row r="18005" spans="4:4" x14ac:dyDescent="0.2">
      <c r="D18005" s="20"/>
    </row>
    <row r="18006" spans="4:4" x14ac:dyDescent="0.2">
      <c r="D18006" s="20"/>
    </row>
    <row r="18007" spans="4:4" x14ac:dyDescent="0.2">
      <c r="D18007" s="20"/>
    </row>
    <row r="18008" spans="4:4" x14ac:dyDescent="0.2">
      <c r="D18008" s="20"/>
    </row>
    <row r="18009" spans="4:4" x14ac:dyDescent="0.2">
      <c r="D18009" s="20"/>
    </row>
    <row r="18010" spans="4:4" x14ac:dyDescent="0.2">
      <c r="D18010" s="20"/>
    </row>
    <row r="18011" spans="4:4" x14ac:dyDescent="0.2">
      <c r="D18011" s="20"/>
    </row>
    <row r="18012" spans="4:4" x14ac:dyDescent="0.2">
      <c r="D18012" s="20"/>
    </row>
    <row r="18013" spans="4:4" x14ac:dyDescent="0.2">
      <c r="D18013" s="20"/>
    </row>
    <row r="18014" spans="4:4" x14ac:dyDescent="0.2">
      <c r="D18014" s="20"/>
    </row>
    <row r="18015" spans="4:4" x14ac:dyDescent="0.2">
      <c r="D18015" s="20"/>
    </row>
    <row r="18016" spans="4:4" x14ac:dyDescent="0.2">
      <c r="D18016" s="20"/>
    </row>
    <row r="18017" spans="4:4" x14ac:dyDescent="0.2">
      <c r="D18017" s="20"/>
    </row>
    <row r="18018" spans="4:4" x14ac:dyDescent="0.2">
      <c r="D18018" s="20"/>
    </row>
    <row r="18019" spans="4:4" x14ac:dyDescent="0.2">
      <c r="D18019" s="20"/>
    </row>
    <row r="18020" spans="4:4" x14ac:dyDescent="0.2">
      <c r="D18020" s="20"/>
    </row>
    <row r="18021" spans="4:4" x14ac:dyDescent="0.2">
      <c r="D18021" s="20"/>
    </row>
    <row r="18022" spans="4:4" x14ac:dyDescent="0.2">
      <c r="D18022" s="20"/>
    </row>
    <row r="18023" spans="4:4" x14ac:dyDescent="0.2">
      <c r="D18023" s="20"/>
    </row>
    <row r="18024" spans="4:4" x14ac:dyDescent="0.2">
      <c r="D18024" s="20"/>
    </row>
    <row r="18025" spans="4:4" x14ac:dyDescent="0.2">
      <c r="D18025" s="20"/>
    </row>
    <row r="18026" spans="4:4" x14ac:dyDescent="0.2">
      <c r="D18026" s="20"/>
    </row>
    <row r="18027" spans="4:4" x14ac:dyDescent="0.2">
      <c r="D18027" s="20"/>
    </row>
    <row r="18028" spans="4:4" x14ac:dyDescent="0.2">
      <c r="D18028" s="20"/>
    </row>
    <row r="18029" spans="4:4" x14ac:dyDescent="0.2">
      <c r="D18029" s="20"/>
    </row>
    <row r="18030" spans="4:4" x14ac:dyDescent="0.2">
      <c r="D18030" s="20"/>
    </row>
    <row r="18031" spans="4:4" x14ac:dyDescent="0.2">
      <c r="D18031" s="20"/>
    </row>
    <row r="18032" spans="4:4" x14ac:dyDescent="0.2">
      <c r="D18032" s="20"/>
    </row>
    <row r="18033" spans="4:4" x14ac:dyDescent="0.2">
      <c r="D18033" s="20"/>
    </row>
    <row r="18034" spans="4:4" x14ac:dyDescent="0.2">
      <c r="D18034" s="20"/>
    </row>
    <row r="18035" spans="4:4" x14ac:dyDescent="0.2">
      <c r="D18035" s="20"/>
    </row>
    <row r="18036" spans="4:4" x14ac:dyDescent="0.2">
      <c r="D18036" s="20"/>
    </row>
    <row r="18037" spans="4:4" x14ac:dyDescent="0.2">
      <c r="D18037" s="20"/>
    </row>
    <row r="18038" spans="4:4" x14ac:dyDescent="0.2">
      <c r="D18038" s="20"/>
    </row>
    <row r="18039" spans="4:4" x14ac:dyDescent="0.2">
      <c r="D18039" s="20"/>
    </row>
    <row r="18040" spans="4:4" x14ac:dyDescent="0.2">
      <c r="D18040" s="20"/>
    </row>
    <row r="18041" spans="4:4" x14ac:dyDescent="0.2">
      <c r="D18041" s="20"/>
    </row>
    <row r="18042" spans="4:4" x14ac:dyDescent="0.2">
      <c r="D18042" s="20"/>
    </row>
    <row r="18043" spans="4:4" x14ac:dyDescent="0.2">
      <c r="D18043" s="20"/>
    </row>
    <row r="18044" spans="4:4" x14ac:dyDescent="0.2">
      <c r="D18044" s="20"/>
    </row>
    <row r="18045" spans="4:4" x14ac:dyDescent="0.2">
      <c r="D18045" s="20"/>
    </row>
    <row r="18046" spans="4:4" x14ac:dyDescent="0.2">
      <c r="D18046" s="20"/>
    </row>
    <row r="18047" spans="4:4" x14ac:dyDescent="0.2">
      <c r="D18047" s="20"/>
    </row>
    <row r="18048" spans="4:4" x14ac:dyDescent="0.2">
      <c r="D18048" s="20"/>
    </row>
    <row r="18049" spans="4:4" x14ac:dyDescent="0.2">
      <c r="D18049" s="20"/>
    </row>
    <row r="18050" spans="4:4" x14ac:dyDescent="0.2">
      <c r="D18050" s="20"/>
    </row>
    <row r="18051" spans="4:4" x14ac:dyDescent="0.2">
      <c r="D18051" s="20"/>
    </row>
    <row r="18052" spans="4:4" x14ac:dyDescent="0.2">
      <c r="D18052" s="20"/>
    </row>
    <row r="18053" spans="4:4" x14ac:dyDescent="0.2">
      <c r="D18053" s="20"/>
    </row>
    <row r="18054" spans="4:4" x14ac:dyDescent="0.2">
      <c r="D18054" s="20"/>
    </row>
    <row r="18055" spans="4:4" x14ac:dyDescent="0.2">
      <c r="D18055" s="20"/>
    </row>
    <row r="18056" spans="4:4" x14ac:dyDescent="0.2">
      <c r="D18056" s="20"/>
    </row>
    <row r="18057" spans="4:4" x14ac:dyDescent="0.2">
      <c r="D18057" s="20"/>
    </row>
    <row r="18058" spans="4:4" x14ac:dyDescent="0.2">
      <c r="D18058" s="20"/>
    </row>
    <row r="18059" spans="4:4" x14ac:dyDescent="0.2">
      <c r="D18059" s="20"/>
    </row>
    <row r="18060" spans="4:4" x14ac:dyDescent="0.2">
      <c r="D18060" s="20"/>
    </row>
    <row r="18061" spans="4:4" x14ac:dyDescent="0.2">
      <c r="D18061" s="20"/>
    </row>
    <row r="18062" spans="4:4" x14ac:dyDescent="0.2">
      <c r="D18062" s="20"/>
    </row>
    <row r="18063" spans="4:4" x14ac:dyDescent="0.2">
      <c r="D18063" s="20"/>
    </row>
    <row r="18064" spans="4:4" x14ac:dyDescent="0.2">
      <c r="D18064" s="20"/>
    </row>
    <row r="18065" spans="4:4" x14ac:dyDescent="0.2">
      <c r="D18065" s="20"/>
    </row>
    <row r="18066" spans="4:4" x14ac:dyDescent="0.2">
      <c r="D18066" s="20"/>
    </row>
    <row r="18067" spans="4:4" x14ac:dyDescent="0.2">
      <c r="D18067" s="20"/>
    </row>
    <row r="18068" spans="4:4" x14ac:dyDescent="0.2">
      <c r="D18068" s="20"/>
    </row>
    <row r="18069" spans="4:4" x14ac:dyDescent="0.2">
      <c r="D18069" s="20"/>
    </row>
    <row r="18070" spans="4:4" x14ac:dyDescent="0.2">
      <c r="D18070" s="20"/>
    </row>
    <row r="18071" spans="4:4" x14ac:dyDescent="0.2">
      <c r="D18071" s="20"/>
    </row>
    <row r="18072" spans="4:4" x14ac:dyDescent="0.2">
      <c r="D18072" s="20"/>
    </row>
    <row r="18073" spans="4:4" x14ac:dyDescent="0.2">
      <c r="D18073" s="20"/>
    </row>
    <row r="18074" spans="4:4" x14ac:dyDescent="0.2">
      <c r="D18074" s="20"/>
    </row>
    <row r="18075" spans="4:4" x14ac:dyDescent="0.2">
      <c r="D18075" s="20"/>
    </row>
    <row r="18076" spans="4:4" x14ac:dyDescent="0.2">
      <c r="D18076" s="20"/>
    </row>
    <row r="18077" spans="4:4" x14ac:dyDescent="0.2">
      <c r="D18077" s="20"/>
    </row>
    <row r="18078" spans="4:4" x14ac:dyDescent="0.2">
      <c r="D18078" s="20"/>
    </row>
    <row r="18079" spans="4:4" x14ac:dyDescent="0.2">
      <c r="D18079" s="20"/>
    </row>
    <row r="18080" spans="4:4" x14ac:dyDescent="0.2">
      <c r="D18080" s="20"/>
    </row>
    <row r="18081" spans="4:4" x14ac:dyDescent="0.2">
      <c r="D18081" s="20"/>
    </row>
    <row r="18082" spans="4:4" x14ac:dyDescent="0.2">
      <c r="D18082" s="20"/>
    </row>
    <row r="18083" spans="4:4" x14ac:dyDescent="0.2">
      <c r="D18083" s="20"/>
    </row>
    <row r="18084" spans="4:4" x14ac:dyDescent="0.2">
      <c r="D18084" s="20"/>
    </row>
    <row r="18085" spans="4:4" x14ac:dyDescent="0.2">
      <c r="D18085" s="20"/>
    </row>
    <row r="18086" spans="4:4" x14ac:dyDescent="0.2">
      <c r="D18086" s="20"/>
    </row>
    <row r="18087" spans="4:4" x14ac:dyDescent="0.2">
      <c r="D18087" s="20"/>
    </row>
    <row r="18088" spans="4:4" x14ac:dyDescent="0.2">
      <c r="D18088" s="20"/>
    </row>
    <row r="18089" spans="4:4" x14ac:dyDescent="0.2">
      <c r="D18089" s="20"/>
    </row>
    <row r="18090" spans="4:4" x14ac:dyDescent="0.2">
      <c r="D18090" s="20"/>
    </row>
    <row r="18091" spans="4:4" x14ac:dyDescent="0.2">
      <c r="D18091" s="20"/>
    </row>
    <row r="18092" spans="4:4" x14ac:dyDescent="0.2">
      <c r="D18092" s="20"/>
    </row>
    <row r="18093" spans="4:4" x14ac:dyDescent="0.2">
      <c r="D18093" s="20"/>
    </row>
    <row r="18094" spans="4:4" x14ac:dyDescent="0.2">
      <c r="D18094" s="20"/>
    </row>
    <row r="18095" spans="4:4" x14ac:dyDescent="0.2">
      <c r="D18095" s="20"/>
    </row>
    <row r="18096" spans="4:4" x14ac:dyDescent="0.2">
      <c r="D18096" s="20"/>
    </row>
    <row r="18097" spans="4:4" x14ac:dyDescent="0.2">
      <c r="D18097" s="20"/>
    </row>
    <row r="18098" spans="4:4" x14ac:dyDescent="0.2">
      <c r="D18098" s="20"/>
    </row>
    <row r="18099" spans="4:4" x14ac:dyDescent="0.2">
      <c r="D18099" s="20"/>
    </row>
    <row r="18100" spans="4:4" x14ac:dyDescent="0.2">
      <c r="D18100" s="20"/>
    </row>
    <row r="18101" spans="4:4" x14ac:dyDescent="0.2">
      <c r="D18101" s="20"/>
    </row>
    <row r="18102" spans="4:4" x14ac:dyDescent="0.2">
      <c r="D18102" s="20"/>
    </row>
    <row r="18103" spans="4:4" x14ac:dyDescent="0.2">
      <c r="D18103" s="20"/>
    </row>
    <row r="18104" spans="4:4" x14ac:dyDescent="0.2">
      <c r="D18104" s="20"/>
    </row>
    <row r="18105" spans="4:4" x14ac:dyDescent="0.2">
      <c r="D18105" s="20"/>
    </row>
    <row r="18106" spans="4:4" x14ac:dyDescent="0.2">
      <c r="D18106" s="20"/>
    </row>
    <row r="18107" spans="4:4" x14ac:dyDescent="0.2">
      <c r="D18107" s="20"/>
    </row>
    <row r="18108" spans="4:4" x14ac:dyDescent="0.2">
      <c r="D18108" s="20"/>
    </row>
    <row r="18109" spans="4:4" x14ac:dyDescent="0.2">
      <c r="D18109" s="20"/>
    </row>
    <row r="18110" spans="4:4" x14ac:dyDescent="0.2">
      <c r="D18110" s="20"/>
    </row>
    <row r="18111" spans="4:4" x14ac:dyDescent="0.2">
      <c r="D18111" s="20"/>
    </row>
    <row r="18112" spans="4:4" x14ac:dyDescent="0.2">
      <c r="D18112" s="20"/>
    </row>
    <row r="18113" spans="4:4" x14ac:dyDescent="0.2">
      <c r="D18113" s="20"/>
    </row>
    <row r="18114" spans="4:4" x14ac:dyDescent="0.2">
      <c r="D18114" s="20"/>
    </row>
    <row r="18115" spans="4:4" x14ac:dyDescent="0.2">
      <c r="D18115" s="20"/>
    </row>
    <row r="18116" spans="4:4" x14ac:dyDescent="0.2">
      <c r="D18116" s="20"/>
    </row>
    <row r="18117" spans="4:4" x14ac:dyDescent="0.2">
      <c r="D18117" s="20"/>
    </row>
    <row r="18118" spans="4:4" x14ac:dyDescent="0.2">
      <c r="D18118" s="20"/>
    </row>
    <row r="18119" spans="4:4" x14ac:dyDescent="0.2">
      <c r="D18119" s="20"/>
    </row>
    <row r="18120" spans="4:4" x14ac:dyDescent="0.2">
      <c r="D18120" s="20"/>
    </row>
    <row r="18121" spans="4:4" x14ac:dyDescent="0.2">
      <c r="D18121" s="20"/>
    </row>
    <row r="18122" spans="4:4" x14ac:dyDescent="0.2">
      <c r="D18122" s="20"/>
    </row>
    <row r="18123" spans="4:4" x14ac:dyDescent="0.2">
      <c r="D18123" s="20"/>
    </row>
    <row r="18124" spans="4:4" x14ac:dyDescent="0.2">
      <c r="D18124" s="20"/>
    </row>
    <row r="18125" spans="4:4" x14ac:dyDescent="0.2">
      <c r="D18125" s="20"/>
    </row>
    <row r="18126" spans="4:4" x14ac:dyDescent="0.2">
      <c r="D18126" s="20"/>
    </row>
    <row r="18127" spans="4:4" x14ac:dyDescent="0.2">
      <c r="D18127" s="20"/>
    </row>
    <row r="18128" spans="4:4" x14ac:dyDescent="0.2">
      <c r="D18128" s="20"/>
    </row>
    <row r="18129" spans="4:4" x14ac:dyDescent="0.2">
      <c r="D18129" s="20"/>
    </row>
    <row r="18130" spans="4:4" x14ac:dyDescent="0.2">
      <c r="D18130" s="20"/>
    </row>
    <row r="18131" spans="4:4" x14ac:dyDescent="0.2">
      <c r="D18131" s="20"/>
    </row>
    <row r="18132" spans="4:4" x14ac:dyDescent="0.2">
      <c r="D18132" s="20"/>
    </row>
    <row r="18133" spans="4:4" x14ac:dyDescent="0.2">
      <c r="D18133" s="20"/>
    </row>
    <row r="18134" spans="4:4" x14ac:dyDescent="0.2">
      <c r="D18134" s="20"/>
    </row>
    <row r="18135" spans="4:4" x14ac:dyDescent="0.2">
      <c r="D18135" s="20"/>
    </row>
    <row r="18136" spans="4:4" x14ac:dyDescent="0.2">
      <c r="D18136" s="20"/>
    </row>
    <row r="18137" spans="4:4" x14ac:dyDescent="0.2">
      <c r="D18137" s="20"/>
    </row>
    <row r="18138" spans="4:4" x14ac:dyDescent="0.2">
      <c r="D18138" s="20"/>
    </row>
    <row r="18139" spans="4:4" x14ac:dyDescent="0.2">
      <c r="D18139" s="20"/>
    </row>
    <row r="18140" spans="4:4" x14ac:dyDescent="0.2">
      <c r="D18140" s="20"/>
    </row>
    <row r="18141" spans="4:4" x14ac:dyDescent="0.2">
      <c r="D18141" s="20"/>
    </row>
    <row r="18142" spans="4:4" x14ac:dyDescent="0.2">
      <c r="D18142" s="20"/>
    </row>
    <row r="18143" spans="4:4" x14ac:dyDescent="0.2">
      <c r="D18143" s="20"/>
    </row>
    <row r="18144" spans="4:4" x14ac:dyDescent="0.2">
      <c r="D18144" s="20"/>
    </row>
    <row r="18145" spans="4:4" x14ac:dyDescent="0.2">
      <c r="D18145" s="20"/>
    </row>
    <row r="18146" spans="4:4" x14ac:dyDescent="0.2">
      <c r="D18146" s="20"/>
    </row>
    <row r="18147" spans="4:4" x14ac:dyDescent="0.2">
      <c r="D18147" s="20"/>
    </row>
    <row r="18148" spans="4:4" x14ac:dyDescent="0.2">
      <c r="D18148" s="20"/>
    </row>
    <row r="18149" spans="4:4" x14ac:dyDescent="0.2">
      <c r="D18149" s="20"/>
    </row>
    <row r="18150" spans="4:4" x14ac:dyDescent="0.2">
      <c r="D18150" s="20"/>
    </row>
    <row r="18151" spans="4:4" x14ac:dyDescent="0.2">
      <c r="D18151" s="20"/>
    </row>
    <row r="18152" spans="4:4" x14ac:dyDescent="0.2">
      <c r="D18152" s="20"/>
    </row>
    <row r="18153" spans="4:4" x14ac:dyDescent="0.2">
      <c r="D18153" s="20"/>
    </row>
    <row r="18154" spans="4:4" x14ac:dyDescent="0.2">
      <c r="D18154" s="20"/>
    </row>
    <row r="18155" spans="4:4" x14ac:dyDescent="0.2">
      <c r="D18155" s="20"/>
    </row>
    <row r="18156" spans="4:4" x14ac:dyDescent="0.2">
      <c r="D18156" s="20"/>
    </row>
    <row r="18157" spans="4:4" x14ac:dyDescent="0.2">
      <c r="D18157" s="20"/>
    </row>
    <row r="18158" spans="4:4" x14ac:dyDescent="0.2">
      <c r="D18158" s="20"/>
    </row>
    <row r="18159" spans="4:4" x14ac:dyDescent="0.2">
      <c r="D18159" s="20"/>
    </row>
    <row r="18160" spans="4:4" x14ac:dyDescent="0.2">
      <c r="D18160" s="20"/>
    </row>
    <row r="18161" spans="4:4" x14ac:dyDescent="0.2">
      <c r="D18161" s="20"/>
    </row>
    <row r="18162" spans="4:4" x14ac:dyDescent="0.2">
      <c r="D18162" s="20"/>
    </row>
    <row r="18163" spans="4:4" x14ac:dyDescent="0.2">
      <c r="D18163" s="20"/>
    </row>
    <row r="18164" spans="4:4" x14ac:dyDescent="0.2">
      <c r="D18164" s="20"/>
    </row>
    <row r="18165" spans="4:4" x14ac:dyDescent="0.2">
      <c r="D18165" s="20"/>
    </row>
    <row r="18166" spans="4:4" x14ac:dyDescent="0.2">
      <c r="D18166" s="20"/>
    </row>
    <row r="18167" spans="4:4" x14ac:dyDescent="0.2">
      <c r="D18167" s="20"/>
    </row>
    <row r="18168" spans="4:4" x14ac:dyDescent="0.2">
      <c r="D18168" s="20"/>
    </row>
    <row r="18169" spans="4:4" x14ac:dyDescent="0.2">
      <c r="D18169" s="20"/>
    </row>
    <row r="18170" spans="4:4" x14ac:dyDescent="0.2">
      <c r="D18170" s="20"/>
    </row>
    <row r="18171" spans="4:4" x14ac:dyDescent="0.2">
      <c r="D18171" s="20"/>
    </row>
    <row r="18172" spans="4:4" x14ac:dyDescent="0.2">
      <c r="D18172" s="20"/>
    </row>
    <row r="18173" spans="4:4" x14ac:dyDescent="0.2">
      <c r="D18173" s="20"/>
    </row>
    <row r="18174" spans="4:4" x14ac:dyDescent="0.2">
      <c r="D18174" s="20"/>
    </row>
    <row r="18175" spans="4:4" x14ac:dyDescent="0.2">
      <c r="D18175" s="20"/>
    </row>
    <row r="18176" spans="4:4" x14ac:dyDescent="0.2">
      <c r="D18176" s="20"/>
    </row>
    <row r="18177" spans="4:4" x14ac:dyDescent="0.2">
      <c r="D18177" s="20"/>
    </row>
    <row r="18178" spans="4:4" x14ac:dyDescent="0.2">
      <c r="D18178" s="20"/>
    </row>
    <row r="18179" spans="4:4" x14ac:dyDescent="0.2">
      <c r="D18179" s="20"/>
    </row>
    <row r="18180" spans="4:4" x14ac:dyDescent="0.2">
      <c r="D18180" s="20"/>
    </row>
    <row r="18181" spans="4:4" x14ac:dyDescent="0.2">
      <c r="D18181" s="20"/>
    </row>
    <row r="18182" spans="4:4" x14ac:dyDescent="0.2">
      <c r="D18182" s="20"/>
    </row>
    <row r="18183" spans="4:4" x14ac:dyDescent="0.2">
      <c r="D18183" s="20"/>
    </row>
    <row r="18184" spans="4:4" x14ac:dyDescent="0.2">
      <c r="D18184" s="20"/>
    </row>
    <row r="18185" spans="4:4" x14ac:dyDescent="0.2">
      <c r="D18185" s="20"/>
    </row>
    <row r="18186" spans="4:4" x14ac:dyDescent="0.2">
      <c r="D18186" s="20"/>
    </row>
    <row r="18187" spans="4:4" x14ac:dyDescent="0.2">
      <c r="D18187" s="20"/>
    </row>
    <row r="18188" spans="4:4" x14ac:dyDescent="0.2">
      <c r="D18188" s="20"/>
    </row>
    <row r="18189" spans="4:4" x14ac:dyDescent="0.2">
      <c r="D18189" s="20"/>
    </row>
    <row r="18190" spans="4:4" x14ac:dyDescent="0.2">
      <c r="D18190" s="20"/>
    </row>
    <row r="18191" spans="4:4" x14ac:dyDescent="0.2">
      <c r="D18191" s="20"/>
    </row>
    <row r="18192" spans="4:4" x14ac:dyDescent="0.2">
      <c r="D18192" s="20"/>
    </row>
    <row r="18193" spans="4:4" x14ac:dyDescent="0.2">
      <c r="D18193" s="20"/>
    </row>
    <row r="18194" spans="4:4" x14ac:dyDescent="0.2">
      <c r="D18194" s="20"/>
    </row>
    <row r="18195" spans="4:4" x14ac:dyDescent="0.2">
      <c r="D18195" s="20"/>
    </row>
    <row r="18196" spans="4:4" x14ac:dyDescent="0.2">
      <c r="D18196" s="20"/>
    </row>
    <row r="18197" spans="4:4" x14ac:dyDescent="0.2">
      <c r="D18197" s="20"/>
    </row>
    <row r="18198" spans="4:4" x14ac:dyDescent="0.2">
      <c r="D18198" s="20"/>
    </row>
    <row r="18199" spans="4:4" x14ac:dyDescent="0.2">
      <c r="D18199" s="20"/>
    </row>
    <row r="18200" spans="4:4" x14ac:dyDescent="0.2">
      <c r="D18200" s="20"/>
    </row>
    <row r="18201" spans="4:4" x14ac:dyDescent="0.2">
      <c r="D18201" s="20"/>
    </row>
    <row r="18202" spans="4:4" x14ac:dyDescent="0.2">
      <c r="D18202" s="20"/>
    </row>
    <row r="18203" spans="4:4" x14ac:dyDescent="0.2">
      <c r="D18203" s="20"/>
    </row>
    <row r="18204" spans="4:4" x14ac:dyDescent="0.2">
      <c r="D18204" s="20"/>
    </row>
    <row r="18205" spans="4:4" x14ac:dyDescent="0.2">
      <c r="D18205" s="20"/>
    </row>
    <row r="18206" spans="4:4" x14ac:dyDescent="0.2">
      <c r="D18206" s="20"/>
    </row>
    <row r="18207" spans="4:4" x14ac:dyDescent="0.2">
      <c r="D18207" s="20"/>
    </row>
    <row r="18208" spans="4:4" x14ac:dyDescent="0.2">
      <c r="D18208" s="20"/>
    </row>
    <row r="18209" spans="4:4" x14ac:dyDescent="0.2">
      <c r="D18209" s="20"/>
    </row>
    <row r="18210" spans="4:4" x14ac:dyDescent="0.2">
      <c r="D18210" s="20"/>
    </row>
    <row r="18211" spans="4:4" x14ac:dyDescent="0.2">
      <c r="D18211" s="20"/>
    </row>
    <row r="18212" spans="4:4" x14ac:dyDescent="0.2">
      <c r="D18212" s="20"/>
    </row>
    <row r="18213" spans="4:4" x14ac:dyDescent="0.2">
      <c r="D18213" s="20"/>
    </row>
    <row r="18214" spans="4:4" x14ac:dyDescent="0.2">
      <c r="D18214" s="20"/>
    </row>
    <row r="18215" spans="4:4" x14ac:dyDescent="0.2">
      <c r="D18215" s="20"/>
    </row>
    <row r="18216" spans="4:4" x14ac:dyDescent="0.2">
      <c r="D18216" s="20"/>
    </row>
    <row r="18217" spans="4:4" x14ac:dyDescent="0.2">
      <c r="D18217" s="20"/>
    </row>
    <row r="18218" spans="4:4" x14ac:dyDescent="0.2">
      <c r="D18218" s="20"/>
    </row>
    <row r="18219" spans="4:4" x14ac:dyDescent="0.2">
      <c r="D18219" s="20"/>
    </row>
    <row r="18220" spans="4:4" x14ac:dyDescent="0.2">
      <c r="D18220" s="20"/>
    </row>
    <row r="18221" spans="4:4" x14ac:dyDescent="0.2">
      <c r="D18221" s="20"/>
    </row>
    <row r="18222" spans="4:4" x14ac:dyDescent="0.2">
      <c r="D18222" s="20"/>
    </row>
    <row r="18223" spans="4:4" x14ac:dyDescent="0.2">
      <c r="D18223" s="20"/>
    </row>
    <row r="18224" spans="4:4" x14ac:dyDescent="0.2">
      <c r="D18224" s="20"/>
    </row>
    <row r="18225" spans="4:4" x14ac:dyDescent="0.2">
      <c r="D18225" s="20"/>
    </row>
    <row r="18226" spans="4:4" x14ac:dyDescent="0.2">
      <c r="D18226" s="20"/>
    </row>
    <row r="18227" spans="4:4" x14ac:dyDescent="0.2">
      <c r="D18227" s="20"/>
    </row>
    <row r="18228" spans="4:4" x14ac:dyDescent="0.2">
      <c r="D18228" s="20"/>
    </row>
    <row r="18229" spans="4:4" x14ac:dyDescent="0.2">
      <c r="D18229" s="20"/>
    </row>
    <row r="18230" spans="4:4" x14ac:dyDescent="0.2">
      <c r="D18230" s="20"/>
    </row>
    <row r="18231" spans="4:4" x14ac:dyDescent="0.2">
      <c r="D18231" s="20"/>
    </row>
    <row r="18232" spans="4:4" x14ac:dyDescent="0.2">
      <c r="D18232" s="20"/>
    </row>
    <row r="18233" spans="4:4" x14ac:dyDescent="0.2">
      <c r="D18233" s="20"/>
    </row>
    <row r="18234" spans="4:4" x14ac:dyDescent="0.2">
      <c r="D18234" s="20"/>
    </row>
    <row r="18235" spans="4:4" x14ac:dyDescent="0.2">
      <c r="D18235" s="20"/>
    </row>
    <row r="18236" spans="4:4" x14ac:dyDescent="0.2">
      <c r="D18236" s="20"/>
    </row>
    <row r="18237" spans="4:4" x14ac:dyDescent="0.2">
      <c r="D18237" s="20"/>
    </row>
    <row r="18238" spans="4:4" x14ac:dyDescent="0.2">
      <c r="D18238" s="20"/>
    </row>
    <row r="18239" spans="4:4" x14ac:dyDescent="0.2">
      <c r="D18239" s="20"/>
    </row>
    <row r="18240" spans="4:4" x14ac:dyDescent="0.2">
      <c r="D18240" s="20"/>
    </row>
    <row r="18241" spans="4:4" x14ac:dyDescent="0.2">
      <c r="D18241" s="20"/>
    </row>
    <row r="18242" spans="4:4" x14ac:dyDescent="0.2">
      <c r="D18242" s="20"/>
    </row>
    <row r="18243" spans="4:4" x14ac:dyDescent="0.2">
      <c r="D18243" s="20"/>
    </row>
    <row r="18244" spans="4:4" x14ac:dyDescent="0.2">
      <c r="D18244" s="20"/>
    </row>
    <row r="18245" spans="4:4" x14ac:dyDescent="0.2">
      <c r="D18245" s="20"/>
    </row>
    <row r="18246" spans="4:4" x14ac:dyDescent="0.2">
      <c r="D18246" s="20"/>
    </row>
    <row r="18247" spans="4:4" x14ac:dyDescent="0.2">
      <c r="D18247" s="20"/>
    </row>
    <row r="18248" spans="4:4" x14ac:dyDescent="0.2">
      <c r="D18248" s="20"/>
    </row>
    <row r="18249" spans="4:4" x14ac:dyDescent="0.2">
      <c r="D18249" s="20"/>
    </row>
    <row r="18250" spans="4:4" x14ac:dyDescent="0.2">
      <c r="D18250" s="20"/>
    </row>
    <row r="18251" spans="4:4" x14ac:dyDescent="0.2">
      <c r="D18251" s="20"/>
    </row>
    <row r="18252" spans="4:4" x14ac:dyDescent="0.2">
      <c r="D18252" s="20"/>
    </row>
    <row r="18253" spans="4:4" x14ac:dyDescent="0.2">
      <c r="D18253" s="20"/>
    </row>
    <row r="18254" spans="4:4" x14ac:dyDescent="0.2">
      <c r="D18254" s="20"/>
    </row>
    <row r="18255" spans="4:4" x14ac:dyDescent="0.2">
      <c r="D18255" s="20"/>
    </row>
    <row r="18256" spans="4:4" x14ac:dyDescent="0.2">
      <c r="D18256" s="20"/>
    </row>
    <row r="18257" spans="4:4" x14ac:dyDescent="0.2">
      <c r="D18257" s="20"/>
    </row>
    <row r="18258" spans="4:4" x14ac:dyDescent="0.2">
      <c r="D18258" s="20"/>
    </row>
    <row r="18259" spans="4:4" x14ac:dyDescent="0.2">
      <c r="D18259" s="20"/>
    </row>
    <row r="18260" spans="4:4" x14ac:dyDescent="0.2">
      <c r="D18260" s="20"/>
    </row>
    <row r="18261" spans="4:4" x14ac:dyDescent="0.2">
      <c r="D18261" s="20"/>
    </row>
    <row r="18262" spans="4:4" x14ac:dyDescent="0.2">
      <c r="D18262" s="20"/>
    </row>
    <row r="18263" spans="4:4" x14ac:dyDescent="0.2">
      <c r="D18263" s="20"/>
    </row>
    <row r="18264" spans="4:4" x14ac:dyDescent="0.2">
      <c r="D18264" s="20"/>
    </row>
    <row r="18265" spans="4:4" x14ac:dyDescent="0.2">
      <c r="D18265" s="20"/>
    </row>
    <row r="18266" spans="4:4" x14ac:dyDescent="0.2">
      <c r="D18266" s="20"/>
    </row>
    <row r="18267" spans="4:4" x14ac:dyDescent="0.2">
      <c r="D18267" s="20"/>
    </row>
    <row r="18268" spans="4:4" x14ac:dyDescent="0.2">
      <c r="D18268" s="20"/>
    </row>
    <row r="18269" spans="4:4" x14ac:dyDescent="0.2">
      <c r="D18269" s="20"/>
    </row>
    <row r="18270" spans="4:4" x14ac:dyDescent="0.2">
      <c r="D18270" s="20"/>
    </row>
    <row r="18271" spans="4:4" x14ac:dyDescent="0.2">
      <c r="D18271" s="20"/>
    </row>
    <row r="18272" spans="4:4" x14ac:dyDescent="0.2">
      <c r="D18272" s="20"/>
    </row>
    <row r="18273" spans="4:4" x14ac:dyDescent="0.2">
      <c r="D18273" s="20"/>
    </row>
    <row r="18274" spans="4:4" x14ac:dyDescent="0.2">
      <c r="D18274" s="20"/>
    </row>
    <row r="18275" spans="4:4" x14ac:dyDescent="0.2">
      <c r="D18275" s="20"/>
    </row>
    <row r="18276" spans="4:4" x14ac:dyDescent="0.2">
      <c r="D18276" s="20"/>
    </row>
    <row r="18277" spans="4:4" x14ac:dyDescent="0.2">
      <c r="D18277" s="20"/>
    </row>
    <row r="18278" spans="4:4" x14ac:dyDescent="0.2">
      <c r="D18278" s="20"/>
    </row>
    <row r="18279" spans="4:4" x14ac:dyDescent="0.2">
      <c r="D18279" s="20"/>
    </row>
    <row r="18280" spans="4:4" x14ac:dyDescent="0.2">
      <c r="D18280" s="20"/>
    </row>
    <row r="18281" spans="4:4" x14ac:dyDescent="0.2">
      <c r="D18281" s="20"/>
    </row>
    <row r="18282" spans="4:4" x14ac:dyDescent="0.2">
      <c r="D18282" s="20"/>
    </row>
    <row r="18283" spans="4:4" x14ac:dyDescent="0.2">
      <c r="D18283" s="20"/>
    </row>
    <row r="18284" spans="4:4" x14ac:dyDescent="0.2">
      <c r="D18284" s="20"/>
    </row>
    <row r="18285" spans="4:4" x14ac:dyDescent="0.2">
      <c r="D18285" s="20"/>
    </row>
    <row r="18286" spans="4:4" x14ac:dyDescent="0.2">
      <c r="D18286" s="20"/>
    </row>
    <row r="18287" spans="4:4" x14ac:dyDescent="0.2">
      <c r="D18287" s="20"/>
    </row>
    <row r="18288" spans="4:4" x14ac:dyDescent="0.2">
      <c r="D18288" s="20"/>
    </row>
    <row r="18289" spans="4:4" x14ac:dyDescent="0.2">
      <c r="D18289" s="20"/>
    </row>
    <row r="18290" spans="4:4" x14ac:dyDescent="0.2">
      <c r="D18290" s="20"/>
    </row>
    <row r="18291" spans="4:4" x14ac:dyDescent="0.2">
      <c r="D18291" s="20"/>
    </row>
    <row r="18292" spans="4:4" x14ac:dyDescent="0.2">
      <c r="D18292" s="20"/>
    </row>
    <row r="18293" spans="4:4" x14ac:dyDescent="0.2">
      <c r="D18293" s="20"/>
    </row>
    <row r="18294" spans="4:4" x14ac:dyDescent="0.2">
      <c r="D18294" s="20"/>
    </row>
    <row r="18295" spans="4:4" x14ac:dyDescent="0.2">
      <c r="D18295" s="20"/>
    </row>
    <row r="18296" spans="4:4" x14ac:dyDescent="0.2">
      <c r="D18296" s="20"/>
    </row>
    <row r="18297" spans="4:4" x14ac:dyDescent="0.2">
      <c r="D18297" s="20"/>
    </row>
    <row r="18298" spans="4:4" x14ac:dyDescent="0.2">
      <c r="D18298" s="20"/>
    </row>
    <row r="18299" spans="4:4" x14ac:dyDescent="0.2">
      <c r="D18299" s="20"/>
    </row>
    <row r="18300" spans="4:4" x14ac:dyDescent="0.2">
      <c r="D18300" s="20"/>
    </row>
    <row r="18301" spans="4:4" x14ac:dyDescent="0.2">
      <c r="D18301" s="20"/>
    </row>
    <row r="18302" spans="4:4" x14ac:dyDescent="0.2">
      <c r="D18302" s="20"/>
    </row>
    <row r="18303" spans="4:4" x14ac:dyDescent="0.2">
      <c r="D18303" s="20"/>
    </row>
    <row r="18304" spans="4:4" x14ac:dyDescent="0.2">
      <c r="D18304" s="20"/>
    </row>
    <row r="18305" spans="4:4" x14ac:dyDescent="0.2">
      <c r="D18305" s="20"/>
    </row>
    <row r="18306" spans="4:4" x14ac:dyDescent="0.2">
      <c r="D18306" s="20"/>
    </row>
    <row r="18307" spans="4:4" x14ac:dyDescent="0.2">
      <c r="D18307" s="20"/>
    </row>
    <row r="18308" spans="4:4" x14ac:dyDescent="0.2">
      <c r="D18308" s="20"/>
    </row>
    <row r="18309" spans="4:4" x14ac:dyDescent="0.2">
      <c r="D18309" s="20"/>
    </row>
    <row r="18310" spans="4:4" x14ac:dyDescent="0.2">
      <c r="D18310" s="20"/>
    </row>
    <row r="18311" spans="4:4" x14ac:dyDescent="0.2">
      <c r="D18311" s="20"/>
    </row>
    <row r="18312" spans="4:4" x14ac:dyDescent="0.2">
      <c r="D18312" s="20"/>
    </row>
    <row r="18313" spans="4:4" x14ac:dyDescent="0.2">
      <c r="D18313" s="20"/>
    </row>
    <row r="18314" spans="4:4" x14ac:dyDescent="0.2">
      <c r="D18314" s="20"/>
    </row>
    <row r="18315" spans="4:4" x14ac:dyDescent="0.2">
      <c r="D18315" s="20"/>
    </row>
    <row r="18316" spans="4:4" x14ac:dyDescent="0.2">
      <c r="D18316" s="20"/>
    </row>
    <row r="18317" spans="4:4" x14ac:dyDescent="0.2">
      <c r="D18317" s="20"/>
    </row>
    <row r="18318" spans="4:4" x14ac:dyDescent="0.2">
      <c r="D18318" s="20"/>
    </row>
    <row r="18319" spans="4:4" x14ac:dyDescent="0.2">
      <c r="D18319" s="20"/>
    </row>
    <row r="18320" spans="4:4" x14ac:dyDescent="0.2">
      <c r="D18320" s="20"/>
    </row>
    <row r="18321" spans="4:4" x14ac:dyDescent="0.2">
      <c r="D18321" s="20"/>
    </row>
    <row r="18322" spans="4:4" x14ac:dyDescent="0.2">
      <c r="D18322" s="20"/>
    </row>
    <row r="18323" spans="4:4" x14ac:dyDescent="0.2">
      <c r="D18323" s="20"/>
    </row>
    <row r="18324" spans="4:4" x14ac:dyDescent="0.2">
      <c r="D18324" s="20"/>
    </row>
    <row r="18325" spans="4:4" x14ac:dyDescent="0.2">
      <c r="D18325" s="20"/>
    </row>
    <row r="18326" spans="4:4" x14ac:dyDescent="0.2">
      <c r="D18326" s="20"/>
    </row>
    <row r="18327" spans="4:4" x14ac:dyDescent="0.2">
      <c r="D18327" s="20"/>
    </row>
    <row r="18328" spans="4:4" x14ac:dyDescent="0.2">
      <c r="D18328" s="20"/>
    </row>
    <row r="18329" spans="4:4" x14ac:dyDescent="0.2">
      <c r="D18329" s="20"/>
    </row>
    <row r="18330" spans="4:4" x14ac:dyDescent="0.2">
      <c r="D18330" s="20"/>
    </row>
    <row r="18331" spans="4:4" x14ac:dyDescent="0.2">
      <c r="D18331" s="20"/>
    </row>
    <row r="18332" spans="4:4" x14ac:dyDescent="0.2">
      <c r="D18332" s="20"/>
    </row>
    <row r="18333" spans="4:4" x14ac:dyDescent="0.2">
      <c r="D18333" s="20"/>
    </row>
    <row r="18334" spans="4:4" x14ac:dyDescent="0.2">
      <c r="D18334" s="20"/>
    </row>
    <row r="18335" spans="4:4" x14ac:dyDescent="0.2">
      <c r="D18335" s="20"/>
    </row>
    <row r="18336" spans="4:4" x14ac:dyDescent="0.2">
      <c r="D18336" s="20"/>
    </row>
    <row r="18337" spans="4:4" x14ac:dyDescent="0.2">
      <c r="D18337" s="20"/>
    </row>
    <row r="18338" spans="4:4" x14ac:dyDescent="0.2">
      <c r="D18338" s="20"/>
    </row>
    <row r="18339" spans="4:4" x14ac:dyDescent="0.2">
      <c r="D18339" s="20"/>
    </row>
    <row r="18340" spans="4:4" x14ac:dyDescent="0.2">
      <c r="D18340" s="20"/>
    </row>
    <row r="18341" spans="4:4" x14ac:dyDescent="0.2">
      <c r="D18341" s="20"/>
    </row>
    <row r="18342" spans="4:4" x14ac:dyDescent="0.2">
      <c r="D18342" s="20"/>
    </row>
    <row r="18343" spans="4:4" x14ac:dyDescent="0.2">
      <c r="D18343" s="20"/>
    </row>
    <row r="18344" spans="4:4" x14ac:dyDescent="0.2">
      <c r="D18344" s="20"/>
    </row>
    <row r="18345" spans="4:4" x14ac:dyDescent="0.2">
      <c r="D18345" s="20"/>
    </row>
    <row r="18346" spans="4:4" x14ac:dyDescent="0.2">
      <c r="D18346" s="20"/>
    </row>
    <row r="18347" spans="4:4" x14ac:dyDescent="0.2">
      <c r="D18347" s="20"/>
    </row>
    <row r="18348" spans="4:4" x14ac:dyDescent="0.2">
      <c r="D18348" s="20"/>
    </row>
    <row r="18349" spans="4:4" x14ac:dyDescent="0.2">
      <c r="D18349" s="20"/>
    </row>
    <row r="18350" spans="4:4" x14ac:dyDescent="0.2">
      <c r="D18350" s="20"/>
    </row>
    <row r="18351" spans="4:4" x14ac:dyDescent="0.2">
      <c r="D18351" s="20"/>
    </row>
    <row r="18352" spans="4:4" x14ac:dyDescent="0.2">
      <c r="D18352" s="20"/>
    </row>
    <row r="18353" spans="4:4" x14ac:dyDescent="0.2">
      <c r="D18353" s="20"/>
    </row>
    <row r="18354" spans="4:4" x14ac:dyDescent="0.2">
      <c r="D18354" s="20"/>
    </row>
    <row r="18355" spans="4:4" x14ac:dyDescent="0.2">
      <c r="D18355" s="20"/>
    </row>
    <row r="18356" spans="4:4" x14ac:dyDescent="0.2">
      <c r="D18356" s="20"/>
    </row>
    <row r="18357" spans="4:4" x14ac:dyDescent="0.2">
      <c r="D18357" s="20"/>
    </row>
    <row r="18358" spans="4:4" x14ac:dyDescent="0.2">
      <c r="D18358" s="20"/>
    </row>
    <row r="18359" spans="4:4" x14ac:dyDescent="0.2">
      <c r="D18359" s="20"/>
    </row>
    <row r="18360" spans="4:4" x14ac:dyDescent="0.2">
      <c r="D18360" s="20"/>
    </row>
    <row r="18361" spans="4:4" x14ac:dyDescent="0.2">
      <c r="D18361" s="20"/>
    </row>
    <row r="18362" spans="4:4" x14ac:dyDescent="0.2">
      <c r="D18362" s="20"/>
    </row>
    <row r="18363" spans="4:4" x14ac:dyDescent="0.2">
      <c r="D18363" s="20"/>
    </row>
    <row r="18364" spans="4:4" x14ac:dyDescent="0.2">
      <c r="D18364" s="20"/>
    </row>
    <row r="18365" spans="4:4" x14ac:dyDescent="0.2">
      <c r="D18365" s="20"/>
    </row>
    <row r="18366" spans="4:4" x14ac:dyDescent="0.2">
      <c r="D18366" s="20"/>
    </row>
    <row r="18367" spans="4:4" x14ac:dyDescent="0.2">
      <c r="D18367" s="20"/>
    </row>
    <row r="18368" spans="4:4" x14ac:dyDescent="0.2">
      <c r="D18368" s="20"/>
    </row>
    <row r="18369" spans="4:4" x14ac:dyDescent="0.2">
      <c r="D18369" s="20"/>
    </row>
    <row r="18370" spans="4:4" x14ac:dyDescent="0.2">
      <c r="D18370" s="20"/>
    </row>
    <row r="18371" spans="4:4" x14ac:dyDescent="0.2">
      <c r="D18371" s="20"/>
    </row>
    <row r="18372" spans="4:4" x14ac:dyDescent="0.2">
      <c r="D18372" s="20"/>
    </row>
    <row r="18373" spans="4:4" x14ac:dyDescent="0.2">
      <c r="D18373" s="20"/>
    </row>
    <row r="18374" spans="4:4" x14ac:dyDescent="0.2">
      <c r="D18374" s="20"/>
    </row>
    <row r="18375" spans="4:4" x14ac:dyDescent="0.2">
      <c r="D18375" s="20"/>
    </row>
    <row r="18376" spans="4:4" x14ac:dyDescent="0.2">
      <c r="D18376" s="20"/>
    </row>
    <row r="18377" spans="4:4" x14ac:dyDescent="0.2">
      <c r="D18377" s="20"/>
    </row>
    <row r="18378" spans="4:4" x14ac:dyDescent="0.2">
      <c r="D18378" s="20"/>
    </row>
    <row r="18379" spans="4:4" x14ac:dyDescent="0.2">
      <c r="D18379" s="20"/>
    </row>
    <row r="18380" spans="4:4" x14ac:dyDescent="0.2">
      <c r="D18380" s="20"/>
    </row>
    <row r="18381" spans="4:4" x14ac:dyDescent="0.2">
      <c r="D18381" s="20"/>
    </row>
    <row r="18382" spans="4:4" x14ac:dyDescent="0.2">
      <c r="D18382" s="20"/>
    </row>
    <row r="18383" spans="4:4" x14ac:dyDescent="0.2">
      <c r="D18383" s="20"/>
    </row>
    <row r="18384" spans="4:4" x14ac:dyDescent="0.2">
      <c r="D18384" s="20"/>
    </row>
    <row r="18385" spans="4:4" x14ac:dyDescent="0.2">
      <c r="D18385" s="20"/>
    </row>
    <row r="18386" spans="4:4" x14ac:dyDescent="0.2">
      <c r="D18386" s="20"/>
    </row>
    <row r="18387" spans="4:4" x14ac:dyDescent="0.2">
      <c r="D18387" s="20"/>
    </row>
    <row r="18388" spans="4:4" x14ac:dyDescent="0.2">
      <c r="D18388" s="20"/>
    </row>
    <row r="18389" spans="4:4" x14ac:dyDescent="0.2">
      <c r="D18389" s="20"/>
    </row>
    <row r="18390" spans="4:4" x14ac:dyDescent="0.2">
      <c r="D18390" s="20"/>
    </row>
    <row r="18391" spans="4:4" x14ac:dyDescent="0.2">
      <c r="D18391" s="20"/>
    </row>
    <row r="18392" spans="4:4" x14ac:dyDescent="0.2">
      <c r="D18392" s="20"/>
    </row>
    <row r="18393" spans="4:4" x14ac:dyDescent="0.2">
      <c r="D18393" s="20"/>
    </row>
    <row r="18394" spans="4:4" x14ac:dyDescent="0.2">
      <c r="D18394" s="20"/>
    </row>
    <row r="18395" spans="4:4" x14ac:dyDescent="0.2">
      <c r="D18395" s="20"/>
    </row>
    <row r="18396" spans="4:4" x14ac:dyDescent="0.2">
      <c r="D18396" s="20"/>
    </row>
    <row r="18397" spans="4:4" x14ac:dyDescent="0.2">
      <c r="D18397" s="20"/>
    </row>
    <row r="18398" spans="4:4" x14ac:dyDescent="0.2">
      <c r="D18398" s="20"/>
    </row>
    <row r="18399" spans="4:4" x14ac:dyDescent="0.2">
      <c r="D18399" s="20"/>
    </row>
    <row r="18400" spans="4:4" x14ac:dyDescent="0.2">
      <c r="D18400" s="20"/>
    </row>
    <row r="18401" spans="4:4" x14ac:dyDescent="0.2">
      <c r="D18401" s="20"/>
    </row>
    <row r="18402" spans="4:4" x14ac:dyDescent="0.2">
      <c r="D18402" s="20"/>
    </row>
    <row r="18403" spans="4:4" x14ac:dyDescent="0.2">
      <c r="D18403" s="20"/>
    </row>
    <row r="18404" spans="4:4" x14ac:dyDescent="0.2">
      <c r="D18404" s="20"/>
    </row>
    <row r="18405" spans="4:4" x14ac:dyDescent="0.2">
      <c r="D18405" s="20"/>
    </row>
    <row r="18406" spans="4:4" x14ac:dyDescent="0.2">
      <c r="D18406" s="20"/>
    </row>
    <row r="18407" spans="4:4" x14ac:dyDescent="0.2">
      <c r="D18407" s="20"/>
    </row>
    <row r="18408" spans="4:4" x14ac:dyDescent="0.2">
      <c r="D18408" s="20"/>
    </row>
    <row r="18409" spans="4:4" x14ac:dyDescent="0.2">
      <c r="D18409" s="20"/>
    </row>
    <row r="18410" spans="4:4" x14ac:dyDescent="0.2">
      <c r="D18410" s="20"/>
    </row>
    <row r="18411" spans="4:4" x14ac:dyDescent="0.2">
      <c r="D18411" s="20"/>
    </row>
    <row r="18412" spans="4:4" x14ac:dyDescent="0.2">
      <c r="D18412" s="20"/>
    </row>
    <row r="18413" spans="4:4" x14ac:dyDescent="0.2">
      <c r="D18413" s="20"/>
    </row>
    <row r="18414" spans="4:4" x14ac:dyDescent="0.2">
      <c r="D18414" s="20"/>
    </row>
    <row r="18415" spans="4:4" x14ac:dyDescent="0.2">
      <c r="D18415" s="20"/>
    </row>
    <row r="18416" spans="4:4" x14ac:dyDescent="0.2">
      <c r="D18416" s="20"/>
    </row>
    <row r="18417" spans="4:4" x14ac:dyDescent="0.2">
      <c r="D18417" s="20"/>
    </row>
    <row r="18418" spans="4:4" x14ac:dyDescent="0.2">
      <c r="D18418" s="20"/>
    </row>
    <row r="18419" spans="4:4" x14ac:dyDescent="0.2">
      <c r="D18419" s="20"/>
    </row>
    <row r="18420" spans="4:4" x14ac:dyDescent="0.2">
      <c r="D18420" s="20"/>
    </row>
    <row r="18421" spans="4:4" x14ac:dyDescent="0.2">
      <c r="D18421" s="20"/>
    </row>
    <row r="18422" spans="4:4" x14ac:dyDescent="0.2">
      <c r="D18422" s="20"/>
    </row>
    <row r="18423" spans="4:4" x14ac:dyDescent="0.2">
      <c r="D18423" s="20"/>
    </row>
    <row r="18424" spans="4:4" x14ac:dyDescent="0.2">
      <c r="D18424" s="20"/>
    </row>
    <row r="18425" spans="4:4" x14ac:dyDescent="0.2">
      <c r="D18425" s="20"/>
    </row>
    <row r="18426" spans="4:4" x14ac:dyDescent="0.2">
      <c r="D18426" s="20"/>
    </row>
    <row r="18427" spans="4:4" x14ac:dyDescent="0.2">
      <c r="D18427" s="20"/>
    </row>
    <row r="18428" spans="4:4" x14ac:dyDescent="0.2">
      <c r="D18428" s="20"/>
    </row>
    <row r="18429" spans="4:4" x14ac:dyDescent="0.2">
      <c r="D18429" s="20"/>
    </row>
    <row r="18430" spans="4:4" x14ac:dyDescent="0.2">
      <c r="D18430" s="20"/>
    </row>
    <row r="18431" spans="4:4" x14ac:dyDescent="0.2">
      <c r="D18431" s="20"/>
    </row>
    <row r="18432" spans="4:4" x14ac:dyDescent="0.2">
      <c r="D18432" s="20"/>
    </row>
    <row r="18433" spans="4:4" x14ac:dyDescent="0.2">
      <c r="D18433" s="20"/>
    </row>
    <row r="18434" spans="4:4" x14ac:dyDescent="0.2">
      <c r="D18434" s="20"/>
    </row>
    <row r="18435" spans="4:4" x14ac:dyDescent="0.2">
      <c r="D18435" s="20"/>
    </row>
    <row r="18436" spans="4:4" x14ac:dyDescent="0.2">
      <c r="D18436" s="20"/>
    </row>
    <row r="18437" spans="4:4" x14ac:dyDescent="0.2">
      <c r="D18437" s="20"/>
    </row>
    <row r="18438" spans="4:4" x14ac:dyDescent="0.2">
      <c r="D18438" s="20"/>
    </row>
    <row r="18439" spans="4:4" x14ac:dyDescent="0.2">
      <c r="D18439" s="20"/>
    </row>
    <row r="18440" spans="4:4" x14ac:dyDescent="0.2">
      <c r="D18440" s="20"/>
    </row>
    <row r="18441" spans="4:4" x14ac:dyDescent="0.2">
      <c r="D18441" s="20"/>
    </row>
    <row r="18442" spans="4:4" x14ac:dyDescent="0.2">
      <c r="D18442" s="20"/>
    </row>
    <row r="18443" spans="4:4" x14ac:dyDescent="0.2">
      <c r="D18443" s="20"/>
    </row>
    <row r="18444" spans="4:4" x14ac:dyDescent="0.2">
      <c r="D18444" s="20"/>
    </row>
    <row r="18445" spans="4:4" x14ac:dyDescent="0.2">
      <c r="D18445" s="20"/>
    </row>
    <row r="18446" spans="4:4" x14ac:dyDescent="0.2">
      <c r="D18446" s="20"/>
    </row>
    <row r="18447" spans="4:4" x14ac:dyDescent="0.2">
      <c r="D18447" s="20"/>
    </row>
    <row r="18448" spans="4:4" x14ac:dyDescent="0.2">
      <c r="D18448" s="20"/>
    </row>
    <row r="18449" spans="4:4" x14ac:dyDescent="0.2">
      <c r="D18449" s="20"/>
    </row>
    <row r="18450" spans="4:4" x14ac:dyDescent="0.2">
      <c r="D18450" s="20"/>
    </row>
    <row r="18451" spans="4:4" x14ac:dyDescent="0.2">
      <c r="D18451" s="20"/>
    </row>
    <row r="18452" spans="4:4" x14ac:dyDescent="0.2">
      <c r="D18452" s="20"/>
    </row>
    <row r="18453" spans="4:4" x14ac:dyDescent="0.2">
      <c r="D18453" s="20"/>
    </row>
    <row r="18454" spans="4:4" x14ac:dyDescent="0.2">
      <c r="D18454" s="20"/>
    </row>
    <row r="18455" spans="4:4" x14ac:dyDescent="0.2">
      <c r="D18455" s="20"/>
    </row>
    <row r="18456" spans="4:4" x14ac:dyDescent="0.2">
      <c r="D18456" s="20"/>
    </row>
    <row r="18457" spans="4:4" x14ac:dyDescent="0.2">
      <c r="D18457" s="20"/>
    </row>
    <row r="18458" spans="4:4" x14ac:dyDescent="0.2">
      <c r="D18458" s="20"/>
    </row>
    <row r="18459" spans="4:4" x14ac:dyDescent="0.2">
      <c r="D18459" s="20"/>
    </row>
    <row r="18460" spans="4:4" x14ac:dyDescent="0.2">
      <c r="D18460" s="20"/>
    </row>
    <row r="18461" spans="4:4" x14ac:dyDescent="0.2">
      <c r="D18461" s="20"/>
    </row>
    <row r="18462" spans="4:4" x14ac:dyDescent="0.2">
      <c r="D18462" s="20"/>
    </row>
    <row r="18463" spans="4:4" x14ac:dyDescent="0.2">
      <c r="D18463" s="20"/>
    </row>
    <row r="18464" spans="4:4" x14ac:dyDescent="0.2">
      <c r="D18464" s="20"/>
    </row>
    <row r="18465" spans="4:4" x14ac:dyDescent="0.2">
      <c r="D18465" s="20"/>
    </row>
    <row r="18466" spans="4:4" x14ac:dyDescent="0.2">
      <c r="D18466" s="20"/>
    </row>
    <row r="18467" spans="4:4" x14ac:dyDescent="0.2">
      <c r="D18467" s="20"/>
    </row>
    <row r="18468" spans="4:4" x14ac:dyDescent="0.2">
      <c r="D18468" s="20"/>
    </row>
    <row r="18469" spans="4:4" x14ac:dyDescent="0.2">
      <c r="D18469" s="20"/>
    </row>
    <row r="18470" spans="4:4" x14ac:dyDescent="0.2">
      <c r="D18470" s="20"/>
    </row>
    <row r="18471" spans="4:4" x14ac:dyDescent="0.2">
      <c r="D18471" s="20"/>
    </row>
    <row r="18472" spans="4:4" x14ac:dyDescent="0.2">
      <c r="D18472" s="20"/>
    </row>
    <row r="18473" spans="4:4" x14ac:dyDescent="0.2">
      <c r="D18473" s="20"/>
    </row>
    <row r="18474" spans="4:4" x14ac:dyDescent="0.2">
      <c r="D18474" s="20"/>
    </row>
    <row r="18475" spans="4:4" x14ac:dyDescent="0.2">
      <c r="D18475" s="20"/>
    </row>
    <row r="18476" spans="4:4" x14ac:dyDescent="0.2">
      <c r="D18476" s="20"/>
    </row>
    <row r="18477" spans="4:4" x14ac:dyDescent="0.2">
      <c r="D18477" s="20"/>
    </row>
    <row r="18478" spans="4:4" x14ac:dyDescent="0.2">
      <c r="D18478" s="20"/>
    </row>
    <row r="18479" spans="4:4" x14ac:dyDescent="0.2">
      <c r="D18479" s="20"/>
    </row>
    <row r="18480" spans="4:4" x14ac:dyDescent="0.2">
      <c r="D18480" s="20"/>
    </row>
    <row r="18481" spans="4:4" x14ac:dyDescent="0.2">
      <c r="D18481" s="20"/>
    </row>
    <row r="18482" spans="4:4" x14ac:dyDescent="0.2">
      <c r="D18482" s="20"/>
    </row>
    <row r="18483" spans="4:4" x14ac:dyDescent="0.2">
      <c r="D18483" s="20"/>
    </row>
    <row r="18484" spans="4:4" x14ac:dyDescent="0.2">
      <c r="D18484" s="20"/>
    </row>
    <row r="18485" spans="4:4" x14ac:dyDescent="0.2">
      <c r="D18485" s="20"/>
    </row>
    <row r="18486" spans="4:4" x14ac:dyDescent="0.2">
      <c r="D18486" s="20"/>
    </row>
    <row r="18487" spans="4:4" x14ac:dyDescent="0.2">
      <c r="D18487" s="20"/>
    </row>
    <row r="18488" spans="4:4" x14ac:dyDescent="0.2">
      <c r="D18488" s="20"/>
    </row>
    <row r="18489" spans="4:4" x14ac:dyDescent="0.2">
      <c r="D18489" s="20"/>
    </row>
    <row r="18490" spans="4:4" x14ac:dyDescent="0.2">
      <c r="D18490" s="20"/>
    </row>
    <row r="18491" spans="4:4" x14ac:dyDescent="0.2">
      <c r="D18491" s="20"/>
    </row>
    <row r="18492" spans="4:4" x14ac:dyDescent="0.2">
      <c r="D18492" s="20"/>
    </row>
    <row r="18493" spans="4:4" x14ac:dyDescent="0.2">
      <c r="D18493" s="20"/>
    </row>
    <row r="18494" spans="4:4" x14ac:dyDescent="0.2">
      <c r="D18494" s="20"/>
    </row>
    <row r="18495" spans="4:4" x14ac:dyDescent="0.2">
      <c r="D18495" s="20"/>
    </row>
    <row r="18496" spans="4:4" x14ac:dyDescent="0.2">
      <c r="D18496" s="20"/>
    </row>
    <row r="18497" spans="4:4" x14ac:dyDescent="0.2">
      <c r="D18497" s="20"/>
    </row>
    <row r="18498" spans="4:4" x14ac:dyDescent="0.2">
      <c r="D18498" s="20"/>
    </row>
    <row r="18499" spans="4:4" x14ac:dyDescent="0.2">
      <c r="D18499" s="20"/>
    </row>
    <row r="18500" spans="4:4" x14ac:dyDescent="0.2">
      <c r="D18500" s="20"/>
    </row>
    <row r="18501" spans="4:4" x14ac:dyDescent="0.2">
      <c r="D18501" s="20"/>
    </row>
    <row r="18502" spans="4:4" x14ac:dyDescent="0.2">
      <c r="D18502" s="20"/>
    </row>
    <row r="18503" spans="4:4" x14ac:dyDescent="0.2">
      <c r="D18503" s="20"/>
    </row>
    <row r="18504" spans="4:4" x14ac:dyDescent="0.2">
      <c r="D18504" s="20"/>
    </row>
    <row r="18505" spans="4:4" x14ac:dyDescent="0.2">
      <c r="D18505" s="20"/>
    </row>
    <row r="18506" spans="4:4" x14ac:dyDescent="0.2">
      <c r="D18506" s="20"/>
    </row>
    <row r="18507" spans="4:4" x14ac:dyDescent="0.2">
      <c r="D18507" s="20"/>
    </row>
    <row r="18508" spans="4:4" x14ac:dyDescent="0.2">
      <c r="D18508" s="20"/>
    </row>
    <row r="18509" spans="4:4" x14ac:dyDescent="0.2">
      <c r="D18509" s="20"/>
    </row>
    <row r="18510" spans="4:4" x14ac:dyDescent="0.2">
      <c r="D18510" s="20"/>
    </row>
    <row r="18511" spans="4:4" x14ac:dyDescent="0.2">
      <c r="D18511" s="20"/>
    </row>
    <row r="18512" spans="4:4" x14ac:dyDescent="0.2">
      <c r="D18512" s="20"/>
    </row>
    <row r="18513" spans="4:4" x14ac:dyDescent="0.2">
      <c r="D18513" s="20"/>
    </row>
    <row r="18514" spans="4:4" x14ac:dyDescent="0.2">
      <c r="D18514" s="20"/>
    </row>
    <row r="18515" spans="4:4" x14ac:dyDescent="0.2">
      <c r="D18515" s="20"/>
    </row>
    <row r="18516" spans="4:4" x14ac:dyDescent="0.2">
      <c r="D18516" s="20"/>
    </row>
    <row r="18517" spans="4:4" x14ac:dyDescent="0.2">
      <c r="D18517" s="20"/>
    </row>
    <row r="18518" spans="4:4" x14ac:dyDescent="0.2">
      <c r="D18518" s="20"/>
    </row>
    <row r="18519" spans="4:4" x14ac:dyDescent="0.2">
      <c r="D18519" s="20"/>
    </row>
    <row r="18520" spans="4:4" x14ac:dyDescent="0.2">
      <c r="D18520" s="20"/>
    </row>
    <row r="18521" spans="4:4" x14ac:dyDescent="0.2">
      <c r="D18521" s="20"/>
    </row>
    <row r="18522" spans="4:4" x14ac:dyDescent="0.2">
      <c r="D18522" s="20"/>
    </row>
    <row r="18523" spans="4:4" x14ac:dyDescent="0.2">
      <c r="D18523" s="20"/>
    </row>
    <row r="18524" spans="4:4" x14ac:dyDescent="0.2">
      <c r="D18524" s="20"/>
    </row>
    <row r="18525" spans="4:4" x14ac:dyDescent="0.2">
      <c r="D18525" s="20"/>
    </row>
    <row r="18526" spans="4:4" x14ac:dyDescent="0.2">
      <c r="D18526" s="20"/>
    </row>
    <row r="18527" spans="4:4" x14ac:dyDescent="0.2">
      <c r="D18527" s="20"/>
    </row>
    <row r="18528" spans="4:4" x14ac:dyDescent="0.2">
      <c r="D18528" s="20"/>
    </row>
    <row r="18529" spans="4:4" x14ac:dyDescent="0.2">
      <c r="D18529" s="20"/>
    </row>
    <row r="18530" spans="4:4" x14ac:dyDescent="0.2">
      <c r="D18530" s="20"/>
    </row>
    <row r="18531" spans="4:4" x14ac:dyDescent="0.2">
      <c r="D18531" s="20"/>
    </row>
    <row r="18532" spans="4:4" x14ac:dyDescent="0.2">
      <c r="D18532" s="20"/>
    </row>
    <row r="18533" spans="4:4" x14ac:dyDescent="0.2">
      <c r="D18533" s="20"/>
    </row>
    <row r="18534" spans="4:4" x14ac:dyDescent="0.2">
      <c r="D18534" s="20"/>
    </row>
    <row r="18535" spans="4:4" x14ac:dyDescent="0.2">
      <c r="D18535" s="20"/>
    </row>
    <row r="18536" spans="4:4" x14ac:dyDescent="0.2">
      <c r="D18536" s="20"/>
    </row>
    <row r="18537" spans="4:4" x14ac:dyDescent="0.2">
      <c r="D18537" s="20"/>
    </row>
    <row r="18538" spans="4:4" x14ac:dyDescent="0.2">
      <c r="D18538" s="20"/>
    </row>
    <row r="18539" spans="4:4" x14ac:dyDescent="0.2">
      <c r="D18539" s="20"/>
    </row>
    <row r="18540" spans="4:4" x14ac:dyDescent="0.2">
      <c r="D18540" s="20"/>
    </row>
    <row r="18541" spans="4:4" x14ac:dyDescent="0.2">
      <c r="D18541" s="20"/>
    </row>
    <row r="18542" spans="4:4" x14ac:dyDescent="0.2">
      <c r="D18542" s="20"/>
    </row>
    <row r="18543" spans="4:4" x14ac:dyDescent="0.2">
      <c r="D18543" s="20"/>
    </row>
    <row r="18544" spans="4:4" x14ac:dyDescent="0.2">
      <c r="D18544" s="20"/>
    </row>
    <row r="18545" spans="4:4" x14ac:dyDescent="0.2">
      <c r="D18545" s="20"/>
    </row>
    <row r="18546" spans="4:4" x14ac:dyDescent="0.2">
      <c r="D18546" s="20"/>
    </row>
    <row r="18547" spans="4:4" x14ac:dyDescent="0.2">
      <c r="D18547" s="20"/>
    </row>
    <row r="18548" spans="4:4" x14ac:dyDescent="0.2">
      <c r="D18548" s="20"/>
    </row>
    <row r="18549" spans="4:4" x14ac:dyDescent="0.2">
      <c r="D18549" s="20"/>
    </row>
    <row r="18550" spans="4:4" x14ac:dyDescent="0.2">
      <c r="D18550" s="20"/>
    </row>
    <row r="18551" spans="4:4" x14ac:dyDescent="0.2">
      <c r="D18551" s="20"/>
    </row>
    <row r="18552" spans="4:4" x14ac:dyDescent="0.2">
      <c r="D18552" s="20"/>
    </row>
    <row r="18553" spans="4:4" x14ac:dyDescent="0.2">
      <c r="D18553" s="20"/>
    </row>
    <row r="18554" spans="4:4" x14ac:dyDescent="0.2">
      <c r="D18554" s="20"/>
    </row>
    <row r="18555" spans="4:4" x14ac:dyDescent="0.2">
      <c r="D18555" s="20"/>
    </row>
    <row r="18556" spans="4:4" x14ac:dyDescent="0.2">
      <c r="D18556" s="20"/>
    </row>
    <row r="18557" spans="4:4" x14ac:dyDescent="0.2">
      <c r="D18557" s="20"/>
    </row>
    <row r="18558" spans="4:4" x14ac:dyDescent="0.2">
      <c r="D18558" s="20"/>
    </row>
    <row r="18559" spans="4:4" x14ac:dyDescent="0.2">
      <c r="D18559" s="20"/>
    </row>
    <row r="18560" spans="4:4" x14ac:dyDescent="0.2">
      <c r="D18560" s="20"/>
    </row>
    <row r="18561" spans="4:4" x14ac:dyDescent="0.2">
      <c r="D18561" s="20"/>
    </row>
    <row r="18562" spans="4:4" x14ac:dyDescent="0.2">
      <c r="D18562" s="20"/>
    </row>
    <row r="18563" spans="4:4" x14ac:dyDescent="0.2">
      <c r="D18563" s="20"/>
    </row>
    <row r="18564" spans="4:4" x14ac:dyDescent="0.2">
      <c r="D18564" s="20"/>
    </row>
    <row r="18565" spans="4:4" x14ac:dyDescent="0.2">
      <c r="D18565" s="20"/>
    </row>
    <row r="18566" spans="4:4" x14ac:dyDescent="0.2">
      <c r="D18566" s="20"/>
    </row>
    <row r="18567" spans="4:4" x14ac:dyDescent="0.2">
      <c r="D18567" s="20"/>
    </row>
    <row r="18568" spans="4:4" x14ac:dyDescent="0.2">
      <c r="D18568" s="20"/>
    </row>
    <row r="18569" spans="4:4" x14ac:dyDescent="0.2">
      <c r="D18569" s="20"/>
    </row>
    <row r="18570" spans="4:4" x14ac:dyDescent="0.2">
      <c r="D18570" s="20"/>
    </row>
    <row r="18571" spans="4:4" x14ac:dyDescent="0.2">
      <c r="D18571" s="20"/>
    </row>
    <row r="18572" spans="4:4" x14ac:dyDescent="0.2">
      <c r="D18572" s="20"/>
    </row>
    <row r="18573" spans="4:4" x14ac:dyDescent="0.2">
      <c r="D18573" s="20"/>
    </row>
    <row r="18574" spans="4:4" x14ac:dyDescent="0.2">
      <c r="D18574" s="20"/>
    </row>
    <row r="18575" spans="4:4" x14ac:dyDescent="0.2">
      <c r="D18575" s="20"/>
    </row>
    <row r="18576" spans="4:4" x14ac:dyDescent="0.2">
      <c r="D18576" s="20"/>
    </row>
    <row r="18577" spans="4:4" x14ac:dyDescent="0.2">
      <c r="D18577" s="20"/>
    </row>
    <row r="18578" spans="4:4" x14ac:dyDescent="0.2">
      <c r="D18578" s="20"/>
    </row>
    <row r="18579" spans="4:4" x14ac:dyDescent="0.2">
      <c r="D18579" s="20"/>
    </row>
    <row r="18580" spans="4:4" x14ac:dyDescent="0.2">
      <c r="D18580" s="20"/>
    </row>
    <row r="18581" spans="4:4" x14ac:dyDescent="0.2">
      <c r="D18581" s="20"/>
    </row>
    <row r="18582" spans="4:4" x14ac:dyDescent="0.2">
      <c r="D18582" s="20"/>
    </row>
    <row r="18583" spans="4:4" x14ac:dyDescent="0.2">
      <c r="D18583" s="20"/>
    </row>
    <row r="18584" spans="4:4" x14ac:dyDescent="0.2">
      <c r="D18584" s="20"/>
    </row>
    <row r="18585" spans="4:4" x14ac:dyDescent="0.2">
      <c r="D18585" s="20"/>
    </row>
    <row r="18586" spans="4:4" x14ac:dyDescent="0.2">
      <c r="D18586" s="20"/>
    </row>
    <row r="18587" spans="4:4" x14ac:dyDescent="0.2">
      <c r="D18587" s="20"/>
    </row>
    <row r="18588" spans="4:4" x14ac:dyDescent="0.2">
      <c r="D18588" s="20"/>
    </row>
    <row r="18589" spans="4:4" x14ac:dyDescent="0.2">
      <c r="D18589" s="20"/>
    </row>
    <row r="18590" spans="4:4" x14ac:dyDescent="0.2">
      <c r="D18590" s="20"/>
    </row>
    <row r="18591" spans="4:4" x14ac:dyDescent="0.2">
      <c r="D18591" s="20"/>
    </row>
    <row r="18592" spans="4:4" x14ac:dyDescent="0.2">
      <c r="D18592" s="20"/>
    </row>
    <row r="18593" spans="4:4" x14ac:dyDescent="0.2">
      <c r="D18593" s="20"/>
    </row>
    <row r="18594" spans="4:4" x14ac:dyDescent="0.2">
      <c r="D18594" s="20"/>
    </row>
    <row r="18595" spans="4:4" x14ac:dyDescent="0.2">
      <c r="D18595" s="20"/>
    </row>
    <row r="18596" spans="4:4" x14ac:dyDescent="0.2">
      <c r="D18596" s="20"/>
    </row>
    <row r="18597" spans="4:4" x14ac:dyDescent="0.2">
      <c r="D18597" s="20"/>
    </row>
    <row r="18598" spans="4:4" x14ac:dyDescent="0.2">
      <c r="D18598" s="20"/>
    </row>
    <row r="18599" spans="4:4" x14ac:dyDescent="0.2">
      <c r="D18599" s="20"/>
    </row>
    <row r="18600" spans="4:4" x14ac:dyDescent="0.2">
      <c r="D18600" s="20"/>
    </row>
    <row r="18601" spans="4:4" x14ac:dyDescent="0.2">
      <c r="D18601" s="20"/>
    </row>
    <row r="18602" spans="4:4" x14ac:dyDescent="0.2">
      <c r="D18602" s="20"/>
    </row>
    <row r="18603" spans="4:4" x14ac:dyDescent="0.2">
      <c r="D18603" s="20"/>
    </row>
    <row r="18604" spans="4:4" x14ac:dyDescent="0.2">
      <c r="D18604" s="20"/>
    </row>
    <row r="18605" spans="4:4" x14ac:dyDescent="0.2">
      <c r="D18605" s="20"/>
    </row>
    <row r="18606" spans="4:4" x14ac:dyDescent="0.2">
      <c r="D18606" s="20"/>
    </row>
    <row r="18607" spans="4:4" x14ac:dyDescent="0.2">
      <c r="D18607" s="20"/>
    </row>
    <row r="18608" spans="4:4" x14ac:dyDescent="0.2">
      <c r="D18608" s="20"/>
    </row>
    <row r="18609" spans="4:4" x14ac:dyDescent="0.2">
      <c r="D18609" s="20"/>
    </row>
    <row r="18610" spans="4:4" x14ac:dyDescent="0.2">
      <c r="D18610" s="20"/>
    </row>
    <row r="18611" spans="4:4" x14ac:dyDescent="0.2">
      <c r="D18611" s="20"/>
    </row>
    <row r="18612" spans="4:4" x14ac:dyDescent="0.2">
      <c r="D18612" s="20"/>
    </row>
    <row r="18613" spans="4:4" x14ac:dyDescent="0.2">
      <c r="D18613" s="20"/>
    </row>
    <row r="18614" spans="4:4" x14ac:dyDescent="0.2">
      <c r="D18614" s="20"/>
    </row>
    <row r="18615" spans="4:4" x14ac:dyDescent="0.2">
      <c r="D18615" s="20"/>
    </row>
    <row r="18616" spans="4:4" x14ac:dyDescent="0.2">
      <c r="D18616" s="20"/>
    </row>
    <row r="18617" spans="4:4" x14ac:dyDescent="0.2">
      <c r="D18617" s="20"/>
    </row>
    <row r="18618" spans="4:4" x14ac:dyDescent="0.2">
      <c r="D18618" s="20"/>
    </row>
    <row r="18619" spans="4:4" x14ac:dyDescent="0.2">
      <c r="D18619" s="20"/>
    </row>
    <row r="18620" spans="4:4" x14ac:dyDescent="0.2">
      <c r="D18620" s="20"/>
    </row>
    <row r="18621" spans="4:4" x14ac:dyDescent="0.2">
      <c r="D18621" s="20"/>
    </row>
    <row r="18622" spans="4:4" x14ac:dyDescent="0.2">
      <c r="D18622" s="20"/>
    </row>
    <row r="18623" spans="4:4" x14ac:dyDescent="0.2">
      <c r="D18623" s="20"/>
    </row>
    <row r="18624" spans="4:4" x14ac:dyDescent="0.2">
      <c r="D18624" s="20"/>
    </row>
    <row r="18625" spans="4:4" x14ac:dyDescent="0.2">
      <c r="D18625" s="20"/>
    </row>
    <row r="18626" spans="4:4" x14ac:dyDescent="0.2">
      <c r="D18626" s="20"/>
    </row>
    <row r="18627" spans="4:4" x14ac:dyDescent="0.2">
      <c r="D18627" s="20"/>
    </row>
    <row r="18628" spans="4:4" x14ac:dyDescent="0.2">
      <c r="D18628" s="20"/>
    </row>
    <row r="18629" spans="4:4" x14ac:dyDescent="0.2">
      <c r="D18629" s="20"/>
    </row>
    <row r="18630" spans="4:4" x14ac:dyDescent="0.2">
      <c r="D18630" s="20"/>
    </row>
    <row r="18631" spans="4:4" x14ac:dyDescent="0.2">
      <c r="D18631" s="20"/>
    </row>
    <row r="18632" spans="4:4" x14ac:dyDescent="0.2">
      <c r="D18632" s="20"/>
    </row>
    <row r="18633" spans="4:4" x14ac:dyDescent="0.2">
      <c r="D18633" s="20"/>
    </row>
    <row r="18634" spans="4:4" x14ac:dyDescent="0.2">
      <c r="D18634" s="20"/>
    </row>
    <row r="18635" spans="4:4" x14ac:dyDescent="0.2">
      <c r="D18635" s="20"/>
    </row>
    <row r="18636" spans="4:4" x14ac:dyDescent="0.2">
      <c r="D18636" s="20"/>
    </row>
    <row r="18637" spans="4:4" x14ac:dyDescent="0.2">
      <c r="D18637" s="20"/>
    </row>
    <row r="18638" spans="4:4" x14ac:dyDescent="0.2">
      <c r="D18638" s="20"/>
    </row>
    <row r="18639" spans="4:4" x14ac:dyDescent="0.2">
      <c r="D18639" s="20"/>
    </row>
    <row r="18640" spans="4:4" x14ac:dyDescent="0.2">
      <c r="D18640" s="20"/>
    </row>
    <row r="18641" spans="4:4" x14ac:dyDescent="0.2">
      <c r="D18641" s="20"/>
    </row>
    <row r="18642" spans="4:4" x14ac:dyDescent="0.2">
      <c r="D18642" s="20"/>
    </row>
    <row r="18643" spans="4:4" x14ac:dyDescent="0.2">
      <c r="D18643" s="20"/>
    </row>
    <row r="18644" spans="4:4" x14ac:dyDescent="0.2">
      <c r="D18644" s="20"/>
    </row>
    <row r="18645" spans="4:4" x14ac:dyDescent="0.2">
      <c r="D18645" s="20"/>
    </row>
    <row r="18646" spans="4:4" x14ac:dyDescent="0.2">
      <c r="D18646" s="20"/>
    </row>
    <row r="18647" spans="4:4" x14ac:dyDescent="0.2">
      <c r="D18647" s="20"/>
    </row>
    <row r="18648" spans="4:4" x14ac:dyDescent="0.2">
      <c r="D18648" s="20"/>
    </row>
    <row r="18649" spans="4:4" x14ac:dyDescent="0.2">
      <c r="D18649" s="20"/>
    </row>
    <row r="18650" spans="4:4" x14ac:dyDescent="0.2">
      <c r="D18650" s="20"/>
    </row>
    <row r="18651" spans="4:4" x14ac:dyDescent="0.2">
      <c r="D18651" s="20"/>
    </row>
    <row r="18652" spans="4:4" x14ac:dyDescent="0.2">
      <c r="D18652" s="20"/>
    </row>
    <row r="18653" spans="4:4" x14ac:dyDescent="0.2">
      <c r="D18653" s="20"/>
    </row>
    <row r="18654" spans="4:4" x14ac:dyDescent="0.2">
      <c r="D18654" s="20"/>
    </row>
    <row r="18655" spans="4:4" x14ac:dyDescent="0.2">
      <c r="D18655" s="20"/>
    </row>
    <row r="18656" spans="4:4" x14ac:dyDescent="0.2">
      <c r="D18656" s="20"/>
    </row>
    <row r="18657" spans="4:4" x14ac:dyDescent="0.2">
      <c r="D18657" s="20"/>
    </row>
    <row r="18658" spans="4:4" x14ac:dyDescent="0.2">
      <c r="D18658" s="20"/>
    </row>
    <row r="18659" spans="4:4" x14ac:dyDescent="0.2">
      <c r="D18659" s="20"/>
    </row>
    <row r="18660" spans="4:4" x14ac:dyDescent="0.2">
      <c r="D18660" s="20"/>
    </row>
    <row r="18661" spans="4:4" x14ac:dyDescent="0.2">
      <c r="D18661" s="20"/>
    </row>
    <row r="18662" spans="4:4" x14ac:dyDescent="0.2">
      <c r="D18662" s="20"/>
    </row>
    <row r="18663" spans="4:4" x14ac:dyDescent="0.2">
      <c r="D18663" s="20"/>
    </row>
    <row r="18664" spans="4:4" x14ac:dyDescent="0.2">
      <c r="D18664" s="20"/>
    </row>
    <row r="18665" spans="4:4" x14ac:dyDescent="0.2">
      <c r="D18665" s="20"/>
    </row>
    <row r="18666" spans="4:4" x14ac:dyDescent="0.2">
      <c r="D18666" s="20"/>
    </row>
    <row r="18667" spans="4:4" x14ac:dyDescent="0.2">
      <c r="D18667" s="20"/>
    </row>
    <row r="18668" spans="4:4" x14ac:dyDescent="0.2">
      <c r="D18668" s="20"/>
    </row>
    <row r="18669" spans="4:4" x14ac:dyDescent="0.2">
      <c r="D18669" s="20"/>
    </row>
    <row r="18670" spans="4:4" x14ac:dyDescent="0.2">
      <c r="D18670" s="20"/>
    </row>
    <row r="18671" spans="4:4" x14ac:dyDescent="0.2">
      <c r="D18671" s="20"/>
    </row>
    <row r="18672" spans="4:4" x14ac:dyDescent="0.2">
      <c r="D18672" s="20"/>
    </row>
    <row r="18673" spans="4:4" x14ac:dyDescent="0.2">
      <c r="D18673" s="20"/>
    </row>
    <row r="18674" spans="4:4" x14ac:dyDescent="0.2">
      <c r="D18674" s="20"/>
    </row>
    <row r="18675" spans="4:4" x14ac:dyDescent="0.2">
      <c r="D18675" s="20"/>
    </row>
    <row r="18676" spans="4:4" x14ac:dyDescent="0.2">
      <c r="D18676" s="20"/>
    </row>
    <row r="18677" spans="4:4" x14ac:dyDescent="0.2">
      <c r="D18677" s="20"/>
    </row>
    <row r="18678" spans="4:4" x14ac:dyDescent="0.2">
      <c r="D18678" s="20"/>
    </row>
    <row r="18679" spans="4:4" x14ac:dyDescent="0.2">
      <c r="D18679" s="20"/>
    </row>
    <row r="18680" spans="4:4" x14ac:dyDescent="0.2">
      <c r="D18680" s="20"/>
    </row>
    <row r="18681" spans="4:4" x14ac:dyDescent="0.2">
      <c r="D18681" s="20"/>
    </row>
    <row r="18682" spans="4:4" x14ac:dyDescent="0.2">
      <c r="D18682" s="20"/>
    </row>
    <row r="18683" spans="4:4" x14ac:dyDescent="0.2">
      <c r="D18683" s="20"/>
    </row>
    <row r="18684" spans="4:4" x14ac:dyDescent="0.2">
      <c r="D18684" s="20"/>
    </row>
    <row r="18685" spans="4:4" x14ac:dyDescent="0.2">
      <c r="D18685" s="20"/>
    </row>
    <row r="18686" spans="4:4" x14ac:dyDescent="0.2">
      <c r="D18686" s="20"/>
    </row>
    <row r="18687" spans="4:4" x14ac:dyDescent="0.2">
      <c r="D18687" s="20"/>
    </row>
    <row r="18688" spans="4:4" x14ac:dyDescent="0.2">
      <c r="D18688" s="20"/>
    </row>
    <row r="18689" spans="4:4" x14ac:dyDescent="0.2">
      <c r="D18689" s="20"/>
    </row>
    <row r="18690" spans="4:4" x14ac:dyDescent="0.2">
      <c r="D18690" s="20"/>
    </row>
    <row r="18691" spans="4:4" x14ac:dyDescent="0.2">
      <c r="D18691" s="20"/>
    </row>
    <row r="18692" spans="4:4" x14ac:dyDescent="0.2">
      <c r="D18692" s="20"/>
    </row>
    <row r="18693" spans="4:4" x14ac:dyDescent="0.2">
      <c r="D18693" s="20"/>
    </row>
    <row r="18694" spans="4:4" x14ac:dyDescent="0.2">
      <c r="D18694" s="20"/>
    </row>
    <row r="18695" spans="4:4" x14ac:dyDescent="0.2">
      <c r="D18695" s="20"/>
    </row>
    <row r="18696" spans="4:4" x14ac:dyDescent="0.2">
      <c r="D18696" s="20"/>
    </row>
    <row r="18697" spans="4:4" x14ac:dyDescent="0.2">
      <c r="D18697" s="20"/>
    </row>
    <row r="18698" spans="4:4" x14ac:dyDescent="0.2">
      <c r="D18698" s="20"/>
    </row>
    <row r="18699" spans="4:4" x14ac:dyDescent="0.2">
      <c r="D18699" s="20"/>
    </row>
    <row r="18700" spans="4:4" x14ac:dyDescent="0.2">
      <c r="D18700" s="20"/>
    </row>
    <row r="18701" spans="4:4" x14ac:dyDescent="0.2">
      <c r="D18701" s="20"/>
    </row>
    <row r="18702" spans="4:4" x14ac:dyDescent="0.2">
      <c r="D18702" s="20"/>
    </row>
    <row r="18703" spans="4:4" x14ac:dyDescent="0.2">
      <c r="D18703" s="20"/>
    </row>
    <row r="18704" spans="4:4" x14ac:dyDescent="0.2">
      <c r="D18704" s="20"/>
    </row>
    <row r="18705" spans="4:4" x14ac:dyDescent="0.2">
      <c r="D18705" s="20"/>
    </row>
    <row r="18706" spans="4:4" x14ac:dyDescent="0.2">
      <c r="D18706" s="20"/>
    </row>
    <row r="18707" spans="4:4" x14ac:dyDescent="0.2">
      <c r="D18707" s="20"/>
    </row>
    <row r="18708" spans="4:4" x14ac:dyDescent="0.2">
      <c r="D18708" s="20"/>
    </row>
    <row r="18709" spans="4:4" x14ac:dyDescent="0.2">
      <c r="D18709" s="20"/>
    </row>
    <row r="18710" spans="4:4" x14ac:dyDescent="0.2">
      <c r="D18710" s="20"/>
    </row>
    <row r="18711" spans="4:4" x14ac:dyDescent="0.2">
      <c r="D18711" s="20"/>
    </row>
    <row r="18712" spans="4:4" x14ac:dyDescent="0.2">
      <c r="D18712" s="20"/>
    </row>
    <row r="18713" spans="4:4" x14ac:dyDescent="0.2">
      <c r="D18713" s="20"/>
    </row>
    <row r="18714" spans="4:4" x14ac:dyDescent="0.2">
      <c r="D18714" s="20"/>
    </row>
    <row r="18715" spans="4:4" x14ac:dyDescent="0.2">
      <c r="D18715" s="20"/>
    </row>
    <row r="18716" spans="4:4" x14ac:dyDescent="0.2">
      <c r="D18716" s="20"/>
    </row>
    <row r="18717" spans="4:4" x14ac:dyDescent="0.2">
      <c r="D18717" s="20"/>
    </row>
    <row r="18718" spans="4:4" x14ac:dyDescent="0.2">
      <c r="D18718" s="20"/>
    </row>
    <row r="18719" spans="4:4" x14ac:dyDescent="0.2">
      <c r="D18719" s="20"/>
    </row>
    <row r="18720" spans="4:4" x14ac:dyDescent="0.2">
      <c r="D18720" s="20"/>
    </row>
    <row r="18721" spans="4:4" x14ac:dyDescent="0.2">
      <c r="D18721" s="20"/>
    </row>
    <row r="18722" spans="4:4" x14ac:dyDescent="0.2">
      <c r="D18722" s="20"/>
    </row>
    <row r="18723" spans="4:4" x14ac:dyDescent="0.2">
      <c r="D18723" s="20"/>
    </row>
    <row r="18724" spans="4:4" x14ac:dyDescent="0.2">
      <c r="D18724" s="20"/>
    </row>
    <row r="18725" spans="4:4" x14ac:dyDescent="0.2">
      <c r="D18725" s="20"/>
    </row>
    <row r="18726" spans="4:4" x14ac:dyDescent="0.2">
      <c r="D18726" s="20"/>
    </row>
    <row r="18727" spans="4:4" x14ac:dyDescent="0.2">
      <c r="D18727" s="20"/>
    </row>
    <row r="18728" spans="4:4" x14ac:dyDescent="0.2">
      <c r="D18728" s="20"/>
    </row>
    <row r="18729" spans="4:4" x14ac:dyDescent="0.2">
      <c r="D18729" s="20"/>
    </row>
    <row r="18730" spans="4:4" x14ac:dyDescent="0.2">
      <c r="D18730" s="20"/>
    </row>
    <row r="18731" spans="4:4" x14ac:dyDescent="0.2">
      <c r="D18731" s="20"/>
    </row>
    <row r="18732" spans="4:4" x14ac:dyDescent="0.2">
      <c r="D18732" s="20"/>
    </row>
    <row r="18733" spans="4:4" x14ac:dyDescent="0.2">
      <c r="D18733" s="20"/>
    </row>
    <row r="18734" spans="4:4" x14ac:dyDescent="0.2">
      <c r="D18734" s="20"/>
    </row>
    <row r="18735" spans="4:4" x14ac:dyDescent="0.2">
      <c r="D18735" s="20"/>
    </row>
    <row r="18736" spans="4:4" x14ac:dyDescent="0.2">
      <c r="D18736" s="20"/>
    </row>
    <row r="18737" spans="4:4" x14ac:dyDescent="0.2">
      <c r="D18737" s="20"/>
    </row>
    <row r="18738" spans="4:4" x14ac:dyDescent="0.2">
      <c r="D18738" s="20"/>
    </row>
    <row r="18739" spans="4:4" x14ac:dyDescent="0.2">
      <c r="D18739" s="20"/>
    </row>
    <row r="18740" spans="4:4" x14ac:dyDescent="0.2">
      <c r="D18740" s="20"/>
    </row>
    <row r="18741" spans="4:4" x14ac:dyDescent="0.2">
      <c r="D18741" s="20"/>
    </row>
    <row r="18742" spans="4:4" x14ac:dyDescent="0.2">
      <c r="D18742" s="20"/>
    </row>
    <row r="18743" spans="4:4" x14ac:dyDescent="0.2">
      <c r="D18743" s="20"/>
    </row>
    <row r="18744" spans="4:4" x14ac:dyDescent="0.2">
      <c r="D18744" s="20"/>
    </row>
    <row r="18745" spans="4:4" x14ac:dyDescent="0.2">
      <c r="D18745" s="20"/>
    </row>
    <row r="18746" spans="4:4" x14ac:dyDescent="0.2">
      <c r="D18746" s="20"/>
    </row>
    <row r="18747" spans="4:4" x14ac:dyDescent="0.2">
      <c r="D18747" s="20"/>
    </row>
    <row r="18748" spans="4:4" x14ac:dyDescent="0.2">
      <c r="D18748" s="20"/>
    </row>
    <row r="18749" spans="4:4" x14ac:dyDescent="0.2">
      <c r="D18749" s="20"/>
    </row>
    <row r="18750" spans="4:4" x14ac:dyDescent="0.2">
      <c r="D18750" s="20"/>
    </row>
    <row r="18751" spans="4:4" x14ac:dyDescent="0.2">
      <c r="D18751" s="20"/>
    </row>
    <row r="18752" spans="4:4" x14ac:dyDescent="0.2">
      <c r="D18752" s="20"/>
    </row>
    <row r="18753" spans="4:4" x14ac:dyDescent="0.2">
      <c r="D18753" s="20"/>
    </row>
    <row r="18754" spans="4:4" x14ac:dyDescent="0.2">
      <c r="D18754" s="20"/>
    </row>
    <row r="18755" spans="4:4" x14ac:dyDescent="0.2">
      <c r="D18755" s="20"/>
    </row>
    <row r="18756" spans="4:4" x14ac:dyDescent="0.2">
      <c r="D18756" s="20"/>
    </row>
    <row r="18757" spans="4:4" x14ac:dyDescent="0.2">
      <c r="D18757" s="20"/>
    </row>
    <row r="18758" spans="4:4" x14ac:dyDescent="0.2">
      <c r="D18758" s="20"/>
    </row>
    <row r="18759" spans="4:4" x14ac:dyDescent="0.2">
      <c r="D18759" s="20"/>
    </row>
    <row r="18760" spans="4:4" x14ac:dyDescent="0.2">
      <c r="D18760" s="20"/>
    </row>
    <row r="18761" spans="4:4" x14ac:dyDescent="0.2">
      <c r="D18761" s="20"/>
    </row>
    <row r="18762" spans="4:4" x14ac:dyDescent="0.2">
      <c r="D18762" s="20"/>
    </row>
    <row r="18763" spans="4:4" x14ac:dyDescent="0.2">
      <c r="D18763" s="20"/>
    </row>
    <row r="18764" spans="4:4" x14ac:dyDescent="0.2">
      <c r="D18764" s="20"/>
    </row>
    <row r="18765" spans="4:4" x14ac:dyDescent="0.2">
      <c r="D18765" s="20"/>
    </row>
    <row r="18766" spans="4:4" x14ac:dyDescent="0.2">
      <c r="D18766" s="20"/>
    </row>
    <row r="18767" spans="4:4" x14ac:dyDescent="0.2">
      <c r="D18767" s="20"/>
    </row>
    <row r="18768" spans="4:4" x14ac:dyDescent="0.2">
      <c r="D18768" s="20"/>
    </row>
    <row r="18769" spans="4:4" x14ac:dyDescent="0.2">
      <c r="D18769" s="20"/>
    </row>
    <row r="18770" spans="4:4" x14ac:dyDescent="0.2">
      <c r="D18770" s="20"/>
    </row>
    <row r="18771" spans="4:4" x14ac:dyDescent="0.2">
      <c r="D18771" s="20"/>
    </row>
    <row r="18772" spans="4:4" x14ac:dyDescent="0.2">
      <c r="D18772" s="20"/>
    </row>
    <row r="18773" spans="4:4" x14ac:dyDescent="0.2">
      <c r="D18773" s="20"/>
    </row>
    <row r="18774" spans="4:4" x14ac:dyDescent="0.2">
      <c r="D18774" s="20"/>
    </row>
    <row r="18775" spans="4:4" x14ac:dyDescent="0.2">
      <c r="D18775" s="20"/>
    </row>
    <row r="18776" spans="4:4" x14ac:dyDescent="0.2">
      <c r="D18776" s="20"/>
    </row>
    <row r="18777" spans="4:4" x14ac:dyDescent="0.2">
      <c r="D18777" s="20"/>
    </row>
    <row r="18778" spans="4:4" x14ac:dyDescent="0.2">
      <c r="D18778" s="20"/>
    </row>
    <row r="18779" spans="4:4" x14ac:dyDescent="0.2">
      <c r="D18779" s="20"/>
    </row>
    <row r="18780" spans="4:4" x14ac:dyDescent="0.2">
      <c r="D18780" s="20"/>
    </row>
    <row r="18781" spans="4:4" x14ac:dyDescent="0.2">
      <c r="D18781" s="20"/>
    </row>
    <row r="18782" spans="4:4" x14ac:dyDescent="0.2">
      <c r="D18782" s="20"/>
    </row>
    <row r="18783" spans="4:4" x14ac:dyDescent="0.2">
      <c r="D18783" s="20"/>
    </row>
    <row r="18784" spans="4:4" x14ac:dyDescent="0.2">
      <c r="D18784" s="20"/>
    </row>
    <row r="18785" spans="4:4" x14ac:dyDescent="0.2">
      <c r="D18785" s="20"/>
    </row>
    <row r="18786" spans="4:4" x14ac:dyDescent="0.2">
      <c r="D18786" s="20"/>
    </row>
    <row r="18787" spans="4:4" x14ac:dyDescent="0.2">
      <c r="D18787" s="20"/>
    </row>
    <row r="18788" spans="4:4" x14ac:dyDescent="0.2">
      <c r="D18788" s="20"/>
    </row>
    <row r="18789" spans="4:4" x14ac:dyDescent="0.2">
      <c r="D18789" s="20"/>
    </row>
    <row r="18790" spans="4:4" x14ac:dyDescent="0.2">
      <c r="D18790" s="20"/>
    </row>
    <row r="18791" spans="4:4" x14ac:dyDescent="0.2">
      <c r="D18791" s="20"/>
    </row>
    <row r="18792" spans="4:4" x14ac:dyDescent="0.2">
      <c r="D18792" s="20"/>
    </row>
    <row r="18793" spans="4:4" x14ac:dyDescent="0.2">
      <c r="D18793" s="20"/>
    </row>
    <row r="18794" spans="4:4" x14ac:dyDescent="0.2">
      <c r="D18794" s="20"/>
    </row>
    <row r="18795" spans="4:4" x14ac:dyDescent="0.2">
      <c r="D18795" s="20"/>
    </row>
    <row r="18796" spans="4:4" x14ac:dyDescent="0.2">
      <c r="D18796" s="20"/>
    </row>
    <row r="18797" spans="4:4" x14ac:dyDescent="0.2">
      <c r="D18797" s="20"/>
    </row>
    <row r="18798" spans="4:4" x14ac:dyDescent="0.2">
      <c r="D18798" s="20"/>
    </row>
    <row r="18799" spans="4:4" x14ac:dyDescent="0.2">
      <c r="D18799" s="20"/>
    </row>
    <row r="18800" spans="4:4" x14ac:dyDescent="0.2">
      <c r="D18800" s="20"/>
    </row>
    <row r="18801" spans="4:4" x14ac:dyDescent="0.2">
      <c r="D18801" s="20"/>
    </row>
    <row r="18802" spans="4:4" x14ac:dyDescent="0.2">
      <c r="D18802" s="20"/>
    </row>
    <row r="18803" spans="4:4" x14ac:dyDescent="0.2">
      <c r="D18803" s="20"/>
    </row>
    <row r="18804" spans="4:4" x14ac:dyDescent="0.2">
      <c r="D18804" s="20"/>
    </row>
    <row r="18805" spans="4:4" x14ac:dyDescent="0.2">
      <c r="D18805" s="20"/>
    </row>
    <row r="18806" spans="4:4" x14ac:dyDescent="0.2">
      <c r="D18806" s="20"/>
    </row>
    <row r="18807" spans="4:4" x14ac:dyDescent="0.2">
      <c r="D18807" s="20"/>
    </row>
    <row r="18808" spans="4:4" x14ac:dyDescent="0.2">
      <c r="D18808" s="20"/>
    </row>
    <row r="18809" spans="4:4" x14ac:dyDescent="0.2">
      <c r="D18809" s="20"/>
    </row>
    <row r="18810" spans="4:4" x14ac:dyDescent="0.2">
      <c r="D18810" s="20"/>
    </row>
    <row r="18811" spans="4:4" x14ac:dyDescent="0.2">
      <c r="D18811" s="20"/>
    </row>
    <row r="18812" spans="4:4" x14ac:dyDescent="0.2">
      <c r="D18812" s="20"/>
    </row>
    <row r="18813" spans="4:4" x14ac:dyDescent="0.2">
      <c r="D18813" s="20"/>
    </row>
    <row r="18814" spans="4:4" x14ac:dyDescent="0.2">
      <c r="D18814" s="20"/>
    </row>
    <row r="18815" spans="4:4" x14ac:dyDescent="0.2">
      <c r="D18815" s="20"/>
    </row>
    <row r="18816" spans="4:4" x14ac:dyDescent="0.2">
      <c r="D18816" s="20"/>
    </row>
    <row r="18817" spans="4:4" x14ac:dyDescent="0.2">
      <c r="D18817" s="20"/>
    </row>
    <row r="18818" spans="4:4" x14ac:dyDescent="0.2">
      <c r="D18818" s="20"/>
    </row>
    <row r="18819" spans="4:4" x14ac:dyDescent="0.2">
      <c r="D18819" s="20"/>
    </row>
    <row r="18820" spans="4:4" x14ac:dyDescent="0.2">
      <c r="D18820" s="20"/>
    </row>
    <row r="18821" spans="4:4" x14ac:dyDescent="0.2">
      <c r="D18821" s="20"/>
    </row>
    <row r="18822" spans="4:4" x14ac:dyDescent="0.2">
      <c r="D18822" s="20"/>
    </row>
    <row r="18823" spans="4:4" x14ac:dyDescent="0.2">
      <c r="D18823" s="20"/>
    </row>
    <row r="18824" spans="4:4" x14ac:dyDescent="0.2">
      <c r="D18824" s="20"/>
    </row>
    <row r="18825" spans="4:4" x14ac:dyDescent="0.2">
      <c r="D18825" s="20"/>
    </row>
    <row r="18826" spans="4:4" x14ac:dyDescent="0.2">
      <c r="D18826" s="20"/>
    </row>
    <row r="18827" spans="4:4" x14ac:dyDescent="0.2">
      <c r="D18827" s="20"/>
    </row>
    <row r="18828" spans="4:4" x14ac:dyDescent="0.2">
      <c r="D18828" s="20"/>
    </row>
    <row r="18829" spans="4:4" x14ac:dyDescent="0.2">
      <c r="D18829" s="20"/>
    </row>
    <row r="18830" spans="4:4" x14ac:dyDescent="0.2">
      <c r="D18830" s="20"/>
    </row>
    <row r="18831" spans="4:4" x14ac:dyDescent="0.2">
      <c r="D18831" s="20"/>
    </row>
    <row r="18832" spans="4:4" x14ac:dyDescent="0.2">
      <c r="D18832" s="20"/>
    </row>
    <row r="18833" spans="4:4" x14ac:dyDescent="0.2">
      <c r="D18833" s="20"/>
    </row>
    <row r="18834" spans="4:4" x14ac:dyDescent="0.2">
      <c r="D18834" s="20"/>
    </row>
    <row r="18835" spans="4:4" x14ac:dyDescent="0.2">
      <c r="D18835" s="20"/>
    </row>
    <row r="18836" spans="4:4" x14ac:dyDescent="0.2">
      <c r="D18836" s="20"/>
    </row>
    <row r="18837" spans="4:4" x14ac:dyDescent="0.2">
      <c r="D18837" s="20"/>
    </row>
    <row r="18838" spans="4:4" x14ac:dyDescent="0.2">
      <c r="D18838" s="20"/>
    </row>
    <row r="18839" spans="4:4" x14ac:dyDescent="0.2">
      <c r="D18839" s="20"/>
    </row>
    <row r="18840" spans="4:4" x14ac:dyDescent="0.2">
      <c r="D18840" s="20"/>
    </row>
    <row r="18841" spans="4:4" x14ac:dyDescent="0.2">
      <c r="D18841" s="20"/>
    </row>
    <row r="18842" spans="4:4" x14ac:dyDescent="0.2">
      <c r="D18842" s="20"/>
    </row>
    <row r="18843" spans="4:4" x14ac:dyDescent="0.2">
      <c r="D18843" s="20"/>
    </row>
    <row r="18844" spans="4:4" x14ac:dyDescent="0.2">
      <c r="D18844" s="20"/>
    </row>
    <row r="18845" spans="4:4" x14ac:dyDescent="0.2">
      <c r="D18845" s="20"/>
    </row>
    <row r="18846" spans="4:4" x14ac:dyDescent="0.2">
      <c r="D18846" s="20"/>
    </row>
    <row r="18847" spans="4:4" x14ac:dyDescent="0.2">
      <c r="D18847" s="20"/>
    </row>
    <row r="18848" spans="4:4" x14ac:dyDescent="0.2">
      <c r="D18848" s="20"/>
    </row>
    <row r="18849" spans="4:4" x14ac:dyDescent="0.2">
      <c r="D18849" s="20"/>
    </row>
    <row r="18850" spans="4:4" x14ac:dyDescent="0.2">
      <c r="D18850" s="20"/>
    </row>
    <row r="18851" spans="4:4" x14ac:dyDescent="0.2">
      <c r="D18851" s="20"/>
    </row>
    <row r="18852" spans="4:4" x14ac:dyDescent="0.2">
      <c r="D18852" s="20"/>
    </row>
    <row r="18853" spans="4:4" x14ac:dyDescent="0.2">
      <c r="D18853" s="20"/>
    </row>
    <row r="18854" spans="4:4" x14ac:dyDescent="0.2">
      <c r="D18854" s="20"/>
    </row>
    <row r="18855" spans="4:4" x14ac:dyDescent="0.2">
      <c r="D18855" s="20"/>
    </row>
    <row r="18856" spans="4:4" x14ac:dyDescent="0.2">
      <c r="D18856" s="20"/>
    </row>
    <row r="18857" spans="4:4" x14ac:dyDescent="0.2">
      <c r="D18857" s="20"/>
    </row>
    <row r="18858" spans="4:4" x14ac:dyDescent="0.2">
      <c r="D18858" s="20"/>
    </row>
    <row r="18859" spans="4:4" x14ac:dyDescent="0.2">
      <c r="D18859" s="20"/>
    </row>
    <row r="18860" spans="4:4" x14ac:dyDescent="0.2">
      <c r="D18860" s="20"/>
    </row>
    <row r="18861" spans="4:4" x14ac:dyDescent="0.2">
      <c r="D18861" s="20"/>
    </row>
    <row r="18862" spans="4:4" x14ac:dyDescent="0.2">
      <c r="D18862" s="20"/>
    </row>
    <row r="18863" spans="4:4" x14ac:dyDescent="0.2">
      <c r="D18863" s="20"/>
    </row>
    <row r="18864" spans="4:4" x14ac:dyDescent="0.2">
      <c r="D18864" s="20"/>
    </row>
    <row r="18865" spans="4:4" x14ac:dyDescent="0.2">
      <c r="D18865" s="20"/>
    </row>
    <row r="18866" spans="4:4" x14ac:dyDescent="0.2">
      <c r="D18866" s="20"/>
    </row>
    <row r="18867" spans="4:4" x14ac:dyDescent="0.2">
      <c r="D18867" s="20"/>
    </row>
    <row r="18868" spans="4:4" x14ac:dyDescent="0.2">
      <c r="D18868" s="20"/>
    </row>
    <row r="18869" spans="4:4" x14ac:dyDescent="0.2">
      <c r="D18869" s="20"/>
    </row>
    <row r="18870" spans="4:4" x14ac:dyDescent="0.2">
      <c r="D18870" s="20"/>
    </row>
    <row r="18871" spans="4:4" x14ac:dyDescent="0.2">
      <c r="D18871" s="20"/>
    </row>
    <row r="18872" spans="4:4" x14ac:dyDescent="0.2">
      <c r="D18872" s="20"/>
    </row>
    <row r="18873" spans="4:4" x14ac:dyDescent="0.2">
      <c r="D18873" s="20"/>
    </row>
    <row r="18874" spans="4:4" x14ac:dyDescent="0.2">
      <c r="D18874" s="20"/>
    </row>
    <row r="18875" spans="4:4" x14ac:dyDescent="0.2">
      <c r="D18875" s="20"/>
    </row>
    <row r="18876" spans="4:4" x14ac:dyDescent="0.2">
      <c r="D18876" s="20"/>
    </row>
    <row r="18877" spans="4:4" x14ac:dyDescent="0.2">
      <c r="D18877" s="20"/>
    </row>
    <row r="18878" spans="4:4" x14ac:dyDescent="0.2">
      <c r="D18878" s="20"/>
    </row>
    <row r="18879" spans="4:4" x14ac:dyDescent="0.2">
      <c r="D18879" s="20"/>
    </row>
    <row r="18880" spans="4:4" x14ac:dyDescent="0.2">
      <c r="D18880" s="20"/>
    </row>
    <row r="18881" spans="4:4" x14ac:dyDescent="0.2">
      <c r="D18881" s="20"/>
    </row>
    <row r="18882" spans="4:4" x14ac:dyDescent="0.2">
      <c r="D18882" s="20"/>
    </row>
    <row r="18883" spans="4:4" x14ac:dyDescent="0.2">
      <c r="D18883" s="20"/>
    </row>
    <row r="18884" spans="4:4" x14ac:dyDescent="0.2">
      <c r="D18884" s="20"/>
    </row>
    <row r="18885" spans="4:4" x14ac:dyDescent="0.2">
      <c r="D18885" s="20"/>
    </row>
    <row r="18886" spans="4:4" x14ac:dyDescent="0.2">
      <c r="D18886" s="20"/>
    </row>
    <row r="18887" spans="4:4" x14ac:dyDescent="0.2">
      <c r="D18887" s="20"/>
    </row>
    <row r="18888" spans="4:4" x14ac:dyDescent="0.2">
      <c r="D18888" s="20"/>
    </row>
    <row r="18889" spans="4:4" x14ac:dyDescent="0.2">
      <c r="D18889" s="20"/>
    </row>
    <row r="18890" spans="4:4" x14ac:dyDescent="0.2">
      <c r="D18890" s="20"/>
    </row>
    <row r="18891" spans="4:4" x14ac:dyDescent="0.2">
      <c r="D18891" s="20"/>
    </row>
    <row r="18892" spans="4:4" x14ac:dyDescent="0.2">
      <c r="D18892" s="20"/>
    </row>
    <row r="18893" spans="4:4" x14ac:dyDescent="0.2">
      <c r="D18893" s="20"/>
    </row>
    <row r="18894" spans="4:4" x14ac:dyDescent="0.2">
      <c r="D18894" s="20"/>
    </row>
    <row r="18895" spans="4:4" x14ac:dyDescent="0.2">
      <c r="D18895" s="20"/>
    </row>
    <row r="18896" spans="4:4" x14ac:dyDescent="0.2">
      <c r="D18896" s="20"/>
    </row>
    <row r="18897" spans="4:4" x14ac:dyDescent="0.2">
      <c r="D18897" s="20"/>
    </row>
    <row r="18898" spans="4:4" x14ac:dyDescent="0.2">
      <c r="D18898" s="20"/>
    </row>
    <row r="18899" spans="4:4" x14ac:dyDescent="0.2">
      <c r="D18899" s="20"/>
    </row>
    <row r="18900" spans="4:4" x14ac:dyDescent="0.2">
      <c r="D18900" s="20"/>
    </row>
    <row r="18901" spans="4:4" x14ac:dyDescent="0.2">
      <c r="D18901" s="20"/>
    </row>
    <row r="18902" spans="4:4" x14ac:dyDescent="0.2">
      <c r="D18902" s="20"/>
    </row>
    <row r="18903" spans="4:4" x14ac:dyDescent="0.2">
      <c r="D18903" s="20"/>
    </row>
    <row r="18904" spans="4:4" x14ac:dyDescent="0.2">
      <c r="D18904" s="20"/>
    </row>
    <row r="18905" spans="4:4" x14ac:dyDescent="0.2">
      <c r="D18905" s="20"/>
    </row>
    <row r="18906" spans="4:4" x14ac:dyDescent="0.2">
      <c r="D18906" s="20"/>
    </row>
    <row r="18907" spans="4:4" x14ac:dyDescent="0.2">
      <c r="D18907" s="20"/>
    </row>
    <row r="18908" spans="4:4" x14ac:dyDescent="0.2">
      <c r="D18908" s="20"/>
    </row>
    <row r="18909" spans="4:4" x14ac:dyDescent="0.2">
      <c r="D18909" s="20"/>
    </row>
    <row r="18910" spans="4:4" x14ac:dyDescent="0.2">
      <c r="D18910" s="20"/>
    </row>
    <row r="18911" spans="4:4" x14ac:dyDescent="0.2">
      <c r="D18911" s="20"/>
    </row>
    <row r="18912" spans="4:4" x14ac:dyDescent="0.2">
      <c r="D18912" s="20"/>
    </row>
    <row r="18913" spans="4:4" x14ac:dyDescent="0.2">
      <c r="D18913" s="20"/>
    </row>
    <row r="18914" spans="4:4" x14ac:dyDescent="0.2">
      <c r="D18914" s="20"/>
    </row>
    <row r="18915" spans="4:4" x14ac:dyDescent="0.2">
      <c r="D18915" s="20"/>
    </row>
    <row r="18916" spans="4:4" x14ac:dyDescent="0.2">
      <c r="D18916" s="20"/>
    </row>
    <row r="18917" spans="4:4" x14ac:dyDescent="0.2">
      <c r="D18917" s="20"/>
    </row>
    <row r="18918" spans="4:4" x14ac:dyDescent="0.2">
      <c r="D18918" s="20"/>
    </row>
    <row r="18919" spans="4:4" x14ac:dyDescent="0.2">
      <c r="D18919" s="20"/>
    </row>
    <row r="18920" spans="4:4" x14ac:dyDescent="0.2">
      <c r="D18920" s="20"/>
    </row>
    <row r="18921" spans="4:4" x14ac:dyDescent="0.2">
      <c r="D18921" s="20"/>
    </row>
    <row r="18922" spans="4:4" x14ac:dyDescent="0.2">
      <c r="D18922" s="20"/>
    </row>
    <row r="18923" spans="4:4" x14ac:dyDescent="0.2">
      <c r="D18923" s="20"/>
    </row>
    <row r="18924" spans="4:4" x14ac:dyDescent="0.2">
      <c r="D18924" s="20"/>
    </row>
    <row r="18925" spans="4:4" x14ac:dyDescent="0.2">
      <c r="D18925" s="20"/>
    </row>
    <row r="18926" spans="4:4" x14ac:dyDescent="0.2">
      <c r="D18926" s="20"/>
    </row>
    <row r="18927" spans="4:4" x14ac:dyDescent="0.2">
      <c r="D18927" s="20"/>
    </row>
    <row r="18928" spans="4:4" x14ac:dyDescent="0.2">
      <c r="D18928" s="20"/>
    </row>
    <row r="18929" spans="4:4" x14ac:dyDescent="0.2">
      <c r="D18929" s="20"/>
    </row>
    <row r="18930" spans="4:4" x14ac:dyDescent="0.2">
      <c r="D18930" s="20"/>
    </row>
    <row r="18931" spans="4:4" x14ac:dyDescent="0.2">
      <c r="D18931" s="20"/>
    </row>
    <row r="18932" spans="4:4" x14ac:dyDescent="0.2">
      <c r="D18932" s="20"/>
    </row>
    <row r="18933" spans="4:4" x14ac:dyDescent="0.2">
      <c r="D18933" s="20"/>
    </row>
    <row r="18934" spans="4:4" x14ac:dyDescent="0.2">
      <c r="D18934" s="20"/>
    </row>
    <row r="18935" spans="4:4" x14ac:dyDescent="0.2">
      <c r="D18935" s="20"/>
    </row>
    <row r="18936" spans="4:4" x14ac:dyDescent="0.2">
      <c r="D18936" s="20"/>
    </row>
    <row r="18937" spans="4:4" x14ac:dyDescent="0.2">
      <c r="D18937" s="20"/>
    </row>
    <row r="18938" spans="4:4" x14ac:dyDescent="0.2">
      <c r="D18938" s="20"/>
    </row>
    <row r="18939" spans="4:4" x14ac:dyDescent="0.2">
      <c r="D18939" s="20"/>
    </row>
    <row r="18940" spans="4:4" x14ac:dyDescent="0.2">
      <c r="D18940" s="20"/>
    </row>
    <row r="18941" spans="4:4" x14ac:dyDescent="0.2">
      <c r="D18941" s="20"/>
    </row>
    <row r="18942" spans="4:4" x14ac:dyDescent="0.2">
      <c r="D18942" s="20"/>
    </row>
    <row r="18943" spans="4:4" x14ac:dyDescent="0.2">
      <c r="D18943" s="20"/>
    </row>
    <row r="18944" spans="4:4" x14ac:dyDescent="0.2">
      <c r="D18944" s="20"/>
    </row>
    <row r="18945" spans="4:4" x14ac:dyDescent="0.2">
      <c r="D18945" s="20"/>
    </row>
    <row r="18946" spans="4:4" x14ac:dyDescent="0.2">
      <c r="D18946" s="20"/>
    </row>
    <row r="18947" spans="4:4" x14ac:dyDescent="0.2">
      <c r="D18947" s="20"/>
    </row>
    <row r="18948" spans="4:4" x14ac:dyDescent="0.2">
      <c r="D18948" s="20"/>
    </row>
    <row r="18949" spans="4:4" x14ac:dyDescent="0.2">
      <c r="D18949" s="20"/>
    </row>
    <row r="18950" spans="4:4" x14ac:dyDescent="0.2">
      <c r="D18950" s="20"/>
    </row>
    <row r="18951" spans="4:4" x14ac:dyDescent="0.2">
      <c r="D18951" s="20"/>
    </row>
    <row r="18952" spans="4:4" x14ac:dyDescent="0.2">
      <c r="D18952" s="20"/>
    </row>
    <row r="18953" spans="4:4" x14ac:dyDescent="0.2">
      <c r="D18953" s="20"/>
    </row>
    <row r="18954" spans="4:4" x14ac:dyDescent="0.2">
      <c r="D18954" s="20"/>
    </row>
    <row r="18955" spans="4:4" x14ac:dyDescent="0.2">
      <c r="D18955" s="20"/>
    </row>
    <row r="18956" spans="4:4" x14ac:dyDescent="0.2">
      <c r="D18956" s="20"/>
    </row>
    <row r="18957" spans="4:4" x14ac:dyDescent="0.2">
      <c r="D18957" s="20"/>
    </row>
    <row r="18958" spans="4:4" x14ac:dyDescent="0.2">
      <c r="D18958" s="20"/>
    </row>
    <row r="18959" spans="4:4" x14ac:dyDescent="0.2">
      <c r="D18959" s="20"/>
    </row>
    <row r="18960" spans="4:4" x14ac:dyDescent="0.2">
      <c r="D18960" s="20"/>
    </row>
    <row r="18961" spans="4:4" x14ac:dyDescent="0.2">
      <c r="D18961" s="20"/>
    </row>
    <row r="18962" spans="4:4" x14ac:dyDescent="0.2">
      <c r="D18962" s="20"/>
    </row>
    <row r="18963" spans="4:4" x14ac:dyDescent="0.2">
      <c r="D18963" s="20"/>
    </row>
    <row r="18964" spans="4:4" x14ac:dyDescent="0.2">
      <c r="D18964" s="20"/>
    </row>
    <row r="18965" spans="4:4" x14ac:dyDescent="0.2">
      <c r="D18965" s="20"/>
    </row>
    <row r="18966" spans="4:4" x14ac:dyDescent="0.2">
      <c r="D18966" s="20"/>
    </row>
    <row r="18967" spans="4:4" x14ac:dyDescent="0.2">
      <c r="D18967" s="20"/>
    </row>
    <row r="18968" spans="4:4" x14ac:dyDescent="0.2">
      <c r="D18968" s="20"/>
    </row>
    <row r="18969" spans="4:4" x14ac:dyDescent="0.2">
      <c r="D18969" s="20"/>
    </row>
    <row r="18970" spans="4:4" x14ac:dyDescent="0.2">
      <c r="D18970" s="20"/>
    </row>
    <row r="18971" spans="4:4" x14ac:dyDescent="0.2">
      <c r="D18971" s="20"/>
    </row>
    <row r="18972" spans="4:4" x14ac:dyDescent="0.2">
      <c r="D18972" s="20"/>
    </row>
    <row r="18973" spans="4:4" x14ac:dyDescent="0.2">
      <c r="D18973" s="20"/>
    </row>
    <row r="18974" spans="4:4" x14ac:dyDescent="0.2">
      <c r="D18974" s="20"/>
    </row>
    <row r="18975" spans="4:4" x14ac:dyDescent="0.2">
      <c r="D18975" s="20"/>
    </row>
    <row r="18976" spans="4:4" x14ac:dyDescent="0.2">
      <c r="D18976" s="20"/>
    </row>
    <row r="18977" spans="4:4" x14ac:dyDescent="0.2">
      <c r="D18977" s="20"/>
    </row>
    <row r="18978" spans="4:4" x14ac:dyDescent="0.2">
      <c r="D18978" s="20"/>
    </row>
    <row r="18979" spans="4:4" x14ac:dyDescent="0.2">
      <c r="D18979" s="20"/>
    </row>
    <row r="18980" spans="4:4" x14ac:dyDescent="0.2">
      <c r="D18980" s="20"/>
    </row>
    <row r="18981" spans="4:4" x14ac:dyDescent="0.2">
      <c r="D18981" s="20"/>
    </row>
    <row r="18982" spans="4:4" x14ac:dyDescent="0.2">
      <c r="D18982" s="20"/>
    </row>
    <row r="18983" spans="4:4" x14ac:dyDescent="0.2">
      <c r="D18983" s="20"/>
    </row>
    <row r="18984" spans="4:4" x14ac:dyDescent="0.2">
      <c r="D18984" s="20"/>
    </row>
    <row r="18985" spans="4:4" x14ac:dyDescent="0.2">
      <c r="D18985" s="20"/>
    </row>
    <row r="18986" spans="4:4" x14ac:dyDescent="0.2">
      <c r="D18986" s="20"/>
    </row>
    <row r="18987" spans="4:4" x14ac:dyDescent="0.2">
      <c r="D18987" s="20"/>
    </row>
    <row r="18988" spans="4:4" x14ac:dyDescent="0.2">
      <c r="D18988" s="20"/>
    </row>
    <row r="18989" spans="4:4" x14ac:dyDescent="0.2">
      <c r="D18989" s="20"/>
    </row>
    <row r="18990" spans="4:4" x14ac:dyDescent="0.2">
      <c r="D18990" s="20"/>
    </row>
    <row r="18991" spans="4:4" x14ac:dyDescent="0.2">
      <c r="D18991" s="20"/>
    </row>
    <row r="18992" spans="4:4" x14ac:dyDescent="0.2">
      <c r="D18992" s="20"/>
    </row>
    <row r="18993" spans="4:4" x14ac:dyDescent="0.2">
      <c r="D18993" s="20"/>
    </row>
    <row r="18994" spans="4:4" x14ac:dyDescent="0.2">
      <c r="D18994" s="20"/>
    </row>
    <row r="18995" spans="4:4" x14ac:dyDescent="0.2">
      <c r="D18995" s="20"/>
    </row>
    <row r="18996" spans="4:4" x14ac:dyDescent="0.2">
      <c r="D18996" s="20"/>
    </row>
    <row r="18997" spans="4:4" x14ac:dyDescent="0.2">
      <c r="D18997" s="20"/>
    </row>
    <row r="18998" spans="4:4" x14ac:dyDescent="0.2">
      <c r="D18998" s="20"/>
    </row>
    <row r="18999" spans="4:4" x14ac:dyDescent="0.2">
      <c r="D18999" s="20"/>
    </row>
    <row r="19000" spans="4:4" x14ac:dyDescent="0.2">
      <c r="D19000" s="20"/>
    </row>
    <row r="19001" spans="4:4" x14ac:dyDescent="0.2">
      <c r="D19001" s="20"/>
    </row>
    <row r="19002" spans="4:4" x14ac:dyDescent="0.2">
      <c r="D19002" s="20"/>
    </row>
    <row r="19003" spans="4:4" x14ac:dyDescent="0.2">
      <c r="D19003" s="20"/>
    </row>
    <row r="19004" spans="4:4" x14ac:dyDescent="0.2">
      <c r="D19004" s="20"/>
    </row>
    <row r="19005" spans="4:4" x14ac:dyDescent="0.2">
      <c r="D19005" s="20"/>
    </row>
    <row r="19006" spans="4:4" x14ac:dyDescent="0.2">
      <c r="D19006" s="20"/>
    </row>
    <row r="19007" spans="4:4" x14ac:dyDescent="0.2">
      <c r="D19007" s="20"/>
    </row>
    <row r="19008" spans="4:4" x14ac:dyDescent="0.2">
      <c r="D19008" s="20"/>
    </row>
    <row r="19009" spans="4:4" x14ac:dyDescent="0.2">
      <c r="D19009" s="20"/>
    </row>
    <row r="19010" spans="4:4" x14ac:dyDescent="0.2">
      <c r="D19010" s="20"/>
    </row>
    <row r="19011" spans="4:4" x14ac:dyDescent="0.2">
      <c r="D19011" s="20"/>
    </row>
    <row r="19012" spans="4:4" x14ac:dyDescent="0.2">
      <c r="D19012" s="20"/>
    </row>
    <row r="19013" spans="4:4" x14ac:dyDescent="0.2">
      <c r="D19013" s="20"/>
    </row>
    <row r="19014" spans="4:4" x14ac:dyDescent="0.2">
      <c r="D19014" s="20"/>
    </row>
    <row r="19015" spans="4:4" x14ac:dyDescent="0.2">
      <c r="D19015" s="20"/>
    </row>
    <row r="19016" spans="4:4" x14ac:dyDescent="0.2">
      <c r="D19016" s="20"/>
    </row>
    <row r="19017" spans="4:4" x14ac:dyDescent="0.2">
      <c r="D19017" s="20"/>
    </row>
    <row r="19018" spans="4:4" x14ac:dyDescent="0.2">
      <c r="D19018" s="20"/>
    </row>
    <row r="19019" spans="4:4" x14ac:dyDescent="0.2">
      <c r="D19019" s="20"/>
    </row>
    <row r="19020" spans="4:4" x14ac:dyDescent="0.2">
      <c r="D19020" s="20"/>
    </row>
    <row r="19021" spans="4:4" x14ac:dyDescent="0.2">
      <c r="D19021" s="20"/>
    </row>
    <row r="19022" spans="4:4" x14ac:dyDescent="0.2">
      <c r="D19022" s="20"/>
    </row>
    <row r="19023" spans="4:4" x14ac:dyDescent="0.2">
      <c r="D19023" s="20"/>
    </row>
    <row r="19024" spans="4:4" x14ac:dyDescent="0.2">
      <c r="D19024" s="20"/>
    </row>
    <row r="19025" spans="4:4" x14ac:dyDescent="0.2">
      <c r="D19025" s="20"/>
    </row>
    <row r="19026" spans="4:4" x14ac:dyDescent="0.2">
      <c r="D19026" s="20"/>
    </row>
    <row r="19027" spans="4:4" x14ac:dyDescent="0.2">
      <c r="D19027" s="20"/>
    </row>
    <row r="19028" spans="4:4" x14ac:dyDescent="0.2">
      <c r="D19028" s="20"/>
    </row>
    <row r="19029" spans="4:4" x14ac:dyDescent="0.2">
      <c r="D19029" s="20"/>
    </row>
    <row r="19030" spans="4:4" x14ac:dyDescent="0.2">
      <c r="D19030" s="20"/>
    </row>
    <row r="19031" spans="4:4" x14ac:dyDescent="0.2">
      <c r="D19031" s="20"/>
    </row>
    <row r="19032" spans="4:4" x14ac:dyDescent="0.2">
      <c r="D19032" s="20"/>
    </row>
    <row r="19033" spans="4:4" x14ac:dyDescent="0.2">
      <c r="D19033" s="20"/>
    </row>
    <row r="19034" spans="4:4" x14ac:dyDescent="0.2">
      <c r="D19034" s="20"/>
    </row>
    <row r="19035" spans="4:4" x14ac:dyDescent="0.2">
      <c r="D19035" s="20"/>
    </row>
    <row r="19036" spans="4:4" x14ac:dyDescent="0.2">
      <c r="D19036" s="20"/>
    </row>
    <row r="19037" spans="4:4" x14ac:dyDescent="0.2">
      <c r="D19037" s="20"/>
    </row>
    <row r="19038" spans="4:4" x14ac:dyDescent="0.2">
      <c r="D19038" s="20"/>
    </row>
    <row r="19039" spans="4:4" x14ac:dyDescent="0.2">
      <c r="D19039" s="20"/>
    </row>
    <row r="19040" spans="4:4" x14ac:dyDescent="0.2">
      <c r="D19040" s="20"/>
    </row>
    <row r="19041" spans="4:4" x14ac:dyDescent="0.2">
      <c r="D19041" s="20"/>
    </row>
    <row r="19042" spans="4:4" x14ac:dyDescent="0.2">
      <c r="D19042" s="20"/>
    </row>
    <row r="19043" spans="4:4" x14ac:dyDescent="0.2">
      <c r="D19043" s="20"/>
    </row>
    <row r="19044" spans="4:4" x14ac:dyDescent="0.2">
      <c r="D19044" s="20"/>
    </row>
    <row r="19045" spans="4:4" x14ac:dyDescent="0.2">
      <c r="D19045" s="20"/>
    </row>
    <row r="19046" spans="4:4" x14ac:dyDescent="0.2">
      <c r="D19046" s="20"/>
    </row>
    <row r="19047" spans="4:4" x14ac:dyDescent="0.2">
      <c r="D19047" s="20"/>
    </row>
    <row r="19048" spans="4:4" x14ac:dyDescent="0.2">
      <c r="D19048" s="20"/>
    </row>
    <row r="19049" spans="4:4" x14ac:dyDescent="0.2">
      <c r="D19049" s="20"/>
    </row>
    <row r="19050" spans="4:4" x14ac:dyDescent="0.2">
      <c r="D19050" s="20"/>
    </row>
    <row r="19051" spans="4:4" x14ac:dyDescent="0.2">
      <c r="D19051" s="20"/>
    </row>
    <row r="19052" spans="4:4" x14ac:dyDescent="0.2">
      <c r="D19052" s="20"/>
    </row>
    <row r="19053" spans="4:4" x14ac:dyDescent="0.2">
      <c r="D19053" s="20"/>
    </row>
    <row r="19054" spans="4:4" x14ac:dyDescent="0.2">
      <c r="D19054" s="20"/>
    </row>
    <row r="19055" spans="4:4" x14ac:dyDescent="0.2">
      <c r="D19055" s="20"/>
    </row>
    <row r="19056" spans="4:4" x14ac:dyDescent="0.2">
      <c r="D19056" s="20"/>
    </row>
    <row r="19057" spans="4:4" x14ac:dyDescent="0.2">
      <c r="D19057" s="20"/>
    </row>
    <row r="19058" spans="4:4" x14ac:dyDescent="0.2">
      <c r="D19058" s="20"/>
    </row>
    <row r="19059" spans="4:4" x14ac:dyDescent="0.2">
      <c r="D19059" s="20"/>
    </row>
    <row r="19060" spans="4:4" x14ac:dyDescent="0.2">
      <c r="D19060" s="20"/>
    </row>
    <row r="19061" spans="4:4" x14ac:dyDescent="0.2">
      <c r="D19061" s="20"/>
    </row>
    <row r="19062" spans="4:4" x14ac:dyDescent="0.2">
      <c r="D19062" s="20"/>
    </row>
    <row r="19063" spans="4:4" x14ac:dyDescent="0.2">
      <c r="D19063" s="20"/>
    </row>
    <row r="19064" spans="4:4" x14ac:dyDescent="0.2">
      <c r="D19064" s="20"/>
    </row>
    <row r="19065" spans="4:4" x14ac:dyDescent="0.2">
      <c r="D19065" s="20"/>
    </row>
    <row r="19066" spans="4:4" x14ac:dyDescent="0.2">
      <c r="D19066" s="20"/>
    </row>
    <row r="19067" spans="4:4" x14ac:dyDescent="0.2">
      <c r="D19067" s="20"/>
    </row>
    <row r="19068" spans="4:4" x14ac:dyDescent="0.2">
      <c r="D19068" s="20"/>
    </row>
    <row r="19069" spans="4:4" x14ac:dyDescent="0.2">
      <c r="D19069" s="20"/>
    </row>
    <row r="19070" spans="4:4" x14ac:dyDescent="0.2">
      <c r="D19070" s="20"/>
    </row>
    <row r="19071" spans="4:4" x14ac:dyDescent="0.2">
      <c r="D19071" s="20"/>
    </row>
    <row r="19072" spans="4:4" x14ac:dyDescent="0.2">
      <c r="D19072" s="20"/>
    </row>
    <row r="19073" spans="4:4" x14ac:dyDescent="0.2">
      <c r="D19073" s="20"/>
    </row>
    <row r="19074" spans="4:4" x14ac:dyDescent="0.2">
      <c r="D19074" s="20"/>
    </row>
    <row r="19075" spans="4:4" x14ac:dyDescent="0.2">
      <c r="D19075" s="20"/>
    </row>
    <row r="19076" spans="4:4" x14ac:dyDescent="0.2">
      <c r="D19076" s="20"/>
    </row>
    <row r="19077" spans="4:4" x14ac:dyDescent="0.2">
      <c r="D19077" s="20"/>
    </row>
    <row r="19078" spans="4:4" x14ac:dyDescent="0.2">
      <c r="D19078" s="20"/>
    </row>
    <row r="19079" spans="4:4" x14ac:dyDescent="0.2">
      <c r="D19079" s="20"/>
    </row>
    <row r="19080" spans="4:4" x14ac:dyDescent="0.2">
      <c r="D19080" s="20"/>
    </row>
    <row r="19081" spans="4:4" x14ac:dyDescent="0.2">
      <c r="D19081" s="20"/>
    </row>
    <row r="19082" spans="4:4" x14ac:dyDescent="0.2">
      <c r="D19082" s="20"/>
    </row>
    <row r="19083" spans="4:4" x14ac:dyDescent="0.2">
      <c r="D19083" s="20"/>
    </row>
    <row r="19084" spans="4:4" x14ac:dyDescent="0.2">
      <c r="D19084" s="20"/>
    </row>
    <row r="19085" spans="4:4" x14ac:dyDescent="0.2">
      <c r="D19085" s="20"/>
    </row>
    <row r="19086" spans="4:4" x14ac:dyDescent="0.2">
      <c r="D19086" s="20"/>
    </row>
    <row r="19087" spans="4:4" x14ac:dyDescent="0.2">
      <c r="D19087" s="20"/>
    </row>
    <row r="19088" spans="4:4" x14ac:dyDescent="0.2">
      <c r="D19088" s="20"/>
    </row>
    <row r="19089" spans="4:4" x14ac:dyDescent="0.2">
      <c r="D19089" s="20"/>
    </row>
    <row r="19090" spans="4:4" x14ac:dyDescent="0.2">
      <c r="D19090" s="20"/>
    </row>
    <row r="19091" spans="4:4" x14ac:dyDescent="0.2">
      <c r="D19091" s="20"/>
    </row>
    <row r="19092" spans="4:4" x14ac:dyDescent="0.2">
      <c r="D19092" s="20"/>
    </row>
    <row r="19093" spans="4:4" x14ac:dyDescent="0.2">
      <c r="D19093" s="20"/>
    </row>
    <row r="19094" spans="4:4" x14ac:dyDescent="0.2">
      <c r="D19094" s="20"/>
    </row>
    <row r="19095" spans="4:4" x14ac:dyDescent="0.2">
      <c r="D19095" s="20"/>
    </row>
    <row r="19096" spans="4:4" x14ac:dyDescent="0.2">
      <c r="D19096" s="20"/>
    </row>
    <row r="19097" spans="4:4" x14ac:dyDescent="0.2">
      <c r="D19097" s="20"/>
    </row>
    <row r="19098" spans="4:4" x14ac:dyDescent="0.2">
      <c r="D19098" s="20"/>
    </row>
    <row r="19099" spans="4:4" x14ac:dyDescent="0.2">
      <c r="D19099" s="20"/>
    </row>
    <row r="19100" spans="4:4" x14ac:dyDescent="0.2">
      <c r="D19100" s="20"/>
    </row>
    <row r="19101" spans="4:4" x14ac:dyDescent="0.2">
      <c r="D19101" s="20"/>
    </row>
    <row r="19102" spans="4:4" x14ac:dyDescent="0.2">
      <c r="D19102" s="20"/>
    </row>
    <row r="19103" spans="4:4" x14ac:dyDescent="0.2">
      <c r="D19103" s="20"/>
    </row>
    <row r="19104" spans="4:4" x14ac:dyDescent="0.2">
      <c r="D19104" s="20"/>
    </row>
    <row r="19105" spans="4:4" x14ac:dyDescent="0.2">
      <c r="D19105" s="20"/>
    </row>
    <row r="19106" spans="4:4" x14ac:dyDescent="0.2">
      <c r="D19106" s="20"/>
    </row>
    <row r="19107" spans="4:4" x14ac:dyDescent="0.2">
      <c r="D19107" s="20"/>
    </row>
    <row r="19108" spans="4:4" x14ac:dyDescent="0.2">
      <c r="D19108" s="20"/>
    </row>
    <row r="19109" spans="4:4" x14ac:dyDescent="0.2">
      <c r="D19109" s="20"/>
    </row>
    <row r="19110" spans="4:4" x14ac:dyDescent="0.2">
      <c r="D19110" s="20"/>
    </row>
    <row r="19111" spans="4:4" x14ac:dyDescent="0.2">
      <c r="D19111" s="20"/>
    </row>
    <row r="19112" spans="4:4" x14ac:dyDescent="0.2">
      <c r="D19112" s="20"/>
    </row>
    <row r="19113" spans="4:4" x14ac:dyDescent="0.2">
      <c r="D19113" s="20"/>
    </row>
    <row r="19114" spans="4:4" x14ac:dyDescent="0.2">
      <c r="D19114" s="20"/>
    </row>
    <row r="19115" spans="4:4" x14ac:dyDescent="0.2">
      <c r="D19115" s="20"/>
    </row>
    <row r="19116" spans="4:4" x14ac:dyDescent="0.2">
      <c r="D19116" s="20"/>
    </row>
    <row r="19117" spans="4:4" x14ac:dyDescent="0.2">
      <c r="D19117" s="20"/>
    </row>
    <row r="19118" spans="4:4" x14ac:dyDescent="0.2">
      <c r="D19118" s="20"/>
    </row>
    <row r="19119" spans="4:4" x14ac:dyDescent="0.2">
      <c r="D19119" s="20"/>
    </row>
    <row r="19120" spans="4:4" x14ac:dyDescent="0.2">
      <c r="D19120" s="20"/>
    </row>
    <row r="19121" spans="4:4" x14ac:dyDescent="0.2">
      <c r="D19121" s="20"/>
    </row>
    <row r="19122" spans="4:4" x14ac:dyDescent="0.2">
      <c r="D19122" s="20"/>
    </row>
    <row r="19123" spans="4:4" x14ac:dyDescent="0.2">
      <c r="D19123" s="20"/>
    </row>
    <row r="19124" spans="4:4" x14ac:dyDescent="0.2">
      <c r="D19124" s="20"/>
    </row>
    <row r="19125" spans="4:4" x14ac:dyDescent="0.2">
      <c r="D19125" s="20"/>
    </row>
    <row r="19126" spans="4:4" x14ac:dyDescent="0.2">
      <c r="D19126" s="20"/>
    </row>
    <row r="19127" spans="4:4" x14ac:dyDescent="0.2">
      <c r="D19127" s="20"/>
    </row>
    <row r="19128" spans="4:4" x14ac:dyDescent="0.2">
      <c r="D19128" s="20"/>
    </row>
    <row r="19129" spans="4:4" x14ac:dyDescent="0.2">
      <c r="D19129" s="20"/>
    </row>
    <row r="19130" spans="4:4" x14ac:dyDescent="0.2">
      <c r="D19130" s="20"/>
    </row>
    <row r="19131" spans="4:4" x14ac:dyDescent="0.2">
      <c r="D19131" s="20"/>
    </row>
    <row r="19132" spans="4:4" x14ac:dyDescent="0.2">
      <c r="D19132" s="20"/>
    </row>
    <row r="19133" spans="4:4" x14ac:dyDescent="0.2">
      <c r="D19133" s="20"/>
    </row>
    <row r="19134" spans="4:4" x14ac:dyDescent="0.2">
      <c r="D19134" s="20"/>
    </row>
    <row r="19135" spans="4:4" x14ac:dyDescent="0.2">
      <c r="D19135" s="20"/>
    </row>
    <row r="19136" spans="4:4" x14ac:dyDescent="0.2">
      <c r="D19136" s="20"/>
    </row>
    <row r="19137" spans="4:4" x14ac:dyDescent="0.2">
      <c r="D19137" s="20"/>
    </row>
    <row r="19138" spans="4:4" x14ac:dyDescent="0.2">
      <c r="D19138" s="20"/>
    </row>
    <row r="19139" spans="4:4" x14ac:dyDescent="0.2">
      <c r="D19139" s="20"/>
    </row>
    <row r="19140" spans="4:4" x14ac:dyDescent="0.2">
      <c r="D19140" s="20"/>
    </row>
    <row r="19141" spans="4:4" x14ac:dyDescent="0.2">
      <c r="D19141" s="20"/>
    </row>
    <row r="19142" spans="4:4" x14ac:dyDescent="0.2">
      <c r="D19142" s="20"/>
    </row>
    <row r="19143" spans="4:4" x14ac:dyDescent="0.2">
      <c r="D19143" s="20"/>
    </row>
    <row r="19144" spans="4:4" x14ac:dyDescent="0.2">
      <c r="D19144" s="20"/>
    </row>
    <row r="19145" spans="4:4" x14ac:dyDescent="0.2">
      <c r="D19145" s="20"/>
    </row>
    <row r="19146" spans="4:4" x14ac:dyDescent="0.2">
      <c r="D19146" s="20"/>
    </row>
    <row r="19147" spans="4:4" x14ac:dyDescent="0.2">
      <c r="D19147" s="20"/>
    </row>
    <row r="19148" spans="4:4" x14ac:dyDescent="0.2">
      <c r="D19148" s="20"/>
    </row>
    <row r="19149" spans="4:4" x14ac:dyDescent="0.2">
      <c r="D19149" s="20"/>
    </row>
    <row r="19150" spans="4:4" x14ac:dyDescent="0.2">
      <c r="D19150" s="20"/>
    </row>
    <row r="19151" spans="4:4" x14ac:dyDescent="0.2">
      <c r="D19151" s="20"/>
    </row>
    <row r="19152" spans="4:4" x14ac:dyDescent="0.2">
      <c r="D19152" s="20"/>
    </row>
    <row r="19153" spans="4:4" x14ac:dyDescent="0.2">
      <c r="D19153" s="20"/>
    </row>
    <row r="19154" spans="4:4" x14ac:dyDescent="0.2">
      <c r="D19154" s="20"/>
    </row>
    <row r="19155" spans="4:4" x14ac:dyDescent="0.2">
      <c r="D19155" s="20"/>
    </row>
    <row r="19156" spans="4:4" x14ac:dyDescent="0.2">
      <c r="D19156" s="20"/>
    </row>
    <row r="19157" spans="4:4" x14ac:dyDescent="0.2">
      <c r="D19157" s="20"/>
    </row>
    <row r="19158" spans="4:4" x14ac:dyDescent="0.2">
      <c r="D19158" s="20"/>
    </row>
    <row r="19159" spans="4:4" x14ac:dyDescent="0.2">
      <c r="D19159" s="20"/>
    </row>
    <row r="19160" spans="4:4" x14ac:dyDescent="0.2">
      <c r="D19160" s="20"/>
    </row>
    <row r="19161" spans="4:4" x14ac:dyDescent="0.2">
      <c r="D19161" s="20"/>
    </row>
    <row r="19162" spans="4:4" x14ac:dyDescent="0.2">
      <c r="D19162" s="20"/>
    </row>
    <row r="19163" spans="4:4" x14ac:dyDescent="0.2">
      <c r="D19163" s="20"/>
    </row>
    <row r="19164" spans="4:4" x14ac:dyDescent="0.2">
      <c r="D19164" s="20"/>
    </row>
    <row r="19165" spans="4:4" x14ac:dyDescent="0.2">
      <c r="D19165" s="20"/>
    </row>
    <row r="19166" spans="4:4" x14ac:dyDescent="0.2">
      <c r="D19166" s="20"/>
    </row>
    <row r="19167" spans="4:4" x14ac:dyDescent="0.2">
      <c r="D19167" s="20"/>
    </row>
    <row r="19168" spans="4:4" x14ac:dyDescent="0.2">
      <c r="D19168" s="20"/>
    </row>
    <row r="19169" spans="4:4" x14ac:dyDescent="0.2">
      <c r="D19169" s="20"/>
    </row>
    <row r="19170" spans="4:4" x14ac:dyDescent="0.2">
      <c r="D19170" s="20"/>
    </row>
    <row r="19171" spans="4:4" x14ac:dyDescent="0.2">
      <c r="D19171" s="20"/>
    </row>
    <row r="19172" spans="4:4" x14ac:dyDescent="0.2">
      <c r="D19172" s="20"/>
    </row>
    <row r="19173" spans="4:4" x14ac:dyDescent="0.2">
      <c r="D19173" s="20"/>
    </row>
    <row r="19174" spans="4:4" x14ac:dyDescent="0.2">
      <c r="D19174" s="20"/>
    </row>
    <row r="19175" spans="4:4" x14ac:dyDescent="0.2">
      <c r="D19175" s="20"/>
    </row>
    <row r="19176" spans="4:4" x14ac:dyDescent="0.2">
      <c r="D19176" s="20"/>
    </row>
    <row r="19177" spans="4:4" x14ac:dyDescent="0.2">
      <c r="D19177" s="20"/>
    </row>
    <row r="19178" spans="4:4" x14ac:dyDescent="0.2">
      <c r="D19178" s="20"/>
    </row>
    <row r="19179" spans="4:4" x14ac:dyDescent="0.2">
      <c r="D19179" s="20"/>
    </row>
    <row r="19180" spans="4:4" x14ac:dyDescent="0.2">
      <c r="D19180" s="20"/>
    </row>
    <row r="19181" spans="4:4" x14ac:dyDescent="0.2">
      <c r="D19181" s="20"/>
    </row>
    <row r="19182" spans="4:4" x14ac:dyDescent="0.2">
      <c r="D19182" s="20"/>
    </row>
    <row r="19183" spans="4:4" x14ac:dyDescent="0.2">
      <c r="D19183" s="20"/>
    </row>
    <row r="19184" spans="4:4" x14ac:dyDescent="0.2">
      <c r="D19184" s="20"/>
    </row>
    <row r="19185" spans="4:4" x14ac:dyDescent="0.2">
      <c r="D19185" s="20"/>
    </row>
    <row r="19186" spans="4:4" x14ac:dyDescent="0.2">
      <c r="D19186" s="20"/>
    </row>
    <row r="19187" spans="4:4" x14ac:dyDescent="0.2">
      <c r="D19187" s="20"/>
    </row>
    <row r="19188" spans="4:4" x14ac:dyDescent="0.2">
      <c r="D19188" s="20"/>
    </row>
    <row r="19189" spans="4:4" x14ac:dyDescent="0.2">
      <c r="D19189" s="20"/>
    </row>
    <row r="19190" spans="4:4" x14ac:dyDescent="0.2">
      <c r="D19190" s="20"/>
    </row>
    <row r="19191" spans="4:4" x14ac:dyDescent="0.2">
      <c r="D19191" s="20"/>
    </row>
    <row r="19192" spans="4:4" x14ac:dyDescent="0.2">
      <c r="D19192" s="20"/>
    </row>
    <row r="19193" spans="4:4" x14ac:dyDescent="0.2">
      <c r="D19193" s="20"/>
    </row>
    <row r="19194" spans="4:4" x14ac:dyDescent="0.2">
      <c r="D19194" s="20"/>
    </row>
    <row r="19195" spans="4:4" x14ac:dyDescent="0.2">
      <c r="D19195" s="20"/>
    </row>
    <row r="19196" spans="4:4" x14ac:dyDescent="0.2">
      <c r="D19196" s="20"/>
    </row>
    <row r="19197" spans="4:4" x14ac:dyDescent="0.2">
      <c r="D19197" s="20"/>
    </row>
    <row r="19198" spans="4:4" x14ac:dyDescent="0.2">
      <c r="D19198" s="20"/>
    </row>
    <row r="19199" spans="4:4" x14ac:dyDescent="0.2">
      <c r="D19199" s="20"/>
    </row>
    <row r="19200" spans="4:4" x14ac:dyDescent="0.2">
      <c r="D19200" s="20"/>
    </row>
    <row r="19201" spans="4:4" x14ac:dyDescent="0.2">
      <c r="D19201" s="20"/>
    </row>
    <row r="19202" spans="4:4" x14ac:dyDescent="0.2">
      <c r="D19202" s="20"/>
    </row>
    <row r="19203" spans="4:4" x14ac:dyDescent="0.2">
      <c r="D19203" s="20"/>
    </row>
    <row r="19204" spans="4:4" x14ac:dyDescent="0.2">
      <c r="D19204" s="20"/>
    </row>
    <row r="19205" spans="4:4" x14ac:dyDescent="0.2">
      <c r="D19205" s="20"/>
    </row>
    <row r="19206" spans="4:4" x14ac:dyDescent="0.2">
      <c r="D19206" s="20"/>
    </row>
    <row r="19207" spans="4:4" x14ac:dyDescent="0.2">
      <c r="D19207" s="20"/>
    </row>
    <row r="19208" spans="4:4" x14ac:dyDescent="0.2">
      <c r="D19208" s="20"/>
    </row>
    <row r="19209" spans="4:4" x14ac:dyDescent="0.2">
      <c r="D19209" s="20"/>
    </row>
    <row r="19210" spans="4:4" x14ac:dyDescent="0.2">
      <c r="D19210" s="20"/>
    </row>
    <row r="19211" spans="4:4" x14ac:dyDescent="0.2">
      <c r="D19211" s="20"/>
    </row>
    <row r="19212" spans="4:4" x14ac:dyDescent="0.2">
      <c r="D19212" s="20"/>
    </row>
    <row r="19213" spans="4:4" x14ac:dyDescent="0.2">
      <c r="D19213" s="20"/>
    </row>
    <row r="19214" spans="4:4" x14ac:dyDescent="0.2">
      <c r="D19214" s="20"/>
    </row>
    <row r="19215" spans="4:4" x14ac:dyDescent="0.2">
      <c r="D19215" s="20"/>
    </row>
    <row r="19216" spans="4:4" x14ac:dyDescent="0.2">
      <c r="D19216" s="20"/>
    </row>
    <row r="19217" spans="4:4" x14ac:dyDescent="0.2">
      <c r="D19217" s="20"/>
    </row>
    <row r="19218" spans="4:4" x14ac:dyDescent="0.2">
      <c r="D19218" s="20"/>
    </row>
    <row r="19219" spans="4:4" x14ac:dyDescent="0.2">
      <c r="D19219" s="20"/>
    </row>
    <row r="19220" spans="4:4" x14ac:dyDescent="0.2">
      <c r="D19220" s="20"/>
    </row>
    <row r="19221" spans="4:4" x14ac:dyDescent="0.2">
      <c r="D19221" s="20"/>
    </row>
    <row r="19222" spans="4:4" x14ac:dyDescent="0.2">
      <c r="D19222" s="20"/>
    </row>
    <row r="19223" spans="4:4" x14ac:dyDescent="0.2">
      <c r="D19223" s="20"/>
    </row>
    <row r="19224" spans="4:4" x14ac:dyDescent="0.2">
      <c r="D19224" s="20"/>
    </row>
    <row r="19225" spans="4:4" x14ac:dyDescent="0.2">
      <c r="D19225" s="20"/>
    </row>
    <row r="19226" spans="4:4" x14ac:dyDescent="0.2">
      <c r="D19226" s="20"/>
    </row>
    <row r="19227" spans="4:4" x14ac:dyDescent="0.2">
      <c r="D19227" s="20"/>
    </row>
    <row r="19228" spans="4:4" x14ac:dyDescent="0.2">
      <c r="D19228" s="20"/>
    </row>
    <row r="19229" spans="4:4" x14ac:dyDescent="0.2">
      <c r="D19229" s="20"/>
    </row>
    <row r="19230" spans="4:4" x14ac:dyDescent="0.2">
      <c r="D19230" s="20"/>
    </row>
    <row r="19231" spans="4:4" x14ac:dyDescent="0.2">
      <c r="D19231" s="20"/>
    </row>
    <row r="19232" spans="4:4" x14ac:dyDescent="0.2">
      <c r="D19232" s="20"/>
    </row>
    <row r="19233" spans="4:4" x14ac:dyDescent="0.2">
      <c r="D19233" s="20"/>
    </row>
    <row r="19234" spans="4:4" x14ac:dyDescent="0.2">
      <c r="D19234" s="20"/>
    </row>
    <row r="19235" spans="4:4" x14ac:dyDescent="0.2">
      <c r="D19235" s="20"/>
    </row>
    <row r="19236" spans="4:4" x14ac:dyDescent="0.2">
      <c r="D19236" s="20"/>
    </row>
    <row r="19237" spans="4:4" x14ac:dyDescent="0.2">
      <c r="D19237" s="20"/>
    </row>
    <row r="19238" spans="4:4" x14ac:dyDescent="0.2">
      <c r="D19238" s="20"/>
    </row>
    <row r="19239" spans="4:4" x14ac:dyDescent="0.2">
      <c r="D19239" s="20"/>
    </row>
    <row r="19240" spans="4:4" x14ac:dyDescent="0.2">
      <c r="D19240" s="20"/>
    </row>
    <row r="19241" spans="4:4" x14ac:dyDescent="0.2">
      <c r="D19241" s="20"/>
    </row>
    <row r="19242" spans="4:4" x14ac:dyDescent="0.2">
      <c r="D19242" s="20"/>
    </row>
    <row r="19243" spans="4:4" x14ac:dyDescent="0.2">
      <c r="D19243" s="20"/>
    </row>
    <row r="19244" spans="4:4" x14ac:dyDescent="0.2">
      <c r="D19244" s="20"/>
    </row>
    <row r="19245" spans="4:4" x14ac:dyDescent="0.2">
      <c r="D19245" s="20"/>
    </row>
    <row r="19246" spans="4:4" x14ac:dyDescent="0.2">
      <c r="D19246" s="20"/>
    </row>
    <row r="19247" spans="4:4" x14ac:dyDescent="0.2">
      <c r="D19247" s="20"/>
    </row>
    <row r="19248" spans="4:4" x14ac:dyDescent="0.2">
      <c r="D19248" s="20"/>
    </row>
    <row r="19249" spans="4:4" x14ac:dyDescent="0.2">
      <c r="D19249" s="20"/>
    </row>
    <row r="19250" spans="4:4" x14ac:dyDescent="0.2">
      <c r="D19250" s="20"/>
    </row>
    <row r="19251" spans="4:4" x14ac:dyDescent="0.2">
      <c r="D19251" s="20"/>
    </row>
    <row r="19252" spans="4:4" x14ac:dyDescent="0.2">
      <c r="D19252" s="20"/>
    </row>
    <row r="19253" spans="4:4" x14ac:dyDescent="0.2">
      <c r="D19253" s="20"/>
    </row>
    <row r="19254" spans="4:4" x14ac:dyDescent="0.2">
      <c r="D19254" s="20"/>
    </row>
    <row r="19255" spans="4:4" x14ac:dyDescent="0.2">
      <c r="D19255" s="20"/>
    </row>
    <row r="19256" spans="4:4" x14ac:dyDescent="0.2">
      <c r="D19256" s="20"/>
    </row>
    <row r="19257" spans="4:4" x14ac:dyDescent="0.2">
      <c r="D19257" s="20"/>
    </row>
    <row r="19258" spans="4:4" x14ac:dyDescent="0.2">
      <c r="D19258" s="20"/>
    </row>
    <row r="19259" spans="4:4" x14ac:dyDescent="0.2">
      <c r="D19259" s="20"/>
    </row>
    <row r="19260" spans="4:4" x14ac:dyDescent="0.2">
      <c r="D19260" s="20"/>
    </row>
    <row r="19261" spans="4:4" x14ac:dyDescent="0.2">
      <c r="D19261" s="20"/>
    </row>
    <row r="19262" spans="4:4" x14ac:dyDescent="0.2">
      <c r="D19262" s="20"/>
    </row>
    <row r="19263" spans="4:4" x14ac:dyDescent="0.2">
      <c r="D19263" s="20"/>
    </row>
    <row r="19264" spans="4:4" x14ac:dyDescent="0.2">
      <c r="D19264" s="20"/>
    </row>
    <row r="19265" spans="4:4" x14ac:dyDescent="0.2">
      <c r="D19265" s="20"/>
    </row>
    <row r="19266" spans="4:4" x14ac:dyDescent="0.2">
      <c r="D19266" s="20"/>
    </row>
    <row r="19267" spans="4:4" x14ac:dyDescent="0.2">
      <c r="D19267" s="20"/>
    </row>
    <row r="19268" spans="4:4" x14ac:dyDescent="0.2">
      <c r="D19268" s="20"/>
    </row>
    <row r="19269" spans="4:4" x14ac:dyDescent="0.2">
      <c r="D19269" s="20"/>
    </row>
    <row r="19270" spans="4:4" x14ac:dyDescent="0.2">
      <c r="D19270" s="20"/>
    </row>
    <row r="19271" spans="4:4" x14ac:dyDescent="0.2">
      <c r="D19271" s="20"/>
    </row>
    <row r="19272" spans="4:4" x14ac:dyDescent="0.2">
      <c r="D19272" s="20"/>
    </row>
    <row r="19273" spans="4:4" x14ac:dyDescent="0.2">
      <c r="D19273" s="20"/>
    </row>
    <row r="19274" spans="4:4" x14ac:dyDescent="0.2">
      <c r="D19274" s="20"/>
    </row>
    <row r="19275" spans="4:4" x14ac:dyDescent="0.2">
      <c r="D19275" s="20"/>
    </row>
    <row r="19276" spans="4:4" x14ac:dyDescent="0.2">
      <c r="D19276" s="20"/>
    </row>
    <row r="19277" spans="4:4" x14ac:dyDescent="0.2">
      <c r="D19277" s="20"/>
    </row>
    <row r="19278" spans="4:4" x14ac:dyDescent="0.2">
      <c r="D19278" s="20"/>
    </row>
    <row r="19279" spans="4:4" x14ac:dyDescent="0.2">
      <c r="D19279" s="20"/>
    </row>
    <row r="19280" spans="4:4" x14ac:dyDescent="0.2">
      <c r="D19280" s="20"/>
    </row>
    <row r="19281" spans="4:4" x14ac:dyDescent="0.2">
      <c r="D19281" s="20"/>
    </row>
    <row r="19282" spans="4:4" x14ac:dyDescent="0.2">
      <c r="D19282" s="20"/>
    </row>
    <row r="19283" spans="4:4" x14ac:dyDescent="0.2">
      <c r="D19283" s="20"/>
    </row>
    <row r="19284" spans="4:4" x14ac:dyDescent="0.2">
      <c r="D19284" s="20"/>
    </row>
    <row r="19285" spans="4:4" x14ac:dyDescent="0.2">
      <c r="D19285" s="20"/>
    </row>
    <row r="19286" spans="4:4" x14ac:dyDescent="0.2">
      <c r="D19286" s="20"/>
    </row>
    <row r="19287" spans="4:4" x14ac:dyDescent="0.2">
      <c r="D19287" s="20"/>
    </row>
    <row r="19288" spans="4:4" x14ac:dyDescent="0.2">
      <c r="D19288" s="20"/>
    </row>
    <row r="19289" spans="4:4" x14ac:dyDescent="0.2">
      <c r="D19289" s="20"/>
    </row>
    <row r="19290" spans="4:4" x14ac:dyDescent="0.2">
      <c r="D19290" s="20"/>
    </row>
    <row r="19291" spans="4:4" x14ac:dyDescent="0.2">
      <c r="D19291" s="20"/>
    </row>
    <row r="19292" spans="4:4" x14ac:dyDescent="0.2">
      <c r="D19292" s="20"/>
    </row>
    <row r="19293" spans="4:4" x14ac:dyDescent="0.2">
      <c r="D19293" s="20"/>
    </row>
    <row r="19294" spans="4:4" x14ac:dyDescent="0.2">
      <c r="D19294" s="20"/>
    </row>
    <row r="19295" spans="4:4" x14ac:dyDescent="0.2">
      <c r="D19295" s="20"/>
    </row>
    <row r="19296" spans="4:4" x14ac:dyDescent="0.2">
      <c r="D19296" s="20"/>
    </row>
    <row r="19297" spans="4:4" x14ac:dyDescent="0.2">
      <c r="D19297" s="20"/>
    </row>
    <row r="19298" spans="4:4" x14ac:dyDescent="0.2">
      <c r="D19298" s="20"/>
    </row>
    <row r="19299" spans="4:4" x14ac:dyDescent="0.2">
      <c r="D19299" s="20"/>
    </row>
    <row r="19300" spans="4:4" x14ac:dyDescent="0.2">
      <c r="D19300" s="20"/>
    </row>
    <row r="19301" spans="4:4" x14ac:dyDescent="0.2">
      <c r="D19301" s="20"/>
    </row>
    <row r="19302" spans="4:4" x14ac:dyDescent="0.2">
      <c r="D19302" s="20"/>
    </row>
    <row r="19303" spans="4:4" x14ac:dyDescent="0.2">
      <c r="D19303" s="20"/>
    </row>
    <row r="19304" spans="4:4" x14ac:dyDescent="0.2">
      <c r="D19304" s="20"/>
    </row>
    <row r="19305" spans="4:4" x14ac:dyDescent="0.2">
      <c r="D19305" s="20"/>
    </row>
    <row r="19306" spans="4:4" x14ac:dyDescent="0.2">
      <c r="D19306" s="20"/>
    </row>
    <row r="19307" spans="4:4" x14ac:dyDescent="0.2">
      <c r="D19307" s="20"/>
    </row>
    <row r="19308" spans="4:4" x14ac:dyDescent="0.2">
      <c r="D19308" s="20"/>
    </row>
    <row r="19309" spans="4:4" x14ac:dyDescent="0.2">
      <c r="D19309" s="20"/>
    </row>
    <row r="19310" spans="4:4" x14ac:dyDescent="0.2">
      <c r="D19310" s="20"/>
    </row>
    <row r="19311" spans="4:4" x14ac:dyDescent="0.2">
      <c r="D19311" s="20"/>
    </row>
    <row r="19312" spans="4:4" x14ac:dyDescent="0.2">
      <c r="D19312" s="20"/>
    </row>
    <row r="19313" spans="4:4" x14ac:dyDescent="0.2">
      <c r="D19313" s="20"/>
    </row>
    <row r="19314" spans="4:4" x14ac:dyDescent="0.2">
      <c r="D19314" s="20"/>
    </row>
    <row r="19315" spans="4:4" x14ac:dyDescent="0.2">
      <c r="D19315" s="20"/>
    </row>
    <row r="19316" spans="4:4" x14ac:dyDescent="0.2">
      <c r="D19316" s="20"/>
    </row>
    <row r="19317" spans="4:4" x14ac:dyDescent="0.2">
      <c r="D19317" s="20"/>
    </row>
    <row r="19318" spans="4:4" x14ac:dyDescent="0.2">
      <c r="D19318" s="20"/>
    </row>
    <row r="19319" spans="4:4" x14ac:dyDescent="0.2">
      <c r="D19319" s="20"/>
    </row>
    <row r="19320" spans="4:4" x14ac:dyDescent="0.2">
      <c r="D19320" s="20"/>
    </row>
    <row r="19321" spans="4:4" x14ac:dyDescent="0.2">
      <c r="D19321" s="20"/>
    </row>
    <row r="19322" spans="4:4" x14ac:dyDescent="0.2">
      <c r="D19322" s="20"/>
    </row>
    <row r="19323" spans="4:4" x14ac:dyDescent="0.2">
      <c r="D19323" s="20"/>
    </row>
    <row r="19324" spans="4:4" x14ac:dyDescent="0.2">
      <c r="D19324" s="20"/>
    </row>
    <row r="19325" spans="4:4" x14ac:dyDescent="0.2">
      <c r="D19325" s="20"/>
    </row>
    <row r="19326" spans="4:4" x14ac:dyDescent="0.2">
      <c r="D19326" s="20"/>
    </row>
    <row r="19327" spans="4:4" x14ac:dyDescent="0.2">
      <c r="D19327" s="20"/>
    </row>
    <row r="19328" spans="4:4" x14ac:dyDescent="0.2">
      <c r="D19328" s="20"/>
    </row>
    <row r="19329" spans="4:4" x14ac:dyDescent="0.2">
      <c r="D19329" s="20"/>
    </row>
    <row r="19330" spans="4:4" x14ac:dyDescent="0.2">
      <c r="D19330" s="20"/>
    </row>
    <row r="19331" spans="4:4" x14ac:dyDescent="0.2">
      <c r="D19331" s="20"/>
    </row>
    <row r="19332" spans="4:4" x14ac:dyDescent="0.2">
      <c r="D19332" s="20"/>
    </row>
    <row r="19333" spans="4:4" x14ac:dyDescent="0.2">
      <c r="D19333" s="20"/>
    </row>
    <row r="19334" spans="4:4" x14ac:dyDescent="0.2">
      <c r="D19334" s="20"/>
    </row>
    <row r="19335" spans="4:4" x14ac:dyDescent="0.2">
      <c r="D19335" s="20"/>
    </row>
    <row r="19336" spans="4:4" x14ac:dyDescent="0.2">
      <c r="D19336" s="20"/>
    </row>
    <row r="19337" spans="4:4" x14ac:dyDescent="0.2">
      <c r="D19337" s="20"/>
    </row>
    <row r="19338" spans="4:4" x14ac:dyDescent="0.2">
      <c r="D19338" s="20"/>
    </row>
    <row r="19339" spans="4:4" x14ac:dyDescent="0.2">
      <c r="D19339" s="20"/>
    </row>
    <row r="19340" spans="4:4" x14ac:dyDescent="0.2">
      <c r="D19340" s="20"/>
    </row>
    <row r="19341" spans="4:4" x14ac:dyDescent="0.2">
      <c r="D19341" s="20"/>
    </row>
    <row r="19342" spans="4:4" x14ac:dyDescent="0.2">
      <c r="D19342" s="20"/>
    </row>
    <row r="19343" spans="4:4" x14ac:dyDescent="0.2">
      <c r="D19343" s="20"/>
    </row>
    <row r="19344" spans="4:4" x14ac:dyDescent="0.2">
      <c r="D19344" s="20"/>
    </row>
    <row r="19345" spans="4:4" x14ac:dyDescent="0.2">
      <c r="D19345" s="20"/>
    </row>
    <row r="19346" spans="4:4" x14ac:dyDescent="0.2">
      <c r="D19346" s="20"/>
    </row>
    <row r="19347" spans="4:4" x14ac:dyDescent="0.2">
      <c r="D19347" s="20"/>
    </row>
    <row r="19348" spans="4:4" x14ac:dyDescent="0.2">
      <c r="D19348" s="20"/>
    </row>
    <row r="19349" spans="4:4" x14ac:dyDescent="0.2">
      <c r="D19349" s="20"/>
    </row>
    <row r="19350" spans="4:4" x14ac:dyDescent="0.2">
      <c r="D19350" s="20"/>
    </row>
    <row r="19351" spans="4:4" x14ac:dyDescent="0.2">
      <c r="D19351" s="20"/>
    </row>
    <row r="19352" spans="4:4" x14ac:dyDescent="0.2">
      <c r="D19352" s="20"/>
    </row>
    <row r="19353" spans="4:4" x14ac:dyDescent="0.2">
      <c r="D19353" s="20"/>
    </row>
    <row r="19354" spans="4:4" x14ac:dyDescent="0.2">
      <c r="D19354" s="20"/>
    </row>
    <row r="19355" spans="4:4" x14ac:dyDescent="0.2">
      <c r="D19355" s="20"/>
    </row>
    <row r="19356" spans="4:4" x14ac:dyDescent="0.2">
      <c r="D19356" s="20"/>
    </row>
    <row r="19357" spans="4:4" x14ac:dyDescent="0.2">
      <c r="D19357" s="20"/>
    </row>
    <row r="19358" spans="4:4" x14ac:dyDescent="0.2">
      <c r="D19358" s="20"/>
    </row>
    <row r="19359" spans="4:4" x14ac:dyDescent="0.2">
      <c r="D19359" s="20"/>
    </row>
    <row r="19360" spans="4:4" x14ac:dyDescent="0.2">
      <c r="D19360" s="20"/>
    </row>
    <row r="19361" spans="4:4" x14ac:dyDescent="0.2">
      <c r="D19361" s="20"/>
    </row>
    <row r="19362" spans="4:4" x14ac:dyDescent="0.2">
      <c r="D19362" s="20"/>
    </row>
    <row r="19363" spans="4:4" x14ac:dyDescent="0.2">
      <c r="D19363" s="20"/>
    </row>
    <row r="19364" spans="4:4" x14ac:dyDescent="0.2">
      <c r="D19364" s="20"/>
    </row>
    <row r="19365" spans="4:4" x14ac:dyDescent="0.2">
      <c r="D19365" s="20"/>
    </row>
    <row r="19366" spans="4:4" x14ac:dyDescent="0.2">
      <c r="D19366" s="20"/>
    </row>
    <row r="19367" spans="4:4" x14ac:dyDescent="0.2">
      <c r="D19367" s="20"/>
    </row>
    <row r="19368" spans="4:4" x14ac:dyDescent="0.2">
      <c r="D19368" s="20"/>
    </row>
    <row r="19369" spans="4:4" x14ac:dyDescent="0.2">
      <c r="D19369" s="20"/>
    </row>
    <row r="19370" spans="4:4" x14ac:dyDescent="0.2">
      <c r="D19370" s="20"/>
    </row>
    <row r="19371" spans="4:4" x14ac:dyDescent="0.2">
      <c r="D19371" s="20"/>
    </row>
    <row r="19372" spans="4:4" x14ac:dyDescent="0.2">
      <c r="D19372" s="20"/>
    </row>
    <row r="19373" spans="4:4" x14ac:dyDescent="0.2">
      <c r="D19373" s="20"/>
    </row>
    <row r="19374" spans="4:4" x14ac:dyDescent="0.2">
      <c r="D19374" s="20"/>
    </row>
    <row r="19375" spans="4:4" x14ac:dyDescent="0.2">
      <c r="D19375" s="20"/>
    </row>
    <row r="19376" spans="4:4" x14ac:dyDescent="0.2">
      <c r="D19376" s="20"/>
    </row>
    <row r="19377" spans="4:4" x14ac:dyDescent="0.2">
      <c r="D19377" s="20"/>
    </row>
    <row r="19378" spans="4:4" x14ac:dyDescent="0.2">
      <c r="D19378" s="20"/>
    </row>
    <row r="19379" spans="4:4" x14ac:dyDescent="0.2">
      <c r="D19379" s="20"/>
    </row>
    <row r="19380" spans="4:4" x14ac:dyDescent="0.2">
      <c r="D19380" s="20"/>
    </row>
    <row r="19381" spans="4:4" x14ac:dyDescent="0.2">
      <c r="D19381" s="20"/>
    </row>
    <row r="19382" spans="4:4" x14ac:dyDescent="0.2">
      <c r="D19382" s="20"/>
    </row>
    <row r="19383" spans="4:4" x14ac:dyDescent="0.2">
      <c r="D19383" s="20"/>
    </row>
    <row r="19384" spans="4:4" x14ac:dyDescent="0.2">
      <c r="D19384" s="20"/>
    </row>
    <row r="19385" spans="4:4" x14ac:dyDescent="0.2">
      <c r="D19385" s="20"/>
    </row>
    <row r="19386" spans="4:4" x14ac:dyDescent="0.2">
      <c r="D19386" s="20"/>
    </row>
    <row r="19387" spans="4:4" x14ac:dyDescent="0.2">
      <c r="D19387" s="20"/>
    </row>
    <row r="19388" spans="4:4" x14ac:dyDescent="0.2">
      <c r="D19388" s="20"/>
    </row>
    <row r="19389" spans="4:4" x14ac:dyDescent="0.2">
      <c r="D19389" s="20"/>
    </row>
    <row r="19390" spans="4:4" x14ac:dyDescent="0.2">
      <c r="D19390" s="20"/>
    </row>
    <row r="19391" spans="4:4" x14ac:dyDescent="0.2">
      <c r="D19391" s="20"/>
    </row>
    <row r="19392" spans="4:4" x14ac:dyDescent="0.2">
      <c r="D19392" s="20"/>
    </row>
    <row r="19393" spans="4:4" x14ac:dyDescent="0.2">
      <c r="D19393" s="20"/>
    </row>
    <row r="19394" spans="4:4" x14ac:dyDescent="0.2">
      <c r="D19394" s="20"/>
    </row>
    <row r="19395" spans="4:4" x14ac:dyDescent="0.2">
      <c r="D19395" s="20"/>
    </row>
    <row r="19396" spans="4:4" x14ac:dyDescent="0.2">
      <c r="D19396" s="20"/>
    </row>
    <row r="19397" spans="4:4" x14ac:dyDescent="0.2">
      <c r="D19397" s="20"/>
    </row>
    <row r="19398" spans="4:4" x14ac:dyDescent="0.2">
      <c r="D19398" s="20"/>
    </row>
    <row r="19399" spans="4:4" x14ac:dyDescent="0.2">
      <c r="D19399" s="20"/>
    </row>
    <row r="19400" spans="4:4" x14ac:dyDescent="0.2">
      <c r="D19400" s="20"/>
    </row>
    <row r="19401" spans="4:4" x14ac:dyDescent="0.2">
      <c r="D19401" s="20"/>
    </row>
    <row r="19402" spans="4:4" x14ac:dyDescent="0.2">
      <c r="D19402" s="20"/>
    </row>
    <row r="19403" spans="4:4" x14ac:dyDescent="0.2">
      <c r="D19403" s="20"/>
    </row>
    <row r="19404" spans="4:4" x14ac:dyDescent="0.2">
      <c r="D19404" s="20"/>
    </row>
    <row r="19405" spans="4:4" x14ac:dyDescent="0.2">
      <c r="D19405" s="20"/>
    </row>
    <row r="19406" spans="4:4" x14ac:dyDescent="0.2">
      <c r="D19406" s="20"/>
    </row>
    <row r="19407" spans="4:4" x14ac:dyDescent="0.2">
      <c r="D19407" s="20"/>
    </row>
    <row r="19408" spans="4:4" x14ac:dyDescent="0.2">
      <c r="D19408" s="20"/>
    </row>
    <row r="19409" spans="4:4" x14ac:dyDescent="0.2">
      <c r="D19409" s="20"/>
    </row>
    <row r="19410" spans="4:4" x14ac:dyDescent="0.2">
      <c r="D19410" s="20"/>
    </row>
    <row r="19411" spans="4:4" x14ac:dyDescent="0.2">
      <c r="D19411" s="20"/>
    </row>
    <row r="19412" spans="4:4" x14ac:dyDescent="0.2">
      <c r="D19412" s="20"/>
    </row>
    <row r="19413" spans="4:4" x14ac:dyDescent="0.2">
      <c r="D19413" s="20"/>
    </row>
    <row r="19414" spans="4:4" x14ac:dyDescent="0.2">
      <c r="D19414" s="20"/>
    </row>
    <row r="19415" spans="4:4" x14ac:dyDescent="0.2">
      <c r="D19415" s="20"/>
    </row>
    <row r="19416" spans="4:4" x14ac:dyDescent="0.2">
      <c r="D19416" s="20"/>
    </row>
    <row r="19417" spans="4:4" x14ac:dyDescent="0.2">
      <c r="D19417" s="20"/>
    </row>
    <row r="19418" spans="4:4" x14ac:dyDescent="0.2">
      <c r="D19418" s="20"/>
    </row>
    <row r="19419" spans="4:4" x14ac:dyDescent="0.2">
      <c r="D19419" s="20"/>
    </row>
    <row r="19420" spans="4:4" x14ac:dyDescent="0.2">
      <c r="D19420" s="20"/>
    </row>
    <row r="19421" spans="4:4" x14ac:dyDescent="0.2">
      <c r="D19421" s="20"/>
    </row>
    <row r="19422" spans="4:4" x14ac:dyDescent="0.2">
      <c r="D19422" s="20"/>
    </row>
    <row r="19423" spans="4:4" x14ac:dyDescent="0.2">
      <c r="D19423" s="20"/>
    </row>
    <row r="19424" spans="4:4" x14ac:dyDescent="0.2">
      <c r="D19424" s="20"/>
    </row>
    <row r="19425" spans="4:4" x14ac:dyDescent="0.2">
      <c r="D19425" s="20"/>
    </row>
    <row r="19426" spans="4:4" x14ac:dyDescent="0.2">
      <c r="D19426" s="20"/>
    </row>
    <row r="19427" spans="4:4" x14ac:dyDescent="0.2">
      <c r="D19427" s="20"/>
    </row>
    <row r="19428" spans="4:4" x14ac:dyDescent="0.2">
      <c r="D19428" s="20"/>
    </row>
    <row r="19429" spans="4:4" x14ac:dyDescent="0.2">
      <c r="D19429" s="20"/>
    </row>
    <row r="19430" spans="4:4" x14ac:dyDescent="0.2">
      <c r="D19430" s="20"/>
    </row>
    <row r="19431" spans="4:4" x14ac:dyDescent="0.2">
      <c r="D19431" s="20"/>
    </row>
    <row r="19432" spans="4:4" x14ac:dyDescent="0.2">
      <c r="D19432" s="20"/>
    </row>
    <row r="19433" spans="4:4" x14ac:dyDescent="0.2">
      <c r="D19433" s="20"/>
    </row>
    <row r="19434" spans="4:4" x14ac:dyDescent="0.2">
      <c r="D19434" s="20"/>
    </row>
    <row r="19435" spans="4:4" x14ac:dyDescent="0.2">
      <c r="D19435" s="20"/>
    </row>
    <row r="19436" spans="4:4" x14ac:dyDescent="0.2">
      <c r="D19436" s="20"/>
    </row>
    <row r="19437" spans="4:4" x14ac:dyDescent="0.2">
      <c r="D19437" s="20"/>
    </row>
    <row r="19438" spans="4:4" x14ac:dyDescent="0.2">
      <c r="D19438" s="20"/>
    </row>
    <row r="19439" spans="4:4" x14ac:dyDescent="0.2">
      <c r="D19439" s="20"/>
    </row>
    <row r="19440" spans="4:4" x14ac:dyDescent="0.2">
      <c r="D19440" s="20"/>
    </row>
    <row r="19441" spans="4:4" x14ac:dyDescent="0.2">
      <c r="D19441" s="20"/>
    </row>
    <row r="19442" spans="4:4" x14ac:dyDescent="0.2">
      <c r="D19442" s="20"/>
    </row>
    <row r="19443" spans="4:4" x14ac:dyDescent="0.2">
      <c r="D19443" s="20"/>
    </row>
    <row r="19444" spans="4:4" x14ac:dyDescent="0.2">
      <c r="D19444" s="20"/>
    </row>
    <row r="19445" spans="4:4" x14ac:dyDescent="0.2">
      <c r="D19445" s="20"/>
    </row>
    <row r="19446" spans="4:4" x14ac:dyDescent="0.2">
      <c r="D19446" s="20"/>
    </row>
    <row r="19447" spans="4:4" x14ac:dyDescent="0.2">
      <c r="D19447" s="20"/>
    </row>
    <row r="19448" spans="4:4" x14ac:dyDescent="0.2">
      <c r="D19448" s="20"/>
    </row>
    <row r="19449" spans="4:4" x14ac:dyDescent="0.2">
      <c r="D19449" s="20"/>
    </row>
    <row r="19450" spans="4:4" x14ac:dyDescent="0.2">
      <c r="D19450" s="20"/>
    </row>
    <row r="19451" spans="4:4" x14ac:dyDescent="0.2">
      <c r="D19451" s="20"/>
    </row>
    <row r="19452" spans="4:4" x14ac:dyDescent="0.2">
      <c r="D19452" s="20"/>
    </row>
    <row r="19453" spans="4:4" x14ac:dyDescent="0.2">
      <c r="D19453" s="20"/>
    </row>
    <row r="19454" spans="4:4" x14ac:dyDescent="0.2">
      <c r="D19454" s="20"/>
    </row>
    <row r="19455" spans="4:4" x14ac:dyDescent="0.2">
      <c r="D19455" s="20"/>
    </row>
    <row r="19456" spans="4:4" x14ac:dyDescent="0.2">
      <c r="D19456" s="20"/>
    </row>
    <row r="19457" spans="4:4" x14ac:dyDescent="0.2">
      <c r="D19457" s="20"/>
    </row>
    <row r="19458" spans="4:4" x14ac:dyDescent="0.2">
      <c r="D19458" s="20"/>
    </row>
    <row r="19459" spans="4:4" x14ac:dyDescent="0.2">
      <c r="D19459" s="20"/>
    </row>
    <row r="19460" spans="4:4" x14ac:dyDescent="0.2">
      <c r="D19460" s="20"/>
    </row>
    <row r="19461" spans="4:4" x14ac:dyDescent="0.2">
      <c r="D19461" s="20"/>
    </row>
    <row r="19462" spans="4:4" x14ac:dyDescent="0.2">
      <c r="D19462" s="20"/>
    </row>
    <row r="19463" spans="4:4" x14ac:dyDescent="0.2">
      <c r="D19463" s="20"/>
    </row>
    <row r="19464" spans="4:4" x14ac:dyDescent="0.2">
      <c r="D19464" s="20"/>
    </row>
    <row r="19465" spans="4:4" x14ac:dyDescent="0.2">
      <c r="D19465" s="20"/>
    </row>
    <row r="19466" spans="4:4" x14ac:dyDescent="0.2">
      <c r="D19466" s="20"/>
    </row>
    <row r="19467" spans="4:4" x14ac:dyDescent="0.2">
      <c r="D19467" s="20"/>
    </row>
    <row r="19468" spans="4:4" x14ac:dyDescent="0.2">
      <c r="D19468" s="20"/>
    </row>
    <row r="19469" spans="4:4" x14ac:dyDescent="0.2">
      <c r="D19469" s="20"/>
    </row>
    <row r="19470" spans="4:4" x14ac:dyDescent="0.2">
      <c r="D19470" s="20"/>
    </row>
    <row r="19471" spans="4:4" x14ac:dyDescent="0.2">
      <c r="D19471" s="20"/>
    </row>
    <row r="19472" spans="4:4" x14ac:dyDescent="0.2">
      <c r="D19472" s="20"/>
    </row>
    <row r="19473" spans="4:4" x14ac:dyDescent="0.2">
      <c r="D19473" s="20"/>
    </row>
    <row r="19474" spans="4:4" x14ac:dyDescent="0.2">
      <c r="D19474" s="20"/>
    </row>
    <row r="19475" spans="4:4" x14ac:dyDescent="0.2">
      <c r="D19475" s="20"/>
    </row>
    <row r="19476" spans="4:4" x14ac:dyDescent="0.2">
      <c r="D19476" s="20"/>
    </row>
    <row r="19477" spans="4:4" x14ac:dyDescent="0.2">
      <c r="D19477" s="20"/>
    </row>
    <row r="19478" spans="4:4" x14ac:dyDescent="0.2">
      <c r="D19478" s="20"/>
    </row>
    <row r="19479" spans="4:4" x14ac:dyDescent="0.2">
      <c r="D19479" s="20"/>
    </row>
    <row r="19480" spans="4:4" x14ac:dyDescent="0.2">
      <c r="D19480" s="20"/>
    </row>
    <row r="19481" spans="4:4" x14ac:dyDescent="0.2">
      <c r="D19481" s="20"/>
    </row>
    <row r="19482" spans="4:4" x14ac:dyDescent="0.2">
      <c r="D19482" s="20"/>
    </row>
    <row r="19483" spans="4:4" x14ac:dyDescent="0.2">
      <c r="D19483" s="20"/>
    </row>
    <row r="19484" spans="4:4" x14ac:dyDescent="0.2">
      <c r="D19484" s="20"/>
    </row>
    <row r="19485" spans="4:4" x14ac:dyDescent="0.2">
      <c r="D19485" s="20"/>
    </row>
    <row r="19486" spans="4:4" x14ac:dyDescent="0.2">
      <c r="D19486" s="20"/>
    </row>
    <row r="19487" spans="4:4" x14ac:dyDescent="0.2">
      <c r="D19487" s="20"/>
    </row>
    <row r="19488" spans="4:4" x14ac:dyDescent="0.2">
      <c r="D19488" s="20"/>
    </row>
    <row r="19489" spans="4:4" x14ac:dyDescent="0.2">
      <c r="D19489" s="20"/>
    </row>
    <row r="19490" spans="4:4" x14ac:dyDescent="0.2">
      <c r="D19490" s="20"/>
    </row>
    <row r="19491" spans="4:4" x14ac:dyDescent="0.2">
      <c r="D19491" s="20"/>
    </row>
    <row r="19492" spans="4:4" x14ac:dyDescent="0.2">
      <c r="D19492" s="20"/>
    </row>
    <row r="19493" spans="4:4" x14ac:dyDescent="0.2">
      <c r="D19493" s="20"/>
    </row>
    <row r="19494" spans="4:4" x14ac:dyDescent="0.2">
      <c r="D19494" s="20"/>
    </row>
    <row r="19495" spans="4:4" x14ac:dyDescent="0.2">
      <c r="D19495" s="20"/>
    </row>
    <row r="19496" spans="4:4" x14ac:dyDescent="0.2">
      <c r="D19496" s="20"/>
    </row>
    <row r="19497" spans="4:4" x14ac:dyDescent="0.2">
      <c r="D19497" s="20"/>
    </row>
    <row r="19498" spans="4:4" x14ac:dyDescent="0.2">
      <c r="D19498" s="20"/>
    </row>
    <row r="19499" spans="4:4" x14ac:dyDescent="0.2">
      <c r="D19499" s="20"/>
    </row>
    <row r="19500" spans="4:4" x14ac:dyDescent="0.2">
      <c r="D19500" s="20"/>
    </row>
    <row r="19501" spans="4:4" x14ac:dyDescent="0.2">
      <c r="D19501" s="20"/>
    </row>
    <row r="19502" spans="4:4" x14ac:dyDescent="0.2">
      <c r="D19502" s="20"/>
    </row>
    <row r="19503" spans="4:4" x14ac:dyDescent="0.2">
      <c r="D19503" s="20"/>
    </row>
    <row r="19504" spans="4:4" x14ac:dyDescent="0.2">
      <c r="D19504" s="20"/>
    </row>
    <row r="19505" spans="4:4" x14ac:dyDescent="0.2">
      <c r="D19505" s="20"/>
    </row>
    <row r="19506" spans="4:4" x14ac:dyDescent="0.2">
      <c r="D19506" s="20"/>
    </row>
    <row r="19507" spans="4:4" x14ac:dyDescent="0.2">
      <c r="D19507" s="20"/>
    </row>
    <row r="19508" spans="4:4" x14ac:dyDescent="0.2">
      <c r="D19508" s="20"/>
    </row>
    <row r="19509" spans="4:4" x14ac:dyDescent="0.2">
      <c r="D19509" s="20"/>
    </row>
    <row r="19510" spans="4:4" x14ac:dyDescent="0.2">
      <c r="D19510" s="20"/>
    </row>
    <row r="19511" spans="4:4" x14ac:dyDescent="0.2">
      <c r="D19511" s="20"/>
    </row>
    <row r="19512" spans="4:4" x14ac:dyDescent="0.2">
      <c r="D19512" s="20"/>
    </row>
    <row r="19513" spans="4:4" x14ac:dyDescent="0.2">
      <c r="D19513" s="20"/>
    </row>
    <row r="19514" spans="4:4" x14ac:dyDescent="0.2">
      <c r="D19514" s="20"/>
    </row>
    <row r="19515" spans="4:4" x14ac:dyDescent="0.2">
      <c r="D19515" s="20"/>
    </row>
    <row r="19516" spans="4:4" x14ac:dyDescent="0.2">
      <c r="D19516" s="20"/>
    </row>
    <row r="19517" spans="4:4" x14ac:dyDescent="0.2">
      <c r="D19517" s="20"/>
    </row>
    <row r="19518" spans="4:4" x14ac:dyDescent="0.2">
      <c r="D19518" s="20"/>
    </row>
    <row r="19519" spans="4:4" x14ac:dyDescent="0.2">
      <c r="D19519" s="20"/>
    </row>
    <row r="19520" spans="4:4" x14ac:dyDescent="0.2">
      <c r="D19520" s="20"/>
    </row>
    <row r="19521" spans="4:4" x14ac:dyDescent="0.2">
      <c r="D19521" s="20"/>
    </row>
    <row r="19522" spans="4:4" x14ac:dyDescent="0.2">
      <c r="D19522" s="20"/>
    </row>
    <row r="19523" spans="4:4" x14ac:dyDescent="0.2">
      <c r="D19523" s="20"/>
    </row>
    <row r="19524" spans="4:4" x14ac:dyDescent="0.2">
      <c r="D19524" s="20"/>
    </row>
    <row r="19525" spans="4:4" x14ac:dyDescent="0.2">
      <c r="D19525" s="20"/>
    </row>
    <row r="19526" spans="4:4" x14ac:dyDescent="0.2">
      <c r="D19526" s="20"/>
    </row>
    <row r="19527" spans="4:4" x14ac:dyDescent="0.2">
      <c r="D19527" s="20"/>
    </row>
    <row r="19528" spans="4:4" x14ac:dyDescent="0.2">
      <c r="D19528" s="20"/>
    </row>
    <row r="19529" spans="4:4" x14ac:dyDescent="0.2">
      <c r="D19529" s="20"/>
    </row>
    <row r="19530" spans="4:4" x14ac:dyDescent="0.2">
      <c r="D19530" s="20"/>
    </row>
    <row r="19531" spans="4:4" x14ac:dyDescent="0.2">
      <c r="D19531" s="20"/>
    </row>
    <row r="19532" spans="4:4" x14ac:dyDescent="0.2">
      <c r="D19532" s="20"/>
    </row>
    <row r="19533" spans="4:4" x14ac:dyDescent="0.2">
      <c r="D19533" s="20"/>
    </row>
    <row r="19534" spans="4:4" x14ac:dyDescent="0.2">
      <c r="D19534" s="20"/>
    </row>
    <row r="19535" spans="4:4" x14ac:dyDescent="0.2">
      <c r="D19535" s="20"/>
    </row>
    <row r="19536" spans="4:4" x14ac:dyDescent="0.2">
      <c r="D19536" s="20"/>
    </row>
    <row r="19537" spans="4:4" x14ac:dyDescent="0.2">
      <c r="D19537" s="20"/>
    </row>
    <row r="19538" spans="4:4" x14ac:dyDescent="0.2">
      <c r="D19538" s="20"/>
    </row>
    <row r="19539" spans="4:4" x14ac:dyDescent="0.2">
      <c r="D19539" s="20"/>
    </row>
    <row r="19540" spans="4:4" x14ac:dyDescent="0.2">
      <c r="D19540" s="20"/>
    </row>
    <row r="19541" spans="4:4" x14ac:dyDescent="0.2">
      <c r="D19541" s="20"/>
    </row>
    <row r="19542" spans="4:4" x14ac:dyDescent="0.2">
      <c r="D19542" s="20"/>
    </row>
    <row r="19543" spans="4:4" x14ac:dyDescent="0.2">
      <c r="D19543" s="20"/>
    </row>
    <row r="19544" spans="4:4" x14ac:dyDescent="0.2">
      <c r="D19544" s="20"/>
    </row>
    <row r="19545" spans="4:4" x14ac:dyDescent="0.2">
      <c r="D19545" s="20"/>
    </row>
    <row r="19546" spans="4:4" x14ac:dyDescent="0.2">
      <c r="D19546" s="20"/>
    </row>
    <row r="19547" spans="4:4" x14ac:dyDescent="0.2">
      <c r="D19547" s="20"/>
    </row>
    <row r="19548" spans="4:4" x14ac:dyDescent="0.2">
      <c r="D19548" s="20"/>
    </row>
    <row r="19549" spans="4:4" x14ac:dyDescent="0.2">
      <c r="D19549" s="20"/>
    </row>
    <row r="19550" spans="4:4" x14ac:dyDescent="0.2">
      <c r="D19550" s="20"/>
    </row>
    <row r="19551" spans="4:4" x14ac:dyDescent="0.2">
      <c r="D19551" s="20"/>
    </row>
    <row r="19552" spans="4:4" x14ac:dyDescent="0.2">
      <c r="D19552" s="20"/>
    </row>
    <row r="19553" spans="4:4" x14ac:dyDescent="0.2">
      <c r="D19553" s="20"/>
    </row>
    <row r="19554" spans="4:4" x14ac:dyDescent="0.2">
      <c r="D19554" s="20"/>
    </row>
    <row r="19555" spans="4:4" x14ac:dyDescent="0.2">
      <c r="D19555" s="20"/>
    </row>
    <row r="19556" spans="4:4" x14ac:dyDescent="0.2">
      <c r="D19556" s="20"/>
    </row>
    <row r="19557" spans="4:4" x14ac:dyDescent="0.2">
      <c r="D19557" s="20"/>
    </row>
    <row r="19558" spans="4:4" x14ac:dyDescent="0.2">
      <c r="D19558" s="20"/>
    </row>
    <row r="19559" spans="4:4" x14ac:dyDescent="0.2">
      <c r="D19559" s="20"/>
    </row>
    <row r="19560" spans="4:4" x14ac:dyDescent="0.2">
      <c r="D19560" s="20"/>
    </row>
    <row r="19561" spans="4:4" x14ac:dyDescent="0.2">
      <c r="D19561" s="20"/>
    </row>
    <row r="19562" spans="4:4" x14ac:dyDescent="0.2">
      <c r="D19562" s="20"/>
    </row>
    <row r="19563" spans="4:4" x14ac:dyDescent="0.2">
      <c r="D19563" s="20"/>
    </row>
    <row r="19564" spans="4:4" x14ac:dyDescent="0.2">
      <c r="D19564" s="20"/>
    </row>
    <row r="19565" spans="4:4" x14ac:dyDescent="0.2">
      <c r="D19565" s="20"/>
    </row>
    <row r="19566" spans="4:4" x14ac:dyDescent="0.2">
      <c r="D19566" s="20"/>
    </row>
    <row r="19567" spans="4:4" x14ac:dyDescent="0.2">
      <c r="D19567" s="20"/>
    </row>
    <row r="19568" spans="4:4" x14ac:dyDescent="0.2">
      <c r="D19568" s="20"/>
    </row>
    <row r="19569" spans="4:4" x14ac:dyDescent="0.2">
      <c r="D19569" s="20"/>
    </row>
    <row r="19570" spans="4:4" x14ac:dyDescent="0.2">
      <c r="D19570" s="20"/>
    </row>
    <row r="19571" spans="4:4" x14ac:dyDescent="0.2">
      <c r="D19571" s="20"/>
    </row>
    <row r="19572" spans="4:4" x14ac:dyDescent="0.2">
      <c r="D19572" s="20"/>
    </row>
    <row r="19573" spans="4:4" x14ac:dyDescent="0.2">
      <c r="D19573" s="20"/>
    </row>
    <row r="19574" spans="4:4" x14ac:dyDescent="0.2">
      <c r="D19574" s="20"/>
    </row>
    <row r="19575" spans="4:4" x14ac:dyDescent="0.2">
      <c r="D19575" s="20"/>
    </row>
    <row r="19576" spans="4:4" x14ac:dyDescent="0.2">
      <c r="D19576" s="20"/>
    </row>
    <row r="19577" spans="4:4" x14ac:dyDescent="0.2">
      <c r="D19577" s="20"/>
    </row>
    <row r="19578" spans="4:4" x14ac:dyDescent="0.2">
      <c r="D19578" s="20"/>
    </row>
    <row r="19579" spans="4:4" x14ac:dyDescent="0.2">
      <c r="D19579" s="20"/>
    </row>
    <row r="19580" spans="4:4" x14ac:dyDescent="0.2">
      <c r="D19580" s="20"/>
    </row>
    <row r="19581" spans="4:4" x14ac:dyDescent="0.2">
      <c r="D19581" s="20"/>
    </row>
    <row r="19582" spans="4:4" x14ac:dyDescent="0.2">
      <c r="D19582" s="20"/>
    </row>
    <row r="19583" spans="4:4" x14ac:dyDescent="0.2">
      <c r="D19583" s="20"/>
    </row>
    <row r="19584" spans="4:4" x14ac:dyDescent="0.2">
      <c r="D19584" s="20"/>
    </row>
    <row r="19585" spans="4:4" x14ac:dyDescent="0.2">
      <c r="D19585" s="20"/>
    </row>
    <row r="19586" spans="4:4" x14ac:dyDescent="0.2">
      <c r="D19586" s="20"/>
    </row>
    <row r="19587" spans="4:4" x14ac:dyDescent="0.2">
      <c r="D19587" s="20"/>
    </row>
    <row r="19588" spans="4:4" x14ac:dyDescent="0.2">
      <c r="D19588" s="20"/>
    </row>
    <row r="19589" spans="4:4" x14ac:dyDescent="0.2">
      <c r="D19589" s="20"/>
    </row>
    <row r="19590" spans="4:4" x14ac:dyDescent="0.2">
      <c r="D19590" s="20"/>
    </row>
    <row r="19591" spans="4:4" x14ac:dyDescent="0.2">
      <c r="D19591" s="20"/>
    </row>
    <row r="19592" spans="4:4" x14ac:dyDescent="0.2">
      <c r="D19592" s="20"/>
    </row>
    <row r="19593" spans="4:4" x14ac:dyDescent="0.2">
      <c r="D19593" s="20"/>
    </row>
    <row r="19594" spans="4:4" x14ac:dyDescent="0.2">
      <c r="D19594" s="20"/>
    </row>
    <row r="19595" spans="4:4" x14ac:dyDescent="0.2">
      <c r="D19595" s="20"/>
    </row>
    <row r="19596" spans="4:4" x14ac:dyDescent="0.2">
      <c r="D19596" s="20"/>
    </row>
    <row r="19597" spans="4:4" x14ac:dyDescent="0.2">
      <c r="D19597" s="20"/>
    </row>
    <row r="19598" spans="4:4" x14ac:dyDescent="0.2">
      <c r="D19598" s="20"/>
    </row>
    <row r="19599" spans="4:4" x14ac:dyDescent="0.2">
      <c r="D19599" s="20"/>
    </row>
    <row r="19600" spans="4:4" x14ac:dyDescent="0.2">
      <c r="D19600" s="20"/>
    </row>
    <row r="19601" spans="4:4" x14ac:dyDescent="0.2">
      <c r="D19601" s="20"/>
    </row>
    <row r="19602" spans="4:4" x14ac:dyDescent="0.2">
      <c r="D19602" s="20"/>
    </row>
    <row r="19603" spans="4:4" x14ac:dyDescent="0.2">
      <c r="D19603" s="20"/>
    </row>
    <row r="19604" spans="4:4" x14ac:dyDescent="0.2">
      <c r="D19604" s="20"/>
    </row>
    <row r="19605" spans="4:4" x14ac:dyDescent="0.2">
      <c r="D19605" s="20"/>
    </row>
    <row r="19606" spans="4:4" x14ac:dyDescent="0.2">
      <c r="D19606" s="20"/>
    </row>
    <row r="19607" spans="4:4" x14ac:dyDescent="0.2">
      <c r="D19607" s="20"/>
    </row>
    <row r="19608" spans="4:4" x14ac:dyDescent="0.2">
      <c r="D19608" s="20"/>
    </row>
    <row r="19609" spans="4:4" x14ac:dyDescent="0.2">
      <c r="D19609" s="20"/>
    </row>
    <row r="19610" spans="4:4" x14ac:dyDescent="0.2">
      <c r="D19610" s="20"/>
    </row>
    <row r="19611" spans="4:4" x14ac:dyDescent="0.2">
      <c r="D19611" s="20"/>
    </row>
    <row r="19612" spans="4:4" x14ac:dyDescent="0.2">
      <c r="D19612" s="20"/>
    </row>
    <row r="19613" spans="4:4" x14ac:dyDescent="0.2">
      <c r="D19613" s="20"/>
    </row>
    <row r="19614" spans="4:4" x14ac:dyDescent="0.2">
      <c r="D19614" s="20"/>
    </row>
    <row r="19615" spans="4:4" x14ac:dyDescent="0.2">
      <c r="D19615" s="20"/>
    </row>
    <row r="19616" spans="4:4" x14ac:dyDescent="0.2">
      <c r="D19616" s="20"/>
    </row>
    <row r="19617" spans="4:4" x14ac:dyDescent="0.2">
      <c r="D19617" s="20"/>
    </row>
    <row r="19618" spans="4:4" x14ac:dyDescent="0.2">
      <c r="D19618" s="20"/>
    </row>
    <row r="19619" spans="4:4" x14ac:dyDescent="0.2">
      <c r="D19619" s="20"/>
    </row>
    <row r="19620" spans="4:4" x14ac:dyDescent="0.2">
      <c r="D19620" s="20"/>
    </row>
    <row r="19621" spans="4:4" x14ac:dyDescent="0.2">
      <c r="D19621" s="20"/>
    </row>
    <row r="19622" spans="4:4" x14ac:dyDescent="0.2">
      <c r="D19622" s="20"/>
    </row>
    <row r="19623" spans="4:4" x14ac:dyDescent="0.2">
      <c r="D19623" s="20"/>
    </row>
    <row r="19624" spans="4:4" x14ac:dyDescent="0.2">
      <c r="D19624" s="20"/>
    </row>
    <row r="19625" spans="4:4" x14ac:dyDescent="0.2">
      <c r="D19625" s="20"/>
    </row>
    <row r="19626" spans="4:4" x14ac:dyDescent="0.2">
      <c r="D19626" s="20"/>
    </row>
    <row r="19627" spans="4:4" x14ac:dyDescent="0.2">
      <c r="D19627" s="20"/>
    </row>
    <row r="19628" spans="4:4" x14ac:dyDescent="0.2">
      <c r="D19628" s="20"/>
    </row>
    <row r="19629" spans="4:4" x14ac:dyDescent="0.2">
      <c r="D19629" s="20"/>
    </row>
    <row r="19630" spans="4:4" x14ac:dyDescent="0.2">
      <c r="D19630" s="20"/>
    </row>
    <row r="19631" spans="4:4" x14ac:dyDescent="0.2">
      <c r="D19631" s="20"/>
    </row>
    <row r="19632" spans="4:4" x14ac:dyDescent="0.2">
      <c r="D19632" s="20"/>
    </row>
    <row r="19633" spans="4:4" x14ac:dyDescent="0.2">
      <c r="D19633" s="20"/>
    </row>
    <row r="19634" spans="4:4" x14ac:dyDescent="0.2">
      <c r="D19634" s="20"/>
    </row>
    <row r="19635" spans="4:4" x14ac:dyDescent="0.2">
      <c r="D19635" s="20"/>
    </row>
    <row r="19636" spans="4:4" x14ac:dyDescent="0.2">
      <c r="D19636" s="20"/>
    </row>
    <row r="19637" spans="4:4" x14ac:dyDescent="0.2">
      <c r="D19637" s="20"/>
    </row>
    <row r="19638" spans="4:4" x14ac:dyDescent="0.2">
      <c r="D19638" s="20"/>
    </row>
    <row r="19639" spans="4:4" x14ac:dyDescent="0.2">
      <c r="D19639" s="20"/>
    </row>
    <row r="19640" spans="4:4" x14ac:dyDescent="0.2">
      <c r="D19640" s="20"/>
    </row>
    <row r="19641" spans="4:4" x14ac:dyDescent="0.2">
      <c r="D19641" s="20"/>
    </row>
    <row r="19642" spans="4:4" x14ac:dyDescent="0.2">
      <c r="D19642" s="20"/>
    </row>
    <row r="19643" spans="4:4" x14ac:dyDescent="0.2">
      <c r="D19643" s="20"/>
    </row>
    <row r="19644" spans="4:4" x14ac:dyDescent="0.2">
      <c r="D19644" s="20"/>
    </row>
    <row r="19645" spans="4:4" x14ac:dyDescent="0.2">
      <c r="D19645" s="20"/>
    </row>
    <row r="19646" spans="4:4" x14ac:dyDescent="0.2">
      <c r="D19646" s="20"/>
    </row>
    <row r="19647" spans="4:4" x14ac:dyDescent="0.2">
      <c r="D19647" s="20"/>
    </row>
    <row r="19648" spans="4:4" x14ac:dyDescent="0.2">
      <c r="D19648" s="20"/>
    </row>
    <row r="19649" spans="4:4" x14ac:dyDescent="0.2">
      <c r="D19649" s="20"/>
    </row>
    <row r="19650" spans="4:4" x14ac:dyDescent="0.2">
      <c r="D19650" s="20"/>
    </row>
    <row r="19651" spans="4:4" x14ac:dyDescent="0.2">
      <c r="D19651" s="20"/>
    </row>
    <row r="19652" spans="4:4" x14ac:dyDescent="0.2">
      <c r="D19652" s="20"/>
    </row>
    <row r="19653" spans="4:4" x14ac:dyDescent="0.2">
      <c r="D19653" s="20"/>
    </row>
    <row r="19654" spans="4:4" x14ac:dyDescent="0.2">
      <c r="D19654" s="20"/>
    </row>
    <row r="19655" spans="4:4" x14ac:dyDescent="0.2">
      <c r="D19655" s="20"/>
    </row>
    <row r="19656" spans="4:4" x14ac:dyDescent="0.2">
      <c r="D19656" s="20"/>
    </row>
    <row r="19657" spans="4:4" x14ac:dyDescent="0.2">
      <c r="D19657" s="20"/>
    </row>
    <row r="19658" spans="4:4" x14ac:dyDescent="0.2">
      <c r="D19658" s="20"/>
    </row>
    <row r="19659" spans="4:4" x14ac:dyDescent="0.2">
      <c r="D19659" s="20"/>
    </row>
    <row r="19660" spans="4:4" x14ac:dyDescent="0.2">
      <c r="D19660" s="20"/>
    </row>
    <row r="19661" spans="4:4" x14ac:dyDescent="0.2">
      <c r="D19661" s="20"/>
    </row>
    <row r="19662" spans="4:4" x14ac:dyDescent="0.2">
      <c r="D19662" s="20"/>
    </row>
    <row r="19663" spans="4:4" x14ac:dyDescent="0.2">
      <c r="D19663" s="20"/>
    </row>
    <row r="19664" spans="4:4" x14ac:dyDescent="0.2">
      <c r="D19664" s="20"/>
    </row>
    <row r="19665" spans="4:4" x14ac:dyDescent="0.2">
      <c r="D19665" s="20"/>
    </row>
    <row r="19666" spans="4:4" x14ac:dyDescent="0.2">
      <c r="D19666" s="20"/>
    </row>
    <row r="19667" spans="4:4" x14ac:dyDescent="0.2">
      <c r="D19667" s="20"/>
    </row>
    <row r="19668" spans="4:4" x14ac:dyDescent="0.2">
      <c r="D19668" s="20"/>
    </row>
    <row r="19669" spans="4:4" x14ac:dyDescent="0.2">
      <c r="D19669" s="20"/>
    </row>
    <row r="19670" spans="4:4" x14ac:dyDescent="0.2">
      <c r="D19670" s="20"/>
    </row>
    <row r="19671" spans="4:4" x14ac:dyDescent="0.2">
      <c r="D19671" s="20"/>
    </row>
    <row r="19672" spans="4:4" x14ac:dyDescent="0.2">
      <c r="D19672" s="20"/>
    </row>
    <row r="19673" spans="4:4" x14ac:dyDescent="0.2">
      <c r="D19673" s="20"/>
    </row>
    <row r="19674" spans="4:4" x14ac:dyDescent="0.2">
      <c r="D19674" s="20"/>
    </row>
    <row r="19675" spans="4:4" x14ac:dyDescent="0.2">
      <c r="D19675" s="20"/>
    </row>
    <row r="19676" spans="4:4" x14ac:dyDescent="0.2">
      <c r="D19676" s="20"/>
    </row>
    <row r="19677" spans="4:4" x14ac:dyDescent="0.2">
      <c r="D19677" s="20"/>
    </row>
    <row r="19678" spans="4:4" x14ac:dyDescent="0.2">
      <c r="D19678" s="20"/>
    </row>
    <row r="19679" spans="4:4" x14ac:dyDescent="0.2">
      <c r="D19679" s="20"/>
    </row>
    <row r="19680" spans="4:4" x14ac:dyDescent="0.2">
      <c r="D19680" s="20"/>
    </row>
    <row r="19681" spans="4:4" x14ac:dyDescent="0.2">
      <c r="D19681" s="20"/>
    </row>
    <row r="19682" spans="4:4" x14ac:dyDescent="0.2">
      <c r="D19682" s="20"/>
    </row>
    <row r="19683" spans="4:4" x14ac:dyDescent="0.2">
      <c r="D19683" s="20"/>
    </row>
    <row r="19684" spans="4:4" x14ac:dyDescent="0.2">
      <c r="D19684" s="20"/>
    </row>
    <row r="19685" spans="4:4" x14ac:dyDescent="0.2">
      <c r="D19685" s="20"/>
    </row>
    <row r="19686" spans="4:4" x14ac:dyDescent="0.2">
      <c r="D19686" s="20"/>
    </row>
    <row r="19687" spans="4:4" x14ac:dyDescent="0.2">
      <c r="D19687" s="20"/>
    </row>
    <row r="19688" spans="4:4" x14ac:dyDescent="0.2">
      <c r="D19688" s="20"/>
    </row>
    <row r="19689" spans="4:4" x14ac:dyDescent="0.2">
      <c r="D19689" s="20"/>
    </row>
    <row r="19690" spans="4:4" x14ac:dyDescent="0.2">
      <c r="D19690" s="20"/>
    </row>
    <row r="19691" spans="4:4" x14ac:dyDescent="0.2">
      <c r="D19691" s="20"/>
    </row>
    <row r="19692" spans="4:4" x14ac:dyDescent="0.2">
      <c r="D19692" s="20"/>
    </row>
    <row r="19693" spans="4:4" x14ac:dyDescent="0.2">
      <c r="D19693" s="20"/>
    </row>
    <row r="19694" spans="4:4" x14ac:dyDescent="0.2">
      <c r="D19694" s="20"/>
    </row>
    <row r="19695" spans="4:4" x14ac:dyDescent="0.2">
      <c r="D19695" s="20"/>
    </row>
    <row r="19696" spans="4:4" x14ac:dyDescent="0.2">
      <c r="D19696" s="20"/>
    </row>
    <row r="19697" spans="4:4" x14ac:dyDescent="0.2">
      <c r="D19697" s="20"/>
    </row>
    <row r="19698" spans="4:4" x14ac:dyDescent="0.2">
      <c r="D19698" s="20"/>
    </row>
    <row r="19699" spans="4:4" x14ac:dyDescent="0.2">
      <c r="D19699" s="20"/>
    </row>
    <row r="19700" spans="4:4" x14ac:dyDescent="0.2">
      <c r="D19700" s="20"/>
    </row>
    <row r="19701" spans="4:4" x14ac:dyDescent="0.2">
      <c r="D19701" s="20"/>
    </row>
    <row r="19702" spans="4:4" x14ac:dyDescent="0.2">
      <c r="D19702" s="20"/>
    </row>
    <row r="19703" spans="4:4" x14ac:dyDescent="0.2">
      <c r="D19703" s="20"/>
    </row>
    <row r="19704" spans="4:4" x14ac:dyDescent="0.2">
      <c r="D19704" s="20"/>
    </row>
    <row r="19705" spans="4:4" x14ac:dyDescent="0.2">
      <c r="D19705" s="20"/>
    </row>
    <row r="19706" spans="4:4" x14ac:dyDescent="0.2">
      <c r="D19706" s="20"/>
    </row>
    <row r="19707" spans="4:4" x14ac:dyDescent="0.2">
      <c r="D19707" s="20"/>
    </row>
    <row r="19708" spans="4:4" x14ac:dyDescent="0.2">
      <c r="D19708" s="20"/>
    </row>
    <row r="19709" spans="4:4" x14ac:dyDescent="0.2">
      <c r="D19709" s="20"/>
    </row>
    <row r="19710" spans="4:4" x14ac:dyDescent="0.2">
      <c r="D19710" s="20"/>
    </row>
    <row r="19711" spans="4:4" x14ac:dyDescent="0.2">
      <c r="D19711" s="20"/>
    </row>
    <row r="19712" spans="4:4" x14ac:dyDescent="0.2">
      <c r="D19712" s="20"/>
    </row>
    <row r="19713" spans="4:4" x14ac:dyDescent="0.2">
      <c r="D19713" s="20"/>
    </row>
    <row r="19714" spans="4:4" x14ac:dyDescent="0.2">
      <c r="D19714" s="20"/>
    </row>
    <row r="19715" spans="4:4" x14ac:dyDescent="0.2">
      <c r="D19715" s="20"/>
    </row>
    <row r="19716" spans="4:4" x14ac:dyDescent="0.2">
      <c r="D19716" s="20"/>
    </row>
    <row r="19717" spans="4:4" x14ac:dyDescent="0.2">
      <c r="D19717" s="20"/>
    </row>
    <row r="19718" spans="4:4" x14ac:dyDescent="0.2">
      <c r="D19718" s="20"/>
    </row>
    <row r="19719" spans="4:4" x14ac:dyDescent="0.2">
      <c r="D19719" s="20"/>
    </row>
    <row r="19720" spans="4:4" x14ac:dyDescent="0.2">
      <c r="D19720" s="20"/>
    </row>
    <row r="19721" spans="4:4" x14ac:dyDescent="0.2">
      <c r="D19721" s="20"/>
    </row>
    <row r="19722" spans="4:4" x14ac:dyDescent="0.2">
      <c r="D19722" s="20"/>
    </row>
    <row r="19723" spans="4:4" x14ac:dyDescent="0.2">
      <c r="D19723" s="20"/>
    </row>
    <row r="19724" spans="4:4" x14ac:dyDescent="0.2">
      <c r="D19724" s="20"/>
    </row>
    <row r="19725" spans="4:4" x14ac:dyDescent="0.2">
      <c r="D19725" s="20"/>
    </row>
    <row r="19726" spans="4:4" x14ac:dyDescent="0.2">
      <c r="D19726" s="20"/>
    </row>
    <row r="19727" spans="4:4" x14ac:dyDescent="0.2">
      <c r="D19727" s="20"/>
    </row>
    <row r="19728" spans="4:4" x14ac:dyDescent="0.2">
      <c r="D19728" s="20"/>
    </row>
    <row r="19729" spans="4:4" x14ac:dyDescent="0.2">
      <c r="D19729" s="20"/>
    </row>
    <row r="19730" spans="4:4" x14ac:dyDescent="0.2">
      <c r="D19730" s="20"/>
    </row>
    <row r="19731" spans="4:4" x14ac:dyDescent="0.2">
      <c r="D19731" s="20"/>
    </row>
    <row r="19732" spans="4:4" x14ac:dyDescent="0.2">
      <c r="D19732" s="20"/>
    </row>
    <row r="19733" spans="4:4" x14ac:dyDescent="0.2">
      <c r="D19733" s="20"/>
    </row>
    <row r="19734" spans="4:4" x14ac:dyDescent="0.2">
      <c r="D19734" s="20"/>
    </row>
    <row r="19735" spans="4:4" x14ac:dyDescent="0.2">
      <c r="D19735" s="20"/>
    </row>
    <row r="19736" spans="4:4" x14ac:dyDescent="0.2">
      <c r="D19736" s="20"/>
    </row>
    <row r="19737" spans="4:4" x14ac:dyDescent="0.2">
      <c r="D19737" s="20"/>
    </row>
    <row r="19738" spans="4:4" x14ac:dyDescent="0.2">
      <c r="D19738" s="20"/>
    </row>
    <row r="19739" spans="4:4" x14ac:dyDescent="0.2">
      <c r="D19739" s="20"/>
    </row>
    <row r="19740" spans="4:4" x14ac:dyDescent="0.2">
      <c r="D19740" s="20"/>
    </row>
    <row r="19741" spans="4:4" x14ac:dyDescent="0.2">
      <c r="D19741" s="20"/>
    </row>
    <row r="19742" spans="4:4" x14ac:dyDescent="0.2">
      <c r="D19742" s="20"/>
    </row>
    <row r="19743" spans="4:4" x14ac:dyDescent="0.2">
      <c r="D19743" s="20"/>
    </row>
    <row r="19744" spans="4:4" x14ac:dyDescent="0.2">
      <c r="D19744" s="20"/>
    </row>
    <row r="19745" spans="4:4" x14ac:dyDescent="0.2">
      <c r="D19745" s="20"/>
    </row>
    <row r="19746" spans="4:4" x14ac:dyDescent="0.2">
      <c r="D19746" s="20"/>
    </row>
    <row r="19747" spans="4:4" x14ac:dyDescent="0.2">
      <c r="D19747" s="20"/>
    </row>
    <row r="19748" spans="4:4" x14ac:dyDescent="0.2">
      <c r="D19748" s="20"/>
    </row>
    <row r="19749" spans="4:4" x14ac:dyDescent="0.2">
      <c r="D19749" s="20"/>
    </row>
    <row r="19750" spans="4:4" x14ac:dyDescent="0.2">
      <c r="D19750" s="20"/>
    </row>
    <row r="19751" spans="4:4" x14ac:dyDescent="0.2">
      <c r="D19751" s="20"/>
    </row>
    <row r="19752" spans="4:4" x14ac:dyDescent="0.2">
      <c r="D19752" s="20"/>
    </row>
    <row r="19753" spans="4:4" x14ac:dyDescent="0.2">
      <c r="D19753" s="20"/>
    </row>
    <row r="19754" spans="4:4" x14ac:dyDescent="0.2">
      <c r="D19754" s="20"/>
    </row>
    <row r="19755" spans="4:4" x14ac:dyDescent="0.2">
      <c r="D19755" s="20"/>
    </row>
    <row r="19756" spans="4:4" x14ac:dyDescent="0.2">
      <c r="D19756" s="20"/>
    </row>
    <row r="19757" spans="4:4" x14ac:dyDescent="0.2">
      <c r="D19757" s="20"/>
    </row>
    <row r="19758" spans="4:4" x14ac:dyDescent="0.2">
      <c r="D19758" s="20"/>
    </row>
    <row r="19759" spans="4:4" x14ac:dyDescent="0.2">
      <c r="D19759" s="20"/>
    </row>
    <row r="19760" spans="4:4" x14ac:dyDescent="0.2">
      <c r="D19760" s="20"/>
    </row>
    <row r="19761" spans="4:4" x14ac:dyDescent="0.2">
      <c r="D19761" s="20"/>
    </row>
    <row r="19762" spans="4:4" x14ac:dyDescent="0.2">
      <c r="D19762" s="20"/>
    </row>
    <row r="19763" spans="4:4" x14ac:dyDescent="0.2">
      <c r="D19763" s="20"/>
    </row>
    <row r="19764" spans="4:4" x14ac:dyDescent="0.2">
      <c r="D19764" s="20"/>
    </row>
    <row r="19765" spans="4:4" x14ac:dyDescent="0.2">
      <c r="D19765" s="20"/>
    </row>
    <row r="19766" spans="4:4" x14ac:dyDescent="0.2">
      <c r="D19766" s="20"/>
    </row>
    <row r="19767" spans="4:4" x14ac:dyDescent="0.2">
      <c r="D19767" s="20"/>
    </row>
    <row r="19768" spans="4:4" x14ac:dyDescent="0.2">
      <c r="D19768" s="20"/>
    </row>
    <row r="19769" spans="4:4" x14ac:dyDescent="0.2">
      <c r="D19769" s="20"/>
    </row>
    <row r="19770" spans="4:4" x14ac:dyDescent="0.2">
      <c r="D19770" s="20"/>
    </row>
    <row r="19771" spans="4:4" x14ac:dyDescent="0.2">
      <c r="D19771" s="20"/>
    </row>
    <row r="19772" spans="4:4" x14ac:dyDescent="0.2">
      <c r="D19772" s="20"/>
    </row>
    <row r="19773" spans="4:4" x14ac:dyDescent="0.2">
      <c r="D19773" s="20"/>
    </row>
    <row r="19774" spans="4:4" x14ac:dyDescent="0.2">
      <c r="D19774" s="20"/>
    </row>
    <row r="19775" spans="4:4" x14ac:dyDescent="0.2">
      <c r="D19775" s="20"/>
    </row>
    <row r="19776" spans="4:4" x14ac:dyDescent="0.2">
      <c r="D19776" s="20"/>
    </row>
    <row r="19777" spans="4:4" x14ac:dyDescent="0.2">
      <c r="D19777" s="20"/>
    </row>
    <row r="19778" spans="4:4" x14ac:dyDescent="0.2">
      <c r="D19778" s="20"/>
    </row>
    <row r="19779" spans="4:4" x14ac:dyDescent="0.2">
      <c r="D19779" s="20"/>
    </row>
    <row r="19780" spans="4:4" x14ac:dyDescent="0.2">
      <c r="D19780" s="20"/>
    </row>
    <row r="19781" spans="4:4" x14ac:dyDescent="0.2">
      <c r="D19781" s="20"/>
    </row>
    <row r="19782" spans="4:4" x14ac:dyDescent="0.2">
      <c r="D19782" s="20"/>
    </row>
    <row r="19783" spans="4:4" x14ac:dyDescent="0.2">
      <c r="D19783" s="20"/>
    </row>
    <row r="19784" spans="4:4" x14ac:dyDescent="0.2">
      <c r="D19784" s="20"/>
    </row>
    <row r="19785" spans="4:4" x14ac:dyDescent="0.2">
      <c r="D19785" s="20"/>
    </row>
    <row r="19786" spans="4:4" x14ac:dyDescent="0.2">
      <c r="D19786" s="20"/>
    </row>
    <row r="19787" spans="4:4" x14ac:dyDescent="0.2">
      <c r="D19787" s="20"/>
    </row>
    <row r="19788" spans="4:4" x14ac:dyDescent="0.2">
      <c r="D19788" s="20"/>
    </row>
    <row r="19789" spans="4:4" x14ac:dyDescent="0.2">
      <c r="D19789" s="20"/>
    </row>
    <row r="19790" spans="4:4" x14ac:dyDescent="0.2">
      <c r="D19790" s="20"/>
    </row>
    <row r="19791" spans="4:4" x14ac:dyDescent="0.2">
      <c r="D19791" s="20"/>
    </row>
    <row r="19792" spans="4:4" x14ac:dyDescent="0.2">
      <c r="D19792" s="20"/>
    </row>
    <row r="19793" spans="4:4" x14ac:dyDescent="0.2">
      <c r="D19793" s="20"/>
    </row>
    <row r="19794" spans="4:4" x14ac:dyDescent="0.2">
      <c r="D19794" s="20"/>
    </row>
    <row r="19795" spans="4:4" x14ac:dyDescent="0.2">
      <c r="D19795" s="20"/>
    </row>
    <row r="19796" spans="4:4" x14ac:dyDescent="0.2">
      <c r="D19796" s="20"/>
    </row>
    <row r="19797" spans="4:4" x14ac:dyDescent="0.2">
      <c r="D19797" s="20"/>
    </row>
    <row r="19798" spans="4:4" x14ac:dyDescent="0.2">
      <c r="D19798" s="20"/>
    </row>
    <row r="19799" spans="4:4" x14ac:dyDescent="0.2">
      <c r="D19799" s="20"/>
    </row>
    <row r="19800" spans="4:4" x14ac:dyDescent="0.2">
      <c r="D19800" s="20"/>
    </row>
    <row r="19801" spans="4:4" x14ac:dyDescent="0.2">
      <c r="D19801" s="20"/>
    </row>
    <row r="19802" spans="4:4" x14ac:dyDescent="0.2">
      <c r="D19802" s="20"/>
    </row>
    <row r="19803" spans="4:4" x14ac:dyDescent="0.2">
      <c r="D19803" s="20"/>
    </row>
    <row r="19804" spans="4:4" x14ac:dyDescent="0.2">
      <c r="D19804" s="20"/>
    </row>
    <row r="19805" spans="4:4" x14ac:dyDescent="0.2">
      <c r="D19805" s="20"/>
    </row>
    <row r="19806" spans="4:4" x14ac:dyDescent="0.2">
      <c r="D19806" s="20"/>
    </row>
    <row r="19807" spans="4:4" x14ac:dyDescent="0.2">
      <c r="D19807" s="20"/>
    </row>
    <row r="19808" spans="4:4" x14ac:dyDescent="0.2">
      <c r="D19808" s="20"/>
    </row>
    <row r="19809" spans="4:4" x14ac:dyDescent="0.2">
      <c r="D19809" s="20"/>
    </row>
    <row r="19810" spans="4:4" x14ac:dyDescent="0.2">
      <c r="D19810" s="20"/>
    </row>
    <row r="19811" spans="4:4" x14ac:dyDescent="0.2">
      <c r="D19811" s="20"/>
    </row>
    <row r="19812" spans="4:4" x14ac:dyDescent="0.2">
      <c r="D19812" s="20"/>
    </row>
    <row r="19813" spans="4:4" x14ac:dyDescent="0.2">
      <c r="D19813" s="20"/>
    </row>
    <row r="19814" spans="4:4" x14ac:dyDescent="0.2">
      <c r="D19814" s="20"/>
    </row>
    <row r="19815" spans="4:4" x14ac:dyDescent="0.2">
      <c r="D19815" s="20"/>
    </row>
    <row r="19816" spans="4:4" x14ac:dyDescent="0.2">
      <c r="D19816" s="20"/>
    </row>
    <row r="19817" spans="4:4" x14ac:dyDescent="0.2">
      <c r="D19817" s="20"/>
    </row>
    <row r="19818" spans="4:4" x14ac:dyDescent="0.2">
      <c r="D19818" s="20"/>
    </row>
    <row r="19819" spans="4:4" x14ac:dyDescent="0.2">
      <c r="D19819" s="20"/>
    </row>
    <row r="19820" spans="4:4" x14ac:dyDescent="0.2">
      <c r="D19820" s="20"/>
    </row>
    <row r="19821" spans="4:4" x14ac:dyDescent="0.2">
      <c r="D19821" s="20"/>
    </row>
    <row r="19822" spans="4:4" x14ac:dyDescent="0.2">
      <c r="D19822" s="20"/>
    </row>
    <row r="19823" spans="4:4" x14ac:dyDescent="0.2">
      <c r="D19823" s="20"/>
    </row>
    <row r="19824" spans="4:4" x14ac:dyDescent="0.2">
      <c r="D19824" s="20"/>
    </row>
    <row r="19825" spans="4:4" x14ac:dyDescent="0.2">
      <c r="D19825" s="20"/>
    </row>
    <row r="19826" spans="4:4" x14ac:dyDescent="0.2">
      <c r="D19826" s="20"/>
    </row>
    <row r="19827" spans="4:4" x14ac:dyDescent="0.2">
      <c r="D19827" s="20"/>
    </row>
    <row r="19828" spans="4:4" x14ac:dyDescent="0.2">
      <c r="D19828" s="20"/>
    </row>
    <row r="19829" spans="4:4" x14ac:dyDescent="0.2">
      <c r="D19829" s="20"/>
    </row>
    <row r="19830" spans="4:4" x14ac:dyDescent="0.2">
      <c r="D19830" s="20"/>
    </row>
    <row r="19831" spans="4:4" x14ac:dyDescent="0.2">
      <c r="D19831" s="20"/>
    </row>
    <row r="19832" spans="4:4" x14ac:dyDescent="0.2">
      <c r="D19832" s="20"/>
    </row>
    <row r="19833" spans="4:4" x14ac:dyDescent="0.2">
      <c r="D19833" s="20"/>
    </row>
    <row r="19834" spans="4:4" x14ac:dyDescent="0.2">
      <c r="D19834" s="20"/>
    </row>
    <row r="19835" spans="4:4" x14ac:dyDescent="0.2">
      <c r="D19835" s="20"/>
    </row>
    <row r="19836" spans="4:4" x14ac:dyDescent="0.2">
      <c r="D19836" s="20"/>
    </row>
    <row r="19837" spans="4:4" x14ac:dyDescent="0.2">
      <c r="D19837" s="20"/>
    </row>
    <row r="19838" spans="4:4" x14ac:dyDescent="0.2">
      <c r="D19838" s="20"/>
    </row>
    <row r="19839" spans="4:4" x14ac:dyDescent="0.2">
      <c r="D19839" s="20"/>
    </row>
    <row r="19840" spans="4:4" x14ac:dyDescent="0.2">
      <c r="D19840" s="20"/>
    </row>
    <row r="19841" spans="4:4" x14ac:dyDescent="0.2">
      <c r="D19841" s="20"/>
    </row>
    <row r="19842" spans="4:4" x14ac:dyDescent="0.2">
      <c r="D19842" s="20"/>
    </row>
    <row r="19843" spans="4:4" x14ac:dyDescent="0.2">
      <c r="D19843" s="20"/>
    </row>
    <row r="19844" spans="4:4" x14ac:dyDescent="0.2">
      <c r="D19844" s="20"/>
    </row>
    <row r="19845" spans="4:4" x14ac:dyDescent="0.2">
      <c r="D19845" s="20"/>
    </row>
    <row r="19846" spans="4:4" x14ac:dyDescent="0.2">
      <c r="D19846" s="20"/>
    </row>
    <row r="19847" spans="4:4" x14ac:dyDescent="0.2">
      <c r="D19847" s="20"/>
    </row>
    <row r="19848" spans="4:4" x14ac:dyDescent="0.2">
      <c r="D19848" s="20"/>
    </row>
    <row r="19849" spans="4:4" x14ac:dyDescent="0.2">
      <c r="D19849" s="20"/>
    </row>
    <row r="19850" spans="4:4" x14ac:dyDescent="0.2">
      <c r="D19850" s="20"/>
    </row>
    <row r="19851" spans="4:4" x14ac:dyDescent="0.2">
      <c r="D19851" s="20"/>
    </row>
    <row r="19852" spans="4:4" x14ac:dyDescent="0.2">
      <c r="D19852" s="20"/>
    </row>
    <row r="19853" spans="4:4" x14ac:dyDescent="0.2">
      <c r="D19853" s="20"/>
    </row>
    <row r="19854" spans="4:4" x14ac:dyDescent="0.2">
      <c r="D19854" s="20"/>
    </row>
    <row r="19855" spans="4:4" x14ac:dyDescent="0.2">
      <c r="D19855" s="20"/>
    </row>
    <row r="19856" spans="4:4" x14ac:dyDescent="0.2">
      <c r="D19856" s="20"/>
    </row>
    <row r="19857" spans="4:4" x14ac:dyDescent="0.2">
      <c r="D19857" s="20"/>
    </row>
    <row r="19858" spans="4:4" x14ac:dyDescent="0.2">
      <c r="D19858" s="20"/>
    </row>
    <row r="19859" spans="4:4" x14ac:dyDescent="0.2">
      <c r="D19859" s="20"/>
    </row>
    <row r="19860" spans="4:4" x14ac:dyDescent="0.2">
      <c r="D19860" s="20"/>
    </row>
    <row r="19861" spans="4:4" x14ac:dyDescent="0.2">
      <c r="D19861" s="20"/>
    </row>
    <row r="19862" spans="4:4" x14ac:dyDescent="0.2">
      <c r="D19862" s="20"/>
    </row>
    <row r="19863" spans="4:4" x14ac:dyDescent="0.2">
      <c r="D19863" s="20"/>
    </row>
    <row r="19864" spans="4:4" x14ac:dyDescent="0.2">
      <c r="D19864" s="20"/>
    </row>
    <row r="19865" spans="4:4" x14ac:dyDescent="0.2">
      <c r="D19865" s="20"/>
    </row>
    <row r="19866" spans="4:4" x14ac:dyDescent="0.2">
      <c r="D19866" s="20"/>
    </row>
    <row r="19867" spans="4:4" x14ac:dyDescent="0.2">
      <c r="D19867" s="20"/>
    </row>
    <row r="19868" spans="4:4" x14ac:dyDescent="0.2">
      <c r="D19868" s="20"/>
    </row>
    <row r="19869" spans="4:4" x14ac:dyDescent="0.2">
      <c r="D19869" s="20"/>
    </row>
    <row r="19870" spans="4:4" x14ac:dyDescent="0.2">
      <c r="D19870" s="20"/>
    </row>
    <row r="19871" spans="4:4" x14ac:dyDescent="0.2">
      <c r="D19871" s="20"/>
    </row>
    <row r="19872" spans="4:4" x14ac:dyDescent="0.2">
      <c r="D19872" s="20"/>
    </row>
    <row r="19873" spans="4:4" x14ac:dyDescent="0.2">
      <c r="D19873" s="20"/>
    </row>
    <row r="19874" spans="4:4" x14ac:dyDescent="0.2">
      <c r="D19874" s="20"/>
    </row>
    <row r="19875" spans="4:4" x14ac:dyDescent="0.2">
      <c r="D19875" s="20"/>
    </row>
    <row r="19876" spans="4:4" x14ac:dyDescent="0.2">
      <c r="D19876" s="20"/>
    </row>
    <row r="19877" spans="4:4" x14ac:dyDescent="0.2">
      <c r="D19877" s="20"/>
    </row>
    <row r="19878" spans="4:4" x14ac:dyDescent="0.2">
      <c r="D19878" s="20"/>
    </row>
    <row r="19879" spans="4:4" x14ac:dyDescent="0.2">
      <c r="D19879" s="20"/>
    </row>
    <row r="19880" spans="4:4" x14ac:dyDescent="0.2">
      <c r="D19880" s="20"/>
    </row>
    <row r="19881" spans="4:4" x14ac:dyDescent="0.2">
      <c r="D19881" s="20"/>
    </row>
    <row r="19882" spans="4:4" x14ac:dyDescent="0.2">
      <c r="D19882" s="20"/>
    </row>
    <row r="19883" spans="4:4" x14ac:dyDescent="0.2">
      <c r="D19883" s="20"/>
    </row>
    <row r="19884" spans="4:4" x14ac:dyDescent="0.2">
      <c r="D19884" s="20"/>
    </row>
    <row r="19885" spans="4:4" x14ac:dyDescent="0.2">
      <c r="D19885" s="20"/>
    </row>
    <row r="19886" spans="4:4" x14ac:dyDescent="0.2">
      <c r="D19886" s="20"/>
    </row>
    <row r="19887" spans="4:4" x14ac:dyDescent="0.2">
      <c r="D19887" s="20"/>
    </row>
    <row r="19888" spans="4:4" x14ac:dyDescent="0.2">
      <c r="D19888" s="20"/>
    </row>
    <row r="19889" spans="4:4" x14ac:dyDescent="0.2">
      <c r="D19889" s="20"/>
    </row>
    <row r="19890" spans="4:4" x14ac:dyDescent="0.2">
      <c r="D19890" s="20"/>
    </row>
    <row r="19891" spans="4:4" x14ac:dyDescent="0.2">
      <c r="D19891" s="20"/>
    </row>
    <row r="19892" spans="4:4" x14ac:dyDescent="0.2">
      <c r="D19892" s="20"/>
    </row>
    <row r="19893" spans="4:4" x14ac:dyDescent="0.2">
      <c r="D19893" s="20"/>
    </row>
    <row r="19894" spans="4:4" x14ac:dyDescent="0.2">
      <c r="D19894" s="20"/>
    </row>
    <row r="19895" spans="4:4" x14ac:dyDescent="0.2">
      <c r="D19895" s="20"/>
    </row>
    <row r="19896" spans="4:4" x14ac:dyDescent="0.2">
      <c r="D19896" s="20"/>
    </row>
    <row r="19897" spans="4:4" x14ac:dyDescent="0.2">
      <c r="D19897" s="20"/>
    </row>
    <row r="19898" spans="4:4" x14ac:dyDescent="0.2">
      <c r="D19898" s="20"/>
    </row>
    <row r="19899" spans="4:4" x14ac:dyDescent="0.2">
      <c r="D19899" s="20"/>
    </row>
    <row r="19900" spans="4:4" x14ac:dyDescent="0.2">
      <c r="D19900" s="20"/>
    </row>
    <row r="19901" spans="4:4" x14ac:dyDescent="0.2">
      <c r="D19901" s="20"/>
    </row>
    <row r="19902" spans="4:4" x14ac:dyDescent="0.2">
      <c r="D19902" s="20"/>
    </row>
    <row r="19903" spans="4:4" x14ac:dyDescent="0.2">
      <c r="D19903" s="20"/>
    </row>
    <row r="19904" spans="4:4" x14ac:dyDescent="0.2">
      <c r="D19904" s="20"/>
    </row>
    <row r="19905" spans="4:4" x14ac:dyDescent="0.2">
      <c r="D19905" s="20"/>
    </row>
    <row r="19906" spans="4:4" x14ac:dyDescent="0.2">
      <c r="D19906" s="20"/>
    </row>
    <row r="19907" spans="4:4" x14ac:dyDescent="0.2">
      <c r="D19907" s="20"/>
    </row>
    <row r="19908" spans="4:4" x14ac:dyDescent="0.2">
      <c r="D19908" s="20"/>
    </row>
    <row r="19909" spans="4:4" x14ac:dyDescent="0.2">
      <c r="D19909" s="20"/>
    </row>
    <row r="19910" spans="4:4" x14ac:dyDescent="0.2">
      <c r="D19910" s="20"/>
    </row>
    <row r="19911" spans="4:4" x14ac:dyDescent="0.2">
      <c r="D19911" s="20"/>
    </row>
    <row r="19912" spans="4:4" x14ac:dyDescent="0.2">
      <c r="D19912" s="20"/>
    </row>
    <row r="19913" spans="4:4" x14ac:dyDescent="0.2">
      <c r="D19913" s="20"/>
    </row>
    <row r="19914" spans="4:4" x14ac:dyDescent="0.2">
      <c r="D19914" s="20"/>
    </row>
    <row r="19915" spans="4:4" x14ac:dyDescent="0.2">
      <c r="D19915" s="20"/>
    </row>
    <row r="19916" spans="4:4" x14ac:dyDescent="0.2">
      <c r="D19916" s="20"/>
    </row>
    <row r="19917" spans="4:4" x14ac:dyDescent="0.2">
      <c r="D19917" s="20"/>
    </row>
    <row r="19918" spans="4:4" x14ac:dyDescent="0.2">
      <c r="D19918" s="20"/>
    </row>
    <row r="19919" spans="4:4" x14ac:dyDescent="0.2">
      <c r="D19919" s="20"/>
    </row>
    <row r="19920" spans="4:4" x14ac:dyDescent="0.2">
      <c r="D19920" s="20"/>
    </row>
    <row r="19921" spans="4:4" x14ac:dyDescent="0.2">
      <c r="D19921" s="20"/>
    </row>
    <row r="19922" spans="4:4" x14ac:dyDescent="0.2">
      <c r="D19922" s="20"/>
    </row>
    <row r="19923" spans="4:4" x14ac:dyDescent="0.2">
      <c r="D19923" s="20"/>
    </row>
    <row r="19924" spans="4:4" x14ac:dyDescent="0.2">
      <c r="D19924" s="20"/>
    </row>
    <row r="19925" spans="4:4" x14ac:dyDescent="0.2">
      <c r="D19925" s="20"/>
    </row>
    <row r="19926" spans="4:4" x14ac:dyDescent="0.2">
      <c r="D19926" s="20"/>
    </row>
    <row r="19927" spans="4:4" x14ac:dyDescent="0.2">
      <c r="D19927" s="20"/>
    </row>
    <row r="19928" spans="4:4" x14ac:dyDescent="0.2">
      <c r="D19928" s="20"/>
    </row>
    <row r="19929" spans="4:4" x14ac:dyDescent="0.2">
      <c r="D19929" s="20"/>
    </row>
    <row r="19930" spans="4:4" x14ac:dyDescent="0.2">
      <c r="D19930" s="20"/>
    </row>
    <row r="19931" spans="4:4" x14ac:dyDescent="0.2">
      <c r="D19931" s="20"/>
    </row>
    <row r="19932" spans="4:4" x14ac:dyDescent="0.2">
      <c r="D19932" s="20"/>
    </row>
    <row r="19933" spans="4:4" x14ac:dyDescent="0.2">
      <c r="D19933" s="20"/>
    </row>
    <row r="19934" spans="4:4" x14ac:dyDescent="0.2">
      <c r="D19934" s="20"/>
    </row>
    <row r="19935" spans="4:4" x14ac:dyDescent="0.2">
      <c r="D19935" s="20"/>
    </row>
    <row r="19936" spans="4:4" x14ac:dyDescent="0.2">
      <c r="D19936" s="20"/>
    </row>
    <row r="19937" spans="4:4" x14ac:dyDescent="0.2">
      <c r="D19937" s="20"/>
    </row>
    <row r="19938" spans="4:4" x14ac:dyDescent="0.2">
      <c r="D19938" s="20"/>
    </row>
    <row r="19939" spans="4:4" x14ac:dyDescent="0.2">
      <c r="D19939" s="20"/>
    </row>
    <row r="19940" spans="4:4" x14ac:dyDescent="0.2">
      <c r="D19940" s="20"/>
    </row>
    <row r="19941" spans="4:4" x14ac:dyDescent="0.2">
      <c r="D19941" s="20"/>
    </row>
    <row r="19942" spans="4:4" x14ac:dyDescent="0.2">
      <c r="D19942" s="20"/>
    </row>
    <row r="19943" spans="4:4" x14ac:dyDescent="0.2">
      <c r="D19943" s="20"/>
    </row>
    <row r="19944" spans="4:4" x14ac:dyDescent="0.2">
      <c r="D19944" s="20"/>
    </row>
    <row r="19945" spans="4:4" x14ac:dyDescent="0.2">
      <c r="D19945" s="20"/>
    </row>
    <row r="19946" spans="4:4" x14ac:dyDescent="0.2">
      <c r="D19946" s="20"/>
    </row>
    <row r="19947" spans="4:4" x14ac:dyDescent="0.2">
      <c r="D19947" s="20"/>
    </row>
    <row r="19948" spans="4:4" x14ac:dyDescent="0.2">
      <c r="D19948" s="20"/>
    </row>
    <row r="19949" spans="4:4" x14ac:dyDescent="0.2">
      <c r="D19949" s="20"/>
    </row>
    <row r="19950" spans="4:4" x14ac:dyDescent="0.2">
      <c r="D19950" s="20"/>
    </row>
    <row r="19951" spans="4:4" x14ac:dyDescent="0.2">
      <c r="D19951" s="20"/>
    </row>
    <row r="19952" spans="4:4" x14ac:dyDescent="0.2">
      <c r="D19952" s="20"/>
    </row>
    <row r="19953" spans="4:4" x14ac:dyDescent="0.2">
      <c r="D19953" s="20"/>
    </row>
    <row r="19954" spans="4:4" x14ac:dyDescent="0.2">
      <c r="D19954" s="20"/>
    </row>
    <row r="19955" spans="4:4" x14ac:dyDescent="0.2">
      <c r="D19955" s="20"/>
    </row>
    <row r="19956" spans="4:4" x14ac:dyDescent="0.2">
      <c r="D19956" s="20"/>
    </row>
    <row r="19957" spans="4:4" x14ac:dyDescent="0.2">
      <c r="D19957" s="20"/>
    </row>
    <row r="19958" spans="4:4" x14ac:dyDescent="0.2">
      <c r="D19958" s="20"/>
    </row>
    <row r="19959" spans="4:4" x14ac:dyDescent="0.2">
      <c r="D19959" s="20"/>
    </row>
    <row r="19960" spans="4:4" x14ac:dyDescent="0.2">
      <c r="D19960" s="20"/>
    </row>
    <row r="19961" spans="4:4" x14ac:dyDescent="0.2">
      <c r="D19961" s="20"/>
    </row>
    <row r="19962" spans="4:4" x14ac:dyDescent="0.2">
      <c r="D19962" s="20"/>
    </row>
    <row r="19963" spans="4:4" x14ac:dyDescent="0.2">
      <c r="D19963" s="20"/>
    </row>
    <row r="19964" spans="4:4" x14ac:dyDescent="0.2">
      <c r="D19964" s="20"/>
    </row>
    <row r="19965" spans="4:4" x14ac:dyDescent="0.2">
      <c r="D19965" s="20"/>
    </row>
    <row r="19966" spans="4:4" x14ac:dyDescent="0.2">
      <c r="D19966" s="20"/>
    </row>
    <row r="19967" spans="4:4" x14ac:dyDescent="0.2">
      <c r="D19967" s="20"/>
    </row>
    <row r="19968" spans="4:4" x14ac:dyDescent="0.2">
      <c r="D19968" s="20"/>
    </row>
    <row r="19969" spans="4:4" x14ac:dyDescent="0.2">
      <c r="D19969" s="20"/>
    </row>
    <row r="19970" spans="4:4" x14ac:dyDescent="0.2">
      <c r="D19970" s="20"/>
    </row>
    <row r="19971" spans="4:4" x14ac:dyDescent="0.2">
      <c r="D19971" s="20"/>
    </row>
    <row r="19972" spans="4:4" x14ac:dyDescent="0.2">
      <c r="D19972" s="20"/>
    </row>
    <row r="19973" spans="4:4" x14ac:dyDescent="0.2">
      <c r="D19973" s="20"/>
    </row>
    <row r="19974" spans="4:4" x14ac:dyDescent="0.2">
      <c r="D19974" s="20"/>
    </row>
    <row r="19975" spans="4:4" x14ac:dyDescent="0.2">
      <c r="D19975" s="20"/>
    </row>
    <row r="19976" spans="4:4" x14ac:dyDescent="0.2">
      <c r="D19976" s="20"/>
    </row>
    <row r="19977" spans="4:4" x14ac:dyDescent="0.2">
      <c r="D19977" s="20"/>
    </row>
    <row r="19978" spans="4:4" x14ac:dyDescent="0.2">
      <c r="D19978" s="20"/>
    </row>
    <row r="19979" spans="4:4" x14ac:dyDescent="0.2">
      <c r="D19979" s="20"/>
    </row>
    <row r="19980" spans="4:4" x14ac:dyDescent="0.2">
      <c r="D19980" s="20"/>
    </row>
    <row r="19981" spans="4:4" x14ac:dyDescent="0.2">
      <c r="D19981" s="20"/>
    </row>
    <row r="19982" spans="4:4" x14ac:dyDescent="0.2">
      <c r="D19982" s="20"/>
    </row>
    <row r="19983" spans="4:4" x14ac:dyDescent="0.2">
      <c r="D19983" s="20"/>
    </row>
    <row r="19984" spans="4:4" x14ac:dyDescent="0.2">
      <c r="D19984" s="20"/>
    </row>
    <row r="19985" spans="4:4" x14ac:dyDescent="0.2">
      <c r="D19985" s="20"/>
    </row>
    <row r="19986" spans="4:4" x14ac:dyDescent="0.2">
      <c r="D19986" s="20"/>
    </row>
    <row r="19987" spans="4:4" x14ac:dyDescent="0.2">
      <c r="D19987" s="20"/>
    </row>
    <row r="19988" spans="4:4" x14ac:dyDescent="0.2">
      <c r="D19988" s="20"/>
    </row>
    <row r="19989" spans="4:4" x14ac:dyDescent="0.2">
      <c r="D19989" s="20"/>
    </row>
    <row r="19990" spans="4:4" x14ac:dyDescent="0.2">
      <c r="D19990" s="20"/>
    </row>
    <row r="19991" spans="4:4" x14ac:dyDescent="0.2">
      <c r="D19991" s="20"/>
    </row>
    <row r="19992" spans="4:4" x14ac:dyDescent="0.2">
      <c r="D19992" s="20"/>
    </row>
    <row r="19993" spans="4:4" x14ac:dyDescent="0.2">
      <c r="D19993" s="20"/>
    </row>
    <row r="19994" spans="4:4" x14ac:dyDescent="0.2">
      <c r="D19994" s="20"/>
    </row>
    <row r="19995" spans="4:4" x14ac:dyDescent="0.2">
      <c r="D19995" s="20"/>
    </row>
    <row r="19996" spans="4:4" x14ac:dyDescent="0.2">
      <c r="D19996" s="20"/>
    </row>
    <row r="19997" spans="4:4" x14ac:dyDescent="0.2">
      <c r="D19997" s="20"/>
    </row>
    <row r="19998" spans="4:4" x14ac:dyDescent="0.2">
      <c r="D19998" s="20"/>
    </row>
    <row r="19999" spans="4:4" x14ac:dyDescent="0.2">
      <c r="D19999" s="20"/>
    </row>
    <row r="20000" spans="4:4" x14ac:dyDescent="0.2">
      <c r="D20000" s="20"/>
    </row>
    <row r="20001" spans="4:4" x14ac:dyDescent="0.2">
      <c r="D20001" s="20"/>
    </row>
    <row r="20002" spans="4:4" x14ac:dyDescent="0.2">
      <c r="D20002" s="20"/>
    </row>
    <row r="20003" spans="4:4" x14ac:dyDescent="0.2">
      <c r="D20003" s="20"/>
    </row>
    <row r="20004" spans="4:4" x14ac:dyDescent="0.2">
      <c r="D20004" s="20"/>
    </row>
    <row r="20005" spans="4:4" x14ac:dyDescent="0.2">
      <c r="D20005" s="20"/>
    </row>
    <row r="20006" spans="4:4" x14ac:dyDescent="0.2">
      <c r="D20006" s="20"/>
    </row>
    <row r="20007" spans="4:4" x14ac:dyDescent="0.2">
      <c r="D20007" s="20"/>
    </row>
    <row r="20008" spans="4:4" x14ac:dyDescent="0.2">
      <c r="D20008" s="20"/>
    </row>
    <row r="20009" spans="4:4" x14ac:dyDescent="0.2">
      <c r="D20009" s="20"/>
    </row>
    <row r="20010" spans="4:4" x14ac:dyDescent="0.2">
      <c r="D20010" s="20"/>
    </row>
    <row r="20011" spans="4:4" x14ac:dyDescent="0.2">
      <c r="D20011" s="20"/>
    </row>
    <row r="20012" spans="4:4" x14ac:dyDescent="0.2">
      <c r="D20012" s="20"/>
    </row>
    <row r="20013" spans="4:4" x14ac:dyDescent="0.2">
      <c r="D20013" s="20"/>
    </row>
    <row r="20014" spans="4:4" x14ac:dyDescent="0.2">
      <c r="D20014" s="20"/>
    </row>
    <row r="20015" spans="4:4" x14ac:dyDescent="0.2">
      <c r="D20015" s="20"/>
    </row>
    <row r="20016" spans="4:4" x14ac:dyDescent="0.2">
      <c r="D20016" s="20"/>
    </row>
    <row r="20017" spans="4:4" x14ac:dyDescent="0.2">
      <c r="D20017" s="20"/>
    </row>
    <row r="20018" spans="4:4" x14ac:dyDescent="0.2">
      <c r="D20018" s="20"/>
    </row>
    <row r="20019" spans="4:4" x14ac:dyDescent="0.2">
      <c r="D20019" s="20"/>
    </row>
    <row r="20020" spans="4:4" x14ac:dyDescent="0.2">
      <c r="D20020" s="20"/>
    </row>
    <row r="20021" spans="4:4" x14ac:dyDescent="0.2">
      <c r="D20021" s="20"/>
    </row>
    <row r="20022" spans="4:4" x14ac:dyDescent="0.2">
      <c r="D20022" s="20"/>
    </row>
    <row r="20023" spans="4:4" x14ac:dyDescent="0.2">
      <c r="D20023" s="20"/>
    </row>
    <row r="20024" spans="4:4" x14ac:dyDescent="0.2">
      <c r="D20024" s="20"/>
    </row>
    <row r="20025" spans="4:4" x14ac:dyDescent="0.2">
      <c r="D20025" s="20"/>
    </row>
    <row r="20026" spans="4:4" x14ac:dyDescent="0.2">
      <c r="D20026" s="20"/>
    </row>
    <row r="20027" spans="4:4" x14ac:dyDescent="0.2">
      <c r="D20027" s="20"/>
    </row>
    <row r="20028" spans="4:4" x14ac:dyDescent="0.2">
      <c r="D20028" s="20"/>
    </row>
    <row r="20029" spans="4:4" x14ac:dyDescent="0.2">
      <c r="D20029" s="20"/>
    </row>
    <row r="20030" spans="4:4" x14ac:dyDescent="0.2">
      <c r="D20030" s="20"/>
    </row>
    <row r="20031" spans="4:4" x14ac:dyDescent="0.2">
      <c r="D20031" s="20"/>
    </row>
    <row r="20032" spans="4:4" x14ac:dyDescent="0.2">
      <c r="D20032" s="20"/>
    </row>
    <row r="20033" spans="4:4" x14ac:dyDescent="0.2">
      <c r="D20033" s="20"/>
    </row>
    <row r="20034" spans="4:4" x14ac:dyDescent="0.2">
      <c r="D20034" s="20"/>
    </row>
    <row r="20035" spans="4:4" x14ac:dyDescent="0.2">
      <c r="D20035" s="20"/>
    </row>
    <row r="20036" spans="4:4" x14ac:dyDescent="0.2">
      <c r="D20036" s="20"/>
    </row>
    <row r="20037" spans="4:4" x14ac:dyDescent="0.2">
      <c r="D20037" s="20"/>
    </row>
    <row r="20038" spans="4:4" x14ac:dyDescent="0.2">
      <c r="D20038" s="20"/>
    </row>
    <row r="20039" spans="4:4" x14ac:dyDescent="0.2">
      <c r="D20039" s="20"/>
    </row>
    <row r="20040" spans="4:4" x14ac:dyDescent="0.2">
      <c r="D20040" s="20"/>
    </row>
    <row r="20041" spans="4:4" x14ac:dyDescent="0.2">
      <c r="D20041" s="20"/>
    </row>
    <row r="20042" spans="4:4" x14ac:dyDescent="0.2">
      <c r="D20042" s="20"/>
    </row>
    <row r="20043" spans="4:4" x14ac:dyDescent="0.2">
      <c r="D20043" s="20"/>
    </row>
    <row r="20044" spans="4:4" x14ac:dyDescent="0.2">
      <c r="D20044" s="20"/>
    </row>
    <row r="20045" spans="4:4" x14ac:dyDescent="0.2">
      <c r="D20045" s="20"/>
    </row>
    <row r="20046" spans="4:4" x14ac:dyDescent="0.2">
      <c r="D20046" s="20"/>
    </row>
    <row r="20047" spans="4:4" x14ac:dyDescent="0.2">
      <c r="D20047" s="20"/>
    </row>
    <row r="20048" spans="4:4" x14ac:dyDescent="0.2">
      <c r="D20048" s="20"/>
    </row>
    <row r="20049" spans="4:4" x14ac:dyDescent="0.2">
      <c r="D20049" s="20"/>
    </row>
    <row r="20050" spans="4:4" x14ac:dyDescent="0.2">
      <c r="D20050" s="20"/>
    </row>
    <row r="20051" spans="4:4" x14ac:dyDescent="0.2">
      <c r="D20051" s="20"/>
    </row>
    <row r="20052" spans="4:4" x14ac:dyDescent="0.2">
      <c r="D20052" s="20"/>
    </row>
    <row r="20053" spans="4:4" x14ac:dyDescent="0.2">
      <c r="D20053" s="20"/>
    </row>
    <row r="20054" spans="4:4" x14ac:dyDescent="0.2">
      <c r="D20054" s="20"/>
    </row>
    <row r="20055" spans="4:4" x14ac:dyDescent="0.2">
      <c r="D20055" s="20"/>
    </row>
    <row r="20056" spans="4:4" x14ac:dyDescent="0.2">
      <c r="D20056" s="20"/>
    </row>
    <row r="20057" spans="4:4" x14ac:dyDescent="0.2">
      <c r="D20057" s="20"/>
    </row>
    <row r="20058" spans="4:4" x14ac:dyDescent="0.2">
      <c r="D20058" s="20"/>
    </row>
    <row r="20059" spans="4:4" x14ac:dyDescent="0.2">
      <c r="D20059" s="20"/>
    </row>
    <row r="20060" spans="4:4" x14ac:dyDescent="0.2">
      <c r="D20060" s="20"/>
    </row>
    <row r="20061" spans="4:4" x14ac:dyDescent="0.2">
      <c r="D20061" s="20"/>
    </row>
    <row r="20062" spans="4:4" x14ac:dyDescent="0.2">
      <c r="D20062" s="20"/>
    </row>
    <row r="20063" spans="4:4" x14ac:dyDescent="0.2">
      <c r="D20063" s="20"/>
    </row>
    <row r="20064" spans="4:4" x14ac:dyDescent="0.2">
      <c r="D20064" s="20"/>
    </row>
    <row r="20065" spans="4:4" x14ac:dyDescent="0.2">
      <c r="D20065" s="20"/>
    </row>
    <row r="20066" spans="4:4" x14ac:dyDescent="0.2">
      <c r="D20066" s="20"/>
    </row>
    <row r="20067" spans="4:4" x14ac:dyDescent="0.2">
      <c r="D20067" s="20"/>
    </row>
    <row r="20068" spans="4:4" x14ac:dyDescent="0.2">
      <c r="D20068" s="20"/>
    </row>
    <row r="20069" spans="4:4" x14ac:dyDescent="0.2">
      <c r="D20069" s="20"/>
    </row>
    <row r="20070" spans="4:4" x14ac:dyDescent="0.2">
      <c r="D20070" s="20"/>
    </row>
    <row r="20071" spans="4:4" x14ac:dyDescent="0.2">
      <c r="D20071" s="20"/>
    </row>
    <row r="20072" spans="4:4" x14ac:dyDescent="0.2">
      <c r="D20072" s="20"/>
    </row>
    <row r="20073" spans="4:4" x14ac:dyDescent="0.2">
      <c r="D20073" s="20"/>
    </row>
    <row r="20074" spans="4:4" x14ac:dyDescent="0.2">
      <c r="D20074" s="20"/>
    </row>
    <row r="20075" spans="4:4" x14ac:dyDescent="0.2">
      <c r="D20075" s="20"/>
    </row>
    <row r="20076" spans="4:4" x14ac:dyDescent="0.2">
      <c r="D20076" s="20"/>
    </row>
    <row r="20077" spans="4:4" x14ac:dyDescent="0.2">
      <c r="D20077" s="20"/>
    </row>
    <row r="20078" spans="4:4" x14ac:dyDescent="0.2">
      <c r="D20078" s="20"/>
    </row>
    <row r="20079" spans="4:4" x14ac:dyDescent="0.2">
      <c r="D20079" s="20"/>
    </row>
    <row r="20080" spans="4:4" x14ac:dyDescent="0.2">
      <c r="D20080" s="20"/>
    </row>
    <row r="20081" spans="4:4" x14ac:dyDescent="0.2">
      <c r="D20081" s="20"/>
    </row>
    <row r="20082" spans="4:4" x14ac:dyDescent="0.2">
      <c r="D20082" s="20"/>
    </row>
    <row r="20083" spans="4:4" x14ac:dyDescent="0.2">
      <c r="D20083" s="20"/>
    </row>
    <row r="20084" spans="4:4" x14ac:dyDescent="0.2">
      <c r="D20084" s="20"/>
    </row>
    <row r="20085" spans="4:4" x14ac:dyDescent="0.2">
      <c r="D20085" s="20"/>
    </row>
    <row r="20086" spans="4:4" x14ac:dyDescent="0.2">
      <c r="D20086" s="20"/>
    </row>
    <row r="20087" spans="4:4" x14ac:dyDescent="0.2">
      <c r="D20087" s="20"/>
    </row>
    <row r="20088" spans="4:4" x14ac:dyDescent="0.2">
      <c r="D20088" s="20"/>
    </row>
    <row r="20089" spans="4:4" x14ac:dyDescent="0.2">
      <c r="D20089" s="20"/>
    </row>
    <row r="20090" spans="4:4" x14ac:dyDescent="0.2">
      <c r="D20090" s="20"/>
    </row>
    <row r="20091" spans="4:4" x14ac:dyDescent="0.2">
      <c r="D20091" s="20"/>
    </row>
    <row r="20092" spans="4:4" x14ac:dyDescent="0.2">
      <c r="D20092" s="20"/>
    </row>
    <row r="20093" spans="4:4" x14ac:dyDescent="0.2">
      <c r="D20093" s="20"/>
    </row>
    <row r="20094" spans="4:4" x14ac:dyDescent="0.2">
      <c r="D20094" s="20"/>
    </row>
    <row r="20095" spans="4:4" x14ac:dyDescent="0.2">
      <c r="D20095" s="20"/>
    </row>
    <row r="20096" spans="4:4" x14ac:dyDescent="0.2">
      <c r="D20096" s="20"/>
    </row>
    <row r="20097" spans="4:4" x14ac:dyDescent="0.2">
      <c r="D20097" s="20"/>
    </row>
    <row r="20098" spans="4:4" x14ac:dyDescent="0.2">
      <c r="D20098" s="20"/>
    </row>
    <row r="20099" spans="4:4" x14ac:dyDescent="0.2">
      <c r="D20099" s="20"/>
    </row>
    <row r="20100" spans="4:4" x14ac:dyDescent="0.2">
      <c r="D20100" s="20"/>
    </row>
    <row r="20101" spans="4:4" x14ac:dyDescent="0.2">
      <c r="D20101" s="20"/>
    </row>
    <row r="20102" spans="4:4" x14ac:dyDescent="0.2">
      <c r="D20102" s="20"/>
    </row>
    <row r="20103" spans="4:4" x14ac:dyDescent="0.2">
      <c r="D20103" s="20"/>
    </row>
    <row r="20104" spans="4:4" x14ac:dyDescent="0.2">
      <c r="D20104" s="20"/>
    </row>
    <row r="20105" spans="4:4" x14ac:dyDescent="0.2">
      <c r="D20105" s="20"/>
    </row>
    <row r="20106" spans="4:4" x14ac:dyDescent="0.2">
      <c r="D20106" s="20"/>
    </row>
    <row r="20107" spans="4:4" x14ac:dyDescent="0.2">
      <c r="D20107" s="20"/>
    </row>
    <row r="20108" spans="4:4" x14ac:dyDescent="0.2">
      <c r="D20108" s="20"/>
    </row>
    <row r="20109" spans="4:4" x14ac:dyDescent="0.2">
      <c r="D20109" s="20"/>
    </row>
    <row r="20110" spans="4:4" x14ac:dyDescent="0.2">
      <c r="D20110" s="20"/>
    </row>
    <row r="20111" spans="4:4" x14ac:dyDescent="0.2">
      <c r="D20111" s="20"/>
    </row>
    <row r="20112" spans="4:4" x14ac:dyDescent="0.2">
      <c r="D20112" s="20"/>
    </row>
    <row r="20113" spans="4:4" x14ac:dyDescent="0.2">
      <c r="D20113" s="20"/>
    </row>
    <row r="20114" spans="4:4" x14ac:dyDescent="0.2">
      <c r="D20114" s="20"/>
    </row>
    <row r="20115" spans="4:4" x14ac:dyDescent="0.2">
      <c r="D20115" s="20"/>
    </row>
    <row r="20116" spans="4:4" x14ac:dyDescent="0.2">
      <c r="D20116" s="20"/>
    </row>
    <row r="20117" spans="4:4" x14ac:dyDescent="0.2">
      <c r="D20117" s="20"/>
    </row>
    <row r="20118" spans="4:4" x14ac:dyDescent="0.2">
      <c r="D20118" s="20"/>
    </row>
    <row r="20119" spans="4:4" x14ac:dyDescent="0.2">
      <c r="D20119" s="20"/>
    </row>
    <row r="20120" spans="4:4" x14ac:dyDescent="0.2">
      <c r="D20120" s="20"/>
    </row>
    <row r="20121" spans="4:4" x14ac:dyDescent="0.2">
      <c r="D20121" s="20"/>
    </row>
    <row r="20122" spans="4:4" x14ac:dyDescent="0.2">
      <c r="D20122" s="20"/>
    </row>
    <row r="20123" spans="4:4" x14ac:dyDescent="0.2">
      <c r="D20123" s="20"/>
    </row>
    <row r="20124" spans="4:4" x14ac:dyDescent="0.2">
      <c r="D20124" s="20"/>
    </row>
    <row r="20125" spans="4:4" x14ac:dyDescent="0.2">
      <c r="D20125" s="20"/>
    </row>
    <row r="20126" spans="4:4" x14ac:dyDescent="0.2">
      <c r="D20126" s="20"/>
    </row>
    <row r="20127" spans="4:4" x14ac:dyDescent="0.2">
      <c r="D20127" s="20"/>
    </row>
    <row r="20128" spans="4:4" x14ac:dyDescent="0.2">
      <c r="D20128" s="20"/>
    </row>
    <row r="20129" spans="4:4" x14ac:dyDescent="0.2">
      <c r="D20129" s="20"/>
    </row>
    <row r="20130" spans="4:4" x14ac:dyDescent="0.2">
      <c r="D20130" s="20"/>
    </row>
    <row r="20131" spans="4:4" x14ac:dyDescent="0.2">
      <c r="D20131" s="20"/>
    </row>
    <row r="20132" spans="4:4" x14ac:dyDescent="0.2">
      <c r="D20132" s="20"/>
    </row>
    <row r="20133" spans="4:4" x14ac:dyDescent="0.2">
      <c r="D20133" s="20"/>
    </row>
    <row r="20134" spans="4:4" x14ac:dyDescent="0.2">
      <c r="D20134" s="20"/>
    </row>
    <row r="20135" spans="4:4" x14ac:dyDescent="0.2">
      <c r="D20135" s="20"/>
    </row>
    <row r="20136" spans="4:4" x14ac:dyDescent="0.2">
      <c r="D20136" s="20"/>
    </row>
    <row r="20137" spans="4:4" x14ac:dyDescent="0.2">
      <c r="D20137" s="20"/>
    </row>
    <row r="20138" spans="4:4" x14ac:dyDescent="0.2">
      <c r="D20138" s="20"/>
    </row>
    <row r="20139" spans="4:4" x14ac:dyDescent="0.2">
      <c r="D20139" s="20"/>
    </row>
    <row r="20140" spans="4:4" x14ac:dyDescent="0.2">
      <c r="D20140" s="20"/>
    </row>
    <row r="20141" spans="4:4" x14ac:dyDescent="0.2">
      <c r="D20141" s="20"/>
    </row>
    <row r="20142" spans="4:4" x14ac:dyDescent="0.2">
      <c r="D20142" s="20"/>
    </row>
    <row r="20143" spans="4:4" x14ac:dyDescent="0.2">
      <c r="D20143" s="20"/>
    </row>
    <row r="20144" spans="4:4" x14ac:dyDescent="0.2">
      <c r="D20144" s="20"/>
    </row>
    <row r="20145" spans="4:4" x14ac:dyDescent="0.2">
      <c r="D20145" s="20"/>
    </row>
    <row r="20146" spans="4:4" x14ac:dyDescent="0.2">
      <c r="D20146" s="20"/>
    </row>
    <row r="20147" spans="4:4" x14ac:dyDescent="0.2">
      <c r="D20147" s="20"/>
    </row>
    <row r="20148" spans="4:4" x14ac:dyDescent="0.2">
      <c r="D20148" s="20"/>
    </row>
    <row r="20149" spans="4:4" x14ac:dyDescent="0.2">
      <c r="D20149" s="20"/>
    </row>
    <row r="20150" spans="4:4" x14ac:dyDescent="0.2">
      <c r="D20150" s="20"/>
    </row>
    <row r="20151" spans="4:4" x14ac:dyDescent="0.2">
      <c r="D20151" s="20"/>
    </row>
    <row r="20152" spans="4:4" x14ac:dyDescent="0.2">
      <c r="D20152" s="20"/>
    </row>
    <row r="20153" spans="4:4" x14ac:dyDescent="0.2">
      <c r="D20153" s="20"/>
    </row>
    <row r="20154" spans="4:4" x14ac:dyDescent="0.2">
      <c r="D20154" s="20"/>
    </row>
    <row r="20155" spans="4:4" x14ac:dyDescent="0.2">
      <c r="D20155" s="20"/>
    </row>
    <row r="20156" spans="4:4" x14ac:dyDescent="0.2">
      <c r="D20156" s="20"/>
    </row>
    <row r="20157" spans="4:4" x14ac:dyDescent="0.2">
      <c r="D20157" s="20"/>
    </row>
    <row r="20158" spans="4:4" x14ac:dyDescent="0.2">
      <c r="D20158" s="20"/>
    </row>
    <row r="20159" spans="4:4" x14ac:dyDescent="0.2">
      <c r="D20159" s="20"/>
    </row>
    <row r="20160" spans="4:4" x14ac:dyDescent="0.2">
      <c r="D20160" s="20"/>
    </row>
    <row r="20161" spans="4:4" x14ac:dyDescent="0.2">
      <c r="D20161" s="20"/>
    </row>
    <row r="20162" spans="4:4" x14ac:dyDescent="0.2">
      <c r="D20162" s="20"/>
    </row>
    <row r="20163" spans="4:4" x14ac:dyDescent="0.2">
      <c r="D20163" s="20"/>
    </row>
    <row r="20164" spans="4:4" x14ac:dyDescent="0.2">
      <c r="D20164" s="20"/>
    </row>
    <row r="20165" spans="4:4" x14ac:dyDescent="0.2">
      <c r="D20165" s="20"/>
    </row>
    <row r="20166" spans="4:4" x14ac:dyDescent="0.2">
      <c r="D20166" s="20"/>
    </row>
    <row r="20167" spans="4:4" x14ac:dyDescent="0.2">
      <c r="D20167" s="20"/>
    </row>
    <row r="20168" spans="4:4" x14ac:dyDescent="0.2">
      <c r="D20168" s="20"/>
    </row>
    <row r="20169" spans="4:4" x14ac:dyDescent="0.2">
      <c r="D20169" s="20"/>
    </row>
    <row r="20170" spans="4:4" x14ac:dyDescent="0.2">
      <c r="D20170" s="20"/>
    </row>
    <row r="20171" spans="4:4" x14ac:dyDescent="0.2">
      <c r="D20171" s="20"/>
    </row>
    <row r="20172" spans="4:4" x14ac:dyDescent="0.2">
      <c r="D20172" s="20"/>
    </row>
    <row r="20173" spans="4:4" x14ac:dyDescent="0.2">
      <c r="D20173" s="20"/>
    </row>
    <row r="20174" spans="4:4" x14ac:dyDescent="0.2">
      <c r="D20174" s="20"/>
    </row>
    <row r="20175" spans="4:4" x14ac:dyDescent="0.2">
      <c r="D20175" s="20"/>
    </row>
    <row r="20176" spans="4:4" x14ac:dyDescent="0.2">
      <c r="D20176" s="20"/>
    </row>
    <row r="20177" spans="4:4" x14ac:dyDescent="0.2">
      <c r="D20177" s="20"/>
    </row>
    <row r="20178" spans="4:4" x14ac:dyDescent="0.2">
      <c r="D20178" s="20"/>
    </row>
    <row r="20179" spans="4:4" x14ac:dyDescent="0.2">
      <c r="D20179" s="20"/>
    </row>
    <row r="20180" spans="4:4" x14ac:dyDescent="0.2">
      <c r="D20180" s="20"/>
    </row>
    <row r="20181" spans="4:4" x14ac:dyDescent="0.2">
      <c r="D20181" s="20"/>
    </row>
    <row r="20182" spans="4:4" x14ac:dyDescent="0.2">
      <c r="D20182" s="20"/>
    </row>
    <row r="20183" spans="4:4" x14ac:dyDescent="0.2">
      <c r="D20183" s="20"/>
    </row>
    <row r="20184" spans="4:4" x14ac:dyDescent="0.2">
      <c r="D20184" s="20"/>
    </row>
    <row r="20185" spans="4:4" x14ac:dyDescent="0.2">
      <c r="D20185" s="20"/>
    </row>
    <row r="20186" spans="4:4" x14ac:dyDescent="0.2">
      <c r="D20186" s="20"/>
    </row>
    <row r="20187" spans="4:4" x14ac:dyDescent="0.2">
      <c r="D20187" s="20"/>
    </row>
    <row r="20188" spans="4:4" x14ac:dyDescent="0.2">
      <c r="D20188" s="20"/>
    </row>
    <row r="20189" spans="4:4" x14ac:dyDescent="0.2">
      <c r="D20189" s="20"/>
    </row>
    <row r="20190" spans="4:4" x14ac:dyDescent="0.2">
      <c r="D20190" s="20"/>
    </row>
    <row r="20191" spans="4:4" x14ac:dyDescent="0.2">
      <c r="D20191" s="20"/>
    </row>
    <row r="20192" spans="4:4" x14ac:dyDescent="0.2">
      <c r="D20192" s="20"/>
    </row>
    <row r="20193" spans="4:4" x14ac:dyDescent="0.2">
      <c r="D20193" s="20"/>
    </row>
    <row r="20194" spans="4:4" x14ac:dyDescent="0.2">
      <c r="D20194" s="20"/>
    </row>
    <row r="20195" spans="4:4" x14ac:dyDescent="0.2">
      <c r="D20195" s="20"/>
    </row>
    <row r="20196" spans="4:4" x14ac:dyDescent="0.2">
      <c r="D20196" s="20"/>
    </row>
    <row r="20197" spans="4:4" x14ac:dyDescent="0.2">
      <c r="D20197" s="20"/>
    </row>
    <row r="20198" spans="4:4" x14ac:dyDescent="0.2">
      <c r="D20198" s="20"/>
    </row>
    <row r="20199" spans="4:4" x14ac:dyDescent="0.2">
      <c r="D20199" s="20"/>
    </row>
    <row r="20200" spans="4:4" x14ac:dyDescent="0.2">
      <c r="D20200" s="20"/>
    </row>
    <row r="20201" spans="4:4" x14ac:dyDescent="0.2">
      <c r="D20201" s="20"/>
    </row>
    <row r="20202" spans="4:4" x14ac:dyDescent="0.2">
      <c r="D20202" s="20"/>
    </row>
    <row r="20203" spans="4:4" x14ac:dyDescent="0.2">
      <c r="D20203" s="20"/>
    </row>
    <row r="20204" spans="4:4" x14ac:dyDescent="0.2">
      <c r="D20204" s="20"/>
    </row>
    <row r="20205" spans="4:4" x14ac:dyDescent="0.2">
      <c r="D20205" s="20"/>
    </row>
    <row r="20206" spans="4:4" x14ac:dyDescent="0.2">
      <c r="D20206" s="20"/>
    </row>
    <row r="20207" spans="4:4" x14ac:dyDescent="0.2">
      <c r="D20207" s="20"/>
    </row>
    <row r="20208" spans="4:4" x14ac:dyDescent="0.2">
      <c r="D20208" s="20"/>
    </row>
    <row r="20209" spans="4:4" x14ac:dyDescent="0.2">
      <c r="D20209" s="20"/>
    </row>
    <row r="20210" spans="4:4" x14ac:dyDescent="0.2">
      <c r="D20210" s="20"/>
    </row>
    <row r="20211" spans="4:4" x14ac:dyDescent="0.2">
      <c r="D20211" s="20"/>
    </row>
    <row r="20212" spans="4:4" x14ac:dyDescent="0.2">
      <c r="D20212" s="20"/>
    </row>
    <row r="20213" spans="4:4" x14ac:dyDescent="0.2">
      <c r="D20213" s="20"/>
    </row>
    <row r="20214" spans="4:4" x14ac:dyDescent="0.2">
      <c r="D20214" s="20"/>
    </row>
    <row r="20215" spans="4:4" x14ac:dyDescent="0.2">
      <c r="D20215" s="20"/>
    </row>
    <row r="20216" spans="4:4" x14ac:dyDescent="0.2">
      <c r="D20216" s="20"/>
    </row>
    <row r="20217" spans="4:4" x14ac:dyDescent="0.2">
      <c r="D20217" s="20"/>
    </row>
    <row r="20218" spans="4:4" x14ac:dyDescent="0.2">
      <c r="D20218" s="20"/>
    </row>
    <row r="20219" spans="4:4" x14ac:dyDescent="0.2">
      <c r="D20219" s="20"/>
    </row>
    <row r="20220" spans="4:4" x14ac:dyDescent="0.2">
      <c r="D20220" s="20"/>
    </row>
    <row r="20221" spans="4:4" x14ac:dyDescent="0.2">
      <c r="D20221" s="20"/>
    </row>
    <row r="20222" spans="4:4" x14ac:dyDescent="0.2">
      <c r="D20222" s="20"/>
    </row>
    <row r="20223" spans="4:4" x14ac:dyDescent="0.2">
      <c r="D20223" s="20"/>
    </row>
    <row r="20224" spans="4:4" x14ac:dyDescent="0.2">
      <c r="D20224" s="20"/>
    </row>
    <row r="20225" spans="4:4" x14ac:dyDescent="0.2">
      <c r="D20225" s="20"/>
    </row>
    <row r="20226" spans="4:4" x14ac:dyDescent="0.2">
      <c r="D20226" s="20"/>
    </row>
    <row r="20227" spans="4:4" x14ac:dyDescent="0.2">
      <c r="D20227" s="20"/>
    </row>
    <row r="20228" spans="4:4" x14ac:dyDescent="0.2">
      <c r="D20228" s="20"/>
    </row>
    <row r="20229" spans="4:4" x14ac:dyDescent="0.2">
      <c r="D20229" s="20"/>
    </row>
    <row r="20230" spans="4:4" x14ac:dyDescent="0.2">
      <c r="D20230" s="20"/>
    </row>
    <row r="20231" spans="4:4" x14ac:dyDescent="0.2">
      <c r="D20231" s="20"/>
    </row>
    <row r="20232" spans="4:4" x14ac:dyDescent="0.2">
      <c r="D20232" s="20"/>
    </row>
    <row r="20233" spans="4:4" x14ac:dyDescent="0.2">
      <c r="D20233" s="20"/>
    </row>
    <row r="20234" spans="4:4" x14ac:dyDescent="0.2">
      <c r="D20234" s="20"/>
    </row>
    <row r="20235" spans="4:4" x14ac:dyDescent="0.2">
      <c r="D20235" s="20"/>
    </row>
    <row r="20236" spans="4:4" x14ac:dyDescent="0.2">
      <c r="D20236" s="20"/>
    </row>
    <row r="20237" spans="4:4" x14ac:dyDescent="0.2">
      <c r="D20237" s="20"/>
    </row>
    <row r="20238" spans="4:4" x14ac:dyDescent="0.2">
      <c r="D20238" s="20"/>
    </row>
    <row r="20239" spans="4:4" x14ac:dyDescent="0.2">
      <c r="D20239" s="20"/>
    </row>
    <row r="20240" spans="4:4" x14ac:dyDescent="0.2">
      <c r="D20240" s="20"/>
    </row>
    <row r="20241" spans="4:4" x14ac:dyDescent="0.2">
      <c r="D20241" s="20"/>
    </row>
    <row r="20242" spans="4:4" x14ac:dyDescent="0.2">
      <c r="D20242" s="20"/>
    </row>
    <row r="20243" spans="4:4" x14ac:dyDescent="0.2">
      <c r="D20243" s="20"/>
    </row>
    <row r="20244" spans="4:4" x14ac:dyDescent="0.2">
      <c r="D20244" s="20"/>
    </row>
    <row r="20245" spans="4:4" x14ac:dyDescent="0.2">
      <c r="D20245" s="20"/>
    </row>
    <row r="20246" spans="4:4" x14ac:dyDescent="0.2">
      <c r="D20246" s="20"/>
    </row>
    <row r="20247" spans="4:4" x14ac:dyDescent="0.2">
      <c r="D20247" s="20"/>
    </row>
    <row r="20248" spans="4:4" x14ac:dyDescent="0.2">
      <c r="D20248" s="20"/>
    </row>
    <row r="20249" spans="4:4" x14ac:dyDescent="0.2">
      <c r="D20249" s="20"/>
    </row>
    <row r="20250" spans="4:4" x14ac:dyDescent="0.2">
      <c r="D20250" s="20"/>
    </row>
    <row r="20251" spans="4:4" x14ac:dyDescent="0.2">
      <c r="D20251" s="20"/>
    </row>
    <row r="20252" spans="4:4" x14ac:dyDescent="0.2">
      <c r="D20252" s="20"/>
    </row>
    <row r="20253" spans="4:4" x14ac:dyDescent="0.2">
      <c r="D20253" s="20"/>
    </row>
    <row r="20254" spans="4:4" x14ac:dyDescent="0.2">
      <c r="D20254" s="20"/>
    </row>
    <row r="20255" spans="4:4" x14ac:dyDescent="0.2">
      <c r="D20255" s="20"/>
    </row>
    <row r="20256" spans="4:4" x14ac:dyDescent="0.2">
      <c r="D20256" s="20"/>
    </row>
    <row r="20257" spans="4:4" x14ac:dyDescent="0.2">
      <c r="D20257" s="20"/>
    </row>
    <row r="20258" spans="4:4" x14ac:dyDescent="0.2">
      <c r="D20258" s="20"/>
    </row>
    <row r="20259" spans="4:4" x14ac:dyDescent="0.2">
      <c r="D20259" s="20"/>
    </row>
    <row r="20260" spans="4:4" x14ac:dyDescent="0.2">
      <c r="D20260" s="20"/>
    </row>
    <row r="20261" spans="4:4" x14ac:dyDescent="0.2">
      <c r="D20261" s="20"/>
    </row>
    <row r="20262" spans="4:4" x14ac:dyDescent="0.2">
      <c r="D20262" s="20"/>
    </row>
    <row r="20263" spans="4:4" x14ac:dyDescent="0.2">
      <c r="D20263" s="20"/>
    </row>
    <row r="20264" spans="4:4" x14ac:dyDescent="0.2">
      <c r="D20264" s="20"/>
    </row>
    <row r="20265" spans="4:4" x14ac:dyDescent="0.2">
      <c r="D20265" s="20"/>
    </row>
    <row r="20266" spans="4:4" x14ac:dyDescent="0.2">
      <c r="D20266" s="20"/>
    </row>
    <row r="20267" spans="4:4" x14ac:dyDescent="0.2">
      <c r="D20267" s="20"/>
    </row>
    <row r="20268" spans="4:4" x14ac:dyDescent="0.2">
      <c r="D20268" s="20"/>
    </row>
    <row r="20269" spans="4:4" x14ac:dyDescent="0.2">
      <c r="D20269" s="20"/>
    </row>
    <row r="20270" spans="4:4" x14ac:dyDescent="0.2">
      <c r="D20270" s="20"/>
    </row>
    <row r="20271" spans="4:4" x14ac:dyDescent="0.2">
      <c r="D20271" s="20"/>
    </row>
    <row r="20272" spans="4:4" x14ac:dyDescent="0.2">
      <c r="D20272" s="20"/>
    </row>
    <row r="20273" spans="4:4" x14ac:dyDescent="0.2">
      <c r="D20273" s="20"/>
    </row>
    <row r="20274" spans="4:4" x14ac:dyDescent="0.2">
      <c r="D20274" s="20"/>
    </row>
    <row r="20275" spans="4:4" x14ac:dyDescent="0.2">
      <c r="D20275" s="20"/>
    </row>
    <row r="20276" spans="4:4" x14ac:dyDescent="0.2">
      <c r="D20276" s="20"/>
    </row>
    <row r="20277" spans="4:4" x14ac:dyDescent="0.2">
      <c r="D20277" s="20"/>
    </row>
    <row r="20278" spans="4:4" x14ac:dyDescent="0.2">
      <c r="D20278" s="20"/>
    </row>
    <row r="20279" spans="4:4" x14ac:dyDescent="0.2">
      <c r="D20279" s="20"/>
    </row>
    <row r="20280" spans="4:4" x14ac:dyDescent="0.2">
      <c r="D20280" s="20"/>
    </row>
    <row r="20281" spans="4:4" x14ac:dyDescent="0.2">
      <c r="D20281" s="20"/>
    </row>
    <row r="20282" spans="4:4" x14ac:dyDescent="0.2">
      <c r="D20282" s="20"/>
    </row>
    <row r="20283" spans="4:4" x14ac:dyDescent="0.2">
      <c r="D20283" s="20"/>
    </row>
    <row r="20284" spans="4:4" x14ac:dyDescent="0.2">
      <c r="D20284" s="20"/>
    </row>
    <row r="20285" spans="4:4" x14ac:dyDescent="0.2">
      <c r="D20285" s="20"/>
    </row>
    <row r="20286" spans="4:4" x14ac:dyDescent="0.2">
      <c r="D20286" s="20"/>
    </row>
    <row r="20287" spans="4:4" x14ac:dyDescent="0.2">
      <c r="D20287" s="20"/>
    </row>
    <row r="20288" spans="4:4" x14ac:dyDescent="0.2">
      <c r="D20288" s="20"/>
    </row>
    <row r="20289" spans="4:4" x14ac:dyDescent="0.2">
      <c r="D20289" s="20"/>
    </row>
    <row r="20290" spans="4:4" x14ac:dyDescent="0.2">
      <c r="D20290" s="20"/>
    </row>
    <row r="20291" spans="4:4" x14ac:dyDescent="0.2">
      <c r="D20291" s="20"/>
    </row>
    <row r="20292" spans="4:4" x14ac:dyDescent="0.2">
      <c r="D20292" s="20"/>
    </row>
    <row r="20293" spans="4:4" x14ac:dyDescent="0.2">
      <c r="D20293" s="20"/>
    </row>
    <row r="20294" spans="4:4" x14ac:dyDescent="0.2">
      <c r="D20294" s="20"/>
    </row>
    <row r="20295" spans="4:4" x14ac:dyDescent="0.2">
      <c r="D20295" s="20"/>
    </row>
    <row r="20296" spans="4:4" x14ac:dyDescent="0.2">
      <c r="D20296" s="20"/>
    </row>
    <row r="20297" spans="4:4" x14ac:dyDescent="0.2">
      <c r="D20297" s="20"/>
    </row>
    <row r="20298" spans="4:4" x14ac:dyDescent="0.2">
      <c r="D20298" s="20"/>
    </row>
    <row r="20299" spans="4:4" x14ac:dyDescent="0.2">
      <c r="D20299" s="20"/>
    </row>
    <row r="20300" spans="4:4" x14ac:dyDescent="0.2">
      <c r="D20300" s="20"/>
    </row>
    <row r="20301" spans="4:4" x14ac:dyDescent="0.2">
      <c r="D20301" s="20"/>
    </row>
    <row r="20302" spans="4:4" x14ac:dyDescent="0.2">
      <c r="D20302" s="20"/>
    </row>
    <row r="20303" spans="4:4" x14ac:dyDescent="0.2">
      <c r="D20303" s="20"/>
    </row>
    <row r="20304" spans="4:4" x14ac:dyDescent="0.2">
      <c r="D20304" s="20"/>
    </row>
    <row r="20305" spans="4:4" x14ac:dyDescent="0.2">
      <c r="D20305" s="20"/>
    </row>
    <row r="20306" spans="4:4" x14ac:dyDescent="0.2">
      <c r="D20306" s="20"/>
    </row>
    <row r="20307" spans="4:4" x14ac:dyDescent="0.2">
      <c r="D20307" s="20"/>
    </row>
    <row r="20308" spans="4:4" x14ac:dyDescent="0.2">
      <c r="D20308" s="20"/>
    </row>
    <row r="20309" spans="4:4" x14ac:dyDescent="0.2">
      <c r="D20309" s="20"/>
    </row>
    <row r="20310" spans="4:4" x14ac:dyDescent="0.2">
      <c r="D20310" s="20"/>
    </row>
    <row r="20311" spans="4:4" x14ac:dyDescent="0.2">
      <c r="D20311" s="20"/>
    </row>
    <row r="20312" spans="4:4" x14ac:dyDescent="0.2">
      <c r="D20312" s="20"/>
    </row>
    <row r="20313" spans="4:4" x14ac:dyDescent="0.2">
      <c r="D20313" s="20"/>
    </row>
    <row r="20314" spans="4:4" x14ac:dyDescent="0.2">
      <c r="D20314" s="20"/>
    </row>
    <row r="20315" spans="4:4" x14ac:dyDescent="0.2">
      <c r="D20315" s="20"/>
    </row>
    <row r="20316" spans="4:4" x14ac:dyDescent="0.2">
      <c r="D20316" s="20"/>
    </row>
    <row r="20317" spans="4:4" x14ac:dyDescent="0.2">
      <c r="D20317" s="20"/>
    </row>
    <row r="20318" spans="4:4" x14ac:dyDescent="0.2">
      <c r="D20318" s="20"/>
    </row>
    <row r="20319" spans="4:4" x14ac:dyDescent="0.2">
      <c r="D20319" s="20"/>
    </row>
    <row r="20320" spans="4:4" x14ac:dyDescent="0.2">
      <c r="D20320" s="20"/>
    </row>
    <row r="20321" spans="4:4" x14ac:dyDescent="0.2">
      <c r="D20321" s="20"/>
    </row>
    <row r="20322" spans="4:4" x14ac:dyDescent="0.2">
      <c r="D20322" s="20"/>
    </row>
    <row r="20323" spans="4:4" x14ac:dyDescent="0.2">
      <c r="D20323" s="20"/>
    </row>
    <row r="20324" spans="4:4" x14ac:dyDescent="0.2">
      <c r="D20324" s="20"/>
    </row>
    <row r="20325" spans="4:4" x14ac:dyDescent="0.2">
      <c r="D20325" s="20"/>
    </row>
    <row r="20326" spans="4:4" x14ac:dyDescent="0.2">
      <c r="D20326" s="20"/>
    </row>
    <row r="20327" spans="4:4" x14ac:dyDescent="0.2">
      <c r="D20327" s="20"/>
    </row>
    <row r="20328" spans="4:4" x14ac:dyDescent="0.2">
      <c r="D20328" s="20"/>
    </row>
    <row r="20329" spans="4:4" x14ac:dyDescent="0.2">
      <c r="D20329" s="20"/>
    </row>
    <row r="20330" spans="4:4" x14ac:dyDescent="0.2">
      <c r="D20330" s="20"/>
    </row>
    <row r="20331" spans="4:4" x14ac:dyDescent="0.2">
      <c r="D20331" s="20"/>
    </row>
    <row r="20332" spans="4:4" x14ac:dyDescent="0.2">
      <c r="D20332" s="20"/>
    </row>
    <row r="20333" spans="4:4" x14ac:dyDescent="0.2">
      <c r="D20333" s="20"/>
    </row>
    <row r="20334" spans="4:4" x14ac:dyDescent="0.2">
      <c r="D20334" s="20"/>
    </row>
    <row r="20335" spans="4:4" x14ac:dyDescent="0.2">
      <c r="D20335" s="20"/>
    </row>
    <row r="20336" spans="4:4" x14ac:dyDescent="0.2">
      <c r="D20336" s="20"/>
    </row>
    <row r="20337" spans="4:4" x14ac:dyDescent="0.2">
      <c r="D20337" s="20"/>
    </row>
    <row r="20338" spans="4:4" x14ac:dyDescent="0.2">
      <c r="D20338" s="20"/>
    </row>
    <row r="20339" spans="4:4" x14ac:dyDescent="0.2">
      <c r="D20339" s="20"/>
    </row>
    <row r="20340" spans="4:4" x14ac:dyDescent="0.2">
      <c r="D20340" s="20"/>
    </row>
    <row r="20341" spans="4:4" x14ac:dyDescent="0.2">
      <c r="D20341" s="20"/>
    </row>
    <row r="20342" spans="4:4" x14ac:dyDescent="0.2">
      <c r="D20342" s="20"/>
    </row>
    <row r="20343" spans="4:4" x14ac:dyDescent="0.2">
      <c r="D20343" s="20"/>
    </row>
    <row r="20344" spans="4:4" x14ac:dyDescent="0.2">
      <c r="D20344" s="20"/>
    </row>
    <row r="20345" spans="4:4" x14ac:dyDescent="0.2">
      <c r="D20345" s="20"/>
    </row>
    <row r="20346" spans="4:4" x14ac:dyDescent="0.2">
      <c r="D20346" s="20"/>
    </row>
    <row r="20347" spans="4:4" x14ac:dyDescent="0.2">
      <c r="D20347" s="20"/>
    </row>
    <row r="20348" spans="4:4" x14ac:dyDescent="0.2">
      <c r="D20348" s="20"/>
    </row>
    <row r="20349" spans="4:4" x14ac:dyDescent="0.2">
      <c r="D20349" s="20"/>
    </row>
    <row r="20350" spans="4:4" x14ac:dyDescent="0.2">
      <c r="D20350" s="20"/>
    </row>
    <row r="20351" spans="4:4" x14ac:dyDescent="0.2">
      <c r="D20351" s="20"/>
    </row>
    <row r="20352" spans="4:4" x14ac:dyDescent="0.2">
      <c r="D20352" s="20"/>
    </row>
    <row r="20353" spans="4:4" x14ac:dyDescent="0.2">
      <c r="D20353" s="20"/>
    </row>
    <row r="20354" spans="4:4" x14ac:dyDescent="0.2">
      <c r="D20354" s="20"/>
    </row>
    <row r="20355" spans="4:4" x14ac:dyDescent="0.2">
      <c r="D20355" s="20"/>
    </row>
    <row r="20356" spans="4:4" x14ac:dyDescent="0.2">
      <c r="D20356" s="20"/>
    </row>
    <row r="20357" spans="4:4" x14ac:dyDescent="0.2">
      <c r="D20357" s="20"/>
    </row>
    <row r="20358" spans="4:4" x14ac:dyDescent="0.2">
      <c r="D20358" s="20"/>
    </row>
    <row r="20359" spans="4:4" x14ac:dyDescent="0.2">
      <c r="D20359" s="20"/>
    </row>
    <row r="20360" spans="4:4" x14ac:dyDescent="0.2">
      <c r="D20360" s="20"/>
    </row>
    <row r="20361" spans="4:4" x14ac:dyDescent="0.2">
      <c r="D20361" s="20"/>
    </row>
    <row r="20362" spans="4:4" x14ac:dyDescent="0.2">
      <c r="D20362" s="20"/>
    </row>
    <row r="20363" spans="4:4" x14ac:dyDescent="0.2">
      <c r="D20363" s="20"/>
    </row>
    <row r="20364" spans="4:4" x14ac:dyDescent="0.2">
      <c r="D20364" s="20"/>
    </row>
    <row r="20365" spans="4:4" x14ac:dyDescent="0.2">
      <c r="D20365" s="20"/>
    </row>
    <row r="20366" spans="4:4" x14ac:dyDescent="0.2">
      <c r="D20366" s="20"/>
    </row>
    <row r="20367" spans="4:4" x14ac:dyDescent="0.2">
      <c r="D20367" s="20"/>
    </row>
    <row r="20368" spans="4:4" x14ac:dyDescent="0.2">
      <c r="D20368" s="20"/>
    </row>
    <row r="20369" spans="4:4" x14ac:dyDescent="0.2">
      <c r="D20369" s="20"/>
    </row>
    <row r="20370" spans="4:4" x14ac:dyDescent="0.2">
      <c r="D20370" s="20"/>
    </row>
    <row r="20371" spans="4:4" x14ac:dyDescent="0.2">
      <c r="D20371" s="20"/>
    </row>
    <row r="20372" spans="4:4" x14ac:dyDescent="0.2">
      <c r="D20372" s="20"/>
    </row>
    <row r="20373" spans="4:4" x14ac:dyDescent="0.2">
      <c r="D20373" s="20"/>
    </row>
    <row r="20374" spans="4:4" x14ac:dyDescent="0.2">
      <c r="D20374" s="20"/>
    </row>
    <row r="20375" spans="4:4" x14ac:dyDescent="0.2">
      <c r="D20375" s="20"/>
    </row>
    <row r="20376" spans="4:4" x14ac:dyDescent="0.2">
      <c r="D20376" s="20"/>
    </row>
    <row r="20377" spans="4:4" x14ac:dyDescent="0.2">
      <c r="D20377" s="20"/>
    </row>
    <row r="20378" spans="4:4" x14ac:dyDescent="0.2">
      <c r="D20378" s="20"/>
    </row>
    <row r="20379" spans="4:4" x14ac:dyDescent="0.2">
      <c r="D20379" s="20"/>
    </row>
    <row r="20380" spans="4:4" x14ac:dyDescent="0.2">
      <c r="D20380" s="20"/>
    </row>
    <row r="20381" spans="4:4" x14ac:dyDescent="0.2">
      <c r="D20381" s="20"/>
    </row>
    <row r="20382" spans="4:4" x14ac:dyDescent="0.2">
      <c r="D20382" s="20"/>
    </row>
    <row r="20383" spans="4:4" x14ac:dyDescent="0.2">
      <c r="D20383" s="20"/>
    </row>
    <row r="20384" spans="4:4" x14ac:dyDescent="0.2">
      <c r="D20384" s="20"/>
    </row>
    <row r="20385" spans="4:4" x14ac:dyDescent="0.2">
      <c r="D20385" s="20"/>
    </row>
    <row r="20386" spans="4:4" x14ac:dyDescent="0.2">
      <c r="D20386" s="20"/>
    </row>
    <row r="20387" spans="4:4" x14ac:dyDescent="0.2">
      <c r="D20387" s="20"/>
    </row>
    <row r="20388" spans="4:4" x14ac:dyDescent="0.2">
      <c r="D20388" s="20"/>
    </row>
    <row r="20389" spans="4:4" x14ac:dyDescent="0.2">
      <c r="D20389" s="20"/>
    </row>
    <row r="20390" spans="4:4" x14ac:dyDescent="0.2">
      <c r="D20390" s="20"/>
    </row>
    <row r="20391" spans="4:4" x14ac:dyDescent="0.2">
      <c r="D20391" s="20"/>
    </row>
    <row r="20392" spans="4:4" x14ac:dyDescent="0.2">
      <c r="D20392" s="20"/>
    </row>
    <row r="20393" spans="4:4" x14ac:dyDescent="0.2">
      <c r="D20393" s="20"/>
    </row>
    <row r="20394" spans="4:4" x14ac:dyDescent="0.2">
      <c r="D20394" s="20"/>
    </row>
    <row r="20395" spans="4:4" x14ac:dyDescent="0.2">
      <c r="D20395" s="20"/>
    </row>
    <row r="20396" spans="4:4" x14ac:dyDescent="0.2">
      <c r="D20396" s="20"/>
    </row>
    <row r="20397" spans="4:4" x14ac:dyDescent="0.2">
      <c r="D20397" s="20"/>
    </row>
    <row r="20398" spans="4:4" x14ac:dyDescent="0.2">
      <c r="D20398" s="20"/>
    </row>
    <row r="20399" spans="4:4" x14ac:dyDescent="0.2">
      <c r="D20399" s="20"/>
    </row>
    <row r="20400" spans="4:4" x14ac:dyDescent="0.2">
      <c r="D20400" s="20"/>
    </row>
    <row r="20401" spans="4:4" x14ac:dyDescent="0.2">
      <c r="D20401" s="20"/>
    </row>
    <row r="20402" spans="4:4" x14ac:dyDescent="0.2">
      <c r="D20402" s="20"/>
    </row>
    <row r="20403" spans="4:4" x14ac:dyDescent="0.2">
      <c r="D20403" s="20"/>
    </row>
    <row r="20404" spans="4:4" x14ac:dyDescent="0.2">
      <c r="D20404" s="20"/>
    </row>
    <row r="20405" spans="4:4" x14ac:dyDescent="0.2">
      <c r="D20405" s="20"/>
    </row>
    <row r="20406" spans="4:4" x14ac:dyDescent="0.2">
      <c r="D20406" s="20"/>
    </row>
    <row r="20407" spans="4:4" x14ac:dyDescent="0.2">
      <c r="D20407" s="20"/>
    </row>
    <row r="20408" spans="4:4" x14ac:dyDescent="0.2">
      <c r="D20408" s="20"/>
    </row>
    <row r="20409" spans="4:4" x14ac:dyDescent="0.2">
      <c r="D20409" s="20"/>
    </row>
    <row r="20410" spans="4:4" x14ac:dyDescent="0.2">
      <c r="D20410" s="20"/>
    </row>
    <row r="20411" spans="4:4" x14ac:dyDescent="0.2">
      <c r="D20411" s="20"/>
    </row>
    <row r="20412" spans="4:4" x14ac:dyDescent="0.2">
      <c r="D20412" s="20"/>
    </row>
    <row r="20413" spans="4:4" x14ac:dyDescent="0.2">
      <c r="D20413" s="20"/>
    </row>
    <row r="20414" spans="4:4" x14ac:dyDescent="0.2">
      <c r="D20414" s="20"/>
    </row>
    <row r="20415" spans="4:4" x14ac:dyDescent="0.2">
      <c r="D20415" s="20"/>
    </row>
    <row r="20416" spans="4:4" x14ac:dyDescent="0.2">
      <c r="D20416" s="20"/>
    </row>
    <row r="20417" spans="4:4" x14ac:dyDescent="0.2">
      <c r="D20417" s="20"/>
    </row>
    <row r="20418" spans="4:4" x14ac:dyDescent="0.2">
      <c r="D20418" s="20"/>
    </row>
    <row r="20419" spans="4:4" x14ac:dyDescent="0.2">
      <c r="D20419" s="20"/>
    </row>
    <row r="20420" spans="4:4" x14ac:dyDescent="0.2">
      <c r="D20420" s="20"/>
    </row>
    <row r="20421" spans="4:4" x14ac:dyDescent="0.2">
      <c r="D20421" s="20"/>
    </row>
    <row r="20422" spans="4:4" x14ac:dyDescent="0.2">
      <c r="D20422" s="20"/>
    </row>
    <row r="20423" spans="4:4" x14ac:dyDescent="0.2">
      <c r="D20423" s="20"/>
    </row>
    <row r="20424" spans="4:4" x14ac:dyDescent="0.2">
      <c r="D20424" s="20"/>
    </row>
    <row r="20425" spans="4:4" x14ac:dyDescent="0.2">
      <c r="D20425" s="20"/>
    </row>
    <row r="20426" spans="4:4" x14ac:dyDescent="0.2">
      <c r="D20426" s="20"/>
    </row>
    <row r="20427" spans="4:4" x14ac:dyDescent="0.2">
      <c r="D20427" s="20"/>
    </row>
    <row r="20428" spans="4:4" x14ac:dyDescent="0.2">
      <c r="D20428" s="20"/>
    </row>
    <row r="20429" spans="4:4" x14ac:dyDescent="0.2">
      <c r="D20429" s="20"/>
    </row>
    <row r="20430" spans="4:4" x14ac:dyDescent="0.2">
      <c r="D20430" s="20"/>
    </row>
    <row r="20431" spans="4:4" x14ac:dyDescent="0.2">
      <c r="D20431" s="20"/>
    </row>
    <row r="20432" spans="4:4" x14ac:dyDescent="0.2">
      <c r="D20432" s="20"/>
    </row>
    <row r="20433" spans="4:4" x14ac:dyDescent="0.2">
      <c r="D20433" s="20"/>
    </row>
    <row r="20434" spans="4:4" x14ac:dyDescent="0.2">
      <c r="D20434" s="20"/>
    </row>
    <row r="20435" spans="4:4" x14ac:dyDescent="0.2">
      <c r="D20435" s="20"/>
    </row>
    <row r="20436" spans="4:4" x14ac:dyDescent="0.2">
      <c r="D20436" s="20"/>
    </row>
    <row r="20437" spans="4:4" x14ac:dyDescent="0.2">
      <c r="D20437" s="20"/>
    </row>
    <row r="20438" spans="4:4" x14ac:dyDescent="0.2">
      <c r="D20438" s="20"/>
    </row>
    <row r="20439" spans="4:4" x14ac:dyDescent="0.2">
      <c r="D20439" s="20"/>
    </row>
    <row r="20440" spans="4:4" x14ac:dyDescent="0.2">
      <c r="D20440" s="20"/>
    </row>
    <row r="20441" spans="4:4" x14ac:dyDescent="0.2">
      <c r="D20441" s="20"/>
    </row>
    <row r="20442" spans="4:4" x14ac:dyDescent="0.2">
      <c r="D20442" s="20"/>
    </row>
    <row r="20443" spans="4:4" x14ac:dyDescent="0.2">
      <c r="D20443" s="20"/>
    </row>
    <row r="20444" spans="4:4" x14ac:dyDescent="0.2">
      <c r="D20444" s="20"/>
    </row>
    <row r="20445" spans="4:4" x14ac:dyDescent="0.2">
      <c r="D20445" s="20"/>
    </row>
    <row r="20446" spans="4:4" x14ac:dyDescent="0.2">
      <c r="D20446" s="20"/>
    </row>
    <row r="20447" spans="4:4" x14ac:dyDescent="0.2">
      <c r="D20447" s="20"/>
    </row>
    <row r="20448" spans="4:4" x14ac:dyDescent="0.2">
      <c r="D20448" s="20"/>
    </row>
    <row r="20449" spans="4:4" x14ac:dyDescent="0.2">
      <c r="D20449" s="20"/>
    </row>
    <row r="20450" spans="4:4" x14ac:dyDescent="0.2">
      <c r="D20450" s="20"/>
    </row>
    <row r="20451" spans="4:4" x14ac:dyDescent="0.2">
      <c r="D20451" s="20"/>
    </row>
    <row r="20452" spans="4:4" x14ac:dyDescent="0.2">
      <c r="D20452" s="20"/>
    </row>
    <row r="20453" spans="4:4" x14ac:dyDescent="0.2">
      <c r="D20453" s="20"/>
    </row>
    <row r="20454" spans="4:4" x14ac:dyDescent="0.2">
      <c r="D20454" s="20"/>
    </row>
    <row r="20455" spans="4:4" x14ac:dyDescent="0.2">
      <c r="D20455" s="20"/>
    </row>
    <row r="20456" spans="4:4" x14ac:dyDescent="0.2">
      <c r="D20456" s="20"/>
    </row>
    <row r="20457" spans="4:4" x14ac:dyDescent="0.2">
      <c r="D20457" s="20"/>
    </row>
    <row r="20458" spans="4:4" x14ac:dyDescent="0.2">
      <c r="D20458" s="20"/>
    </row>
    <row r="20459" spans="4:4" x14ac:dyDescent="0.2">
      <c r="D20459" s="20"/>
    </row>
    <row r="20460" spans="4:4" x14ac:dyDescent="0.2">
      <c r="D20460" s="20"/>
    </row>
    <row r="20461" spans="4:4" x14ac:dyDescent="0.2">
      <c r="D20461" s="20"/>
    </row>
    <row r="20462" spans="4:4" x14ac:dyDescent="0.2">
      <c r="D20462" s="20"/>
    </row>
    <row r="20463" spans="4:4" x14ac:dyDescent="0.2">
      <c r="D20463" s="20"/>
    </row>
    <row r="20464" spans="4:4" x14ac:dyDescent="0.2">
      <c r="D20464" s="20"/>
    </row>
    <row r="20465" spans="4:4" x14ac:dyDescent="0.2">
      <c r="D20465" s="20"/>
    </row>
    <row r="20466" spans="4:4" x14ac:dyDescent="0.2">
      <c r="D20466" s="20"/>
    </row>
    <row r="20467" spans="4:4" x14ac:dyDescent="0.2">
      <c r="D20467" s="20"/>
    </row>
    <row r="20468" spans="4:4" x14ac:dyDescent="0.2">
      <c r="D20468" s="20"/>
    </row>
    <row r="20469" spans="4:4" x14ac:dyDescent="0.2">
      <c r="D20469" s="20"/>
    </row>
    <row r="20470" spans="4:4" x14ac:dyDescent="0.2">
      <c r="D20470" s="20"/>
    </row>
    <row r="20471" spans="4:4" x14ac:dyDescent="0.2">
      <c r="D20471" s="20"/>
    </row>
    <row r="20472" spans="4:4" x14ac:dyDescent="0.2">
      <c r="D20472" s="20"/>
    </row>
    <row r="20473" spans="4:4" x14ac:dyDescent="0.2">
      <c r="D20473" s="20"/>
    </row>
    <row r="20474" spans="4:4" x14ac:dyDescent="0.2">
      <c r="D20474" s="20"/>
    </row>
    <row r="20475" spans="4:4" x14ac:dyDescent="0.2">
      <c r="D20475" s="20"/>
    </row>
    <row r="20476" spans="4:4" x14ac:dyDescent="0.2">
      <c r="D20476" s="20"/>
    </row>
    <row r="20477" spans="4:4" x14ac:dyDescent="0.2">
      <c r="D20477" s="20"/>
    </row>
    <row r="20478" spans="4:4" x14ac:dyDescent="0.2">
      <c r="D20478" s="20"/>
    </row>
    <row r="20479" spans="4:4" x14ac:dyDescent="0.2">
      <c r="D20479" s="20"/>
    </row>
    <row r="20480" spans="4:4" x14ac:dyDescent="0.2">
      <c r="D20480" s="20"/>
    </row>
    <row r="20481" spans="4:4" x14ac:dyDescent="0.2">
      <c r="D20481" s="20"/>
    </row>
    <row r="20482" spans="4:4" x14ac:dyDescent="0.2">
      <c r="D20482" s="20"/>
    </row>
    <row r="20483" spans="4:4" x14ac:dyDescent="0.2">
      <c r="D20483" s="20"/>
    </row>
    <row r="20484" spans="4:4" x14ac:dyDescent="0.2">
      <c r="D20484" s="20"/>
    </row>
    <row r="20485" spans="4:4" x14ac:dyDescent="0.2">
      <c r="D20485" s="20"/>
    </row>
    <row r="20486" spans="4:4" x14ac:dyDescent="0.2">
      <c r="D20486" s="20"/>
    </row>
    <row r="20487" spans="4:4" x14ac:dyDescent="0.2">
      <c r="D20487" s="20"/>
    </row>
    <row r="20488" spans="4:4" x14ac:dyDescent="0.2">
      <c r="D20488" s="20"/>
    </row>
    <row r="20489" spans="4:4" x14ac:dyDescent="0.2">
      <c r="D20489" s="20"/>
    </row>
    <row r="20490" spans="4:4" x14ac:dyDescent="0.2">
      <c r="D20490" s="20"/>
    </row>
    <row r="20491" spans="4:4" x14ac:dyDescent="0.2">
      <c r="D20491" s="20"/>
    </row>
    <row r="20492" spans="4:4" x14ac:dyDescent="0.2">
      <c r="D20492" s="20"/>
    </row>
    <row r="20493" spans="4:4" x14ac:dyDescent="0.2">
      <c r="D20493" s="20"/>
    </row>
    <row r="20494" spans="4:4" x14ac:dyDescent="0.2">
      <c r="D20494" s="20"/>
    </row>
    <row r="20495" spans="4:4" x14ac:dyDescent="0.2">
      <c r="D20495" s="20"/>
    </row>
    <row r="20496" spans="4:4" x14ac:dyDescent="0.2">
      <c r="D20496" s="20"/>
    </row>
    <row r="20497" spans="4:4" x14ac:dyDescent="0.2">
      <c r="D20497" s="20"/>
    </row>
    <row r="20498" spans="4:4" x14ac:dyDescent="0.2">
      <c r="D20498" s="20"/>
    </row>
    <row r="20499" spans="4:4" x14ac:dyDescent="0.2">
      <c r="D20499" s="20"/>
    </row>
    <row r="20500" spans="4:4" x14ac:dyDescent="0.2">
      <c r="D20500" s="20"/>
    </row>
    <row r="20501" spans="4:4" x14ac:dyDescent="0.2">
      <c r="D20501" s="20"/>
    </row>
    <row r="20502" spans="4:4" x14ac:dyDescent="0.2">
      <c r="D20502" s="20"/>
    </row>
    <row r="20503" spans="4:4" x14ac:dyDescent="0.2">
      <c r="D20503" s="20"/>
    </row>
    <row r="20504" spans="4:4" x14ac:dyDescent="0.2">
      <c r="D20504" s="20"/>
    </row>
    <row r="20505" spans="4:4" x14ac:dyDescent="0.2">
      <c r="D20505" s="20"/>
    </row>
    <row r="20506" spans="4:4" x14ac:dyDescent="0.2">
      <c r="D20506" s="20"/>
    </row>
    <row r="20507" spans="4:4" x14ac:dyDescent="0.2">
      <c r="D20507" s="20"/>
    </row>
    <row r="20508" spans="4:4" x14ac:dyDescent="0.2">
      <c r="D20508" s="20"/>
    </row>
    <row r="20509" spans="4:4" x14ac:dyDescent="0.2">
      <c r="D20509" s="20"/>
    </row>
    <row r="20510" spans="4:4" x14ac:dyDescent="0.2">
      <c r="D20510" s="20"/>
    </row>
    <row r="20511" spans="4:4" x14ac:dyDescent="0.2">
      <c r="D20511" s="20"/>
    </row>
    <row r="20512" spans="4:4" x14ac:dyDescent="0.2">
      <c r="D20512" s="20"/>
    </row>
    <row r="20513" spans="4:4" x14ac:dyDescent="0.2">
      <c r="D20513" s="20"/>
    </row>
    <row r="20514" spans="4:4" x14ac:dyDescent="0.2">
      <c r="D20514" s="20"/>
    </row>
    <row r="20515" spans="4:4" x14ac:dyDescent="0.2">
      <c r="D20515" s="20"/>
    </row>
    <row r="20516" spans="4:4" x14ac:dyDescent="0.2">
      <c r="D20516" s="20"/>
    </row>
    <row r="20517" spans="4:4" x14ac:dyDescent="0.2">
      <c r="D20517" s="20"/>
    </row>
    <row r="20518" spans="4:4" x14ac:dyDescent="0.2">
      <c r="D20518" s="20"/>
    </row>
    <row r="20519" spans="4:4" x14ac:dyDescent="0.2">
      <c r="D20519" s="20"/>
    </row>
    <row r="20520" spans="4:4" x14ac:dyDescent="0.2">
      <c r="D20520" s="20"/>
    </row>
    <row r="20521" spans="4:4" x14ac:dyDescent="0.2">
      <c r="D20521" s="20"/>
    </row>
    <row r="20522" spans="4:4" x14ac:dyDescent="0.2">
      <c r="D20522" s="20"/>
    </row>
    <row r="20523" spans="4:4" x14ac:dyDescent="0.2">
      <c r="D20523" s="20"/>
    </row>
    <row r="20524" spans="4:4" x14ac:dyDescent="0.2">
      <c r="D20524" s="20"/>
    </row>
    <row r="20525" spans="4:4" x14ac:dyDescent="0.2">
      <c r="D20525" s="20"/>
    </row>
    <row r="20526" spans="4:4" x14ac:dyDescent="0.2">
      <c r="D20526" s="20"/>
    </row>
    <row r="20527" spans="4:4" x14ac:dyDescent="0.2">
      <c r="D20527" s="20"/>
    </row>
    <row r="20528" spans="4:4" x14ac:dyDescent="0.2">
      <c r="D20528" s="20"/>
    </row>
    <row r="20529" spans="4:4" x14ac:dyDescent="0.2">
      <c r="D20529" s="20"/>
    </row>
    <row r="20530" spans="4:4" x14ac:dyDescent="0.2">
      <c r="D20530" s="20"/>
    </row>
    <row r="20531" spans="4:4" x14ac:dyDescent="0.2">
      <c r="D20531" s="20"/>
    </row>
    <row r="20532" spans="4:4" x14ac:dyDescent="0.2">
      <c r="D20532" s="20"/>
    </row>
    <row r="20533" spans="4:4" x14ac:dyDescent="0.2">
      <c r="D20533" s="20"/>
    </row>
    <row r="20534" spans="4:4" x14ac:dyDescent="0.2">
      <c r="D20534" s="20"/>
    </row>
    <row r="20535" spans="4:4" x14ac:dyDescent="0.2">
      <c r="D20535" s="20"/>
    </row>
    <row r="20536" spans="4:4" x14ac:dyDescent="0.2">
      <c r="D20536" s="20"/>
    </row>
    <row r="20537" spans="4:4" x14ac:dyDescent="0.2">
      <c r="D20537" s="20"/>
    </row>
    <row r="20538" spans="4:4" x14ac:dyDescent="0.2">
      <c r="D20538" s="20"/>
    </row>
    <row r="20539" spans="4:4" x14ac:dyDescent="0.2">
      <c r="D20539" s="20"/>
    </row>
    <row r="20540" spans="4:4" x14ac:dyDescent="0.2">
      <c r="D20540" s="20"/>
    </row>
    <row r="20541" spans="4:4" x14ac:dyDescent="0.2">
      <c r="D20541" s="20"/>
    </row>
    <row r="20542" spans="4:4" x14ac:dyDescent="0.2">
      <c r="D20542" s="20"/>
    </row>
    <row r="20543" spans="4:4" x14ac:dyDescent="0.2">
      <c r="D20543" s="20"/>
    </row>
    <row r="20544" spans="4:4" x14ac:dyDescent="0.2">
      <c r="D20544" s="20"/>
    </row>
    <row r="20545" spans="4:4" x14ac:dyDescent="0.2">
      <c r="D20545" s="20"/>
    </row>
    <row r="20546" spans="4:4" x14ac:dyDescent="0.2">
      <c r="D20546" s="20"/>
    </row>
    <row r="20547" spans="4:4" x14ac:dyDescent="0.2">
      <c r="D20547" s="20"/>
    </row>
    <row r="20548" spans="4:4" x14ac:dyDescent="0.2">
      <c r="D20548" s="20"/>
    </row>
    <row r="20549" spans="4:4" x14ac:dyDescent="0.2">
      <c r="D20549" s="20"/>
    </row>
    <row r="20550" spans="4:4" x14ac:dyDescent="0.2">
      <c r="D20550" s="20"/>
    </row>
    <row r="20551" spans="4:4" x14ac:dyDescent="0.2">
      <c r="D20551" s="20"/>
    </row>
    <row r="20552" spans="4:4" x14ac:dyDescent="0.2">
      <c r="D20552" s="20"/>
    </row>
    <row r="20553" spans="4:4" x14ac:dyDescent="0.2">
      <c r="D20553" s="20"/>
    </row>
    <row r="20554" spans="4:4" x14ac:dyDescent="0.2">
      <c r="D20554" s="20"/>
    </row>
    <row r="20555" spans="4:4" x14ac:dyDescent="0.2">
      <c r="D20555" s="20"/>
    </row>
    <row r="20556" spans="4:4" x14ac:dyDescent="0.2">
      <c r="D20556" s="20"/>
    </row>
    <row r="20557" spans="4:4" x14ac:dyDescent="0.2">
      <c r="D20557" s="20"/>
    </row>
    <row r="20558" spans="4:4" x14ac:dyDescent="0.2">
      <c r="D20558" s="20"/>
    </row>
    <row r="20559" spans="4:4" x14ac:dyDescent="0.2">
      <c r="D20559" s="20"/>
    </row>
    <row r="20560" spans="4:4" x14ac:dyDescent="0.2">
      <c r="D20560" s="20"/>
    </row>
    <row r="20561" spans="4:4" x14ac:dyDescent="0.2">
      <c r="D20561" s="20"/>
    </row>
    <row r="20562" spans="4:4" x14ac:dyDescent="0.2">
      <c r="D20562" s="20"/>
    </row>
    <row r="20563" spans="4:4" x14ac:dyDescent="0.2">
      <c r="D20563" s="20"/>
    </row>
    <row r="20564" spans="4:4" x14ac:dyDescent="0.2">
      <c r="D20564" s="20"/>
    </row>
    <row r="20565" spans="4:4" x14ac:dyDescent="0.2">
      <c r="D20565" s="20"/>
    </row>
    <row r="20566" spans="4:4" x14ac:dyDescent="0.2">
      <c r="D20566" s="20"/>
    </row>
    <row r="20567" spans="4:4" x14ac:dyDescent="0.2">
      <c r="D20567" s="20"/>
    </row>
    <row r="20568" spans="4:4" x14ac:dyDescent="0.2">
      <c r="D20568" s="20"/>
    </row>
    <row r="20569" spans="4:4" x14ac:dyDescent="0.2">
      <c r="D20569" s="20"/>
    </row>
    <row r="20570" spans="4:4" x14ac:dyDescent="0.2">
      <c r="D20570" s="20"/>
    </row>
    <row r="20571" spans="4:4" x14ac:dyDescent="0.2">
      <c r="D20571" s="20"/>
    </row>
    <row r="20572" spans="4:4" x14ac:dyDescent="0.2">
      <c r="D20572" s="20"/>
    </row>
    <row r="20573" spans="4:4" x14ac:dyDescent="0.2">
      <c r="D20573" s="20"/>
    </row>
    <row r="20574" spans="4:4" x14ac:dyDescent="0.2">
      <c r="D20574" s="20"/>
    </row>
    <row r="20575" spans="4:4" x14ac:dyDescent="0.2">
      <c r="D20575" s="20"/>
    </row>
    <row r="20576" spans="4:4" x14ac:dyDescent="0.2">
      <c r="D20576" s="20"/>
    </row>
    <row r="20577" spans="4:4" x14ac:dyDescent="0.2">
      <c r="D20577" s="20"/>
    </row>
    <row r="20578" spans="4:4" x14ac:dyDescent="0.2">
      <c r="D20578" s="20"/>
    </row>
    <row r="20579" spans="4:4" x14ac:dyDescent="0.2">
      <c r="D20579" s="20"/>
    </row>
    <row r="20580" spans="4:4" x14ac:dyDescent="0.2">
      <c r="D20580" s="20"/>
    </row>
    <row r="20581" spans="4:4" x14ac:dyDescent="0.2">
      <c r="D20581" s="20"/>
    </row>
    <row r="20582" spans="4:4" x14ac:dyDescent="0.2">
      <c r="D20582" s="20"/>
    </row>
    <row r="20583" spans="4:4" x14ac:dyDescent="0.2">
      <c r="D20583" s="20"/>
    </row>
    <row r="20584" spans="4:4" x14ac:dyDescent="0.2">
      <c r="D20584" s="20"/>
    </row>
    <row r="20585" spans="4:4" x14ac:dyDescent="0.2">
      <c r="D20585" s="20"/>
    </row>
    <row r="20586" spans="4:4" x14ac:dyDescent="0.2">
      <c r="D20586" s="20"/>
    </row>
    <row r="20587" spans="4:4" x14ac:dyDescent="0.2">
      <c r="D20587" s="20"/>
    </row>
    <row r="20588" spans="4:4" x14ac:dyDescent="0.2">
      <c r="D20588" s="20"/>
    </row>
    <row r="20589" spans="4:4" x14ac:dyDescent="0.2">
      <c r="D20589" s="20"/>
    </row>
    <row r="20590" spans="4:4" x14ac:dyDescent="0.2">
      <c r="D20590" s="20"/>
    </row>
    <row r="20591" spans="4:4" x14ac:dyDescent="0.2">
      <c r="D20591" s="20"/>
    </row>
    <row r="20592" spans="4:4" x14ac:dyDescent="0.2">
      <c r="D20592" s="20"/>
    </row>
    <row r="20593" spans="4:4" x14ac:dyDescent="0.2">
      <c r="D20593" s="20"/>
    </row>
    <row r="20594" spans="4:4" x14ac:dyDescent="0.2">
      <c r="D20594" s="20"/>
    </row>
    <row r="20595" spans="4:4" x14ac:dyDescent="0.2">
      <c r="D20595" s="20"/>
    </row>
    <row r="20596" spans="4:4" x14ac:dyDescent="0.2">
      <c r="D20596" s="20"/>
    </row>
    <row r="20597" spans="4:4" x14ac:dyDescent="0.2">
      <c r="D20597" s="20"/>
    </row>
    <row r="20598" spans="4:4" x14ac:dyDescent="0.2">
      <c r="D20598" s="20"/>
    </row>
    <row r="20599" spans="4:4" x14ac:dyDescent="0.2">
      <c r="D20599" s="20"/>
    </row>
    <row r="20600" spans="4:4" x14ac:dyDescent="0.2">
      <c r="D20600" s="20"/>
    </row>
    <row r="20601" spans="4:4" x14ac:dyDescent="0.2">
      <c r="D20601" s="20"/>
    </row>
    <row r="20602" spans="4:4" x14ac:dyDescent="0.2">
      <c r="D20602" s="20"/>
    </row>
    <row r="20603" spans="4:4" x14ac:dyDescent="0.2">
      <c r="D20603" s="20"/>
    </row>
    <row r="20604" spans="4:4" x14ac:dyDescent="0.2">
      <c r="D20604" s="20"/>
    </row>
    <row r="20605" spans="4:4" x14ac:dyDescent="0.2">
      <c r="D20605" s="20"/>
    </row>
    <row r="20606" spans="4:4" x14ac:dyDescent="0.2">
      <c r="D20606" s="20"/>
    </row>
    <row r="20607" spans="4:4" x14ac:dyDescent="0.2">
      <c r="D20607" s="20"/>
    </row>
    <row r="20608" spans="4:4" x14ac:dyDescent="0.2">
      <c r="D20608" s="20"/>
    </row>
    <row r="20609" spans="4:4" x14ac:dyDescent="0.2">
      <c r="D20609" s="20"/>
    </row>
    <row r="20610" spans="4:4" x14ac:dyDescent="0.2">
      <c r="D20610" s="20"/>
    </row>
    <row r="20611" spans="4:4" x14ac:dyDescent="0.2">
      <c r="D20611" s="20"/>
    </row>
    <row r="20612" spans="4:4" x14ac:dyDescent="0.2">
      <c r="D20612" s="20"/>
    </row>
    <row r="20613" spans="4:4" x14ac:dyDescent="0.2">
      <c r="D20613" s="20"/>
    </row>
    <row r="20614" spans="4:4" x14ac:dyDescent="0.2">
      <c r="D20614" s="20"/>
    </row>
    <row r="20615" spans="4:4" x14ac:dyDescent="0.2">
      <c r="D20615" s="20"/>
    </row>
    <row r="20616" spans="4:4" x14ac:dyDescent="0.2">
      <c r="D20616" s="20"/>
    </row>
    <row r="20617" spans="4:4" x14ac:dyDescent="0.2">
      <c r="D20617" s="20"/>
    </row>
    <row r="20618" spans="4:4" x14ac:dyDescent="0.2">
      <c r="D20618" s="20"/>
    </row>
    <row r="20619" spans="4:4" x14ac:dyDescent="0.2">
      <c r="D20619" s="20"/>
    </row>
    <row r="20620" spans="4:4" x14ac:dyDescent="0.2">
      <c r="D20620" s="20"/>
    </row>
    <row r="20621" spans="4:4" x14ac:dyDescent="0.2">
      <c r="D20621" s="20"/>
    </row>
    <row r="20622" spans="4:4" x14ac:dyDescent="0.2">
      <c r="D20622" s="20"/>
    </row>
    <row r="20623" spans="4:4" x14ac:dyDescent="0.2">
      <c r="D20623" s="20"/>
    </row>
    <row r="20624" spans="4:4" x14ac:dyDescent="0.2">
      <c r="D20624" s="20"/>
    </row>
    <row r="20625" spans="4:4" x14ac:dyDescent="0.2">
      <c r="D20625" s="20"/>
    </row>
    <row r="20626" spans="4:4" x14ac:dyDescent="0.2">
      <c r="D20626" s="20"/>
    </row>
    <row r="20627" spans="4:4" x14ac:dyDescent="0.2">
      <c r="D20627" s="20"/>
    </row>
    <row r="20628" spans="4:4" x14ac:dyDescent="0.2">
      <c r="D20628" s="20"/>
    </row>
    <row r="20629" spans="4:4" x14ac:dyDescent="0.2">
      <c r="D20629" s="20"/>
    </row>
    <row r="20630" spans="4:4" x14ac:dyDescent="0.2">
      <c r="D20630" s="20"/>
    </row>
    <row r="20631" spans="4:4" x14ac:dyDescent="0.2">
      <c r="D20631" s="20"/>
    </row>
    <row r="20632" spans="4:4" x14ac:dyDescent="0.2">
      <c r="D20632" s="20"/>
    </row>
    <row r="20633" spans="4:4" x14ac:dyDescent="0.2">
      <c r="D20633" s="20"/>
    </row>
    <row r="20634" spans="4:4" x14ac:dyDescent="0.2">
      <c r="D20634" s="20"/>
    </row>
    <row r="20635" spans="4:4" x14ac:dyDescent="0.2">
      <c r="D20635" s="20"/>
    </row>
    <row r="20636" spans="4:4" x14ac:dyDescent="0.2">
      <c r="D20636" s="20"/>
    </row>
    <row r="20637" spans="4:4" x14ac:dyDescent="0.2">
      <c r="D20637" s="20"/>
    </row>
    <row r="20638" spans="4:4" x14ac:dyDescent="0.2">
      <c r="D20638" s="20"/>
    </row>
    <row r="20639" spans="4:4" x14ac:dyDescent="0.2">
      <c r="D20639" s="20"/>
    </row>
    <row r="20640" spans="4:4" x14ac:dyDescent="0.2">
      <c r="D20640" s="20"/>
    </row>
    <row r="20641" spans="4:4" x14ac:dyDescent="0.2">
      <c r="D20641" s="20"/>
    </row>
    <row r="20642" spans="4:4" x14ac:dyDescent="0.2">
      <c r="D20642" s="20"/>
    </row>
    <row r="20643" spans="4:4" x14ac:dyDescent="0.2">
      <c r="D20643" s="20"/>
    </row>
    <row r="20644" spans="4:4" x14ac:dyDescent="0.2">
      <c r="D20644" s="20"/>
    </row>
    <row r="20645" spans="4:4" x14ac:dyDescent="0.2">
      <c r="D20645" s="20"/>
    </row>
    <row r="20646" spans="4:4" x14ac:dyDescent="0.2">
      <c r="D20646" s="20"/>
    </row>
    <row r="20647" spans="4:4" x14ac:dyDescent="0.2">
      <c r="D20647" s="20"/>
    </row>
    <row r="20648" spans="4:4" x14ac:dyDescent="0.2">
      <c r="D20648" s="20"/>
    </row>
    <row r="20649" spans="4:4" x14ac:dyDescent="0.2">
      <c r="D20649" s="20"/>
    </row>
    <row r="20650" spans="4:4" x14ac:dyDescent="0.2">
      <c r="D20650" s="20"/>
    </row>
    <row r="20651" spans="4:4" x14ac:dyDescent="0.2">
      <c r="D20651" s="20"/>
    </row>
    <row r="20652" spans="4:4" x14ac:dyDescent="0.2">
      <c r="D20652" s="20"/>
    </row>
    <row r="20653" spans="4:4" x14ac:dyDescent="0.2">
      <c r="D20653" s="20"/>
    </row>
    <row r="20654" spans="4:4" x14ac:dyDescent="0.2">
      <c r="D20654" s="20"/>
    </row>
    <row r="20655" spans="4:4" x14ac:dyDescent="0.2">
      <c r="D20655" s="20"/>
    </row>
    <row r="20656" spans="4:4" x14ac:dyDescent="0.2">
      <c r="D20656" s="20"/>
    </row>
    <row r="20657" spans="4:4" x14ac:dyDescent="0.2">
      <c r="D20657" s="20"/>
    </row>
    <row r="20658" spans="4:4" x14ac:dyDescent="0.2">
      <c r="D20658" s="20"/>
    </row>
    <row r="20659" spans="4:4" x14ac:dyDescent="0.2">
      <c r="D20659" s="20"/>
    </row>
    <row r="20660" spans="4:4" x14ac:dyDescent="0.2">
      <c r="D20660" s="20"/>
    </row>
    <row r="20661" spans="4:4" x14ac:dyDescent="0.2">
      <c r="D20661" s="20"/>
    </row>
    <row r="20662" spans="4:4" x14ac:dyDescent="0.2">
      <c r="D20662" s="20"/>
    </row>
    <row r="20663" spans="4:4" x14ac:dyDescent="0.2">
      <c r="D20663" s="20"/>
    </row>
    <row r="20664" spans="4:4" x14ac:dyDescent="0.2">
      <c r="D20664" s="20"/>
    </row>
    <row r="20665" spans="4:4" x14ac:dyDescent="0.2">
      <c r="D20665" s="20"/>
    </row>
    <row r="20666" spans="4:4" x14ac:dyDescent="0.2">
      <c r="D20666" s="20"/>
    </row>
    <row r="20667" spans="4:4" x14ac:dyDescent="0.2">
      <c r="D20667" s="20"/>
    </row>
    <row r="20668" spans="4:4" x14ac:dyDescent="0.2">
      <c r="D20668" s="20"/>
    </row>
    <row r="20669" spans="4:4" x14ac:dyDescent="0.2">
      <c r="D20669" s="20"/>
    </row>
    <row r="20670" spans="4:4" x14ac:dyDescent="0.2">
      <c r="D20670" s="20"/>
    </row>
    <row r="20671" spans="4:4" x14ac:dyDescent="0.2">
      <c r="D20671" s="20"/>
    </row>
    <row r="20672" spans="4:4" x14ac:dyDescent="0.2">
      <c r="D20672" s="20"/>
    </row>
    <row r="20673" spans="4:4" x14ac:dyDescent="0.2">
      <c r="D20673" s="20"/>
    </row>
    <row r="20674" spans="4:4" x14ac:dyDescent="0.2">
      <c r="D20674" s="20"/>
    </row>
    <row r="20675" spans="4:4" x14ac:dyDescent="0.2">
      <c r="D20675" s="20"/>
    </row>
    <row r="20676" spans="4:4" x14ac:dyDescent="0.2">
      <c r="D20676" s="20"/>
    </row>
    <row r="20677" spans="4:4" x14ac:dyDescent="0.2">
      <c r="D20677" s="20"/>
    </row>
    <row r="20678" spans="4:4" x14ac:dyDescent="0.2">
      <c r="D20678" s="20"/>
    </row>
    <row r="20679" spans="4:4" x14ac:dyDescent="0.2">
      <c r="D20679" s="20"/>
    </row>
    <row r="20680" spans="4:4" x14ac:dyDescent="0.2">
      <c r="D20680" s="20"/>
    </row>
    <row r="20681" spans="4:4" x14ac:dyDescent="0.2">
      <c r="D20681" s="20"/>
    </row>
    <row r="20682" spans="4:4" x14ac:dyDescent="0.2">
      <c r="D20682" s="20"/>
    </row>
    <row r="20683" spans="4:4" x14ac:dyDescent="0.2">
      <c r="D20683" s="20"/>
    </row>
    <row r="20684" spans="4:4" x14ac:dyDescent="0.2">
      <c r="D20684" s="20"/>
    </row>
    <row r="20685" spans="4:4" x14ac:dyDescent="0.2">
      <c r="D20685" s="20"/>
    </row>
    <row r="20686" spans="4:4" x14ac:dyDescent="0.2">
      <c r="D20686" s="20"/>
    </row>
    <row r="20687" spans="4:4" x14ac:dyDescent="0.2">
      <c r="D20687" s="20"/>
    </row>
    <row r="20688" spans="4:4" x14ac:dyDescent="0.2">
      <c r="D20688" s="20"/>
    </row>
    <row r="20689" spans="4:4" x14ac:dyDescent="0.2">
      <c r="D20689" s="20"/>
    </row>
    <row r="20690" spans="4:4" x14ac:dyDescent="0.2">
      <c r="D20690" s="20"/>
    </row>
    <row r="20691" spans="4:4" x14ac:dyDescent="0.2">
      <c r="D20691" s="20"/>
    </row>
    <row r="20692" spans="4:4" x14ac:dyDescent="0.2">
      <c r="D20692" s="20"/>
    </row>
    <row r="20693" spans="4:4" x14ac:dyDescent="0.2">
      <c r="D20693" s="20"/>
    </row>
    <row r="20694" spans="4:4" x14ac:dyDescent="0.2">
      <c r="D20694" s="20"/>
    </row>
    <row r="20695" spans="4:4" x14ac:dyDescent="0.2">
      <c r="D20695" s="20"/>
    </row>
    <row r="20696" spans="4:4" x14ac:dyDescent="0.2">
      <c r="D20696" s="20"/>
    </row>
    <row r="20697" spans="4:4" x14ac:dyDescent="0.2">
      <c r="D20697" s="20"/>
    </row>
    <row r="20698" spans="4:4" x14ac:dyDescent="0.2">
      <c r="D20698" s="20"/>
    </row>
    <row r="20699" spans="4:4" x14ac:dyDescent="0.2">
      <c r="D20699" s="20"/>
    </row>
    <row r="20700" spans="4:4" x14ac:dyDescent="0.2">
      <c r="D20700" s="20"/>
    </row>
    <row r="20701" spans="4:4" x14ac:dyDescent="0.2">
      <c r="D20701" s="20"/>
    </row>
    <row r="20702" spans="4:4" x14ac:dyDescent="0.2">
      <c r="D20702" s="20"/>
    </row>
    <row r="20703" spans="4:4" x14ac:dyDescent="0.2">
      <c r="D20703" s="20"/>
    </row>
    <row r="20704" spans="4:4" x14ac:dyDescent="0.2">
      <c r="D20704" s="20"/>
    </row>
    <row r="20705" spans="4:4" x14ac:dyDescent="0.2">
      <c r="D20705" s="20"/>
    </row>
    <row r="20706" spans="4:4" x14ac:dyDescent="0.2">
      <c r="D20706" s="20"/>
    </row>
    <row r="20707" spans="4:4" x14ac:dyDescent="0.2">
      <c r="D20707" s="20"/>
    </row>
    <row r="20708" spans="4:4" x14ac:dyDescent="0.2">
      <c r="D20708" s="20"/>
    </row>
    <row r="20709" spans="4:4" x14ac:dyDescent="0.2">
      <c r="D20709" s="20"/>
    </row>
    <row r="20710" spans="4:4" x14ac:dyDescent="0.2">
      <c r="D20710" s="20"/>
    </row>
    <row r="20711" spans="4:4" x14ac:dyDescent="0.2">
      <c r="D20711" s="20"/>
    </row>
    <row r="20712" spans="4:4" x14ac:dyDescent="0.2">
      <c r="D20712" s="20"/>
    </row>
    <row r="20713" spans="4:4" x14ac:dyDescent="0.2">
      <c r="D20713" s="20"/>
    </row>
    <row r="20714" spans="4:4" x14ac:dyDescent="0.2">
      <c r="D20714" s="20"/>
    </row>
    <row r="20715" spans="4:4" x14ac:dyDescent="0.2">
      <c r="D20715" s="20"/>
    </row>
    <row r="20716" spans="4:4" x14ac:dyDescent="0.2">
      <c r="D20716" s="20"/>
    </row>
    <row r="20717" spans="4:4" x14ac:dyDescent="0.2">
      <c r="D20717" s="20"/>
    </row>
    <row r="20718" spans="4:4" x14ac:dyDescent="0.2">
      <c r="D20718" s="20"/>
    </row>
    <row r="20719" spans="4:4" x14ac:dyDescent="0.2">
      <c r="D20719" s="20"/>
    </row>
    <row r="20720" spans="4:4" x14ac:dyDescent="0.2">
      <c r="D20720" s="20"/>
    </row>
    <row r="20721" spans="4:4" x14ac:dyDescent="0.2">
      <c r="D20721" s="20"/>
    </row>
    <row r="20722" spans="4:4" x14ac:dyDescent="0.2">
      <c r="D20722" s="20"/>
    </row>
    <row r="20723" spans="4:4" x14ac:dyDescent="0.2">
      <c r="D20723" s="20"/>
    </row>
    <row r="20724" spans="4:4" x14ac:dyDescent="0.2">
      <c r="D20724" s="20"/>
    </row>
    <row r="20725" spans="4:4" x14ac:dyDescent="0.2">
      <c r="D20725" s="20"/>
    </row>
    <row r="20726" spans="4:4" x14ac:dyDescent="0.2">
      <c r="D20726" s="20"/>
    </row>
    <row r="20727" spans="4:4" x14ac:dyDescent="0.2">
      <c r="D20727" s="20"/>
    </row>
    <row r="20728" spans="4:4" x14ac:dyDescent="0.2">
      <c r="D20728" s="20"/>
    </row>
    <row r="20729" spans="4:4" x14ac:dyDescent="0.2">
      <c r="D20729" s="20"/>
    </row>
    <row r="20730" spans="4:4" x14ac:dyDescent="0.2">
      <c r="D20730" s="20"/>
    </row>
    <row r="20731" spans="4:4" x14ac:dyDescent="0.2">
      <c r="D20731" s="20"/>
    </row>
    <row r="20732" spans="4:4" x14ac:dyDescent="0.2">
      <c r="D20732" s="20"/>
    </row>
    <row r="20733" spans="4:4" x14ac:dyDescent="0.2">
      <c r="D20733" s="20"/>
    </row>
    <row r="20734" spans="4:4" x14ac:dyDescent="0.2">
      <c r="D20734" s="20"/>
    </row>
    <row r="20735" spans="4:4" x14ac:dyDescent="0.2">
      <c r="D20735" s="20"/>
    </row>
    <row r="20736" spans="4:4" x14ac:dyDescent="0.2">
      <c r="D20736" s="20"/>
    </row>
    <row r="20737" spans="4:4" x14ac:dyDescent="0.2">
      <c r="D20737" s="20"/>
    </row>
    <row r="20738" spans="4:4" x14ac:dyDescent="0.2">
      <c r="D20738" s="20"/>
    </row>
    <row r="20739" spans="4:4" x14ac:dyDescent="0.2">
      <c r="D20739" s="20"/>
    </row>
    <row r="20740" spans="4:4" x14ac:dyDescent="0.2">
      <c r="D20740" s="20"/>
    </row>
    <row r="20741" spans="4:4" x14ac:dyDescent="0.2">
      <c r="D20741" s="20"/>
    </row>
    <row r="20742" spans="4:4" x14ac:dyDescent="0.2">
      <c r="D20742" s="20"/>
    </row>
    <row r="20743" spans="4:4" x14ac:dyDescent="0.2">
      <c r="D20743" s="20"/>
    </row>
    <row r="20744" spans="4:4" x14ac:dyDescent="0.2">
      <c r="D20744" s="20"/>
    </row>
    <row r="20745" spans="4:4" x14ac:dyDescent="0.2">
      <c r="D20745" s="20"/>
    </row>
    <row r="20746" spans="4:4" x14ac:dyDescent="0.2">
      <c r="D20746" s="20"/>
    </row>
    <row r="20747" spans="4:4" x14ac:dyDescent="0.2">
      <c r="D20747" s="20"/>
    </row>
    <row r="20748" spans="4:4" x14ac:dyDescent="0.2">
      <c r="D20748" s="20"/>
    </row>
    <row r="20749" spans="4:4" x14ac:dyDescent="0.2">
      <c r="D20749" s="20"/>
    </row>
    <row r="20750" spans="4:4" x14ac:dyDescent="0.2">
      <c r="D20750" s="20"/>
    </row>
    <row r="20751" spans="4:4" x14ac:dyDescent="0.2">
      <c r="D20751" s="20"/>
    </row>
    <row r="20752" spans="4:4" x14ac:dyDescent="0.2">
      <c r="D20752" s="20"/>
    </row>
    <row r="20753" spans="4:4" x14ac:dyDescent="0.2">
      <c r="D20753" s="20"/>
    </row>
    <row r="20754" spans="4:4" x14ac:dyDescent="0.2">
      <c r="D20754" s="20"/>
    </row>
    <row r="20755" spans="4:4" x14ac:dyDescent="0.2">
      <c r="D20755" s="20"/>
    </row>
    <row r="20756" spans="4:4" x14ac:dyDescent="0.2">
      <c r="D20756" s="20"/>
    </row>
    <row r="20757" spans="4:4" x14ac:dyDescent="0.2">
      <c r="D20757" s="20"/>
    </row>
    <row r="20758" spans="4:4" x14ac:dyDescent="0.2">
      <c r="D20758" s="20"/>
    </row>
    <row r="20759" spans="4:4" x14ac:dyDescent="0.2">
      <c r="D20759" s="20"/>
    </row>
    <row r="20760" spans="4:4" x14ac:dyDescent="0.2">
      <c r="D20760" s="20"/>
    </row>
    <row r="20761" spans="4:4" x14ac:dyDescent="0.2">
      <c r="D20761" s="20"/>
    </row>
    <row r="20762" spans="4:4" x14ac:dyDescent="0.2">
      <c r="D20762" s="20"/>
    </row>
    <row r="20763" spans="4:4" x14ac:dyDescent="0.2">
      <c r="D20763" s="20"/>
    </row>
    <row r="20764" spans="4:4" x14ac:dyDescent="0.2">
      <c r="D20764" s="20"/>
    </row>
    <row r="20765" spans="4:4" x14ac:dyDescent="0.2">
      <c r="D20765" s="20"/>
    </row>
    <row r="20766" spans="4:4" x14ac:dyDescent="0.2">
      <c r="D20766" s="20"/>
    </row>
    <row r="20767" spans="4:4" x14ac:dyDescent="0.2">
      <c r="D20767" s="20"/>
    </row>
    <row r="20768" spans="4:4" x14ac:dyDescent="0.2">
      <c r="D20768" s="20"/>
    </row>
    <row r="20769" spans="4:4" x14ac:dyDescent="0.2">
      <c r="D20769" s="20"/>
    </row>
    <row r="20770" spans="4:4" x14ac:dyDescent="0.2">
      <c r="D20770" s="20"/>
    </row>
    <row r="20771" spans="4:4" x14ac:dyDescent="0.2">
      <c r="D20771" s="20"/>
    </row>
    <row r="20772" spans="4:4" x14ac:dyDescent="0.2">
      <c r="D20772" s="20"/>
    </row>
    <row r="20773" spans="4:4" x14ac:dyDescent="0.2">
      <c r="D20773" s="20"/>
    </row>
    <row r="20774" spans="4:4" x14ac:dyDescent="0.2">
      <c r="D20774" s="20"/>
    </row>
    <row r="20775" spans="4:4" x14ac:dyDescent="0.2">
      <c r="D20775" s="20"/>
    </row>
    <row r="20776" spans="4:4" x14ac:dyDescent="0.2">
      <c r="D20776" s="20"/>
    </row>
    <row r="20777" spans="4:4" x14ac:dyDescent="0.2">
      <c r="D20777" s="20"/>
    </row>
    <row r="20778" spans="4:4" x14ac:dyDescent="0.2">
      <c r="D20778" s="20"/>
    </row>
    <row r="20779" spans="4:4" x14ac:dyDescent="0.2">
      <c r="D20779" s="20"/>
    </row>
    <row r="20780" spans="4:4" x14ac:dyDescent="0.2">
      <c r="D20780" s="20"/>
    </row>
    <row r="20781" spans="4:4" x14ac:dyDescent="0.2">
      <c r="D20781" s="20"/>
    </row>
    <row r="20782" spans="4:4" x14ac:dyDescent="0.2">
      <c r="D20782" s="20"/>
    </row>
    <row r="20783" spans="4:4" x14ac:dyDescent="0.2">
      <c r="D20783" s="20"/>
    </row>
    <row r="20784" spans="4:4" x14ac:dyDescent="0.2">
      <c r="D20784" s="20"/>
    </row>
    <row r="20785" spans="4:4" x14ac:dyDescent="0.2">
      <c r="D20785" s="20"/>
    </row>
    <row r="20786" spans="4:4" x14ac:dyDescent="0.2">
      <c r="D20786" s="20"/>
    </row>
    <row r="20787" spans="4:4" x14ac:dyDescent="0.2">
      <c r="D20787" s="20"/>
    </row>
    <row r="20788" spans="4:4" x14ac:dyDescent="0.2">
      <c r="D20788" s="20"/>
    </row>
    <row r="20789" spans="4:4" x14ac:dyDescent="0.2">
      <c r="D20789" s="20"/>
    </row>
    <row r="20790" spans="4:4" x14ac:dyDescent="0.2">
      <c r="D20790" s="20"/>
    </row>
    <row r="20791" spans="4:4" x14ac:dyDescent="0.2">
      <c r="D20791" s="20"/>
    </row>
    <row r="20792" spans="4:4" x14ac:dyDescent="0.2">
      <c r="D20792" s="20"/>
    </row>
    <row r="20793" spans="4:4" x14ac:dyDescent="0.2">
      <c r="D20793" s="20"/>
    </row>
    <row r="20794" spans="4:4" x14ac:dyDescent="0.2">
      <c r="D20794" s="20"/>
    </row>
    <row r="20795" spans="4:4" x14ac:dyDescent="0.2">
      <c r="D20795" s="20"/>
    </row>
    <row r="20796" spans="4:4" x14ac:dyDescent="0.2">
      <c r="D20796" s="20"/>
    </row>
    <row r="20797" spans="4:4" x14ac:dyDescent="0.2">
      <c r="D20797" s="20"/>
    </row>
    <row r="20798" spans="4:4" x14ac:dyDescent="0.2">
      <c r="D20798" s="20"/>
    </row>
    <row r="20799" spans="4:4" x14ac:dyDescent="0.2">
      <c r="D20799" s="20"/>
    </row>
    <row r="20800" spans="4:4" x14ac:dyDescent="0.2">
      <c r="D20800" s="20"/>
    </row>
    <row r="20801" spans="4:4" x14ac:dyDescent="0.2">
      <c r="D20801" s="20"/>
    </row>
    <row r="20802" spans="4:4" x14ac:dyDescent="0.2">
      <c r="D20802" s="20"/>
    </row>
    <row r="20803" spans="4:4" x14ac:dyDescent="0.2">
      <c r="D20803" s="20"/>
    </row>
    <row r="20804" spans="4:4" x14ac:dyDescent="0.2">
      <c r="D20804" s="20"/>
    </row>
    <row r="20805" spans="4:4" x14ac:dyDescent="0.2">
      <c r="D20805" s="20"/>
    </row>
    <row r="20806" spans="4:4" x14ac:dyDescent="0.2">
      <c r="D20806" s="20"/>
    </row>
    <row r="20807" spans="4:4" x14ac:dyDescent="0.2">
      <c r="D20807" s="20"/>
    </row>
    <row r="20808" spans="4:4" x14ac:dyDescent="0.2">
      <c r="D20808" s="20"/>
    </row>
    <row r="20809" spans="4:4" x14ac:dyDescent="0.2">
      <c r="D20809" s="20"/>
    </row>
    <row r="20810" spans="4:4" x14ac:dyDescent="0.2">
      <c r="D20810" s="20"/>
    </row>
    <row r="20811" spans="4:4" x14ac:dyDescent="0.2">
      <c r="D20811" s="20"/>
    </row>
    <row r="20812" spans="4:4" x14ac:dyDescent="0.2">
      <c r="D20812" s="20"/>
    </row>
    <row r="20813" spans="4:4" x14ac:dyDescent="0.2">
      <c r="D20813" s="20"/>
    </row>
    <row r="20814" spans="4:4" x14ac:dyDescent="0.2">
      <c r="D20814" s="20"/>
    </row>
    <row r="20815" spans="4:4" x14ac:dyDescent="0.2">
      <c r="D20815" s="20"/>
    </row>
    <row r="20816" spans="4:4" x14ac:dyDescent="0.2">
      <c r="D20816" s="20"/>
    </row>
    <row r="20817" spans="4:4" x14ac:dyDescent="0.2">
      <c r="D20817" s="20"/>
    </row>
    <row r="20818" spans="4:4" x14ac:dyDescent="0.2">
      <c r="D20818" s="20"/>
    </row>
    <row r="20819" spans="4:4" x14ac:dyDescent="0.2">
      <c r="D20819" s="20"/>
    </row>
    <row r="20820" spans="4:4" x14ac:dyDescent="0.2">
      <c r="D20820" s="20"/>
    </row>
    <row r="20821" spans="4:4" x14ac:dyDescent="0.2">
      <c r="D20821" s="20"/>
    </row>
    <row r="20822" spans="4:4" x14ac:dyDescent="0.2">
      <c r="D20822" s="20"/>
    </row>
    <row r="20823" spans="4:4" x14ac:dyDescent="0.2">
      <c r="D20823" s="20"/>
    </row>
    <row r="20824" spans="4:4" x14ac:dyDescent="0.2">
      <c r="D20824" s="20"/>
    </row>
    <row r="20825" spans="4:4" x14ac:dyDescent="0.2">
      <c r="D20825" s="20"/>
    </row>
    <row r="20826" spans="4:4" x14ac:dyDescent="0.2">
      <c r="D20826" s="20"/>
    </row>
    <row r="20827" spans="4:4" x14ac:dyDescent="0.2">
      <c r="D20827" s="20"/>
    </row>
    <row r="20828" spans="4:4" x14ac:dyDescent="0.2">
      <c r="D20828" s="20"/>
    </row>
    <row r="20829" spans="4:4" x14ac:dyDescent="0.2">
      <c r="D20829" s="20"/>
    </row>
    <row r="20830" spans="4:4" x14ac:dyDescent="0.2">
      <c r="D20830" s="20"/>
    </row>
    <row r="20831" spans="4:4" x14ac:dyDescent="0.2">
      <c r="D20831" s="20"/>
    </row>
    <row r="20832" spans="4:4" x14ac:dyDescent="0.2">
      <c r="D20832" s="20"/>
    </row>
    <row r="20833" spans="4:4" x14ac:dyDescent="0.2">
      <c r="D20833" s="20"/>
    </row>
    <row r="20834" spans="4:4" x14ac:dyDescent="0.2">
      <c r="D20834" s="20"/>
    </row>
    <row r="20835" spans="4:4" x14ac:dyDescent="0.2">
      <c r="D20835" s="20"/>
    </row>
    <row r="20836" spans="4:4" x14ac:dyDescent="0.2">
      <c r="D20836" s="20"/>
    </row>
    <row r="20837" spans="4:4" x14ac:dyDescent="0.2">
      <c r="D20837" s="20"/>
    </row>
    <row r="20838" spans="4:4" x14ac:dyDescent="0.2">
      <c r="D20838" s="20"/>
    </row>
    <row r="20839" spans="4:4" x14ac:dyDescent="0.2">
      <c r="D20839" s="20"/>
    </row>
    <row r="20840" spans="4:4" x14ac:dyDescent="0.2">
      <c r="D20840" s="20"/>
    </row>
    <row r="20841" spans="4:4" x14ac:dyDescent="0.2">
      <c r="D20841" s="20"/>
    </row>
    <row r="20842" spans="4:4" x14ac:dyDescent="0.2">
      <c r="D20842" s="20"/>
    </row>
    <row r="20843" spans="4:4" x14ac:dyDescent="0.2">
      <c r="D20843" s="20"/>
    </row>
    <row r="20844" spans="4:4" x14ac:dyDescent="0.2">
      <c r="D20844" s="20"/>
    </row>
    <row r="20845" spans="4:4" x14ac:dyDescent="0.2">
      <c r="D20845" s="20"/>
    </row>
    <row r="20846" spans="4:4" x14ac:dyDescent="0.2">
      <c r="D20846" s="20"/>
    </row>
    <row r="20847" spans="4:4" x14ac:dyDescent="0.2">
      <c r="D20847" s="20"/>
    </row>
    <row r="20848" spans="4:4" x14ac:dyDescent="0.2">
      <c r="D20848" s="20"/>
    </row>
    <row r="20849" spans="4:4" x14ac:dyDescent="0.2">
      <c r="D20849" s="20"/>
    </row>
    <row r="20850" spans="4:4" x14ac:dyDescent="0.2">
      <c r="D20850" s="20"/>
    </row>
    <row r="20851" spans="4:4" x14ac:dyDescent="0.2">
      <c r="D20851" s="20"/>
    </row>
    <row r="20852" spans="4:4" x14ac:dyDescent="0.2">
      <c r="D20852" s="20"/>
    </row>
    <row r="20853" spans="4:4" x14ac:dyDescent="0.2">
      <c r="D20853" s="20"/>
    </row>
    <row r="20854" spans="4:4" x14ac:dyDescent="0.2">
      <c r="D20854" s="20"/>
    </row>
    <row r="20855" spans="4:4" x14ac:dyDescent="0.2">
      <c r="D20855" s="20"/>
    </row>
    <row r="20856" spans="4:4" x14ac:dyDescent="0.2">
      <c r="D20856" s="20"/>
    </row>
    <row r="20857" spans="4:4" x14ac:dyDescent="0.2">
      <c r="D20857" s="20"/>
    </row>
    <row r="20858" spans="4:4" x14ac:dyDescent="0.2">
      <c r="D20858" s="20"/>
    </row>
    <row r="20859" spans="4:4" x14ac:dyDescent="0.2">
      <c r="D20859" s="20"/>
    </row>
    <row r="20860" spans="4:4" x14ac:dyDescent="0.2">
      <c r="D20860" s="20"/>
    </row>
    <row r="20861" spans="4:4" x14ac:dyDescent="0.2">
      <c r="D20861" s="20"/>
    </row>
    <row r="20862" spans="4:4" x14ac:dyDescent="0.2">
      <c r="D20862" s="20"/>
    </row>
    <row r="20863" spans="4:4" x14ac:dyDescent="0.2">
      <c r="D20863" s="20"/>
    </row>
    <row r="20864" spans="4:4" x14ac:dyDescent="0.2">
      <c r="D20864" s="20"/>
    </row>
    <row r="20865" spans="4:4" x14ac:dyDescent="0.2">
      <c r="D20865" s="20"/>
    </row>
    <row r="20866" spans="4:4" x14ac:dyDescent="0.2">
      <c r="D20866" s="20"/>
    </row>
    <row r="20867" spans="4:4" x14ac:dyDescent="0.2">
      <c r="D20867" s="20"/>
    </row>
    <row r="20868" spans="4:4" x14ac:dyDescent="0.2">
      <c r="D20868" s="20"/>
    </row>
    <row r="20869" spans="4:4" x14ac:dyDescent="0.2">
      <c r="D20869" s="20"/>
    </row>
    <row r="20870" spans="4:4" x14ac:dyDescent="0.2">
      <c r="D20870" s="20"/>
    </row>
    <row r="20871" spans="4:4" x14ac:dyDescent="0.2">
      <c r="D20871" s="20"/>
    </row>
    <row r="20872" spans="4:4" x14ac:dyDescent="0.2">
      <c r="D20872" s="20"/>
    </row>
    <row r="20873" spans="4:4" x14ac:dyDescent="0.2">
      <c r="D20873" s="20"/>
    </row>
    <row r="20874" spans="4:4" x14ac:dyDescent="0.2">
      <c r="D20874" s="20"/>
    </row>
    <row r="20875" spans="4:4" x14ac:dyDescent="0.2">
      <c r="D20875" s="20"/>
    </row>
    <row r="20876" spans="4:4" x14ac:dyDescent="0.2">
      <c r="D20876" s="20"/>
    </row>
    <row r="20877" spans="4:4" x14ac:dyDescent="0.2">
      <c r="D20877" s="20"/>
    </row>
    <row r="20878" spans="4:4" x14ac:dyDescent="0.2">
      <c r="D20878" s="20"/>
    </row>
    <row r="20879" spans="4:4" x14ac:dyDescent="0.2">
      <c r="D20879" s="20"/>
    </row>
    <row r="20880" spans="4:4" x14ac:dyDescent="0.2">
      <c r="D20880" s="20"/>
    </row>
    <row r="20881" spans="4:4" x14ac:dyDescent="0.2">
      <c r="D20881" s="20"/>
    </row>
    <row r="20882" spans="4:4" x14ac:dyDescent="0.2">
      <c r="D20882" s="20"/>
    </row>
    <row r="20883" spans="4:4" x14ac:dyDescent="0.2">
      <c r="D20883" s="20"/>
    </row>
    <row r="20884" spans="4:4" x14ac:dyDescent="0.2">
      <c r="D20884" s="20"/>
    </row>
    <row r="20885" spans="4:4" x14ac:dyDescent="0.2">
      <c r="D20885" s="20"/>
    </row>
    <row r="20886" spans="4:4" x14ac:dyDescent="0.2">
      <c r="D20886" s="20"/>
    </row>
    <row r="20887" spans="4:4" x14ac:dyDescent="0.2">
      <c r="D20887" s="20"/>
    </row>
    <row r="20888" spans="4:4" x14ac:dyDescent="0.2">
      <c r="D20888" s="20"/>
    </row>
    <row r="20889" spans="4:4" x14ac:dyDescent="0.2">
      <c r="D20889" s="20"/>
    </row>
    <row r="20890" spans="4:4" x14ac:dyDescent="0.2">
      <c r="D20890" s="20"/>
    </row>
    <row r="20891" spans="4:4" x14ac:dyDescent="0.2">
      <c r="D20891" s="20"/>
    </row>
    <row r="20892" spans="4:4" x14ac:dyDescent="0.2">
      <c r="D20892" s="20"/>
    </row>
    <row r="20893" spans="4:4" x14ac:dyDescent="0.2">
      <c r="D20893" s="20"/>
    </row>
    <row r="20894" spans="4:4" x14ac:dyDescent="0.2">
      <c r="D20894" s="20"/>
    </row>
    <row r="20895" spans="4:4" x14ac:dyDescent="0.2">
      <c r="D20895" s="20"/>
    </row>
    <row r="20896" spans="4:4" x14ac:dyDescent="0.2">
      <c r="D20896" s="20"/>
    </row>
    <row r="20897" spans="4:4" x14ac:dyDescent="0.2">
      <c r="D20897" s="20"/>
    </row>
    <row r="20898" spans="4:4" x14ac:dyDescent="0.2">
      <c r="D20898" s="20"/>
    </row>
    <row r="20899" spans="4:4" x14ac:dyDescent="0.2">
      <c r="D20899" s="20"/>
    </row>
    <row r="20900" spans="4:4" x14ac:dyDescent="0.2">
      <c r="D20900" s="20"/>
    </row>
    <row r="20901" spans="4:4" x14ac:dyDescent="0.2">
      <c r="D20901" s="20"/>
    </row>
    <row r="20902" spans="4:4" x14ac:dyDescent="0.2">
      <c r="D20902" s="20"/>
    </row>
    <row r="20903" spans="4:4" x14ac:dyDescent="0.2">
      <c r="D20903" s="20"/>
    </row>
    <row r="20904" spans="4:4" x14ac:dyDescent="0.2">
      <c r="D20904" s="20"/>
    </row>
    <row r="20905" spans="4:4" x14ac:dyDescent="0.2">
      <c r="D20905" s="20"/>
    </row>
    <row r="20906" spans="4:4" x14ac:dyDescent="0.2">
      <c r="D20906" s="20"/>
    </row>
    <row r="20907" spans="4:4" x14ac:dyDescent="0.2">
      <c r="D20907" s="20"/>
    </row>
    <row r="20908" spans="4:4" x14ac:dyDescent="0.2">
      <c r="D20908" s="20"/>
    </row>
    <row r="20909" spans="4:4" x14ac:dyDescent="0.2">
      <c r="D20909" s="20"/>
    </row>
    <row r="20910" spans="4:4" x14ac:dyDescent="0.2">
      <c r="D20910" s="20"/>
    </row>
    <row r="20911" spans="4:4" x14ac:dyDescent="0.2">
      <c r="D20911" s="20"/>
    </row>
    <row r="20912" spans="4:4" x14ac:dyDescent="0.2">
      <c r="D20912" s="20"/>
    </row>
    <row r="20913" spans="4:4" x14ac:dyDescent="0.2">
      <c r="D20913" s="20"/>
    </row>
    <row r="20914" spans="4:4" x14ac:dyDescent="0.2">
      <c r="D20914" s="20"/>
    </row>
    <row r="20915" spans="4:4" x14ac:dyDescent="0.2">
      <c r="D20915" s="20"/>
    </row>
    <row r="20916" spans="4:4" x14ac:dyDescent="0.2">
      <c r="D20916" s="20"/>
    </row>
    <row r="20917" spans="4:4" x14ac:dyDescent="0.2">
      <c r="D20917" s="20"/>
    </row>
    <row r="20918" spans="4:4" x14ac:dyDescent="0.2">
      <c r="D20918" s="20"/>
    </row>
    <row r="20919" spans="4:4" x14ac:dyDescent="0.2">
      <c r="D20919" s="20"/>
    </row>
    <row r="20920" spans="4:4" x14ac:dyDescent="0.2">
      <c r="D20920" s="20"/>
    </row>
    <row r="20921" spans="4:4" x14ac:dyDescent="0.2">
      <c r="D20921" s="20"/>
    </row>
    <row r="20922" spans="4:4" x14ac:dyDescent="0.2">
      <c r="D20922" s="20"/>
    </row>
    <row r="20923" spans="4:4" x14ac:dyDescent="0.2">
      <c r="D20923" s="20"/>
    </row>
    <row r="20924" spans="4:4" x14ac:dyDescent="0.2">
      <c r="D20924" s="20"/>
    </row>
    <row r="20925" spans="4:4" x14ac:dyDescent="0.2">
      <c r="D20925" s="20"/>
    </row>
    <row r="20926" spans="4:4" x14ac:dyDescent="0.2">
      <c r="D20926" s="20"/>
    </row>
    <row r="20927" spans="4:4" x14ac:dyDescent="0.2">
      <c r="D20927" s="20"/>
    </row>
    <row r="20928" spans="4:4" x14ac:dyDescent="0.2">
      <c r="D20928" s="20"/>
    </row>
    <row r="20929" spans="4:4" x14ac:dyDescent="0.2">
      <c r="D20929" s="20"/>
    </row>
    <row r="20930" spans="4:4" x14ac:dyDescent="0.2">
      <c r="D20930" s="20"/>
    </row>
    <row r="20931" spans="4:4" x14ac:dyDescent="0.2">
      <c r="D20931" s="20"/>
    </row>
    <row r="20932" spans="4:4" x14ac:dyDescent="0.2">
      <c r="D20932" s="20"/>
    </row>
    <row r="20933" spans="4:4" x14ac:dyDescent="0.2">
      <c r="D20933" s="20"/>
    </row>
    <row r="20934" spans="4:4" x14ac:dyDescent="0.2">
      <c r="D20934" s="20"/>
    </row>
    <row r="20935" spans="4:4" x14ac:dyDescent="0.2">
      <c r="D20935" s="20"/>
    </row>
    <row r="20936" spans="4:4" x14ac:dyDescent="0.2">
      <c r="D20936" s="20"/>
    </row>
    <row r="20937" spans="4:4" x14ac:dyDescent="0.2">
      <c r="D20937" s="20"/>
    </row>
    <row r="20938" spans="4:4" x14ac:dyDescent="0.2">
      <c r="D20938" s="20"/>
    </row>
    <row r="20939" spans="4:4" x14ac:dyDescent="0.2">
      <c r="D20939" s="20"/>
    </row>
    <row r="20940" spans="4:4" x14ac:dyDescent="0.2">
      <c r="D20940" s="20"/>
    </row>
    <row r="20941" spans="4:4" x14ac:dyDescent="0.2">
      <c r="D20941" s="20"/>
    </row>
    <row r="20942" spans="4:4" x14ac:dyDescent="0.2">
      <c r="D20942" s="20"/>
    </row>
    <row r="20943" spans="4:4" x14ac:dyDescent="0.2">
      <c r="D20943" s="20"/>
    </row>
    <row r="20944" spans="4:4" x14ac:dyDescent="0.2">
      <c r="D20944" s="20"/>
    </row>
    <row r="20945" spans="4:4" x14ac:dyDescent="0.2">
      <c r="D20945" s="20"/>
    </row>
    <row r="20946" spans="4:4" x14ac:dyDescent="0.2">
      <c r="D20946" s="20"/>
    </row>
    <row r="20947" spans="4:4" x14ac:dyDescent="0.2">
      <c r="D20947" s="20"/>
    </row>
    <row r="20948" spans="4:4" x14ac:dyDescent="0.2">
      <c r="D20948" s="20"/>
    </row>
    <row r="20949" spans="4:4" x14ac:dyDescent="0.2">
      <c r="D20949" s="20"/>
    </row>
    <row r="20950" spans="4:4" x14ac:dyDescent="0.2">
      <c r="D20950" s="20"/>
    </row>
    <row r="20951" spans="4:4" x14ac:dyDescent="0.2">
      <c r="D20951" s="20"/>
    </row>
    <row r="20952" spans="4:4" x14ac:dyDescent="0.2">
      <c r="D20952" s="20"/>
    </row>
    <row r="20953" spans="4:4" x14ac:dyDescent="0.2">
      <c r="D20953" s="20"/>
    </row>
    <row r="20954" spans="4:4" x14ac:dyDescent="0.2">
      <c r="D20954" s="20"/>
    </row>
    <row r="20955" spans="4:4" x14ac:dyDescent="0.2">
      <c r="D20955" s="20"/>
    </row>
    <row r="20956" spans="4:4" x14ac:dyDescent="0.2">
      <c r="D20956" s="20"/>
    </row>
    <row r="20957" spans="4:4" x14ac:dyDescent="0.2">
      <c r="D20957" s="20"/>
    </row>
    <row r="20958" spans="4:4" x14ac:dyDescent="0.2">
      <c r="D20958" s="20"/>
    </row>
    <row r="20959" spans="4:4" x14ac:dyDescent="0.2">
      <c r="D20959" s="20"/>
    </row>
    <row r="20960" spans="4:4" x14ac:dyDescent="0.2">
      <c r="D20960" s="20"/>
    </row>
    <row r="20961" spans="4:4" x14ac:dyDescent="0.2">
      <c r="D20961" s="20"/>
    </row>
    <row r="20962" spans="4:4" x14ac:dyDescent="0.2">
      <c r="D20962" s="20"/>
    </row>
    <row r="20963" spans="4:4" x14ac:dyDescent="0.2">
      <c r="D20963" s="20"/>
    </row>
    <row r="20964" spans="4:4" x14ac:dyDescent="0.2">
      <c r="D20964" s="20"/>
    </row>
    <row r="20965" spans="4:4" x14ac:dyDescent="0.2">
      <c r="D20965" s="20"/>
    </row>
    <row r="20966" spans="4:4" x14ac:dyDescent="0.2">
      <c r="D20966" s="20"/>
    </row>
    <row r="20967" spans="4:4" x14ac:dyDescent="0.2">
      <c r="D20967" s="20"/>
    </row>
    <row r="20968" spans="4:4" x14ac:dyDescent="0.2">
      <c r="D20968" s="20"/>
    </row>
    <row r="20969" spans="4:4" x14ac:dyDescent="0.2">
      <c r="D20969" s="20"/>
    </row>
    <row r="20970" spans="4:4" x14ac:dyDescent="0.2">
      <c r="D20970" s="20"/>
    </row>
    <row r="20971" spans="4:4" x14ac:dyDescent="0.2">
      <c r="D20971" s="20"/>
    </row>
    <row r="20972" spans="4:4" x14ac:dyDescent="0.2">
      <c r="D20972" s="20"/>
    </row>
    <row r="20973" spans="4:4" x14ac:dyDescent="0.2">
      <c r="D20973" s="20"/>
    </row>
    <row r="20974" spans="4:4" x14ac:dyDescent="0.2">
      <c r="D20974" s="20"/>
    </row>
    <row r="20975" spans="4:4" x14ac:dyDescent="0.2">
      <c r="D20975" s="20"/>
    </row>
    <row r="20976" spans="4:4" x14ac:dyDescent="0.2">
      <c r="D20976" s="20"/>
    </row>
    <row r="20977" spans="4:4" x14ac:dyDescent="0.2">
      <c r="D20977" s="20"/>
    </row>
    <row r="20978" spans="4:4" x14ac:dyDescent="0.2">
      <c r="D20978" s="20"/>
    </row>
    <row r="20979" spans="4:4" x14ac:dyDescent="0.2">
      <c r="D20979" s="20"/>
    </row>
    <row r="20980" spans="4:4" x14ac:dyDescent="0.2">
      <c r="D20980" s="20"/>
    </row>
    <row r="20981" spans="4:4" x14ac:dyDescent="0.2">
      <c r="D20981" s="20"/>
    </row>
    <row r="20982" spans="4:4" x14ac:dyDescent="0.2">
      <c r="D20982" s="20"/>
    </row>
    <row r="20983" spans="4:4" x14ac:dyDescent="0.2">
      <c r="D20983" s="20"/>
    </row>
    <row r="20984" spans="4:4" x14ac:dyDescent="0.2">
      <c r="D20984" s="20"/>
    </row>
    <row r="20985" spans="4:4" x14ac:dyDescent="0.2">
      <c r="D20985" s="20"/>
    </row>
    <row r="20986" spans="4:4" x14ac:dyDescent="0.2">
      <c r="D20986" s="20"/>
    </row>
    <row r="20987" spans="4:4" x14ac:dyDescent="0.2">
      <c r="D20987" s="20"/>
    </row>
    <row r="20988" spans="4:4" x14ac:dyDescent="0.2">
      <c r="D20988" s="20"/>
    </row>
    <row r="20989" spans="4:4" x14ac:dyDescent="0.2">
      <c r="D20989" s="20"/>
    </row>
    <row r="20990" spans="4:4" x14ac:dyDescent="0.2">
      <c r="D20990" s="20"/>
    </row>
    <row r="20991" spans="4:4" x14ac:dyDescent="0.2">
      <c r="D20991" s="20"/>
    </row>
    <row r="20992" spans="4:4" x14ac:dyDescent="0.2">
      <c r="D20992" s="20"/>
    </row>
    <row r="20993" spans="4:4" x14ac:dyDescent="0.2">
      <c r="D20993" s="20"/>
    </row>
    <row r="20994" spans="4:4" x14ac:dyDescent="0.2">
      <c r="D20994" s="20"/>
    </row>
    <row r="20995" spans="4:4" x14ac:dyDescent="0.2">
      <c r="D20995" s="20"/>
    </row>
    <row r="20996" spans="4:4" x14ac:dyDescent="0.2">
      <c r="D20996" s="20"/>
    </row>
    <row r="20997" spans="4:4" x14ac:dyDescent="0.2">
      <c r="D20997" s="20"/>
    </row>
    <row r="20998" spans="4:4" x14ac:dyDescent="0.2">
      <c r="D20998" s="20"/>
    </row>
    <row r="20999" spans="4:4" x14ac:dyDescent="0.2">
      <c r="D20999" s="20"/>
    </row>
    <row r="21000" spans="4:4" x14ac:dyDescent="0.2">
      <c r="D21000" s="20"/>
    </row>
    <row r="21001" spans="4:4" x14ac:dyDescent="0.2">
      <c r="D21001" s="20"/>
    </row>
    <row r="21002" spans="4:4" x14ac:dyDescent="0.2">
      <c r="D21002" s="20"/>
    </row>
    <row r="21003" spans="4:4" x14ac:dyDescent="0.2">
      <c r="D21003" s="20"/>
    </row>
    <row r="21004" spans="4:4" x14ac:dyDescent="0.2">
      <c r="D21004" s="20"/>
    </row>
    <row r="21005" spans="4:4" x14ac:dyDescent="0.2">
      <c r="D21005" s="20"/>
    </row>
    <row r="21006" spans="4:4" x14ac:dyDescent="0.2">
      <c r="D21006" s="20"/>
    </row>
    <row r="21007" spans="4:4" x14ac:dyDescent="0.2">
      <c r="D21007" s="20"/>
    </row>
    <row r="21008" spans="4:4" x14ac:dyDescent="0.2">
      <c r="D21008" s="20"/>
    </row>
    <row r="21009" spans="4:4" x14ac:dyDescent="0.2">
      <c r="D21009" s="20"/>
    </row>
    <row r="21010" spans="4:4" x14ac:dyDescent="0.2">
      <c r="D21010" s="20"/>
    </row>
    <row r="21011" spans="4:4" x14ac:dyDescent="0.2">
      <c r="D21011" s="20"/>
    </row>
    <row r="21012" spans="4:4" x14ac:dyDescent="0.2">
      <c r="D21012" s="20"/>
    </row>
    <row r="21013" spans="4:4" x14ac:dyDescent="0.2">
      <c r="D21013" s="20"/>
    </row>
    <row r="21014" spans="4:4" x14ac:dyDescent="0.2">
      <c r="D21014" s="20"/>
    </row>
    <row r="21015" spans="4:4" x14ac:dyDescent="0.2">
      <c r="D21015" s="20"/>
    </row>
    <row r="21016" spans="4:4" x14ac:dyDescent="0.2">
      <c r="D21016" s="20"/>
    </row>
    <row r="21017" spans="4:4" x14ac:dyDescent="0.2">
      <c r="D21017" s="20"/>
    </row>
    <row r="21018" spans="4:4" x14ac:dyDescent="0.2">
      <c r="D21018" s="20"/>
    </row>
    <row r="21019" spans="4:4" x14ac:dyDescent="0.2">
      <c r="D21019" s="20"/>
    </row>
    <row r="21020" spans="4:4" x14ac:dyDescent="0.2">
      <c r="D21020" s="20"/>
    </row>
    <row r="21021" spans="4:4" x14ac:dyDescent="0.2">
      <c r="D21021" s="20"/>
    </row>
    <row r="21022" spans="4:4" x14ac:dyDescent="0.2">
      <c r="D21022" s="20"/>
    </row>
    <row r="21023" spans="4:4" x14ac:dyDescent="0.2">
      <c r="D21023" s="20"/>
    </row>
    <row r="21024" spans="4:4" x14ac:dyDescent="0.2">
      <c r="D21024" s="20"/>
    </row>
    <row r="21025" spans="4:4" x14ac:dyDescent="0.2">
      <c r="D21025" s="20"/>
    </row>
    <row r="21026" spans="4:4" x14ac:dyDescent="0.2">
      <c r="D21026" s="20"/>
    </row>
    <row r="21027" spans="4:4" x14ac:dyDescent="0.2">
      <c r="D21027" s="20"/>
    </row>
    <row r="21028" spans="4:4" x14ac:dyDescent="0.2">
      <c r="D21028" s="20"/>
    </row>
    <row r="21029" spans="4:4" x14ac:dyDescent="0.2">
      <c r="D21029" s="20"/>
    </row>
    <row r="21030" spans="4:4" x14ac:dyDescent="0.2">
      <c r="D21030" s="20"/>
    </row>
    <row r="21031" spans="4:4" x14ac:dyDescent="0.2">
      <c r="D21031" s="20"/>
    </row>
    <row r="21032" spans="4:4" x14ac:dyDescent="0.2">
      <c r="D21032" s="20"/>
    </row>
    <row r="21033" spans="4:4" x14ac:dyDescent="0.2">
      <c r="D21033" s="20"/>
    </row>
    <row r="21034" spans="4:4" x14ac:dyDescent="0.2">
      <c r="D21034" s="20"/>
    </row>
    <row r="21035" spans="4:4" x14ac:dyDescent="0.2">
      <c r="D21035" s="20"/>
    </row>
    <row r="21036" spans="4:4" x14ac:dyDescent="0.2">
      <c r="D21036" s="20"/>
    </row>
    <row r="21037" spans="4:4" x14ac:dyDescent="0.2">
      <c r="D21037" s="20"/>
    </row>
    <row r="21038" spans="4:4" x14ac:dyDescent="0.2">
      <c r="D21038" s="20"/>
    </row>
    <row r="21039" spans="4:4" x14ac:dyDescent="0.2">
      <c r="D21039" s="20"/>
    </row>
    <row r="21040" spans="4:4" x14ac:dyDescent="0.2">
      <c r="D21040" s="20"/>
    </row>
    <row r="21041" spans="4:4" x14ac:dyDescent="0.2">
      <c r="D21041" s="20"/>
    </row>
    <row r="21042" spans="4:4" x14ac:dyDescent="0.2">
      <c r="D21042" s="20"/>
    </row>
    <row r="21043" spans="4:4" x14ac:dyDescent="0.2">
      <c r="D21043" s="20"/>
    </row>
    <row r="21044" spans="4:4" x14ac:dyDescent="0.2">
      <c r="D21044" s="20"/>
    </row>
    <row r="21045" spans="4:4" x14ac:dyDescent="0.2">
      <c r="D21045" s="20"/>
    </row>
    <row r="21046" spans="4:4" x14ac:dyDescent="0.2">
      <c r="D21046" s="20"/>
    </row>
    <row r="21047" spans="4:4" x14ac:dyDescent="0.2">
      <c r="D21047" s="20"/>
    </row>
    <row r="21048" spans="4:4" x14ac:dyDescent="0.2">
      <c r="D21048" s="20"/>
    </row>
    <row r="21049" spans="4:4" x14ac:dyDescent="0.2">
      <c r="D21049" s="20"/>
    </row>
    <row r="21050" spans="4:4" x14ac:dyDescent="0.2">
      <c r="D21050" s="20"/>
    </row>
    <row r="21051" spans="4:4" x14ac:dyDescent="0.2">
      <c r="D21051" s="20"/>
    </row>
    <row r="21052" spans="4:4" x14ac:dyDescent="0.2">
      <c r="D21052" s="20"/>
    </row>
    <row r="21053" spans="4:4" x14ac:dyDescent="0.2">
      <c r="D21053" s="20"/>
    </row>
    <row r="21054" spans="4:4" x14ac:dyDescent="0.2">
      <c r="D21054" s="20"/>
    </row>
    <row r="21055" spans="4:4" x14ac:dyDescent="0.2">
      <c r="D21055" s="20"/>
    </row>
    <row r="21056" spans="4:4" x14ac:dyDescent="0.2">
      <c r="D21056" s="20"/>
    </row>
    <row r="21057" spans="4:4" x14ac:dyDescent="0.2">
      <c r="D21057" s="20"/>
    </row>
    <row r="21058" spans="4:4" x14ac:dyDescent="0.2">
      <c r="D21058" s="20"/>
    </row>
    <row r="21059" spans="4:4" x14ac:dyDescent="0.2">
      <c r="D21059" s="20"/>
    </row>
    <row r="21060" spans="4:4" x14ac:dyDescent="0.2">
      <c r="D21060" s="20"/>
    </row>
    <row r="21061" spans="4:4" x14ac:dyDescent="0.2">
      <c r="D21061" s="20"/>
    </row>
    <row r="21062" spans="4:4" x14ac:dyDescent="0.2">
      <c r="D21062" s="20"/>
    </row>
    <row r="21063" spans="4:4" x14ac:dyDescent="0.2">
      <c r="D21063" s="20"/>
    </row>
    <row r="21064" spans="4:4" x14ac:dyDescent="0.2">
      <c r="D21064" s="20"/>
    </row>
    <row r="21065" spans="4:4" x14ac:dyDescent="0.2">
      <c r="D21065" s="20"/>
    </row>
    <row r="21066" spans="4:4" x14ac:dyDescent="0.2">
      <c r="D21066" s="20"/>
    </row>
    <row r="21067" spans="4:4" x14ac:dyDescent="0.2">
      <c r="D21067" s="20"/>
    </row>
    <row r="21068" spans="4:4" x14ac:dyDescent="0.2">
      <c r="D21068" s="20"/>
    </row>
    <row r="21069" spans="4:4" x14ac:dyDescent="0.2">
      <c r="D21069" s="20"/>
    </row>
    <row r="21070" spans="4:4" x14ac:dyDescent="0.2">
      <c r="D21070" s="20"/>
    </row>
    <row r="21071" spans="4:4" x14ac:dyDescent="0.2">
      <c r="D21071" s="20"/>
    </row>
    <row r="21072" spans="4:4" x14ac:dyDescent="0.2">
      <c r="D21072" s="20"/>
    </row>
    <row r="21073" spans="4:4" x14ac:dyDescent="0.2">
      <c r="D21073" s="20"/>
    </row>
    <row r="21074" spans="4:4" x14ac:dyDescent="0.2">
      <c r="D21074" s="20"/>
    </row>
    <row r="21075" spans="4:4" x14ac:dyDescent="0.2">
      <c r="D21075" s="20"/>
    </row>
    <row r="21076" spans="4:4" x14ac:dyDescent="0.2">
      <c r="D21076" s="20"/>
    </row>
    <row r="21077" spans="4:4" x14ac:dyDescent="0.2">
      <c r="D21077" s="20"/>
    </row>
    <row r="21078" spans="4:4" x14ac:dyDescent="0.2">
      <c r="D21078" s="20"/>
    </row>
    <row r="21079" spans="4:4" x14ac:dyDescent="0.2">
      <c r="D21079" s="20"/>
    </row>
    <row r="21080" spans="4:4" x14ac:dyDescent="0.2">
      <c r="D21080" s="20"/>
    </row>
    <row r="21081" spans="4:4" x14ac:dyDescent="0.2">
      <c r="D21081" s="20"/>
    </row>
    <row r="21082" spans="4:4" x14ac:dyDescent="0.2">
      <c r="D21082" s="20"/>
    </row>
    <row r="21083" spans="4:4" x14ac:dyDescent="0.2">
      <c r="D21083" s="20"/>
    </row>
    <row r="21084" spans="4:4" x14ac:dyDescent="0.2">
      <c r="D21084" s="20"/>
    </row>
    <row r="21085" spans="4:4" x14ac:dyDescent="0.2">
      <c r="D21085" s="20"/>
    </row>
    <row r="21086" spans="4:4" x14ac:dyDescent="0.2">
      <c r="D21086" s="20"/>
    </row>
    <row r="21087" spans="4:4" x14ac:dyDescent="0.2">
      <c r="D21087" s="20"/>
    </row>
    <row r="21088" spans="4:4" x14ac:dyDescent="0.2">
      <c r="D21088" s="20"/>
    </row>
    <row r="21089" spans="4:4" x14ac:dyDescent="0.2">
      <c r="D21089" s="20"/>
    </row>
    <row r="21090" spans="4:4" x14ac:dyDescent="0.2">
      <c r="D21090" s="20"/>
    </row>
    <row r="21091" spans="4:4" x14ac:dyDescent="0.2">
      <c r="D21091" s="20"/>
    </row>
    <row r="21092" spans="4:4" x14ac:dyDescent="0.2">
      <c r="D21092" s="20"/>
    </row>
    <row r="21093" spans="4:4" x14ac:dyDescent="0.2">
      <c r="D21093" s="20"/>
    </row>
    <row r="21094" spans="4:4" x14ac:dyDescent="0.2">
      <c r="D21094" s="20"/>
    </row>
    <row r="21095" spans="4:4" x14ac:dyDescent="0.2">
      <c r="D21095" s="20"/>
    </row>
    <row r="21096" spans="4:4" x14ac:dyDescent="0.2">
      <c r="D21096" s="20"/>
    </row>
    <row r="21097" spans="4:4" x14ac:dyDescent="0.2">
      <c r="D21097" s="20"/>
    </row>
    <row r="21098" spans="4:4" x14ac:dyDescent="0.2">
      <c r="D21098" s="20"/>
    </row>
    <row r="21099" spans="4:4" x14ac:dyDescent="0.2">
      <c r="D21099" s="20"/>
    </row>
    <row r="21100" spans="4:4" x14ac:dyDescent="0.2">
      <c r="D21100" s="20"/>
    </row>
    <row r="21101" spans="4:4" x14ac:dyDescent="0.2">
      <c r="D21101" s="20"/>
    </row>
    <row r="21102" spans="4:4" x14ac:dyDescent="0.2">
      <c r="D21102" s="20"/>
    </row>
    <row r="21103" spans="4:4" x14ac:dyDescent="0.2">
      <c r="D21103" s="20"/>
    </row>
    <row r="21104" spans="4:4" x14ac:dyDescent="0.2">
      <c r="D21104" s="20"/>
    </row>
    <row r="21105" spans="4:4" x14ac:dyDescent="0.2">
      <c r="D21105" s="20"/>
    </row>
    <row r="21106" spans="4:4" x14ac:dyDescent="0.2">
      <c r="D21106" s="20"/>
    </row>
    <row r="21107" spans="4:4" x14ac:dyDescent="0.2">
      <c r="D21107" s="20"/>
    </row>
    <row r="21108" spans="4:4" x14ac:dyDescent="0.2">
      <c r="D21108" s="20"/>
    </row>
    <row r="21109" spans="4:4" x14ac:dyDescent="0.2">
      <c r="D21109" s="20"/>
    </row>
    <row r="21110" spans="4:4" x14ac:dyDescent="0.2">
      <c r="D21110" s="20"/>
    </row>
    <row r="21111" spans="4:4" x14ac:dyDescent="0.2">
      <c r="D21111" s="20"/>
    </row>
    <row r="21112" spans="4:4" x14ac:dyDescent="0.2">
      <c r="D21112" s="20"/>
    </row>
    <row r="21113" spans="4:4" x14ac:dyDescent="0.2">
      <c r="D21113" s="20"/>
    </row>
    <row r="21114" spans="4:4" x14ac:dyDescent="0.2">
      <c r="D21114" s="20"/>
    </row>
    <row r="21115" spans="4:4" x14ac:dyDescent="0.2">
      <c r="D21115" s="20"/>
    </row>
    <row r="21116" spans="4:4" x14ac:dyDescent="0.2">
      <c r="D21116" s="20"/>
    </row>
    <row r="21117" spans="4:4" x14ac:dyDescent="0.2">
      <c r="D21117" s="20"/>
    </row>
    <row r="21118" spans="4:4" x14ac:dyDescent="0.2">
      <c r="D21118" s="20"/>
    </row>
    <row r="21119" spans="4:4" x14ac:dyDescent="0.2">
      <c r="D21119" s="20"/>
    </row>
    <row r="21120" spans="4:4" x14ac:dyDescent="0.2">
      <c r="D21120" s="20"/>
    </row>
    <row r="21121" spans="4:4" x14ac:dyDescent="0.2">
      <c r="D21121" s="20"/>
    </row>
    <row r="21122" spans="4:4" x14ac:dyDescent="0.2">
      <c r="D21122" s="20"/>
    </row>
    <row r="21123" spans="4:4" x14ac:dyDescent="0.2">
      <c r="D21123" s="20"/>
    </row>
    <row r="21124" spans="4:4" x14ac:dyDescent="0.2">
      <c r="D21124" s="20"/>
    </row>
    <row r="21125" spans="4:4" x14ac:dyDescent="0.2">
      <c r="D21125" s="20"/>
    </row>
    <row r="21126" spans="4:4" x14ac:dyDescent="0.2">
      <c r="D21126" s="20"/>
    </row>
    <row r="21127" spans="4:4" x14ac:dyDescent="0.2">
      <c r="D21127" s="20"/>
    </row>
    <row r="21128" spans="4:4" x14ac:dyDescent="0.2">
      <c r="D21128" s="20"/>
    </row>
    <row r="21129" spans="4:4" x14ac:dyDescent="0.2">
      <c r="D21129" s="20"/>
    </row>
    <row r="21130" spans="4:4" x14ac:dyDescent="0.2">
      <c r="D21130" s="20"/>
    </row>
    <row r="21131" spans="4:4" x14ac:dyDescent="0.2">
      <c r="D21131" s="20"/>
    </row>
    <row r="21132" spans="4:4" x14ac:dyDescent="0.2">
      <c r="D21132" s="20"/>
    </row>
    <row r="21133" spans="4:4" x14ac:dyDescent="0.2">
      <c r="D21133" s="20"/>
    </row>
    <row r="21134" spans="4:4" x14ac:dyDescent="0.2">
      <c r="D21134" s="20"/>
    </row>
    <row r="21135" spans="4:4" x14ac:dyDescent="0.2">
      <c r="D21135" s="20"/>
    </row>
    <row r="21136" spans="4:4" x14ac:dyDescent="0.2">
      <c r="D21136" s="20"/>
    </row>
    <row r="21137" spans="4:4" x14ac:dyDescent="0.2">
      <c r="D21137" s="20"/>
    </row>
    <row r="21138" spans="4:4" x14ac:dyDescent="0.2">
      <c r="D21138" s="20"/>
    </row>
    <row r="21139" spans="4:4" x14ac:dyDescent="0.2">
      <c r="D21139" s="20"/>
    </row>
    <row r="21140" spans="4:4" x14ac:dyDescent="0.2">
      <c r="D21140" s="20"/>
    </row>
    <row r="21141" spans="4:4" x14ac:dyDescent="0.2">
      <c r="D21141" s="20"/>
    </row>
    <row r="21142" spans="4:4" x14ac:dyDescent="0.2">
      <c r="D21142" s="20"/>
    </row>
    <row r="21143" spans="4:4" x14ac:dyDescent="0.2">
      <c r="D21143" s="20"/>
    </row>
    <row r="21144" spans="4:4" x14ac:dyDescent="0.2">
      <c r="D21144" s="20"/>
    </row>
    <row r="21145" spans="4:4" x14ac:dyDescent="0.2">
      <c r="D21145" s="20"/>
    </row>
    <row r="21146" spans="4:4" x14ac:dyDescent="0.2">
      <c r="D21146" s="20"/>
    </row>
    <row r="21147" spans="4:4" x14ac:dyDescent="0.2">
      <c r="D21147" s="20"/>
    </row>
    <row r="21148" spans="4:4" x14ac:dyDescent="0.2">
      <c r="D21148" s="20"/>
    </row>
    <row r="21149" spans="4:4" x14ac:dyDescent="0.2">
      <c r="D21149" s="20"/>
    </row>
    <row r="21150" spans="4:4" x14ac:dyDescent="0.2">
      <c r="D21150" s="20"/>
    </row>
    <row r="21151" spans="4:4" x14ac:dyDescent="0.2">
      <c r="D21151" s="20"/>
    </row>
    <row r="21152" spans="4:4" x14ac:dyDescent="0.2">
      <c r="D21152" s="20"/>
    </row>
    <row r="21153" spans="4:4" x14ac:dyDescent="0.2">
      <c r="D21153" s="20"/>
    </row>
    <row r="21154" spans="4:4" x14ac:dyDescent="0.2">
      <c r="D21154" s="20"/>
    </row>
    <row r="21155" spans="4:4" x14ac:dyDescent="0.2">
      <c r="D21155" s="20"/>
    </row>
    <row r="21156" spans="4:4" x14ac:dyDescent="0.2">
      <c r="D21156" s="20"/>
    </row>
    <row r="21157" spans="4:4" x14ac:dyDescent="0.2">
      <c r="D21157" s="20"/>
    </row>
    <row r="21158" spans="4:4" x14ac:dyDescent="0.2">
      <c r="D21158" s="20"/>
    </row>
    <row r="21159" spans="4:4" x14ac:dyDescent="0.2">
      <c r="D21159" s="20"/>
    </row>
    <row r="21160" spans="4:4" x14ac:dyDescent="0.2">
      <c r="D21160" s="20"/>
    </row>
    <row r="21161" spans="4:4" x14ac:dyDescent="0.2">
      <c r="D21161" s="20"/>
    </row>
    <row r="21162" spans="4:4" x14ac:dyDescent="0.2">
      <c r="D21162" s="20"/>
    </row>
    <row r="21163" spans="4:4" x14ac:dyDescent="0.2">
      <c r="D21163" s="20"/>
    </row>
    <row r="21164" spans="4:4" x14ac:dyDescent="0.2">
      <c r="D21164" s="20"/>
    </row>
    <row r="21165" spans="4:4" x14ac:dyDescent="0.2">
      <c r="D21165" s="20"/>
    </row>
    <row r="21166" spans="4:4" x14ac:dyDescent="0.2">
      <c r="D21166" s="20"/>
    </row>
    <row r="21167" spans="4:4" x14ac:dyDescent="0.2">
      <c r="D21167" s="20"/>
    </row>
    <row r="21168" spans="4:4" x14ac:dyDescent="0.2">
      <c r="D21168" s="20"/>
    </row>
    <row r="21169" spans="4:4" x14ac:dyDescent="0.2">
      <c r="D21169" s="20"/>
    </row>
    <row r="21170" spans="4:4" x14ac:dyDescent="0.2">
      <c r="D21170" s="20"/>
    </row>
    <row r="21171" spans="4:4" x14ac:dyDescent="0.2">
      <c r="D21171" s="20"/>
    </row>
    <row r="21172" spans="4:4" x14ac:dyDescent="0.2">
      <c r="D21172" s="20"/>
    </row>
    <row r="21173" spans="4:4" x14ac:dyDescent="0.2">
      <c r="D21173" s="20"/>
    </row>
    <row r="21174" spans="4:4" x14ac:dyDescent="0.2">
      <c r="D21174" s="20"/>
    </row>
    <row r="21175" spans="4:4" x14ac:dyDescent="0.2">
      <c r="D21175" s="20"/>
    </row>
    <row r="21176" spans="4:4" x14ac:dyDescent="0.2">
      <c r="D21176" s="20"/>
    </row>
    <row r="21177" spans="4:4" x14ac:dyDescent="0.2">
      <c r="D21177" s="20"/>
    </row>
    <row r="21178" spans="4:4" x14ac:dyDescent="0.2">
      <c r="D21178" s="20"/>
    </row>
    <row r="21179" spans="4:4" x14ac:dyDescent="0.2">
      <c r="D21179" s="20"/>
    </row>
    <row r="21180" spans="4:4" x14ac:dyDescent="0.2">
      <c r="D21180" s="20"/>
    </row>
    <row r="21181" spans="4:4" x14ac:dyDescent="0.2">
      <c r="D21181" s="20"/>
    </row>
    <row r="21182" spans="4:4" x14ac:dyDescent="0.2">
      <c r="D21182" s="20"/>
    </row>
    <row r="21183" spans="4:4" x14ac:dyDescent="0.2">
      <c r="D21183" s="20"/>
    </row>
    <row r="21184" spans="4:4" x14ac:dyDescent="0.2">
      <c r="D21184" s="20"/>
    </row>
    <row r="21185" spans="4:4" x14ac:dyDescent="0.2">
      <c r="D21185" s="20"/>
    </row>
    <row r="21186" spans="4:4" x14ac:dyDescent="0.2">
      <c r="D21186" s="20"/>
    </row>
    <row r="21187" spans="4:4" x14ac:dyDescent="0.2">
      <c r="D21187" s="20"/>
    </row>
    <row r="21188" spans="4:4" x14ac:dyDescent="0.2">
      <c r="D21188" s="20"/>
    </row>
    <row r="21189" spans="4:4" x14ac:dyDescent="0.2">
      <c r="D21189" s="20"/>
    </row>
    <row r="21190" spans="4:4" x14ac:dyDescent="0.2">
      <c r="D21190" s="20"/>
    </row>
    <row r="21191" spans="4:4" x14ac:dyDescent="0.2">
      <c r="D21191" s="20"/>
    </row>
    <row r="21192" spans="4:4" x14ac:dyDescent="0.2">
      <c r="D21192" s="20"/>
    </row>
    <row r="21193" spans="4:4" x14ac:dyDescent="0.2">
      <c r="D21193" s="20"/>
    </row>
    <row r="21194" spans="4:4" x14ac:dyDescent="0.2">
      <c r="D21194" s="20"/>
    </row>
    <row r="21195" spans="4:4" x14ac:dyDescent="0.2">
      <c r="D21195" s="20"/>
    </row>
    <row r="21196" spans="4:4" x14ac:dyDescent="0.2">
      <c r="D21196" s="20"/>
    </row>
    <row r="21197" spans="4:4" x14ac:dyDescent="0.2">
      <c r="D21197" s="20"/>
    </row>
    <row r="21198" spans="4:4" x14ac:dyDescent="0.2">
      <c r="D21198" s="20"/>
    </row>
    <row r="21199" spans="4:4" x14ac:dyDescent="0.2">
      <c r="D21199" s="20"/>
    </row>
    <row r="21200" spans="4:4" x14ac:dyDescent="0.2">
      <c r="D21200" s="20"/>
    </row>
    <row r="21201" spans="4:4" x14ac:dyDescent="0.2">
      <c r="D21201" s="20"/>
    </row>
    <row r="21202" spans="4:4" x14ac:dyDescent="0.2">
      <c r="D21202" s="20"/>
    </row>
    <row r="21203" spans="4:4" x14ac:dyDescent="0.2">
      <c r="D21203" s="20"/>
    </row>
    <row r="21204" spans="4:4" x14ac:dyDescent="0.2">
      <c r="D21204" s="20"/>
    </row>
    <row r="21205" spans="4:4" x14ac:dyDescent="0.2">
      <c r="D21205" s="20"/>
    </row>
    <row r="21206" spans="4:4" x14ac:dyDescent="0.2">
      <c r="D21206" s="20"/>
    </row>
    <row r="21207" spans="4:4" x14ac:dyDescent="0.2">
      <c r="D21207" s="20"/>
    </row>
    <row r="21208" spans="4:4" x14ac:dyDescent="0.2">
      <c r="D21208" s="20"/>
    </row>
    <row r="21209" spans="4:4" x14ac:dyDescent="0.2">
      <c r="D21209" s="20"/>
    </row>
    <row r="21210" spans="4:4" x14ac:dyDescent="0.2">
      <c r="D21210" s="20"/>
    </row>
    <row r="21211" spans="4:4" x14ac:dyDescent="0.2">
      <c r="D21211" s="20"/>
    </row>
    <row r="21212" spans="4:4" x14ac:dyDescent="0.2">
      <c r="D21212" s="20"/>
    </row>
    <row r="21213" spans="4:4" x14ac:dyDescent="0.2">
      <c r="D21213" s="20"/>
    </row>
    <row r="21214" spans="4:4" x14ac:dyDescent="0.2">
      <c r="D21214" s="20"/>
    </row>
    <row r="21215" spans="4:4" x14ac:dyDescent="0.2">
      <c r="D21215" s="20"/>
    </row>
    <row r="21216" spans="4:4" x14ac:dyDescent="0.2">
      <c r="D21216" s="20"/>
    </row>
    <row r="21217" spans="4:4" x14ac:dyDescent="0.2">
      <c r="D21217" s="20"/>
    </row>
    <row r="21218" spans="4:4" x14ac:dyDescent="0.2">
      <c r="D21218" s="20"/>
    </row>
    <row r="21219" spans="4:4" x14ac:dyDescent="0.2">
      <c r="D21219" s="20"/>
    </row>
    <row r="21220" spans="4:4" x14ac:dyDescent="0.2">
      <c r="D21220" s="20"/>
    </row>
    <row r="21221" spans="4:4" x14ac:dyDescent="0.2">
      <c r="D21221" s="20"/>
    </row>
    <row r="21222" spans="4:4" x14ac:dyDescent="0.2">
      <c r="D21222" s="20"/>
    </row>
    <row r="21223" spans="4:4" x14ac:dyDescent="0.2">
      <c r="D21223" s="20"/>
    </row>
    <row r="21224" spans="4:4" x14ac:dyDescent="0.2">
      <c r="D21224" s="20"/>
    </row>
    <row r="21225" spans="4:4" x14ac:dyDescent="0.2">
      <c r="D21225" s="20"/>
    </row>
    <row r="21226" spans="4:4" x14ac:dyDescent="0.2">
      <c r="D21226" s="20"/>
    </row>
    <row r="21227" spans="4:4" x14ac:dyDescent="0.2">
      <c r="D21227" s="20"/>
    </row>
    <row r="21228" spans="4:4" x14ac:dyDescent="0.2">
      <c r="D21228" s="20"/>
    </row>
    <row r="21229" spans="4:4" x14ac:dyDescent="0.2">
      <c r="D21229" s="20"/>
    </row>
    <row r="21230" spans="4:4" x14ac:dyDescent="0.2">
      <c r="D21230" s="20"/>
    </row>
    <row r="21231" spans="4:4" x14ac:dyDescent="0.2">
      <c r="D21231" s="20"/>
    </row>
    <row r="21232" spans="4:4" x14ac:dyDescent="0.2">
      <c r="D21232" s="20"/>
    </row>
    <row r="21233" spans="4:4" x14ac:dyDescent="0.2">
      <c r="D21233" s="20"/>
    </row>
    <row r="21234" spans="4:4" x14ac:dyDescent="0.2">
      <c r="D21234" s="20"/>
    </row>
    <row r="21235" spans="4:4" x14ac:dyDescent="0.2">
      <c r="D21235" s="20"/>
    </row>
    <row r="21236" spans="4:4" x14ac:dyDescent="0.2">
      <c r="D21236" s="20"/>
    </row>
    <row r="21237" spans="4:4" x14ac:dyDescent="0.2">
      <c r="D21237" s="20"/>
    </row>
    <row r="21238" spans="4:4" x14ac:dyDescent="0.2">
      <c r="D21238" s="20"/>
    </row>
    <row r="21239" spans="4:4" x14ac:dyDescent="0.2">
      <c r="D21239" s="20"/>
    </row>
    <row r="21240" spans="4:4" x14ac:dyDescent="0.2">
      <c r="D21240" s="20"/>
    </row>
    <row r="21241" spans="4:4" x14ac:dyDescent="0.2">
      <c r="D21241" s="20"/>
    </row>
    <row r="21242" spans="4:4" x14ac:dyDescent="0.2">
      <c r="D21242" s="20"/>
    </row>
    <row r="21243" spans="4:4" x14ac:dyDescent="0.2">
      <c r="D21243" s="20"/>
    </row>
    <row r="21244" spans="4:4" x14ac:dyDescent="0.2">
      <c r="D21244" s="20"/>
    </row>
    <row r="21245" spans="4:4" x14ac:dyDescent="0.2">
      <c r="D21245" s="20"/>
    </row>
    <row r="21246" spans="4:4" x14ac:dyDescent="0.2">
      <c r="D21246" s="20"/>
    </row>
    <row r="21247" spans="4:4" x14ac:dyDescent="0.2">
      <c r="D21247" s="20"/>
    </row>
    <row r="21248" spans="4:4" x14ac:dyDescent="0.2">
      <c r="D21248" s="20"/>
    </row>
    <row r="21249" spans="4:4" x14ac:dyDescent="0.2">
      <c r="D21249" s="20"/>
    </row>
    <row r="21250" spans="4:4" x14ac:dyDescent="0.2">
      <c r="D21250" s="20"/>
    </row>
    <row r="21251" spans="4:4" x14ac:dyDescent="0.2">
      <c r="D21251" s="20"/>
    </row>
    <row r="21252" spans="4:4" x14ac:dyDescent="0.2">
      <c r="D21252" s="20"/>
    </row>
    <row r="21253" spans="4:4" x14ac:dyDescent="0.2">
      <c r="D21253" s="20"/>
    </row>
    <row r="21254" spans="4:4" x14ac:dyDescent="0.2">
      <c r="D21254" s="20"/>
    </row>
    <row r="21255" spans="4:4" x14ac:dyDescent="0.2">
      <c r="D21255" s="20"/>
    </row>
    <row r="21256" spans="4:4" x14ac:dyDescent="0.2">
      <c r="D21256" s="20"/>
    </row>
    <row r="21257" spans="4:4" x14ac:dyDescent="0.2">
      <c r="D21257" s="20"/>
    </row>
    <row r="21258" spans="4:4" x14ac:dyDescent="0.2">
      <c r="D21258" s="20"/>
    </row>
    <row r="21259" spans="4:4" x14ac:dyDescent="0.2">
      <c r="D21259" s="20"/>
    </row>
    <row r="21260" spans="4:4" x14ac:dyDescent="0.2">
      <c r="D21260" s="20"/>
    </row>
    <row r="21261" spans="4:4" x14ac:dyDescent="0.2">
      <c r="D21261" s="20"/>
    </row>
    <row r="21262" spans="4:4" x14ac:dyDescent="0.2">
      <c r="D21262" s="20"/>
    </row>
    <row r="21263" spans="4:4" x14ac:dyDescent="0.2">
      <c r="D21263" s="20"/>
    </row>
    <row r="21264" spans="4:4" x14ac:dyDescent="0.2">
      <c r="D21264" s="20"/>
    </row>
    <row r="21265" spans="4:4" x14ac:dyDescent="0.2">
      <c r="D21265" s="20"/>
    </row>
    <row r="21266" spans="4:4" x14ac:dyDescent="0.2">
      <c r="D21266" s="20"/>
    </row>
    <row r="21267" spans="4:4" x14ac:dyDescent="0.2">
      <c r="D21267" s="20"/>
    </row>
    <row r="21268" spans="4:4" x14ac:dyDescent="0.2">
      <c r="D21268" s="20"/>
    </row>
    <row r="21269" spans="4:4" x14ac:dyDescent="0.2">
      <c r="D21269" s="20"/>
    </row>
    <row r="21270" spans="4:4" x14ac:dyDescent="0.2">
      <c r="D21270" s="20"/>
    </row>
    <row r="21271" spans="4:4" x14ac:dyDescent="0.2">
      <c r="D21271" s="20"/>
    </row>
    <row r="21272" spans="4:4" x14ac:dyDescent="0.2">
      <c r="D21272" s="20"/>
    </row>
    <row r="21273" spans="4:4" x14ac:dyDescent="0.2">
      <c r="D21273" s="20"/>
    </row>
    <row r="21274" spans="4:4" x14ac:dyDescent="0.2">
      <c r="D21274" s="20"/>
    </row>
    <row r="21275" spans="4:4" x14ac:dyDescent="0.2">
      <c r="D21275" s="20"/>
    </row>
    <row r="21276" spans="4:4" x14ac:dyDescent="0.2">
      <c r="D21276" s="20"/>
    </row>
    <row r="21277" spans="4:4" x14ac:dyDescent="0.2">
      <c r="D21277" s="20"/>
    </row>
    <row r="21278" spans="4:4" x14ac:dyDescent="0.2">
      <c r="D21278" s="20"/>
    </row>
    <row r="21279" spans="4:4" x14ac:dyDescent="0.2">
      <c r="D21279" s="20"/>
    </row>
    <row r="21280" spans="4:4" x14ac:dyDescent="0.2">
      <c r="D21280" s="20"/>
    </row>
    <row r="21281" spans="4:4" x14ac:dyDescent="0.2">
      <c r="D21281" s="20"/>
    </row>
    <row r="21282" spans="4:4" x14ac:dyDescent="0.2">
      <c r="D21282" s="20"/>
    </row>
    <row r="21283" spans="4:4" x14ac:dyDescent="0.2">
      <c r="D21283" s="20"/>
    </row>
    <row r="21284" spans="4:4" x14ac:dyDescent="0.2">
      <c r="D21284" s="20"/>
    </row>
    <row r="21285" spans="4:4" x14ac:dyDescent="0.2">
      <c r="D21285" s="20"/>
    </row>
    <row r="21286" spans="4:4" x14ac:dyDescent="0.2">
      <c r="D21286" s="20"/>
    </row>
    <row r="21287" spans="4:4" x14ac:dyDescent="0.2">
      <c r="D21287" s="20"/>
    </row>
    <row r="21288" spans="4:4" x14ac:dyDescent="0.2">
      <c r="D21288" s="20"/>
    </row>
    <row r="21289" spans="4:4" x14ac:dyDescent="0.2">
      <c r="D21289" s="20"/>
    </row>
    <row r="21290" spans="4:4" x14ac:dyDescent="0.2">
      <c r="D21290" s="20"/>
    </row>
    <row r="21291" spans="4:4" x14ac:dyDescent="0.2">
      <c r="D21291" s="20"/>
    </row>
    <row r="21292" spans="4:4" x14ac:dyDescent="0.2">
      <c r="D21292" s="20"/>
    </row>
    <row r="21293" spans="4:4" x14ac:dyDescent="0.2">
      <c r="D21293" s="20"/>
    </row>
    <row r="21294" spans="4:4" x14ac:dyDescent="0.2">
      <c r="D21294" s="20"/>
    </row>
    <row r="21295" spans="4:4" x14ac:dyDescent="0.2">
      <c r="D21295" s="20"/>
    </row>
    <row r="21296" spans="4:4" x14ac:dyDescent="0.2">
      <c r="D21296" s="20"/>
    </row>
    <row r="21297" spans="4:4" x14ac:dyDescent="0.2">
      <c r="D21297" s="20"/>
    </row>
    <row r="21298" spans="4:4" x14ac:dyDescent="0.2">
      <c r="D21298" s="20"/>
    </row>
    <row r="21299" spans="4:4" x14ac:dyDescent="0.2">
      <c r="D21299" s="20"/>
    </row>
    <row r="21300" spans="4:4" x14ac:dyDescent="0.2">
      <c r="D21300" s="20"/>
    </row>
    <row r="21301" spans="4:4" x14ac:dyDescent="0.2">
      <c r="D21301" s="20"/>
    </row>
    <row r="21302" spans="4:4" x14ac:dyDescent="0.2">
      <c r="D21302" s="20"/>
    </row>
    <row r="21303" spans="4:4" x14ac:dyDescent="0.2">
      <c r="D21303" s="20"/>
    </row>
    <row r="21304" spans="4:4" x14ac:dyDescent="0.2">
      <c r="D21304" s="20"/>
    </row>
    <row r="21305" spans="4:4" x14ac:dyDescent="0.2">
      <c r="D21305" s="20"/>
    </row>
    <row r="21306" spans="4:4" x14ac:dyDescent="0.2">
      <c r="D21306" s="20"/>
    </row>
    <row r="21307" spans="4:4" x14ac:dyDescent="0.2">
      <c r="D21307" s="20"/>
    </row>
    <row r="21308" spans="4:4" x14ac:dyDescent="0.2">
      <c r="D21308" s="20"/>
    </row>
    <row r="21309" spans="4:4" x14ac:dyDescent="0.2">
      <c r="D21309" s="20"/>
    </row>
    <row r="21310" spans="4:4" x14ac:dyDescent="0.2">
      <c r="D21310" s="20"/>
    </row>
    <row r="21311" spans="4:4" x14ac:dyDescent="0.2">
      <c r="D21311" s="20"/>
    </row>
    <row r="21312" spans="4:4" x14ac:dyDescent="0.2">
      <c r="D21312" s="20"/>
    </row>
    <row r="21313" spans="4:4" x14ac:dyDescent="0.2">
      <c r="D21313" s="20"/>
    </row>
    <row r="21314" spans="4:4" x14ac:dyDescent="0.2">
      <c r="D21314" s="20"/>
    </row>
    <row r="21315" spans="4:4" x14ac:dyDescent="0.2">
      <c r="D21315" s="20"/>
    </row>
    <row r="21316" spans="4:4" x14ac:dyDescent="0.2">
      <c r="D21316" s="20"/>
    </row>
    <row r="21317" spans="4:4" x14ac:dyDescent="0.2">
      <c r="D21317" s="20"/>
    </row>
    <row r="21318" spans="4:4" x14ac:dyDescent="0.2">
      <c r="D21318" s="20"/>
    </row>
    <row r="21319" spans="4:4" x14ac:dyDescent="0.2">
      <c r="D21319" s="20"/>
    </row>
    <row r="21320" spans="4:4" x14ac:dyDescent="0.2">
      <c r="D21320" s="20"/>
    </row>
    <row r="21321" spans="4:4" x14ac:dyDescent="0.2">
      <c r="D21321" s="20"/>
    </row>
    <row r="21322" spans="4:4" x14ac:dyDescent="0.2">
      <c r="D21322" s="20"/>
    </row>
    <row r="21323" spans="4:4" x14ac:dyDescent="0.2">
      <c r="D21323" s="20"/>
    </row>
    <row r="21324" spans="4:4" x14ac:dyDescent="0.2">
      <c r="D21324" s="20"/>
    </row>
    <row r="21325" spans="4:4" x14ac:dyDescent="0.2">
      <c r="D21325" s="20"/>
    </row>
    <row r="21326" spans="4:4" x14ac:dyDescent="0.2">
      <c r="D21326" s="20"/>
    </row>
    <row r="21327" spans="4:4" x14ac:dyDescent="0.2">
      <c r="D21327" s="20"/>
    </row>
    <row r="21328" spans="4:4" x14ac:dyDescent="0.2">
      <c r="D21328" s="20"/>
    </row>
    <row r="21329" spans="4:4" x14ac:dyDescent="0.2">
      <c r="D21329" s="20"/>
    </row>
    <row r="21330" spans="4:4" x14ac:dyDescent="0.2">
      <c r="D21330" s="20"/>
    </row>
    <row r="21331" spans="4:4" x14ac:dyDescent="0.2">
      <c r="D21331" s="20"/>
    </row>
    <row r="21332" spans="4:4" x14ac:dyDescent="0.2">
      <c r="D21332" s="20"/>
    </row>
    <row r="21333" spans="4:4" x14ac:dyDescent="0.2">
      <c r="D21333" s="20"/>
    </row>
    <row r="21334" spans="4:4" x14ac:dyDescent="0.2">
      <c r="D21334" s="20"/>
    </row>
    <row r="21335" spans="4:4" x14ac:dyDescent="0.2">
      <c r="D21335" s="20"/>
    </row>
    <row r="21336" spans="4:4" x14ac:dyDescent="0.2">
      <c r="D21336" s="20"/>
    </row>
    <row r="21337" spans="4:4" x14ac:dyDescent="0.2">
      <c r="D21337" s="20"/>
    </row>
    <row r="21338" spans="4:4" x14ac:dyDescent="0.2">
      <c r="D21338" s="20"/>
    </row>
    <row r="21339" spans="4:4" x14ac:dyDescent="0.2">
      <c r="D21339" s="20"/>
    </row>
    <row r="21340" spans="4:4" x14ac:dyDescent="0.2">
      <c r="D21340" s="20"/>
    </row>
    <row r="21341" spans="4:4" x14ac:dyDescent="0.2">
      <c r="D21341" s="20"/>
    </row>
    <row r="21342" spans="4:4" x14ac:dyDescent="0.2">
      <c r="D21342" s="20"/>
    </row>
    <row r="21343" spans="4:4" x14ac:dyDescent="0.2">
      <c r="D21343" s="20"/>
    </row>
    <row r="21344" spans="4:4" x14ac:dyDescent="0.2">
      <c r="D21344" s="20"/>
    </row>
    <row r="21345" spans="4:4" x14ac:dyDescent="0.2">
      <c r="D21345" s="20"/>
    </row>
    <row r="21346" spans="4:4" x14ac:dyDescent="0.2">
      <c r="D21346" s="20"/>
    </row>
    <row r="21347" spans="4:4" x14ac:dyDescent="0.2">
      <c r="D21347" s="20"/>
    </row>
    <row r="21348" spans="4:4" x14ac:dyDescent="0.2">
      <c r="D21348" s="20"/>
    </row>
    <row r="21349" spans="4:4" x14ac:dyDescent="0.2">
      <c r="D21349" s="20"/>
    </row>
    <row r="21350" spans="4:4" x14ac:dyDescent="0.2">
      <c r="D21350" s="20"/>
    </row>
    <row r="21351" spans="4:4" x14ac:dyDescent="0.2">
      <c r="D21351" s="20"/>
    </row>
    <row r="21352" spans="4:4" x14ac:dyDescent="0.2">
      <c r="D21352" s="20"/>
    </row>
    <row r="21353" spans="4:4" x14ac:dyDescent="0.2">
      <c r="D21353" s="20"/>
    </row>
    <row r="21354" spans="4:4" x14ac:dyDescent="0.2">
      <c r="D21354" s="20"/>
    </row>
    <row r="21355" spans="4:4" x14ac:dyDescent="0.2">
      <c r="D21355" s="20"/>
    </row>
    <row r="21356" spans="4:4" x14ac:dyDescent="0.2">
      <c r="D21356" s="20"/>
    </row>
    <row r="21357" spans="4:4" x14ac:dyDescent="0.2">
      <c r="D21357" s="20"/>
    </row>
    <row r="21358" spans="4:4" x14ac:dyDescent="0.2">
      <c r="D21358" s="20"/>
    </row>
    <row r="21359" spans="4:4" x14ac:dyDescent="0.2">
      <c r="D21359" s="20"/>
    </row>
    <row r="21360" spans="4:4" x14ac:dyDescent="0.2">
      <c r="D21360" s="20"/>
    </row>
    <row r="21361" spans="4:4" x14ac:dyDescent="0.2">
      <c r="D21361" s="20"/>
    </row>
    <row r="21362" spans="4:4" x14ac:dyDescent="0.2">
      <c r="D21362" s="20"/>
    </row>
    <row r="21363" spans="4:4" x14ac:dyDescent="0.2">
      <c r="D21363" s="20"/>
    </row>
    <row r="21364" spans="4:4" x14ac:dyDescent="0.2">
      <c r="D21364" s="20"/>
    </row>
    <row r="21365" spans="4:4" x14ac:dyDescent="0.2">
      <c r="D21365" s="20"/>
    </row>
    <row r="21366" spans="4:4" x14ac:dyDescent="0.2">
      <c r="D21366" s="20"/>
    </row>
    <row r="21367" spans="4:4" x14ac:dyDescent="0.2">
      <c r="D21367" s="20"/>
    </row>
    <row r="21368" spans="4:4" x14ac:dyDescent="0.2">
      <c r="D21368" s="20"/>
    </row>
    <row r="21369" spans="4:4" x14ac:dyDescent="0.2">
      <c r="D21369" s="20"/>
    </row>
    <row r="21370" spans="4:4" x14ac:dyDescent="0.2">
      <c r="D21370" s="20"/>
    </row>
    <row r="21371" spans="4:4" x14ac:dyDescent="0.2">
      <c r="D21371" s="20"/>
    </row>
    <row r="21372" spans="4:4" x14ac:dyDescent="0.2">
      <c r="D21372" s="20"/>
    </row>
    <row r="21373" spans="4:4" x14ac:dyDescent="0.2">
      <c r="D21373" s="20"/>
    </row>
    <row r="21374" spans="4:4" x14ac:dyDescent="0.2">
      <c r="D21374" s="20"/>
    </row>
    <row r="21375" spans="4:4" x14ac:dyDescent="0.2">
      <c r="D21375" s="20"/>
    </row>
    <row r="21376" spans="4:4" x14ac:dyDescent="0.2">
      <c r="D21376" s="20"/>
    </row>
    <row r="21377" spans="4:4" x14ac:dyDescent="0.2">
      <c r="D21377" s="20"/>
    </row>
    <row r="21378" spans="4:4" x14ac:dyDescent="0.2">
      <c r="D21378" s="20"/>
    </row>
    <row r="21379" spans="4:4" x14ac:dyDescent="0.2">
      <c r="D21379" s="20"/>
    </row>
    <row r="21380" spans="4:4" x14ac:dyDescent="0.2">
      <c r="D21380" s="20"/>
    </row>
    <row r="21381" spans="4:4" x14ac:dyDescent="0.2">
      <c r="D21381" s="20"/>
    </row>
    <row r="21382" spans="4:4" x14ac:dyDescent="0.2">
      <c r="D21382" s="20"/>
    </row>
    <row r="21383" spans="4:4" x14ac:dyDescent="0.2">
      <c r="D21383" s="20"/>
    </row>
    <row r="21384" spans="4:4" x14ac:dyDescent="0.2">
      <c r="D21384" s="20"/>
    </row>
    <row r="21385" spans="4:4" x14ac:dyDescent="0.2">
      <c r="D21385" s="20"/>
    </row>
    <row r="21386" spans="4:4" x14ac:dyDescent="0.2">
      <c r="D21386" s="20"/>
    </row>
    <row r="21387" spans="4:4" x14ac:dyDescent="0.2">
      <c r="D21387" s="20"/>
    </row>
    <row r="21388" spans="4:4" x14ac:dyDescent="0.2">
      <c r="D21388" s="20"/>
    </row>
    <row r="21389" spans="4:4" x14ac:dyDescent="0.2">
      <c r="D21389" s="20"/>
    </row>
    <row r="21390" spans="4:4" x14ac:dyDescent="0.2">
      <c r="D21390" s="20"/>
    </row>
    <row r="21391" spans="4:4" x14ac:dyDescent="0.2">
      <c r="D21391" s="20"/>
    </row>
    <row r="21392" spans="4:4" x14ac:dyDescent="0.2">
      <c r="D21392" s="20"/>
    </row>
    <row r="21393" spans="4:4" x14ac:dyDescent="0.2">
      <c r="D21393" s="20"/>
    </row>
    <row r="21394" spans="4:4" x14ac:dyDescent="0.2">
      <c r="D21394" s="20"/>
    </row>
    <row r="21395" spans="4:4" x14ac:dyDescent="0.2">
      <c r="D21395" s="20"/>
    </row>
    <row r="21396" spans="4:4" x14ac:dyDescent="0.2">
      <c r="D21396" s="20"/>
    </row>
    <row r="21397" spans="4:4" x14ac:dyDescent="0.2">
      <c r="D21397" s="20"/>
    </row>
    <row r="21398" spans="4:4" x14ac:dyDescent="0.2">
      <c r="D21398" s="20"/>
    </row>
    <row r="21399" spans="4:4" x14ac:dyDescent="0.2">
      <c r="D21399" s="20"/>
    </row>
    <row r="21400" spans="4:4" x14ac:dyDescent="0.2">
      <c r="D21400" s="20"/>
    </row>
    <row r="21401" spans="4:4" x14ac:dyDescent="0.2">
      <c r="D21401" s="20"/>
    </row>
    <row r="21402" spans="4:4" x14ac:dyDescent="0.2">
      <c r="D21402" s="20"/>
    </row>
    <row r="21403" spans="4:4" x14ac:dyDescent="0.2">
      <c r="D21403" s="20"/>
    </row>
    <row r="21404" spans="4:4" x14ac:dyDescent="0.2">
      <c r="D21404" s="20"/>
    </row>
    <row r="21405" spans="4:4" x14ac:dyDescent="0.2">
      <c r="D21405" s="20"/>
    </row>
    <row r="21406" spans="4:4" x14ac:dyDescent="0.2">
      <c r="D21406" s="20"/>
    </row>
    <row r="21407" spans="4:4" x14ac:dyDescent="0.2">
      <c r="D21407" s="20"/>
    </row>
    <row r="21408" spans="4:4" x14ac:dyDescent="0.2">
      <c r="D21408" s="20"/>
    </row>
    <row r="21409" spans="4:4" x14ac:dyDescent="0.2">
      <c r="D21409" s="20"/>
    </row>
    <row r="21410" spans="4:4" x14ac:dyDescent="0.2">
      <c r="D21410" s="20"/>
    </row>
    <row r="21411" spans="4:4" x14ac:dyDescent="0.2">
      <c r="D21411" s="20"/>
    </row>
    <row r="21412" spans="4:4" x14ac:dyDescent="0.2">
      <c r="D21412" s="20"/>
    </row>
    <row r="21413" spans="4:4" x14ac:dyDescent="0.2">
      <c r="D21413" s="20"/>
    </row>
    <row r="21414" spans="4:4" x14ac:dyDescent="0.2">
      <c r="D21414" s="20"/>
    </row>
    <row r="21415" spans="4:4" x14ac:dyDescent="0.2">
      <c r="D21415" s="20"/>
    </row>
    <row r="21416" spans="4:4" x14ac:dyDescent="0.2">
      <c r="D21416" s="20"/>
    </row>
    <row r="21417" spans="4:4" x14ac:dyDescent="0.2">
      <c r="D21417" s="20"/>
    </row>
    <row r="21418" spans="4:4" x14ac:dyDescent="0.2">
      <c r="D21418" s="20"/>
    </row>
    <row r="21419" spans="4:4" x14ac:dyDescent="0.2">
      <c r="D21419" s="20"/>
    </row>
    <row r="21420" spans="4:4" x14ac:dyDescent="0.2">
      <c r="D21420" s="20"/>
    </row>
    <row r="21421" spans="4:4" x14ac:dyDescent="0.2">
      <c r="D21421" s="20"/>
    </row>
    <row r="21422" spans="4:4" x14ac:dyDescent="0.2">
      <c r="D21422" s="20"/>
    </row>
    <row r="21423" spans="4:4" x14ac:dyDescent="0.2">
      <c r="D21423" s="20"/>
    </row>
    <row r="21424" spans="4:4" x14ac:dyDescent="0.2">
      <c r="D21424" s="20"/>
    </row>
    <row r="21425" spans="4:4" x14ac:dyDescent="0.2">
      <c r="D21425" s="20"/>
    </row>
    <row r="21426" spans="4:4" x14ac:dyDescent="0.2">
      <c r="D21426" s="20"/>
    </row>
    <row r="21427" spans="4:4" x14ac:dyDescent="0.2">
      <c r="D21427" s="20"/>
    </row>
    <row r="21428" spans="4:4" x14ac:dyDescent="0.2">
      <c r="D21428" s="20"/>
    </row>
    <row r="21429" spans="4:4" x14ac:dyDescent="0.2">
      <c r="D21429" s="20"/>
    </row>
    <row r="21430" spans="4:4" x14ac:dyDescent="0.2">
      <c r="D21430" s="20"/>
    </row>
    <row r="21431" spans="4:4" x14ac:dyDescent="0.2">
      <c r="D21431" s="20"/>
    </row>
    <row r="21432" spans="4:4" x14ac:dyDescent="0.2">
      <c r="D21432" s="20"/>
    </row>
    <row r="21433" spans="4:4" x14ac:dyDescent="0.2">
      <c r="D21433" s="20"/>
    </row>
    <row r="21434" spans="4:4" x14ac:dyDescent="0.2">
      <c r="D21434" s="20"/>
    </row>
    <row r="21435" spans="4:4" x14ac:dyDescent="0.2">
      <c r="D21435" s="20"/>
    </row>
    <row r="21436" spans="4:4" x14ac:dyDescent="0.2">
      <c r="D21436" s="20"/>
    </row>
    <row r="21437" spans="4:4" x14ac:dyDescent="0.2">
      <c r="D21437" s="20"/>
    </row>
    <row r="21438" spans="4:4" x14ac:dyDescent="0.2">
      <c r="D21438" s="20"/>
    </row>
    <row r="21439" spans="4:4" x14ac:dyDescent="0.2">
      <c r="D21439" s="20"/>
    </row>
    <row r="21440" spans="4:4" x14ac:dyDescent="0.2">
      <c r="D21440" s="20"/>
    </row>
    <row r="21441" spans="4:4" x14ac:dyDescent="0.2">
      <c r="D21441" s="20"/>
    </row>
    <row r="21442" spans="4:4" x14ac:dyDescent="0.2">
      <c r="D21442" s="20"/>
    </row>
    <row r="21443" spans="4:4" x14ac:dyDescent="0.2">
      <c r="D21443" s="20"/>
    </row>
    <row r="21444" spans="4:4" x14ac:dyDescent="0.2">
      <c r="D21444" s="20"/>
    </row>
    <row r="21445" spans="4:4" x14ac:dyDescent="0.2">
      <c r="D21445" s="20"/>
    </row>
    <row r="21446" spans="4:4" x14ac:dyDescent="0.2">
      <c r="D21446" s="20"/>
    </row>
    <row r="21447" spans="4:4" x14ac:dyDescent="0.2">
      <c r="D21447" s="20"/>
    </row>
    <row r="21448" spans="4:4" x14ac:dyDescent="0.2">
      <c r="D21448" s="20"/>
    </row>
    <row r="21449" spans="4:4" x14ac:dyDescent="0.2">
      <c r="D21449" s="20"/>
    </row>
    <row r="21450" spans="4:4" x14ac:dyDescent="0.2">
      <c r="D21450" s="20"/>
    </row>
    <row r="21451" spans="4:4" x14ac:dyDescent="0.2">
      <c r="D21451" s="20"/>
    </row>
    <row r="21452" spans="4:4" x14ac:dyDescent="0.2">
      <c r="D21452" s="20"/>
    </row>
    <row r="21453" spans="4:4" x14ac:dyDescent="0.2">
      <c r="D21453" s="20"/>
    </row>
    <row r="21454" spans="4:4" x14ac:dyDescent="0.2">
      <c r="D21454" s="20"/>
    </row>
    <row r="21455" spans="4:4" x14ac:dyDescent="0.2">
      <c r="D21455" s="20"/>
    </row>
    <row r="21456" spans="4:4" x14ac:dyDescent="0.2">
      <c r="D21456" s="20"/>
    </row>
    <row r="21457" spans="4:4" x14ac:dyDescent="0.2">
      <c r="D21457" s="20"/>
    </row>
    <row r="21458" spans="4:4" x14ac:dyDescent="0.2">
      <c r="D21458" s="20"/>
    </row>
    <row r="21459" spans="4:4" x14ac:dyDescent="0.2">
      <c r="D21459" s="20"/>
    </row>
    <row r="21460" spans="4:4" x14ac:dyDescent="0.2">
      <c r="D21460" s="20"/>
    </row>
    <row r="21461" spans="4:4" x14ac:dyDescent="0.2">
      <c r="D21461" s="20"/>
    </row>
    <row r="21462" spans="4:4" x14ac:dyDescent="0.2">
      <c r="D21462" s="20"/>
    </row>
    <row r="21463" spans="4:4" x14ac:dyDescent="0.2">
      <c r="D21463" s="20"/>
    </row>
    <row r="21464" spans="4:4" x14ac:dyDescent="0.2">
      <c r="D21464" s="20"/>
    </row>
    <row r="21465" spans="4:4" x14ac:dyDescent="0.2">
      <c r="D21465" s="20"/>
    </row>
    <row r="21466" spans="4:4" x14ac:dyDescent="0.2">
      <c r="D21466" s="20"/>
    </row>
    <row r="21467" spans="4:4" x14ac:dyDescent="0.2">
      <c r="D21467" s="20"/>
    </row>
    <row r="21468" spans="4:4" x14ac:dyDescent="0.2">
      <c r="D21468" s="20"/>
    </row>
    <row r="21469" spans="4:4" x14ac:dyDescent="0.2">
      <c r="D21469" s="20"/>
    </row>
    <row r="21470" spans="4:4" x14ac:dyDescent="0.2">
      <c r="D21470" s="20"/>
    </row>
    <row r="21471" spans="4:4" x14ac:dyDescent="0.2">
      <c r="D21471" s="20"/>
    </row>
    <row r="21472" spans="4:4" x14ac:dyDescent="0.2">
      <c r="D21472" s="20"/>
    </row>
    <row r="21473" spans="4:4" x14ac:dyDescent="0.2">
      <c r="D21473" s="20"/>
    </row>
    <row r="21474" spans="4:4" x14ac:dyDescent="0.2">
      <c r="D21474" s="20"/>
    </row>
    <row r="21475" spans="4:4" x14ac:dyDescent="0.2">
      <c r="D21475" s="20"/>
    </row>
    <row r="21476" spans="4:4" x14ac:dyDescent="0.2">
      <c r="D21476" s="20"/>
    </row>
    <row r="21477" spans="4:4" x14ac:dyDescent="0.2">
      <c r="D21477" s="20"/>
    </row>
    <row r="21478" spans="4:4" x14ac:dyDescent="0.2">
      <c r="D21478" s="20"/>
    </row>
    <row r="21479" spans="4:4" x14ac:dyDescent="0.2">
      <c r="D21479" s="20"/>
    </row>
    <row r="21480" spans="4:4" x14ac:dyDescent="0.2">
      <c r="D21480" s="20"/>
    </row>
    <row r="21481" spans="4:4" x14ac:dyDescent="0.2">
      <c r="D21481" s="20"/>
    </row>
    <row r="21482" spans="4:4" x14ac:dyDescent="0.2">
      <c r="D21482" s="20"/>
    </row>
    <row r="21483" spans="4:4" x14ac:dyDescent="0.2">
      <c r="D21483" s="20"/>
    </row>
    <row r="21484" spans="4:4" x14ac:dyDescent="0.2">
      <c r="D21484" s="20"/>
    </row>
    <row r="21485" spans="4:4" x14ac:dyDescent="0.2">
      <c r="D21485" s="20"/>
    </row>
    <row r="21486" spans="4:4" x14ac:dyDescent="0.2">
      <c r="D21486" s="20"/>
    </row>
    <row r="21487" spans="4:4" x14ac:dyDescent="0.2">
      <c r="D21487" s="20"/>
    </row>
    <row r="21488" spans="4:4" x14ac:dyDescent="0.2">
      <c r="D21488" s="20"/>
    </row>
    <row r="21489" spans="4:4" x14ac:dyDescent="0.2">
      <c r="D21489" s="20"/>
    </row>
    <row r="21490" spans="4:4" x14ac:dyDescent="0.2">
      <c r="D21490" s="20"/>
    </row>
    <row r="21491" spans="4:4" x14ac:dyDescent="0.2">
      <c r="D21491" s="20"/>
    </row>
    <row r="21492" spans="4:4" x14ac:dyDescent="0.2">
      <c r="D21492" s="20"/>
    </row>
    <row r="21493" spans="4:4" x14ac:dyDescent="0.2">
      <c r="D21493" s="20"/>
    </row>
    <row r="21494" spans="4:4" x14ac:dyDescent="0.2">
      <c r="D21494" s="20"/>
    </row>
    <row r="21495" spans="4:4" x14ac:dyDescent="0.2">
      <c r="D21495" s="20"/>
    </row>
    <row r="21496" spans="4:4" x14ac:dyDescent="0.2">
      <c r="D21496" s="20"/>
    </row>
    <row r="21497" spans="4:4" x14ac:dyDescent="0.2">
      <c r="D21497" s="20"/>
    </row>
    <row r="21498" spans="4:4" x14ac:dyDescent="0.2">
      <c r="D21498" s="20"/>
    </row>
    <row r="21499" spans="4:4" x14ac:dyDescent="0.2">
      <c r="D21499" s="20"/>
    </row>
    <row r="21500" spans="4:4" x14ac:dyDescent="0.2">
      <c r="D21500" s="20"/>
    </row>
    <row r="21501" spans="4:4" x14ac:dyDescent="0.2">
      <c r="D21501" s="20"/>
    </row>
    <row r="21502" spans="4:4" x14ac:dyDescent="0.2">
      <c r="D21502" s="20"/>
    </row>
    <row r="21503" spans="4:4" x14ac:dyDescent="0.2">
      <c r="D21503" s="20"/>
    </row>
    <row r="21504" spans="4:4" x14ac:dyDescent="0.2">
      <c r="D21504" s="20"/>
    </row>
    <row r="21505" spans="4:4" x14ac:dyDescent="0.2">
      <c r="D21505" s="20"/>
    </row>
    <row r="21506" spans="4:4" x14ac:dyDescent="0.2">
      <c r="D21506" s="20"/>
    </row>
    <row r="21507" spans="4:4" x14ac:dyDescent="0.2">
      <c r="D21507" s="20"/>
    </row>
    <row r="21508" spans="4:4" x14ac:dyDescent="0.2">
      <c r="D21508" s="20"/>
    </row>
    <row r="21509" spans="4:4" x14ac:dyDescent="0.2">
      <c r="D21509" s="20"/>
    </row>
    <row r="21510" spans="4:4" x14ac:dyDescent="0.2">
      <c r="D21510" s="20"/>
    </row>
    <row r="21511" spans="4:4" x14ac:dyDescent="0.2">
      <c r="D21511" s="20"/>
    </row>
    <row r="21512" spans="4:4" x14ac:dyDescent="0.2">
      <c r="D21512" s="20"/>
    </row>
    <row r="21513" spans="4:4" x14ac:dyDescent="0.2">
      <c r="D21513" s="20"/>
    </row>
    <row r="21514" spans="4:4" x14ac:dyDescent="0.2">
      <c r="D21514" s="20"/>
    </row>
    <row r="21515" spans="4:4" x14ac:dyDescent="0.2">
      <c r="D21515" s="20"/>
    </row>
    <row r="21516" spans="4:4" x14ac:dyDescent="0.2">
      <c r="D21516" s="20"/>
    </row>
    <row r="21517" spans="4:4" x14ac:dyDescent="0.2">
      <c r="D21517" s="20"/>
    </row>
    <row r="21518" spans="4:4" x14ac:dyDescent="0.2">
      <c r="D21518" s="20"/>
    </row>
    <row r="21519" spans="4:4" x14ac:dyDescent="0.2">
      <c r="D21519" s="20"/>
    </row>
    <row r="21520" spans="4:4" x14ac:dyDescent="0.2">
      <c r="D21520" s="20"/>
    </row>
    <row r="21521" spans="4:4" x14ac:dyDescent="0.2">
      <c r="D21521" s="20"/>
    </row>
    <row r="21522" spans="4:4" x14ac:dyDescent="0.2">
      <c r="D21522" s="20"/>
    </row>
    <row r="21523" spans="4:4" x14ac:dyDescent="0.2">
      <c r="D21523" s="20"/>
    </row>
    <row r="21524" spans="4:4" x14ac:dyDescent="0.2">
      <c r="D21524" s="20"/>
    </row>
    <row r="21525" spans="4:4" x14ac:dyDescent="0.2">
      <c r="D21525" s="20"/>
    </row>
    <row r="21526" spans="4:4" x14ac:dyDescent="0.2">
      <c r="D21526" s="20"/>
    </row>
    <row r="21527" spans="4:4" x14ac:dyDescent="0.2">
      <c r="D21527" s="20"/>
    </row>
    <row r="21528" spans="4:4" x14ac:dyDescent="0.2">
      <c r="D21528" s="20"/>
    </row>
    <row r="21529" spans="4:4" x14ac:dyDescent="0.2">
      <c r="D21529" s="20"/>
    </row>
    <row r="21530" spans="4:4" x14ac:dyDescent="0.2">
      <c r="D21530" s="20"/>
    </row>
    <row r="21531" spans="4:4" x14ac:dyDescent="0.2">
      <c r="D21531" s="20"/>
    </row>
    <row r="21532" spans="4:4" x14ac:dyDescent="0.2">
      <c r="D21532" s="20"/>
    </row>
    <row r="21533" spans="4:4" x14ac:dyDescent="0.2">
      <c r="D21533" s="20"/>
    </row>
    <row r="21534" spans="4:4" x14ac:dyDescent="0.2">
      <c r="D21534" s="20"/>
    </row>
    <row r="21535" spans="4:4" x14ac:dyDescent="0.2">
      <c r="D21535" s="20"/>
    </row>
    <row r="21536" spans="4:4" x14ac:dyDescent="0.2">
      <c r="D21536" s="20"/>
    </row>
    <row r="21537" spans="4:4" x14ac:dyDescent="0.2">
      <c r="D21537" s="20"/>
    </row>
    <row r="21538" spans="4:4" x14ac:dyDescent="0.2">
      <c r="D21538" s="20"/>
    </row>
    <row r="21539" spans="4:4" x14ac:dyDescent="0.2">
      <c r="D21539" s="20"/>
    </row>
    <row r="21540" spans="4:4" x14ac:dyDescent="0.2">
      <c r="D21540" s="20"/>
    </row>
    <row r="21541" spans="4:4" x14ac:dyDescent="0.2">
      <c r="D21541" s="20"/>
    </row>
    <row r="21542" spans="4:4" x14ac:dyDescent="0.2">
      <c r="D21542" s="20"/>
    </row>
    <row r="21543" spans="4:4" x14ac:dyDescent="0.2">
      <c r="D21543" s="20"/>
    </row>
    <row r="21544" spans="4:4" x14ac:dyDescent="0.2">
      <c r="D21544" s="20"/>
    </row>
    <row r="21545" spans="4:4" x14ac:dyDescent="0.2">
      <c r="D21545" s="20"/>
    </row>
    <row r="21546" spans="4:4" x14ac:dyDescent="0.2">
      <c r="D21546" s="20"/>
    </row>
    <row r="21547" spans="4:4" x14ac:dyDescent="0.2">
      <c r="D21547" s="20"/>
    </row>
    <row r="21548" spans="4:4" x14ac:dyDescent="0.2">
      <c r="D21548" s="20"/>
    </row>
    <row r="21549" spans="4:4" x14ac:dyDescent="0.2">
      <c r="D21549" s="20"/>
    </row>
    <row r="21550" spans="4:4" x14ac:dyDescent="0.2">
      <c r="D21550" s="20"/>
    </row>
    <row r="21551" spans="4:4" x14ac:dyDescent="0.2">
      <c r="D21551" s="20"/>
    </row>
    <row r="21552" spans="4:4" x14ac:dyDescent="0.2">
      <c r="D21552" s="20"/>
    </row>
    <row r="21553" spans="4:4" x14ac:dyDescent="0.2">
      <c r="D21553" s="20"/>
    </row>
    <row r="21554" spans="4:4" x14ac:dyDescent="0.2">
      <c r="D21554" s="20"/>
    </row>
    <row r="21555" spans="4:4" x14ac:dyDescent="0.2">
      <c r="D21555" s="20"/>
    </row>
    <row r="21556" spans="4:4" x14ac:dyDescent="0.2">
      <c r="D21556" s="20"/>
    </row>
    <row r="21557" spans="4:4" x14ac:dyDescent="0.2">
      <c r="D21557" s="20"/>
    </row>
    <row r="21558" spans="4:4" x14ac:dyDescent="0.2">
      <c r="D21558" s="20"/>
    </row>
    <row r="21559" spans="4:4" x14ac:dyDescent="0.2">
      <c r="D21559" s="20"/>
    </row>
    <row r="21560" spans="4:4" x14ac:dyDescent="0.2">
      <c r="D21560" s="20"/>
    </row>
    <row r="21561" spans="4:4" x14ac:dyDescent="0.2">
      <c r="D21561" s="20"/>
    </row>
    <row r="21562" spans="4:4" x14ac:dyDescent="0.2">
      <c r="D21562" s="20"/>
    </row>
    <row r="21563" spans="4:4" x14ac:dyDescent="0.2">
      <c r="D21563" s="20"/>
    </row>
    <row r="21564" spans="4:4" x14ac:dyDescent="0.2">
      <c r="D21564" s="20"/>
    </row>
    <row r="21565" spans="4:4" x14ac:dyDescent="0.2">
      <c r="D21565" s="20"/>
    </row>
    <row r="21566" spans="4:4" x14ac:dyDescent="0.2">
      <c r="D21566" s="20"/>
    </row>
    <row r="21567" spans="4:4" x14ac:dyDescent="0.2">
      <c r="D21567" s="20"/>
    </row>
    <row r="21568" spans="4:4" x14ac:dyDescent="0.2">
      <c r="D21568" s="20"/>
    </row>
    <row r="21569" spans="4:4" x14ac:dyDescent="0.2">
      <c r="D21569" s="20"/>
    </row>
    <row r="21570" spans="4:4" x14ac:dyDescent="0.2">
      <c r="D21570" s="20"/>
    </row>
    <row r="21571" spans="4:4" x14ac:dyDescent="0.2">
      <c r="D21571" s="20"/>
    </row>
    <row r="21572" spans="4:4" x14ac:dyDescent="0.2">
      <c r="D21572" s="20"/>
    </row>
    <row r="21573" spans="4:4" x14ac:dyDescent="0.2">
      <c r="D21573" s="20"/>
    </row>
    <row r="21574" spans="4:4" x14ac:dyDescent="0.2">
      <c r="D21574" s="20"/>
    </row>
    <row r="21575" spans="4:4" x14ac:dyDescent="0.2">
      <c r="D21575" s="20"/>
    </row>
    <row r="21576" spans="4:4" x14ac:dyDescent="0.2">
      <c r="D21576" s="20"/>
    </row>
    <row r="21577" spans="4:4" x14ac:dyDescent="0.2">
      <c r="D21577" s="20"/>
    </row>
    <row r="21578" spans="4:4" x14ac:dyDescent="0.2">
      <c r="D21578" s="20"/>
    </row>
    <row r="21579" spans="4:4" x14ac:dyDescent="0.2">
      <c r="D21579" s="20"/>
    </row>
    <row r="21580" spans="4:4" x14ac:dyDescent="0.2">
      <c r="D21580" s="20"/>
    </row>
    <row r="21581" spans="4:4" x14ac:dyDescent="0.2">
      <c r="D21581" s="20"/>
    </row>
    <row r="21582" spans="4:4" x14ac:dyDescent="0.2">
      <c r="D21582" s="20"/>
    </row>
    <row r="21583" spans="4:4" x14ac:dyDescent="0.2">
      <c r="D21583" s="20"/>
    </row>
    <row r="21584" spans="4:4" x14ac:dyDescent="0.2">
      <c r="D21584" s="20"/>
    </row>
    <row r="21585" spans="4:4" x14ac:dyDescent="0.2">
      <c r="D21585" s="20"/>
    </row>
    <row r="21586" spans="4:4" x14ac:dyDescent="0.2">
      <c r="D21586" s="20"/>
    </row>
    <row r="21587" spans="4:4" x14ac:dyDescent="0.2">
      <c r="D21587" s="20"/>
    </row>
    <row r="21588" spans="4:4" x14ac:dyDescent="0.2">
      <c r="D21588" s="20"/>
    </row>
    <row r="21589" spans="4:4" x14ac:dyDescent="0.2">
      <c r="D21589" s="20"/>
    </row>
    <row r="21590" spans="4:4" x14ac:dyDescent="0.2">
      <c r="D21590" s="20"/>
    </row>
    <row r="21591" spans="4:4" x14ac:dyDescent="0.2">
      <c r="D21591" s="20"/>
    </row>
    <row r="21592" spans="4:4" x14ac:dyDescent="0.2">
      <c r="D21592" s="20"/>
    </row>
    <row r="21593" spans="4:4" x14ac:dyDescent="0.2">
      <c r="D21593" s="20"/>
    </row>
    <row r="21594" spans="4:4" x14ac:dyDescent="0.2">
      <c r="D21594" s="20"/>
    </row>
    <row r="21595" spans="4:4" x14ac:dyDescent="0.2">
      <c r="D21595" s="20"/>
    </row>
    <row r="21596" spans="4:4" x14ac:dyDescent="0.2">
      <c r="D21596" s="20"/>
    </row>
    <row r="21597" spans="4:4" x14ac:dyDescent="0.2">
      <c r="D21597" s="20"/>
    </row>
    <row r="21598" spans="4:4" x14ac:dyDescent="0.2">
      <c r="D21598" s="20"/>
    </row>
    <row r="21599" spans="4:4" x14ac:dyDescent="0.2">
      <c r="D21599" s="20"/>
    </row>
    <row r="21600" spans="4:4" x14ac:dyDescent="0.2">
      <c r="D21600" s="20"/>
    </row>
    <row r="21601" spans="4:4" x14ac:dyDescent="0.2">
      <c r="D21601" s="20"/>
    </row>
    <row r="21602" spans="4:4" x14ac:dyDescent="0.2">
      <c r="D21602" s="20"/>
    </row>
    <row r="21603" spans="4:4" x14ac:dyDescent="0.2">
      <c r="D21603" s="20"/>
    </row>
    <row r="21604" spans="4:4" x14ac:dyDescent="0.2">
      <c r="D21604" s="20"/>
    </row>
    <row r="21605" spans="4:4" x14ac:dyDescent="0.2">
      <c r="D21605" s="20"/>
    </row>
    <row r="21606" spans="4:4" x14ac:dyDescent="0.2">
      <c r="D21606" s="20"/>
    </row>
    <row r="21607" spans="4:4" x14ac:dyDescent="0.2">
      <c r="D21607" s="20"/>
    </row>
    <row r="21608" spans="4:4" x14ac:dyDescent="0.2">
      <c r="D21608" s="20"/>
    </row>
    <row r="21609" spans="4:4" x14ac:dyDescent="0.2">
      <c r="D21609" s="20"/>
    </row>
    <row r="21610" spans="4:4" x14ac:dyDescent="0.2">
      <c r="D21610" s="20"/>
    </row>
    <row r="21611" spans="4:4" x14ac:dyDescent="0.2">
      <c r="D21611" s="20"/>
    </row>
    <row r="21612" spans="4:4" x14ac:dyDescent="0.2">
      <c r="D21612" s="20"/>
    </row>
    <row r="21613" spans="4:4" x14ac:dyDescent="0.2">
      <c r="D21613" s="20"/>
    </row>
    <row r="21614" spans="4:4" x14ac:dyDescent="0.2">
      <c r="D21614" s="20"/>
    </row>
    <row r="21615" spans="4:4" x14ac:dyDescent="0.2">
      <c r="D21615" s="20"/>
    </row>
    <row r="21616" spans="4:4" x14ac:dyDescent="0.2">
      <c r="D21616" s="20"/>
    </row>
    <row r="21617" spans="4:4" x14ac:dyDescent="0.2">
      <c r="D21617" s="20"/>
    </row>
    <row r="21618" spans="4:4" x14ac:dyDescent="0.2">
      <c r="D21618" s="20"/>
    </row>
    <row r="21619" spans="4:4" x14ac:dyDescent="0.2">
      <c r="D21619" s="20"/>
    </row>
    <row r="21620" spans="4:4" x14ac:dyDescent="0.2">
      <c r="D21620" s="20"/>
    </row>
    <row r="21621" spans="4:4" x14ac:dyDescent="0.2">
      <c r="D21621" s="20"/>
    </row>
    <row r="21622" spans="4:4" x14ac:dyDescent="0.2">
      <c r="D21622" s="20"/>
    </row>
    <row r="21623" spans="4:4" x14ac:dyDescent="0.2">
      <c r="D21623" s="20"/>
    </row>
    <row r="21624" spans="4:4" x14ac:dyDescent="0.2">
      <c r="D21624" s="20"/>
    </row>
    <row r="21625" spans="4:4" x14ac:dyDescent="0.2">
      <c r="D21625" s="20"/>
    </row>
    <row r="21626" spans="4:4" x14ac:dyDescent="0.2">
      <c r="D21626" s="20"/>
    </row>
    <row r="21627" spans="4:4" x14ac:dyDescent="0.2">
      <c r="D21627" s="20"/>
    </row>
    <row r="21628" spans="4:4" x14ac:dyDescent="0.2">
      <c r="D21628" s="20"/>
    </row>
    <row r="21629" spans="4:4" x14ac:dyDescent="0.2">
      <c r="D21629" s="20"/>
    </row>
    <row r="21630" spans="4:4" x14ac:dyDescent="0.2">
      <c r="D21630" s="20"/>
    </row>
    <row r="21631" spans="4:4" x14ac:dyDescent="0.2">
      <c r="D21631" s="20"/>
    </row>
    <row r="21632" spans="4:4" x14ac:dyDescent="0.2">
      <c r="D21632" s="20"/>
    </row>
    <row r="21633" spans="4:4" x14ac:dyDescent="0.2">
      <c r="D21633" s="20"/>
    </row>
    <row r="21634" spans="4:4" x14ac:dyDescent="0.2">
      <c r="D21634" s="20"/>
    </row>
    <row r="21635" spans="4:4" x14ac:dyDescent="0.2">
      <c r="D21635" s="20"/>
    </row>
    <row r="21636" spans="4:4" x14ac:dyDescent="0.2">
      <c r="D21636" s="20"/>
    </row>
    <row r="21637" spans="4:4" x14ac:dyDescent="0.2">
      <c r="D21637" s="20"/>
    </row>
    <row r="21638" spans="4:4" x14ac:dyDescent="0.2">
      <c r="D21638" s="20"/>
    </row>
    <row r="21639" spans="4:4" x14ac:dyDescent="0.2">
      <c r="D21639" s="20"/>
    </row>
    <row r="21640" spans="4:4" x14ac:dyDescent="0.2">
      <c r="D21640" s="20"/>
    </row>
    <row r="21641" spans="4:4" x14ac:dyDescent="0.2">
      <c r="D21641" s="20"/>
    </row>
    <row r="21642" spans="4:4" x14ac:dyDescent="0.2">
      <c r="D21642" s="20"/>
    </row>
    <row r="21643" spans="4:4" x14ac:dyDescent="0.2">
      <c r="D21643" s="20"/>
    </row>
    <row r="21644" spans="4:4" x14ac:dyDescent="0.2">
      <c r="D21644" s="20"/>
    </row>
    <row r="21645" spans="4:4" x14ac:dyDescent="0.2">
      <c r="D21645" s="20"/>
    </row>
    <row r="21646" spans="4:4" x14ac:dyDescent="0.2">
      <c r="D21646" s="20"/>
    </row>
    <row r="21647" spans="4:4" x14ac:dyDescent="0.2">
      <c r="D21647" s="20"/>
    </row>
    <row r="21648" spans="4:4" x14ac:dyDescent="0.2">
      <c r="D21648" s="20"/>
    </row>
    <row r="21649" spans="4:4" x14ac:dyDescent="0.2">
      <c r="D21649" s="20"/>
    </row>
    <row r="21650" spans="4:4" x14ac:dyDescent="0.2">
      <c r="D21650" s="20"/>
    </row>
    <row r="21651" spans="4:4" x14ac:dyDescent="0.2">
      <c r="D21651" s="20"/>
    </row>
    <row r="21652" spans="4:4" x14ac:dyDescent="0.2">
      <c r="D21652" s="20"/>
    </row>
    <row r="21653" spans="4:4" x14ac:dyDescent="0.2">
      <c r="D21653" s="20"/>
    </row>
    <row r="21654" spans="4:4" x14ac:dyDescent="0.2">
      <c r="D21654" s="20"/>
    </row>
    <row r="21655" spans="4:4" x14ac:dyDescent="0.2">
      <c r="D21655" s="20"/>
    </row>
    <row r="21656" spans="4:4" x14ac:dyDescent="0.2">
      <c r="D21656" s="20"/>
    </row>
    <row r="21657" spans="4:4" x14ac:dyDescent="0.2">
      <c r="D21657" s="20"/>
    </row>
    <row r="21658" spans="4:4" x14ac:dyDescent="0.2">
      <c r="D21658" s="20"/>
    </row>
    <row r="21659" spans="4:4" x14ac:dyDescent="0.2">
      <c r="D21659" s="20"/>
    </row>
    <row r="21660" spans="4:4" x14ac:dyDescent="0.2">
      <c r="D21660" s="20"/>
    </row>
    <row r="21661" spans="4:4" x14ac:dyDescent="0.2">
      <c r="D21661" s="20"/>
    </row>
    <row r="21662" spans="4:4" x14ac:dyDescent="0.2">
      <c r="D21662" s="20"/>
    </row>
    <row r="21663" spans="4:4" x14ac:dyDescent="0.2">
      <c r="D21663" s="20"/>
    </row>
    <row r="21664" spans="4:4" x14ac:dyDescent="0.2">
      <c r="D21664" s="20"/>
    </row>
    <row r="21665" spans="4:4" x14ac:dyDescent="0.2">
      <c r="D21665" s="20"/>
    </row>
    <row r="21666" spans="4:4" x14ac:dyDescent="0.2">
      <c r="D21666" s="20"/>
    </row>
    <row r="21667" spans="4:4" x14ac:dyDescent="0.2">
      <c r="D21667" s="20"/>
    </row>
    <row r="21668" spans="4:4" x14ac:dyDescent="0.2">
      <c r="D21668" s="20"/>
    </row>
    <row r="21669" spans="4:4" x14ac:dyDescent="0.2">
      <c r="D21669" s="20"/>
    </row>
    <row r="21670" spans="4:4" x14ac:dyDescent="0.2">
      <c r="D21670" s="20"/>
    </row>
    <row r="21671" spans="4:4" x14ac:dyDescent="0.2">
      <c r="D21671" s="20"/>
    </row>
    <row r="21672" spans="4:4" x14ac:dyDescent="0.2">
      <c r="D21672" s="20"/>
    </row>
    <row r="21673" spans="4:4" x14ac:dyDescent="0.2">
      <c r="D21673" s="20"/>
    </row>
    <row r="21674" spans="4:4" x14ac:dyDescent="0.2">
      <c r="D21674" s="20"/>
    </row>
    <row r="21675" spans="4:4" x14ac:dyDescent="0.2">
      <c r="D21675" s="20"/>
    </row>
    <row r="21676" spans="4:4" x14ac:dyDescent="0.2">
      <c r="D21676" s="20"/>
    </row>
    <row r="21677" spans="4:4" x14ac:dyDescent="0.2">
      <c r="D21677" s="20"/>
    </row>
    <row r="21678" spans="4:4" x14ac:dyDescent="0.2">
      <c r="D21678" s="20"/>
    </row>
    <row r="21679" spans="4:4" x14ac:dyDescent="0.2">
      <c r="D21679" s="20"/>
    </row>
    <row r="21680" spans="4:4" x14ac:dyDescent="0.2">
      <c r="D21680" s="20"/>
    </row>
    <row r="21681" spans="4:4" x14ac:dyDescent="0.2">
      <c r="D21681" s="20"/>
    </row>
    <row r="21682" spans="4:4" x14ac:dyDescent="0.2">
      <c r="D21682" s="20"/>
    </row>
    <row r="21683" spans="4:4" x14ac:dyDescent="0.2">
      <c r="D21683" s="20"/>
    </row>
    <row r="21684" spans="4:4" x14ac:dyDescent="0.2">
      <c r="D21684" s="20"/>
    </row>
    <row r="21685" spans="4:4" x14ac:dyDescent="0.2">
      <c r="D21685" s="20"/>
    </row>
    <row r="21686" spans="4:4" x14ac:dyDescent="0.2">
      <c r="D21686" s="20"/>
    </row>
    <row r="21687" spans="4:4" x14ac:dyDescent="0.2">
      <c r="D21687" s="20"/>
    </row>
    <row r="21688" spans="4:4" x14ac:dyDescent="0.2">
      <c r="D21688" s="20"/>
    </row>
    <row r="21689" spans="4:4" x14ac:dyDescent="0.2">
      <c r="D21689" s="20"/>
    </row>
    <row r="21690" spans="4:4" x14ac:dyDescent="0.2">
      <c r="D21690" s="20"/>
    </row>
    <row r="21691" spans="4:4" x14ac:dyDescent="0.2">
      <c r="D21691" s="20"/>
    </row>
    <row r="21692" spans="4:4" x14ac:dyDescent="0.2">
      <c r="D21692" s="20"/>
    </row>
    <row r="21693" spans="4:4" x14ac:dyDescent="0.2">
      <c r="D21693" s="20"/>
    </row>
    <row r="21694" spans="4:4" x14ac:dyDescent="0.2">
      <c r="D21694" s="20"/>
    </row>
    <row r="21695" spans="4:4" x14ac:dyDescent="0.2">
      <c r="D21695" s="20"/>
    </row>
    <row r="21696" spans="4:4" x14ac:dyDescent="0.2">
      <c r="D21696" s="20"/>
    </row>
    <row r="21697" spans="4:4" x14ac:dyDescent="0.2">
      <c r="D21697" s="20"/>
    </row>
    <row r="21698" spans="4:4" x14ac:dyDescent="0.2">
      <c r="D21698" s="20"/>
    </row>
    <row r="21699" spans="4:4" x14ac:dyDescent="0.2">
      <c r="D21699" s="20"/>
    </row>
    <row r="21700" spans="4:4" x14ac:dyDescent="0.2">
      <c r="D21700" s="20"/>
    </row>
    <row r="21701" spans="4:4" x14ac:dyDescent="0.2">
      <c r="D21701" s="20"/>
    </row>
    <row r="21702" spans="4:4" x14ac:dyDescent="0.2">
      <c r="D21702" s="20"/>
    </row>
    <row r="21703" spans="4:4" x14ac:dyDescent="0.2">
      <c r="D21703" s="20"/>
    </row>
    <row r="21704" spans="4:4" x14ac:dyDescent="0.2">
      <c r="D21704" s="20"/>
    </row>
    <row r="21705" spans="4:4" x14ac:dyDescent="0.2">
      <c r="D21705" s="20"/>
    </row>
    <row r="21706" spans="4:4" x14ac:dyDescent="0.2">
      <c r="D21706" s="20"/>
    </row>
    <row r="21707" spans="4:4" x14ac:dyDescent="0.2">
      <c r="D21707" s="20"/>
    </row>
    <row r="21708" spans="4:4" x14ac:dyDescent="0.2">
      <c r="D21708" s="20"/>
    </row>
    <row r="21709" spans="4:4" x14ac:dyDescent="0.2">
      <c r="D21709" s="20"/>
    </row>
    <row r="21710" spans="4:4" x14ac:dyDescent="0.2">
      <c r="D21710" s="20"/>
    </row>
    <row r="21711" spans="4:4" x14ac:dyDescent="0.2">
      <c r="D21711" s="20"/>
    </row>
    <row r="21712" spans="4:4" x14ac:dyDescent="0.2">
      <c r="D21712" s="20"/>
    </row>
    <row r="21713" spans="4:4" x14ac:dyDescent="0.2">
      <c r="D21713" s="20"/>
    </row>
    <row r="21714" spans="4:4" x14ac:dyDescent="0.2">
      <c r="D21714" s="20"/>
    </row>
    <row r="21715" spans="4:4" x14ac:dyDescent="0.2">
      <c r="D21715" s="20"/>
    </row>
    <row r="21716" spans="4:4" x14ac:dyDescent="0.2">
      <c r="D21716" s="20"/>
    </row>
    <row r="21717" spans="4:4" x14ac:dyDescent="0.2">
      <c r="D21717" s="20"/>
    </row>
    <row r="21718" spans="4:4" x14ac:dyDescent="0.2">
      <c r="D21718" s="20"/>
    </row>
    <row r="21719" spans="4:4" x14ac:dyDescent="0.2">
      <c r="D21719" s="20"/>
    </row>
    <row r="21720" spans="4:4" x14ac:dyDescent="0.2">
      <c r="D21720" s="20"/>
    </row>
    <row r="21721" spans="4:4" x14ac:dyDescent="0.2">
      <c r="D21721" s="20"/>
    </row>
    <row r="21722" spans="4:4" x14ac:dyDescent="0.2">
      <c r="D21722" s="20"/>
    </row>
    <row r="21723" spans="4:4" x14ac:dyDescent="0.2">
      <c r="D21723" s="20"/>
    </row>
    <row r="21724" spans="4:4" x14ac:dyDescent="0.2">
      <c r="D21724" s="20"/>
    </row>
    <row r="21725" spans="4:4" x14ac:dyDescent="0.2">
      <c r="D21725" s="20"/>
    </row>
    <row r="21726" spans="4:4" x14ac:dyDescent="0.2">
      <c r="D21726" s="20"/>
    </row>
    <row r="21727" spans="4:4" x14ac:dyDescent="0.2">
      <c r="D21727" s="20"/>
    </row>
    <row r="21728" spans="4:4" x14ac:dyDescent="0.2">
      <c r="D21728" s="20"/>
    </row>
    <row r="21729" spans="4:4" x14ac:dyDescent="0.2">
      <c r="D21729" s="20"/>
    </row>
    <row r="21730" spans="4:4" x14ac:dyDescent="0.2">
      <c r="D21730" s="20"/>
    </row>
    <row r="21731" spans="4:4" x14ac:dyDescent="0.2">
      <c r="D21731" s="20"/>
    </row>
    <row r="21732" spans="4:4" x14ac:dyDescent="0.2">
      <c r="D21732" s="20"/>
    </row>
    <row r="21733" spans="4:4" x14ac:dyDescent="0.2">
      <c r="D21733" s="20"/>
    </row>
    <row r="21734" spans="4:4" x14ac:dyDescent="0.2">
      <c r="D21734" s="20"/>
    </row>
    <row r="21735" spans="4:4" x14ac:dyDescent="0.2">
      <c r="D21735" s="20"/>
    </row>
    <row r="21736" spans="4:4" x14ac:dyDescent="0.2">
      <c r="D21736" s="20"/>
    </row>
    <row r="21737" spans="4:4" x14ac:dyDescent="0.2">
      <c r="D21737" s="20"/>
    </row>
    <row r="21738" spans="4:4" x14ac:dyDescent="0.2">
      <c r="D21738" s="20"/>
    </row>
    <row r="21739" spans="4:4" x14ac:dyDescent="0.2">
      <c r="D21739" s="20"/>
    </row>
    <row r="21740" spans="4:4" x14ac:dyDescent="0.2">
      <c r="D21740" s="20"/>
    </row>
    <row r="21741" spans="4:4" x14ac:dyDescent="0.2">
      <c r="D21741" s="20"/>
    </row>
    <row r="21742" spans="4:4" x14ac:dyDescent="0.2">
      <c r="D21742" s="20"/>
    </row>
    <row r="21743" spans="4:4" x14ac:dyDescent="0.2">
      <c r="D21743" s="20"/>
    </row>
    <row r="21744" spans="4:4" x14ac:dyDescent="0.2">
      <c r="D21744" s="20"/>
    </row>
    <row r="21745" spans="4:4" x14ac:dyDescent="0.2">
      <c r="D21745" s="20"/>
    </row>
    <row r="21746" spans="4:4" x14ac:dyDescent="0.2">
      <c r="D21746" s="20"/>
    </row>
    <row r="21747" spans="4:4" x14ac:dyDescent="0.2">
      <c r="D21747" s="20"/>
    </row>
    <row r="21748" spans="4:4" x14ac:dyDescent="0.2">
      <c r="D21748" s="20"/>
    </row>
    <row r="21749" spans="4:4" x14ac:dyDescent="0.2">
      <c r="D21749" s="20"/>
    </row>
    <row r="21750" spans="4:4" x14ac:dyDescent="0.2">
      <c r="D21750" s="20"/>
    </row>
    <row r="21751" spans="4:4" x14ac:dyDescent="0.2">
      <c r="D21751" s="20"/>
    </row>
    <row r="21752" spans="4:4" x14ac:dyDescent="0.2">
      <c r="D21752" s="20"/>
    </row>
    <row r="21753" spans="4:4" x14ac:dyDescent="0.2">
      <c r="D21753" s="20"/>
    </row>
    <row r="21754" spans="4:4" x14ac:dyDescent="0.2">
      <c r="D21754" s="20"/>
    </row>
    <row r="21755" spans="4:4" x14ac:dyDescent="0.2">
      <c r="D21755" s="20"/>
    </row>
    <row r="21756" spans="4:4" x14ac:dyDescent="0.2">
      <c r="D21756" s="20"/>
    </row>
    <row r="21757" spans="4:4" x14ac:dyDescent="0.2">
      <c r="D21757" s="20"/>
    </row>
    <row r="21758" spans="4:4" x14ac:dyDescent="0.2">
      <c r="D21758" s="20"/>
    </row>
    <row r="21759" spans="4:4" x14ac:dyDescent="0.2">
      <c r="D21759" s="20"/>
    </row>
    <row r="21760" spans="4:4" x14ac:dyDescent="0.2">
      <c r="D21760" s="20"/>
    </row>
    <row r="21761" spans="4:4" x14ac:dyDescent="0.2">
      <c r="D21761" s="20"/>
    </row>
    <row r="21762" spans="4:4" x14ac:dyDescent="0.2">
      <c r="D21762" s="20"/>
    </row>
    <row r="21763" spans="4:4" x14ac:dyDescent="0.2">
      <c r="D21763" s="20"/>
    </row>
    <row r="21764" spans="4:4" x14ac:dyDescent="0.2">
      <c r="D21764" s="20"/>
    </row>
    <row r="21765" spans="4:4" x14ac:dyDescent="0.2">
      <c r="D21765" s="20"/>
    </row>
    <row r="21766" spans="4:4" x14ac:dyDescent="0.2">
      <c r="D21766" s="20"/>
    </row>
    <row r="21767" spans="4:4" x14ac:dyDescent="0.2">
      <c r="D21767" s="20"/>
    </row>
    <row r="21768" spans="4:4" x14ac:dyDescent="0.2">
      <c r="D21768" s="20"/>
    </row>
    <row r="21769" spans="4:4" x14ac:dyDescent="0.2">
      <c r="D21769" s="20"/>
    </row>
    <row r="21770" spans="4:4" x14ac:dyDescent="0.2">
      <c r="D21770" s="20"/>
    </row>
    <row r="21771" spans="4:4" x14ac:dyDescent="0.2">
      <c r="D21771" s="20"/>
    </row>
    <row r="21772" spans="4:4" x14ac:dyDescent="0.2">
      <c r="D21772" s="20"/>
    </row>
    <row r="21773" spans="4:4" x14ac:dyDescent="0.2">
      <c r="D21773" s="20"/>
    </row>
    <row r="21774" spans="4:4" x14ac:dyDescent="0.2">
      <c r="D21774" s="20"/>
    </row>
    <row r="21775" spans="4:4" x14ac:dyDescent="0.2">
      <c r="D21775" s="20"/>
    </row>
    <row r="21776" spans="4:4" x14ac:dyDescent="0.2">
      <c r="D21776" s="20"/>
    </row>
    <row r="21777" spans="4:4" x14ac:dyDescent="0.2">
      <c r="D21777" s="20"/>
    </row>
    <row r="21778" spans="4:4" x14ac:dyDescent="0.2">
      <c r="D21778" s="20"/>
    </row>
    <row r="21779" spans="4:4" x14ac:dyDescent="0.2">
      <c r="D21779" s="20"/>
    </row>
    <row r="21780" spans="4:4" x14ac:dyDescent="0.2">
      <c r="D21780" s="20"/>
    </row>
    <row r="21781" spans="4:4" x14ac:dyDescent="0.2">
      <c r="D21781" s="20"/>
    </row>
    <row r="21782" spans="4:4" x14ac:dyDescent="0.2">
      <c r="D21782" s="20"/>
    </row>
    <row r="21783" spans="4:4" x14ac:dyDescent="0.2">
      <c r="D21783" s="20"/>
    </row>
    <row r="21784" spans="4:4" x14ac:dyDescent="0.2">
      <c r="D21784" s="20"/>
    </row>
    <row r="21785" spans="4:4" x14ac:dyDescent="0.2">
      <c r="D21785" s="20"/>
    </row>
    <row r="21786" spans="4:4" x14ac:dyDescent="0.2">
      <c r="D21786" s="20"/>
    </row>
    <row r="21787" spans="4:4" x14ac:dyDescent="0.2">
      <c r="D21787" s="20"/>
    </row>
    <row r="21788" spans="4:4" x14ac:dyDescent="0.2">
      <c r="D21788" s="20"/>
    </row>
    <row r="21789" spans="4:4" x14ac:dyDescent="0.2">
      <c r="D21789" s="20"/>
    </row>
    <row r="21790" spans="4:4" x14ac:dyDescent="0.2">
      <c r="D21790" s="20"/>
    </row>
    <row r="21791" spans="4:4" x14ac:dyDescent="0.2">
      <c r="D21791" s="20"/>
    </row>
    <row r="21792" spans="4:4" x14ac:dyDescent="0.2">
      <c r="D21792" s="20"/>
    </row>
    <row r="21793" spans="4:4" x14ac:dyDescent="0.2">
      <c r="D21793" s="20"/>
    </row>
    <row r="21794" spans="4:4" x14ac:dyDescent="0.2">
      <c r="D21794" s="20"/>
    </row>
    <row r="21795" spans="4:4" x14ac:dyDescent="0.2">
      <c r="D21795" s="20"/>
    </row>
    <row r="21796" spans="4:4" x14ac:dyDescent="0.2">
      <c r="D21796" s="20"/>
    </row>
    <row r="21797" spans="4:4" x14ac:dyDescent="0.2">
      <c r="D21797" s="20"/>
    </row>
    <row r="21798" spans="4:4" x14ac:dyDescent="0.2">
      <c r="D21798" s="20"/>
    </row>
    <row r="21799" spans="4:4" x14ac:dyDescent="0.2">
      <c r="D21799" s="20"/>
    </row>
    <row r="21800" spans="4:4" x14ac:dyDescent="0.2">
      <c r="D21800" s="20"/>
    </row>
    <row r="21801" spans="4:4" x14ac:dyDescent="0.2">
      <c r="D21801" s="20"/>
    </row>
    <row r="21802" spans="4:4" x14ac:dyDescent="0.2">
      <c r="D21802" s="20"/>
    </row>
    <row r="21803" spans="4:4" x14ac:dyDescent="0.2">
      <c r="D21803" s="20"/>
    </row>
    <row r="21804" spans="4:4" x14ac:dyDescent="0.2">
      <c r="D21804" s="20"/>
    </row>
    <row r="21805" spans="4:4" x14ac:dyDescent="0.2">
      <c r="D21805" s="20"/>
    </row>
    <row r="21806" spans="4:4" x14ac:dyDescent="0.2">
      <c r="D21806" s="20"/>
    </row>
    <row r="21807" spans="4:4" x14ac:dyDescent="0.2">
      <c r="D21807" s="20"/>
    </row>
    <row r="21808" spans="4:4" x14ac:dyDescent="0.2">
      <c r="D21808" s="20"/>
    </row>
    <row r="21809" spans="4:4" x14ac:dyDescent="0.2">
      <c r="D21809" s="20"/>
    </row>
    <row r="21810" spans="4:4" x14ac:dyDescent="0.2">
      <c r="D21810" s="20"/>
    </row>
    <row r="21811" spans="4:4" x14ac:dyDescent="0.2">
      <c r="D21811" s="20"/>
    </row>
    <row r="21812" spans="4:4" x14ac:dyDescent="0.2">
      <c r="D21812" s="20"/>
    </row>
    <row r="21813" spans="4:4" x14ac:dyDescent="0.2">
      <c r="D21813" s="20"/>
    </row>
    <row r="21814" spans="4:4" x14ac:dyDescent="0.2">
      <c r="D21814" s="20"/>
    </row>
    <row r="21815" spans="4:4" x14ac:dyDescent="0.2">
      <c r="D21815" s="20"/>
    </row>
    <row r="21816" spans="4:4" x14ac:dyDescent="0.2">
      <c r="D21816" s="20"/>
    </row>
    <row r="21817" spans="4:4" x14ac:dyDescent="0.2">
      <c r="D21817" s="20"/>
    </row>
    <row r="21818" spans="4:4" x14ac:dyDescent="0.2">
      <c r="D21818" s="20"/>
    </row>
    <row r="21819" spans="4:4" x14ac:dyDescent="0.2">
      <c r="D21819" s="20"/>
    </row>
    <row r="21820" spans="4:4" x14ac:dyDescent="0.2">
      <c r="D21820" s="20"/>
    </row>
    <row r="21821" spans="4:4" x14ac:dyDescent="0.2">
      <c r="D21821" s="20"/>
    </row>
    <row r="21822" spans="4:4" x14ac:dyDescent="0.2">
      <c r="D21822" s="20"/>
    </row>
    <row r="21823" spans="4:4" x14ac:dyDescent="0.2">
      <c r="D21823" s="20"/>
    </row>
    <row r="21824" spans="4:4" x14ac:dyDescent="0.2">
      <c r="D21824" s="20"/>
    </row>
    <row r="21825" spans="4:4" x14ac:dyDescent="0.2">
      <c r="D21825" s="20"/>
    </row>
    <row r="21826" spans="4:4" x14ac:dyDescent="0.2">
      <c r="D21826" s="20"/>
    </row>
    <row r="21827" spans="4:4" x14ac:dyDescent="0.2">
      <c r="D21827" s="20"/>
    </row>
    <row r="21828" spans="4:4" x14ac:dyDescent="0.2">
      <c r="D21828" s="20"/>
    </row>
    <row r="21829" spans="4:4" x14ac:dyDescent="0.2">
      <c r="D21829" s="20"/>
    </row>
    <row r="21830" spans="4:4" x14ac:dyDescent="0.2">
      <c r="D21830" s="20"/>
    </row>
    <row r="21831" spans="4:4" x14ac:dyDescent="0.2">
      <c r="D21831" s="20"/>
    </row>
    <row r="21832" spans="4:4" x14ac:dyDescent="0.2">
      <c r="D21832" s="20"/>
    </row>
    <row r="21833" spans="4:4" x14ac:dyDescent="0.2">
      <c r="D21833" s="20"/>
    </row>
    <row r="21834" spans="4:4" x14ac:dyDescent="0.2">
      <c r="D21834" s="20"/>
    </row>
    <row r="21835" spans="4:4" x14ac:dyDescent="0.2">
      <c r="D21835" s="20"/>
    </row>
    <row r="21836" spans="4:4" x14ac:dyDescent="0.2">
      <c r="D21836" s="20"/>
    </row>
    <row r="21837" spans="4:4" x14ac:dyDescent="0.2">
      <c r="D21837" s="20"/>
    </row>
    <row r="21838" spans="4:4" x14ac:dyDescent="0.2">
      <c r="D21838" s="20"/>
    </row>
    <row r="21839" spans="4:4" x14ac:dyDescent="0.2">
      <c r="D21839" s="20"/>
    </row>
    <row r="21840" spans="4:4" x14ac:dyDescent="0.2">
      <c r="D21840" s="20"/>
    </row>
    <row r="21841" spans="4:4" x14ac:dyDescent="0.2">
      <c r="D21841" s="20"/>
    </row>
    <row r="21842" spans="4:4" x14ac:dyDescent="0.2">
      <c r="D21842" s="20"/>
    </row>
    <row r="21843" spans="4:4" x14ac:dyDescent="0.2">
      <c r="D21843" s="20"/>
    </row>
    <row r="21844" spans="4:4" x14ac:dyDescent="0.2">
      <c r="D21844" s="20"/>
    </row>
    <row r="21845" spans="4:4" x14ac:dyDescent="0.2">
      <c r="D21845" s="20"/>
    </row>
    <row r="21846" spans="4:4" x14ac:dyDescent="0.2">
      <c r="D21846" s="20"/>
    </row>
    <row r="21847" spans="4:4" x14ac:dyDescent="0.2">
      <c r="D21847" s="20"/>
    </row>
    <row r="21848" spans="4:4" x14ac:dyDescent="0.2">
      <c r="D21848" s="20"/>
    </row>
    <row r="21849" spans="4:4" x14ac:dyDescent="0.2">
      <c r="D21849" s="20"/>
    </row>
    <row r="21850" spans="4:4" x14ac:dyDescent="0.2">
      <c r="D21850" s="20"/>
    </row>
    <row r="21851" spans="4:4" x14ac:dyDescent="0.2">
      <c r="D21851" s="20"/>
    </row>
    <row r="21852" spans="4:4" x14ac:dyDescent="0.2">
      <c r="D21852" s="20"/>
    </row>
    <row r="21853" spans="4:4" x14ac:dyDescent="0.2">
      <c r="D21853" s="20"/>
    </row>
    <row r="21854" spans="4:4" x14ac:dyDescent="0.2">
      <c r="D21854" s="20"/>
    </row>
    <row r="21855" spans="4:4" x14ac:dyDescent="0.2">
      <c r="D21855" s="20"/>
    </row>
    <row r="21856" spans="4:4" x14ac:dyDescent="0.2">
      <c r="D21856" s="20"/>
    </row>
    <row r="21857" spans="4:4" x14ac:dyDescent="0.2">
      <c r="D21857" s="20"/>
    </row>
    <row r="21858" spans="4:4" x14ac:dyDescent="0.2">
      <c r="D21858" s="20"/>
    </row>
    <row r="21859" spans="4:4" x14ac:dyDescent="0.2">
      <c r="D21859" s="20"/>
    </row>
    <row r="21860" spans="4:4" x14ac:dyDescent="0.2">
      <c r="D21860" s="20"/>
    </row>
    <row r="21861" spans="4:4" x14ac:dyDescent="0.2">
      <c r="D21861" s="20"/>
    </row>
    <row r="21862" spans="4:4" x14ac:dyDescent="0.2">
      <c r="D21862" s="20"/>
    </row>
    <row r="21863" spans="4:4" x14ac:dyDescent="0.2">
      <c r="D21863" s="20"/>
    </row>
    <row r="21864" spans="4:4" x14ac:dyDescent="0.2">
      <c r="D21864" s="20"/>
    </row>
    <row r="21865" spans="4:4" x14ac:dyDescent="0.2">
      <c r="D21865" s="20"/>
    </row>
    <row r="21866" spans="4:4" x14ac:dyDescent="0.2">
      <c r="D21866" s="20"/>
    </row>
    <row r="21867" spans="4:4" x14ac:dyDescent="0.2">
      <c r="D21867" s="20"/>
    </row>
    <row r="21868" spans="4:4" x14ac:dyDescent="0.2">
      <c r="D21868" s="20"/>
    </row>
    <row r="21869" spans="4:4" x14ac:dyDescent="0.2">
      <c r="D21869" s="20"/>
    </row>
    <row r="21870" spans="4:4" x14ac:dyDescent="0.2">
      <c r="D21870" s="20"/>
    </row>
    <row r="21871" spans="4:4" x14ac:dyDescent="0.2">
      <c r="D21871" s="20"/>
    </row>
    <row r="21872" spans="4:4" x14ac:dyDescent="0.2">
      <c r="D21872" s="20"/>
    </row>
    <row r="21873" spans="4:4" x14ac:dyDescent="0.2">
      <c r="D21873" s="20"/>
    </row>
    <row r="21874" spans="4:4" x14ac:dyDescent="0.2">
      <c r="D21874" s="20"/>
    </row>
    <row r="21875" spans="4:4" x14ac:dyDescent="0.2">
      <c r="D21875" s="20"/>
    </row>
    <row r="21876" spans="4:4" x14ac:dyDescent="0.2">
      <c r="D21876" s="20"/>
    </row>
    <row r="21877" spans="4:4" x14ac:dyDescent="0.2">
      <c r="D21877" s="20"/>
    </row>
    <row r="21878" spans="4:4" x14ac:dyDescent="0.2">
      <c r="D21878" s="20"/>
    </row>
    <row r="21879" spans="4:4" x14ac:dyDescent="0.2">
      <c r="D21879" s="20"/>
    </row>
    <row r="21880" spans="4:4" x14ac:dyDescent="0.2">
      <c r="D21880" s="20"/>
    </row>
    <row r="21881" spans="4:4" x14ac:dyDescent="0.2">
      <c r="D21881" s="20"/>
    </row>
    <row r="21882" spans="4:4" x14ac:dyDescent="0.2">
      <c r="D21882" s="20"/>
    </row>
    <row r="21883" spans="4:4" x14ac:dyDescent="0.2">
      <c r="D21883" s="20"/>
    </row>
    <row r="21884" spans="4:4" x14ac:dyDescent="0.2">
      <c r="D21884" s="20"/>
    </row>
    <row r="21885" spans="4:4" x14ac:dyDescent="0.2">
      <c r="D21885" s="20"/>
    </row>
    <row r="21886" spans="4:4" x14ac:dyDescent="0.2">
      <c r="D21886" s="20"/>
    </row>
    <row r="21887" spans="4:4" x14ac:dyDescent="0.2">
      <c r="D21887" s="20"/>
    </row>
    <row r="21888" spans="4:4" x14ac:dyDescent="0.2">
      <c r="D21888" s="20"/>
    </row>
    <row r="21889" spans="4:4" x14ac:dyDescent="0.2">
      <c r="D21889" s="20"/>
    </row>
    <row r="21890" spans="4:4" x14ac:dyDescent="0.2">
      <c r="D21890" s="20"/>
    </row>
    <row r="21891" spans="4:4" x14ac:dyDescent="0.2">
      <c r="D21891" s="20"/>
    </row>
    <row r="21892" spans="4:4" x14ac:dyDescent="0.2">
      <c r="D21892" s="20"/>
    </row>
    <row r="21893" spans="4:4" x14ac:dyDescent="0.2">
      <c r="D21893" s="20"/>
    </row>
    <row r="21894" spans="4:4" x14ac:dyDescent="0.2">
      <c r="D21894" s="20"/>
    </row>
    <row r="21895" spans="4:4" x14ac:dyDescent="0.2">
      <c r="D21895" s="20"/>
    </row>
    <row r="21896" spans="4:4" x14ac:dyDescent="0.2">
      <c r="D21896" s="20"/>
    </row>
    <row r="21897" spans="4:4" x14ac:dyDescent="0.2">
      <c r="D21897" s="20"/>
    </row>
    <row r="21898" spans="4:4" x14ac:dyDescent="0.2">
      <c r="D21898" s="20"/>
    </row>
    <row r="21899" spans="4:4" x14ac:dyDescent="0.2">
      <c r="D21899" s="20"/>
    </row>
    <row r="21900" spans="4:4" x14ac:dyDescent="0.2">
      <c r="D21900" s="20"/>
    </row>
    <row r="21901" spans="4:4" x14ac:dyDescent="0.2">
      <c r="D21901" s="20"/>
    </row>
    <row r="21902" spans="4:4" x14ac:dyDescent="0.2">
      <c r="D21902" s="20"/>
    </row>
    <row r="21903" spans="4:4" x14ac:dyDescent="0.2">
      <c r="D21903" s="20"/>
    </row>
    <row r="21904" spans="4:4" x14ac:dyDescent="0.2">
      <c r="D21904" s="20"/>
    </row>
    <row r="21905" spans="4:4" x14ac:dyDescent="0.2">
      <c r="D21905" s="20"/>
    </row>
    <row r="21906" spans="4:4" x14ac:dyDescent="0.2">
      <c r="D21906" s="20"/>
    </row>
    <row r="21907" spans="4:4" x14ac:dyDescent="0.2">
      <c r="D21907" s="20"/>
    </row>
    <row r="21908" spans="4:4" x14ac:dyDescent="0.2">
      <c r="D21908" s="20"/>
    </row>
    <row r="21909" spans="4:4" x14ac:dyDescent="0.2">
      <c r="D21909" s="20"/>
    </row>
    <row r="21910" spans="4:4" x14ac:dyDescent="0.2">
      <c r="D21910" s="20"/>
    </row>
    <row r="21911" spans="4:4" x14ac:dyDescent="0.2">
      <c r="D21911" s="20"/>
    </row>
    <row r="21912" spans="4:4" x14ac:dyDescent="0.2">
      <c r="D21912" s="20"/>
    </row>
    <row r="21913" spans="4:4" x14ac:dyDescent="0.2">
      <c r="D21913" s="20"/>
    </row>
    <row r="21914" spans="4:4" x14ac:dyDescent="0.2">
      <c r="D21914" s="20"/>
    </row>
    <row r="21915" spans="4:4" x14ac:dyDescent="0.2">
      <c r="D21915" s="20"/>
    </row>
    <row r="21916" spans="4:4" x14ac:dyDescent="0.2">
      <c r="D21916" s="20"/>
    </row>
    <row r="21917" spans="4:4" x14ac:dyDescent="0.2">
      <c r="D21917" s="20"/>
    </row>
    <row r="21918" spans="4:4" x14ac:dyDescent="0.2">
      <c r="D21918" s="20"/>
    </row>
    <row r="21919" spans="4:4" x14ac:dyDescent="0.2">
      <c r="D21919" s="20"/>
    </row>
    <row r="21920" spans="4:4" x14ac:dyDescent="0.2">
      <c r="D21920" s="20"/>
    </row>
    <row r="21921" spans="4:4" x14ac:dyDescent="0.2">
      <c r="D21921" s="20"/>
    </row>
    <row r="21922" spans="4:4" x14ac:dyDescent="0.2">
      <c r="D21922" s="20"/>
    </row>
    <row r="21923" spans="4:4" x14ac:dyDescent="0.2">
      <c r="D21923" s="20"/>
    </row>
    <row r="21924" spans="4:4" x14ac:dyDescent="0.2">
      <c r="D21924" s="20"/>
    </row>
    <row r="21925" spans="4:4" x14ac:dyDescent="0.2">
      <c r="D21925" s="20"/>
    </row>
    <row r="21926" spans="4:4" x14ac:dyDescent="0.2">
      <c r="D21926" s="20"/>
    </row>
    <row r="21927" spans="4:4" x14ac:dyDescent="0.2">
      <c r="D21927" s="20"/>
    </row>
    <row r="21928" spans="4:4" x14ac:dyDescent="0.2">
      <c r="D21928" s="20"/>
    </row>
    <row r="21929" spans="4:4" x14ac:dyDescent="0.2">
      <c r="D21929" s="20"/>
    </row>
    <row r="21930" spans="4:4" x14ac:dyDescent="0.2">
      <c r="D21930" s="20"/>
    </row>
    <row r="21931" spans="4:4" x14ac:dyDescent="0.2">
      <c r="D21931" s="20"/>
    </row>
    <row r="21932" spans="4:4" x14ac:dyDescent="0.2">
      <c r="D21932" s="20"/>
    </row>
    <row r="21933" spans="4:4" x14ac:dyDescent="0.2">
      <c r="D21933" s="20"/>
    </row>
    <row r="21934" spans="4:4" x14ac:dyDescent="0.2">
      <c r="D21934" s="20"/>
    </row>
    <row r="21935" spans="4:4" x14ac:dyDescent="0.2">
      <c r="D21935" s="20"/>
    </row>
    <row r="21936" spans="4:4" x14ac:dyDescent="0.2">
      <c r="D21936" s="20"/>
    </row>
    <row r="21937" spans="4:4" x14ac:dyDescent="0.2">
      <c r="D21937" s="20"/>
    </row>
    <row r="21938" spans="4:4" x14ac:dyDescent="0.2">
      <c r="D21938" s="20"/>
    </row>
    <row r="21939" spans="4:4" x14ac:dyDescent="0.2">
      <c r="D21939" s="20"/>
    </row>
    <row r="21940" spans="4:4" x14ac:dyDescent="0.2">
      <c r="D21940" s="20"/>
    </row>
    <row r="21941" spans="4:4" x14ac:dyDescent="0.2">
      <c r="D21941" s="20"/>
    </row>
    <row r="21942" spans="4:4" x14ac:dyDescent="0.2">
      <c r="D21942" s="20"/>
    </row>
    <row r="21943" spans="4:4" x14ac:dyDescent="0.2">
      <c r="D21943" s="20"/>
    </row>
    <row r="21944" spans="4:4" x14ac:dyDescent="0.2">
      <c r="D21944" s="20"/>
    </row>
    <row r="21945" spans="4:4" x14ac:dyDescent="0.2">
      <c r="D21945" s="20"/>
    </row>
    <row r="21946" spans="4:4" x14ac:dyDescent="0.2">
      <c r="D21946" s="20"/>
    </row>
    <row r="21947" spans="4:4" x14ac:dyDescent="0.2">
      <c r="D21947" s="20"/>
    </row>
    <row r="21948" spans="4:4" x14ac:dyDescent="0.2">
      <c r="D21948" s="20"/>
    </row>
    <row r="21949" spans="4:4" x14ac:dyDescent="0.2">
      <c r="D21949" s="20"/>
    </row>
    <row r="21950" spans="4:4" x14ac:dyDescent="0.2">
      <c r="D21950" s="20"/>
    </row>
    <row r="21951" spans="4:4" x14ac:dyDescent="0.2">
      <c r="D21951" s="20"/>
    </row>
    <row r="21952" spans="4:4" x14ac:dyDescent="0.2">
      <c r="D21952" s="20"/>
    </row>
    <row r="21953" spans="4:4" x14ac:dyDescent="0.2">
      <c r="D21953" s="20"/>
    </row>
    <row r="21954" spans="4:4" x14ac:dyDescent="0.2">
      <c r="D21954" s="20"/>
    </row>
    <row r="21955" spans="4:4" x14ac:dyDescent="0.2">
      <c r="D21955" s="20"/>
    </row>
    <row r="21956" spans="4:4" x14ac:dyDescent="0.2">
      <c r="D21956" s="20"/>
    </row>
    <row r="21957" spans="4:4" x14ac:dyDescent="0.2">
      <c r="D21957" s="20"/>
    </row>
    <row r="21958" spans="4:4" x14ac:dyDescent="0.2">
      <c r="D21958" s="20"/>
    </row>
    <row r="21959" spans="4:4" x14ac:dyDescent="0.2">
      <c r="D21959" s="20"/>
    </row>
    <row r="21960" spans="4:4" x14ac:dyDescent="0.2">
      <c r="D21960" s="20"/>
    </row>
    <row r="21961" spans="4:4" x14ac:dyDescent="0.2">
      <c r="D21961" s="20"/>
    </row>
    <row r="21962" spans="4:4" x14ac:dyDescent="0.2">
      <c r="D21962" s="20"/>
    </row>
    <row r="21963" spans="4:4" x14ac:dyDescent="0.2">
      <c r="D21963" s="20"/>
    </row>
    <row r="21964" spans="4:4" x14ac:dyDescent="0.2">
      <c r="D21964" s="20"/>
    </row>
    <row r="21965" spans="4:4" x14ac:dyDescent="0.2">
      <c r="D21965" s="20"/>
    </row>
    <row r="21966" spans="4:4" x14ac:dyDescent="0.2">
      <c r="D21966" s="20"/>
    </row>
    <row r="21967" spans="4:4" x14ac:dyDescent="0.2">
      <c r="D21967" s="20"/>
    </row>
    <row r="21968" spans="4:4" x14ac:dyDescent="0.2">
      <c r="D21968" s="20"/>
    </row>
    <row r="21969" spans="4:4" x14ac:dyDescent="0.2">
      <c r="D21969" s="20"/>
    </row>
    <row r="21970" spans="4:4" x14ac:dyDescent="0.2">
      <c r="D21970" s="20"/>
    </row>
    <row r="21971" spans="4:4" x14ac:dyDescent="0.2">
      <c r="D21971" s="20"/>
    </row>
    <row r="21972" spans="4:4" x14ac:dyDescent="0.2">
      <c r="D21972" s="20"/>
    </row>
    <row r="21973" spans="4:4" x14ac:dyDescent="0.2">
      <c r="D21973" s="20"/>
    </row>
    <row r="21974" spans="4:4" x14ac:dyDescent="0.2">
      <c r="D21974" s="20"/>
    </row>
    <row r="21975" spans="4:4" x14ac:dyDescent="0.2">
      <c r="D21975" s="20"/>
    </row>
    <row r="21976" spans="4:4" x14ac:dyDescent="0.2">
      <c r="D21976" s="20"/>
    </row>
    <row r="21977" spans="4:4" x14ac:dyDescent="0.2">
      <c r="D21977" s="20"/>
    </row>
    <row r="21978" spans="4:4" x14ac:dyDescent="0.2">
      <c r="D21978" s="20"/>
    </row>
    <row r="21979" spans="4:4" x14ac:dyDescent="0.2">
      <c r="D21979" s="20"/>
    </row>
    <row r="21980" spans="4:4" x14ac:dyDescent="0.2">
      <c r="D21980" s="20"/>
    </row>
    <row r="21981" spans="4:4" x14ac:dyDescent="0.2">
      <c r="D21981" s="20"/>
    </row>
    <row r="21982" spans="4:4" x14ac:dyDescent="0.2">
      <c r="D21982" s="20"/>
    </row>
    <row r="21983" spans="4:4" x14ac:dyDescent="0.2">
      <c r="D21983" s="20"/>
    </row>
    <row r="21984" spans="4:4" x14ac:dyDescent="0.2">
      <c r="D21984" s="20"/>
    </row>
    <row r="21985" spans="4:4" x14ac:dyDescent="0.2">
      <c r="D21985" s="20"/>
    </row>
    <row r="21986" spans="4:4" x14ac:dyDescent="0.2">
      <c r="D21986" s="20"/>
    </row>
    <row r="21987" spans="4:4" x14ac:dyDescent="0.2">
      <c r="D21987" s="20"/>
    </row>
    <row r="21988" spans="4:4" x14ac:dyDescent="0.2">
      <c r="D21988" s="20"/>
    </row>
    <row r="21989" spans="4:4" x14ac:dyDescent="0.2">
      <c r="D21989" s="20"/>
    </row>
    <row r="21990" spans="4:4" x14ac:dyDescent="0.2">
      <c r="D21990" s="20"/>
    </row>
    <row r="21991" spans="4:4" x14ac:dyDescent="0.2">
      <c r="D21991" s="20"/>
    </row>
    <row r="21992" spans="4:4" x14ac:dyDescent="0.2">
      <c r="D21992" s="20"/>
    </row>
    <row r="21993" spans="4:4" x14ac:dyDescent="0.2">
      <c r="D21993" s="20"/>
    </row>
    <row r="21994" spans="4:4" x14ac:dyDescent="0.2">
      <c r="D21994" s="20"/>
    </row>
    <row r="21995" spans="4:4" x14ac:dyDescent="0.2">
      <c r="D21995" s="20"/>
    </row>
    <row r="21996" spans="4:4" x14ac:dyDescent="0.2">
      <c r="D21996" s="20"/>
    </row>
    <row r="21997" spans="4:4" x14ac:dyDescent="0.2">
      <c r="D21997" s="20"/>
    </row>
    <row r="21998" spans="4:4" x14ac:dyDescent="0.2">
      <c r="D21998" s="20"/>
    </row>
    <row r="21999" spans="4:4" x14ac:dyDescent="0.2">
      <c r="D21999" s="20"/>
    </row>
    <row r="22000" spans="4:4" x14ac:dyDescent="0.2">
      <c r="D22000" s="20"/>
    </row>
    <row r="22001" spans="4:4" x14ac:dyDescent="0.2">
      <c r="D22001" s="20"/>
    </row>
    <row r="22002" spans="4:4" x14ac:dyDescent="0.2">
      <c r="D22002" s="20"/>
    </row>
    <row r="22003" spans="4:4" x14ac:dyDescent="0.2">
      <c r="D22003" s="20"/>
    </row>
    <row r="22004" spans="4:4" x14ac:dyDescent="0.2">
      <c r="D22004" s="20"/>
    </row>
    <row r="22005" spans="4:4" x14ac:dyDescent="0.2">
      <c r="D22005" s="20"/>
    </row>
    <row r="22006" spans="4:4" x14ac:dyDescent="0.2">
      <c r="D22006" s="20"/>
    </row>
    <row r="22007" spans="4:4" x14ac:dyDescent="0.2">
      <c r="D22007" s="20"/>
    </row>
    <row r="22008" spans="4:4" x14ac:dyDescent="0.2">
      <c r="D22008" s="20"/>
    </row>
    <row r="22009" spans="4:4" x14ac:dyDescent="0.2">
      <c r="D22009" s="20"/>
    </row>
    <row r="22010" spans="4:4" x14ac:dyDescent="0.2">
      <c r="D22010" s="20"/>
    </row>
    <row r="22011" spans="4:4" x14ac:dyDescent="0.2">
      <c r="D22011" s="20"/>
    </row>
    <row r="22012" spans="4:4" x14ac:dyDescent="0.2">
      <c r="D22012" s="20"/>
    </row>
    <row r="22013" spans="4:4" x14ac:dyDescent="0.2">
      <c r="D22013" s="20"/>
    </row>
    <row r="22014" spans="4:4" x14ac:dyDescent="0.2">
      <c r="D22014" s="20"/>
    </row>
    <row r="22015" spans="4:4" x14ac:dyDescent="0.2">
      <c r="D22015" s="20"/>
    </row>
    <row r="22016" spans="4:4" x14ac:dyDescent="0.2">
      <c r="D22016" s="20"/>
    </row>
    <row r="22017" spans="4:4" x14ac:dyDescent="0.2">
      <c r="D22017" s="20"/>
    </row>
    <row r="22018" spans="4:4" x14ac:dyDescent="0.2">
      <c r="D22018" s="20"/>
    </row>
    <row r="22019" spans="4:4" x14ac:dyDescent="0.2">
      <c r="D22019" s="20"/>
    </row>
    <row r="22020" spans="4:4" x14ac:dyDescent="0.2">
      <c r="D22020" s="20"/>
    </row>
    <row r="22021" spans="4:4" x14ac:dyDescent="0.2">
      <c r="D22021" s="20"/>
    </row>
    <row r="22022" spans="4:4" x14ac:dyDescent="0.2">
      <c r="D22022" s="20"/>
    </row>
    <row r="22023" spans="4:4" x14ac:dyDescent="0.2">
      <c r="D22023" s="20"/>
    </row>
    <row r="22024" spans="4:4" x14ac:dyDescent="0.2">
      <c r="D22024" s="20"/>
    </row>
    <row r="22025" spans="4:4" x14ac:dyDescent="0.2">
      <c r="D22025" s="20"/>
    </row>
    <row r="22026" spans="4:4" x14ac:dyDescent="0.2">
      <c r="D22026" s="20"/>
    </row>
    <row r="22027" spans="4:4" x14ac:dyDescent="0.2">
      <c r="D22027" s="20"/>
    </row>
    <row r="22028" spans="4:4" x14ac:dyDescent="0.2">
      <c r="D22028" s="20"/>
    </row>
    <row r="22029" spans="4:4" x14ac:dyDescent="0.2">
      <c r="D22029" s="20"/>
    </row>
    <row r="22030" spans="4:4" x14ac:dyDescent="0.2">
      <c r="D22030" s="20"/>
    </row>
    <row r="22031" spans="4:4" x14ac:dyDescent="0.2">
      <c r="D22031" s="20"/>
    </row>
    <row r="22032" spans="4:4" x14ac:dyDescent="0.2">
      <c r="D22032" s="20"/>
    </row>
    <row r="22033" spans="4:4" x14ac:dyDescent="0.2">
      <c r="D22033" s="20"/>
    </row>
    <row r="22034" spans="4:4" x14ac:dyDescent="0.2">
      <c r="D22034" s="20"/>
    </row>
    <row r="22035" spans="4:4" x14ac:dyDescent="0.2">
      <c r="D22035" s="20"/>
    </row>
    <row r="22036" spans="4:4" x14ac:dyDescent="0.2">
      <c r="D22036" s="20"/>
    </row>
    <row r="22037" spans="4:4" x14ac:dyDescent="0.2">
      <c r="D22037" s="20"/>
    </row>
    <row r="22038" spans="4:4" x14ac:dyDescent="0.2">
      <c r="D22038" s="20"/>
    </row>
    <row r="22039" spans="4:4" x14ac:dyDescent="0.2">
      <c r="D22039" s="20"/>
    </row>
    <row r="22040" spans="4:4" x14ac:dyDescent="0.2">
      <c r="D22040" s="20"/>
    </row>
    <row r="22041" spans="4:4" x14ac:dyDescent="0.2">
      <c r="D22041" s="20"/>
    </row>
    <row r="22042" spans="4:4" x14ac:dyDescent="0.2">
      <c r="D22042" s="20"/>
    </row>
    <row r="22043" spans="4:4" x14ac:dyDescent="0.2">
      <c r="D22043" s="20"/>
    </row>
    <row r="22044" spans="4:4" x14ac:dyDescent="0.2">
      <c r="D22044" s="20"/>
    </row>
    <row r="22045" spans="4:4" x14ac:dyDescent="0.2">
      <c r="D22045" s="20"/>
    </row>
    <row r="22046" spans="4:4" x14ac:dyDescent="0.2">
      <c r="D22046" s="20"/>
    </row>
    <row r="22047" spans="4:4" x14ac:dyDescent="0.2">
      <c r="D22047" s="20"/>
    </row>
    <row r="22048" spans="4:4" x14ac:dyDescent="0.2">
      <c r="D22048" s="20"/>
    </row>
    <row r="22049" spans="4:4" x14ac:dyDescent="0.2">
      <c r="D22049" s="20"/>
    </row>
    <row r="22050" spans="4:4" x14ac:dyDescent="0.2">
      <c r="D22050" s="20"/>
    </row>
    <row r="22051" spans="4:4" x14ac:dyDescent="0.2">
      <c r="D22051" s="20"/>
    </row>
    <row r="22052" spans="4:4" x14ac:dyDescent="0.2">
      <c r="D22052" s="20"/>
    </row>
    <row r="22053" spans="4:4" x14ac:dyDescent="0.2">
      <c r="D22053" s="20"/>
    </row>
    <row r="22054" spans="4:4" x14ac:dyDescent="0.2">
      <c r="D22054" s="20"/>
    </row>
    <row r="22055" spans="4:4" x14ac:dyDescent="0.2">
      <c r="D22055" s="20"/>
    </row>
    <row r="22056" spans="4:4" x14ac:dyDescent="0.2">
      <c r="D22056" s="20"/>
    </row>
    <row r="22057" spans="4:4" x14ac:dyDescent="0.2">
      <c r="D22057" s="20"/>
    </row>
    <row r="22058" spans="4:4" x14ac:dyDescent="0.2">
      <c r="D22058" s="20"/>
    </row>
    <row r="22059" spans="4:4" x14ac:dyDescent="0.2">
      <c r="D22059" s="20"/>
    </row>
    <row r="22060" spans="4:4" x14ac:dyDescent="0.2">
      <c r="D22060" s="20"/>
    </row>
    <row r="22061" spans="4:4" x14ac:dyDescent="0.2">
      <c r="D22061" s="20"/>
    </row>
    <row r="22062" spans="4:4" x14ac:dyDescent="0.2">
      <c r="D22062" s="20"/>
    </row>
    <row r="22063" spans="4:4" x14ac:dyDescent="0.2">
      <c r="D22063" s="20"/>
    </row>
    <row r="22064" spans="4:4" x14ac:dyDescent="0.2">
      <c r="D22064" s="20"/>
    </row>
    <row r="22065" spans="4:4" x14ac:dyDescent="0.2">
      <c r="D22065" s="20"/>
    </row>
    <row r="22066" spans="4:4" x14ac:dyDescent="0.2">
      <c r="D22066" s="20"/>
    </row>
    <row r="22067" spans="4:4" x14ac:dyDescent="0.2">
      <c r="D22067" s="20"/>
    </row>
    <row r="22068" spans="4:4" x14ac:dyDescent="0.2">
      <c r="D22068" s="20"/>
    </row>
    <row r="22069" spans="4:4" x14ac:dyDescent="0.2">
      <c r="D22069" s="20"/>
    </row>
    <row r="22070" spans="4:4" x14ac:dyDescent="0.2">
      <c r="D22070" s="20"/>
    </row>
    <row r="22071" spans="4:4" x14ac:dyDescent="0.2">
      <c r="D22071" s="20"/>
    </row>
    <row r="22072" spans="4:4" x14ac:dyDescent="0.2">
      <c r="D22072" s="20"/>
    </row>
    <row r="22073" spans="4:4" x14ac:dyDescent="0.2">
      <c r="D22073" s="20"/>
    </row>
    <row r="22074" spans="4:4" x14ac:dyDescent="0.2">
      <c r="D22074" s="20"/>
    </row>
    <row r="22075" spans="4:4" x14ac:dyDescent="0.2">
      <c r="D22075" s="20"/>
    </row>
    <row r="22076" spans="4:4" x14ac:dyDescent="0.2">
      <c r="D22076" s="20"/>
    </row>
    <row r="22077" spans="4:4" x14ac:dyDescent="0.2">
      <c r="D22077" s="20"/>
    </row>
    <row r="22078" spans="4:4" x14ac:dyDescent="0.2">
      <c r="D22078" s="20"/>
    </row>
    <row r="22079" spans="4:4" x14ac:dyDescent="0.2">
      <c r="D22079" s="20"/>
    </row>
    <row r="22080" spans="4:4" x14ac:dyDescent="0.2">
      <c r="D22080" s="20"/>
    </row>
    <row r="22081" spans="4:4" x14ac:dyDescent="0.2">
      <c r="D22081" s="20"/>
    </row>
    <row r="22082" spans="4:4" x14ac:dyDescent="0.2">
      <c r="D22082" s="20"/>
    </row>
    <row r="22083" spans="4:4" x14ac:dyDescent="0.2">
      <c r="D22083" s="20"/>
    </row>
    <row r="22084" spans="4:4" x14ac:dyDescent="0.2">
      <c r="D22084" s="20"/>
    </row>
    <row r="22085" spans="4:4" x14ac:dyDescent="0.2">
      <c r="D22085" s="20"/>
    </row>
    <row r="22086" spans="4:4" x14ac:dyDescent="0.2">
      <c r="D22086" s="20"/>
    </row>
    <row r="22087" spans="4:4" x14ac:dyDescent="0.2">
      <c r="D22087" s="20"/>
    </row>
    <row r="22088" spans="4:4" x14ac:dyDescent="0.2">
      <c r="D22088" s="20"/>
    </row>
    <row r="22089" spans="4:4" x14ac:dyDescent="0.2">
      <c r="D22089" s="20"/>
    </row>
    <row r="22090" spans="4:4" x14ac:dyDescent="0.2">
      <c r="D22090" s="20"/>
    </row>
    <row r="22091" spans="4:4" x14ac:dyDescent="0.2">
      <c r="D22091" s="20"/>
    </row>
    <row r="22092" spans="4:4" x14ac:dyDescent="0.2">
      <c r="D22092" s="20"/>
    </row>
    <row r="22093" spans="4:4" x14ac:dyDescent="0.2">
      <c r="D22093" s="20"/>
    </row>
    <row r="22094" spans="4:4" x14ac:dyDescent="0.2">
      <c r="D22094" s="20"/>
    </row>
    <row r="22095" spans="4:4" x14ac:dyDescent="0.2">
      <c r="D22095" s="20"/>
    </row>
    <row r="22096" spans="4:4" x14ac:dyDescent="0.2">
      <c r="D22096" s="20"/>
    </row>
    <row r="22097" spans="4:4" x14ac:dyDescent="0.2">
      <c r="D22097" s="20"/>
    </row>
    <row r="22098" spans="4:4" x14ac:dyDescent="0.2">
      <c r="D22098" s="20"/>
    </row>
    <row r="22099" spans="4:4" x14ac:dyDescent="0.2">
      <c r="D22099" s="20"/>
    </row>
    <row r="22100" spans="4:4" x14ac:dyDescent="0.2">
      <c r="D22100" s="20"/>
    </row>
    <row r="22101" spans="4:4" x14ac:dyDescent="0.2">
      <c r="D22101" s="20"/>
    </row>
    <row r="22102" spans="4:4" x14ac:dyDescent="0.2">
      <c r="D22102" s="20"/>
    </row>
    <row r="22103" spans="4:4" x14ac:dyDescent="0.2">
      <c r="D22103" s="20"/>
    </row>
    <row r="22104" spans="4:4" x14ac:dyDescent="0.2">
      <c r="D22104" s="20"/>
    </row>
    <row r="22105" spans="4:4" x14ac:dyDescent="0.2">
      <c r="D22105" s="20"/>
    </row>
    <row r="22106" spans="4:4" x14ac:dyDescent="0.2">
      <c r="D22106" s="20"/>
    </row>
    <row r="22107" spans="4:4" x14ac:dyDescent="0.2">
      <c r="D22107" s="20"/>
    </row>
    <row r="22108" spans="4:4" x14ac:dyDescent="0.2">
      <c r="D22108" s="20"/>
    </row>
    <row r="22109" spans="4:4" x14ac:dyDescent="0.2">
      <c r="D22109" s="20"/>
    </row>
    <row r="22110" spans="4:4" x14ac:dyDescent="0.2">
      <c r="D22110" s="20"/>
    </row>
    <row r="22111" spans="4:4" x14ac:dyDescent="0.2">
      <c r="D22111" s="20"/>
    </row>
    <row r="22112" spans="4:4" x14ac:dyDescent="0.2">
      <c r="D22112" s="20"/>
    </row>
    <row r="22113" spans="4:4" x14ac:dyDescent="0.2">
      <c r="D22113" s="20"/>
    </row>
    <row r="22114" spans="4:4" x14ac:dyDescent="0.2">
      <c r="D22114" s="20"/>
    </row>
    <row r="22115" spans="4:4" x14ac:dyDescent="0.2">
      <c r="D22115" s="20"/>
    </row>
    <row r="22116" spans="4:4" x14ac:dyDescent="0.2">
      <c r="D22116" s="20"/>
    </row>
    <row r="22117" spans="4:4" x14ac:dyDescent="0.2">
      <c r="D22117" s="20"/>
    </row>
    <row r="22118" spans="4:4" x14ac:dyDescent="0.2">
      <c r="D22118" s="20"/>
    </row>
    <row r="22119" spans="4:4" x14ac:dyDescent="0.2">
      <c r="D22119" s="20"/>
    </row>
    <row r="22120" spans="4:4" x14ac:dyDescent="0.2">
      <c r="D22120" s="20"/>
    </row>
    <row r="22121" spans="4:4" x14ac:dyDescent="0.2">
      <c r="D22121" s="20"/>
    </row>
    <row r="22122" spans="4:4" x14ac:dyDescent="0.2">
      <c r="D22122" s="20"/>
    </row>
    <row r="22123" spans="4:4" x14ac:dyDescent="0.2">
      <c r="D22123" s="20"/>
    </row>
    <row r="22124" spans="4:4" x14ac:dyDescent="0.2">
      <c r="D22124" s="20"/>
    </row>
    <row r="22125" spans="4:4" x14ac:dyDescent="0.2">
      <c r="D22125" s="20"/>
    </row>
    <row r="22126" spans="4:4" x14ac:dyDescent="0.2">
      <c r="D22126" s="20"/>
    </row>
    <row r="22127" spans="4:4" x14ac:dyDescent="0.2">
      <c r="D22127" s="20"/>
    </row>
    <row r="22128" spans="4:4" x14ac:dyDescent="0.2">
      <c r="D22128" s="20"/>
    </row>
    <row r="22129" spans="4:4" x14ac:dyDescent="0.2">
      <c r="D22129" s="20"/>
    </row>
    <row r="22130" spans="4:4" x14ac:dyDescent="0.2">
      <c r="D22130" s="20"/>
    </row>
    <row r="22131" spans="4:4" x14ac:dyDescent="0.2">
      <c r="D22131" s="20"/>
    </row>
    <row r="22132" spans="4:4" x14ac:dyDescent="0.2">
      <c r="D22132" s="20"/>
    </row>
    <row r="22133" spans="4:4" x14ac:dyDescent="0.2">
      <c r="D22133" s="20"/>
    </row>
    <row r="22134" spans="4:4" x14ac:dyDescent="0.2">
      <c r="D22134" s="20"/>
    </row>
    <row r="22135" spans="4:4" x14ac:dyDescent="0.2">
      <c r="D22135" s="20"/>
    </row>
    <row r="22136" spans="4:4" x14ac:dyDescent="0.2">
      <c r="D22136" s="20"/>
    </row>
    <row r="22137" spans="4:4" x14ac:dyDescent="0.2">
      <c r="D22137" s="20"/>
    </row>
    <row r="22138" spans="4:4" x14ac:dyDescent="0.2">
      <c r="D22138" s="20"/>
    </row>
    <row r="22139" spans="4:4" x14ac:dyDescent="0.2">
      <c r="D22139" s="20"/>
    </row>
    <row r="22140" spans="4:4" x14ac:dyDescent="0.2">
      <c r="D22140" s="20"/>
    </row>
    <row r="22141" spans="4:4" x14ac:dyDescent="0.2">
      <c r="D22141" s="20"/>
    </row>
    <row r="22142" spans="4:4" x14ac:dyDescent="0.2">
      <c r="D22142" s="20"/>
    </row>
    <row r="22143" spans="4:4" x14ac:dyDescent="0.2">
      <c r="D22143" s="20"/>
    </row>
    <row r="22144" spans="4:4" x14ac:dyDescent="0.2">
      <c r="D22144" s="20"/>
    </row>
    <row r="22145" spans="4:4" x14ac:dyDescent="0.2">
      <c r="D22145" s="20"/>
    </row>
    <row r="22146" spans="4:4" x14ac:dyDescent="0.2">
      <c r="D22146" s="20"/>
    </row>
    <row r="22147" spans="4:4" x14ac:dyDescent="0.2">
      <c r="D22147" s="20"/>
    </row>
    <row r="22148" spans="4:4" x14ac:dyDescent="0.2">
      <c r="D22148" s="20"/>
    </row>
    <row r="22149" spans="4:4" x14ac:dyDescent="0.2">
      <c r="D22149" s="20"/>
    </row>
    <row r="22150" spans="4:4" x14ac:dyDescent="0.2">
      <c r="D22150" s="20"/>
    </row>
    <row r="22151" spans="4:4" x14ac:dyDescent="0.2">
      <c r="D22151" s="20"/>
    </row>
    <row r="22152" spans="4:4" x14ac:dyDescent="0.2">
      <c r="D22152" s="20"/>
    </row>
    <row r="22153" spans="4:4" x14ac:dyDescent="0.2">
      <c r="D22153" s="20"/>
    </row>
    <row r="22154" spans="4:4" x14ac:dyDescent="0.2">
      <c r="D22154" s="20"/>
    </row>
    <row r="22155" spans="4:4" x14ac:dyDescent="0.2">
      <c r="D22155" s="20"/>
    </row>
    <row r="22156" spans="4:4" x14ac:dyDescent="0.2">
      <c r="D22156" s="20"/>
    </row>
    <row r="22157" spans="4:4" x14ac:dyDescent="0.2">
      <c r="D22157" s="20"/>
    </row>
    <row r="22158" spans="4:4" x14ac:dyDescent="0.2">
      <c r="D22158" s="20"/>
    </row>
    <row r="22159" spans="4:4" x14ac:dyDescent="0.2">
      <c r="D22159" s="20"/>
    </row>
    <row r="22160" spans="4:4" x14ac:dyDescent="0.2">
      <c r="D22160" s="20"/>
    </row>
    <row r="22161" spans="4:4" x14ac:dyDescent="0.2">
      <c r="D22161" s="20"/>
    </row>
    <row r="22162" spans="4:4" x14ac:dyDescent="0.2">
      <c r="D22162" s="20"/>
    </row>
    <row r="22163" spans="4:4" x14ac:dyDescent="0.2">
      <c r="D22163" s="20"/>
    </row>
    <row r="22164" spans="4:4" x14ac:dyDescent="0.2">
      <c r="D22164" s="20"/>
    </row>
    <row r="22165" spans="4:4" x14ac:dyDescent="0.2">
      <c r="D22165" s="20"/>
    </row>
    <row r="22166" spans="4:4" x14ac:dyDescent="0.2">
      <c r="D22166" s="20"/>
    </row>
    <row r="22167" spans="4:4" x14ac:dyDescent="0.2">
      <c r="D22167" s="20"/>
    </row>
    <row r="22168" spans="4:4" x14ac:dyDescent="0.2">
      <c r="D22168" s="20"/>
    </row>
    <row r="22169" spans="4:4" x14ac:dyDescent="0.2">
      <c r="D22169" s="20"/>
    </row>
    <row r="22170" spans="4:4" x14ac:dyDescent="0.2">
      <c r="D22170" s="20"/>
    </row>
    <row r="22171" spans="4:4" x14ac:dyDescent="0.2">
      <c r="D22171" s="20"/>
    </row>
    <row r="22172" spans="4:4" x14ac:dyDescent="0.2">
      <c r="D22172" s="20"/>
    </row>
    <row r="22173" spans="4:4" x14ac:dyDescent="0.2">
      <c r="D22173" s="20"/>
    </row>
    <row r="22174" spans="4:4" x14ac:dyDescent="0.2">
      <c r="D22174" s="20"/>
    </row>
    <row r="22175" spans="4:4" x14ac:dyDescent="0.2">
      <c r="D22175" s="20"/>
    </row>
    <row r="22176" spans="4:4" x14ac:dyDescent="0.2">
      <c r="D22176" s="20"/>
    </row>
    <row r="22177" spans="4:4" x14ac:dyDescent="0.2">
      <c r="D22177" s="20"/>
    </row>
    <row r="22178" spans="4:4" x14ac:dyDescent="0.2">
      <c r="D22178" s="20"/>
    </row>
    <row r="22179" spans="4:4" x14ac:dyDescent="0.2">
      <c r="D22179" s="20"/>
    </row>
    <row r="22180" spans="4:4" x14ac:dyDescent="0.2">
      <c r="D22180" s="20"/>
    </row>
    <row r="22181" spans="4:4" x14ac:dyDescent="0.2">
      <c r="D22181" s="20"/>
    </row>
    <row r="22182" spans="4:4" x14ac:dyDescent="0.2">
      <c r="D22182" s="20"/>
    </row>
    <row r="22183" spans="4:4" x14ac:dyDescent="0.2">
      <c r="D22183" s="20"/>
    </row>
    <row r="22184" spans="4:4" x14ac:dyDescent="0.2">
      <c r="D22184" s="20"/>
    </row>
    <row r="22185" spans="4:4" x14ac:dyDescent="0.2">
      <c r="D22185" s="20"/>
    </row>
    <row r="22186" spans="4:4" x14ac:dyDescent="0.2">
      <c r="D22186" s="20"/>
    </row>
    <row r="22187" spans="4:4" x14ac:dyDescent="0.2">
      <c r="D22187" s="20"/>
    </row>
    <row r="22188" spans="4:4" x14ac:dyDescent="0.2">
      <c r="D22188" s="20"/>
    </row>
    <row r="22189" spans="4:4" x14ac:dyDescent="0.2">
      <c r="D22189" s="20"/>
    </row>
    <row r="22190" spans="4:4" x14ac:dyDescent="0.2">
      <c r="D22190" s="20"/>
    </row>
    <row r="22191" spans="4:4" x14ac:dyDescent="0.2">
      <c r="D22191" s="20"/>
    </row>
    <row r="22192" spans="4:4" x14ac:dyDescent="0.2">
      <c r="D22192" s="20"/>
    </row>
    <row r="22193" spans="4:4" x14ac:dyDescent="0.2">
      <c r="D22193" s="20"/>
    </row>
    <row r="22194" spans="4:4" x14ac:dyDescent="0.2">
      <c r="D22194" s="20"/>
    </row>
    <row r="22195" spans="4:4" x14ac:dyDescent="0.2">
      <c r="D22195" s="20"/>
    </row>
    <row r="22196" spans="4:4" x14ac:dyDescent="0.2">
      <c r="D22196" s="20"/>
    </row>
    <row r="22197" spans="4:4" x14ac:dyDescent="0.2">
      <c r="D22197" s="20"/>
    </row>
    <row r="22198" spans="4:4" x14ac:dyDescent="0.2">
      <c r="D22198" s="20"/>
    </row>
    <row r="22199" spans="4:4" x14ac:dyDescent="0.2">
      <c r="D22199" s="20"/>
    </row>
    <row r="22200" spans="4:4" x14ac:dyDescent="0.2">
      <c r="D22200" s="20"/>
    </row>
    <row r="22201" spans="4:4" x14ac:dyDescent="0.2">
      <c r="D22201" s="20"/>
    </row>
    <row r="22202" spans="4:4" x14ac:dyDescent="0.2">
      <c r="D22202" s="20"/>
    </row>
    <row r="22203" spans="4:4" x14ac:dyDescent="0.2">
      <c r="D22203" s="20"/>
    </row>
    <row r="22204" spans="4:4" x14ac:dyDescent="0.2">
      <c r="D22204" s="20"/>
    </row>
    <row r="22205" spans="4:4" x14ac:dyDescent="0.2">
      <c r="D22205" s="20"/>
    </row>
    <row r="22206" spans="4:4" x14ac:dyDescent="0.2">
      <c r="D22206" s="20"/>
    </row>
    <row r="22207" spans="4:4" x14ac:dyDescent="0.2">
      <c r="D22207" s="20"/>
    </row>
    <row r="22208" spans="4:4" x14ac:dyDescent="0.2">
      <c r="D22208" s="20"/>
    </row>
    <row r="22209" spans="4:4" x14ac:dyDescent="0.2">
      <c r="D22209" s="20"/>
    </row>
    <row r="22210" spans="4:4" x14ac:dyDescent="0.2">
      <c r="D22210" s="20"/>
    </row>
    <row r="22211" spans="4:4" x14ac:dyDescent="0.2">
      <c r="D22211" s="20"/>
    </row>
    <row r="22212" spans="4:4" x14ac:dyDescent="0.2">
      <c r="D22212" s="20"/>
    </row>
    <row r="22213" spans="4:4" x14ac:dyDescent="0.2">
      <c r="D22213" s="20"/>
    </row>
    <row r="22214" spans="4:4" x14ac:dyDescent="0.2">
      <c r="D22214" s="20"/>
    </row>
    <row r="22215" spans="4:4" x14ac:dyDescent="0.2">
      <c r="D22215" s="20"/>
    </row>
    <row r="22216" spans="4:4" x14ac:dyDescent="0.2">
      <c r="D22216" s="20"/>
    </row>
    <row r="22217" spans="4:4" x14ac:dyDescent="0.2">
      <c r="D22217" s="20"/>
    </row>
    <row r="22218" spans="4:4" x14ac:dyDescent="0.2">
      <c r="D22218" s="20"/>
    </row>
    <row r="22219" spans="4:4" x14ac:dyDescent="0.2">
      <c r="D22219" s="20"/>
    </row>
    <row r="22220" spans="4:4" x14ac:dyDescent="0.2">
      <c r="D22220" s="20"/>
    </row>
    <row r="22221" spans="4:4" x14ac:dyDescent="0.2">
      <c r="D22221" s="20"/>
    </row>
    <row r="22222" spans="4:4" x14ac:dyDescent="0.2">
      <c r="D22222" s="20"/>
    </row>
    <row r="22223" spans="4:4" x14ac:dyDescent="0.2">
      <c r="D22223" s="20"/>
    </row>
    <row r="22224" spans="4:4" x14ac:dyDescent="0.2">
      <c r="D22224" s="20"/>
    </row>
    <row r="22225" spans="4:4" x14ac:dyDescent="0.2">
      <c r="D22225" s="20"/>
    </row>
    <row r="22226" spans="4:4" x14ac:dyDescent="0.2">
      <c r="D22226" s="20"/>
    </row>
    <row r="22227" spans="4:4" x14ac:dyDescent="0.2">
      <c r="D22227" s="20"/>
    </row>
    <row r="22228" spans="4:4" x14ac:dyDescent="0.2">
      <c r="D22228" s="20"/>
    </row>
    <row r="22229" spans="4:4" x14ac:dyDescent="0.2">
      <c r="D22229" s="20"/>
    </row>
    <row r="22230" spans="4:4" x14ac:dyDescent="0.2">
      <c r="D22230" s="20"/>
    </row>
    <row r="22231" spans="4:4" x14ac:dyDescent="0.2">
      <c r="D22231" s="20"/>
    </row>
    <row r="22232" spans="4:4" x14ac:dyDescent="0.2">
      <c r="D22232" s="20"/>
    </row>
    <row r="22233" spans="4:4" x14ac:dyDescent="0.2">
      <c r="D22233" s="20"/>
    </row>
    <row r="22234" spans="4:4" x14ac:dyDescent="0.2">
      <c r="D22234" s="20"/>
    </row>
    <row r="22235" spans="4:4" x14ac:dyDescent="0.2">
      <c r="D22235" s="20"/>
    </row>
    <row r="22236" spans="4:4" x14ac:dyDescent="0.2">
      <c r="D22236" s="20"/>
    </row>
    <row r="22237" spans="4:4" x14ac:dyDescent="0.2">
      <c r="D22237" s="20"/>
    </row>
    <row r="22238" spans="4:4" x14ac:dyDescent="0.2">
      <c r="D22238" s="20"/>
    </row>
    <row r="22239" spans="4:4" x14ac:dyDescent="0.2">
      <c r="D22239" s="20"/>
    </row>
    <row r="22240" spans="4:4" x14ac:dyDescent="0.2">
      <c r="D22240" s="20"/>
    </row>
    <row r="22241" spans="4:4" x14ac:dyDescent="0.2">
      <c r="D22241" s="20"/>
    </row>
    <row r="22242" spans="4:4" x14ac:dyDescent="0.2">
      <c r="D22242" s="20"/>
    </row>
    <row r="22243" spans="4:4" x14ac:dyDescent="0.2">
      <c r="D22243" s="20"/>
    </row>
    <row r="22244" spans="4:4" x14ac:dyDescent="0.2">
      <c r="D22244" s="20"/>
    </row>
    <row r="22245" spans="4:4" x14ac:dyDescent="0.2">
      <c r="D22245" s="20"/>
    </row>
    <row r="22246" spans="4:4" x14ac:dyDescent="0.2">
      <c r="D22246" s="20"/>
    </row>
    <row r="22247" spans="4:4" x14ac:dyDescent="0.2">
      <c r="D22247" s="20"/>
    </row>
    <row r="22248" spans="4:4" x14ac:dyDescent="0.2">
      <c r="D22248" s="20"/>
    </row>
    <row r="22249" spans="4:4" x14ac:dyDescent="0.2">
      <c r="D22249" s="20"/>
    </row>
    <row r="22250" spans="4:4" x14ac:dyDescent="0.2">
      <c r="D22250" s="20"/>
    </row>
    <row r="22251" spans="4:4" x14ac:dyDescent="0.2">
      <c r="D22251" s="20"/>
    </row>
    <row r="22252" spans="4:4" x14ac:dyDescent="0.2">
      <c r="D22252" s="20"/>
    </row>
    <row r="22253" spans="4:4" x14ac:dyDescent="0.2">
      <c r="D22253" s="20"/>
    </row>
    <row r="22254" spans="4:4" x14ac:dyDescent="0.2">
      <c r="D22254" s="20"/>
    </row>
    <row r="22255" spans="4:4" x14ac:dyDescent="0.2">
      <c r="D22255" s="20"/>
    </row>
    <row r="22256" spans="4:4" x14ac:dyDescent="0.2">
      <c r="D22256" s="20"/>
    </row>
    <row r="22257" spans="4:4" x14ac:dyDescent="0.2">
      <c r="D22257" s="20"/>
    </row>
    <row r="22258" spans="4:4" x14ac:dyDescent="0.2">
      <c r="D22258" s="20"/>
    </row>
    <row r="22259" spans="4:4" x14ac:dyDescent="0.2">
      <c r="D22259" s="20"/>
    </row>
    <row r="22260" spans="4:4" x14ac:dyDescent="0.2">
      <c r="D22260" s="20"/>
    </row>
    <row r="22261" spans="4:4" x14ac:dyDescent="0.2">
      <c r="D22261" s="20"/>
    </row>
    <row r="22262" spans="4:4" x14ac:dyDescent="0.2">
      <c r="D22262" s="20"/>
    </row>
    <row r="22263" spans="4:4" x14ac:dyDescent="0.2">
      <c r="D22263" s="20"/>
    </row>
    <row r="22264" spans="4:4" x14ac:dyDescent="0.2">
      <c r="D22264" s="20"/>
    </row>
    <row r="22265" spans="4:4" x14ac:dyDescent="0.2">
      <c r="D22265" s="20"/>
    </row>
    <row r="22266" spans="4:4" x14ac:dyDescent="0.2">
      <c r="D22266" s="20"/>
    </row>
    <row r="22267" spans="4:4" x14ac:dyDescent="0.2">
      <c r="D22267" s="20"/>
    </row>
    <row r="22268" spans="4:4" x14ac:dyDescent="0.2">
      <c r="D22268" s="20"/>
    </row>
    <row r="22269" spans="4:4" x14ac:dyDescent="0.2">
      <c r="D22269" s="20"/>
    </row>
    <row r="22270" spans="4:4" x14ac:dyDescent="0.2">
      <c r="D22270" s="20"/>
    </row>
    <row r="22271" spans="4:4" x14ac:dyDescent="0.2">
      <c r="D22271" s="20"/>
    </row>
    <row r="22272" spans="4:4" x14ac:dyDescent="0.2">
      <c r="D22272" s="20"/>
    </row>
    <row r="22273" spans="4:4" x14ac:dyDescent="0.2">
      <c r="D22273" s="20"/>
    </row>
    <row r="22274" spans="4:4" x14ac:dyDescent="0.2">
      <c r="D22274" s="20"/>
    </row>
    <row r="22275" spans="4:4" x14ac:dyDescent="0.2">
      <c r="D22275" s="20"/>
    </row>
    <row r="22276" spans="4:4" x14ac:dyDescent="0.2">
      <c r="D22276" s="20"/>
    </row>
    <row r="22277" spans="4:4" x14ac:dyDescent="0.2">
      <c r="D22277" s="20"/>
    </row>
    <row r="22278" spans="4:4" x14ac:dyDescent="0.2">
      <c r="D22278" s="20"/>
    </row>
    <row r="22279" spans="4:4" x14ac:dyDescent="0.2">
      <c r="D22279" s="20"/>
    </row>
    <row r="22280" spans="4:4" x14ac:dyDescent="0.2">
      <c r="D22280" s="20"/>
    </row>
    <row r="22281" spans="4:4" x14ac:dyDescent="0.2">
      <c r="D22281" s="20"/>
    </row>
    <row r="22282" spans="4:4" x14ac:dyDescent="0.2">
      <c r="D22282" s="20"/>
    </row>
    <row r="22283" spans="4:4" x14ac:dyDescent="0.2">
      <c r="D22283" s="20"/>
    </row>
    <row r="22284" spans="4:4" x14ac:dyDescent="0.2">
      <c r="D22284" s="20"/>
    </row>
    <row r="22285" spans="4:4" x14ac:dyDescent="0.2">
      <c r="D22285" s="20"/>
    </row>
    <row r="22286" spans="4:4" x14ac:dyDescent="0.2">
      <c r="D22286" s="20"/>
    </row>
    <row r="22287" spans="4:4" x14ac:dyDescent="0.2">
      <c r="D22287" s="20"/>
    </row>
    <row r="22288" spans="4:4" x14ac:dyDescent="0.2">
      <c r="D22288" s="20"/>
    </row>
    <row r="22289" spans="4:4" x14ac:dyDescent="0.2">
      <c r="D22289" s="20"/>
    </row>
    <row r="22290" spans="4:4" x14ac:dyDescent="0.2">
      <c r="D22290" s="20"/>
    </row>
    <row r="22291" spans="4:4" x14ac:dyDescent="0.2">
      <c r="D22291" s="20"/>
    </row>
    <row r="22292" spans="4:4" x14ac:dyDescent="0.2">
      <c r="D22292" s="20"/>
    </row>
    <row r="22293" spans="4:4" x14ac:dyDescent="0.2">
      <c r="D22293" s="20"/>
    </row>
    <row r="22294" spans="4:4" x14ac:dyDescent="0.2">
      <c r="D22294" s="20"/>
    </row>
    <row r="22295" spans="4:4" x14ac:dyDescent="0.2">
      <c r="D22295" s="20"/>
    </row>
    <row r="22296" spans="4:4" x14ac:dyDescent="0.2">
      <c r="D22296" s="20"/>
    </row>
    <row r="22297" spans="4:4" x14ac:dyDescent="0.2">
      <c r="D22297" s="20"/>
    </row>
    <row r="22298" spans="4:4" x14ac:dyDescent="0.2">
      <c r="D22298" s="20"/>
    </row>
    <row r="22299" spans="4:4" x14ac:dyDescent="0.2">
      <c r="D22299" s="20"/>
    </row>
    <row r="22300" spans="4:4" x14ac:dyDescent="0.2">
      <c r="D22300" s="20"/>
    </row>
    <row r="22301" spans="4:4" x14ac:dyDescent="0.2">
      <c r="D22301" s="20"/>
    </row>
    <row r="22302" spans="4:4" x14ac:dyDescent="0.2">
      <c r="D22302" s="20"/>
    </row>
    <row r="22303" spans="4:4" x14ac:dyDescent="0.2">
      <c r="D22303" s="20"/>
    </row>
    <row r="22304" spans="4:4" x14ac:dyDescent="0.2">
      <c r="D22304" s="20"/>
    </row>
    <row r="22305" spans="4:4" x14ac:dyDescent="0.2">
      <c r="D22305" s="20"/>
    </row>
    <row r="22306" spans="4:4" x14ac:dyDescent="0.2">
      <c r="D22306" s="20"/>
    </row>
    <row r="22307" spans="4:4" x14ac:dyDescent="0.2">
      <c r="D22307" s="20"/>
    </row>
    <row r="22308" spans="4:4" x14ac:dyDescent="0.2">
      <c r="D22308" s="20"/>
    </row>
    <row r="22309" spans="4:4" x14ac:dyDescent="0.2">
      <c r="D22309" s="20"/>
    </row>
    <row r="22310" spans="4:4" x14ac:dyDescent="0.2">
      <c r="D22310" s="20"/>
    </row>
    <row r="22311" spans="4:4" x14ac:dyDescent="0.2">
      <c r="D22311" s="20"/>
    </row>
    <row r="22312" spans="4:4" x14ac:dyDescent="0.2">
      <c r="D22312" s="20"/>
    </row>
    <row r="22313" spans="4:4" x14ac:dyDescent="0.2">
      <c r="D22313" s="20"/>
    </row>
    <row r="22314" spans="4:4" x14ac:dyDescent="0.2">
      <c r="D22314" s="20"/>
    </row>
    <row r="22315" spans="4:4" x14ac:dyDescent="0.2">
      <c r="D22315" s="20"/>
    </row>
    <row r="22316" spans="4:4" x14ac:dyDescent="0.2">
      <c r="D22316" s="20"/>
    </row>
    <row r="22317" spans="4:4" x14ac:dyDescent="0.2">
      <c r="D22317" s="20"/>
    </row>
    <row r="22318" spans="4:4" x14ac:dyDescent="0.2">
      <c r="D22318" s="20"/>
    </row>
    <row r="22319" spans="4:4" x14ac:dyDescent="0.2">
      <c r="D22319" s="20"/>
    </row>
    <row r="22320" spans="4:4" x14ac:dyDescent="0.2">
      <c r="D22320" s="20"/>
    </row>
    <row r="22321" spans="4:4" x14ac:dyDescent="0.2">
      <c r="D22321" s="20"/>
    </row>
    <row r="22322" spans="4:4" x14ac:dyDescent="0.2">
      <c r="D22322" s="20"/>
    </row>
    <row r="22323" spans="4:4" x14ac:dyDescent="0.2">
      <c r="D22323" s="20"/>
    </row>
    <row r="22324" spans="4:4" x14ac:dyDescent="0.2">
      <c r="D22324" s="20"/>
    </row>
    <row r="22325" spans="4:4" x14ac:dyDescent="0.2">
      <c r="D22325" s="20"/>
    </row>
    <row r="22326" spans="4:4" x14ac:dyDescent="0.2">
      <c r="D22326" s="20"/>
    </row>
    <row r="22327" spans="4:4" x14ac:dyDescent="0.2">
      <c r="D22327" s="20"/>
    </row>
    <row r="22328" spans="4:4" x14ac:dyDescent="0.2">
      <c r="D22328" s="20"/>
    </row>
    <row r="22329" spans="4:4" x14ac:dyDescent="0.2">
      <c r="D22329" s="20"/>
    </row>
    <row r="22330" spans="4:4" x14ac:dyDescent="0.2">
      <c r="D22330" s="20"/>
    </row>
    <row r="22331" spans="4:4" x14ac:dyDescent="0.2">
      <c r="D22331" s="20"/>
    </row>
    <row r="22332" spans="4:4" x14ac:dyDescent="0.2">
      <c r="D22332" s="20"/>
    </row>
    <row r="22333" spans="4:4" x14ac:dyDescent="0.2">
      <c r="D22333" s="20"/>
    </row>
    <row r="22334" spans="4:4" x14ac:dyDescent="0.2">
      <c r="D22334" s="20"/>
    </row>
    <row r="22335" spans="4:4" x14ac:dyDescent="0.2">
      <c r="D22335" s="20"/>
    </row>
    <row r="22336" spans="4:4" x14ac:dyDescent="0.2">
      <c r="D22336" s="20"/>
    </row>
    <row r="22337" spans="4:4" x14ac:dyDescent="0.2">
      <c r="D22337" s="20"/>
    </row>
    <row r="22338" spans="4:4" x14ac:dyDescent="0.2">
      <c r="D22338" s="20"/>
    </row>
    <row r="22339" spans="4:4" x14ac:dyDescent="0.2">
      <c r="D22339" s="20"/>
    </row>
    <row r="22340" spans="4:4" x14ac:dyDescent="0.2">
      <c r="D22340" s="20"/>
    </row>
    <row r="22341" spans="4:4" x14ac:dyDescent="0.2">
      <c r="D22341" s="20"/>
    </row>
    <row r="22342" spans="4:4" x14ac:dyDescent="0.2">
      <c r="D22342" s="20"/>
    </row>
    <row r="22343" spans="4:4" x14ac:dyDescent="0.2">
      <c r="D22343" s="20"/>
    </row>
    <row r="22344" spans="4:4" x14ac:dyDescent="0.2">
      <c r="D22344" s="20"/>
    </row>
    <row r="22345" spans="4:4" x14ac:dyDescent="0.2">
      <c r="D22345" s="20"/>
    </row>
    <row r="22346" spans="4:4" x14ac:dyDescent="0.2">
      <c r="D22346" s="20"/>
    </row>
    <row r="22347" spans="4:4" x14ac:dyDescent="0.2">
      <c r="D22347" s="20"/>
    </row>
    <row r="22348" spans="4:4" x14ac:dyDescent="0.2">
      <c r="D22348" s="20"/>
    </row>
    <row r="22349" spans="4:4" x14ac:dyDescent="0.2">
      <c r="D22349" s="20"/>
    </row>
    <row r="22350" spans="4:4" x14ac:dyDescent="0.2">
      <c r="D22350" s="20"/>
    </row>
    <row r="22351" spans="4:4" x14ac:dyDescent="0.2">
      <c r="D22351" s="20"/>
    </row>
    <row r="22352" spans="4:4" x14ac:dyDescent="0.2">
      <c r="D22352" s="20"/>
    </row>
    <row r="22353" spans="4:4" x14ac:dyDescent="0.2">
      <c r="D22353" s="20"/>
    </row>
    <row r="22354" spans="4:4" x14ac:dyDescent="0.2">
      <c r="D22354" s="20"/>
    </row>
    <row r="22355" spans="4:4" x14ac:dyDescent="0.2">
      <c r="D22355" s="20"/>
    </row>
    <row r="22356" spans="4:4" x14ac:dyDescent="0.2">
      <c r="D22356" s="20"/>
    </row>
    <row r="22357" spans="4:4" x14ac:dyDescent="0.2">
      <c r="D22357" s="20"/>
    </row>
    <row r="22358" spans="4:4" x14ac:dyDescent="0.2">
      <c r="D22358" s="20"/>
    </row>
    <row r="22359" spans="4:4" x14ac:dyDescent="0.2">
      <c r="D22359" s="20"/>
    </row>
    <row r="22360" spans="4:4" x14ac:dyDescent="0.2">
      <c r="D22360" s="20"/>
    </row>
    <row r="22361" spans="4:4" x14ac:dyDescent="0.2">
      <c r="D22361" s="20"/>
    </row>
    <row r="22362" spans="4:4" x14ac:dyDescent="0.2">
      <c r="D22362" s="20"/>
    </row>
    <row r="22363" spans="4:4" x14ac:dyDescent="0.2">
      <c r="D22363" s="20"/>
    </row>
    <row r="22364" spans="4:4" x14ac:dyDescent="0.2">
      <c r="D22364" s="20"/>
    </row>
    <row r="22365" spans="4:4" x14ac:dyDescent="0.2">
      <c r="D22365" s="20"/>
    </row>
    <row r="22366" spans="4:4" x14ac:dyDescent="0.2">
      <c r="D22366" s="20"/>
    </row>
    <row r="22367" spans="4:4" x14ac:dyDescent="0.2">
      <c r="D22367" s="20"/>
    </row>
    <row r="22368" spans="4:4" x14ac:dyDescent="0.2">
      <c r="D22368" s="20"/>
    </row>
    <row r="22369" spans="4:4" x14ac:dyDescent="0.2">
      <c r="D22369" s="20"/>
    </row>
    <row r="22370" spans="4:4" x14ac:dyDescent="0.2">
      <c r="D22370" s="20"/>
    </row>
    <row r="22371" spans="4:4" x14ac:dyDescent="0.2">
      <c r="D22371" s="20"/>
    </row>
    <row r="22372" spans="4:4" x14ac:dyDescent="0.2">
      <c r="D22372" s="20"/>
    </row>
    <row r="22373" spans="4:4" x14ac:dyDescent="0.2">
      <c r="D22373" s="20"/>
    </row>
    <row r="22374" spans="4:4" x14ac:dyDescent="0.2">
      <c r="D22374" s="20"/>
    </row>
    <row r="22375" spans="4:4" x14ac:dyDescent="0.2">
      <c r="D22375" s="20"/>
    </row>
    <row r="22376" spans="4:4" x14ac:dyDescent="0.2">
      <c r="D22376" s="20"/>
    </row>
    <row r="22377" spans="4:4" x14ac:dyDescent="0.2">
      <c r="D22377" s="20"/>
    </row>
    <row r="22378" spans="4:4" x14ac:dyDescent="0.2">
      <c r="D22378" s="20"/>
    </row>
    <row r="22379" spans="4:4" x14ac:dyDescent="0.2">
      <c r="D22379" s="20"/>
    </row>
    <row r="22380" spans="4:4" x14ac:dyDescent="0.2">
      <c r="D22380" s="20"/>
    </row>
    <row r="22381" spans="4:4" x14ac:dyDescent="0.2">
      <c r="D22381" s="20"/>
    </row>
    <row r="22382" spans="4:4" x14ac:dyDescent="0.2">
      <c r="D22382" s="20"/>
    </row>
    <row r="22383" spans="4:4" x14ac:dyDescent="0.2">
      <c r="D22383" s="20"/>
    </row>
    <row r="22384" spans="4:4" x14ac:dyDescent="0.2">
      <c r="D22384" s="20"/>
    </row>
    <row r="22385" spans="4:4" x14ac:dyDescent="0.2">
      <c r="D22385" s="20"/>
    </row>
    <row r="22386" spans="4:4" x14ac:dyDescent="0.2">
      <c r="D22386" s="20"/>
    </row>
    <row r="22387" spans="4:4" x14ac:dyDescent="0.2">
      <c r="D22387" s="20"/>
    </row>
    <row r="22388" spans="4:4" x14ac:dyDescent="0.2">
      <c r="D22388" s="20"/>
    </row>
    <row r="22389" spans="4:4" x14ac:dyDescent="0.2">
      <c r="D22389" s="20"/>
    </row>
    <row r="22390" spans="4:4" x14ac:dyDescent="0.2">
      <c r="D22390" s="20"/>
    </row>
    <row r="22391" spans="4:4" x14ac:dyDescent="0.2">
      <c r="D22391" s="20"/>
    </row>
    <row r="22392" spans="4:4" x14ac:dyDescent="0.2">
      <c r="D22392" s="20"/>
    </row>
    <row r="22393" spans="4:4" x14ac:dyDescent="0.2">
      <c r="D22393" s="20"/>
    </row>
    <row r="22394" spans="4:4" x14ac:dyDescent="0.2">
      <c r="D22394" s="20"/>
    </row>
    <row r="22395" spans="4:4" x14ac:dyDescent="0.2">
      <c r="D22395" s="20"/>
    </row>
    <row r="22396" spans="4:4" x14ac:dyDescent="0.2">
      <c r="D22396" s="20"/>
    </row>
    <row r="22397" spans="4:4" x14ac:dyDescent="0.2">
      <c r="D22397" s="20"/>
    </row>
    <row r="22398" spans="4:4" x14ac:dyDescent="0.2">
      <c r="D22398" s="20"/>
    </row>
    <row r="22399" spans="4:4" x14ac:dyDescent="0.2">
      <c r="D22399" s="20"/>
    </row>
    <row r="22400" spans="4:4" x14ac:dyDescent="0.2">
      <c r="D22400" s="20"/>
    </row>
    <row r="22401" spans="4:4" x14ac:dyDescent="0.2">
      <c r="D22401" s="20"/>
    </row>
    <row r="22402" spans="4:4" x14ac:dyDescent="0.2">
      <c r="D22402" s="20"/>
    </row>
    <row r="22403" spans="4:4" x14ac:dyDescent="0.2">
      <c r="D22403" s="20"/>
    </row>
    <row r="22404" spans="4:4" x14ac:dyDescent="0.2">
      <c r="D22404" s="20"/>
    </row>
    <row r="22405" spans="4:4" x14ac:dyDescent="0.2">
      <c r="D22405" s="20"/>
    </row>
    <row r="22406" spans="4:4" x14ac:dyDescent="0.2">
      <c r="D22406" s="20"/>
    </row>
    <row r="22407" spans="4:4" x14ac:dyDescent="0.2">
      <c r="D22407" s="20"/>
    </row>
    <row r="22408" spans="4:4" x14ac:dyDescent="0.2">
      <c r="D22408" s="20"/>
    </row>
    <row r="22409" spans="4:4" x14ac:dyDescent="0.2">
      <c r="D22409" s="20"/>
    </row>
    <row r="22410" spans="4:4" x14ac:dyDescent="0.2">
      <c r="D22410" s="20"/>
    </row>
    <row r="22411" spans="4:4" x14ac:dyDescent="0.2">
      <c r="D22411" s="20"/>
    </row>
    <row r="22412" spans="4:4" x14ac:dyDescent="0.2">
      <c r="D22412" s="20"/>
    </row>
    <row r="22413" spans="4:4" x14ac:dyDescent="0.2">
      <c r="D22413" s="20"/>
    </row>
    <row r="22414" spans="4:4" x14ac:dyDescent="0.2">
      <c r="D22414" s="20"/>
    </row>
    <row r="22415" spans="4:4" x14ac:dyDescent="0.2">
      <c r="D22415" s="20"/>
    </row>
    <row r="22416" spans="4:4" x14ac:dyDescent="0.2">
      <c r="D22416" s="20"/>
    </row>
    <row r="22417" spans="4:4" x14ac:dyDescent="0.2">
      <c r="D22417" s="20"/>
    </row>
    <row r="22418" spans="4:4" x14ac:dyDescent="0.2">
      <c r="D22418" s="20"/>
    </row>
    <row r="22419" spans="4:4" x14ac:dyDescent="0.2">
      <c r="D22419" s="20"/>
    </row>
    <row r="22420" spans="4:4" x14ac:dyDescent="0.2">
      <c r="D22420" s="20"/>
    </row>
    <row r="22421" spans="4:4" x14ac:dyDescent="0.2">
      <c r="D22421" s="20"/>
    </row>
    <row r="22422" spans="4:4" x14ac:dyDescent="0.2">
      <c r="D22422" s="20"/>
    </row>
    <row r="22423" spans="4:4" x14ac:dyDescent="0.2">
      <c r="D22423" s="20"/>
    </row>
    <row r="22424" spans="4:4" x14ac:dyDescent="0.2">
      <c r="D22424" s="20"/>
    </row>
    <row r="22425" spans="4:4" x14ac:dyDescent="0.2">
      <c r="D22425" s="20"/>
    </row>
    <row r="22426" spans="4:4" x14ac:dyDescent="0.2">
      <c r="D22426" s="20"/>
    </row>
    <row r="22427" spans="4:4" x14ac:dyDescent="0.2">
      <c r="D22427" s="20"/>
    </row>
    <row r="22428" spans="4:4" x14ac:dyDescent="0.2">
      <c r="D22428" s="20"/>
    </row>
    <row r="22429" spans="4:4" x14ac:dyDescent="0.2">
      <c r="D22429" s="20"/>
    </row>
    <row r="22430" spans="4:4" x14ac:dyDescent="0.2">
      <c r="D22430" s="20"/>
    </row>
    <row r="22431" spans="4:4" x14ac:dyDescent="0.2">
      <c r="D22431" s="20"/>
    </row>
    <row r="22432" spans="4:4" x14ac:dyDescent="0.2">
      <c r="D22432" s="20"/>
    </row>
    <row r="22433" spans="4:4" x14ac:dyDescent="0.2">
      <c r="D22433" s="20"/>
    </row>
    <row r="22434" spans="4:4" x14ac:dyDescent="0.2">
      <c r="D22434" s="20"/>
    </row>
    <row r="22435" spans="4:4" x14ac:dyDescent="0.2">
      <c r="D22435" s="20"/>
    </row>
    <row r="22436" spans="4:4" x14ac:dyDescent="0.2">
      <c r="D22436" s="20"/>
    </row>
    <row r="22437" spans="4:4" x14ac:dyDescent="0.2">
      <c r="D22437" s="20"/>
    </row>
    <row r="22438" spans="4:4" x14ac:dyDescent="0.2">
      <c r="D22438" s="20"/>
    </row>
    <row r="22439" spans="4:4" x14ac:dyDescent="0.2">
      <c r="D22439" s="20"/>
    </row>
    <row r="22440" spans="4:4" x14ac:dyDescent="0.2">
      <c r="D22440" s="20"/>
    </row>
    <row r="22441" spans="4:4" x14ac:dyDescent="0.2">
      <c r="D22441" s="20"/>
    </row>
    <row r="22442" spans="4:4" x14ac:dyDescent="0.2">
      <c r="D22442" s="20"/>
    </row>
    <row r="22443" spans="4:4" x14ac:dyDescent="0.2">
      <c r="D22443" s="20"/>
    </row>
    <row r="22444" spans="4:4" x14ac:dyDescent="0.2">
      <c r="D22444" s="20"/>
    </row>
    <row r="22445" spans="4:4" x14ac:dyDescent="0.2">
      <c r="D22445" s="20"/>
    </row>
    <row r="22446" spans="4:4" x14ac:dyDescent="0.2">
      <c r="D22446" s="20"/>
    </row>
    <row r="22447" spans="4:4" x14ac:dyDescent="0.2">
      <c r="D22447" s="20"/>
    </row>
    <row r="22448" spans="4:4" x14ac:dyDescent="0.2">
      <c r="D22448" s="20"/>
    </row>
    <row r="22449" spans="4:4" x14ac:dyDescent="0.2">
      <c r="D22449" s="20"/>
    </row>
    <row r="22450" spans="4:4" x14ac:dyDescent="0.2">
      <c r="D22450" s="20"/>
    </row>
    <row r="22451" spans="4:4" x14ac:dyDescent="0.2">
      <c r="D22451" s="20"/>
    </row>
    <row r="22452" spans="4:4" x14ac:dyDescent="0.2">
      <c r="D22452" s="20"/>
    </row>
    <row r="22453" spans="4:4" x14ac:dyDescent="0.2">
      <c r="D22453" s="20"/>
    </row>
    <row r="22454" spans="4:4" x14ac:dyDescent="0.2">
      <c r="D22454" s="20"/>
    </row>
    <row r="22455" spans="4:4" x14ac:dyDescent="0.2">
      <c r="D22455" s="20"/>
    </row>
    <row r="22456" spans="4:4" x14ac:dyDescent="0.2">
      <c r="D22456" s="20"/>
    </row>
    <row r="22457" spans="4:4" x14ac:dyDescent="0.2">
      <c r="D22457" s="20"/>
    </row>
    <row r="22458" spans="4:4" x14ac:dyDescent="0.2">
      <c r="D22458" s="20"/>
    </row>
    <row r="22459" spans="4:4" x14ac:dyDescent="0.2">
      <c r="D22459" s="20"/>
    </row>
    <row r="22460" spans="4:4" x14ac:dyDescent="0.2">
      <c r="D22460" s="20"/>
    </row>
    <row r="22461" spans="4:4" x14ac:dyDescent="0.2">
      <c r="D22461" s="20"/>
    </row>
    <row r="22462" spans="4:4" x14ac:dyDescent="0.2">
      <c r="D22462" s="20"/>
    </row>
    <row r="22463" spans="4:4" x14ac:dyDescent="0.2">
      <c r="D22463" s="20"/>
    </row>
    <row r="22464" spans="4:4" x14ac:dyDescent="0.2">
      <c r="D22464" s="20"/>
    </row>
    <row r="22465" spans="4:4" x14ac:dyDescent="0.2">
      <c r="D22465" s="20"/>
    </row>
    <row r="22466" spans="4:4" x14ac:dyDescent="0.2">
      <c r="D22466" s="20"/>
    </row>
    <row r="22467" spans="4:4" x14ac:dyDescent="0.2">
      <c r="D22467" s="20"/>
    </row>
    <row r="22468" spans="4:4" x14ac:dyDescent="0.2">
      <c r="D22468" s="20"/>
    </row>
    <row r="22469" spans="4:4" x14ac:dyDescent="0.2">
      <c r="D22469" s="20"/>
    </row>
    <row r="22470" spans="4:4" x14ac:dyDescent="0.2">
      <c r="D22470" s="20"/>
    </row>
    <row r="22471" spans="4:4" x14ac:dyDescent="0.2">
      <c r="D22471" s="20"/>
    </row>
    <row r="22472" spans="4:4" x14ac:dyDescent="0.2">
      <c r="D22472" s="20"/>
    </row>
    <row r="22473" spans="4:4" x14ac:dyDescent="0.2">
      <c r="D22473" s="20"/>
    </row>
    <row r="22474" spans="4:4" x14ac:dyDescent="0.2">
      <c r="D22474" s="20"/>
    </row>
    <row r="22475" spans="4:4" x14ac:dyDescent="0.2">
      <c r="D22475" s="20"/>
    </row>
    <row r="22476" spans="4:4" x14ac:dyDescent="0.2">
      <c r="D22476" s="20"/>
    </row>
    <row r="22477" spans="4:4" x14ac:dyDescent="0.2">
      <c r="D22477" s="20"/>
    </row>
    <row r="22478" spans="4:4" x14ac:dyDescent="0.2">
      <c r="D22478" s="20"/>
    </row>
    <row r="22479" spans="4:4" x14ac:dyDescent="0.2">
      <c r="D22479" s="20"/>
    </row>
    <row r="22480" spans="4:4" x14ac:dyDescent="0.2">
      <c r="D22480" s="20"/>
    </row>
    <row r="22481" spans="4:4" x14ac:dyDescent="0.2">
      <c r="D22481" s="20"/>
    </row>
    <row r="22482" spans="4:4" x14ac:dyDescent="0.2">
      <c r="D22482" s="20"/>
    </row>
    <row r="22483" spans="4:4" x14ac:dyDescent="0.2">
      <c r="D22483" s="20"/>
    </row>
    <row r="22484" spans="4:4" x14ac:dyDescent="0.2">
      <c r="D22484" s="20"/>
    </row>
    <row r="22485" spans="4:4" x14ac:dyDescent="0.2">
      <c r="D22485" s="20"/>
    </row>
    <row r="22486" spans="4:4" x14ac:dyDescent="0.2">
      <c r="D22486" s="20"/>
    </row>
    <row r="22487" spans="4:4" x14ac:dyDescent="0.2">
      <c r="D22487" s="20"/>
    </row>
    <row r="22488" spans="4:4" x14ac:dyDescent="0.2">
      <c r="D22488" s="20"/>
    </row>
    <row r="22489" spans="4:4" x14ac:dyDescent="0.2">
      <c r="D22489" s="20"/>
    </row>
    <row r="22490" spans="4:4" x14ac:dyDescent="0.2">
      <c r="D22490" s="20"/>
    </row>
    <row r="22491" spans="4:4" x14ac:dyDescent="0.2">
      <c r="D22491" s="20"/>
    </row>
    <row r="22492" spans="4:4" x14ac:dyDescent="0.2">
      <c r="D22492" s="20"/>
    </row>
    <row r="22493" spans="4:4" x14ac:dyDescent="0.2">
      <c r="D22493" s="20"/>
    </row>
    <row r="22494" spans="4:4" x14ac:dyDescent="0.2">
      <c r="D22494" s="20"/>
    </row>
    <row r="22495" spans="4:4" x14ac:dyDescent="0.2">
      <c r="D22495" s="20"/>
    </row>
    <row r="22496" spans="4:4" x14ac:dyDescent="0.2">
      <c r="D22496" s="20"/>
    </row>
    <row r="22497" spans="4:4" x14ac:dyDescent="0.2">
      <c r="D22497" s="20"/>
    </row>
    <row r="22498" spans="4:4" x14ac:dyDescent="0.2">
      <c r="D22498" s="20"/>
    </row>
    <row r="22499" spans="4:4" x14ac:dyDescent="0.2">
      <c r="D22499" s="20"/>
    </row>
    <row r="22500" spans="4:4" x14ac:dyDescent="0.2">
      <c r="D22500" s="20"/>
    </row>
    <row r="22501" spans="4:4" x14ac:dyDescent="0.2">
      <c r="D22501" s="20"/>
    </row>
    <row r="22502" spans="4:4" x14ac:dyDescent="0.2">
      <c r="D22502" s="20"/>
    </row>
    <row r="22503" spans="4:4" x14ac:dyDescent="0.2">
      <c r="D22503" s="20"/>
    </row>
    <row r="22504" spans="4:4" x14ac:dyDescent="0.2">
      <c r="D22504" s="20"/>
    </row>
    <row r="22505" spans="4:4" x14ac:dyDescent="0.2">
      <c r="D22505" s="20"/>
    </row>
    <row r="22506" spans="4:4" x14ac:dyDescent="0.2">
      <c r="D22506" s="20"/>
    </row>
    <row r="22507" spans="4:4" x14ac:dyDescent="0.2">
      <c r="D22507" s="20"/>
    </row>
    <row r="22508" spans="4:4" x14ac:dyDescent="0.2">
      <c r="D22508" s="20"/>
    </row>
    <row r="22509" spans="4:4" x14ac:dyDescent="0.2">
      <c r="D22509" s="20"/>
    </row>
    <row r="22510" spans="4:4" x14ac:dyDescent="0.2">
      <c r="D22510" s="20"/>
    </row>
    <row r="22511" spans="4:4" x14ac:dyDescent="0.2">
      <c r="D22511" s="20"/>
    </row>
    <row r="22512" spans="4:4" x14ac:dyDescent="0.2">
      <c r="D22512" s="20"/>
    </row>
    <row r="22513" spans="4:4" x14ac:dyDescent="0.2">
      <c r="D22513" s="20"/>
    </row>
    <row r="22514" spans="4:4" x14ac:dyDescent="0.2">
      <c r="D22514" s="20"/>
    </row>
    <row r="22515" spans="4:4" x14ac:dyDescent="0.2">
      <c r="D22515" s="20"/>
    </row>
    <row r="22516" spans="4:4" x14ac:dyDescent="0.2">
      <c r="D22516" s="20"/>
    </row>
    <row r="22517" spans="4:4" x14ac:dyDescent="0.2">
      <c r="D22517" s="20"/>
    </row>
    <row r="22518" spans="4:4" x14ac:dyDescent="0.2">
      <c r="D22518" s="20"/>
    </row>
    <row r="22519" spans="4:4" x14ac:dyDescent="0.2">
      <c r="D22519" s="20"/>
    </row>
    <row r="22520" spans="4:4" x14ac:dyDescent="0.2">
      <c r="D22520" s="20"/>
    </row>
    <row r="22521" spans="4:4" x14ac:dyDescent="0.2">
      <c r="D22521" s="20"/>
    </row>
    <row r="22522" spans="4:4" x14ac:dyDescent="0.2">
      <c r="D22522" s="20"/>
    </row>
    <row r="22523" spans="4:4" x14ac:dyDescent="0.2">
      <c r="D22523" s="20"/>
    </row>
    <row r="22524" spans="4:4" x14ac:dyDescent="0.2">
      <c r="D22524" s="20"/>
    </row>
    <row r="22525" spans="4:4" x14ac:dyDescent="0.2">
      <c r="D22525" s="20"/>
    </row>
    <row r="22526" spans="4:4" x14ac:dyDescent="0.2">
      <c r="D22526" s="20"/>
    </row>
    <row r="22527" spans="4:4" x14ac:dyDescent="0.2">
      <c r="D22527" s="20"/>
    </row>
    <row r="22528" spans="4:4" x14ac:dyDescent="0.2">
      <c r="D22528" s="20"/>
    </row>
    <row r="22529" spans="4:4" x14ac:dyDescent="0.2">
      <c r="D22529" s="20"/>
    </row>
    <row r="22530" spans="4:4" x14ac:dyDescent="0.2">
      <c r="D22530" s="20"/>
    </row>
    <row r="22531" spans="4:4" x14ac:dyDescent="0.2">
      <c r="D22531" s="20"/>
    </row>
    <row r="22532" spans="4:4" x14ac:dyDescent="0.2">
      <c r="D22532" s="20"/>
    </row>
    <row r="22533" spans="4:4" x14ac:dyDescent="0.2">
      <c r="D22533" s="20"/>
    </row>
    <row r="22534" spans="4:4" x14ac:dyDescent="0.2">
      <c r="D22534" s="20"/>
    </row>
    <row r="22535" spans="4:4" x14ac:dyDescent="0.2">
      <c r="D22535" s="20"/>
    </row>
    <row r="22536" spans="4:4" x14ac:dyDescent="0.2">
      <c r="D22536" s="20"/>
    </row>
    <row r="22537" spans="4:4" x14ac:dyDescent="0.2">
      <c r="D22537" s="20"/>
    </row>
    <row r="22538" spans="4:4" x14ac:dyDescent="0.2">
      <c r="D22538" s="20"/>
    </row>
    <row r="22539" spans="4:4" x14ac:dyDescent="0.2">
      <c r="D22539" s="20"/>
    </row>
    <row r="22540" spans="4:4" x14ac:dyDescent="0.2">
      <c r="D22540" s="20"/>
    </row>
    <row r="22541" spans="4:4" x14ac:dyDescent="0.2">
      <c r="D22541" s="20"/>
    </row>
    <row r="22542" spans="4:4" x14ac:dyDescent="0.2">
      <c r="D22542" s="20"/>
    </row>
    <row r="22543" spans="4:4" x14ac:dyDescent="0.2">
      <c r="D22543" s="20"/>
    </row>
    <row r="22544" spans="4:4" x14ac:dyDescent="0.2">
      <c r="D22544" s="20"/>
    </row>
    <row r="22545" spans="4:4" x14ac:dyDescent="0.2">
      <c r="D22545" s="20"/>
    </row>
    <row r="22546" spans="4:4" x14ac:dyDescent="0.2">
      <c r="D22546" s="20"/>
    </row>
    <row r="22547" spans="4:4" x14ac:dyDescent="0.2">
      <c r="D22547" s="20"/>
    </row>
    <row r="22548" spans="4:4" x14ac:dyDescent="0.2">
      <c r="D22548" s="20"/>
    </row>
    <row r="22549" spans="4:4" x14ac:dyDescent="0.2">
      <c r="D22549" s="20"/>
    </row>
    <row r="22550" spans="4:4" x14ac:dyDescent="0.2">
      <c r="D22550" s="20"/>
    </row>
    <row r="22551" spans="4:4" x14ac:dyDescent="0.2">
      <c r="D22551" s="20"/>
    </row>
    <row r="22552" spans="4:4" x14ac:dyDescent="0.2">
      <c r="D22552" s="20"/>
    </row>
    <row r="22553" spans="4:4" x14ac:dyDescent="0.2">
      <c r="D22553" s="20"/>
    </row>
    <row r="22554" spans="4:4" x14ac:dyDescent="0.2">
      <c r="D22554" s="20"/>
    </row>
    <row r="22555" spans="4:4" x14ac:dyDescent="0.2">
      <c r="D22555" s="20"/>
    </row>
    <row r="22556" spans="4:4" x14ac:dyDescent="0.2">
      <c r="D22556" s="20"/>
    </row>
    <row r="22557" spans="4:4" x14ac:dyDescent="0.2">
      <c r="D22557" s="20"/>
    </row>
    <row r="22558" spans="4:4" x14ac:dyDescent="0.2">
      <c r="D22558" s="20"/>
    </row>
    <row r="22559" spans="4:4" x14ac:dyDescent="0.2">
      <c r="D22559" s="20"/>
    </row>
    <row r="22560" spans="4:4" x14ac:dyDescent="0.2">
      <c r="D22560" s="20"/>
    </row>
    <row r="22561" spans="4:4" x14ac:dyDescent="0.2">
      <c r="D22561" s="20"/>
    </row>
    <row r="22562" spans="4:4" x14ac:dyDescent="0.2">
      <c r="D22562" s="20"/>
    </row>
    <row r="22563" spans="4:4" x14ac:dyDescent="0.2">
      <c r="D22563" s="20"/>
    </row>
    <row r="22564" spans="4:4" x14ac:dyDescent="0.2">
      <c r="D22564" s="20"/>
    </row>
    <row r="22565" spans="4:4" x14ac:dyDescent="0.2">
      <c r="D22565" s="20"/>
    </row>
    <row r="22566" spans="4:4" x14ac:dyDescent="0.2">
      <c r="D22566" s="20"/>
    </row>
    <row r="22567" spans="4:4" x14ac:dyDescent="0.2">
      <c r="D22567" s="20"/>
    </row>
    <row r="22568" spans="4:4" x14ac:dyDescent="0.2">
      <c r="D22568" s="20"/>
    </row>
    <row r="22569" spans="4:4" x14ac:dyDescent="0.2">
      <c r="D22569" s="20"/>
    </row>
    <row r="22570" spans="4:4" x14ac:dyDescent="0.2">
      <c r="D22570" s="20"/>
    </row>
    <row r="22571" spans="4:4" x14ac:dyDescent="0.2">
      <c r="D22571" s="20"/>
    </row>
    <row r="22572" spans="4:4" x14ac:dyDescent="0.2">
      <c r="D22572" s="20"/>
    </row>
    <row r="22573" spans="4:4" x14ac:dyDescent="0.2">
      <c r="D22573" s="20"/>
    </row>
    <row r="22574" spans="4:4" x14ac:dyDescent="0.2">
      <c r="D22574" s="20"/>
    </row>
    <row r="22575" spans="4:4" x14ac:dyDescent="0.2">
      <c r="D22575" s="20"/>
    </row>
    <row r="22576" spans="4:4" x14ac:dyDescent="0.2">
      <c r="D22576" s="20"/>
    </row>
    <row r="22577" spans="4:4" x14ac:dyDescent="0.2">
      <c r="D22577" s="20"/>
    </row>
    <row r="22578" spans="4:4" x14ac:dyDescent="0.2">
      <c r="D22578" s="20"/>
    </row>
    <row r="22579" spans="4:4" x14ac:dyDescent="0.2">
      <c r="D22579" s="20"/>
    </row>
    <row r="22580" spans="4:4" x14ac:dyDescent="0.2">
      <c r="D22580" s="20"/>
    </row>
    <row r="22581" spans="4:4" x14ac:dyDescent="0.2">
      <c r="D22581" s="20"/>
    </row>
    <row r="22582" spans="4:4" x14ac:dyDescent="0.2">
      <c r="D22582" s="20"/>
    </row>
    <row r="22583" spans="4:4" x14ac:dyDescent="0.2">
      <c r="D22583" s="20"/>
    </row>
    <row r="22584" spans="4:4" x14ac:dyDescent="0.2">
      <c r="D22584" s="20"/>
    </row>
    <row r="22585" spans="4:4" x14ac:dyDescent="0.2">
      <c r="D22585" s="20"/>
    </row>
    <row r="22586" spans="4:4" x14ac:dyDescent="0.2">
      <c r="D22586" s="20"/>
    </row>
    <row r="22587" spans="4:4" x14ac:dyDescent="0.2">
      <c r="D22587" s="20"/>
    </row>
    <row r="22588" spans="4:4" x14ac:dyDescent="0.2">
      <c r="D22588" s="20"/>
    </row>
    <row r="22589" spans="4:4" x14ac:dyDescent="0.2">
      <c r="D22589" s="20"/>
    </row>
    <row r="22590" spans="4:4" x14ac:dyDescent="0.2">
      <c r="D22590" s="20"/>
    </row>
    <row r="22591" spans="4:4" x14ac:dyDescent="0.2">
      <c r="D22591" s="20"/>
    </row>
    <row r="22592" spans="4:4" x14ac:dyDescent="0.2">
      <c r="D22592" s="20"/>
    </row>
    <row r="22593" spans="4:4" x14ac:dyDescent="0.2">
      <c r="D22593" s="20"/>
    </row>
    <row r="22594" spans="4:4" x14ac:dyDescent="0.2">
      <c r="D22594" s="20"/>
    </row>
    <row r="22595" spans="4:4" x14ac:dyDescent="0.2">
      <c r="D22595" s="20"/>
    </row>
    <row r="22596" spans="4:4" x14ac:dyDescent="0.2">
      <c r="D22596" s="20"/>
    </row>
    <row r="22597" spans="4:4" x14ac:dyDescent="0.2">
      <c r="D22597" s="20"/>
    </row>
    <row r="22598" spans="4:4" x14ac:dyDescent="0.2">
      <c r="D22598" s="20"/>
    </row>
    <row r="22599" spans="4:4" x14ac:dyDescent="0.2">
      <c r="D22599" s="20"/>
    </row>
    <row r="22600" spans="4:4" x14ac:dyDescent="0.2">
      <c r="D22600" s="20"/>
    </row>
    <row r="22601" spans="4:4" x14ac:dyDescent="0.2">
      <c r="D22601" s="20"/>
    </row>
    <row r="22602" spans="4:4" x14ac:dyDescent="0.2">
      <c r="D22602" s="20"/>
    </row>
    <row r="22603" spans="4:4" x14ac:dyDescent="0.2">
      <c r="D22603" s="20"/>
    </row>
    <row r="22604" spans="4:4" x14ac:dyDescent="0.2">
      <c r="D22604" s="20"/>
    </row>
    <row r="22605" spans="4:4" x14ac:dyDescent="0.2">
      <c r="D22605" s="20"/>
    </row>
    <row r="22606" spans="4:4" x14ac:dyDescent="0.2">
      <c r="D22606" s="20"/>
    </row>
    <row r="22607" spans="4:4" x14ac:dyDescent="0.2">
      <c r="D22607" s="20"/>
    </row>
    <row r="22608" spans="4:4" x14ac:dyDescent="0.2">
      <c r="D22608" s="20"/>
    </row>
    <row r="22609" spans="4:4" x14ac:dyDescent="0.2">
      <c r="D22609" s="20"/>
    </row>
    <row r="22610" spans="4:4" x14ac:dyDescent="0.2">
      <c r="D22610" s="20"/>
    </row>
    <row r="22611" spans="4:4" x14ac:dyDescent="0.2">
      <c r="D22611" s="20"/>
    </row>
    <row r="22612" spans="4:4" x14ac:dyDescent="0.2">
      <c r="D22612" s="20"/>
    </row>
    <row r="22613" spans="4:4" x14ac:dyDescent="0.2">
      <c r="D22613" s="20"/>
    </row>
    <row r="22614" spans="4:4" x14ac:dyDescent="0.2">
      <c r="D22614" s="20"/>
    </row>
    <row r="22615" spans="4:4" x14ac:dyDescent="0.2">
      <c r="D22615" s="20"/>
    </row>
    <row r="22616" spans="4:4" x14ac:dyDescent="0.2">
      <c r="D22616" s="20"/>
    </row>
    <row r="22617" spans="4:4" x14ac:dyDescent="0.2">
      <c r="D22617" s="20"/>
    </row>
    <row r="22618" spans="4:4" x14ac:dyDescent="0.2">
      <c r="D22618" s="20"/>
    </row>
    <row r="22619" spans="4:4" x14ac:dyDescent="0.2">
      <c r="D22619" s="20"/>
    </row>
    <row r="22620" spans="4:4" x14ac:dyDescent="0.2">
      <c r="D22620" s="20"/>
    </row>
    <row r="22621" spans="4:4" x14ac:dyDescent="0.2">
      <c r="D22621" s="20"/>
    </row>
    <row r="22622" spans="4:4" x14ac:dyDescent="0.2">
      <c r="D22622" s="20"/>
    </row>
    <row r="22623" spans="4:4" x14ac:dyDescent="0.2">
      <c r="D22623" s="20"/>
    </row>
    <row r="22624" spans="4:4" x14ac:dyDescent="0.2">
      <c r="D22624" s="20"/>
    </row>
    <row r="22625" spans="4:4" x14ac:dyDescent="0.2">
      <c r="D22625" s="20"/>
    </row>
    <row r="22626" spans="4:4" x14ac:dyDescent="0.2">
      <c r="D22626" s="20"/>
    </row>
    <row r="22627" spans="4:4" x14ac:dyDescent="0.2">
      <c r="D22627" s="20"/>
    </row>
    <row r="22628" spans="4:4" x14ac:dyDescent="0.2">
      <c r="D22628" s="20"/>
    </row>
    <row r="22629" spans="4:4" x14ac:dyDescent="0.2">
      <c r="D22629" s="20"/>
    </row>
    <row r="22630" spans="4:4" x14ac:dyDescent="0.2">
      <c r="D22630" s="20"/>
    </row>
    <row r="22631" spans="4:4" x14ac:dyDescent="0.2">
      <c r="D22631" s="20"/>
    </row>
    <row r="22632" spans="4:4" x14ac:dyDescent="0.2">
      <c r="D22632" s="20"/>
    </row>
    <row r="22633" spans="4:4" x14ac:dyDescent="0.2">
      <c r="D22633" s="20"/>
    </row>
    <row r="22634" spans="4:4" x14ac:dyDescent="0.2">
      <c r="D22634" s="20"/>
    </row>
    <row r="22635" spans="4:4" x14ac:dyDescent="0.2">
      <c r="D22635" s="20"/>
    </row>
    <row r="22636" spans="4:4" x14ac:dyDescent="0.2">
      <c r="D22636" s="20"/>
    </row>
    <row r="22637" spans="4:4" x14ac:dyDescent="0.2">
      <c r="D22637" s="20"/>
    </row>
    <row r="22638" spans="4:4" x14ac:dyDescent="0.2">
      <c r="D22638" s="20"/>
    </row>
    <row r="22639" spans="4:4" x14ac:dyDescent="0.2">
      <c r="D22639" s="20"/>
    </row>
    <row r="22640" spans="4:4" x14ac:dyDescent="0.2">
      <c r="D22640" s="20"/>
    </row>
    <row r="22641" spans="4:4" x14ac:dyDescent="0.2">
      <c r="D22641" s="20"/>
    </row>
    <row r="22642" spans="4:4" x14ac:dyDescent="0.2">
      <c r="D22642" s="20"/>
    </row>
    <row r="22643" spans="4:4" x14ac:dyDescent="0.2">
      <c r="D22643" s="20"/>
    </row>
    <row r="22644" spans="4:4" x14ac:dyDescent="0.2">
      <c r="D22644" s="20"/>
    </row>
    <row r="22645" spans="4:4" x14ac:dyDescent="0.2">
      <c r="D22645" s="20"/>
    </row>
    <row r="22646" spans="4:4" x14ac:dyDescent="0.2">
      <c r="D22646" s="20"/>
    </row>
    <row r="22647" spans="4:4" x14ac:dyDescent="0.2">
      <c r="D22647" s="20"/>
    </row>
    <row r="22648" spans="4:4" x14ac:dyDescent="0.2">
      <c r="D22648" s="20"/>
    </row>
    <row r="22649" spans="4:4" x14ac:dyDescent="0.2">
      <c r="D22649" s="20"/>
    </row>
    <row r="22650" spans="4:4" x14ac:dyDescent="0.2">
      <c r="D22650" s="20"/>
    </row>
    <row r="22651" spans="4:4" x14ac:dyDescent="0.2">
      <c r="D22651" s="20"/>
    </row>
    <row r="22652" spans="4:4" x14ac:dyDescent="0.2">
      <c r="D22652" s="20"/>
    </row>
    <row r="22653" spans="4:4" x14ac:dyDescent="0.2">
      <c r="D22653" s="20"/>
    </row>
    <row r="22654" spans="4:4" x14ac:dyDescent="0.2">
      <c r="D22654" s="20"/>
    </row>
    <row r="22655" spans="4:4" x14ac:dyDescent="0.2">
      <c r="D22655" s="20"/>
    </row>
    <row r="22656" spans="4:4" x14ac:dyDescent="0.2">
      <c r="D22656" s="20"/>
    </row>
    <row r="22657" spans="4:4" x14ac:dyDescent="0.2">
      <c r="D22657" s="20"/>
    </row>
    <row r="22658" spans="4:4" x14ac:dyDescent="0.2">
      <c r="D22658" s="20"/>
    </row>
    <row r="22659" spans="4:4" x14ac:dyDescent="0.2">
      <c r="D22659" s="20"/>
    </row>
    <row r="22660" spans="4:4" x14ac:dyDescent="0.2">
      <c r="D22660" s="20"/>
    </row>
    <row r="22661" spans="4:4" x14ac:dyDescent="0.2">
      <c r="D22661" s="20"/>
    </row>
    <row r="22662" spans="4:4" x14ac:dyDescent="0.2">
      <c r="D22662" s="20"/>
    </row>
    <row r="22663" spans="4:4" x14ac:dyDescent="0.2">
      <c r="D22663" s="20"/>
    </row>
    <row r="22664" spans="4:4" x14ac:dyDescent="0.2">
      <c r="D22664" s="20"/>
    </row>
    <row r="22665" spans="4:4" x14ac:dyDescent="0.2">
      <c r="D22665" s="20"/>
    </row>
    <row r="22666" spans="4:4" x14ac:dyDescent="0.2">
      <c r="D22666" s="20"/>
    </row>
    <row r="22667" spans="4:4" x14ac:dyDescent="0.2">
      <c r="D22667" s="20"/>
    </row>
    <row r="22668" spans="4:4" x14ac:dyDescent="0.2">
      <c r="D22668" s="20"/>
    </row>
    <row r="22669" spans="4:4" x14ac:dyDescent="0.2">
      <c r="D22669" s="20"/>
    </row>
    <row r="22670" spans="4:4" x14ac:dyDescent="0.2">
      <c r="D22670" s="20"/>
    </row>
    <row r="22671" spans="4:4" x14ac:dyDescent="0.2">
      <c r="D22671" s="20"/>
    </row>
    <row r="22672" spans="4:4" x14ac:dyDescent="0.2">
      <c r="D22672" s="20"/>
    </row>
    <row r="22673" spans="4:4" x14ac:dyDescent="0.2">
      <c r="D22673" s="20"/>
    </row>
    <row r="22674" spans="4:4" x14ac:dyDescent="0.2">
      <c r="D22674" s="20"/>
    </row>
    <row r="22675" spans="4:4" x14ac:dyDescent="0.2">
      <c r="D22675" s="20"/>
    </row>
    <row r="22676" spans="4:4" x14ac:dyDescent="0.2">
      <c r="D22676" s="20"/>
    </row>
    <row r="22677" spans="4:4" x14ac:dyDescent="0.2">
      <c r="D22677" s="20"/>
    </row>
    <row r="22678" spans="4:4" x14ac:dyDescent="0.2">
      <c r="D22678" s="20"/>
    </row>
    <row r="22679" spans="4:4" x14ac:dyDescent="0.2">
      <c r="D22679" s="20"/>
    </row>
    <row r="22680" spans="4:4" x14ac:dyDescent="0.2">
      <c r="D22680" s="20"/>
    </row>
    <row r="22681" spans="4:4" x14ac:dyDescent="0.2">
      <c r="D22681" s="20"/>
    </row>
    <row r="22682" spans="4:4" x14ac:dyDescent="0.2">
      <c r="D22682" s="20"/>
    </row>
    <row r="22683" spans="4:4" x14ac:dyDescent="0.2">
      <c r="D22683" s="20"/>
    </row>
    <row r="22684" spans="4:4" x14ac:dyDescent="0.2">
      <c r="D22684" s="20"/>
    </row>
    <row r="22685" spans="4:4" x14ac:dyDescent="0.2">
      <c r="D22685" s="20"/>
    </row>
    <row r="22686" spans="4:4" x14ac:dyDescent="0.2">
      <c r="D22686" s="20"/>
    </row>
    <row r="22687" spans="4:4" x14ac:dyDescent="0.2">
      <c r="D22687" s="20"/>
    </row>
    <row r="22688" spans="4:4" x14ac:dyDescent="0.2">
      <c r="D22688" s="20"/>
    </row>
    <row r="22689" spans="4:4" x14ac:dyDescent="0.2">
      <c r="D22689" s="20"/>
    </row>
    <row r="22690" spans="4:4" x14ac:dyDescent="0.2">
      <c r="D22690" s="20"/>
    </row>
    <row r="22691" spans="4:4" x14ac:dyDescent="0.2">
      <c r="D22691" s="20"/>
    </row>
    <row r="22692" spans="4:4" x14ac:dyDescent="0.2">
      <c r="D22692" s="20"/>
    </row>
    <row r="22693" spans="4:4" x14ac:dyDescent="0.2">
      <c r="D22693" s="20"/>
    </row>
    <row r="22694" spans="4:4" x14ac:dyDescent="0.2">
      <c r="D22694" s="20"/>
    </row>
    <row r="22695" spans="4:4" x14ac:dyDescent="0.2">
      <c r="D22695" s="20"/>
    </row>
    <row r="22696" spans="4:4" x14ac:dyDescent="0.2">
      <c r="D22696" s="20"/>
    </row>
    <row r="22697" spans="4:4" x14ac:dyDescent="0.2">
      <c r="D22697" s="20"/>
    </row>
    <row r="22698" spans="4:4" x14ac:dyDescent="0.2">
      <c r="D22698" s="20"/>
    </row>
    <row r="22699" spans="4:4" x14ac:dyDescent="0.2">
      <c r="D22699" s="20"/>
    </row>
    <row r="22700" spans="4:4" x14ac:dyDescent="0.2">
      <c r="D22700" s="20"/>
    </row>
    <row r="22701" spans="4:4" x14ac:dyDescent="0.2">
      <c r="D22701" s="20"/>
    </row>
    <row r="22702" spans="4:4" x14ac:dyDescent="0.2">
      <c r="D22702" s="20"/>
    </row>
    <row r="22703" spans="4:4" x14ac:dyDescent="0.2">
      <c r="D22703" s="20"/>
    </row>
    <row r="22704" spans="4:4" x14ac:dyDescent="0.2">
      <c r="D22704" s="20"/>
    </row>
    <row r="22705" spans="4:4" x14ac:dyDescent="0.2">
      <c r="D22705" s="20"/>
    </row>
    <row r="22706" spans="4:4" x14ac:dyDescent="0.2">
      <c r="D22706" s="20"/>
    </row>
    <row r="22707" spans="4:4" x14ac:dyDescent="0.2">
      <c r="D22707" s="20"/>
    </row>
    <row r="22708" spans="4:4" x14ac:dyDescent="0.2">
      <c r="D22708" s="20"/>
    </row>
    <row r="22709" spans="4:4" x14ac:dyDescent="0.2">
      <c r="D22709" s="20"/>
    </row>
    <row r="22710" spans="4:4" x14ac:dyDescent="0.2">
      <c r="D22710" s="20"/>
    </row>
    <row r="22711" spans="4:4" x14ac:dyDescent="0.2">
      <c r="D22711" s="20"/>
    </row>
    <row r="22712" spans="4:4" x14ac:dyDescent="0.2">
      <c r="D22712" s="20"/>
    </row>
    <row r="22713" spans="4:4" x14ac:dyDescent="0.2">
      <c r="D22713" s="20"/>
    </row>
    <row r="22714" spans="4:4" x14ac:dyDescent="0.2">
      <c r="D22714" s="20"/>
    </row>
    <row r="22715" spans="4:4" x14ac:dyDescent="0.2">
      <c r="D22715" s="20"/>
    </row>
    <row r="22716" spans="4:4" x14ac:dyDescent="0.2">
      <c r="D22716" s="20"/>
    </row>
    <row r="22717" spans="4:4" x14ac:dyDescent="0.2">
      <c r="D22717" s="20"/>
    </row>
    <row r="22718" spans="4:4" x14ac:dyDescent="0.2">
      <c r="D22718" s="20"/>
    </row>
    <row r="22719" spans="4:4" x14ac:dyDescent="0.2">
      <c r="D22719" s="20"/>
    </row>
    <row r="22720" spans="4:4" x14ac:dyDescent="0.2">
      <c r="D22720" s="20"/>
    </row>
    <row r="22721" spans="4:4" x14ac:dyDescent="0.2">
      <c r="D22721" s="20"/>
    </row>
    <row r="22722" spans="4:4" x14ac:dyDescent="0.2">
      <c r="D22722" s="20"/>
    </row>
    <row r="22723" spans="4:4" x14ac:dyDescent="0.2">
      <c r="D22723" s="20"/>
    </row>
    <row r="22724" spans="4:4" x14ac:dyDescent="0.2">
      <c r="D22724" s="20"/>
    </row>
    <row r="22725" spans="4:4" x14ac:dyDescent="0.2">
      <c r="D22725" s="20"/>
    </row>
    <row r="22726" spans="4:4" x14ac:dyDescent="0.2">
      <c r="D22726" s="20"/>
    </row>
    <row r="22727" spans="4:4" x14ac:dyDescent="0.2">
      <c r="D22727" s="20"/>
    </row>
    <row r="22728" spans="4:4" x14ac:dyDescent="0.2">
      <c r="D22728" s="20"/>
    </row>
    <row r="22729" spans="4:4" x14ac:dyDescent="0.2">
      <c r="D22729" s="20"/>
    </row>
    <row r="22730" spans="4:4" x14ac:dyDescent="0.2">
      <c r="D22730" s="20"/>
    </row>
    <row r="22731" spans="4:4" x14ac:dyDescent="0.2">
      <c r="D22731" s="20"/>
    </row>
    <row r="22732" spans="4:4" x14ac:dyDescent="0.2">
      <c r="D22732" s="20"/>
    </row>
    <row r="22733" spans="4:4" x14ac:dyDescent="0.2">
      <c r="D22733" s="20"/>
    </row>
    <row r="22734" spans="4:4" x14ac:dyDescent="0.2">
      <c r="D22734" s="20"/>
    </row>
    <row r="22735" spans="4:4" x14ac:dyDescent="0.2">
      <c r="D22735" s="20"/>
    </row>
    <row r="22736" spans="4:4" x14ac:dyDescent="0.2">
      <c r="D22736" s="20"/>
    </row>
    <row r="22737" spans="4:4" x14ac:dyDescent="0.2">
      <c r="D22737" s="20"/>
    </row>
    <row r="22738" spans="4:4" x14ac:dyDescent="0.2">
      <c r="D22738" s="20"/>
    </row>
    <row r="22739" spans="4:4" x14ac:dyDescent="0.2">
      <c r="D22739" s="20"/>
    </row>
    <row r="22740" spans="4:4" x14ac:dyDescent="0.2">
      <c r="D22740" s="20"/>
    </row>
    <row r="22741" spans="4:4" x14ac:dyDescent="0.2">
      <c r="D22741" s="20"/>
    </row>
    <row r="22742" spans="4:4" x14ac:dyDescent="0.2">
      <c r="D22742" s="20"/>
    </row>
    <row r="22743" spans="4:4" x14ac:dyDescent="0.2">
      <c r="D22743" s="20"/>
    </row>
    <row r="22744" spans="4:4" x14ac:dyDescent="0.2">
      <c r="D22744" s="20"/>
    </row>
    <row r="22745" spans="4:4" x14ac:dyDescent="0.2">
      <c r="D22745" s="20"/>
    </row>
    <row r="22746" spans="4:4" x14ac:dyDescent="0.2">
      <c r="D22746" s="20"/>
    </row>
    <row r="22747" spans="4:4" x14ac:dyDescent="0.2">
      <c r="D22747" s="20"/>
    </row>
    <row r="22748" spans="4:4" x14ac:dyDescent="0.2">
      <c r="D22748" s="20"/>
    </row>
    <row r="22749" spans="4:4" x14ac:dyDescent="0.2">
      <c r="D22749" s="20"/>
    </row>
    <row r="22750" spans="4:4" x14ac:dyDescent="0.2">
      <c r="D22750" s="20"/>
    </row>
    <row r="22751" spans="4:4" x14ac:dyDescent="0.2">
      <c r="D22751" s="20"/>
    </row>
    <row r="22752" spans="4:4" x14ac:dyDescent="0.2">
      <c r="D22752" s="20"/>
    </row>
    <row r="22753" spans="4:4" x14ac:dyDescent="0.2">
      <c r="D22753" s="20"/>
    </row>
    <row r="22754" spans="4:4" x14ac:dyDescent="0.2">
      <c r="D22754" s="20"/>
    </row>
    <row r="22755" spans="4:4" x14ac:dyDescent="0.2">
      <c r="D22755" s="20"/>
    </row>
    <row r="22756" spans="4:4" x14ac:dyDescent="0.2">
      <c r="D22756" s="20"/>
    </row>
    <row r="22757" spans="4:4" x14ac:dyDescent="0.2">
      <c r="D22757" s="20"/>
    </row>
    <row r="22758" spans="4:4" x14ac:dyDescent="0.2">
      <c r="D22758" s="20"/>
    </row>
    <row r="22759" spans="4:4" x14ac:dyDescent="0.2">
      <c r="D22759" s="20"/>
    </row>
    <row r="22760" spans="4:4" x14ac:dyDescent="0.2">
      <c r="D22760" s="20"/>
    </row>
    <row r="22761" spans="4:4" x14ac:dyDescent="0.2">
      <c r="D22761" s="20"/>
    </row>
    <row r="22762" spans="4:4" x14ac:dyDescent="0.2">
      <c r="D22762" s="20"/>
    </row>
    <row r="22763" spans="4:4" x14ac:dyDescent="0.2">
      <c r="D22763" s="20"/>
    </row>
    <row r="22764" spans="4:4" x14ac:dyDescent="0.2">
      <c r="D22764" s="20"/>
    </row>
    <row r="22765" spans="4:4" x14ac:dyDescent="0.2">
      <c r="D22765" s="20"/>
    </row>
    <row r="22766" spans="4:4" x14ac:dyDescent="0.2">
      <c r="D22766" s="20"/>
    </row>
    <row r="22767" spans="4:4" x14ac:dyDescent="0.2">
      <c r="D22767" s="20"/>
    </row>
    <row r="22768" spans="4:4" x14ac:dyDescent="0.2">
      <c r="D22768" s="20"/>
    </row>
    <row r="22769" spans="4:4" x14ac:dyDescent="0.2">
      <c r="D22769" s="20"/>
    </row>
    <row r="22770" spans="4:4" x14ac:dyDescent="0.2">
      <c r="D22770" s="20"/>
    </row>
    <row r="22771" spans="4:4" x14ac:dyDescent="0.2">
      <c r="D22771" s="20"/>
    </row>
    <row r="22772" spans="4:4" x14ac:dyDescent="0.2">
      <c r="D22772" s="20"/>
    </row>
    <row r="22773" spans="4:4" x14ac:dyDescent="0.2">
      <c r="D22773" s="20"/>
    </row>
    <row r="22774" spans="4:4" x14ac:dyDescent="0.2">
      <c r="D22774" s="20"/>
    </row>
    <row r="22775" spans="4:4" x14ac:dyDescent="0.2">
      <c r="D22775" s="20"/>
    </row>
    <row r="22776" spans="4:4" x14ac:dyDescent="0.2">
      <c r="D22776" s="20"/>
    </row>
    <row r="22777" spans="4:4" x14ac:dyDescent="0.2">
      <c r="D22777" s="20"/>
    </row>
    <row r="22778" spans="4:4" x14ac:dyDescent="0.2">
      <c r="D22778" s="20"/>
    </row>
    <row r="22779" spans="4:4" x14ac:dyDescent="0.2">
      <c r="D22779" s="20"/>
    </row>
    <row r="22780" spans="4:4" x14ac:dyDescent="0.2">
      <c r="D22780" s="20"/>
    </row>
    <row r="22781" spans="4:4" x14ac:dyDescent="0.2">
      <c r="D22781" s="20"/>
    </row>
    <row r="22782" spans="4:4" x14ac:dyDescent="0.2">
      <c r="D22782" s="20"/>
    </row>
    <row r="22783" spans="4:4" x14ac:dyDescent="0.2">
      <c r="D22783" s="20"/>
    </row>
    <row r="22784" spans="4:4" x14ac:dyDescent="0.2">
      <c r="D22784" s="20"/>
    </row>
    <row r="22785" spans="4:4" x14ac:dyDescent="0.2">
      <c r="D22785" s="20"/>
    </row>
    <row r="22786" spans="4:4" x14ac:dyDescent="0.2">
      <c r="D22786" s="20"/>
    </row>
    <row r="22787" spans="4:4" x14ac:dyDescent="0.2">
      <c r="D22787" s="20"/>
    </row>
    <row r="22788" spans="4:4" x14ac:dyDescent="0.2">
      <c r="D22788" s="20"/>
    </row>
    <row r="22789" spans="4:4" x14ac:dyDescent="0.2">
      <c r="D22789" s="20"/>
    </row>
    <row r="22790" spans="4:4" x14ac:dyDescent="0.2">
      <c r="D22790" s="20"/>
    </row>
    <row r="22791" spans="4:4" x14ac:dyDescent="0.2">
      <c r="D22791" s="20"/>
    </row>
    <row r="22792" spans="4:4" x14ac:dyDescent="0.2">
      <c r="D22792" s="20"/>
    </row>
    <row r="22793" spans="4:4" x14ac:dyDescent="0.2">
      <c r="D22793" s="20"/>
    </row>
    <row r="22794" spans="4:4" x14ac:dyDescent="0.2">
      <c r="D22794" s="20"/>
    </row>
    <row r="22795" spans="4:4" x14ac:dyDescent="0.2">
      <c r="D22795" s="20"/>
    </row>
    <row r="22796" spans="4:4" x14ac:dyDescent="0.2">
      <c r="D22796" s="20"/>
    </row>
    <row r="22797" spans="4:4" x14ac:dyDescent="0.2">
      <c r="D22797" s="20"/>
    </row>
    <row r="22798" spans="4:4" x14ac:dyDescent="0.2">
      <c r="D22798" s="20"/>
    </row>
    <row r="22799" spans="4:4" x14ac:dyDescent="0.2">
      <c r="D22799" s="20"/>
    </row>
    <row r="22800" spans="4:4" x14ac:dyDescent="0.2">
      <c r="D22800" s="20"/>
    </row>
    <row r="22801" spans="4:4" x14ac:dyDescent="0.2">
      <c r="D22801" s="20"/>
    </row>
    <row r="22802" spans="4:4" x14ac:dyDescent="0.2">
      <c r="D22802" s="20"/>
    </row>
    <row r="22803" spans="4:4" x14ac:dyDescent="0.2">
      <c r="D22803" s="20"/>
    </row>
    <row r="22804" spans="4:4" x14ac:dyDescent="0.2">
      <c r="D22804" s="20"/>
    </row>
    <row r="22805" spans="4:4" x14ac:dyDescent="0.2">
      <c r="D22805" s="20"/>
    </row>
    <row r="22806" spans="4:4" x14ac:dyDescent="0.2">
      <c r="D22806" s="20"/>
    </row>
    <row r="22807" spans="4:4" x14ac:dyDescent="0.2">
      <c r="D22807" s="20"/>
    </row>
    <row r="22808" spans="4:4" x14ac:dyDescent="0.2">
      <c r="D22808" s="20"/>
    </row>
    <row r="22809" spans="4:4" x14ac:dyDescent="0.2">
      <c r="D22809" s="20"/>
    </row>
    <row r="22810" spans="4:4" x14ac:dyDescent="0.2">
      <c r="D22810" s="20"/>
    </row>
    <row r="22811" spans="4:4" x14ac:dyDescent="0.2">
      <c r="D22811" s="20"/>
    </row>
    <row r="22812" spans="4:4" x14ac:dyDescent="0.2">
      <c r="D22812" s="20"/>
    </row>
    <row r="22813" spans="4:4" x14ac:dyDescent="0.2">
      <c r="D22813" s="20"/>
    </row>
    <row r="22814" spans="4:4" x14ac:dyDescent="0.2">
      <c r="D22814" s="20"/>
    </row>
    <row r="22815" spans="4:4" x14ac:dyDescent="0.2">
      <c r="D22815" s="20"/>
    </row>
    <row r="22816" spans="4:4" x14ac:dyDescent="0.2">
      <c r="D22816" s="20"/>
    </row>
    <row r="22817" spans="4:4" x14ac:dyDescent="0.2">
      <c r="D22817" s="20"/>
    </row>
    <row r="22818" spans="4:4" x14ac:dyDescent="0.2">
      <c r="D22818" s="20"/>
    </row>
    <row r="22819" spans="4:4" x14ac:dyDescent="0.2">
      <c r="D22819" s="20"/>
    </row>
    <row r="22820" spans="4:4" x14ac:dyDescent="0.2">
      <c r="D22820" s="20"/>
    </row>
    <row r="22821" spans="4:4" x14ac:dyDescent="0.2">
      <c r="D22821" s="20"/>
    </row>
    <row r="22822" spans="4:4" x14ac:dyDescent="0.2">
      <c r="D22822" s="20"/>
    </row>
    <row r="22823" spans="4:4" x14ac:dyDescent="0.2">
      <c r="D22823" s="20"/>
    </row>
    <row r="22824" spans="4:4" x14ac:dyDescent="0.2">
      <c r="D22824" s="20"/>
    </row>
    <row r="22825" spans="4:4" x14ac:dyDescent="0.2">
      <c r="D22825" s="20"/>
    </row>
    <row r="22826" spans="4:4" x14ac:dyDescent="0.2">
      <c r="D22826" s="20"/>
    </row>
    <row r="22827" spans="4:4" x14ac:dyDescent="0.2">
      <c r="D22827" s="20"/>
    </row>
    <row r="22828" spans="4:4" x14ac:dyDescent="0.2">
      <c r="D22828" s="20"/>
    </row>
    <row r="22829" spans="4:4" x14ac:dyDescent="0.2">
      <c r="D22829" s="20"/>
    </row>
    <row r="22830" spans="4:4" x14ac:dyDescent="0.2">
      <c r="D22830" s="20"/>
    </row>
    <row r="22831" spans="4:4" x14ac:dyDescent="0.2">
      <c r="D22831" s="20"/>
    </row>
    <row r="22832" spans="4:4" x14ac:dyDescent="0.2">
      <c r="D22832" s="20"/>
    </row>
    <row r="22833" spans="4:4" x14ac:dyDescent="0.2">
      <c r="D22833" s="20"/>
    </row>
    <row r="22834" spans="4:4" x14ac:dyDescent="0.2">
      <c r="D22834" s="20"/>
    </row>
    <row r="22835" spans="4:4" x14ac:dyDescent="0.2">
      <c r="D22835" s="20"/>
    </row>
    <row r="22836" spans="4:4" x14ac:dyDescent="0.2">
      <c r="D22836" s="20"/>
    </row>
    <row r="22837" spans="4:4" x14ac:dyDescent="0.2">
      <c r="D22837" s="20"/>
    </row>
    <row r="22838" spans="4:4" x14ac:dyDescent="0.2">
      <c r="D22838" s="20"/>
    </row>
    <row r="22839" spans="4:4" x14ac:dyDescent="0.2">
      <c r="D22839" s="20"/>
    </row>
    <row r="22840" spans="4:4" x14ac:dyDescent="0.2">
      <c r="D22840" s="20"/>
    </row>
    <row r="22841" spans="4:4" x14ac:dyDescent="0.2">
      <c r="D22841" s="20"/>
    </row>
    <row r="22842" spans="4:4" x14ac:dyDescent="0.2">
      <c r="D22842" s="20"/>
    </row>
    <row r="22843" spans="4:4" x14ac:dyDescent="0.2">
      <c r="D22843" s="20"/>
    </row>
    <row r="22844" spans="4:4" x14ac:dyDescent="0.2">
      <c r="D22844" s="20"/>
    </row>
    <row r="22845" spans="4:4" x14ac:dyDescent="0.2">
      <c r="D22845" s="20"/>
    </row>
    <row r="22846" spans="4:4" x14ac:dyDescent="0.2">
      <c r="D22846" s="20"/>
    </row>
    <row r="22847" spans="4:4" x14ac:dyDescent="0.2">
      <c r="D22847" s="20"/>
    </row>
    <row r="22848" spans="4:4" x14ac:dyDescent="0.2">
      <c r="D22848" s="20"/>
    </row>
    <row r="22849" spans="4:4" x14ac:dyDescent="0.2">
      <c r="D22849" s="20"/>
    </row>
    <row r="22850" spans="4:4" x14ac:dyDescent="0.2">
      <c r="D22850" s="20"/>
    </row>
    <row r="22851" spans="4:4" x14ac:dyDescent="0.2">
      <c r="D22851" s="20"/>
    </row>
    <row r="22852" spans="4:4" x14ac:dyDescent="0.2">
      <c r="D22852" s="20"/>
    </row>
    <row r="22853" spans="4:4" x14ac:dyDescent="0.2">
      <c r="D22853" s="20"/>
    </row>
    <row r="22854" spans="4:4" x14ac:dyDescent="0.2">
      <c r="D22854" s="20"/>
    </row>
    <row r="22855" spans="4:4" x14ac:dyDescent="0.2">
      <c r="D22855" s="20"/>
    </row>
    <row r="22856" spans="4:4" x14ac:dyDescent="0.2">
      <c r="D22856" s="20"/>
    </row>
    <row r="22857" spans="4:4" x14ac:dyDescent="0.2">
      <c r="D22857" s="20"/>
    </row>
    <row r="22858" spans="4:4" x14ac:dyDescent="0.2">
      <c r="D22858" s="20"/>
    </row>
    <row r="22859" spans="4:4" x14ac:dyDescent="0.2">
      <c r="D22859" s="20"/>
    </row>
    <row r="22860" spans="4:4" x14ac:dyDescent="0.2">
      <c r="D22860" s="20"/>
    </row>
    <row r="22861" spans="4:4" x14ac:dyDescent="0.2">
      <c r="D22861" s="20"/>
    </row>
    <row r="22862" spans="4:4" x14ac:dyDescent="0.2">
      <c r="D22862" s="20"/>
    </row>
    <row r="22863" spans="4:4" x14ac:dyDescent="0.2">
      <c r="D22863" s="20"/>
    </row>
    <row r="22864" spans="4:4" x14ac:dyDescent="0.2">
      <c r="D22864" s="20"/>
    </row>
    <row r="22865" spans="4:4" x14ac:dyDescent="0.2">
      <c r="D22865" s="20"/>
    </row>
    <row r="22866" spans="4:4" x14ac:dyDescent="0.2">
      <c r="D22866" s="20"/>
    </row>
    <row r="22867" spans="4:4" x14ac:dyDescent="0.2">
      <c r="D22867" s="20"/>
    </row>
    <row r="22868" spans="4:4" x14ac:dyDescent="0.2">
      <c r="D22868" s="20"/>
    </row>
    <row r="22869" spans="4:4" x14ac:dyDescent="0.2">
      <c r="D22869" s="20"/>
    </row>
    <row r="22870" spans="4:4" x14ac:dyDescent="0.2">
      <c r="D22870" s="20"/>
    </row>
    <row r="22871" spans="4:4" x14ac:dyDescent="0.2">
      <c r="D22871" s="20"/>
    </row>
    <row r="22872" spans="4:4" x14ac:dyDescent="0.2">
      <c r="D22872" s="20"/>
    </row>
    <row r="22873" spans="4:4" x14ac:dyDescent="0.2">
      <c r="D22873" s="20"/>
    </row>
    <row r="22874" spans="4:4" x14ac:dyDescent="0.2">
      <c r="D22874" s="20"/>
    </row>
    <row r="22875" spans="4:4" x14ac:dyDescent="0.2">
      <c r="D22875" s="20"/>
    </row>
    <row r="22876" spans="4:4" x14ac:dyDescent="0.2">
      <c r="D22876" s="20"/>
    </row>
    <row r="22877" spans="4:4" x14ac:dyDescent="0.2">
      <c r="D22877" s="20"/>
    </row>
    <row r="22878" spans="4:4" x14ac:dyDescent="0.2">
      <c r="D22878" s="20"/>
    </row>
    <row r="22879" spans="4:4" x14ac:dyDescent="0.2">
      <c r="D22879" s="20"/>
    </row>
    <row r="22880" spans="4:4" x14ac:dyDescent="0.2">
      <c r="D22880" s="20"/>
    </row>
    <row r="22881" spans="4:4" x14ac:dyDescent="0.2">
      <c r="D22881" s="20"/>
    </row>
    <row r="22882" spans="4:4" x14ac:dyDescent="0.2">
      <c r="D22882" s="20"/>
    </row>
    <row r="22883" spans="4:4" x14ac:dyDescent="0.2">
      <c r="D22883" s="20"/>
    </row>
    <row r="22884" spans="4:4" x14ac:dyDescent="0.2">
      <c r="D22884" s="20"/>
    </row>
    <row r="22885" spans="4:4" x14ac:dyDescent="0.2">
      <c r="D22885" s="20"/>
    </row>
    <row r="22886" spans="4:4" x14ac:dyDescent="0.2">
      <c r="D22886" s="20"/>
    </row>
    <row r="22887" spans="4:4" x14ac:dyDescent="0.2">
      <c r="D22887" s="20"/>
    </row>
    <row r="22888" spans="4:4" x14ac:dyDescent="0.2">
      <c r="D22888" s="20"/>
    </row>
    <row r="22889" spans="4:4" x14ac:dyDescent="0.2">
      <c r="D22889" s="20"/>
    </row>
    <row r="22890" spans="4:4" x14ac:dyDescent="0.2">
      <c r="D22890" s="20"/>
    </row>
    <row r="22891" spans="4:4" x14ac:dyDescent="0.2">
      <c r="D22891" s="20"/>
    </row>
    <row r="22892" spans="4:4" x14ac:dyDescent="0.2">
      <c r="D22892" s="20"/>
    </row>
    <row r="22893" spans="4:4" x14ac:dyDescent="0.2">
      <c r="D22893" s="20"/>
    </row>
    <row r="22894" spans="4:4" x14ac:dyDescent="0.2">
      <c r="D22894" s="20"/>
    </row>
    <row r="22895" spans="4:4" x14ac:dyDescent="0.2">
      <c r="D22895" s="20"/>
    </row>
    <row r="22896" spans="4:4" x14ac:dyDescent="0.2">
      <c r="D22896" s="20"/>
    </row>
    <row r="22897" spans="4:4" x14ac:dyDescent="0.2">
      <c r="D22897" s="20"/>
    </row>
    <row r="22898" spans="4:4" x14ac:dyDescent="0.2">
      <c r="D22898" s="20"/>
    </row>
    <row r="22899" spans="4:4" x14ac:dyDescent="0.2">
      <c r="D22899" s="20"/>
    </row>
    <row r="22900" spans="4:4" x14ac:dyDescent="0.2">
      <c r="D22900" s="20"/>
    </row>
    <row r="22901" spans="4:4" x14ac:dyDescent="0.2">
      <c r="D22901" s="20"/>
    </row>
    <row r="22902" spans="4:4" x14ac:dyDescent="0.2">
      <c r="D22902" s="20"/>
    </row>
    <row r="22903" spans="4:4" x14ac:dyDescent="0.2">
      <c r="D22903" s="20"/>
    </row>
    <row r="22904" spans="4:4" x14ac:dyDescent="0.2">
      <c r="D22904" s="20"/>
    </row>
    <row r="22905" spans="4:4" x14ac:dyDescent="0.2">
      <c r="D22905" s="20"/>
    </row>
    <row r="22906" spans="4:4" x14ac:dyDescent="0.2">
      <c r="D22906" s="20"/>
    </row>
    <row r="22907" spans="4:4" x14ac:dyDescent="0.2">
      <c r="D22907" s="20"/>
    </row>
    <row r="22908" spans="4:4" x14ac:dyDescent="0.2">
      <c r="D22908" s="20"/>
    </row>
    <row r="22909" spans="4:4" x14ac:dyDescent="0.2">
      <c r="D22909" s="20"/>
    </row>
    <row r="22910" spans="4:4" x14ac:dyDescent="0.2">
      <c r="D22910" s="20"/>
    </row>
    <row r="22911" spans="4:4" x14ac:dyDescent="0.2">
      <c r="D22911" s="20"/>
    </row>
    <row r="22912" spans="4:4" x14ac:dyDescent="0.2">
      <c r="D22912" s="20"/>
    </row>
    <row r="22913" spans="4:4" x14ac:dyDescent="0.2">
      <c r="D22913" s="20"/>
    </row>
    <row r="22914" spans="4:4" x14ac:dyDescent="0.2">
      <c r="D22914" s="20"/>
    </row>
    <row r="22915" spans="4:4" x14ac:dyDescent="0.2">
      <c r="D22915" s="20"/>
    </row>
    <row r="22916" spans="4:4" x14ac:dyDescent="0.2">
      <c r="D22916" s="20"/>
    </row>
    <row r="22917" spans="4:4" x14ac:dyDescent="0.2">
      <c r="D22917" s="20"/>
    </row>
    <row r="22918" spans="4:4" x14ac:dyDescent="0.2">
      <c r="D22918" s="20"/>
    </row>
    <row r="22919" spans="4:4" x14ac:dyDescent="0.2">
      <c r="D22919" s="20"/>
    </row>
    <row r="22920" spans="4:4" x14ac:dyDescent="0.2">
      <c r="D22920" s="20"/>
    </row>
    <row r="22921" spans="4:4" x14ac:dyDescent="0.2">
      <c r="D22921" s="20"/>
    </row>
    <row r="22922" spans="4:4" x14ac:dyDescent="0.2">
      <c r="D22922" s="20"/>
    </row>
    <row r="22923" spans="4:4" x14ac:dyDescent="0.2">
      <c r="D22923" s="20"/>
    </row>
    <row r="22924" spans="4:4" x14ac:dyDescent="0.2">
      <c r="D22924" s="20"/>
    </row>
    <row r="22925" spans="4:4" x14ac:dyDescent="0.2">
      <c r="D22925" s="20"/>
    </row>
    <row r="22926" spans="4:4" x14ac:dyDescent="0.2">
      <c r="D22926" s="20"/>
    </row>
    <row r="22927" spans="4:4" x14ac:dyDescent="0.2">
      <c r="D22927" s="20"/>
    </row>
    <row r="22928" spans="4:4" x14ac:dyDescent="0.2">
      <c r="D22928" s="20"/>
    </row>
    <row r="22929" spans="4:4" x14ac:dyDescent="0.2">
      <c r="D22929" s="20"/>
    </row>
    <row r="22930" spans="4:4" x14ac:dyDescent="0.2">
      <c r="D22930" s="20"/>
    </row>
    <row r="22931" spans="4:4" x14ac:dyDescent="0.2">
      <c r="D22931" s="20"/>
    </row>
    <row r="22932" spans="4:4" x14ac:dyDescent="0.2">
      <c r="D22932" s="20"/>
    </row>
    <row r="22933" spans="4:4" x14ac:dyDescent="0.2">
      <c r="D22933" s="20"/>
    </row>
    <row r="22934" spans="4:4" x14ac:dyDescent="0.2">
      <c r="D22934" s="20"/>
    </row>
    <row r="22935" spans="4:4" x14ac:dyDescent="0.2">
      <c r="D22935" s="20"/>
    </row>
    <row r="22936" spans="4:4" x14ac:dyDescent="0.2">
      <c r="D22936" s="20"/>
    </row>
    <row r="22937" spans="4:4" x14ac:dyDescent="0.2">
      <c r="D22937" s="20"/>
    </row>
    <row r="22938" spans="4:4" x14ac:dyDescent="0.2">
      <c r="D22938" s="20"/>
    </row>
    <row r="22939" spans="4:4" x14ac:dyDescent="0.2">
      <c r="D22939" s="20"/>
    </row>
    <row r="22940" spans="4:4" x14ac:dyDescent="0.2">
      <c r="D22940" s="20"/>
    </row>
    <row r="22941" spans="4:4" x14ac:dyDescent="0.2">
      <c r="D22941" s="20"/>
    </row>
    <row r="22942" spans="4:4" x14ac:dyDescent="0.2">
      <c r="D22942" s="20"/>
    </row>
    <row r="22943" spans="4:4" x14ac:dyDescent="0.2">
      <c r="D22943" s="20"/>
    </row>
    <row r="22944" spans="4:4" x14ac:dyDescent="0.2">
      <c r="D22944" s="20"/>
    </row>
    <row r="22945" spans="4:4" x14ac:dyDescent="0.2">
      <c r="D22945" s="20"/>
    </row>
    <row r="22946" spans="4:4" x14ac:dyDescent="0.2">
      <c r="D22946" s="20"/>
    </row>
    <row r="22947" spans="4:4" x14ac:dyDescent="0.2">
      <c r="D22947" s="20"/>
    </row>
    <row r="22948" spans="4:4" x14ac:dyDescent="0.2">
      <c r="D22948" s="20"/>
    </row>
    <row r="22949" spans="4:4" x14ac:dyDescent="0.2">
      <c r="D22949" s="20"/>
    </row>
    <row r="22950" spans="4:4" x14ac:dyDescent="0.2">
      <c r="D22950" s="20"/>
    </row>
    <row r="22951" spans="4:4" x14ac:dyDescent="0.2">
      <c r="D22951" s="20"/>
    </row>
    <row r="22952" spans="4:4" x14ac:dyDescent="0.2">
      <c r="D22952" s="20"/>
    </row>
    <row r="22953" spans="4:4" x14ac:dyDescent="0.2">
      <c r="D22953" s="20"/>
    </row>
    <row r="22954" spans="4:4" x14ac:dyDescent="0.2">
      <c r="D22954" s="20"/>
    </row>
    <row r="22955" spans="4:4" x14ac:dyDescent="0.2">
      <c r="D22955" s="20"/>
    </row>
    <row r="22956" spans="4:4" x14ac:dyDescent="0.2">
      <c r="D22956" s="20"/>
    </row>
    <row r="22957" spans="4:4" x14ac:dyDescent="0.2">
      <c r="D22957" s="20"/>
    </row>
    <row r="22958" spans="4:4" x14ac:dyDescent="0.2">
      <c r="D22958" s="20"/>
    </row>
    <row r="22959" spans="4:4" x14ac:dyDescent="0.2">
      <c r="D22959" s="20"/>
    </row>
    <row r="22960" spans="4:4" x14ac:dyDescent="0.2">
      <c r="D22960" s="20"/>
    </row>
    <row r="22961" spans="4:4" x14ac:dyDescent="0.2">
      <c r="D22961" s="20"/>
    </row>
    <row r="22962" spans="4:4" x14ac:dyDescent="0.2">
      <c r="D22962" s="20"/>
    </row>
    <row r="22963" spans="4:4" x14ac:dyDescent="0.2">
      <c r="D22963" s="20"/>
    </row>
    <row r="22964" spans="4:4" x14ac:dyDescent="0.2">
      <c r="D22964" s="20"/>
    </row>
    <row r="22965" spans="4:4" x14ac:dyDescent="0.2">
      <c r="D22965" s="20"/>
    </row>
    <row r="22966" spans="4:4" x14ac:dyDescent="0.2">
      <c r="D22966" s="20"/>
    </row>
    <row r="22967" spans="4:4" x14ac:dyDescent="0.2">
      <c r="D22967" s="20"/>
    </row>
    <row r="22968" spans="4:4" x14ac:dyDescent="0.2">
      <c r="D22968" s="20"/>
    </row>
    <row r="22969" spans="4:4" x14ac:dyDescent="0.2">
      <c r="D22969" s="20"/>
    </row>
    <row r="22970" spans="4:4" x14ac:dyDescent="0.2">
      <c r="D22970" s="20"/>
    </row>
    <row r="22971" spans="4:4" x14ac:dyDescent="0.2">
      <c r="D22971" s="20"/>
    </row>
    <row r="22972" spans="4:4" x14ac:dyDescent="0.2">
      <c r="D22972" s="20"/>
    </row>
    <row r="22973" spans="4:4" x14ac:dyDescent="0.2">
      <c r="D22973" s="20"/>
    </row>
    <row r="22974" spans="4:4" x14ac:dyDescent="0.2">
      <c r="D22974" s="20"/>
    </row>
    <row r="22975" spans="4:4" x14ac:dyDescent="0.2">
      <c r="D22975" s="20"/>
    </row>
    <row r="22976" spans="4:4" x14ac:dyDescent="0.2">
      <c r="D22976" s="20"/>
    </row>
    <row r="22977" spans="4:4" x14ac:dyDescent="0.2">
      <c r="D22977" s="20"/>
    </row>
    <row r="22978" spans="4:4" x14ac:dyDescent="0.2">
      <c r="D22978" s="20"/>
    </row>
    <row r="22979" spans="4:4" x14ac:dyDescent="0.2">
      <c r="D22979" s="20"/>
    </row>
    <row r="22980" spans="4:4" x14ac:dyDescent="0.2">
      <c r="D22980" s="20"/>
    </row>
    <row r="22981" spans="4:4" x14ac:dyDescent="0.2">
      <c r="D22981" s="20"/>
    </row>
    <row r="22982" spans="4:4" x14ac:dyDescent="0.2">
      <c r="D22982" s="20"/>
    </row>
    <row r="22983" spans="4:4" x14ac:dyDescent="0.2">
      <c r="D22983" s="20"/>
    </row>
    <row r="22984" spans="4:4" x14ac:dyDescent="0.2">
      <c r="D22984" s="20"/>
    </row>
    <row r="22985" spans="4:4" x14ac:dyDescent="0.2">
      <c r="D22985" s="20"/>
    </row>
    <row r="22986" spans="4:4" x14ac:dyDescent="0.2">
      <c r="D22986" s="20"/>
    </row>
    <row r="22987" spans="4:4" x14ac:dyDescent="0.2">
      <c r="D22987" s="20"/>
    </row>
    <row r="22988" spans="4:4" x14ac:dyDescent="0.2">
      <c r="D22988" s="20"/>
    </row>
    <row r="22989" spans="4:4" x14ac:dyDescent="0.2">
      <c r="D22989" s="20"/>
    </row>
    <row r="22990" spans="4:4" x14ac:dyDescent="0.2">
      <c r="D22990" s="20"/>
    </row>
    <row r="22991" spans="4:4" x14ac:dyDescent="0.2">
      <c r="D22991" s="20"/>
    </row>
    <row r="22992" spans="4:4" x14ac:dyDescent="0.2">
      <c r="D22992" s="20"/>
    </row>
    <row r="22993" spans="4:4" x14ac:dyDescent="0.2">
      <c r="D22993" s="20"/>
    </row>
    <row r="22994" spans="4:4" x14ac:dyDescent="0.2">
      <c r="D22994" s="20"/>
    </row>
    <row r="22995" spans="4:4" x14ac:dyDescent="0.2">
      <c r="D22995" s="20"/>
    </row>
    <row r="22996" spans="4:4" x14ac:dyDescent="0.2">
      <c r="D22996" s="20"/>
    </row>
    <row r="22997" spans="4:4" x14ac:dyDescent="0.2">
      <c r="D22997" s="20"/>
    </row>
    <row r="22998" spans="4:4" x14ac:dyDescent="0.2">
      <c r="D22998" s="20"/>
    </row>
    <row r="22999" spans="4:4" x14ac:dyDescent="0.2">
      <c r="D22999" s="20"/>
    </row>
    <row r="23000" spans="4:4" x14ac:dyDescent="0.2">
      <c r="D23000" s="20"/>
    </row>
    <row r="23001" spans="4:4" x14ac:dyDescent="0.2">
      <c r="D23001" s="20"/>
    </row>
    <row r="23002" spans="4:4" x14ac:dyDescent="0.2">
      <c r="D23002" s="20"/>
    </row>
    <row r="23003" spans="4:4" x14ac:dyDescent="0.2">
      <c r="D23003" s="20"/>
    </row>
    <row r="23004" spans="4:4" x14ac:dyDescent="0.2">
      <c r="D23004" s="20"/>
    </row>
    <row r="23005" spans="4:4" x14ac:dyDescent="0.2">
      <c r="D23005" s="20"/>
    </row>
    <row r="23006" spans="4:4" x14ac:dyDescent="0.2">
      <c r="D23006" s="20"/>
    </row>
    <row r="23007" spans="4:4" x14ac:dyDescent="0.2">
      <c r="D23007" s="20"/>
    </row>
    <row r="23008" spans="4:4" x14ac:dyDescent="0.2">
      <c r="D23008" s="20"/>
    </row>
    <row r="23009" spans="4:4" x14ac:dyDescent="0.2">
      <c r="D23009" s="20"/>
    </row>
    <row r="23010" spans="4:4" x14ac:dyDescent="0.2">
      <c r="D23010" s="20"/>
    </row>
    <row r="23011" spans="4:4" x14ac:dyDescent="0.2">
      <c r="D23011" s="20"/>
    </row>
    <row r="23012" spans="4:4" x14ac:dyDescent="0.2">
      <c r="D23012" s="20"/>
    </row>
    <row r="23013" spans="4:4" x14ac:dyDescent="0.2">
      <c r="D23013" s="20"/>
    </row>
    <row r="23014" spans="4:4" x14ac:dyDescent="0.2">
      <c r="D23014" s="20"/>
    </row>
    <row r="23015" spans="4:4" x14ac:dyDescent="0.2">
      <c r="D23015" s="20"/>
    </row>
    <row r="23016" spans="4:4" x14ac:dyDescent="0.2">
      <c r="D23016" s="20"/>
    </row>
    <row r="23017" spans="4:4" x14ac:dyDescent="0.2">
      <c r="D23017" s="20"/>
    </row>
    <row r="23018" spans="4:4" x14ac:dyDescent="0.2">
      <c r="D23018" s="20"/>
    </row>
    <row r="23019" spans="4:4" x14ac:dyDescent="0.2">
      <c r="D23019" s="20"/>
    </row>
    <row r="23020" spans="4:4" x14ac:dyDescent="0.2">
      <c r="D23020" s="20"/>
    </row>
    <row r="23021" spans="4:4" x14ac:dyDescent="0.2">
      <c r="D23021" s="20"/>
    </row>
    <row r="23022" spans="4:4" x14ac:dyDescent="0.2">
      <c r="D23022" s="20"/>
    </row>
    <row r="23023" spans="4:4" x14ac:dyDescent="0.2">
      <c r="D23023" s="20"/>
    </row>
    <row r="23024" spans="4:4" x14ac:dyDescent="0.2">
      <c r="D23024" s="20"/>
    </row>
    <row r="23025" spans="4:4" x14ac:dyDescent="0.2">
      <c r="D23025" s="20"/>
    </row>
    <row r="23026" spans="4:4" x14ac:dyDescent="0.2">
      <c r="D23026" s="20"/>
    </row>
    <row r="23027" spans="4:4" x14ac:dyDescent="0.2">
      <c r="D23027" s="20"/>
    </row>
    <row r="23028" spans="4:4" x14ac:dyDescent="0.2">
      <c r="D23028" s="20"/>
    </row>
    <row r="23029" spans="4:4" x14ac:dyDescent="0.2">
      <c r="D23029" s="20"/>
    </row>
    <row r="23030" spans="4:4" x14ac:dyDescent="0.2">
      <c r="D23030" s="20"/>
    </row>
    <row r="23031" spans="4:4" x14ac:dyDescent="0.2">
      <c r="D23031" s="20"/>
    </row>
    <row r="23032" spans="4:4" x14ac:dyDescent="0.2">
      <c r="D23032" s="20"/>
    </row>
    <row r="23033" spans="4:4" x14ac:dyDescent="0.2">
      <c r="D23033" s="20"/>
    </row>
    <row r="23034" spans="4:4" x14ac:dyDescent="0.2">
      <c r="D23034" s="20"/>
    </row>
    <row r="23035" spans="4:4" x14ac:dyDescent="0.2">
      <c r="D23035" s="20"/>
    </row>
    <row r="23036" spans="4:4" x14ac:dyDescent="0.2">
      <c r="D23036" s="20"/>
    </row>
    <row r="23037" spans="4:4" x14ac:dyDescent="0.2">
      <c r="D23037" s="20"/>
    </row>
    <row r="23038" spans="4:4" x14ac:dyDescent="0.2">
      <c r="D23038" s="20"/>
    </row>
    <row r="23039" spans="4:4" x14ac:dyDescent="0.2">
      <c r="D23039" s="20"/>
    </row>
    <row r="23040" spans="4:4" x14ac:dyDescent="0.2">
      <c r="D23040" s="20"/>
    </row>
    <row r="23041" spans="4:4" x14ac:dyDescent="0.2">
      <c r="D23041" s="20"/>
    </row>
    <row r="23042" spans="4:4" x14ac:dyDescent="0.2">
      <c r="D23042" s="20"/>
    </row>
    <row r="23043" spans="4:4" x14ac:dyDescent="0.2">
      <c r="D23043" s="20"/>
    </row>
    <row r="23044" spans="4:4" x14ac:dyDescent="0.2">
      <c r="D23044" s="20"/>
    </row>
    <row r="23045" spans="4:4" x14ac:dyDescent="0.2">
      <c r="D23045" s="20"/>
    </row>
    <row r="23046" spans="4:4" x14ac:dyDescent="0.2">
      <c r="D23046" s="20"/>
    </row>
    <row r="23047" spans="4:4" x14ac:dyDescent="0.2">
      <c r="D23047" s="20"/>
    </row>
    <row r="23048" spans="4:4" x14ac:dyDescent="0.2">
      <c r="D23048" s="20"/>
    </row>
    <row r="23049" spans="4:4" x14ac:dyDescent="0.2">
      <c r="D23049" s="20"/>
    </row>
    <row r="23050" spans="4:4" x14ac:dyDescent="0.2">
      <c r="D23050" s="20"/>
    </row>
    <row r="23051" spans="4:4" x14ac:dyDescent="0.2">
      <c r="D23051" s="20"/>
    </row>
    <row r="23052" spans="4:4" x14ac:dyDescent="0.2">
      <c r="D23052" s="20"/>
    </row>
    <row r="23053" spans="4:4" x14ac:dyDescent="0.2">
      <c r="D23053" s="20"/>
    </row>
    <row r="23054" spans="4:4" x14ac:dyDescent="0.2">
      <c r="D23054" s="20"/>
    </row>
    <row r="23055" spans="4:4" x14ac:dyDescent="0.2">
      <c r="D23055" s="20"/>
    </row>
    <row r="23056" spans="4:4" x14ac:dyDescent="0.2">
      <c r="D23056" s="20"/>
    </row>
    <row r="23057" spans="4:4" x14ac:dyDescent="0.2">
      <c r="D23057" s="20"/>
    </row>
    <row r="23058" spans="4:4" x14ac:dyDescent="0.2">
      <c r="D23058" s="20"/>
    </row>
    <row r="23059" spans="4:4" x14ac:dyDescent="0.2">
      <c r="D23059" s="20"/>
    </row>
    <row r="23060" spans="4:4" x14ac:dyDescent="0.2">
      <c r="D23060" s="20"/>
    </row>
    <row r="23061" spans="4:4" x14ac:dyDescent="0.2">
      <c r="D23061" s="20"/>
    </row>
    <row r="23062" spans="4:4" x14ac:dyDescent="0.2">
      <c r="D23062" s="20"/>
    </row>
    <row r="23063" spans="4:4" x14ac:dyDescent="0.2">
      <c r="D23063" s="20"/>
    </row>
    <row r="23064" spans="4:4" x14ac:dyDescent="0.2">
      <c r="D23064" s="20"/>
    </row>
    <row r="23065" spans="4:4" x14ac:dyDescent="0.2">
      <c r="D23065" s="20"/>
    </row>
    <row r="23066" spans="4:4" x14ac:dyDescent="0.2">
      <c r="D23066" s="20"/>
    </row>
    <row r="23067" spans="4:4" x14ac:dyDescent="0.2">
      <c r="D23067" s="20"/>
    </row>
    <row r="23068" spans="4:4" x14ac:dyDescent="0.2">
      <c r="D23068" s="20"/>
    </row>
    <row r="23069" spans="4:4" x14ac:dyDescent="0.2">
      <c r="D23069" s="20"/>
    </row>
    <row r="23070" spans="4:4" x14ac:dyDescent="0.2">
      <c r="D23070" s="20"/>
    </row>
    <row r="23071" spans="4:4" x14ac:dyDescent="0.2">
      <c r="D23071" s="20"/>
    </row>
    <row r="23072" spans="4:4" x14ac:dyDescent="0.2">
      <c r="D23072" s="20"/>
    </row>
    <row r="23073" spans="4:4" x14ac:dyDescent="0.2">
      <c r="D23073" s="20"/>
    </row>
    <row r="23074" spans="4:4" x14ac:dyDescent="0.2">
      <c r="D23074" s="20"/>
    </row>
    <row r="23075" spans="4:4" x14ac:dyDescent="0.2">
      <c r="D23075" s="20"/>
    </row>
    <row r="23076" spans="4:4" x14ac:dyDescent="0.2">
      <c r="D23076" s="20"/>
    </row>
    <row r="23077" spans="4:4" x14ac:dyDescent="0.2">
      <c r="D23077" s="20"/>
    </row>
    <row r="23078" spans="4:4" x14ac:dyDescent="0.2">
      <c r="D23078" s="20"/>
    </row>
    <row r="23079" spans="4:4" x14ac:dyDescent="0.2">
      <c r="D23079" s="20"/>
    </row>
    <row r="23080" spans="4:4" x14ac:dyDescent="0.2">
      <c r="D23080" s="20"/>
    </row>
    <row r="23081" spans="4:4" x14ac:dyDescent="0.2">
      <c r="D23081" s="20"/>
    </row>
    <row r="23082" spans="4:4" x14ac:dyDescent="0.2">
      <c r="D23082" s="20"/>
    </row>
    <row r="23083" spans="4:4" x14ac:dyDescent="0.2">
      <c r="D23083" s="20"/>
    </row>
    <row r="23084" spans="4:4" x14ac:dyDescent="0.2">
      <c r="D23084" s="20"/>
    </row>
    <row r="23085" spans="4:4" x14ac:dyDescent="0.2">
      <c r="D23085" s="20"/>
    </row>
    <row r="23086" spans="4:4" x14ac:dyDescent="0.2">
      <c r="D23086" s="20"/>
    </row>
    <row r="23087" spans="4:4" x14ac:dyDescent="0.2">
      <c r="D23087" s="20"/>
    </row>
    <row r="23088" spans="4:4" x14ac:dyDescent="0.2">
      <c r="D23088" s="20"/>
    </row>
    <row r="23089" spans="4:4" x14ac:dyDescent="0.2">
      <c r="D23089" s="20"/>
    </row>
    <row r="23090" spans="4:4" x14ac:dyDescent="0.2">
      <c r="D23090" s="20"/>
    </row>
    <row r="23091" spans="4:4" x14ac:dyDescent="0.2">
      <c r="D23091" s="20"/>
    </row>
    <row r="23092" spans="4:4" x14ac:dyDescent="0.2">
      <c r="D23092" s="20"/>
    </row>
    <row r="23093" spans="4:4" x14ac:dyDescent="0.2">
      <c r="D23093" s="20"/>
    </row>
    <row r="23094" spans="4:4" x14ac:dyDescent="0.2">
      <c r="D23094" s="20"/>
    </row>
    <row r="23095" spans="4:4" x14ac:dyDescent="0.2">
      <c r="D23095" s="20"/>
    </row>
    <row r="23096" spans="4:4" x14ac:dyDescent="0.2">
      <c r="D23096" s="20"/>
    </row>
    <row r="23097" spans="4:4" x14ac:dyDescent="0.2">
      <c r="D23097" s="20"/>
    </row>
    <row r="23098" spans="4:4" x14ac:dyDescent="0.2">
      <c r="D23098" s="20"/>
    </row>
    <row r="23099" spans="4:4" x14ac:dyDescent="0.2">
      <c r="D23099" s="20"/>
    </row>
    <row r="23100" spans="4:4" x14ac:dyDescent="0.2">
      <c r="D23100" s="20"/>
    </row>
    <row r="23101" spans="4:4" x14ac:dyDescent="0.2">
      <c r="D23101" s="20"/>
    </row>
    <row r="23102" spans="4:4" x14ac:dyDescent="0.2">
      <c r="D23102" s="20"/>
    </row>
    <row r="23103" spans="4:4" x14ac:dyDescent="0.2">
      <c r="D23103" s="20"/>
    </row>
    <row r="23104" spans="4:4" x14ac:dyDescent="0.2">
      <c r="D23104" s="20"/>
    </row>
    <row r="23105" spans="4:4" x14ac:dyDescent="0.2">
      <c r="D23105" s="20"/>
    </row>
    <row r="23106" spans="4:4" x14ac:dyDescent="0.2">
      <c r="D23106" s="20"/>
    </row>
    <row r="23107" spans="4:4" x14ac:dyDescent="0.2">
      <c r="D23107" s="20"/>
    </row>
    <row r="23108" spans="4:4" x14ac:dyDescent="0.2">
      <c r="D23108" s="20"/>
    </row>
    <row r="23109" spans="4:4" x14ac:dyDescent="0.2">
      <c r="D23109" s="20"/>
    </row>
    <row r="23110" spans="4:4" x14ac:dyDescent="0.2">
      <c r="D23110" s="20"/>
    </row>
    <row r="23111" spans="4:4" x14ac:dyDescent="0.2">
      <c r="D23111" s="20"/>
    </row>
    <row r="23112" spans="4:4" x14ac:dyDescent="0.2">
      <c r="D23112" s="20"/>
    </row>
    <row r="23113" spans="4:4" x14ac:dyDescent="0.2">
      <c r="D23113" s="20"/>
    </row>
    <row r="23114" spans="4:4" x14ac:dyDescent="0.2">
      <c r="D23114" s="20"/>
    </row>
    <row r="23115" spans="4:4" x14ac:dyDescent="0.2">
      <c r="D23115" s="20"/>
    </row>
    <row r="23116" spans="4:4" x14ac:dyDescent="0.2">
      <c r="D23116" s="20"/>
    </row>
    <row r="23117" spans="4:4" x14ac:dyDescent="0.2">
      <c r="D23117" s="20"/>
    </row>
    <row r="23118" spans="4:4" x14ac:dyDescent="0.2">
      <c r="D23118" s="20"/>
    </row>
    <row r="23119" spans="4:4" x14ac:dyDescent="0.2">
      <c r="D23119" s="20"/>
    </row>
    <row r="23120" spans="4:4" x14ac:dyDescent="0.2">
      <c r="D23120" s="20"/>
    </row>
    <row r="23121" spans="4:4" x14ac:dyDescent="0.2">
      <c r="D23121" s="20"/>
    </row>
    <row r="23122" spans="4:4" x14ac:dyDescent="0.2">
      <c r="D23122" s="20"/>
    </row>
    <row r="23123" spans="4:4" x14ac:dyDescent="0.2">
      <c r="D23123" s="20"/>
    </row>
    <row r="23124" spans="4:4" x14ac:dyDescent="0.2">
      <c r="D23124" s="20"/>
    </row>
    <row r="23125" spans="4:4" x14ac:dyDescent="0.2">
      <c r="D23125" s="20"/>
    </row>
    <row r="23126" spans="4:4" x14ac:dyDescent="0.2">
      <c r="D23126" s="20"/>
    </row>
    <row r="23127" spans="4:4" x14ac:dyDescent="0.2">
      <c r="D23127" s="20"/>
    </row>
    <row r="23128" spans="4:4" x14ac:dyDescent="0.2">
      <c r="D23128" s="20"/>
    </row>
    <row r="23129" spans="4:4" x14ac:dyDescent="0.2">
      <c r="D23129" s="20"/>
    </row>
    <row r="23130" spans="4:4" x14ac:dyDescent="0.2">
      <c r="D23130" s="20"/>
    </row>
    <row r="23131" spans="4:4" x14ac:dyDescent="0.2">
      <c r="D23131" s="20"/>
    </row>
    <row r="23132" spans="4:4" x14ac:dyDescent="0.2">
      <c r="D23132" s="20"/>
    </row>
    <row r="23133" spans="4:4" x14ac:dyDescent="0.2">
      <c r="D23133" s="20"/>
    </row>
    <row r="23134" spans="4:4" x14ac:dyDescent="0.2">
      <c r="D23134" s="20"/>
    </row>
    <row r="23135" spans="4:4" x14ac:dyDescent="0.2">
      <c r="D23135" s="20"/>
    </row>
    <row r="23136" spans="4:4" x14ac:dyDescent="0.2">
      <c r="D23136" s="20"/>
    </row>
    <row r="23137" spans="4:4" x14ac:dyDescent="0.2">
      <c r="D23137" s="20"/>
    </row>
    <row r="23138" spans="4:4" x14ac:dyDescent="0.2">
      <c r="D23138" s="20"/>
    </row>
    <row r="23139" spans="4:4" x14ac:dyDescent="0.2">
      <c r="D23139" s="20"/>
    </row>
    <row r="23140" spans="4:4" x14ac:dyDescent="0.2">
      <c r="D23140" s="20"/>
    </row>
    <row r="23141" spans="4:4" x14ac:dyDescent="0.2">
      <c r="D23141" s="20"/>
    </row>
    <row r="23142" spans="4:4" x14ac:dyDescent="0.2">
      <c r="D23142" s="20"/>
    </row>
    <row r="23143" spans="4:4" x14ac:dyDescent="0.2">
      <c r="D23143" s="20"/>
    </row>
    <row r="23144" spans="4:4" x14ac:dyDescent="0.2">
      <c r="D23144" s="20"/>
    </row>
    <row r="23145" spans="4:4" x14ac:dyDescent="0.2">
      <c r="D23145" s="20"/>
    </row>
    <row r="23146" spans="4:4" x14ac:dyDescent="0.2">
      <c r="D23146" s="20"/>
    </row>
    <row r="23147" spans="4:4" x14ac:dyDescent="0.2">
      <c r="D23147" s="20"/>
    </row>
    <row r="23148" spans="4:4" x14ac:dyDescent="0.2">
      <c r="D23148" s="20"/>
    </row>
    <row r="23149" spans="4:4" x14ac:dyDescent="0.2">
      <c r="D23149" s="20"/>
    </row>
    <row r="23150" spans="4:4" x14ac:dyDescent="0.2">
      <c r="D23150" s="20"/>
    </row>
    <row r="23151" spans="4:4" x14ac:dyDescent="0.2">
      <c r="D23151" s="20"/>
    </row>
    <row r="23152" spans="4:4" x14ac:dyDescent="0.2">
      <c r="D23152" s="20"/>
    </row>
    <row r="23153" spans="4:4" x14ac:dyDescent="0.2">
      <c r="D23153" s="20"/>
    </row>
    <row r="23154" spans="4:4" x14ac:dyDescent="0.2">
      <c r="D23154" s="20"/>
    </row>
    <row r="23155" spans="4:4" x14ac:dyDescent="0.2">
      <c r="D23155" s="20"/>
    </row>
    <row r="23156" spans="4:4" x14ac:dyDescent="0.2">
      <c r="D23156" s="20"/>
    </row>
    <row r="23157" spans="4:4" x14ac:dyDescent="0.2">
      <c r="D23157" s="20"/>
    </row>
    <row r="23158" spans="4:4" x14ac:dyDescent="0.2">
      <c r="D23158" s="20"/>
    </row>
    <row r="23159" spans="4:4" x14ac:dyDescent="0.2">
      <c r="D23159" s="20"/>
    </row>
    <row r="23160" spans="4:4" x14ac:dyDescent="0.2">
      <c r="D23160" s="20"/>
    </row>
    <row r="23161" spans="4:4" x14ac:dyDescent="0.2">
      <c r="D23161" s="20"/>
    </row>
    <row r="23162" spans="4:4" x14ac:dyDescent="0.2">
      <c r="D23162" s="20"/>
    </row>
    <row r="23163" spans="4:4" x14ac:dyDescent="0.2">
      <c r="D23163" s="20"/>
    </row>
    <row r="23164" spans="4:4" x14ac:dyDescent="0.2">
      <c r="D23164" s="20"/>
    </row>
    <row r="23165" spans="4:4" x14ac:dyDescent="0.2">
      <c r="D23165" s="20"/>
    </row>
    <row r="23166" spans="4:4" x14ac:dyDescent="0.2">
      <c r="D23166" s="20"/>
    </row>
    <row r="23167" spans="4:4" x14ac:dyDescent="0.2">
      <c r="D23167" s="20"/>
    </row>
    <row r="23168" spans="4:4" x14ac:dyDescent="0.2">
      <c r="D23168" s="20"/>
    </row>
    <row r="23169" spans="4:4" x14ac:dyDescent="0.2">
      <c r="D23169" s="20"/>
    </row>
    <row r="23170" spans="4:4" x14ac:dyDescent="0.2">
      <c r="D23170" s="20"/>
    </row>
    <row r="23171" spans="4:4" x14ac:dyDescent="0.2">
      <c r="D23171" s="20"/>
    </row>
    <row r="23172" spans="4:4" x14ac:dyDescent="0.2">
      <c r="D23172" s="20"/>
    </row>
    <row r="23173" spans="4:4" x14ac:dyDescent="0.2">
      <c r="D23173" s="20"/>
    </row>
    <row r="23174" spans="4:4" x14ac:dyDescent="0.2">
      <c r="D23174" s="20"/>
    </row>
    <row r="23175" spans="4:4" x14ac:dyDescent="0.2">
      <c r="D23175" s="20"/>
    </row>
    <row r="23176" spans="4:4" x14ac:dyDescent="0.2">
      <c r="D23176" s="20"/>
    </row>
    <row r="23177" spans="4:4" x14ac:dyDescent="0.2">
      <c r="D23177" s="20"/>
    </row>
    <row r="23178" spans="4:4" x14ac:dyDescent="0.2">
      <c r="D23178" s="20"/>
    </row>
    <row r="23179" spans="4:4" x14ac:dyDescent="0.2">
      <c r="D23179" s="20"/>
    </row>
    <row r="23180" spans="4:4" x14ac:dyDescent="0.2">
      <c r="D23180" s="20"/>
    </row>
    <row r="23181" spans="4:4" x14ac:dyDescent="0.2">
      <c r="D23181" s="20"/>
    </row>
    <row r="23182" spans="4:4" x14ac:dyDescent="0.2">
      <c r="D23182" s="20"/>
    </row>
    <row r="23183" spans="4:4" x14ac:dyDescent="0.2">
      <c r="D23183" s="20"/>
    </row>
    <row r="23184" spans="4:4" x14ac:dyDescent="0.2">
      <c r="D23184" s="20"/>
    </row>
    <row r="23185" spans="4:4" x14ac:dyDescent="0.2">
      <c r="D23185" s="20"/>
    </row>
    <row r="23186" spans="4:4" x14ac:dyDescent="0.2">
      <c r="D23186" s="20"/>
    </row>
    <row r="23187" spans="4:4" x14ac:dyDescent="0.2">
      <c r="D23187" s="20"/>
    </row>
    <row r="23188" spans="4:4" x14ac:dyDescent="0.2">
      <c r="D23188" s="20"/>
    </row>
    <row r="23189" spans="4:4" x14ac:dyDescent="0.2">
      <c r="D23189" s="20"/>
    </row>
    <row r="23190" spans="4:4" x14ac:dyDescent="0.2">
      <c r="D23190" s="20"/>
    </row>
    <row r="23191" spans="4:4" x14ac:dyDescent="0.2">
      <c r="D23191" s="20"/>
    </row>
    <row r="23192" spans="4:4" x14ac:dyDescent="0.2">
      <c r="D23192" s="20"/>
    </row>
    <row r="23193" spans="4:4" x14ac:dyDescent="0.2">
      <c r="D23193" s="20"/>
    </row>
    <row r="23194" spans="4:4" x14ac:dyDescent="0.2">
      <c r="D23194" s="20"/>
    </row>
    <row r="23195" spans="4:4" x14ac:dyDescent="0.2">
      <c r="D23195" s="20"/>
    </row>
    <row r="23196" spans="4:4" x14ac:dyDescent="0.2">
      <c r="D23196" s="20"/>
    </row>
    <row r="23197" spans="4:4" x14ac:dyDescent="0.2">
      <c r="D23197" s="20"/>
    </row>
    <row r="23198" spans="4:4" x14ac:dyDescent="0.2">
      <c r="D23198" s="20"/>
    </row>
    <row r="23199" spans="4:4" x14ac:dyDescent="0.2">
      <c r="D23199" s="20"/>
    </row>
    <row r="23200" spans="4:4" x14ac:dyDescent="0.2">
      <c r="D23200" s="20"/>
    </row>
    <row r="23201" spans="4:4" x14ac:dyDescent="0.2">
      <c r="D23201" s="20"/>
    </row>
    <row r="23202" spans="4:4" x14ac:dyDescent="0.2">
      <c r="D23202" s="20"/>
    </row>
    <row r="23203" spans="4:4" x14ac:dyDescent="0.2">
      <c r="D23203" s="20"/>
    </row>
    <row r="23204" spans="4:4" x14ac:dyDescent="0.2">
      <c r="D23204" s="20"/>
    </row>
    <row r="23205" spans="4:4" x14ac:dyDescent="0.2">
      <c r="D23205" s="20"/>
    </row>
    <row r="23206" spans="4:4" x14ac:dyDescent="0.2">
      <c r="D23206" s="20"/>
    </row>
    <row r="23207" spans="4:4" x14ac:dyDescent="0.2">
      <c r="D23207" s="20"/>
    </row>
    <row r="23208" spans="4:4" x14ac:dyDescent="0.2">
      <c r="D23208" s="20"/>
    </row>
    <row r="23209" spans="4:4" x14ac:dyDescent="0.2">
      <c r="D23209" s="20"/>
    </row>
    <row r="23210" spans="4:4" x14ac:dyDescent="0.2">
      <c r="D23210" s="20"/>
    </row>
    <row r="23211" spans="4:4" x14ac:dyDescent="0.2">
      <c r="D23211" s="20"/>
    </row>
    <row r="23212" spans="4:4" x14ac:dyDescent="0.2">
      <c r="D23212" s="20"/>
    </row>
    <row r="23213" spans="4:4" x14ac:dyDescent="0.2">
      <c r="D23213" s="20"/>
    </row>
    <row r="23214" spans="4:4" x14ac:dyDescent="0.2">
      <c r="D23214" s="20"/>
    </row>
    <row r="23215" spans="4:4" x14ac:dyDescent="0.2">
      <c r="D23215" s="20"/>
    </row>
    <row r="23216" spans="4:4" x14ac:dyDescent="0.2">
      <c r="D23216" s="20"/>
    </row>
    <row r="23217" spans="4:4" x14ac:dyDescent="0.2">
      <c r="D23217" s="20"/>
    </row>
    <row r="23218" spans="4:4" x14ac:dyDescent="0.2">
      <c r="D23218" s="20"/>
    </row>
    <row r="23219" spans="4:4" x14ac:dyDescent="0.2">
      <c r="D23219" s="20"/>
    </row>
    <row r="23220" spans="4:4" x14ac:dyDescent="0.2">
      <c r="D23220" s="20"/>
    </row>
    <row r="23221" spans="4:4" x14ac:dyDescent="0.2">
      <c r="D23221" s="20"/>
    </row>
    <row r="23222" spans="4:4" x14ac:dyDescent="0.2">
      <c r="D23222" s="20"/>
    </row>
    <row r="23223" spans="4:4" x14ac:dyDescent="0.2">
      <c r="D23223" s="20"/>
    </row>
    <row r="23224" spans="4:4" x14ac:dyDescent="0.2">
      <c r="D23224" s="20"/>
    </row>
    <row r="23225" spans="4:4" x14ac:dyDescent="0.2">
      <c r="D23225" s="20"/>
    </row>
    <row r="23226" spans="4:4" x14ac:dyDescent="0.2">
      <c r="D23226" s="20"/>
    </row>
    <row r="23227" spans="4:4" x14ac:dyDescent="0.2">
      <c r="D23227" s="20"/>
    </row>
    <row r="23228" spans="4:4" x14ac:dyDescent="0.2">
      <c r="D23228" s="20"/>
    </row>
    <row r="23229" spans="4:4" x14ac:dyDescent="0.2">
      <c r="D23229" s="20"/>
    </row>
    <row r="23230" spans="4:4" x14ac:dyDescent="0.2">
      <c r="D23230" s="20"/>
    </row>
    <row r="23231" spans="4:4" x14ac:dyDescent="0.2">
      <c r="D23231" s="20"/>
    </row>
    <row r="23232" spans="4:4" x14ac:dyDescent="0.2">
      <c r="D23232" s="20"/>
    </row>
    <row r="23233" spans="4:4" x14ac:dyDescent="0.2">
      <c r="D23233" s="20"/>
    </row>
    <row r="23234" spans="4:4" x14ac:dyDescent="0.2">
      <c r="D23234" s="20"/>
    </row>
    <row r="23235" spans="4:4" x14ac:dyDescent="0.2">
      <c r="D23235" s="20"/>
    </row>
    <row r="23236" spans="4:4" x14ac:dyDescent="0.2">
      <c r="D23236" s="20"/>
    </row>
    <row r="23237" spans="4:4" x14ac:dyDescent="0.2">
      <c r="D23237" s="20"/>
    </row>
    <row r="23238" spans="4:4" x14ac:dyDescent="0.2">
      <c r="D23238" s="20"/>
    </row>
    <row r="23239" spans="4:4" x14ac:dyDescent="0.2">
      <c r="D23239" s="20"/>
    </row>
    <row r="23240" spans="4:4" x14ac:dyDescent="0.2">
      <c r="D23240" s="20"/>
    </row>
    <row r="23241" spans="4:4" x14ac:dyDescent="0.2">
      <c r="D23241" s="20"/>
    </row>
    <row r="23242" spans="4:4" x14ac:dyDescent="0.2">
      <c r="D23242" s="20"/>
    </row>
    <row r="23243" spans="4:4" x14ac:dyDescent="0.2">
      <c r="D23243" s="20"/>
    </row>
    <row r="23244" spans="4:4" x14ac:dyDescent="0.2">
      <c r="D23244" s="20"/>
    </row>
    <row r="23245" spans="4:4" x14ac:dyDescent="0.2">
      <c r="D23245" s="20"/>
    </row>
    <row r="23246" spans="4:4" x14ac:dyDescent="0.2">
      <c r="D23246" s="20"/>
    </row>
    <row r="23247" spans="4:4" x14ac:dyDescent="0.2">
      <c r="D23247" s="20"/>
    </row>
    <row r="23248" spans="4:4" x14ac:dyDescent="0.2">
      <c r="D23248" s="20"/>
    </row>
    <row r="23249" spans="4:4" x14ac:dyDescent="0.2">
      <c r="D23249" s="20"/>
    </row>
    <row r="23250" spans="4:4" x14ac:dyDescent="0.2">
      <c r="D23250" s="20"/>
    </row>
    <row r="23251" spans="4:4" x14ac:dyDescent="0.2">
      <c r="D23251" s="20"/>
    </row>
    <row r="23252" spans="4:4" x14ac:dyDescent="0.2">
      <c r="D23252" s="20"/>
    </row>
    <row r="23253" spans="4:4" x14ac:dyDescent="0.2">
      <c r="D23253" s="20"/>
    </row>
    <row r="23254" spans="4:4" x14ac:dyDescent="0.2">
      <c r="D23254" s="20"/>
    </row>
    <row r="23255" spans="4:4" x14ac:dyDescent="0.2">
      <c r="D23255" s="20"/>
    </row>
    <row r="23256" spans="4:4" x14ac:dyDescent="0.2">
      <c r="D23256" s="20"/>
    </row>
    <row r="23257" spans="4:4" x14ac:dyDescent="0.2">
      <c r="D23257" s="20"/>
    </row>
    <row r="23258" spans="4:4" x14ac:dyDescent="0.2">
      <c r="D23258" s="20"/>
    </row>
    <row r="23259" spans="4:4" x14ac:dyDescent="0.2">
      <c r="D23259" s="20"/>
    </row>
    <row r="23260" spans="4:4" x14ac:dyDescent="0.2">
      <c r="D23260" s="20"/>
    </row>
    <row r="23261" spans="4:4" x14ac:dyDescent="0.2">
      <c r="D23261" s="20"/>
    </row>
    <row r="23262" spans="4:4" x14ac:dyDescent="0.2">
      <c r="D23262" s="20"/>
    </row>
    <row r="23263" spans="4:4" x14ac:dyDescent="0.2">
      <c r="D23263" s="20"/>
    </row>
    <row r="23264" spans="4:4" x14ac:dyDescent="0.2">
      <c r="D23264" s="20"/>
    </row>
    <row r="23265" spans="4:4" x14ac:dyDescent="0.2">
      <c r="D23265" s="20"/>
    </row>
    <row r="23266" spans="4:4" x14ac:dyDescent="0.2">
      <c r="D23266" s="20"/>
    </row>
    <row r="23267" spans="4:4" x14ac:dyDescent="0.2">
      <c r="D23267" s="20"/>
    </row>
    <row r="23268" spans="4:4" x14ac:dyDescent="0.2">
      <c r="D23268" s="20"/>
    </row>
    <row r="23269" spans="4:4" x14ac:dyDescent="0.2">
      <c r="D23269" s="20"/>
    </row>
    <row r="23270" spans="4:4" x14ac:dyDescent="0.2">
      <c r="D23270" s="20"/>
    </row>
    <row r="23271" spans="4:4" x14ac:dyDescent="0.2">
      <c r="D23271" s="20"/>
    </row>
    <row r="23272" spans="4:4" x14ac:dyDescent="0.2">
      <c r="D23272" s="20"/>
    </row>
    <row r="23273" spans="4:4" x14ac:dyDescent="0.2">
      <c r="D23273" s="20"/>
    </row>
    <row r="23274" spans="4:4" x14ac:dyDescent="0.2">
      <c r="D23274" s="20"/>
    </row>
    <row r="23275" spans="4:4" x14ac:dyDescent="0.2">
      <c r="D23275" s="20"/>
    </row>
    <row r="23276" spans="4:4" x14ac:dyDescent="0.2">
      <c r="D23276" s="20"/>
    </row>
    <row r="23277" spans="4:4" x14ac:dyDescent="0.2">
      <c r="D23277" s="20"/>
    </row>
    <row r="23278" spans="4:4" x14ac:dyDescent="0.2">
      <c r="D23278" s="20"/>
    </row>
    <row r="23279" spans="4:4" x14ac:dyDescent="0.2">
      <c r="D23279" s="20"/>
    </row>
    <row r="23280" spans="4:4" x14ac:dyDescent="0.2">
      <c r="D23280" s="20"/>
    </row>
    <row r="23281" spans="4:4" x14ac:dyDescent="0.2">
      <c r="D23281" s="20"/>
    </row>
    <row r="23282" spans="4:4" x14ac:dyDescent="0.2">
      <c r="D23282" s="20"/>
    </row>
    <row r="23283" spans="4:4" x14ac:dyDescent="0.2">
      <c r="D23283" s="20"/>
    </row>
    <row r="23284" spans="4:4" x14ac:dyDescent="0.2">
      <c r="D23284" s="20"/>
    </row>
    <row r="23285" spans="4:4" x14ac:dyDescent="0.2">
      <c r="D23285" s="20"/>
    </row>
    <row r="23286" spans="4:4" x14ac:dyDescent="0.2">
      <c r="D23286" s="20"/>
    </row>
    <row r="23287" spans="4:4" x14ac:dyDescent="0.2">
      <c r="D23287" s="20"/>
    </row>
    <row r="23288" spans="4:4" x14ac:dyDescent="0.2">
      <c r="D23288" s="20"/>
    </row>
    <row r="23289" spans="4:4" x14ac:dyDescent="0.2">
      <c r="D23289" s="20"/>
    </row>
    <row r="23290" spans="4:4" x14ac:dyDescent="0.2">
      <c r="D23290" s="20"/>
    </row>
    <row r="23291" spans="4:4" x14ac:dyDescent="0.2">
      <c r="D23291" s="20"/>
    </row>
    <row r="23292" spans="4:4" x14ac:dyDescent="0.2">
      <c r="D23292" s="20"/>
    </row>
    <row r="23293" spans="4:4" x14ac:dyDescent="0.2">
      <c r="D23293" s="20"/>
    </row>
    <row r="23294" spans="4:4" x14ac:dyDescent="0.2">
      <c r="D23294" s="20"/>
    </row>
    <row r="23295" spans="4:4" x14ac:dyDescent="0.2">
      <c r="D23295" s="20"/>
    </row>
    <row r="23296" spans="4:4" x14ac:dyDescent="0.2">
      <c r="D23296" s="20"/>
    </row>
    <row r="23297" spans="4:4" x14ac:dyDescent="0.2">
      <c r="D23297" s="20"/>
    </row>
    <row r="23298" spans="4:4" x14ac:dyDescent="0.2">
      <c r="D23298" s="20"/>
    </row>
    <row r="23299" spans="4:4" x14ac:dyDescent="0.2">
      <c r="D23299" s="20"/>
    </row>
    <row r="23300" spans="4:4" x14ac:dyDescent="0.2">
      <c r="D23300" s="20"/>
    </row>
    <row r="23301" spans="4:4" x14ac:dyDescent="0.2">
      <c r="D23301" s="20"/>
    </row>
    <row r="23302" spans="4:4" x14ac:dyDescent="0.2">
      <c r="D23302" s="20"/>
    </row>
    <row r="23303" spans="4:4" x14ac:dyDescent="0.2">
      <c r="D23303" s="20"/>
    </row>
    <row r="23304" spans="4:4" x14ac:dyDescent="0.2">
      <c r="D23304" s="20"/>
    </row>
    <row r="23305" spans="4:4" x14ac:dyDescent="0.2">
      <c r="D23305" s="20"/>
    </row>
    <row r="23306" spans="4:4" x14ac:dyDescent="0.2">
      <c r="D23306" s="20"/>
    </row>
    <row r="23307" spans="4:4" x14ac:dyDescent="0.2">
      <c r="D23307" s="20"/>
    </row>
    <row r="23308" spans="4:4" x14ac:dyDescent="0.2">
      <c r="D23308" s="20"/>
    </row>
    <row r="23309" spans="4:4" x14ac:dyDescent="0.2">
      <c r="D23309" s="20"/>
    </row>
    <row r="23310" spans="4:4" x14ac:dyDescent="0.2">
      <c r="D23310" s="20"/>
    </row>
    <row r="23311" spans="4:4" x14ac:dyDescent="0.2">
      <c r="D23311" s="20"/>
    </row>
    <row r="23312" spans="4:4" x14ac:dyDescent="0.2">
      <c r="D23312" s="20"/>
    </row>
    <row r="23313" spans="4:4" x14ac:dyDescent="0.2">
      <c r="D23313" s="20"/>
    </row>
    <row r="23314" spans="4:4" x14ac:dyDescent="0.2">
      <c r="D23314" s="20"/>
    </row>
    <row r="23315" spans="4:4" x14ac:dyDescent="0.2">
      <c r="D23315" s="20"/>
    </row>
    <row r="23316" spans="4:4" x14ac:dyDescent="0.2">
      <c r="D23316" s="20"/>
    </row>
    <row r="23317" spans="4:4" x14ac:dyDescent="0.2">
      <c r="D23317" s="20"/>
    </row>
    <row r="23318" spans="4:4" x14ac:dyDescent="0.2">
      <c r="D23318" s="20"/>
    </row>
    <row r="23319" spans="4:4" x14ac:dyDescent="0.2">
      <c r="D23319" s="20"/>
    </row>
    <row r="23320" spans="4:4" x14ac:dyDescent="0.2">
      <c r="D23320" s="20"/>
    </row>
    <row r="23321" spans="4:4" x14ac:dyDescent="0.2">
      <c r="D23321" s="20"/>
    </row>
    <row r="23322" spans="4:4" x14ac:dyDescent="0.2">
      <c r="D23322" s="20"/>
    </row>
    <row r="23323" spans="4:4" x14ac:dyDescent="0.2">
      <c r="D23323" s="20"/>
    </row>
    <row r="23324" spans="4:4" x14ac:dyDescent="0.2">
      <c r="D23324" s="20"/>
    </row>
    <row r="23325" spans="4:4" x14ac:dyDescent="0.2">
      <c r="D23325" s="20"/>
    </row>
    <row r="23326" spans="4:4" x14ac:dyDescent="0.2">
      <c r="D23326" s="20"/>
    </row>
    <row r="23327" spans="4:4" x14ac:dyDescent="0.2">
      <c r="D23327" s="20"/>
    </row>
    <row r="23328" spans="4:4" x14ac:dyDescent="0.2">
      <c r="D23328" s="20"/>
    </row>
    <row r="23329" spans="4:4" x14ac:dyDescent="0.2">
      <c r="D23329" s="20"/>
    </row>
    <row r="23330" spans="4:4" x14ac:dyDescent="0.2">
      <c r="D23330" s="20"/>
    </row>
    <row r="23331" spans="4:4" x14ac:dyDescent="0.2">
      <c r="D23331" s="20"/>
    </row>
    <row r="23332" spans="4:4" x14ac:dyDescent="0.2">
      <c r="D23332" s="20"/>
    </row>
    <row r="23333" spans="4:4" x14ac:dyDescent="0.2">
      <c r="D23333" s="20"/>
    </row>
    <row r="23334" spans="4:4" x14ac:dyDescent="0.2">
      <c r="D23334" s="20"/>
    </row>
    <row r="23335" spans="4:4" x14ac:dyDescent="0.2">
      <c r="D23335" s="20"/>
    </row>
    <row r="23336" spans="4:4" x14ac:dyDescent="0.2">
      <c r="D23336" s="20"/>
    </row>
    <row r="23337" spans="4:4" x14ac:dyDescent="0.2">
      <c r="D23337" s="20"/>
    </row>
    <row r="23338" spans="4:4" x14ac:dyDescent="0.2">
      <c r="D23338" s="20"/>
    </row>
    <row r="23339" spans="4:4" x14ac:dyDescent="0.2">
      <c r="D23339" s="20"/>
    </row>
    <row r="23340" spans="4:4" x14ac:dyDescent="0.2">
      <c r="D23340" s="20"/>
    </row>
    <row r="23341" spans="4:4" x14ac:dyDescent="0.2">
      <c r="D23341" s="20"/>
    </row>
    <row r="23342" spans="4:4" x14ac:dyDescent="0.2">
      <c r="D23342" s="20"/>
    </row>
    <row r="23343" spans="4:4" x14ac:dyDescent="0.2">
      <c r="D23343" s="20"/>
    </row>
    <row r="23344" spans="4:4" x14ac:dyDescent="0.2">
      <c r="D23344" s="20"/>
    </row>
    <row r="23345" spans="4:4" x14ac:dyDescent="0.2">
      <c r="D23345" s="20"/>
    </row>
    <row r="23346" spans="4:4" x14ac:dyDescent="0.2">
      <c r="D23346" s="20"/>
    </row>
    <row r="23347" spans="4:4" x14ac:dyDescent="0.2">
      <c r="D23347" s="20"/>
    </row>
    <row r="23348" spans="4:4" x14ac:dyDescent="0.2">
      <c r="D23348" s="20"/>
    </row>
    <row r="23349" spans="4:4" x14ac:dyDescent="0.2">
      <c r="D23349" s="20"/>
    </row>
    <row r="23350" spans="4:4" x14ac:dyDescent="0.2">
      <c r="D23350" s="20"/>
    </row>
    <row r="23351" spans="4:4" x14ac:dyDescent="0.2">
      <c r="D23351" s="20"/>
    </row>
    <row r="23352" spans="4:4" x14ac:dyDescent="0.2">
      <c r="D23352" s="20"/>
    </row>
    <row r="23353" spans="4:4" x14ac:dyDescent="0.2">
      <c r="D23353" s="20"/>
    </row>
    <row r="23354" spans="4:4" x14ac:dyDescent="0.2">
      <c r="D23354" s="20"/>
    </row>
    <row r="23355" spans="4:4" x14ac:dyDescent="0.2">
      <c r="D23355" s="20"/>
    </row>
    <row r="23356" spans="4:4" x14ac:dyDescent="0.2">
      <c r="D23356" s="20"/>
    </row>
    <row r="23357" spans="4:4" x14ac:dyDescent="0.2">
      <c r="D23357" s="20"/>
    </row>
    <row r="23358" spans="4:4" x14ac:dyDescent="0.2">
      <c r="D23358" s="20"/>
    </row>
    <row r="23359" spans="4:4" x14ac:dyDescent="0.2">
      <c r="D23359" s="20"/>
    </row>
    <row r="23360" spans="4:4" x14ac:dyDescent="0.2">
      <c r="D23360" s="20"/>
    </row>
    <row r="23361" spans="4:4" x14ac:dyDescent="0.2">
      <c r="D23361" s="20"/>
    </row>
    <row r="23362" spans="4:4" x14ac:dyDescent="0.2">
      <c r="D23362" s="20"/>
    </row>
    <row r="23363" spans="4:4" x14ac:dyDescent="0.2">
      <c r="D23363" s="20"/>
    </row>
    <row r="23364" spans="4:4" x14ac:dyDescent="0.2">
      <c r="D23364" s="20"/>
    </row>
    <row r="23365" spans="4:4" x14ac:dyDescent="0.2">
      <c r="D23365" s="20"/>
    </row>
    <row r="23366" spans="4:4" x14ac:dyDescent="0.2">
      <c r="D23366" s="20"/>
    </row>
    <row r="23367" spans="4:4" x14ac:dyDescent="0.2">
      <c r="D23367" s="20"/>
    </row>
    <row r="23368" spans="4:4" x14ac:dyDescent="0.2">
      <c r="D23368" s="20"/>
    </row>
    <row r="23369" spans="4:4" x14ac:dyDescent="0.2">
      <c r="D23369" s="20"/>
    </row>
    <row r="23370" spans="4:4" x14ac:dyDescent="0.2">
      <c r="D23370" s="20"/>
    </row>
    <row r="23371" spans="4:4" x14ac:dyDescent="0.2">
      <c r="D23371" s="20"/>
    </row>
    <row r="23372" spans="4:4" x14ac:dyDescent="0.2">
      <c r="D23372" s="20"/>
    </row>
    <row r="23373" spans="4:4" x14ac:dyDescent="0.2">
      <c r="D23373" s="20"/>
    </row>
    <row r="23374" spans="4:4" x14ac:dyDescent="0.2">
      <c r="D23374" s="20"/>
    </row>
    <row r="23375" spans="4:4" x14ac:dyDescent="0.2">
      <c r="D23375" s="20"/>
    </row>
    <row r="23376" spans="4:4" x14ac:dyDescent="0.2">
      <c r="D23376" s="20"/>
    </row>
    <row r="23377" spans="4:4" x14ac:dyDescent="0.2">
      <c r="D23377" s="20"/>
    </row>
    <row r="23378" spans="4:4" x14ac:dyDescent="0.2">
      <c r="D23378" s="20"/>
    </row>
    <row r="23379" spans="4:4" x14ac:dyDescent="0.2">
      <c r="D23379" s="20"/>
    </row>
    <row r="23380" spans="4:4" x14ac:dyDescent="0.2">
      <c r="D23380" s="20"/>
    </row>
    <row r="23381" spans="4:4" x14ac:dyDescent="0.2">
      <c r="D23381" s="20"/>
    </row>
    <row r="23382" spans="4:4" x14ac:dyDescent="0.2">
      <c r="D23382" s="20"/>
    </row>
    <row r="23383" spans="4:4" x14ac:dyDescent="0.2">
      <c r="D23383" s="20"/>
    </row>
    <row r="23384" spans="4:4" x14ac:dyDescent="0.2">
      <c r="D23384" s="20"/>
    </row>
    <row r="23385" spans="4:4" x14ac:dyDescent="0.2">
      <c r="D23385" s="20"/>
    </row>
    <row r="23386" spans="4:4" x14ac:dyDescent="0.2">
      <c r="D23386" s="20"/>
    </row>
    <row r="23387" spans="4:4" x14ac:dyDescent="0.2">
      <c r="D23387" s="20"/>
    </row>
    <row r="23388" spans="4:4" x14ac:dyDescent="0.2">
      <c r="D23388" s="20"/>
    </row>
    <row r="23389" spans="4:4" x14ac:dyDescent="0.2">
      <c r="D23389" s="20"/>
    </row>
    <row r="23390" spans="4:4" x14ac:dyDescent="0.2">
      <c r="D23390" s="20"/>
    </row>
    <row r="23391" spans="4:4" x14ac:dyDescent="0.2">
      <c r="D23391" s="20"/>
    </row>
    <row r="23392" spans="4:4" x14ac:dyDescent="0.2">
      <c r="D23392" s="20"/>
    </row>
    <row r="23393" spans="4:4" x14ac:dyDescent="0.2">
      <c r="D23393" s="20"/>
    </row>
    <row r="23394" spans="4:4" x14ac:dyDescent="0.2">
      <c r="D23394" s="20"/>
    </row>
    <row r="23395" spans="4:4" x14ac:dyDescent="0.2">
      <c r="D23395" s="20"/>
    </row>
    <row r="23396" spans="4:4" x14ac:dyDescent="0.2">
      <c r="D23396" s="20"/>
    </row>
    <row r="23397" spans="4:4" x14ac:dyDescent="0.2">
      <c r="D23397" s="20"/>
    </row>
    <row r="23398" spans="4:4" x14ac:dyDescent="0.2">
      <c r="D23398" s="20"/>
    </row>
    <row r="23399" spans="4:4" x14ac:dyDescent="0.2">
      <c r="D23399" s="20"/>
    </row>
    <row r="23400" spans="4:4" x14ac:dyDescent="0.2">
      <c r="D23400" s="20"/>
    </row>
    <row r="23401" spans="4:4" x14ac:dyDescent="0.2">
      <c r="D23401" s="20"/>
    </row>
    <row r="23402" spans="4:4" x14ac:dyDescent="0.2">
      <c r="D23402" s="20"/>
    </row>
    <row r="23403" spans="4:4" x14ac:dyDescent="0.2">
      <c r="D23403" s="20"/>
    </row>
    <row r="23404" spans="4:4" x14ac:dyDescent="0.2">
      <c r="D23404" s="20"/>
    </row>
    <row r="23405" spans="4:4" x14ac:dyDescent="0.2">
      <c r="D23405" s="20"/>
    </row>
    <row r="23406" spans="4:4" x14ac:dyDescent="0.2">
      <c r="D23406" s="20"/>
    </row>
    <row r="23407" spans="4:4" x14ac:dyDescent="0.2">
      <c r="D23407" s="20"/>
    </row>
    <row r="23408" spans="4:4" x14ac:dyDescent="0.2">
      <c r="D23408" s="20"/>
    </row>
    <row r="23409" spans="4:4" x14ac:dyDescent="0.2">
      <c r="D23409" s="20"/>
    </row>
    <row r="23410" spans="4:4" x14ac:dyDescent="0.2">
      <c r="D23410" s="20"/>
    </row>
    <row r="23411" spans="4:4" x14ac:dyDescent="0.2">
      <c r="D23411" s="20"/>
    </row>
    <row r="23412" spans="4:4" x14ac:dyDescent="0.2">
      <c r="D23412" s="20"/>
    </row>
    <row r="23413" spans="4:4" x14ac:dyDescent="0.2">
      <c r="D23413" s="20"/>
    </row>
    <row r="23414" spans="4:4" x14ac:dyDescent="0.2">
      <c r="D23414" s="20"/>
    </row>
    <row r="23415" spans="4:4" x14ac:dyDescent="0.2">
      <c r="D23415" s="20"/>
    </row>
    <row r="23416" spans="4:4" x14ac:dyDescent="0.2">
      <c r="D23416" s="20"/>
    </row>
    <row r="23417" spans="4:4" x14ac:dyDescent="0.2">
      <c r="D23417" s="20"/>
    </row>
    <row r="23418" spans="4:4" x14ac:dyDescent="0.2">
      <c r="D23418" s="20"/>
    </row>
    <row r="23419" spans="4:4" x14ac:dyDescent="0.2">
      <c r="D23419" s="20"/>
    </row>
    <row r="23420" spans="4:4" x14ac:dyDescent="0.2">
      <c r="D23420" s="20"/>
    </row>
    <row r="23421" spans="4:4" x14ac:dyDescent="0.2">
      <c r="D23421" s="20"/>
    </row>
    <row r="23422" spans="4:4" x14ac:dyDescent="0.2">
      <c r="D23422" s="20"/>
    </row>
    <row r="23423" spans="4:4" x14ac:dyDescent="0.2">
      <c r="D23423" s="20"/>
    </row>
    <row r="23424" spans="4:4" x14ac:dyDescent="0.2">
      <c r="D23424" s="20"/>
    </row>
    <row r="23425" spans="4:4" x14ac:dyDescent="0.2">
      <c r="D23425" s="20"/>
    </row>
    <row r="23426" spans="4:4" x14ac:dyDescent="0.2">
      <c r="D23426" s="20"/>
    </row>
    <row r="23427" spans="4:4" x14ac:dyDescent="0.2">
      <c r="D23427" s="20"/>
    </row>
    <row r="23428" spans="4:4" x14ac:dyDescent="0.2">
      <c r="D23428" s="20"/>
    </row>
    <row r="23429" spans="4:4" x14ac:dyDescent="0.2">
      <c r="D23429" s="20"/>
    </row>
    <row r="23430" spans="4:4" x14ac:dyDescent="0.2">
      <c r="D23430" s="20"/>
    </row>
    <row r="23431" spans="4:4" x14ac:dyDescent="0.2">
      <c r="D23431" s="20"/>
    </row>
    <row r="23432" spans="4:4" x14ac:dyDescent="0.2">
      <c r="D23432" s="20"/>
    </row>
    <row r="23433" spans="4:4" x14ac:dyDescent="0.2">
      <c r="D23433" s="20"/>
    </row>
    <row r="23434" spans="4:4" x14ac:dyDescent="0.2">
      <c r="D23434" s="20"/>
    </row>
    <row r="23435" spans="4:4" x14ac:dyDescent="0.2">
      <c r="D23435" s="20"/>
    </row>
    <row r="23436" spans="4:4" x14ac:dyDescent="0.2">
      <c r="D23436" s="20"/>
    </row>
    <row r="23437" spans="4:4" x14ac:dyDescent="0.2">
      <c r="D23437" s="20"/>
    </row>
    <row r="23438" spans="4:4" x14ac:dyDescent="0.2">
      <c r="D23438" s="20"/>
    </row>
    <row r="23439" spans="4:4" x14ac:dyDescent="0.2">
      <c r="D23439" s="20"/>
    </row>
    <row r="23440" spans="4:4" x14ac:dyDescent="0.2">
      <c r="D23440" s="20"/>
    </row>
    <row r="23441" spans="4:4" x14ac:dyDescent="0.2">
      <c r="D23441" s="20"/>
    </row>
    <row r="23442" spans="4:4" x14ac:dyDescent="0.2">
      <c r="D23442" s="20"/>
    </row>
    <row r="23443" spans="4:4" x14ac:dyDescent="0.2">
      <c r="D23443" s="20"/>
    </row>
    <row r="23444" spans="4:4" x14ac:dyDescent="0.2">
      <c r="D23444" s="20"/>
    </row>
    <row r="23445" spans="4:4" x14ac:dyDescent="0.2">
      <c r="D23445" s="20"/>
    </row>
    <row r="23446" spans="4:4" x14ac:dyDescent="0.2">
      <c r="D23446" s="20"/>
    </row>
    <row r="23447" spans="4:4" x14ac:dyDescent="0.2">
      <c r="D23447" s="20"/>
    </row>
    <row r="23448" spans="4:4" x14ac:dyDescent="0.2">
      <c r="D23448" s="20"/>
    </row>
    <row r="23449" spans="4:4" x14ac:dyDescent="0.2">
      <c r="D23449" s="20"/>
    </row>
    <row r="23450" spans="4:4" x14ac:dyDescent="0.2">
      <c r="D23450" s="20"/>
    </row>
    <row r="23451" spans="4:4" x14ac:dyDescent="0.2">
      <c r="D23451" s="20"/>
    </row>
    <row r="23452" spans="4:4" x14ac:dyDescent="0.2">
      <c r="D23452" s="20"/>
    </row>
    <row r="23453" spans="4:4" x14ac:dyDescent="0.2">
      <c r="D23453" s="20"/>
    </row>
    <row r="23454" spans="4:4" x14ac:dyDescent="0.2">
      <c r="D23454" s="20"/>
    </row>
    <row r="23455" spans="4:4" x14ac:dyDescent="0.2">
      <c r="D23455" s="20"/>
    </row>
    <row r="23456" spans="4:4" x14ac:dyDescent="0.2">
      <c r="D23456" s="20"/>
    </row>
    <row r="23457" spans="4:4" x14ac:dyDescent="0.2">
      <c r="D23457" s="20"/>
    </row>
    <row r="23458" spans="4:4" x14ac:dyDescent="0.2">
      <c r="D23458" s="20"/>
    </row>
    <row r="23459" spans="4:4" x14ac:dyDescent="0.2">
      <c r="D23459" s="20"/>
    </row>
    <row r="23460" spans="4:4" x14ac:dyDescent="0.2">
      <c r="D23460" s="20"/>
    </row>
    <row r="23461" spans="4:4" x14ac:dyDescent="0.2">
      <c r="D23461" s="20"/>
    </row>
    <row r="23462" spans="4:4" x14ac:dyDescent="0.2">
      <c r="D23462" s="20"/>
    </row>
    <row r="23463" spans="4:4" x14ac:dyDescent="0.2">
      <c r="D23463" s="20"/>
    </row>
    <row r="23464" spans="4:4" x14ac:dyDescent="0.2">
      <c r="D23464" s="20"/>
    </row>
    <row r="23465" spans="4:4" x14ac:dyDescent="0.2">
      <c r="D23465" s="20"/>
    </row>
    <row r="23466" spans="4:4" x14ac:dyDescent="0.2">
      <c r="D23466" s="20"/>
    </row>
    <row r="23467" spans="4:4" x14ac:dyDescent="0.2">
      <c r="D23467" s="20"/>
    </row>
    <row r="23468" spans="4:4" x14ac:dyDescent="0.2">
      <c r="D23468" s="20"/>
    </row>
    <row r="23469" spans="4:4" x14ac:dyDescent="0.2">
      <c r="D23469" s="20"/>
    </row>
    <row r="23470" spans="4:4" x14ac:dyDescent="0.2">
      <c r="D23470" s="20"/>
    </row>
    <row r="23471" spans="4:4" x14ac:dyDescent="0.2">
      <c r="D23471" s="20"/>
    </row>
    <row r="23472" spans="4:4" x14ac:dyDescent="0.2">
      <c r="D23472" s="20"/>
    </row>
    <row r="23473" spans="4:4" x14ac:dyDescent="0.2">
      <c r="D23473" s="20"/>
    </row>
    <row r="23474" spans="4:4" x14ac:dyDescent="0.2">
      <c r="D23474" s="20"/>
    </row>
    <row r="23475" spans="4:4" x14ac:dyDescent="0.2">
      <c r="D23475" s="20"/>
    </row>
    <row r="23476" spans="4:4" x14ac:dyDescent="0.2">
      <c r="D23476" s="20"/>
    </row>
    <row r="23477" spans="4:4" x14ac:dyDescent="0.2">
      <c r="D23477" s="20"/>
    </row>
    <row r="23478" spans="4:4" x14ac:dyDescent="0.2">
      <c r="D23478" s="20"/>
    </row>
    <row r="23479" spans="4:4" x14ac:dyDescent="0.2">
      <c r="D23479" s="20"/>
    </row>
    <row r="23480" spans="4:4" x14ac:dyDescent="0.2">
      <c r="D23480" s="20"/>
    </row>
    <row r="23481" spans="4:4" x14ac:dyDescent="0.2">
      <c r="D23481" s="20"/>
    </row>
    <row r="23482" spans="4:4" x14ac:dyDescent="0.2">
      <c r="D23482" s="20"/>
    </row>
    <row r="23483" spans="4:4" x14ac:dyDescent="0.2">
      <c r="D23483" s="20"/>
    </row>
    <row r="23484" spans="4:4" x14ac:dyDescent="0.2">
      <c r="D23484" s="20"/>
    </row>
    <row r="23485" spans="4:4" x14ac:dyDescent="0.2">
      <c r="D23485" s="20"/>
    </row>
    <row r="23486" spans="4:4" x14ac:dyDescent="0.2">
      <c r="D23486" s="20"/>
    </row>
    <row r="23487" spans="4:4" x14ac:dyDescent="0.2">
      <c r="D23487" s="20"/>
    </row>
    <row r="23488" spans="4:4" x14ac:dyDescent="0.2">
      <c r="D23488" s="20"/>
    </row>
    <row r="23489" spans="4:4" x14ac:dyDescent="0.2">
      <c r="D23489" s="20"/>
    </row>
    <row r="23490" spans="4:4" x14ac:dyDescent="0.2">
      <c r="D23490" s="20"/>
    </row>
    <row r="23491" spans="4:4" x14ac:dyDescent="0.2">
      <c r="D23491" s="20"/>
    </row>
    <row r="23492" spans="4:4" x14ac:dyDescent="0.2">
      <c r="D23492" s="20"/>
    </row>
    <row r="23493" spans="4:4" x14ac:dyDescent="0.2">
      <c r="D23493" s="20"/>
    </row>
    <row r="23494" spans="4:4" x14ac:dyDescent="0.2">
      <c r="D23494" s="20"/>
    </row>
    <row r="23495" spans="4:4" x14ac:dyDescent="0.2">
      <c r="D23495" s="20"/>
    </row>
    <row r="23496" spans="4:4" x14ac:dyDescent="0.2">
      <c r="D23496" s="20"/>
    </row>
    <row r="23497" spans="4:4" x14ac:dyDescent="0.2">
      <c r="D23497" s="20"/>
    </row>
    <row r="23498" spans="4:4" x14ac:dyDescent="0.2">
      <c r="D23498" s="20"/>
    </row>
    <row r="23499" spans="4:4" x14ac:dyDescent="0.2">
      <c r="D23499" s="20"/>
    </row>
    <row r="23500" spans="4:4" x14ac:dyDescent="0.2">
      <c r="D23500" s="20"/>
    </row>
    <row r="23501" spans="4:4" x14ac:dyDescent="0.2">
      <c r="D23501" s="20"/>
    </row>
    <row r="23502" spans="4:4" x14ac:dyDescent="0.2">
      <c r="D23502" s="20"/>
    </row>
    <row r="23503" spans="4:4" x14ac:dyDescent="0.2">
      <c r="D23503" s="20"/>
    </row>
    <row r="23504" spans="4:4" x14ac:dyDescent="0.2">
      <c r="D23504" s="20"/>
    </row>
    <row r="23505" spans="4:4" x14ac:dyDescent="0.2">
      <c r="D23505" s="20"/>
    </row>
    <row r="23506" spans="4:4" x14ac:dyDescent="0.2">
      <c r="D23506" s="20"/>
    </row>
    <row r="23507" spans="4:4" x14ac:dyDescent="0.2">
      <c r="D23507" s="20"/>
    </row>
    <row r="23508" spans="4:4" x14ac:dyDescent="0.2">
      <c r="D23508" s="20"/>
    </row>
    <row r="23509" spans="4:4" x14ac:dyDescent="0.2">
      <c r="D23509" s="20"/>
    </row>
    <row r="23510" spans="4:4" x14ac:dyDescent="0.2">
      <c r="D23510" s="20"/>
    </row>
    <row r="23511" spans="4:4" x14ac:dyDescent="0.2">
      <c r="D23511" s="20"/>
    </row>
    <row r="23512" spans="4:4" x14ac:dyDescent="0.2">
      <c r="D23512" s="20"/>
    </row>
    <row r="23513" spans="4:4" x14ac:dyDescent="0.2">
      <c r="D23513" s="20"/>
    </row>
    <row r="23514" spans="4:4" x14ac:dyDescent="0.2">
      <c r="D23514" s="20"/>
    </row>
    <row r="23515" spans="4:4" x14ac:dyDescent="0.2">
      <c r="D23515" s="20"/>
    </row>
    <row r="23516" spans="4:4" x14ac:dyDescent="0.2">
      <c r="D23516" s="20"/>
    </row>
    <row r="23517" spans="4:4" x14ac:dyDescent="0.2">
      <c r="D23517" s="20"/>
    </row>
    <row r="23518" spans="4:4" x14ac:dyDescent="0.2">
      <c r="D23518" s="20"/>
    </row>
    <row r="23519" spans="4:4" x14ac:dyDescent="0.2">
      <c r="D23519" s="20"/>
    </row>
    <row r="23520" spans="4:4" x14ac:dyDescent="0.2">
      <c r="D23520" s="20"/>
    </row>
    <row r="23521" spans="4:4" x14ac:dyDescent="0.2">
      <c r="D23521" s="20"/>
    </row>
    <row r="23522" spans="4:4" x14ac:dyDescent="0.2">
      <c r="D23522" s="20"/>
    </row>
    <row r="23523" spans="4:4" x14ac:dyDescent="0.2">
      <c r="D23523" s="20"/>
    </row>
    <row r="23524" spans="4:4" x14ac:dyDescent="0.2">
      <c r="D23524" s="20"/>
    </row>
    <row r="23525" spans="4:4" x14ac:dyDescent="0.2">
      <c r="D23525" s="20"/>
    </row>
    <row r="23526" spans="4:4" x14ac:dyDescent="0.2">
      <c r="D23526" s="20"/>
    </row>
    <row r="23527" spans="4:4" x14ac:dyDescent="0.2">
      <c r="D23527" s="20"/>
    </row>
    <row r="23528" spans="4:4" x14ac:dyDescent="0.2">
      <c r="D23528" s="20"/>
    </row>
    <row r="23529" spans="4:4" x14ac:dyDescent="0.2">
      <c r="D23529" s="20"/>
    </row>
    <row r="23530" spans="4:4" x14ac:dyDescent="0.2">
      <c r="D23530" s="20"/>
    </row>
    <row r="23531" spans="4:4" x14ac:dyDescent="0.2">
      <c r="D23531" s="20"/>
    </row>
    <row r="23532" spans="4:4" x14ac:dyDescent="0.2">
      <c r="D23532" s="20"/>
    </row>
    <row r="23533" spans="4:4" x14ac:dyDescent="0.2">
      <c r="D23533" s="20"/>
    </row>
    <row r="23534" spans="4:4" x14ac:dyDescent="0.2">
      <c r="D23534" s="20"/>
    </row>
    <row r="23535" spans="4:4" x14ac:dyDescent="0.2">
      <c r="D23535" s="20"/>
    </row>
    <row r="23536" spans="4:4" x14ac:dyDescent="0.2">
      <c r="D23536" s="20"/>
    </row>
    <row r="23537" spans="4:4" x14ac:dyDescent="0.2">
      <c r="D23537" s="20"/>
    </row>
    <row r="23538" spans="4:4" x14ac:dyDescent="0.2">
      <c r="D23538" s="20"/>
    </row>
    <row r="23539" spans="4:4" x14ac:dyDescent="0.2">
      <c r="D23539" s="20"/>
    </row>
    <row r="23540" spans="4:4" x14ac:dyDescent="0.2">
      <c r="D23540" s="20"/>
    </row>
    <row r="23541" spans="4:4" x14ac:dyDescent="0.2">
      <c r="D23541" s="20"/>
    </row>
    <row r="23542" spans="4:4" x14ac:dyDescent="0.2">
      <c r="D23542" s="20"/>
    </row>
    <row r="23543" spans="4:4" x14ac:dyDescent="0.2">
      <c r="D23543" s="20"/>
    </row>
    <row r="23544" spans="4:4" x14ac:dyDescent="0.2">
      <c r="D23544" s="20"/>
    </row>
    <row r="23545" spans="4:4" x14ac:dyDescent="0.2">
      <c r="D23545" s="20"/>
    </row>
    <row r="23546" spans="4:4" x14ac:dyDescent="0.2">
      <c r="D23546" s="20"/>
    </row>
    <row r="23547" spans="4:4" x14ac:dyDescent="0.2">
      <c r="D23547" s="20"/>
    </row>
    <row r="23548" spans="4:4" x14ac:dyDescent="0.2">
      <c r="D23548" s="20"/>
    </row>
    <row r="23549" spans="4:4" x14ac:dyDescent="0.2">
      <c r="D23549" s="20"/>
    </row>
    <row r="23550" spans="4:4" x14ac:dyDescent="0.2">
      <c r="D23550" s="20"/>
    </row>
    <row r="23551" spans="4:4" x14ac:dyDescent="0.2">
      <c r="D23551" s="20"/>
    </row>
    <row r="23552" spans="4:4" x14ac:dyDescent="0.2">
      <c r="D23552" s="20"/>
    </row>
    <row r="23553" spans="4:4" x14ac:dyDescent="0.2">
      <c r="D23553" s="20"/>
    </row>
    <row r="23554" spans="4:4" x14ac:dyDescent="0.2">
      <c r="D23554" s="20"/>
    </row>
    <row r="23555" spans="4:4" x14ac:dyDescent="0.2">
      <c r="D23555" s="20"/>
    </row>
    <row r="23556" spans="4:4" x14ac:dyDescent="0.2">
      <c r="D23556" s="20"/>
    </row>
    <row r="23557" spans="4:4" x14ac:dyDescent="0.2">
      <c r="D23557" s="20"/>
    </row>
    <row r="23558" spans="4:4" x14ac:dyDescent="0.2">
      <c r="D23558" s="20"/>
    </row>
    <row r="23559" spans="4:4" x14ac:dyDescent="0.2">
      <c r="D23559" s="20"/>
    </row>
    <row r="23560" spans="4:4" x14ac:dyDescent="0.2">
      <c r="D23560" s="20"/>
    </row>
    <row r="23561" spans="4:4" x14ac:dyDescent="0.2">
      <c r="D23561" s="20"/>
    </row>
    <row r="23562" spans="4:4" x14ac:dyDescent="0.2">
      <c r="D23562" s="20"/>
    </row>
    <row r="23563" spans="4:4" x14ac:dyDescent="0.2">
      <c r="D23563" s="20"/>
    </row>
    <row r="23564" spans="4:4" x14ac:dyDescent="0.2">
      <c r="D23564" s="20"/>
    </row>
    <row r="23565" spans="4:4" x14ac:dyDescent="0.2">
      <c r="D23565" s="20"/>
    </row>
    <row r="23566" spans="4:4" x14ac:dyDescent="0.2">
      <c r="D23566" s="20"/>
    </row>
    <row r="23567" spans="4:4" x14ac:dyDescent="0.2">
      <c r="D23567" s="20"/>
    </row>
    <row r="23568" spans="4:4" x14ac:dyDescent="0.2">
      <c r="D23568" s="20"/>
    </row>
    <row r="23569" spans="4:4" x14ac:dyDescent="0.2">
      <c r="D23569" s="20"/>
    </row>
    <row r="23570" spans="4:4" x14ac:dyDescent="0.2">
      <c r="D23570" s="20"/>
    </row>
    <row r="23571" spans="4:4" x14ac:dyDescent="0.2">
      <c r="D23571" s="20"/>
    </row>
    <row r="23572" spans="4:4" x14ac:dyDescent="0.2">
      <c r="D23572" s="20"/>
    </row>
    <row r="23573" spans="4:4" x14ac:dyDescent="0.2">
      <c r="D23573" s="20"/>
    </row>
    <row r="23574" spans="4:4" x14ac:dyDescent="0.2">
      <c r="D23574" s="20"/>
    </row>
    <row r="23575" spans="4:4" x14ac:dyDescent="0.2">
      <c r="D23575" s="20"/>
    </row>
    <row r="23576" spans="4:4" x14ac:dyDescent="0.2">
      <c r="D23576" s="20"/>
    </row>
    <row r="23577" spans="4:4" x14ac:dyDescent="0.2">
      <c r="D23577" s="20"/>
    </row>
    <row r="23578" spans="4:4" x14ac:dyDescent="0.2">
      <c r="D23578" s="20"/>
    </row>
    <row r="23579" spans="4:4" x14ac:dyDescent="0.2">
      <c r="D23579" s="20"/>
    </row>
    <row r="23580" spans="4:4" x14ac:dyDescent="0.2">
      <c r="D23580" s="20"/>
    </row>
    <row r="23581" spans="4:4" x14ac:dyDescent="0.2">
      <c r="D23581" s="20"/>
    </row>
    <row r="23582" spans="4:4" x14ac:dyDescent="0.2">
      <c r="D23582" s="20"/>
    </row>
    <row r="23583" spans="4:4" x14ac:dyDescent="0.2">
      <c r="D23583" s="20"/>
    </row>
    <row r="23584" spans="4:4" x14ac:dyDescent="0.2">
      <c r="D23584" s="20"/>
    </row>
    <row r="23585" spans="4:4" x14ac:dyDescent="0.2">
      <c r="D23585" s="20"/>
    </row>
    <row r="23586" spans="4:4" x14ac:dyDescent="0.2">
      <c r="D23586" s="20"/>
    </row>
    <row r="23587" spans="4:4" x14ac:dyDescent="0.2">
      <c r="D23587" s="20"/>
    </row>
    <row r="23588" spans="4:4" x14ac:dyDescent="0.2">
      <c r="D23588" s="20"/>
    </row>
    <row r="23589" spans="4:4" x14ac:dyDescent="0.2">
      <c r="D23589" s="20"/>
    </row>
    <row r="23590" spans="4:4" x14ac:dyDescent="0.2">
      <c r="D23590" s="20"/>
    </row>
    <row r="23591" spans="4:4" x14ac:dyDescent="0.2">
      <c r="D23591" s="20"/>
    </row>
    <row r="23592" spans="4:4" x14ac:dyDescent="0.2">
      <c r="D23592" s="20"/>
    </row>
    <row r="23593" spans="4:4" x14ac:dyDescent="0.2">
      <c r="D23593" s="20"/>
    </row>
    <row r="23594" spans="4:4" x14ac:dyDescent="0.2">
      <c r="D23594" s="20"/>
    </row>
    <row r="23595" spans="4:4" x14ac:dyDescent="0.2">
      <c r="D23595" s="20"/>
    </row>
    <row r="23596" spans="4:4" x14ac:dyDescent="0.2">
      <c r="D23596" s="20"/>
    </row>
    <row r="23597" spans="4:4" x14ac:dyDescent="0.2">
      <c r="D23597" s="20"/>
    </row>
    <row r="23598" spans="4:4" x14ac:dyDescent="0.2">
      <c r="D23598" s="20"/>
    </row>
    <row r="23599" spans="4:4" x14ac:dyDescent="0.2">
      <c r="D23599" s="20"/>
    </row>
    <row r="23600" spans="4:4" x14ac:dyDescent="0.2">
      <c r="D23600" s="20"/>
    </row>
    <row r="23601" spans="4:4" x14ac:dyDescent="0.2">
      <c r="D23601" s="20"/>
    </row>
    <row r="23602" spans="4:4" x14ac:dyDescent="0.2">
      <c r="D23602" s="20"/>
    </row>
    <row r="23603" spans="4:4" x14ac:dyDescent="0.2">
      <c r="D23603" s="20"/>
    </row>
    <row r="23604" spans="4:4" x14ac:dyDescent="0.2">
      <c r="D23604" s="20"/>
    </row>
    <row r="23605" spans="4:4" x14ac:dyDescent="0.2">
      <c r="D23605" s="20"/>
    </row>
    <row r="23606" spans="4:4" x14ac:dyDescent="0.2">
      <c r="D23606" s="20"/>
    </row>
    <row r="23607" spans="4:4" x14ac:dyDescent="0.2">
      <c r="D23607" s="20"/>
    </row>
    <row r="23608" spans="4:4" x14ac:dyDescent="0.2">
      <c r="D23608" s="20"/>
    </row>
    <row r="23609" spans="4:4" x14ac:dyDescent="0.2">
      <c r="D23609" s="20"/>
    </row>
    <row r="23610" spans="4:4" x14ac:dyDescent="0.2">
      <c r="D23610" s="20"/>
    </row>
    <row r="23611" spans="4:4" x14ac:dyDescent="0.2">
      <c r="D23611" s="20"/>
    </row>
    <row r="23612" spans="4:4" x14ac:dyDescent="0.2">
      <c r="D23612" s="20"/>
    </row>
    <row r="23613" spans="4:4" x14ac:dyDescent="0.2">
      <c r="D23613" s="20"/>
    </row>
    <row r="23614" spans="4:4" x14ac:dyDescent="0.2">
      <c r="D23614" s="20"/>
    </row>
    <row r="23615" spans="4:4" x14ac:dyDescent="0.2">
      <c r="D23615" s="20"/>
    </row>
    <row r="23616" spans="4:4" x14ac:dyDescent="0.2">
      <c r="D23616" s="20"/>
    </row>
    <row r="23617" spans="4:4" x14ac:dyDescent="0.2">
      <c r="D23617" s="20"/>
    </row>
    <row r="23618" spans="4:4" x14ac:dyDescent="0.2">
      <c r="D23618" s="20"/>
    </row>
    <row r="23619" spans="4:4" x14ac:dyDescent="0.2">
      <c r="D23619" s="20"/>
    </row>
    <row r="23620" spans="4:4" x14ac:dyDescent="0.2">
      <c r="D23620" s="20"/>
    </row>
    <row r="23621" spans="4:4" x14ac:dyDescent="0.2">
      <c r="D23621" s="20"/>
    </row>
    <row r="23622" spans="4:4" x14ac:dyDescent="0.2">
      <c r="D23622" s="20"/>
    </row>
    <row r="23623" spans="4:4" x14ac:dyDescent="0.2">
      <c r="D23623" s="20"/>
    </row>
    <row r="23624" spans="4:4" x14ac:dyDescent="0.2">
      <c r="D23624" s="20"/>
    </row>
    <row r="23625" spans="4:4" x14ac:dyDescent="0.2">
      <c r="D23625" s="20"/>
    </row>
    <row r="23626" spans="4:4" x14ac:dyDescent="0.2">
      <c r="D23626" s="20"/>
    </row>
    <row r="23627" spans="4:4" x14ac:dyDescent="0.2">
      <c r="D23627" s="20"/>
    </row>
    <row r="23628" spans="4:4" x14ac:dyDescent="0.2">
      <c r="D23628" s="20"/>
    </row>
    <row r="23629" spans="4:4" x14ac:dyDescent="0.2">
      <c r="D23629" s="20"/>
    </row>
    <row r="23630" spans="4:4" x14ac:dyDescent="0.2">
      <c r="D23630" s="20"/>
    </row>
    <row r="23631" spans="4:4" x14ac:dyDescent="0.2">
      <c r="D23631" s="20"/>
    </row>
    <row r="23632" spans="4:4" x14ac:dyDescent="0.2">
      <c r="D23632" s="20"/>
    </row>
    <row r="23633" spans="4:4" x14ac:dyDescent="0.2">
      <c r="D23633" s="20"/>
    </row>
    <row r="23634" spans="4:4" x14ac:dyDescent="0.2">
      <c r="D23634" s="20"/>
    </row>
    <row r="23635" spans="4:4" x14ac:dyDescent="0.2">
      <c r="D23635" s="20"/>
    </row>
    <row r="23636" spans="4:4" x14ac:dyDescent="0.2">
      <c r="D23636" s="20"/>
    </row>
    <row r="23637" spans="4:4" x14ac:dyDescent="0.2">
      <c r="D23637" s="20"/>
    </row>
    <row r="23638" spans="4:4" x14ac:dyDescent="0.2">
      <c r="D23638" s="20"/>
    </row>
    <row r="23639" spans="4:4" x14ac:dyDescent="0.2">
      <c r="D23639" s="20"/>
    </row>
    <row r="23640" spans="4:4" x14ac:dyDescent="0.2">
      <c r="D23640" s="20"/>
    </row>
    <row r="23641" spans="4:4" x14ac:dyDescent="0.2">
      <c r="D23641" s="20"/>
    </row>
    <row r="23642" spans="4:4" x14ac:dyDescent="0.2">
      <c r="D23642" s="20"/>
    </row>
    <row r="23643" spans="4:4" x14ac:dyDescent="0.2">
      <c r="D23643" s="20"/>
    </row>
    <row r="23644" spans="4:4" x14ac:dyDescent="0.2">
      <c r="D23644" s="20"/>
    </row>
    <row r="23645" spans="4:4" x14ac:dyDescent="0.2">
      <c r="D23645" s="20"/>
    </row>
    <row r="23646" spans="4:4" x14ac:dyDescent="0.2">
      <c r="D23646" s="20"/>
    </row>
    <row r="23647" spans="4:4" x14ac:dyDescent="0.2">
      <c r="D23647" s="20"/>
    </row>
    <row r="23648" spans="4:4" x14ac:dyDescent="0.2">
      <c r="D23648" s="20"/>
    </row>
    <row r="23649" spans="4:4" x14ac:dyDescent="0.2">
      <c r="D23649" s="20"/>
    </row>
    <row r="23650" spans="4:4" x14ac:dyDescent="0.2">
      <c r="D23650" s="20"/>
    </row>
    <row r="23651" spans="4:4" x14ac:dyDescent="0.2">
      <c r="D23651" s="20"/>
    </row>
    <row r="23652" spans="4:4" x14ac:dyDescent="0.2">
      <c r="D23652" s="20"/>
    </row>
    <row r="23653" spans="4:4" x14ac:dyDescent="0.2">
      <c r="D23653" s="20"/>
    </row>
    <row r="23654" spans="4:4" x14ac:dyDescent="0.2">
      <c r="D23654" s="20"/>
    </row>
    <row r="23655" spans="4:4" x14ac:dyDescent="0.2">
      <c r="D23655" s="20"/>
    </row>
    <row r="23656" spans="4:4" x14ac:dyDescent="0.2">
      <c r="D23656" s="20"/>
    </row>
    <row r="23657" spans="4:4" x14ac:dyDescent="0.2">
      <c r="D23657" s="20"/>
    </row>
    <row r="23658" spans="4:4" x14ac:dyDescent="0.2">
      <c r="D23658" s="20"/>
    </row>
    <row r="23659" spans="4:4" x14ac:dyDescent="0.2">
      <c r="D23659" s="20"/>
    </row>
    <row r="23660" spans="4:4" x14ac:dyDescent="0.2">
      <c r="D23660" s="20"/>
    </row>
    <row r="23661" spans="4:4" x14ac:dyDescent="0.2">
      <c r="D23661" s="20"/>
    </row>
    <row r="23662" spans="4:4" x14ac:dyDescent="0.2">
      <c r="D23662" s="20"/>
    </row>
    <row r="23663" spans="4:4" x14ac:dyDescent="0.2">
      <c r="D23663" s="20"/>
    </row>
    <row r="23664" spans="4:4" x14ac:dyDescent="0.2">
      <c r="D23664" s="20"/>
    </row>
    <row r="23665" spans="4:4" x14ac:dyDescent="0.2">
      <c r="D23665" s="20"/>
    </row>
    <row r="23666" spans="4:4" x14ac:dyDescent="0.2">
      <c r="D23666" s="20"/>
    </row>
    <row r="23667" spans="4:4" x14ac:dyDescent="0.2">
      <c r="D23667" s="20"/>
    </row>
    <row r="23668" spans="4:4" x14ac:dyDescent="0.2">
      <c r="D23668" s="20"/>
    </row>
    <row r="23669" spans="4:4" x14ac:dyDescent="0.2">
      <c r="D23669" s="20"/>
    </row>
    <row r="23670" spans="4:4" x14ac:dyDescent="0.2">
      <c r="D23670" s="20"/>
    </row>
    <row r="23671" spans="4:4" x14ac:dyDescent="0.2">
      <c r="D23671" s="20"/>
    </row>
    <row r="23672" spans="4:4" x14ac:dyDescent="0.2">
      <c r="D23672" s="20"/>
    </row>
    <row r="23673" spans="4:4" x14ac:dyDescent="0.2">
      <c r="D23673" s="20"/>
    </row>
    <row r="23674" spans="4:4" x14ac:dyDescent="0.2">
      <c r="D23674" s="20"/>
    </row>
    <row r="23675" spans="4:4" x14ac:dyDescent="0.2">
      <c r="D23675" s="20"/>
    </row>
    <row r="23676" spans="4:4" x14ac:dyDescent="0.2">
      <c r="D23676" s="20"/>
    </row>
    <row r="23677" spans="4:4" x14ac:dyDescent="0.2">
      <c r="D23677" s="20"/>
    </row>
    <row r="23678" spans="4:4" x14ac:dyDescent="0.2">
      <c r="D23678" s="20"/>
    </row>
    <row r="23679" spans="4:4" x14ac:dyDescent="0.2">
      <c r="D23679" s="20"/>
    </row>
    <row r="23680" spans="4:4" x14ac:dyDescent="0.2">
      <c r="D23680" s="20"/>
    </row>
    <row r="23681" spans="4:4" x14ac:dyDescent="0.2">
      <c r="D23681" s="20"/>
    </row>
    <row r="23682" spans="4:4" x14ac:dyDescent="0.2">
      <c r="D23682" s="20"/>
    </row>
    <row r="23683" spans="4:4" x14ac:dyDescent="0.2">
      <c r="D23683" s="20"/>
    </row>
    <row r="23684" spans="4:4" x14ac:dyDescent="0.2">
      <c r="D23684" s="20"/>
    </row>
    <row r="23685" spans="4:4" x14ac:dyDescent="0.2">
      <c r="D23685" s="20"/>
    </row>
    <row r="23686" spans="4:4" x14ac:dyDescent="0.2">
      <c r="D23686" s="20"/>
    </row>
    <row r="23687" spans="4:4" x14ac:dyDescent="0.2">
      <c r="D23687" s="20"/>
    </row>
    <row r="23688" spans="4:4" x14ac:dyDescent="0.2">
      <c r="D23688" s="20"/>
    </row>
    <row r="23689" spans="4:4" x14ac:dyDescent="0.2">
      <c r="D23689" s="20"/>
    </row>
    <row r="23690" spans="4:4" x14ac:dyDescent="0.2">
      <c r="D23690" s="20"/>
    </row>
    <row r="23691" spans="4:4" x14ac:dyDescent="0.2">
      <c r="D23691" s="20"/>
    </row>
    <row r="23692" spans="4:4" x14ac:dyDescent="0.2">
      <c r="D23692" s="20"/>
    </row>
    <row r="23693" spans="4:4" x14ac:dyDescent="0.2">
      <c r="D23693" s="20"/>
    </row>
    <row r="23694" spans="4:4" x14ac:dyDescent="0.2">
      <c r="D23694" s="20"/>
    </row>
    <row r="23695" spans="4:4" x14ac:dyDescent="0.2">
      <c r="D23695" s="20"/>
    </row>
    <row r="23696" spans="4:4" x14ac:dyDescent="0.2">
      <c r="D23696" s="20"/>
    </row>
    <row r="23697" spans="4:4" x14ac:dyDescent="0.2">
      <c r="D23697" s="20"/>
    </row>
    <row r="23698" spans="4:4" x14ac:dyDescent="0.2">
      <c r="D23698" s="20"/>
    </row>
    <row r="23699" spans="4:4" x14ac:dyDescent="0.2">
      <c r="D23699" s="20"/>
    </row>
    <row r="23700" spans="4:4" x14ac:dyDescent="0.2">
      <c r="D23700" s="20"/>
    </row>
    <row r="23701" spans="4:4" x14ac:dyDescent="0.2">
      <c r="D23701" s="20"/>
    </row>
    <row r="23702" spans="4:4" x14ac:dyDescent="0.2">
      <c r="D23702" s="20"/>
    </row>
    <row r="23703" spans="4:4" x14ac:dyDescent="0.2">
      <c r="D23703" s="20"/>
    </row>
    <row r="23704" spans="4:4" x14ac:dyDescent="0.2">
      <c r="D23704" s="20"/>
    </row>
    <row r="23705" spans="4:4" x14ac:dyDescent="0.2">
      <c r="D23705" s="20"/>
    </row>
    <row r="23706" spans="4:4" x14ac:dyDescent="0.2">
      <c r="D23706" s="20"/>
    </row>
    <row r="23707" spans="4:4" x14ac:dyDescent="0.2">
      <c r="D23707" s="20"/>
    </row>
    <row r="23708" spans="4:4" x14ac:dyDescent="0.2">
      <c r="D23708" s="20"/>
    </row>
    <row r="23709" spans="4:4" x14ac:dyDescent="0.2">
      <c r="D23709" s="20"/>
    </row>
    <row r="23710" spans="4:4" x14ac:dyDescent="0.2">
      <c r="D23710" s="20"/>
    </row>
    <row r="23711" spans="4:4" x14ac:dyDescent="0.2">
      <c r="D23711" s="20"/>
    </row>
    <row r="23712" spans="4:4" x14ac:dyDescent="0.2">
      <c r="D23712" s="20"/>
    </row>
    <row r="23713" spans="4:4" x14ac:dyDescent="0.2">
      <c r="D23713" s="20"/>
    </row>
    <row r="23714" spans="4:4" x14ac:dyDescent="0.2">
      <c r="D23714" s="20"/>
    </row>
    <row r="23715" spans="4:4" x14ac:dyDescent="0.2">
      <c r="D23715" s="20"/>
    </row>
    <row r="23716" spans="4:4" x14ac:dyDescent="0.2">
      <c r="D23716" s="20"/>
    </row>
    <row r="23717" spans="4:4" x14ac:dyDescent="0.2">
      <c r="D23717" s="20"/>
    </row>
    <row r="23718" spans="4:4" x14ac:dyDescent="0.2">
      <c r="D23718" s="20"/>
    </row>
    <row r="23719" spans="4:4" x14ac:dyDescent="0.2">
      <c r="D23719" s="20"/>
    </row>
    <row r="23720" spans="4:4" x14ac:dyDescent="0.2">
      <c r="D23720" s="20"/>
    </row>
    <row r="23721" spans="4:4" x14ac:dyDescent="0.2">
      <c r="D23721" s="20"/>
    </row>
    <row r="23722" spans="4:4" x14ac:dyDescent="0.2">
      <c r="D23722" s="20"/>
    </row>
    <row r="23723" spans="4:4" x14ac:dyDescent="0.2">
      <c r="D23723" s="20"/>
    </row>
    <row r="23724" spans="4:4" x14ac:dyDescent="0.2">
      <c r="D23724" s="20"/>
    </row>
    <row r="23725" spans="4:4" x14ac:dyDescent="0.2">
      <c r="D23725" s="20"/>
    </row>
    <row r="23726" spans="4:4" x14ac:dyDescent="0.2">
      <c r="D23726" s="20"/>
    </row>
    <row r="23727" spans="4:4" x14ac:dyDescent="0.2">
      <c r="D23727" s="20"/>
    </row>
    <row r="23728" spans="4:4" x14ac:dyDescent="0.2">
      <c r="D23728" s="20"/>
    </row>
    <row r="23729" spans="4:4" x14ac:dyDescent="0.2">
      <c r="D23729" s="20"/>
    </row>
    <row r="23730" spans="4:4" x14ac:dyDescent="0.2">
      <c r="D23730" s="20"/>
    </row>
    <row r="23731" spans="4:4" x14ac:dyDescent="0.2">
      <c r="D23731" s="20"/>
    </row>
    <row r="23732" spans="4:4" x14ac:dyDescent="0.2">
      <c r="D23732" s="20"/>
    </row>
    <row r="23733" spans="4:4" x14ac:dyDescent="0.2">
      <c r="D23733" s="20"/>
    </row>
    <row r="23734" spans="4:4" x14ac:dyDescent="0.2">
      <c r="D23734" s="20"/>
    </row>
    <row r="23735" spans="4:4" x14ac:dyDescent="0.2">
      <c r="D23735" s="20"/>
    </row>
    <row r="23736" spans="4:4" x14ac:dyDescent="0.2">
      <c r="D23736" s="20"/>
    </row>
    <row r="23737" spans="4:4" x14ac:dyDescent="0.2">
      <c r="D23737" s="20"/>
    </row>
    <row r="23738" spans="4:4" x14ac:dyDescent="0.2">
      <c r="D23738" s="20"/>
    </row>
    <row r="23739" spans="4:4" x14ac:dyDescent="0.2">
      <c r="D23739" s="20"/>
    </row>
    <row r="23740" spans="4:4" x14ac:dyDescent="0.2">
      <c r="D23740" s="20"/>
    </row>
    <row r="23741" spans="4:4" x14ac:dyDescent="0.2">
      <c r="D23741" s="20"/>
    </row>
    <row r="23742" spans="4:4" x14ac:dyDescent="0.2">
      <c r="D23742" s="20"/>
    </row>
    <row r="23743" spans="4:4" x14ac:dyDescent="0.2">
      <c r="D23743" s="20"/>
    </row>
    <row r="23744" spans="4:4" x14ac:dyDescent="0.2">
      <c r="D23744" s="20"/>
    </row>
    <row r="23745" spans="4:4" x14ac:dyDescent="0.2">
      <c r="D23745" s="20"/>
    </row>
    <row r="23746" spans="4:4" x14ac:dyDescent="0.2">
      <c r="D23746" s="20"/>
    </row>
    <row r="23747" spans="4:4" x14ac:dyDescent="0.2">
      <c r="D23747" s="20"/>
    </row>
    <row r="23748" spans="4:4" x14ac:dyDescent="0.2">
      <c r="D23748" s="20"/>
    </row>
    <row r="23749" spans="4:4" x14ac:dyDescent="0.2">
      <c r="D23749" s="20"/>
    </row>
    <row r="23750" spans="4:4" x14ac:dyDescent="0.2">
      <c r="D23750" s="20"/>
    </row>
    <row r="23751" spans="4:4" x14ac:dyDescent="0.2">
      <c r="D23751" s="20"/>
    </row>
    <row r="23752" spans="4:4" x14ac:dyDescent="0.2">
      <c r="D23752" s="20"/>
    </row>
    <row r="23753" spans="4:4" x14ac:dyDescent="0.2">
      <c r="D23753" s="20"/>
    </row>
    <row r="23754" spans="4:4" x14ac:dyDescent="0.2">
      <c r="D23754" s="20"/>
    </row>
    <row r="23755" spans="4:4" x14ac:dyDescent="0.2">
      <c r="D23755" s="20"/>
    </row>
    <row r="23756" spans="4:4" x14ac:dyDescent="0.2">
      <c r="D23756" s="20"/>
    </row>
    <row r="23757" spans="4:4" x14ac:dyDescent="0.2">
      <c r="D23757" s="20"/>
    </row>
    <row r="23758" spans="4:4" x14ac:dyDescent="0.2">
      <c r="D23758" s="20"/>
    </row>
    <row r="23759" spans="4:4" x14ac:dyDescent="0.2">
      <c r="D23759" s="20"/>
    </row>
    <row r="23760" spans="4:4" x14ac:dyDescent="0.2">
      <c r="D23760" s="20"/>
    </row>
    <row r="23761" spans="4:4" x14ac:dyDescent="0.2">
      <c r="D23761" s="20"/>
    </row>
    <row r="23762" spans="4:4" x14ac:dyDescent="0.2">
      <c r="D23762" s="20"/>
    </row>
    <row r="23763" spans="4:4" x14ac:dyDescent="0.2">
      <c r="D23763" s="20"/>
    </row>
    <row r="23764" spans="4:4" x14ac:dyDescent="0.2">
      <c r="D23764" s="20"/>
    </row>
    <row r="23765" spans="4:4" x14ac:dyDescent="0.2">
      <c r="D23765" s="20"/>
    </row>
    <row r="23766" spans="4:4" x14ac:dyDescent="0.2">
      <c r="D23766" s="20"/>
    </row>
    <row r="23767" spans="4:4" x14ac:dyDescent="0.2">
      <c r="D23767" s="20"/>
    </row>
    <row r="23768" spans="4:4" x14ac:dyDescent="0.2">
      <c r="D23768" s="20"/>
    </row>
    <row r="23769" spans="4:4" x14ac:dyDescent="0.2">
      <c r="D23769" s="20"/>
    </row>
    <row r="23770" spans="4:4" x14ac:dyDescent="0.2">
      <c r="D23770" s="20"/>
    </row>
    <row r="23771" spans="4:4" x14ac:dyDescent="0.2">
      <c r="D23771" s="20"/>
    </row>
    <row r="23772" spans="4:4" x14ac:dyDescent="0.2">
      <c r="D23772" s="20"/>
    </row>
    <row r="23773" spans="4:4" x14ac:dyDescent="0.2">
      <c r="D23773" s="20"/>
    </row>
    <row r="23774" spans="4:4" x14ac:dyDescent="0.2">
      <c r="D23774" s="20"/>
    </row>
    <row r="23775" spans="4:4" x14ac:dyDescent="0.2">
      <c r="D23775" s="20"/>
    </row>
    <row r="23776" spans="4:4" x14ac:dyDescent="0.2">
      <c r="D23776" s="20"/>
    </row>
    <row r="23777" spans="4:4" x14ac:dyDescent="0.2">
      <c r="D23777" s="20"/>
    </row>
    <row r="23778" spans="4:4" x14ac:dyDescent="0.2">
      <c r="D23778" s="20"/>
    </row>
    <row r="23779" spans="4:4" x14ac:dyDescent="0.2">
      <c r="D23779" s="20"/>
    </row>
    <row r="23780" spans="4:4" x14ac:dyDescent="0.2">
      <c r="D23780" s="20"/>
    </row>
    <row r="23781" spans="4:4" x14ac:dyDescent="0.2">
      <c r="D23781" s="20"/>
    </row>
    <row r="23782" spans="4:4" x14ac:dyDescent="0.2">
      <c r="D23782" s="20"/>
    </row>
    <row r="23783" spans="4:4" x14ac:dyDescent="0.2">
      <c r="D23783" s="20"/>
    </row>
    <row r="23784" spans="4:4" x14ac:dyDescent="0.2">
      <c r="D23784" s="20"/>
    </row>
    <row r="23785" spans="4:4" x14ac:dyDescent="0.2">
      <c r="D23785" s="20"/>
    </row>
    <row r="23786" spans="4:4" x14ac:dyDescent="0.2">
      <c r="D23786" s="20"/>
    </row>
    <row r="23787" spans="4:4" x14ac:dyDescent="0.2">
      <c r="D23787" s="20"/>
    </row>
    <row r="23788" spans="4:4" x14ac:dyDescent="0.2">
      <c r="D23788" s="20"/>
    </row>
    <row r="23789" spans="4:4" x14ac:dyDescent="0.2">
      <c r="D23789" s="20"/>
    </row>
    <row r="23790" spans="4:4" x14ac:dyDescent="0.2">
      <c r="D23790" s="20"/>
    </row>
    <row r="23791" spans="4:4" x14ac:dyDescent="0.2">
      <c r="D23791" s="20"/>
    </row>
    <row r="23792" spans="4:4" x14ac:dyDescent="0.2">
      <c r="D23792" s="20"/>
    </row>
    <row r="23793" spans="4:4" x14ac:dyDescent="0.2">
      <c r="D23793" s="20"/>
    </row>
    <row r="23794" spans="4:4" x14ac:dyDescent="0.2">
      <c r="D23794" s="20"/>
    </row>
    <row r="23795" spans="4:4" x14ac:dyDescent="0.2">
      <c r="D23795" s="20"/>
    </row>
    <row r="23796" spans="4:4" x14ac:dyDescent="0.2">
      <c r="D23796" s="20"/>
    </row>
    <row r="23797" spans="4:4" x14ac:dyDescent="0.2">
      <c r="D23797" s="20"/>
    </row>
    <row r="23798" spans="4:4" x14ac:dyDescent="0.2">
      <c r="D23798" s="20"/>
    </row>
    <row r="23799" spans="4:4" x14ac:dyDescent="0.2">
      <c r="D23799" s="20"/>
    </row>
    <row r="23800" spans="4:4" x14ac:dyDescent="0.2">
      <c r="D23800" s="20"/>
    </row>
    <row r="23801" spans="4:4" x14ac:dyDescent="0.2">
      <c r="D23801" s="20"/>
    </row>
    <row r="23802" spans="4:4" x14ac:dyDescent="0.2">
      <c r="D23802" s="20"/>
    </row>
    <row r="23803" spans="4:4" x14ac:dyDescent="0.2">
      <c r="D23803" s="20"/>
    </row>
    <row r="23804" spans="4:4" x14ac:dyDescent="0.2">
      <c r="D23804" s="20"/>
    </row>
    <row r="23805" spans="4:4" x14ac:dyDescent="0.2">
      <c r="D23805" s="20"/>
    </row>
    <row r="23806" spans="4:4" x14ac:dyDescent="0.2">
      <c r="D23806" s="20"/>
    </row>
    <row r="23807" spans="4:4" x14ac:dyDescent="0.2">
      <c r="D23807" s="20"/>
    </row>
    <row r="23808" spans="4:4" x14ac:dyDescent="0.2">
      <c r="D23808" s="20"/>
    </row>
    <row r="23809" spans="4:4" x14ac:dyDescent="0.2">
      <c r="D23809" s="20"/>
    </row>
    <row r="23810" spans="4:4" x14ac:dyDescent="0.2">
      <c r="D23810" s="20"/>
    </row>
    <row r="23811" spans="4:4" x14ac:dyDescent="0.2">
      <c r="D23811" s="20"/>
    </row>
    <row r="23812" spans="4:4" x14ac:dyDescent="0.2">
      <c r="D23812" s="20"/>
    </row>
    <row r="23813" spans="4:4" x14ac:dyDescent="0.2">
      <c r="D23813" s="20"/>
    </row>
    <row r="23814" spans="4:4" x14ac:dyDescent="0.2">
      <c r="D23814" s="20"/>
    </row>
    <row r="23815" spans="4:4" x14ac:dyDescent="0.2">
      <c r="D23815" s="20"/>
    </row>
    <row r="23816" spans="4:4" x14ac:dyDescent="0.2">
      <c r="D23816" s="20"/>
    </row>
    <row r="23817" spans="4:4" x14ac:dyDescent="0.2">
      <c r="D23817" s="20"/>
    </row>
    <row r="23818" spans="4:4" x14ac:dyDescent="0.2">
      <c r="D23818" s="20"/>
    </row>
    <row r="23819" spans="4:4" x14ac:dyDescent="0.2">
      <c r="D23819" s="20"/>
    </row>
    <row r="23820" spans="4:4" x14ac:dyDescent="0.2">
      <c r="D23820" s="20"/>
    </row>
    <row r="23821" spans="4:4" x14ac:dyDescent="0.2">
      <c r="D23821" s="20"/>
    </row>
    <row r="23822" spans="4:4" x14ac:dyDescent="0.2">
      <c r="D23822" s="20"/>
    </row>
    <row r="23823" spans="4:4" x14ac:dyDescent="0.2">
      <c r="D23823" s="20"/>
    </row>
    <row r="23824" spans="4:4" x14ac:dyDescent="0.2">
      <c r="D23824" s="20"/>
    </row>
    <row r="23825" spans="4:4" x14ac:dyDescent="0.2">
      <c r="D23825" s="20"/>
    </row>
    <row r="23826" spans="4:4" x14ac:dyDescent="0.2">
      <c r="D23826" s="20"/>
    </row>
    <row r="23827" spans="4:4" x14ac:dyDescent="0.2">
      <c r="D23827" s="20"/>
    </row>
    <row r="23828" spans="4:4" x14ac:dyDescent="0.2">
      <c r="D23828" s="20"/>
    </row>
    <row r="23829" spans="4:4" x14ac:dyDescent="0.2">
      <c r="D23829" s="20"/>
    </row>
    <row r="23830" spans="4:4" x14ac:dyDescent="0.2">
      <c r="D23830" s="20"/>
    </row>
    <row r="23831" spans="4:4" x14ac:dyDescent="0.2">
      <c r="D23831" s="20"/>
    </row>
    <row r="23832" spans="4:4" x14ac:dyDescent="0.2">
      <c r="D23832" s="20"/>
    </row>
    <row r="23833" spans="4:4" x14ac:dyDescent="0.2">
      <c r="D23833" s="20"/>
    </row>
    <row r="23834" spans="4:4" x14ac:dyDescent="0.2">
      <c r="D23834" s="20"/>
    </row>
    <row r="23835" spans="4:4" x14ac:dyDescent="0.2">
      <c r="D23835" s="20"/>
    </row>
    <row r="23836" spans="4:4" x14ac:dyDescent="0.2">
      <c r="D23836" s="20"/>
    </row>
    <row r="23837" spans="4:4" x14ac:dyDescent="0.2">
      <c r="D23837" s="20"/>
    </row>
    <row r="23838" spans="4:4" x14ac:dyDescent="0.2">
      <c r="D23838" s="20"/>
    </row>
    <row r="23839" spans="4:4" x14ac:dyDescent="0.2">
      <c r="D23839" s="20"/>
    </row>
    <row r="23840" spans="4:4" x14ac:dyDescent="0.2">
      <c r="D23840" s="20"/>
    </row>
    <row r="23841" spans="4:4" x14ac:dyDescent="0.2">
      <c r="D23841" s="20"/>
    </row>
    <row r="23842" spans="4:4" x14ac:dyDescent="0.2">
      <c r="D23842" s="20"/>
    </row>
    <row r="23843" spans="4:4" x14ac:dyDescent="0.2">
      <c r="D23843" s="20"/>
    </row>
    <row r="23844" spans="4:4" x14ac:dyDescent="0.2">
      <c r="D23844" s="20"/>
    </row>
    <row r="23845" spans="4:4" x14ac:dyDescent="0.2">
      <c r="D23845" s="20"/>
    </row>
    <row r="23846" spans="4:4" x14ac:dyDescent="0.2">
      <c r="D23846" s="20"/>
    </row>
    <row r="23847" spans="4:4" x14ac:dyDescent="0.2">
      <c r="D23847" s="20"/>
    </row>
    <row r="23848" spans="4:4" x14ac:dyDescent="0.2">
      <c r="D23848" s="20"/>
    </row>
    <row r="23849" spans="4:4" x14ac:dyDescent="0.2">
      <c r="D23849" s="20"/>
    </row>
    <row r="23850" spans="4:4" x14ac:dyDescent="0.2">
      <c r="D23850" s="20"/>
    </row>
    <row r="23851" spans="4:4" x14ac:dyDescent="0.2">
      <c r="D23851" s="20"/>
    </row>
    <row r="23852" spans="4:4" x14ac:dyDescent="0.2">
      <c r="D23852" s="20"/>
    </row>
    <row r="23853" spans="4:4" x14ac:dyDescent="0.2">
      <c r="D23853" s="20"/>
    </row>
    <row r="23854" spans="4:4" x14ac:dyDescent="0.2">
      <c r="D23854" s="20"/>
    </row>
    <row r="23855" spans="4:4" x14ac:dyDescent="0.2">
      <c r="D23855" s="20"/>
    </row>
    <row r="23856" spans="4:4" x14ac:dyDescent="0.2">
      <c r="D23856" s="20"/>
    </row>
    <row r="23857" spans="4:4" x14ac:dyDescent="0.2">
      <c r="D23857" s="20"/>
    </row>
    <row r="23858" spans="4:4" x14ac:dyDescent="0.2">
      <c r="D23858" s="20"/>
    </row>
    <row r="23859" spans="4:4" x14ac:dyDescent="0.2">
      <c r="D23859" s="20"/>
    </row>
    <row r="23860" spans="4:4" x14ac:dyDescent="0.2">
      <c r="D23860" s="20"/>
    </row>
    <row r="23861" spans="4:4" x14ac:dyDescent="0.2">
      <c r="D23861" s="20"/>
    </row>
    <row r="23862" spans="4:4" x14ac:dyDescent="0.2">
      <c r="D23862" s="20"/>
    </row>
    <row r="23863" spans="4:4" x14ac:dyDescent="0.2">
      <c r="D23863" s="20"/>
    </row>
    <row r="23864" spans="4:4" x14ac:dyDescent="0.2">
      <c r="D23864" s="20"/>
    </row>
    <row r="23865" spans="4:4" x14ac:dyDescent="0.2">
      <c r="D23865" s="20"/>
    </row>
    <row r="23866" spans="4:4" x14ac:dyDescent="0.2">
      <c r="D23866" s="20"/>
    </row>
    <row r="23867" spans="4:4" x14ac:dyDescent="0.2">
      <c r="D23867" s="20"/>
    </row>
    <row r="23868" spans="4:4" x14ac:dyDescent="0.2">
      <c r="D23868" s="20"/>
    </row>
    <row r="23869" spans="4:4" x14ac:dyDescent="0.2">
      <c r="D23869" s="20"/>
    </row>
    <row r="23870" spans="4:4" x14ac:dyDescent="0.2">
      <c r="D23870" s="20"/>
    </row>
    <row r="23871" spans="4:4" x14ac:dyDescent="0.2">
      <c r="D23871" s="20"/>
    </row>
    <row r="23872" spans="4:4" x14ac:dyDescent="0.2">
      <c r="D23872" s="20"/>
    </row>
    <row r="23873" spans="4:4" x14ac:dyDescent="0.2">
      <c r="D23873" s="20"/>
    </row>
    <row r="23874" spans="4:4" x14ac:dyDescent="0.2">
      <c r="D23874" s="20"/>
    </row>
    <row r="23875" spans="4:4" x14ac:dyDescent="0.2">
      <c r="D23875" s="20"/>
    </row>
    <row r="23876" spans="4:4" x14ac:dyDescent="0.2">
      <c r="D23876" s="20"/>
    </row>
    <row r="23877" spans="4:4" x14ac:dyDescent="0.2">
      <c r="D23877" s="20"/>
    </row>
    <row r="23878" spans="4:4" x14ac:dyDescent="0.2">
      <c r="D23878" s="20"/>
    </row>
    <row r="23879" spans="4:4" x14ac:dyDescent="0.2">
      <c r="D23879" s="20"/>
    </row>
    <row r="23880" spans="4:4" x14ac:dyDescent="0.2">
      <c r="D23880" s="20"/>
    </row>
    <row r="23881" spans="4:4" x14ac:dyDescent="0.2">
      <c r="D23881" s="20"/>
    </row>
    <row r="23882" spans="4:4" x14ac:dyDescent="0.2">
      <c r="D23882" s="20"/>
    </row>
    <row r="23883" spans="4:4" x14ac:dyDescent="0.2">
      <c r="D23883" s="20"/>
    </row>
    <row r="23884" spans="4:4" x14ac:dyDescent="0.2">
      <c r="D23884" s="20"/>
    </row>
    <row r="23885" spans="4:4" x14ac:dyDescent="0.2">
      <c r="D23885" s="20"/>
    </row>
    <row r="23886" spans="4:4" x14ac:dyDescent="0.2">
      <c r="D23886" s="20"/>
    </row>
    <row r="23887" spans="4:4" x14ac:dyDescent="0.2">
      <c r="D23887" s="20"/>
    </row>
    <row r="23888" spans="4:4" x14ac:dyDescent="0.2">
      <c r="D23888" s="20"/>
    </row>
    <row r="23889" spans="4:4" x14ac:dyDescent="0.2">
      <c r="D23889" s="20"/>
    </row>
    <row r="23890" spans="4:4" x14ac:dyDescent="0.2">
      <c r="D23890" s="20"/>
    </row>
    <row r="23891" spans="4:4" x14ac:dyDescent="0.2">
      <c r="D23891" s="20"/>
    </row>
    <row r="23892" spans="4:4" x14ac:dyDescent="0.2">
      <c r="D23892" s="20"/>
    </row>
    <row r="23893" spans="4:4" x14ac:dyDescent="0.2">
      <c r="D23893" s="20"/>
    </row>
    <row r="23894" spans="4:4" x14ac:dyDescent="0.2">
      <c r="D23894" s="20"/>
    </row>
    <row r="23895" spans="4:4" x14ac:dyDescent="0.2">
      <c r="D23895" s="20"/>
    </row>
    <row r="23896" spans="4:4" x14ac:dyDescent="0.2">
      <c r="D23896" s="20"/>
    </row>
    <row r="23897" spans="4:4" x14ac:dyDescent="0.2">
      <c r="D23897" s="20"/>
    </row>
    <row r="23898" spans="4:4" x14ac:dyDescent="0.2">
      <c r="D23898" s="20"/>
    </row>
    <row r="23899" spans="4:4" x14ac:dyDescent="0.2">
      <c r="D23899" s="20"/>
    </row>
    <row r="23900" spans="4:4" x14ac:dyDescent="0.2">
      <c r="D23900" s="20"/>
    </row>
    <row r="23901" spans="4:4" x14ac:dyDescent="0.2">
      <c r="D23901" s="20"/>
    </row>
    <row r="23902" spans="4:4" x14ac:dyDescent="0.2">
      <c r="D23902" s="20"/>
    </row>
    <row r="23903" spans="4:4" x14ac:dyDescent="0.2">
      <c r="D23903" s="20"/>
    </row>
    <row r="23904" spans="4:4" x14ac:dyDescent="0.2">
      <c r="D23904" s="20"/>
    </row>
    <row r="23905" spans="4:4" x14ac:dyDescent="0.2">
      <c r="D23905" s="20"/>
    </row>
    <row r="23906" spans="4:4" x14ac:dyDescent="0.2">
      <c r="D23906" s="20"/>
    </row>
    <row r="23907" spans="4:4" x14ac:dyDescent="0.2">
      <c r="D23907" s="20"/>
    </row>
    <row r="23908" spans="4:4" x14ac:dyDescent="0.2">
      <c r="D23908" s="20"/>
    </row>
    <row r="23909" spans="4:4" x14ac:dyDescent="0.2">
      <c r="D23909" s="20"/>
    </row>
    <row r="23910" spans="4:4" x14ac:dyDescent="0.2">
      <c r="D23910" s="20"/>
    </row>
    <row r="23911" spans="4:4" x14ac:dyDescent="0.2">
      <c r="D23911" s="20"/>
    </row>
    <row r="23912" spans="4:4" x14ac:dyDescent="0.2">
      <c r="D23912" s="20"/>
    </row>
    <row r="23913" spans="4:4" x14ac:dyDescent="0.2">
      <c r="D23913" s="20"/>
    </row>
    <row r="23914" spans="4:4" x14ac:dyDescent="0.2">
      <c r="D23914" s="20"/>
    </row>
    <row r="23915" spans="4:4" x14ac:dyDescent="0.2">
      <c r="D23915" s="20"/>
    </row>
    <row r="23916" spans="4:4" x14ac:dyDescent="0.2">
      <c r="D23916" s="20"/>
    </row>
    <row r="23917" spans="4:4" x14ac:dyDescent="0.2">
      <c r="D23917" s="20"/>
    </row>
    <row r="23918" spans="4:4" x14ac:dyDescent="0.2">
      <c r="D23918" s="20"/>
    </row>
    <row r="23919" spans="4:4" x14ac:dyDescent="0.2">
      <c r="D23919" s="20"/>
    </row>
    <row r="23920" spans="4:4" x14ac:dyDescent="0.2">
      <c r="D23920" s="20"/>
    </row>
    <row r="23921" spans="4:4" x14ac:dyDescent="0.2">
      <c r="D23921" s="20"/>
    </row>
    <row r="23922" spans="4:4" x14ac:dyDescent="0.2">
      <c r="D23922" s="20"/>
    </row>
    <row r="23923" spans="4:4" x14ac:dyDescent="0.2">
      <c r="D23923" s="20"/>
    </row>
    <row r="23924" spans="4:4" x14ac:dyDescent="0.2">
      <c r="D23924" s="20"/>
    </row>
    <row r="23925" spans="4:4" x14ac:dyDescent="0.2">
      <c r="D23925" s="20"/>
    </row>
    <row r="23926" spans="4:4" x14ac:dyDescent="0.2">
      <c r="D23926" s="20"/>
    </row>
    <row r="23927" spans="4:4" x14ac:dyDescent="0.2">
      <c r="D23927" s="20"/>
    </row>
    <row r="23928" spans="4:4" x14ac:dyDescent="0.2">
      <c r="D23928" s="20"/>
    </row>
    <row r="23929" spans="4:4" x14ac:dyDescent="0.2">
      <c r="D23929" s="20"/>
    </row>
    <row r="23930" spans="4:4" x14ac:dyDescent="0.2">
      <c r="D23930" s="20"/>
    </row>
    <row r="23931" spans="4:4" x14ac:dyDescent="0.2">
      <c r="D23931" s="20"/>
    </row>
    <row r="23932" spans="4:4" x14ac:dyDescent="0.2">
      <c r="D23932" s="20"/>
    </row>
    <row r="23933" spans="4:4" x14ac:dyDescent="0.2">
      <c r="D23933" s="20"/>
    </row>
    <row r="23934" spans="4:4" x14ac:dyDescent="0.2">
      <c r="D23934" s="20"/>
    </row>
    <row r="23935" spans="4:4" x14ac:dyDescent="0.2">
      <c r="D23935" s="20"/>
    </row>
    <row r="23936" spans="4:4" x14ac:dyDescent="0.2">
      <c r="D23936" s="20"/>
    </row>
    <row r="23937" spans="4:4" x14ac:dyDescent="0.2">
      <c r="D23937" s="20"/>
    </row>
    <row r="23938" spans="4:4" x14ac:dyDescent="0.2">
      <c r="D23938" s="20"/>
    </row>
    <row r="23939" spans="4:4" x14ac:dyDescent="0.2">
      <c r="D23939" s="20"/>
    </row>
    <row r="23940" spans="4:4" x14ac:dyDescent="0.2">
      <c r="D23940" s="20"/>
    </row>
    <row r="23941" spans="4:4" x14ac:dyDescent="0.2">
      <c r="D23941" s="20"/>
    </row>
    <row r="23942" spans="4:4" x14ac:dyDescent="0.2">
      <c r="D23942" s="20"/>
    </row>
    <row r="23943" spans="4:4" x14ac:dyDescent="0.2">
      <c r="D23943" s="20"/>
    </row>
    <row r="23944" spans="4:4" x14ac:dyDescent="0.2">
      <c r="D23944" s="20"/>
    </row>
    <row r="23945" spans="4:4" x14ac:dyDescent="0.2">
      <c r="D23945" s="20"/>
    </row>
    <row r="23946" spans="4:4" x14ac:dyDescent="0.2">
      <c r="D23946" s="20"/>
    </row>
    <row r="23947" spans="4:4" x14ac:dyDescent="0.2">
      <c r="D23947" s="20"/>
    </row>
    <row r="23948" spans="4:4" x14ac:dyDescent="0.2">
      <c r="D23948" s="20"/>
    </row>
    <row r="23949" spans="4:4" x14ac:dyDescent="0.2">
      <c r="D23949" s="20"/>
    </row>
    <row r="23950" spans="4:4" x14ac:dyDescent="0.2">
      <c r="D23950" s="20"/>
    </row>
    <row r="23951" spans="4:4" x14ac:dyDescent="0.2">
      <c r="D23951" s="20"/>
    </row>
    <row r="23952" spans="4:4" x14ac:dyDescent="0.2">
      <c r="D23952" s="20"/>
    </row>
    <row r="23953" spans="4:4" x14ac:dyDescent="0.2">
      <c r="D23953" s="20"/>
    </row>
    <row r="23954" spans="4:4" x14ac:dyDescent="0.2">
      <c r="D23954" s="20"/>
    </row>
    <row r="23955" spans="4:4" x14ac:dyDescent="0.2">
      <c r="D23955" s="20"/>
    </row>
    <row r="23956" spans="4:4" x14ac:dyDescent="0.2">
      <c r="D23956" s="20"/>
    </row>
    <row r="23957" spans="4:4" x14ac:dyDescent="0.2">
      <c r="D23957" s="20"/>
    </row>
    <row r="23958" spans="4:4" x14ac:dyDescent="0.2">
      <c r="D23958" s="20"/>
    </row>
    <row r="23959" spans="4:4" x14ac:dyDescent="0.2">
      <c r="D23959" s="20"/>
    </row>
    <row r="23960" spans="4:4" x14ac:dyDescent="0.2">
      <c r="D23960" s="20"/>
    </row>
    <row r="23961" spans="4:4" x14ac:dyDescent="0.2">
      <c r="D23961" s="20"/>
    </row>
    <row r="23962" spans="4:4" x14ac:dyDescent="0.2">
      <c r="D23962" s="20"/>
    </row>
    <row r="23963" spans="4:4" x14ac:dyDescent="0.2">
      <c r="D23963" s="20"/>
    </row>
    <row r="23964" spans="4:4" x14ac:dyDescent="0.2">
      <c r="D23964" s="20"/>
    </row>
    <row r="23965" spans="4:4" x14ac:dyDescent="0.2">
      <c r="D23965" s="20"/>
    </row>
    <row r="23966" spans="4:4" x14ac:dyDescent="0.2">
      <c r="D23966" s="20"/>
    </row>
    <row r="23967" spans="4:4" x14ac:dyDescent="0.2">
      <c r="D23967" s="20"/>
    </row>
    <row r="23968" spans="4:4" x14ac:dyDescent="0.2">
      <c r="D23968" s="20"/>
    </row>
    <row r="23969" spans="4:4" x14ac:dyDescent="0.2">
      <c r="D23969" s="20"/>
    </row>
    <row r="23970" spans="4:4" x14ac:dyDescent="0.2">
      <c r="D23970" s="20"/>
    </row>
    <row r="23971" spans="4:4" x14ac:dyDescent="0.2">
      <c r="D23971" s="20"/>
    </row>
    <row r="23972" spans="4:4" x14ac:dyDescent="0.2">
      <c r="D23972" s="20"/>
    </row>
    <row r="23973" spans="4:4" x14ac:dyDescent="0.2">
      <c r="D23973" s="20"/>
    </row>
    <row r="23974" spans="4:4" x14ac:dyDescent="0.2">
      <c r="D23974" s="20"/>
    </row>
    <row r="23975" spans="4:4" x14ac:dyDescent="0.2">
      <c r="D23975" s="20"/>
    </row>
    <row r="23976" spans="4:4" x14ac:dyDescent="0.2">
      <c r="D23976" s="20"/>
    </row>
    <row r="23977" spans="4:4" x14ac:dyDescent="0.2">
      <c r="D23977" s="20"/>
    </row>
    <row r="23978" spans="4:4" x14ac:dyDescent="0.2">
      <c r="D23978" s="20"/>
    </row>
    <row r="23979" spans="4:4" x14ac:dyDescent="0.2">
      <c r="D23979" s="20"/>
    </row>
    <row r="23980" spans="4:4" x14ac:dyDescent="0.2">
      <c r="D23980" s="20"/>
    </row>
    <row r="23981" spans="4:4" x14ac:dyDescent="0.2">
      <c r="D23981" s="20"/>
    </row>
    <row r="23982" spans="4:4" x14ac:dyDescent="0.2">
      <c r="D23982" s="20"/>
    </row>
    <row r="23983" spans="4:4" x14ac:dyDescent="0.2">
      <c r="D23983" s="20"/>
    </row>
    <row r="23984" spans="4:4" x14ac:dyDescent="0.2">
      <c r="D23984" s="20"/>
    </row>
    <row r="23985" spans="4:4" x14ac:dyDescent="0.2">
      <c r="D23985" s="20"/>
    </row>
    <row r="23986" spans="4:4" x14ac:dyDescent="0.2">
      <c r="D23986" s="20"/>
    </row>
    <row r="23987" spans="4:4" x14ac:dyDescent="0.2">
      <c r="D23987" s="20"/>
    </row>
    <row r="23988" spans="4:4" x14ac:dyDescent="0.2">
      <c r="D23988" s="20"/>
    </row>
    <row r="23989" spans="4:4" x14ac:dyDescent="0.2">
      <c r="D23989" s="20"/>
    </row>
    <row r="23990" spans="4:4" x14ac:dyDescent="0.2">
      <c r="D23990" s="20"/>
    </row>
    <row r="23991" spans="4:4" x14ac:dyDescent="0.2">
      <c r="D23991" s="20"/>
    </row>
    <row r="23992" spans="4:4" x14ac:dyDescent="0.2">
      <c r="D23992" s="20"/>
    </row>
    <row r="23993" spans="4:4" x14ac:dyDescent="0.2">
      <c r="D23993" s="20"/>
    </row>
    <row r="23994" spans="4:4" x14ac:dyDescent="0.2">
      <c r="D23994" s="20"/>
    </row>
    <row r="23995" spans="4:4" x14ac:dyDescent="0.2">
      <c r="D23995" s="20"/>
    </row>
    <row r="23996" spans="4:4" x14ac:dyDescent="0.2">
      <c r="D23996" s="20"/>
    </row>
    <row r="23997" spans="4:4" x14ac:dyDescent="0.2">
      <c r="D23997" s="20"/>
    </row>
    <row r="23998" spans="4:4" x14ac:dyDescent="0.2">
      <c r="D23998" s="20"/>
    </row>
    <row r="23999" spans="4:4" x14ac:dyDescent="0.2">
      <c r="D23999" s="20"/>
    </row>
    <row r="24000" spans="4:4" x14ac:dyDescent="0.2">
      <c r="D24000" s="20"/>
    </row>
    <row r="24001" spans="4:4" x14ac:dyDescent="0.2">
      <c r="D24001" s="20"/>
    </row>
    <row r="24002" spans="4:4" x14ac:dyDescent="0.2">
      <c r="D24002" s="20"/>
    </row>
    <row r="24003" spans="4:4" x14ac:dyDescent="0.2">
      <c r="D24003" s="20"/>
    </row>
    <row r="24004" spans="4:4" x14ac:dyDescent="0.2">
      <c r="D24004" s="20"/>
    </row>
    <row r="24005" spans="4:4" x14ac:dyDescent="0.2">
      <c r="D24005" s="20"/>
    </row>
    <row r="24006" spans="4:4" x14ac:dyDescent="0.2">
      <c r="D24006" s="20"/>
    </row>
    <row r="24007" spans="4:4" x14ac:dyDescent="0.2">
      <c r="D24007" s="20"/>
    </row>
    <row r="24008" spans="4:4" x14ac:dyDescent="0.2">
      <c r="D24008" s="20"/>
    </row>
    <row r="24009" spans="4:4" x14ac:dyDescent="0.2">
      <c r="D24009" s="20"/>
    </row>
    <row r="24010" spans="4:4" x14ac:dyDescent="0.2">
      <c r="D24010" s="20"/>
    </row>
    <row r="24011" spans="4:4" x14ac:dyDescent="0.2">
      <c r="D24011" s="20"/>
    </row>
    <row r="24012" spans="4:4" x14ac:dyDescent="0.2">
      <c r="D24012" s="20"/>
    </row>
    <row r="24013" spans="4:4" x14ac:dyDescent="0.2">
      <c r="D24013" s="20"/>
    </row>
    <row r="24014" spans="4:4" x14ac:dyDescent="0.2">
      <c r="D24014" s="20"/>
    </row>
    <row r="24015" spans="4:4" x14ac:dyDescent="0.2">
      <c r="D24015" s="20"/>
    </row>
    <row r="24016" spans="4:4" x14ac:dyDescent="0.2">
      <c r="D24016" s="20"/>
    </row>
    <row r="24017" spans="4:4" x14ac:dyDescent="0.2">
      <c r="D24017" s="20"/>
    </row>
    <row r="24018" spans="4:4" x14ac:dyDescent="0.2">
      <c r="D24018" s="20"/>
    </row>
    <row r="24019" spans="4:4" x14ac:dyDescent="0.2">
      <c r="D24019" s="20"/>
    </row>
    <row r="24020" spans="4:4" x14ac:dyDescent="0.2">
      <c r="D24020" s="20"/>
    </row>
    <row r="24021" spans="4:4" x14ac:dyDescent="0.2">
      <c r="D24021" s="20"/>
    </row>
    <row r="24022" spans="4:4" x14ac:dyDescent="0.2">
      <c r="D24022" s="20"/>
    </row>
    <row r="24023" spans="4:4" x14ac:dyDescent="0.2">
      <c r="D24023" s="20"/>
    </row>
    <row r="24024" spans="4:4" x14ac:dyDescent="0.2">
      <c r="D24024" s="20"/>
    </row>
    <row r="24025" spans="4:4" x14ac:dyDescent="0.2">
      <c r="D24025" s="20"/>
    </row>
    <row r="24026" spans="4:4" x14ac:dyDescent="0.2">
      <c r="D24026" s="20"/>
    </row>
    <row r="24027" spans="4:4" x14ac:dyDescent="0.2">
      <c r="D24027" s="20"/>
    </row>
    <row r="24028" spans="4:4" x14ac:dyDescent="0.2">
      <c r="D24028" s="20"/>
    </row>
    <row r="24029" spans="4:4" x14ac:dyDescent="0.2">
      <c r="D24029" s="20"/>
    </row>
    <row r="24030" spans="4:4" x14ac:dyDescent="0.2">
      <c r="D24030" s="20"/>
    </row>
    <row r="24031" spans="4:4" x14ac:dyDescent="0.2">
      <c r="D24031" s="20"/>
    </row>
    <row r="24032" spans="4:4" x14ac:dyDescent="0.2">
      <c r="D24032" s="20"/>
    </row>
    <row r="24033" spans="4:4" x14ac:dyDescent="0.2">
      <c r="D24033" s="20"/>
    </row>
    <row r="24034" spans="4:4" x14ac:dyDescent="0.2">
      <c r="D24034" s="20"/>
    </row>
    <row r="24035" spans="4:4" x14ac:dyDescent="0.2">
      <c r="D24035" s="20"/>
    </row>
    <row r="24036" spans="4:4" x14ac:dyDescent="0.2">
      <c r="D24036" s="20"/>
    </row>
    <row r="24037" spans="4:4" x14ac:dyDescent="0.2">
      <c r="D24037" s="20"/>
    </row>
    <row r="24038" spans="4:4" x14ac:dyDescent="0.2">
      <c r="D24038" s="20"/>
    </row>
    <row r="24039" spans="4:4" x14ac:dyDescent="0.2">
      <c r="D24039" s="20"/>
    </row>
    <row r="24040" spans="4:4" x14ac:dyDescent="0.2">
      <c r="D24040" s="20"/>
    </row>
    <row r="24041" spans="4:4" x14ac:dyDescent="0.2">
      <c r="D24041" s="20"/>
    </row>
    <row r="24042" spans="4:4" x14ac:dyDescent="0.2">
      <c r="D24042" s="20"/>
    </row>
    <row r="24043" spans="4:4" x14ac:dyDescent="0.2">
      <c r="D24043" s="20"/>
    </row>
    <row r="24044" spans="4:4" x14ac:dyDescent="0.2">
      <c r="D24044" s="20"/>
    </row>
    <row r="24045" spans="4:4" x14ac:dyDescent="0.2">
      <c r="D24045" s="20"/>
    </row>
    <row r="24046" spans="4:4" x14ac:dyDescent="0.2">
      <c r="D24046" s="20"/>
    </row>
    <row r="24047" spans="4:4" x14ac:dyDescent="0.2">
      <c r="D24047" s="20"/>
    </row>
    <row r="24048" spans="4:4" x14ac:dyDescent="0.2">
      <c r="D24048" s="20"/>
    </row>
    <row r="24049" spans="4:4" x14ac:dyDescent="0.2">
      <c r="D24049" s="20"/>
    </row>
    <row r="24050" spans="4:4" x14ac:dyDescent="0.2">
      <c r="D24050" s="20"/>
    </row>
    <row r="24051" spans="4:4" x14ac:dyDescent="0.2">
      <c r="D24051" s="20"/>
    </row>
    <row r="24052" spans="4:4" x14ac:dyDescent="0.2">
      <c r="D24052" s="20"/>
    </row>
    <row r="24053" spans="4:4" x14ac:dyDescent="0.2">
      <c r="D24053" s="20"/>
    </row>
    <row r="24054" spans="4:4" x14ac:dyDescent="0.2">
      <c r="D24054" s="20"/>
    </row>
    <row r="24055" spans="4:4" x14ac:dyDescent="0.2">
      <c r="D24055" s="20"/>
    </row>
    <row r="24056" spans="4:4" x14ac:dyDescent="0.2">
      <c r="D24056" s="20"/>
    </row>
    <row r="24057" spans="4:4" x14ac:dyDescent="0.2">
      <c r="D24057" s="20"/>
    </row>
    <row r="24058" spans="4:4" x14ac:dyDescent="0.2">
      <c r="D24058" s="20"/>
    </row>
    <row r="24059" spans="4:4" x14ac:dyDescent="0.2">
      <c r="D24059" s="20"/>
    </row>
    <row r="24060" spans="4:4" x14ac:dyDescent="0.2">
      <c r="D24060" s="20"/>
    </row>
    <row r="24061" spans="4:4" x14ac:dyDescent="0.2">
      <c r="D24061" s="20"/>
    </row>
    <row r="24062" spans="4:4" x14ac:dyDescent="0.2">
      <c r="D24062" s="20"/>
    </row>
    <row r="24063" spans="4:4" x14ac:dyDescent="0.2">
      <c r="D24063" s="20"/>
    </row>
    <row r="24064" spans="4:4" x14ac:dyDescent="0.2">
      <c r="D24064" s="20"/>
    </row>
    <row r="24065" spans="4:4" x14ac:dyDescent="0.2">
      <c r="D24065" s="20"/>
    </row>
    <row r="24066" spans="4:4" x14ac:dyDescent="0.2">
      <c r="D24066" s="20"/>
    </row>
    <row r="24067" spans="4:4" x14ac:dyDescent="0.2">
      <c r="D24067" s="20"/>
    </row>
    <row r="24068" spans="4:4" x14ac:dyDescent="0.2">
      <c r="D24068" s="20"/>
    </row>
    <row r="24069" spans="4:4" x14ac:dyDescent="0.2">
      <c r="D24069" s="20"/>
    </row>
    <row r="24070" spans="4:4" x14ac:dyDescent="0.2">
      <c r="D24070" s="20"/>
    </row>
    <row r="24071" spans="4:4" x14ac:dyDescent="0.2">
      <c r="D24071" s="20"/>
    </row>
    <row r="24072" spans="4:4" x14ac:dyDescent="0.2">
      <c r="D24072" s="20"/>
    </row>
    <row r="24073" spans="4:4" x14ac:dyDescent="0.2">
      <c r="D24073" s="20"/>
    </row>
    <row r="24074" spans="4:4" x14ac:dyDescent="0.2">
      <c r="D24074" s="20"/>
    </row>
    <row r="24075" spans="4:4" x14ac:dyDescent="0.2">
      <c r="D24075" s="20"/>
    </row>
    <row r="24076" spans="4:4" x14ac:dyDescent="0.2">
      <c r="D24076" s="20"/>
    </row>
    <row r="24077" spans="4:4" x14ac:dyDescent="0.2">
      <c r="D24077" s="20"/>
    </row>
    <row r="24078" spans="4:4" x14ac:dyDescent="0.2">
      <c r="D24078" s="20"/>
    </row>
    <row r="24079" spans="4:4" x14ac:dyDescent="0.2">
      <c r="D24079" s="20"/>
    </row>
    <row r="24080" spans="4:4" x14ac:dyDescent="0.2">
      <c r="D24080" s="20"/>
    </row>
    <row r="24081" spans="4:4" x14ac:dyDescent="0.2">
      <c r="D24081" s="20"/>
    </row>
    <row r="24082" spans="4:4" x14ac:dyDescent="0.2">
      <c r="D24082" s="20"/>
    </row>
    <row r="24083" spans="4:4" x14ac:dyDescent="0.2">
      <c r="D24083" s="20"/>
    </row>
    <row r="24084" spans="4:4" x14ac:dyDescent="0.2">
      <c r="D24084" s="20"/>
    </row>
    <row r="24085" spans="4:4" x14ac:dyDescent="0.2">
      <c r="D24085" s="20"/>
    </row>
    <row r="24086" spans="4:4" x14ac:dyDescent="0.2">
      <c r="D24086" s="20"/>
    </row>
    <row r="24087" spans="4:4" x14ac:dyDescent="0.2">
      <c r="D24087" s="20"/>
    </row>
    <row r="24088" spans="4:4" x14ac:dyDescent="0.2">
      <c r="D24088" s="20"/>
    </row>
    <row r="24089" spans="4:4" x14ac:dyDescent="0.2">
      <c r="D24089" s="20"/>
    </row>
    <row r="24090" spans="4:4" x14ac:dyDescent="0.2">
      <c r="D24090" s="20"/>
    </row>
    <row r="24091" spans="4:4" x14ac:dyDescent="0.2">
      <c r="D24091" s="20"/>
    </row>
    <row r="24092" spans="4:4" x14ac:dyDescent="0.2">
      <c r="D24092" s="20"/>
    </row>
    <row r="24093" spans="4:4" x14ac:dyDescent="0.2">
      <c r="D24093" s="20"/>
    </row>
    <row r="24094" spans="4:4" x14ac:dyDescent="0.2">
      <c r="D24094" s="20"/>
    </row>
    <row r="24095" spans="4:4" x14ac:dyDescent="0.2">
      <c r="D24095" s="20"/>
    </row>
    <row r="24096" spans="4:4" x14ac:dyDescent="0.2">
      <c r="D24096" s="20"/>
    </row>
    <row r="24097" spans="4:4" x14ac:dyDescent="0.2">
      <c r="D24097" s="20"/>
    </row>
    <row r="24098" spans="4:4" x14ac:dyDescent="0.2">
      <c r="D24098" s="20"/>
    </row>
    <row r="24099" spans="4:4" x14ac:dyDescent="0.2">
      <c r="D24099" s="20"/>
    </row>
    <row r="24100" spans="4:4" x14ac:dyDescent="0.2">
      <c r="D24100" s="20"/>
    </row>
    <row r="24101" spans="4:4" x14ac:dyDescent="0.2">
      <c r="D24101" s="20"/>
    </row>
    <row r="24102" spans="4:4" x14ac:dyDescent="0.2">
      <c r="D24102" s="20"/>
    </row>
    <row r="24103" spans="4:4" x14ac:dyDescent="0.2">
      <c r="D24103" s="20"/>
    </row>
    <row r="24104" spans="4:4" x14ac:dyDescent="0.2">
      <c r="D24104" s="20"/>
    </row>
    <row r="24105" spans="4:4" x14ac:dyDescent="0.2">
      <c r="D24105" s="20"/>
    </row>
    <row r="24106" spans="4:4" x14ac:dyDescent="0.2">
      <c r="D24106" s="20"/>
    </row>
    <row r="24107" spans="4:4" x14ac:dyDescent="0.2">
      <c r="D24107" s="20"/>
    </row>
    <row r="24108" spans="4:4" x14ac:dyDescent="0.2">
      <c r="D24108" s="20"/>
    </row>
    <row r="24109" spans="4:4" x14ac:dyDescent="0.2">
      <c r="D24109" s="20"/>
    </row>
    <row r="24110" spans="4:4" x14ac:dyDescent="0.2">
      <c r="D24110" s="20"/>
    </row>
    <row r="24111" spans="4:4" x14ac:dyDescent="0.2">
      <c r="D24111" s="20"/>
    </row>
    <row r="24112" spans="4:4" x14ac:dyDescent="0.2">
      <c r="D24112" s="20"/>
    </row>
    <row r="24113" spans="4:4" x14ac:dyDescent="0.2">
      <c r="D24113" s="20"/>
    </row>
    <row r="24114" spans="4:4" x14ac:dyDescent="0.2">
      <c r="D24114" s="20"/>
    </row>
    <row r="24115" spans="4:4" x14ac:dyDescent="0.2">
      <c r="D24115" s="20"/>
    </row>
    <row r="24116" spans="4:4" x14ac:dyDescent="0.2">
      <c r="D24116" s="20"/>
    </row>
    <row r="24117" spans="4:4" x14ac:dyDescent="0.2">
      <c r="D24117" s="20"/>
    </row>
    <row r="24118" spans="4:4" x14ac:dyDescent="0.2">
      <c r="D24118" s="20"/>
    </row>
    <row r="24119" spans="4:4" x14ac:dyDescent="0.2">
      <c r="D24119" s="20"/>
    </row>
    <row r="24120" spans="4:4" x14ac:dyDescent="0.2">
      <c r="D24120" s="20"/>
    </row>
    <row r="24121" spans="4:4" x14ac:dyDescent="0.2">
      <c r="D24121" s="20"/>
    </row>
    <row r="24122" spans="4:4" x14ac:dyDescent="0.2">
      <c r="D24122" s="20"/>
    </row>
    <row r="24123" spans="4:4" x14ac:dyDescent="0.2">
      <c r="D24123" s="20"/>
    </row>
    <row r="24124" spans="4:4" x14ac:dyDescent="0.2">
      <c r="D24124" s="20"/>
    </row>
    <row r="24125" spans="4:4" x14ac:dyDescent="0.2">
      <c r="D24125" s="20"/>
    </row>
    <row r="24126" spans="4:4" x14ac:dyDescent="0.2">
      <c r="D24126" s="20"/>
    </row>
    <row r="24127" spans="4:4" x14ac:dyDescent="0.2">
      <c r="D24127" s="20"/>
    </row>
    <row r="24128" spans="4:4" x14ac:dyDescent="0.2">
      <c r="D24128" s="20"/>
    </row>
    <row r="24129" spans="4:4" x14ac:dyDescent="0.2">
      <c r="D24129" s="20"/>
    </row>
    <row r="24130" spans="4:4" x14ac:dyDescent="0.2">
      <c r="D24130" s="20"/>
    </row>
    <row r="24131" spans="4:4" x14ac:dyDescent="0.2">
      <c r="D24131" s="20"/>
    </row>
    <row r="24132" spans="4:4" x14ac:dyDescent="0.2">
      <c r="D24132" s="20"/>
    </row>
    <row r="24133" spans="4:4" x14ac:dyDescent="0.2">
      <c r="D24133" s="20"/>
    </row>
    <row r="24134" spans="4:4" x14ac:dyDescent="0.2">
      <c r="D24134" s="20"/>
    </row>
    <row r="24135" spans="4:4" x14ac:dyDescent="0.2">
      <c r="D24135" s="20"/>
    </row>
    <row r="24136" spans="4:4" x14ac:dyDescent="0.2">
      <c r="D24136" s="20"/>
    </row>
    <row r="24137" spans="4:4" x14ac:dyDescent="0.2">
      <c r="D24137" s="20"/>
    </row>
    <row r="24138" spans="4:4" x14ac:dyDescent="0.2">
      <c r="D24138" s="20"/>
    </row>
    <row r="24139" spans="4:4" x14ac:dyDescent="0.2">
      <c r="D24139" s="20"/>
    </row>
    <row r="24140" spans="4:4" x14ac:dyDescent="0.2">
      <c r="D24140" s="20"/>
    </row>
    <row r="24141" spans="4:4" x14ac:dyDescent="0.2">
      <c r="D24141" s="20"/>
    </row>
    <row r="24142" spans="4:4" x14ac:dyDescent="0.2">
      <c r="D24142" s="20"/>
    </row>
    <row r="24143" spans="4:4" x14ac:dyDescent="0.2">
      <c r="D24143" s="20"/>
    </row>
    <row r="24144" spans="4:4" x14ac:dyDescent="0.2">
      <c r="D24144" s="20"/>
    </row>
    <row r="24145" spans="4:4" x14ac:dyDescent="0.2">
      <c r="D24145" s="20"/>
    </row>
    <row r="24146" spans="4:4" x14ac:dyDescent="0.2">
      <c r="D24146" s="20"/>
    </row>
    <row r="24147" spans="4:4" x14ac:dyDescent="0.2">
      <c r="D24147" s="20"/>
    </row>
    <row r="24148" spans="4:4" x14ac:dyDescent="0.2">
      <c r="D24148" s="20"/>
    </row>
    <row r="24149" spans="4:4" x14ac:dyDescent="0.2">
      <c r="D24149" s="20"/>
    </row>
    <row r="24150" spans="4:4" x14ac:dyDescent="0.2">
      <c r="D24150" s="20"/>
    </row>
    <row r="24151" spans="4:4" x14ac:dyDescent="0.2">
      <c r="D24151" s="20"/>
    </row>
    <row r="24152" spans="4:4" x14ac:dyDescent="0.2">
      <c r="D24152" s="20"/>
    </row>
    <row r="24153" spans="4:4" x14ac:dyDescent="0.2">
      <c r="D24153" s="20"/>
    </row>
    <row r="24154" spans="4:4" x14ac:dyDescent="0.2">
      <c r="D24154" s="20"/>
    </row>
    <row r="24155" spans="4:4" x14ac:dyDescent="0.2">
      <c r="D24155" s="20"/>
    </row>
    <row r="24156" spans="4:4" x14ac:dyDescent="0.2">
      <c r="D24156" s="20"/>
    </row>
    <row r="24157" spans="4:4" x14ac:dyDescent="0.2">
      <c r="D24157" s="20"/>
    </row>
    <row r="24158" spans="4:4" x14ac:dyDescent="0.2">
      <c r="D24158" s="20"/>
    </row>
    <row r="24159" spans="4:4" x14ac:dyDescent="0.2">
      <c r="D24159" s="20"/>
    </row>
    <row r="24160" spans="4:4" x14ac:dyDescent="0.2">
      <c r="D24160" s="20"/>
    </row>
    <row r="24161" spans="4:4" x14ac:dyDescent="0.2">
      <c r="D24161" s="20"/>
    </row>
    <row r="24162" spans="4:4" x14ac:dyDescent="0.2">
      <c r="D24162" s="20"/>
    </row>
    <row r="24163" spans="4:4" x14ac:dyDescent="0.2">
      <c r="D24163" s="20"/>
    </row>
    <row r="24164" spans="4:4" x14ac:dyDescent="0.2">
      <c r="D24164" s="20"/>
    </row>
    <row r="24165" spans="4:4" x14ac:dyDescent="0.2">
      <c r="D24165" s="20"/>
    </row>
    <row r="24166" spans="4:4" x14ac:dyDescent="0.2">
      <c r="D24166" s="20"/>
    </row>
    <row r="24167" spans="4:4" x14ac:dyDescent="0.2">
      <c r="D24167" s="20"/>
    </row>
    <row r="24168" spans="4:4" x14ac:dyDescent="0.2">
      <c r="D24168" s="20"/>
    </row>
    <row r="24169" spans="4:4" x14ac:dyDescent="0.2">
      <c r="D24169" s="20"/>
    </row>
    <row r="24170" spans="4:4" x14ac:dyDescent="0.2">
      <c r="D24170" s="20"/>
    </row>
    <row r="24171" spans="4:4" x14ac:dyDescent="0.2">
      <c r="D24171" s="20"/>
    </row>
    <row r="24172" spans="4:4" x14ac:dyDescent="0.2">
      <c r="D24172" s="20"/>
    </row>
    <row r="24173" spans="4:4" x14ac:dyDescent="0.2">
      <c r="D24173" s="20"/>
    </row>
    <row r="24174" spans="4:4" x14ac:dyDescent="0.2">
      <c r="D24174" s="20"/>
    </row>
    <row r="24175" spans="4:4" x14ac:dyDescent="0.2">
      <c r="D24175" s="20"/>
    </row>
    <row r="24176" spans="4:4" x14ac:dyDescent="0.2">
      <c r="D24176" s="20"/>
    </row>
    <row r="24177" spans="4:4" x14ac:dyDescent="0.2">
      <c r="D24177" s="20"/>
    </row>
    <row r="24178" spans="4:4" x14ac:dyDescent="0.2">
      <c r="D24178" s="20"/>
    </row>
    <row r="24179" spans="4:4" x14ac:dyDescent="0.2">
      <c r="D24179" s="20"/>
    </row>
    <row r="24180" spans="4:4" x14ac:dyDescent="0.2">
      <c r="D24180" s="20"/>
    </row>
    <row r="24181" spans="4:4" x14ac:dyDescent="0.2">
      <c r="D24181" s="20"/>
    </row>
    <row r="24182" spans="4:4" x14ac:dyDescent="0.2">
      <c r="D24182" s="20"/>
    </row>
    <row r="24183" spans="4:4" x14ac:dyDescent="0.2">
      <c r="D24183" s="20"/>
    </row>
    <row r="24184" spans="4:4" x14ac:dyDescent="0.2">
      <c r="D24184" s="20"/>
    </row>
    <row r="24185" spans="4:4" x14ac:dyDescent="0.2">
      <c r="D24185" s="20"/>
    </row>
    <row r="24186" spans="4:4" x14ac:dyDescent="0.2">
      <c r="D24186" s="20"/>
    </row>
    <row r="24187" spans="4:4" x14ac:dyDescent="0.2">
      <c r="D24187" s="20"/>
    </row>
    <row r="24188" spans="4:4" x14ac:dyDescent="0.2">
      <c r="D24188" s="20"/>
    </row>
    <row r="24189" spans="4:4" x14ac:dyDescent="0.2">
      <c r="D24189" s="20"/>
    </row>
    <row r="24190" spans="4:4" x14ac:dyDescent="0.2">
      <c r="D24190" s="20"/>
    </row>
    <row r="24191" spans="4:4" x14ac:dyDescent="0.2">
      <c r="D24191" s="20"/>
    </row>
    <row r="24192" spans="4:4" x14ac:dyDescent="0.2">
      <c r="D24192" s="20"/>
    </row>
    <row r="24193" spans="4:4" x14ac:dyDescent="0.2">
      <c r="D24193" s="20"/>
    </row>
    <row r="24194" spans="4:4" x14ac:dyDescent="0.2">
      <c r="D24194" s="20"/>
    </row>
    <row r="24195" spans="4:4" x14ac:dyDescent="0.2">
      <c r="D24195" s="20"/>
    </row>
    <row r="24196" spans="4:4" x14ac:dyDescent="0.2">
      <c r="D24196" s="20"/>
    </row>
    <row r="24197" spans="4:4" x14ac:dyDescent="0.2">
      <c r="D24197" s="20"/>
    </row>
    <row r="24198" spans="4:4" x14ac:dyDescent="0.2">
      <c r="D24198" s="20"/>
    </row>
    <row r="24199" spans="4:4" x14ac:dyDescent="0.2">
      <c r="D24199" s="20"/>
    </row>
    <row r="24200" spans="4:4" x14ac:dyDescent="0.2">
      <c r="D24200" s="20"/>
    </row>
    <row r="24201" spans="4:4" x14ac:dyDescent="0.2">
      <c r="D24201" s="20"/>
    </row>
    <row r="24202" spans="4:4" x14ac:dyDescent="0.2">
      <c r="D24202" s="20"/>
    </row>
    <row r="24203" spans="4:4" x14ac:dyDescent="0.2">
      <c r="D24203" s="20"/>
    </row>
    <row r="24204" spans="4:4" x14ac:dyDescent="0.2">
      <c r="D24204" s="20"/>
    </row>
    <row r="24205" spans="4:4" x14ac:dyDescent="0.2">
      <c r="D24205" s="20"/>
    </row>
    <row r="24206" spans="4:4" x14ac:dyDescent="0.2">
      <c r="D24206" s="20"/>
    </row>
    <row r="24207" spans="4:4" x14ac:dyDescent="0.2">
      <c r="D24207" s="20"/>
    </row>
    <row r="24208" spans="4:4" x14ac:dyDescent="0.2">
      <c r="D24208" s="20"/>
    </row>
    <row r="24209" spans="4:4" x14ac:dyDescent="0.2">
      <c r="D24209" s="20"/>
    </row>
    <row r="24210" spans="4:4" x14ac:dyDescent="0.2">
      <c r="D24210" s="20"/>
    </row>
    <row r="24211" spans="4:4" x14ac:dyDescent="0.2">
      <c r="D24211" s="20"/>
    </row>
    <row r="24212" spans="4:4" x14ac:dyDescent="0.2">
      <c r="D24212" s="20"/>
    </row>
    <row r="24213" spans="4:4" x14ac:dyDescent="0.2">
      <c r="D24213" s="20"/>
    </row>
    <row r="24214" spans="4:4" x14ac:dyDescent="0.2">
      <c r="D24214" s="20"/>
    </row>
    <row r="24215" spans="4:4" x14ac:dyDescent="0.2">
      <c r="D24215" s="20"/>
    </row>
    <row r="24216" spans="4:4" x14ac:dyDescent="0.2">
      <c r="D24216" s="20"/>
    </row>
    <row r="24217" spans="4:4" x14ac:dyDescent="0.2">
      <c r="D24217" s="20"/>
    </row>
    <row r="24218" spans="4:4" x14ac:dyDescent="0.2">
      <c r="D24218" s="20"/>
    </row>
    <row r="24219" spans="4:4" x14ac:dyDescent="0.2">
      <c r="D24219" s="20"/>
    </row>
    <row r="24220" spans="4:4" x14ac:dyDescent="0.2">
      <c r="D24220" s="20"/>
    </row>
    <row r="24221" spans="4:4" x14ac:dyDescent="0.2">
      <c r="D24221" s="20"/>
    </row>
    <row r="24222" spans="4:4" x14ac:dyDescent="0.2">
      <c r="D24222" s="20"/>
    </row>
    <row r="24223" spans="4:4" x14ac:dyDescent="0.2">
      <c r="D24223" s="20"/>
    </row>
    <row r="24224" spans="4:4" x14ac:dyDescent="0.2">
      <c r="D24224" s="20"/>
    </row>
    <row r="24225" spans="4:4" x14ac:dyDescent="0.2">
      <c r="D24225" s="20"/>
    </row>
    <row r="24226" spans="4:4" x14ac:dyDescent="0.2">
      <c r="D24226" s="20"/>
    </row>
    <row r="24227" spans="4:4" x14ac:dyDescent="0.2">
      <c r="D24227" s="20"/>
    </row>
    <row r="24228" spans="4:4" x14ac:dyDescent="0.2">
      <c r="D24228" s="20"/>
    </row>
    <row r="24229" spans="4:4" x14ac:dyDescent="0.2">
      <c r="D24229" s="20"/>
    </row>
    <row r="24230" spans="4:4" x14ac:dyDescent="0.2">
      <c r="D24230" s="20"/>
    </row>
    <row r="24231" spans="4:4" x14ac:dyDescent="0.2">
      <c r="D24231" s="20"/>
    </row>
    <row r="24232" spans="4:4" x14ac:dyDescent="0.2">
      <c r="D24232" s="20"/>
    </row>
    <row r="24233" spans="4:4" x14ac:dyDescent="0.2">
      <c r="D24233" s="20"/>
    </row>
    <row r="24234" spans="4:4" x14ac:dyDescent="0.2">
      <c r="D24234" s="20"/>
    </row>
    <row r="24235" spans="4:4" x14ac:dyDescent="0.2">
      <c r="D24235" s="20"/>
    </row>
    <row r="24236" spans="4:4" x14ac:dyDescent="0.2">
      <c r="D24236" s="20"/>
    </row>
    <row r="24237" spans="4:4" x14ac:dyDescent="0.2">
      <c r="D24237" s="20"/>
    </row>
    <row r="24238" spans="4:4" x14ac:dyDescent="0.2">
      <c r="D24238" s="20"/>
    </row>
    <row r="24239" spans="4:4" x14ac:dyDescent="0.2">
      <c r="D24239" s="20"/>
    </row>
    <row r="24240" spans="4:4" x14ac:dyDescent="0.2">
      <c r="D24240" s="20"/>
    </row>
    <row r="24241" spans="4:4" x14ac:dyDescent="0.2">
      <c r="D24241" s="20"/>
    </row>
    <row r="24242" spans="4:4" x14ac:dyDescent="0.2">
      <c r="D24242" s="20"/>
    </row>
    <row r="24243" spans="4:4" x14ac:dyDescent="0.2">
      <c r="D24243" s="20"/>
    </row>
    <row r="24244" spans="4:4" x14ac:dyDescent="0.2">
      <c r="D24244" s="20"/>
    </row>
    <row r="24245" spans="4:4" x14ac:dyDescent="0.2">
      <c r="D24245" s="20"/>
    </row>
    <row r="24246" spans="4:4" x14ac:dyDescent="0.2">
      <c r="D24246" s="20"/>
    </row>
    <row r="24247" spans="4:4" x14ac:dyDescent="0.2">
      <c r="D24247" s="20"/>
    </row>
    <row r="24248" spans="4:4" x14ac:dyDescent="0.2">
      <c r="D24248" s="20"/>
    </row>
    <row r="24249" spans="4:4" x14ac:dyDescent="0.2">
      <c r="D24249" s="20"/>
    </row>
    <row r="24250" spans="4:4" x14ac:dyDescent="0.2">
      <c r="D24250" s="20"/>
    </row>
    <row r="24251" spans="4:4" x14ac:dyDescent="0.2">
      <c r="D24251" s="20"/>
    </row>
    <row r="24252" spans="4:4" x14ac:dyDescent="0.2">
      <c r="D24252" s="20"/>
    </row>
    <row r="24253" spans="4:4" x14ac:dyDescent="0.2">
      <c r="D24253" s="20"/>
    </row>
    <row r="24254" spans="4:4" x14ac:dyDescent="0.2">
      <c r="D24254" s="20"/>
    </row>
    <row r="24255" spans="4:4" x14ac:dyDescent="0.2">
      <c r="D24255" s="20"/>
    </row>
    <row r="24256" spans="4:4" x14ac:dyDescent="0.2">
      <c r="D24256" s="20"/>
    </row>
    <row r="24257" spans="4:4" x14ac:dyDescent="0.2">
      <c r="D24257" s="20"/>
    </row>
    <row r="24258" spans="4:4" x14ac:dyDescent="0.2">
      <c r="D24258" s="20"/>
    </row>
    <row r="24259" spans="4:4" x14ac:dyDescent="0.2">
      <c r="D24259" s="20"/>
    </row>
    <row r="24260" spans="4:4" x14ac:dyDescent="0.2">
      <c r="D24260" s="20"/>
    </row>
    <row r="24261" spans="4:4" x14ac:dyDescent="0.2">
      <c r="D24261" s="20"/>
    </row>
    <row r="24262" spans="4:4" x14ac:dyDescent="0.2">
      <c r="D24262" s="20"/>
    </row>
    <row r="24263" spans="4:4" x14ac:dyDescent="0.2">
      <c r="D24263" s="20"/>
    </row>
    <row r="24264" spans="4:4" x14ac:dyDescent="0.2">
      <c r="D24264" s="20"/>
    </row>
    <row r="24265" spans="4:4" x14ac:dyDescent="0.2">
      <c r="D24265" s="20"/>
    </row>
    <row r="24266" spans="4:4" x14ac:dyDescent="0.2">
      <c r="D24266" s="20"/>
    </row>
    <row r="24267" spans="4:4" x14ac:dyDescent="0.2">
      <c r="D24267" s="20"/>
    </row>
    <row r="24268" spans="4:4" x14ac:dyDescent="0.2">
      <c r="D24268" s="20"/>
    </row>
    <row r="24269" spans="4:4" x14ac:dyDescent="0.2">
      <c r="D24269" s="20"/>
    </row>
    <row r="24270" spans="4:4" x14ac:dyDescent="0.2">
      <c r="D24270" s="20"/>
    </row>
    <row r="24271" spans="4:4" x14ac:dyDescent="0.2">
      <c r="D24271" s="20"/>
    </row>
    <row r="24272" spans="4:4" x14ac:dyDescent="0.2">
      <c r="D24272" s="20"/>
    </row>
    <row r="24273" spans="4:4" x14ac:dyDescent="0.2">
      <c r="D24273" s="20"/>
    </row>
    <row r="24274" spans="4:4" x14ac:dyDescent="0.2">
      <c r="D24274" s="20"/>
    </row>
    <row r="24275" spans="4:4" x14ac:dyDescent="0.2">
      <c r="D24275" s="20"/>
    </row>
    <row r="24276" spans="4:4" x14ac:dyDescent="0.2">
      <c r="D24276" s="20"/>
    </row>
    <row r="24277" spans="4:4" x14ac:dyDescent="0.2">
      <c r="D24277" s="20"/>
    </row>
    <row r="24278" spans="4:4" x14ac:dyDescent="0.2">
      <c r="D24278" s="20"/>
    </row>
    <row r="24279" spans="4:4" x14ac:dyDescent="0.2">
      <c r="D24279" s="20"/>
    </row>
    <row r="24280" spans="4:4" x14ac:dyDescent="0.2">
      <c r="D24280" s="20"/>
    </row>
    <row r="24281" spans="4:4" x14ac:dyDescent="0.2">
      <c r="D24281" s="20"/>
    </row>
    <row r="24282" spans="4:4" x14ac:dyDescent="0.2">
      <c r="D24282" s="20"/>
    </row>
    <row r="24283" spans="4:4" x14ac:dyDescent="0.2">
      <c r="D24283" s="20"/>
    </row>
    <row r="24284" spans="4:4" x14ac:dyDescent="0.2">
      <c r="D24284" s="20"/>
    </row>
    <row r="24285" spans="4:4" x14ac:dyDescent="0.2">
      <c r="D24285" s="20"/>
    </row>
    <row r="24286" spans="4:4" x14ac:dyDescent="0.2">
      <c r="D24286" s="20"/>
    </row>
    <row r="24287" spans="4:4" x14ac:dyDescent="0.2">
      <c r="D24287" s="20"/>
    </row>
    <row r="24288" spans="4:4" x14ac:dyDescent="0.2">
      <c r="D24288" s="20"/>
    </row>
    <row r="24289" spans="4:4" x14ac:dyDescent="0.2">
      <c r="D24289" s="20"/>
    </row>
    <row r="24290" spans="4:4" x14ac:dyDescent="0.2">
      <c r="D24290" s="20"/>
    </row>
    <row r="24291" spans="4:4" x14ac:dyDescent="0.2">
      <c r="D24291" s="20"/>
    </row>
    <row r="24292" spans="4:4" x14ac:dyDescent="0.2">
      <c r="D24292" s="20"/>
    </row>
    <row r="24293" spans="4:4" x14ac:dyDescent="0.2">
      <c r="D24293" s="20"/>
    </row>
    <row r="24294" spans="4:4" x14ac:dyDescent="0.2">
      <c r="D24294" s="20"/>
    </row>
    <row r="24295" spans="4:4" x14ac:dyDescent="0.2">
      <c r="D24295" s="20"/>
    </row>
    <row r="24296" spans="4:4" x14ac:dyDescent="0.2">
      <c r="D24296" s="20"/>
    </row>
    <row r="24297" spans="4:4" x14ac:dyDescent="0.2">
      <c r="D24297" s="20"/>
    </row>
    <row r="24298" spans="4:4" x14ac:dyDescent="0.2">
      <c r="D24298" s="20"/>
    </row>
    <row r="24299" spans="4:4" x14ac:dyDescent="0.2">
      <c r="D24299" s="20"/>
    </row>
    <row r="24300" spans="4:4" x14ac:dyDescent="0.2">
      <c r="D24300" s="20"/>
    </row>
    <row r="24301" spans="4:4" x14ac:dyDescent="0.2">
      <c r="D24301" s="20"/>
    </row>
    <row r="24302" spans="4:4" x14ac:dyDescent="0.2">
      <c r="D24302" s="20"/>
    </row>
    <row r="24303" spans="4:4" x14ac:dyDescent="0.2">
      <c r="D24303" s="20"/>
    </row>
    <row r="24304" spans="4:4" x14ac:dyDescent="0.2">
      <c r="D24304" s="20"/>
    </row>
    <row r="24305" spans="4:4" x14ac:dyDescent="0.2">
      <c r="D24305" s="20"/>
    </row>
    <row r="24306" spans="4:4" x14ac:dyDescent="0.2">
      <c r="D24306" s="20"/>
    </row>
    <row r="24307" spans="4:4" x14ac:dyDescent="0.2">
      <c r="D24307" s="20"/>
    </row>
    <row r="24308" spans="4:4" x14ac:dyDescent="0.2">
      <c r="D24308" s="20"/>
    </row>
    <row r="24309" spans="4:4" x14ac:dyDescent="0.2">
      <c r="D24309" s="20"/>
    </row>
    <row r="24310" spans="4:4" x14ac:dyDescent="0.2">
      <c r="D24310" s="20"/>
    </row>
    <row r="24311" spans="4:4" x14ac:dyDescent="0.2">
      <c r="D24311" s="20"/>
    </row>
    <row r="24312" spans="4:4" x14ac:dyDescent="0.2">
      <c r="D24312" s="20"/>
    </row>
    <row r="24313" spans="4:4" x14ac:dyDescent="0.2">
      <c r="D24313" s="20"/>
    </row>
    <row r="24314" spans="4:4" x14ac:dyDescent="0.2">
      <c r="D24314" s="20"/>
    </row>
    <row r="24315" spans="4:4" x14ac:dyDescent="0.2">
      <c r="D24315" s="20"/>
    </row>
    <row r="24316" spans="4:4" x14ac:dyDescent="0.2">
      <c r="D24316" s="20"/>
    </row>
    <row r="24317" spans="4:4" x14ac:dyDescent="0.2">
      <c r="D24317" s="20"/>
    </row>
    <row r="24318" spans="4:4" x14ac:dyDescent="0.2">
      <c r="D24318" s="20"/>
    </row>
    <row r="24319" spans="4:4" x14ac:dyDescent="0.2">
      <c r="D24319" s="20"/>
    </row>
    <row r="24320" spans="4:4" x14ac:dyDescent="0.2">
      <c r="D24320" s="20"/>
    </row>
    <row r="24321" spans="4:4" x14ac:dyDescent="0.2">
      <c r="D24321" s="20"/>
    </row>
    <row r="24322" spans="4:4" x14ac:dyDescent="0.2">
      <c r="D24322" s="20"/>
    </row>
    <row r="24323" spans="4:4" x14ac:dyDescent="0.2">
      <c r="D24323" s="20"/>
    </row>
    <row r="24324" spans="4:4" x14ac:dyDescent="0.2">
      <c r="D24324" s="20"/>
    </row>
    <row r="24325" spans="4:4" x14ac:dyDescent="0.2">
      <c r="D24325" s="20"/>
    </row>
    <row r="24326" spans="4:4" x14ac:dyDescent="0.2">
      <c r="D24326" s="20"/>
    </row>
    <row r="24327" spans="4:4" x14ac:dyDescent="0.2">
      <c r="D24327" s="20"/>
    </row>
    <row r="24328" spans="4:4" x14ac:dyDescent="0.2">
      <c r="D24328" s="20"/>
    </row>
    <row r="24329" spans="4:4" x14ac:dyDescent="0.2">
      <c r="D24329" s="20"/>
    </row>
    <row r="24330" spans="4:4" x14ac:dyDescent="0.2">
      <c r="D24330" s="20"/>
    </row>
    <row r="24331" spans="4:4" x14ac:dyDescent="0.2">
      <c r="D24331" s="20"/>
    </row>
    <row r="24332" spans="4:4" x14ac:dyDescent="0.2">
      <c r="D24332" s="20"/>
    </row>
    <row r="24333" spans="4:4" x14ac:dyDescent="0.2">
      <c r="D24333" s="20"/>
    </row>
    <row r="24334" spans="4:4" x14ac:dyDescent="0.2">
      <c r="D24334" s="20"/>
    </row>
    <row r="24335" spans="4:4" x14ac:dyDescent="0.2">
      <c r="D24335" s="20"/>
    </row>
    <row r="24336" spans="4:4" x14ac:dyDescent="0.2">
      <c r="D24336" s="20"/>
    </row>
    <row r="24337" spans="4:4" x14ac:dyDescent="0.2">
      <c r="D24337" s="20"/>
    </row>
    <row r="24338" spans="4:4" x14ac:dyDescent="0.2">
      <c r="D24338" s="20"/>
    </row>
    <row r="24339" spans="4:4" x14ac:dyDescent="0.2">
      <c r="D24339" s="20"/>
    </row>
    <row r="24340" spans="4:4" x14ac:dyDescent="0.2">
      <c r="D24340" s="20"/>
    </row>
    <row r="24341" spans="4:4" x14ac:dyDescent="0.2">
      <c r="D24341" s="20"/>
    </row>
    <row r="24342" spans="4:4" x14ac:dyDescent="0.2">
      <c r="D24342" s="20"/>
    </row>
    <row r="24343" spans="4:4" x14ac:dyDescent="0.2">
      <c r="D24343" s="20"/>
    </row>
    <row r="24344" spans="4:4" x14ac:dyDescent="0.2">
      <c r="D24344" s="20"/>
    </row>
    <row r="24345" spans="4:4" x14ac:dyDescent="0.2">
      <c r="D24345" s="20"/>
    </row>
    <row r="24346" spans="4:4" x14ac:dyDescent="0.2">
      <c r="D24346" s="20"/>
    </row>
    <row r="24347" spans="4:4" x14ac:dyDescent="0.2">
      <c r="D24347" s="20"/>
    </row>
    <row r="24348" spans="4:4" x14ac:dyDescent="0.2">
      <c r="D24348" s="20"/>
    </row>
    <row r="24349" spans="4:4" x14ac:dyDescent="0.2">
      <c r="D24349" s="20"/>
    </row>
    <row r="24350" spans="4:4" x14ac:dyDescent="0.2">
      <c r="D24350" s="20"/>
    </row>
    <row r="24351" spans="4:4" x14ac:dyDescent="0.2">
      <c r="D24351" s="20"/>
    </row>
    <row r="24352" spans="4:4" x14ac:dyDescent="0.2">
      <c r="D24352" s="20"/>
    </row>
    <row r="24353" spans="4:4" x14ac:dyDescent="0.2">
      <c r="D24353" s="20"/>
    </row>
    <row r="24354" spans="4:4" x14ac:dyDescent="0.2">
      <c r="D24354" s="20"/>
    </row>
    <row r="24355" spans="4:4" x14ac:dyDescent="0.2">
      <c r="D24355" s="20"/>
    </row>
    <row r="24356" spans="4:4" x14ac:dyDescent="0.2">
      <c r="D24356" s="20"/>
    </row>
    <row r="24357" spans="4:4" x14ac:dyDescent="0.2">
      <c r="D24357" s="20"/>
    </row>
    <row r="24358" spans="4:4" x14ac:dyDescent="0.2">
      <c r="D24358" s="20"/>
    </row>
    <row r="24359" spans="4:4" x14ac:dyDescent="0.2">
      <c r="D24359" s="20"/>
    </row>
    <row r="24360" spans="4:4" x14ac:dyDescent="0.2">
      <c r="D24360" s="20"/>
    </row>
    <row r="24361" spans="4:4" x14ac:dyDescent="0.2">
      <c r="D24361" s="20"/>
    </row>
    <row r="24362" spans="4:4" x14ac:dyDescent="0.2">
      <c r="D24362" s="20"/>
    </row>
    <row r="24363" spans="4:4" x14ac:dyDescent="0.2">
      <c r="D24363" s="20"/>
    </row>
    <row r="24364" spans="4:4" x14ac:dyDescent="0.2">
      <c r="D24364" s="20"/>
    </row>
    <row r="24365" spans="4:4" x14ac:dyDescent="0.2">
      <c r="D24365" s="20"/>
    </row>
    <row r="24366" spans="4:4" x14ac:dyDescent="0.2">
      <c r="D24366" s="20"/>
    </row>
    <row r="24367" spans="4:4" x14ac:dyDescent="0.2">
      <c r="D24367" s="20"/>
    </row>
    <row r="24368" spans="4:4" x14ac:dyDescent="0.2">
      <c r="D24368" s="20"/>
    </row>
    <row r="24369" spans="4:4" x14ac:dyDescent="0.2">
      <c r="D24369" s="20"/>
    </row>
    <row r="24370" spans="4:4" x14ac:dyDescent="0.2">
      <c r="D24370" s="20"/>
    </row>
    <row r="24371" spans="4:4" x14ac:dyDescent="0.2">
      <c r="D24371" s="20"/>
    </row>
    <row r="24372" spans="4:4" x14ac:dyDescent="0.2">
      <c r="D24372" s="20"/>
    </row>
    <row r="24373" spans="4:4" x14ac:dyDescent="0.2">
      <c r="D24373" s="20"/>
    </row>
    <row r="24374" spans="4:4" x14ac:dyDescent="0.2">
      <c r="D24374" s="20"/>
    </row>
    <row r="24375" spans="4:4" x14ac:dyDescent="0.2">
      <c r="D24375" s="20"/>
    </row>
    <row r="24376" spans="4:4" x14ac:dyDescent="0.2">
      <c r="D24376" s="20"/>
    </row>
    <row r="24377" spans="4:4" x14ac:dyDescent="0.2">
      <c r="D24377" s="20"/>
    </row>
    <row r="24378" spans="4:4" x14ac:dyDescent="0.2">
      <c r="D24378" s="20"/>
    </row>
    <row r="24379" spans="4:4" x14ac:dyDescent="0.2">
      <c r="D24379" s="20"/>
    </row>
    <row r="24380" spans="4:4" x14ac:dyDescent="0.2">
      <c r="D24380" s="20"/>
    </row>
    <row r="24381" spans="4:4" x14ac:dyDescent="0.2">
      <c r="D24381" s="20"/>
    </row>
    <row r="24382" spans="4:4" x14ac:dyDescent="0.2">
      <c r="D24382" s="20"/>
    </row>
    <row r="24383" spans="4:4" x14ac:dyDescent="0.2">
      <c r="D24383" s="20"/>
    </row>
    <row r="24384" spans="4:4" x14ac:dyDescent="0.2">
      <c r="D24384" s="20"/>
    </row>
    <row r="24385" spans="4:4" x14ac:dyDescent="0.2">
      <c r="D24385" s="20"/>
    </row>
    <row r="24386" spans="4:4" x14ac:dyDescent="0.2">
      <c r="D24386" s="20"/>
    </row>
    <row r="24387" spans="4:4" x14ac:dyDescent="0.2">
      <c r="D24387" s="20"/>
    </row>
    <row r="24388" spans="4:4" x14ac:dyDescent="0.2">
      <c r="D24388" s="20"/>
    </row>
    <row r="24389" spans="4:4" x14ac:dyDescent="0.2">
      <c r="D24389" s="20"/>
    </row>
    <row r="24390" spans="4:4" x14ac:dyDescent="0.2">
      <c r="D24390" s="20"/>
    </row>
    <row r="24391" spans="4:4" x14ac:dyDescent="0.2">
      <c r="D24391" s="20"/>
    </row>
    <row r="24392" spans="4:4" x14ac:dyDescent="0.2">
      <c r="D24392" s="20"/>
    </row>
    <row r="24393" spans="4:4" x14ac:dyDescent="0.2">
      <c r="D24393" s="20"/>
    </row>
    <row r="24394" spans="4:4" x14ac:dyDescent="0.2">
      <c r="D24394" s="20"/>
    </row>
    <row r="24395" spans="4:4" x14ac:dyDescent="0.2">
      <c r="D24395" s="20"/>
    </row>
    <row r="24396" spans="4:4" x14ac:dyDescent="0.2">
      <c r="D24396" s="20"/>
    </row>
    <row r="24397" spans="4:4" x14ac:dyDescent="0.2">
      <c r="D24397" s="20"/>
    </row>
    <row r="24398" spans="4:4" x14ac:dyDescent="0.2">
      <c r="D24398" s="20"/>
    </row>
    <row r="24399" spans="4:4" x14ac:dyDescent="0.2">
      <c r="D24399" s="20"/>
    </row>
    <row r="24400" spans="4:4" x14ac:dyDescent="0.2">
      <c r="D24400" s="20"/>
    </row>
    <row r="24401" spans="4:4" x14ac:dyDescent="0.2">
      <c r="D24401" s="20"/>
    </row>
    <row r="24402" spans="4:4" x14ac:dyDescent="0.2">
      <c r="D24402" s="20"/>
    </row>
    <row r="24403" spans="4:4" x14ac:dyDescent="0.2">
      <c r="D24403" s="20"/>
    </row>
    <row r="24404" spans="4:4" x14ac:dyDescent="0.2">
      <c r="D24404" s="20"/>
    </row>
    <row r="24405" spans="4:4" x14ac:dyDescent="0.2">
      <c r="D24405" s="20"/>
    </row>
    <row r="24406" spans="4:4" x14ac:dyDescent="0.2">
      <c r="D24406" s="20"/>
    </row>
    <row r="24407" spans="4:4" x14ac:dyDescent="0.2">
      <c r="D24407" s="20"/>
    </row>
    <row r="24408" spans="4:4" x14ac:dyDescent="0.2">
      <c r="D24408" s="20"/>
    </row>
    <row r="24409" spans="4:4" x14ac:dyDescent="0.2">
      <c r="D24409" s="20"/>
    </row>
    <row r="24410" spans="4:4" x14ac:dyDescent="0.2">
      <c r="D24410" s="20"/>
    </row>
    <row r="24411" spans="4:4" x14ac:dyDescent="0.2">
      <c r="D24411" s="20"/>
    </row>
    <row r="24412" spans="4:4" x14ac:dyDescent="0.2">
      <c r="D24412" s="20"/>
    </row>
    <row r="24413" spans="4:4" x14ac:dyDescent="0.2">
      <c r="D24413" s="20"/>
    </row>
    <row r="24414" spans="4:4" x14ac:dyDescent="0.2">
      <c r="D24414" s="20"/>
    </row>
    <row r="24415" spans="4:4" x14ac:dyDescent="0.2">
      <c r="D24415" s="20"/>
    </row>
    <row r="24416" spans="4:4" x14ac:dyDescent="0.2">
      <c r="D24416" s="20"/>
    </row>
    <row r="24417" spans="4:4" x14ac:dyDescent="0.2">
      <c r="D24417" s="20"/>
    </row>
    <row r="24418" spans="4:4" x14ac:dyDescent="0.2">
      <c r="D24418" s="20"/>
    </row>
    <row r="24419" spans="4:4" x14ac:dyDescent="0.2">
      <c r="D24419" s="20"/>
    </row>
    <row r="24420" spans="4:4" x14ac:dyDescent="0.2">
      <c r="D24420" s="20"/>
    </row>
    <row r="24421" spans="4:4" x14ac:dyDescent="0.2">
      <c r="D24421" s="20"/>
    </row>
    <row r="24422" spans="4:4" x14ac:dyDescent="0.2">
      <c r="D24422" s="20"/>
    </row>
    <row r="24423" spans="4:4" x14ac:dyDescent="0.2">
      <c r="D24423" s="20"/>
    </row>
    <row r="24424" spans="4:4" x14ac:dyDescent="0.2">
      <c r="D24424" s="20"/>
    </row>
    <row r="24425" spans="4:4" x14ac:dyDescent="0.2">
      <c r="D24425" s="20"/>
    </row>
    <row r="24426" spans="4:4" x14ac:dyDescent="0.2">
      <c r="D24426" s="20"/>
    </row>
    <row r="24427" spans="4:4" x14ac:dyDescent="0.2">
      <c r="D24427" s="20"/>
    </row>
    <row r="24428" spans="4:4" x14ac:dyDescent="0.2">
      <c r="D24428" s="20"/>
    </row>
    <row r="24429" spans="4:4" x14ac:dyDescent="0.2">
      <c r="D24429" s="20"/>
    </row>
    <row r="24430" spans="4:4" x14ac:dyDescent="0.2">
      <c r="D24430" s="20"/>
    </row>
    <row r="24431" spans="4:4" x14ac:dyDescent="0.2">
      <c r="D24431" s="20"/>
    </row>
    <row r="24432" spans="4:4" x14ac:dyDescent="0.2">
      <c r="D24432" s="20"/>
    </row>
    <row r="24433" spans="4:4" x14ac:dyDescent="0.2">
      <c r="D24433" s="20"/>
    </row>
    <row r="24434" spans="4:4" x14ac:dyDescent="0.2">
      <c r="D24434" s="20"/>
    </row>
    <row r="24435" spans="4:4" x14ac:dyDescent="0.2">
      <c r="D24435" s="20"/>
    </row>
    <row r="24436" spans="4:4" x14ac:dyDescent="0.2">
      <c r="D24436" s="20"/>
    </row>
    <row r="24437" spans="4:4" x14ac:dyDescent="0.2">
      <c r="D24437" s="20"/>
    </row>
    <row r="24438" spans="4:4" x14ac:dyDescent="0.2">
      <c r="D24438" s="20"/>
    </row>
    <row r="24439" spans="4:4" x14ac:dyDescent="0.2">
      <c r="D24439" s="20"/>
    </row>
    <row r="24440" spans="4:4" x14ac:dyDescent="0.2">
      <c r="D24440" s="20"/>
    </row>
    <row r="24441" spans="4:4" x14ac:dyDescent="0.2">
      <c r="D24441" s="20"/>
    </row>
    <row r="24442" spans="4:4" x14ac:dyDescent="0.2">
      <c r="D24442" s="20"/>
    </row>
    <row r="24443" spans="4:4" x14ac:dyDescent="0.2">
      <c r="D24443" s="20"/>
    </row>
    <row r="24444" spans="4:4" x14ac:dyDescent="0.2">
      <c r="D24444" s="20"/>
    </row>
    <row r="24445" spans="4:4" x14ac:dyDescent="0.2">
      <c r="D24445" s="20"/>
    </row>
    <row r="24446" spans="4:4" x14ac:dyDescent="0.2">
      <c r="D24446" s="20"/>
    </row>
    <row r="24447" spans="4:4" x14ac:dyDescent="0.2">
      <c r="D24447" s="20"/>
    </row>
    <row r="24448" spans="4:4" x14ac:dyDescent="0.2">
      <c r="D24448" s="20"/>
    </row>
    <row r="24449" spans="4:4" x14ac:dyDescent="0.2">
      <c r="D24449" s="20"/>
    </row>
    <row r="24450" spans="4:4" x14ac:dyDescent="0.2">
      <c r="D24450" s="20"/>
    </row>
    <row r="24451" spans="4:4" x14ac:dyDescent="0.2">
      <c r="D24451" s="20"/>
    </row>
    <row r="24452" spans="4:4" x14ac:dyDescent="0.2">
      <c r="D24452" s="20"/>
    </row>
    <row r="24453" spans="4:4" x14ac:dyDescent="0.2">
      <c r="D24453" s="20"/>
    </row>
    <row r="24454" spans="4:4" x14ac:dyDescent="0.2">
      <c r="D24454" s="20"/>
    </row>
    <row r="24455" spans="4:4" x14ac:dyDescent="0.2">
      <c r="D24455" s="20"/>
    </row>
    <row r="24456" spans="4:4" x14ac:dyDescent="0.2">
      <c r="D24456" s="20"/>
    </row>
    <row r="24457" spans="4:4" x14ac:dyDescent="0.2">
      <c r="D24457" s="20"/>
    </row>
    <row r="24458" spans="4:4" x14ac:dyDescent="0.2">
      <c r="D24458" s="20"/>
    </row>
    <row r="24459" spans="4:4" x14ac:dyDescent="0.2">
      <c r="D24459" s="20"/>
    </row>
    <row r="24460" spans="4:4" x14ac:dyDescent="0.2">
      <c r="D24460" s="20"/>
    </row>
    <row r="24461" spans="4:4" x14ac:dyDescent="0.2">
      <c r="D24461" s="20"/>
    </row>
    <row r="24462" spans="4:4" x14ac:dyDescent="0.2">
      <c r="D24462" s="20"/>
    </row>
    <row r="24463" spans="4:4" x14ac:dyDescent="0.2">
      <c r="D24463" s="20"/>
    </row>
    <row r="24464" spans="4:4" x14ac:dyDescent="0.2">
      <c r="D24464" s="20"/>
    </row>
    <row r="24465" spans="4:4" x14ac:dyDescent="0.2">
      <c r="D24465" s="20"/>
    </row>
    <row r="24466" spans="4:4" x14ac:dyDescent="0.2">
      <c r="D24466" s="20"/>
    </row>
    <row r="24467" spans="4:4" x14ac:dyDescent="0.2">
      <c r="D24467" s="20"/>
    </row>
    <row r="24468" spans="4:4" x14ac:dyDescent="0.2">
      <c r="D24468" s="20"/>
    </row>
    <row r="24469" spans="4:4" x14ac:dyDescent="0.2">
      <c r="D24469" s="20"/>
    </row>
    <row r="24470" spans="4:4" x14ac:dyDescent="0.2">
      <c r="D24470" s="20"/>
    </row>
    <row r="24471" spans="4:4" x14ac:dyDescent="0.2">
      <c r="D24471" s="20"/>
    </row>
    <row r="24472" spans="4:4" x14ac:dyDescent="0.2">
      <c r="D24472" s="20"/>
    </row>
    <row r="24473" spans="4:4" x14ac:dyDescent="0.2">
      <c r="D24473" s="20"/>
    </row>
    <row r="24474" spans="4:4" x14ac:dyDescent="0.2">
      <c r="D24474" s="20"/>
    </row>
    <row r="24475" spans="4:4" x14ac:dyDescent="0.2">
      <c r="D24475" s="20"/>
    </row>
    <row r="24476" spans="4:4" x14ac:dyDescent="0.2">
      <c r="D24476" s="20"/>
    </row>
    <row r="24477" spans="4:4" x14ac:dyDescent="0.2">
      <c r="D24477" s="20"/>
    </row>
    <row r="24478" spans="4:4" x14ac:dyDescent="0.2">
      <c r="D24478" s="20"/>
    </row>
    <row r="24479" spans="4:4" x14ac:dyDescent="0.2">
      <c r="D24479" s="20"/>
    </row>
    <row r="24480" spans="4:4" x14ac:dyDescent="0.2">
      <c r="D24480" s="20"/>
    </row>
    <row r="24481" spans="4:4" x14ac:dyDescent="0.2">
      <c r="D24481" s="20"/>
    </row>
    <row r="24482" spans="4:4" x14ac:dyDescent="0.2">
      <c r="D24482" s="20"/>
    </row>
    <row r="24483" spans="4:4" x14ac:dyDescent="0.2">
      <c r="D24483" s="20"/>
    </row>
    <row r="24484" spans="4:4" x14ac:dyDescent="0.2">
      <c r="D24484" s="20"/>
    </row>
    <row r="24485" spans="4:4" x14ac:dyDescent="0.2">
      <c r="D24485" s="20"/>
    </row>
    <row r="24486" spans="4:4" x14ac:dyDescent="0.2">
      <c r="D24486" s="20"/>
    </row>
    <row r="24487" spans="4:4" x14ac:dyDescent="0.2">
      <c r="D24487" s="20"/>
    </row>
    <row r="24488" spans="4:4" x14ac:dyDescent="0.2">
      <c r="D24488" s="20"/>
    </row>
    <row r="24489" spans="4:4" x14ac:dyDescent="0.2">
      <c r="D24489" s="20"/>
    </row>
    <row r="24490" spans="4:4" x14ac:dyDescent="0.2">
      <c r="D24490" s="20"/>
    </row>
    <row r="24491" spans="4:4" x14ac:dyDescent="0.2">
      <c r="D24491" s="20"/>
    </row>
    <row r="24492" spans="4:4" x14ac:dyDescent="0.2">
      <c r="D24492" s="20"/>
    </row>
    <row r="24493" spans="4:4" x14ac:dyDescent="0.2">
      <c r="D24493" s="20"/>
    </row>
    <row r="24494" spans="4:4" x14ac:dyDescent="0.2">
      <c r="D24494" s="20"/>
    </row>
    <row r="24495" spans="4:4" x14ac:dyDescent="0.2">
      <c r="D24495" s="20"/>
    </row>
    <row r="24496" spans="4:4" x14ac:dyDescent="0.2">
      <c r="D24496" s="20"/>
    </row>
    <row r="24497" spans="4:4" x14ac:dyDescent="0.2">
      <c r="D24497" s="20"/>
    </row>
    <row r="24498" spans="4:4" x14ac:dyDescent="0.2">
      <c r="D24498" s="20"/>
    </row>
    <row r="24499" spans="4:4" x14ac:dyDescent="0.2">
      <c r="D24499" s="20"/>
    </row>
    <row r="24500" spans="4:4" x14ac:dyDescent="0.2">
      <c r="D24500" s="20"/>
    </row>
    <row r="24501" spans="4:4" x14ac:dyDescent="0.2">
      <c r="D24501" s="20"/>
    </row>
    <row r="24502" spans="4:4" x14ac:dyDescent="0.2">
      <c r="D24502" s="20"/>
    </row>
    <row r="24503" spans="4:4" x14ac:dyDescent="0.2">
      <c r="D24503" s="20"/>
    </row>
    <row r="24504" spans="4:4" x14ac:dyDescent="0.2">
      <c r="D24504" s="20"/>
    </row>
    <row r="24505" spans="4:4" x14ac:dyDescent="0.2">
      <c r="D24505" s="20"/>
    </row>
    <row r="24506" spans="4:4" x14ac:dyDescent="0.2">
      <c r="D24506" s="20"/>
    </row>
    <row r="24507" spans="4:4" x14ac:dyDescent="0.2">
      <c r="D24507" s="20"/>
    </row>
    <row r="24508" spans="4:4" x14ac:dyDescent="0.2">
      <c r="D24508" s="20"/>
    </row>
    <row r="24509" spans="4:4" x14ac:dyDescent="0.2">
      <c r="D24509" s="20"/>
    </row>
    <row r="24510" spans="4:4" x14ac:dyDescent="0.2">
      <c r="D24510" s="20"/>
    </row>
    <row r="24511" spans="4:4" x14ac:dyDescent="0.2">
      <c r="D24511" s="20"/>
    </row>
    <row r="24512" spans="4:4" x14ac:dyDescent="0.2">
      <c r="D24512" s="20"/>
    </row>
    <row r="24513" spans="4:4" x14ac:dyDescent="0.2">
      <c r="D24513" s="20"/>
    </row>
    <row r="24514" spans="4:4" x14ac:dyDescent="0.2">
      <c r="D24514" s="20"/>
    </row>
    <row r="24515" spans="4:4" x14ac:dyDescent="0.2">
      <c r="D24515" s="20"/>
    </row>
    <row r="24516" spans="4:4" x14ac:dyDescent="0.2">
      <c r="D24516" s="20"/>
    </row>
    <row r="24517" spans="4:4" x14ac:dyDescent="0.2">
      <c r="D24517" s="20"/>
    </row>
    <row r="24518" spans="4:4" x14ac:dyDescent="0.2">
      <c r="D24518" s="20"/>
    </row>
    <row r="24519" spans="4:4" x14ac:dyDescent="0.2">
      <c r="D24519" s="20"/>
    </row>
    <row r="24520" spans="4:4" x14ac:dyDescent="0.2">
      <c r="D24520" s="20"/>
    </row>
    <row r="24521" spans="4:4" x14ac:dyDescent="0.2">
      <c r="D24521" s="20"/>
    </row>
    <row r="24522" spans="4:4" x14ac:dyDescent="0.2">
      <c r="D24522" s="20"/>
    </row>
    <row r="24523" spans="4:4" x14ac:dyDescent="0.2">
      <c r="D24523" s="20"/>
    </row>
    <row r="24524" spans="4:4" x14ac:dyDescent="0.2">
      <c r="D24524" s="20"/>
    </row>
    <row r="24525" spans="4:4" x14ac:dyDescent="0.2">
      <c r="D24525" s="20"/>
    </row>
    <row r="24526" spans="4:4" x14ac:dyDescent="0.2">
      <c r="D24526" s="20"/>
    </row>
    <row r="24527" spans="4:4" x14ac:dyDescent="0.2">
      <c r="D24527" s="20"/>
    </row>
    <row r="24528" spans="4:4" x14ac:dyDescent="0.2">
      <c r="D24528" s="20"/>
    </row>
    <row r="24529" spans="4:4" x14ac:dyDescent="0.2">
      <c r="D24529" s="20"/>
    </row>
    <row r="24530" spans="4:4" x14ac:dyDescent="0.2">
      <c r="D24530" s="20"/>
    </row>
    <row r="24531" spans="4:4" x14ac:dyDescent="0.2">
      <c r="D24531" s="20"/>
    </row>
    <row r="24532" spans="4:4" x14ac:dyDescent="0.2">
      <c r="D24532" s="20"/>
    </row>
    <row r="24533" spans="4:4" x14ac:dyDescent="0.2">
      <c r="D24533" s="20"/>
    </row>
    <row r="24534" spans="4:4" x14ac:dyDescent="0.2">
      <c r="D24534" s="20"/>
    </row>
    <row r="24535" spans="4:4" x14ac:dyDescent="0.2">
      <c r="D24535" s="20"/>
    </row>
    <row r="24536" spans="4:4" x14ac:dyDescent="0.2">
      <c r="D24536" s="20"/>
    </row>
    <row r="24537" spans="4:4" x14ac:dyDescent="0.2">
      <c r="D24537" s="20"/>
    </row>
    <row r="24538" spans="4:4" x14ac:dyDescent="0.2">
      <c r="D24538" s="20"/>
    </row>
    <row r="24539" spans="4:4" x14ac:dyDescent="0.2">
      <c r="D24539" s="20"/>
    </row>
    <row r="24540" spans="4:4" x14ac:dyDescent="0.2">
      <c r="D24540" s="20"/>
    </row>
    <row r="24541" spans="4:4" x14ac:dyDescent="0.2">
      <c r="D24541" s="20"/>
    </row>
    <row r="24542" spans="4:4" x14ac:dyDescent="0.2">
      <c r="D24542" s="20"/>
    </row>
    <row r="24543" spans="4:4" x14ac:dyDescent="0.2">
      <c r="D24543" s="20"/>
    </row>
    <row r="24544" spans="4:4" x14ac:dyDescent="0.2">
      <c r="D24544" s="20"/>
    </row>
    <row r="24545" spans="4:4" x14ac:dyDescent="0.2">
      <c r="D24545" s="20"/>
    </row>
    <row r="24546" spans="4:4" x14ac:dyDescent="0.2">
      <c r="D24546" s="20"/>
    </row>
    <row r="24547" spans="4:4" x14ac:dyDescent="0.2">
      <c r="D24547" s="20"/>
    </row>
    <row r="24548" spans="4:4" x14ac:dyDescent="0.2">
      <c r="D24548" s="20"/>
    </row>
    <row r="24549" spans="4:4" x14ac:dyDescent="0.2">
      <c r="D24549" s="20"/>
    </row>
    <row r="24550" spans="4:4" x14ac:dyDescent="0.2">
      <c r="D24550" s="20"/>
    </row>
    <row r="24551" spans="4:4" x14ac:dyDescent="0.2">
      <c r="D24551" s="20"/>
    </row>
    <row r="24552" spans="4:4" x14ac:dyDescent="0.2">
      <c r="D24552" s="20"/>
    </row>
    <row r="24553" spans="4:4" x14ac:dyDescent="0.2">
      <c r="D24553" s="20"/>
    </row>
    <row r="24554" spans="4:4" x14ac:dyDescent="0.2">
      <c r="D24554" s="20"/>
    </row>
    <row r="24555" spans="4:4" x14ac:dyDescent="0.2">
      <c r="D24555" s="20"/>
    </row>
    <row r="24556" spans="4:4" x14ac:dyDescent="0.2">
      <c r="D24556" s="20"/>
    </row>
    <row r="24557" spans="4:4" x14ac:dyDescent="0.2">
      <c r="D24557" s="20"/>
    </row>
    <row r="24558" spans="4:4" x14ac:dyDescent="0.2">
      <c r="D24558" s="20"/>
    </row>
    <row r="24559" spans="4:4" x14ac:dyDescent="0.2">
      <c r="D24559" s="20"/>
    </row>
    <row r="24560" spans="4:4" x14ac:dyDescent="0.2">
      <c r="D24560" s="20"/>
    </row>
    <row r="24561" spans="4:4" x14ac:dyDescent="0.2">
      <c r="D24561" s="20"/>
    </row>
    <row r="24562" spans="4:4" x14ac:dyDescent="0.2">
      <c r="D24562" s="20"/>
    </row>
    <row r="24563" spans="4:4" x14ac:dyDescent="0.2">
      <c r="D24563" s="20"/>
    </row>
    <row r="24564" spans="4:4" x14ac:dyDescent="0.2">
      <c r="D24564" s="20"/>
    </row>
    <row r="24565" spans="4:4" x14ac:dyDescent="0.2">
      <c r="D24565" s="20"/>
    </row>
    <row r="24566" spans="4:4" x14ac:dyDescent="0.2">
      <c r="D24566" s="20"/>
    </row>
    <row r="24567" spans="4:4" x14ac:dyDescent="0.2">
      <c r="D24567" s="20"/>
    </row>
    <row r="24568" spans="4:4" x14ac:dyDescent="0.2">
      <c r="D24568" s="20"/>
    </row>
    <row r="24569" spans="4:4" x14ac:dyDescent="0.2">
      <c r="D24569" s="20"/>
    </row>
    <row r="24570" spans="4:4" x14ac:dyDescent="0.2">
      <c r="D24570" s="20"/>
    </row>
    <row r="24571" spans="4:4" x14ac:dyDescent="0.2">
      <c r="D24571" s="20"/>
    </row>
    <row r="24572" spans="4:4" x14ac:dyDescent="0.2">
      <c r="D24572" s="20"/>
    </row>
    <row r="24573" spans="4:4" x14ac:dyDescent="0.2">
      <c r="D24573" s="20"/>
    </row>
    <row r="24574" spans="4:4" x14ac:dyDescent="0.2">
      <c r="D24574" s="20"/>
    </row>
    <row r="24575" spans="4:4" x14ac:dyDescent="0.2">
      <c r="D24575" s="20"/>
    </row>
    <row r="24576" spans="4:4" x14ac:dyDescent="0.2">
      <c r="D24576" s="20"/>
    </row>
    <row r="24577" spans="4:4" x14ac:dyDescent="0.2">
      <c r="D24577" s="20"/>
    </row>
    <row r="24578" spans="4:4" x14ac:dyDescent="0.2">
      <c r="D24578" s="20"/>
    </row>
    <row r="24579" spans="4:4" x14ac:dyDescent="0.2">
      <c r="D24579" s="20"/>
    </row>
    <row r="24580" spans="4:4" x14ac:dyDescent="0.2">
      <c r="D24580" s="20"/>
    </row>
    <row r="24581" spans="4:4" x14ac:dyDescent="0.2">
      <c r="D24581" s="20"/>
    </row>
    <row r="24582" spans="4:4" x14ac:dyDescent="0.2">
      <c r="D24582" s="20"/>
    </row>
    <row r="24583" spans="4:4" x14ac:dyDescent="0.2">
      <c r="D24583" s="20"/>
    </row>
    <row r="24584" spans="4:4" x14ac:dyDescent="0.2">
      <c r="D24584" s="20"/>
    </row>
    <row r="24585" spans="4:4" x14ac:dyDescent="0.2">
      <c r="D24585" s="20"/>
    </row>
    <row r="24586" spans="4:4" x14ac:dyDescent="0.2">
      <c r="D24586" s="20"/>
    </row>
    <row r="24587" spans="4:4" x14ac:dyDescent="0.2">
      <c r="D24587" s="20"/>
    </row>
    <row r="24588" spans="4:4" x14ac:dyDescent="0.2">
      <c r="D24588" s="20"/>
    </row>
    <row r="24589" spans="4:4" x14ac:dyDescent="0.2">
      <c r="D24589" s="20"/>
    </row>
    <row r="24590" spans="4:4" x14ac:dyDescent="0.2">
      <c r="D24590" s="20"/>
    </row>
    <row r="24591" spans="4:4" x14ac:dyDescent="0.2">
      <c r="D24591" s="20"/>
    </row>
    <row r="24592" spans="4:4" x14ac:dyDescent="0.2">
      <c r="D24592" s="20"/>
    </row>
    <row r="24593" spans="4:4" x14ac:dyDescent="0.2">
      <c r="D24593" s="20"/>
    </row>
    <row r="24594" spans="4:4" x14ac:dyDescent="0.2">
      <c r="D24594" s="20"/>
    </row>
    <row r="24595" spans="4:4" x14ac:dyDescent="0.2">
      <c r="D24595" s="20"/>
    </row>
    <row r="24596" spans="4:4" x14ac:dyDescent="0.2">
      <c r="D24596" s="20"/>
    </row>
    <row r="24597" spans="4:4" x14ac:dyDescent="0.2">
      <c r="D24597" s="20"/>
    </row>
    <row r="24598" spans="4:4" x14ac:dyDescent="0.2">
      <c r="D24598" s="20"/>
    </row>
    <row r="24599" spans="4:4" x14ac:dyDescent="0.2">
      <c r="D24599" s="20"/>
    </row>
    <row r="24600" spans="4:4" x14ac:dyDescent="0.2">
      <c r="D24600" s="20"/>
    </row>
    <row r="24601" spans="4:4" x14ac:dyDescent="0.2">
      <c r="D24601" s="20"/>
    </row>
    <row r="24602" spans="4:4" x14ac:dyDescent="0.2">
      <c r="D24602" s="20"/>
    </row>
    <row r="24603" spans="4:4" x14ac:dyDescent="0.2">
      <c r="D24603" s="20"/>
    </row>
    <row r="24604" spans="4:4" x14ac:dyDescent="0.2">
      <c r="D24604" s="20"/>
    </row>
    <row r="24605" spans="4:4" x14ac:dyDescent="0.2">
      <c r="D24605" s="20"/>
    </row>
    <row r="24606" spans="4:4" x14ac:dyDescent="0.2">
      <c r="D24606" s="20"/>
    </row>
    <row r="24607" spans="4:4" x14ac:dyDescent="0.2">
      <c r="D24607" s="20"/>
    </row>
    <row r="24608" spans="4:4" x14ac:dyDescent="0.2">
      <c r="D24608" s="20"/>
    </row>
    <row r="24609" spans="4:4" x14ac:dyDescent="0.2">
      <c r="D24609" s="20"/>
    </row>
    <row r="24610" spans="4:4" x14ac:dyDescent="0.2">
      <c r="D24610" s="20"/>
    </row>
    <row r="24611" spans="4:4" x14ac:dyDescent="0.2">
      <c r="D24611" s="20"/>
    </row>
    <row r="24612" spans="4:4" x14ac:dyDescent="0.2">
      <c r="D24612" s="20"/>
    </row>
    <row r="24613" spans="4:4" x14ac:dyDescent="0.2">
      <c r="D24613" s="20"/>
    </row>
    <row r="24614" spans="4:4" x14ac:dyDescent="0.2">
      <c r="D24614" s="20"/>
    </row>
    <row r="24615" spans="4:4" x14ac:dyDescent="0.2">
      <c r="D24615" s="20"/>
    </row>
    <row r="24616" spans="4:4" x14ac:dyDescent="0.2">
      <c r="D24616" s="20"/>
    </row>
    <row r="24617" spans="4:4" x14ac:dyDescent="0.2">
      <c r="D24617" s="20"/>
    </row>
    <row r="24618" spans="4:4" x14ac:dyDescent="0.2">
      <c r="D24618" s="20"/>
    </row>
    <row r="24619" spans="4:4" x14ac:dyDescent="0.2">
      <c r="D24619" s="20"/>
    </row>
    <row r="24620" spans="4:4" x14ac:dyDescent="0.2">
      <c r="D24620" s="20"/>
    </row>
    <row r="24621" spans="4:4" x14ac:dyDescent="0.2">
      <c r="D24621" s="20"/>
    </row>
    <row r="24622" spans="4:4" x14ac:dyDescent="0.2">
      <c r="D24622" s="20"/>
    </row>
    <row r="24623" spans="4:4" x14ac:dyDescent="0.2">
      <c r="D24623" s="20"/>
    </row>
    <row r="24624" spans="4:4" x14ac:dyDescent="0.2">
      <c r="D24624" s="20"/>
    </row>
    <row r="24625" spans="4:4" x14ac:dyDescent="0.2">
      <c r="D24625" s="20"/>
    </row>
    <row r="24626" spans="4:4" x14ac:dyDescent="0.2">
      <c r="D24626" s="20"/>
    </row>
    <row r="24627" spans="4:4" x14ac:dyDescent="0.2">
      <c r="D24627" s="20"/>
    </row>
    <row r="24628" spans="4:4" x14ac:dyDescent="0.2">
      <c r="D24628" s="20"/>
    </row>
    <row r="24629" spans="4:4" x14ac:dyDescent="0.2">
      <c r="D24629" s="20"/>
    </row>
    <row r="24630" spans="4:4" x14ac:dyDescent="0.2">
      <c r="D24630" s="20"/>
    </row>
    <row r="24631" spans="4:4" x14ac:dyDescent="0.2">
      <c r="D24631" s="20"/>
    </row>
    <row r="24632" spans="4:4" x14ac:dyDescent="0.2">
      <c r="D24632" s="20"/>
    </row>
    <row r="24633" spans="4:4" x14ac:dyDescent="0.2">
      <c r="D24633" s="20"/>
    </row>
    <row r="24634" spans="4:4" x14ac:dyDescent="0.2">
      <c r="D24634" s="20"/>
    </row>
    <row r="24635" spans="4:4" x14ac:dyDescent="0.2">
      <c r="D24635" s="20"/>
    </row>
    <row r="24636" spans="4:4" x14ac:dyDescent="0.2">
      <c r="D24636" s="20"/>
    </row>
    <row r="24637" spans="4:4" x14ac:dyDescent="0.2">
      <c r="D24637" s="20"/>
    </row>
    <row r="24638" spans="4:4" x14ac:dyDescent="0.2">
      <c r="D24638" s="20"/>
    </row>
    <row r="24639" spans="4:4" x14ac:dyDescent="0.2">
      <c r="D24639" s="20"/>
    </row>
    <row r="24640" spans="4:4" x14ac:dyDescent="0.2">
      <c r="D24640" s="20"/>
    </row>
    <row r="24641" spans="4:4" x14ac:dyDescent="0.2">
      <c r="D24641" s="20"/>
    </row>
    <row r="24642" spans="4:4" x14ac:dyDescent="0.2">
      <c r="D24642" s="20"/>
    </row>
    <row r="24643" spans="4:4" x14ac:dyDescent="0.2">
      <c r="D24643" s="20"/>
    </row>
    <row r="24644" spans="4:4" x14ac:dyDescent="0.2">
      <c r="D24644" s="20"/>
    </row>
    <row r="24645" spans="4:4" x14ac:dyDescent="0.2">
      <c r="D24645" s="20"/>
    </row>
    <row r="24646" spans="4:4" x14ac:dyDescent="0.2">
      <c r="D24646" s="20"/>
    </row>
    <row r="24647" spans="4:4" x14ac:dyDescent="0.2">
      <c r="D24647" s="20"/>
    </row>
    <row r="24648" spans="4:4" x14ac:dyDescent="0.2">
      <c r="D24648" s="20"/>
    </row>
    <row r="24649" spans="4:4" x14ac:dyDescent="0.2">
      <c r="D24649" s="20"/>
    </row>
    <row r="24650" spans="4:4" x14ac:dyDescent="0.2">
      <c r="D24650" s="20"/>
    </row>
    <row r="24651" spans="4:4" x14ac:dyDescent="0.2">
      <c r="D24651" s="20"/>
    </row>
    <row r="24652" spans="4:4" x14ac:dyDescent="0.2">
      <c r="D24652" s="20"/>
    </row>
    <row r="24653" spans="4:4" x14ac:dyDescent="0.2">
      <c r="D24653" s="20"/>
    </row>
    <row r="24654" spans="4:4" x14ac:dyDescent="0.2">
      <c r="D24654" s="20"/>
    </row>
    <row r="24655" spans="4:4" x14ac:dyDescent="0.2">
      <c r="D24655" s="20"/>
    </row>
    <row r="24656" spans="4:4" x14ac:dyDescent="0.2">
      <c r="D24656" s="20"/>
    </row>
    <row r="24657" spans="4:4" x14ac:dyDescent="0.2">
      <c r="D24657" s="20"/>
    </row>
    <row r="24658" spans="4:4" x14ac:dyDescent="0.2">
      <c r="D24658" s="20"/>
    </row>
    <row r="24659" spans="4:4" x14ac:dyDescent="0.2">
      <c r="D24659" s="20"/>
    </row>
    <row r="24660" spans="4:4" x14ac:dyDescent="0.2">
      <c r="D24660" s="20"/>
    </row>
    <row r="24661" spans="4:4" x14ac:dyDescent="0.2">
      <c r="D24661" s="20"/>
    </row>
    <row r="24662" spans="4:4" x14ac:dyDescent="0.2">
      <c r="D24662" s="20"/>
    </row>
    <row r="24663" spans="4:4" x14ac:dyDescent="0.2">
      <c r="D24663" s="20"/>
    </row>
    <row r="24664" spans="4:4" x14ac:dyDescent="0.2">
      <c r="D24664" s="20"/>
    </row>
    <row r="24665" spans="4:4" x14ac:dyDescent="0.2">
      <c r="D24665" s="20"/>
    </row>
    <row r="24666" spans="4:4" x14ac:dyDescent="0.2">
      <c r="D24666" s="20"/>
    </row>
    <row r="24667" spans="4:4" x14ac:dyDescent="0.2">
      <c r="D24667" s="20"/>
    </row>
    <row r="24668" spans="4:4" x14ac:dyDescent="0.2">
      <c r="D24668" s="20"/>
    </row>
    <row r="24669" spans="4:4" x14ac:dyDescent="0.2">
      <c r="D24669" s="20"/>
    </row>
    <row r="24670" spans="4:4" x14ac:dyDescent="0.2">
      <c r="D24670" s="20"/>
    </row>
    <row r="24671" spans="4:4" x14ac:dyDescent="0.2">
      <c r="D24671" s="20"/>
    </row>
    <row r="24672" spans="4:4" x14ac:dyDescent="0.2">
      <c r="D24672" s="20"/>
    </row>
    <row r="24673" spans="4:4" x14ac:dyDescent="0.2">
      <c r="D24673" s="20"/>
    </row>
    <row r="24674" spans="4:4" x14ac:dyDescent="0.2">
      <c r="D24674" s="20"/>
    </row>
    <row r="24675" spans="4:4" x14ac:dyDescent="0.2">
      <c r="D24675" s="20"/>
    </row>
    <row r="24676" spans="4:4" x14ac:dyDescent="0.2">
      <c r="D24676" s="20"/>
    </row>
    <row r="24677" spans="4:4" x14ac:dyDescent="0.2">
      <c r="D24677" s="20"/>
    </row>
    <row r="24678" spans="4:4" x14ac:dyDescent="0.2">
      <c r="D24678" s="20"/>
    </row>
    <row r="24679" spans="4:4" x14ac:dyDescent="0.2">
      <c r="D24679" s="20"/>
    </row>
    <row r="24680" spans="4:4" x14ac:dyDescent="0.2">
      <c r="D24680" s="20"/>
    </row>
    <row r="24681" spans="4:4" x14ac:dyDescent="0.2">
      <c r="D24681" s="20"/>
    </row>
    <row r="24682" spans="4:4" x14ac:dyDescent="0.2">
      <c r="D24682" s="20"/>
    </row>
    <row r="24683" spans="4:4" x14ac:dyDescent="0.2">
      <c r="D24683" s="20"/>
    </row>
    <row r="24684" spans="4:4" x14ac:dyDescent="0.2">
      <c r="D24684" s="20"/>
    </row>
    <row r="24685" spans="4:4" x14ac:dyDescent="0.2">
      <c r="D24685" s="20"/>
    </row>
    <row r="24686" spans="4:4" x14ac:dyDescent="0.2">
      <c r="D24686" s="20"/>
    </row>
    <row r="24687" spans="4:4" x14ac:dyDescent="0.2">
      <c r="D24687" s="20"/>
    </row>
    <row r="24688" spans="4:4" x14ac:dyDescent="0.2">
      <c r="D24688" s="20"/>
    </row>
    <row r="24689" spans="4:4" x14ac:dyDescent="0.2">
      <c r="D24689" s="20"/>
    </row>
    <row r="24690" spans="4:4" x14ac:dyDescent="0.2">
      <c r="D24690" s="20"/>
    </row>
    <row r="24691" spans="4:4" x14ac:dyDescent="0.2">
      <c r="D24691" s="20"/>
    </row>
    <row r="24692" spans="4:4" x14ac:dyDescent="0.2">
      <c r="D24692" s="20"/>
    </row>
    <row r="24693" spans="4:4" x14ac:dyDescent="0.2">
      <c r="D24693" s="20"/>
    </row>
    <row r="24694" spans="4:4" x14ac:dyDescent="0.2">
      <c r="D24694" s="20"/>
    </row>
    <row r="24695" spans="4:4" x14ac:dyDescent="0.2">
      <c r="D24695" s="20"/>
    </row>
    <row r="24696" spans="4:4" x14ac:dyDescent="0.2">
      <c r="D24696" s="20"/>
    </row>
    <row r="24697" spans="4:4" x14ac:dyDescent="0.2">
      <c r="D24697" s="20"/>
    </row>
    <row r="24698" spans="4:4" x14ac:dyDescent="0.2">
      <c r="D24698" s="20"/>
    </row>
    <row r="24699" spans="4:4" x14ac:dyDescent="0.2">
      <c r="D24699" s="20"/>
    </row>
    <row r="24700" spans="4:4" x14ac:dyDescent="0.2">
      <c r="D24700" s="20"/>
    </row>
    <row r="24701" spans="4:4" x14ac:dyDescent="0.2">
      <c r="D24701" s="20"/>
    </row>
    <row r="24702" spans="4:4" x14ac:dyDescent="0.2">
      <c r="D24702" s="20"/>
    </row>
    <row r="24703" spans="4:4" x14ac:dyDescent="0.2">
      <c r="D24703" s="20"/>
    </row>
    <row r="24704" spans="4:4" x14ac:dyDescent="0.2">
      <c r="D24704" s="20"/>
    </row>
    <row r="24705" spans="4:4" x14ac:dyDescent="0.2">
      <c r="D24705" s="20"/>
    </row>
    <row r="24706" spans="4:4" x14ac:dyDescent="0.2">
      <c r="D24706" s="20"/>
    </row>
    <row r="24707" spans="4:4" x14ac:dyDescent="0.2">
      <c r="D24707" s="20"/>
    </row>
    <row r="24708" spans="4:4" x14ac:dyDescent="0.2">
      <c r="D24708" s="20"/>
    </row>
    <row r="24709" spans="4:4" x14ac:dyDescent="0.2">
      <c r="D24709" s="20"/>
    </row>
    <row r="24710" spans="4:4" x14ac:dyDescent="0.2">
      <c r="D24710" s="20"/>
    </row>
    <row r="24711" spans="4:4" x14ac:dyDescent="0.2">
      <c r="D24711" s="20"/>
    </row>
    <row r="24712" spans="4:4" x14ac:dyDescent="0.2">
      <c r="D24712" s="20"/>
    </row>
    <row r="24713" spans="4:4" x14ac:dyDescent="0.2">
      <c r="D24713" s="20"/>
    </row>
    <row r="24714" spans="4:4" x14ac:dyDescent="0.2">
      <c r="D24714" s="20"/>
    </row>
    <row r="24715" spans="4:4" x14ac:dyDescent="0.2">
      <c r="D24715" s="20"/>
    </row>
    <row r="24716" spans="4:4" x14ac:dyDescent="0.2">
      <c r="D24716" s="20"/>
    </row>
    <row r="24717" spans="4:4" x14ac:dyDescent="0.2">
      <c r="D24717" s="20"/>
    </row>
    <row r="24718" spans="4:4" x14ac:dyDescent="0.2">
      <c r="D24718" s="20"/>
    </row>
    <row r="24719" spans="4:4" x14ac:dyDescent="0.2">
      <c r="D24719" s="20"/>
    </row>
    <row r="24720" spans="4:4" x14ac:dyDescent="0.2">
      <c r="D24720" s="20"/>
    </row>
    <row r="24721" spans="4:4" x14ac:dyDescent="0.2">
      <c r="D24721" s="20"/>
    </row>
    <row r="24722" spans="4:4" x14ac:dyDescent="0.2">
      <c r="D24722" s="20"/>
    </row>
    <row r="24723" spans="4:4" x14ac:dyDescent="0.2">
      <c r="D24723" s="20"/>
    </row>
    <row r="24724" spans="4:4" x14ac:dyDescent="0.2">
      <c r="D24724" s="20"/>
    </row>
    <row r="24725" spans="4:4" x14ac:dyDescent="0.2">
      <c r="D24725" s="20"/>
    </row>
    <row r="24726" spans="4:4" x14ac:dyDescent="0.2">
      <c r="D24726" s="20"/>
    </row>
    <row r="24727" spans="4:4" x14ac:dyDescent="0.2">
      <c r="D24727" s="20"/>
    </row>
    <row r="24728" spans="4:4" x14ac:dyDescent="0.2">
      <c r="D24728" s="20"/>
    </row>
    <row r="24729" spans="4:4" x14ac:dyDescent="0.2">
      <c r="D24729" s="20"/>
    </row>
    <row r="24730" spans="4:4" x14ac:dyDescent="0.2">
      <c r="D24730" s="20"/>
    </row>
    <row r="24731" spans="4:4" x14ac:dyDescent="0.2">
      <c r="D24731" s="20"/>
    </row>
    <row r="24732" spans="4:4" x14ac:dyDescent="0.2">
      <c r="D24732" s="20"/>
    </row>
    <row r="24733" spans="4:4" x14ac:dyDescent="0.2">
      <c r="D24733" s="20"/>
    </row>
    <row r="24734" spans="4:4" x14ac:dyDescent="0.2">
      <c r="D24734" s="20"/>
    </row>
    <row r="24735" spans="4:4" x14ac:dyDescent="0.2">
      <c r="D24735" s="20"/>
    </row>
    <row r="24736" spans="4:4" x14ac:dyDescent="0.2">
      <c r="D24736" s="20"/>
    </row>
    <row r="24737" spans="4:4" x14ac:dyDescent="0.2">
      <c r="D24737" s="20"/>
    </row>
    <row r="24738" spans="4:4" x14ac:dyDescent="0.2">
      <c r="D24738" s="20"/>
    </row>
    <row r="24739" spans="4:4" x14ac:dyDescent="0.2">
      <c r="D24739" s="20"/>
    </row>
    <row r="24740" spans="4:4" x14ac:dyDescent="0.2">
      <c r="D24740" s="20"/>
    </row>
    <row r="24741" spans="4:4" x14ac:dyDescent="0.2">
      <c r="D24741" s="20"/>
    </row>
    <row r="24742" spans="4:4" x14ac:dyDescent="0.2">
      <c r="D24742" s="20"/>
    </row>
    <row r="24743" spans="4:4" x14ac:dyDescent="0.2">
      <c r="D24743" s="20"/>
    </row>
    <row r="24744" spans="4:4" x14ac:dyDescent="0.2">
      <c r="D24744" s="20"/>
    </row>
    <row r="24745" spans="4:4" x14ac:dyDescent="0.2">
      <c r="D24745" s="20"/>
    </row>
    <row r="24746" spans="4:4" x14ac:dyDescent="0.2">
      <c r="D24746" s="20"/>
    </row>
    <row r="24747" spans="4:4" x14ac:dyDescent="0.2">
      <c r="D24747" s="20"/>
    </row>
    <row r="24748" spans="4:4" x14ac:dyDescent="0.2">
      <c r="D24748" s="20"/>
    </row>
    <row r="24749" spans="4:4" x14ac:dyDescent="0.2">
      <c r="D24749" s="20"/>
    </row>
    <row r="24750" spans="4:4" x14ac:dyDescent="0.2">
      <c r="D24750" s="20"/>
    </row>
    <row r="24751" spans="4:4" x14ac:dyDescent="0.2">
      <c r="D24751" s="20"/>
    </row>
    <row r="24752" spans="4:4" x14ac:dyDescent="0.2">
      <c r="D24752" s="20"/>
    </row>
    <row r="24753" spans="4:4" x14ac:dyDescent="0.2">
      <c r="D24753" s="20"/>
    </row>
    <row r="24754" spans="4:4" x14ac:dyDescent="0.2">
      <c r="D24754" s="20"/>
    </row>
    <row r="24755" spans="4:4" x14ac:dyDescent="0.2">
      <c r="D24755" s="20"/>
    </row>
    <row r="24756" spans="4:4" x14ac:dyDescent="0.2">
      <c r="D24756" s="20"/>
    </row>
    <row r="24757" spans="4:4" x14ac:dyDescent="0.2">
      <c r="D24757" s="20"/>
    </row>
    <row r="24758" spans="4:4" x14ac:dyDescent="0.2">
      <c r="D24758" s="20"/>
    </row>
    <row r="24759" spans="4:4" x14ac:dyDescent="0.2">
      <c r="D24759" s="20"/>
    </row>
    <row r="24760" spans="4:4" x14ac:dyDescent="0.2">
      <c r="D24760" s="20"/>
    </row>
    <row r="24761" spans="4:4" x14ac:dyDescent="0.2">
      <c r="D24761" s="20"/>
    </row>
    <row r="24762" spans="4:4" x14ac:dyDescent="0.2">
      <c r="D24762" s="20"/>
    </row>
    <row r="24763" spans="4:4" x14ac:dyDescent="0.2">
      <c r="D24763" s="20"/>
    </row>
    <row r="24764" spans="4:4" x14ac:dyDescent="0.2">
      <c r="D24764" s="20"/>
    </row>
    <row r="24765" spans="4:4" x14ac:dyDescent="0.2">
      <c r="D24765" s="20"/>
    </row>
    <row r="24766" spans="4:4" x14ac:dyDescent="0.2">
      <c r="D24766" s="20"/>
    </row>
    <row r="24767" spans="4:4" x14ac:dyDescent="0.2">
      <c r="D24767" s="20"/>
    </row>
    <row r="24768" spans="4:4" x14ac:dyDescent="0.2">
      <c r="D24768" s="20"/>
    </row>
    <row r="24769" spans="4:4" x14ac:dyDescent="0.2">
      <c r="D24769" s="20"/>
    </row>
    <row r="24770" spans="4:4" x14ac:dyDescent="0.2">
      <c r="D24770" s="20"/>
    </row>
    <row r="24771" spans="4:4" x14ac:dyDescent="0.2">
      <c r="D24771" s="20"/>
    </row>
    <row r="24772" spans="4:4" x14ac:dyDescent="0.2">
      <c r="D24772" s="20"/>
    </row>
    <row r="24773" spans="4:4" x14ac:dyDescent="0.2">
      <c r="D24773" s="20"/>
    </row>
    <row r="24774" spans="4:4" x14ac:dyDescent="0.2">
      <c r="D24774" s="20"/>
    </row>
    <row r="24775" spans="4:4" x14ac:dyDescent="0.2">
      <c r="D24775" s="20"/>
    </row>
    <row r="24776" spans="4:4" x14ac:dyDescent="0.2">
      <c r="D24776" s="20"/>
    </row>
    <row r="24777" spans="4:4" x14ac:dyDescent="0.2">
      <c r="D24777" s="20"/>
    </row>
    <row r="24778" spans="4:4" x14ac:dyDescent="0.2">
      <c r="D24778" s="20"/>
    </row>
    <row r="24779" spans="4:4" x14ac:dyDescent="0.2">
      <c r="D24779" s="20"/>
    </row>
    <row r="24780" spans="4:4" x14ac:dyDescent="0.2">
      <c r="D24780" s="20"/>
    </row>
    <row r="24781" spans="4:4" x14ac:dyDescent="0.2">
      <c r="D24781" s="20"/>
    </row>
    <row r="24782" spans="4:4" x14ac:dyDescent="0.2">
      <c r="D24782" s="20"/>
    </row>
    <row r="24783" spans="4:4" x14ac:dyDescent="0.2">
      <c r="D24783" s="20"/>
    </row>
    <row r="24784" spans="4:4" x14ac:dyDescent="0.2">
      <c r="D24784" s="20"/>
    </row>
    <row r="24785" spans="4:4" x14ac:dyDescent="0.2">
      <c r="D24785" s="20"/>
    </row>
    <row r="24786" spans="4:4" x14ac:dyDescent="0.2">
      <c r="D24786" s="20"/>
    </row>
    <row r="24787" spans="4:4" x14ac:dyDescent="0.2">
      <c r="D24787" s="20"/>
    </row>
    <row r="24788" spans="4:4" x14ac:dyDescent="0.2">
      <c r="D24788" s="20"/>
    </row>
    <row r="24789" spans="4:4" x14ac:dyDescent="0.2">
      <c r="D24789" s="20"/>
    </row>
    <row r="24790" spans="4:4" x14ac:dyDescent="0.2">
      <c r="D24790" s="20"/>
    </row>
    <row r="24791" spans="4:4" x14ac:dyDescent="0.2">
      <c r="D24791" s="20"/>
    </row>
    <row r="24792" spans="4:4" x14ac:dyDescent="0.2">
      <c r="D24792" s="20"/>
    </row>
    <row r="24793" spans="4:4" x14ac:dyDescent="0.2">
      <c r="D24793" s="20"/>
    </row>
    <row r="24794" spans="4:4" x14ac:dyDescent="0.2">
      <c r="D24794" s="20"/>
    </row>
    <row r="24795" spans="4:4" x14ac:dyDescent="0.2">
      <c r="D24795" s="20"/>
    </row>
    <row r="24796" spans="4:4" x14ac:dyDescent="0.2">
      <c r="D24796" s="20"/>
    </row>
    <row r="24797" spans="4:4" x14ac:dyDescent="0.2">
      <c r="D24797" s="20"/>
    </row>
    <row r="24798" spans="4:4" x14ac:dyDescent="0.2">
      <c r="D24798" s="20"/>
    </row>
    <row r="24799" spans="4:4" x14ac:dyDescent="0.2">
      <c r="D24799" s="20"/>
    </row>
    <row r="24800" spans="4:4" x14ac:dyDescent="0.2">
      <c r="D24800" s="20"/>
    </row>
    <row r="24801" spans="4:4" x14ac:dyDescent="0.2">
      <c r="D24801" s="20"/>
    </row>
    <row r="24802" spans="4:4" x14ac:dyDescent="0.2">
      <c r="D24802" s="20"/>
    </row>
    <row r="24803" spans="4:4" x14ac:dyDescent="0.2">
      <c r="D24803" s="20"/>
    </row>
    <row r="24804" spans="4:4" x14ac:dyDescent="0.2">
      <c r="D24804" s="20"/>
    </row>
    <row r="24805" spans="4:4" x14ac:dyDescent="0.2">
      <c r="D24805" s="20"/>
    </row>
    <row r="24806" spans="4:4" x14ac:dyDescent="0.2">
      <c r="D24806" s="20"/>
    </row>
    <row r="24807" spans="4:4" x14ac:dyDescent="0.2">
      <c r="D24807" s="20"/>
    </row>
    <row r="24808" spans="4:4" x14ac:dyDescent="0.2">
      <c r="D24808" s="20"/>
    </row>
    <row r="24809" spans="4:4" x14ac:dyDescent="0.2">
      <c r="D24809" s="20"/>
    </row>
    <row r="24810" spans="4:4" x14ac:dyDescent="0.2">
      <c r="D24810" s="20"/>
    </row>
    <row r="24811" spans="4:4" x14ac:dyDescent="0.2">
      <c r="D24811" s="20"/>
    </row>
    <row r="24812" spans="4:4" x14ac:dyDescent="0.2">
      <c r="D24812" s="20"/>
    </row>
    <row r="24813" spans="4:4" x14ac:dyDescent="0.2">
      <c r="D24813" s="20"/>
    </row>
    <row r="24814" spans="4:4" x14ac:dyDescent="0.2">
      <c r="D24814" s="20"/>
    </row>
    <row r="24815" spans="4:4" x14ac:dyDescent="0.2">
      <c r="D24815" s="20"/>
    </row>
    <row r="24816" spans="4:4" x14ac:dyDescent="0.2">
      <c r="D24816" s="20"/>
    </row>
    <row r="24817" spans="4:4" x14ac:dyDescent="0.2">
      <c r="D24817" s="20"/>
    </row>
    <row r="24818" spans="4:4" x14ac:dyDescent="0.2">
      <c r="D24818" s="20"/>
    </row>
    <row r="24819" spans="4:4" x14ac:dyDescent="0.2">
      <c r="D24819" s="20"/>
    </row>
    <row r="24820" spans="4:4" x14ac:dyDescent="0.2">
      <c r="D24820" s="20"/>
    </row>
    <row r="24821" spans="4:4" x14ac:dyDescent="0.2">
      <c r="D24821" s="20"/>
    </row>
    <row r="24822" spans="4:4" x14ac:dyDescent="0.2">
      <c r="D24822" s="20"/>
    </row>
    <row r="24823" spans="4:4" x14ac:dyDescent="0.2">
      <c r="D24823" s="20"/>
    </row>
    <row r="24824" spans="4:4" x14ac:dyDescent="0.2">
      <c r="D24824" s="20"/>
    </row>
    <row r="24825" spans="4:4" x14ac:dyDescent="0.2">
      <c r="D24825" s="20"/>
    </row>
    <row r="24826" spans="4:4" x14ac:dyDescent="0.2">
      <c r="D24826" s="20"/>
    </row>
    <row r="24827" spans="4:4" x14ac:dyDescent="0.2">
      <c r="D24827" s="20"/>
    </row>
    <row r="24828" spans="4:4" x14ac:dyDescent="0.2">
      <c r="D24828" s="20"/>
    </row>
    <row r="24829" spans="4:4" x14ac:dyDescent="0.2">
      <c r="D24829" s="20"/>
    </row>
    <row r="24830" spans="4:4" x14ac:dyDescent="0.2">
      <c r="D24830" s="20"/>
    </row>
    <row r="24831" spans="4:4" x14ac:dyDescent="0.2">
      <c r="D24831" s="20"/>
    </row>
    <row r="24832" spans="4:4" x14ac:dyDescent="0.2">
      <c r="D24832" s="20"/>
    </row>
    <row r="24833" spans="4:4" x14ac:dyDescent="0.2">
      <c r="D24833" s="20"/>
    </row>
    <row r="24834" spans="4:4" x14ac:dyDescent="0.2">
      <c r="D24834" s="20"/>
    </row>
    <row r="24835" spans="4:4" x14ac:dyDescent="0.2">
      <c r="D24835" s="20"/>
    </row>
    <row r="24836" spans="4:4" x14ac:dyDescent="0.2">
      <c r="D24836" s="20"/>
    </row>
    <row r="24837" spans="4:4" x14ac:dyDescent="0.2">
      <c r="D24837" s="20"/>
    </row>
    <row r="24838" spans="4:4" x14ac:dyDescent="0.2">
      <c r="D24838" s="20"/>
    </row>
    <row r="24839" spans="4:4" x14ac:dyDescent="0.2">
      <c r="D24839" s="20"/>
    </row>
    <row r="24840" spans="4:4" x14ac:dyDescent="0.2">
      <c r="D24840" s="20"/>
    </row>
    <row r="24841" spans="4:4" x14ac:dyDescent="0.2">
      <c r="D24841" s="20"/>
    </row>
    <row r="24842" spans="4:4" x14ac:dyDescent="0.2">
      <c r="D24842" s="20"/>
    </row>
    <row r="24843" spans="4:4" x14ac:dyDescent="0.2">
      <c r="D24843" s="20"/>
    </row>
    <row r="24844" spans="4:4" x14ac:dyDescent="0.2">
      <c r="D24844" s="20"/>
    </row>
    <row r="24845" spans="4:4" x14ac:dyDescent="0.2">
      <c r="D24845" s="20"/>
    </row>
    <row r="24846" spans="4:4" x14ac:dyDescent="0.2">
      <c r="D24846" s="20"/>
    </row>
    <row r="24847" spans="4:4" x14ac:dyDescent="0.2">
      <c r="D24847" s="20"/>
    </row>
    <row r="24848" spans="4:4" x14ac:dyDescent="0.2">
      <c r="D24848" s="20"/>
    </row>
    <row r="24849" spans="4:4" x14ac:dyDescent="0.2">
      <c r="D24849" s="20"/>
    </row>
    <row r="24850" spans="4:4" x14ac:dyDescent="0.2">
      <c r="D24850" s="20"/>
    </row>
    <row r="24851" spans="4:4" x14ac:dyDescent="0.2">
      <c r="D24851" s="20"/>
    </row>
    <row r="24852" spans="4:4" x14ac:dyDescent="0.2">
      <c r="D24852" s="20"/>
    </row>
    <row r="24853" spans="4:4" x14ac:dyDescent="0.2">
      <c r="D24853" s="20"/>
    </row>
    <row r="24854" spans="4:4" x14ac:dyDescent="0.2">
      <c r="D24854" s="20"/>
    </row>
    <row r="24855" spans="4:4" x14ac:dyDescent="0.2">
      <c r="D24855" s="20"/>
    </row>
    <row r="24856" spans="4:4" x14ac:dyDescent="0.2">
      <c r="D24856" s="20"/>
    </row>
    <row r="24857" spans="4:4" x14ac:dyDescent="0.2">
      <c r="D24857" s="20"/>
    </row>
    <row r="24858" spans="4:4" x14ac:dyDescent="0.2">
      <c r="D24858" s="20"/>
    </row>
    <row r="24859" spans="4:4" x14ac:dyDescent="0.2">
      <c r="D24859" s="20"/>
    </row>
    <row r="24860" spans="4:4" x14ac:dyDescent="0.2">
      <c r="D24860" s="20"/>
    </row>
    <row r="24861" spans="4:4" x14ac:dyDescent="0.2">
      <c r="D24861" s="20"/>
    </row>
    <row r="24862" spans="4:4" x14ac:dyDescent="0.2">
      <c r="D24862" s="20"/>
    </row>
    <row r="24863" spans="4:4" x14ac:dyDescent="0.2">
      <c r="D24863" s="20"/>
    </row>
    <row r="24864" spans="4:4" x14ac:dyDescent="0.2">
      <c r="D24864" s="20"/>
    </row>
    <row r="24865" spans="4:4" x14ac:dyDescent="0.2">
      <c r="D24865" s="20"/>
    </row>
    <row r="24866" spans="4:4" x14ac:dyDescent="0.2">
      <c r="D24866" s="20"/>
    </row>
    <row r="24867" spans="4:4" x14ac:dyDescent="0.2">
      <c r="D24867" s="20"/>
    </row>
    <row r="24868" spans="4:4" x14ac:dyDescent="0.2">
      <c r="D24868" s="20"/>
    </row>
    <row r="24869" spans="4:4" x14ac:dyDescent="0.2">
      <c r="D24869" s="20"/>
    </row>
    <row r="24870" spans="4:4" x14ac:dyDescent="0.2">
      <c r="D24870" s="20"/>
    </row>
    <row r="24871" spans="4:4" x14ac:dyDescent="0.2">
      <c r="D24871" s="20"/>
    </row>
    <row r="24872" spans="4:4" x14ac:dyDescent="0.2">
      <c r="D24872" s="20"/>
    </row>
    <row r="24873" spans="4:4" x14ac:dyDescent="0.2">
      <c r="D24873" s="20"/>
    </row>
    <row r="24874" spans="4:4" x14ac:dyDescent="0.2">
      <c r="D24874" s="20"/>
    </row>
    <row r="24875" spans="4:4" x14ac:dyDescent="0.2">
      <c r="D24875" s="20"/>
    </row>
    <row r="24876" spans="4:4" x14ac:dyDescent="0.2">
      <c r="D24876" s="20"/>
    </row>
    <row r="24877" spans="4:4" x14ac:dyDescent="0.2">
      <c r="D24877" s="20"/>
    </row>
    <row r="24878" spans="4:4" x14ac:dyDescent="0.2">
      <c r="D24878" s="20"/>
    </row>
    <row r="24879" spans="4:4" x14ac:dyDescent="0.2">
      <c r="D24879" s="20"/>
    </row>
    <row r="24880" spans="4:4" x14ac:dyDescent="0.2">
      <c r="D24880" s="20"/>
    </row>
    <row r="24881" spans="4:4" x14ac:dyDescent="0.2">
      <c r="D24881" s="20"/>
    </row>
    <row r="24882" spans="4:4" x14ac:dyDescent="0.2">
      <c r="D24882" s="20"/>
    </row>
    <row r="24883" spans="4:4" x14ac:dyDescent="0.2">
      <c r="D24883" s="20"/>
    </row>
    <row r="24884" spans="4:4" x14ac:dyDescent="0.2">
      <c r="D24884" s="20"/>
    </row>
    <row r="24885" spans="4:4" x14ac:dyDescent="0.2">
      <c r="D24885" s="20"/>
    </row>
    <row r="24886" spans="4:4" x14ac:dyDescent="0.2">
      <c r="D24886" s="20"/>
    </row>
    <row r="24887" spans="4:4" x14ac:dyDescent="0.2">
      <c r="D24887" s="20"/>
    </row>
    <row r="24888" spans="4:4" x14ac:dyDescent="0.2">
      <c r="D24888" s="20"/>
    </row>
    <row r="24889" spans="4:4" x14ac:dyDescent="0.2">
      <c r="D24889" s="20"/>
    </row>
    <row r="24890" spans="4:4" x14ac:dyDescent="0.2">
      <c r="D24890" s="20"/>
    </row>
    <row r="24891" spans="4:4" x14ac:dyDescent="0.2">
      <c r="D24891" s="20"/>
    </row>
    <row r="24892" spans="4:4" x14ac:dyDescent="0.2">
      <c r="D24892" s="20"/>
    </row>
    <row r="24893" spans="4:4" x14ac:dyDescent="0.2">
      <c r="D24893" s="20"/>
    </row>
    <row r="24894" spans="4:4" x14ac:dyDescent="0.2">
      <c r="D24894" s="20"/>
    </row>
    <row r="24895" spans="4:4" x14ac:dyDescent="0.2">
      <c r="D24895" s="20"/>
    </row>
    <row r="24896" spans="4:4" x14ac:dyDescent="0.2">
      <c r="D24896" s="20"/>
    </row>
    <row r="24897" spans="4:4" x14ac:dyDescent="0.2">
      <c r="D24897" s="20"/>
    </row>
    <row r="24898" spans="4:4" x14ac:dyDescent="0.2">
      <c r="D24898" s="20"/>
    </row>
    <row r="24899" spans="4:4" x14ac:dyDescent="0.2">
      <c r="D24899" s="20"/>
    </row>
    <row r="24900" spans="4:4" x14ac:dyDescent="0.2">
      <c r="D24900" s="20"/>
    </row>
    <row r="24901" spans="4:4" x14ac:dyDescent="0.2">
      <c r="D24901" s="20"/>
    </row>
    <row r="24902" spans="4:4" x14ac:dyDescent="0.2">
      <c r="D24902" s="20"/>
    </row>
    <row r="24903" spans="4:4" x14ac:dyDescent="0.2">
      <c r="D24903" s="20"/>
    </row>
    <row r="24904" spans="4:4" x14ac:dyDescent="0.2">
      <c r="D24904" s="20"/>
    </row>
    <row r="24905" spans="4:4" x14ac:dyDescent="0.2">
      <c r="D24905" s="20"/>
    </row>
    <row r="24906" spans="4:4" x14ac:dyDescent="0.2">
      <c r="D24906" s="20"/>
    </row>
    <row r="24907" spans="4:4" x14ac:dyDescent="0.2">
      <c r="D24907" s="20"/>
    </row>
    <row r="24908" spans="4:4" x14ac:dyDescent="0.2">
      <c r="D24908" s="20"/>
    </row>
    <row r="24909" spans="4:4" x14ac:dyDescent="0.2">
      <c r="D24909" s="20"/>
    </row>
    <row r="24910" spans="4:4" x14ac:dyDescent="0.2">
      <c r="D24910" s="20"/>
    </row>
    <row r="24911" spans="4:4" x14ac:dyDescent="0.2">
      <c r="D24911" s="20"/>
    </row>
    <row r="24912" spans="4:4" x14ac:dyDescent="0.2">
      <c r="D24912" s="20"/>
    </row>
    <row r="24913" spans="4:4" x14ac:dyDescent="0.2">
      <c r="D24913" s="20"/>
    </row>
    <row r="24914" spans="4:4" x14ac:dyDescent="0.2">
      <c r="D24914" s="20"/>
    </row>
    <row r="24915" spans="4:4" x14ac:dyDescent="0.2">
      <c r="D24915" s="20"/>
    </row>
    <row r="24916" spans="4:4" x14ac:dyDescent="0.2">
      <c r="D24916" s="20"/>
    </row>
    <row r="24917" spans="4:4" x14ac:dyDescent="0.2">
      <c r="D24917" s="20"/>
    </row>
    <row r="24918" spans="4:4" x14ac:dyDescent="0.2">
      <c r="D24918" s="20"/>
    </row>
    <row r="24919" spans="4:4" x14ac:dyDescent="0.2">
      <c r="D24919" s="20"/>
    </row>
    <row r="24920" spans="4:4" x14ac:dyDescent="0.2">
      <c r="D24920" s="20"/>
    </row>
    <row r="24921" spans="4:4" x14ac:dyDescent="0.2">
      <c r="D24921" s="20"/>
    </row>
    <row r="24922" spans="4:4" x14ac:dyDescent="0.2">
      <c r="D24922" s="20"/>
    </row>
    <row r="24923" spans="4:4" x14ac:dyDescent="0.2">
      <c r="D24923" s="20"/>
    </row>
    <row r="24924" spans="4:4" x14ac:dyDescent="0.2">
      <c r="D24924" s="20"/>
    </row>
    <row r="24925" spans="4:4" x14ac:dyDescent="0.2">
      <c r="D24925" s="20"/>
    </row>
    <row r="24926" spans="4:4" x14ac:dyDescent="0.2">
      <c r="D24926" s="20"/>
    </row>
    <row r="24927" spans="4:4" x14ac:dyDescent="0.2">
      <c r="D24927" s="20"/>
    </row>
    <row r="24928" spans="4:4" x14ac:dyDescent="0.2">
      <c r="D24928" s="20"/>
    </row>
    <row r="24929" spans="4:4" x14ac:dyDescent="0.2">
      <c r="D24929" s="20"/>
    </row>
    <row r="24930" spans="4:4" x14ac:dyDescent="0.2">
      <c r="D24930" s="20"/>
    </row>
    <row r="24931" spans="4:4" x14ac:dyDescent="0.2">
      <c r="D24931" s="20"/>
    </row>
    <row r="24932" spans="4:4" x14ac:dyDescent="0.2">
      <c r="D24932" s="20"/>
    </row>
    <row r="24933" spans="4:4" x14ac:dyDescent="0.2">
      <c r="D24933" s="20"/>
    </row>
    <row r="24934" spans="4:4" x14ac:dyDescent="0.2">
      <c r="D24934" s="20"/>
    </row>
    <row r="24935" spans="4:4" x14ac:dyDescent="0.2">
      <c r="D24935" s="20"/>
    </row>
    <row r="24936" spans="4:4" x14ac:dyDescent="0.2">
      <c r="D24936" s="20"/>
    </row>
    <row r="24937" spans="4:4" x14ac:dyDescent="0.2">
      <c r="D24937" s="20"/>
    </row>
    <row r="24938" spans="4:4" x14ac:dyDescent="0.2">
      <c r="D24938" s="20"/>
    </row>
    <row r="24939" spans="4:4" x14ac:dyDescent="0.2">
      <c r="D24939" s="20"/>
    </row>
    <row r="24940" spans="4:4" x14ac:dyDescent="0.2">
      <c r="D24940" s="20"/>
    </row>
    <row r="24941" spans="4:4" x14ac:dyDescent="0.2">
      <c r="D24941" s="20"/>
    </row>
    <row r="24942" spans="4:4" x14ac:dyDescent="0.2">
      <c r="D24942" s="20"/>
    </row>
    <row r="24943" spans="4:4" x14ac:dyDescent="0.2">
      <c r="D24943" s="20"/>
    </row>
    <row r="24944" spans="4:4" x14ac:dyDescent="0.2">
      <c r="D24944" s="20"/>
    </row>
    <row r="24945" spans="4:4" x14ac:dyDescent="0.2">
      <c r="D24945" s="20"/>
    </row>
    <row r="24946" spans="4:4" x14ac:dyDescent="0.2">
      <c r="D24946" s="20"/>
    </row>
    <row r="24947" spans="4:4" x14ac:dyDescent="0.2">
      <c r="D24947" s="20"/>
    </row>
    <row r="24948" spans="4:4" x14ac:dyDescent="0.2">
      <c r="D24948" s="20"/>
    </row>
    <row r="24949" spans="4:4" x14ac:dyDescent="0.2">
      <c r="D24949" s="20"/>
    </row>
    <row r="24950" spans="4:4" x14ac:dyDescent="0.2">
      <c r="D24950" s="20"/>
    </row>
    <row r="24951" spans="4:4" x14ac:dyDescent="0.2">
      <c r="D24951" s="20"/>
    </row>
    <row r="24952" spans="4:4" x14ac:dyDescent="0.2">
      <c r="D24952" s="20"/>
    </row>
    <row r="24953" spans="4:4" x14ac:dyDescent="0.2">
      <c r="D24953" s="20"/>
    </row>
    <row r="24954" spans="4:4" x14ac:dyDescent="0.2">
      <c r="D24954" s="20"/>
    </row>
    <row r="24955" spans="4:4" x14ac:dyDescent="0.2">
      <c r="D24955" s="20"/>
    </row>
    <row r="24956" spans="4:4" x14ac:dyDescent="0.2">
      <c r="D24956" s="20"/>
    </row>
    <row r="24957" spans="4:4" x14ac:dyDescent="0.2">
      <c r="D24957" s="20"/>
    </row>
    <row r="24958" spans="4:4" x14ac:dyDescent="0.2">
      <c r="D24958" s="20"/>
    </row>
    <row r="24959" spans="4:4" x14ac:dyDescent="0.2">
      <c r="D24959" s="20"/>
    </row>
    <row r="24960" spans="4:4" x14ac:dyDescent="0.2">
      <c r="D24960" s="20"/>
    </row>
    <row r="24961" spans="4:4" x14ac:dyDescent="0.2">
      <c r="D24961" s="20"/>
    </row>
    <row r="24962" spans="4:4" x14ac:dyDescent="0.2">
      <c r="D24962" s="20"/>
    </row>
    <row r="24963" spans="4:4" x14ac:dyDescent="0.2">
      <c r="D24963" s="20"/>
    </row>
    <row r="24964" spans="4:4" x14ac:dyDescent="0.2">
      <c r="D24964" s="20"/>
    </row>
    <row r="24965" spans="4:4" x14ac:dyDescent="0.2">
      <c r="D24965" s="20"/>
    </row>
    <row r="24966" spans="4:4" x14ac:dyDescent="0.2">
      <c r="D24966" s="20"/>
    </row>
    <row r="24967" spans="4:4" x14ac:dyDescent="0.2">
      <c r="D24967" s="20"/>
    </row>
    <row r="24968" spans="4:4" x14ac:dyDescent="0.2">
      <c r="D24968" s="20"/>
    </row>
    <row r="24969" spans="4:4" x14ac:dyDescent="0.2">
      <c r="D24969" s="20"/>
    </row>
    <row r="24970" spans="4:4" x14ac:dyDescent="0.2">
      <c r="D24970" s="20"/>
    </row>
    <row r="24971" spans="4:4" x14ac:dyDescent="0.2">
      <c r="D24971" s="20"/>
    </row>
    <row r="24972" spans="4:4" x14ac:dyDescent="0.2">
      <c r="D24972" s="20"/>
    </row>
    <row r="24973" spans="4:4" x14ac:dyDescent="0.2">
      <c r="D24973" s="20"/>
    </row>
    <row r="24974" spans="4:4" x14ac:dyDescent="0.2">
      <c r="D24974" s="20"/>
    </row>
    <row r="24975" spans="4:4" x14ac:dyDescent="0.2">
      <c r="D24975" s="20"/>
    </row>
    <row r="24976" spans="4:4" x14ac:dyDescent="0.2">
      <c r="D24976" s="20"/>
    </row>
    <row r="24977" spans="4:4" x14ac:dyDescent="0.2">
      <c r="D24977" s="20"/>
    </row>
    <row r="24978" spans="4:4" x14ac:dyDescent="0.2">
      <c r="D24978" s="20"/>
    </row>
    <row r="24979" spans="4:4" x14ac:dyDescent="0.2">
      <c r="D24979" s="20"/>
    </row>
    <row r="24980" spans="4:4" x14ac:dyDescent="0.2">
      <c r="D24980" s="20"/>
    </row>
    <row r="24981" spans="4:4" x14ac:dyDescent="0.2">
      <c r="D24981" s="20"/>
    </row>
    <row r="24982" spans="4:4" x14ac:dyDescent="0.2">
      <c r="D24982" s="20"/>
    </row>
    <row r="24983" spans="4:4" x14ac:dyDescent="0.2">
      <c r="D24983" s="20"/>
    </row>
    <row r="24984" spans="4:4" x14ac:dyDescent="0.2">
      <c r="D24984" s="20"/>
    </row>
    <row r="24985" spans="4:4" x14ac:dyDescent="0.2">
      <c r="D24985" s="20"/>
    </row>
    <row r="24986" spans="4:4" x14ac:dyDescent="0.2">
      <c r="D24986" s="20"/>
    </row>
    <row r="24987" spans="4:4" x14ac:dyDescent="0.2">
      <c r="D24987" s="20"/>
    </row>
    <row r="24988" spans="4:4" x14ac:dyDescent="0.2">
      <c r="D24988" s="20"/>
    </row>
    <row r="24989" spans="4:4" x14ac:dyDescent="0.2">
      <c r="D24989" s="20"/>
    </row>
    <row r="24990" spans="4:4" x14ac:dyDescent="0.2">
      <c r="D24990" s="20"/>
    </row>
    <row r="24991" spans="4:4" x14ac:dyDescent="0.2">
      <c r="D24991" s="20"/>
    </row>
    <row r="24992" spans="4:4" x14ac:dyDescent="0.2">
      <c r="D24992" s="20"/>
    </row>
    <row r="24993" spans="4:4" x14ac:dyDescent="0.2">
      <c r="D24993" s="20"/>
    </row>
    <row r="24994" spans="4:4" x14ac:dyDescent="0.2">
      <c r="D24994" s="20"/>
    </row>
    <row r="24995" spans="4:4" x14ac:dyDescent="0.2">
      <c r="D24995" s="20"/>
    </row>
    <row r="24996" spans="4:4" x14ac:dyDescent="0.2">
      <c r="D24996" s="20"/>
    </row>
    <row r="24997" spans="4:4" x14ac:dyDescent="0.2">
      <c r="D24997" s="20"/>
    </row>
    <row r="24998" spans="4:4" x14ac:dyDescent="0.2">
      <c r="D24998" s="20"/>
    </row>
    <row r="24999" spans="4:4" x14ac:dyDescent="0.2">
      <c r="D24999" s="20"/>
    </row>
    <row r="25000" spans="4:4" x14ac:dyDescent="0.2">
      <c r="D25000" s="20"/>
    </row>
    <row r="25001" spans="4:4" x14ac:dyDescent="0.2">
      <c r="D25001" s="20"/>
    </row>
    <row r="25002" spans="4:4" x14ac:dyDescent="0.2">
      <c r="D25002" s="20"/>
    </row>
    <row r="25003" spans="4:4" x14ac:dyDescent="0.2">
      <c r="D25003" s="20"/>
    </row>
    <row r="25004" spans="4:4" x14ac:dyDescent="0.2">
      <c r="D25004" s="20"/>
    </row>
    <row r="25005" spans="4:4" x14ac:dyDescent="0.2">
      <c r="D25005" s="20"/>
    </row>
    <row r="25006" spans="4:4" x14ac:dyDescent="0.2">
      <c r="D25006" s="20"/>
    </row>
    <row r="25007" spans="4:4" x14ac:dyDescent="0.2">
      <c r="D25007" s="20"/>
    </row>
    <row r="25008" spans="4:4" x14ac:dyDescent="0.2">
      <c r="D25008" s="20"/>
    </row>
    <row r="25009" spans="4:4" x14ac:dyDescent="0.2">
      <c r="D25009" s="20"/>
    </row>
    <row r="25010" spans="4:4" x14ac:dyDescent="0.2">
      <c r="D25010" s="20"/>
    </row>
    <row r="25011" spans="4:4" x14ac:dyDescent="0.2">
      <c r="D25011" s="20"/>
    </row>
    <row r="25012" spans="4:4" x14ac:dyDescent="0.2">
      <c r="D25012" s="20"/>
    </row>
    <row r="25013" spans="4:4" x14ac:dyDescent="0.2">
      <c r="D25013" s="20"/>
    </row>
    <row r="25014" spans="4:4" x14ac:dyDescent="0.2">
      <c r="D25014" s="20"/>
    </row>
    <row r="25015" spans="4:4" x14ac:dyDescent="0.2">
      <c r="D25015" s="20"/>
    </row>
    <row r="25016" spans="4:4" x14ac:dyDescent="0.2">
      <c r="D25016" s="20"/>
    </row>
    <row r="25017" spans="4:4" x14ac:dyDescent="0.2">
      <c r="D25017" s="20"/>
    </row>
    <row r="25018" spans="4:4" x14ac:dyDescent="0.2">
      <c r="D25018" s="20"/>
    </row>
    <row r="25019" spans="4:4" x14ac:dyDescent="0.2">
      <c r="D25019" s="20"/>
    </row>
    <row r="25020" spans="4:4" x14ac:dyDescent="0.2">
      <c r="D25020" s="20"/>
    </row>
    <row r="25021" spans="4:4" x14ac:dyDescent="0.2">
      <c r="D25021" s="20"/>
    </row>
    <row r="25022" spans="4:4" x14ac:dyDescent="0.2">
      <c r="D25022" s="20"/>
    </row>
    <row r="25023" spans="4:4" x14ac:dyDescent="0.2">
      <c r="D25023" s="20"/>
    </row>
    <row r="25024" spans="4:4" x14ac:dyDescent="0.2">
      <c r="D25024" s="20"/>
    </row>
    <row r="25025" spans="4:4" x14ac:dyDescent="0.2">
      <c r="D25025" s="20"/>
    </row>
    <row r="25026" spans="4:4" x14ac:dyDescent="0.2">
      <c r="D25026" s="20"/>
    </row>
    <row r="25027" spans="4:4" x14ac:dyDescent="0.2">
      <c r="D25027" s="20"/>
    </row>
    <row r="25028" spans="4:4" x14ac:dyDescent="0.2">
      <c r="D25028" s="20"/>
    </row>
    <row r="25029" spans="4:4" x14ac:dyDescent="0.2">
      <c r="D25029" s="20"/>
    </row>
    <row r="25030" spans="4:4" x14ac:dyDescent="0.2">
      <c r="D25030" s="20"/>
    </row>
    <row r="25031" spans="4:4" x14ac:dyDescent="0.2">
      <c r="D25031" s="20"/>
    </row>
    <row r="25032" spans="4:4" x14ac:dyDescent="0.2">
      <c r="D25032" s="20"/>
    </row>
    <row r="25033" spans="4:4" x14ac:dyDescent="0.2">
      <c r="D25033" s="20"/>
    </row>
    <row r="25034" spans="4:4" x14ac:dyDescent="0.2">
      <c r="D25034" s="20"/>
    </row>
    <row r="25035" spans="4:4" x14ac:dyDescent="0.2">
      <c r="D25035" s="20"/>
    </row>
    <row r="25036" spans="4:4" x14ac:dyDescent="0.2">
      <c r="D25036" s="20"/>
    </row>
    <row r="25037" spans="4:4" x14ac:dyDescent="0.2">
      <c r="D25037" s="20"/>
    </row>
    <row r="25038" spans="4:4" x14ac:dyDescent="0.2">
      <c r="D25038" s="20"/>
    </row>
    <row r="25039" spans="4:4" x14ac:dyDescent="0.2">
      <c r="D25039" s="20"/>
    </row>
    <row r="25040" spans="4:4" x14ac:dyDescent="0.2">
      <c r="D25040" s="20"/>
    </row>
    <row r="25041" spans="4:4" x14ac:dyDescent="0.2">
      <c r="D25041" s="20"/>
    </row>
    <row r="25042" spans="4:4" x14ac:dyDescent="0.2">
      <c r="D25042" s="20"/>
    </row>
    <row r="25043" spans="4:4" x14ac:dyDescent="0.2">
      <c r="D25043" s="20"/>
    </row>
    <row r="25044" spans="4:4" x14ac:dyDescent="0.2">
      <c r="D25044" s="20"/>
    </row>
    <row r="25045" spans="4:4" x14ac:dyDescent="0.2">
      <c r="D25045" s="20"/>
    </row>
    <row r="25046" spans="4:4" x14ac:dyDescent="0.2">
      <c r="D25046" s="20"/>
    </row>
    <row r="25047" spans="4:4" x14ac:dyDescent="0.2">
      <c r="D25047" s="20"/>
    </row>
    <row r="25048" spans="4:4" x14ac:dyDescent="0.2">
      <c r="D25048" s="20"/>
    </row>
    <row r="25049" spans="4:4" x14ac:dyDescent="0.2">
      <c r="D25049" s="20"/>
    </row>
    <row r="25050" spans="4:4" x14ac:dyDescent="0.2">
      <c r="D25050" s="20"/>
    </row>
    <row r="25051" spans="4:4" x14ac:dyDescent="0.2">
      <c r="D25051" s="20"/>
    </row>
    <row r="25052" spans="4:4" x14ac:dyDescent="0.2">
      <c r="D25052" s="20"/>
    </row>
    <row r="25053" spans="4:4" x14ac:dyDescent="0.2">
      <c r="D25053" s="20"/>
    </row>
    <row r="25054" spans="4:4" x14ac:dyDescent="0.2">
      <c r="D25054" s="20"/>
    </row>
    <row r="25055" spans="4:4" x14ac:dyDescent="0.2">
      <c r="D25055" s="20"/>
    </row>
    <row r="25056" spans="4:4" x14ac:dyDescent="0.2">
      <c r="D25056" s="20"/>
    </row>
    <row r="25057" spans="4:4" x14ac:dyDescent="0.2">
      <c r="D25057" s="20"/>
    </row>
    <row r="25058" spans="4:4" x14ac:dyDescent="0.2">
      <c r="D25058" s="20"/>
    </row>
    <row r="25059" spans="4:4" x14ac:dyDescent="0.2">
      <c r="D25059" s="20"/>
    </row>
    <row r="25060" spans="4:4" x14ac:dyDescent="0.2">
      <c r="D25060" s="20"/>
    </row>
    <row r="25061" spans="4:4" x14ac:dyDescent="0.2">
      <c r="D25061" s="20"/>
    </row>
    <row r="25062" spans="4:4" x14ac:dyDescent="0.2">
      <c r="D25062" s="20"/>
    </row>
    <row r="25063" spans="4:4" x14ac:dyDescent="0.2">
      <c r="D25063" s="20"/>
    </row>
    <row r="25064" spans="4:4" x14ac:dyDescent="0.2">
      <c r="D25064" s="20"/>
    </row>
    <row r="25065" spans="4:4" x14ac:dyDescent="0.2">
      <c r="D25065" s="20"/>
    </row>
    <row r="25066" spans="4:4" x14ac:dyDescent="0.2">
      <c r="D25066" s="20"/>
    </row>
    <row r="25067" spans="4:4" x14ac:dyDescent="0.2">
      <c r="D25067" s="20"/>
    </row>
    <row r="25068" spans="4:4" x14ac:dyDescent="0.2">
      <c r="D25068" s="20"/>
    </row>
    <row r="25069" spans="4:4" x14ac:dyDescent="0.2">
      <c r="D25069" s="20"/>
    </row>
    <row r="25070" spans="4:4" x14ac:dyDescent="0.2">
      <c r="D25070" s="20"/>
    </row>
    <row r="25071" spans="4:4" x14ac:dyDescent="0.2">
      <c r="D25071" s="20"/>
    </row>
    <row r="25072" spans="4:4" x14ac:dyDescent="0.2">
      <c r="D25072" s="20"/>
    </row>
    <row r="25073" spans="4:4" x14ac:dyDescent="0.2">
      <c r="D25073" s="20"/>
    </row>
    <row r="25074" spans="4:4" x14ac:dyDescent="0.2">
      <c r="D25074" s="20"/>
    </row>
    <row r="25075" spans="4:4" x14ac:dyDescent="0.2">
      <c r="D25075" s="20"/>
    </row>
    <row r="25076" spans="4:4" x14ac:dyDescent="0.2">
      <c r="D25076" s="20"/>
    </row>
    <row r="25077" spans="4:4" x14ac:dyDescent="0.2">
      <c r="D25077" s="20"/>
    </row>
    <row r="25078" spans="4:4" x14ac:dyDescent="0.2">
      <c r="D25078" s="20"/>
    </row>
    <row r="25079" spans="4:4" x14ac:dyDescent="0.2">
      <c r="D25079" s="20"/>
    </row>
    <row r="25080" spans="4:4" x14ac:dyDescent="0.2">
      <c r="D25080" s="20"/>
    </row>
    <row r="25081" spans="4:4" x14ac:dyDescent="0.2">
      <c r="D25081" s="20"/>
    </row>
    <row r="25082" spans="4:4" x14ac:dyDescent="0.2">
      <c r="D25082" s="20"/>
    </row>
    <row r="25083" spans="4:4" x14ac:dyDescent="0.2">
      <c r="D25083" s="20"/>
    </row>
    <row r="25084" spans="4:4" x14ac:dyDescent="0.2">
      <c r="D25084" s="20"/>
    </row>
    <row r="25085" spans="4:4" x14ac:dyDescent="0.2">
      <c r="D25085" s="20"/>
    </row>
    <row r="25086" spans="4:4" x14ac:dyDescent="0.2">
      <c r="D25086" s="20"/>
    </row>
    <row r="25087" spans="4:4" x14ac:dyDescent="0.2">
      <c r="D25087" s="20"/>
    </row>
    <row r="25088" spans="4:4" x14ac:dyDescent="0.2">
      <c r="D25088" s="20"/>
    </row>
    <row r="25089" spans="4:4" x14ac:dyDescent="0.2">
      <c r="D25089" s="20"/>
    </row>
    <row r="25090" spans="4:4" x14ac:dyDescent="0.2">
      <c r="D25090" s="20"/>
    </row>
    <row r="25091" spans="4:4" x14ac:dyDescent="0.2">
      <c r="D25091" s="20"/>
    </row>
    <row r="25092" spans="4:4" x14ac:dyDescent="0.2">
      <c r="D25092" s="20"/>
    </row>
    <row r="25093" spans="4:4" x14ac:dyDescent="0.2">
      <c r="D25093" s="20"/>
    </row>
    <row r="25094" spans="4:4" x14ac:dyDescent="0.2">
      <c r="D25094" s="20"/>
    </row>
    <row r="25095" spans="4:4" x14ac:dyDescent="0.2">
      <c r="D25095" s="20"/>
    </row>
    <row r="25096" spans="4:4" x14ac:dyDescent="0.2">
      <c r="D25096" s="20"/>
    </row>
    <row r="25097" spans="4:4" x14ac:dyDescent="0.2">
      <c r="D25097" s="20"/>
    </row>
    <row r="25098" spans="4:4" x14ac:dyDescent="0.2">
      <c r="D25098" s="20"/>
    </row>
    <row r="25099" spans="4:4" x14ac:dyDescent="0.2">
      <c r="D25099" s="20"/>
    </row>
    <row r="25100" spans="4:4" x14ac:dyDescent="0.2">
      <c r="D25100" s="20"/>
    </row>
    <row r="25101" spans="4:4" x14ac:dyDescent="0.2">
      <c r="D25101" s="20"/>
    </row>
    <row r="25102" spans="4:4" x14ac:dyDescent="0.2">
      <c r="D25102" s="20"/>
    </row>
    <row r="25103" spans="4:4" x14ac:dyDescent="0.2">
      <c r="D25103" s="20"/>
    </row>
    <row r="25104" spans="4:4" x14ac:dyDescent="0.2">
      <c r="D25104" s="20"/>
    </row>
    <row r="25105" spans="4:4" x14ac:dyDescent="0.2">
      <c r="D25105" s="20"/>
    </row>
    <row r="25106" spans="4:4" x14ac:dyDescent="0.2">
      <c r="D25106" s="20"/>
    </row>
    <row r="25107" spans="4:4" x14ac:dyDescent="0.2">
      <c r="D25107" s="20"/>
    </row>
    <row r="25108" spans="4:4" x14ac:dyDescent="0.2">
      <c r="D25108" s="20"/>
    </row>
    <row r="25109" spans="4:4" x14ac:dyDescent="0.2">
      <c r="D25109" s="20"/>
    </row>
    <row r="25110" spans="4:4" x14ac:dyDescent="0.2">
      <c r="D25110" s="20"/>
    </row>
    <row r="25111" spans="4:4" x14ac:dyDescent="0.2">
      <c r="D25111" s="20"/>
    </row>
    <row r="25112" spans="4:4" x14ac:dyDescent="0.2">
      <c r="D25112" s="20"/>
    </row>
    <row r="25113" spans="4:4" x14ac:dyDescent="0.2">
      <c r="D25113" s="20"/>
    </row>
    <row r="25114" spans="4:4" x14ac:dyDescent="0.2">
      <c r="D25114" s="20"/>
    </row>
    <row r="25115" spans="4:4" x14ac:dyDescent="0.2">
      <c r="D25115" s="20"/>
    </row>
    <row r="25116" spans="4:4" x14ac:dyDescent="0.2">
      <c r="D25116" s="20"/>
    </row>
    <row r="25117" spans="4:4" x14ac:dyDescent="0.2">
      <c r="D25117" s="20"/>
    </row>
    <row r="25118" spans="4:4" x14ac:dyDescent="0.2">
      <c r="D25118" s="20"/>
    </row>
    <row r="25119" spans="4:4" x14ac:dyDescent="0.2">
      <c r="D25119" s="20"/>
    </row>
    <row r="25120" spans="4:4" x14ac:dyDescent="0.2">
      <c r="D25120" s="20"/>
    </row>
    <row r="25121" spans="4:4" x14ac:dyDescent="0.2">
      <c r="D25121" s="20"/>
    </row>
    <row r="25122" spans="4:4" x14ac:dyDescent="0.2">
      <c r="D25122" s="20"/>
    </row>
    <row r="25123" spans="4:4" x14ac:dyDescent="0.2">
      <c r="D25123" s="20"/>
    </row>
    <row r="25124" spans="4:4" x14ac:dyDescent="0.2">
      <c r="D25124" s="20"/>
    </row>
    <row r="25125" spans="4:4" x14ac:dyDescent="0.2">
      <c r="D25125" s="20"/>
    </row>
    <row r="25126" spans="4:4" x14ac:dyDescent="0.2">
      <c r="D25126" s="20"/>
    </row>
    <row r="25127" spans="4:4" x14ac:dyDescent="0.2">
      <c r="D25127" s="20"/>
    </row>
    <row r="25128" spans="4:4" x14ac:dyDescent="0.2">
      <c r="D25128" s="20"/>
    </row>
    <row r="25129" spans="4:4" x14ac:dyDescent="0.2">
      <c r="D25129" s="20"/>
    </row>
    <row r="25130" spans="4:4" x14ac:dyDescent="0.2">
      <c r="D25130" s="20"/>
    </row>
    <row r="25131" spans="4:4" x14ac:dyDescent="0.2">
      <c r="D25131" s="20"/>
    </row>
    <row r="25132" spans="4:4" x14ac:dyDescent="0.2">
      <c r="D25132" s="20"/>
    </row>
    <row r="25133" spans="4:4" x14ac:dyDescent="0.2">
      <c r="D25133" s="20"/>
    </row>
    <row r="25134" spans="4:4" x14ac:dyDescent="0.2">
      <c r="D25134" s="20"/>
    </row>
    <row r="25135" spans="4:4" x14ac:dyDescent="0.2">
      <c r="D25135" s="20"/>
    </row>
    <row r="25136" spans="4:4" x14ac:dyDescent="0.2">
      <c r="D25136" s="20"/>
    </row>
    <row r="25137" spans="4:4" x14ac:dyDescent="0.2">
      <c r="D25137" s="20"/>
    </row>
    <row r="25138" spans="4:4" x14ac:dyDescent="0.2">
      <c r="D25138" s="20"/>
    </row>
    <row r="25139" spans="4:4" x14ac:dyDescent="0.2">
      <c r="D25139" s="20"/>
    </row>
    <row r="25140" spans="4:4" x14ac:dyDescent="0.2">
      <c r="D25140" s="20"/>
    </row>
    <row r="25141" spans="4:4" x14ac:dyDescent="0.2">
      <c r="D25141" s="20"/>
    </row>
    <row r="25142" spans="4:4" x14ac:dyDescent="0.2">
      <c r="D25142" s="20"/>
    </row>
    <row r="25143" spans="4:4" x14ac:dyDescent="0.2">
      <c r="D25143" s="20"/>
    </row>
    <row r="25144" spans="4:4" x14ac:dyDescent="0.2">
      <c r="D25144" s="20"/>
    </row>
    <row r="25145" spans="4:4" x14ac:dyDescent="0.2">
      <c r="D25145" s="20"/>
    </row>
    <row r="25146" spans="4:4" x14ac:dyDescent="0.2">
      <c r="D25146" s="20"/>
    </row>
    <row r="25147" spans="4:4" x14ac:dyDescent="0.2">
      <c r="D25147" s="20"/>
    </row>
    <row r="25148" spans="4:4" x14ac:dyDescent="0.2">
      <c r="D25148" s="20"/>
    </row>
    <row r="25149" spans="4:4" x14ac:dyDescent="0.2">
      <c r="D25149" s="20"/>
    </row>
    <row r="25150" spans="4:4" x14ac:dyDescent="0.2">
      <c r="D25150" s="20"/>
    </row>
    <row r="25151" spans="4:4" x14ac:dyDescent="0.2">
      <c r="D25151" s="20"/>
    </row>
    <row r="25152" spans="4:4" x14ac:dyDescent="0.2">
      <c r="D25152" s="20"/>
    </row>
    <row r="25153" spans="4:4" x14ac:dyDescent="0.2">
      <c r="D25153" s="20"/>
    </row>
    <row r="25154" spans="4:4" x14ac:dyDescent="0.2">
      <c r="D25154" s="20"/>
    </row>
    <row r="25155" spans="4:4" x14ac:dyDescent="0.2">
      <c r="D25155" s="20"/>
    </row>
    <row r="25156" spans="4:4" x14ac:dyDescent="0.2">
      <c r="D25156" s="20"/>
    </row>
    <row r="25157" spans="4:4" x14ac:dyDescent="0.2">
      <c r="D25157" s="20"/>
    </row>
    <row r="25158" spans="4:4" x14ac:dyDescent="0.2">
      <c r="D25158" s="20"/>
    </row>
    <row r="25159" spans="4:4" x14ac:dyDescent="0.2">
      <c r="D25159" s="20"/>
    </row>
    <row r="25160" spans="4:4" x14ac:dyDescent="0.2">
      <c r="D25160" s="20"/>
    </row>
    <row r="25161" spans="4:4" x14ac:dyDescent="0.2">
      <c r="D25161" s="20"/>
    </row>
    <row r="25162" spans="4:4" x14ac:dyDescent="0.2">
      <c r="D25162" s="20"/>
    </row>
    <row r="25163" spans="4:4" x14ac:dyDescent="0.2">
      <c r="D25163" s="20"/>
    </row>
    <row r="25164" spans="4:4" x14ac:dyDescent="0.2">
      <c r="D25164" s="20"/>
    </row>
    <row r="25165" spans="4:4" x14ac:dyDescent="0.2">
      <c r="D25165" s="20"/>
    </row>
    <row r="25166" spans="4:4" x14ac:dyDescent="0.2">
      <c r="D25166" s="20"/>
    </row>
    <row r="25167" spans="4:4" x14ac:dyDescent="0.2">
      <c r="D25167" s="20"/>
    </row>
    <row r="25168" spans="4:4" x14ac:dyDescent="0.2">
      <c r="D25168" s="20"/>
    </row>
    <row r="25169" spans="4:4" x14ac:dyDescent="0.2">
      <c r="D25169" s="20"/>
    </row>
    <row r="25170" spans="4:4" x14ac:dyDescent="0.2">
      <c r="D25170" s="20"/>
    </row>
    <row r="25171" spans="4:4" x14ac:dyDescent="0.2">
      <c r="D25171" s="20"/>
    </row>
    <row r="25172" spans="4:4" x14ac:dyDescent="0.2">
      <c r="D25172" s="20"/>
    </row>
    <row r="25173" spans="4:4" x14ac:dyDescent="0.2">
      <c r="D25173" s="20"/>
    </row>
    <row r="25174" spans="4:4" x14ac:dyDescent="0.2">
      <c r="D25174" s="20"/>
    </row>
    <row r="25175" spans="4:4" x14ac:dyDescent="0.2">
      <c r="D25175" s="20"/>
    </row>
    <row r="25176" spans="4:4" x14ac:dyDescent="0.2">
      <c r="D25176" s="20"/>
    </row>
    <row r="25177" spans="4:4" x14ac:dyDescent="0.2">
      <c r="D25177" s="20"/>
    </row>
    <row r="25178" spans="4:4" x14ac:dyDescent="0.2">
      <c r="D25178" s="20"/>
    </row>
    <row r="25179" spans="4:4" x14ac:dyDescent="0.2">
      <c r="D25179" s="20"/>
    </row>
    <row r="25180" spans="4:4" x14ac:dyDescent="0.2">
      <c r="D25180" s="20"/>
    </row>
    <row r="25181" spans="4:4" x14ac:dyDescent="0.2">
      <c r="D25181" s="20"/>
    </row>
    <row r="25182" spans="4:4" x14ac:dyDescent="0.2">
      <c r="D25182" s="20"/>
    </row>
    <row r="25183" spans="4:4" x14ac:dyDescent="0.2">
      <c r="D25183" s="20"/>
    </row>
    <row r="25184" spans="4:4" x14ac:dyDescent="0.2">
      <c r="D25184" s="20"/>
    </row>
    <row r="25185" spans="4:4" x14ac:dyDescent="0.2">
      <c r="D25185" s="20"/>
    </row>
    <row r="25186" spans="4:4" x14ac:dyDescent="0.2">
      <c r="D25186" s="20"/>
    </row>
    <row r="25187" spans="4:4" x14ac:dyDescent="0.2">
      <c r="D25187" s="20"/>
    </row>
    <row r="25188" spans="4:4" x14ac:dyDescent="0.2">
      <c r="D25188" s="20"/>
    </row>
    <row r="25189" spans="4:4" x14ac:dyDescent="0.2">
      <c r="D25189" s="20"/>
    </row>
    <row r="25190" spans="4:4" x14ac:dyDescent="0.2">
      <c r="D25190" s="20"/>
    </row>
    <row r="25191" spans="4:4" x14ac:dyDescent="0.2">
      <c r="D25191" s="20"/>
    </row>
    <row r="25192" spans="4:4" x14ac:dyDescent="0.2">
      <c r="D25192" s="20"/>
    </row>
    <row r="25193" spans="4:4" x14ac:dyDescent="0.2">
      <c r="D25193" s="20"/>
    </row>
    <row r="25194" spans="4:4" x14ac:dyDescent="0.2">
      <c r="D25194" s="20"/>
    </row>
    <row r="25195" spans="4:4" x14ac:dyDescent="0.2">
      <c r="D25195" s="20"/>
    </row>
    <row r="25196" spans="4:4" x14ac:dyDescent="0.2">
      <c r="D25196" s="20"/>
    </row>
    <row r="25197" spans="4:4" x14ac:dyDescent="0.2">
      <c r="D25197" s="20"/>
    </row>
    <row r="25198" spans="4:4" x14ac:dyDescent="0.2">
      <c r="D25198" s="20"/>
    </row>
    <row r="25199" spans="4:4" x14ac:dyDescent="0.2">
      <c r="D25199" s="20"/>
    </row>
    <row r="25200" spans="4:4" x14ac:dyDescent="0.2">
      <c r="D25200" s="20"/>
    </row>
    <row r="25201" spans="4:4" x14ac:dyDescent="0.2">
      <c r="D25201" s="20"/>
    </row>
    <row r="25202" spans="4:4" x14ac:dyDescent="0.2">
      <c r="D25202" s="20"/>
    </row>
    <row r="25203" spans="4:4" x14ac:dyDescent="0.2">
      <c r="D25203" s="20"/>
    </row>
    <row r="25204" spans="4:4" x14ac:dyDescent="0.2">
      <c r="D25204" s="20"/>
    </row>
    <row r="25205" spans="4:4" x14ac:dyDescent="0.2">
      <c r="D25205" s="20"/>
    </row>
    <row r="25206" spans="4:4" x14ac:dyDescent="0.2">
      <c r="D25206" s="20"/>
    </row>
    <row r="25207" spans="4:4" x14ac:dyDescent="0.2">
      <c r="D25207" s="20"/>
    </row>
    <row r="25208" spans="4:4" x14ac:dyDescent="0.2">
      <c r="D25208" s="20"/>
    </row>
    <row r="25209" spans="4:4" x14ac:dyDescent="0.2">
      <c r="D25209" s="20"/>
    </row>
    <row r="25210" spans="4:4" x14ac:dyDescent="0.2">
      <c r="D25210" s="20"/>
    </row>
    <row r="25211" spans="4:4" x14ac:dyDescent="0.2">
      <c r="D25211" s="20"/>
    </row>
    <row r="25212" spans="4:4" x14ac:dyDescent="0.2">
      <c r="D25212" s="20"/>
    </row>
    <row r="25213" spans="4:4" x14ac:dyDescent="0.2">
      <c r="D25213" s="20"/>
    </row>
    <row r="25214" spans="4:4" x14ac:dyDescent="0.2">
      <c r="D25214" s="20"/>
    </row>
    <row r="25215" spans="4:4" x14ac:dyDescent="0.2">
      <c r="D25215" s="20"/>
    </row>
    <row r="25216" spans="4:4" x14ac:dyDescent="0.2">
      <c r="D25216" s="20"/>
    </row>
    <row r="25217" spans="4:4" x14ac:dyDescent="0.2">
      <c r="D25217" s="20"/>
    </row>
    <row r="25218" spans="4:4" x14ac:dyDescent="0.2">
      <c r="D25218" s="20"/>
    </row>
    <row r="25219" spans="4:4" x14ac:dyDescent="0.2">
      <c r="D25219" s="20"/>
    </row>
    <row r="25220" spans="4:4" x14ac:dyDescent="0.2">
      <c r="D25220" s="20"/>
    </row>
    <row r="25221" spans="4:4" x14ac:dyDescent="0.2">
      <c r="D25221" s="20"/>
    </row>
    <row r="25222" spans="4:4" x14ac:dyDescent="0.2">
      <c r="D25222" s="20"/>
    </row>
    <row r="25223" spans="4:4" x14ac:dyDescent="0.2">
      <c r="D25223" s="20"/>
    </row>
    <row r="25224" spans="4:4" x14ac:dyDescent="0.2">
      <c r="D25224" s="20"/>
    </row>
    <row r="25225" spans="4:4" x14ac:dyDescent="0.2">
      <c r="D25225" s="20"/>
    </row>
    <row r="25226" spans="4:4" x14ac:dyDescent="0.2">
      <c r="D25226" s="20"/>
    </row>
    <row r="25227" spans="4:4" x14ac:dyDescent="0.2">
      <c r="D25227" s="20"/>
    </row>
    <row r="25228" spans="4:4" x14ac:dyDescent="0.2">
      <c r="D25228" s="20"/>
    </row>
    <row r="25229" spans="4:4" x14ac:dyDescent="0.2">
      <c r="D25229" s="20"/>
    </row>
    <row r="25230" spans="4:4" x14ac:dyDescent="0.2">
      <c r="D25230" s="20"/>
    </row>
    <row r="25231" spans="4:4" x14ac:dyDescent="0.2">
      <c r="D25231" s="20"/>
    </row>
    <row r="25232" spans="4:4" x14ac:dyDescent="0.2">
      <c r="D25232" s="20"/>
    </row>
    <row r="25233" spans="4:4" x14ac:dyDescent="0.2">
      <c r="D25233" s="20"/>
    </row>
    <row r="25234" spans="4:4" x14ac:dyDescent="0.2">
      <c r="D25234" s="20"/>
    </row>
    <row r="25235" spans="4:4" x14ac:dyDescent="0.2">
      <c r="D25235" s="20"/>
    </row>
    <row r="25236" spans="4:4" x14ac:dyDescent="0.2">
      <c r="D25236" s="20"/>
    </row>
    <row r="25237" spans="4:4" x14ac:dyDescent="0.2">
      <c r="D25237" s="20"/>
    </row>
    <row r="25238" spans="4:4" x14ac:dyDescent="0.2">
      <c r="D25238" s="20"/>
    </row>
    <row r="25239" spans="4:4" x14ac:dyDescent="0.2">
      <c r="D25239" s="20"/>
    </row>
    <row r="25240" spans="4:4" x14ac:dyDescent="0.2">
      <c r="D25240" s="20"/>
    </row>
    <row r="25241" spans="4:4" x14ac:dyDescent="0.2">
      <c r="D25241" s="20"/>
    </row>
    <row r="25242" spans="4:4" x14ac:dyDescent="0.2">
      <c r="D25242" s="20"/>
    </row>
    <row r="25243" spans="4:4" x14ac:dyDescent="0.2">
      <c r="D25243" s="20"/>
    </row>
    <row r="25244" spans="4:4" x14ac:dyDescent="0.2">
      <c r="D25244" s="20"/>
    </row>
    <row r="25245" spans="4:4" x14ac:dyDescent="0.2">
      <c r="D25245" s="20"/>
    </row>
    <row r="25246" spans="4:4" x14ac:dyDescent="0.2">
      <c r="D25246" s="20"/>
    </row>
    <row r="25247" spans="4:4" x14ac:dyDescent="0.2">
      <c r="D25247" s="20"/>
    </row>
    <row r="25248" spans="4:4" x14ac:dyDescent="0.2">
      <c r="D25248" s="20"/>
    </row>
    <row r="25249" spans="4:4" x14ac:dyDescent="0.2">
      <c r="D25249" s="20"/>
    </row>
    <row r="25250" spans="4:4" x14ac:dyDescent="0.2">
      <c r="D25250" s="20"/>
    </row>
    <row r="25251" spans="4:4" x14ac:dyDescent="0.2">
      <c r="D25251" s="20"/>
    </row>
    <row r="25252" spans="4:4" x14ac:dyDescent="0.2">
      <c r="D25252" s="20"/>
    </row>
    <row r="25253" spans="4:4" x14ac:dyDescent="0.2">
      <c r="D25253" s="20"/>
    </row>
    <row r="25254" spans="4:4" x14ac:dyDescent="0.2">
      <c r="D25254" s="20"/>
    </row>
    <row r="25255" spans="4:4" x14ac:dyDescent="0.2">
      <c r="D25255" s="20"/>
    </row>
    <row r="25256" spans="4:4" x14ac:dyDescent="0.2">
      <c r="D25256" s="20"/>
    </row>
    <row r="25257" spans="4:4" x14ac:dyDescent="0.2">
      <c r="D25257" s="20"/>
    </row>
    <row r="25258" spans="4:4" x14ac:dyDescent="0.2">
      <c r="D25258" s="20"/>
    </row>
    <row r="25259" spans="4:4" x14ac:dyDescent="0.2">
      <c r="D25259" s="20"/>
    </row>
    <row r="25260" spans="4:4" x14ac:dyDescent="0.2">
      <c r="D25260" s="20"/>
    </row>
    <row r="25261" spans="4:4" x14ac:dyDescent="0.2">
      <c r="D25261" s="20"/>
    </row>
    <row r="25262" spans="4:4" x14ac:dyDescent="0.2">
      <c r="D25262" s="20"/>
    </row>
    <row r="25263" spans="4:4" x14ac:dyDescent="0.2">
      <c r="D25263" s="20"/>
    </row>
    <row r="25264" spans="4:4" x14ac:dyDescent="0.2">
      <c r="D25264" s="20"/>
    </row>
    <row r="25265" spans="4:4" x14ac:dyDescent="0.2">
      <c r="D25265" s="20"/>
    </row>
    <row r="25266" spans="4:4" x14ac:dyDescent="0.2">
      <c r="D25266" s="20"/>
    </row>
    <row r="25267" spans="4:4" x14ac:dyDescent="0.2">
      <c r="D25267" s="20"/>
    </row>
    <row r="25268" spans="4:4" x14ac:dyDescent="0.2">
      <c r="D25268" s="20"/>
    </row>
    <row r="25269" spans="4:4" x14ac:dyDescent="0.2">
      <c r="D25269" s="20"/>
    </row>
    <row r="25270" spans="4:4" x14ac:dyDescent="0.2">
      <c r="D25270" s="20"/>
    </row>
    <row r="25271" spans="4:4" x14ac:dyDescent="0.2">
      <c r="D25271" s="20"/>
    </row>
    <row r="25272" spans="4:4" x14ac:dyDescent="0.2">
      <c r="D25272" s="20"/>
    </row>
    <row r="25273" spans="4:4" x14ac:dyDescent="0.2">
      <c r="D25273" s="20"/>
    </row>
    <row r="25274" spans="4:4" x14ac:dyDescent="0.2">
      <c r="D25274" s="20"/>
    </row>
    <row r="25275" spans="4:4" x14ac:dyDescent="0.2">
      <c r="D25275" s="20"/>
    </row>
    <row r="25276" spans="4:4" x14ac:dyDescent="0.2">
      <c r="D25276" s="20"/>
    </row>
    <row r="25277" spans="4:4" x14ac:dyDescent="0.2">
      <c r="D25277" s="20"/>
    </row>
    <row r="25278" spans="4:4" x14ac:dyDescent="0.2">
      <c r="D25278" s="20"/>
    </row>
    <row r="25279" spans="4:4" x14ac:dyDescent="0.2">
      <c r="D25279" s="20"/>
    </row>
    <row r="25280" spans="4:4" x14ac:dyDescent="0.2">
      <c r="D25280" s="20"/>
    </row>
    <row r="25281" spans="4:4" x14ac:dyDescent="0.2">
      <c r="D25281" s="20"/>
    </row>
    <row r="25282" spans="4:4" x14ac:dyDescent="0.2">
      <c r="D25282" s="20"/>
    </row>
    <row r="25283" spans="4:4" x14ac:dyDescent="0.2">
      <c r="D25283" s="20"/>
    </row>
    <row r="25284" spans="4:4" x14ac:dyDescent="0.2">
      <c r="D25284" s="20"/>
    </row>
    <row r="25285" spans="4:4" x14ac:dyDescent="0.2">
      <c r="D25285" s="20"/>
    </row>
    <row r="25286" spans="4:4" x14ac:dyDescent="0.2">
      <c r="D25286" s="20"/>
    </row>
    <row r="25287" spans="4:4" x14ac:dyDescent="0.2">
      <c r="D25287" s="20"/>
    </row>
    <row r="25288" spans="4:4" x14ac:dyDescent="0.2">
      <c r="D25288" s="20"/>
    </row>
    <row r="25289" spans="4:4" x14ac:dyDescent="0.2">
      <c r="D25289" s="20"/>
    </row>
    <row r="25290" spans="4:4" x14ac:dyDescent="0.2">
      <c r="D25290" s="20"/>
    </row>
    <row r="25291" spans="4:4" x14ac:dyDescent="0.2">
      <c r="D25291" s="20"/>
    </row>
    <row r="25292" spans="4:4" x14ac:dyDescent="0.2">
      <c r="D25292" s="20"/>
    </row>
    <row r="25293" spans="4:4" x14ac:dyDescent="0.2">
      <c r="D25293" s="20"/>
    </row>
    <row r="25294" spans="4:4" x14ac:dyDescent="0.2">
      <c r="D25294" s="20"/>
    </row>
    <row r="25295" spans="4:4" x14ac:dyDescent="0.2">
      <c r="D25295" s="20"/>
    </row>
    <row r="25296" spans="4:4" x14ac:dyDescent="0.2">
      <c r="D25296" s="20"/>
    </row>
    <row r="25297" spans="4:4" x14ac:dyDescent="0.2">
      <c r="D25297" s="20"/>
    </row>
    <row r="25298" spans="4:4" x14ac:dyDescent="0.2">
      <c r="D25298" s="20"/>
    </row>
    <row r="25299" spans="4:4" x14ac:dyDescent="0.2">
      <c r="D25299" s="20"/>
    </row>
    <row r="25300" spans="4:4" x14ac:dyDescent="0.2">
      <c r="D25300" s="20"/>
    </row>
    <row r="25301" spans="4:4" x14ac:dyDescent="0.2">
      <c r="D25301" s="20"/>
    </row>
    <row r="25302" spans="4:4" x14ac:dyDescent="0.2">
      <c r="D25302" s="20"/>
    </row>
    <row r="25303" spans="4:4" x14ac:dyDescent="0.2">
      <c r="D25303" s="20"/>
    </row>
    <row r="25304" spans="4:4" x14ac:dyDescent="0.2">
      <c r="D25304" s="20"/>
    </row>
    <row r="25305" spans="4:4" x14ac:dyDescent="0.2">
      <c r="D25305" s="20"/>
    </row>
    <row r="25306" spans="4:4" x14ac:dyDescent="0.2">
      <c r="D25306" s="20"/>
    </row>
    <row r="25307" spans="4:4" x14ac:dyDescent="0.2">
      <c r="D25307" s="20"/>
    </row>
    <row r="25308" spans="4:4" x14ac:dyDescent="0.2">
      <c r="D25308" s="20"/>
    </row>
    <row r="25309" spans="4:4" x14ac:dyDescent="0.2">
      <c r="D25309" s="20"/>
    </row>
    <row r="25310" spans="4:4" x14ac:dyDescent="0.2">
      <c r="D25310" s="20"/>
    </row>
    <row r="25311" spans="4:4" x14ac:dyDescent="0.2">
      <c r="D25311" s="20"/>
    </row>
    <row r="25312" spans="4:4" x14ac:dyDescent="0.2">
      <c r="D25312" s="20"/>
    </row>
    <row r="25313" spans="4:4" x14ac:dyDescent="0.2">
      <c r="D25313" s="20"/>
    </row>
    <row r="25314" spans="4:4" x14ac:dyDescent="0.2">
      <c r="D25314" s="20"/>
    </row>
    <row r="25315" spans="4:4" x14ac:dyDescent="0.2">
      <c r="D25315" s="20"/>
    </row>
    <row r="25316" spans="4:4" x14ac:dyDescent="0.2">
      <c r="D25316" s="20"/>
    </row>
    <row r="25317" spans="4:4" x14ac:dyDescent="0.2">
      <c r="D25317" s="20"/>
    </row>
    <row r="25318" spans="4:4" x14ac:dyDescent="0.2">
      <c r="D25318" s="20"/>
    </row>
    <row r="25319" spans="4:4" x14ac:dyDescent="0.2">
      <c r="D25319" s="20"/>
    </row>
    <row r="25320" spans="4:4" x14ac:dyDescent="0.2">
      <c r="D25320" s="20"/>
    </row>
    <row r="25321" spans="4:4" x14ac:dyDescent="0.2">
      <c r="D25321" s="20"/>
    </row>
    <row r="25322" spans="4:4" x14ac:dyDescent="0.2">
      <c r="D25322" s="20"/>
    </row>
    <row r="25323" spans="4:4" x14ac:dyDescent="0.2">
      <c r="D25323" s="20"/>
    </row>
    <row r="25324" spans="4:4" x14ac:dyDescent="0.2">
      <c r="D25324" s="20"/>
    </row>
    <row r="25325" spans="4:4" x14ac:dyDescent="0.2">
      <c r="D25325" s="20"/>
    </row>
    <row r="25326" spans="4:4" x14ac:dyDescent="0.2">
      <c r="D25326" s="20"/>
    </row>
    <row r="25327" spans="4:4" x14ac:dyDescent="0.2">
      <c r="D25327" s="20"/>
    </row>
    <row r="25328" spans="4:4" x14ac:dyDescent="0.2">
      <c r="D25328" s="20"/>
    </row>
    <row r="25329" spans="4:4" x14ac:dyDescent="0.2">
      <c r="D25329" s="20"/>
    </row>
    <row r="25330" spans="4:4" x14ac:dyDescent="0.2">
      <c r="D25330" s="20"/>
    </row>
    <row r="25331" spans="4:4" x14ac:dyDescent="0.2">
      <c r="D25331" s="20"/>
    </row>
    <row r="25332" spans="4:4" x14ac:dyDescent="0.2">
      <c r="D25332" s="20"/>
    </row>
    <row r="25333" spans="4:4" x14ac:dyDescent="0.2">
      <c r="D25333" s="20"/>
    </row>
    <row r="25334" spans="4:4" x14ac:dyDescent="0.2">
      <c r="D25334" s="20"/>
    </row>
    <row r="25335" spans="4:4" x14ac:dyDescent="0.2">
      <c r="D25335" s="20"/>
    </row>
    <row r="25336" spans="4:4" x14ac:dyDescent="0.2">
      <c r="D25336" s="20"/>
    </row>
    <row r="25337" spans="4:4" x14ac:dyDescent="0.2">
      <c r="D25337" s="20"/>
    </row>
    <row r="25338" spans="4:4" x14ac:dyDescent="0.2">
      <c r="D25338" s="20"/>
    </row>
    <row r="25339" spans="4:4" x14ac:dyDescent="0.2">
      <c r="D25339" s="20"/>
    </row>
    <row r="25340" spans="4:4" x14ac:dyDescent="0.2">
      <c r="D25340" s="20"/>
    </row>
    <row r="25341" spans="4:4" x14ac:dyDescent="0.2">
      <c r="D25341" s="20"/>
    </row>
    <row r="25342" spans="4:4" x14ac:dyDescent="0.2">
      <c r="D25342" s="20"/>
    </row>
    <row r="25343" spans="4:4" x14ac:dyDescent="0.2">
      <c r="D25343" s="20"/>
    </row>
    <row r="25344" spans="4:4" x14ac:dyDescent="0.2">
      <c r="D25344" s="20"/>
    </row>
    <row r="25345" spans="4:4" x14ac:dyDescent="0.2">
      <c r="D25345" s="20"/>
    </row>
    <row r="25346" spans="4:4" x14ac:dyDescent="0.2">
      <c r="D25346" s="20"/>
    </row>
    <row r="25347" spans="4:4" x14ac:dyDescent="0.2">
      <c r="D25347" s="20"/>
    </row>
    <row r="25348" spans="4:4" x14ac:dyDescent="0.2">
      <c r="D25348" s="20"/>
    </row>
    <row r="25349" spans="4:4" x14ac:dyDescent="0.2">
      <c r="D25349" s="20"/>
    </row>
    <row r="25350" spans="4:4" x14ac:dyDescent="0.2">
      <c r="D25350" s="20"/>
    </row>
    <row r="25351" spans="4:4" x14ac:dyDescent="0.2">
      <c r="D25351" s="20"/>
    </row>
    <row r="25352" spans="4:4" x14ac:dyDescent="0.2">
      <c r="D25352" s="20"/>
    </row>
    <row r="25353" spans="4:4" x14ac:dyDescent="0.2">
      <c r="D25353" s="20"/>
    </row>
    <row r="25354" spans="4:4" x14ac:dyDescent="0.2">
      <c r="D25354" s="20"/>
    </row>
    <row r="25355" spans="4:4" x14ac:dyDescent="0.2">
      <c r="D25355" s="20"/>
    </row>
    <row r="25356" spans="4:4" x14ac:dyDescent="0.2">
      <c r="D25356" s="20"/>
    </row>
    <row r="25357" spans="4:4" x14ac:dyDescent="0.2">
      <c r="D25357" s="20"/>
    </row>
    <row r="25358" spans="4:4" x14ac:dyDescent="0.2">
      <c r="D25358" s="20"/>
    </row>
    <row r="25359" spans="4:4" x14ac:dyDescent="0.2">
      <c r="D25359" s="20"/>
    </row>
    <row r="25360" spans="4:4" x14ac:dyDescent="0.2">
      <c r="D25360" s="20"/>
    </row>
    <row r="25361" spans="4:4" x14ac:dyDescent="0.2">
      <c r="D25361" s="20"/>
    </row>
    <row r="25362" spans="4:4" x14ac:dyDescent="0.2">
      <c r="D25362" s="20"/>
    </row>
    <row r="25363" spans="4:4" x14ac:dyDescent="0.2">
      <c r="D25363" s="20"/>
    </row>
    <row r="25364" spans="4:4" x14ac:dyDescent="0.2">
      <c r="D25364" s="20"/>
    </row>
    <row r="25365" spans="4:4" x14ac:dyDescent="0.2">
      <c r="D25365" s="20"/>
    </row>
    <row r="25366" spans="4:4" x14ac:dyDescent="0.2">
      <c r="D25366" s="20"/>
    </row>
    <row r="25367" spans="4:4" x14ac:dyDescent="0.2">
      <c r="D25367" s="20"/>
    </row>
    <row r="25368" spans="4:4" x14ac:dyDescent="0.2">
      <c r="D25368" s="20"/>
    </row>
    <row r="25369" spans="4:4" x14ac:dyDescent="0.2">
      <c r="D25369" s="20"/>
    </row>
    <row r="25370" spans="4:4" x14ac:dyDescent="0.2">
      <c r="D25370" s="20"/>
    </row>
    <row r="25371" spans="4:4" x14ac:dyDescent="0.2">
      <c r="D25371" s="20"/>
    </row>
    <row r="25372" spans="4:4" x14ac:dyDescent="0.2">
      <c r="D25372" s="20"/>
    </row>
    <row r="25373" spans="4:4" x14ac:dyDescent="0.2">
      <c r="D25373" s="20"/>
    </row>
    <row r="25374" spans="4:4" x14ac:dyDescent="0.2">
      <c r="D25374" s="20"/>
    </row>
    <row r="25375" spans="4:4" x14ac:dyDescent="0.2">
      <c r="D25375" s="20"/>
    </row>
    <row r="25376" spans="4:4" x14ac:dyDescent="0.2">
      <c r="D25376" s="20"/>
    </row>
    <row r="25377" spans="4:4" x14ac:dyDescent="0.2">
      <c r="D25377" s="20"/>
    </row>
    <row r="25378" spans="4:4" x14ac:dyDescent="0.2">
      <c r="D25378" s="20"/>
    </row>
    <row r="25379" spans="4:4" x14ac:dyDescent="0.2">
      <c r="D25379" s="20"/>
    </row>
    <row r="25380" spans="4:4" x14ac:dyDescent="0.2">
      <c r="D25380" s="20"/>
    </row>
    <row r="25381" spans="4:4" x14ac:dyDescent="0.2">
      <c r="D25381" s="20"/>
    </row>
    <row r="25382" spans="4:4" x14ac:dyDescent="0.2">
      <c r="D25382" s="20"/>
    </row>
    <row r="25383" spans="4:4" x14ac:dyDescent="0.2">
      <c r="D25383" s="20"/>
    </row>
    <row r="25384" spans="4:4" x14ac:dyDescent="0.2">
      <c r="D25384" s="20"/>
    </row>
    <row r="25385" spans="4:4" x14ac:dyDescent="0.2">
      <c r="D25385" s="20"/>
    </row>
    <row r="25386" spans="4:4" x14ac:dyDescent="0.2">
      <c r="D25386" s="20"/>
    </row>
    <row r="25387" spans="4:4" x14ac:dyDescent="0.2">
      <c r="D25387" s="20"/>
    </row>
    <row r="25388" spans="4:4" x14ac:dyDescent="0.2">
      <c r="D25388" s="20"/>
    </row>
    <row r="25389" spans="4:4" x14ac:dyDescent="0.2">
      <c r="D25389" s="20"/>
    </row>
    <row r="25390" spans="4:4" x14ac:dyDescent="0.2">
      <c r="D25390" s="20"/>
    </row>
    <row r="25391" spans="4:4" x14ac:dyDescent="0.2">
      <c r="D25391" s="20"/>
    </row>
    <row r="25392" spans="4:4" x14ac:dyDescent="0.2">
      <c r="D25392" s="20"/>
    </row>
    <row r="25393" spans="4:4" x14ac:dyDescent="0.2">
      <c r="D25393" s="20"/>
    </row>
    <row r="25394" spans="4:4" x14ac:dyDescent="0.2">
      <c r="D25394" s="20"/>
    </row>
    <row r="25395" spans="4:4" x14ac:dyDescent="0.2">
      <c r="D25395" s="20"/>
    </row>
    <row r="25396" spans="4:4" x14ac:dyDescent="0.2">
      <c r="D25396" s="20"/>
    </row>
    <row r="25397" spans="4:4" x14ac:dyDescent="0.2">
      <c r="D25397" s="20"/>
    </row>
    <row r="25398" spans="4:4" x14ac:dyDescent="0.2">
      <c r="D25398" s="20"/>
    </row>
    <row r="25399" spans="4:4" x14ac:dyDescent="0.2">
      <c r="D25399" s="20"/>
    </row>
    <row r="25400" spans="4:4" x14ac:dyDescent="0.2">
      <c r="D25400" s="20"/>
    </row>
    <row r="25401" spans="4:4" x14ac:dyDescent="0.2">
      <c r="D25401" s="20"/>
    </row>
    <row r="25402" spans="4:4" x14ac:dyDescent="0.2">
      <c r="D25402" s="20"/>
    </row>
    <row r="25403" spans="4:4" x14ac:dyDescent="0.2">
      <c r="D25403" s="20"/>
    </row>
    <row r="25404" spans="4:4" x14ac:dyDescent="0.2">
      <c r="D25404" s="20"/>
    </row>
    <row r="25405" spans="4:4" x14ac:dyDescent="0.2">
      <c r="D25405" s="20"/>
    </row>
    <row r="25406" spans="4:4" x14ac:dyDescent="0.2">
      <c r="D25406" s="20"/>
    </row>
    <row r="25407" spans="4:4" x14ac:dyDescent="0.2">
      <c r="D25407" s="20"/>
    </row>
    <row r="25408" spans="4:4" x14ac:dyDescent="0.2">
      <c r="D25408" s="20"/>
    </row>
    <row r="25409" spans="4:4" x14ac:dyDescent="0.2">
      <c r="D25409" s="20"/>
    </row>
    <row r="25410" spans="4:4" x14ac:dyDescent="0.2">
      <c r="D25410" s="20"/>
    </row>
    <row r="25411" spans="4:4" x14ac:dyDescent="0.2">
      <c r="D25411" s="20"/>
    </row>
    <row r="25412" spans="4:4" x14ac:dyDescent="0.2">
      <c r="D25412" s="20"/>
    </row>
    <row r="25413" spans="4:4" x14ac:dyDescent="0.2">
      <c r="D25413" s="20"/>
    </row>
    <row r="25414" spans="4:4" x14ac:dyDescent="0.2">
      <c r="D25414" s="20"/>
    </row>
    <row r="25415" spans="4:4" x14ac:dyDescent="0.2">
      <c r="D25415" s="20"/>
    </row>
    <row r="25416" spans="4:4" x14ac:dyDescent="0.2">
      <c r="D25416" s="20"/>
    </row>
    <row r="25417" spans="4:4" x14ac:dyDescent="0.2">
      <c r="D25417" s="20"/>
    </row>
    <row r="25418" spans="4:4" x14ac:dyDescent="0.2">
      <c r="D25418" s="20"/>
    </row>
    <row r="25419" spans="4:4" x14ac:dyDescent="0.2">
      <c r="D25419" s="20"/>
    </row>
    <row r="25420" spans="4:4" x14ac:dyDescent="0.2">
      <c r="D25420" s="20"/>
    </row>
    <row r="25421" spans="4:4" x14ac:dyDescent="0.2">
      <c r="D25421" s="20"/>
    </row>
    <row r="25422" spans="4:4" x14ac:dyDescent="0.2">
      <c r="D25422" s="20"/>
    </row>
    <row r="25423" spans="4:4" x14ac:dyDescent="0.2">
      <c r="D25423" s="20"/>
    </row>
    <row r="25424" spans="4:4" x14ac:dyDescent="0.2">
      <c r="D25424" s="20"/>
    </row>
    <row r="25425" spans="4:4" x14ac:dyDescent="0.2">
      <c r="D25425" s="20"/>
    </row>
    <row r="25426" spans="4:4" x14ac:dyDescent="0.2">
      <c r="D25426" s="20"/>
    </row>
    <row r="25427" spans="4:4" x14ac:dyDescent="0.2">
      <c r="D25427" s="20"/>
    </row>
    <row r="25428" spans="4:4" x14ac:dyDescent="0.2">
      <c r="D25428" s="20"/>
    </row>
    <row r="25429" spans="4:4" x14ac:dyDescent="0.2">
      <c r="D25429" s="20"/>
    </row>
    <row r="25430" spans="4:4" x14ac:dyDescent="0.2">
      <c r="D25430" s="20"/>
    </row>
    <row r="25431" spans="4:4" x14ac:dyDescent="0.2">
      <c r="D25431" s="20"/>
    </row>
    <row r="25432" spans="4:4" x14ac:dyDescent="0.2">
      <c r="D25432" s="20"/>
    </row>
    <row r="25433" spans="4:4" x14ac:dyDescent="0.2">
      <c r="D25433" s="20"/>
    </row>
    <row r="25434" spans="4:4" x14ac:dyDescent="0.2">
      <c r="D25434" s="20"/>
    </row>
    <row r="25435" spans="4:4" x14ac:dyDescent="0.2">
      <c r="D25435" s="20"/>
    </row>
    <row r="25436" spans="4:4" x14ac:dyDescent="0.2">
      <c r="D25436" s="20"/>
    </row>
    <row r="25437" spans="4:4" x14ac:dyDescent="0.2">
      <c r="D25437" s="20"/>
    </row>
    <row r="25438" spans="4:4" x14ac:dyDescent="0.2">
      <c r="D25438" s="20"/>
    </row>
    <row r="25439" spans="4:4" x14ac:dyDescent="0.2">
      <c r="D25439" s="20"/>
    </row>
    <row r="25440" spans="4:4" x14ac:dyDescent="0.2">
      <c r="D25440" s="20"/>
    </row>
    <row r="25441" spans="4:4" x14ac:dyDescent="0.2">
      <c r="D25441" s="20"/>
    </row>
    <row r="25442" spans="4:4" x14ac:dyDescent="0.2">
      <c r="D25442" s="20"/>
    </row>
    <row r="25443" spans="4:4" x14ac:dyDescent="0.2">
      <c r="D25443" s="20"/>
    </row>
    <row r="25444" spans="4:4" x14ac:dyDescent="0.2">
      <c r="D25444" s="20"/>
    </row>
    <row r="25445" spans="4:4" x14ac:dyDescent="0.2">
      <c r="D25445" s="20"/>
    </row>
    <row r="25446" spans="4:4" x14ac:dyDescent="0.2">
      <c r="D25446" s="20"/>
    </row>
    <row r="25447" spans="4:4" x14ac:dyDescent="0.2">
      <c r="D25447" s="20"/>
    </row>
    <row r="25448" spans="4:4" x14ac:dyDescent="0.2">
      <c r="D25448" s="20"/>
    </row>
    <row r="25449" spans="4:4" x14ac:dyDescent="0.2">
      <c r="D25449" s="20"/>
    </row>
    <row r="25450" spans="4:4" x14ac:dyDescent="0.2">
      <c r="D25450" s="20"/>
    </row>
    <row r="25451" spans="4:4" x14ac:dyDescent="0.2">
      <c r="D25451" s="20"/>
    </row>
    <row r="25452" spans="4:4" x14ac:dyDescent="0.2">
      <c r="D25452" s="20"/>
    </row>
    <row r="25453" spans="4:4" x14ac:dyDescent="0.2">
      <c r="D25453" s="20"/>
    </row>
    <row r="25454" spans="4:4" x14ac:dyDescent="0.2">
      <c r="D25454" s="20"/>
    </row>
    <row r="25455" spans="4:4" x14ac:dyDescent="0.2">
      <c r="D25455" s="20"/>
    </row>
    <row r="25456" spans="4:4" x14ac:dyDescent="0.2">
      <c r="D25456" s="20"/>
    </row>
    <row r="25457" spans="4:4" x14ac:dyDescent="0.2">
      <c r="D25457" s="20"/>
    </row>
    <row r="25458" spans="4:4" x14ac:dyDescent="0.2">
      <c r="D25458" s="20"/>
    </row>
    <row r="25459" spans="4:4" x14ac:dyDescent="0.2">
      <c r="D25459" s="20"/>
    </row>
    <row r="25460" spans="4:4" x14ac:dyDescent="0.2">
      <c r="D25460" s="20"/>
    </row>
    <row r="25461" spans="4:4" x14ac:dyDescent="0.2">
      <c r="D25461" s="20"/>
    </row>
    <row r="25462" spans="4:4" x14ac:dyDescent="0.2">
      <c r="D25462" s="20"/>
    </row>
    <row r="25463" spans="4:4" x14ac:dyDescent="0.2">
      <c r="D25463" s="20"/>
    </row>
    <row r="25464" spans="4:4" x14ac:dyDescent="0.2">
      <c r="D25464" s="20"/>
    </row>
    <row r="25465" spans="4:4" x14ac:dyDescent="0.2">
      <c r="D25465" s="20"/>
    </row>
    <row r="25466" spans="4:4" x14ac:dyDescent="0.2">
      <c r="D25466" s="20"/>
    </row>
    <row r="25467" spans="4:4" x14ac:dyDescent="0.2">
      <c r="D25467" s="20"/>
    </row>
    <row r="25468" spans="4:4" x14ac:dyDescent="0.2">
      <c r="D25468" s="20"/>
    </row>
    <row r="25469" spans="4:4" x14ac:dyDescent="0.2">
      <c r="D25469" s="20"/>
    </row>
    <row r="25470" spans="4:4" x14ac:dyDescent="0.2">
      <c r="D25470" s="20"/>
    </row>
    <row r="25471" spans="4:4" x14ac:dyDescent="0.2">
      <c r="D25471" s="20"/>
    </row>
    <row r="25472" spans="4:4" x14ac:dyDescent="0.2">
      <c r="D25472" s="20"/>
    </row>
    <row r="25473" spans="4:4" x14ac:dyDescent="0.2">
      <c r="D25473" s="20"/>
    </row>
    <row r="25474" spans="4:4" x14ac:dyDescent="0.2">
      <c r="D25474" s="20"/>
    </row>
    <row r="25475" spans="4:4" x14ac:dyDescent="0.2">
      <c r="D25475" s="20"/>
    </row>
    <row r="25476" spans="4:4" x14ac:dyDescent="0.2">
      <c r="D25476" s="20"/>
    </row>
    <row r="25477" spans="4:4" x14ac:dyDescent="0.2">
      <c r="D25477" s="20"/>
    </row>
    <row r="25478" spans="4:4" x14ac:dyDescent="0.2">
      <c r="D25478" s="20"/>
    </row>
    <row r="25479" spans="4:4" x14ac:dyDescent="0.2">
      <c r="D25479" s="20"/>
    </row>
    <row r="25480" spans="4:4" x14ac:dyDescent="0.2">
      <c r="D25480" s="20"/>
    </row>
    <row r="25481" spans="4:4" x14ac:dyDescent="0.2">
      <c r="D25481" s="20"/>
    </row>
    <row r="25482" spans="4:4" x14ac:dyDescent="0.2">
      <c r="D25482" s="20"/>
    </row>
    <row r="25483" spans="4:4" x14ac:dyDescent="0.2">
      <c r="D25483" s="20"/>
    </row>
    <row r="25484" spans="4:4" x14ac:dyDescent="0.2">
      <c r="D25484" s="20"/>
    </row>
    <row r="25485" spans="4:4" x14ac:dyDescent="0.2">
      <c r="D25485" s="20"/>
    </row>
    <row r="25486" spans="4:4" x14ac:dyDescent="0.2">
      <c r="D25486" s="20"/>
    </row>
    <row r="25487" spans="4:4" x14ac:dyDescent="0.2">
      <c r="D25487" s="20"/>
    </row>
    <row r="25488" spans="4:4" x14ac:dyDescent="0.2">
      <c r="D25488" s="20"/>
    </row>
    <row r="25489" spans="4:4" x14ac:dyDescent="0.2">
      <c r="D25489" s="20"/>
    </row>
    <row r="25490" spans="4:4" x14ac:dyDescent="0.2">
      <c r="D25490" s="20"/>
    </row>
    <row r="25491" spans="4:4" x14ac:dyDescent="0.2">
      <c r="D25491" s="20"/>
    </row>
    <row r="25492" spans="4:4" x14ac:dyDescent="0.2">
      <c r="D25492" s="20"/>
    </row>
    <row r="25493" spans="4:4" x14ac:dyDescent="0.2">
      <c r="D25493" s="20"/>
    </row>
    <row r="25494" spans="4:4" x14ac:dyDescent="0.2">
      <c r="D25494" s="20"/>
    </row>
    <row r="25495" spans="4:4" x14ac:dyDescent="0.2">
      <c r="D25495" s="20"/>
    </row>
    <row r="25496" spans="4:4" x14ac:dyDescent="0.2">
      <c r="D25496" s="20"/>
    </row>
    <row r="25497" spans="4:4" x14ac:dyDescent="0.2">
      <c r="D25497" s="20"/>
    </row>
    <row r="25498" spans="4:4" x14ac:dyDescent="0.2">
      <c r="D25498" s="20"/>
    </row>
    <row r="25499" spans="4:4" x14ac:dyDescent="0.2">
      <c r="D25499" s="20"/>
    </row>
    <row r="25500" spans="4:4" x14ac:dyDescent="0.2">
      <c r="D25500" s="20"/>
    </row>
    <row r="25501" spans="4:4" x14ac:dyDescent="0.2">
      <c r="D25501" s="20"/>
    </row>
    <row r="25502" spans="4:4" x14ac:dyDescent="0.2">
      <c r="D25502" s="20"/>
    </row>
    <row r="25503" spans="4:4" x14ac:dyDescent="0.2">
      <c r="D25503" s="20"/>
    </row>
    <row r="25504" spans="4:4" x14ac:dyDescent="0.2">
      <c r="D25504" s="20"/>
    </row>
    <row r="25505" spans="4:4" x14ac:dyDescent="0.2">
      <c r="D25505" s="20"/>
    </row>
    <row r="25506" spans="4:4" x14ac:dyDescent="0.2">
      <c r="D25506" s="20"/>
    </row>
    <row r="25507" spans="4:4" x14ac:dyDescent="0.2">
      <c r="D25507" s="20"/>
    </row>
    <row r="25508" spans="4:4" x14ac:dyDescent="0.2">
      <c r="D25508" s="20"/>
    </row>
    <row r="25509" spans="4:4" x14ac:dyDescent="0.2">
      <c r="D25509" s="20"/>
    </row>
    <row r="25510" spans="4:4" x14ac:dyDescent="0.2">
      <c r="D25510" s="20"/>
    </row>
    <row r="25511" spans="4:4" x14ac:dyDescent="0.2">
      <c r="D25511" s="20"/>
    </row>
    <row r="25512" spans="4:4" x14ac:dyDescent="0.2">
      <c r="D25512" s="20"/>
    </row>
    <row r="25513" spans="4:4" x14ac:dyDescent="0.2">
      <c r="D25513" s="20"/>
    </row>
    <row r="25514" spans="4:4" x14ac:dyDescent="0.2">
      <c r="D25514" s="20"/>
    </row>
    <row r="25515" spans="4:4" x14ac:dyDescent="0.2">
      <c r="D25515" s="20"/>
    </row>
    <row r="25516" spans="4:4" x14ac:dyDescent="0.2">
      <c r="D25516" s="20"/>
    </row>
    <row r="25517" spans="4:4" x14ac:dyDescent="0.2">
      <c r="D25517" s="20"/>
    </row>
    <row r="25518" spans="4:4" x14ac:dyDescent="0.2">
      <c r="D25518" s="20"/>
    </row>
    <row r="25519" spans="4:4" x14ac:dyDescent="0.2">
      <c r="D25519" s="20"/>
    </row>
    <row r="25520" spans="4:4" x14ac:dyDescent="0.2">
      <c r="D25520" s="20"/>
    </row>
    <row r="25521" spans="4:4" x14ac:dyDescent="0.2">
      <c r="D25521" s="20"/>
    </row>
    <row r="25522" spans="4:4" x14ac:dyDescent="0.2">
      <c r="D25522" s="20"/>
    </row>
    <row r="25523" spans="4:4" x14ac:dyDescent="0.2">
      <c r="D25523" s="20"/>
    </row>
    <row r="25524" spans="4:4" x14ac:dyDescent="0.2">
      <c r="D25524" s="20"/>
    </row>
    <row r="25525" spans="4:4" x14ac:dyDescent="0.2">
      <c r="D25525" s="20"/>
    </row>
    <row r="25526" spans="4:4" x14ac:dyDescent="0.2">
      <c r="D25526" s="20"/>
    </row>
    <row r="25527" spans="4:4" x14ac:dyDescent="0.2">
      <c r="D25527" s="20"/>
    </row>
    <row r="25528" spans="4:4" x14ac:dyDescent="0.2">
      <c r="D25528" s="20"/>
    </row>
    <row r="25529" spans="4:4" x14ac:dyDescent="0.2">
      <c r="D25529" s="20"/>
    </row>
    <row r="25530" spans="4:4" x14ac:dyDescent="0.2">
      <c r="D25530" s="20"/>
    </row>
    <row r="25531" spans="4:4" x14ac:dyDescent="0.2">
      <c r="D25531" s="20"/>
    </row>
    <row r="25532" spans="4:4" x14ac:dyDescent="0.2">
      <c r="D25532" s="20"/>
    </row>
    <row r="25533" spans="4:4" x14ac:dyDescent="0.2">
      <c r="D25533" s="20"/>
    </row>
    <row r="25534" spans="4:4" x14ac:dyDescent="0.2">
      <c r="D25534" s="20"/>
    </row>
    <row r="25535" spans="4:4" x14ac:dyDescent="0.2">
      <c r="D25535" s="20"/>
    </row>
    <row r="25536" spans="4:4" x14ac:dyDescent="0.2">
      <c r="D25536" s="20"/>
    </row>
    <row r="25537" spans="4:4" x14ac:dyDescent="0.2">
      <c r="D25537" s="20"/>
    </row>
    <row r="25538" spans="4:4" x14ac:dyDescent="0.2">
      <c r="D25538" s="20"/>
    </row>
    <row r="25539" spans="4:4" x14ac:dyDescent="0.2">
      <c r="D25539" s="20"/>
    </row>
    <row r="25540" spans="4:4" x14ac:dyDescent="0.2">
      <c r="D25540" s="20"/>
    </row>
    <row r="25541" spans="4:4" x14ac:dyDescent="0.2">
      <c r="D25541" s="20"/>
    </row>
    <row r="25542" spans="4:4" x14ac:dyDescent="0.2">
      <c r="D25542" s="20"/>
    </row>
    <row r="25543" spans="4:4" x14ac:dyDescent="0.2">
      <c r="D25543" s="20"/>
    </row>
    <row r="25544" spans="4:4" x14ac:dyDescent="0.2">
      <c r="D25544" s="20"/>
    </row>
    <row r="25545" spans="4:4" x14ac:dyDescent="0.2">
      <c r="D25545" s="20"/>
    </row>
    <row r="25546" spans="4:4" x14ac:dyDescent="0.2">
      <c r="D25546" s="20"/>
    </row>
    <row r="25547" spans="4:4" x14ac:dyDescent="0.2">
      <c r="D25547" s="20"/>
    </row>
    <row r="25548" spans="4:4" x14ac:dyDescent="0.2">
      <c r="D25548" s="20"/>
    </row>
    <row r="25549" spans="4:4" x14ac:dyDescent="0.2">
      <c r="D25549" s="20"/>
    </row>
    <row r="25550" spans="4:4" x14ac:dyDescent="0.2">
      <c r="D25550" s="20"/>
    </row>
    <row r="25551" spans="4:4" x14ac:dyDescent="0.2">
      <c r="D25551" s="20"/>
    </row>
    <row r="25552" spans="4:4" x14ac:dyDescent="0.2">
      <c r="D25552" s="20"/>
    </row>
    <row r="25553" spans="4:4" x14ac:dyDescent="0.2">
      <c r="D25553" s="20"/>
    </row>
    <row r="25554" spans="4:4" x14ac:dyDescent="0.2">
      <c r="D25554" s="20"/>
    </row>
    <row r="25555" spans="4:4" x14ac:dyDescent="0.2">
      <c r="D25555" s="20"/>
    </row>
    <row r="25556" spans="4:4" x14ac:dyDescent="0.2">
      <c r="D25556" s="20"/>
    </row>
    <row r="25557" spans="4:4" x14ac:dyDescent="0.2">
      <c r="D25557" s="20"/>
    </row>
    <row r="25558" spans="4:4" x14ac:dyDescent="0.2">
      <c r="D25558" s="20"/>
    </row>
    <row r="25559" spans="4:4" x14ac:dyDescent="0.2">
      <c r="D25559" s="20"/>
    </row>
    <row r="25560" spans="4:4" x14ac:dyDescent="0.2">
      <c r="D25560" s="20"/>
    </row>
    <row r="25561" spans="4:4" x14ac:dyDescent="0.2">
      <c r="D25561" s="20"/>
    </row>
    <row r="25562" spans="4:4" x14ac:dyDescent="0.2">
      <c r="D25562" s="20"/>
    </row>
    <row r="25563" spans="4:4" x14ac:dyDescent="0.2">
      <c r="D25563" s="20"/>
    </row>
    <row r="25564" spans="4:4" x14ac:dyDescent="0.2">
      <c r="D25564" s="20"/>
    </row>
    <row r="25565" spans="4:4" x14ac:dyDescent="0.2">
      <c r="D25565" s="20"/>
    </row>
    <row r="25566" spans="4:4" x14ac:dyDescent="0.2">
      <c r="D25566" s="20"/>
    </row>
    <row r="25567" spans="4:4" x14ac:dyDescent="0.2">
      <c r="D25567" s="20"/>
    </row>
    <row r="25568" spans="4:4" x14ac:dyDescent="0.2">
      <c r="D25568" s="20"/>
    </row>
    <row r="25569" spans="4:4" x14ac:dyDescent="0.2">
      <c r="D25569" s="20"/>
    </row>
    <row r="25570" spans="4:4" x14ac:dyDescent="0.2">
      <c r="D25570" s="20"/>
    </row>
    <row r="25571" spans="4:4" x14ac:dyDescent="0.2">
      <c r="D25571" s="20"/>
    </row>
    <row r="25572" spans="4:4" x14ac:dyDescent="0.2">
      <c r="D25572" s="20"/>
    </row>
    <row r="25573" spans="4:4" x14ac:dyDescent="0.2">
      <c r="D25573" s="20"/>
    </row>
    <row r="25574" spans="4:4" x14ac:dyDescent="0.2">
      <c r="D25574" s="20"/>
    </row>
    <row r="25575" spans="4:4" x14ac:dyDescent="0.2">
      <c r="D25575" s="20"/>
    </row>
    <row r="25576" spans="4:4" x14ac:dyDescent="0.2">
      <c r="D25576" s="20"/>
    </row>
    <row r="25577" spans="4:4" x14ac:dyDescent="0.2">
      <c r="D25577" s="20"/>
    </row>
    <row r="25578" spans="4:4" x14ac:dyDescent="0.2">
      <c r="D25578" s="20"/>
    </row>
    <row r="25579" spans="4:4" x14ac:dyDescent="0.2">
      <c r="D25579" s="20"/>
    </row>
    <row r="25580" spans="4:4" x14ac:dyDescent="0.2">
      <c r="D25580" s="20"/>
    </row>
    <row r="25581" spans="4:4" x14ac:dyDescent="0.2">
      <c r="D25581" s="20"/>
    </row>
    <row r="25582" spans="4:4" x14ac:dyDescent="0.2">
      <c r="D25582" s="20"/>
    </row>
    <row r="25583" spans="4:4" x14ac:dyDescent="0.2">
      <c r="D25583" s="20"/>
    </row>
    <row r="25584" spans="4:4" x14ac:dyDescent="0.2">
      <c r="D25584" s="20"/>
    </row>
    <row r="25585" spans="4:4" x14ac:dyDescent="0.2">
      <c r="D25585" s="20"/>
    </row>
    <row r="25586" spans="4:4" x14ac:dyDescent="0.2">
      <c r="D25586" s="20"/>
    </row>
    <row r="25587" spans="4:4" x14ac:dyDescent="0.2">
      <c r="D25587" s="20"/>
    </row>
    <row r="25588" spans="4:4" x14ac:dyDescent="0.2">
      <c r="D25588" s="20"/>
    </row>
    <row r="25589" spans="4:4" x14ac:dyDescent="0.2">
      <c r="D25589" s="20"/>
    </row>
    <row r="25590" spans="4:4" x14ac:dyDescent="0.2">
      <c r="D25590" s="20"/>
    </row>
    <row r="25591" spans="4:4" x14ac:dyDescent="0.2">
      <c r="D25591" s="20"/>
    </row>
    <row r="25592" spans="4:4" x14ac:dyDescent="0.2">
      <c r="D25592" s="20"/>
    </row>
    <row r="25593" spans="4:4" x14ac:dyDescent="0.2">
      <c r="D25593" s="20"/>
    </row>
    <row r="25594" spans="4:4" x14ac:dyDescent="0.2">
      <c r="D25594" s="20"/>
    </row>
    <row r="25595" spans="4:4" x14ac:dyDescent="0.2">
      <c r="D25595" s="20"/>
    </row>
    <row r="25596" spans="4:4" x14ac:dyDescent="0.2">
      <c r="D25596" s="20"/>
    </row>
    <row r="25597" spans="4:4" x14ac:dyDescent="0.2">
      <c r="D25597" s="20"/>
    </row>
    <row r="25598" spans="4:4" x14ac:dyDescent="0.2">
      <c r="D25598" s="20"/>
    </row>
    <row r="25599" spans="4:4" x14ac:dyDescent="0.2">
      <c r="D25599" s="20"/>
    </row>
    <row r="25600" spans="4:4" x14ac:dyDescent="0.2">
      <c r="D25600" s="20"/>
    </row>
    <row r="25601" spans="4:4" x14ac:dyDescent="0.2">
      <c r="D25601" s="20"/>
    </row>
    <row r="25602" spans="4:4" x14ac:dyDescent="0.2">
      <c r="D25602" s="20"/>
    </row>
    <row r="25603" spans="4:4" x14ac:dyDescent="0.2">
      <c r="D25603" s="20"/>
    </row>
    <row r="25604" spans="4:4" x14ac:dyDescent="0.2">
      <c r="D25604" s="20"/>
    </row>
    <row r="25605" spans="4:4" x14ac:dyDescent="0.2">
      <c r="D25605" s="20"/>
    </row>
    <row r="25606" spans="4:4" x14ac:dyDescent="0.2">
      <c r="D25606" s="20"/>
    </row>
    <row r="25607" spans="4:4" x14ac:dyDescent="0.2">
      <c r="D25607" s="20"/>
    </row>
    <row r="25608" spans="4:4" x14ac:dyDescent="0.2">
      <c r="D25608" s="20"/>
    </row>
    <row r="25609" spans="4:4" x14ac:dyDescent="0.2">
      <c r="D25609" s="20"/>
    </row>
    <row r="25610" spans="4:4" x14ac:dyDescent="0.2">
      <c r="D25610" s="20"/>
    </row>
    <row r="25611" spans="4:4" x14ac:dyDescent="0.2">
      <c r="D25611" s="20"/>
    </row>
    <row r="25612" spans="4:4" x14ac:dyDescent="0.2">
      <c r="D25612" s="20"/>
    </row>
    <row r="25613" spans="4:4" x14ac:dyDescent="0.2">
      <c r="D25613" s="20"/>
    </row>
    <row r="25614" spans="4:4" x14ac:dyDescent="0.2">
      <c r="D25614" s="20"/>
    </row>
    <row r="25615" spans="4:4" x14ac:dyDescent="0.2">
      <c r="D25615" s="20"/>
    </row>
    <row r="25616" spans="4:4" x14ac:dyDescent="0.2">
      <c r="D25616" s="20"/>
    </row>
    <row r="25617" spans="4:4" x14ac:dyDescent="0.2">
      <c r="D25617" s="20"/>
    </row>
    <row r="25618" spans="4:4" x14ac:dyDescent="0.2">
      <c r="D25618" s="20"/>
    </row>
    <row r="25619" spans="4:4" x14ac:dyDescent="0.2">
      <c r="D25619" s="20"/>
    </row>
    <row r="25620" spans="4:4" x14ac:dyDescent="0.2">
      <c r="D25620" s="20"/>
    </row>
    <row r="25621" spans="4:4" x14ac:dyDescent="0.2">
      <c r="D25621" s="20"/>
    </row>
    <row r="25622" spans="4:4" x14ac:dyDescent="0.2">
      <c r="D25622" s="20"/>
    </row>
    <row r="25623" spans="4:4" x14ac:dyDescent="0.2">
      <c r="D25623" s="20"/>
    </row>
    <row r="25624" spans="4:4" x14ac:dyDescent="0.2">
      <c r="D25624" s="20"/>
    </row>
    <row r="25625" spans="4:4" x14ac:dyDescent="0.2">
      <c r="D25625" s="20"/>
    </row>
    <row r="25626" spans="4:4" x14ac:dyDescent="0.2">
      <c r="D25626" s="20"/>
    </row>
    <row r="25627" spans="4:4" x14ac:dyDescent="0.2">
      <c r="D25627" s="20"/>
    </row>
    <row r="25628" spans="4:4" x14ac:dyDescent="0.2">
      <c r="D25628" s="20"/>
    </row>
    <row r="25629" spans="4:4" x14ac:dyDescent="0.2">
      <c r="D25629" s="20"/>
    </row>
    <row r="25630" spans="4:4" x14ac:dyDescent="0.2">
      <c r="D25630" s="20"/>
    </row>
    <row r="25631" spans="4:4" x14ac:dyDescent="0.2">
      <c r="D25631" s="20"/>
    </row>
    <row r="25632" spans="4:4" x14ac:dyDescent="0.2">
      <c r="D25632" s="20"/>
    </row>
    <row r="25633" spans="4:4" x14ac:dyDescent="0.2">
      <c r="D25633" s="20"/>
    </row>
    <row r="25634" spans="4:4" x14ac:dyDescent="0.2">
      <c r="D25634" s="20"/>
    </row>
    <row r="25635" spans="4:4" x14ac:dyDescent="0.2">
      <c r="D25635" s="20"/>
    </row>
    <row r="25636" spans="4:4" x14ac:dyDescent="0.2">
      <c r="D25636" s="20"/>
    </row>
    <row r="25637" spans="4:4" x14ac:dyDescent="0.2">
      <c r="D25637" s="20"/>
    </row>
    <row r="25638" spans="4:4" x14ac:dyDescent="0.2">
      <c r="D25638" s="20"/>
    </row>
    <row r="25639" spans="4:4" x14ac:dyDescent="0.2">
      <c r="D25639" s="20"/>
    </row>
    <row r="25640" spans="4:4" x14ac:dyDescent="0.2">
      <c r="D25640" s="20"/>
    </row>
    <row r="25641" spans="4:4" x14ac:dyDescent="0.2">
      <c r="D25641" s="20"/>
    </row>
    <row r="25642" spans="4:4" x14ac:dyDescent="0.2">
      <c r="D25642" s="20"/>
    </row>
    <row r="25643" spans="4:4" x14ac:dyDescent="0.2">
      <c r="D25643" s="20"/>
    </row>
    <row r="25644" spans="4:4" x14ac:dyDescent="0.2">
      <c r="D25644" s="20"/>
    </row>
    <row r="25645" spans="4:4" x14ac:dyDescent="0.2">
      <c r="D25645" s="20"/>
    </row>
    <row r="25646" spans="4:4" x14ac:dyDescent="0.2">
      <c r="D25646" s="20"/>
    </row>
    <row r="25647" spans="4:4" x14ac:dyDescent="0.2">
      <c r="D25647" s="20"/>
    </row>
    <row r="25648" spans="4:4" x14ac:dyDescent="0.2">
      <c r="D25648" s="20"/>
    </row>
    <row r="25649" spans="4:4" x14ac:dyDescent="0.2">
      <c r="D25649" s="20"/>
    </row>
    <row r="25650" spans="4:4" x14ac:dyDescent="0.2">
      <c r="D25650" s="20"/>
    </row>
    <row r="25651" spans="4:4" x14ac:dyDescent="0.2">
      <c r="D25651" s="20"/>
    </row>
    <row r="25652" spans="4:4" x14ac:dyDescent="0.2">
      <c r="D25652" s="20"/>
    </row>
    <row r="25653" spans="4:4" x14ac:dyDescent="0.2">
      <c r="D25653" s="20"/>
    </row>
    <row r="25654" spans="4:4" x14ac:dyDescent="0.2">
      <c r="D25654" s="20"/>
    </row>
    <row r="25655" spans="4:4" x14ac:dyDescent="0.2">
      <c r="D25655" s="20"/>
    </row>
    <row r="25656" spans="4:4" x14ac:dyDescent="0.2">
      <c r="D25656" s="20"/>
    </row>
    <row r="25657" spans="4:4" x14ac:dyDescent="0.2">
      <c r="D25657" s="20"/>
    </row>
    <row r="25658" spans="4:4" x14ac:dyDescent="0.2">
      <c r="D25658" s="20"/>
    </row>
    <row r="25659" spans="4:4" x14ac:dyDescent="0.2">
      <c r="D25659" s="20"/>
    </row>
    <row r="25660" spans="4:4" x14ac:dyDescent="0.2">
      <c r="D25660" s="20"/>
    </row>
    <row r="25661" spans="4:4" x14ac:dyDescent="0.2">
      <c r="D25661" s="20"/>
    </row>
    <row r="25662" spans="4:4" x14ac:dyDescent="0.2">
      <c r="D25662" s="20"/>
    </row>
    <row r="25663" spans="4:4" x14ac:dyDescent="0.2">
      <c r="D25663" s="20"/>
    </row>
    <row r="25664" spans="4:4" x14ac:dyDescent="0.2">
      <c r="D25664" s="20"/>
    </row>
    <row r="25665" spans="4:4" x14ac:dyDescent="0.2">
      <c r="D25665" s="20"/>
    </row>
    <row r="25666" spans="4:4" x14ac:dyDescent="0.2">
      <c r="D25666" s="20"/>
    </row>
    <row r="25667" spans="4:4" x14ac:dyDescent="0.2">
      <c r="D25667" s="20"/>
    </row>
    <row r="25668" spans="4:4" x14ac:dyDescent="0.2">
      <c r="D25668" s="20"/>
    </row>
    <row r="25669" spans="4:4" x14ac:dyDescent="0.2">
      <c r="D25669" s="20"/>
    </row>
    <row r="25670" spans="4:4" x14ac:dyDescent="0.2">
      <c r="D25670" s="20"/>
    </row>
    <row r="25671" spans="4:4" x14ac:dyDescent="0.2">
      <c r="D25671" s="20"/>
    </row>
    <row r="25672" spans="4:4" x14ac:dyDescent="0.2">
      <c r="D25672" s="20"/>
    </row>
    <row r="25673" spans="4:4" x14ac:dyDescent="0.2">
      <c r="D25673" s="20"/>
    </row>
    <row r="25674" spans="4:4" x14ac:dyDescent="0.2">
      <c r="D25674" s="20"/>
    </row>
    <row r="25675" spans="4:4" x14ac:dyDescent="0.2">
      <c r="D25675" s="20"/>
    </row>
    <row r="25676" spans="4:4" x14ac:dyDescent="0.2">
      <c r="D25676" s="20"/>
    </row>
    <row r="25677" spans="4:4" x14ac:dyDescent="0.2">
      <c r="D25677" s="20"/>
    </row>
    <row r="25678" spans="4:4" x14ac:dyDescent="0.2">
      <c r="D25678" s="20"/>
    </row>
    <row r="25679" spans="4:4" x14ac:dyDescent="0.2">
      <c r="D25679" s="20"/>
    </row>
    <row r="25680" spans="4:4" x14ac:dyDescent="0.2">
      <c r="D25680" s="20"/>
    </row>
    <row r="25681" spans="4:4" x14ac:dyDescent="0.2">
      <c r="D25681" s="20"/>
    </row>
    <row r="25682" spans="4:4" x14ac:dyDescent="0.2">
      <c r="D25682" s="20"/>
    </row>
    <row r="25683" spans="4:4" x14ac:dyDescent="0.2">
      <c r="D25683" s="20"/>
    </row>
    <row r="25684" spans="4:4" x14ac:dyDescent="0.2">
      <c r="D25684" s="20"/>
    </row>
    <row r="25685" spans="4:4" x14ac:dyDescent="0.2">
      <c r="D25685" s="20"/>
    </row>
    <row r="25686" spans="4:4" x14ac:dyDescent="0.2">
      <c r="D25686" s="20"/>
    </row>
    <row r="25687" spans="4:4" x14ac:dyDescent="0.2">
      <c r="D25687" s="20"/>
    </row>
    <row r="25688" spans="4:4" x14ac:dyDescent="0.2">
      <c r="D25688" s="20"/>
    </row>
    <row r="25689" spans="4:4" x14ac:dyDescent="0.2">
      <c r="D25689" s="20"/>
    </row>
    <row r="25690" spans="4:4" x14ac:dyDescent="0.2">
      <c r="D25690" s="20"/>
    </row>
    <row r="25691" spans="4:4" x14ac:dyDescent="0.2">
      <c r="D25691" s="20"/>
    </row>
    <row r="25692" spans="4:4" x14ac:dyDescent="0.2">
      <c r="D25692" s="20"/>
    </row>
    <row r="25693" spans="4:4" x14ac:dyDescent="0.2">
      <c r="D25693" s="20"/>
    </row>
    <row r="25694" spans="4:4" x14ac:dyDescent="0.2">
      <c r="D25694" s="20"/>
    </row>
    <row r="25695" spans="4:4" x14ac:dyDescent="0.2">
      <c r="D25695" s="20"/>
    </row>
    <row r="25696" spans="4:4" x14ac:dyDescent="0.2">
      <c r="D25696" s="20"/>
    </row>
    <row r="25697" spans="4:4" x14ac:dyDescent="0.2">
      <c r="D25697" s="20"/>
    </row>
    <row r="25698" spans="4:4" x14ac:dyDescent="0.2">
      <c r="D25698" s="20"/>
    </row>
    <row r="25699" spans="4:4" x14ac:dyDescent="0.2">
      <c r="D25699" s="20"/>
    </row>
    <row r="25700" spans="4:4" x14ac:dyDescent="0.2">
      <c r="D25700" s="20"/>
    </row>
    <row r="25701" spans="4:4" x14ac:dyDescent="0.2">
      <c r="D25701" s="20"/>
    </row>
    <row r="25702" spans="4:4" x14ac:dyDescent="0.2">
      <c r="D25702" s="20"/>
    </row>
    <row r="25703" spans="4:4" x14ac:dyDescent="0.2">
      <c r="D25703" s="20"/>
    </row>
    <row r="25704" spans="4:4" x14ac:dyDescent="0.2">
      <c r="D25704" s="20"/>
    </row>
    <row r="25705" spans="4:4" x14ac:dyDescent="0.2">
      <c r="D25705" s="20"/>
    </row>
    <row r="25706" spans="4:4" x14ac:dyDescent="0.2">
      <c r="D25706" s="20"/>
    </row>
    <row r="25707" spans="4:4" x14ac:dyDescent="0.2">
      <c r="D25707" s="20"/>
    </row>
    <row r="25708" spans="4:4" x14ac:dyDescent="0.2">
      <c r="D25708" s="20"/>
    </row>
    <row r="25709" spans="4:4" x14ac:dyDescent="0.2">
      <c r="D25709" s="20"/>
    </row>
    <row r="25710" spans="4:4" x14ac:dyDescent="0.2">
      <c r="D25710" s="20"/>
    </row>
    <row r="25711" spans="4:4" x14ac:dyDescent="0.2">
      <c r="D25711" s="20"/>
    </row>
    <row r="25712" spans="4:4" x14ac:dyDescent="0.2">
      <c r="D25712" s="20"/>
    </row>
    <row r="25713" spans="4:4" x14ac:dyDescent="0.2">
      <c r="D25713" s="20"/>
    </row>
    <row r="25714" spans="4:4" x14ac:dyDescent="0.2">
      <c r="D25714" s="20"/>
    </row>
    <row r="25715" spans="4:4" x14ac:dyDescent="0.2">
      <c r="D25715" s="20"/>
    </row>
    <row r="25716" spans="4:4" x14ac:dyDescent="0.2">
      <c r="D25716" s="20"/>
    </row>
    <row r="25717" spans="4:4" x14ac:dyDescent="0.2">
      <c r="D25717" s="20"/>
    </row>
    <row r="25718" spans="4:4" x14ac:dyDescent="0.2">
      <c r="D25718" s="20"/>
    </row>
    <row r="25719" spans="4:4" x14ac:dyDescent="0.2">
      <c r="D25719" s="20"/>
    </row>
    <row r="25720" spans="4:4" x14ac:dyDescent="0.2">
      <c r="D25720" s="20"/>
    </row>
    <row r="25721" spans="4:4" x14ac:dyDescent="0.2">
      <c r="D25721" s="20"/>
    </row>
    <row r="25722" spans="4:4" x14ac:dyDescent="0.2">
      <c r="D25722" s="20"/>
    </row>
    <row r="25723" spans="4:4" x14ac:dyDescent="0.2">
      <c r="D25723" s="20"/>
    </row>
    <row r="25724" spans="4:4" x14ac:dyDescent="0.2">
      <c r="D25724" s="20"/>
    </row>
    <row r="25725" spans="4:4" x14ac:dyDescent="0.2">
      <c r="D25725" s="20"/>
    </row>
    <row r="25726" spans="4:4" x14ac:dyDescent="0.2">
      <c r="D25726" s="20"/>
    </row>
    <row r="25727" spans="4:4" x14ac:dyDescent="0.2">
      <c r="D25727" s="20"/>
    </row>
    <row r="25728" spans="4:4" x14ac:dyDescent="0.2">
      <c r="D25728" s="20"/>
    </row>
    <row r="25729" spans="4:4" x14ac:dyDescent="0.2">
      <c r="D25729" s="20"/>
    </row>
    <row r="25730" spans="4:4" x14ac:dyDescent="0.2">
      <c r="D25730" s="20"/>
    </row>
    <row r="25731" spans="4:4" x14ac:dyDescent="0.2">
      <c r="D25731" s="20"/>
    </row>
    <row r="25732" spans="4:4" x14ac:dyDescent="0.2">
      <c r="D25732" s="20"/>
    </row>
    <row r="25733" spans="4:4" x14ac:dyDescent="0.2">
      <c r="D25733" s="20"/>
    </row>
    <row r="25734" spans="4:4" x14ac:dyDescent="0.2">
      <c r="D25734" s="20"/>
    </row>
    <row r="25735" spans="4:4" x14ac:dyDescent="0.2">
      <c r="D25735" s="20"/>
    </row>
    <row r="25736" spans="4:4" x14ac:dyDescent="0.2">
      <c r="D25736" s="20"/>
    </row>
    <row r="25737" spans="4:4" x14ac:dyDescent="0.2">
      <c r="D25737" s="20"/>
    </row>
    <row r="25738" spans="4:4" x14ac:dyDescent="0.2">
      <c r="D25738" s="20"/>
    </row>
    <row r="25739" spans="4:4" x14ac:dyDescent="0.2">
      <c r="D25739" s="20"/>
    </row>
    <row r="25740" spans="4:4" x14ac:dyDescent="0.2">
      <c r="D25740" s="20"/>
    </row>
    <row r="25741" spans="4:4" x14ac:dyDescent="0.2">
      <c r="D25741" s="20"/>
    </row>
    <row r="25742" spans="4:4" x14ac:dyDescent="0.2">
      <c r="D25742" s="20"/>
    </row>
    <row r="25743" spans="4:4" x14ac:dyDescent="0.2">
      <c r="D25743" s="20"/>
    </row>
    <row r="25744" spans="4:4" x14ac:dyDescent="0.2">
      <c r="D25744" s="20"/>
    </row>
    <row r="25745" spans="4:4" x14ac:dyDescent="0.2">
      <c r="D25745" s="20"/>
    </row>
    <row r="25746" spans="4:4" x14ac:dyDescent="0.2">
      <c r="D25746" s="20"/>
    </row>
    <row r="25747" spans="4:4" x14ac:dyDescent="0.2">
      <c r="D25747" s="20"/>
    </row>
    <row r="25748" spans="4:4" x14ac:dyDescent="0.2">
      <c r="D25748" s="20"/>
    </row>
    <row r="25749" spans="4:4" x14ac:dyDescent="0.2">
      <c r="D25749" s="20"/>
    </row>
    <row r="25750" spans="4:4" x14ac:dyDescent="0.2">
      <c r="D25750" s="20"/>
    </row>
    <row r="25751" spans="4:4" x14ac:dyDescent="0.2">
      <c r="D25751" s="20"/>
    </row>
    <row r="25752" spans="4:4" x14ac:dyDescent="0.2">
      <c r="D25752" s="20"/>
    </row>
    <row r="25753" spans="4:4" x14ac:dyDescent="0.2">
      <c r="D25753" s="20"/>
    </row>
    <row r="25754" spans="4:4" x14ac:dyDescent="0.2">
      <c r="D25754" s="20"/>
    </row>
    <row r="25755" spans="4:4" x14ac:dyDescent="0.2">
      <c r="D25755" s="20"/>
    </row>
    <row r="25756" spans="4:4" x14ac:dyDescent="0.2">
      <c r="D25756" s="20"/>
    </row>
    <row r="25757" spans="4:4" x14ac:dyDescent="0.2">
      <c r="D25757" s="20"/>
    </row>
    <row r="25758" spans="4:4" x14ac:dyDescent="0.2">
      <c r="D25758" s="20"/>
    </row>
    <row r="25759" spans="4:4" x14ac:dyDescent="0.2">
      <c r="D25759" s="20"/>
    </row>
    <row r="25760" spans="4:4" x14ac:dyDescent="0.2">
      <c r="D25760" s="20"/>
    </row>
    <row r="25761" spans="4:4" x14ac:dyDescent="0.2">
      <c r="D25761" s="20"/>
    </row>
    <row r="25762" spans="4:4" x14ac:dyDescent="0.2">
      <c r="D25762" s="20"/>
    </row>
    <row r="25763" spans="4:4" x14ac:dyDescent="0.2">
      <c r="D25763" s="20"/>
    </row>
    <row r="25764" spans="4:4" x14ac:dyDescent="0.2">
      <c r="D25764" s="20"/>
    </row>
    <row r="25765" spans="4:4" x14ac:dyDescent="0.2">
      <c r="D25765" s="20"/>
    </row>
    <row r="25766" spans="4:4" x14ac:dyDescent="0.2">
      <c r="D25766" s="20"/>
    </row>
    <row r="25767" spans="4:4" x14ac:dyDescent="0.2">
      <c r="D25767" s="20"/>
    </row>
    <row r="25768" spans="4:4" x14ac:dyDescent="0.2">
      <c r="D25768" s="20"/>
    </row>
    <row r="25769" spans="4:4" x14ac:dyDescent="0.2">
      <c r="D25769" s="20"/>
    </row>
    <row r="25770" spans="4:4" x14ac:dyDescent="0.2">
      <c r="D25770" s="20"/>
    </row>
    <row r="25771" spans="4:4" x14ac:dyDescent="0.2">
      <c r="D25771" s="20"/>
    </row>
    <row r="25772" spans="4:4" x14ac:dyDescent="0.2">
      <c r="D25772" s="20"/>
    </row>
    <row r="25773" spans="4:4" x14ac:dyDescent="0.2">
      <c r="D25773" s="20"/>
    </row>
    <row r="25774" spans="4:4" x14ac:dyDescent="0.2">
      <c r="D25774" s="20"/>
    </row>
    <row r="25775" spans="4:4" x14ac:dyDescent="0.2">
      <c r="D25775" s="20"/>
    </row>
    <row r="25776" spans="4:4" x14ac:dyDescent="0.2">
      <c r="D25776" s="20"/>
    </row>
    <row r="25777" spans="4:4" x14ac:dyDescent="0.2">
      <c r="D25777" s="20"/>
    </row>
    <row r="25778" spans="4:4" x14ac:dyDescent="0.2">
      <c r="D25778" s="20"/>
    </row>
    <row r="25779" spans="4:4" x14ac:dyDescent="0.2">
      <c r="D25779" s="20"/>
    </row>
    <row r="25780" spans="4:4" x14ac:dyDescent="0.2">
      <c r="D25780" s="20"/>
    </row>
    <row r="25781" spans="4:4" x14ac:dyDescent="0.2">
      <c r="D25781" s="20"/>
    </row>
    <row r="25782" spans="4:4" x14ac:dyDescent="0.2">
      <c r="D25782" s="20"/>
    </row>
    <row r="25783" spans="4:4" x14ac:dyDescent="0.2">
      <c r="D25783" s="20"/>
    </row>
    <row r="25784" spans="4:4" x14ac:dyDescent="0.2">
      <c r="D25784" s="20"/>
    </row>
    <row r="25785" spans="4:4" x14ac:dyDescent="0.2">
      <c r="D25785" s="20"/>
    </row>
    <row r="25786" spans="4:4" x14ac:dyDescent="0.2">
      <c r="D25786" s="20"/>
    </row>
    <row r="25787" spans="4:4" x14ac:dyDescent="0.2">
      <c r="D25787" s="20"/>
    </row>
    <row r="25788" spans="4:4" x14ac:dyDescent="0.2">
      <c r="D25788" s="20"/>
    </row>
    <row r="25789" spans="4:4" x14ac:dyDescent="0.2">
      <c r="D25789" s="20"/>
    </row>
    <row r="25790" spans="4:4" x14ac:dyDescent="0.2">
      <c r="D25790" s="20"/>
    </row>
    <row r="25791" spans="4:4" x14ac:dyDescent="0.2">
      <c r="D25791" s="20"/>
    </row>
    <row r="25792" spans="4:4" x14ac:dyDescent="0.2">
      <c r="D25792" s="20"/>
    </row>
    <row r="25793" spans="4:4" x14ac:dyDescent="0.2">
      <c r="D25793" s="20"/>
    </row>
    <row r="25794" spans="4:4" x14ac:dyDescent="0.2">
      <c r="D25794" s="20"/>
    </row>
    <row r="25795" spans="4:4" x14ac:dyDescent="0.2">
      <c r="D25795" s="20"/>
    </row>
    <row r="25796" spans="4:4" x14ac:dyDescent="0.2">
      <c r="D25796" s="20"/>
    </row>
    <row r="25797" spans="4:4" x14ac:dyDescent="0.2">
      <c r="D25797" s="20"/>
    </row>
    <row r="25798" spans="4:4" x14ac:dyDescent="0.2">
      <c r="D25798" s="20"/>
    </row>
    <row r="25799" spans="4:4" x14ac:dyDescent="0.2">
      <c r="D25799" s="20"/>
    </row>
    <row r="25800" spans="4:4" x14ac:dyDescent="0.2">
      <c r="D25800" s="20"/>
    </row>
    <row r="25801" spans="4:4" x14ac:dyDescent="0.2">
      <c r="D25801" s="20"/>
    </row>
    <row r="25802" spans="4:4" x14ac:dyDescent="0.2">
      <c r="D25802" s="20"/>
    </row>
    <row r="25803" spans="4:4" x14ac:dyDescent="0.2">
      <c r="D25803" s="20"/>
    </row>
    <row r="25804" spans="4:4" x14ac:dyDescent="0.2">
      <c r="D25804" s="20"/>
    </row>
    <row r="25805" spans="4:4" x14ac:dyDescent="0.2">
      <c r="D25805" s="20"/>
    </row>
    <row r="25806" spans="4:4" x14ac:dyDescent="0.2">
      <c r="D25806" s="20"/>
    </row>
    <row r="25807" spans="4:4" x14ac:dyDescent="0.2">
      <c r="D25807" s="20"/>
    </row>
    <row r="25808" spans="4:4" x14ac:dyDescent="0.2">
      <c r="D25808" s="20"/>
    </row>
    <row r="25809" spans="4:4" x14ac:dyDescent="0.2">
      <c r="D25809" s="20"/>
    </row>
    <row r="25810" spans="4:4" x14ac:dyDescent="0.2">
      <c r="D25810" s="20"/>
    </row>
    <row r="25811" spans="4:4" x14ac:dyDescent="0.2">
      <c r="D25811" s="20"/>
    </row>
    <row r="25812" spans="4:4" x14ac:dyDescent="0.2">
      <c r="D25812" s="20"/>
    </row>
    <row r="25813" spans="4:4" x14ac:dyDescent="0.2">
      <c r="D25813" s="20"/>
    </row>
    <row r="25814" spans="4:4" x14ac:dyDescent="0.2">
      <c r="D25814" s="20"/>
    </row>
    <row r="25815" spans="4:4" x14ac:dyDescent="0.2">
      <c r="D25815" s="20"/>
    </row>
    <row r="25816" spans="4:4" x14ac:dyDescent="0.2">
      <c r="D25816" s="20"/>
    </row>
    <row r="25817" spans="4:4" x14ac:dyDescent="0.2">
      <c r="D25817" s="20"/>
    </row>
    <row r="25818" spans="4:4" x14ac:dyDescent="0.2">
      <c r="D25818" s="20"/>
    </row>
    <row r="25819" spans="4:4" x14ac:dyDescent="0.2">
      <c r="D25819" s="20"/>
    </row>
    <row r="25820" spans="4:4" x14ac:dyDescent="0.2">
      <c r="D25820" s="20"/>
    </row>
    <row r="25821" spans="4:4" x14ac:dyDescent="0.2">
      <c r="D25821" s="20"/>
    </row>
    <row r="25822" spans="4:4" x14ac:dyDescent="0.2">
      <c r="D25822" s="20"/>
    </row>
    <row r="25823" spans="4:4" x14ac:dyDescent="0.2">
      <c r="D25823" s="20"/>
    </row>
    <row r="25824" spans="4:4" x14ac:dyDescent="0.2">
      <c r="D25824" s="20"/>
    </row>
    <row r="25825" spans="4:4" x14ac:dyDescent="0.2">
      <c r="D25825" s="20"/>
    </row>
    <row r="25826" spans="4:4" x14ac:dyDescent="0.2">
      <c r="D25826" s="20"/>
    </row>
    <row r="25827" spans="4:4" x14ac:dyDescent="0.2">
      <c r="D25827" s="20"/>
    </row>
    <row r="25828" spans="4:4" x14ac:dyDescent="0.2">
      <c r="D25828" s="20"/>
    </row>
    <row r="25829" spans="4:4" x14ac:dyDescent="0.2">
      <c r="D25829" s="20"/>
    </row>
    <row r="25830" spans="4:4" x14ac:dyDescent="0.2">
      <c r="D25830" s="20"/>
    </row>
    <row r="25831" spans="4:4" x14ac:dyDescent="0.2">
      <c r="D25831" s="20"/>
    </row>
    <row r="25832" spans="4:4" x14ac:dyDescent="0.2">
      <c r="D25832" s="20"/>
    </row>
    <row r="25833" spans="4:4" x14ac:dyDescent="0.2">
      <c r="D25833" s="20"/>
    </row>
    <row r="25834" spans="4:4" x14ac:dyDescent="0.2">
      <c r="D25834" s="20"/>
    </row>
    <row r="25835" spans="4:4" x14ac:dyDescent="0.2">
      <c r="D25835" s="20"/>
    </row>
    <row r="25836" spans="4:4" x14ac:dyDescent="0.2">
      <c r="D25836" s="20"/>
    </row>
    <row r="25837" spans="4:4" x14ac:dyDescent="0.2">
      <c r="D25837" s="20"/>
    </row>
    <row r="25838" spans="4:4" x14ac:dyDescent="0.2">
      <c r="D25838" s="20"/>
    </row>
    <row r="25839" spans="4:4" x14ac:dyDescent="0.2">
      <c r="D25839" s="20"/>
    </row>
    <row r="25840" spans="4:4" x14ac:dyDescent="0.2">
      <c r="D25840" s="20"/>
    </row>
    <row r="25841" spans="4:4" x14ac:dyDescent="0.2">
      <c r="D25841" s="20"/>
    </row>
    <row r="25842" spans="4:4" x14ac:dyDescent="0.2">
      <c r="D25842" s="20"/>
    </row>
    <row r="25843" spans="4:4" x14ac:dyDescent="0.2">
      <c r="D25843" s="20"/>
    </row>
    <row r="25844" spans="4:4" x14ac:dyDescent="0.2">
      <c r="D25844" s="20"/>
    </row>
    <row r="25845" spans="4:4" x14ac:dyDescent="0.2">
      <c r="D25845" s="20"/>
    </row>
    <row r="25846" spans="4:4" x14ac:dyDescent="0.2">
      <c r="D25846" s="20"/>
    </row>
    <row r="25847" spans="4:4" x14ac:dyDescent="0.2">
      <c r="D25847" s="20"/>
    </row>
    <row r="25848" spans="4:4" x14ac:dyDescent="0.2">
      <c r="D25848" s="20"/>
    </row>
    <row r="25849" spans="4:4" x14ac:dyDescent="0.2">
      <c r="D25849" s="20"/>
    </row>
    <row r="25850" spans="4:4" x14ac:dyDescent="0.2">
      <c r="D25850" s="20"/>
    </row>
    <row r="25851" spans="4:4" x14ac:dyDescent="0.2">
      <c r="D25851" s="20"/>
    </row>
    <row r="25852" spans="4:4" x14ac:dyDescent="0.2">
      <c r="D25852" s="20"/>
    </row>
    <row r="25853" spans="4:4" x14ac:dyDescent="0.2">
      <c r="D25853" s="20"/>
    </row>
    <row r="25854" spans="4:4" x14ac:dyDescent="0.2">
      <c r="D25854" s="20"/>
    </row>
    <row r="25855" spans="4:4" x14ac:dyDescent="0.2">
      <c r="D25855" s="20"/>
    </row>
    <row r="25856" spans="4:4" x14ac:dyDescent="0.2">
      <c r="D25856" s="20"/>
    </row>
    <row r="25857" spans="4:4" x14ac:dyDescent="0.2">
      <c r="D25857" s="20"/>
    </row>
    <row r="25858" spans="4:4" x14ac:dyDescent="0.2">
      <c r="D25858" s="20"/>
    </row>
    <row r="25859" spans="4:4" x14ac:dyDescent="0.2">
      <c r="D25859" s="20"/>
    </row>
    <row r="25860" spans="4:4" x14ac:dyDescent="0.2">
      <c r="D25860" s="20"/>
    </row>
    <row r="25861" spans="4:4" x14ac:dyDescent="0.2">
      <c r="D25861" s="20"/>
    </row>
    <row r="25862" spans="4:4" x14ac:dyDescent="0.2">
      <c r="D25862" s="20"/>
    </row>
    <row r="25863" spans="4:4" x14ac:dyDescent="0.2">
      <c r="D25863" s="20"/>
    </row>
    <row r="25864" spans="4:4" x14ac:dyDescent="0.2">
      <c r="D25864" s="20"/>
    </row>
    <row r="25865" spans="4:4" x14ac:dyDescent="0.2">
      <c r="D25865" s="20"/>
    </row>
    <row r="25866" spans="4:4" x14ac:dyDescent="0.2">
      <c r="D25866" s="20"/>
    </row>
    <row r="25867" spans="4:4" x14ac:dyDescent="0.2">
      <c r="D25867" s="20"/>
    </row>
    <row r="25868" spans="4:4" x14ac:dyDescent="0.2">
      <c r="D25868" s="20"/>
    </row>
    <row r="25869" spans="4:4" x14ac:dyDescent="0.2">
      <c r="D25869" s="20"/>
    </row>
    <row r="25870" spans="4:4" x14ac:dyDescent="0.2">
      <c r="D25870" s="20"/>
    </row>
    <row r="25871" spans="4:4" x14ac:dyDescent="0.2">
      <c r="D25871" s="20"/>
    </row>
    <row r="25872" spans="4:4" x14ac:dyDescent="0.2">
      <c r="D25872" s="20"/>
    </row>
    <row r="25873" spans="4:4" x14ac:dyDescent="0.2">
      <c r="D25873" s="20"/>
    </row>
    <row r="25874" spans="4:4" x14ac:dyDescent="0.2">
      <c r="D25874" s="20"/>
    </row>
    <row r="25875" spans="4:4" x14ac:dyDescent="0.2">
      <c r="D25875" s="20"/>
    </row>
    <row r="25876" spans="4:4" x14ac:dyDescent="0.2">
      <c r="D25876" s="20"/>
    </row>
    <row r="25877" spans="4:4" x14ac:dyDescent="0.2">
      <c r="D25877" s="20"/>
    </row>
    <row r="25878" spans="4:4" x14ac:dyDescent="0.2">
      <c r="D25878" s="20"/>
    </row>
    <row r="25879" spans="4:4" x14ac:dyDescent="0.2">
      <c r="D25879" s="20"/>
    </row>
    <row r="25880" spans="4:4" x14ac:dyDescent="0.2">
      <c r="D25880" s="20"/>
    </row>
    <row r="25881" spans="4:4" x14ac:dyDescent="0.2">
      <c r="D25881" s="20"/>
    </row>
    <row r="25882" spans="4:4" x14ac:dyDescent="0.2">
      <c r="D25882" s="20"/>
    </row>
    <row r="25883" spans="4:4" x14ac:dyDescent="0.2">
      <c r="D25883" s="20"/>
    </row>
    <row r="25884" spans="4:4" x14ac:dyDescent="0.2">
      <c r="D25884" s="20"/>
    </row>
    <row r="25885" spans="4:4" x14ac:dyDescent="0.2">
      <c r="D25885" s="20"/>
    </row>
    <row r="25886" spans="4:4" x14ac:dyDescent="0.2">
      <c r="D25886" s="20"/>
    </row>
    <row r="25887" spans="4:4" x14ac:dyDescent="0.2">
      <c r="D25887" s="20"/>
    </row>
    <row r="25888" spans="4:4" x14ac:dyDescent="0.2">
      <c r="D25888" s="20"/>
    </row>
    <row r="25889" spans="4:4" x14ac:dyDescent="0.2">
      <c r="D25889" s="20"/>
    </row>
    <row r="25890" spans="4:4" x14ac:dyDescent="0.2">
      <c r="D25890" s="20"/>
    </row>
    <row r="25891" spans="4:4" x14ac:dyDescent="0.2">
      <c r="D25891" s="20"/>
    </row>
    <row r="25892" spans="4:4" x14ac:dyDescent="0.2">
      <c r="D25892" s="20"/>
    </row>
    <row r="25893" spans="4:4" x14ac:dyDescent="0.2">
      <c r="D25893" s="20"/>
    </row>
    <row r="25894" spans="4:4" x14ac:dyDescent="0.2">
      <c r="D25894" s="20"/>
    </row>
    <row r="25895" spans="4:4" x14ac:dyDescent="0.2">
      <c r="D25895" s="20"/>
    </row>
    <row r="25896" spans="4:4" x14ac:dyDescent="0.2">
      <c r="D25896" s="20"/>
    </row>
    <row r="25897" spans="4:4" x14ac:dyDescent="0.2">
      <c r="D25897" s="20"/>
    </row>
    <row r="25898" spans="4:4" x14ac:dyDescent="0.2">
      <c r="D25898" s="20"/>
    </row>
    <row r="25899" spans="4:4" x14ac:dyDescent="0.2">
      <c r="D25899" s="20"/>
    </row>
    <row r="25900" spans="4:4" x14ac:dyDescent="0.2">
      <c r="D25900" s="20"/>
    </row>
    <row r="25901" spans="4:4" x14ac:dyDescent="0.2">
      <c r="D25901" s="20"/>
    </row>
    <row r="25902" spans="4:4" x14ac:dyDescent="0.2">
      <c r="D25902" s="20"/>
    </row>
    <row r="25903" spans="4:4" x14ac:dyDescent="0.2">
      <c r="D25903" s="20"/>
    </row>
    <row r="25904" spans="4:4" x14ac:dyDescent="0.2">
      <c r="D25904" s="20"/>
    </row>
    <row r="25905" spans="4:4" x14ac:dyDescent="0.2">
      <c r="D25905" s="20"/>
    </row>
    <row r="25906" spans="4:4" x14ac:dyDescent="0.2">
      <c r="D25906" s="20"/>
    </row>
    <row r="25907" spans="4:4" x14ac:dyDescent="0.2">
      <c r="D25907" s="20"/>
    </row>
    <row r="25908" spans="4:4" x14ac:dyDescent="0.2">
      <c r="D25908" s="20"/>
    </row>
    <row r="25909" spans="4:4" x14ac:dyDescent="0.2">
      <c r="D25909" s="20"/>
    </row>
    <row r="25910" spans="4:4" x14ac:dyDescent="0.2">
      <c r="D25910" s="20"/>
    </row>
    <row r="25911" spans="4:4" x14ac:dyDescent="0.2">
      <c r="D25911" s="20"/>
    </row>
    <row r="25912" spans="4:4" x14ac:dyDescent="0.2">
      <c r="D25912" s="20"/>
    </row>
    <row r="25913" spans="4:4" x14ac:dyDescent="0.2">
      <c r="D25913" s="20"/>
    </row>
    <row r="25914" spans="4:4" x14ac:dyDescent="0.2">
      <c r="D25914" s="20"/>
    </row>
    <row r="25915" spans="4:4" x14ac:dyDescent="0.2">
      <c r="D25915" s="20"/>
    </row>
    <row r="25916" spans="4:4" x14ac:dyDescent="0.2">
      <c r="D25916" s="20"/>
    </row>
    <row r="25917" spans="4:4" x14ac:dyDescent="0.2">
      <c r="D25917" s="20"/>
    </row>
    <row r="25918" spans="4:4" x14ac:dyDescent="0.2">
      <c r="D25918" s="20"/>
    </row>
    <row r="25919" spans="4:4" x14ac:dyDescent="0.2">
      <c r="D25919" s="20"/>
    </row>
    <row r="25920" spans="4:4" x14ac:dyDescent="0.2">
      <c r="D25920" s="20"/>
    </row>
    <row r="25921" spans="4:4" x14ac:dyDescent="0.2">
      <c r="D25921" s="20"/>
    </row>
    <row r="25922" spans="4:4" x14ac:dyDescent="0.2">
      <c r="D25922" s="20"/>
    </row>
    <row r="25923" spans="4:4" x14ac:dyDescent="0.2">
      <c r="D25923" s="20"/>
    </row>
    <row r="25924" spans="4:4" x14ac:dyDescent="0.2">
      <c r="D25924" s="20"/>
    </row>
    <row r="25925" spans="4:4" x14ac:dyDescent="0.2">
      <c r="D25925" s="20"/>
    </row>
    <row r="25926" spans="4:4" x14ac:dyDescent="0.2">
      <c r="D25926" s="20"/>
    </row>
    <row r="25927" spans="4:4" x14ac:dyDescent="0.2">
      <c r="D25927" s="20"/>
    </row>
    <row r="25928" spans="4:4" x14ac:dyDescent="0.2">
      <c r="D25928" s="20"/>
    </row>
    <row r="25929" spans="4:4" x14ac:dyDescent="0.2">
      <c r="D25929" s="20"/>
    </row>
    <row r="25930" spans="4:4" x14ac:dyDescent="0.2">
      <c r="D25930" s="20"/>
    </row>
    <row r="25931" spans="4:4" x14ac:dyDescent="0.2">
      <c r="D25931" s="20"/>
    </row>
    <row r="25932" spans="4:4" x14ac:dyDescent="0.2">
      <c r="D25932" s="20"/>
    </row>
    <row r="25933" spans="4:4" x14ac:dyDescent="0.2">
      <c r="D25933" s="20"/>
    </row>
    <row r="25934" spans="4:4" x14ac:dyDescent="0.2">
      <c r="D25934" s="20"/>
    </row>
    <row r="25935" spans="4:4" x14ac:dyDescent="0.2">
      <c r="D25935" s="20"/>
    </row>
    <row r="25936" spans="4:4" x14ac:dyDescent="0.2">
      <c r="D25936" s="20"/>
    </row>
    <row r="25937" spans="4:4" x14ac:dyDescent="0.2">
      <c r="D25937" s="20"/>
    </row>
    <row r="25938" spans="4:4" x14ac:dyDescent="0.2">
      <c r="D25938" s="20"/>
    </row>
    <row r="25939" spans="4:4" x14ac:dyDescent="0.2">
      <c r="D25939" s="20"/>
    </row>
    <row r="25940" spans="4:4" x14ac:dyDescent="0.2">
      <c r="D25940" s="20"/>
    </row>
    <row r="25941" spans="4:4" x14ac:dyDescent="0.2">
      <c r="D25941" s="20"/>
    </row>
    <row r="25942" spans="4:4" x14ac:dyDescent="0.2">
      <c r="D25942" s="20"/>
    </row>
    <row r="25943" spans="4:4" x14ac:dyDescent="0.2">
      <c r="D25943" s="20"/>
    </row>
    <row r="25944" spans="4:4" x14ac:dyDescent="0.2">
      <c r="D25944" s="20"/>
    </row>
    <row r="25945" spans="4:4" x14ac:dyDescent="0.2">
      <c r="D25945" s="20"/>
    </row>
    <row r="25946" spans="4:4" x14ac:dyDescent="0.2">
      <c r="D25946" s="20"/>
    </row>
    <row r="25947" spans="4:4" x14ac:dyDescent="0.2">
      <c r="D25947" s="20"/>
    </row>
    <row r="25948" spans="4:4" x14ac:dyDescent="0.2">
      <c r="D25948" s="20"/>
    </row>
    <row r="25949" spans="4:4" x14ac:dyDescent="0.2">
      <c r="D25949" s="20"/>
    </row>
    <row r="25950" spans="4:4" x14ac:dyDescent="0.2">
      <c r="D25950" s="20"/>
    </row>
    <row r="25951" spans="4:4" x14ac:dyDescent="0.2">
      <c r="D25951" s="20"/>
    </row>
    <row r="25952" spans="4:4" x14ac:dyDescent="0.2">
      <c r="D25952" s="20"/>
    </row>
    <row r="25953" spans="4:4" x14ac:dyDescent="0.2">
      <c r="D25953" s="20"/>
    </row>
    <row r="25954" spans="4:4" x14ac:dyDescent="0.2">
      <c r="D25954" s="20"/>
    </row>
    <row r="25955" spans="4:4" x14ac:dyDescent="0.2">
      <c r="D25955" s="20"/>
    </row>
    <row r="25956" spans="4:4" x14ac:dyDescent="0.2">
      <c r="D25956" s="20"/>
    </row>
    <row r="25957" spans="4:4" x14ac:dyDescent="0.2">
      <c r="D25957" s="20"/>
    </row>
    <row r="25958" spans="4:4" x14ac:dyDescent="0.2">
      <c r="D25958" s="20"/>
    </row>
    <row r="25959" spans="4:4" x14ac:dyDescent="0.2">
      <c r="D25959" s="20"/>
    </row>
    <row r="25960" spans="4:4" x14ac:dyDescent="0.2">
      <c r="D25960" s="20"/>
    </row>
    <row r="25961" spans="4:4" x14ac:dyDescent="0.2">
      <c r="D25961" s="20"/>
    </row>
    <row r="25962" spans="4:4" x14ac:dyDescent="0.2">
      <c r="D25962" s="20"/>
    </row>
    <row r="25963" spans="4:4" x14ac:dyDescent="0.2">
      <c r="D25963" s="20"/>
    </row>
    <row r="25964" spans="4:4" x14ac:dyDescent="0.2">
      <c r="D25964" s="20"/>
    </row>
    <row r="25965" spans="4:4" x14ac:dyDescent="0.2">
      <c r="D25965" s="20"/>
    </row>
    <row r="25966" spans="4:4" x14ac:dyDescent="0.2">
      <c r="D25966" s="20"/>
    </row>
    <row r="25967" spans="4:4" x14ac:dyDescent="0.2">
      <c r="D25967" s="20"/>
    </row>
    <row r="25968" spans="4:4" x14ac:dyDescent="0.2">
      <c r="D25968" s="20"/>
    </row>
    <row r="25969" spans="4:4" x14ac:dyDescent="0.2">
      <c r="D25969" s="20"/>
    </row>
    <row r="25970" spans="4:4" x14ac:dyDescent="0.2">
      <c r="D25970" s="20"/>
    </row>
    <row r="25971" spans="4:4" x14ac:dyDescent="0.2">
      <c r="D25971" s="20"/>
    </row>
    <row r="25972" spans="4:4" x14ac:dyDescent="0.2">
      <c r="D25972" s="20"/>
    </row>
    <row r="25973" spans="4:4" x14ac:dyDescent="0.2">
      <c r="D25973" s="20"/>
    </row>
    <row r="25974" spans="4:4" x14ac:dyDescent="0.2">
      <c r="D25974" s="20"/>
    </row>
    <row r="25975" spans="4:4" x14ac:dyDescent="0.2">
      <c r="D25975" s="20"/>
    </row>
    <row r="25976" spans="4:4" x14ac:dyDescent="0.2">
      <c r="D25976" s="20"/>
    </row>
    <row r="25977" spans="4:4" x14ac:dyDescent="0.2">
      <c r="D25977" s="20"/>
    </row>
    <row r="25978" spans="4:4" x14ac:dyDescent="0.2">
      <c r="D25978" s="20"/>
    </row>
    <row r="25979" spans="4:4" x14ac:dyDescent="0.2">
      <c r="D25979" s="20"/>
    </row>
    <row r="25980" spans="4:4" x14ac:dyDescent="0.2">
      <c r="D25980" s="20"/>
    </row>
    <row r="25981" spans="4:4" x14ac:dyDescent="0.2">
      <c r="D25981" s="20"/>
    </row>
    <row r="25982" spans="4:4" x14ac:dyDescent="0.2">
      <c r="D25982" s="20"/>
    </row>
    <row r="25983" spans="4:4" x14ac:dyDescent="0.2">
      <c r="D25983" s="20"/>
    </row>
    <row r="25984" spans="4:4" x14ac:dyDescent="0.2">
      <c r="D25984" s="20"/>
    </row>
    <row r="25985" spans="4:4" x14ac:dyDescent="0.2">
      <c r="D25985" s="20"/>
    </row>
    <row r="25986" spans="4:4" x14ac:dyDescent="0.2">
      <c r="D25986" s="20"/>
    </row>
    <row r="25987" spans="4:4" x14ac:dyDescent="0.2">
      <c r="D25987" s="20"/>
    </row>
    <row r="25988" spans="4:4" x14ac:dyDescent="0.2">
      <c r="D25988" s="20"/>
    </row>
    <row r="25989" spans="4:4" x14ac:dyDescent="0.2">
      <c r="D25989" s="20"/>
    </row>
    <row r="25990" spans="4:4" x14ac:dyDescent="0.2">
      <c r="D25990" s="20"/>
    </row>
    <row r="25991" spans="4:4" x14ac:dyDescent="0.2">
      <c r="D25991" s="20"/>
    </row>
    <row r="25992" spans="4:4" x14ac:dyDescent="0.2">
      <c r="D25992" s="20"/>
    </row>
    <row r="25993" spans="4:4" x14ac:dyDescent="0.2">
      <c r="D25993" s="20"/>
    </row>
    <row r="25994" spans="4:4" x14ac:dyDescent="0.2">
      <c r="D25994" s="20"/>
    </row>
    <row r="25995" spans="4:4" x14ac:dyDescent="0.2">
      <c r="D25995" s="20"/>
    </row>
    <row r="25996" spans="4:4" x14ac:dyDescent="0.2">
      <c r="D25996" s="20"/>
    </row>
    <row r="25997" spans="4:4" x14ac:dyDescent="0.2">
      <c r="D25997" s="20"/>
    </row>
    <row r="25998" spans="4:4" x14ac:dyDescent="0.2">
      <c r="D25998" s="20"/>
    </row>
    <row r="25999" spans="4:4" x14ac:dyDescent="0.2">
      <c r="D25999" s="20"/>
    </row>
    <row r="26000" spans="4:4" x14ac:dyDescent="0.2">
      <c r="D26000" s="20"/>
    </row>
    <row r="26001" spans="4:4" x14ac:dyDescent="0.2">
      <c r="D26001" s="20"/>
    </row>
    <row r="26002" spans="4:4" x14ac:dyDescent="0.2">
      <c r="D26002" s="20"/>
    </row>
    <row r="26003" spans="4:4" x14ac:dyDescent="0.2">
      <c r="D26003" s="20"/>
    </row>
    <row r="26004" spans="4:4" x14ac:dyDescent="0.2">
      <c r="D26004" s="20"/>
    </row>
    <row r="26005" spans="4:4" x14ac:dyDescent="0.2">
      <c r="D26005" s="20"/>
    </row>
    <row r="26006" spans="4:4" x14ac:dyDescent="0.2">
      <c r="D26006" s="20"/>
    </row>
    <row r="26007" spans="4:4" x14ac:dyDescent="0.2">
      <c r="D26007" s="20"/>
    </row>
    <row r="26008" spans="4:4" x14ac:dyDescent="0.2">
      <c r="D26008" s="20"/>
    </row>
    <row r="26009" spans="4:4" x14ac:dyDescent="0.2">
      <c r="D26009" s="20"/>
    </row>
    <row r="26010" spans="4:4" x14ac:dyDescent="0.2">
      <c r="D26010" s="20"/>
    </row>
    <row r="26011" spans="4:4" x14ac:dyDescent="0.2">
      <c r="D26011" s="20"/>
    </row>
    <row r="26012" spans="4:4" x14ac:dyDescent="0.2">
      <c r="D26012" s="20"/>
    </row>
    <row r="26013" spans="4:4" x14ac:dyDescent="0.2">
      <c r="D26013" s="20"/>
    </row>
    <row r="26014" spans="4:4" x14ac:dyDescent="0.2">
      <c r="D26014" s="20"/>
    </row>
    <row r="26015" spans="4:4" x14ac:dyDescent="0.2">
      <c r="D26015" s="20"/>
    </row>
    <row r="26016" spans="4:4" x14ac:dyDescent="0.2">
      <c r="D26016" s="20"/>
    </row>
    <row r="26017" spans="4:4" x14ac:dyDescent="0.2">
      <c r="D26017" s="20"/>
    </row>
    <row r="26018" spans="4:4" x14ac:dyDescent="0.2">
      <c r="D26018" s="20"/>
    </row>
    <row r="26019" spans="4:4" x14ac:dyDescent="0.2">
      <c r="D26019" s="20"/>
    </row>
    <row r="26020" spans="4:4" x14ac:dyDescent="0.2">
      <c r="D26020" s="20"/>
    </row>
    <row r="26021" spans="4:4" x14ac:dyDescent="0.2">
      <c r="D26021" s="20"/>
    </row>
    <row r="26022" spans="4:4" x14ac:dyDescent="0.2">
      <c r="D26022" s="20"/>
    </row>
    <row r="26023" spans="4:4" x14ac:dyDescent="0.2">
      <c r="D26023" s="20"/>
    </row>
    <row r="26024" spans="4:4" x14ac:dyDescent="0.2">
      <c r="D26024" s="20"/>
    </row>
    <row r="26025" spans="4:4" x14ac:dyDescent="0.2">
      <c r="D26025" s="20"/>
    </row>
    <row r="26026" spans="4:4" x14ac:dyDescent="0.2">
      <c r="D26026" s="20"/>
    </row>
    <row r="26027" spans="4:4" x14ac:dyDescent="0.2">
      <c r="D26027" s="20"/>
    </row>
    <row r="26028" spans="4:4" x14ac:dyDescent="0.2">
      <c r="D26028" s="20"/>
    </row>
    <row r="26029" spans="4:4" x14ac:dyDescent="0.2">
      <c r="D26029" s="20"/>
    </row>
    <row r="26030" spans="4:4" x14ac:dyDescent="0.2">
      <c r="D26030" s="20"/>
    </row>
    <row r="26031" spans="4:4" x14ac:dyDescent="0.2">
      <c r="D26031" s="20"/>
    </row>
    <row r="26032" spans="4:4" x14ac:dyDescent="0.2">
      <c r="D26032" s="20"/>
    </row>
    <row r="26033" spans="4:4" x14ac:dyDescent="0.2">
      <c r="D26033" s="20"/>
    </row>
    <row r="26034" spans="4:4" x14ac:dyDescent="0.2">
      <c r="D26034" s="20"/>
    </row>
    <row r="26035" spans="4:4" x14ac:dyDescent="0.2">
      <c r="D26035" s="20"/>
    </row>
    <row r="26036" spans="4:4" x14ac:dyDescent="0.2">
      <c r="D26036" s="20"/>
    </row>
    <row r="26037" spans="4:4" x14ac:dyDescent="0.2">
      <c r="D26037" s="20"/>
    </row>
    <row r="26038" spans="4:4" x14ac:dyDescent="0.2">
      <c r="D26038" s="20"/>
    </row>
    <row r="26039" spans="4:4" x14ac:dyDescent="0.2">
      <c r="D26039" s="20"/>
    </row>
    <row r="26040" spans="4:4" x14ac:dyDescent="0.2">
      <c r="D26040" s="20"/>
    </row>
    <row r="26041" spans="4:4" x14ac:dyDescent="0.2">
      <c r="D26041" s="20"/>
    </row>
    <row r="26042" spans="4:4" x14ac:dyDescent="0.2">
      <c r="D26042" s="20"/>
    </row>
    <row r="26043" spans="4:4" x14ac:dyDescent="0.2">
      <c r="D26043" s="20"/>
    </row>
    <row r="26044" spans="4:4" x14ac:dyDescent="0.2">
      <c r="D26044" s="20"/>
    </row>
    <row r="26045" spans="4:4" x14ac:dyDescent="0.2">
      <c r="D26045" s="20"/>
    </row>
    <row r="26046" spans="4:4" x14ac:dyDescent="0.2">
      <c r="D26046" s="20"/>
    </row>
    <row r="26047" spans="4:4" x14ac:dyDescent="0.2">
      <c r="D26047" s="20"/>
    </row>
    <row r="26048" spans="4:4" x14ac:dyDescent="0.2">
      <c r="D26048" s="20"/>
    </row>
    <row r="26049" spans="4:4" x14ac:dyDescent="0.2">
      <c r="D26049" s="20"/>
    </row>
    <row r="26050" spans="4:4" x14ac:dyDescent="0.2">
      <c r="D26050" s="20"/>
    </row>
    <row r="26051" spans="4:4" x14ac:dyDescent="0.2">
      <c r="D26051" s="20"/>
    </row>
    <row r="26052" spans="4:4" x14ac:dyDescent="0.2">
      <c r="D26052" s="20"/>
    </row>
    <row r="26053" spans="4:4" x14ac:dyDescent="0.2">
      <c r="D26053" s="20"/>
    </row>
    <row r="26054" spans="4:4" x14ac:dyDescent="0.2">
      <c r="D26054" s="20"/>
    </row>
    <row r="26055" spans="4:4" x14ac:dyDescent="0.2">
      <c r="D26055" s="20"/>
    </row>
    <row r="26056" spans="4:4" x14ac:dyDescent="0.2">
      <c r="D26056" s="20"/>
    </row>
    <row r="26057" spans="4:4" x14ac:dyDescent="0.2">
      <c r="D26057" s="20"/>
    </row>
    <row r="26058" spans="4:4" x14ac:dyDescent="0.2">
      <c r="D26058" s="20"/>
    </row>
    <row r="26059" spans="4:4" x14ac:dyDescent="0.2">
      <c r="D26059" s="20"/>
    </row>
    <row r="26060" spans="4:4" x14ac:dyDescent="0.2">
      <c r="D26060" s="20"/>
    </row>
    <row r="26061" spans="4:4" x14ac:dyDescent="0.2">
      <c r="D26061" s="20"/>
    </row>
    <row r="26062" spans="4:4" x14ac:dyDescent="0.2">
      <c r="D26062" s="20"/>
    </row>
    <row r="26063" spans="4:4" x14ac:dyDescent="0.2">
      <c r="D26063" s="20"/>
    </row>
    <row r="26064" spans="4:4" x14ac:dyDescent="0.2">
      <c r="D26064" s="20"/>
    </row>
    <row r="26065" spans="4:4" x14ac:dyDescent="0.2">
      <c r="D26065" s="20"/>
    </row>
    <row r="26066" spans="4:4" x14ac:dyDescent="0.2">
      <c r="D26066" s="20"/>
    </row>
    <row r="26067" spans="4:4" x14ac:dyDescent="0.2">
      <c r="D26067" s="20"/>
    </row>
    <row r="26068" spans="4:4" x14ac:dyDescent="0.2">
      <c r="D26068" s="20"/>
    </row>
    <row r="26069" spans="4:4" x14ac:dyDescent="0.2">
      <c r="D26069" s="20"/>
    </row>
    <row r="26070" spans="4:4" x14ac:dyDescent="0.2">
      <c r="D26070" s="20"/>
    </row>
    <row r="26071" spans="4:4" x14ac:dyDescent="0.2">
      <c r="D26071" s="20"/>
    </row>
    <row r="26072" spans="4:4" x14ac:dyDescent="0.2">
      <c r="D26072" s="20"/>
    </row>
    <row r="26073" spans="4:4" x14ac:dyDescent="0.2">
      <c r="D26073" s="20"/>
    </row>
    <row r="26074" spans="4:4" x14ac:dyDescent="0.2">
      <c r="D26074" s="20"/>
    </row>
    <row r="26075" spans="4:4" x14ac:dyDescent="0.2">
      <c r="D26075" s="20"/>
    </row>
    <row r="26076" spans="4:4" x14ac:dyDescent="0.2">
      <c r="D26076" s="20"/>
    </row>
    <row r="26077" spans="4:4" x14ac:dyDescent="0.2">
      <c r="D26077" s="20"/>
    </row>
    <row r="26078" spans="4:4" x14ac:dyDescent="0.2">
      <c r="D26078" s="20"/>
    </row>
    <row r="26079" spans="4:4" x14ac:dyDescent="0.2">
      <c r="D26079" s="20"/>
    </row>
    <row r="26080" spans="4:4" x14ac:dyDescent="0.2">
      <c r="D26080" s="20"/>
    </row>
    <row r="26081" spans="4:4" x14ac:dyDescent="0.2">
      <c r="D26081" s="20"/>
    </row>
    <row r="26082" spans="4:4" x14ac:dyDescent="0.2">
      <c r="D26082" s="20"/>
    </row>
    <row r="26083" spans="4:4" x14ac:dyDescent="0.2">
      <c r="D26083" s="20"/>
    </row>
    <row r="26084" spans="4:4" x14ac:dyDescent="0.2">
      <c r="D26084" s="20"/>
    </row>
    <row r="26085" spans="4:4" x14ac:dyDescent="0.2">
      <c r="D26085" s="20"/>
    </row>
    <row r="26086" spans="4:4" x14ac:dyDescent="0.2">
      <c r="D26086" s="20"/>
    </row>
    <row r="26087" spans="4:4" x14ac:dyDescent="0.2">
      <c r="D26087" s="20"/>
    </row>
    <row r="26088" spans="4:4" x14ac:dyDescent="0.2">
      <c r="D26088" s="20"/>
    </row>
    <row r="26089" spans="4:4" x14ac:dyDescent="0.2">
      <c r="D26089" s="20"/>
    </row>
    <row r="26090" spans="4:4" x14ac:dyDescent="0.2">
      <c r="D26090" s="20"/>
    </row>
    <row r="26091" spans="4:4" x14ac:dyDescent="0.2">
      <c r="D26091" s="20"/>
    </row>
    <row r="26092" spans="4:4" x14ac:dyDescent="0.2">
      <c r="D26092" s="20"/>
    </row>
    <row r="26093" spans="4:4" x14ac:dyDescent="0.2">
      <c r="D26093" s="20"/>
    </row>
    <row r="26094" spans="4:4" x14ac:dyDescent="0.2">
      <c r="D26094" s="20"/>
    </row>
    <row r="26095" spans="4:4" x14ac:dyDescent="0.2">
      <c r="D26095" s="20"/>
    </row>
    <row r="26096" spans="4:4" x14ac:dyDescent="0.2">
      <c r="D26096" s="20"/>
    </row>
    <row r="26097" spans="4:4" x14ac:dyDescent="0.2">
      <c r="D26097" s="20"/>
    </row>
    <row r="26098" spans="4:4" x14ac:dyDescent="0.2">
      <c r="D26098" s="20"/>
    </row>
    <row r="26099" spans="4:4" x14ac:dyDescent="0.2">
      <c r="D26099" s="20"/>
    </row>
    <row r="26100" spans="4:4" x14ac:dyDescent="0.2">
      <c r="D26100" s="20"/>
    </row>
    <row r="26101" spans="4:4" x14ac:dyDescent="0.2">
      <c r="D26101" s="20"/>
    </row>
    <row r="26102" spans="4:4" x14ac:dyDescent="0.2">
      <c r="D26102" s="20"/>
    </row>
    <row r="26103" spans="4:4" x14ac:dyDescent="0.2">
      <c r="D26103" s="20"/>
    </row>
    <row r="26104" spans="4:4" x14ac:dyDescent="0.2">
      <c r="D26104" s="20"/>
    </row>
    <row r="26105" spans="4:4" x14ac:dyDescent="0.2">
      <c r="D26105" s="20"/>
    </row>
    <row r="26106" spans="4:4" x14ac:dyDescent="0.2">
      <c r="D26106" s="20"/>
    </row>
    <row r="26107" spans="4:4" x14ac:dyDescent="0.2">
      <c r="D26107" s="20"/>
    </row>
    <row r="26108" spans="4:4" x14ac:dyDescent="0.2">
      <c r="D26108" s="20"/>
    </row>
    <row r="26109" spans="4:4" x14ac:dyDescent="0.2">
      <c r="D26109" s="20"/>
    </row>
    <row r="26110" spans="4:4" x14ac:dyDescent="0.2">
      <c r="D26110" s="20"/>
    </row>
    <row r="26111" spans="4:4" x14ac:dyDescent="0.2">
      <c r="D26111" s="20"/>
    </row>
    <row r="26112" spans="4:4" x14ac:dyDescent="0.2">
      <c r="D26112" s="20"/>
    </row>
    <row r="26113" spans="4:4" x14ac:dyDescent="0.2">
      <c r="D26113" s="20"/>
    </row>
    <row r="26114" spans="4:4" x14ac:dyDescent="0.2">
      <c r="D26114" s="20"/>
    </row>
    <row r="26115" spans="4:4" x14ac:dyDescent="0.2">
      <c r="D26115" s="20"/>
    </row>
    <row r="26116" spans="4:4" x14ac:dyDescent="0.2">
      <c r="D26116" s="20"/>
    </row>
    <row r="26117" spans="4:4" x14ac:dyDescent="0.2">
      <c r="D26117" s="20"/>
    </row>
    <row r="26118" spans="4:4" x14ac:dyDescent="0.2">
      <c r="D26118" s="20"/>
    </row>
    <row r="26119" spans="4:4" x14ac:dyDescent="0.2">
      <c r="D26119" s="20"/>
    </row>
    <row r="26120" spans="4:4" x14ac:dyDescent="0.2">
      <c r="D26120" s="20"/>
    </row>
    <row r="26121" spans="4:4" x14ac:dyDescent="0.2">
      <c r="D26121" s="20"/>
    </row>
    <row r="26122" spans="4:4" x14ac:dyDescent="0.2">
      <c r="D26122" s="20"/>
    </row>
    <row r="26123" spans="4:4" x14ac:dyDescent="0.2">
      <c r="D26123" s="20"/>
    </row>
    <row r="26124" spans="4:4" x14ac:dyDescent="0.2">
      <c r="D26124" s="20"/>
    </row>
    <row r="26125" spans="4:4" x14ac:dyDescent="0.2">
      <c r="D26125" s="20"/>
    </row>
    <row r="26126" spans="4:4" x14ac:dyDescent="0.2">
      <c r="D26126" s="20"/>
    </row>
    <row r="26127" spans="4:4" x14ac:dyDescent="0.2">
      <c r="D26127" s="20"/>
    </row>
    <row r="26128" spans="4:4" x14ac:dyDescent="0.2">
      <c r="D26128" s="20"/>
    </row>
    <row r="26129" spans="4:4" x14ac:dyDescent="0.2">
      <c r="D26129" s="20"/>
    </row>
    <row r="26130" spans="4:4" x14ac:dyDescent="0.2">
      <c r="D26130" s="20"/>
    </row>
    <row r="26131" spans="4:4" x14ac:dyDescent="0.2">
      <c r="D26131" s="20"/>
    </row>
    <row r="26132" spans="4:4" x14ac:dyDescent="0.2">
      <c r="D26132" s="20"/>
    </row>
    <row r="26133" spans="4:4" x14ac:dyDescent="0.2">
      <c r="D26133" s="20"/>
    </row>
    <row r="26134" spans="4:4" x14ac:dyDescent="0.2">
      <c r="D26134" s="20"/>
    </row>
    <row r="26135" spans="4:4" x14ac:dyDescent="0.2">
      <c r="D26135" s="20"/>
    </row>
    <row r="26136" spans="4:4" x14ac:dyDescent="0.2">
      <c r="D26136" s="20"/>
    </row>
    <row r="26137" spans="4:4" x14ac:dyDescent="0.2">
      <c r="D26137" s="20"/>
    </row>
    <row r="26138" spans="4:4" x14ac:dyDescent="0.2">
      <c r="D26138" s="20"/>
    </row>
    <row r="26139" spans="4:4" x14ac:dyDescent="0.2">
      <c r="D26139" s="20"/>
    </row>
    <row r="26140" spans="4:4" x14ac:dyDescent="0.2">
      <c r="D26140" s="20"/>
    </row>
    <row r="26141" spans="4:4" x14ac:dyDescent="0.2">
      <c r="D26141" s="20"/>
    </row>
    <row r="26142" spans="4:4" x14ac:dyDescent="0.2">
      <c r="D26142" s="20"/>
    </row>
    <row r="26143" spans="4:4" x14ac:dyDescent="0.2">
      <c r="D26143" s="20"/>
    </row>
    <row r="26144" spans="4:4" x14ac:dyDescent="0.2">
      <c r="D26144" s="20"/>
    </row>
    <row r="26145" spans="4:4" x14ac:dyDescent="0.2">
      <c r="D26145" s="20"/>
    </row>
    <row r="26146" spans="4:4" x14ac:dyDescent="0.2">
      <c r="D26146" s="20"/>
    </row>
    <row r="26147" spans="4:4" x14ac:dyDescent="0.2">
      <c r="D26147" s="20"/>
    </row>
    <row r="26148" spans="4:4" x14ac:dyDescent="0.2">
      <c r="D26148" s="20"/>
    </row>
    <row r="26149" spans="4:4" x14ac:dyDescent="0.2">
      <c r="D26149" s="20"/>
    </row>
    <row r="26150" spans="4:4" x14ac:dyDescent="0.2">
      <c r="D26150" s="20"/>
    </row>
    <row r="26151" spans="4:4" x14ac:dyDescent="0.2">
      <c r="D26151" s="20"/>
    </row>
    <row r="26152" spans="4:4" x14ac:dyDescent="0.2">
      <c r="D26152" s="20"/>
    </row>
    <row r="26153" spans="4:4" x14ac:dyDescent="0.2">
      <c r="D26153" s="20"/>
    </row>
    <row r="26154" spans="4:4" x14ac:dyDescent="0.2">
      <c r="D26154" s="20"/>
    </row>
    <row r="26155" spans="4:4" x14ac:dyDescent="0.2">
      <c r="D26155" s="20"/>
    </row>
    <row r="26156" spans="4:4" x14ac:dyDescent="0.2">
      <c r="D26156" s="20"/>
    </row>
    <row r="26157" spans="4:4" x14ac:dyDescent="0.2">
      <c r="D26157" s="20"/>
    </row>
    <row r="26158" spans="4:4" x14ac:dyDescent="0.2">
      <c r="D26158" s="20"/>
    </row>
    <row r="26159" spans="4:4" x14ac:dyDescent="0.2">
      <c r="D26159" s="20"/>
    </row>
    <row r="26160" spans="4:4" x14ac:dyDescent="0.2">
      <c r="D26160" s="20"/>
    </row>
    <row r="26161" spans="4:4" x14ac:dyDescent="0.2">
      <c r="D26161" s="20"/>
    </row>
    <row r="26162" spans="4:4" x14ac:dyDescent="0.2">
      <c r="D26162" s="20"/>
    </row>
    <row r="26163" spans="4:4" x14ac:dyDescent="0.2">
      <c r="D26163" s="20"/>
    </row>
    <row r="26164" spans="4:4" x14ac:dyDescent="0.2">
      <c r="D26164" s="20"/>
    </row>
    <row r="26165" spans="4:4" x14ac:dyDescent="0.2">
      <c r="D26165" s="20"/>
    </row>
    <row r="26166" spans="4:4" x14ac:dyDescent="0.2">
      <c r="D26166" s="20"/>
    </row>
    <row r="26167" spans="4:4" x14ac:dyDescent="0.2">
      <c r="D26167" s="20"/>
    </row>
    <row r="26168" spans="4:4" x14ac:dyDescent="0.2">
      <c r="D26168" s="20"/>
    </row>
    <row r="26169" spans="4:4" x14ac:dyDescent="0.2">
      <c r="D26169" s="20"/>
    </row>
    <row r="26170" spans="4:4" x14ac:dyDescent="0.2">
      <c r="D26170" s="20"/>
    </row>
    <row r="26171" spans="4:4" x14ac:dyDescent="0.2">
      <c r="D26171" s="20"/>
    </row>
    <row r="26172" spans="4:4" x14ac:dyDescent="0.2">
      <c r="D26172" s="20"/>
    </row>
    <row r="26173" spans="4:4" x14ac:dyDescent="0.2">
      <c r="D26173" s="20"/>
    </row>
    <row r="26174" spans="4:4" x14ac:dyDescent="0.2">
      <c r="D26174" s="20"/>
    </row>
    <row r="26175" spans="4:4" x14ac:dyDescent="0.2">
      <c r="D26175" s="20"/>
    </row>
    <row r="26176" spans="4:4" x14ac:dyDescent="0.2">
      <c r="D26176" s="20"/>
    </row>
    <row r="26177" spans="4:4" x14ac:dyDescent="0.2">
      <c r="D26177" s="20"/>
    </row>
    <row r="26178" spans="4:4" x14ac:dyDescent="0.2">
      <c r="D26178" s="20"/>
    </row>
    <row r="26179" spans="4:4" x14ac:dyDescent="0.2">
      <c r="D26179" s="20"/>
    </row>
    <row r="26180" spans="4:4" x14ac:dyDescent="0.2">
      <c r="D26180" s="20"/>
    </row>
    <row r="26181" spans="4:4" x14ac:dyDescent="0.2">
      <c r="D26181" s="20"/>
    </row>
    <row r="26182" spans="4:4" x14ac:dyDescent="0.2">
      <c r="D26182" s="20"/>
    </row>
    <row r="26183" spans="4:4" x14ac:dyDescent="0.2">
      <c r="D26183" s="20"/>
    </row>
    <row r="26184" spans="4:4" x14ac:dyDescent="0.2">
      <c r="D26184" s="20"/>
    </row>
    <row r="26185" spans="4:4" x14ac:dyDescent="0.2">
      <c r="D26185" s="20"/>
    </row>
    <row r="26186" spans="4:4" x14ac:dyDescent="0.2">
      <c r="D26186" s="20"/>
    </row>
    <row r="26187" spans="4:4" x14ac:dyDescent="0.2">
      <c r="D26187" s="20"/>
    </row>
    <row r="26188" spans="4:4" x14ac:dyDescent="0.2">
      <c r="D26188" s="20"/>
    </row>
    <row r="26189" spans="4:4" x14ac:dyDescent="0.2">
      <c r="D26189" s="20"/>
    </row>
    <row r="26190" spans="4:4" x14ac:dyDescent="0.2">
      <c r="D26190" s="20"/>
    </row>
    <row r="26191" spans="4:4" x14ac:dyDescent="0.2">
      <c r="D26191" s="20"/>
    </row>
    <row r="26192" spans="4:4" x14ac:dyDescent="0.2">
      <c r="D26192" s="20"/>
    </row>
    <row r="26193" spans="4:4" x14ac:dyDescent="0.2">
      <c r="D26193" s="20"/>
    </row>
    <row r="26194" spans="4:4" x14ac:dyDescent="0.2">
      <c r="D26194" s="20"/>
    </row>
    <row r="26195" spans="4:4" x14ac:dyDescent="0.2">
      <c r="D26195" s="20"/>
    </row>
    <row r="26196" spans="4:4" x14ac:dyDescent="0.2">
      <c r="D26196" s="20"/>
    </row>
    <row r="26197" spans="4:4" x14ac:dyDescent="0.2">
      <c r="D26197" s="20"/>
    </row>
    <row r="26198" spans="4:4" x14ac:dyDescent="0.2">
      <c r="D26198" s="20"/>
    </row>
    <row r="26199" spans="4:4" x14ac:dyDescent="0.2">
      <c r="D26199" s="20"/>
    </row>
    <row r="26200" spans="4:4" x14ac:dyDescent="0.2">
      <c r="D26200" s="20"/>
    </row>
    <row r="26201" spans="4:4" x14ac:dyDescent="0.2">
      <c r="D26201" s="20"/>
    </row>
    <row r="26202" spans="4:4" x14ac:dyDescent="0.2">
      <c r="D26202" s="20"/>
    </row>
    <row r="26203" spans="4:4" x14ac:dyDescent="0.2">
      <c r="D26203" s="20"/>
    </row>
    <row r="26204" spans="4:4" x14ac:dyDescent="0.2">
      <c r="D26204" s="20"/>
    </row>
    <row r="26205" spans="4:4" x14ac:dyDescent="0.2">
      <c r="D26205" s="20"/>
    </row>
    <row r="26206" spans="4:4" x14ac:dyDescent="0.2">
      <c r="D26206" s="20"/>
    </row>
    <row r="26207" spans="4:4" x14ac:dyDescent="0.2">
      <c r="D26207" s="20"/>
    </row>
    <row r="26208" spans="4:4" x14ac:dyDescent="0.2">
      <c r="D26208" s="20"/>
    </row>
    <row r="26209" spans="4:4" x14ac:dyDescent="0.2">
      <c r="D26209" s="20"/>
    </row>
    <row r="26210" spans="4:4" x14ac:dyDescent="0.2">
      <c r="D26210" s="20"/>
    </row>
    <row r="26211" spans="4:4" x14ac:dyDescent="0.2">
      <c r="D26211" s="20"/>
    </row>
    <row r="26212" spans="4:4" x14ac:dyDescent="0.2">
      <c r="D26212" s="20"/>
    </row>
    <row r="26213" spans="4:4" x14ac:dyDescent="0.2">
      <c r="D26213" s="20"/>
    </row>
    <row r="26214" spans="4:4" x14ac:dyDescent="0.2">
      <c r="D26214" s="20"/>
    </row>
    <row r="26215" spans="4:4" x14ac:dyDescent="0.2">
      <c r="D26215" s="20"/>
    </row>
    <row r="26216" spans="4:4" x14ac:dyDescent="0.2">
      <c r="D26216" s="20"/>
    </row>
    <row r="26217" spans="4:4" x14ac:dyDescent="0.2">
      <c r="D26217" s="20"/>
    </row>
    <row r="26218" spans="4:4" x14ac:dyDescent="0.2">
      <c r="D26218" s="20"/>
    </row>
    <row r="26219" spans="4:4" x14ac:dyDescent="0.2">
      <c r="D26219" s="20"/>
    </row>
    <row r="26220" spans="4:4" x14ac:dyDescent="0.2">
      <c r="D26220" s="20"/>
    </row>
    <row r="26221" spans="4:4" x14ac:dyDescent="0.2">
      <c r="D26221" s="20"/>
    </row>
    <row r="26222" spans="4:4" x14ac:dyDescent="0.2">
      <c r="D26222" s="20"/>
    </row>
    <row r="26223" spans="4:4" x14ac:dyDescent="0.2">
      <c r="D26223" s="20"/>
    </row>
    <row r="26224" spans="4:4" x14ac:dyDescent="0.2">
      <c r="D26224" s="20"/>
    </row>
    <row r="26225" spans="4:4" x14ac:dyDescent="0.2">
      <c r="D26225" s="20"/>
    </row>
    <row r="26226" spans="4:4" x14ac:dyDescent="0.2">
      <c r="D26226" s="20"/>
    </row>
    <row r="26227" spans="4:4" x14ac:dyDescent="0.2">
      <c r="D26227" s="20"/>
    </row>
    <row r="26228" spans="4:4" x14ac:dyDescent="0.2">
      <c r="D26228" s="20"/>
    </row>
    <row r="26229" spans="4:4" x14ac:dyDescent="0.2">
      <c r="D26229" s="20"/>
    </row>
    <row r="26230" spans="4:4" x14ac:dyDescent="0.2">
      <c r="D26230" s="20"/>
    </row>
    <row r="26231" spans="4:4" x14ac:dyDescent="0.2">
      <c r="D26231" s="20"/>
    </row>
    <row r="26232" spans="4:4" x14ac:dyDescent="0.2">
      <c r="D26232" s="20"/>
    </row>
    <row r="26233" spans="4:4" x14ac:dyDescent="0.2">
      <c r="D26233" s="20"/>
    </row>
    <row r="26234" spans="4:4" x14ac:dyDescent="0.2">
      <c r="D26234" s="20"/>
    </row>
    <row r="26235" spans="4:4" x14ac:dyDescent="0.2">
      <c r="D26235" s="20"/>
    </row>
    <row r="26236" spans="4:4" x14ac:dyDescent="0.2">
      <c r="D26236" s="20"/>
    </row>
    <row r="26237" spans="4:4" x14ac:dyDescent="0.2">
      <c r="D26237" s="20"/>
    </row>
    <row r="26238" spans="4:4" x14ac:dyDescent="0.2">
      <c r="D26238" s="20"/>
    </row>
    <row r="26239" spans="4:4" x14ac:dyDescent="0.2">
      <c r="D26239" s="20"/>
    </row>
    <row r="26240" spans="4:4" x14ac:dyDescent="0.2">
      <c r="D26240" s="20"/>
    </row>
    <row r="26241" spans="4:4" x14ac:dyDescent="0.2">
      <c r="D26241" s="20"/>
    </row>
    <row r="26242" spans="4:4" x14ac:dyDescent="0.2">
      <c r="D26242" s="20"/>
    </row>
    <row r="26243" spans="4:4" x14ac:dyDescent="0.2">
      <c r="D26243" s="20"/>
    </row>
    <row r="26244" spans="4:4" x14ac:dyDescent="0.2">
      <c r="D26244" s="20"/>
    </row>
    <row r="26245" spans="4:4" x14ac:dyDescent="0.2">
      <c r="D26245" s="20"/>
    </row>
    <row r="26246" spans="4:4" x14ac:dyDescent="0.2">
      <c r="D26246" s="20"/>
    </row>
    <row r="26247" spans="4:4" x14ac:dyDescent="0.2">
      <c r="D26247" s="20"/>
    </row>
    <row r="26248" spans="4:4" x14ac:dyDescent="0.2">
      <c r="D26248" s="20"/>
    </row>
    <row r="26249" spans="4:4" x14ac:dyDescent="0.2">
      <c r="D26249" s="20"/>
    </row>
    <row r="26250" spans="4:4" x14ac:dyDescent="0.2">
      <c r="D26250" s="20"/>
    </row>
    <row r="26251" spans="4:4" x14ac:dyDescent="0.2">
      <c r="D26251" s="20"/>
    </row>
    <row r="26252" spans="4:4" x14ac:dyDescent="0.2">
      <c r="D26252" s="20"/>
    </row>
    <row r="26253" spans="4:4" x14ac:dyDescent="0.2">
      <c r="D26253" s="20"/>
    </row>
    <row r="26254" spans="4:4" x14ac:dyDescent="0.2">
      <c r="D26254" s="20"/>
    </row>
    <row r="26255" spans="4:4" x14ac:dyDescent="0.2">
      <c r="D26255" s="20"/>
    </row>
    <row r="26256" spans="4:4" x14ac:dyDescent="0.2">
      <c r="D26256" s="20"/>
    </row>
    <row r="26257" spans="4:4" x14ac:dyDescent="0.2">
      <c r="D26257" s="20"/>
    </row>
    <row r="26258" spans="4:4" x14ac:dyDescent="0.2">
      <c r="D26258" s="20"/>
    </row>
    <row r="26259" spans="4:4" x14ac:dyDescent="0.2">
      <c r="D26259" s="20"/>
    </row>
    <row r="26260" spans="4:4" x14ac:dyDescent="0.2">
      <c r="D26260" s="20"/>
    </row>
    <row r="26261" spans="4:4" x14ac:dyDescent="0.2">
      <c r="D26261" s="20"/>
    </row>
    <row r="26262" spans="4:4" x14ac:dyDescent="0.2">
      <c r="D26262" s="20"/>
    </row>
    <row r="26263" spans="4:4" x14ac:dyDescent="0.2">
      <c r="D26263" s="20"/>
    </row>
    <row r="26264" spans="4:4" x14ac:dyDescent="0.2">
      <c r="D26264" s="20"/>
    </row>
    <row r="26265" spans="4:4" x14ac:dyDescent="0.2">
      <c r="D26265" s="20"/>
    </row>
    <row r="26266" spans="4:4" x14ac:dyDescent="0.2">
      <c r="D26266" s="20"/>
    </row>
    <row r="26267" spans="4:4" x14ac:dyDescent="0.2">
      <c r="D26267" s="20"/>
    </row>
    <row r="26268" spans="4:4" x14ac:dyDescent="0.2">
      <c r="D26268" s="20"/>
    </row>
    <row r="26269" spans="4:4" x14ac:dyDescent="0.2">
      <c r="D26269" s="20"/>
    </row>
    <row r="26270" spans="4:4" x14ac:dyDescent="0.2">
      <c r="D26270" s="20"/>
    </row>
    <row r="26271" spans="4:4" x14ac:dyDescent="0.2">
      <c r="D26271" s="20"/>
    </row>
    <row r="26272" spans="4:4" x14ac:dyDescent="0.2">
      <c r="D26272" s="20"/>
    </row>
    <row r="26273" spans="4:4" x14ac:dyDescent="0.2">
      <c r="D26273" s="20"/>
    </row>
    <row r="26274" spans="4:4" x14ac:dyDescent="0.2">
      <c r="D26274" s="20"/>
    </row>
    <row r="26275" spans="4:4" x14ac:dyDescent="0.2">
      <c r="D26275" s="20"/>
    </row>
    <row r="26276" spans="4:4" x14ac:dyDescent="0.2">
      <c r="D26276" s="20"/>
    </row>
    <row r="26277" spans="4:4" x14ac:dyDescent="0.2">
      <c r="D26277" s="20"/>
    </row>
    <row r="26278" spans="4:4" x14ac:dyDescent="0.2">
      <c r="D26278" s="20"/>
    </row>
    <row r="26279" spans="4:4" x14ac:dyDescent="0.2">
      <c r="D26279" s="20"/>
    </row>
    <row r="26280" spans="4:4" x14ac:dyDescent="0.2">
      <c r="D26280" s="20"/>
    </row>
    <row r="26281" spans="4:4" x14ac:dyDescent="0.2">
      <c r="D26281" s="20"/>
    </row>
    <row r="26282" spans="4:4" x14ac:dyDescent="0.2">
      <c r="D26282" s="20"/>
    </row>
    <row r="26283" spans="4:4" x14ac:dyDescent="0.2">
      <c r="D26283" s="20"/>
    </row>
    <row r="26284" spans="4:4" x14ac:dyDescent="0.2">
      <c r="D26284" s="20"/>
    </row>
    <row r="26285" spans="4:4" x14ac:dyDescent="0.2">
      <c r="D26285" s="20"/>
    </row>
    <row r="26286" spans="4:4" x14ac:dyDescent="0.2">
      <c r="D26286" s="20"/>
    </row>
    <row r="26287" spans="4:4" x14ac:dyDescent="0.2">
      <c r="D26287" s="20"/>
    </row>
    <row r="26288" spans="4:4" x14ac:dyDescent="0.2">
      <c r="D26288" s="20"/>
    </row>
    <row r="26289" spans="4:4" x14ac:dyDescent="0.2">
      <c r="D26289" s="20"/>
    </row>
    <row r="26290" spans="4:4" x14ac:dyDescent="0.2">
      <c r="D26290" s="20"/>
    </row>
    <row r="26291" spans="4:4" x14ac:dyDescent="0.2">
      <c r="D26291" s="20"/>
    </row>
    <row r="26292" spans="4:4" x14ac:dyDescent="0.2">
      <c r="D26292" s="20"/>
    </row>
    <row r="26293" spans="4:4" x14ac:dyDescent="0.2">
      <c r="D26293" s="20"/>
    </row>
    <row r="26294" spans="4:4" x14ac:dyDescent="0.2">
      <c r="D26294" s="20"/>
    </row>
    <row r="26295" spans="4:4" x14ac:dyDescent="0.2">
      <c r="D26295" s="20"/>
    </row>
    <row r="26296" spans="4:4" x14ac:dyDescent="0.2">
      <c r="D26296" s="20"/>
    </row>
    <row r="26297" spans="4:4" x14ac:dyDescent="0.2">
      <c r="D26297" s="20"/>
    </row>
    <row r="26298" spans="4:4" x14ac:dyDescent="0.2">
      <c r="D26298" s="20"/>
    </row>
    <row r="26299" spans="4:4" x14ac:dyDescent="0.2">
      <c r="D26299" s="20"/>
    </row>
    <row r="26300" spans="4:4" x14ac:dyDescent="0.2">
      <c r="D26300" s="20"/>
    </row>
    <row r="26301" spans="4:4" x14ac:dyDescent="0.2">
      <c r="D26301" s="20"/>
    </row>
    <row r="26302" spans="4:4" x14ac:dyDescent="0.2">
      <c r="D26302" s="20"/>
    </row>
    <row r="26303" spans="4:4" x14ac:dyDescent="0.2">
      <c r="D26303" s="20"/>
    </row>
    <row r="26304" spans="4:4" x14ac:dyDescent="0.2">
      <c r="D26304" s="20"/>
    </row>
    <row r="26305" spans="4:4" x14ac:dyDescent="0.2">
      <c r="D26305" s="20"/>
    </row>
    <row r="26306" spans="4:4" x14ac:dyDescent="0.2">
      <c r="D26306" s="20"/>
    </row>
    <row r="26307" spans="4:4" x14ac:dyDescent="0.2">
      <c r="D26307" s="20"/>
    </row>
    <row r="26308" spans="4:4" x14ac:dyDescent="0.2">
      <c r="D26308" s="20"/>
    </row>
    <row r="26309" spans="4:4" x14ac:dyDescent="0.2">
      <c r="D26309" s="20"/>
    </row>
    <row r="26310" spans="4:4" x14ac:dyDescent="0.2">
      <c r="D26310" s="20"/>
    </row>
    <row r="26311" spans="4:4" x14ac:dyDescent="0.2">
      <c r="D26311" s="20"/>
    </row>
    <row r="26312" spans="4:4" x14ac:dyDescent="0.2">
      <c r="D26312" s="20"/>
    </row>
    <row r="26313" spans="4:4" x14ac:dyDescent="0.2">
      <c r="D26313" s="20"/>
    </row>
    <row r="26314" spans="4:4" x14ac:dyDescent="0.2">
      <c r="D26314" s="20"/>
    </row>
    <row r="26315" spans="4:4" x14ac:dyDescent="0.2">
      <c r="D26315" s="20"/>
    </row>
    <row r="26316" spans="4:4" x14ac:dyDescent="0.2">
      <c r="D26316" s="20"/>
    </row>
    <row r="26317" spans="4:4" x14ac:dyDescent="0.2">
      <c r="D26317" s="20"/>
    </row>
    <row r="26318" spans="4:4" x14ac:dyDescent="0.2">
      <c r="D26318" s="20"/>
    </row>
    <row r="26319" spans="4:4" x14ac:dyDescent="0.2">
      <c r="D26319" s="20"/>
    </row>
    <row r="26320" spans="4:4" x14ac:dyDescent="0.2">
      <c r="D26320" s="20"/>
    </row>
    <row r="26321" spans="4:4" x14ac:dyDescent="0.2">
      <c r="D26321" s="20"/>
    </row>
    <row r="26322" spans="4:4" x14ac:dyDescent="0.2">
      <c r="D26322" s="20"/>
    </row>
    <row r="26323" spans="4:4" x14ac:dyDescent="0.2">
      <c r="D26323" s="20"/>
    </row>
    <row r="26324" spans="4:4" x14ac:dyDescent="0.2">
      <c r="D26324" s="20"/>
    </row>
    <row r="26325" spans="4:4" x14ac:dyDescent="0.2">
      <c r="D26325" s="20"/>
    </row>
    <row r="26326" spans="4:4" x14ac:dyDescent="0.2">
      <c r="D26326" s="20"/>
    </row>
    <row r="26327" spans="4:4" x14ac:dyDescent="0.2">
      <c r="D26327" s="20"/>
    </row>
    <row r="26328" spans="4:4" x14ac:dyDescent="0.2">
      <c r="D26328" s="20"/>
    </row>
    <row r="26329" spans="4:4" x14ac:dyDescent="0.2">
      <c r="D26329" s="20"/>
    </row>
    <row r="26330" spans="4:4" x14ac:dyDescent="0.2">
      <c r="D26330" s="20"/>
    </row>
    <row r="26331" spans="4:4" x14ac:dyDescent="0.2">
      <c r="D26331" s="20"/>
    </row>
    <row r="26332" spans="4:4" x14ac:dyDescent="0.2">
      <c r="D26332" s="20"/>
    </row>
    <row r="26333" spans="4:4" x14ac:dyDescent="0.2">
      <c r="D26333" s="20"/>
    </row>
    <row r="26334" spans="4:4" x14ac:dyDescent="0.2">
      <c r="D26334" s="20"/>
    </row>
    <row r="26335" spans="4:4" x14ac:dyDescent="0.2">
      <c r="D26335" s="20"/>
    </row>
    <row r="26336" spans="4:4" x14ac:dyDescent="0.2">
      <c r="D26336" s="20"/>
    </row>
    <row r="26337" spans="4:4" x14ac:dyDescent="0.2">
      <c r="D26337" s="20"/>
    </row>
    <row r="26338" spans="4:4" x14ac:dyDescent="0.2">
      <c r="D26338" s="20"/>
    </row>
    <row r="26339" spans="4:4" x14ac:dyDescent="0.2">
      <c r="D26339" s="20"/>
    </row>
    <row r="26340" spans="4:4" x14ac:dyDescent="0.2">
      <c r="D26340" s="20"/>
    </row>
    <row r="26341" spans="4:4" x14ac:dyDescent="0.2">
      <c r="D26341" s="20"/>
    </row>
    <row r="26342" spans="4:4" x14ac:dyDescent="0.2">
      <c r="D26342" s="20"/>
    </row>
    <row r="26343" spans="4:4" x14ac:dyDescent="0.2">
      <c r="D26343" s="20"/>
    </row>
    <row r="26344" spans="4:4" x14ac:dyDescent="0.2">
      <c r="D26344" s="20"/>
    </row>
    <row r="26345" spans="4:4" x14ac:dyDescent="0.2">
      <c r="D26345" s="20"/>
    </row>
    <row r="26346" spans="4:4" x14ac:dyDescent="0.2">
      <c r="D26346" s="20"/>
    </row>
    <row r="26347" spans="4:4" x14ac:dyDescent="0.2">
      <c r="D26347" s="20"/>
    </row>
    <row r="26348" spans="4:4" x14ac:dyDescent="0.2">
      <c r="D26348" s="20"/>
    </row>
    <row r="26349" spans="4:4" x14ac:dyDescent="0.2">
      <c r="D26349" s="20"/>
    </row>
    <row r="26350" spans="4:4" x14ac:dyDescent="0.2">
      <c r="D26350" s="20"/>
    </row>
    <row r="26351" spans="4:4" x14ac:dyDescent="0.2">
      <c r="D26351" s="20"/>
    </row>
    <row r="26352" spans="4:4" x14ac:dyDescent="0.2">
      <c r="D26352" s="20"/>
    </row>
    <row r="26353" spans="4:4" x14ac:dyDescent="0.2">
      <c r="D26353" s="20"/>
    </row>
    <row r="26354" spans="4:4" x14ac:dyDescent="0.2">
      <c r="D26354" s="20"/>
    </row>
    <row r="26355" spans="4:4" x14ac:dyDescent="0.2">
      <c r="D26355" s="20"/>
    </row>
    <row r="26356" spans="4:4" x14ac:dyDescent="0.2">
      <c r="D26356" s="20"/>
    </row>
    <row r="26357" spans="4:4" x14ac:dyDescent="0.2">
      <c r="D26357" s="20"/>
    </row>
    <row r="26358" spans="4:4" x14ac:dyDescent="0.2">
      <c r="D26358" s="20"/>
    </row>
    <row r="26359" spans="4:4" x14ac:dyDescent="0.2">
      <c r="D26359" s="20"/>
    </row>
    <row r="26360" spans="4:4" x14ac:dyDescent="0.2">
      <c r="D26360" s="20"/>
    </row>
    <row r="26361" spans="4:4" x14ac:dyDescent="0.2">
      <c r="D26361" s="20"/>
    </row>
    <row r="26362" spans="4:4" x14ac:dyDescent="0.2">
      <c r="D26362" s="20"/>
    </row>
    <row r="26363" spans="4:4" x14ac:dyDescent="0.2">
      <c r="D26363" s="20"/>
    </row>
    <row r="26364" spans="4:4" x14ac:dyDescent="0.2">
      <c r="D26364" s="20"/>
    </row>
    <row r="26365" spans="4:4" x14ac:dyDescent="0.2">
      <c r="D26365" s="20"/>
    </row>
    <row r="26366" spans="4:4" x14ac:dyDescent="0.2">
      <c r="D26366" s="20"/>
    </row>
    <row r="26367" spans="4:4" x14ac:dyDescent="0.2">
      <c r="D26367" s="20"/>
    </row>
    <row r="26368" spans="4:4" x14ac:dyDescent="0.2">
      <c r="D26368" s="20"/>
    </row>
    <row r="26369" spans="4:4" x14ac:dyDescent="0.2">
      <c r="D26369" s="20"/>
    </row>
    <row r="26370" spans="4:4" x14ac:dyDescent="0.2">
      <c r="D26370" s="20"/>
    </row>
    <row r="26371" spans="4:4" x14ac:dyDescent="0.2">
      <c r="D26371" s="20"/>
    </row>
    <row r="26372" spans="4:4" x14ac:dyDescent="0.2">
      <c r="D26372" s="20"/>
    </row>
    <row r="26373" spans="4:4" x14ac:dyDescent="0.2">
      <c r="D26373" s="20"/>
    </row>
    <row r="26374" spans="4:4" x14ac:dyDescent="0.2">
      <c r="D26374" s="20"/>
    </row>
    <row r="26375" spans="4:4" x14ac:dyDescent="0.2">
      <c r="D26375" s="20"/>
    </row>
    <row r="26376" spans="4:4" x14ac:dyDescent="0.2">
      <c r="D26376" s="20"/>
    </row>
    <row r="26377" spans="4:4" x14ac:dyDescent="0.2">
      <c r="D26377" s="20"/>
    </row>
    <row r="26378" spans="4:4" x14ac:dyDescent="0.2">
      <c r="D26378" s="20"/>
    </row>
    <row r="26379" spans="4:4" x14ac:dyDescent="0.2">
      <c r="D26379" s="20"/>
    </row>
    <row r="26380" spans="4:4" x14ac:dyDescent="0.2">
      <c r="D26380" s="20"/>
    </row>
    <row r="26381" spans="4:4" x14ac:dyDescent="0.2">
      <c r="D26381" s="20"/>
    </row>
    <row r="26382" spans="4:4" x14ac:dyDescent="0.2">
      <c r="D26382" s="20"/>
    </row>
    <row r="26383" spans="4:4" x14ac:dyDescent="0.2">
      <c r="D26383" s="20"/>
    </row>
    <row r="26384" spans="4:4" x14ac:dyDescent="0.2">
      <c r="D26384" s="20"/>
    </row>
    <row r="26385" spans="4:4" x14ac:dyDescent="0.2">
      <c r="D26385" s="20"/>
    </row>
    <row r="26386" spans="4:4" x14ac:dyDescent="0.2">
      <c r="D26386" s="20"/>
    </row>
    <row r="26387" spans="4:4" x14ac:dyDescent="0.2">
      <c r="D26387" s="20"/>
    </row>
    <row r="26388" spans="4:4" x14ac:dyDescent="0.2">
      <c r="D26388" s="20"/>
    </row>
    <row r="26389" spans="4:4" x14ac:dyDescent="0.2">
      <c r="D26389" s="20"/>
    </row>
    <row r="26390" spans="4:4" x14ac:dyDescent="0.2">
      <c r="D26390" s="20"/>
    </row>
    <row r="26391" spans="4:4" x14ac:dyDescent="0.2">
      <c r="D26391" s="20"/>
    </row>
    <row r="26392" spans="4:4" x14ac:dyDescent="0.2">
      <c r="D26392" s="20"/>
    </row>
    <row r="26393" spans="4:4" x14ac:dyDescent="0.2">
      <c r="D26393" s="20"/>
    </row>
    <row r="26394" spans="4:4" x14ac:dyDescent="0.2">
      <c r="D26394" s="20"/>
    </row>
    <row r="26395" spans="4:4" x14ac:dyDescent="0.2">
      <c r="D26395" s="20"/>
    </row>
    <row r="26396" spans="4:4" x14ac:dyDescent="0.2">
      <c r="D26396" s="20"/>
    </row>
    <row r="26397" spans="4:4" x14ac:dyDescent="0.2">
      <c r="D26397" s="20"/>
    </row>
    <row r="26398" spans="4:4" x14ac:dyDescent="0.2">
      <c r="D26398" s="20"/>
    </row>
    <row r="26399" spans="4:4" x14ac:dyDescent="0.2">
      <c r="D26399" s="20"/>
    </row>
    <row r="26400" spans="4:4" x14ac:dyDescent="0.2">
      <c r="D26400" s="20"/>
    </row>
    <row r="26401" spans="4:4" x14ac:dyDescent="0.2">
      <c r="D26401" s="20"/>
    </row>
    <row r="26402" spans="4:4" x14ac:dyDescent="0.2">
      <c r="D26402" s="20"/>
    </row>
    <row r="26403" spans="4:4" x14ac:dyDescent="0.2">
      <c r="D26403" s="20"/>
    </row>
    <row r="26404" spans="4:4" x14ac:dyDescent="0.2">
      <c r="D26404" s="20"/>
    </row>
    <row r="26405" spans="4:4" x14ac:dyDescent="0.2">
      <c r="D26405" s="20"/>
    </row>
    <row r="26406" spans="4:4" x14ac:dyDescent="0.2">
      <c r="D26406" s="20"/>
    </row>
    <row r="26407" spans="4:4" x14ac:dyDescent="0.2">
      <c r="D26407" s="20"/>
    </row>
    <row r="26408" spans="4:4" x14ac:dyDescent="0.2">
      <c r="D26408" s="20"/>
    </row>
    <row r="26409" spans="4:4" x14ac:dyDescent="0.2">
      <c r="D26409" s="20"/>
    </row>
    <row r="26410" spans="4:4" x14ac:dyDescent="0.2">
      <c r="D26410" s="20"/>
    </row>
    <row r="26411" spans="4:4" x14ac:dyDescent="0.2">
      <c r="D26411" s="20"/>
    </row>
    <row r="26412" spans="4:4" x14ac:dyDescent="0.2">
      <c r="D26412" s="20"/>
    </row>
    <row r="26413" spans="4:4" x14ac:dyDescent="0.2">
      <c r="D26413" s="20"/>
    </row>
    <row r="26414" spans="4:4" x14ac:dyDescent="0.2">
      <c r="D26414" s="20"/>
    </row>
    <row r="26415" spans="4:4" x14ac:dyDescent="0.2">
      <c r="D26415" s="20"/>
    </row>
    <row r="26416" spans="4:4" x14ac:dyDescent="0.2">
      <c r="D26416" s="20"/>
    </row>
    <row r="26417" spans="4:4" x14ac:dyDescent="0.2">
      <c r="D26417" s="20"/>
    </row>
    <row r="26418" spans="4:4" x14ac:dyDescent="0.2">
      <c r="D26418" s="20"/>
    </row>
    <row r="26419" spans="4:4" x14ac:dyDescent="0.2">
      <c r="D26419" s="20"/>
    </row>
    <row r="26420" spans="4:4" x14ac:dyDescent="0.2">
      <c r="D26420" s="20"/>
    </row>
    <row r="26421" spans="4:4" x14ac:dyDescent="0.2">
      <c r="D26421" s="20"/>
    </row>
    <row r="26422" spans="4:4" x14ac:dyDescent="0.2">
      <c r="D26422" s="20"/>
    </row>
    <row r="26423" spans="4:4" x14ac:dyDescent="0.2">
      <c r="D26423" s="20"/>
    </row>
    <row r="26424" spans="4:4" x14ac:dyDescent="0.2">
      <c r="D26424" s="20"/>
    </row>
    <row r="26425" spans="4:4" x14ac:dyDescent="0.2">
      <c r="D26425" s="20"/>
    </row>
    <row r="26426" spans="4:4" x14ac:dyDescent="0.2">
      <c r="D26426" s="20"/>
    </row>
    <row r="26427" spans="4:4" x14ac:dyDescent="0.2">
      <c r="D26427" s="20"/>
    </row>
    <row r="26428" spans="4:4" x14ac:dyDescent="0.2">
      <c r="D26428" s="20"/>
    </row>
    <row r="26429" spans="4:4" x14ac:dyDescent="0.2">
      <c r="D26429" s="20"/>
    </row>
    <row r="26430" spans="4:4" x14ac:dyDescent="0.2">
      <c r="D26430" s="20"/>
    </row>
    <row r="26431" spans="4:4" x14ac:dyDescent="0.2">
      <c r="D26431" s="20"/>
    </row>
    <row r="26432" spans="4:4" x14ac:dyDescent="0.2">
      <c r="D26432" s="20"/>
    </row>
    <row r="26433" spans="4:4" x14ac:dyDescent="0.2">
      <c r="D26433" s="20"/>
    </row>
    <row r="26434" spans="4:4" x14ac:dyDescent="0.2">
      <c r="D26434" s="20"/>
    </row>
    <row r="26435" spans="4:4" x14ac:dyDescent="0.2">
      <c r="D26435" s="20"/>
    </row>
    <row r="26436" spans="4:4" x14ac:dyDescent="0.2">
      <c r="D26436" s="20"/>
    </row>
    <row r="26437" spans="4:4" x14ac:dyDescent="0.2">
      <c r="D26437" s="20"/>
    </row>
    <row r="26438" spans="4:4" x14ac:dyDescent="0.2">
      <c r="D26438" s="20"/>
    </row>
    <row r="26439" spans="4:4" x14ac:dyDescent="0.2">
      <c r="D26439" s="20"/>
    </row>
    <row r="26440" spans="4:4" x14ac:dyDescent="0.2">
      <c r="D26440" s="20"/>
    </row>
    <row r="26441" spans="4:4" x14ac:dyDescent="0.2">
      <c r="D26441" s="20"/>
    </row>
    <row r="26442" spans="4:4" x14ac:dyDescent="0.2">
      <c r="D26442" s="20"/>
    </row>
    <row r="26443" spans="4:4" x14ac:dyDescent="0.2">
      <c r="D26443" s="20"/>
    </row>
    <row r="26444" spans="4:4" x14ac:dyDescent="0.2">
      <c r="D26444" s="20"/>
    </row>
    <row r="26445" spans="4:4" x14ac:dyDescent="0.2">
      <c r="D26445" s="20"/>
    </row>
    <row r="26446" spans="4:4" x14ac:dyDescent="0.2">
      <c r="D26446" s="20"/>
    </row>
    <row r="26447" spans="4:4" x14ac:dyDescent="0.2">
      <c r="D26447" s="20"/>
    </row>
    <row r="26448" spans="4:4" x14ac:dyDescent="0.2">
      <c r="D26448" s="20"/>
    </row>
    <row r="26449" spans="4:4" x14ac:dyDescent="0.2">
      <c r="D26449" s="20"/>
    </row>
    <row r="26450" spans="4:4" x14ac:dyDescent="0.2">
      <c r="D26450" s="20"/>
    </row>
    <row r="26451" spans="4:4" x14ac:dyDescent="0.2">
      <c r="D26451" s="20"/>
    </row>
    <row r="26452" spans="4:4" x14ac:dyDescent="0.2">
      <c r="D26452" s="20"/>
    </row>
    <row r="26453" spans="4:4" x14ac:dyDescent="0.2">
      <c r="D26453" s="20"/>
    </row>
    <row r="26454" spans="4:4" x14ac:dyDescent="0.2">
      <c r="D26454" s="20"/>
    </row>
    <row r="26455" spans="4:4" x14ac:dyDescent="0.2">
      <c r="D26455" s="20"/>
    </row>
    <row r="26456" spans="4:4" x14ac:dyDescent="0.2">
      <c r="D26456" s="20"/>
    </row>
    <row r="26457" spans="4:4" x14ac:dyDescent="0.2">
      <c r="D26457" s="20"/>
    </row>
    <row r="26458" spans="4:4" x14ac:dyDescent="0.2">
      <c r="D26458" s="20"/>
    </row>
    <row r="26459" spans="4:4" x14ac:dyDescent="0.2">
      <c r="D26459" s="20"/>
    </row>
    <row r="26460" spans="4:4" x14ac:dyDescent="0.2">
      <c r="D26460" s="20"/>
    </row>
    <row r="26461" spans="4:4" x14ac:dyDescent="0.2">
      <c r="D26461" s="20"/>
    </row>
    <row r="26462" spans="4:4" x14ac:dyDescent="0.2">
      <c r="D26462" s="20"/>
    </row>
    <row r="26463" spans="4:4" x14ac:dyDescent="0.2">
      <c r="D26463" s="20"/>
    </row>
    <row r="26464" spans="4:4" x14ac:dyDescent="0.2">
      <c r="D26464" s="20"/>
    </row>
    <row r="26465" spans="4:4" x14ac:dyDescent="0.2">
      <c r="D26465" s="20"/>
    </row>
    <row r="26466" spans="4:4" x14ac:dyDescent="0.2">
      <c r="D26466" s="20"/>
    </row>
    <row r="26467" spans="4:4" x14ac:dyDescent="0.2">
      <c r="D26467" s="20"/>
    </row>
    <row r="26468" spans="4:4" x14ac:dyDescent="0.2">
      <c r="D26468" s="20"/>
    </row>
    <row r="26469" spans="4:4" x14ac:dyDescent="0.2">
      <c r="D26469" s="20"/>
    </row>
    <row r="26470" spans="4:4" x14ac:dyDescent="0.2">
      <c r="D26470" s="20"/>
    </row>
    <row r="26471" spans="4:4" x14ac:dyDescent="0.2">
      <c r="D26471" s="20"/>
    </row>
    <row r="26472" spans="4:4" x14ac:dyDescent="0.2">
      <c r="D26472" s="20"/>
    </row>
    <row r="26473" spans="4:4" x14ac:dyDescent="0.2">
      <c r="D26473" s="20"/>
    </row>
    <row r="26474" spans="4:4" x14ac:dyDescent="0.2">
      <c r="D26474" s="20"/>
    </row>
    <row r="26475" spans="4:4" x14ac:dyDescent="0.2">
      <c r="D26475" s="20"/>
    </row>
    <row r="26476" spans="4:4" x14ac:dyDescent="0.2">
      <c r="D26476" s="20"/>
    </row>
    <row r="26477" spans="4:4" x14ac:dyDescent="0.2">
      <c r="D26477" s="20"/>
    </row>
    <row r="26478" spans="4:4" x14ac:dyDescent="0.2">
      <c r="D26478" s="20"/>
    </row>
    <row r="26479" spans="4:4" x14ac:dyDescent="0.2">
      <c r="D26479" s="20"/>
    </row>
    <row r="26480" spans="4:4" x14ac:dyDescent="0.2">
      <c r="D26480" s="20"/>
    </row>
    <row r="26481" spans="4:4" x14ac:dyDescent="0.2">
      <c r="D26481" s="20"/>
    </row>
    <row r="26482" spans="4:4" x14ac:dyDescent="0.2">
      <c r="D26482" s="20"/>
    </row>
    <row r="26483" spans="4:4" x14ac:dyDescent="0.2">
      <c r="D26483" s="20"/>
    </row>
    <row r="26484" spans="4:4" x14ac:dyDescent="0.2">
      <c r="D26484" s="20"/>
    </row>
    <row r="26485" spans="4:4" x14ac:dyDescent="0.2">
      <c r="D26485" s="20"/>
    </row>
    <row r="26486" spans="4:4" x14ac:dyDescent="0.2">
      <c r="D26486" s="20"/>
    </row>
    <row r="26487" spans="4:4" x14ac:dyDescent="0.2">
      <c r="D26487" s="20"/>
    </row>
    <row r="26488" spans="4:4" x14ac:dyDescent="0.2">
      <c r="D26488" s="20"/>
    </row>
    <row r="26489" spans="4:4" x14ac:dyDescent="0.2">
      <c r="D26489" s="20"/>
    </row>
    <row r="26490" spans="4:4" x14ac:dyDescent="0.2">
      <c r="D26490" s="20"/>
    </row>
    <row r="26491" spans="4:4" x14ac:dyDescent="0.2">
      <c r="D26491" s="20"/>
    </row>
    <row r="26492" spans="4:4" x14ac:dyDescent="0.2">
      <c r="D26492" s="20"/>
    </row>
    <row r="26493" spans="4:4" x14ac:dyDescent="0.2">
      <c r="D26493" s="20"/>
    </row>
    <row r="26494" spans="4:4" x14ac:dyDescent="0.2">
      <c r="D26494" s="20"/>
    </row>
    <row r="26495" spans="4:4" x14ac:dyDescent="0.2">
      <c r="D26495" s="20"/>
    </row>
    <row r="26496" spans="4:4" x14ac:dyDescent="0.2">
      <c r="D26496" s="20"/>
    </row>
    <row r="26497" spans="4:4" x14ac:dyDescent="0.2">
      <c r="D26497" s="20"/>
    </row>
    <row r="26498" spans="4:4" x14ac:dyDescent="0.2">
      <c r="D26498" s="20"/>
    </row>
    <row r="26499" spans="4:4" x14ac:dyDescent="0.2">
      <c r="D26499" s="20"/>
    </row>
    <row r="26500" spans="4:4" x14ac:dyDescent="0.2">
      <c r="D26500" s="20"/>
    </row>
    <row r="26501" spans="4:4" x14ac:dyDescent="0.2">
      <c r="D26501" s="20"/>
    </row>
    <row r="26502" spans="4:4" x14ac:dyDescent="0.2">
      <c r="D26502" s="20"/>
    </row>
    <row r="26503" spans="4:4" x14ac:dyDescent="0.2">
      <c r="D26503" s="20"/>
    </row>
    <row r="26504" spans="4:4" x14ac:dyDescent="0.2">
      <c r="D26504" s="20"/>
    </row>
    <row r="26505" spans="4:4" x14ac:dyDescent="0.2">
      <c r="D26505" s="20"/>
    </row>
    <row r="26506" spans="4:4" x14ac:dyDescent="0.2">
      <c r="D26506" s="20"/>
    </row>
    <row r="26507" spans="4:4" x14ac:dyDescent="0.2">
      <c r="D26507" s="20"/>
    </row>
    <row r="26508" spans="4:4" x14ac:dyDescent="0.2">
      <c r="D26508" s="20"/>
    </row>
    <row r="26509" spans="4:4" x14ac:dyDescent="0.2">
      <c r="D26509" s="20"/>
    </row>
    <row r="26510" spans="4:4" x14ac:dyDescent="0.2">
      <c r="D26510" s="20"/>
    </row>
    <row r="26511" spans="4:4" x14ac:dyDescent="0.2">
      <c r="D26511" s="20"/>
    </row>
    <row r="26512" spans="4:4" x14ac:dyDescent="0.2">
      <c r="D26512" s="20"/>
    </row>
    <row r="26513" spans="4:4" x14ac:dyDescent="0.2">
      <c r="D26513" s="20"/>
    </row>
    <row r="26514" spans="4:4" x14ac:dyDescent="0.2">
      <c r="D26514" s="20"/>
    </row>
    <row r="26515" spans="4:4" x14ac:dyDescent="0.2">
      <c r="D26515" s="20"/>
    </row>
    <row r="26516" spans="4:4" x14ac:dyDescent="0.2">
      <c r="D26516" s="20"/>
    </row>
    <row r="26517" spans="4:4" x14ac:dyDescent="0.2">
      <c r="D26517" s="20"/>
    </row>
    <row r="26518" spans="4:4" x14ac:dyDescent="0.2">
      <c r="D26518" s="20"/>
    </row>
    <row r="26519" spans="4:4" x14ac:dyDescent="0.2">
      <c r="D26519" s="20"/>
    </row>
    <row r="26520" spans="4:4" x14ac:dyDescent="0.2">
      <c r="D26520" s="20"/>
    </row>
    <row r="26521" spans="4:4" x14ac:dyDescent="0.2">
      <c r="D26521" s="20"/>
    </row>
    <row r="26522" spans="4:4" x14ac:dyDescent="0.2">
      <c r="D26522" s="20"/>
    </row>
    <row r="26523" spans="4:4" x14ac:dyDescent="0.2">
      <c r="D26523" s="20"/>
    </row>
    <row r="26524" spans="4:4" x14ac:dyDescent="0.2">
      <c r="D26524" s="20"/>
    </row>
    <row r="26525" spans="4:4" x14ac:dyDescent="0.2">
      <c r="D26525" s="20"/>
    </row>
    <row r="26526" spans="4:4" x14ac:dyDescent="0.2">
      <c r="D26526" s="20"/>
    </row>
    <row r="26527" spans="4:4" x14ac:dyDescent="0.2">
      <c r="D26527" s="20"/>
    </row>
    <row r="26528" spans="4:4" x14ac:dyDescent="0.2">
      <c r="D26528" s="20"/>
    </row>
    <row r="26529" spans="4:4" x14ac:dyDescent="0.2">
      <c r="D26529" s="20"/>
    </row>
    <row r="26530" spans="4:4" x14ac:dyDescent="0.2">
      <c r="D26530" s="20"/>
    </row>
    <row r="26531" spans="4:4" x14ac:dyDescent="0.2">
      <c r="D26531" s="20"/>
    </row>
    <row r="26532" spans="4:4" x14ac:dyDescent="0.2">
      <c r="D26532" s="20"/>
    </row>
    <row r="26533" spans="4:4" x14ac:dyDescent="0.2">
      <c r="D26533" s="20"/>
    </row>
    <row r="26534" spans="4:4" x14ac:dyDescent="0.2">
      <c r="D26534" s="20"/>
    </row>
    <row r="26535" spans="4:4" x14ac:dyDescent="0.2">
      <c r="D26535" s="20"/>
    </row>
    <row r="26536" spans="4:4" x14ac:dyDescent="0.2">
      <c r="D26536" s="20"/>
    </row>
    <row r="26537" spans="4:4" x14ac:dyDescent="0.2">
      <c r="D26537" s="20"/>
    </row>
    <row r="26538" spans="4:4" x14ac:dyDescent="0.2">
      <c r="D26538" s="20"/>
    </row>
    <row r="26539" spans="4:4" x14ac:dyDescent="0.2">
      <c r="D26539" s="20"/>
    </row>
    <row r="26540" spans="4:4" x14ac:dyDescent="0.2">
      <c r="D26540" s="20"/>
    </row>
    <row r="26541" spans="4:4" x14ac:dyDescent="0.2">
      <c r="D26541" s="20"/>
    </row>
    <row r="26542" spans="4:4" x14ac:dyDescent="0.2">
      <c r="D26542" s="20"/>
    </row>
    <row r="26543" spans="4:4" x14ac:dyDescent="0.2">
      <c r="D26543" s="20"/>
    </row>
    <row r="26544" spans="4:4" x14ac:dyDescent="0.2">
      <c r="D26544" s="20"/>
    </row>
    <row r="26545" spans="4:4" x14ac:dyDescent="0.2">
      <c r="D26545" s="20"/>
    </row>
    <row r="26546" spans="4:4" x14ac:dyDescent="0.2">
      <c r="D26546" s="20"/>
    </row>
    <row r="26547" spans="4:4" x14ac:dyDescent="0.2">
      <c r="D26547" s="20"/>
    </row>
    <row r="26548" spans="4:4" x14ac:dyDescent="0.2">
      <c r="D26548" s="20"/>
    </row>
    <row r="26549" spans="4:4" x14ac:dyDescent="0.2">
      <c r="D26549" s="20"/>
    </row>
    <row r="26550" spans="4:4" x14ac:dyDescent="0.2">
      <c r="D26550" s="20"/>
    </row>
    <row r="26551" spans="4:4" x14ac:dyDescent="0.2">
      <c r="D26551" s="20"/>
    </row>
    <row r="26552" spans="4:4" x14ac:dyDescent="0.2">
      <c r="D26552" s="20"/>
    </row>
    <row r="26553" spans="4:4" x14ac:dyDescent="0.2">
      <c r="D26553" s="20"/>
    </row>
    <row r="26554" spans="4:4" x14ac:dyDescent="0.2">
      <c r="D26554" s="20"/>
    </row>
    <row r="26555" spans="4:4" x14ac:dyDescent="0.2">
      <c r="D26555" s="20"/>
    </row>
    <row r="26556" spans="4:4" x14ac:dyDescent="0.2">
      <c r="D26556" s="20"/>
    </row>
    <row r="26557" spans="4:4" x14ac:dyDescent="0.2">
      <c r="D26557" s="20"/>
    </row>
    <row r="26558" spans="4:4" x14ac:dyDescent="0.2">
      <c r="D26558" s="20"/>
    </row>
    <row r="26559" spans="4:4" x14ac:dyDescent="0.2">
      <c r="D26559" s="20"/>
    </row>
    <row r="26560" spans="4:4" x14ac:dyDescent="0.2">
      <c r="D26560" s="20"/>
    </row>
    <row r="26561" spans="4:4" x14ac:dyDescent="0.2">
      <c r="D26561" s="20"/>
    </row>
    <row r="26562" spans="4:4" x14ac:dyDescent="0.2">
      <c r="D26562" s="20"/>
    </row>
    <row r="26563" spans="4:4" x14ac:dyDescent="0.2">
      <c r="D26563" s="20"/>
    </row>
    <row r="26564" spans="4:4" x14ac:dyDescent="0.2">
      <c r="D26564" s="20"/>
    </row>
    <row r="26565" spans="4:4" x14ac:dyDescent="0.2">
      <c r="D26565" s="20"/>
    </row>
    <row r="26566" spans="4:4" x14ac:dyDescent="0.2">
      <c r="D26566" s="20"/>
    </row>
    <row r="26567" spans="4:4" x14ac:dyDescent="0.2">
      <c r="D26567" s="20"/>
    </row>
    <row r="26568" spans="4:4" x14ac:dyDescent="0.2">
      <c r="D26568" s="20"/>
    </row>
    <row r="26569" spans="4:4" x14ac:dyDescent="0.2">
      <c r="D26569" s="20"/>
    </row>
    <row r="26570" spans="4:4" x14ac:dyDescent="0.2">
      <c r="D26570" s="20"/>
    </row>
    <row r="26571" spans="4:4" x14ac:dyDescent="0.2">
      <c r="D26571" s="20"/>
    </row>
    <row r="26572" spans="4:4" x14ac:dyDescent="0.2">
      <c r="D26572" s="20"/>
    </row>
    <row r="26573" spans="4:4" x14ac:dyDescent="0.2">
      <c r="D26573" s="20"/>
    </row>
    <row r="26574" spans="4:4" x14ac:dyDescent="0.2">
      <c r="D26574" s="20"/>
    </row>
    <row r="26575" spans="4:4" x14ac:dyDescent="0.2">
      <c r="D26575" s="20"/>
    </row>
    <row r="26576" spans="4:4" x14ac:dyDescent="0.2">
      <c r="D26576" s="20"/>
    </row>
    <row r="26577" spans="4:4" x14ac:dyDescent="0.2">
      <c r="D26577" s="20"/>
    </row>
    <row r="26578" spans="4:4" x14ac:dyDescent="0.2">
      <c r="D26578" s="20"/>
    </row>
    <row r="26579" spans="4:4" x14ac:dyDescent="0.2">
      <c r="D26579" s="20"/>
    </row>
    <row r="26580" spans="4:4" x14ac:dyDescent="0.2">
      <c r="D26580" s="20"/>
    </row>
    <row r="26581" spans="4:4" x14ac:dyDescent="0.2">
      <c r="D26581" s="20"/>
    </row>
    <row r="26582" spans="4:4" x14ac:dyDescent="0.2">
      <c r="D26582" s="20"/>
    </row>
    <row r="26583" spans="4:4" x14ac:dyDescent="0.2">
      <c r="D26583" s="20"/>
    </row>
    <row r="26584" spans="4:4" x14ac:dyDescent="0.2">
      <c r="D26584" s="20"/>
    </row>
    <row r="26585" spans="4:4" x14ac:dyDescent="0.2">
      <c r="D26585" s="20"/>
    </row>
    <row r="26586" spans="4:4" x14ac:dyDescent="0.2">
      <c r="D26586" s="20"/>
    </row>
    <row r="26587" spans="4:4" x14ac:dyDescent="0.2">
      <c r="D26587" s="20"/>
    </row>
    <row r="26588" spans="4:4" x14ac:dyDescent="0.2">
      <c r="D26588" s="20"/>
    </row>
    <row r="26589" spans="4:4" x14ac:dyDescent="0.2">
      <c r="D26589" s="20"/>
    </row>
    <row r="26590" spans="4:4" x14ac:dyDescent="0.2">
      <c r="D26590" s="20"/>
    </row>
    <row r="26591" spans="4:4" x14ac:dyDescent="0.2">
      <c r="D26591" s="20"/>
    </row>
    <row r="26592" spans="4:4" x14ac:dyDescent="0.2">
      <c r="D26592" s="20"/>
    </row>
    <row r="26593" spans="4:4" x14ac:dyDescent="0.2">
      <c r="D26593" s="20"/>
    </row>
    <row r="26594" spans="4:4" x14ac:dyDescent="0.2">
      <c r="D26594" s="20"/>
    </row>
    <row r="26595" spans="4:4" x14ac:dyDescent="0.2">
      <c r="D26595" s="20"/>
    </row>
    <row r="26596" spans="4:4" x14ac:dyDescent="0.2">
      <c r="D26596" s="20"/>
    </row>
    <row r="26597" spans="4:4" x14ac:dyDescent="0.2">
      <c r="D26597" s="20"/>
    </row>
    <row r="26598" spans="4:4" x14ac:dyDescent="0.2">
      <c r="D26598" s="20"/>
    </row>
    <row r="26599" spans="4:4" x14ac:dyDescent="0.2">
      <c r="D26599" s="20"/>
    </row>
    <row r="26600" spans="4:4" x14ac:dyDescent="0.2">
      <c r="D26600" s="20"/>
    </row>
    <row r="26601" spans="4:4" x14ac:dyDescent="0.2">
      <c r="D26601" s="20"/>
    </row>
    <row r="26602" spans="4:4" x14ac:dyDescent="0.2">
      <c r="D26602" s="20"/>
    </row>
    <row r="26603" spans="4:4" x14ac:dyDescent="0.2">
      <c r="D26603" s="20"/>
    </row>
    <row r="26604" spans="4:4" x14ac:dyDescent="0.2">
      <c r="D26604" s="20"/>
    </row>
    <row r="26605" spans="4:4" x14ac:dyDescent="0.2">
      <c r="D26605" s="20"/>
    </row>
    <row r="26606" spans="4:4" x14ac:dyDescent="0.2">
      <c r="D26606" s="20"/>
    </row>
    <row r="26607" spans="4:4" x14ac:dyDescent="0.2">
      <c r="D26607" s="20"/>
    </row>
    <row r="26608" spans="4:4" x14ac:dyDescent="0.2">
      <c r="D26608" s="20"/>
    </row>
    <row r="26609" spans="4:4" x14ac:dyDescent="0.2">
      <c r="D26609" s="20"/>
    </row>
    <row r="26610" spans="4:4" x14ac:dyDescent="0.2">
      <c r="D26610" s="20"/>
    </row>
    <row r="26611" spans="4:4" x14ac:dyDescent="0.2">
      <c r="D26611" s="20"/>
    </row>
    <row r="26612" spans="4:4" x14ac:dyDescent="0.2">
      <c r="D26612" s="20"/>
    </row>
    <row r="26613" spans="4:4" x14ac:dyDescent="0.2">
      <c r="D26613" s="20"/>
    </row>
    <row r="26614" spans="4:4" x14ac:dyDescent="0.2">
      <c r="D26614" s="20"/>
    </row>
    <row r="26615" spans="4:4" x14ac:dyDescent="0.2">
      <c r="D26615" s="20"/>
    </row>
    <row r="26616" spans="4:4" x14ac:dyDescent="0.2">
      <c r="D26616" s="20"/>
    </row>
    <row r="26617" spans="4:4" x14ac:dyDescent="0.2">
      <c r="D26617" s="20"/>
    </row>
    <row r="26618" spans="4:4" x14ac:dyDescent="0.2">
      <c r="D26618" s="20"/>
    </row>
    <row r="26619" spans="4:4" x14ac:dyDescent="0.2">
      <c r="D26619" s="20"/>
    </row>
    <row r="26620" spans="4:4" x14ac:dyDescent="0.2">
      <c r="D26620" s="20"/>
    </row>
    <row r="26621" spans="4:4" x14ac:dyDescent="0.2">
      <c r="D26621" s="20"/>
    </row>
    <row r="26622" spans="4:4" x14ac:dyDescent="0.2">
      <c r="D26622" s="20"/>
    </row>
    <row r="26623" spans="4:4" x14ac:dyDescent="0.2">
      <c r="D26623" s="20"/>
    </row>
    <row r="26624" spans="4:4" x14ac:dyDescent="0.2">
      <c r="D26624" s="20"/>
    </row>
    <row r="26625" spans="4:4" x14ac:dyDescent="0.2">
      <c r="D26625" s="20"/>
    </row>
    <row r="26626" spans="4:4" x14ac:dyDescent="0.2">
      <c r="D26626" s="20"/>
    </row>
    <row r="26627" spans="4:4" x14ac:dyDescent="0.2">
      <c r="D26627" s="20"/>
    </row>
    <row r="26628" spans="4:4" x14ac:dyDescent="0.2">
      <c r="D26628" s="20"/>
    </row>
    <row r="26629" spans="4:4" x14ac:dyDescent="0.2">
      <c r="D26629" s="20"/>
    </row>
    <row r="26630" spans="4:4" x14ac:dyDescent="0.2">
      <c r="D26630" s="20"/>
    </row>
    <row r="26631" spans="4:4" x14ac:dyDescent="0.2">
      <c r="D26631" s="20"/>
    </row>
    <row r="26632" spans="4:4" x14ac:dyDescent="0.2">
      <c r="D26632" s="20"/>
    </row>
    <row r="26633" spans="4:4" x14ac:dyDescent="0.2">
      <c r="D26633" s="20"/>
    </row>
    <row r="26634" spans="4:4" x14ac:dyDescent="0.2">
      <c r="D26634" s="20"/>
    </row>
    <row r="26635" spans="4:4" x14ac:dyDescent="0.2">
      <c r="D26635" s="20"/>
    </row>
    <row r="26636" spans="4:4" x14ac:dyDescent="0.2">
      <c r="D26636" s="20"/>
    </row>
    <row r="26637" spans="4:4" x14ac:dyDescent="0.2">
      <c r="D26637" s="20"/>
    </row>
    <row r="26638" spans="4:4" x14ac:dyDescent="0.2">
      <c r="D26638" s="20"/>
    </row>
    <row r="26639" spans="4:4" x14ac:dyDescent="0.2">
      <c r="D26639" s="20"/>
    </row>
    <row r="26640" spans="4:4" x14ac:dyDescent="0.2">
      <c r="D26640" s="20"/>
    </row>
    <row r="26641" spans="4:4" x14ac:dyDescent="0.2">
      <c r="D26641" s="20"/>
    </row>
    <row r="26642" spans="4:4" x14ac:dyDescent="0.2">
      <c r="D26642" s="20"/>
    </row>
    <row r="26643" spans="4:4" x14ac:dyDescent="0.2">
      <c r="D26643" s="20"/>
    </row>
    <row r="26644" spans="4:4" x14ac:dyDescent="0.2">
      <c r="D26644" s="20"/>
    </row>
    <row r="26645" spans="4:4" x14ac:dyDescent="0.2">
      <c r="D26645" s="20"/>
    </row>
    <row r="26646" spans="4:4" x14ac:dyDescent="0.2">
      <c r="D26646" s="20"/>
    </row>
    <row r="26647" spans="4:4" x14ac:dyDescent="0.2">
      <c r="D26647" s="20"/>
    </row>
    <row r="26648" spans="4:4" x14ac:dyDescent="0.2">
      <c r="D26648" s="20"/>
    </row>
    <row r="26649" spans="4:4" x14ac:dyDescent="0.2">
      <c r="D26649" s="20"/>
    </row>
    <row r="26650" spans="4:4" x14ac:dyDescent="0.2">
      <c r="D26650" s="20"/>
    </row>
    <row r="26651" spans="4:4" x14ac:dyDescent="0.2">
      <c r="D26651" s="20"/>
    </row>
    <row r="26652" spans="4:4" x14ac:dyDescent="0.2">
      <c r="D26652" s="20"/>
    </row>
    <row r="26653" spans="4:4" x14ac:dyDescent="0.2">
      <c r="D26653" s="20"/>
    </row>
    <row r="26654" spans="4:4" x14ac:dyDescent="0.2">
      <c r="D26654" s="20"/>
    </row>
    <row r="26655" spans="4:4" x14ac:dyDescent="0.2">
      <c r="D26655" s="20"/>
    </row>
    <row r="26656" spans="4:4" x14ac:dyDescent="0.2">
      <c r="D26656" s="20"/>
    </row>
    <row r="26657" spans="4:4" x14ac:dyDescent="0.2">
      <c r="D26657" s="20"/>
    </row>
    <row r="26658" spans="4:4" x14ac:dyDescent="0.2">
      <c r="D26658" s="20"/>
    </row>
    <row r="26659" spans="4:4" x14ac:dyDescent="0.2">
      <c r="D26659" s="20"/>
    </row>
    <row r="26660" spans="4:4" x14ac:dyDescent="0.2">
      <c r="D26660" s="20"/>
    </row>
    <row r="26661" spans="4:4" x14ac:dyDescent="0.2">
      <c r="D26661" s="20"/>
    </row>
    <row r="26662" spans="4:4" x14ac:dyDescent="0.2">
      <c r="D26662" s="20"/>
    </row>
    <row r="26663" spans="4:4" x14ac:dyDescent="0.2">
      <c r="D26663" s="20"/>
    </row>
    <row r="26664" spans="4:4" x14ac:dyDescent="0.2">
      <c r="D26664" s="20"/>
    </row>
    <row r="26665" spans="4:4" x14ac:dyDescent="0.2">
      <c r="D26665" s="20"/>
    </row>
    <row r="26666" spans="4:4" x14ac:dyDescent="0.2">
      <c r="D26666" s="20"/>
    </row>
    <row r="26667" spans="4:4" x14ac:dyDescent="0.2">
      <c r="D26667" s="20"/>
    </row>
    <row r="26668" spans="4:4" x14ac:dyDescent="0.2">
      <c r="D26668" s="20"/>
    </row>
    <row r="26669" spans="4:4" x14ac:dyDescent="0.2">
      <c r="D26669" s="20"/>
    </row>
    <row r="26670" spans="4:4" x14ac:dyDescent="0.2">
      <c r="D26670" s="20"/>
    </row>
    <row r="26671" spans="4:4" x14ac:dyDescent="0.2">
      <c r="D26671" s="20"/>
    </row>
    <row r="26672" spans="4:4" x14ac:dyDescent="0.2">
      <c r="D26672" s="20"/>
    </row>
    <row r="26673" spans="4:4" x14ac:dyDescent="0.2">
      <c r="D26673" s="20"/>
    </row>
    <row r="26674" spans="4:4" x14ac:dyDescent="0.2">
      <c r="D26674" s="20"/>
    </row>
    <row r="26675" spans="4:4" x14ac:dyDescent="0.2">
      <c r="D26675" s="20"/>
    </row>
    <row r="26676" spans="4:4" x14ac:dyDescent="0.2">
      <c r="D26676" s="20"/>
    </row>
    <row r="26677" spans="4:4" x14ac:dyDescent="0.2">
      <c r="D26677" s="20"/>
    </row>
    <row r="26678" spans="4:4" x14ac:dyDescent="0.2">
      <c r="D26678" s="20"/>
    </row>
    <row r="26679" spans="4:4" x14ac:dyDescent="0.2">
      <c r="D26679" s="20"/>
    </row>
    <row r="26680" spans="4:4" x14ac:dyDescent="0.2">
      <c r="D26680" s="20"/>
    </row>
    <row r="26681" spans="4:4" x14ac:dyDescent="0.2">
      <c r="D26681" s="20"/>
    </row>
    <row r="26682" spans="4:4" x14ac:dyDescent="0.2">
      <c r="D26682" s="20"/>
    </row>
    <row r="26683" spans="4:4" x14ac:dyDescent="0.2">
      <c r="D26683" s="20"/>
    </row>
    <row r="26684" spans="4:4" x14ac:dyDescent="0.2">
      <c r="D26684" s="20"/>
    </row>
    <row r="26685" spans="4:4" x14ac:dyDescent="0.2">
      <c r="D26685" s="20"/>
    </row>
    <row r="26686" spans="4:4" x14ac:dyDescent="0.2">
      <c r="D26686" s="20"/>
    </row>
    <row r="26687" spans="4:4" x14ac:dyDescent="0.2">
      <c r="D26687" s="20"/>
    </row>
    <row r="26688" spans="4:4" x14ac:dyDescent="0.2">
      <c r="D26688" s="20"/>
    </row>
    <row r="26689" spans="4:4" x14ac:dyDescent="0.2">
      <c r="D26689" s="20"/>
    </row>
    <row r="26690" spans="4:4" x14ac:dyDescent="0.2">
      <c r="D26690" s="20"/>
    </row>
    <row r="26691" spans="4:4" x14ac:dyDescent="0.2">
      <c r="D26691" s="20"/>
    </row>
    <row r="26692" spans="4:4" x14ac:dyDescent="0.2">
      <c r="D26692" s="20"/>
    </row>
    <row r="26693" spans="4:4" x14ac:dyDescent="0.2">
      <c r="D26693" s="20"/>
    </row>
    <row r="26694" spans="4:4" x14ac:dyDescent="0.2">
      <c r="D26694" s="20"/>
    </row>
    <row r="26695" spans="4:4" x14ac:dyDescent="0.2">
      <c r="D26695" s="20"/>
    </row>
    <row r="26696" spans="4:4" x14ac:dyDescent="0.2">
      <c r="D26696" s="20"/>
    </row>
    <row r="26697" spans="4:4" x14ac:dyDescent="0.2">
      <c r="D26697" s="20"/>
    </row>
    <row r="26698" spans="4:4" x14ac:dyDescent="0.2">
      <c r="D26698" s="20"/>
    </row>
    <row r="26699" spans="4:4" x14ac:dyDescent="0.2">
      <c r="D26699" s="20"/>
    </row>
    <row r="26700" spans="4:4" x14ac:dyDescent="0.2">
      <c r="D26700" s="20"/>
    </row>
    <row r="26701" spans="4:4" x14ac:dyDescent="0.2">
      <c r="D26701" s="20"/>
    </row>
    <row r="26702" spans="4:4" x14ac:dyDescent="0.2">
      <c r="D26702" s="20"/>
    </row>
    <row r="26703" spans="4:4" x14ac:dyDescent="0.2">
      <c r="D26703" s="20"/>
    </row>
    <row r="26704" spans="4:4" x14ac:dyDescent="0.2">
      <c r="D26704" s="20"/>
    </row>
    <row r="26705" spans="4:4" x14ac:dyDescent="0.2">
      <c r="D26705" s="20"/>
    </row>
    <row r="26706" spans="4:4" x14ac:dyDescent="0.2">
      <c r="D26706" s="20"/>
    </row>
    <row r="26707" spans="4:4" x14ac:dyDescent="0.2">
      <c r="D26707" s="20"/>
    </row>
    <row r="26708" spans="4:4" x14ac:dyDescent="0.2">
      <c r="D26708" s="20"/>
    </row>
    <row r="26709" spans="4:4" x14ac:dyDescent="0.2">
      <c r="D26709" s="20"/>
    </row>
    <row r="26710" spans="4:4" x14ac:dyDescent="0.2">
      <c r="D26710" s="20"/>
    </row>
    <row r="26711" spans="4:4" x14ac:dyDescent="0.2">
      <c r="D26711" s="20"/>
    </row>
    <row r="26712" spans="4:4" x14ac:dyDescent="0.2">
      <c r="D26712" s="20"/>
    </row>
    <row r="26713" spans="4:4" x14ac:dyDescent="0.2">
      <c r="D26713" s="20"/>
    </row>
    <row r="26714" spans="4:4" x14ac:dyDescent="0.2">
      <c r="D26714" s="20"/>
    </row>
    <row r="26715" spans="4:4" x14ac:dyDescent="0.2">
      <c r="D26715" s="20"/>
    </row>
    <row r="26716" spans="4:4" x14ac:dyDescent="0.2">
      <c r="D26716" s="20"/>
    </row>
    <row r="26717" spans="4:4" x14ac:dyDescent="0.2">
      <c r="D26717" s="20"/>
    </row>
    <row r="26718" spans="4:4" x14ac:dyDescent="0.2">
      <c r="D26718" s="20"/>
    </row>
    <row r="26719" spans="4:4" x14ac:dyDescent="0.2">
      <c r="D26719" s="20"/>
    </row>
    <row r="26720" spans="4:4" x14ac:dyDescent="0.2">
      <c r="D26720" s="20"/>
    </row>
    <row r="26721" spans="4:4" x14ac:dyDescent="0.2">
      <c r="D26721" s="20"/>
    </row>
    <row r="26722" spans="4:4" x14ac:dyDescent="0.2">
      <c r="D26722" s="20"/>
    </row>
    <row r="26723" spans="4:4" x14ac:dyDescent="0.2">
      <c r="D26723" s="20"/>
    </row>
    <row r="26724" spans="4:4" x14ac:dyDescent="0.2">
      <c r="D26724" s="20"/>
    </row>
    <row r="26725" spans="4:4" x14ac:dyDescent="0.2">
      <c r="D26725" s="20"/>
    </row>
    <row r="26726" spans="4:4" x14ac:dyDescent="0.2">
      <c r="D26726" s="20"/>
    </row>
    <row r="26727" spans="4:4" x14ac:dyDescent="0.2">
      <c r="D26727" s="20"/>
    </row>
    <row r="26728" spans="4:4" x14ac:dyDescent="0.2">
      <c r="D26728" s="20"/>
    </row>
    <row r="26729" spans="4:4" x14ac:dyDescent="0.2">
      <c r="D26729" s="20"/>
    </row>
    <row r="26730" spans="4:4" x14ac:dyDescent="0.2">
      <c r="D26730" s="20"/>
    </row>
    <row r="26731" spans="4:4" x14ac:dyDescent="0.2">
      <c r="D26731" s="20"/>
    </row>
    <row r="26732" spans="4:4" x14ac:dyDescent="0.2">
      <c r="D26732" s="20"/>
    </row>
    <row r="26733" spans="4:4" x14ac:dyDescent="0.2">
      <c r="D26733" s="20"/>
    </row>
    <row r="26734" spans="4:4" x14ac:dyDescent="0.2">
      <c r="D26734" s="20"/>
    </row>
    <row r="26735" spans="4:4" x14ac:dyDescent="0.2">
      <c r="D26735" s="20"/>
    </row>
    <row r="26736" spans="4:4" x14ac:dyDescent="0.2">
      <c r="D26736" s="20"/>
    </row>
    <row r="26737" spans="4:4" x14ac:dyDescent="0.2">
      <c r="D26737" s="20"/>
    </row>
    <row r="26738" spans="4:4" x14ac:dyDescent="0.2">
      <c r="D26738" s="20"/>
    </row>
    <row r="26739" spans="4:4" x14ac:dyDescent="0.2">
      <c r="D26739" s="20"/>
    </row>
    <row r="26740" spans="4:4" x14ac:dyDescent="0.2">
      <c r="D26740" s="20"/>
    </row>
    <row r="26741" spans="4:4" x14ac:dyDescent="0.2">
      <c r="D26741" s="20"/>
    </row>
    <row r="26742" spans="4:4" x14ac:dyDescent="0.2">
      <c r="D26742" s="20"/>
    </row>
    <row r="26743" spans="4:4" x14ac:dyDescent="0.2">
      <c r="D26743" s="20"/>
    </row>
    <row r="26744" spans="4:4" x14ac:dyDescent="0.2">
      <c r="D26744" s="20"/>
    </row>
    <row r="26745" spans="4:4" x14ac:dyDescent="0.2">
      <c r="D26745" s="20"/>
    </row>
    <row r="26746" spans="4:4" x14ac:dyDescent="0.2">
      <c r="D26746" s="20"/>
    </row>
    <row r="26747" spans="4:4" x14ac:dyDescent="0.2">
      <c r="D26747" s="20"/>
    </row>
    <row r="26748" spans="4:4" x14ac:dyDescent="0.2">
      <c r="D26748" s="20"/>
    </row>
    <row r="26749" spans="4:4" x14ac:dyDescent="0.2">
      <c r="D26749" s="20"/>
    </row>
    <row r="26750" spans="4:4" x14ac:dyDescent="0.2">
      <c r="D26750" s="20"/>
    </row>
    <row r="26751" spans="4:4" x14ac:dyDescent="0.2">
      <c r="D26751" s="20"/>
    </row>
    <row r="26752" spans="4:4" x14ac:dyDescent="0.2">
      <c r="D26752" s="20"/>
    </row>
    <row r="26753" spans="4:4" x14ac:dyDescent="0.2">
      <c r="D26753" s="20"/>
    </row>
    <row r="26754" spans="4:4" x14ac:dyDescent="0.2">
      <c r="D26754" s="20"/>
    </row>
    <row r="26755" spans="4:4" x14ac:dyDescent="0.2">
      <c r="D26755" s="20"/>
    </row>
    <row r="26756" spans="4:4" x14ac:dyDescent="0.2">
      <c r="D26756" s="20"/>
    </row>
    <row r="26757" spans="4:4" x14ac:dyDescent="0.2">
      <c r="D26757" s="20"/>
    </row>
    <row r="26758" spans="4:4" x14ac:dyDescent="0.2">
      <c r="D26758" s="20"/>
    </row>
    <row r="26759" spans="4:4" x14ac:dyDescent="0.2">
      <c r="D26759" s="20"/>
    </row>
    <row r="26760" spans="4:4" x14ac:dyDescent="0.2">
      <c r="D26760" s="20"/>
    </row>
    <row r="26761" spans="4:4" x14ac:dyDescent="0.2">
      <c r="D26761" s="20"/>
    </row>
    <row r="26762" spans="4:4" x14ac:dyDescent="0.2">
      <c r="D26762" s="20"/>
    </row>
    <row r="26763" spans="4:4" x14ac:dyDescent="0.2">
      <c r="D26763" s="20"/>
    </row>
    <row r="26764" spans="4:4" x14ac:dyDescent="0.2">
      <c r="D26764" s="20"/>
    </row>
    <row r="26765" spans="4:4" x14ac:dyDescent="0.2">
      <c r="D26765" s="20"/>
    </row>
    <row r="26766" spans="4:4" x14ac:dyDescent="0.2">
      <c r="D26766" s="20"/>
    </row>
    <row r="26767" spans="4:4" x14ac:dyDescent="0.2">
      <c r="D26767" s="20"/>
    </row>
    <row r="26768" spans="4:4" x14ac:dyDescent="0.2">
      <c r="D26768" s="20"/>
    </row>
    <row r="26769" spans="4:4" x14ac:dyDescent="0.2">
      <c r="D26769" s="20"/>
    </row>
    <row r="26770" spans="4:4" x14ac:dyDescent="0.2">
      <c r="D26770" s="20"/>
    </row>
    <row r="26771" spans="4:4" x14ac:dyDescent="0.2">
      <c r="D26771" s="20"/>
    </row>
    <row r="26772" spans="4:4" x14ac:dyDescent="0.2">
      <c r="D26772" s="20"/>
    </row>
    <row r="26773" spans="4:4" x14ac:dyDescent="0.2">
      <c r="D26773" s="20"/>
    </row>
    <row r="26774" spans="4:4" x14ac:dyDescent="0.2">
      <c r="D26774" s="20"/>
    </row>
    <row r="26775" spans="4:4" x14ac:dyDescent="0.2">
      <c r="D26775" s="20"/>
    </row>
    <row r="26776" spans="4:4" x14ac:dyDescent="0.2">
      <c r="D26776" s="20"/>
    </row>
    <row r="26777" spans="4:4" x14ac:dyDescent="0.2">
      <c r="D26777" s="20"/>
    </row>
    <row r="26778" spans="4:4" x14ac:dyDescent="0.2">
      <c r="D26778" s="20"/>
    </row>
    <row r="26779" spans="4:4" x14ac:dyDescent="0.2">
      <c r="D26779" s="20"/>
    </row>
    <row r="26780" spans="4:4" x14ac:dyDescent="0.2">
      <c r="D26780" s="20"/>
    </row>
    <row r="26781" spans="4:4" x14ac:dyDescent="0.2">
      <c r="D26781" s="20"/>
    </row>
    <row r="26782" spans="4:4" x14ac:dyDescent="0.2">
      <c r="D26782" s="20"/>
    </row>
    <row r="26783" spans="4:4" x14ac:dyDescent="0.2">
      <c r="D26783" s="20"/>
    </row>
    <row r="26784" spans="4:4" x14ac:dyDescent="0.2">
      <c r="D26784" s="20"/>
    </row>
    <row r="26785" spans="4:4" x14ac:dyDescent="0.2">
      <c r="D26785" s="20"/>
    </row>
    <row r="26786" spans="4:4" x14ac:dyDescent="0.2">
      <c r="D26786" s="20"/>
    </row>
    <row r="26787" spans="4:4" x14ac:dyDescent="0.2">
      <c r="D26787" s="20"/>
    </row>
    <row r="26788" spans="4:4" x14ac:dyDescent="0.2">
      <c r="D26788" s="20"/>
    </row>
    <row r="26789" spans="4:4" x14ac:dyDescent="0.2">
      <c r="D26789" s="20"/>
    </row>
    <row r="26790" spans="4:4" x14ac:dyDescent="0.2">
      <c r="D26790" s="20"/>
    </row>
    <row r="26791" spans="4:4" x14ac:dyDescent="0.2">
      <c r="D26791" s="20"/>
    </row>
    <row r="26792" spans="4:4" x14ac:dyDescent="0.2">
      <c r="D26792" s="20"/>
    </row>
    <row r="26793" spans="4:4" x14ac:dyDescent="0.2">
      <c r="D26793" s="20"/>
    </row>
    <row r="26794" spans="4:4" x14ac:dyDescent="0.2">
      <c r="D26794" s="20"/>
    </row>
    <row r="26795" spans="4:4" x14ac:dyDescent="0.2">
      <c r="D26795" s="20"/>
    </row>
    <row r="26796" spans="4:4" x14ac:dyDescent="0.2">
      <c r="D26796" s="20"/>
    </row>
    <row r="26797" spans="4:4" x14ac:dyDescent="0.2">
      <c r="D26797" s="20"/>
    </row>
    <row r="26798" spans="4:4" x14ac:dyDescent="0.2">
      <c r="D26798" s="20"/>
    </row>
    <row r="26799" spans="4:4" x14ac:dyDescent="0.2">
      <c r="D26799" s="20"/>
    </row>
    <row r="26800" spans="4:4" x14ac:dyDescent="0.2">
      <c r="D26800" s="20"/>
    </row>
    <row r="26801" spans="4:4" x14ac:dyDescent="0.2">
      <c r="D26801" s="20"/>
    </row>
    <row r="26802" spans="4:4" x14ac:dyDescent="0.2">
      <c r="D26802" s="20"/>
    </row>
    <row r="26803" spans="4:4" x14ac:dyDescent="0.2">
      <c r="D26803" s="20"/>
    </row>
    <row r="26804" spans="4:4" x14ac:dyDescent="0.2">
      <c r="D26804" s="20"/>
    </row>
    <row r="26805" spans="4:4" x14ac:dyDescent="0.2">
      <c r="D26805" s="20"/>
    </row>
    <row r="26806" spans="4:4" x14ac:dyDescent="0.2">
      <c r="D26806" s="20"/>
    </row>
    <row r="26807" spans="4:4" x14ac:dyDescent="0.2">
      <c r="D26807" s="20"/>
    </row>
    <row r="26808" spans="4:4" x14ac:dyDescent="0.2">
      <c r="D26808" s="20"/>
    </row>
    <row r="26809" spans="4:4" x14ac:dyDescent="0.2">
      <c r="D26809" s="20"/>
    </row>
    <row r="26810" spans="4:4" x14ac:dyDescent="0.2">
      <c r="D26810" s="20"/>
    </row>
    <row r="26811" spans="4:4" x14ac:dyDescent="0.2">
      <c r="D26811" s="20"/>
    </row>
    <row r="26812" spans="4:4" x14ac:dyDescent="0.2">
      <c r="D26812" s="20"/>
    </row>
    <row r="26813" spans="4:4" x14ac:dyDescent="0.2">
      <c r="D26813" s="20"/>
    </row>
    <row r="26814" spans="4:4" x14ac:dyDescent="0.2">
      <c r="D26814" s="20"/>
    </row>
    <row r="26815" spans="4:4" x14ac:dyDescent="0.2">
      <c r="D26815" s="20"/>
    </row>
    <row r="26816" spans="4:4" x14ac:dyDescent="0.2">
      <c r="D26816" s="20"/>
    </row>
    <row r="26817" spans="4:4" x14ac:dyDescent="0.2">
      <c r="D26817" s="20"/>
    </row>
    <row r="26818" spans="4:4" x14ac:dyDescent="0.2">
      <c r="D26818" s="20"/>
    </row>
    <row r="26819" spans="4:4" x14ac:dyDescent="0.2">
      <c r="D26819" s="20"/>
    </row>
    <row r="26820" spans="4:4" x14ac:dyDescent="0.2">
      <c r="D26820" s="20"/>
    </row>
    <row r="26821" spans="4:4" x14ac:dyDescent="0.2">
      <c r="D26821" s="20"/>
    </row>
    <row r="26822" spans="4:4" x14ac:dyDescent="0.2">
      <c r="D26822" s="20"/>
    </row>
    <row r="26823" spans="4:4" x14ac:dyDescent="0.2">
      <c r="D26823" s="20"/>
    </row>
    <row r="26824" spans="4:4" x14ac:dyDescent="0.2">
      <c r="D26824" s="20"/>
    </row>
    <row r="26825" spans="4:4" x14ac:dyDescent="0.2">
      <c r="D26825" s="20"/>
    </row>
    <row r="26826" spans="4:4" x14ac:dyDescent="0.2">
      <c r="D26826" s="20"/>
    </row>
    <row r="26827" spans="4:4" x14ac:dyDescent="0.2">
      <c r="D26827" s="20"/>
    </row>
    <row r="26828" spans="4:4" x14ac:dyDescent="0.2">
      <c r="D26828" s="20"/>
    </row>
    <row r="26829" spans="4:4" x14ac:dyDescent="0.2">
      <c r="D26829" s="20"/>
    </row>
    <row r="26830" spans="4:4" x14ac:dyDescent="0.2">
      <c r="D26830" s="20"/>
    </row>
    <row r="26831" spans="4:4" x14ac:dyDescent="0.2">
      <c r="D26831" s="20"/>
    </row>
    <row r="26832" spans="4:4" x14ac:dyDescent="0.2">
      <c r="D26832" s="20"/>
    </row>
    <row r="26833" spans="4:4" x14ac:dyDescent="0.2">
      <c r="D26833" s="20"/>
    </row>
    <row r="26834" spans="4:4" x14ac:dyDescent="0.2">
      <c r="D26834" s="20"/>
    </row>
    <row r="26835" spans="4:4" x14ac:dyDescent="0.2">
      <c r="D26835" s="20"/>
    </row>
    <row r="26836" spans="4:4" x14ac:dyDescent="0.2">
      <c r="D26836" s="20"/>
    </row>
    <row r="26837" spans="4:4" x14ac:dyDescent="0.2">
      <c r="D26837" s="20"/>
    </row>
    <row r="26838" spans="4:4" x14ac:dyDescent="0.2">
      <c r="D26838" s="20"/>
    </row>
    <row r="26839" spans="4:4" x14ac:dyDescent="0.2">
      <c r="D26839" s="20"/>
    </row>
    <row r="26840" spans="4:4" x14ac:dyDescent="0.2">
      <c r="D26840" s="20"/>
    </row>
    <row r="26841" spans="4:4" x14ac:dyDescent="0.2">
      <c r="D26841" s="20"/>
    </row>
    <row r="26842" spans="4:4" x14ac:dyDescent="0.2">
      <c r="D26842" s="20"/>
    </row>
    <row r="26843" spans="4:4" x14ac:dyDescent="0.2">
      <c r="D26843" s="20"/>
    </row>
    <row r="26844" spans="4:4" x14ac:dyDescent="0.2">
      <c r="D26844" s="20"/>
    </row>
    <row r="26845" spans="4:4" x14ac:dyDescent="0.2">
      <c r="D26845" s="20"/>
    </row>
    <row r="26846" spans="4:4" x14ac:dyDescent="0.2">
      <c r="D26846" s="20"/>
    </row>
    <row r="26847" spans="4:4" x14ac:dyDescent="0.2">
      <c r="D26847" s="20"/>
    </row>
    <row r="26848" spans="4:4" x14ac:dyDescent="0.2">
      <c r="D26848" s="20"/>
    </row>
    <row r="26849" spans="4:4" x14ac:dyDescent="0.2">
      <c r="D26849" s="20"/>
    </row>
    <row r="26850" spans="4:4" x14ac:dyDescent="0.2">
      <c r="D26850" s="20"/>
    </row>
    <row r="26851" spans="4:4" x14ac:dyDescent="0.2">
      <c r="D26851" s="20"/>
    </row>
    <row r="26852" spans="4:4" x14ac:dyDescent="0.2">
      <c r="D26852" s="20"/>
    </row>
    <row r="26853" spans="4:4" x14ac:dyDescent="0.2">
      <c r="D26853" s="20"/>
    </row>
    <row r="26854" spans="4:4" x14ac:dyDescent="0.2">
      <c r="D26854" s="20"/>
    </row>
    <row r="26855" spans="4:4" x14ac:dyDescent="0.2">
      <c r="D26855" s="20"/>
    </row>
    <row r="26856" spans="4:4" x14ac:dyDescent="0.2">
      <c r="D26856" s="20"/>
    </row>
    <row r="26857" spans="4:4" x14ac:dyDescent="0.2">
      <c r="D26857" s="20"/>
    </row>
    <row r="26858" spans="4:4" x14ac:dyDescent="0.2">
      <c r="D26858" s="20"/>
    </row>
    <row r="26859" spans="4:4" x14ac:dyDescent="0.2">
      <c r="D26859" s="20"/>
    </row>
    <row r="26860" spans="4:4" x14ac:dyDescent="0.2">
      <c r="D26860" s="20"/>
    </row>
    <row r="26861" spans="4:4" x14ac:dyDescent="0.2">
      <c r="D26861" s="20"/>
    </row>
    <row r="26862" spans="4:4" x14ac:dyDescent="0.2">
      <c r="D26862" s="20"/>
    </row>
    <row r="26863" spans="4:4" x14ac:dyDescent="0.2">
      <c r="D26863" s="20"/>
    </row>
    <row r="26864" spans="4:4" x14ac:dyDescent="0.2">
      <c r="D26864" s="20"/>
    </row>
    <row r="26865" spans="4:4" x14ac:dyDescent="0.2">
      <c r="D26865" s="20"/>
    </row>
    <row r="26866" spans="4:4" x14ac:dyDescent="0.2">
      <c r="D26866" s="20"/>
    </row>
    <row r="26867" spans="4:4" x14ac:dyDescent="0.2">
      <c r="D26867" s="20"/>
    </row>
    <row r="26868" spans="4:4" x14ac:dyDescent="0.2">
      <c r="D26868" s="20"/>
    </row>
    <row r="26869" spans="4:4" x14ac:dyDescent="0.2">
      <c r="D26869" s="20"/>
    </row>
    <row r="26870" spans="4:4" x14ac:dyDescent="0.2">
      <c r="D26870" s="20"/>
    </row>
    <row r="26871" spans="4:4" x14ac:dyDescent="0.2">
      <c r="D26871" s="20"/>
    </row>
    <row r="26872" spans="4:4" x14ac:dyDescent="0.2">
      <c r="D26872" s="20"/>
    </row>
    <row r="26873" spans="4:4" x14ac:dyDescent="0.2">
      <c r="D26873" s="20"/>
    </row>
    <row r="26874" spans="4:4" x14ac:dyDescent="0.2">
      <c r="D26874" s="20"/>
    </row>
    <row r="26875" spans="4:4" x14ac:dyDescent="0.2">
      <c r="D26875" s="20"/>
    </row>
    <row r="26876" spans="4:4" x14ac:dyDescent="0.2">
      <c r="D26876" s="20"/>
    </row>
    <row r="26877" spans="4:4" x14ac:dyDescent="0.2">
      <c r="D26877" s="20"/>
    </row>
    <row r="26878" spans="4:4" x14ac:dyDescent="0.2">
      <c r="D26878" s="20"/>
    </row>
    <row r="26879" spans="4:4" x14ac:dyDescent="0.2">
      <c r="D26879" s="20"/>
    </row>
    <row r="26880" spans="4:4" x14ac:dyDescent="0.2">
      <c r="D26880" s="20"/>
    </row>
    <row r="26881" spans="4:4" x14ac:dyDescent="0.2">
      <c r="D26881" s="20"/>
    </row>
    <row r="26882" spans="4:4" x14ac:dyDescent="0.2">
      <c r="D26882" s="20"/>
    </row>
    <row r="26883" spans="4:4" x14ac:dyDescent="0.2">
      <c r="D26883" s="20"/>
    </row>
    <row r="26884" spans="4:4" x14ac:dyDescent="0.2">
      <c r="D26884" s="20"/>
    </row>
    <row r="26885" spans="4:4" x14ac:dyDescent="0.2">
      <c r="D26885" s="20"/>
    </row>
    <row r="26886" spans="4:4" x14ac:dyDescent="0.2">
      <c r="D26886" s="20"/>
    </row>
    <row r="26887" spans="4:4" x14ac:dyDescent="0.2">
      <c r="D26887" s="20"/>
    </row>
    <row r="26888" spans="4:4" x14ac:dyDescent="0.2">
      <c r="D26888" s="20"/>
    </row>
    <row r="26889" spans="4:4" x14ac:dyDescent="0.2">
      <c r="D26889" s="20"/>
    </row>
    <row r="26890" spans="4:4" x14ac:dyDescent="0.2">
      <c r="D26890" s="20"/>
    </row>
    <row r="26891" spans="4:4" x14ac:dyDescent="0.2">
      <c r="D26891" s="20"/>
    </row>
    <row r="26892" spans="4:4" x14ac:dyDescent="0.2">
      <c r="D26892" s="20"/>
    </row>
    <row r="26893" spans="4:4" x14ac:dyDescent="0.2">
      <c r="D26893" s="20"/>
    </row>
    <row r="26894" spans="4:4" x14ac:dyDescent="0.2">
      <c r="D26894" s="20"/>
    </row>
    <row r="26895" spans="4:4" x14ac:dyDescent="0.2">
      <c r="D26895" s="20"/>
    </row>
    <row r="26896" spans="4:4" x14ac:dyDescent="0.2">
      <c r="D26896" s="20"/>
    </row>
    <row r="26897" spans="4:4" x14ac:dyDescent="0.2">
      <c r="D26897" s="20"/>
    </row>
    <row r="26898" spans="4:4" x14ac:dyDescent="0.2">
      <c r="D26898" s="20"/>
    </row>
    <row r="26899" spans="4:4" x14ac:dyDescent="0.2">
      <c r="D26899" s="20"/>
    </row>
    <row r="26900" spans="4:4" x14ac:dyDescent="0.2">
      <c r="D26900" s="20"/>
    </row>
    <row r="26901" spans="4:4" x14ac:dyDescent="0.2">
      <c r="D26901" s="20"/>
    </row>
    <row r="26902" spans="4:4" x14ac:dyDescent="0.2">
      <c r="D26902" s="20"/>
    </row>
    <row r="26903" spans="4:4" x14ac:dyDescent="0.2">
      <c r="D26903" s="20"/>
    </row>
    <row r="26904" spans="4:4" x14ac:dyDescent="0.2">
      <c r="D26904" s="20"/>
    </row>
    <row r="26905" spans="4:4" x14ac:dyDescent="0.2">
      <c r="D26905" s="20"/>
    </row>
    <row r="26906" spans="4:4" x14ac:dyDescent="0.2">
      <c r="D26906" s="20"/>
    </row>
    <row r="26907" spans="4:4" x14ac:dyDescent="0.2">
      <c r="D26907" s="20"/>
    </row>
    <row r="26908" spans="4:4" x14ac:dyDescent="0.2">
      <c r="D26908" s="20"/>
    </row>
    <row r="26909" spans="4:4" x14ac:dyDescent="0.2">
      <c r="D26909" s="20"/>
    </row>
    <row r="26910" spans="4:4" x14ac:dyDescent="0.2">
      <c r="D26910" s="20"/>
    </row>
    <row r="26911" spans="4:4" x14ac:dyDescent="0.2">
      <c r="D26911" s="20"/>
    </row>
    <row r="26912" spans="4:4" x14ac:dyDescent="0.2">
      <c r="D26912" s="20"/>
    </row>
    <row r="26913" spans="4:4" x14ac:dyDescent="0.2">
      <c r="D26913" s="20"/>
    </row>
    <row r="26914" spans="4:4" x14ac:dyDescent="0.2">
      <c r="D26914" s="20"/>
    </row>
    <row r="26915" spans="4:4" x14ac:dyDescent="0.2">
      <c r="D26915" s="20"/>
    </row>
    <row r="26916" spans="4:4" x14ac:dyDescent="0.2">
      <c r="D26916" s="20"/>
    </row>
    <row r="26917" spans="4:4" x14ac:dyDescent="0.2">
      <c r="D26917" s="20"/>
    </row>
    <row r="26918" spans="4:4" x14ac:dyDescent="0.2">
      <c r="D26918" s="20"/>
    </row>
    <row r="26919" spans="4:4" x14ac:dyDescent="0.2">
      <c r="D26919" s="20"/>
    </row>
    <row r="26920" spans="4:4" x14ac:dyDescent="0.2">
      <c r="D26920" s="20"/>
    </row>
    <row r="26921" spans="4:4" x14ac:dyDescent="0.2">
      <c r="D26921" s="20"/>
    </row>
    <row r="26922" spans="4:4" x14ac:dyDescent="0.2">
      <c r="D26922" s="20"/>
    </row>
    <row r="26923" spans="4:4" x14ac:dyDescent="0.2">
      <c r="D26923" s="20"/>
    </row>
    <row r="26924" spans="4:4" x14ac:dyDescent="0.2">
      <c r="D26924" s="20"/>
    </row>
    <row r="26925" spans="4:4" x14ac:dyDescent="0.2">
      <c r="D26925" s="20"/>
    </row>
    <row r="26926" spans="4:4" x14ac:dyDescent="0.2">
      <c r="D26926" s="20"/>
    </row>
    <row r="26927" spans="4:4" x14ac:dyDescent="0.2">
      <c r="D26927" s="20"/>
    </row>
    <row r="26928" spans="4:4" x14ac:dyDescent="0.2">
      <c r="D26928" s="20"/>
    </row>
    <row r="26929" spans="4:4" x14ac:dyDescent="0.2">
      <c r="D26929" s="20"/>
    </row>
    <row r="26930" spans="4:4" x14ac:dyDescent="0.2">
      <c r="D26930" s="20"/>
    </row>
    <row r="26931" spans="4:4" x14ac:dyDescent="0.2">
      <c r="D26931" s="20"/>
    </row>
    <row r="26932" spans="4:4" x14ac:dyDescent="0.2">
      <c r="D26932" s="20"/>
    </row>
    <row r="26933" spans="4:4" x14ac:dyDescent="0.2">
      <c r="D26933" s="20"/>
    </row>
    <row r="26934" spans="4:4" x14ac:dyDescent="0.2">
      <c r="D26934" s="20"/>
    </row>
    <row r="26935" spans="4:4" x14ac:dyDescent="0.2">
      <c r="D26935" s="20"/>
    </row>
    <row r="26936" spans="4:4" x14ac:dyDescent="0.2">
      <c r="D26936" s="20"/>
    </row>
    <row r="26937" spans="4:4" x14ac:dyDescent="0.2">
      <c r="D26937" s="20"/>
    </row>
    <row r="26938" spans="4:4" x14ac:dyDescent="0.2">
      <c r="D26938" s="20"/>
    </row>
    <row r="26939" spans="4:4" x14ac:dyDescent="0.2">
      <c r="D26939" s="20"/>
    </row>
    <row r="26940" spans="4:4" x14ac:dyDescent="0.2">
      <c r="D26940" s="20"/>
    </row>
    <row r="26941" spans="4:4" x14ac:dyDescent="0.2">
      <c r="D26941" s="20"/>
    </row>
    <row r="26942" spans="4:4" x14ac:dyDescent="0.2">
      <c r="D26942" s="20"/>
    </row>
    <row r="26943" spans="4:4" x14ac:dyDescent="0.2">
      <c r="D26943" s="20"/>
    </row>
    <row r="26944" spans="4:4" x14ac:dyDescent="0.2">
      <c r="D26944" s="20"/>
    </row>
    <row r="26945" spans="4:4" x14ac:dyDescent="0.2">
      <c r="D26945" s="20"/>
    </row>
    <row r="26946" spans="4:4" x14ac:dyDescent="0.2">
      <c r="D26946" s="20"/>
    </row>
    <row r="26947" spans="4:4" x14ac:dyDescent="0.2">
      <c r="D26947" s="20"/>
    </row>
    <row r="26948" spans="4:4" x14ac:dyDescent="0.2">
      <c r="D26948" s="20"/>
    </row>
    <row r="26949" spans="4:4" x14ac:dyDescent="0.2">
      <c r="D26949" s="20"/>
    </row>
    <row r="26950" spans="4:4" x14ac:dyDescent="0.2">
      <c r="D26950" s="20"/>
    </row>
    <row r="26951" spans="4:4" x14ac:dyDescent="0.2">
      <c r="D26951" s="20"/>
    </row>
    <row r="26952" spans="4:4" x14ac:dyDescent="0.2">
      <c r="D26952" s="20"/>
    </row>
    <row r="26953" spans="4:4" x14ac:dyDescent="0.2">
      <c r="D26953" s="20"/>
    </row>
    <row r="26954" spans="4:4" x14ac:dyDescent="0.2">
      <c r="D26954" s="20"/>
    </row>
    <row r="26955" spans="4:4" x14ac:dyDescent="0.2">
      <c r="D26955" s="20"/>
    </row>
    <row r="26956" spans="4:4" x14ac:dyDescent="0.2">
      <c r="D26956" s="20"/>
    </row>
    <row r="26957" spans="4:4" x14ac:dyDescent="0.2">
      <c r="D26957" s="20"/>
    </row>
    <row r="26958" spans="4:4" x14ac:dyDescent="0.2">
      <c r="D26958" s="20"/>
    </row>
    <row r="26959" spans="4:4" x14ac:dyDescent="0.2">
      <c r="D26959" s="20"/>
    </row>
    <row r="26960" spans="4:4" x14ac:dyDescent="0.2">
      <c r="D26960" s="20"/>
    </row>
    <row r="26961" spans="4:4" x14ac:dyDescent="0.2">
      <c r="D26961" s="20"/>
    </row>
    <row r="26962" spans="4:4" x14ac:dyDescent="0.2">
      <c r="D26962" s="20"/>
    </row>
    <row r="26963" spans="4:4" x14ac:dyDescent="0.2">
      <c r="D26963" s="20"/>
    </row>
    <row r="26964" spans="4:4" x14ac:dyDescent="0.2">
      <c r="D26964" s="20"/>
    </row>
    <row r="26965" spans="4:4" x14ac:dyDescent="0.2">
      <c r="D26965" s="20"/>
    </row>
    <row r="26966" spans="4:4" x14ac:dyDescent="0.2">
      <c r="D26966" s="20"/>
    </row>
    <row r="26967" spans="4:4" x14ac:dyDescent="0.2">
      <c r="D26967" s="20"/>
    </row>
    <row r="26968" spans="4:4" x14ac:dyDescent="0.2">
      <c r="D26968" s="20"/>
    </row>
    <row r="26969" spans="4:4" x14ac:dyDescent="0.2">
      <c r="D26969" s="20"/>
    </row>
    <row r="26970" spans="4:4" x14ac:dyDescent="0.2">
      <c r="D26970" s="20"/>
    </row>
    <row r="26971" spans="4:4" x14ac:dyDescent="0.2">
      <c r="D26971" s="20"/>
    </row>
    <row r="26972" spans="4:4" x14ac:dyDescent="0.2">
      <c r="D26972" s="20"/>
    </row>
    <row r="26973" spans="4:4" x14ac:dyDescent="0.2">
      <c r="D26973" s="20"/>
    </row>
    <row r="26974" spans="4:4" x14ac:dyDescent="0.2">
      <c r="D26974" s="20"/>
    </row>
    <row r="26975" spans="4:4" x14ac:dyDescent="0.2">
      <c r="D26975" s="20"/>
    </row>
    <row r="26976" spans="4:4" x14ac:dyDescent="0.2">
      <c r="D26976" s="20"/>
    </row>
    <row r="26977" spans="4:4" x14ac:dyDescent="0.2">
      <c r="D26977" s="20"/>
    </row>
    <row r="26978" spans="4:4" x14ac:dyDescent="0.2">
      <c r="D26978" s="20"/>
    </row>
    <row r="26979" spans="4:4" x14ac:dyDescent="0.2">
      <c r="D26979" s="20"/>
    </row>
    <row r="26980" spans="4:4" x14ac:dyDescent="0.2">
      <c r="D26980" s="20"/>
    </row>
    <row r="26981" spans="4:4" x14ac:dyDescent="0.2">
      <c r="D26981" s="20"/>
    </row>
    <row r="26982" spans="4:4" x14ac:dyDescent="0.2">
      <c r="D26982" s="20"/>
    </row>
    <row r="26983" spans="4:4" x14ac:dyDescent="0.2">
      <c r="D26983" s="20"/>
    </row>
    <row r="26984" spans="4:4" x14ac:dyDescent="0.2">
      <c r="D26984" s="20"/>
    </row>
    <row r="26985" spans="4:4" x14ac:dyDescent="0.2">
      <c r="D26985" s="20"/>
    </row>
    <row r="26986" spans="4:4" x14ac:dyDescent="0.2">
      <c r="D26986" s="20"/>
    </row>
    <row r="26987" spans="4:4" x14ac:dyDescent="0.2">
      <c r="D26987" s="20"/>
    </row>
    <row r="26988" spans="4:4" x14ac:dyDescent="0.2">
      <c r="D26988" s="20"/>
    </row>
    <row r="26989" spans="4:4" x14ac:dyDescent="0.2">
      <c r="D26989" s="20"/>
    </row>
    <row r="26990" spans="4:4" x14ac:dyDescent="0.2">
      <c r="D26990" s="20"/>
    </row>
    <row r="26991" spans="4:4" x14ac:dyDescent="0.2">
      <c r="D26991" s="20"/>
    </row>
    <row r="26992" spans="4:4" x14ac:dyDescent="0.2">
      <c r="D26992" s="20"/>
    </row>
    <row r="26993" spans="4:4" x14ac:dyDescent="0.2">
      <c r="D26993" s="20"/>
    </row>
    <row r="26994" spans="4:4" x14ac:dyDescent="0.2">
      <c r="D26994" s="20"/>
    </row>
    <row r="26995" spans="4:4" x14ac:dyDescent="0.2">
      <c r="D26995" s="20"/>
    </row>
    <row r="26996" spans="4:4" x14ac:dyDescent="0.2">
      <c r="D26996" s="20"/>
    </row>
    <row r="26997" spans="4:4" x14ac:dyDescent="0.2">
      <c r="D26997" s="20"/>
    </row>
    <row r="26998" spans="4:4" x14ac:dyDescent="0.2">
      <c r="D26998" s="20"/>
    </row>
    <row r="26999" spans="4:4" x14ac:dyDescent="0.2">
      <c r="D26999" s="20"/>
    </row>
    <row r="27000" spans="4:4" x14ac:dyDescent="0.2">
      <c r="D27000" s="20"/>
    </row>
    <row r="27001" spans="4:4" x14ac:dyDescent="0.2">
      <c r="D27001" s="20"/>
    </row>
    <row r="27002" spans="4:4" x14ac:dyDescent="0.2">
      <c r="D27002" s="20"/>
    </row>
    <row r="27003" spans="4:4" x14ac:dyDescent="0.2">
      <c r="D27003" s="20"/>
    </row>
    <row r="27004" spans="4:4" x14ac:dyDescent="0.2">
      <c r="D27004" s="20"/>
    </row>
    <row r="27005" spans="4:4" x14ac:dyDescent="0.2">
      <c r="D27005" s="20"/>
    </row>
    <row r="27006" spans="4:4" x14ac:dyDescent="0.2">
      <c r="D27006" s="20"/>
    </row>
    <row r="27007" spans="4:4" x14ac:dyDescent="0.2">
      <c r="D27007" s="20"/>
    </row>
    <row r="27008" spans="4:4" x14ac:dyDescent="0.2">
      <c r="D27008" s="20"/>
    </row>
    <row r="27009" spans="4:4" x14ac:dyDescent="0.2">
      <c r="D27009" s="20"/>
    </row>
    <row r="27010" spans="4:4" x14ac:dyDescent="0.2">
      <c r="D27010" s="20"/>
    </row>
    <row r="27011" spans="4:4" x14ac:dyDescent="0.2">
      <c r="D27011" s="20"/>
    </row>
    <row r="27012" spans="4:4" x14ac:dyDescent="0.2">
      <c r="D27012" s="20"/>
    </row>
    <row r="27013" spans="4:4" x14ac:dyDescent="0.2">
      <c r="D27013" s="20"/>
    </row>
    <row r="27014" spans="4:4" x14ac:dyDescent="0.2">
      <c r="D27014" s="20"/>
    </row>
    <row r="27015" spans="4:4" x14ac:dyDescent="0.2">
      <c r="D27015" s="20"/>
    </row>
    <row r="27016" spans="4:4" x14ac:dyDescent="0.2">
      <c r="D27016" s="20"/>
    </row>
    <row r="27017" spans="4:4" x14ac:dyDescent="0.2">
      <c r="D27017" s="20"/>
    </row>
    <row r="27018" spans="4:4" x14ac:dyDescent="0.2">
      <c r="D27018" s="20"/>
    </row>
    <row r="27019" spans="4:4" x14ac:dyDescent="0.2">
      <c r="D27019" s="20"/>
    </row>
    <row r="27020" spans="4:4" x14ac:dyDescent="0.2">
      <c r="D27020" s="20"/>
    </row>
    <row r="27021" spans="4:4" x14ac:dyDescent="0.2">
      <c r="D27021" s="20"/>
    </row>
    <row r="27022" spans="4:4" x14ac:dyDescent="0.2">
      <c r="D27022" s="20"/>
    </row>
    <row r="27023" spans="4:4" x14ac:dyDescent="0.2">
      <c r="D27023" s="20"/>
    </row>
    <row r="27024" spans="4:4" x14ac:dyDescent="0.2">
      <c r="D27024" s="20"/>
    </row>
    <row r="27025" spans="4:4" x14ac:dyDescent="0.2">
      <c r="D27025" s="20"/>
    </row>
    <row r="27026" spans="4:4" x14ac:dyDescent="0.2">
      <c r="D27026" s="20"/>
    </row>
    <row r="27027" spans="4:4" x14ac:dyDescent="0.2">
      <c r="D27027" s="20"/>
    </row>
    <row r="27028" spans="4:4" x14ac:dyDescent="0.2">
      <c r="D27028" s="20"/>
    </row>
    <row r="27029" spans="4:4" x14ac:dyDescent="0.2">
      <c r="D27029" s="20"/>
    </row>
    <row r="27030" spans="4:4" x14ac:dyDescent="0.2">
      <c r="D27030" s="20"/>
    </row>
    <row r="27031" spans="4:4" x14ac:dyDescent="0.2">
      <c r="D27031" s="20"/>
    </row>
    <row r="27032" spans="4:4" x14ac:dyDescent="0.2">
      <c r="D27032" s="20"/>
    </row>
    <row r="27033" spans="4:4" x14ac:dyDescent="0.2">
      <c r="D27033" s="20"/>
    </row>
    <row r="27034" spans="4:4" x14ac:dyDescent="0.2">
      <c r="D27034" s="20"/>
    </row>
    <row r="27035" spans="4:4" x14ac:dyDescent="0.2">
      <c r="D27035" s="20"/>
    </row>
    <row r="27036" spans="4:4" x14ac:dyDescent="0.2">
      <c r="D27036" s="20"/>
    </row>
    <row r="27037" spans="4:4" x14ac:dyDescent="0.2">
      <c r="D27037" s="20"/>
    </row>
    <row r="27038" spans="4:4" x14ac:dyDescent="0.2">
      <c r="D27038" s="20"/>
    </row>
    <row r="27039" spans="4:4" x14ac:dyDescent="0.2">
      <c r="D27039" s="20"/>
    </row>
    <row r="27040" spans="4:4" x14ac:dyDescent="0.2">
      <c r="D27040" s="20"/>
    </row>
    <row r="27041" spans="4:4" x14ac:dyDescent="0.2">
      <c r="D27041" s="20"/>
    </row>
    <row r="27042" spans="4:4" x14ac:dyDescent="0.2">
      <c r="D27042" s="20"/>
    </row>
    <row r="27043" spans="4:4" x14ac:dyDescent="0.2">
      <c r="D27043" s="20"/>
    </row>
    <row r="27044" spans="4:4" x14ac:dyDescent="0.2">
      <c r="D27044" s="20"/>
    </row>
    <row r="27045" spans="4:4" x14ac:dyDescent="0.2">
      <c r="D27045" s="20"/>
    </row>
    <row r="27046" spans="4:4" x14ac:dyDescent="0.2">
      <c r="D27046" s="20"/>
    </row>
    <row r="27047" spans="4:4" x14ac:dyDescent="0.2">
      <c r="D27047" s="20"/>
    </row>
    <row r="27048" spans="4:4" x14ac:dyDescent="0.2">
      <c r="D27048" s="20"/>
    </row>
    <row r="27049" spans="4:4" x14ac:dyDescent="0.2">
      <c r="D27049" s="20"/>
    </row>
    <row r="27050" spans="4:4" x14ac:dyDescent="0.2">
      <c r="D27050" s="20"/>
    </row>
    <row r="27051" spans="4:4" x14ac:dyDescent="0.2">
      <c r="D27051" s="20"/>
    </row>
    <row r="27052" spans="4:4" x14ac:dyDescent="0.2">
      <c r="D27052" s="20"/>
    </row>
    <row r="27053" spans="4:4" x14ac:dyDescent="0.2">
      <c r="D27053" s="20"/>
    </row>
    <row r="27054" spans="4:4" x14ac:dyDescent="0.2">
      <c r="D27054" s="20"/>
    </row>
    <row r="27055" spans="4:4" x14ac:dyDescent="0.2">
      <c r="D27055" s="20"/>
    </row>
    <row r="27056" spans="4:4" x14ac:dyDescent="0.2">
      <c r="D27056" s="20"/>
    </row>
    <row r="27057" spans="4:4" x14ac:dyDescent="0.2">
      <c r="D27057" s="20"/>
    </row>
    <row r="27058" spans="4:4" x14ac:dyDescent="0.2">
      <c r="D27058" s="20"/>
    </row>
    <row r="27059" spans="4:4" x14ac:dyDescent="0.2">
      <c r="D27059" s="20"/>
    </row>
    <row r="27060" spans="4:4" x14ac:dyDescent="0.2">
      <c r="D27060" s="20"/>
    </row>
    <row r="27061" spans="4:4" x14ac:dyDescent="0.2">
      <c r="D27061" s="20"/>
    </row>
    <row r="27062" spans="4:4" x14ac:dyDescent="0.2">
      <c r="D27062" s="20"/>
    </row>
    <row r="27063" spans="4:4" x14ac:dyDescent="0.2">
      <c r="D27063" s="20"/>
    </row>
    <row r="27064" spans="4:4" x14ac:dyDescent="0.2">
      <c r="D27064" s="20"/>
    </row>
    <row r="27065" spans="4:4" x14ac:dyDescent="0.2">
      <c r="D27065" s="20"/>
    </row>
    <row r="27066" spans="4:4" x14ac:dyDescent="0.2">
      <c r="D27066" s="20"/>
    </row>
    <row r="27067" spans="4:4" x14ac:dyDescent="0.2">
      <c r="D27067" s="20"/>
    </row>
    <row r="27068" spans="4:4" x14ac:dyDescent="0.2">
      <c r="D27068" s="20"/>
    </row>
    <row r="27069" spans="4:4" x14ac:dyDescent="0.2">
      <c r="D27069" s="20"/>
    </row>
    <row r="27070" spans="4:4" x14ac:dyDescent="0.2">
      <c r="D27070" s="20"/>
    </row>
    <row r="27071" spans="4:4" x14ac:dyDescent="0.2">
      <c r="D27071" s="20"/>
    </row>
    <row r="27072" spans="4:4" x14ac:dyDescent="0.2">
      <c r="D27072" s="20"/>
    </row>
    <row r="27073" spans="4:4" x14ac:dyDescent="0.2">
      <c r="D27073" s="20"/>
    </row>
    <row r="27074" spans="4:4" x14ac:dyDescent="0.2">
      <c r="D27074" s="20"/>
    </row>
    <row r="27075" spans="4:4" x14ac:dyDescent="0.2">
      <c r="D27075" s="20"/>
    </row>
    <row r="27076" spans="4:4" x14ac:dyDescent="0.2">
      <c r="D27076" s="20"/>
    </row>
    <row r="27077" spans="4:4" x14ac:dyDescent="0.2">
      <c r="D27077" s="20"/>
    </row>
    <row r="27078" spans="4:4" x14ac:dyDescent="0.2">
      <c r="D27078" s="20"/>
    </row>
    <row r="27079" spans="4:4" x14ac:dyDescent="0.2">
      <c r="D27079" s="20"/>
    </row>
    <row r="27080" spans="4:4" x14ac:dyDescent="0.2">
      <c r="D27080" s="20"/>
    </row>
    <row r="27081" spans="4:4" x14ac:dyDescent="0.2">
      <c r="D27081" s="20"/>
    </row>
    <row r="27082" spans="4:4" x14ac:dyDescent="0.2">
      <c r="D27082" s="20"/>
    </row>
    <row r="27083" spans="4:4" x14ac:dyDescent="0.2">
      <c r="D27083" s="20"/>
    </row>
    <row r="27084" spans="4:4" x14ac:dyDescent="0.2">
      <c r="D27084" s="20"/>
    </row>
    <row r="27085" spans="4:4" x14ac:dyDescent="0.2">
      <c r="D27085" s="20"/>
    </row>
    <row r="27086" spans="4:4" x14ac:dyDescent="0.2">
      <c r="D27086" s="20"/>
    </row>
    <row r="27087" spans="4:4" x14ac:dyDescent="0.2">
      <c r="D27087" s="20"/>
    </row>
    <row r="27088" spans="4:4" x14ac:dyDescent="0.2">
      <c r="D27088" s="20"/>
    </row>
    <row r="27089" spans="4:4" x14ac:dyDescent="0.2">
      <c r="D27089" s="20"/>
    </row>
    <row r="27090" spans="4:4" x14ac:dyDescent="0.2">
      <c r="D27090" s="20"/>
    </row>
    <row r="27091" spans="4:4" x14ac:dyDescent="0.2">
      <c r="D27091" s="20"/>
    </row>
    <row r="27092" spans="4:4" x14ac:dyDescent="0.2">
      <c r="D27092" s="20"/>
    </row>
    <row r="27093" spans="4:4" x14ac:dyDescent="0.2">
      <c r="D27093" s="20"/>
    </row>
    <row r="27094" spans="4:4" x14ac:dyDescent="0.2">
      <c r="D27094" s="20"/>
    </row>
    <row r="27095" spans="4:4" x14ac:dyDescent="0.2">
      <c r="D27095" s="20"/>
    </row>
    <row r="27096" spans="4:4" x14ac:dyDescent="0.2">
      <c r="D27096" s="20"/>
    </row>
    <row r="27097" spans="4:4" x14ac:dyDescent="0.2">
      <c r="D27097" s="20"/>
    </row>
    <row r="27098" spans="4:4" x14ac:dyDescent="0.2">
      <c r="D27098" s="20"/>
    </row>
    <row r="27099" spans="4:4" x14ac:dyDescent="0.2">
      <c r="D27099" s="20"/>
    </row>
    <row r="27100" spans="4:4" x14ac:dyDescent="0.2">
      <c r="D27100" s="20"/>
    </row>
    <row r="27101" spans="4:4" x14ac:dyDescent="0.2">
      <c r="D27101" s="20"/>
    </row>
    <row r="27102" spans="4:4" x14ac:dyDescent="0.2">
      <c r="D27102" s="20"/>
    </row>
    <row r="27103" spans="4:4" x14ac:dyDescent="0.2">
      <c r="D27103" s="20"/>
    </row>
    <row r="27104" spans="4:4" x14ac:dyDescent="0.2">
      <c r="D27104" s="20"/>
    </row>
    <row r="27105" spans="4:4" x14ac:dyDescent="0.2">
      <c r="D27105" s="20"/>
    </row>
    <row r="27106" spans="4:4" x14ac:dyDescent="0.2">
      <c r="D27106" s="20"/>
    </row>
    <row r="27107" spans="4:4" x14ac:dyDescent="0.2">
      <c r="D27107" s="20"/>
    </row>
    <row r="27108" spans="4:4" x14ac:dyDescent="0.2">
      <c r="D27108" s="20"/>
    </row>
    <row r="27109" spans="4:4" x14ac:dyDescent="0.2">
      <c r="D27109" s="20"/>
    </row>
    <row r="27110" spans="4:4" x14ac:dyDescent="0.2">
      <c r="D27110" s="20"/>
    </row>
    <row r="27111" spans="4:4" x14ac:dyDescent="0.2">
      <c r="D27111" s="20"/>
    </row>
    <row r="27112" spans="4:4" x14ac:dyDescent="0.2">
      <c r="D27112" s="20"/>
    </row>
    <row r="27113" spans="4:4" x14ac:dyDescent="0.2">
      <c r="D27113" s="20"/>
    </row>
    <row r="27114" spans="4:4" x14ac:dyDescent="0.2">
      <c r="D27114" s="20"/>
    </row>
    <row r="27115" spans="4:4" x14ac:dyDescent="0.2">
      <c r="D27115" s="20"/>
    </row>
    <row r="27116" spans="4:4" x14ac:dyDescent="0.2">
      <c r="D27116" s="20"/>
    </row>
    <row r="27117" spans="4:4" x14ac:dyDescent="0.2">
      <c r="D27117" s="20"/>
    </row>
    <row r="27118" spans="4:4" x14ac:dyDescent="0.2">
      <c r="D27118" s="20"/>
    </row>
    <row r="27119" spans="4:4" x14ac:dyDescent="0.2">
      <c r="D27119" s="20"/>
    </row>
    <row r="27120" spans="4:4" x14ac:dyDescent="0.2">
      <c r="D27120" s="20"/>
    </row>
    <row r="27121" spans="4:4" x14ac:dyDescent="0.2">
      <c r="D27121" s="20"/>
    </row>
    <row r="27122" spans="4:4" x14ac:dyDescent="0.2">
      <c r="D27122" s="20"/>
    </row>
    <row r="27123" spans="4:4" x14ac:dyDescent="0.2">
      <c r="D27123" s="20"/>
    </row>
    <row r="27124" spans="4:4" x14ac:dyDescent="0.2">
      <c r="D27124" s="20"/>
    </row>
    <row r="27125" spans="4:4" x14ac:dyDescent="0.2">
      <c r="D27125" s="20"/>
    </row>
    <row r="27126" spans="4:4" x14ac:dyDescent="0.2">
      <c r="D27126" s="20"/>
    </row>
    <row r="27127" spans="4:4" x14ac:dyDescent="0.2">
      <c r="D27127" s="20"/>
    </row>
    <row r="27128" spans="4:4" x14ac:dyDescent="0.2">
      <c r="D27128" s="20"/>
    </row>
    <row r="27129" spans="4:4" x14ac:dyDescent="0.2">
      <c r="D27129" s="20"/>
    </row>
    <row r="27130" spans="4:4" x14ac:dyDescent="0.2">
      <c r="D27130" s="20"/>
    </row>
    <row r="27131" spans="4:4" x14ac:dyDescent="0.2">
      <c r="D27131" s="20"/>
    </row>
    <row r="27132" spans="4:4" x14ac:dyDescent="0.2">
      <c r="D27132" s="20"/>
    </row>
    <row r="27133" spans="4:4" x14ac:dyDescent="0.2">
      <c r="D27133" s="20"/>
    </row>
    <row r="27134" spans="4:4" x14ac:dyDescent="0.2">
      <c r="D27134" s="20"/>
    </row>
    <row r="27135" spans="4:4" x14ac:dyDescent="0.2">
      <c r="D27135" s="20"/>
    </row>
    <row r="27136" spans="4:4" x14ac:dyDescent="0.2">
      <c r="D27136" s="20"/>
    </row>
    <row r="27137" spans="4:4" x14ac:dyDescent="0.2">
      <c r="D27137" s="20"/>
    </row>
    <row r="27138" spans="4:4" x14ac:dyDescent="0.2">
      <c r="D27138" s="20"/>
    </row>
    <row r="27139" spans="4:4" x14ac:dyDescent="0.2">
      <c r="D27139" s="20"/>
    </row>
    <row r="27140" spans="4:4" x14ac:dyDescent="0.2">
      <c r="D27140" s="20"/>
    </row>
    <row r="27141" spans="4:4" x14ac:dyDescent="0.2">
      <c r="D27141" s="20"/>
    </row>
    <row r="27142" spans="4:4" x14ac:dyDescent="0.2">
      <c r="D27142" s="20"/>
    </row>
    <row r="27143" spans="4:4" x14ac:dyDescent="0.2">
      <c r="D27143" s="20"/>
    </row>
    <row r="27144" spans="4:4" x14ac:dyDescent="0.2">
      <c r="D27144" s="20"/>
    </row>
    <row r="27145" spans="4:4" x14ac:dyDescent="0.2">
      <c r="D27145" s="20"/>
    </row>
    <row r="27146" spans="4:4" x14ac:dyDescent="0.2">
      <c r="D27146" s="20"/>
    </row>
    <row r="27147" spans="4:4" x14ac:dyDescent="0.2">
      <c r="D27147" s="20"/>
    </row>
    <row r="27148" spans="4:4" x14ac:dyDescent="0.2">
      <c r="D27148" s="20"/>
    </row>
    <row r="27149" spans="4:4" x14ac:dyDescent="0.2">
      <c r="D27149" s="20"/>
    </row>
    <row r="27150" spans="4:4" x14ac:dyDescent="0.2">
      <c r="D27150" s="20"/>
    </row>
    <row r="27151" spans="4:4" x14ac:dyDescent="0.2">
      <c r="D27151" s="20"/>
    </row>
    <row r="27152" spans="4:4" x14ac:dyDescent="0.2">
      <c r="D27152" s="20"/>
    </row>
    <row r="27153" spans="4:4" x14ac:dyDescent="0.2">
      <c r="D27153" s="20"/>
    </row>
    <row r="27154" spans="4:4" x14ac:dyDescent="0.2">
      <c r="D27154" s="20"/>
    </row>
    <row r="27155" spans="4:4" x14ac:dyDescent="0.2">
      <c r="D27155" s="20"/>
    </row>
    <row r="27156" spans="4:4" x14ac:dyDescent="0.2">
      <c r="D27156" s="20"/>
    </row>
    <row r="27157" spans="4:4" x14ac:dyDescent="0.2">
      <c r="D27157" s="20"/>
    </row>
    <row r="27158" spans="4:4" x14ac:dyDescent="0.2">
      <c r="D27158" s="20"/>
    </row>
    <row r="27159" spans="4:4" x14ac:dyDescent="0.2">
      <c r="D27159" s="20"/>
    </row>
    <row r="27160" spans="4:4" x14ac:dyDescent="0.2">
      <c r="D27160" s="20"/>
    </row>
    <row r="27161" spans="4:4" x14ac:dyDescent="0.2">
      <c r="D27161" s="20"/>
    </row>
    <row r="27162" spans="4:4" x14ac:dyDescent="0.2">
      <c r="D27162" s="20"/>
    </row>
    <row r="27163" spans="4:4" x14ac:dyDescent="0.2">
      <c r="D27163" s="20"/>
    </row>
    <row r="27164" spans="4:4" x14ac:dyDescent="0.2">
      <c r="D27164" s="20"/>
    </row>
    <row r="27165" spans="4:4" x14ac:dyDescent="0.2">
      <c r="D27165" s="20"/>
    </row>
    <row r="27166" spans="4:4" x14ac:dyDescent="0.2">
      <c r="D27166" s="20"/>
    </row>
    <row r="27167" spans="4:4" x14ac:dyDescent="0.2">
      <c r="D27167" s="20"/>
    </row>
    <row r="27168" spans="4:4" x14ac:dyDescent="0.2">
      <c r="D27168" s="20"/>
    </row>
    <row r="27169" spans="4:4" x14ac:dyDescent="0.2">
      <c r="D27169" s="20"/>
    </row>
    <row r="27170" spans="4:4" x14ac:dyDescent="0.2">
      <c r="D27170" s="20"/>
    </row>
    <row r="27171" spans="4:4" x14ac:dyDescent="0.2">
      <c r="D27171" s="20"/>
    </row>
    <row r="27172" spans="4:4" x14ac:dyDescent="0.2">
      <c r="D27172" s="20"/>
    </row>
    <row r="27173" spans="4:4" x14ac:dyDescent="0.2">
      <c r="D27173" s="20"/>
    </row>
    <row r="27174" spans="4:4" x14ac:dyDescent="0.2">
      <c r="D27174" s="20"/>
    </row>
    <row r="27175" spans="4:4" x14ac:dyDescent="0.2">
      <c r="D27175" s="20"/>
    </row>
    <row r="27176" spans="4:4" x14ac:dyDescent="0.2">
      <c r="D27176" s="20"/>
    </row>
    <row r="27177" spans="4:4" x14ac:dyDescent="0.2">
      <c r="D27177" s="20"/>
    </row>
    <row r="27178" spans="4:4" x14ac:dyDescent="0.2">
      <c r="D27178" s="20"/>
    </row>
    <row r="27179" spans="4:4" x14ac:dyDescent="0.2">
      <c r="D27179" s="20"/>
    </row>
    <row r="27180" spans="4:4" x14ac:dyDescent="0.2">
      <c r="D27180" s="20"/>
    </row>
    <row r="27181" spans="4:4" x14ac:dyDescent="0.2">
      <c r="D27181" s="20"/>
    </row>
    <row r="27182" spans="4:4" x14ac:dyDescent="0.2">
      <c r="D27182" s="20"/>
    </row>
    <row r="27183" spans="4:4" x14ac:dyDescent="0.2">
      <c r="D27183" s="20"/>
    </row>
    <row r="27184" spans="4:4" x14ac:dyDescent="0.2">
      <c r="D27184" s="20"/>
    </row>
    <row r="27185" spans="4:4" x14ac:dyDescent="0.2">
      <c r="D27185" s="20"/>
    </row>
    <row r="27186" spans="4:4" x14ac:dyDescent="0.2">
      <c r="D27186" s="20"/>
    </row>
    <row r="27187" spans="4:4" x14ac:dyDescent="0.2">
      <c r="D27187" s="20"/>
    </row>
    <row r="27188" spans="4:4" x14ac:dyDescent="0.2">
      <c r="D27188" s="20"/>
    </row>
    <row r="27189" spans="4:4" x14ac:dyDescent="0.2">
      <c r="D27189" s="20"/>
    </row>
    <row r="27190" spans="4:4" x14ac:dyDescent="0.2">
      <c r="D27190" s="20"/>
    </row>
    <row r="27191" spans="4:4" x14ac:dyDescent="0.2">
      <c r="D27191" s="20"/>
    </row>
    <row r="27192" spans="4:4" x14ac:dyDescent="0.2">
      <c r="D27192" s="20"/>
    </row>
    <row r="27193" spans="4:4" x14ac:dyDescent="0.2">
      <c r="D27193" s="20"/>
    </row>
    <row r="27194" spans="4:4" x14ac:dyDescent="0.2">
      <c r="D27194" s="20"/>
    </row>
    <row r="27195" spans="4:4" x14ac:dyDescent="0.2">
      <c r="D27195" s="20"/>
    </row>
    <row r="27196" spans="4:4" x14ac:dyDescent="0.2">
      <c r="D27196" s="20"/>
    </row>
    <row r="27197" spans="4:4" x14ac:dyDescent="0.2">
      <c r="D27197" s="20"/>
    </row>
    <row r="27198" spans="4:4" x14ac:dyDescent="0.2">
      <c r="D27198" s="20"/>
    </row>
    <row r="27199" spans="4:4" x14ac:dyDescent="0.2">
      <c r="D27199" s="20"/>
    </row>
    <row r="27200" spans="4:4" x14ac:dyDescent="0.2">
      <c r="D27200" s="20"/>
    </row>
    <row r="27201" spans="4:4" x14ac:dyDescent="0.2">
      <c r="D27201" s="20"/>
    </row>
    <row r="27202" spans="4:4" x14ac:dyDescent="0.2">
      <c r="D27202" s="20"/>
    </row>
    <row r="27203" spans="4:4" x14ac:dyDescent="0.2">
      <c r="D27203" s="20"/>
    </row>
    <row r="27204" spans="4:4" x14ac:dyDescent="0.2">
      <c r="D27204" s="20"/>
    </row>
    <row r="27205" spans="4:4" x14ac:dyDescent="0.2">
      <c r="D27205" s="20"/>
    </row>
    <row r="27206" spans="4:4" x14ac:dyDescent="0.2">
      <c r="D27206" s="20"/>
    </row>
    <row r="27207" spans="4:4" x14ac:dyDescent="0.2">
      <c r="D27207" s="20"/>
    </row>
    <row r="27208" spans="4:4" x14ac:dyDescent="0.2">
      <c r="D27208" s="20"/>
    </row>
    <row r="27209" spans="4:4" x14ac:dyDescent="0.2">
      <c r="D27209" s="20"/>
    </row>
    <row r="27210" spans="4:4" x14ac:dyDescent="0.2">
      <c r="D27210" s="20"/>
    </row>
    <row r="27211" spans="4:4" x14ac:dyDescent="0.2">
      <c r="D27211" s="20"/>
    </row>
    <row r="27212" spans="4:4" x14ac:dyDescent="0.2">
      <c r="D27212" s="20"/>
    </row>
    <row r="27213" spans="4:4" x14ac:dyDescent="0.2">
      <c r="D27213" s="20"/>
    </row>
    <row r="27214" spans="4:4" x14ac:dyDescent="0.2">
      <c r="D27214" s="20"/>
    </row>
    <row r="27215" spans="4:4" x14ac:dyDescent="0.2">
      <c r="D27215" s="20"/>
    </row>
    <row r="27216" spans="4:4" x14ac:dyDescent="0.2">
      <c r="D27216" s="20"/>
    </row>
    <row r="27217" spans="4:4" x14ac:dyDescent="0.2">
      <c r="D27217" s="20"/>
    </row>
    <row r="27218" spans="4:4" x14ac:dyDescent="0.2">
      <c r="D27218" s="20"/>
    </row>
    <row r="27219" spans="4:4" x14ac:dyDescent="0.2">
      <c r="D27219" s="20"/>
    </row>
    <row r="27220" spans="4:4" x14ac:dyDescent="0.2">
      <c r="D27220" s="20"/>
    </row>
    <row r="27221" spans="4:4" x14ac:dyDescent="0.2">
      <c r="D27221" s="20"/>
    </row>
    <row r="27222" spans="4:4" x14ac:dyDescent="0.2">
      <c r="D27222" s="20"/>
    </row>
    <row r="27223" spans="4:4" x14ac:dyDescent="0.2">
      <c r="D27223" s="20"/>
    </row>
    <row r="27224" spans="4:4" x14ac:dyDescent="0.2">
      <c r="D27224" s="20"/>
    </row>
    <row r="27225" spans="4:4" x14ac:dyDescent="0.2">
      <c r="D27225" s="20"/>
    </row>
    <row r="27226" spans="4:4" x14ac:dyDescent="0.2">
      <c r="D27226" s="20"/>
    </row>
    <row r="27227" spans="4:4" x14ac:dyDescent="0.2">
      <c r="D27227" s="20"/>
    </row>
    <row r="27228" spans="4:4" x14ac:dyDescent="0.2">
      <c r="D27228" s="20"/>
    </row>
    <row r="27229" spans="4:4" x14ac:dyDescent="0.2">
      <c r="D27229" s="20"/>
    </row>
    <row r="27230" spans="4:4" x14ac:dyDescent="0.2">
      <c r="D27230" s="20"/>
    </row>
    <row r="27231" spans="4:4" x14ac:dyDescent="0.2">
      <c r="D27231" s="20"/>
    </row>
    <row r="27232" spans="4:4" x14ac:dyDescent="0.2">
      <c r="D27232" s="20"/>
    </row>
    <row r="27233" spans="4:4" x14ac:dyDescent="0.2">
      <c r="D27233" s="20"/>
    </row>
    <row r="27234" spans="4:4" x14ac:dyDescent="0.2">
      <c r="D27234" s="20"/>
    </row>
    <row r="27235" spans="4:4" x14ac:dyDescent="0.2">
      <c r="D27235" s="20"/>
    </row>
    <row r="27236" spans="4:4" x14ac:dyDescent="0.2">
      <c r="D27236" s="20"/>
    </row>
    <row r="27237" spans="4:4" x14ac:dyDescent="0.2">
      <c r="D27237" s="20"/>
    </row>
    <row r="27238" spans="4:4" x14ac:dyDescent="0.2">
      <c r="D27238" s="20"/>
    </row>
    <row r="27239" spans="4:4" x14ac:dyDescent="0.2">
      <c r="D27239" s="20"/>
    </row>
    <row r="27240" spans="4:4" x14ac:dyDescent="0.2">
      <c r="D27240" s="20"/>
    </row>
    <row r="27241" spans="4:4" x14ac:dyDescent="0.2">
      <c r="D27241" s="20"/>
    </row>
    <row r="27242" spans="4:4" x14ac:dyDescent="0.2">
      <c r="D27242" s="20"/>
    </row>
    <row r="27243" spans="4:4" x14ac:dyDescent="0.2">
      <c r="D27243" s="20"/>
    </row>
    <row r="27244" spans="4:4" x14ac:dyDescent="0.2">
      <c r="D27244" s="20"/>
    </row>
    <row r="27245" spans="4:4" x14ac:dyDescent="0.2">
      <c r="D27245" s="20"/>
    </row>
    <row r="27246" spans="4:4" x14ac:dyDescent="0.2">
      <c r="D27246" s="20"/>
    </row>
    <row r="27247" spans="4:4" x14ac:dyDescent="0.2">
      <c r="D27247" s="20"/>
    </row>
    <row r="27248" spans="4:4" x14ac:dyDescent="0.2">
      <c r="D27248" s="20"/>
    </row>
    <row r="27249" spans="4:4" x14ac:dyDescent="0.2">
      <c r="D27249" s="20"/>
    </row>
    <row r="27250" spans="4:4" x14ac:dyDescent="0.2">
      <c r="D27250" s="20"/>
    </row>
    <row r="27251" spans="4:4" x14ac:dyDescent="0.2">
      <c r="D27251" s="20"/>
    </row>
    <row r="27252" spans="4:4" x14ac:dyDescent="0.2">
      <c r="D27252" s="20"/>
    </row>
    <row r="27253" spans="4:4" x14ac:dyDescent="0.2">
      <c r="D27253" s="20"/>
    </row>
    <row r="27254" spans="4:4" x14ac:dyDescent="0.2">
      <c r="D27254" s="20"/>
    </row>
    <row r="27255" spans="4:4" x14ac:dyDescent="0.2">
      <c r="D27255" s="20"/>
    </row>
    <row r="27256" spans="4:4" x14ac:dyDescent="0.2">
      <c r="D27256" s="20"/>
    </row>
    <row r="27257" spans="4:4" x14ac:dyDescent="0.2">
      <c r="D27257" s="20"/>
    </row>
    <row r="27258" spans="4:4" x14ac:dyDescent="0.2">
      <c r="D27258" s="20"/>
    </row>
    <row r="27259" spans="4:4" x14ac:dyDescent="0.2">
      <c r="D27259" s="20"/>
    </row>
    <row r="27260" spans="4:4" x14ac:dyDescent="0.2">
      <c r="D27260" s="20"/>
    </row>
    <row r="27261" spans="4:4" x14ac:dyDescent="0.2">
      <c r="D27261" s="20"/>
    </row>
    <row r="27262" spans="4:4" x14ac:dyDescent="0.2">
      <c r="D27262" s="20"/>
    </row>
    <row r="27263" spans="4:4" x14ac:dyDescent="0.2">
      <c r="D27263" s="20"/>
    </row>
    <row r="27264" spans="4:4" x14ac:dyDescent="0.2">
      <c r="D27264" s="20"/>
    </row>
    <row r="27265" spans="4:4" x14ac:dyDescent="0.2">
      <c r="D27265" s="20"/>
    </row>
    <row r="27266" spans="4:4" x14ac:dyDescent="0.2">
      <c r="D27266" s="20"/>
    </row>
    <row r="27267" spans="4:4" x14ac:dyDescent="0.2">
      <c r="D27267" s="20"/>
    </row>
    <row r="27268" spans="4:4" x14ac:dyDescent="0.2">
      <c r="D27268" s="20"/>
    </row>
    <row r="27269" spans="4:4" x14ac:dyDescent="0.2">
      <c r="D27269" s="20"/>
    </row>
    <row r="27270" spans="4:4" x14ac:dyDescent="0.2">
      <c r="D27270" s="20"/>
    </row>
    <row r="27271" spans="4:4" x14ac:dyDescent="0.2">
      <c r="D27271" s="20"/>
    </row>
    <row r="27272" spans="4:4" x14ac:dyDescent="0.2">
      <c r="D27272" s="20"/>
    </row>
    <row r="27273" spans="4:4" x14ac:dyDescent="0.2">
      <c r="D27273" s="20"/>
    </row>
    <row r="27274" spans="4:4" x14ac:dyDescent="0.2">
      <c r="D27274" s="20"/>
    </row>
    <row r="27275" spans="4:4" x14ac:dyDescent="0.2">
      <c r="D27275" s="20"/>
    </row>
    <row r="27276" spans="4:4" x14ac:dyDescent="0.2">
      <c r="D27276" s="20"/>
    </row>
    <row r="27277" spans="4:4" x14ac:dyDescent="0.2">
      <c r="D27277" s="20"/>
    </row>
    <row r="27278" spans="4:4" x14ac:dyDescent="0.2">
      <c r="D27278" s="20"/>
    </row>
    <row r="27279" spans="4:4" x14ac:dyDescent="0.2">
      <c r="D27279" s="20"/>
    </row>
    <row r="27280" spans="4:4" x14ac:dyDescent="0.2">
      <c r="D27280" s="20"/>
    </row>
    <row r="27281" spans="4:4" x14ac:dyDescent="0.2">
      <c r="D27281" s="20"/>
    </row>
    <row r="27282" spans="4:4" x14ac:dyDescent="0.2">
      <c r="D27282" s="20"/>
    </row>
    <row r="27283" spans="4:4" x14ac:dyDescent="0.2">
      <c r="D27283" s="20"/>
    </row>
    <row r="27284" spans="4:4" x14ac:dyDescent="0.2">
      <c r="D27284" s="20"/>
    </row>
    <row r="27285" spans="4:4" x14ac:dyDescent="0.2">
      <c r="D27285" s="20"/>
    </row>
    <row r="27286" spans="4:4" x14ac:dyDescent="0.2">
      <c r="D27286" s="20"/>
    </row>
    <row r="27287" spans="4:4" x14ac:dyDescent="0.2">
      <c r="D27287" s="20"/>
    </row>
    <row r="27288" spans="4:4" x14ac:dyDescent="0.2">
      <c r="D27288" s="20"/>
    </row>
    <row r="27289" spans="4:4" x14ac:dyDescent="0.2">
      <c r="D27289" s="20"/>
    </row>
    <row r="27290" spans="4:4" x14ac:dyDescent="0.2">
      <c r="D27290" s="20"/>
    </row>
    <row r="27291" spans="4:4" x14ac:dyDescent="0.2">
      <c r="D27291" s="20"/>
    </row>
    <row r="27292" spans="4:4" x14ac:dyDescent="0.2">
      <c r="D27292" s="20"/>
    </row>
    <row r="27293" spans="4:4" x14ac:dyDescent="0.2">
      <c r="D27293" s="20"/>
    </row>
    <row r="27294" spans="4:4" x14ac:dyDescent="0.2">
      <c r="D27294" s="20"/>
    </row>
    <row r="27295" spans="4:4" x14ac:dyDescent="0.2">
      <c r="D27295" s="20"/>
    </row>
    <row r="27296" spans="4:4" x14ac:dyDescent="0.2">
      <c r="D27296" s="20"/>
    </row>
    <row r="27297" spans="4:4" x14ac:dyDescent="0.2">
      <c r="D27297" s="20"/>
    </row>
    <row r="27298" spans="4:4" x14ac:dyDescent="0.2">
      <c r="D27298" s="20"/>
    </row>
    <row r="27299" spans="4:4" x14ac:dyDescent="0.2">
      <c r="D27299" s="20"/>
    </row>
    <row r="27300" spans="4:4" x14ac:dyDescent="0.2">
      <c r="D27300" s="20"/>
    </row>
    <row r="27301" spans="4:4" x14ac:dyDescent="0.2">
      <c r="D27301" s="20"/>
    </row>
    <row r="27302" spans="4:4" x14ac:dyDescent="0.2">
      <c r="D27302" s="20"/>
    </row>
    <row r="27303" spans="4:4" x14ac:dyDescent="0.2">
      <c r="D27303" s="20"/>
    </row>
    <row r="27304" spans="4:4" x14ac:dyDescent="0.2">
      <c r="D27304" s="20"/>
    </row>
    <row r="27305" spans="4:4" x14ac:dyDescent="0.2">
      <c r="D27305" s="20"/>
    </row>
    <row r="27306" spans="4:4" x14ac:dyDescent="0.2">
      <c r="D27306" s="20"/>
    </row>
    <row r="27307" spans="4:4" x14ac:dyDescent="0.2">
      <c r="D27307" s="20"/>
    </row>
    <row r="27308" spans="4:4" x14ac:dyDescent="0.2">
      <c r="D27308" s="20"/>
    </row>
    <row r="27309" spans="4:4" x14ac:dyDescent="0.2">
      <c r="D27309" s="20"/>
    </row>
    <row r="27310" spans="4:4" x14ac:dyDescent="0.2">
      <c r="D27310" s="20"/>
    </row>
    <row r="27311" spans="4:4" x14ac:dyDescent="0.2">
      <c r="D27311" s="20"/>
    </row>
    <row r="27312" spans="4:4" x14ac:dyDescent="0.2">
      <c r="D27312" s="20"/>
    </row>
    <row r="27313" spans="4:4" x14ac:dyDescent="0.2">
      <c r="D27313" s="20"/>
    </row>
    <row r="27314" spans="4:4" x14ac:dyDescent="0.2">
      <c r="D27314" s="20"/>
    </row>
    <row r="27315" spans="4:4" x14ac:dyDescent="0.2">
      <c r="D27315" s="20"/>
    </row>
    <row r="27316" spans="4:4" x14ac:dyDescent="0.2">
      <c r="D27316" s="20"/>
    </row>
    <row r="27317" spans="4:4" x14ac:dyDescent="0.2">
      <c r="D27317" s="20"/>
    </row>
    <row r="27318" spans="4:4" x14ac:dyDescent="0.2">
      <c r="D27318" s="20"/>
    </row>
    <row r="27319" spans="4:4" x14ac:dyDescent="0.2">
      <c r="D27319" s="20"/>
    </row>
    <row r="27320" spans="4:4" x14ac:dyDescent="0.2">
      <c r="D27320" s="20"/>
    </row>
    <row r="27321" spans="4:4" x14ac:dyDescent="0.2">
      <c r="D27321" s="20"/>
    </row>
    <row r="27322" spans="4:4" x14ac:dyDescent="0.2">
      <c r="D27322" s="20"/>
    </row>
    <row r="27323" spans="4:4" x14ac:dyDescent="0.2">
      <c r="D27323" s="20"/>
    </row>
    <row r="27324" spans="4:4" x14ac:dyDescent="0.2">
      <c r="D27324" s="20"/>
    </row>
    <row r="27325" spans="4:4" x14ac:dyDescent="0.2">
      <c r="D27325" s="20"/>
    </row>
    <row r="27326" spans="4:4" x14ac:dyDescent="0.2">
      <c r="D27326" s="20"/>
    </row>
    <row r="27327" spans="4:4" x14ac:dyDescent="0.2">
      <c r="D27327" s="20"/>
    </row>
    <row r="27328" spans="4:4" x14ac:dyDescent="0.2">
      <c r="D27328" s="20"/>
    </row>
    <row r="27329" spans="4:4" x14ac:dyDescent="0.2">
      <c r="D27329" s="20"/>
    </row>
    <row r="27330" spans="4:4" x14ac:dyDescent="0.2">
      <c r="D27330" s="20"/>
    </row>
    <row r="27331" spans="4:4" x14ac:dyDescent="0.2">
      <c r="D27331" s="20"/>
    </row>
    <row r="27332" spans="4:4" x14ac:dyDescent="0.2">
      <c r="D27332" s="20"/>
    </row>
    <row r="27333" spans="4:4" x14ac:dyDescent="0.2">
      <c r="D27333" s="20"/>
    </row>
    <row r="27334" spans="4:4" x14ac:dyDescent="0.2">
      <c r="D27334" s="20"/>
    </row>
    <row r="27335" spans="4:4" x14ac:dyDescent="0.2">
      <c r="D27335" s="20"/>
    </row>
    <row r="27336" spans="4:4" x14ac:dyDescent="0.2">
      <c r="D27336" s="20"/>
    </row>
    <row r="27337" spans="4:4" x14ac:dyDescent="0.2">
      <c r="D27337" s="20"/>
    </row>
    <row r="27338" spans="4:4" x14ac:dyDescent="0.2">
      <c r="D27338" s="20"/>
    </row>
    <row r="27339" spans="4:4" x14ac:dyDescent="0.2">
      <c r="D27339" s="20"/>
    </row>
    <row r="27340" spans="4:4" x14ac:dyDescent="0.2">
      <c r="D27340" s="20"/>
    </row>
    <row r="27341" spans="4:4" x14ac:dyDescent="0.2">
      <c r="D27341" s="20"/>
    </row>
    <row r="27342" spans="4:4" x14ac:dyDescent="0.2">
      <c r="D27342" s="20"/>
    </row>
    <row r="27343" spans="4:4" x14ac:dyDescent="0.2">
      <c r="D27343" s="20"/>
    </row>
    <row r="27344" spans="4:4" x14ac:dyDescent="0.2">
      <c r="D27344" s="20"/>
    </row>
    <row r="27345" spans="4:4" x14ac:dyDescent="0.2">
      <c r="D27345" s="20"/>
    </row>
    <row r="27346" spans="4:4" x14ac:dyDescent="0.2">
      <c r="D27346" s="20"/>
    </row>
    <row r="27347" spans="4:4" x14ac:dyDescent="0.2">
      <c r="D27347" s="20"/>
    </row>
    <row r="27348" spans="4:4" x14ac:dyDescent="0.2">
      <c r="D27348" s="20"/>
    </row>
    <row r="27349" spans="4:4" x14ac:dyDescent="0.2">
      <c r="D27349" s="20"/>
    </row>
    <row r="27350" spans="4:4" x14ac:dyDescent="0.2">
      <c r="D27350" s="20"/>
    </row>
    <row r="27351" spans="4:4" x14ac:dyDescent="0.2">
      <c r="D27351" s="20"/>
    </row>
    <row r="27352" spans="4:4" x14ac:dyDescent="0.2">
      <c r="D27352" s="20"/>
    </row>
    <row r="27353" spans="4:4" x14ac:dyDescent="0.2">
      <c r="D27353" s="20"/>
    </row>
    <row r="27354" spans="4:4" x14ac:dyDescent="0.2">
      <c r="D27354" s="20"/>
    </row>
    <row r="27355" spans="4:4" x14ac:dyDescent="0.2">
      <c r="D27355" s="20"/>
    </row>
    <row r="27356" spans="4:4" x14ac:dyDescent="0.2">
      <c r="D27356" s="20"/>
    </row>
    <row r="27357" spans="4:4" x14ac:dyDescent="0.2">
      <c r="D27357" s="20"/>
    </row>
    <row r="27358" spans="4:4" x14ac:dyDescent="0.2">
      <c r="D27358" s="20"/>
    </row>
    <row r="27359" spans="4:4" x14ac:dyDescent="0.2">
      <c r="D27359" s="20"/>
    </row>
    <row r="27360" spans="4:4" x14ac:dyDescent="0.2">
      <c r="D27360" s="20"/>
    </row>
    <row r="27361" spans="4:4" x14ac:dyDescent="0.2">
      <c r="D27361" s="20"/>
    </row>
    <row r="27362" spans="4:4" x14ac:dyDescent="0.2">
      <c r="D27362" s="20"/>
    </row>
    <row r="27363" spans="4:4" x14ac:dyDescent="0.2">
      <c r="D27363" s="20"/>
    </row>
    <row r="27364" spans="4:4" x14ac:dyDescent="0.2">
      <c r="D27364" s="20"/>
    </row>
    <row r="27365" spans="4:4" x14ac:dyDescent="0.2">
      <c r="D27365" s="20"/>
    </row>
    <row r="27366" spans="4:4" x14ac:dyDescent="0.2">
      <c r="D27366" s="20"/>
    </row>
    <row r="27367" spans="4:4" x14ac:dyDescent="0.2">
      <c r="D27367" s="20"/>
    </row>
    <row r="27368" spans="4:4" x14ac:dyDescent="0.2">
      <c r="D27368" s="20"/>
    </row>
    <row r="27369" spans="4:4" x14ac:dyDescent="0.2">
      <c r="D27369" s="20"/>
    </row>
    <row r="27370" spans="4:4" x14ac:dyDescent="0.2">
      <c r="D27370" s="20"/>
    </row>
    <row r="27371" spans="4:4" x14ac:dyDescent="0.2">
      <c r="D27371" s="20"/>
    </row>
    <row r="27372" spans="4:4" x14ac:dyDescent="0.2">
      <c r="D27372" s="20"/>
    </row>
    <row r="27373" spans="4:4" x14ac:dyDescent="0.2">
      <c r="D27373" s="20"/>
    </row>
    <row r="27374" spans="4:4" x14ac:dyDescent="0.2">
      <c r="D27374" s="20"/>
    </row>
    <row r="27375" spans="4:4" x14ac:dyDescent="0.2">
      <c r="D27375" s="20"/>
    </row>
    <row r="27376" spans="4:4" x14ac:dyDescent="0.2">
      <c r="D27376" s="20"/>
    </row>
    <row r="27377" spans="4:4" x14ac:dyDescent="0.2">
      <c r="D27377" s="20"/>
    </row>
    <row r="27378" spans="4:4" x14ac:dyDescent="0.2">
      <c r="D27378" s="20"/>
    </row>
    <row r="27379" spans="4:4" x14ac:dyDescent="0.2">
      <c r="D27379" s="20"/>
    </row>
    <row r="27380" spans="4:4" x14ac:dyDescent="0.2">
      <c r="D27380" s="20"/>
    </row>
    <row r="27381" spans="4:4" x14ac:dyDescent="0.2">
      <c r="D27381" s="20"/>
    </row>
    <row r="27382" spans="4:4" x14ac:dyDescent="0.2">
      <c r="D27382" s="20"/>
    </row>
    <row r="27383" spans="4:4" x14ac:dyDescent="0.2">
      <c r="D27383" s="20"/>
    </row>
    <row r="27384" spans="4:4" x14ac:dyDescent="0.2">
      <c r="D27384" s="20"/>
    </row>
    <row r="27385" spans="4:4" x14ac:dyDescent="0.2">
      <c r="D27385" s="20"/>
    </row>
    <row r="27386" spans="4:4" x14ac:dyDescent="0.2">
      <c r="D27386" s="20"/>
    </row>
    <row r="27387" spans="4:4" x14ac:dyDescent="0.2">
      <c r="D27387" s="20"/>
    </row>
    <row r="27388" spans="4:4" x14ac:dyDescent="0.2">
      <c r="D27388" s="20"/>
    </row>
    <row r="27389" spans="4:4" x14ac:dyDescent="0.2">
      <c r="D27389" s="20"/>
    </row>
    <row r="27390" spans="4:4" x14ac:dyDescent="0.2">
      <c r="D27390" s="20"/>
    </row>
    <row r="27391" spans="4:4" x14ac:dyDescent="0.2">
      <c r="D27391" s="20"/>
    </row>
    <row r="27392" spans="4:4" x14ac:dyDescent="0.2">
      <c r="D27392" s="20"/>
    </row>
    <row r="27393" spans="4:4" x14ac:dyDescent="0.2">
      <c r="D27393" s="20"/>
    </row>
    <row r="27394" spans="4:4" x14ac:dyDescent="0.2">
      <c r="D27394" s="20"/>
    </row>
    <row r="27395" spans="4:4" x14ac:dyDescent="0.2">
      <c r="D27395" s="20"/>
    </row>
    <row r="27396" spans="4:4" x14ac:dyDescent="0.2">
      <c r="D27396" s="20"/>
    </row>
    <row r="27397" spans="4:4" x14ac:dyDescent="0.2">
      <c r="D27397" s="20"/>
    </row>
    <row r="27398" spans="4:4" x14ac:dyDescent="0.2">
      <c r="D27398" s="20"/>
    </row>
    <row r="27399" spans="4:4" x14ac:dyDescent="0.2">
      <c r="D27399" s="20"/>
    </row>
    <row r="27400" spans="4:4" x14ac:dyDescent="0.2">
      <c r="D27400" s="20"/>
    </row>
    <row r="27401" spans="4:4" x14ac:dyDescent="0.2">
      <c r="D27401" s="20"/>
    </row>
    <row r="27402" spans="4:4" x14ac:dyDescent="0.2">
      <c r="D27402" s="20"/>
    </row>
    <row r="27403" spans="4:4" x14ac:dyDescent="0.2">
      <c r="D27403" s="20"/>
    </row>
    <row r="27404" spans="4:4" x14ac:dyDescent="0.2">
      <c r="D27404" s="20"/>
    </row>
    <row r="27405" spans="4:4" x14ac:dyDescent="0.2">
      <c r="D27405" s="20"/>
    </row>
    <row r="27406" spans="4:4" x14ac:dyDescent="0.2">
      <c r="D27406" s="20"/>
    </row>
    <row r="27407" spans="4:4" x14ac:dyDescent="0.2">
      <c r="D27407" s="20"/>
    </row>
    <row r="27408" spans="4:4" x14ac:dyDescent="0.2">
      <c r="D27408" s="20"/>
    </row>
    <row r="27409" spans="4:4" x14ac:dyDescent="0.2">
      <c r="D27409" s="20"/>
    </row>
    <row r="27410" spans="4:4" x14ac:dyDescent="0.2">
      <c r="D27410" s="20"/>
    </row>
    <row r="27411" spans="4:4" x14ac:dyDescent="0.2">
      <c r="D27411" s="20"/>
    </row>
    <row r="27412" spans="4:4" x14ac:dyDescent="0.2">
      <c r="D27412" s="20"/>
    </row>
    <row r="27413" spans="4:4" x14ac:dyDescent="0.2">
      <c r="D27413" s="20"/>
    </row>
    <row r="27414" spans="4:4" x14ac:dyDescent="0.2">
      <c r="D27414" s="20"/>
    </row>
    <row r="27415" spans="4:4" x14ac:dyDescent="0.2">
      <c r="D27415" s="20"/>
    </row>
    <row r="27416" spans="4:4" x14ac:dyDescent="0.2">
      <c r="D27416" s="20"/>
    </row>
    <row r="27417" spans="4:4" x14ac:dyDescent="0.2">
      <c r="D27417" s="20"/>
    </row>
    <row r="27418" spans="4:4" x14ac:dyDescent="0.2">
      <c r="D27418" s="20"/>
    </row>
    <row r="27419" spans="4:4" x14ac:dyDescent="0.2">
      <c r="D27419" s="20"/>
    </row>
    <row r="27420" spans="4:4" x14ac:dyDescent="0.2">
      <c r="D27420" s="20"/>
    </row>
    <row r="27421" spans="4:4" x14ac:dyDescent="0.2">
      <c r="D27421" s="20"/>
    </row>
    <row r="27422" spans="4:4" x14ac:dyDescent="0.2">
      <c r="D27422" s="20"/>
    </row>
    <row r="27423" spans="4:4" x14ac:dyDescent="0.2">
      <c r="D27423" s="20"/>
    </row>
    <row r="27424" spans="4:4" x14ac:dyDescent="0.2">
      <c r="D27424" s="20"/>
    </row>
    <row r="27425" spans="4:4" x14ac:dyDescent="0.2">
      <c r="D27425" s="20"/>
    </row>
    <row r="27426" spans="4:4" x14ac:dyDescent="0.2">
      <c r="D27426" s="20"/>
    </row>
    <row r="27427" spans="4:4" x14ac:dyDescent="0.2">
      <c r="D27427" s="20"/>
    </row>
    <row r="27428" spans="4:4" x14ac:dyDescent="0.2">
      <c r="D27428" s="20"/>
    </row>
    <row r="27429" spans="4:4" x14ac:dyDescent="0.2">
      <c r="D27429" s="20"/>
    </row>
    <row r="27430" spans="4:4" x14ac:dyDescent="0.2">
      <c r="D27430" s="20"/>
    </row>
    <row r="27431" spans="4:4" x14ac:dyDescent="0.2">
      <c r="D27431" s="20"/>
    </row>
    <row r="27432" spans="4:4" x14ac:dyDescent="0.2">
      <c r="D27432" s="20"/>
    </row>
    <row r="27433" spans="4:4" x14ac:dyDescent="0.2">
      <c r="D27433" s="20"/>
    </row>
    <row r="27434" spans="4:4" x14ac:dyDescent="0.2">
      <c r="D27434" s="20"/>
    </row>
    <row r="27435" spans="4:4" x14ac:dyDescent="0.2">
      <c r="D27435" s="20"/>
    </row>
    <row r="27436" spans="4:4" x14ac:dyDescent="0.2">
      <c r="D27436" s="20"/>
    </row>
    <row r="27437" spans="4:4" x14ac:dyDescent="0.2">
      <c r="D27437" s="20"/>
    </row>
    <row r="27438" spans="4:4" x14ac:dyDescent="0.2">
      <c r="D27438" s="20"/>
    </row>
    <row r="27439" spans="4:4" x14ac:dyDescent="0.2">
      <c r="D27439" s="20"/>
    </row>
    <row r="27440" spans="4:4" x14ac:dyDescent="0.2">
      <c r="D27440" s="20"/>
    </row>
    <row r="27441" spans="4:4" x14ac:dyDescent="0.2">
      <c r="D27441" s="20"/>
    </row>
    <row r="27442" spans="4:4" x14ac:dyDescent="0.2">
      <c r="D27442" s="20"/>
    </row>
    <row r="27443" spans="4:4" x14ac:dyDescent="0.2">
      <c r="D27443" s="20"/>
    </row>
    <row r="27444" spans="4:4" x14ac:dyDescent="0.2">
      <c r="D27444" s="20"/>
    </row>
    <row r="27445" spans="4:4" x14ac:dyDescent="0.2">
      <c r="D27445" s="20"/>
    </row>
    <row r="27446" spans="4:4" x14ac:dyDescent="0.2">
      <c r="D27446" s="20"/>
    </row>
    <row r="27447" spans="4:4" x14ac:dyDescent="0.2">
      <c r="D27447" s="20"/>
    </row>
    <row r="27448" spans="4:4" x14ac:dyDescent="0.2">
      <c r="D27448" s="20"/>
    </row>
    <row r="27449" spans="4:4" x14ac:dyDescent="0.2">
      <c r="D27449" s="20"/>
    </row>
    <row r="27450" spans="4:4" x14ac:dyDescent="0.2">
      <c r="D27450" s="20"/>
    </row>
    <row r="27451" spans="4:4" x14ac:dyDescent="0.2">
      <c r="D27451" s="20"/>
    </row>
    <row r="27452" spans="4:4" x14ac:dyDescent="0.2">
      <c r="D27452" s="20"/>
    </row>
    <row r="27453" spans="4:4" x14ac:dyDescent="0.2">
      <c r="D27453" s="20"/>
    </row>
    <row r="27454" spans="4:4" x14ac:dyDescent="0.2">
      <c r="D27454" s="20"/>
    </row>
    <row r="27455" spans="4:4" x14ac:dyDescent="0.2">
      <c r="D27455" s="20"/>
    </row>
    <row r="27456" spans="4:4" x14ac:dyDescent="0.2">
      <c r="D27456" s="20"/>
    </row>
    <row r="27457" spans="4:4" x14ac:dyDescent="0.2">
      <c r="D27457" s="20"/>
    </row>
    <row r="27458" spans="4:4" x14ac:dyDescent="0.2">
      <c r="D27458" s="20"/>
    </row>
    <row r="27459" spans="4:4" x14ac:dyDescent="0.2">
      <c r="D27459" s="20"/>
    </row>
    <row r="27460" spans="4:4" x14ac:dyDescent="0.2">
      <c r="D27460" s="20"/>
    </row>
    <row r="27461" spans="4:4" x14ac:dyDescent="0.2">
      <c r="D27461" s="20"/>
    </row>
    <row r="27462" spans="4:4" x14ac:dyDescent="0.2">
      <c r="D27462" s="20"/>
    </row>
    <row r="27463" spans="4:4" x14ac:dyDescent="0.2">
      <c r="D27463" s="20"/>
    </row>
    <row r="27464" spans="4:4" x14ac:dyDescent="0.2">
      <c r="D27464" s="20"/>
    </row>
    <row r="27465" spans="4:4" x14ac:dyDescent="0.2">
      <c r="D27465" s="20"/>
    </row>
    <row r="27466" spans="4:4" x14ac:dyDescent="0.2">
      <c r="D27466" s="20"/>
    </row>
    <row r="27467" spans="4:4" x14ac:dyDescent="0.2">
      <c r="D27467" s="20"/>
    </row>
    <row r="27468" spans="4:4" x14ac:dyDescent="0.2">
      <c r="D27468" s="20"/>
    </row>
    <row r="27469" spans="4:4" x14ac:dyDescent="0.2">
      <c r="D27469" s="20"/>
    </row>
    <row r="27470" spans="4:4" x14ac:dyDescent="0.2">
      <c r="D27470" s="20"/>
    </row>
    <row r="27471" spans="4:4" x14ac:dyDescent="0.2">
      <c r="D27471" s="20"/>
    </row>
    <row r="27472" spans="4:4" x14ac:dyDescent="0.2">
      <c r="D27472" s="20"/>
    </row>
    <row r="27473" spans="4:4" x14ac:dyDescent="0.2">
      <c r="D27473" s="20"/>
    </row>
    <row r="27474" spans="4:4" x14ac:dyDescent="0.2">
      <c r="D27474" s="20"/>
    </row>
    <row r="27475" spans="4:4" x14ac:dyDescent="0.2">
      <c r="D27475" s="20"/>
    </row>
    <row r="27476" spans="4:4" x14ac:dyDescent="0.2">
      <c r="D27476" s="20"/>
    </row>
    <row r="27477" spans="4:4" x14ac:dyDescent="0.2">
      <c r="D27477" s="20"/>
    </row>
    <row r="27478" spans="4:4" x14ac:dyDescent="0.2">
      <c r="D27478" s="20"/>
    </row>
    <row r="27479" spans="4:4" x14ac:dyDescent="0.2">
      <c r="D27479" s="20"/>
    </row>
    <row r="27480" spans="4:4" x14ac:dyDescent="0.2">
      <c r="D27480" s="20"/>
    </row>
    <row r="27481" spans="4:4" x14ac:dyDescent="0.2">
      <c r="D27481" s="20"/>
    </row>
    <row r="27482" spans="4:4" x14ac:dyDescent="0.2">
      <c r="D27482" s="20"/>
    </row>
    <row r="27483" spans="4:4" x14ac:dyDescent="0.2">
      <c r="D27483" s="20"/>
    </row>
    <row r="27484" spans="4:4" x14ac:dyDescent="0.2">
      <c r="D27484" s="20"/>
    </row>
    <row r="27485" spans="4:4" x14ac:dyDescent="0.2">
      <c r="D27485" s="20"/>
    </row>
    <row r="27486" spans="4:4" x14ac:dyDescent="0.2">
      <c r="D27486" s="20"/>
    </row>
    <row r="27487" spans="4:4" x14ac:dyDescent="0.2">
      <c r="D27487" s="20"/>
    </row>
    <row r="27488" spans="4:4" x14ac:dyDescent="0.2">
      <c r="D27488" s="20"/>
    </row>
    <row r="27489" spans="4:4" x14ac:dyDescent="0.2">
      <c r="D27489" s="20"/>
    </row>
    <row r="27490" spans="4:4" x14ac:dyDescent="0.2">
      <c r="D27490" s="20"/>
    </row>
    <row r="27491" spans="4:4" x14ac:dyDescent="0.2">
      <c r="D27491" s="20"/>
    </row>
    <row r="27492" spans="4:4" x14ac:dyDescent="0.2">
      <c r="D27492" s="20"/>
    </row>
    <row r="27493" spans="4:4" x14ac:dyDescent="0.2">
      <c r="D27493" s="20"/>
    </row>
    <row r="27494" spans="4:4" x14ac:dyDescent="0.2">
      <c r="D27494" s="20"/>
    </row>
    <row r="27495" spans="4:4" x14ac:dyDescent="0.2">
      <c r="D27495" s="20"/>
    </row>
    <row r="27496" spans="4:4" x14ac:dyDescent="0.2">
      <c r="D27496" s="20"/>
    </row>
    <row r="27497" spans="4:4" x14ac:dyDescent="0.2">
      <c r="D27497" s="20"/>
    </row>
    <row r="27498" spans="4:4" x14ac:dyDescent="0.2">
      <c r="D27498" s="20"/>
    </row>
    <row r="27499" spans="4:4" x14ac:dyDescent="0.2">
      <c r="D27499" s="20"/>
    </row>
    <row r="27500" spans="4:4" x14ac:dyDescent="0.2">
      <c r="D27500" s="20"/>
    </row>
    <row r="27501" spans="4:4" x14ac:dyDescent="0.2">
      <c r="D27501" s="20"/>
    </row>
    <row r="27502" spans="4:4" x14ac:dyDescent="0.2">
      <c r="D27502" s="20"/>
    </row>
    <row r="27503" spans="4:4" x14ac:dyDescent="0.2">
      <c r="D27503" s="20"/>
    </row>
    <row r="27504" spans="4:4" x14ac:dyDescent="0.2">
      <c r="D27504" s="20"/>
    </row>
    <row r="27505" spans="4:4" x14ac:dyDescent="0.2">
      <c r="D27505" s="20"/>
    </row>
    <row r="27506" spans="4:4" x14ac:dyDescent="0.2">
      <c r="D27506" s="20"/>
    </row>
    <row r="27507" spans="4:4" x14ac:dyDescent="0.2">
      <c r="D27507" s="20"/>
    </row>
    <row r="27508" spans="4:4" x14ac:dyDescent="0.2">
      <c r="D27508" s="20"/>
    </row>
    <row r="27509" spans="4:4" x14ac:dyDescent="0.2">
      <c r="D27509" s="20"/>
    </row>
    <row r="27510" spans="4:4" x14ac:dyDescent="0.2">
      <c r="D27510" s="20"/>
    </row>
    <row r="27511" spans="4:4" x14ac:dyDescent="0.2">
      <c r="D27511" s="20"/>
    </row>
    <row r="27512" spans="4:4" x14ac:dyDescent="0.2">
      <c r="D27512" s="20"/>
    </row>
    <row r="27513" spans="4:4" x14ac:dyDescent="0.2">
      <c r="D27513" s="20"/>
    </row>
    <row r="27514" spans="4:4" x14ac:dyDescent="0.2">
      <c r="D27514" s="20"/>
    </row>
    <row r="27515" spans="4:4" x14ac:dyDescent="0.2">
      <c r="D27515" s="20"/>
    </row>
    <row r="27516" spans="4:4" x14ac:dyDescent="0.2">
      <c r="D27516" s="20"/>
    </row>
    <row r="27517" spans="4:4" x14ac:dyDescent="0.2">
      <c r="D27517" s="20"/>
    </row>
    <row r="27518" spans="4:4" x14ac:dyDescent="0.2">
      <c r="D27518" s="20"/>
    </row>
    <row r="27519" spans="4:4" x14ac:dyDescent="0.2">
      <c r="D27519" s="20"/>
    </row>
    <row r="27520" spans="4:4" x14ac:dyDescent="0.2">
      <c r="D27520" s="20"/>
    </row>
    <row r="27521" spans="4:4" x14ac:dyDescent="0.2">
      <c r="D27521" s="20"/>
    </row>
    <row r="27522" spans="4:4" x14ac:dyDescent="0.2">
      <c r="D27522" s="20"/>
    </row>
    <row r="27523" spans="4:4" x14ac:dyDescent="0.2">
      <c r="D27523" s="20"/>
    </row>
    <row r="27524" spans="4:4" x14ac:dyDescent="0.2">
      <c r="D27524" s="20"/>
    </row>
    <row r="27525" spans="4:4" x14ac:dyDescent="0.2">
      <c r="D27525" s="20"/>
    </row>
    <row r="27526" spans="4:4" x14ac:dyDescent="0.2">
      <c r="D27526" s="20"/>
    </row>
    <row r="27527" spans="4:4" x14ac:dyDescent="0.2">
      <c r="D27527" s="20"/>
    </row>
    <row r="27528" spans="4:4" x14ac:dyDescent="0.2">
      <c r="D27528" s="20"/>
    </row>
    <row r="27529" spans="4:4" x14ac:dyDescent="0.2">
      <c r="D27529" s="20"/>
    </row>
    <row r="27530" spans="4:4" x14ac:dyDescent="0.2">
      <c r="D27530" s="20"/>
    </row>
    <row r="27531" spans="4:4" x14ac:dyDescent="0.2">
      <c r="D27531" s="20"/>
    </row>
    <row r="27532" spans="4:4" x14ac:dyDescent="0.2">
      <c r="D27532" s="20"/>
    </row>
    <row r="27533" spans="4:4" x14ac:dyDescent="0.2">
      <c r="D27533" s="20"/>
    </row>
    <row r="27534" spans="4:4" x14ac:dyDescent="0.2">
      <c r="D27534" s="20"/>
    </row>
    <row r="27535" spans="4:4" x14ac:dyDescent="0.2">
      <c r="D27535" s="20"/>
    </row>
    <row r="27536" spans="4:4" x14ac:dyDescent="0.2">
      <c r="D27536" s="20"/>
    </row>
    <row r="27537" spans="4:4" x14ac:dyDescent="0.2">
      <c r="D27537" s="20"/>
    </row>
    <row r="27538" spans="4:4" x14ac:dyDescent="0.2">
      <c r="D27538" s="20"/>
    </row>
    <row r="27539" spans="4:4" x14ac:dyDescent="0.2">
      <c r="D27539" s="20"/>
    </row>
    <row r="27540" spans="4:4" x14ac:dyDescent="0.2">
      <c r="D27540" s="20"/>
    </row>
    <row r="27541" spans="4:4" x14ac:dyDescent="0.2">
      <c r="D27541" s="20"/>
    </row>
    <row r="27542" spans="4:4" x14ac:dyDescent="0.2">
      <c r="D27542" s="20"/>
    </row>
    <row r="27543" spans="4:4" x14ac:dyDescent="0.2">
      <c r="D27543" s="20"/>
    </row>
    <row r="27544" spans="4:4" x14ac:dyDescent="0.2">
      <c r="D27544" s="20"/>
    </row>
    <row r="27545" spans="4:4" x14ac:dyDescent="0.2">
      <c r="D27545" s="20"/>
    </row>
    <row r="27546" spans="4:4" x14ac:dyDescent="0.2">
      <c r="D27546" s="20"/>
    </row>
    <row r="27547" spans="4:4" x14ac:dyDescent="0.2">
      <c r="D27547" s="20"/>
    </row>
    <row r="27548" spans="4:4" x14ac:dyDescent="0.2">
      <c r="D27548" s="20"/>
    </row>
    <row r="27549" spans="4:4" x14ac:dyDescent="0.2">
      <c r="D27549" s="20"/>
    </row>
    <row r="27550" spans="4:4" x14ac:dyDescent="0.2">
      <c r="D27550" s="20"/>
    </row>
    <row r="27551" spans="4:4" x14ac:dyDescent="0.2">
      <c r="D27551" s="20"/>
    </row>
    <row r="27552" spans="4:4" x14ac:dyDescent="0.2">
      <c r="D27552" s="20"/>
    </row>
    <row r="27553" spans="4:4" x14ac:dyDescent="0.2">
      <c r="D27553" s="20"/>
    </row>
    <row r="27554" spans="4:4" x14ac:dyDescent="0.2">
      <c r="D27554" s="20"/>
    </row>
    <row r="27555" spans="4:4" x14ac:dyDescent="0.2">
      <c r="D27555" s="20"/>
    </row>
    <row r="27556" spans="4:4" x14ac:dyDescent="0.2">
      <c r="D27556" s="20"/>
    </row>
    <row r="27557" spans="4:4" x14ac:dyDescent="0.2">
      <c r="D27557" s="20"/>
    </row>
    <row r="27558" spans="4:4" x14ac:dyDescent="0.2">
      <c r="D27558" s="20"/>
    </row>
    <row r="27559" spans="4:4" x14ac:dyDescent="0.2">
      <c r="D27559" s="20"/>
    </row>
    <row r="27560" spans="4:4" x14ac:dyDescent="0.2">
      <c r="D27560" s="20"/>
    </row>
    <row r="27561" spans="4:4" x14ac:dyDescent="0.2">
      <c r="D27561" s="20"/>
    </row>
    <row r="27562" spans="4:4" x14ac:dyDescent="0.2">
      <c r="D27562" s="20"/>
    </row>
    <row r="27563" spans="4:4" x14ac:dyDescent="0.2">
      <c r="D27563" s="20"/>
    </row>
    <row r="27564" spans="4:4" x14ac:dyDescent="0.2">
      <c r="D27564" s="20"/>
    </row>
    <row r="27565" spans="4:4" x14ac:dyDescent="0.2">
      <c r="D27565" s="20"/>
    </row>
    <row r="27566" spans="4:4" x14ac:dyDescent="0.2">
      <c r="D27566" s="20"/>
    </row>
    <row r="27567" spans="4:4" x14ac:dyDescent="0.2">
      <c r="D27567" s="20"/>
    </row>
    <row r="27568" spans="4:4" x14ac:dyDescent="0.2">
      <c r="D27568" s="20"/>
    </row>
    <row r="27569" spans="4:4" x14ac:dyDescent="0.2">
      <c r="D27569" s="20"/>
    </row>
    <row r="27570" spans="4:4" x14ac:dyDescent="0.2">
      <c r="D27570" s="20"/>
    </row>
    <row r="27571" spans="4:4" x14ac:dyDescent="0.2">
      <c r="D27571" s="20"/>
    </row>
    <row r="27572" spans="4:4" x14ac:dyDescent="0.2">
      <c r="D27572" s="20"/>
    </row>
    <row r="27573" spans="4:4" x14ac:dyDescent="0.2">
      <c r="D27573" s="20"/>
    </row>
    <row r="27574" spans="4:4" x14ac:dyDescent="0.2">
      <c r="D27574" s="20"/>
    </row>
    <row r="27575" spans="4:4" x14ac:dyDescent="0.2">
      <c r="D27575" s="20"/>
    </row>
    <row r="27576" spans="4:4" x14ac:dyDescent="0.2">
      <c r="D27576" s="20"/>
    </row>
    <row r="27577" spans="4:4" x14ac:dyDescent="0.2">
      <c r="D27577" s="20"/>
    </row>
    <row r="27578" spans="4:4" x14ac:dyDescent="0.2">
      <c r="D27578" s="20"/>
    </row>
    <row r="27579" spans="4:4" x14ac:dyDescent="0.2">
      <c r="D27579" s="20"/>
    </row>
    <row r="27580" spans="4:4" x14ac:dyDescent="0.2">
      <c r="D27580" s="20"/>
    </row>
    <row r="27581" spans="4:4" x14ac:dyDescent="0.2">
      <c r="D27581" s="20"/>
    </row>
    <row r="27582" spans="4:4" x14ac:dyDescent="0.2">
      <c r="D27582" s="20"/>
    </row>
    <row r="27583" spans="4:4" x14ac:dyDescent="0.2">
      <c r="D27583" s="20"/>
    </row>
    <row r="27584" spans="4:4" x14ac:dyDescent="0.2">
      <c r="D27584" s="20"/>
    </row>
    <row r="27585" spans="4:4" x14ac:dyDescent="0.2">
      <c r="D27585" s="20"/>
    </row>
    <row r="27586" spans="4:4" x14ac:dyDescent="0.2">
      <c r="D27586" s="20"/>
    </row>
    <row r="27587" spans="4:4" x14ac:dyDescent="0.2">
      <c r="D27587" s="20"/>
    </row>
    <row r="27588" spans="4:4" x14ac:dyDescent="0.2">
      <c r="D27588" s="20"/>
    </row>
    <row r="27589" spans="4:4" x14ac:dyDescent="0.2">
      <c r="D27589" s="20"/>
    </row>
    <row r="27590" spans="4:4" x14ac:dyDescent="0.2">
      <c r="D27590" s="20"/>
    </row>
    <row r="27591" spans="4:4" x14ac:dyDescent="0.2">
      <c r="D27591" s="20"/>
    </row>
    <row r="27592" spans="4:4" x14ac:dyDescent="0.2">
      <c r="D27592" s="20"/>
    </row>
    <row r="27593" spans="4:4" x14ac:dyDescent="0.2">
      <c r="D27593" s="20"/>
    </row>
    <row r="27594" spans="4:4" x14ac:dyDescent="0.2">
      <c r="D27594" s="20"/>
    </row>
    <row r="27595" spans="4:4" x14ac:dyDescent="0.2">
      <c r="D27595" s="20"/>
    </row>
    <row r="27596" spans="4:4" x14ac:dyDescent="0.2">
      <c r="D27596" s="20"/>
    </row>
    <row r="27597" spans="4:4" x14ac:dyDescent="0.2">
      <c r="D27597" s="20"/>
    </row>
    <row r="27598" spans="4:4" x14ac:dyDescent="0.2">
      <c r="D27598" s="20"/>
    </row>
    <row r="27599" spans="4:4" x14ac:dyDescent="0.2">
      <c r="D27599" s="20"/>
    </row>
    <row r="27600" spans="4:4" x14ac:dyDescent="0.2">
      <c r="D27600" s="20"/>
    </row>
    <row r="27601" spans="4:4" x14ac:dyDescent="0.2">
      <c r="D27601" s="20"/>
    </row>
    <row r="27602" spans="4:4" x14ac:dyDescent="0.2">
      <c r="D27602" s="20"/>
    </row>
    <row r="27603" spans="4:4" x14ac:dyDescent="0.2">
      <c r="D27603" s="20"/>
    </row>
    <row r="27604" spans="4:4" x14ac:dyDescent="0.2">
      <c r="D27604" s="20"/>
    </row>
    <row r="27605" spans="4:4" x14ac:dyDescent="0.2">
      <c r="D27605" s="20"/>
    </row>
    <row r="27606" spans="4:4" x14ac:dyDescent="0.2">
      <c r="D27606" s="20"/>
    </row>
    <row r="27607" spans="4:4" x14ac:dyDescent="0.2">
      <c r="D27607" s="20"/>
    </row>
    <row r="27608" spans="4:4" x14ac:dyDescent="0.2">
      <c r="D27608" s="20"/>
    </row>
    <row r="27609" spans="4:4" x14ac:dyDescent="0.2">
      <c r="D27609" s="20"/>
    </row>
    <row r="27610" spans="4:4" x14ac:dyDescent="0.2">
      <c r="D27610" s="20"/>
    </row>
    <row r="27611" spans="4:4" x14ac:dyDescent="0.2">
      <c r="D27611" s="20"/>
    </row>
    <row r="27612" spans="4:4" x14ac:dyDescent="0.2">
      <c r="D27612" s="20"/>
    </row>
    <row r="27613" spans="4:4" x14ac:dyDescent="0.2">
      <c r="D27613" s="20"/>
    </row>
    <row r="27614" spans="4:4" x14ac:dyDescent="0.2">
      <c r="D27614" s="20"/>
    </row>
    <row r="27615" spans="4:4" x14ac:dyDescent="0.2">
      <c r="D27615" s="20"/>
    </row>
    <row r="27616" spans="4:4" x14ac:dyDescent="0.2">
      <c r="D27616" s="20"/>
    </row>
    <row r="27617" spans="4:4" x14ac:dyDescent="0.2">
      <c r="D27617" s="20"/>
    </row>
    <row r="27618" spans="4:4" x14ac:dyDescent="0.2">
      <c r="D27618" s="20"/>
    </row>
    <row r="27619" spans="4:4" x14ac:dyDescent="0.2">
      <c r="D27619" s="20"/>
    </row>
    <row r="27620" spans="4:4" x14ac:dyDescent="0.2">
      <c r="D27620" s="20"/>
    </row>
    <row r="27621" spans="4:4" x14ac:dyDescent="0.2">
      <c r="D27621" s="20"/>
    </row>
    <row r="27622" spans="4:4" x14ac:dyDescent="0.2">
      <c r="D27622" s="20"/>
    </row>
    <row r="27623" spans="4:4" x14ac:dyDescent="0.2">
      <c r="D27623" s="20"/>
    </row>
    <row r="27624" spans="4:4" x14ac:dyDescent="0.2">
      <c r="D27624" s="20"/>
    </row>
    <row r="27625" spans="4:4" x14ac:dyDescent="0.2">
      <c r="D27625" s="20"/>
    </row>
    <row r="27626" spans="4:4" x14ac:dyDescent="0.2">
      <c r="D27626" s="20"/>
    </row>
    <row r="27627" spans="4:4" x14ac:dyDescent="0.2">
      <c r="D27627" s="20"/>
    </row>
    <row r="27628" spans="4:4" x14ac:dyDescent="0.2">
      <c r="D27628" s="20"/>
    </row>
    <row r="27629" spans="4:4" x14ac:dyDescent="0.2">
      <c r="D27629" s="20"/>
    </row>
    <row r="27630" spans="4:4" x14ac:dyDescent="0.2">
      <c r="D27630" s="20"/>
    </row>
    <row r="27631" spans="4:4" x14ac:dyDescent="0.2">
      <c r="D27631" s="20"/>
    </row>
    <row r="27632" spans="4:4" x14ac:dyDescent="0.2">
      <c r="D27632" s="20"/>
    </row>
    <row r="27633" spans="4:4" x14ac:dyDescent="0.2">
      <c r="D27633" s="20"/>
    </row>
    <row r="27634" spans="4:4" x14ac:dyDescent="0.2">
      <c r="D27634" s="20"/>
    </row>
    <row r="27635" spans="4:4" x14ac:dyDescent="0.2">
      <c r="D27635" s="20"/>
    </row>
    <row r="27636" spans="4:4" x14ac:dyDescent="0.2">
      <c r="D27636" s="20"/>
    </row>
    <row r="27637" spans="4:4" x14ac:dyDescent="0.2">
      <c r="D27637" s="20"/>
    </row>
    <row r="27638" spans="4:4" x14ac:dyDescent="0.2">
      <c r="D27638" s="20"/>
    </row>
    <row r="27639" spans="4:4" x14ac:dyDescent="0.2">
      <c r="D27639" s="20"/>
    </row>
    <row r="27640" spans="4:4" x14ac:dyDescent="0.2">
      <c r="D27640" s="20"/>
    </row>
    <row r="27641" spans="4:4" x14ac:dyDescent="0.2">
      <c r="D27641" s="20"/>
    </row>
    <row r="27642" spans="4:4" x14ac:dyDescent="0.2">
      <c r="D27642" s="20"/>
    </row>
    <row r="27643" spans="4:4" x14ac:dyDescent="0.2">
      <c r="D27643" s="20"/>
    </row>
    <row r="27644" spans="4:4" x14ac:dyDescent="0.2">
      <c r="D27644" s="20"/>
    </row>
    <row r="27645" spans="4:4" x14ac:dyDescent="0.2">
      <c r="D27645" s="20"/>
    </row>
    <row r="27646" spans="4:4" x14ac:dyDescent="0.2">
      <c r="D27646" s="20"/>
    </row>
    <row r="27647" spans="4:4" x14ac:dyDescent="0.2">
      <c r="D27647" s="20"/>
    </row>
    <row r="27648" spans="4:4" x14ac:dyDescent="0.2">
      <c r="D27648" s="20"/>
    </row>
    <row r="27649" spans="4:4" x14ac:dyDescent="0.2">
      <c r="D27649" s="20"/>
    </row>
    <row r="27650" spans="4:4" x14ac:dyDescent="0.2">
      <c r="D27650" s="20"/>
    </row>
    <row r="27651" spans="4:4" x14ac:dyDescent="0.2">
      <c r="D27651" s="20"/>
    </row>
    <row r="27652" spans="4:4" x14ac:dyDescent="0.2">
      <c r="D27652" s="20"/>
    </row>
    <row r="27653" spans="4:4" x14ac:dyDescent="0.2">
      <c r="D27653" s="20"/>
    </row>
    <row r="27654" spans="4:4" x14ac:dyDescent="0.2">
      <c r="D27654" s="20"/>
    </row>
    <row r="27655" spans="4:4" x14ac:dyDescent="0.2">
      <c r="D27655" s="20"/>
    </row>
    <row r="27656" spans="4:4" x14ac:dyDescent="0.2">
      <c r="D27656" s="20"/>
    </row>
    <row r="27657" spans="4:4" x14ac:dyDescent="0.2">
      <c r="D27657" s="20"/>
    </row>
    <row r="27658" spans="4:4" x14ac:dyDescent="0.2">
      <c r="D27658" s="20"/>
    </row>
    <row r="27659" spans="4:4" x14ac:dyDescent="0.2">
      <c r="D27659" s="20"/>
    </row>
    <row r="27660" spans="4:4" x14ac:dyDescent="0.2">
      <c r="D27660" s="20"/>
    </row>
    <row r="27661" spans="4:4" x14ac:dyDescent="0.2">
      <c r="D27661" s="20"/>
    </row>
    <row r="27662" spans="4:4" x14ac:dyDescent="0.2">
      <c r="D27662" s="20"/>
    </row>
    <row r="27663" spans="4:4" x14ac:dyDescent="0.2">
      <c r="D27663" s="20"/>
    </row>
    <row r="27664" spans="4:4" x14ac:dyDescent="0.2">
      <c r="D27664" s="20"/>
    </row>
    <row r="27665" spans="4:4" x14ac:dyDescent="0.2">
      <c r="D27665" s="20"/>
    </row>
    <row r="27666" spans="4:4" x14ac:dyDescent="0.2">
      <c r="D27666" s="20"/>
    </row>
    <row r="27667" spans="4:4" x14ac:dyDescent="0.2">
      <c r="D27667" s="20"/>
    </row>
    <row r="27668" spans="4:4" x14ac:dyDescent="0.2">
      <c r="D27668" s="20"/>
    </row>
    <row r="27669" spans="4:4" x14ac:dyDescent="0.2">
      <c r="D27669" s="20"/>
    </row>
    <row r="27670" spans="4:4" x14ac:dyDescent="0.2">
      <c r="D27670" s="20"/>
    </row>
    <row r="27671" spans="4:4" x14ac:dyDescent="0.2">
      <c r="D27671" s="20"/>
    </row>
    <row r="27672" spans="4:4" x14ac:dyDescent="0.2">
      <c r="D27672" s="20"/>
    </row>
    <row r="27673" spans="4:4" x14ac:dyDescent="0.2">
      <c r="D27673" s="20"/>
    </row>
    <row r="27674" spans="4:4" x14ac:dyDescent="0.2">
      <c r="D27674" s="20"/>
    </row>
    <row r="27675" spans="4:4" x14ac:dyDescent="0.2">
      <c r="D27675" s="20"/>
    </row>
    <row r="27676" spans="4:4" x14ac:dyDescent="0.2">
      <c r="D27676" s="20"/>
    </row>
    <row r="27677" spans="4:4" x14ac:dyDescent="0.2">
      <c r="D27677" s="20"/>
    </row>
    <row r="27678" spans="4:4" x14ac:dyDescent="0.2">
      <c r="D27678" s="20"/>
    </row>
    <row r="27679" spans="4:4" x14ac:dyDescent="0.2">
      <c r="D27679" s="20"/>
    </row>
    <row r="27680" spans="4:4" x14ac:dyDescent="0.2">
      <c r="D27680" s="20"/>
    </row>
    <row r="27681" spans="4:4" x14ac:dyDescent="0.2">
      <c r="D27681" s="20"/>
    </row>
    <row r="27682" spans="4:4" x14ac:dyDescent="0.2">
      <c r="D27682" s="20"/>
    </row>
    <row r="27683" spans="4:4" x14ac:dyDescent="0.2">
      <c r="D27683" s="20"/>
    </row>
    <row r="27684" spans="4:4" x14ac:dyDescent="0.2">
      <c r="D27684" s="20"/>
    </row>
    <row r="27685" spans="4:4" x14ac:dyDescent="0.2">
      <c r="D27685" s="20"/>
    </row>
    <row r="27686" spans="4:4" x14ac:dyDescent="0.2">
      <c r="D27686" s="20"/>
    </row>
    <row r="27687" spans="4:4" x14ac:dyDescent="0.2">
      <c r="D27687" s="20"/>
    </row>
    <row r="27688" spans="4:4" x14ac:dyDescent="0.2">
      <c r="D27688" s="20"/>
    </row>
    <row r="27689" spans="4:4" x14ac:dyDescent="0.2">
      <c r="D27689" s="20"/>
    </row>
    <row r="27690" spans="4:4" x14ac:dyDescent="0.2">
      <c r="D27690" s="20"/>
    </row>
    <row r="27691" spans="4:4" x14ac:dyDescent="0.2">
      <c r="D27691" s="20"/>
    </row>
    <row r="27692" spans="4:4" x14ac:dyDescent="0.2">
      <c r="D27692" s="20"/>
    </row>
    <row r="27693" spans="4:4" x14ac:dyDescent="0.2">
      <c r="D27693" s="20"/>
    </row>
    <row r="27694" spans="4:4" x14ac:dyDescent="0.2">
      <c r="D27694" s="20"/>
    </row>
    <row r="27695" spans="4:4" x14ac:dyDescent="0.2">
      <c r="D27695" s="20"/>
    </row>
    <row r="27696" spans="4:4" x14ac:dyDescent="0.2">
      <c r="D27696" s="20"/>
    </row>
    <row r="27697" spans="4:4" x14ac:dyDescent="0.2">
      <c r="D27697" s="20"/>
    </row>
    <row r="27698" spans="4:4" x14ac:dyDescent="0.2">
      <c r="D27698" s="20"/>
    </row>
    <row r="27699" spans="4:4" x14ac:dyDescent="0.2">
      <c r="D27699" s="20"/>
    </row>
    <row r="27700" spans="4:4" x14ac:dyDescent="0.2">
      <c r="D27700" s="20"/>
    </row>
    <row r="27701" spans="4:4" x14ac:dyDescent="0.2">
      <c r="D27701" s="20"/>
    </row>
    <row r="27702" spans="4:4" x14ac:dyDescent="0.2">
      <c r="D27702" s="20"/>
    </row>
    <row r="27703" spans="4:4" x14ac:dyDescent="0.2">
      <c r="D27703" s="20"/>
    </row>
    <row r="27704" spans="4:4" x14ac:dyDescent="0.2">
      <c r="D27704" s="20"/>
    </row>
    <row r="27705" spans="4:4" x14ac:dyDescent="0.2">
      <c r="D27705" s="20"/>
    </row>
    <row r="27706" spans="4:4" x14ac:dyDescent="0.2">
      <c r="D27706" s="20"/>
    </row>
    <row r="27707" spans="4:4" x14ac:dyDescent="0.2">
      <c r="D27707" s="20"/>
    </row>
    <row r="27708" spans="4:4" x14ac:dyDescent="0.2">
      <c r="D27708" s="20"/>
    </row>
    <row r="27709" spans="4:4" x14ac:dyDescent="0.2">
      <c r="D27709" s="20"/>
    </row>
    <row r="27710" spans="4:4" x14ac:dyDescent="0.2">
      <c r="D27710" s="20"/>
    </row>
    <row r="27711" spans="4:4" x14ac:dyDescent="0.2">
      <c r="D27711" s="20"/>
    </row>
    <row r="27712" spans="4:4" x14ac:dyDescent="0.2">
      <c r="D27712" s="20"/>
    </row>
    <row r="27713" spans="4:4" x14ac:dyDescent="0.2">
      <c r="D27713" s="20"/>
    </row>
    <row r="27714" spans="4:4" x14ac:dyDescent="0.2">
      <c r="D27714" s="20"/>
    </row>
    <row r="27715" spans="4:4" x14ac:dyDescent="0.2">
      <c r="D27715" s="20"/>
    </row>
    <row r="27716" spans="4:4" x14ac:dyDescent="0.2">
      <c r="D27716" s="20"/>
    </row>
    <row r="27717" spans="4:4" x14ac:dyDescent="0.2">
      <c r="D27717" s="20"/>
    </row>
    <row r="27718" spans="4:4" x14ac:dyDescent="0.2">
      <c r="D27718" s="20"/>
    </row>
    <row r="27719" spans="4:4" x14ac:dyDescent="0.2">
      <c r="D27719" s="20"/>
    </row>
    <row r="27720" spans="4:4" x14ac:dyDescent="0.2">
      <c r="D27720" s="20"/>
    </row>
    <row r="27721" spans="4:4" x14ac:dyDescent="0.2">
      <c r="D27721" s="20"/>
    </row>
    <row r="27722" spans="4:4" x14ac:dyDescent="0.2">
      <c r="D27722" s="20"/>
    </row>
    <row r="27723" spans="4:4" x14ac:dyDescent="0.2">
      <c r="D27723" s="20"/>
    </row>
    <row r="27724" spans="4:4" x14ac:dyDescent="0.2">
      <c r="D27724" s="20"/>
    </row>
    <row r="27725" spans="4:4" x14ac:dyDescent="0.2">
      <c r="D27725" s="20"/>
    </row>
    <row r="27726" spans="4:4" x14ac:dyDescent="0.2">
      <c r="D27726" s="20"/>
    </row>
    <row r="27727" spans="4:4" x14ac:dyDescent="0.2">
      <c r="D27727" s="20"/>
    </row>
    <row r="27728" spans="4:4" x14ac:dyDescent="0.2">
      <c r="D27728" s="20"/>
    </row>
    <row r="27729" spans="4:4" x14ac:dyDescent="0.2">
      <c r="D27729" s="20"/>
    </row>
    <row r="27730" spans="4:4" x14ac:dyDescent="0.2">
      <c r="D27730" s="20"/>
    </row>
    <row r="27731" spans="4:4" x14ac:dyDescent="0.2">
      <c r="D27731" s="20"/>
    </row>
    <row r="27732" spans="4:4" x14ac:dyDescent="0.2">
      <c r="D27732" s="20"/>
    </row>
    <row r="27733" spans="4:4" x14ac:dyDescent="0.2">
      <c r="D27733" s="20"/>
    </row>
    <row r="27734" spans="4:4" x14ac:dyDescent="0.2">
      <c r="D27734" s="20"/>
    </row>
    <row r="27735" spans="4:4" x14ac:dyDescent="0.2">
      <c r="D27735" s="20"/>
    </row>
    <row r="27736" spans="4:4" x14ac:dyDescent="0.2">
      <c r="D27736" s="20"/>
    </row>
    <row r="27737" spans="4:4" x14ac:dyDescent="0.2">
      <c r="D27737" s="20"/>
    </row>
    <row r="27738" spans="4:4" x14ac:dyDescent="0.2">
      <c r="D27738" s="20"/>
    </row>
    <row r="27739" spans="4:4" x14ac:dyDescent="0.2">
      <c r="D27739" s="20"/>
    </row>
    <row r="27740" spans="4:4" x14ac:dyDescent="0.2">
      <c r="D27740" s="20"/>
    </row>
    <row r="27741" spans="4:4" x14ac:dyDescent="0.2">
      <c r="D27741" s="20"/>
    </row>
    <row r="27742" spans="4:4" x14ac:dyDescent="0.2">
      <c r="D27742" s="20"/>
    </row>
    <row r="27743" spans="4:4" x14ac:dyDescent="0.2">
      <c r="D27743" s="20"/>
    </row>
    <row r="27744" spans="4:4" x14ac:dyDescent="0.2">
      <c r="D27744" s="20"/>
    </row>
    <row r="27745" spans="4:4" x14ac:dyDescent="0.2">
      <c r="D27745" s="20"/>
    </row>
    <row r="27746" spans="4:4" x14ac:dyDescent="0.2">
      <c r="D27746" s="20"/>
    </row>
    <row r="27747" spans="4:4" x14ac:dyDescent="0.2">
      <c r="D27747" s="20"/>
    </row>
    <row r="27748" spans="4:4" x14ac:dyDescent="0.2">
      <c r="D27748" s="20"/>
    </row>
    <row r="27749" spans="4:4" x14ac:dyDescent="0.2">
      <c r="D27749" s="20"/>
    </row>
    <row r="27750" spans="4:4" x14ac:dyDescent="0.2">
      <c r="D27750" s="20"/>
    </row>
    <row r="27751" spans="4:4" x14ac:dyDescent="0.2">
      <c r="D27751" s="20"/>
    </row>
    <row r="27752" spans="4:4" x14ac:dyDescent="0.2">
      <c r="D27752" s="20"/>
    </row>
    <row r="27753" spans="4:4" x14ac:dyDescent="0.2">
      <c r="D27753" s="20"/>
    </row>
    <row r="27754" spans="4:4" x14ac:dyDescent="0.2">
      <c r="D27754" s="20"/>
    </row>
    <row r="27755" spans="4:4" x14ac:dyDescent="0.2">
      <c r="D27755" s="20"/>
    </row>
    <row r="27756" spans="4:4" x14ac:dyDescent="0.2">
      <c r="D27756" s="20"/>
    </row>
    <row r="27757" spans="4:4" x14ac:dyDescent="0.2">
      <c r="D27757" s="20"/>
    </row>
    <row r="27758" spans="4:4" x14ac:dyDescent="0.2">
      <c r="D27758" s="20"/>
    </row>
    <row r="27759" spans="4:4" x14ac:dyDescent="0.2">
      <c r="D27759" s="20"/>
    </row>
    <row r="27760" spans="4:4" x14ac:dyDescent="0.2">
      <c r="D27760" s="20"/>
    </row>
    <row r="27761" spans="4:4" x14ac:dyDescent="0.2">
      <c r="D27761" s="20"/>
    </row>
    <row r="27762" spans="4:4" x14ac:dyDescent="0.2">
      <c r="D27762" s="20"/>
    </row>
    <row r="27763" spans="4:4" x14ac:dyDescent="0.2">
      <c r="D27763" s="20"/>
    </row>
    <row r="27764" spans="4:4" x14ac:dyDescent="0.2">
      <c r="D27764" s="20"/>
    </row>
    <row r="27765" spans="4:4" x14ac:dyDescent="0.2">
      <c r="D27765" s="20"/>
    </row>
    <row r="27766" spans="4:4" x14ac:dyDescent="0.2">
      <c r="D27766" s="20"/>
    </row>
    <row r="27767" spans="4:4" x14ac:dyDescent="0.2">
      <c r="D27767" s="20"/>
    </row>
    <row r="27768" spans="4:4" x14ac:dyDescent="0.2">
      <c r="D27768" s="20"/>
    </row>
    <row r="27769" spans="4:4" x14ac:dyDescent="0.2">
      <c r="D27769" s="20"/>
    </row>
    <row r="27770" spans="4:4" x14ac:dyDescent="0.2">
      <c r="D27770" s="20"/>
    </row>
    <row r="27771" spans="4:4" x14ac:dyDescent="0.2">
      <c r="D27771" s="20"/>
    </row>
    <row r="27772" spans="4:4" x14ac:dyDescent="0.2">
      <c r="D27772" s="20"/>
    </row>
    <row r="27773" spans="4:4" x14ac:dyDescent="0.2">
      <c r="D27773" s="20"/>
    </row>
    <row r="27774" spans="4:4" x14ac:dyDescent="0.2">
      <c r="D27774" s="20"/>
    </row>
    <row r="27775" spans="4:4" x14ac:dyDescent="0.2">
      <c r="D27775" s="20"/>
    </row>
    <row r="27776" spans="4:4" x14ac:dyDescent="0.2">
      <c r="D27776" s="20"/>
    </row>
    <row r="27777" spans="4:4" x14ac:dyDescent="0.2">
      <c r="D27777" s="20"/>
    </row>
    <row r="27778" spans="4:4" x14ac:dyDescent="0.2">
      <c r="D27778" s="20"/>
    </row>
    <row r="27779" spans="4:4" x14ac:dyDescent="0.2">
      <c r="D27779" s="20"/>
    </row>
    <row r="27780" spans="4:4" x14ac:dyDescent="0.2">
      <c r="D27780" s="20"/>
    </row>
    <row r="27781" spans="4:4" x14ac:dyDescent="0.2">
      <c r="D27781" s="20"/>
    </row>
    <row r="27782" spans="4:4" x14ac:dyDescent="0.2">
      <c r="D27782" s="20"/>
    </row>
    <row r="27783" spans="4:4" x14ac:dyDescent="0.2">
      <c r="D27783" s="20"/>
    </row>
    <row r="27784" spans="4:4" x14ac:dyDescent="0.2">
      <c r="D27784" s="20"/>
    </row>
    <row r="27785" spans="4:4" x14ac:dyDescent="0.2">
      <c r="D27785" s="20"/>
    </row>
    <row r="27786" spans="4:4" x14ac:dyDescent="0.2">
      <c r="D27786" s="20"/>
    </row>
    <row r="27787" spans="4:4" x14ac:dyDescent="0.2">
      <c r="D27787" s="20"/>
    </row>
    <row r="27788" spans="4:4" x14ac:dyDescent="0.2">
      <c r="D27788" s="20"/>
    </row>
    <row r="27789" spans="4:4" x14ac:dyDescent="0.2">
      <c r="D27789" s="20"/>
    </row>
    <row r="27790" spans="4:4" x14ac:dyDescent="0.2">
      <c r="D27790" s="20"/>
    </row>
    <row r="27791" spans="4:4" x14ac:dyDescent="0.2">
      <c r="D27791" s="20"/>
    </row>
    <row r="27792" spans="4:4" x14ac:dyDescent="0.2">
      <c r="D27792" s="20"/>
    </row>
    <row r="27793" spans="4:4" x14ac:dyDescent="0.2">
      <c r="D27793" s="20"/>
    </row>
    <row r="27794" spans="4:4" x14ac:dyDescent="0.2">
      <c r="D27794" s="20"/>
    </row>
    <row r="27795" spans="4:4" x14ac:dyDescent="0.2">
      <c r="D27795" s="20"/>
    </row>
    <row r="27796" spans="4:4" x14ac:dyDescent="0.2">
      <c r="D27796" s="20"/>
    </row>
    <row r="27797" spans="4:4" x14ac:dyDescent="0.2">
      <c r="D27797" s="20"/>
    </row>
    <row r="27798" spans="4:4" x14ac:dyDescent="0.2">
      <c r="D27798" s="20"/>
    </row>
    <row r="27799" spans="4:4" x14ac:dyDescent="0.2">
      <c r="D27799" s="20"/>
    </row>
    <row r="27800" spans="4:4" x14ac:dyDescent="0.2">
      <c r="D27800" s="20"/>
    </row>
    <row r="27801" spans="4:4" x14ac:dyDescent="0.2">
      <c r="D27801" s="20"/>
    </row>
    <row r="27802" spans="4:4" x14ac:dyDescent="0.2">
      <c r="D27802" s="20"/>
    </row>
    <row r="27803" spans="4:4" x14ac:dyDescent="0.2">
      <c r="D27803" s="20"/>
    </row>
    <row r="27804" spans="4:4" x14ac:dyDescent="0.2">
      <c r="D27804" s="20"/>
    </row>
    <row r="27805" spans="4:4" x14ac:dyDescent="0.2">
      <c r="D27805" s="20"/>
    </row>
    <row r="27806" spans="4:4" x14ac:dyDescent="0.2">
      <c r="D27806" s="20"/>
    </row>
    <row r="27807" spans="4:4" x14ac:dyDescent="0.2">
      <c r="D27807" s="20"/>
    </row>
    <row r="27808" spans="4:4" x14ac:dyDescent="0.2">
      <c r="D27808" s="20"/>
    </row>
    <row r="27809" spans="4:4" x14ac:dyDescent="0.2">
      <c r="D27809" s="20"/>
    </row>
    <row r="27810" spans="4:4" x14ac:dyDescent="0.2">
      <c r="D27810" s="20"/>
    </row>
    <row r="27811" spans="4:4" x14ac:dyDescent="0.2">
      <c r="D27811" s="20"/>
    </row>
    <row r="27812" spans="4:4" x14ac:dyDescent="0.2">
      <c r="D27812" s="20"/>
    </row>
    <row r="27813" spans="4:4" x14ac:dyDescent="0.2">
      <c r="D27813" s="20"/>
    </row>
    <row r="27814" spans="4:4" x14ac:dyDescent="0.2">
      <c r="D27814" s="20"/>
    </row>
    <row r="27815" spans="4:4" x14ac:dyDescent="0.2">
      <c r="D27815" s="20"/>
    </row>
    <row r="27816" spans="4:4" x14ac:dyDescent="0.2">
      <c r="D27816" s="20"/>
    </row>
    <row r="27817" spans="4:4" x14ac:dyDescent="0.2">
      <c r="D27817" s="20"/>
    </row>
    <row r="27818" spans="4:4" x14ac:dyDescent="0.2">
      <c r="D27818" s="20"/>
    </row>
    <row r="27819" spans="4:4" x14ac:dyDescent="0.2">
      <c r="D27819" s="20"/>
    </row>
    <row r="27820" spans="4:4" x14ac:dyDescent="0.2">
      <c r="D27820" s="20"/>
    </row>
    <row r="27821" spans="4:4" x14ac:dyDescent="0.2">
      <c r="D27821" s="20"/>
    </row>
    <row r="27822" spans="4:4" x14ac:dyDescent="0.2">
      <c r="D27822" s="20"/>
    </row>
    <row r="27823" spans="4:4" x14ac:dyDescent="0.2">
      <c r="D27823" s="20"/>
    </row>
    <row r="27824" spans="4:4" x14ac:dyDescent="0.2">
      <c r="D27824" s="20"/>
    </row>
    <row r="27825" spans="4:4" x14ac:dyDescent="0.2">
      <c r="D27825" s="20"/>
    </row>
    <row r="27826" spans="4:4" x14ac:dyDescent="0.2">
      <c r="D27826" s="20"/>
    </row>
    <row r="27827" spans="4:4" x14ac:dyDescent="0.2">
      <c r="D27827" s="20"/>
    </row>
    <row r="27828" spans="4:4" x14ac:dyDescent="0.2">
      <c r="D27828" s="20"/>
    </row>
    <row r="27829" spans="4:4" x14ac:dyDescent="0.2">
      <c r="D27829" s="20"/>
    </row>
    <row r="27830" spans="4:4" x14ac:dyDescent="0.2">
      <c r="D27830" s="20"/>
    </row>
    <row r="27831" spans="4:4" x14ac:dyDescent="0.2">
      <c r="D27831" s="20"/>
    </row>
    <row r="27832" spans="4:4" x14ac:dyDescent="0.2">
      <c r="D27832" s="20"/>
    </row>
    <row r="27833" spans="4:4" x14ac:dyDescent="0.2">
      <c r="D27833" s="20"/>
    </row>
    <row r="27834" spans="4:4" x14ac:dyDescent="0.2">
      <c r="D27834" s="20"/>
    </row>
    <row r="27835" spans="4:4" x14ac:dyDescent="0.2">
      <c r="D27835" s="20"/>
    </row>
    <row r="27836" spans="4:4" x14ac:dyDescent="0.2">
      <c r="D27836" s="20"/>
    </row>
    <row r="27837" spans="4:4" x14ac:dyDescent="0.2">
      <c r="D27837" s="20"/>
    </row>
    <row r="27838" spans="4:4" x14ac:dyDescent="0.2">
      <c r="D27838" s="20"/>
    </row>
    <row r="27839" spans="4:4" x14ac:dyDescent="0.2">
      <c r="D27839" s="20"/>
    </row>
    <row r="27840" spans="4:4" x14ac:dyDescent="0.2">
      <c r="D27840" s="20"/>
    </row>
    <row r="27841" spans="4:4" x14ac:dyDescent="0.2">
      <c r="D27841" s="20"/>
    </row>
    <row r="27842" spans="4:4" x14ac:dyDescent="0.2">
      <c r="D27842" s="20"/>
    </row>
    <row r="27843" spans="4:4" x14ac:dyDescent="0.2">
      <c r="D27843" s="20"/>
    </row>
    <row r="27844" spans="4:4" x14ac:dyDescent="0.2">
      <c r="D27844" s="20"/>
    </row>
    <row r="27845" spans="4:4" x14ac:dyDescent="0.2">
      <c r="D27845" s="20"/>
    </row>
    <row r="27846" spans="4:4" x14ac:dyDescent="0.2">
      <c r="D27846" s="20"/>
    </row>
    <row r="27847" spans="4:4" x14ac:dyDescent="0.2">
      <c r="D27847" s="20"/>
    </row>
    <row r="27848" spans="4:4" x14ac:dyDescent="0.2">
      <c r="D27848" s="20"/>
    </row>
    <row r="27849" spans="4:4" x14ac:dyDescent="0.2">
      <c r="D27849" s="20"/>
    </row>
    <row r="27850" spans="4:4" x14ac:dyDescent="0.2">
      <c r="D27850" s="20"/>
    </row>
    <row r="27851" spans="4:4" x14ac:dyDescent="0.2">
      <c r="D27851" s="20"/>
    </row>
    <row r="27852" spans="4:4" x14ac:dyDescent="0.2">
      <c r="D27852" s="20"/>
    </row>
    <row r="27853" spans="4:4" x14ac:dyDescent="0.2">
      <c r="D27853" s="20"/>
    </row>
    <row r="27854" spans="4:4" x14ac:dyDescent="0.2">
      <c r="D27854" s="20"/>
    </row>
    <row r="27855" spans="4:4" x14ac:dyDescent="0.2">
      <c r="D27855" s="20"/>
    </row>
    <row r="27856" spans="4:4" x14ac:dyDescent="0.2">
      <c r="D27856" s="20"/>
    </row>
    <row r="27857" spans="4:4" x14ac:dyDescent="0.2">
      <c r="D27857" s="20"/>
    </row>
    <row r="27858" spans="4:4" x14ac:dyDescent="0.2">
      <c r="D27858" s="20"/>
    </row>
    <row r="27859" spans="4:4" x14ac:dyDescent="0.2">
      <c r="D27859" s="20"/>
    </row>
    <row r="27860" spans="4:4" x14ac:dyDescent="0.2">
      <c r="D27860" s="20"/>
    </row>
    <row r="27861" spans="4:4" x14ac:dyDescent="0.2">
      <c r="D27861" s="20"/>
    </row>
    <row r="27862" spans="4:4" x14ac:dyDescent="0.2">
      <c r="D27862" s="20"/>
    </row>
    <row r="27863" spans="4:4" x14ac:dyDescent="0.2">
      <c r="D27863" s="20"/>
    </row>
    <row r="27864" spans="4:4" x14ac:dyDescent="0.2">
      <c r="D27864" s="20"/>
    </row>
    <row r="27865" spans="4:4" x14ac:dyDescent="0.2">
      <c r="D27865" s="20"/>
    </row>
    <row r="27866" spans="4:4" x14ac:dyDescent="0.2">
      <c r="D27866" s="20"/>
    </row>
    <row r="27867" spans="4:4" x14ac:dyDescent="0.2">
      <c r="D27867" s="20"/>
    </row>
    <row r="27868" spans="4:4" x14ac:dyDescent="0.2">
      <c r="D27868" s="20"/>
    </row>
    <row r="27869" spans="4:4" x14ac:dyDescent="0.2">
      <c r="D27869" s="20"/>
    </row>
    <row r="27870" spans="4:4" x14ac:dyDescent="0.2">
      <c r="D27870" s="20"/>
    </row>
    <row r="27871" spans="4:4" x14ac:dyDescent="0.2">
      <c r="D27871" s="20"/>
    </row>
    <row r="27872" spans="4:4" x14ac:dyDescent="0.2">
      <c r="D27872" s="20"/>
    </row>
    <row r="27873" spans="4:4" x14ac:dyDescent="0.2">
      <c r="D27873" s="20"/>
    </row>
    <row r="27874" spans="4:4" x14ac:dyDescent="0.2">
      <c r="D27874" s="20"/>
    </row>
    <row r="27875" spans="4:4" x14ac:dyDescent="0.2">
      <c r="D27875" s="20"/>
    </row>
    <row r="27876" spans="4:4" x14ac:dyDescent="0.2">
      <c r="D27876" s="20"/>
    </row>
    <row r="27877" spans="4:4" x14ac:dyDescent="0.2">
      <c r="D27877" s="20"/>
    </row>
    <row r="27878" spans="4:4" x14ac:dyDescent="0.2">
      <c r="D27878" s="20"/>
    </row>
    <row r="27879" spans="4:4" x14ac:dyDescent="0.2">
      <c r="D27879" s="20"/>
    </row>
    <row r="27880" spans="4:4" x14ac:dyDescent="0.2">
      <c r="D27880" s="20"/>
    </row>
    <row r="27881" spans="4:4" x14ac:dyDescent="0.2">
      <c r="D27881" s="20"/>
    </row>
    <row r="27882" spans="4:4" x14ac:dyDescent="0.2">
      <c r="D27882" s="20"/>
    </row>
    <row r="27883" spans="4:4" x14ac:dyDescent="0.2">
      <c r="D27883" s="20"/>
    </row>
    <row r="27884" spans="4:4" x14ac:dyDescent="0.2">
      <c r="D27884" s="20"/>
    </row>
    <row r="27885" spans="4:4" x14ac:dyDescent="0.2">
      <c r="D27885" s="20"/>
    </row>
    <row r="27886" spans="4:4" x14ac:dyDescent="0.2">
      <c r="D27886" s="20"/>
    </row>
    <row r="27887" spans="4:4" x14ac:dyDescent="0.2">
      <c r="D27887" s="20"/>
    </row>
    <row r="27888" spans="4:4" x14ac:dyDescent="0.2">
      <c r="D27888" s="20"/>
    </row>
    <row r="27889" spans="4:4" x14ac:dyDescent="0.2">
      <c r="D27889" s="20"/>
    </row>
    <row r="27890" spans="4:4" x14ac:dyDescent="0.2">
      <c r="D27890" s="20"/>
    </row>
    <row r="27891" spans="4:4" x14ac:dyDescent="0.2">
      <c r="D27891" s="20"/>
    </row>
    <row r="27892" spans="4:4" x14ac:dyDescent="0.2">
      <c r="D27892" s="20"/>
    </row>
    <row r="27893" spans="4:4" x14ac:dyDescent="0.2">
      <c r="D27893" s="20"/>
    </row>
    <row r="27894" spans="4:4" x14ac:dyDescent="0.2">
      <c r="D27894" s="20"/>
    </row>
    <row r="27895" spans="4:4" x14ac:dyDescent="0.2">
      <c r="D27895" s="20"/>
    </row>
    <row r="27896" spans="4:4" x14ac:dyDescent="0.2">
      <c r="D27896" s="20"/>
    </row>
    <row r="27897" spans="4:4" x14ac:dyDescent="0.2">
      <c r="D27897" s="20"/>
    </row>
    <row r="27898" spans="4:4" x14ac:dyDescent="0.2">
      <c r="D27898" s="20"/>
    </row>
    <row r="27899" spans="4:4" x14ac:dyDescent="0.2">
      <c r="D27899" s="20"/>
    </row>
    <row r="27900" spans="4:4" x14ac:dyDescent="0.2">
      <c r="D27900" s="20"/>
    </row>
    <row r="27901" spans="4:4" x14ac:dyDescent="0.2">
      <c r="D27901" s="20"/>
    </row>
    <row r="27902" spans="4:4" x14ac:dyDescent="0.2">
      <c r="D27902" s="20"/>
    </row>
    <row r="27903" spans="4:4" x14ac:dyDescent="0.2">
      <c r="D27903" s="20"/>
    </row>
    <row r="27904" spans="4:4" x14ac:dyDescent="0.2">
      <c r="D27904" s="20"/>
    </row>
    <row r="27905" spans="4:4" x14ac:dyDescent="0.2">
      <c r="D27905" s="20"/>
    </row>
    <row r="27906" spans="4:4" x14ac:dyDescent="0.2">
      <c r="D27906" s="20"/>
    </row>
    <row r="27907" spans="4:4" x14ac:dyDescent="0.2">
      <c r="D27907" s="20"/>
    </row>
    <row r="27908" spans="4:4" x14ac:dyDescent="0.2">
      <c r="D27908" s="20"/>
    </row>
    <row r="27909" spans="4:4" x14ac:dyDescent="0.2">
      <c r="D27909" s="20"/>
    </row>
    <row r="27910" spans="4:4" x14ac:dyDescent="0.2">
      <c r="D27910" s="20"/>
    </row>
    <row r="27911" spans="4:4" x14ac:dyDescent="0.2">
      <c r="D27911" s="20"/>
    </row>
    <row r="27912" spans="4:4" x14ac:dyDescent="0.2">
      <c r="D27912" s="20"/>
    </row>
    <row r="27913" spans="4:4" x14ac:dyDescent="0.2">
      <c r="D27913" s="20"/>
    </row>
    <row r="27914" spans="4:4" x14ac:dyDescent="0.2">
      <c r="D27914" s="20"/>
    </row>
    <row r="27915" spans="4:4" x14ac:dyDescent="0.2">
      <c r="D27915" s="20"/>
    </row>
    <row r="27916" spans="4:4" x14ac:dyDescent="0.2">
      <c r="D27916" s="20"/>
    </row>
    <row r="27917" spans="4:4" x14ac:dyDescent="0.2">
      <c r="D27917" s="20"/>
    </row>
    <row r="27918" spans="4:4" x14ac:dyDescent="0.2">
      <c r="D27918" s="20"/>
    </row>
    <row r="27919" spans="4:4" x14ac:dyDescent="0.2">
      <c r="D27919" s="20"/>
    </row>
    <row r="27920" spans="4:4" x14ac:dyDescent="0.2">
      <c r="D27920" s="20"/>
    </row>
    <row r="27921" spans="4:4" x14ac:dyDescent="0.2">
      <c r="D27921" s="20"/>
    </row>
    <row r="27922" spans="4:4" x14ac:dyDescent="0.2">
      <c r="D27922" s="20"/>
    </row>
    <row r="27923" spans="4:4" x14ac:dyDescent="0.2">
      <c r="D27923" s="20"/>
    </row>
    <row r="27924" spans="4:4" x14ac:dyDescent="0.2">
      <c r="D27924" s="20"/>
    </row>
    <row r="27925" spans="4:4" x14ac:dyDescent="0.2">
      <c r="D27925" s="20"/>
    </row>
    <row r="27926" spans="4:4" x14ac:dyDescent="0.2">
      <c r="D27926" s="20"/>
    </row>
    <row r="27927" spans="4:4" x14ac:dyDescent="0.2">
      <c r="D27927" s="20"/>
    </row>
    <row r="27928" spans="4:4" x14ac:dyDescent="0.2">
      <c r="D27928" s="20"/>
    </row>
    <row r="27929" spans="4:4" x14ac:dyDescent="0.2">
      <c r="D27929" s="20"/>
    </row>
    <row r="27930" spans="4:4" x14ac:dyDescent="0.2">
      <c r="D27930" s="20"/>
    </row>
    <row r="27931" spans="4:4" x14ac:dyDescent="0.2">
      <c r="D27931" s="20"/>
    </row>
    <row r="27932" spans="4:4" x14ac:dyDescent="0.2">
      <c r="D27932" s="20"/>
    </row>
    <row r="27933" spans="4:4" x14ac:dyDescent="0.2">
      <c r="D27933" s="20"/>
    </row>
    <row r="27934" spans="4:4" x14ac:dyDescent="0.2">
      <c r="D27934" s="20"/>
    </row>
    <row r="27935" spans="4:4" x14ac:dyDescent="0.2">
      <c r="D27935" s="20"/>
    </row>
    <row r="27936" spans="4:4" x14ac:dyDescent="0.2">
      <c r="D27936" s="20"/>
    </row>
    <row r="27937" spans="4:4" x14ac:dyDescent="0.2">
      <c r="D27937" s="20"/>
    </row>
    <row r="27938" spans="4:4" x14ac:dyDescent="0.2">
      <c r="D27938" s="20"/>
    </row>
    <row r="27939" spans="4:4" x14ac:dyDescent="0.2">
      <c r="D27939" s="20"/>
    </row>
    <row r="27940" spans="4:4" x14ac:dyDescent="0.2">
      <c r="D27940" s="20"/>
    </row>
    <row r="27941" spans="4:4" x14ac:dyDescent="0.2">
      <c r="D27941" s="20"/>
    </row>
    <row r="27942" spans="4:4" x14ac:dyDescent="0.2">
      <c r="D27942" s="20"/>
    </row>
    <row r="27943" spans="4:4" x14ac:dyDescent="0.2">
      <c r="D27943" s="20"/>
    </row>
    <row r="27944" spans="4:4" x14ac:dyDescent="0.2">
      <c r="D27944" s="20"/>
    </row>
    <row r="27945" spans="4:4" x14ac:dyDescent="0.2">
      <c r="D27945" s="20"/>
    </row>
    <row r="27946" spans="4:4" x14ac:dyDescent="0.2">
      <c r="D27946" s="20"/>
    </row>
    <row r="27947" spans="4:4" x14ac:dyDescent="0.2">
      <c r="D27947" s="20"/>
    </row>
    <row r="27948" spans="4:4" x14ac:dyDescent="0.2">
      <c r="D27948" s="20"/>
    </row>
    <row r="27949" spans="4:4" x14ac:dyDescent="0.2">
      <c r="D27949" s="20"/>
    </row>
    <row r="27950" spans="4:4" x14ac:dyDescent="0.2">
      <c r="D27950" s="20"/>
    </row>
    <row r="27951" spans="4:4" x14ac:dyDescent="0.2">
      <c r="D27951" s="20"/>
    </row>
    <row r="27952" spans="4:4" x14ac:dyDescent="0.2">
      <c r="D27952" s="20"/>
    </row>
    <row r="27953" spans="4:4" x14ac:dyDescent="0.2">
      <c r="D27953" s="20"/>
    </row>
    <row r="27954" spans="4:4" x14ac:dyDescent="0.2">
      <c r="D27954" s="20"/>
    </row>
    <row r="27955" spans="4:4" x14ac:dyDescent="0.2">
      <c r="D27955" s="20"/>
    </row>
    <row r="27956" spans="4:4" x14ac:dyDescent="0.2">
      <c r="D27956" s="20"/>
    </row>
    <row r="27957" spans="4:4" x14ac:dyDescent="0.2">
      <c r="D27957" s="20"/>
    </row>
    <row r="27958" spans="4:4" x14ac:dyDescent="0.2">
      <c r="D27958" s="20"/>
    </row>
    <row r="27959" spans="4:4" x14ac:dyDescent="0.2">
      <c r="D27959" s="20"/>
    </row>
    <row r="27960" spans="4:4" x14ac:dyDescent="0.2">
      <c r="D27960" s="20"/>
    </row>
    <row r="27961" spans="4:4" x14ac:dyDescent="0.2">
      <c r="D27961" s="20"/>
    </row>
    <row r="27962" spans="4:4" x14ac:dyDescent="0.2">
      <c r="D27962" s="20"/>
    </row>
    <row r="27963" spans="4:4" x14ac:dyDescent="0.2">
      <c r="D27963" s="20"/>
    </row>
    <row r="27964" spans="4:4" x14ac:dyDescent="0.2">
      <c r="D27964" s="20"/>
    </row>
    <row r="27965" spans="4:4" x14ac:dyDescent="0.2">
      <c r="D27965" s="20"/>
    </row>
    <row r="27966" spans="4:4" x14ac:dyDescent="0.2">
      <c r="D27966" s="20"/>
    </row>
    <row r="27967" spans="4:4" x14ac:dyDescent="0.2">
      <c r="D27967" s="20"/>
    </row>
    <row r="27968" spans="4:4" x14ac:dyDescent="0.2">
      <c r="D27968" s="20"/>
    </row>
    <row r="27969" spans="4:4" x14ac:dyDescent="0.2">
      <c r="D27969" s="20"/>
    </row>
    <row r="27970" spans="4:4" x14ac:dyDescent="0.2">
      <c r="D27970" s="20"/>
    </row>
    <row r="27971" spans="4:4" x14ac:dyDescent="0.2">
      <c r="D27971" s="20"/>
    </row>
    <row r="27972" spans="4:4" x14ac:dyDescent="0.2">
      <c r="D27972" s="20"/>
    </row>
    <row r="27973" spans="4:4" x14ac:dyDescent="0.2">
      <c r="D27973" s="20"/>
    </row>
    <row r="27974" spans="4:4" x14ac:dyDescent="0.2">
      <c r="D27974" s="20"/>
    </row>
    <row r="27975" spans="4:4" x14ac:dyDescent="0.2">
      <c r="D27975" s="20"/>
    </row>
    <row r="27976" spans="4:4" x14ac:dyDescent="0.2">
      <c r="D27976" s="20"/>
    </row>
    <row r="27977" spans="4:4" x14ac:dyDescent="0.2">
      <c r="D27977" s="20"/>
    </row>
    <row r="27978" spans="4:4" x14ac:dyDescent="0.2">
      <c r="D27978" s="20"/>
    </row>
    <row r="27979" spans="4:4" x14ac:dyDescent="0.2">
      <c r="D27979" s="20"/>
    </row>
    <row r="27980" spans="4:4" x14ac:dyDescent="0.2">
      <c r="D27980" s="20"/>
    </row>
    <row r="27981" spans="4:4" x14ac:dyDescent="0.2">
      <c r="D27981" s="20"/>
    </row>
    <row r="27982" spans="4:4" x14ac:dyDescent="0.2">
      <c r="D27982" s="20"/>
    </row>
    <row r="27983" spans="4:4" x14ac:dyDescent="0.2">
      <c r="D27983" s="20"/>
    </row>
    <row r="27984" spans="4:4" x14ac:dyDescent="0.2">
      <c r="D27984" s="20"/>
    </row>
    <row r="27985" spans="4:4" x14ac:dyDescent="0.2">
      <c r="D27985" s="20"/>
    </row>
    <row r="27986" spans="4:4" x14ac:dyDescent="0.2">
      <c r="D27986" s="20"/>
    </row>
    <row r="27987" spans="4:4" x14ac:dyDescent="0.2">
      <c r="D27987" s="20"/>
    </row>
    <row r="27988" spans="4:4" x14ac:dyDescent="0.2">
      <c r="D27988" s="20"/>
    </row>
    <row r="27989" spans="4:4" x14ac:dyDescent="0.2">
      <c r="D27989" s="20"/>
    </row>
    <row r="27990" spans="4:4" x14ac:dyDescent="0.2">
      <c r="D27990" s="20"/>
    </row>
    <row r="27991" spans="4:4" x14ac:dyDescent="0.2">
      <c r="D27991" s="20"/>
    </row>
    <row r="27992" spans="4:4" x14ac:dyDescent="0.2">
      <c r="D27992" s="20"/>
    </row>
    <row r="27993" spans="4:4" x14ac:dyDescent="0.2">
      <c r="D27993" s="20"/>
    </row>
    <row r="27994" spans="4:4" x14ac:dyDescent="0.2">
      <c r="D27994" s="20"/>
    </row>
    <row r="27995" spans="4:4" x14ac:dyDescent="0.2">
      <c r="D27995" s="20"/>
    </row>
    <row r="27996" spans="4:4" x14ac:dyDescent="0.2">
      <c r="D27996" s="20"/>
    </row>
    <row r="27997" spans="4:4" x14ac:dyDescent="0.2">
      <c r="D27997" s="20"/>
    </row>
    <row r="27998" spans="4:4" x14ac:dyDescent="0.2">
      <c r="D27998" s="20"/>
    </row>
    <row r="27999" spans="4:4" x14ac:dyDescent="0.2">
      <c r="D27999" s="20"/>
    </row>
    <row r="28000" spans="4:4" x14ac:dyDescent="0.2">
      <c r="D28000" s="20"/>
    </row>
    <row r="28001" spans="4:4" x14ac:dyDescent="0.2">
      <c r="D28001" s="20"/>
    </row>
    <row r="28002" spans="4:4" x14ac:dyDescent="0.2">
      <c r="D28002" s="20"/>
    </row>
    <row r="28003" spans="4:4" x14ac:dyDescent="0.2">
      <c r="D28003" s="20"/>
    </row>
    <row r="28004" spans="4:4" x14ac:dyDescent="0.2">
      <c r="D28004" s="20"/>
    </row>
    <row r="28005" spans="4:4" x14ac:dyDescent="0.2">
      <c r="D28005" s="20"/>
    </row>
    <row r="28006" spans="4:4" x14ac:dyDescent="0.2">
      <c r="D28006" s="20"/>
    </row>
    <row r="28007" spans="4:4" x14ac:dyDescent="0.2">
      <c r="D28007" s="20"/>
    </row>
    <row r="28008" spans="4:4" x14ac:dyDescent="0.2">
      <c r="D28008" s="20"/>
    </row>
    <row r="28009" spans="4:4" x14ac:dyDescent="0.2">
      <c r="D28009" s="20"/>
    </row>
    <row r="28010" spans="4:4" x14ac:dyDescent="0.2">
      <c r="D28010" s="20"/>
    </row>
    <row r="28011" spans="4:4" x14ac:dyDescent="0.2">
      <c r="D28011" s="20"/>
    </row>
    <row r="28012" spans="4:4" x14ac:dyDescent="0.2">
      <c r="D28012" s="20"/>
    </row>
    <row r="28013" spans="4:4" x14ac:dyDescent="0.2">
      <c r="D28013" s="20"/>
    </row>
    <row r="28014" spans="4:4" x14ac:dyDescent="0.2">
      <c r="D28014" s="20"/>
    </row>
    <row r="28015" spans="4:4" x14ac:dyDescent="0.2">
      <c r="D28015" s="20"/>
    </row>
    <row r="28016" spans="4:4" x14ac:dyDescent="0.2">
      <c r="D28016" s="20"/>
    </row>
    <row r="28017" spans="4:4" x14ac:dyDescent="0.2">
      <c r="D28017" s="20"/>
    </row>
    <row r="28018" spans="4:4" x14ac:dyDescent="0.2">
      <c r="D28018" s="20"/>
    </row>
    <row r="28019" spans="4:4" x14ac:dyDescent="0.2">
      <c r="D28019" s="20"/>
    </row>
    <row r="28020" spans="4:4" x14ac:dyDescent="0.2">
      <c r="D28020" s="20"/>
    </row>
    <row r="28021" spans="4:4" x14ac:dyDescent="0.2">
      <c r="D28021" s="20"/>
    </row>
    <row r="28022" spans="4:4" x14ac:dyDescent="0.2">
      <c r="D28022" s="20"/>
    </row>
    <row r="28023" spans="4:4" x14ac:dyDescent="0.2">
      <c r="D28023" s="20"/>
    </row>
    <row r="28024" spans="4:4" x14ac:dyDescent="0.2">
      <c r="D28024" s="20"/>
    </row>
    <row r="28025" spans="4:4" x14ac:dyDescent="0.2">
      <c r="D28025" s="20"/>
    </row>
    <row r="28026" spans="4:4" x14ac:dyDescent="0.2">
      <c r="D28026" s="20"/>
    </row>
    <row r="28027" spans="4:4" x14ac:dyDescent="0.2">
      <c r="D28027" s="20"/>
    </row>
    <row r="28028" spans="4:4" x14ac:dyDescent="0.2">
      <c r="D28028" s="20"/>
    </row>
    <row r="28029" spans="4:4" x14ac:dyDescent="0.2">
      <c r="D28029" s="20"/>
    </row>
    <row r="28030" spans="4:4" x14ac:dyDescent="0.2">
      <c r="D28030" s="20"/>
    </row>
    <row r="28031" spans="4:4" x14ac:dyDescent="0.2">
      <c r="D28031" s="20"/>
    </row>
    <row r="28032" spans="4:4" x14ac:dyDescent="0.2">
      <c r="D28032" s="20"/>
    </row>
    <row r="28033" spans="4:4" x14ac:dyDescent="0.2">
      <c r="D28033" s="20"/>
    </row>
    <row r="28034" spans="4:4" x14ac:dyDescent="0.2">
      <c r="D28034" s="20"/>
    </row>
    <row r="28035" spans="4:4" x14ac:dyDescent="0.2">
      <c r="D28035" s="20"/>
    </row>
    <row r="28036" spans="4:4" x14ac:dyDescent="0.2">
      <c r="D28036" s="20"/>
    </row>
    <row r="28037" spans="4:4" x14ac:dyDescent="0.2">
      <c r="D28037" s="20"/>
    </row>
    <row r="28038" spans="4:4" x14ac:dyDescent="0.2">
      <c r="D28038" s="20"/>
    </row>
    <row r="28039" spans="4:4" x14ac:dyDescent="0.2">
      <c r="D28039" s="20"/>
    </row>
    <row r="28040" spans="4:4" x14ac:dyDescent="0.2">
      <c r="D28040" s="20"/>
    </row>
    <row r="28041" spans="4:4" x14ac:dyDescent="0.2">
      <c r="D28041" s="20"/>
    </row>
    <row r="28042" spans="4:4" x14ac:dyDescent="0.2">
      <c r="D28042" s="20"/>
    </row>
    <row r="28043" spans="4:4" x14ac:dyDescent="0.2">
      <c r="D28043" s="20"/>
    </row>
    <row r="28044" spans="4:4" x14ac:dyDescent="0.2">
      <c r="D28044" s="20"/>
    </row>
    <row r="28045" spans="4:4" x14ac:dyDescent="0.2">
      <c r="D28045" s="20"/>
    </row>
    <row r="28046" spans="4:4" x14ac:dyDescent="0.2">
      <c r="D28046" s="20"/>
    </row>
    <row r="28047" spans="4:4" x14ac:dyDescent="0.2">
      <c r="D28047" s="20"/>
    </row>
    <row r="28048" spans="4:4" x14ac:dyDescent="0.2">
      <c r="D28048" s="20"/>
    </row>
    <row r="28049" spans="4:4" x14ac:dyDescent="0.2">
      <c r="D28049" s="20"/>
    </row>
    <row r="28050" spans="4:4" x14ac:dyDescent="0.2">
      <c r="D28050" s="20"/>
    </row>
    <row r="28051" spans="4:4" x14ac:dyDescent="0.2">
      <c r="D28051" s="20"/>
    </row>
    <row r="28052" spans="4:4" x14ac:dyDescent="0.2">
      <c r="D28052" s="20"/>
    </row>
    <row r="28053" spans="4:4" x14ac:dyDescent="0.2">
      <c r="D28053" s="20"/>
    </row>
    <row r="28054" spans="4:4" x14ac:dyDescent="0.2">
      <c r="D28054" s="20"/>
    </row>
    <row r="28055" spans="4:4" x14ac:dyDescent="0.2">
      <c r="D28055" s="20"/>
    </row>
    <row r="28056" spans="4:4" x14ac:dyDescent="0.2">
      <c r="D28056" s="20"/>
    </row>
    <row r="28057" spans="4:4" x14ac:dyDescent="0.2">
      <c r="D28057" s="20"/>
    </row>
    <row r="28058" spans="4:4" x14ac:dyDescent="0.2">
      <c r="D28058" s="20"/>
    </row>
    <row r="28059" spans="4:4" x14ac:dyDescent="0.2">
      <c r="D28059" s="20"/>
    </row>
    <row r="28060" spans="4:4" x14ac:dyDescent="0.2">
      <c r="D28060" s="20"/>
    </row>
    <row r="28061" spans="4:4" x14ac:dyDescent="0.2">
      <c r="D28061" s="20"/>
    </row>
    <row r="28062" spans="4:4" x14ac:dyDescent="0.2">
      <c r="D28062" s="20"/>
    </row>
    <row r="28063" spans="4:4" x14ac:dyDescent="0.2">
      <c r="D28063" s="20"/>
    </row>
    <row r="28064" spans="4:4" x14ac:dyDescent="0.2">
      <c r="D28064" s="20"/>
    </row>
    <row r="28065" spans="4:4" x14ac:dyDescent="0.2">
      <c r="D28065" s="20"/>
    </row>
    <row r="28066" spans="4:4" x14ac:dyDescent="0.2">
      <c r="D28066" s="20"/>
    </row>
    <row r="28067" spans="4:4" x14ac:dyDescent="0.2">
      <c r="D28067" s="20"/>
    </row>
    <row r="28068" spans="4:4" x14ac:dyDescent="0.2">
      <c r="D28068" s="20"/>
    </row>
    <row r="28069" spans="4:4" x14ac:dyDescent="0.2">
      <c r="D28069" s="20"/>
    </row>
    <row r="28070" spans="4:4" x14ac:dyDescent="0.2">
      <c r="D28070" s="20"/>
    </row>
    <row r="28071" spans="4:4" x14ac:dyDescent="0.2">
      <c r="D28071" s="20"/>
    </row>
    <row r="28072" spans="4:4" x14ac:dyDescent="0.2">
      <c r="D28072" s="20"/>
    </row>
    <row r="28073" spans="4:4" x14ac:dyDescent="0.2">
      <c r="D28073" s="20"/>
    </row>
    <row r="28074" spans="4:4" x14ac:dyDescent="0.2">
      <c r="D28074" s="20"/>
    </row>
    <row r="28075" spans="4:4" x14ac:dyDescent="0.2">
      <c r="D28075" s="20"/>
    </row>
    <row r="28076" spans="4:4" x14ac:dyDescent="0.2">
      <c r="D28076" s="20"/>
    </row>
    <row r="28077" spans="4:4" x14ac:dyDescent="0.2">
      <c r="D28077" s="20"/>
    </row>
    <row r="28078" spans="4:4" x14ac:dyDescent="0.2">
      <c r="D28078" s="20"/>
    </row>
    <row r="28079" spans="4:4" x14ac:dyDescent="0.2">
      <c r="D28079" s="20"/>
    </row>
    <row r="28080" spans="4:4" x14ac:dyDescent="0.2">
      <c r="D28080" s="20"/>
    </row>
    <row r="28081" spans="4:4" x14ac:dyDescent="0.2">
      <c r="D28081" s="20"/>
    </row>
    <row r="28082" spans="4:4" x14ac:dyDescent="0.2">
      <c r="D28082" s="20"/>
    </row>
    <row r="28083" spans="4:4" x14ac:dyDescent="0.2">
      <c r="D28083" s="20"/>
    </row>
    <row r="28084" spans="4:4" x14ac:dyDescent="0.2">
      <c r="D28084" s="20"/>
    </row>
    <row r="28085" spans="4:4" x14ac:dyDescent="0.2">
      <c r="D28085" s="20"/>
    </row>
    <row r="28086" spans="4:4" x14ac:dyDescent="0.2">
      <c r="D28086" s="20"/>
    </row>
    <row r="28087" spans="4:4" x14ac:dyDescent="0.2">
      <c r="D28087" s="20"/>
    </row>
    <row r="28088" spans="4:4" x14ac:dyDescent="0.2">
      <c r="D28088" s="20"/>
    </row>
    <row r="28089" spans="4:4" x14ac:dyDescent="0.2">
      <c r="D28089" s="20"/>
    </row>
    <row r="28090" spans="4:4" x14ac:dyDescent="0.2">
      <c r="D28090" s="20"/>
    </row>
    <row r="28091" spans="4:4" x14ac:dyDescent="0.2">
      <c r="D28091" s="20"/>
    </row>
    <row r="28092" spans="4:4" x14ac:dyDescent="0.2">
      <c r="D28092" s="20"/>
    </row>
    <row r="28093" spans="4:4" x14ac:dyDescent="0.2">
      <c r="D28093" s="20"/>
    </row>
    <row r="28094" spans="4:4" x14ac:dyDescent="0.2">
      <c r="D28094" s="20"/>
    </row>
    <row r="28095" spans="4:4" x14ac:dyDescent="0.2">
      <c r="D28095" s="20"/>
    </row>
    <row r="28096" spans="4:4" x14ac:dyDescent="0.2">
      <c r="D28096" s="20"/>
    </row>
    <row r="28097" spans="4:4" x14ac:dyDescent="0.2">
      <c r="D28097" s="20"/>
    </row>
    <row r="28098" spans="4:4" x14ac:dyDescent="0.2">
      <c r="D28098" s="20"/>
    </row>
    <row r="28099" spans="4:4" x14ac:dyDescent="0.2">
      <c r="D28099" s="20"/>
    </row>
    <row r="28100" spans="4:4" x14ac:dyDescent="0.2">
      <c r="D28100" s="20"/>
    </row>
    <row r="28101" spans="4:4" x14ac:dyDescent="0.2">
      <c r="D28101" s="20"/>
    </row>
    <row r="28102" spans="4:4" x14ac:dyDescent="0.2">
      <c r="D28102" s="20"/>
    </row>
    <row r="28103" spans="4:4" x14ac:dyDescent="0.2">
      <c r="D28103" s="20"/>
    </row>
    <row r="28104" spans="4:4" x14ac:dyDescent="0.2">
      <c r="D28104" s="20"/>
    </row>
    <row r="28105" spans="4:4" x14ac:dyDescent="0.2">
      <c r="D28105" s="20"/>
    </row>
    <row r="28106" spans="4:4" x14ac:dyDescent="0.2">
      <c r="D28106" s="20"/>
    </row>
    <row r="28107" spans="4:4" x14ac:dyDescent="0.2">
      <c r="D28107" s="20"/>
    </row>
    <row r="28108" spans="4:4" x14ac:dyDescent="0.2">
      <c r="D28108" s="20"/>
    </row>
    <row r="28109" spans="4:4" x14ac:dyDescent="0.2">
      <c r="D28109" s="20"/>
    </row>
    <row r="28110" spans="4:4" x14ac:dyDescent="0.2">
      <c r="D28110" s="20"/>
    </row>
    <row r="28111" spans="4:4" x14ac:dyDescent="0.2">
      <c r="D28111" s="20"/>
    </row>
    <row r="28112" spans="4:4" x14ac:dyDescent="0.2">
      <c r="D28112" s="20"/>
    </row>
    <row r="28113" spans="4:4" x14ac:dyDescent="0.2">
      <c r="D28113" s="20"/>
    </row>
    <row r="28114" spans="4:4" x14ac:dyDescent="0.2">
      <c r="D28114" s="20"/>
    </row>
    <row r="28115" spans="4:4" x14ac:dyDescent="0.2">
      <c r="D28115" s="20"/>
    </row>
    <row r="28116" spans="4:4" x14ac:dyDescent="0.2">
      <c r="D28116" s="20"/>
    </row>
    <row r="28117" spans="4:4" x14ac:dyDescent="0.2">
      <c r="D28117" s="20"/>
    </row>
    <row r="28118" spans="4:4" x14ac:dyDescent="0.2">
      <c r="D28118" s="20"/>
    </row>
    <row r="28119" spans="4:4" x14ac:dyDescent="0.2">
      <c r="D28119" s="20"/>
    </row>
    <row r="28120" spans="4:4" x14ac:dyDescent="0.2">
      <c r="D28120" s="20"/>
    </row>
    <row r="28121" spans="4:4" x14ac:dyDescent="0.2">
      <c r="D28121" s="20"/>
    </row>
    <row r="28122" spans="4:4" x14ac:dyDescent="0.2">
      <c r="D28122" s="20"/>
    </row>
    <row r="28123" spans="4:4" x14ac:dyDescent="0.2">
      <c r="D28123" s="20"/>
    </row>
    <row r="28124" spans="4:4" x14ac:dyDescent="0.2">
      <c r="D28124" s="20"/>
    </row>
    <row r="28125" spans="4:4" x14ac:dyDescent="0.2">
      <c r="D28125" s="20"/>
    </row>
    <row r="28126" spans="4:4" x14ac:dyDescent="0.2">
      <c r="D28126" s="20"/>
    </row>
    <row r="28127" spans="4:4" x14ac:dyDescent="0.2">
      <c r="D28127" s="20"/>
    </row>
    <row r="28128" spans="4:4" x14ac:dyDescent="0.2">
      <c r="D28128" s="20"/>
    </row>
    <row r="28129" spans="4:4" x14ac:dyDescent="0.2">
      <c r="D28129" s="20"/>
    </row>
    <row r="28130" spans="4:4" x14ac:dyDescent="0.2">
      <c r="D28130" s="20"/>
    </row>
    <row r="28131" spans="4:4" x14ac:dyDescent="0.2">
      <c r="D28131" s="20"/>
    </row>
    <row r="28132" spans="4:4" x14ac:dyDescent="0.2">
      <c r="D28132" s="20"/>
    </row>
    <row r="28133" spans="4:4" x14ac:dyDescent="0.2">
      <c r="D28133" s="20"/>
    </row>
    <row r="28134" spans="4:4" x14ac:dyDescent="0.2">
      <c r="D28134" s="20"/>
    </row>
    <row r="28135" spans="4:4" x14ac:dyDescent="0.2">
      <c r="D28135" s="20"/>
    </row>
    <row r="28136" spans="4:4" x14ac:dyDescent="0.2">
      <c r="D28136" s="20"/>
    </row>
    <row r="28137" spans="4:4" x14ac:dyDescent="0.2">
      <c r="D28137" s="20"/>
    </row>
    <row r="28138" spans="4:4" x14ac:dyDescent="0.2">
      <c r="D28138" s="20"/>
    </row>
    <row r="28139" spans="4:4" x14ac:dyDescent="0.2">
      <c r="D28139" s="20"/>
    </row>
    <row r="28140" spans="4:4" x14ac:dyDescent="0.2">
      <c r="D28140" s="20"/>
    </row>
    <row r="28141" spans="4:4" x14ac:dyDescent="0.2">
      <c r="D28141" s="20"/>
    </row>
    <row r="28142" spans="4:4" x14ac:dyDescent="0.2">
      <c r="D28142" s="20"/>
    </row>
    <row r="28143" spans="4:4" x14ac:dyDescent="0.2">
      <c r="D28143" s="20"/>
    </row>
    <row r="28144" spans="4:4" x14ac:dyDescent="0.2">
      <c r="D28144" s="20"/>
    </row>
    <row r="28145" spans="4:4" x14ac:dyDescent="0.2">
      <c r="D28145" s="20"/>
    </row>
    <row r="28146" spans="4:4" x14ac:dyDescent="0.2">
      <c r="D28146" s="20"/>
    </row>
    <row r="28147" spans="4:4" x14ac:dyDescent="0.2">
      <c r="D28147" s="20"/>
    </row>
    <row r="28148" spans="4:4" x14ac:dyDescent="0.2">
      <c r="D28148" s="20"/>
    </row>
    <row r="28149" spans="4:4" x14ac:dyDescent="0.2">
      <c r="D28149" s="20"/>
    </row>
    <row r="28150" spans="4:4" x14ac:dyDescent="0.2">
      <c r="D28150" s="20"/>
    </row>
    <row r="28151" spans="4:4" x14ac:dyDescent="0.2">
      <c r="D28151" s="20"/>
    </row>
    <row r="28152" spans="4:4" x14ac:dyDescent="0.2">
      <c r="D28152" s="20"/>
    </row>
    <row r="28153" spans="4:4" x14ac:dyDescent="0.2">
      <c r="D28153" s="20"/>
    </row>
    <row r="28154" spans="4:4" x14ac:dyDescent="0.2">
      <c r="D28154" s="20"/>
    </row>
    <row r="28155" spans="4:4" x14ac:dyDescent="0.2">
      <c r="D28155" s="20"/>
    </row>
    <row r="28156" spans="4:4" x14ac:dyDescent="0.2">
      <c r="D28156" s="20"/>
    </row>
    <row r="28157" spans="4:4" x14ac:dyDescent="0.2">
      <c r="D28157" s="20"/>
    </row>
    <row r="28158" spans="4:4" x14ac:dyDescent="0.2">
      <c r="D28158" s="20"/>
    </row>
    <row r="28159" spans="4:4" x14ac:dyDescent="0.2">
      <c r="D28159" s="20"/>
    </row>
    <row r="28160" spans="4:4" x14ac:dyDescent="0.2">
      <c r="D28160" s="20"/>
    </row>
    <row r="28161" spans="4:4" x14ac:dyDescent="0.2">
      <c r="D28161" s="20"/>
    </row>
    <row r="28162" spans="4:4" x14ac:dyDescent="0.2">
      <c r="D28162" s="20"/>
    </row>
    <row r="28163" spans="4:4" x14ac:dyDescent="0.2">
      <c r="D28163" s="20"/>
    </row>
    <row r="28164" spans="4:4" x14ac:dyDescent="0.2">
      <c r="D28164" s="20"/>
    </row>
    <row r="28165" spans="4:4" x14ac:dyDescent="0.2">
      <c r="D28165" s="20"/>
    </row>
    <row r="28166" spans="4:4" x14ac:dyDescent="0.2">
      <c r="D28166" s="20"/>
    </row>
    <row r="28167" spans="4:4" x14ac:dyDescent="0.2">
      <c r="D28167" s="20"/>
    </row>
    <row r="28168" spans="4:4" x14ac:dyDescent="0.2">
      <c r="D28168" s="20"/>
    </row>
    <row r="28169" spans="4:4" x14ac:dyDescent="0.2">
      <c r="D28169" s="20"/>
    </row>
    <row r="28170" spans="4:4" x14ac:dyDescent="0.2">
      <c r="D28170" s="20"/>
    </row>
    <row r="28171" spans="4:4" x14ac:dyDescent="0.2">
      <c r="D28171" s="20"/>
    </row>
    <row r="28172" spans="4:4" x14ac:dyDescent="0.2">
      <c r="D28172" s="20"/>
    </row>
    <row r="28173" spans="4:4" x14ac:dyDescent="0.2">
      <c r="D28173" s="20"/>
    </row>
    <row r="28174" spans="4:4" x14ac:dyDescent="0.2">
      <c r="D28174" s="20"/>
    </row>
    <row r="28175" spans="4:4" x14ac:dyDescent="0.2">
      <c r="D28175" s="20"/>
    </row>
    <row r="28176" spans="4:4" x14ac:dyDescent="0.2">
      <c r="D28176" s="20"/>
    </row>
    <row r="28177" spans="4:4" x14ac:dyDescent="0.2">
      <c r="D28177" s="20"/>
    </row>
    <row r="28178" spans="4:4" x14ac:dyDescent="0.2">
      <c r="D28178" s="20"/>
    </row>
    <row r="28179" spans="4:4" x14ac:dyDescent="0.2">
      <c r="D28179" s="20"/>
    </row>
    <row r="28180" spans="4:4" x14ac:dyDescent="0.2">
      <c r="D28180" s="20"/>
    </row>
    <row r="28181" spans="4:4" x14ac:dyDescent="0.2">
      <c r="D28181" s="20"/>
    </row>
    <row r="28182" spans="4:4" x14ac:dyDescent="0.2">
      <c r="D28182" s="20"/>
    </row>
    <row r="28183" spans="4:4" x14ac:dyDescent="0.2">
      <c r="D28183" s="20"/>
    </row>
    <row r="28184" spans="4:4" x14ac:dyDescent="0.2">
      <c r="D28184" s="20"/>
    </row>
    <row r="28185" spans="4:4" x14ac:dyDescent="0.2">
      <c r="D28185" s="20"/>
    </row>
    <row r="28186" spans="4:4" x14ac:dyDescent="0.2">
      <c r="D28186" s="20"/>
    </row>
    <row r="28187" spans="4:4" x14ac:dyDescent="0.2">
      <c r="D28187" s="20"/>
    </row>
    <row r="28188" spans="4:4" x14ac:dyDescent="0.2">
      <c r="D28188" s="20"/>
    </row>
    <row r="28189" spans="4:4" x14ac:dyDescent="0.2">
      <c r="D28189" s="20"/>
    </row>
    <row r="28190" spans="4:4" x14ac:dyDescent="0.2">
      <c r="D28190" s="20"/>
    </row>
    <row r="28191" spans="4:4" x14ac:dyDescent="0.2">
      <c r="D28191" s="20"/>
    </row>
    <row r="28192" spans="4:4" x14ac:dyDescent="0.2">
      <c r="D28192" s="20"/>
    </row>
    <row r="28193" spans="4:4" x14ac:dyDescent="0.2">
      <c r="D28193" s="20"/>
    </row>
    <row r="28194" spans="4:4" x14ac:dyDescent="0.2">
      <c r="D28194" s="20"/>
    </row>
    <row r="28195" spans="4:4" x14ac:dyDescent="0.2">
      <c r="D28195" s="20"/>
    </row>
    <row r="28196" spans="4:4" x14ac:dyDescent="0.2">
      <c r="D28196" s="20"/>
    </row>
    <row r="28197" spans="4:4" x14ac:dyDescent="0.2">
      <c r="D28197" s="20"/>
    </row>
    <row r="28198" spans="4:4" x14ac:dyDescent="0.2">
      <c r="D28198" s="20"/>
    </row>
    <row r="28199" spans="4:4" x14ac:dyDescent="0.2">
      <c r="D28199" s="20"/>
    </row>
    <row r="28200" spans="4:4" x14ac:dyDescent="0.2">
      <c r="D28200" s="20"/>
    </row>
    <row r="28201" spans="4:4" x14ac:dyDescent="0.2">
      <c r="D28201" s="20"/>
    </row>
    <row r="28202" spans="4:4" x14ac:dyDescent="0.2">
      <c r="D28202" s="20"/>
    </row>
    <row r="28203" spans="4:4" x14ac:dyDescent="0.2">
      <c r="D28203" s="20"/>
    </row>
    <row r="28204" spans="4:4" x14ac:dyDescent="0.2">
      <c r="D28204" s="20"/>
    </row>
    <row r="28205" spans="4:4" x14ac:dyDescent="0.2">
      <c r="D28205" s="20"/>
    </row>
    <row r="28206" spans="4:4" x14ac:dyDescent="0.2">
      <c r="D28206" s="20"/>
    </row>
    <row r="28207" spans="4:4" x14ac:dyDescent="0.2">
      <c r="D28207" s="20"/>
    </row>
    <row r="28208" spans="4:4" x14ac:dyDescent="0.2">
      <c r="D28208" s="20"/>
    </row>
    <row r="28209" spans="4:4" x14ac:dyDescent="0.2">
      <c r="D28209" s="20"/>
    </row>
    <row r="28210" spans="4:4" x14ac:dyDescent="0.2">
      <c r="D28210" s="20"/>
    </row>
    <row r="28211" spans="4:4" x14ac:dyDescent="0.2">
      <c r="D28211" s="20"/>
    </row>
    <row r="28212" spans="4:4" x14ac:dyDescent="0.2">
      <c r="D28212" s="20"/>
    </row>
    <row r="28213" spans="4:4" x14ac:dyDescent="0.2">
      <c r="D28213" s="20"/>
    </row>
    <row r="28214" spans="4:4" x14ac:dyDescent="0.2">
      <c r="D28214" s="20"/>
    </row>
    <row r="28215" spans="4:4" x14ac:dyDescent="0.2">
      <c r="D28215" s="20"/>
    </row>
    <row r="28216" spans="4:4" x14ac:dyDescent="0.2">
      <c r="D28216" s="20"/>
    </row>
    <row r="28217" spans="4:4" x14ac:dyDescent="0.2">
      <c r="D28217" s="20"/>
    </row>
    <row r="28218" spans="4:4" x14ac:dyDescent="0.2">
      <c r="D28218" s="20"/>
    </row>
    <row r="28219" spans="4:4" x14ac:dyDescent="0.2">
      <c r="D28219" s="20"/>
    </row>
    <row r="28220" spans="4:4" x14ac:dyDescent="0.2">
      <c r="D28220" s="20"/>
    </row>
    <row r="28221" spans="4:4" x14ac:dyDescent="0.2">
      <c r="D28221" s="20"/>
    </row>
    <row r="28222" spans="4:4" x14ac:dyDescent="0.2">
      <c r="D28222" s="20"/>
    </row>
    <row r="28223" spans="4:4" x14ac:dyDescent="0.2">
      <c r="D28223" s="20"/>
    </row>
    <row r="28224" spans="4:4" x14ac:dyDescent="0.2">
      <c r="D28224" s="20"/>
    </row>
    <row r="28225" spans="4:4" x14ac:dyDescent="0.2">
      <c r="D28225" s="20"/>
    </row>
    <row r="28226" spans="4:4" x14ac:dyDescent="0.2">
      <c r="D28226" s="20"/>
    </row>
    <row r="28227" spans="4:4" x14ac:dyDescent="0.2">
      <c r="D28227" s="20"/>
    </row>
    <row r="28228" spans="4:4" x14ac:dyDescent="0.2">
      <c r="D28228" s="20"/>
    </row>
    <row r="28229" spans="4:4" x14ac:dyDescent="0.2">
      <c r="D28229" s="20"/>
    </row>
    <row r="28230" spans="4:4" x14ac:dyDescent="0.2">
      <c r="D28230" s="20"/>
    </row>
    <row r="28231" spans="4:4" x14ac:dyDescent="0.2">
      <c r="D28231" s="20"/>
    </row>
    <row r="28232" spans="4:4" x14ac:dyDescent="0.2">
      <c r="D28232" s="20"/>
    </row>
    <row r="28233" spans="4:4" x14ac:dyDescent="0.2">
      <c r="D28233" s="20"/>
    </row>
    <row r="28234" spans="4:4" x14ac:dyDescent="0.2">
      <c r="D28234" s="20"/>
    </row>
    <row r="28235" spans="4:4" x14ac:dyDescent="0.2">
      <c r="D28235" s="20"/>
    </row>
    <row r="28236" spans="4:4" x14ac:dyDescent="0.2">
      <c r="D28236" s="20"/>
    </row>
    <row r="28237" spans="4:4" x14ac:dyDescent="0.2">
      <c r="D28237" s="20"/>
    </row>
    <row r="28238" spans="4:4" x14ac:dyDescent="0.2">
      <c r="D28238" s="20"/>
    </row>
    <row r="28239" spans="4:4" x14ac:dyDescent="0.2">
      <c r="D28239" s="20"/>
    </row>
    <row r="28240" spans="4:4" x14ac:dyDescent="0.2">
      <c r="D28240" s="20"/>
    </row>
    <row r="28241" spans="4:4" x14ac:dyDescent="0.2">
      <c r="D28241" s="20"/>
    </row>
    <row r="28242" spans="4:4" x14ac:dyDescent="0.2">
      <c r="D28242" s="20"/>
    </row>
    <row r="28243" spans="4:4" x14ac:dyDescent="0.2">
      <c r="D28243" s="20"/>
    </row>
    <row r="28244" spans="4:4" x14ac:dyDescent="0.2">
      <c r="D28244" s="20"/>
    </row>
    <row r="28245" spans="4:4" x14ac:dyDescent="0.2">
      <c r="D28245" s="20"/>
    </row>
    <row r="28246" spans="4:4" x14ac:dyDescent="0.2">
      <c r="D28246" s="20"/>
    </row>
    <row r="28247" spans="4:4" x14ac:dyDescent="0.2">
      <c r="D28247" s="20"/>
    </row>
    <row r="28248" spans="4:4" x14ac:dyDescent="0.2">
      <c r="D28248" s="20"/>
    </row>
    <row r="28249" spans="4:4" x14ac:dyDescent="0.2">
      <c r="D28249" s="20"/>
    </row>
    <row r="28250" spans="4:4" x14ac:dyDescent="0.2">
      <c r="D28250" s="20"/>
    </row>
    <row r="28251" spans="4:4" x14ac:dyDescent="0.2">
      <c r="D28251" s="20"/>
    </row>
    <row r="28252" spans="4:4" x14ac:dyDescent="0.2">
      <c r="D28252" s="20"/>
    </row>
    <row r="28253" spans="4:4" x14ac:dyDescent="0.2">
      <c r="D28253" s="20"/>
    </row>
    <row r="28254" spans="4:4" x14ac:dyDescent="0.2">
      <c r="D28254" s="20"/>
    </row>
    <row r="28255" spans="4:4" x14ac:dyDescent="0.2">
      <c r="D28255" s="20"/>
    </row>
    <row r="28256" spans="4:4" x14ac:dyDescent="0.2">
      <c r="D28256" s="20"/>
    </row>
    <row r="28257" spans="4:4" x14ac:dyDescent="0.2">
      <c r="D28257" s="20"/>
    </row>
    <row r="28258" spans="4:4" x14ac:dyDescent="0.2">
      <c r="D28258" s="20"/>
    </row>
    <row r="28259" spans="4:4" x14ac:dyDescent="0.2">
      <c r="D28259" s="20"/>
    </row>
    <row r="28260" spans="4:4" x14ac:dyDescent="0.2">
      <c r="D28260" s="20"/>
    </row>
    <row r="28261" spans="4:4" x14ac:dyDescent="0.2">
      <c r="D28261" s="20"/>
    </row>
    <row r="28262" spans="4:4" x14ac:dyDescent="0.2">
      <c r="D28262" s="20"/>
    </row>
    <row r="28263" spans="4:4" x14ac:dyDescent="0.2">
      <c r="D28263" s="20"/>
    </row>
    <row r="28264" spans="4:4" x14ac:dyDescent="0.2">
      <c r="D28264" s="20"/>
    </row>
    <row r="28265" spans="4:4" x14ac:dyDescent="0.2">
      <c r="D28265" s="20"/>
    </row>
    <row r="28266" spans="4:4" x14ac:dyDescent="0.2">
      <c r="D28266" s="20"/>
    </row>
    <row r="28267" spans="4:4" x14ac:dyDescent="0.2">
      <c r="D28267" s="20"/>
    </row>
    <row r="28268" spans="4:4" x14ac:dyDescent="0.2">
      <c r="D28268" s="20"/>
    </row>
    <row r="28269" spans="4:4" x14ac:dyDescent="0.2">
      <c r="D28269" s="20"/>
    </row>
    <row r="28270" spans="4:4" x14ac:dyDescent="0.2">
      <c r="D28270" s="20"/>
    </row>
    <row r="28271" spans="4:4" x14ac:dyDescent="0.2">
      <c r="D28271" s="20"/>
    </row>
    <row r="28272" spans="4:4" x14ac:dyDescent="0.2">
      <c r="D28272" s="20"/>
    </row>
    <row r="28273" spans="4:4" x14ac:dyDescent="0.2">
      <c r="D28273" s="20"/>
    </row>
    <row r="28274" spans="4:4" x14ac:dyDescent="0.2">
      <c r="D28274" s="20"/>
    </row>
    <row r="28275" spans="4:4" x14ac:dyDescent="0.2">
      <c r="D28275" s="20"/>
    </row>
    <row r="28276" spans="4:4" x14ac:dyDescent="0.2">
      <c r="D28276" s="20"/>
    </row>
    <row r="28277" spans="4:4" x14ac:dyDescent="0.2">
      <c r="D28277" s="20"/>
    </row>
    <row r="28278" spans="4:4" x14ac:dyDescent="0.2">
      <c r="D28278" s="20"/>
    </row>
    <row r="28279" spans="4:4" x14ac:dyDescent="0.2">
      <c r="D28279" s="20"/>
    </row>
    <row r="28280" spans="4:4" x14ac:dyDescent="0.2">
      <c r="D28280" s="20"/>
    </row>
    <row r="28281" spans="4:4" x14ac:dyDescent="0.2">
      <c r="D28281" s="20"/>
    </row>
    <row r="28282" spans="4:4" x14ac:dyDescent="0.2">
      <c r="D28282" s="20"/>
    </row>
    <row r="28283" spans="4:4" x14ac:dyDescent="0.2">
      <c r="D28283" s="20"/>
    </row>
    <row r="28284" spans="4:4" x14ac:dyDescent="0.2">
      <c r="D28284" s="20"/>
    </row>
    <row r="28285" spans="4:4" x14ac:dyDescent="0.2">
      <c r="D28285" s="20"/>
    </row>
    <row r="28286" spans="4:4" x14ac:dyDescent="0.2">
      <c r="D28286" s="20"/>
    </row>
    <row r="28287" spans="4:4" x14ac:dyDescent="0.2">
      <c r="D28287" s="20"/>
    </row>
    <row r="28288" spans="4:4" x14ac:dyDescent="0.2">
      <c r="D28288" s="20"/>
    </row>
    <row r="28289" spans="4:4" x14ac:dyDescent="0.2">
      <c r="D28289" s="20"/>
    </row>
    <row r="28290" spans="4:4" x14ac:dyDescent="0.2">
      <c r="D28290" s="20"/>
    </row>
    <row r="28291" spans="4:4" x14ac:dyDescent="0.2">
      <c r="D28291" s="20"/>
    </row>
    <row r="28292" spans="4:4" x14ac:dyDescent="0.2">
      <c r="D28292" s="20"/>
    </row>
    <row r="28293" spans="4:4" x14ac:dyDescent="0.2">
      <c r="D28293" s="20"/>
    </row>
    <row r="28294" spans="4:4" x14ac:dyDescent="0.2">
      <c r="D28294" s="20"/>
    </row>
    <row r="28295" spans="4:4" x14ac:dyDescent="0.2">
      <c r="D28295" s="20"/>
    </row>
    <row r="28296" spans="4:4" x14ac:dyDescent="0.2">
      <c r="D28296" s="20"/>
    </row>
    <row r="28297" spans="4:4" x14ac:dyDescent="0.2">
      <c r="D28297" s="20"/>
    </row>
    <row r="28298" spans="4:4" x14ac:dyDescent="0.2">
      <c r="D28298" s="20"/>
    </row>
    <row r="28299" spans="4:4" x14ac:dyDescent="0.2">
      <c r="D28299" s="20"/>
    </row>
    <row r="28300" spans="4:4" x14ac:dyDescent="0.2">
      <c r="D28300" s="20"/>
    </row>
    <row r="28301" spans="4:4" x14ac:dyDescent="0.2">
      <c r="D28301" s="20"/>
    </row>
    <row r="28302" spans="4:4" x14ac:dyDescent="0.2">
      <c r="D28302" s="20"/>
    </row>
    <row r="28303" spans="4:4" x14ac:dyDescent="0.2">
      <c r="D28303" s="20"/>
    </row>
    <row r="28304" spans="4:4" x14ac:dyDescent="0.2">
      <c r="D28304" s="20"/>
    </row>
    <row r="28305" spans="4:4" x14ac:dyDescent="0.2">
      <c r="D28305" s="20"/>
    </row>
    <row r="28306" spans="4:4" x14ac:dyDescent="0.2">
      <c r="D28306" s="20"/>
    </row>
    <row r="28307" spans="4:4" x14ac:dyDescent="0.2">
      <c r="D28307" s="20"/>
    </row>
    <row r="28308" spans="4:4" x14ac:dyDescent="0.2">
      <c r="D28308" s="20"/>
    </row>
    <row r="28309" spans="4:4" x14ac:dyDescent="0.2">
      <c r="D28309" s="20"/>
    </row>
    <row r="28310" spans="4:4" x14ac:dyDescent="0.2">
      <c r="D28310" s="20"/>
    </row>
    <row r="28311" spans="4:4" x14ac:dyDescent="0.2">
      <c r="D28311" s="20"/>
    </row>
    <row r="28312" spans="4:4" x14ac:dyDescent="0.2">
      <c r="D28312" s="20"/>
    </row>
    <row r="28313" spans="4:4" x14ac:dyDescent="0.2">
      <c r="D28313" s="20"/>
    </row>
    <row r="28314" spans="4:4" x14ac:dyDescent="0.2">
      <c r="D28314" s="20"/>
    </row>
    <row r="28315" spans="4:4" x14ac:dyDescent="0.2">
      <c r="D28315" s="20"/>
    </row>
    <row r="28316" spans="4:4" x14ac:dyDescent="0.2">
      <c r="D28316" s="20"/>
    </row>
    <row r="28317" spans="4:4" x14ac:dyDescent="0.2">
      <c r="D28317" s="20"/>
    </row>
    <row r="28318" spans="4:4" x14ac:dyDescent="0.2">
      <c r="D28318" s="20"/>
    </row>
    <row r="28319" spans="4:4" x14ac:dyDescent="0.2">
      <c r="D28319" s="20"/>
    </row>
    <row r="28320" spans="4:4" x14ac:dyDescent="0.2">
      <c r="D28320" s="20"/>
    </row>
    <row r="28321" spans="4:4" x14ac:dyDescent="0.2">
      <c r="D28321" s="20"/>
    </row>
    <row r="28322" spans="4:4" x14ac:dyDescent="0.2">
      <c r="D28322" s="20"/>
    </row>
    <row r="28323" spans="4:4" x14ac:dyDescent="0.2">
      <c r="D28323" s="20"/>
    </row>
    <row r="28324" spans="4:4" x14ac:dyDescent="0.2">
      <c r="D28324" s="20"/>
    </row>
    <row r="28325" spans="4:4" x14ac:dyDescent="0.2">
      <c r="D28325" s="20"/>
    </row>
    <row r="28326" spans="4:4" x14ac:dyDescent="0.2">
      <c r="D28326" s="20"/>
    </row>
    <row r="28327" spans="4:4" x14ac:dyDescent="0.2">
      <c r="D28327" s="20"/>
    </row>
    <row r="28328" spans="4:4" x14ac:dyDescent="0.2">
      <c r="D28328" s="20"/>
    </row>
    <row r="28329" spans="4:4" x14ac:dyDescent="0.2">
      <c r="D28329" s="20"/>
    </row>
    <row r="28330" spans="4:4" x14ac:dyDescent="0.2">
      <c r="D28330" s="20"/>
    </row>
    <row r="28331" spans="4:4" x14ac:dyDescent="0.2">
      <c r="D28331" s="20"/>
    </row>
    <row r="28332" spans="4:4" x14ac:dyDescent="0.2">
      <c r="D28332" s="20"/>
    </row>
    <row r="28333" spans="4:4" x14ac:dyDescent="0.2">
      <c r="D28333" s="20"/>
    </row>
    <row r="28334" spans="4:4" x14ac:dyDescent="0.2">
      <c r="D28334" s="20"/>
    </row>
    <row r="28335" spans="4:4" x14ac:dyDescent="0.2">
      <c r="D28335" s="20"/>
    </row>
    <row r="28336" spans="4:4" x14ac:dyDescent="0.2">
      <c r="D28336" s="20"/>
    </row>
    <row r="28337" spans="4:4" x14ac:dyDescent="0.2">
      <c r="D28337" s="20"/>
    </row>
    <row r="28338" spans="4:4" x14ac:dyDescent="0.2">
      <c r="D28338" s="20"/>
    </row>
    <row r="28339" spans="4:4" x14ac:dyDescent="0.2">
      <c r="D28339" s="20"/>
    </row>
    <row r="28340" spans="4:4" x14ac:dyDescent="0.2">
      <c r="D28340" s="20"/>
    </row>
    <row r="28341" spans="4:4" x14ac:dyDescent="0.2">
      <c r="D28341" s="20"/>
    </row>
    <row r="28342" spans="4:4" x14ac:dyDescent="0.2">
      <c r="D28342" s="20"/>
    </row>
    <row r="28343" spans="4:4" x14ac:dyDescent="0.2">
      <c r="D28343" s="20"/>
    </row>
    <row r="28344" spans="4:4" x14ac:dyDescent="0.2">
      <c r="D28344" s="20"/>
    </row>
    <row r="28345" spans="4:4" x14ac:dyDescent="0.2">
      <c r="D28345" s="20"/>
    </row>
    <row r="28346" spans="4:4" x14ac:dyDescent="0.2">
      <c r="D28346" s="20"/>
    </row>
    <row r="28347" spans="4:4" x14ac:dyDescent="0.2">
      <c r="D28347" s="20"/>
    </row>
    <row r="28348" spans="4:4" x14ac:dyDescent="0.2">
      <c r="D28348" s="20"/>
    </row>
    <row r="28349" spans="4:4" x14ac:dyDescent="0.2">
      <c r="D28349" s="20"/>
    </row>
    <row r="28350" spans="4:4" x14ac:dyDescent="0.2">
      <c r="D28350" s="20"/>
    </row>
    <row r="28351" spans="4:4" x14ac:dyDescent="0.2">
      <c r="D28351" s="20"/>
    </row>
    <row r="28352" spans="4:4" x14ac:dyDescent="0.2">
      <c r="D28352" s="20"/>
    </row>
    <row r="28353" spans="4:4" x14ac:dyDescent="0.2">
      <c r="D28353" s="20"/>
    </row>
    <row r="28354" spans="4:4" x14ac:dyDescent="0.2">
      <c r="D28354" s="20"/>
    </row>
    <row r="28355" spans="4:4" x14ac:dyDescent="0.2">
      <c r="D28355" s="20"/>
    </row>
    <row r="28356" spans="4:4" x14ac:dyDescent="0.2">
      <c r="D28356" s="20"/>
    </row>
    <row r="28357" spans="4:4" x14ac:dyDescent="0.2">
      <c r="D28357" s="20"/>
    </row>
    <row r="28358" spans="4:4" x14ac:dyDescent="0.2">
      <c r="D28358" s="20"/>
    </row>
    <row r="28359" spans="4:4" x14ac:dyDescent="0.2">
      <c r="D28359" s="20"/>
    </row>
    <row r="28360" spans="4:4" x14ac:dyDescent="0.2">
      <c r="D28360" s="20"/>
    </row>
    <row r="28361" spans="4:4" x14ac:dyDescent="0.2">
      <c r="D28361" s="20"/>
    </row>
    <row r="28362" spans="4:4" x14ac:dyDescent="0.2">
      <c r="D28362" s="20"/>
    </row>
    <row r="28363" spans="4:4" x14ac:dyDescent="0.2">
      <c r="D28363" s="20"/>
    </row>
    <row r="28364" spans="4:4" x14ac:dyDescent="0.2">
      <c r="D28364" s="20"/>
    </row>
    <row r="28365" spans="4:4" x14ac:dyDescent="0.2">
      <c r="D28365" s="20"/>
    </row>
    <row r="28366" spans="4:4" x14ac:dyDescent="0.2">
      <c r="D28366" s="20"/>
    </row>
    <row r="28367" spans="4:4" x14ac:dyDescent="0.2">
      <c r="D28367" s="20"/>
    </row>
    <row r="28368" spans="4:4" x14ac:dyDescent="0.2">
      <c r="D28368" s="20"/>
    </row>
    <row r="28369" spans="4:4" x14ac:dyDescent="0.2">
      <c r="D28369" s="20"/>
    </row>
    <row r="28370" spans="4:4" x14ac:dyDescent="0.2">
      <c r="D28370" s="20"/>
    </row>
    <row r="28371" spans="4:4" x14ac:dyDescent="0.2">
      <c r="D28371" s="20"/>
    </row>
    <row r="28372" spans="4:4" x14ac:dyDescent="0.2">
      <c r="D28372" s="20"/>
    </row>
    <row r="28373" spans="4:4" x14ac:dyDescent="0.2">
      <c r="D28373" s="20"/>
    </row>
    <row r="28374" spans="4:4" x14ac:dyDescent="0.2">
      <c r="D28374" s="20"/>
    </row>
    <row r="28375" spans="4:4" x14ac:dyDescent="0.2">
      <c r="D28375" s="20"/>
    </row>
    <row r="28376" spans="4:4" x14ac:dyDescent="0.2">
      <c r="D28376" s="20"/>
    </row>
    <row r="28377" spans="4:4" x14ac:dyDescent="0.2">
      <c r="D28377" s="20"/>
    </row>
    <row r="28378" spans="4:4" x14ac:dyDescent="0.2">
      <c r="D28378" s="20"/>
    </row>
    <row r="28379" spans="4:4" x14ac:dyDescent="0.2">
      <c r="D28379" s="20"/>
    </row>
    <row r="28380" spans="4:4" x14ac:dyDescent="0.2">
      <c r="D28380" s="20"/>
    </row>
    <row r="28381" spans="4:4" x14ac:dyDescent="0.2">
      <c r="D28381" s="20"/>
    </row>
    <row r="28382" spans="4:4" x14ac:dyDescent="0.2">
      <c r="D28382" s="20"/>
    </row>
    <row r="28383" spans="4:4" x14ac:dyDescent="0.2">
      <c r="D28383" s="20"/>
    </row>
    <row r="28384" spans="4:4" x14ac:dyDescent="0.2">
      <c r="D28384" s="20"/>
    </row>
    <row r="28385" spans="4:4" x14ac:dyDescent="0.2">
      <c r="D28385" s="20"/>
    </row>
    <row r="28386" spans="4:4" x14ac:dyDescent="0.2">
      <c r="D28386" s="20"/>
    </row>
    <row r="28387" spans="4:4" x14ac:dyDescent="0.2">
      <c r="D28387" s="20"/>
    </row>
    <row r="28388" spans="4:4" x14ac:dyDescent="0.2">
      <c r="D28388" s="20"/>
    </row>
    <row r="28389" spans="4:4" x14ac:dyDescent="0.2">
      <c r="D28389" s="20"/>
    </row>
    <row r="28390" spans="4:4" x14ac:dyDescent="0.2">
      <c r="D28390" s="20"/>
    </row>
    <row r="28391" spans="4:4" x14ac:dyDescent="0.2">
      <c r="D28391" s="20"/>
    </row>
    <row r="28392" spans="4:4" x14ac:dyDescent="0.2">
      <c r="D28392" s="20"/>
    </row>
    <row r="28393" spans="4:4" x14ac:dyDescent="0.2">
      <c r="D28393" s="20"/>
    </row>
    <row r="28394" spans="4:4" x14ac:dyDescent="0.2">
      <c r="D28394" s="20"/>
    </row>
    <row r="28395" spans="4:4" x14ac:dyDescent="0.2">
      <c r="D28395" s="20"/>
    </row>
    <row r="28396" spans="4:4" x14ac:dyDescent="0.2">
      <c r="D28396" s="20"/>
    </row>
    <row r="28397" spans="4:4" x14ac:dyDescent="0.2">
      <c r="D28397" s="20"/>
    </row>
    <row r="28398" spans="4:4" x14ac:dyDescent="0.2">
      <c r="D28398" s="20"/>
    </row>
    <row r="28399" spans="4:4" x14ac:dyDescent="0.2">
      <c r="D28399" s="20"/>
    </row>
    <row r="28400" spans="4:4" x14ac:dyDescent="0.2">
      <c r="D28400" s="20"/>
    </row>
    <row r="28401" spans="4:4" x14ac:dyDescent="0.2">
      <c r="D28401" s="20"/>
    </row>
    <row r="28402" spans="4:4" x14ac:dyDescent="0.2">
      <c r="D28402" s="20"/>
    </row>
    <row r="28403" spans="4:4" x14ac:dyDescent="0.2">
      <c r="D28403" s="20"/>
    </row>
    <row r="28404" spans="4:4" x14ac:dyDescent="0.2">
      <c r="D28404" s="20"/>
    </row>
    <row r="28405" spans="4:4" x14ac:dyDescent="0.2">
      <c r="D28405" s="20"/>
    </row>
    <row r="28406" spans="4:4" x14ac:dyDescent="0.2">
      <c r="D28406" s="20"/>
    </row>
    <row r="28407" spans="4:4" x14ac:dyDescent="0.2">
      <c r="D28407" s="20"/>
    </row>
    <row r="28408" spans="4:4" x14ac:dyDescent="0.2">
      <c r="D28408" s="20"/>
    </row>
    <row r="28409" spans="4:4" x14ac:dyDescent="0.2">
      <c r="D28409" s="20"/>
    </row>
    <row r="28410" spans="4:4" x14ac:dyDescent="0.2">
      <c r="D28410" s="20"/>
    </row>
    <row r="28411" spans="4:4" x14ac:dyDescent="0.2">
      <c r="D28411" s="20"/>
    </row>
    <row r="28412" spans="4:4" x14ac:dyDescent="0.2">
      <c r="D28412" s="20"/>
    </row>
    <row r="28413" spans="4:4" x14ac:dyDescent="0.2">
      <c r="D28413" s="20"/>
    </row>
    <row r="28414" spans="4:4" x14ac:dyDescent="0.2">
      <c r="D28414" s="20"/>
    </row>
    <row r="28415" spans="4:4" x14ac:dyDescent="0.2">
      <c r="D28415" s="20"/>
    </row>
    <row r="28416" spans="4:4" x14ac:dyDescent="0.2">
      <c r="D28416" s="20"/>
    </row>
    <row r="28417" spans="4:4" x14ac:dyDescent="0.2">
      <c r="D28417" s="20"/>
    </row>
    <row r="28418" spans="4:4" x14ac:dyDescent="0.2">
      <c r="D28418" s="20"/>
    </row>
    <row r="28419" spans="4:4" x14ac:dyDescent="0.2">
      <c r="D28419" s="20"/>
    </row>
    <row r="28420" spans="4:4" x14ac:dyDescent="0.2">
      <c r="D28420" s="20"/>
    </row>
    <row r="28421" spans="4:4" x14ac:dyDescent="0.2">
      <c r="D28421" s="20"/>
    </row>
    <row r="28422" spans="4:4" x14ac:dyDescent="0.2">
      <c r="D28422" s="20"/>
    </row>
    <row r="28423" spans="4:4" x14ac:dyDescent="0.2">
      <c r="D28423" s="20"/>
    </row>
    <row r="28424" spans="4:4" x14ac:dyDescent="0.2">
      <c r="D28424" s="20"/>
    </row>
    <row r="28425" spans="4:4" x14ac:dyDescent="0.2">
      <c r="D28425" s="20"/>
    </row>
    <row r="28426" spans="4:4" x14ac:dyDescent="0.2">
      <c r="D28426" s="20"/>
    </row>
    <row r="28427" spans="4:4" x14ac:dyDescent="0.2">
      <c r="D28427" s="20"/>
    </row>
    <row r="28428" spans="4:4" x14ac:dyDescent="0.2">
      <c r="D28428" s="20"/>
    </row>
    <row r="28429" spans="4:4" x14ac:dyDescent="0.2">
      <c r="D28429" s="20"/>
    </row>
    <row r="28430" spans="4:4" x14ac:dyDescent="0.2">
      <c r="D28430" s="20"/>
    </row>
    <row r="28431" spans="4:4" x14ac:dyDescent="0.2">
      <c r="D28431" s="20"/>
    </row>
    <row r="28432" spans="4:4" x14ac:dyDescent="0.2">
      <c r="D28432" s="20"/>
    </row>
    <row r="28433" spans="4:4" x14ac:dyDescent="0.2">
      <c r="D28433" s="20"/>
    </row>
    <row r="28434" spans="4:4" x14ac:dyDescent="0.2">
      <c r="D28434" s="20"/>
    </row>
    <row r="28435" spans="4:4" x14ac:dyDescent="0.2">
      <c r="D28435" s="20"/>
    </row>
    <row r="28436" spans="4:4" x14ac:dyDescent="0.2">
      <c r="D28436" s="20"/>
    </row>
    <row r="28437" spans="4:4" x14ac:dyDescent="0.2">
      <c r="D28437" s="20"/>
    </row>
    <row r="28438" spans="4:4" x14ac:dyDescent="0.2">
      <c r="D28438" s="20"/>
    </row>
    <row r="28439" spans="4:4" x14ac:dyDescent="0.2">
      <c r="D28439" s="20"/>
    </row>
    <row r="28440" spans="4:4" x14ac:dyDescent="0.2">
      <c r="D28440" s="20"/>
    </row>
    <row r="28441" spans="4:4" x14ac:dyDescent="0.2">
      <c r="D28441" s="20"/>
    </row>
    <row r="28442" spans="4:4" x14ac:dyDescent="0.2">
      <c r="D28442" s="20"/>
    </row>
    <row r="28443" spans="4:4" x14ac:dyDescent="0.2">
      <c r="D28443" s="20"/>
    </row>
    <row r="28444" spans="4:4" x14ac:dyDescent="0.2">
      <c r="D28444" s="20"/>
    </row>
    <row r="28445" spans="4:4" x14ac:dyDescent="0.2">
      <c r="D28445" s="20"/>
    </row>
    <row r="28446" spans="4:4" x14ac:dyDescent="0.2">
      <c r="D28446" s="20"/>
    </row>
    <row r="28447" spans="4:4" x14ac:dyDescent="0.2">
      <c r="D28447" s="20"/>
    </row>
    <row r="28448" spans="4:4" x14ac:dyDescent="0.2">
      <c r="D28448" s="20"/>
    </row>
    <row r="28449" spans="4:4" x14ac:dyDescent="0.2">
      <c r="D28449" s="20"/>
    </row>
    <row r="28450" spans="4:4" x14ac:dyDescent="0.2">
      <c r="D28450" s="20"/>
    </row>
    <row r="28451" spans="4:4" x14ac:dyDescent="0.2">
      <c r="D28451" s="20"/>
    </row>
    <row r="28452" spans="4:4" x14ac:dyDescent="0.2">
      <c r="D28452" s="20"/>
    </row>
    <row r="28453" spans="4:4" x14ac:dyDescent="0.2">
      <c r="D28453" s="20"/>
    </row>
    <row r="28454" spans="4:4" x14ac:dyDescent="0.2">
      <c r="D28454" s="20"/>
    </row>
    <row r="28455" spans="4:4" x14ac:dyDescent="0.2">
      <c r="D28455" s="20"/>
    </row>
    <row r="28456" spans="4:4" x14ac:dyDescent="0.2">
      <c r="D28456" s="20"/>
    </row>
    <row r="28457" spans="4:4" x14ac:dyDescent="0.2">
      <c r="D28457" s="20"/>
    </row>
    <row r="28458" spans="4:4" x14ac:dyDescent="0.2">
      <c r="D28458" s="20"/>
    </row>
    <row r="28459" spans="4:4" x14ac:dyDescent="0.2">
      <c r="D28459" s="20"/>
    </row>
    <row r="28460" spans="4:4" x14ac:dyDescent="0.2">
      <c r="D28460" s="20"/>
    </row>
    <row r="28461" spans="4:4" x14ac:dyDescent="0.2">
      <c r="D28461" s="20"/>
    </row>
    <row r="28462" spans="4:4" x14ac:dyDescent="0.2">
      <c r="D28462" s="20"/>
    </row>
    <row r="28463" spans="4:4" x14ac:dyDescent="0.2">
      <c r="D28463" s="20"/>
    </row>
    <row r="28464" spans="4:4" x14ac:dyDescent="0.2">
      <c r="D28464" s="20"/>
    </row>
    <row r="28465" spans="4:4" x14ac:dyDescent="0.2">
      <c r="D28465" s="20"/>
    </row>
    <row r="28466" spans="4:4" x14ac:dyDescent="0.2">
      <c r="D28466" s="20"/>
    </row>
    <row r="28467" spans="4:4" x14ac:dyDescent="0.2">
      <c r="D28467" s="20"/>
    </row>
    <row r="28468" spans="4:4" x14ac:dyDescent="0.2">
      <c r="D28468" s="20"/>
    </row>
    <row r="28469" spans="4:4" x14ac:dyDescent="0.2">
      <c r="D28469" s="20"/>
    </row>
    <row r="28470" spans="4:4" x14ac:dyDescent="0.2">
      <c r="D28470" s="20"/>
    </row>
    <row r="28471" spans="4:4" x14ac:dyDescent="0.2">
      <c r="D28471" s="20"/>
    </row>
    <row r="28472" spans="4:4" x14ac:dyDescent="0.2">
      <c r="D28472" s="20"/>
    </row>
    <row r="28473" spans="4:4" x14ac:dyDescent="0.2">
      <c r="D28473" s="20"/>
    </row>
    <row r="28474" spans="4:4" x14ac:dyDescent="0.2">
      <c r="D28474" s="20"/>
    </row>
    <row r="28475" spans="4:4" x14ac:dyDescent="0.2">
      <c r="D28475" s="20"/>
    </row>
    <row r="28476" spans="4:4" x14ac:dyDescent="0.2">
      <c r="D28476" s="20"/>
    </row>
    <row r="28477" spans="4:4" x14ac:dyDescent="0.2">
      <c r="D28477" s="20"/>
    </row>
    <row r="28478" spans="4:4" x14ac:dyDescent="0.2">
      <c r="D28478" s="20"/>
    </row>
    <row r="28479" spans="4:4" x14ac:dyDescent="0.2">
      <c r="D28479" s="20"/>
    </row>
    <row r="28480" spans="4:4" x14ac:dyDescent="0.2">
      <c r="D28480" s="20"/>
    </row>
    <row r="28481" spans="4:4" x14ac:dyDescent="0.2">
      <c r="D28481" s="20"/>
    </row>
    <row r="28482" spans="4:4" x14ac:dyDescent="0.2">
      <c r="D28482" s="20"/>
    </row>
    <row r="28483" spans="4:4" x14ac:dyDescent="0.2">
      <c r="D28483" s="20"/>
    </row>
    <row r="28484" spans="4:4" x14ac:dyDescent="0.2">
      <c r="D28484" s="20"/>
    </row>
    <row r="28485" spans="4:4" x14ac:dyDescent="0.2">
      <c r="D28485" s="20"/>
    </row>
    <row r="28486" spans="4:4" x14ac:dyDescent="0.2">
      <c r="D28486" s="20"/>
    </row>
    <row r="28487" spans="4:4" x14ac:dyDescent="0.2">
      <c r="D28487" s="20"/>
    </row>
    <row r="28488" spans="4:4" x14ac:dyDescent="0.2">
      <c r="D28488" s="20"/>
    </row>
    <row r="28489" spans="4:4" x14ac:dyDescent="0.2">
      <c r="D28489" s="20"/>
    </row>
    <row r="28490" spans="4:4" x14ac:dyDescent="0.2">
      <c r="D28490" s="20"/>
    </row>
    <row r="28491" spans="4:4" x14ac:dyDescent="0.2">
      <c r="D28491" s="20"/>
    </row>
    <row r="28492" spans="4:4" x14ac:dyDescent="0.2">
      <c r="D28492" s="20"/>
    </row>
    <row r="28493" spans="4:4" x14ac:dyDescent="0.2">
      <c r="D28493" s="20"/>
    </row>
    <row r="28494" spans="4:4" x14ac:dyDescent="0.2">
      <c r="D28494" s="20"/>
    </row>
    <row r="28495" spans="4:4" x14ac:dyDescent="0.2">
      <c r="D28495" s="20"/>
    </row>
    <row r="28496" spans="4:4" x14ac:dyDescent="0.2">
      <c r="D28496" s="20"/>
    </row>
    <row r="28497" spans="4:4" x14ac:dyDescent="0.2">
      <c r="D28497" s="20"/>
    </row>
    <row r="28498" spans="4:4" x14ac:dyDescent="0.2">
      <c r="D28498" s="20"/>
    </row>
    <row r="28499" spans="4:4" x14ac:dyDescent="0.2">
      <c r="D28499" s="20"/>
    </row>
    <row r="28500" spans="4:4" x14ac:dyDescent="0.2">
      <c r="D28500" s="20"/>
    </row>
    <row r="28501" spans="4:4" x14ac:dyDescent="0.2">
      <c r="D28501" s="20"/>
    </row>
    <row r="28502" spans="4:4" x14ac:dyDescent="0.2">
      <c r="D28502" s="20"/>
    </row>
    <row r="28503" spans="4:4" x14ac:dyDescent="0.2">
      <c r="D28503" s="20"/>
    </row>
    <row r="28504" spans="4:4" x14ac:dyDescent="0.2">
      <c r="D28504" s="20"/>
    </row>
    <row r="28505" spans="4:4" x14ac:dyDescent="0.2">
      <c r="D28505" s="20"/>
    </row>
    <row r="28506" spans="4:4" x14ac:dyDescent="0.2">
      <c r="D28506" s="20"/>
    </row>
    <row r="28507" spans="4:4" x14ac:dyDescent="0.2">
      <c r="D28507" s="20"/>
    </row>
    <row r="28508" spans="4:4" x14ac:dyDescent="0.2">
      <c r="D28508" s="20"/>
    </row>
    <row r="28509" spans="4:4" x14ac:dyDescent="0.2">
      <c r="D28509" s="20"/>
    </row>
    <row r="28510" spans="4:4" x14ac:dyDescent="0.2">
      <c r="D28510" s="20"/>
    </row>
    <row r="28511" spans="4:4" x14ac:dyDescent="0.2">
      <c r="D28511" s="20"/>
    </row>
    <row r="28512" spans="4:4" x14ac:dyDescent="0.2">
      <c r="D28512" s="20"/>
    </row>
    <row r="28513" spans="4:4" x14ac:dyDescent="0.2">
      <c r="D28513" s="20"/>
    </row>
    <row r="28514" spans="4:4" x14ac:dyDescent="0.2">
      <c r="D28514" s="20"/>
    </row>
    <row r="28515" spans="4:4" x14ac:dyDescent="0.2">
      <c r="D28515" s="20"/>
    </row>
    <row r="28516" spans="4:4" x14ac:dyDescent="0.2">
      <c r="D28516" s="20"/>
    </row>
    <row r="28517" spans="4:4" x14ac:dyDescent="0.2">
      <c r="D28517" s="20"/>
    </row>
    <row r="28518" spans="4:4" x14ac:dyDescent="0.2">
      <c r="D28518" s="20"/>
    </row>
    <row r="28519" spans="4:4" x14ac:dyDescent="0.2">
      <c r="D28519" s="20"/>
    </row>
    <row r="28520" spans="4:4" x14ac:dyDescent="0.2">
      <c r="D28520" s="20"/>
    </row>
    <row r="28521" spans="4:4" x14ac:dyDescent="0.2">
      <c r="D28521" s="20"/>
    </row>
    <row r="28522" spans="4:4" x14ac:dyDescent="0.2">
      <c r="D28522" s="20"/>
    </row>
    <row r="28523" spans="4:4" x14ac:dyDescent="0.2">
      <c r="D28523" s="20"/>
    </row>
    <row r="28524" spans="4:4" x14ac:dyDescent="0.2">
      <c r="D28524" s="20"/>
    </row>
    <row r="28525" spans="4:4" x14ac:dyDescent="0.2">
      <c r="D28525" s="20"/>
    </row>
    <row r="28526" spans="4:4" x14ac:dyDescent="0.2">
      <c r="D28526" s="20"/>
    </row>
    <row r="28527" spans="4:4" x14ac:dyDescent="0.2">
      <c r="D28527" s="20"/>
    </row>
    <row r="28528" spans="4:4" x14ac:dyDescent="0.2">
      <c r="D28528" s="20"/>
    </row>
    <row r="28529" spans="4:4" x14ac:dyDescent="0.2">
      <c r="D28529" s="20"/>
    </row>
    <row r="28530" spans="4:4" x14ac:dyDescent="0.2">
      <c r="D28530" s="20"/>
    </row>
    <row r="28531" spans="4:4" x14ac:dyDescent="0.2">
      <c r="D28531" s="20"/>
    </row>
    <row r="28532" spans="4:4" x14ac:dyDescent="0.2">
      <c r="D28532" s="20"/>
    </row>
    <row r="28533" spans="4:4" x14ac:dyDescent="0.2">
      <c r="D28533" s="20"/>
    </row>
    <row r="28534" spans="4:4" x14ac:dyDescent="0.2">
      <c r="D28534" s="20"/>
    </row>
    <row r="28535" spans="4:4" x14ac:dyDescent="0.2">
      <c r="D28535" s="20"/>
    </row>
    <row r="28536" spans="4:4" x14ac:dyDescent="0.2">
      <c r="D28536" s="20"/>
    </row>
    <row r="28537" spans="4:4" x14ac:dyDescent="0.2">
      <c r="D28537" s="20"/>
    </row>
    <row r="28538" spans="4:4" x14ac:dyDescent="0.2">
      <c r="D28538" s="20"/>
    </row>
    <row r="28539" spans="4:4" x14ac:dyDescent="0.2">
      <c r="D28539" s="20"/>
    </row>
    <row r="28540" spans="4:4" x14ac:dyDescent="0.2">
      <c r="D28540" s="20"/>
    </row>
    <row r="28541" spans="4:4" x14ac:dyDescent="0.2">
      <c r="D28541" s="20"/>
    </row>
    <row r="28542" spans="4:4" x14ac:dyDescent="0.2">
      <c r="D28542" s="20"/>
    </row>
    <row r="28543" spans="4:4" x14ac:dyDescent="0.2">
      <c r="D28543" s="20"/>
    </row>
    <row r="28544" spans="4:4" x14ac:dyDescent="0.2">
      <c r="D28544" s="20"/>
    </row>
    <row r="28545" spans="4:4" x14ac:dyDescent="0.2">
      <c r="D28545" s="20"/>
    </row>
    <row r="28546" spans="4:4" x14ac:dyDescent="0.2">
      <c r="D28546" s="20"/>
    </row>
    <row r="28547" spans="4:4" x14ac:dyDescent="0.2">
      <c r="D28547" s="20"/>
    </row>
    <row r="28548" spans="4:4" x14ac:dyDescent="0.2">
      <c r="D28548" s="20"/>
    </row>
    <row r="28549" spans="4:4" x14ac:dyDescent="0.2">
      <c r="D28549" s="20"/>
    </row>
    <row r="28550" spans="4:4" x14ac:dyDescent="0.2">
      <c r="D28550" s="20"/>
    </row>
    <row r="28551" spans="4:4" x14ac:dyDescent="0.2">
      <c r="D28551" s="20"/>
    </row>
    <row r="28552" spans="4:4" x14ac:dyDescent="0.2">
      <c r="D28552" s="20"/>
    </row>
    <row r="28553" spans="4:4" x14ac:dyDescent="0.2">
      <c r="D28553" s="20"/>
    </row>
    <row r="28554" spans="4:4" x14ac:dyDescent="0.2">
      <c r="D28554" s="20"/>
    </row>
    <row r="28555" spans="4:4" x14ac:dyDescent="0.2">
      <c r="D28555" s="20"/>
    </row>
    <row r="28556" spans="4:4" x14ac:dyDescent="0.2">
      <c r="D28556" s="20"/>
    </row>
    <row r="28557" spans="4:4" x14ac:dyDescent="0.2">
      <c r="D28557" s="20"/>
    </row>
    <row r="28558" spans="4:4" x14ac:dyDescent="0.2">
      <c r="D28558" s="20"/>
    </row>
    <row r="28559" spans="4:4" x14ac:dyDescent="0.2">
      <c r="D28559" s="20"/>
    </row>
    <row r="28560" spans="4:4" x14ac:dyDescent="0.2">
      <c r="D28560" s="20"/>
    </row>
    <row r="28561" spans="4:4" x14ac:dyDescent="0.2">
      <c r="D28561" s="20"/>
    </row>
    <row r="28562" spans="4:4" x14ac:dyDescent="0.2">
      <c r="D28562" s="20"/>
    </row>
    <row r="28563" spans="4:4" x14ac:dyDescent="0.2">
      <c r="D28563" s="20"/>
    </row>
    <row r="28564" spans="4:4" x14ac:dyDescent="0.2">
      <c r="D28564" s="20"/>
    </row>
    <row r="28565" spans="4:4" x14ac:dyDescent="0.2">
      <c r="D28565" s="20"/>
    </row>
    <row r="28566" spans="4:4" x14ac:dyDescent="0.2">
      <c r="D28566" s="20"/>
    </row>
    <row r="28567" spans="4:4" x14ac:dyDescent="0.2">
      <c r="D28567" s="20"/>
    </row>
    <row r="28568" spans="4:4" x14ac:dyDescent="0.2">
      <c r="D28568" s="20"/>
    </row>
    <row r="28569" spans="4:4" x14ac:dyDescent="0.2">
      <c r="D28569" s="20"/>
    </row>
    <row r="28570" spans="4:4" x14ac:dyDescent="0.2">
      <c r="D28570" s="20"/>
    </row>
    <row r="28571" spans="4:4" x14ac:dyDescent="0.2">
      <c r="D28571" s="20"/>
    </row>
    <row r="28572" spans="4:4" x14ac:dyDescent="0.2">
      <c r="D28572" s="20"/>
    </row>
    <row r="28573" spans="4:4" x14ac:dyDescent="0.2">
      <c r="D28573" s="20"/>
    </row>
    <row r="28574" spans="4:4" x14ac:dyDescent="0.2">
      <c r="D28574" s="20"/>
    </row>
    <row r="28575" spans="4:4" x14ac:dyDescent="0.2">
      <c r="D28575" s="20"/>
    </row>
    <row r="28576" spans="4:4" x14ac:dyDescent="0.2">
      <c r="D28576" s="20"/>
    </row>
    <row r="28577" spans="4:4" x14ac:dyDescent="0.2">
      <c r="D28577" s="20"/>
    </row>
    <row r="28578" spans="4:4" x14ac:dyDescent="0.2">
      <c r="D28578" s="20"/>
    </row>
    <row r="28579" spans="4:4" x14ac:dyDescent="0.2">
      <c r="D28579" s="20"/>
    </row>
    <row r="28580" spans="4:4" x14ac:dyDescent="0.2">
      <c r="D28580" s="20"/>
    </row>
    <row r="28581" spans="4:4" x14ac:dyDescent="0.2">
      <c r="D28581" s="20"/>
    </row>
    <row r="28582" spans="4:4" x14ac:dyDescent="0.2">
      <c r="D28582" s="20"/>
    </row>
    <row r="28583" spans="4:4" x14ac:dyDescent="0.2">
      <c r="D28583" s="20"/>
    </row>
    <row r="28584" spans="4:4" x14ac:dyDescent="0.2">
      <c r="D28584" s="20"/>
    </row>
    <row r="28585" spans="4:4" x14ac:dyDescent="0.2">
      <c r="D28585" s="20"/>
    </row>
    <row r="28586" spans="4:4" x14ac:dyDescent="0.2">
      <c r="D28586" s="20"/>
    </row>
    <row r="28587" spans="4:4" x14ac:dyDescent="0.2">
      <c r="D28587" s="20"/>
    </row>
    <row r="28588" spans="4:4" x14ac:dyDescent="0.2">
      <c r="D28588" s="20"/>
    </row>
    <row r="28589" spans="4:4" x14ac:dyDescent="0.2">
      <c r="D28589" s="20"/>
    </row>
    <row r="28590" spans="4:4" x14ac:dyDescent="0.2">
      <c r="D28590" s="20"/>
    </row>
    <row r="28591" spans="4:4" x14ac:dyDescent="0.2">
      <c r="D28591" s="20"/>
    </row>
    <row r="28592" spans="4:4" x14ac:dyDescent="0.2">
      <c r="D28592" s="20"/>
    </row>
    <row r="28593" spans="4:4" x14ac:dyDescent="0.2">
      <c r="D28593" s="20"/>
    </row>
    <row r="28594" spans="4:4" x14ac:dyDescent="0.2">
      <c r="D28594" s="20"/>
    </row>
    <row r="28595" spans="4:4" x14ac:dyDescent="0.2">
      <c r="D28595" s="20"/>
    </row>
    <row r="28596" spans="4:4" x14ac:dyDescent="0.2">
      <c r="D28596" s="20"/>
    </row>
    <row r="28597" spans="4:4" x14ac:dyDescent="0.2">
      <c r="D28597" s="20"/>
    </row>
    <row r="28598" spans="4:4" x14ac:dyDescent="0.2">
      <c r="D28598" s="20"/>
    </row>
    <row r="28599" spans="4:4" x14ac:dyDescent="0.2">
      <c r="D28599" s="20"/>
    </row>
    <row r="28600" spans="4:4" x14ac:dyDescent="0.2">
      <c r="D28600" s="20"/>
    </row>
    <row r="28601" spans="4:4" x14ac:dyDescent="0.2">
      <c r="D28601" s="20"/>
    </row>
    <row r="28602" spans="4:4" x14ac:dyDescent="0.2">
      <c r="D28602" s="20"/>
    </row>
    <row r="28603" spans="4:4" x14ac:dyDescent="0.2">
      <c r="D28603" s="20"/>
    </row>
    <row r="28604" spans="4:4" x14ac:dyDescent="0.2">
      <c r="D28604" s="20"/>
    </row>
    <row r="28605" spans="4:4" x14ac:dyDescent="0.2">
      <c r="D28605" s="20"/>
    </row>
    <row r="28606" spans="4:4" x14ac:dyDescent="0.2">
      <c r="D28606" s="20"/>
    </row>
    <row r="28607" spans="4:4" x14ac:dyDescent="0.2">
      <c r="D28607" s="20"/>
    </row>
    <row r="28608" spans="4:4" x14ac:dyDescent="0.2">
      <c r="D28608" s="20"/>
    </row>
    <row r="28609" spans="4:4" x14ac:dyDescent="0.2">
      <c r="D28609" s="20"/>
    </row>
    <row r="28610" spans="4:4" x14ac:dyDescent="0.2">
      <c r="D28610" s="20"/>
    </row>
    <row r="28611" spans="4:4" x14ac:dyDescent="0.2">
      <c r="D28611" s="20"/>
    </row>
    <row r="28612" spans="4:4" x14ac:dyDescent="0.2">
      <c r="D28612" s="20"/>
    </row>
    <row r="28613" spans="4:4" x14ac:dyDescent="0.2">
      <c r="D28613" s="20"/>
    </row>
    <row r="28614" spans="4:4" x14ac:dyDescent="0.2">
      <c r="D28614" s="20"/>
    </row>
    <row r="28615" spans="4:4" x14ac:dyDescent="0.2">
      <c r="D28615" s="20"/>
    </row>
    <row r="28616" spans="4:4" x14ac:dyDescent="0.2">
      <c r="D28616" s="20"/>
    </row>
    <row r="28617" spans="4:4" x14ac:dyDescent="0.2">
      <c r="D28617" s="20"/>
    </row>
    <row r="28618" spans="4:4" x14ac:dyDescent="0.2">
      <c r="D28618" s="20"/>
    </row>
    <row r="28619" spans="4:4" x14ac:dyDescent="0.2">
      <c r="D28619" s="20"/>
    </row>
    <row r="28620" spans="4:4" x14ac:dyDescent="0.2">
      <c r="D28620" s="20"/>
    </row>
    <row r="28621" spans="4:4" x14ac:dyDescent="0.2">
      <c r="D28621" s="20"/>
    </row>
    <row r="28622" spans="4:4" x14ac:dyDescent="0.2">
      <c r="D28622" s="20"/>
    </row>
    <row r="28623" spans="4:4" x14ac:dyDescent="0.2">
      <c r="D28623" s="20"/>
    </row>
    <row r="28624" spans="4:4" x14ac:dyDescent="0.2">
      <c r="D28624" s="20"/>
    </row>
    <row r="28625" spans="4:4" x14ac:dyDescent="0.2">
      <c r="D28625" s="20"/>
    </row>
    <row r="28626" spans="4:4" x14ac:dyDescent="0.2">
      <c r="D28626" s="20"/>
    </row>
    <row r="28627" spans="4:4" x14ac:dyDescent="0.2">
      <c r="D28627" s="20"/>
    </row>
    <row r="28628" spans="4:4" x14ac:dyDescent="0.2">
      <c r="D28628" s="20"/>
    </row>
    <row r="28629" spans="4:4" x14ac:dyDescent="0.2">
      <c r="D28629" s="20"/>
    </row>
    <row r="28630" spans="4:4" x14ac:dyDescent="0.2">
      <c r="D28630" s="20"/>
    </row>
    <row r="28631" spans="4:4" x14ac:dyDescent="0.2">
      <c r="D28631" s="20"/>
    </row>
    <row r="28632" spans="4:4" x14ac:dyDescent="0.2">
      <c r="D28632" s="20"/>
    </row>
    <row r="28633" spans="4:4" x14ac:dyDescent="0.2">
      <c r="D28633" s="20"/>
    </row>
    <row r="28634" spans="4:4" x14ac:dyDescent="0.2">
      <c r="D28634" s="20"/>
    </row>
    <row r="28635" spans="4:4" x14ac:dyDescent="0.2">
      <c r="D28635" s="20"/>
    </row>
    <row r="28636" spans="4:4" x14ac:dyDescent="0.2">
      <c r="D28636" s="20"/>
    </row>
    <row r="28637" spans="4:4" x14ac:dyDescent="0.2">
      <c r="D28637" s="20"/>
    </row>
    <row r="28638" spans="4:4" x14ac:dyDescent="0.2">
      <c r="D28638" s="20"/>
    </row>
    <row r="28639" spans="4:4" x14ac:dyDescent="0.2">
      <c r="D28639" s="20"/>
    </row>
    <row r="28640" spans="4:4" x14ac:dyDescent="0.2">
      <c r="D28640" s="20"/>
    </row>
    <row r="28641" spans="4:4" x14ac:dyDescent="0.2">
      <c r="D28641" s="20"/>
    </row>
    <row r="28642" spans="4:4" x14ac:dyDescent="0.2">
      <c r="D28642" s="20"/>
    </row>
    <row r="28643" spans="4:4" x14ac:dyDescent="0.2">
      <c r="D28643" s="20"/>
    </row>
    <row r="28644" spans="4:4" x14ac:dyDescent="0.2">
      <c r="D28644" s="20"/>
    </row>
    <row r="28645" spans="4:4" x14ac:dyDescent="0.2">
      <c r="D28645" s="20"/>
    </row>
    <row r="28646" spans="4:4" x14ac:dyDescent="0.2">
      <c r="D28646" s="20"/>
    </row>
    <row r="28647" spans="4:4" x14ac:dyDescent="0.2">
      <c r="D28647" s="20"/>
    </row>
    <row r="28648" spans="4:4" x14ac:dyDescent="0.2">
      <c r="D28648" s="20"/>
    </row>
    <row r="28649" spans="4:4" x14ac:dyDescent="0.2">
      <c r="D28649" s="20"/>
    </row>
    <row r="28650" spans="4:4" x14ac:dyDescent="0.2">
      <c r="D28650" s="20"/>
    </row>
    <row r="28651" spans="4:4" x14ac:dyDescent="0.2">
      <c r="D28651" s="20"/>
    </row>
    <row r="28652" spans="4:4" x14ac:dyDescent="0.2">
      <c r="D28652" s="20"/>
    </row>
    <row r="28653" spans="4:4" x14ac:dyDescent="0.2">
      <c r="D28653" s="20"/>
    </row>
    <row r="28654" spans="4:4" x14ac:dyDescent="0.2">
      <c r="D28654" s="20"/>
    </row>
    <row r="28655" spans="4:4" x14ac:dyDescent="0.2">
      <c r="D28655" s="20"/>
    </row>
    <row r="28656" spans="4:4" x14ac:dyDescent="0.2">
      <c r="D28656" s="20"/>
    </row>
    <row r="28657" spans="4:4" x14ac:dyDescent="0.2">
      <c r="D28657" s="20"/>
    </row>
    <row r="28658" spans="4:4" x14ac:dyDescent="0.2">
      <c r="D28658" s="20"/>
    </row>
    <row r="28659" spans="4:4" x14ac:dyDescent="0.2">
      <c r="D28659" s="20"/>
    </row>
    <row r="28660" spans="4:4" x14ac:dyDescent="0.2">
      <c r="D28660" s="20"/>
    </row>
    <row r="28661" spans="4:4" x14ac:dyDescent="0.2">
      <c r="D28661" s="20"/>
    </row>
    <row r="28662" spans="4:4" x14ac:dyDescent="0.2">
      <c r="D28662" s="20"/>
    </row>
    <row r="28663" spans="4:4" x14ac:dyDescent="0.2">
      <c r="D28663" s="20"/>
    </row>
    <row r="28664" spans="4:4" x14ac:dyDescent="0.2">
      <c r="D28664" s="20"/>
    </row>
    <row r="28665" spans="4:4" x14ac:dyDescent="0.2">
      <c r="D28665" s="20"/>
    </row>
    <row r="28666" spans="4:4" x14ac:dyDescent="0.2">
      <c r="D28666" s="20"/>
    </row>
    <row r="28667" spans="4:4" x14ac:dyDescent="0.2">
      <c r="D28667" s="20"/>
    </row>
    <row r="28668" spans="4:4" x14ac:dyDescent="0.2">
      <c r="D28668" s="20"/>
    </row>
    <row r="28669" spans="4:4" x14ac:dyDescent="0.2">
      <c r="D28669" s="20"/>
    </row>
    <row r="28670" spans="4:4" x14ac:dyDescent="0.2">
      <c r="D28670" s="20"/>
    </row>
    <row r="28671" spans="4:4" x14ac:dyDescent="0.2">
      <c r="D28671" s="20"/>
    </row>
    <row r="28672" spans="4:4" x14ac:dyDescent="0.2">
      <c r="D28672" s="20"/>
    </row>
    <row r="28673" spans="4:4" x14ac:dyDescent="0.2">
      <c r="D28673" s="20"/>
    </row>
    <row r="28674" spans="4:4" x14ac:dyDescent="0.2">
      <c r="D28674" s="20"/>
    </row>
    <row r="28675" spans="4:4" x14ac:dyDescent="0.2">
      <c r="D28675" s="20"/>
    </row>
    <row r="28676" spans="4:4" x14ac:dyDescent="0.2">
      <c r="D28676" s="20"/>
    </row>
    <row r="28677" spans="4:4" x14ac:dyDescent="0.2">
      <c r="D28677" s="20"/>
    </row>
    <row r="28678" spans="4:4" x14ac:dyDescent="0.2">
      <c r="D28678" s="20"/>
    </row>
    <row r="28679" spans="4:4" x14ac:dyDescent="0.2">
      <c r="D28679" s="20"/>
    </row>
    <row r="28680" spans="4:4" x14ac:dyDescent="0.2">
      <c r="D28680" s="20"/>
    </row>
    <row r="28681" spans="4:4" x14ac:dyDescent="0.2">
      <c r="D28681" s="20"/>
    </row>
    <row r="28682" spans="4:4" x14ac:dyDescent="0.2">
      <c r="D28682" s="20"/>
    </row>
    <row r="28683" spans="4:4" x14ac:dyDescent="0.2">
      <c r="D28683" s="20"/>
    </row>
    <row r="28684" spans="4:4" x14ac:dyDescent="0.2">
      <c r="D28684" s="20"/>
    </row>
    <row r="28685" spans="4:4" x14ac:dyDescent="0.2">
      <c r="D28685" s="20"/>
    </row>
    <row r="28686" spans="4:4" x14ac:dyDescent="0.2">
      <c r="D28686" s="20"/>
    </row>
    <row r="28687" spans="4:4" x14ac:dyDescent="0.2">
      <c r="D28687" s="20"/>
    </row>
    <row r="28688" spans="4:4" x14ac:dyDescent="0.2">
      <c r="D28688" s="20"/>
    </row>
    <row r="28689" spans="4:4" x14ac:dyDescent="0.2">
      <c r="D28689" s="20"/>
    </row>
    <row r="28690" spans="4:4" x14ac:dyDescent="0.2">
      <c r="D28690" s="20"/>
    </row>
    <row r="28691" spans="4:4" x14ac:dyDescent="0.2">
      <c r="D28691" s="20"/>
    </row>
    <row r="28692" spans="4:4" x14ac:dyDescent="0.2">
      <c r="D28692" s="20"/>
    </row>
    <row r="28693" spans="4:4" x14ac:dyDescent="0.2">
      <c r="D28693" s="20"/>
    </row>
    <row r="28694" spans="4:4" x14ac:dyDescent="0.2">
      <c r="D28694" s="20"/>
    </row>
    <row r="28695" spans="4:4" x14ac:dyDescent="0.2">
      <c r="D28695" s="20"/>
    </row>
    <row r="28696" spans="4:4" x14ac:dyDescent="0.2">
      <c r="D28696" s="20"/>
    </row>
    <row r="28697" spans="4:4" x14ac:dyDescent="0.2">
      <c r="D28697" s="20"/>
    </row>
    <row r="28698" spans="4:4" x14ac:dyDescent="0.2">
      <c r="D28698" s="20"/>
    </row>
    <row r="28699" spans="4:4" x14ac:dyDescent="0.2">
      <c r="D28699" s="20"/>
    </row>
    <row r="28700" spans="4:4" x14ac:dyDescent="0.2">
      <c r="D28700" s="20"/>
    </row>
    <row r="28701" spans="4:4" x14ac:dyDescent="0.2">
      <c r="D28701" s="20"/>
    </row>
    <row r="28702" spans="4:4" x14ac:dyDescent="0.2">
      <c r="D28702" s="20"/>
    </row>
    <row r="28703" spans="4:4" x14ac:dyDescent="0.2">
      <c r="D28703" s="20"/>
    </row>
    <row r="28704" spans="4:4" x14ac:dyDescent="0.2">
      <c r="D28704" s="20"/>
    </row>
    <row r="28705" spans="4:4" x14ac:dyDescent="0.2">
      <c r="D28705" s="20"/>
    </row>
    <row r="28706" spans="4:4" x14ac:dyDescent="0.2">
      <c r="D28706" s="20"/>
    </row>
    <row r="28707" spans="4:4" x14ac:dyDescent="0.2">
      <c r="D28707" s="20"/>
    </row>
    <row r="28708" spans="4:4" x14ac:dyDescent="0.2">
      <c r="D28708" s="20"/>
    </row>
    <row r="28709" spans="4:4" x14ac:dyDescent="0.2">
      <c r="D28709" s="20"/>
    </row>
    <row r="28710" spans="4:4" x14ac:dyDescent="0.2">
      <c r="D28710" s="20"/>
    </row>
    <row r="28711" spans="4:4" x14ac:dyDescent="0.2">
      <c r="D28711" s="20"/>
    </row>
    <row r="28712" spans="4:4" x14ac:dyDescent="0.2">
      <c r="D28712" s="20"/>
    </row>
    <row r="28713" spans="4:4" x14ac:dyDescent="0.2">
      <c r="D28713" s="20"/>
    </row>
    <row r="28714" spans="4:4" x14ac:dyDescent="0.2">
      <c r="D28714" s="20"/>
    </row>
    <row r="28715" spans="4:4" x14ac:dyDescent="0.2">
      <c r="D28715" s="20"/>
    </row>
    <row r="28716" spans="4:4" x14ac:dyDescent="0.2">
      <c r="D28716" s="20"/>
    </row>
    <row r="28717" spans="4:4" x14ac:dyDescent="0.2">
      <c r="D28717" s="20"/>
    </row>
    <row r="28718" spans="4:4" x14ac:dyDescent="0.2">
      <c r="D28718" s="20"/>
    </row>
    <row r="28719" spans="4:4" x14ac:dyDescent="0.2">
      <c r="D28719" s="20"/>
    </row>
    <row r="28720" spans="4:4" x14ac:dyDescent="0.2">
      <c r="D28720" s="20"/>
    </row>
    <row r="28721" spans="4:4" x14ac:dyDescent="0.2">
      <c r="D28721" s="20"/>
    </row>
    <row r="28722" spans="4:4" x14ac:dyDescent="0.2">
      <c r="D28722" s="20"/>
    </row>
    <row r="28723" spans="4:4" x14ac:dyDescent="0.2">
      <c r="D28723" s="20"/>
    </row>
    <row r="28724" spans="4:4" x14ac:dyDescent="0.2">
      <c r="D28724" s="20"/>
    </row>
    <row r="28725" spans="4:4" x14ac:dyDescent="0.2">
      <c r="D28725" s="20"/>
    </row>
    <row r="28726" spans="4:4" x14ac:dyDescent="0.2">
      <c r="D28726" s="20"/>
    </row>
    <row r="28727" spans="4:4" x14ac:dyDescent="0.2">
      <c r="D28727" s="20"/>
    </row>
    <row r="28728" spans="4:4" x14ac:dyDescent="0.2">
      <c r="D28728" s="20"/>
    </row>
    <row r="28729" spans="4:4" x14ac:dyDescent="0.2">
      <c r="D28729" s="20"/>
    </row>
    <row r="28730" spans="4:4" x14ac:dyDescent="0.2">
      <c r="D28730" s="20"/>
    </row>
    <row r="28731" spans="4:4" x14ac:dyDescent="0.2">
      <c r="D28731" s="20"/>
    </row>
    <row r="28732" spans="4:4" x14ac:dyDescent="0.2">
      <c r="D28732" s="20"/>
    </row>
    <row r="28733" spans="4:4" x14ac:dyDescent="0.2">
      <c r="D28733" s="20"/>
    </row>
    <row r="28734" spans="4:4" x14ac:dyDescent="0.2">
      <c r="D28734" s="20"/>
    </row>
    <row r="28735" spans="4:4" x14ac:dyDescent="0.2">
      <c r="D28735" s="20"/>
    </row>
    <row r="28736" spans="4:4" x14ac:dyDescent="0.2">
      <c r="D28736" s="20"/>
    </row>
    <row r="28737" spans="4:4" x14ac:dyDescent="0.2">
      <c r="D28737" s="20"/>
    </row>
    <row r="28738" spans="4:4" x14ac:dyDescent="0.2">
      <c r="D28738" s="20"/>
    </row>
    <row r="28739" spans="4:4" x14ac:dyDescent="0.2">
      <c r="D28739" s="20"/>
    </row>
    <row r="28740" spans="4:4" x14ac:dyDescent="0.2">
      <c r="D28740" s="20"/>
    </row>
    <row r="28741" spans="4:4" x14ac:dyDescent="0.2">
      <c r="D28741" s="20"/>
    </row>
    <row r="28742" spans="4:4" x14ac:dyDescent="0.2">
      <c r="D28742" s="20"/>
    </row>
    <row r="28743" spans="4:4" x14ac:dyDescent="0.2">
      <c r="D28743" s="20"/>
    </row>
    <row r="28744" spans="4:4" x14ac:dyDescent="0.2">
      <c r="D28744" s="20"/>
    </row>
    <row r="28745" spans="4:4" x14ac:dyDescent="0.2">
      <c r="D28745" s="20"/>
    </row>
    <row r="28746" spans="4:4" x14ac:dyDescent="0.2">
      <c r="D28746" s="20"/>
    </row>
    <row r="28747" spans="4:4" x14ac:dyDescent="0.2">
      <c r="D28747" s="20"/>
    </row>
    <row r="28748" spans="4:4" x14ac:dyDescent="0.2">
      <c r="D28748" s="20"/>
    </row>
    <row r="28749" spans="4:4" x14ac:dyDescent="0.2">
      <c r="D28749" s="20"/>
    </row>
    <row r="28750" spans="4:4" x14ac:dyDescent="0.2">
      <c r="D28750" s="20"/>
    </row>
    <row r="28751" spans="4:4" x14ac:dyDescent="0.2">
      <c r="D28751" s="20"/>
    </row>
    <row r="28752" spans="4:4" x14ac:dyDescent="0.2">
      <c r="D28752" s="20"/>
    </row>
    <row r="28753" spans="4:4" x14ac:dyDescent="0.2">
      <c r="D28753" s="20"/>
    </row>
    <row r="28754" spans="4:4" x14ac:dyDescent="0.2">
      <c r="D28754" s="20"/>
    </row>
    <row r="28755" spans="4:4" x14ac:dyDescent="0.2">
      <c r="D28755" s="20"/>
    </row>
    <row r="28756" spans="4:4" x14ac:dyDescent="0.2">
      <c r="D28756" s="20"/>
    </row>
    <row r="28757" spans="4:4" x14ac:dyDescent="0.2">
      <c r="D28757" s="20"/>
    </row>
    <row r="28758" spans="4:4" x14ac:dyDescent="0.2">
      <c r="D28758" s="20"/>
    </row>
    <row r="28759" spans="4:4" x14ac:dyDescent="0.2">
      <c r="D28759" s="20"/>
    </row>
    <row r="28760" spans="4:4" x14ac:dyDescent="0.2">
      <c r="D28760" s="20"/>
    </row>
    <row r="28761" spans="4:4" x14ac:dyDescent="0.2">
      <c r="D28761" s="20"/>
    </row>
    <row r="28762" spans="4:4" x14ac:dyDescent="0.2">
      <c r="D28762" s="20"/>
    </row>
    <row r="28763" spans="4:4" x14ac:dyDescent="0.2">
      <c r="D28763" s="20"/>
    </row>
    <row r="28764" spans="4:4" x14ac:dyDescent="0.2">
      <c r="D28764" s="20"/>
    </row>
    <row r="28765" spans="4:4" x14ac:dyDescent="0.2">
      <c r="D28765" s="20"/>
    </row>
    <row r="28766" spans="4:4" x14ac:dyDescent="0.2">
      <c r="D28766" s="20"/>
    </row>
    <row r="28767" spans="4:4" x14ac:dyDescent="0.2">
      <c r="D28767" s="20"/>
    </row>
    <row r="28768" spans="4:4" x14ac:dyDescent="0.2">
      <c r="D28768" s="20"/>
    </row>
    <row r="28769" spans="4:4" x14ac:dyDescent="0.2">
      <c r="D28769" s="20"/>
    </row>
    <row r="28770" spans="4:4" x14ac:dyDescent="0.2">
      <c r="D28770" s="20"/>
    </row>
    <row r="28771" spans="4:4" x14ac:dyDescent="0.2">
      <c r="D28771" s="20"/>
    </row>
    <row r="28772" spans="4:4" x14ac:dyDescent="0.2">
      <c r="D28772" s="20"/>
    </row>
    <row r="28773" spans="4:4" x14ac:dyDescent="0.2">
      <c r="D28773" s="20"/>
    </row>
    <row r="28774" spans="4:4" x14ac:dyDescent="0.2">
      <c r="D28774" s="20"/>
    </row>
    <row r="28775" spans="4:4" x14ac:dyDescent="0.2">
      <c r="D28775" s="20"/>
    </row>
    <row r="28776" spans="4:4" x14ac:dyDescent="0.2">
      <c r="D28776" s="20"/>
    </row>
    <row r="28777" spans="4:4" x14ac:dyDescent="0.2">
      <c r="D28777" s="20"/>
    </row>
    <row r="28778" spans="4:4" x14ac:dyDescent="0.2">
      <c r="D28778" s="20"/>
    </row>
    <row r="28779" spans="4:4" x14ac:dyDescent="0.2">
      <c r="D28779" s="20"/>
    </row>
    <row r="28780" spans="4:4" x14ac:dyDescent="0.2">
      <c r="D28780" s="20"/>
    </row>
    <row r="28781" spans="4:4" x14ac:dyDescent="0.2">
      <c r="D28781" s="20"/>
    </row>
    <row r="28782" spans="4:4" x14ac:dyDescent="0.2">
      <c r="D28782" s="20"/>
    </row>
    <row r="28783" spans="4:4" x14ac:dyDescent="0.2">
      <c r="D28783" s="20"/>
    </row>
    <row r="28784" spans="4:4" x14ac:dyDescent="0.2">
      <c r="D28784" s="20"/>
    </row>
    <row r="28785" spans="4:4" x14ac:dyDescent="0.2">
      <c r="D28785" s="20"/>
    </row>
    <row r="28786" spans="4:4" x14ac:dyDescent="0.2">
      <c r="D28786" s="20"/>
    </row>
    <row r="28787" spans="4:4" x14ac:dyDescent="0.2">
      <c r="D28787" s="20"/>
    </row>
    <row r="28788" spans="4:4" x14ac:dyDescent="0.2">
      <c r="D28788" s="20"/>
    </row>
    <row r="28789" spans="4:4" x14ac:dyDescent="0.2">
      <c r="D28789" s="20"/>
    </row>
    <row r="28790" spans="4:4" x14ac:dyDescent="0.2">
      <c r="D28790" s="20"/>
    </row>
    <row r="28791" spans="4:4" x14ac:dyDescent="0.2">
      <c r="D28791" s="20"/>
    </row>
    <row r="28792" spans="4:4" x14ac:dyDescent="0.2">
      <c r="D28792" s="20"/>
    </row>
    <row r="28793" spans="4:4" x14ac:dyDescent="0.2">
      <c r="D28793" s="20"/>
    </row>
    <row r="28794" spans="4:4" x14ac:dyDescent="0.2">
      <c r="D28794" s="20"/>
    </row>
    <row r="28795" spans="4:4" x14ac:dyDescent="0.2">
      <c r="D28795" s="20"/>
    </row>
    <row r="28796" spans="4:4" x14ac:dyDescent="0.2">
      <c r="D28796" s="20"/>
    </row>
    <row r="28797" spans="4:4" x14ac:dyDescent="0.2">
      <c r="D28797" s="20"/>
    </row>
    <row r="28798" spans="4:4" x14ac:dyDescent="0.2">
      <c r="D28798" s="20"/>
    </row>
    <row r="28799" spans="4:4" x14ac:dyDescent="0.2">
      <c r="D28799" s="20"/>
    </row>
    <row r="28800" spans="4:4" x14ac:dyDescent="0.2">
      <c r="D28800" s="20"/>
    </row>
    <row r="28801" spans="4:4" x14ac:dyDescent="0.2">
      <c r="D28801" s="20"/>
    </row>
    <row r="28802" spans="4:4" x14ac:dyDescent="0.2">
      <c r="D28802" s="20"/>
    </row>
    <row r="28803" spans="4:4" x14ac:dyDescent="0.2">
      <c r="D28803" s="20"/>
    </row>
    <row r="28804" spans="4:4" x14ac:dyDescent="0.2">
      <c r="D28804" s="20"/>
    </row>
    <row r="28805" spans="4:4" x14ac:dyDescent="0.2">
      <c r="D28805" s="20"/>
    </row>
    <row r="28806" spans="4:4" x14ac:dyDescent="0.2">
      <c r="D28806" s="20"/>
    </row>
    <row r="28807" spans="4:4" x14ac:dyDescent="0.2">
      <c r="D28807" s="20"/>
    </row>
    <row r="28808" spans="4:4" x14ac:dyDescent="0.2">
      <c r="D28808" s="20"/>
    </row>
    <row r="28809" spans="4:4" x14ac:dyDescent="0.2">
      <c r="D28809" s="20"/>
    </row>
    <row r="28810" spans="4:4" x14ac:dyDescent="0.2">
      <c r="D28810" s="20"/>
    </row>
    <row r="28811" spans="4:4" x14ac:dyDescent="0.2">
      <c r="D28811" s="20"/>
    </row>
    <row r="28812" spans="4:4" x14ac:dyDescent="0.2">
      <c r="D28812" s="20"/>
    </row>
    <row r="28813" spans="4:4" x14ac:dyDescent="0.2">
      <c r="D28813" s="20"/>
    </row>
    <row r="28814" spans="4:4" x14ac:dyDescent="0.2">
      <c r="D28814" s="20"/>
    </row>
    <row r="28815" spans="4:4" x14ac:dyDescent="0.2">
      <c r="D28815" s="20"/>
    </row>
    <row r="28816" spans="4:4" x14ac:dyDescent="0.2">
      <c r="D28816" s="20"/>
    </row>
    <row r="28817" spans="4:4" x14ac:dyDescent="0.2">
      <c r="D28817" s="20"/>
    </row>
    <row r="28818" spans="4:4" x14ac:dyDescent="0.2">
      <c r="D28818" s="20"/>
    </row>
    <row r="28819" spans="4:4" x14ac:dyDescent="0.2">
      <c r="D28819" s="20"/>
    </row>
    <row r="28820" spans="4:4" x14ac:dyDescent="0.2">
      <c r="D28820" s="20"/>
    </row>
    <row r="28821" spans="4:4" x14ac:dyDescent="0.2">
      <c r="D28821" s="20"/>
    </row>
    <row r="28822" spans="4:4" x14ac:dyDescent="0.2">
      <c r="D28822" s="20"/>
    </row>
    <row r="28823" spans="4:4" x14ac:dyDescent="0.2">
      <c r="D28823" s="20"/>
    </row>
    <row r="28824" spans="4:4" x14ac:dyDescent="0.2">
      <c r="D28824" s="20"/>
    </row>
    <row r="28825" spans="4:4" x14ac:dyDescent="0.2">
      <c r="D28825" s="20"/>
    </row>
    <row r="28826" spans="4:4" x14ac:dyDescent="0.2">
      <c r="D28826" s="20"/>
    </row>
    <row r="28827" spans="4:4" x14ac:dyDescent="0.2">
      <c r="D28827" s="20"/>
    </row>
    <row r="28828" spans="4:4" x14ac:dyDescent="0.2">
      <c r="D28828" s="20"/>
    </row>
    <row r="28829" spans="4:4" x14ac:dyDescent="0.2">
      <c r="D28829" s="20"/>
    </row>
    <row r="28830" spans="4:4" x14ac:dyDescent="0.2">
      <c r="D28830" s="20"/>
    </row>
    <row r="28831" spans="4:4" x14ac:dyDescent="0.2">
      <c r="D28831" s="20"/>
    </row>
    <row r="28832" spans="4:4" x14ac:dyDescent="0.2">
      <c r="D28832" s="20"/>
    </row>
    <row r="28833" spans="4:4" x14ac:dyDescent="0.2">
      <c r="D28833" s="20"/>
    </row>
    <row r="28834" spans="4:4" x14ac:dyDescent="0.2">
      <c r="D28834" s="20"/>
    </row>
    <row r="28835" spans="4:4" x14ac:dyDescent="0.2">
      <c r="D28835" s="20"/>
    </row>
    <row r="28836" spans="4:4" x14ac:dyDescent="0.2">
      <c r="D28836" s="20"/>
    </row>
    <row r="28837" spans="4:4" x14ac:dyDescent="0.2">
      <c r="D28837" s="20"/>
    </row>
    <row r="28838" spans="4:4" x14ac:dyDescent="0.2">
      <c r="D28838" s="20"/>
    </row>
    <row r="28839" spans="4:4" x14ac:dyDescent="0.2">
      <c r="D28839" s="20"/>
    </row>
    <row r="28840" spans="4:4" x14ac:dyDescent="0.2">
      <c r="D28840" s="20"/>
    </row>
    <row r="28841" spans="4:4" x14ac:dyDescent="0.2">
      <c r="D28841" s="20"/>
    </row>
    <row r="28842" spans="4:4" x14ac:dyDescent="0.2">
      <c r="D28842" s="20"/>
    </row>
    <row r="28843" spans="4:4" x14ac:dyDescent="0.2">
      <c r="D28843" s="20"/>
    </row>
    <row r="28844" spans="4:4" x14ac:dyDescent="0.2">
      <c r="D28844" s="20"/>
    </row>
    <row r="28845" spans="4:4" x14ac:dyDescent="0.2">
      <c r="D28845" s="20"/>
    </row>
    <row r="28846" spans="4:4" x14ac:dyDescent="0.2">
      <c r="D28846" s="20"/>
    </row>
    <row r="28847" spans="4:4" x14ac:dyDescent="0.2">
      <c r="D28847" s="20"/>
    </row>
    <row r="28848" spans="4:4" x14ac:dyDescent="0.2">
      <c r="D28848" s="20"/>
    </row>
    <row r="28849" spans="4:4" x14ac:dyDescent="0.2">
      <c r="D28849" s="20"/>
    </row>
    <row r="28850" spans="4:4" x14ac:dyDescent="0.2">
      <c r="D28850" s="20"/>
    </row>
    <row r="28851" spans="4:4" x14ac:dyDescent="0.2">
      <c r="D28851" s="20"/>
    </row>
    <row r="28852" spans="4:4" x14ac:dyDescent="0.2">
      <c r="D28852" s="20"/>
    </row>
    <row r="28853" spans="4:4" x14ac:dyDescent="0.2">
      <c r="D28853" s="20"/>
    </row>
    <row r="28854" spans="4:4" x14ac:dyDescent="0.2">
      <c r="D28854" s="20"/>
    </row>
    <row r="28855" spans="4:4" x14ac:dyDescent="0.2">
      <c r="D28855" s="20"/>
    </row>
    <row r="28856" spans="4:4" x14ac:dyDescent="0.2">
      <c r="D28856" s="20"/>
    </row>
    <row r="28857" spans="4:4" x14ac:dyDescent="0.2">
      <c r="D28857" s="20"/>
    </row>
    <row r="28858" spans="4:4" x14ac:dyDescent="0.2">
      <c r="D28858" s="20"/>
    </row>
    <row r="28859" spans="4:4" x14ac:dyDescent="0.2">
      <c r="D28859" s="20"/>
    </row>
    <row r="28860" spans="4:4" x14ac:dyDescent="0.2">
      <c r="D28860" s="20"/>
    </row>
    <row r="28861" spans="4:4" x14ac:dyDescent="0.2">
      <c r="D28861" s="20"/>
    </row>
    <row r="28862" spans="4:4" x14ac:dyDescent="0.2">
      <c r="D28862" s="20"/>
    </row>
    <row r="28863" spans="4:4" x14ac:dyDescent="0.2">
      <c r="D28863" s="20"/>
    </row>
    <row r="28864" spans="4:4" x14ac:dyDescent="0.2">
      <c r="D28864" s="20"/>
    </row>
    <row r="28865" spans="4:4" x14ac:dyDescent="0.2">
      <c r="D28865" s="20"/>
    </row>
    <row r="28866" spans="4:4" x14ac:dyDescent="0.2">
      <c r="D28866" s="20"/>
    </row>
    <row r="28867" spans="4:4" x14ac:dyDescent="0.2">
      <c r="D28867" s="20"/>
    </row>
    <row r="28868" spans="4:4" x14ac:dyDescent="0.2">
      <c r="D28868" s="20"/>
    </row>
    <row r="28869" spans="4:4" x14ac:dyDescent="0.2">
      <c r="D28869" s="20"/>
    </row>
    <row r="28870" spans="4:4" x14ac:dyDescent="0.2">
      <c r="D28870" s="20"/>
    </row>
    <row r="28871" spans="4:4" x14ac:dyDescent="0.2">
      <c r="D28871" s="20"/>
    </row>
    <row r="28872" spans="4:4" x14ac:dyDescent="0.2">
      <c r="D28872" s="20"/>
    </row>
    <row r="28873" spans="4:4" x14ac:dyDescent="0.2">
      <c r="D28873" s="20"/>
    </row>
    <row r="28874" spans="4:4" x14ac:dyDescent="0.2">
      <c r="D28874" s="20"/>
    </row>
    <row r="28875" spans="4:4" x14ac:dyDescent="0.2">
      <c r="D28875" s="20"/>
    </row>
    <row r="28876" spans="4:4" x14ac:dyDescent="0.2">
      <c r="D28876" s="20"/>
    </row>
    <row r="28877" spans="4:4" x14ac:dyDescent="0.2">
      <c r="D28877" s="20"/>
    </row>
    <row r="28878" spans="4:4" x14ac:dyDescent="0.2">
      <c r="D28878" s="20"/>
    </row>
    <row r="28879" spans="4:4" x14ac:dyDescent="0.2">
      <c r="D28879" s="20"/>
    </row>
    <row r="28880" spans="4:4" x14ac:dyDescent="0.2">
      <c r="D28880" s="20"/>
    </row>
    <row r="28881" spans="4:4" x14ac:dyDescent="0.2">
      <c r="D28881" s="20"/>
    </row>
    <row r="28882" spans="4:4" x14ac:dyDescent="0.2">
      <c r="D28882" s="20"/>
    </row>
    <row r="28883" spans="4:4" x14ac:dyDescent="0.2">
      <c r="D28883" s="20"/>
    </row>
    <row r="28884" spans="4:4" x14ac:dyDescent="0.2">
      <c r="D28884" s="20"/>
    </row>
    <row r="28885" spans="4:4" x14ac:dyDescent="0.2">
      <c r="D28885" s="20"/>
    </row>
    <row r="28886" spans="4:4" x14ac:dyDescent="0.2">
      <c r="D28886" s="20"/>
    </row>
    <row r="28887" spans="4:4" x14ac:dyDescent="0.2">
      <c r="D28887" s="20"/>
    </row>
    <row r="28888" spans="4:4" x14ac:dyDescent="0.2">
      <c r="D28888" s="20"/>
    </row>
    <row r="28889" spans="4:4" x14ac:dyDescent="0.2">
      <c r="D28889" s="20"/>
    </row>
    <row r="28890" spans="4:4" x14ac:dyDescent="0.2">
      <c r="D28890" s="20"/>
    </row>
    <row r="28891" spans="4:4" x14ac:dyDescent="0.2">
      <c r="D28891" s="20"/>
    </row>
    <row r="28892" spans="4:4" x14ac:dyDescent="0.2">
      <c r="D28892" s="20"/>
    </row>
    <row r="28893" spans="4:4" x14ac:dyDescent="0.2">
      <c r="D28893" s="20"/>
    </row>
    <row r="28894" spans="4:4" x14ac:dyDescent="0.2">
      <c r="D28894" s="20"/>
    </row>
    <row r="28895" spans="4:4" x14ac:dyDescent="0.2">
      <c r="D28895" s="20"/>
    </row>
    <row r="28896" spans="4:4" x14ac:dyDescent="0.2">
      <c r="D28896" s="20"/>
    </row>
    <row r="28897" spans="4:4" x14ac:dyDescent="0.2">
      <c r="D28897" s="20"/>
    </row>
    <row r="28898" spans="4:4" x14ac:dyDescent="0.2">
      <c r="D28898" s="20"/>
    </row>
    <row r="28899" spans="4:4" x14ac:dyDescent="0.2">
      <c r="D28899" s="20"/>
    </row>
    <row r="28900" spans="4:4" x14ac:dyDescent="0.2">
      <c r="D28900" s="20"/>
    </row>
    <row r="28901" spans="4:4" x14ac:dyDescent="0.2">
      <c r="D28901" s="20"/>
    </row>
    <row r="28902" spans="4:4" x14ac:dyDescent="0.2">
      <c r="D28902" s="20"/>
    </row>
    <row r="28903" spans="4:4" x14ac:dyDescent="0.2">
      <c r="D28903" s="20"/>
    </row>
    <row r="28904" spans="4:4" x14ac:dyDescent="0.2">
      <c r="D28904" s="20"/>
    </row>
    <row r="28905" spans="4:4" x14ac:dyDescent="0.2">
      <c r="D28905" s="20"/>
    </row>
    <row r="28906" spans="4:4" x14ac:dyDescent="0.2">
      <c r="D28906" s="20"/>
    </row>
    <row r="28907" spans="4:4" x14ac:dyDescent="0.2">
      <c r="D28907" s="20"/>
    </row>
    <row r="28908" spans="4:4" x14ac:dyDescent="0.2">
      <c r="D28908" s="20"/>
    </row>
    <row r="28909" spans="4:4" x14ac:dyDescent="0.2">
      <c r="D28909" s="20"/>
    </row>
    <row r="28910" spans="4:4" x14ac:dyDescent="0.2">
      <c r="D28910" s="20"/>
    </row>
    <row r="28911" spans="4:4" x14ac:dyDescent="0.2">
      <c r="D28911" s="20"/>
    </row>
    <row r="28912" spans="4:4" x14ac:dyDescent="0.2">
      <c r="D28912" s="20"/>
    </row>
    <row r="28913" spans="4:4" x14ac:dyDescent="0.2">
      <c r="D28913" s="20"/>
    </row>
    <row r="28914" spans="4:4" x14ac:dyDescent="0.2">
      <c r="D28914" s="20"/>
    </row>
    <row r="28915" spans="4:4" x14ac:dyDescent="0.2">
      <c r="D28915" s="20"/>
    </row>
    <row r="28916" spans="4:4" x14ac:dyDescent="0.2">
      <c r="D28916" s="20"/>
    </row>
    <row r="28917" spans="4:4" x14ac:dyDescent="0.2">
      <c r="D28917" s="20"/>
    </row>
    <row r="28918" spans="4:4" x14ac:dyDescent="0.2">
      <c r="D28918" s="20"/>
    </row>
    <row r="28919" spans="4:4" x14ac:dyDescent="0.2">
      <c r="D28919" s="20"/>
    </row>
    <row r="28920" spans="4:4" x14ac:dyDescent="0.2">
      <c r="D28920" s="20"/>
    </row>
    <row r="28921" spans="4:4" x14ac:dyDescent="0.2">
      <c r="D28921" s="20"/>
    </row>
    <row r="28922" spans="4:4" x14ac:dyDescent="0.2">
      <c r="D28922" s="20"/>
    </row>
    <row r="28923" spans="4:4" x14ac:dyDescent="0.2">
      <c r="D28923" s="20"/>
    </row>
    <row r="28924" spans="4:4" x14ac:dyDescent="0.2">
      <c r="D28924" s="20"/>
    </row>
    <row r="28925" spans="4:4" x14ac:dyDescent="0.2">
      <c r="D28925" s="20"/>
    </row>
    <row r="28926" spans="4:4" x14ac:dyDescent="0.2">
      <c r="D28926" s="20"/>
    </row>
    <row r="28927" spans="4:4" x14ac:dyDescent="0.2">
      <c r="D28927" s="20"/>
    </row>
    <row r="28928" spans="4:4" x14ac:dyDescent="0.2">
      <c r="D28928" s="20"/>
    </row>
    <row r="28929" spans="4:4" x14ac:dyDescent="0.2">
      <c r="D28929" s="20"/>
    </row>
    <row r="28930" spans="4:4" x14ac:dyDescent="0.2">
      <c r="D28930" s="20"/>
    </row>
    <row r="28931" spans="4:4" x14ac:dyDescent="0.2">
      <c r="D28931" s="20"/>
    </row>
    <row r="28932" spans="4:4" x14ac:dyDescent="0.2">
      <c r="D28932" s="20"/>
    </row>
    <row r="28933" spans="4:4" x14ac:dyDescent="0.2">
      <c r="D28933" s="20"/>
    </row>
    <row r="28934" spans="4:4" x14ac:dyDescent="0.2">
      <c r="D28934" s="20"/>
    </row>
    <row r="28935" spans="4:4" x14ac:dyDescent="0.2">
      <c r="D28935" s="20"/>
    </row>
    <row r="28936" spans="4:4" x14ac:dyDescent="0.2">
      <c r="D28936" s="20"/>
    </row>
    <row r="28937" spans="4:4" x14ac:dyDescent="0.2">
      <c r="D28937" s="20"/>
    </row>
    <row r="28938" spans="4:4" x14ac:dyDescent="0.2">
      <c r="D28938" s="20"/>
    </row>
    <row r="28939" spans="4:4" x14ac:dyDescent="0.2">
      <c r="D28939" s="20"/>
    </row>
    <row r="28940" spans="4:4" x14ac:dyDescent="0.2">
      <c r="D28940" s="20"/>
    </row>
    <row r="28941" spans="4:4" x14ac:dyDescent="0.2">
      <c r="D28941" s="20"/>
    </row>
    <row r="28942" spans="4:4" x14ac:dyDescent="0.2">
      <c r="D28942" s="20"/>
    </row>
    <row r="28943" spans="4:4" x14ac:dyDescent="0.2">
      <c r="D28943" s="20"/>
    </row>
    <row r="28944" spans="4:4" x14ac:dyDescent="0.2">
      <c r="D28944" s="20"/>
    </row>
    <row r="28945" spans="4:4" x14ac:dyDescent="0.2">
      <c r="D28945" s="20"/>
    </row>
    <row r="28946" spans="4:4" x14ac:dyDescent="0.2">
      <c r="D28946" s="20"/>
    </row>
    <row r="28947" spans="4:4" x14ac:dyDescent="0.2">
      <c r="D28947" s="20"/>
    </row>
    <row r="28948" spans="4:4" x14ac:dyDescent="0.2">
      <c r="D28948" s="20"/>
    </row>
    <row r="28949" spans="4:4" x14ac:dyDescent="0.2">
      <c r="D28949" s="20"/>
    </row>
    <row r="28950" spans="4:4" x14ac:dyDescent="0.2">
      <c r="D28950" s="20"/>
    </row>
    <row r="28951" spans="4:4" x14ac:dyDescent="0.2">
      <c r="D28951" s="20"/>
    </row>
    <row r="28952" spans="4:4" x14ac:dyDescent="0.2">
      <c r="D28952" s="20"/>
    </row>
    <row r="28953" spans="4:4" x14ac:dyDescent="0.2">
      <c r="D28953" s="20"/>
    </row>
    <row r="28954" spans="4:4" x14ac:dyDescent="0.2">
      <c r="D28954" s="20"/>
    </row>
    <row r="28955" spans="4:4" x14ac:dyDescent="0.2">
      <c r="D28955" s="20"/>
    </row>
    <row r="28956" spans="4:4" x14ac:dyDescent="0.2">
      <c r="D28956" s="20"/>
    </row>
    <row r="28957" spans="4:4" x14ac:dyDescent="0.2">
      <c r="D28957" s="20"/>
    </row>
    <row r="28958" spans="4:4" x14ac:dyDescent="0.2">
      <c r="D28958" s="20"/>
    </row>
    <row r="28959" spans="4:4" x14ac:dyDescent="0.2">
      <c r="D28959" s="20"/>
    </row>
    <row r="28960" spans="4:4" x14ac:dyDescent="0.2">
      <c r="D28960" s="20"/>
    </row>
    <row r="28961" spans="4:4" x14ac:dyDescent="0.2">
      <c r="D28961" s="20"/>
    </row>
    <row r="28962" spans="4:4" x14ac:dyDescent="0.2">
      <c r="D28962" s="20"/>
    </row>
    <row r="28963" spans="4:4" x14ac:dyDescent="0.2">
      <c r="D28963" s="20"/>
    </row>
    <row r="28964" spans="4:4" x14ac:dyDescent="0.2">
      <c r="D28964" s="20"/>
    </row>
    <row r="28965" spans="4:4" x14ac:dyDescent="0.2">
      <c r="D28965" s="20"/>
    </row>
    <row r="28966" spans="4:4" x14ac:dyDescent="0.2">
      <c r="D28966" s="20"/>
    </row>
    <row r="28967" spans="4:4" x14ac:dyDescent="0.2">
      <c r="D28967" s="20"/>
    </row>
    <row r="28968" spans="4:4" x14ac:dyDescent="0.2">
      <c r="D28968" s="20"/>
    </row>
    <row r="28969" spans="4:4" x14ac:dyDescent="0.2">
      <c r="D28969" s="20"/>
    </row>
    <row r="28970" spans="4:4" x14ac:dyDescent="0.2">
      <c r="D28970" s="20"/>
    </row>
    <row r="28971" spans="4:4" x14ac:dyDescent="0.2">
      <c r="D28971" s="20"/>
    </row>
    <row r="28972" spans="4:4" x14ac:dyDescent="0.2">
      <c r="D28972" s="20"/>
    </row>
    <row r="28973" spans="4:4" x14ac:dyDescent="0.2">
      <c r="D28973" s="20"/>
    </row>
    <row r="28974" spans="4:4" x14ac:dyDescent="0.2">
      <c r="D28974" s="20"/>
    </row>
    <row r="28975" spans="4:4" x14ac:dyDescent="0.2">
      <c r="D28975" s="20"/>
    </row>
    <row r="28976" spans="4:4" x14ac:dyDescent="0.2">
      <c r="D28976" s="20"/>
    </row>
    <row r="28977" spans="4:4" x14ac:dyDescent="0.2">
      <c r="D28977" s="20"/>
    </row>
    <row r="28978" spans="4:4" x14ac:dyDescent="0.2">
      <c r="D28978" s="20"/>
    </row>
    <row r="28979" spans="4:4" x14ac:dyDescent="0.2">
      <c r="D28979" s="20"/>
    </row>
    <row r="28980" spans="4:4" x14ac:dyDescent="0.2">
      <c r="D28980" s="20"/>
    </row>
    <row r="28981" spans="4:4" x14ac:dyDescent="0.2">
      <c r="D28981" s="20"/>
    </row>
    <row r="28982" spans="4:4" x14ac:dyDescent="0.2">
      <c r="D28982" s="20"/>
    </row>
    <row r="28983" spans="4:4" x14ac:dyDescent="0.2">
      <c r="D28983" s="20"/>
    </row>
    <row r="28984" spans="4:4" x14ac:dyDescent="0.2">
      <c r="D28984" s="20"/>
    </row>
    <row r="28985" spans="4:4" x14ac:dyDescent="0.2">
      <c r="D28985" s="20"/>
    </row>
    <row r="28986" spans="4:4" x14ac:dyDescent="0.2">
      <c r="D28986" s="20"/>
    </row>
    <row r="28987" spans="4:4" x14ac:dyDescent="0.2">
      <c r="D28987" s="20"/>
    </row>
    <row r="28988" spans="4:4" x14ac:dyDescent="0.2">
      <c r="D28988" s="20"/>
    </row>
    <row r="28989" spans="4:4" x14ac:dyDescent="0.2">
      <c r="D28989" s="20"/>
    </row>
    <row r="28990" spans="4:4" x14ac:dyDescent="0.2">
      <c r="D28990" s="20"/>
    </row>
    <row r="28991" spans="4:4" x14ac:dyDescent="0.2">
      <c r="D28991" s="20"/>
    </row>
    <row r="28992" spans="4:4" x14ac:dyDescent="0.2">
      <c r="D28992" s="20"/>
    </row>
    <row r="28993" spans="4:4" x14ac:dyDescent="0.2">
      <c r="D28993" s="20"/>
    </row>
    <row r="28994" spans="4:4" x14ac:dyDescent="0.2">
      <c r="D28994" s="20"/>
    </row>
    <row r="28995" spans="4:4" x14ac:dyDescent="0.2">
      <c r="D28995" s="20"/>
    </row>
    <row r="28996" spans="4:4" x14ac:dyDescent="0.2">
      <c r="D28996" s="20"/>
    </row>
    <row r="28997" spans="4:4" x14ac:dyDescent="0.2">
      <c r="D28997" s="20"/>
    </row>
    <row r="28998" spans="4:4" x14ac:dyDescent="0.2">
      <c r="D28998" s="20"/>
    </row>
    <row r="28999" spans="4:4" x14ac:dyDescent="0.2">
      <c r="D28999" s="20"/>
    </row>
    <row r="29000" spans="4:4" x14ac:dyDescent="0.2">
      <c r="D29000" s="20"/>
    </row>
    <row r="29001" spans="4:4" x14ac:dyDescent="0.2">
      <c r="D29001" s="20"/>
    </row>
    <row r="29002" spans="4:4" x14ac:dyDescent="0.2">
      <c r="D29002" s="20"/>
    </row>
    <row r="29003" spans="4:4" x14ac:dyDescent="0.2">
      <c r="D29003" s="20"/>
    </row>
    <row r="29004" spans="4:4" x14ac:dyDescent="0.2">
      <c r="D29004" s="20"/>
    </row>
    <row r="29005" spans="4:4" x14ac:dyDescent="0.2">
      <c r="D29005" s="20"/>
    </row>
    <row r="29006" spans="4:4" x14ac:dyDescent="0.2">
      <c r="D29006" s="20"/>
    </row>
    <row r="29007" spans="4:4" x14ac:dyDescent="0.2">
      <c r="D29007" s="20"/>
    </row>
    <row r="29008" spans="4:4" x14ac:dyDescent="0.2">
      <c r="D29008" s="20"/>
    </row>
    <row r="29009" spans="4:4" x14ac:dyDescent="0.2">
      <c r="D29009" s="20"/>
    </row>
    <row r="29010" spans="4:4" x14ac:dyDescent="0.2">
      <c r="D29010" s="20"/>
    </row>
    <row r="29011" spans="4:4" x14ac:dyDescent="0.2">
      <c r="D29011" s="20"/>
    </row>
    <row r="29012" spans="4:4" x14ac:dyDescent="0.2">
      <c r="D29012" s="20"/>
    </row>
    <row r="29013" spans="4:4" x14ac:dyDescent="0.2">
      <c r="D29013" s="20"/>
    </row>
    <row r="29014" spans="4:4" x14ac:dyDescent="0.2">
      <c r="D29014" s="20"/>
    </row>
    <row r="29015" spans="4:4" x14ac:dyDescent="0.2">
      <c r="D29015" s="20"/>
    </row>
    <row r="29016" spans="4:4" x14ac:dyDescent="0.2">
      <c r="D29016" s="20"/>
    </row>
    <row r="29017" spans="4:4" x14ac:dyDescent="0.2">
      <c r="D29017" s="20"/>
    </row>
    <row r="29018" spans="4:4" x14ac:dyDescent="0.2">
      <c r="D29018" s="20"/>
    </row>
    <row r="29019" spans="4:4" x14ac:dyDescent="0.2">
      <c r="D29019" s="20"/>
    </row>
    <row r="29020" spans="4:4" x14ac:dyDescent="0.2">
      <c r="D29020" s="20"/>
    </row>
    <row r="29021" spans="4:4" x14ac:dyDescent="0.2">
      <c r="D29021" s="20"/>
    </row>
    <row r="29022" spans="4:4" x14ac:dyDescent="0.2">
      <c r="D29022" s="20"/>
    </row>
    <row r="29023" spans="4:4" x14ac:dyDescent="0.2">
      <c r="D29023" s="20"/>
    </row>
    <row r="29024" spans="4:4" x14ac:dyDescent="0.2">
      <c r="D29024" s="20"/>
    </row>
    <row r="29025" spans="4:4" x14ac:dyDescent="0.2">
      <c r="D29025" s="20"/>
    </row>
    <row r="29026" spans="4:4" x14ac:dyDescent="0.2">
      <c r="D29026" s="20"/>
    </row>
    <row r="29027" spans="4:4" x14ac:dyDescent="0.2">
      <c r="D29027" s="20"/>
    </row>
    <row r="29028" spans="4:4" x14ac:dyDescent="0.2">
      <c r="D29028" s="20"/>
    </row>
    <row r="29029" spans="4:4" x14ac:dyDescent="0.2">
      <c r="D29029" s="20"/>
    </row>
    <row r="29030" spans="4:4" x14ac:dyDescent="0.2">
      <c r="D29030" s="20"/>
    </row>
    <row r="29031" spans="4:4" x14ac:dyDescent="0.2">
      <c r="D29031" s="20"/>
    </row>
    <row r="29032" spans="4:4" x14ac:dyDescent="0.2">
      <c r="D29032" s="20"/>
    </row>
    <row r="29033" spans="4:4" x14ac:dyDescent="0.2">
      <c r="D29033" s="20"/>
    </row>
    <row r="29034" spans="4:4" x14ac:dyDescent="0.2">
      <c r="D29034" s="20"/>
    </row>
    <row r="29035" spans="4:4" x14ac:dyDescent="0.2">
      <c r="D29035" s="20"/>
    </row>
    <row r="29036" spans="4:4" x14ac:dyDescent="0.2">
      <c r="D29036" s="20"/>
    </row>
    <row r="29037" spans="4:4" x14ac:dyDescent="0.2">
      <c r="D29037" s="20"/>
    </row>
    <row r="29038" spans="4:4" x14ac:dyDescent="0.2">
      <c r="D29038" s="20"/>
    </row>
    <row r="29039" spans="4:4" x14ac:dyDescent="0.2">
      <c r="D29039" s="20"/>
    </row>
    <row r="29040" spans="4:4" x14ac:dyDescent="0.2">
      <c r="D29040" s="20"/>
    </row>
    <row r="29041" spans="4:4" x14ac:dyDescent="0.2">
      <c r="D29041" s="20"/>
    </row>
    <row r="29042" spans="4:4" x14ac:dyDescent="0.2">
      <c r="D29042" s="20"/>
    </row>
    <row r="29043" spans="4:4" x14ac:dyDescent="0.2">
      <c r="D29043" s="20"/>
    </row>
    <row r="29044" spans="4:4" x14ac:dyDescent="0.2">
      <c r="D29044" s="20"/>
    </row>
    <row r="29045" spans="4:4" x14ac:dyDescent="0.2">
      <c r="D29045" s="20"/>
    </row>
    <row r="29046" spans="4:4" x14ac:dyDescent="0.2">
      <c r="D29046" s="20"/>
    </row>
    <row r="29047" spans="4:4" x14ac:dyDescent="0.2">
      <c r="D29047" s="20"/>
    </row>
    <row r="29048" spans="4:4" x14ac:dyDescent="0.2">
      <c r="D29048" s="20"/>
    </row>
    <row r="29049" spans="4:4" x14ac:dyDescent="0.2">
      <c r="D29049" s="20"/>
    </row>
    <row r="29050" spans="4:4" x14ac:dyDescent="0.2">
      <c r="D29050" s="20"/>
    </row>
    <row r="29051" spans="4:4" x14ac:dyDescent="0.2">
      <c r="D29051" s="20"/>
    </row>
    <row r="29052" spans="4:4" x14ac:dyDescent="0.2">
      <c r="D29052" s="20"/>
    </row>
    <row r="29053" spans="4:4" x14ac:dyDescent="0.2">
      <c r="D29053" s="20"/>
    </row>
    <row r="29054" spans="4:4" x14ac:dyDescent="0.2">
      <c r="D29054" s="20"/>
    </row>
    <row r="29055" spans="4:4" x14ac:dyDescent="0.2">
      <c r="D29055" s="20"/>
    </row>
    <row r="29056" spans="4:4" x14ac:dyDescent="0.2">
      <c r="D29056" s="20"/>
    </row>
    <row r="29057" spans="4:4" x14ac:dyDescent="0.2">
      <c r="D29057" s="20"/>
    </row>
    <row r="29058" spans="4:4" x14ac:dyDescent="0.2">
      <c r="D29058" s="20"/>
    </row>
    <row r="29059" spans="4:4" x14ac:dyDescent="0.2">
      <c r="D29059" s="20"/>
    </row>
    <row r="29060" spans="4:4" x14ac:dyDescent="0.2">
      <c r="D29060" s="20"/>
    </row>
    <row r="29061" spans="4:4" x14ac:dyDescent="0.2">
      <c r="D29061" s="20"/>
    </row>
    <row r="29062" spans="4:4" x14ac:dyDescent="0.2">
      <c r="D29062" s="20"/>
    </row>
    <row r="29063" spans="4:4" x14ac:dyDescent="0.2">
      <c r="D29063" s="20"/>
    </row>
    <row r="29064" spans="4:4" x14ac:dyDescent="0.2">
      <c r="D29064" s="20"/>
    </row>
    <row r="29065" spans="4:4" x14ac:dyDescent="0.2">
      <c r="D29065" s="20"/>
    </row>
    <row r="29066" spans="4:4" x14ac:dyDescent="0.2">
      <c r="D29066" s="20"/>
    </row>
    <row r="29067" spans="4:4" x14ac:dyDescent="0.2">
      <c r="D29067" s="20"/>
    </row>
    <row r="29068" spans="4:4" x14ac:dyDescent="0.2">
      <c r="D29068" s="20"/>
    </row>
    <row r="29069" spans="4:4" x14ac:dyDescent="0.2">
      <c r="D29069" s="20"/>
    </row>
    <row r="29070" spans="4:4" x14ac:dyDescent="0.2">
      <c r="D29070" s="20"/>
    </row>
    <row r="29071" spans="4:4" x14ac:dyDescent="0.2">
      <c r="D29071" s="20"/>
    </row>
    <row r="29072" spans="4:4" x14ac:dyDescent="0.2">
      <c r="D29072" s="20"/>
    </row>
    <row r="29073" spans="4:4" x14ac:dyDescent="0.2">
      <c r="D29073" s="20"/>
    </row>
    <row r="29074" spans="4:4" x14ac:dyDescent="0.2">
      <c r="D29074" s="20"/>
    </row>
    <row r="29075" spans="4:4" x14ac:dyDescent="0.2">
      <c r="D29075" s="20"/>
    </row>
    <row r="29076" spans="4:4" x14ac:dyDescent="0.2">
      <c r="D29076" s="20"/>
    </row>
    <row r="29077" spans="4:4" x14ac:dyDescent="0.2">
      <c r="D29077" s="20"/>
    </row>
    <row r="29078" spans="4:4" x14ac:dyDescent="0.2">
      <c r="D29078" s="20"/>
    </row>
    <row r="29079" spans="4:4" x14ac:dyDescent="0.2">
      <c r="D29079" s="20"/>
    </row>
    <row r="29080" spans="4:4" x14ac:dyDescent="0.2">
      <c r="D29080" s="20"/>
    </row>
    <row r="29081" spans="4:4" x14ac:dyDescent="0.2">
      <c r="D29081" s="20"/>
    </row>
    <row r="29082" spans="4:4" x14ac:dyDescent="0.2">
      <c r="D29082" s="20"/>
    </row>
    <row r="29083" spans="4:4" x14ac:dyDescent="0.2">
      <c r="D29083" s="20"/>
    </row>
    <row r="29084" spans="4:4" x14ac:dyDescent="0.2">
      <c r="D29084" s="20"/>
    </row>
    <row r="29085" spans="4:4" x14ac:dyDescent="0.2">
      <c r="D29085" s="20"/>
    </row>
    <row r="29086" spans="4:4" x14ac:dyDescent="0.2">
      <c r="D29086" s="20"/>
    </row>
    <row r="29087" spans="4:4" x14ac:dyDescent="0.2">
      <c r="D29087" s="20"/>
    </row>
    <row r="29088" spans="4:4" x14ac:dyDescent="0.2">
      <c r="D29088" s="20"/>
    </row>
    <row r="29089" spans="4:4" x14ac:dyDescent="0.2">
      <c r="D29089" s="20"/>
    </row>
    <row r="29090" spans="4:4" x14ac:dyDescent="0.2">
      <c r="D29090" s="20"/>
    </row>
    <row r="29091" spans="4:4" x14ac:dyDescent="0.2">
      <c r="D29091" s="20"/>
    </row>
    <row r="29092" spans="4:4" x14ac:dyDescent="0.2">
      <c r="D29092" s="20"/>
    </row>
    <row r="29093" spans="4:4" x14ac:dyDescent="0.2">
      <c r="D29093" s="20"/>
    </row>
    <row r="29094" spans="4:4" x14ac:dyDescent="0.2">
      <c r="D29094" s="20"/>
    </row>
    <row r="29095" spans="4:4" x14ac:dyDescent="0.2">
      <c r="D29095" s="20"/>
    </row>
    <row r="29096" spans="4:4" x14ac:dyDescent="0.2">
      <c r="D29096" s="20"/>
    </row>
    <row r="29097" spans="4:4" x14ac:dyDescent="0.2">
      <c r="D29097" s="20"/>
    </row>
    <row r="29098" spans="4:4" x14ac:dyDescent="0.2">
      <c r="D29098" s="20"/>
    </row>
    <row r="29099" spans="4:4" x14ac:dyDescent="0.2">
      <c r="D29099" s="20"/>
    </row>
    <row r="29100" spans="4:4" x14ac:dyDescent="0.2">
      <c r="D29100" s="20"/>
    </row>
    <row r="29101" spans="4:4" x14ac:dyDescent="0.2">
      <c r="D29101" s="20"/>
    </row>
    <row r="29102" spans="4:4" x14ac:dyDescent="0.2">
      <c r="D29102" s="20"/>
    </row>
    <row r="29103" spans="4:4" x14ac:dyDescent="0.2">
      <c r="D29103" s="20"/>
    </row>
    <row r="29104" spans="4:4" x14ac:dyDescent="0.2">
      <c r="D29104" s="20"/>
    </row>
    <row r="29105" spans="4:4" x14ac:dyDescent="0.2">
      <c r="D29105" s="20"/>
    </row>
    <row r="29106" spans="4:4" x14ac:dyDescent="0.2">
      <c r="D29106" s="20"/>
    </row>
    <row r="29107" spans="4:4" x14ac:dyDescent="0.2">
      <c r="D29107" s="20"/>
    </row>
    <row r="29108" spans="4:4" x14ac:dyDescent="0.2">
      <c r="D29108" s="20"/>
    </row>
    <row r="29109" spans="4:4" x14ac:dyDescent="0.2">
      <c r="D29109" s="20"/>
    </row>
    <row r="29110" spans="4:4" x14ac:dyDescent="0.2">
      <c r="D29110" s="20"/>
    </row>
    <row r="29111" spans="4:4" x14ac:dyDescent="0.2">
      <c r="D29111" s="20"/>
    </row>
    <row r="29112" spans="4:4" x14ac:dyDescent="0.2">
      <c r="D29112" s="20"/>
    </row>
    <row r="29113" spans="4:4" x14ac:dyDescent="0.2">
      <c r="D29113" s="20"/>
    </row>
    <row r="29114" spans="4:4" x14ac:dyDescent="0.2">
      <c r="D29114" s="20"/>
    </row>
    <row r="29115" spans="4:4" x14ac:dyDescent="0.2">
      <c r="D29115" s="20"/>
    </row>
    <row r="29116" spans="4:4" x14ac:dyDescent="0.2">
      <c r="D29116" s="20"/>
    </row>
    <row r="29117" spans="4:4" x14ac:dyDescent="0.2">
      <c r="D29117" s="20"/>
    </row>
    <row r="29118" spans="4:4" x14ac:dyDescent="0.2">
      <c r="D29118" s="20"/>
    </row>
    <row r="29119" spans="4:4" x14ac:dyDescent="0.2">
      <c r="D29119" s="20"/>
    </row>
    <row r="29120" spans="4:4" x14ac:dyDescent="0.2">
      <c r="D29120" s="20"/>
    </row>
    <row r="29121" spans="4:4" x14ac:dyDescent="0.2">
      <c r="D29121" s="20"/>
    </row>
    <row r="29122" spans="4:4" x14ac:dyDescent="0.2">
      <c r="D29122" s="20"/>
    </row>
    <row r="29123" spans="4:4" x14ac:dyDescent="0.2">
      <c r="D29123" s="20"/>
    </row>
    <row r="29124" spans="4:4" x14ac:dyDescent="0.2">
      <c r="D29124" s="20"/>
    </row>
    <row r="29125" spans="4:4" x14ac:dyDescent="0.2">
      <c r="D29125" s="20"/>
    </row>
    <row r="29126" spans="4:4" x14ac:dyDescent="0.2">
      <c r="D29126" s="20"/>
    </row>
    <row r="29127" spans="4:4" x14ac:dyDescent="0.2">
      <c r="D29127" s="20"/>
    </row>
    <row r="29128" spans="4:4" x14ac:dyDescent="0.2">
      <c r="D29128" s="20"/>
    </row>
    <row r="29129" spans="4:4" x14ac:dyDescent="0.2">
      <c r="D29129" s="20"/>
    </row>
    <row r="29130" spans="4:4" x14ac:dyDescent="0.2">
      <c r="D29130" s="20"/>
    </row>
    <row r="29131" spans="4:4" x14ac:dyDescent="0.2">
      <c r="D29131" s="20"/>
    </row>
    <row r="29132" spans="4:4" x14ac:dyDescent="0.2">
      <c r="D29132" s="20"/>
    </row>
    <row r="29133" spans="4:4" x14ac:dyDescent="0.2">
      <c r="D29133" s="20"/>
    </row>
    <row r="29134" spans="4:4" x14ac:dyDescent="0.2">
      <c r="D29134" s="20"/>
    </row>
    <row r="29135" spans="4:4" x14ac:dyDescent="0.2">
      <c r="D29135" s="20"/>
    </row>
    <row r="29136" spans="4:4" x14ac:dyDescent="0.2">
      <c r="D29136" s="20"/>
    </row>
    <row r="29137" spans="4:4" x14ac:dyDescent="0.2">
      <c r="D29137" s="20"/>
    </row>
    <row r="29138" spans="4:4" x14ac:dyDescent="0.2">
      <c r="D29138" s="20"/>
    </row>
    <row r="29139" spans="4:4" x14ac:dyDescent="0.2">
      <c r="D29139" s="20"/>
    </row>
    <row r="29140" spans="4:4" x14ac:dyDescent="0.2">
      <c r="D29140" s="20"/>
    </row>
    <row r="29141" spans="4:4" x14ac:dyDescent="0.2">
      <c r="D29141" s="20"/>
    </row>
    <row r="29142" spans="4:4" x14ac:dyDescent="0.2">
      <c r="D29142" s="20"/>
    </row>
    <row r="29143" spans="4:4" x14ac:dyDescent="0.2">
      <c r="D29143" s="20"/>
    </row>
    <row r="29144" spans="4:4" x14ac:dyDescent="0.2">
      <c r="D29144" s="20"/>
    </row>
    <row r="29145" spans="4:4" x14ac:dyDescent="0.2">
      <c r="D29145" s="20"/>
    </row>
    <row r="29146" spans="4:4" x14ac:dyDescent="0.2">
      <c r="D29146" s="20"/>
    </row>
    <row r="29147" spans="4:4" x14ac:dyDescent="0.2">
      <c r="D29147" s="20"/>
    </row>
    <row r="29148" spans="4:4" x14ac:dyDescent="0.2">
      <c r="D29148" s="20"/>
    </row>
    <row r="29149" spans="4:4" x14ac:dyDescent="0.2">
      <c r="D29149" s="20"/>
    </row>
    <row r="29150" spans="4:4" x14ac:dyDescent="0.2">
      <c r="D29150" s="20"/>
    </row>
    <row r="29151" spans="4:4" x14ac:dyDescent="0.2">
      <c r="D29151" s="20"/>
    </row>
    <row r="29152" spans="4:4" x14ac:dyDescent="0.2">
      <c r="D29152" s="20"/>
    </row>
    <row r="29153" spans="4:4" x14ac:dyDescent="0.2">
      <c r="D29153" s="20"/>
    </row>
    <row r="29154" spans="4:4" x14ac:dyDescent="0.2">
      <c r="D29154" s="20"/>
    </row>
    <row r="29155" spans="4:4" x14ac:dyDescent="0.2">
      <c r="D29155" s="20"/>
    </row>
    <row r="29156" spans="4:4" x14ac:dyDescent="0.2">
      <c r="D29156" s="20"/>
    </row>
    <row r="29157" spans="4:4" x14ac:dyDescent="0.2">
      <c r="D29157" s="20"/>
    </row>
    <row r="29158" spans="4:4" x14ac:dyDescent="0.2">
      <c r="D29158" s="20"/>
    </row>
    <row r="29159" spans="4:4" x14ac:dyDescent="0.2">
      <c r="D29159" s="20"/>
    </row>
    <row r="29160" spans="4:4" x14ac:dyDescent="0.2">
      <c r="D29160" s="20"/>
    </row>
    <row r="29161" spans="4:4" x14ac:dyDescent="0.2">
      <c r="D29161" s="20"/>
    </row>
    <row r="29162" spans="4:4" x14ac:dyDescent="0.2">
      <c r="D29162" s="20"/>
    </row>
    <row r="29163" spans="4:4" x14ac:dyDescent="0.2">
      <c r="D29163" s="20"/>
    </row>
    <row r="29164" spans="4:4" x14ac:dyDescent="0.2">
      <c r="D29164" s="20"/>
    </row>
    <row r="29165" spans="4:4" x14ac:dyDescent="0.2">
      <c r="D29165" s="20"/>
    </row>
    <row r="29166" spans="4:4" x14ac:dyDescent="0.2">
      <c r="D29166" s="20"/>
    </row>
    <row r="29167" spans="4:4" x14ac:dyDescent="0.2">
      <c r="D29167" s="20"/>
    </row>
    <row r="29168" spans="4:4" x14ac:dyDescent="0.2">
      <c r="D29168" s="20"/>
    </row>
    <row r="29169" spans="4:4" x14ac:dyDescent="0.2">
      <c r="D29169" s="20"/>
    </row>
    <row r="29170" spans="4:4" x14ac:dyDescent="0.2">
      <c r="D29170" s="20"/>
    </row>
    <row r="29171" spans="4:4" x14ac:dyDescent="0.2">
      <c r="D29171" s="20"/>
    </row>
    <row r="29172" spans="4:4" x14ac:dyDescent="0.2">
      <c r="D29172" s="20"/>
    </row>
    <row r="29173" spans="4:4" x14ac:dyDescent="0.2">
      <c r="D29173" s="20"/>
    </row>
    <row r="29174" spans="4:4" x14ac:dyDescent="0.2">
      <c r="D29174" s="20"/>
    </row>
    <row r="29175" spans="4:4" x14ac:dyDescent="0.2">
      <c r="D29175" s="20"/>
    </row>
    <row r="29176" spans="4:4" x14ac:dyDescent="0.2">
      <c r="D29176" s="20"/>
    </row>
    <row r="29177" spans="4:4" x14ac:dyDescent="0.2">
      <c r="D29177" s="20"/>
    </row>
    <row r="29178" spans="4:4" x14ac:dyDescent="0.2">
      <c r="D29178" s="20"/>
    </row>
    <row r="29179" spans="4:4" x14ac:dyDescent="0.2">
      <c r="D29179" s="20"/>
    </row>
    <row r="29180" spans="4:4" x14ac:dyDescent="0.2">
      <c r="D29180" s="20"/>
    </row>
    <row r="29181" spans="4:4" x14ac:dyDescent="0.2">
      <c r="D29181" s="20"/>
    </row>
    <row r="29182" spans="4:4" x14ac:dyDescent="0.2">
      <c r="D29182" s="20"/>
    </row>
    <row r="29183" spans="4:4" x14ac:dyDescent="0.2">
      <c r="D29183" s="20"/>
    </row>
    <row r="29184" spans="4:4" x14ac:dyDescent="0.2">
      <c r="D29184" s="20"/>
    </row>
    <row r="29185" spans="4:4" x14ac:dyDescent="0.2">
      <c r="D29185" s="20"/>
    </row>
    <row r="29186" spans="4:4" x14ac:dyDescent="0.2">
      <c r="D29186" s="20"/>
    </row>
    <row r="29187" spans="4:4" x14ac:dyDescent="0.2">
      <c r="D29187" s="20"/>
    </row>
    <row r="29188" spans="4:4" x14ac:dyDescent="0.2">
      <c r="D29188" s="20"/>
    </row>
    <row r="29189" spans="4:4" x14ac:dyDescent="0.2">
      <c r="D29189" s="20"/>
    </row>
    <row r="29190" spans="4:4" x14ac:dyDescent="0.2">
      <c r="D29190" s="20"/>
    </row>
    <row r="29191" spans="4:4" x14ac:dyDescent="0.2">
      <c r="D29191" s="20"/>
    </row>
    <row r="29192" spans="4:4" x14ac:dyDescent="0.2">
      <c r="D29192" s="20"/>
    </row>
    <row r="29193" spans="4:4" x14ac:dyDescent="0.2">
      <c r="D29193" s="20"/>
    </row>
    <row r="29194" spans="4:4" x14ac:dyDescent="0.2">
      <c r="D29194" s="20"/>
    </row>
    <row r="29195" spans="4:4" x14ac:dyDescent="0.2">
      <c r="D29195" s="20"/>
    </row>
    <row r="29196" spans="4:4" x14ac:dyDescent="0.2">
      <c r="D29196" s="20"/>
    </row>
    <row r="29197" spans="4:4" x14ac:dyDescent="0.2">
      <c r="D29197" s="20"/>
    </row>
    <row r="29198" spans="4:4" x14ac:dyDescent="0.2">
      <c r="D29198" s="20"/>
    </row>
    <row r="29199" spans="4:4" x14ac:dyDescent="0.2">
      <c r="D29199" s="20"/>
    </row>
    <row r="29200" spans="4:4" x14ac:dyDescent="0.2">
      <c r="D29200" s="20"/>
    </row>
    <row r="29201" spans="4:4" x14ac:dyDescent="0.2">
      <c r="D29201" s="20"/>
    </row>
    <row r="29202" spans="4:4" x14ac:dyDescent="0.2">
      <c r="D29202" s="20"/>
    </row>
    <row r="29203" spans="4:4" x14ac:dyDescent="0.2">
      <c r="D29203" s="20"/>
    </row>
    <row r="29204" spans="4:4" x14ac:dyDescent="0.2">
      <c r="D29204" s="20"/>
    </row>
    <row r="29205" spans="4:4" x14ac:dyDescent="0.2">
      <c r="D29205" s="20"/>
    </row>
    <row r="29206" spans="4:4" x14ac:dyDescent="0.2">
      <c r="D29206" s="20"/>
    </row>
    <row r="29207" spans="4:4" x14ac:dyDescent="0.2">
      <c r="D29207" s="20"/>
    </row>
    <row r="29208" spans="4:4" x14ac:dyDescent="0.2">
      <c r="D29208" s="20"/>
    </row>
    <row r="29209" spans="4:4" x14ac:dyDescent="0.2">
      <c r="D29209" s="20"/>
    </row>
    <row r="29210" spans="4:4" x14ac:dyDescent="0.2">
      <c r="D29210" s="20"/>
    </row>
    <row r="29211" spans="4:4" x14ac:dyDescent="0.2">
      <c r="D29211" s="20"/>
    </row>
    <row r="29212" spans="4:4" x14ac:dyDescent="0.2">
      <c r="D29212" s="20"/>
    </row>
    <row r="29213" spans="4:4" x14ac:dyDescent="0.2">
      <c r="D29213" s="20"/>
    </row>
    <row r="29214" spans="4:4" x14ac:dyDescent="0.2">
      <c r="D29214" s="20"/>
    </row>
    <row r="29215" spans="4:4" x14ac:dyDescent="0.2">
      <c r="D29215" s="20"/>
    </row>
    <row r="29216" spans="4:4" x14ac:dyDescent="0.2">
      <c r="D29216" s="20"/>
    </row>
    <row r="29217" spans="4:4" x14ac:dyDescent="0.2">
      <c r="D29217" s="20"/>
    </row>
    <row r="29218" spans="4:4" x14ac:dyDescent="0.2">
      <c r="D29218" s="20"/>
    </row>
    <row r="29219" spans="4:4" x14ac:dyDescent="0.2">
      <c r="D29219" s="20"/>
    </row>
    <row r="29220" spans="4:4" x14ac:dyDescent="0.2">
      <c r="D29220" s="20"/>
    </row>
    <row r="29221" spans="4:4" x14ac:dyDescent="0.2">
      <c r="D29221" s="20"/>
    </row>
    <row r="29222" spans="4:4" x14ac:dyDescent="0.2">
      <c r="D29222" s="20"/>
    </row>
    <row r="29223" spans="4:4" x14ac:dyDescent="0.2">
      <c r="D29223" s="20"/>
    </row>
    <row r="29224" spans="4:4" x14ac:dyDescent="0.2">
      <c r="D29224" s="20"/>
    </row>
    <row r="29225" spans="4:4" x14ac:dyDescent="0.2">
      <c r="D29225" s="20"/>
    </row>
    <row r="29226" spans="4:4" x14ac:dyDescent="0.2">
      <c r="D29226" s="20"/>
    </row>
    <row r="29227" spans="4:4" x14ac:dyDescent="0.2">
      <c r="D29227" s="20"/>
    </row>
    <row r="29228" spans="4:4" x14ac:dyDescent="0.2">
      <c r="D29228" s="20"/>
    </row>
    <row r="29229" spans="4:4" x14ac:dyDescent="0.2">
      <c r="D29229" s="20"/>
    </row>
    <row r="29230" spans="4:4" x14ac:dyDescent="0.2">
      <c r="D29230" s="20"/>
    </row>
    <row r="29231" spans="4:4" x14ac:dyDescent="0.2">
      <c r="D29231" s="20"/>
    </row>
    <row r="29232" spans="4:4" x14ac:dyDescent="0.2">
      <c r="D29232" s="20"/>
    </row>
    <row r="29233" spans="4:4" x14ac:dyDescent="0.2">
      <c r="D29233" s="20"/>
    </row>
    <row r="29234" spans="4:4" x14ac:dyDescent="0.2">
      <c r="D29234" s="20"/>
    </row>
    <row r="29235" spans="4:4" x14ac:dyDescent="0.2">
      <c r="D29235" s="20"/>
    </row>
    <row r="29236" spans="4:4" x14ac:dyDescent="0.2">
      <c r="D29236" s="20"/>
    </row>
    <row r="29237" spans="4:4" x14ac:dyDescent="0.2">
      <c r="D29237" s="20"/>
    </row>
    <row r="29238" spans="4:4" x14ac:dyDescent="0.2">
      <c r="D29238" s="20"/>
    </row>
    <row r="29239" spans="4:4" x14ac:dyDescent="0.2">
      <c r="D29239" s="20"/>
    </row>
    <row r="29240" spans="4:4" x14ac:dyDescent="0.2">
      <c r="D29240" s="20"/>
    </row>
    <row r="29241" spans="4:4" x14ac:dyDescent="0.2">
      <c r="D29241" s="20"/>
    </row>
    <row r="29242" spans="4:4" x14ac:dyDescent="0.2">
      <c r="D29242" s="20"/>
    </row>
    <row r="29243" spans="4:4" x14ac:dyDescent="0.2">
      <c r="D29243" s="20"/>
    </row>
    <row r="29244" spans="4:4" x14ac:dyDescent="0.2">
      <c r="D29244" s="20"/>
    </row>
    <row r="29245" spans="4:4" x14ac:dyDescent="0.2">
      <c r="D29245" s="20"/>
    </row>
    <row r="29246" spans="4:4" x14ac:dyDescent="0.2">
      <c r="D29246" s="20"/>
    </row>
    <row r="29247" spans="4:4" x14ac:dyDescent="0.2">
      <c r="D29247" s="20"/>
    </row>
    <row r="29248" spans="4:4" x14ac:dyDescent="0.2">
      <c r="D29248" s="20"/>
    </row>
    <row r="29249" spans="4:4" x14ac:dyDescent="0.2">
      <c r="D29249" s="20"/>
    </row>
    <row r="29250" spans="4:4" x14ac:dyDescent="0.2">
      <c r="D29250" s="20"/>
    </row>
    <row r="29251" spans="4:4" x14ac:dyDescent="0.2">
      <c r="D29251" s="20"/>
    </row>
    <row r="29252" spans="4:4" x14ac:dyDescent="0.2">
      <c r="D29252" s="20"/>
    </row>
    <row r="29253" spans="4:4" x14ac:dyDescent="0.2">
      <c r="D29253" s="20"/>
    </row>
    <row r="29254" spans="4:4" x14ac:dyDescent="0.2">
      <c r="D29254" s="20"/>
    </row>
    <row r="29255" spans="4:4" x14ac:dyDescent="0.2">
      <c r="D29255" s="20"/>
    </row>
    <row r="29256" spans="4:4" x14ac:dyDescent="0.2">
      <c r="D29256" s="20"/>
    </row>
    <row r="29257" spans="4:4" x14ac:dyDescent="0.2">
      <c r="D29257" s="20"/>
    </row>
    <row r="29258" spans="4:4" x14ac:dyDescent="0.2">
      <c r="D29258" s="20"/>
    </row>
    <row r="29259" spans="4:4" x14ac:dyDescent="0.2">
      <c r="D29259" s="20"/>
    </row>
    <row r="29260" spans="4:4" x14ac:dyDescent="0.2">
      <c r="D29260" s="20"/>
    </row>
    <row r="29261" spans="4:4" x14ac:dyDescent="0.2">
      <c r="D29261" s="20"/>
    </row>
    <row r="29262" spans="4:4" x14ac:dyDescent="0.2">
      <c r="D29262" s="20"/>
    </row>
    <row r="29263" spans="4:4" x14ac:dyDescent="0.2">
      <c r="D29263" s="20"/>
    </row>
    <row r="29264" spans="4:4" x14ac:dyDescent="0.2">
      <c r="D29264" s="20"/>
    </row>
    <row r="29265" spans="4:4" x14ac:dyDescent="0.2">
      <c r="D29265" s="20"/>
    </row>
    <row r="29266" spans="4:4" x14ac:dyDescent="0.2">
      <c r="D29266" s="20"/>
    </row>
    <row r="29267" spans="4:4" x14ac:dyDescent="0.2">
      <c r="D29267" s="20"/>
    </row>
    <row r="29268" spans="4:4" x14ac:dyDescent="0.2">
      <c r="D29268" s="20"/>
    </row>
    <row r="29269" spans="4:4" x14ac:dyDescent="0.2">
      <c r="D29269" s="20"/>
    </row>
    <row r="29270" spans="4:4" x14ac:dyDescent="0.2">
      <c r="D29270" s="20"/>
    </row>
    <row r="29271" spans="4:4" x14ac:dyDescent="0.2">
      <c r="D29271" s="20"/>
    </row>
    <row r="29272" spans="4:4" x14ac:dyDescent="0.2">
      <c r="D29272" s="20"/>
    </row>
    <row r="29273" spans="4:4" x14ac:dyDescent="0.2">
      <c r="D29273" s="20"/>
    </row>
    <row r="29274" spans="4:4" x14ac:dyDescent="0.2">
      <c r="D29274" s="20"/>
    </row>
    <row r="29275" spans="4:4" x14ac:dyDescent="0.2">
      <c r="D29275" s="20"/>
    </row>
    <row r="29276" spans="4:4" x14ac:dyDescent="0.2">
      <c r="D29276" s="20"/>
    </row>
    <row r="29277" spans="4:4" x14ac:dyDescent="0.2">
      <c r="D29277" s="20"/>
    </row>
    <row r="29278" spans="4:4" x14ac:dyDescent="0.2">
      <c r="D29278" s="20"/>
    </row>
    <row r="29279" spans="4:4" x14ac:dyDescent="0.2">
      <c r="D29279" s="20"/>
    </row>
    <row r="29280" spans="4:4" x14ac:dyDescent="0.2">
      <c r="D29280" s="20"/>
    </row>
    <row r="29281" spans="4:4" x14ac:dyDescent="0.2">
      <c r="D29281" s="20"/>
    </row>
    <row r="29282" spans="4:4" x14ac:dyDescent="0.2">
      <c r="D29282" s="20"/>
    </row>
    <row r="29283" spans="4:4" x14ac:dyDescent="0.2">
      <c r="D29283" s="20"/>
    </row>
    <row r="29284" spans="4:4" x14ac:dyDescent="0.2">
      <c r="D29284" s="20"/>
    </row>
    <row r="29285" spans="4:4" x14ac:dyDescent="0.2">
      <c r="D29285" s="20"/>
    </row>
    <row r="29286" spans="4:4" x14ac:dyDescent="0.2">
      <c r="D29286" s="20"/>
    </row>
    <row r="29287" spans="4:4" x14ac:dyDescent="0.2">
      <c r="D29287" s="20"/>
    </row>
    <row r="29288" spans="4:4" x14ac:dyDescent="0.2">
      <c r="D29288" s="20"/>
    </row>
    <row r="29289" spans="4:4" x14ac:dyDescent="0.2">
      <c r="D29289" s="20"/>
    </row>
    <row r="29290" spans="4:4" x14ac:dyDescent="0.2">
      <c r="D29290" s="20"/>
    </row>
    <row r="29291" spans="4:4" x14ac:dyDescent="0.2">
      <c r="D29291" s="20"/>
    </row>
    <row r="29292" spans="4:4" x14ac:dyDescent="0.2">
      <c r="D29292" s="20"/>
    </row>
    <row r="29293" spans="4:4" x14ac:dyDescent="0.2">
      <c r="D29293" s="20"/>
    </row>
    <row r="29294" spans="4:4" x14ac:dyDescent="0.2">
      <c r="D29294" s="20"/>
    </row>
    <row r="29295" spans="4:4" x14ac:dyDescent="0.2">
      <c r="D29295" s="20"/>
    </row>
    <row r="29296" spans="4:4" x14ac:dyDescent="0.2">
      <c r="D29296" s="20"/>
    </row>
    <row r="29297" spans="4:4" x14ac:dyDescent="0.2">
      <c r="D29297" s="20"/>
    </row>
    <row r="29298" spans="4:4" x14ac:dyDescent="0.2">
      <c r="D29298" s="20"/>
    </row>
    <row r="29299" spans="4:4" x14ac:dyDescent="0.2">
      <c r="D29299" s="20"/>
    </row>
    <row r="29300" spans="4:4" x14ac:dyDescent="0.2">
      <c r="D29300" s="20"/>
    </row>
    <row r="29301" spans="4:4" x14ac:dyDescent="0.2">
      <c r="D29301" s="20"/>
    </row>
    <row r="29302" spans="4:4" x14ac:dyDescent="0.2">
      <c r="D29302" s="20"/>
    </row>
    <row r="29303" spans="4:4" x14ac:dyDescent="0.2">
      <c r="D29303" s="20"/>
    </row>
    <row r="29304" spans="4:4" x14ac:dyDescent="0.2">
      <c r="D29304" s="20"/>
    </row>
    <row r="29305" spans="4:4" x14ac:dyDescent="0.2">
      <c r="D29305" s="20"/>
    </row>
    <row r="29306" spans="4:4" x14ac:dyDescent="0.2">
      <c r="D29306" s="20"/>
    </row>
    <row r="29307" spans="4:4" x14ac:dyDescent="0.2">
      <c r="D29307" s="20"/>
    </row>
    <row r="29308" spans="4:4" x14ac:dyDescent="0.2">
      <c r="D29308" s="20"/>
    </row>
    <row r="29309" spans="4:4" x14ac:dyDescent="0.2">
      <c r="D29309" s="20"/>
    </row>
    <row r="29310" spans="4:4" x14ac:dyDescent="0.2">
      <c r="D29310" s="20"/>
    </row>
    <row r="29311" spans="4:4" x14ac:dyDescent="0.2">
      <c r="D29311" s="20"/>
    </row>
    <row r="29312" spans="4:4" x14ac:dyDescent="0.2">
      <c r="D29312" s="20"/>
    </row>
    <row r="29313" spans="4:4" x14ac:dyDescent="0.2">
      <c r="D29313" s="20"/>
    </row>
    <row r="29314" spans="4:4" x14ac:dyDescent="0.2">
      <c r="D29314" s="20"/>
    </row>
    <row r="29315" spans="4:4" x14ac:dyDescent="0.2">
      <c r="D29315" s="20"/>
    </row>
    <row r="29316" spans="4:4" x14ac:dyDescent="0.2">
      <c r="D29316" s="20"/>
    </row>
    <row r="29317" spans="4:4" x14ac:dyDescent="0.2">
      <c r="D29317" s="20"/>
    </row>
    <row r="29318" spans="4:4" x14ac:dyDescent="0.2">
      <c r="D29318" s="20"/>
    </row>
    <row r="29319" spans="4:4" x14ac:dyDescent="0.2">
      <c r="D29319" s="20"/>
    </row>
    <row r="29320" spans="4:4" x14ac:dyDescent="0.2">
      <c r="D29320" s="20"/>
    </row>
    <row r="29321" spans="4:4" x14ac:dyDescent="0.2">
      <c r="D29321" s="20"/>
    </row>
    <row r="29322" spans="4:4" x14ac:dyDescent="0.2">
      <c r="D29322" s="20"/>
    </row>
    <row r="29323" spans="4:4" x14ac:dyDescent="0.2">
      <c r="D29323" s="20"/>
    </row>
    <row r="29324" spans="4:4" x14ac:dyDescent="0.2">
      <c r="D29324" s="20"/>
    </row>
    <row r="29325" spans="4:4" x14ac:dyDescent="0.2">
      <c r="D29325" s="20"/>
    </row>
    <row r="29326" spans="4:4" x14ac:dyDescent="0.2">
      <c r="D29326" s="20"/>
    </row>
    <row r="29327" spans="4:4" x14ac:dyDescent="0.2">
      <c r="D29327" s="20"/>
    </row>
    <row r="29328" spans="4:4" x14ac:dyDescent="0.2">
      <c r="D29328" s="20"/>
    </row>
    <row r="29329" spans="4:4" x14ac:dyDescent="0.2">
      <c r="D29329" s="20"/>
    </row>
    <row r="29330" spans="4:4" x14ac:dyDescent="0.2">
      <c r="D29330" s="20"/>
    </row>
    <row r="29331" spans="4:4" x14ac:dyDescent="0.2">
      <c r="D29331" s="20"/>
    </row>
    <row r="29332" spans="4:4" x14ac:dyDescent="0.2">
      <c r="D29332" s="20"/>
    </row>
    <row r="29333" spans="4:4" x14ac:dyDescent="0.2">
      <c r="D29333" s="20"/>
    </row>
    <row r="29334" spans="4:4" x14ac:dyDescent="0.2">
      <c r="D29334" s="20"/>
    </row>
    <row r="29335" spans="4:4" x14ac:dyDescent="0.2">
      <c r="D29335" s="20"/>
    </row>
    <row r="29336" spans="4:4" x14ac:dyDescent="0.2">
      <c r="D29336" s="20"/>
    </row>
    <row r="29337" spans="4:4" x14ac:dyDescent="0.2">
      <c r="D29337" s="20"/>
    </row>
    <row r="29338" spans="4:4" x14ac:dyDescent="0.2">
      <c r="D29338" s="20"/>
    </row>
    <row r="29339" spans="4:4" x14ac:dyDescent="0.2">
      <c r="D29339" s="20"/>
    </row>
    <row r="29340" spans="4:4" x14ac:dyDescent="0.2">
      <c r="D29340" s="20"/>
    </row>
    <row r="29341" spans="4:4" x14ac:dyDescent="0.2">
      <c r="D29341" s="20"/>
    </row>
    <row r="29342" spans="4:4" x14ac:dyDescent="0.2">
      <c r="D29342" s="20"/>
    </row>
    <row r="29343" spans="4:4" x14ac:dyDescent="0.2">
      <c r="D29343" s="20"/>
    </row>
    <row r="29344" spans="4:4" x14ac:dyDescent="0.2">
      <c r="D29344" s="20"/>
    </row>
    <row r="29345" spans="4:4" x14ac:dyDescent="0.2">
      <c r="D29345" s="20"/>
    </row>
    <row r="29346" spans="4:4" x14ac:dyDescent="0.2">
      <c r="D29346" s="20"/>
    </row>
    <row r="29347" spans="4:4" x14ac:dyDescent="0.2">
      <c r="D29347" s="20"/>
    </row>
    <row r="29348" spans="4:4" x14ac:dyDescent="0.2">
      <c r="D29348" s="20"/>
    </row>
    <row r="29349" spans="4:4" x14ac:dyDescent="0.2">
      <c r="D29349" s="20"/>
    </row>
    <row r="29350" spans="4:4" x14ac:dyDescent="0.2">
      <c r="D29350" s="20"/>
    </row>
    <row r="29351" spans="4:4" x14ac:dyDescent="0.2">
      <c r="D29351" s="20"/>
    </row>
    <row r="29352" spans="4:4" x14ac:dyDescent="0.2">
      <c r="D29352" s="20"/>
    </row>
    <row r="29353" spans="4:4" x14ac:dyDescent="0.2">
      <c r="D29353" s="20"/>
    </row>
    <row r="29354" spans="4:4" x14ac:dyDescent="0.2">
      <c r="D29354" s="20"/>
    </row>
    <row r="29355" spans="4:4" x14ac:dyDescent="0.2">
      <c r="D29355" s="20"/>
    </row>
    <row r="29356" spans="4:4" x14ac:dyDescent="0.2">
      <c r="D29356" s="20"/>
    </row>
    <row r="29357" spans="4:4" x14ac:dyDescent="0.2">
      <c r="D29357" s="20"/>
    </row>
    <row r="29358" spans="4:4" x14ac:dyDescent="0.2">
      <c r="D29358" s="20"/>
    </row>
    <row r="29359" spans="4:4" x14ac:dyDescent="0.2">
      <c r="D29359" s="20"/>
    </row>
    <row r="29360" spans="4:4" x14ac:dyDescent="0.2">
      <c r="D29360" s="20"/>
    </row>
    <row r="29361" spans="4:4" x14ac:dyDescent="0.2">
      <c r="D29361" s="20"/>
    </row>
    <row r="29362" spans="4:4" x14ac:dyDescent="0.2">
      <c r="D29362" s="20"/>
    </row>
    <row r="29363" spans="4:4" x14ac:dyDescent="0.2">
      <c r="D29363" s="20"/>
    </row>
    <row r="29364" spans="4:4" x14ac:dyDescent="0.2">
      <c r="D29364" s="20"/>
    </row>
    <row r="29365" spans="4:4" x14ac:dyDescent="0.2">
      <c r="D29365" s="20"/>
    </row>
    <row r="29366" spans="4:4" x14ac:dyDescent="0.2">
      <c r="D29366" s="20"/>
    </row>
    <row r="29367" spans="4:4" x14ac:dyDescent="0.2">
      <c r="D29367" s="20"/>
    </row>
    <row r="29368" spans="4:4" x14ac:dyDescent="0.2">
      <c r="D29368" s="20"/>
    </row>
    <row r="29369" spans="4:4" x14ac:dyDescent="0.2">
      <c r="D29369" s="20"/>
    </row>
    <row r="29370" spans="4:4" x14ac:dyDescent="0.2">
      <c r="D29370" s="20"/>
    </row>
    <row r="29371" spans="4:4" x14ac:dyDescent="0.2">
      <c r="D29371" s="20"/>
    </row>
    <row r="29372" spans="4:4" x14ac:dyDescent="0.2">
      <c r="D29372" s="20"/>
    </row>
    <row r="29373" spans="4:4" x14ac:dyDescent="0.2">
      <c r="D29373" s="20"/>
    </row>
    <row r="29374" spans="4:4" x14ac:dyDescent="0.2">
      <c r="D29374" s="20"/>
    </row>
    <row r="29375" spans="4:4" x14ac:dyDescent="0.2">
      <c r="D29375" s="20"/>
    </row>
    <row r="29376" spans="4:4" x14ac:dyDescent="0.2">
      <c r="D29376" s="20"/>
    </row>
    <row r="29377" spans="4:4" x14ac:dyDescent="0.2">
      <c r="D29377" s="20"/>
    </row>
    <row r="29378" spans="4:4" x14ac:dyDescent="0.2">
      <c r="D29378" s="20"/>
    </row>
    <row r="29379" spans="4:4" x14ac:dyDescent="0.2">
      <c r="D29379" s="20"/>
    </row>
    <row r="29380" spans="4:4" x14ac:dyDescent="0.2">
      <c r="D29380" s="20"/>
    </row>
    <row r="29381" spans="4:4" x14ac:dyDescent="0.2">
      <c r="D29381" s="20"/>
    </row>
    <row r="29382" spans="4:4" x14ac:dyDescent="0.2">
      <c r="D29382" s="20"/>
    </row>
    <row r="29383" spans="4:4" x14ac:dyDescent="0.2">
      <c r="D29383" s="20"/>
    </row>
    <row r="29384" spans="4:4" x14ac:dyDescent="0.2">
      <c r="D29384" s="20"/>
    </row>
    <row r="29385" spans="4:4" x14ac:dyDescent="0.2">
      <c r="D29385" s="20"/>
    </row>
    <row r="29386" spans="4:4" x14ac:dyDescent="0.2">
      <c r="D29386" s="20"/>
    </row>
    <row r="29387" spans="4:4" x14ac:dyDescent="0.2">
      <c r="D29387" s="20"/>
    </row>
    <row r="29388" spans="4:4" x14ac:dyDescent="0.2">
      <c r="D29388" s="20"/>
    </row>
    <row r="29389" spans="4:4" x14ac:dyDescent="0.2">
      <c r="D29389" s="20"/>
    </row>
    <row r="29390" spans="4:4" x14ac:dyDescent="0.2">
      <c r="D29390" s="20"/>
    </row>
    <row r="29391" spans="4:4" x14ac:dyDescent="0.2">
      <c r="D29391" s="20"/>
    </row>
    <row r="29392" spans="4:4" x14ac:dyDescent="0.2">
      <c r="D29392" s="20"/>
    </row>
    <row r="29393" spans="4:4" x14ac:dyDescent="0.2">
      <c r="D29393" s="20"/>
    </row>
    <row r="29394" spans="4:4" x14ac:dyDescent="0.2">
      <c r="D29394" s="20"/>
    </row>
    <row r="29395" spans="4:4" x14ac:dyDescent="0.2">
      <c r="D29395" s="20"/>
    </row>
    <row r="29396" spans="4:4" x14ac:dyDescent="0.2">
      <c r="D29396" s="20"/>
    </row>
    <row r="29397" spans="4:4" x14ac:dyDescent="0.2">
      <c r="D29397" s="20"/>
    </row>
    <row r="29398" spans="4:4" x14ac:dyDescent="0.2">
      <c r="D29398" s="20"/>
    </row>
    <row r="29399" spans="4:4" x14ac:dyDescent="0.2">
      <c r="D29399" s="20"/>
    </row>
    <row r="29400" spans="4:4" x14ac:dyDescent="0.2">
      <c r="D29400" s="20"/>
    </row>
    <row r="29401" spans="4:4" x14ac:dyDescent="0.2">
      <c r="D29401" s="20"/>
    </row>
    <row r="29402" spans="4:4" x14ac:dyDescent="0.2">
      <c r="D29402" s="20"/>
    </row>
    <row r="29403" spans="4:4" x14ac:dyDescent="0.2">
      <c r="D29403" s="20"/>
    </row>
    <row r="29404" spans="4:4" x14ac:dyDescent="0.2">
      <c r="D29404" s="20"/>
    </row>
    <row r="29405" spans="4:4" x14ac:dyDescent="0.2">
      <c r="D29405" s="20"/>
    </row>
    <row r="29406" spans="4:4" x14ac:dyDescent="0.2">
      <c r="D29406" s="20"/>
    </row>
    <row r="29407" spans="4:4" x14ac:dyDescent="0.2">
      <c r="D29407" s="20"/>
    </row>
    <row r="29408" spans="4:4" x14ac:dyDescent="0.2">
      <c r="D29408" s="20"/>
    </row>
    <row r="29409" spans="4:4" x14ac:dyDescent="0.2">
      <c r="D29409" s="20"/>
    </row>
    <row r="29410" spans="4:4" x14ac:dyDescent="0.2">
      <c r="D29410" s="20"/>
    </row>
    <row r="29411" spans="4:4" x14ac:dyDescent="0.2">
      <c r="D29411" s="20"/>
    </row>
    <row r="29412" spans="4:4" x14ac:dyDescent="0.2">
      <c r="D29412" s="20"/>
    </row>
    <row r="29413" spans="4:4" x14ac:dyDescent="0.2">
      <c r="D29413" s="20"/>
    </row>
    <row r="29414" spans="4:4" x14ac:dyDescent="0.2">
      <c r="D29414" s="20"/>
    </row>
    <row r="29415" spans="4:4" x14ac:dyDescent="0.2">
      <c r="D29415" s="20"/>
    </row>
    <row r="29416" spans="4:4" x14ac:dyDescent="0.2">
      <c r="D29416" s="20"/>
    </row>
    <row r="29417" spans="4:4" x14ac:dyDescent="0.2">
      <c r="D29417" s="20"/>
    </row>
    <row r="29418" spans="4:4" x14ac:dyDescent="0.2">
      <c r="D29418" s="20"/>
    </row>
    <row r="29419" spans="4:4" x14ac:dyDescent="0.2">
      <c r="D29419" s="20"/>
    </row>
    <row r="29420" spans="4:4" x14ac:dyDescent="0.2">
      <c r="D29420" s="20"/>
    </row>
    <row r="29421" spans="4:4" x14ac:dyDescent="0.2">
      <c r="D29421" s="20"/>
    </row>
    <row r="29422" spans="4:4" x14ac:dyDescent="0.2">
      <c r="D29422" s="20"/>
    </row>
    <row r="29423" spans="4:4" x14ac:dyDescent="0.2">
      <c r="D29423" s="20"/>
    </row>
    <row r="29424" spans="4:4" x14ac:dyDescent="0.2">
      <c r="D29424" s="20"/>
    </row>
    <row r="29425" spans="4:4" x14ac:dyDescent="0.2">
      <c r="D29425" s="20"/>
    </row>
    <row r="29426" spans="4:4" x14ac:dyDescent="0.2">
      <c r="D29426" s="20"/>
    </row>
    <row r="29427" spans="4:4" x14ac:dyDescent="0.2">
      <c r="D29427" s="20"/>
    </row>
    <row r="29428" spans="4:4" x14ac:dyDescent="0.2">
      <c r="D29428" s="20"/>
    </row>
    <row r="29429" spans="4:4" x14ac:dyDescent="0.2">
      <c r="D29429" s="20"/>
    </row>
    <row r="29430" spans="4:4" x14ac:dyDescent="0.2">
      <c r="D29430" s="20"/>
    </row>
    <row r="29431" spans="4:4" x14ac:dyDescent="0.2">
      <c r="D29431" s="20"/>
    </row>
    <row r="29432" spans="4:4" x14ac:dyDescent="0.2">
      <c r="D29432" s="20"/>
    </row>
    <row r="29433" spans="4:4" x14ac:dyDescent="0.2">
      <c r="D29433" s="20"/>
    </row>
    <row r="29434" spans="4:4" x14ac:dyDescent="0.2">
      <c r="D29434" s="20"/>
    </row>
    <row r="29435" spans="4:4" x14ac:dyDescent="0.2">
      <c r="D29435" s="20"/>
    </row>
    <row r="29436" spans="4:4" x14ac:dyDescent="0.2">
      <c r="D29436" s="20"/>
    </row>
    <row r="29437" spans="4:4" x14ac:dyDescent="0.2">
      <c r="D29437" s="20"/>
    </row>
    <row r="29438" spans="4:4" x14ac:dyDescent="0.2">
      <c r="D29438" s="20"/>
    </row>
    <row r="29439" spans="4:4" x14ac:dyDescent="0.2">
      <c r="D29439" s="20"/>
    </row>
    <row r="29440" spans="4:4" x14ac:dyDescent="0.2">
      <c r="D29440" s="20"/>
    </row>
    <row r="29441" spans="4:4" x14ac:dyDescent="0.2">
      <c r="D29441" s="20"/>
    </row>
    <row r="29442" spans="4:4" x14ac:dyDescent="0.2">
      <c r="D29442" s="20"/>
    </row>
    <row r="29443" spans="4:4" x14ac:dyDescent="0.2">
      <c r="D29443" s="20"/>
    </row>
    <row r="29444" spans="4:4" x14ac:dyDescent="0.2">
      <c r="D29444" s="20"/>
    </row>
    <row r="29445" spans="4:4" x14ac:dyDescent="0.2">
      <c r="D29445" s="20"/>
    </row>
    <row r="29446" spans="4:4" x14ac:dyDescent="0.2">
      <c r="D29446" s="20"/>
    </row>
    <row r="29447" spans="4:4" x14ac:dyDescent="0.2">
      <c r="D29447" s="20"/>
    </row>
    <row r="29448" spans="4:4" x14ac:dyDescent="0.2">
      <c r="D29448" s="20"/>
    </row>
    <row r="29449" spans="4:4" x14ac:dyDescent="0.2">
      <c r="D29449" s="20"/>
    </row>
    <row r="29450" spans="4:4" x14ac:dyDescent="0.2">
      <c r="D29450" s="20"/>
    </row>
    <row r="29451" spans="4:4" x14ac:dyDescent="0.2">
      <c r="D29451" s="20"/>
    </row>
    <row r="29452" spans="4:4" x14ac:dyDescent="0.2">
      <c r="D29452" s="20"/>
    </row>
    <row r="29453" spans="4:4" x14ac:dyDescent="0.2">
      <c r="D29453" s="20"/>
    </row>
    <row r="29454" spans="4:4" x14ac:dyDescent="0.2">
      <c r="D29454" s="20"/>
    </row>
    <row r="29455" spans="4:4" x14ac:dyDescent="0.2">
      <c r="D29455" s="20"/>
    </row>
    <row r="29456" spans="4:4" x14ac:dyDescent="0.2">
      <c r="D29456" s="20"/>
    </row>
    <row r="29457" spans="4:4" x14ac:dyDescent="0.2">
      <c r="D29457" s="20"/>
    </row>
    <row r="29458" spans="4:4" x14ac:dyDescent="0.2">
      <c r="D29458" s="20"/>
    </row>
    <row r="29459" spans="4:4" x14ac:dyDescent="0.2">
      <c r="D29459" s="20"/>
    </row>
    <row r="29460" spans="4:4" x14ac:dyDescent="0.2">
      <c r="D29460" s="20"/>
    </row>
    <row r="29461" spans="4:4" x14ac:dyDescent="0.2">
      <c r="D29461" s="20"/>
    </row>
    <row r="29462" spans="4:4" x14ac:dyDescent="0.2">
      <c r="D29462" s="20"/>
    </row>
    <row r="29463" spans="4:4" x14ac:dyDescent="0.2">
      <c r="D29463" s="20"/>
    </row>
    <row r="29464" spans="4:4" x14ac:dyDescent="0.2">
      <c r="D29464" s="20"/>
    </row>
    <row r="29465" spans="4:4" x14ac:dyDescent="0.2">
      <c r="D29465" s="20"/>
    </row>
    <row r="29466" spans="4:4" x14ac:dyDescent="0.2">
      <c r="D29466" s="20"/>
    </row>
    <row r="29467" spans="4:4" x14ac:dyDescent="0.2">
      <c r="D29467" s="20"/>
    </row>
    <row r="29468" spans="4:4" x14ac:dyDescent="0.2">
      <c r="D29468" s="20"/>
    </row>
    <row r="29469" spans="4:4" x14ac:dyDescent="0.2">
      <c r="D29469" s="20"/>
    </row>
    <row r="29470" spans="4:4" x14ac:dyDescent="0.2">
      <c r="D29470" s="20"/>
    </row>
    <row r="29471" spans="4:4" x14ac:dyDescent="0.2">
      <c r="D29471" s="20"/>
    </row>
    <row r="29472" spans="4:4" x14ac:dyDescent="0.2">
      <c r="D29472" s="20"/>
    </row>
    <row r="29473" spans="4:4" x14ac:dyDescent="0.2">
      <c r="D29473" s="20"/>
    </row>
    <row r="29474" spans="4:4" x14ac:dyDescent="0.2">
      <c r="D29474" s="20"/>
    </row>
    <row r="29475" spans="4:4" x14ac:dyDescent="0.2">
      <c r="D29475" s="20"/>
    </row>
    <row r="29476" spans="4:4" x14ac:dyDescent="0.2">
      <c r="D29476" s="20"/>
    </row>
    <row r="29477" spans="4:4" x14ac:dyDescent="0.2">
      <c r="D29477" s="20"/>
    </row>
    <row r="29478" spans="4:4" x14ac:dyDescent="0.2">
      <c r="D29478" s="20"/>
    </row>
    <row r="29479" spans="4:4" x14ac:dyDescent="0.2">
      <c r="D29479" s="20"/>
    </row>
    <row r="29480" spans="4:4" x14ac:dyDescent="0.2">
      <c r="D29480" s="20"/>
    </row>
    <row r="29481" spans="4:4" x14ac:dyDescent="0.2">
      <c r="D29481" s="20"/>
    </row>
    <row r="29482" spans="4:4" x14ac:dyDescent="0.2">
      <c r="D29482" s="20"/>
    </row>
    <row r="29483" spans="4:4" x14ac:dyDescent="0.2">
      <c r="D29483" s="20"/>
    </row>
    <row r="29484" spans="4:4" x14ac:dyDescent="0.2">
      <c r="D29484" s="20"/>
    </row>
    <row r="29485" spans="4:4" x14ac:dyDescent="0.2">
      <c r="D29485" s="20"/>
    </row>
    <row r="29486" spans="4:4" x14ac:dyDescent="0.2">
      <c r="D29486" s="20"/>
    </row>
    <row r="29487" spans="4:4" x14ac:dyDescent="0.2">
      <c r="D29487" s="20"/>
    </row>
    <row r="29488" spans="4:4" x14ac:dyDescent="0.2">
      <c r="D29488" s="20"/>
    </row>
    <row r="29489" spans="4:4" x14ac:dyDescent="0.2">
      <c r="D29489" s="20"/>
    </row>
    <row r="29490" spans="4:4" x14ac:dyDescent="0.2">
      <c r="D29490" s="20"/>
    </row>
    <row r="29491" spans="4:4" x14ac:dyDescent="0.2">
      <c r="D29491" s="20"/>
    </row>
    <row r="29492" spans="4:4" x14ac:dyDescent="0.2">
      <c r="D29492" s="20"/>
    </row>
    <row r="29493" spans="4:4" x14ac:dyDescent="0.2">
      <c r="D29493" s="20"/>
    </row>
    <row r="29494" spans="4:4" x14ac:dyDescent="0.2">
      <c r="D29494" s="20"/>
    </row>
    <row r="29495" spans="4:4" x14ac:dyDescent="0.2">
      <c r="D29495" s="20"/>
    </row>
    <row r="29496" spans="4:4" x14ac:dyDescent="0.2">
      <c r="D29496" s="20"/>
    </row>
    <row r="29497" spans="4:4" x14ac:dyDescent="0.2">
      <c r="D29497" s="20"/>
    </row>
    <row r="29498" spans="4:4" x14ac:dyDescent="0.2">
      <c r="D29498" s="20"/>
    </row>
    <row r="29499" spans="4:4" x14ac:dyDescent="0.2">
      <c r="D29499" s="20"/>
    </row>
    <row r="29500" spans="4:4" x14ac:dyDescent="0.2">
      <c r="D29500" s="20"/>
    </row>
    <row r="29501" spans="4:4" x14ac:dyDescent="0.2">
      <c r="D29501" s="20"/>
    </row>
    <row r="29502" spans="4:4" x14ac:dyDescent="0.2">
      <c r="D29502" s="20"/>
    </row>
    <row r="29503" spans="4:4" x14ac:dyDescent="0.2">
      <c r="D29503" s="20"/>
    </row>
    <row r="29504" spans="4:4" x14ac:dyDescent="0.2">
      <c r="D29504" s="20"/>
    </row>
    <row r="29505" spans="4:4" x14ac:dyDescent="0.2">
      <c r="D29505" s="20"/>
    </row>
    <row r="29506" spans="4:4" x14ac:dyDescent="0.2">
      <c r="D29506" s="20"/>
    </row>
    <row r="29507" spans="4:4" x14ac:dyDescent="0.2">
      <c r="D29507" s="20"/>
    </row>
    <row r="29508" spans="4:4" x14ac:dyDescent="0.2">
      <c r="D29508" s="20"/>
    </row>
    <row r="29509" spans="4:4" x14ac:dyDescent="0.2">
      <c r="D29509" s="20"/>
    </row>
    <row r="29510" spans="4:4" x14ac:dyDescent="0.2">
      <c r="D29510" s="20"/>
    </row>
    <row r="29511" spans="4:4" x14ac:dyDescent="0.2">
      <c r="D29511" s="20"/>
    </row>
    <row r="29512" spans="4:4" x14ac:dyDescent="0.2">
      <c r="D29512" s="20"/>
    </row>
    <row r="29513" spans="4:4" x14ac:dyDescent="0.2">
      <c r="D29513" s="20"/>
    </row>
    <row r="29514" spans="4:4" x14ac:dyDescent="0.2">
      <c r="D29514" s="20"/>
    </row>
    <row r="29515" spans="4:4" x14ac:dyDescent="0.2">
      <c r="D29515" s="20"/>
    </row>
    <row r="29516" spans="4:4" x14ac:dyDescent="0.2">
      <c r="D29516" s="20"/>
    </row>
    <row r="29517" spans="4:4" x14ac:dyDescent="0.2">
      <c r="D29517" s="20"/>
    </row>
    <row r="29518" spans="4:4" x14ac:dyDescent="0.2">
      <c r="D29518" s="20"/>
    </row>
    <row r="29519" spans="4:4" x14ac:dyDescent="0.2">
      <c r="D29519" s="20"/>
    </row>
    <row r="29520" spans="4:4" x14ac:dyDescent="0.2">
      <c r="D29520" s="20"/>
    </row>
    <row r="29521" spans="4:4" x14ac:dyDescent="0.2">
      <c r="D29521" s="20"/>
    </row>
    <row r="29522" spans="4:4" x14ac:dyDescent="0.2">
      <c r="D29522" s="20"/>
    </row>
    <row r="29523" spans="4:4" x14ac:dyDescent="0.2">
      <c r="D29523" s="20"/>
    </row>
    <row r="29524" spans="4:4" x14ac:dyDescent="0.2">
      <c r="D29524" s="20"/>
    </row>
    <row r="29525" spans="4:4" x14ac:dyDescent="0.2">
      <c r="D29525" s="20"/>
    </row>
    <row r="29526" spans="4:4" x14ac:dyDescent="0.2">
      <c r="D29526" s="20"/>
    </row>
    <row r="29527" spans="4:4" x14ac:dyDescent="0.2">
      <c r="D29527" s="20"/>
    </row>
    <row r="29528" spans="4:4" x14ac:dyDescent="0.2">
      <c r="D29528" s="20"/>
    </row>
    <row r="29529" spans="4:4" x14ac:dyDescent="0.2">
      <c r="D29529" s="20"/>
    </row>
    <row r="29530" spans="4:4" x14ac:dyDescent="0.2">
      <c r="D29530" s="20"/>
    </row>
    <row r="29531" spans="4:4" x14ac:dyDescent="0.2">
      <c r="D29531" s="20"/>
    </row>
    <row r="29532" spans="4:4" x14ac:dyDescent="0.2">
      <c r="D29532" s="20"/>
    </row>
    <row r="29533" spans="4:4" x14ac:dyDescent="0.2">
      <c r="D29533" s="20"/>
    </row>
    <row r="29534" spans="4:4" x14ac:dyDescent="0.2">
      <c r="D29534" s="20"/>
    </row>
    <row r="29535" spans="4:4" x14ac:dyDescent="0.2">
      <c r="D29535" s="20"/>
    </row>
    <row r="29536" spans="4:4" x14ac:dyDescent="0.2">
      <c r="D29536" s="20"/>
    </row>
    <row r="29537" spans="4:4" x14ac:dyDescent="0.2">
      <c r="D29537" s="20"/>
    </row>
    <row r="29538" spans="4:4" x14ac:dyDescent="0.2">
      <c r="D29538" s="20"/>
    </row>
    <row r="29539" spans="4:4" x14ac:dyDescent="0.2">
      <c r="D29539" s="20"/>
    </row>
    <row r="29540" spans="4:4" x14ac:dyDescent="0.2">
      <c r="D29540" s="20"/>
    </row>
    <row r="29541" spans="4:4" x14ac:dyDescent="0.2">
      <c r="D29541" s="20"/>
    </row>
    <row r="29542" spans="4:4" x14ac:dyDescent="0.2">
      <c r="D29542" s="20"/>
    </row>
    <row r="29543" spans="4:4" x14ac:dyDescent="0.2">
      <c r="D29543" s="20"/>
    </row>
    <row r="29544" spans="4:4" x14ac:dyDescent="0.2">
      <c r="D29544" s="20"/>
    </row>
    <row r="29545" spans="4:4" x14ac:dyDescent="0.2">
      <c r="D29545" s="20"/>
    </row>
    <row r="29546" spans="4:4" x14ac:dyDescent="0.2">
      <c r="D29546" s="20"/>
    </row>
    <row r="29547" spans="4:4" x14ac:dyDescent="0.2">
      <c r="D29547" s="20"/>
    </row>
    <row r="29548" spans="4:4" x14ac:dyDescent="0.2">
      <c r="D29548" s="20"/>
    </row>
    <row r="29549" spans="4:4" x14ac:dyDescent="0.2">
      <c r="D29549" s="20"/>
    </row>
    <row r="29550" spans="4:4" x14ac:dyDescent="0.2">
      <c r="D29550" s="20"/>
    </row>
    <row r="29551" spans="4:4" x14ac:dyDescent="0.2">
      <c r="D29551" s="20"/>
    </row>
    <row r="29552" spans="4:4" x14ac:dyDescent="0.2">
      <c r="D29552" s="20"/>
    </row>
    <row r="29553" spans="4:4" x14ac:dyDescent="0.2">
      <c r="D29553" s="20"/>
    </row>
    <row r="29554" spans="4:4" x14ac:dyDescent="0.2">
      <c r="D29554" s="20"/>
    </row>
    <row r="29555" spans="4:4" x14ac:dyDescent="0.2">
      <c r="D29555" s="20"/>
    </row>
    <row r="29556" spans="4:4" x14ac:dyDescent="0.2">
      <c r="D29556" s="20"/>
    </row>
    <row r="29557" spans="4:4" x14ac:dyDescent="0.2">
      <c r="D29557" s="20"/>
    </row>
    <row r="29558" spans="4:4" x14ac:dyDescent="0.2">
      <c r="D29558" s="20"/>
    </row>
    <row r="29559" spans="4:4" x14ac:dyDescent="0.2">
      <c r="D29559" s="20"/>
    </row>
    <row r="29560" spans="4:4" x14ac:dyDescent="0.2">
      <c r="D29560" s="20"/>
    </row>
    <row r="29561" spans="4:4" x14ac:dyDescent="0.2">
      <c r="D29561" s="20"/>
    </row>
    <row r="29562" spans="4:4" x14ac:dyDescent="0.2">
      <c r="D29562" s="20"/>
    </row>
    <row r="29563" spans="4:4" x14ac:dyDescent="0.2">
      <c r="D29563" s="20"/>
    </row>
    <row r="29564" spans="4:4" x14ac:dyDescent="0.2">
      <c r="D29564" s="20"/>
    </row>
    <row r="29565" spans="4:4" x14ac:dyDescent="0.2">
      <c r="D29565" s="20"/>
    </row>
    <row r="29566" spans="4:4" x14ac:dyDescent="0.2">
      <c r="D29566" s="20"/>
    </row>
    <row r="29567" spans="4:4" x14ac:dyDescent="0.2">
      <c r="D29567" s="20"/>
    </row>
    <row r="29568" spans="4:4" x14ac:dyDescent="0.2">
      <c r="D29568" s="20"/>
    </row>
    <row r="29569" spans="4:4" x14ac:dyDescent="0.2">
      <c r="D29569" s="20"/>
    </row>
    <row r="29570" spans="4:4" x14ac:dyDescent="0.2">
      <c r="D29570" s="20"/>
    </row>
    <row r="29571" spans="4:4" x14ac:dyDescent="0.2">
      <c r="D29571" s="20"/>
    </row>
    <row r="29572" spans="4:4" x14ac:dyDescent="0.2">
      <c r="D29572" s="20"/>
    </row>
    <row r="29573" spans="4:4" x14ac:dyDescent="0.2">
      <c r="D29573" s="20"/>
    </row>
    <row r="29574" spans="4:4" x14ac:dyDescent="0.2">
      <c r="D29574" s="20"/>
    </row>
    <row r="29575" spans="4:4" x14ac:dyDescent="0.2">
      <c r="D29575" s="20"/>
    </row>
    <row r="29576" spans="4:4" x14ac:dyDescent="0.2">
      <c r="D29576" s="20"/>
    </row>
    <row r="29577" spans="4:4" x14ac:dyDescent="0.2">
      <c r="D29577" s="20"/>
    </row>
    <row r="29578" spans="4:4" x14ac:dyDescent="0.2">
      <c r="D29578" s="20"/>
    </row>
    <row r="29579" spans="4:4" x14ac:dyDescent="0.2">
      <c r="D29579" s="20"/>
    </row>
    <row r="29580" spans="4:4" x14ac:dyDescent="0.2">
      <c r="D29580" s="20"/>
    </row>
    <row r="29581" spans="4:4" x14ac:dyDescent="0.2">
      <c r="D29581" s="20"/>
    </row>
    <row r="29582" spans="4:4" x14ac:dyDescent="0.2">
      <c r="D29582" s="20"/>
    </row>
    <row r="29583" spans="4:4" x14ac:dyDescent="0.2">
      <c r="D29583" s="20"/>
    </row>
    <row r="29584" spans="4:4" x14ac:dyDescent="0.2">
      <c r="D29584" s="20"/>
    </row>
    <row r="29585" spans="4:4" x14ac:dyDescent="0.2">
      <c r="D29585" s="20"/>
    </row>
    <row r="29586" spans="4:4" x14ac:dyDescent="0.2">
      <c r="D29586" s="20"/>
    </row>
    <row r="29587" spans="4:4" x14ac:dyDescent="0.2">
      <c r="D29587" s="20"/>
    </row>
    <row r="29588" spans="4:4" x14ac:dyDescent="0.2">
      <c r="D29588" s="20"/>
    </row>
    <row r="29589" spans="4:4" x14ac:dyDescent="0.2">
      <c r="D29589" s="20"/>
    </row>
    <row r="29590" spans="4:4" x14ac:dyDescent="0.2">
      <c r="D29590" s="20"/>
    </row>
    <row r="29591" spans="4:4" x14ac:dyDescent="0.2">
      <c r="D29591" s="20"/>
    </row>
    <row r="29592" spans="4:4" x14ac:dyDescent="0.2">
      <c r="D29592" s="20"/>
    </row>
    <row r="29593" spans="4:4" x14ac:dyDescent="0.2">
      <c r="D29593" s="20"/>
    </row>
    <row r="29594" spans="4:4" x14ac:dyDescent="0.2">
      <c r="D29594" s="20"/>
    </row>
    <row r="29595" spans="4:4" x14ac:dyDescent="0.2">
      <c r="D29595" s="20"/>
    </row>
    <row r="29596" spans="4:4" x14ac:dyDescent="0.2">
      <c r="D29596" s="20"/>
    </row>
    <row r="29597" spans="4:4" x14ac:dyDescent="0.2">
      <c r="D29597" s="20"/>
    </row>
    <row r="29598" spans="4:4" x14ac:dyDescent="0.2">
      <c r="D29598" s="20"/>
    </row>
    <row r="29599" spans="4:4" x14ac:dyDescent="0.2">
      <c r="D29599" s="20"/>
    </row>
    <row r="29600" spans="4:4" x14ac:dyDescent="0.2">
      <c r="D29600" s="20"/>
    </row>
    <row r="29601" spans="4:4" x14ac:dyDescent="0.2">
      <c r="D29601" s="20"/>
    </row>
    <row r="29602" spans="4:4" x14ac:dyDescent="0.2">
      <c r="D29602" s="20"/>
    </row>
    <row r="29603" spans="4:4" x14ac:dyDescent="0.2">
      <c r="D29603" s="20"/>
    </row>
    <row r="29604" spans="4:4" x14ac:dyDescent="0.2">
      <c r="D29604" s="20"/>
    </row>
    <row r="29605" spans="4:4" x14ac:dyDescent="0.2">
      <c r="D29605" s="20"/>
    </row>
    <row r="29606" spans="4:4" x14ac:dyDescent="0.2">
      <c r="D29606" s="20"/>
    </row>
    <row r="29607" spans="4:4" x14ac:dyDescent="0.2">
      <c r="D29607" s="20"/>
    </row>
    <row r="29608" spans="4:4" x14ac:dyDescent="0.2">
      <c r="D29608" s="20"/>
    </row>
    <row r="29609" spans="4:4" x14ac:dyDescent="0.2">
      <c r="D29609" s="20"/>
    </row>
    <row r="29610" spans="4:4" x14ac:dyDescent="0.2">
      <c r="D29610" s="20"/>
    </row>
    <row r="29611" spans="4:4" x14ac:dyDescent="0.2">
      <c r="D29611" s="20"/>
    </row>
    <row r="29612" spans="4:4" x14ac:dyDescent="0.2">
      <c r="D29612" s="20"/>
    </row>
    <row r="29613" spans="4:4" x14ac:dyDescent="0.2">
      <c r="D29613" s="20"/>
    </row>
    <row r="29614" spans="4:4" x14ac:dyDescent="0.2">
      <c r="D29614" s="20"/>
    </row>
    <row r="29615" spans="4:4" x14ac:dyDescent="0.2">
      <c r="D29615" s="20"/>
    </row>
    <row r="29616" spans="4:4" x14ac:dyDescent="0.2">
      <c r="D29616" s="20"/>
    </row>
    <row r="29617" spans="4:4" x14ac:dyDescent="0.2">
      <c r="D29617" s="20"/>
    </row>
    <row r="29618" spans="4:4" x14ac:dyDescent="0.2">
      <c r="D29618" s="20"/>
    </row>
    <row r="29619" spans="4:4" x14ac:dyDescent="0.2">
      <c r="D29619" s="20"/>
    </row>
    <row r="29620" spans="4:4" x14ac:dyDescent="0.2">
      <c r="D29620" s="20"/>
    </row>
    <row r="29621" spans="4:4" x14ac:dyDescent="0.2">
      <c r="D29621" s="20"/>
    </row>
    <row r="29622" spans="4:4" x14ac:dyDescent="0.2">
      <c r="D29622" s="20"/>
    </row>
    <row r="29623" spans="4:4" x14ac:dyDescent="0.2">
      <c r="D29623" s="20"/>
    </row>
    <row r="29624" spans="4:4" x14ac:dyDescent="0.2">
      <c r="D29624" s="20"/>
    </row>
    <row r="29625" spans="4:4" x14ac:dyDescent="0.2">
      <c r="D29625" s="20"/>
    </row>
    <row r="29626" spans="4:4" x14ac:dyDescent="0.2">
      <c r="D29626" s="20"/>
    </row>
    <row r="29627" spans="4:4" x14ac:dyDescent="0.2">
      <c r="D29627" s="20"/>
    </row>
    <row r="29628" spans="4:4" x14ac:dyDescent="0.2">
      <c r="D29628" s="20"/>
    </row>
    <row r="29629" spans="4:4" x14ac:dyDescent="0.2">
      <c r="D29629" s="20"/>
    </row>
    <row r="29630" spans="4:4" x14ac:dyDescent="0.2">
      <c r="D29630" s="20"/>
    </row>
    <row r="29631" spans="4:4" x14ac:dyDescent="0.2">
      <c r="D29631" s="20"/>
    </row>
    <row r="29632" spans="4:4" x14ac:dyDescent="0.2">
      <c r="D29632" s="20"/>
    </row>
    <row r="29633" spans="4:4" x14ac:dyDescent="0.2">
      <c r="D29633" s="20"/>
    </row>
    <row r="29634" spans="4:4" x14ac:dyDescent="0.2">
      <c r="D29634" s="20"/>
    </row>
    <row r="29635" spans="4:4" x14ac:dyDescent="0.2">
      <c r="D29635" s="20"/>
    </row>
    <row r="29636" spans="4:4" x14ac:dyDescent="0.2">
      <c r="D29636" s="20"/>
    </row>
    <row r="29637" spans="4:4" x14ac:dyDescent="0.2">
      <c r="D29637" s="20"/>
    </row>
    <row r="29638" spans="4:4" x14ac:dyDescent="0.2">
      <c r="D29638" s="20"/>
    </row>
    <row r="29639" spans="4:4" x14ac:dyDescent="0.2">
      <c r="D29639" s="20"/>
    </row>
    <row r="29640" spans="4:4" x14ac:dyDescent="0.2">
      <c r="D29640" s="20"/>
    </row>
    <row r="29641" spans="4:4" x14ac:dyDescent="0.2">
      <c r="D29641" s="20"/>
    </row>
    <row r="29642" spans="4:4" x14ac:dyDescent="0.2">
      <c r="D29642" s="20"/>
    </row>
    <row r="29643" spans="4:4" x14ac:dyDescent="0.2">
      <c r="D29643" s="20"/>
    </row>
    <row r="29644" spans="4:4" x14ac:dyDescent="0.2">
      <c r="D29644" s="20"/>
    </row>
    <row r="29645" spans="4:4" x14ac:dyDescent="0.2">
      <c r="D29645" s="20"/>
    </row>
    <row r="29646" spans="4:4" x14ac:dyDescent="0.2">
      <c r="D29646" s="20"/>
    </row>
    <row r="29647" spans="4:4" x14ac:dyDescent="0.2">
      <c r="D29647" s="20"/>
    </row>
    <row r="29648" spans="4:4" x14ac:dyDescent="0.2">
      <c r="D29648" s="20"/>
    </row>
    <row r="29649" spans="4:4" x14ac:dyDescent="0.2">
      <c r="D29649" s="20"/>
    </row>
    <row r="29650" spans="4:4" x14ac:dyDescent="0.2">
      <c r="D29650" s="20"/>
    </row>
    <row r="29651" spans="4:4" x14ac:dyDescent="0.2">
      <c r="D29651" s="20"/>
    </row>
    <row r="29652" spans="4:4" x14ac:dyDescent="0.2">
      <c r="D29652" s="20"/>
    </row>
    <row r="29653" spans="4:4" x14ac:dyDescent="0.2">
      <c r="D29653" s="20"/>
    </row>
    <row r="29654" spans="4:4" x14ac:dyDescent="0.2">
      <c r="D29654" s="20"/>
    </row>
    <row r="29655" spans="4:4" x14ac:dyDescent="0.2">
      <c r="D29655" s="20"/>
    </row>
    <row r="29656" spans="4:4" x14ac:dyDescent="0.2">
      <c r="D29656" s="20"/>
    </row>
    <row r="29657" spans="4:4" x14ac:dyDescent="0.2">
      <c r="D29657" s="20"/>
    </row>
    <row r="29658" spans="4:4" x14ac:dyDescent="0.2">
      <c r="D29658" s="20"/>
    </row>
    <row r="29659" spans="4:4" x14ac:dyDescent="0.2">
      <c r="D29659" s="20"/>
    </row>
    <row r="29660" spans="4:4" x14ac:dyDescent="0.2">
      <c r="D29660" s="20"/>
    </row>
    <row r="29661" spans="4:4" x14ac:dyDescent="0.2">
      <c r="D29661" s="20"/>
    </row>
    <row r="29662" spans="4:4" x14ac:dyDescent="0.2">
      <c r="D29662" s="20"/>
    </row>
    <row r="29663" spans="4:4" x14ac:dyDescent="0.2">
      <c r="D29663" s="20"/>
    </row>
    <row r="29664" spans="4:4" x14ac:dyDescent="0.2">
      <c r="D29664" s="20"/>
    </row>
    <row r="29665" spans="4:4" x14ac:dyDescent="0.2">
      <c r="D29665" s="20"/>
    </row>
    <row r="29666" spans="4:4" x14ac:dyDescent="0.2">
      <c r="D29666" s="20"/>
    </row>
    <row r="29667" spans="4:4" x14ac:dyDescent="0.2">
      <c r="D29667" s="20"/>
    </row>
    <row r="29668" spans="4:4" x14ac:dyDescent="0.2">
      <c r="D29668" s="20"/>
    </row>
    <row r="29669" spans="4:4" x14ac:dyDescent="0.2">
      <c r="D29669" s="20"/>
    </row>
    <row r="29670" spans="4:4" x14ac:dyDescent="0.2">
      <c r="D29670" s="20"/>
    </row>
    <row r="29671" spans="4:4" x14ac:dyDescent="0.2">
      <c r="D29671" s="20"/>
    </row>
    <row r="29672" spans="4:4" x14ac:dyDescent="0.2">
      <c r="D29672" s="20"/>
    </row>
    <row r="29673" spans="4:4" x14ac:dyDescent="0.2">
      <c r="D29673" s="20"/>
    </row>
    <row r="29674" spans="4:4" x14ac:dyDescent="0.2">
      <c r="D29674" s="20"/>
    </row>
    <row r="29675" spans="4:4" x14ac:dyDescent="0.2">
      <c r="D29675" s="20"/>
    </row>
    <row r="29676" spans="4:4" x14ac:dyDescent="0.2">
      <c r="D29676" s="20"/>
    </row>
    <row r="29677" spans="4:4" x14ac:dyDescent="0.2">
      <c r="D29677" s="20"/>
    </row>
    <row r="29678" spans="4:4" x14ac:dyDescent="0.2">
      <c r="D29678" s="20"/>
    </row>
    <row r="29679" spans="4:4" x14ac:dyDescent="0.2">
      <c r="D29679" s="20"/>
    </row>
    <row r="29680" spans="4:4" x14ac:dyDescent="0.2">
      <c r="D29680" s="20"/>
    </row>
    <row r="29681" spans="4:4" x14ac:dyDescent="0.2">
      <c r="D29681" s="20"/>
    </row>
    <row r="29682" spans="4:4" x14ac:dyDescent="0.2">
      <c r="D29682" s="20"/>
    </row>
    <row r="29683" spans="4:4" x14ac:dyDescent="0.2">
      <c r="D29683" s="20"/>
    </row>
    <row r="29684" spans="4:4" x14ac:dyDescent="0.2">
      <c r="D29684" s="20"/>
    </row>
    <row r="29685" spans="4:4" x14ac:dyDescent="0.2">
      <c r="D29685" s="20"/>
    </row>
    <row r="29686" spans="4:4" x14ac:dyDescent="0.2">
      <c r="D29686" s="20"/>
    </row>
    <row r="29687" spans="4:4" x14ac:dyDescent="0.2">
      <c r="D29687" s="20"/>
    </row>
    <row r="29688" spans="4:4" x14ac:dyDescent="0.2">
      <c r="D29688" s="20"/>
    </row>
    <row r="29689" spans="4:4" x14ac:dyDescent="0.2">
      <c r="D29689" s="20"/>
    </row>
    <row r="29690" spans="4:4" x14ac:dyDescent="0.2">
      <c r="D29690" s="20"/>
    </row>
    <row r="29691" spans="4:4" x14ac:dyDescent="0.2">
      <c r="D29691" s="20"/>
    </row>
    <row r="29692" spans="4:4" x14ac:dyDescent="0.2">
      <c r="D29692" s="20"/>
    </row>
    <row r="29693" spans="4:4" x14ac:dyDescent="0.2">
      <c r="D29693" s="20"/>
    </row>
    <row r="29694" spans="4:4" x14ac:dyDescent="0.2">
      <c r="D29694" s="20"/>
    </row>
    <row r="29695" spans="4:4" x14ac:dyDescent="0.2">
      <c r="D29695" s="20"/>
    </row>
    <row r="29696" spans="4:4" x14ac:dyDescent="0.2">
      <c r="D29696" s="20"/>
    </row>
    <row r="29697" spans="4:4" x14ac:dyDescent="0.2">
      <c r="D29697" s="20"/>
    </row>
    <row r="29698" spans="4:4" x14ac:dyDescent="0.2">
      <c r="D29698" s="20"/>
    </row>
    <row r="29699" spans="4:4" x14ac:dyDescent="0.2">
      <c r="D29699" s="20"/>
    </row>
    <row r="29700" spans="4:4" x14ac:dyDescent="0.2">
      <c r="D29700" s="20"/>
    </row>
    <row r="29701" spans="4:4" x14ac:dyDescent="0.2">
      <c r="D29701" s="20"/>
    </row>
    <row r="29702" spans="4:4" x14ac:dyDescent="0.2">
      <c r="D29702" s="20"/>
    </row>
    <row r="29703" spans="4:4" x14ac:dyDescent="0.2">
      <c r="D29703" s="20"/>
    </row>
    <row r="29704" spans="4:4" x14ac:dyDescent="0.2">
      <c r="D29704" s="20"/>
    </row>
    <row r="29705" spans="4:4" x14ac:dyDescent="0.2">
      <c r="D29705" s="20"/>
    </row>
    <row r="29706" spans="4:4" x14ac:dyDescent="0.2">
      <c r="D29706" s="20"/>
    </row>
    <row r="29707" spans="4:4" x14ac:dyDescent="0.2">
      <c r="D29707" s="20"/>
    </row>
    <row r="29708" spans="4:4" x14ac:dyDescent="0.2">
      <c r="D29708" s="20"/>
    </row>
    <row r="29709" spans="4:4" x14ac:dyDescent="0.2">
      <c r="D29709" s="20"/>
    </row>
    <row r="29710" spans="4:4" x14ac:dyDescent="0.2">
      <c r="D29710" s="20"/>
    </row>
    <row r="29711" spans="4:4" x14ac:dyDescent="0.2">
      <c r="D29711" s="20"/>
    </row>
    <row r="29712" spans="4:4" x14ac:dyDescent="0.2">
      <c r="D29712" s="20"/>
    </row>
    <row r="29713" spans="4:4" x14ac:dyDescent="0.2">
      <c r="D29713" s="20"/>
    </row>
    <row r="29714" spans="4:4" x14ac:dyDescent="0.2">
      <c r="D29714" s="20"/>
    </row>
    <row r="29715" spans="4:4" x14ac:dyDescent="0.2">
      <c r="D29715" s="20"/>
    </row>
    <row r="29716" spans="4:4" x14ac:dyDescent="0.2">
      <c r="D29716" s="20"/>
    </row>
    <row r="29717" spans="4:4" x14ac:dyDescent="0.2">
      <c r="D29717" s="20"/>
    </row>
    <row r="29718" spans="4:4" x14ac:dyDescent="0.2">
      <c r="D29718" s="20"/>
    </row>
    <row r="29719" spans="4:4" x14ac:dyDescent="0.2">
      <c r="D29719" s="20"/>
    </row>
    <row r="29720" spans="4:4" x14ac:dyDescent="0.2">
      <c r="D29720" s="20"/>
    </row>
    <row r="29721" spans="4:4" x14ac:dyDescent="0.2">
      <c r="D29721" s="20"/>
    </row>
    <row r="29722" spans="4:4" x14ac:dyDescent="0.2">
      <c r="D29722" s="20"/>
    </row>
    <row r="29723" spans="4:4" x14ac:dyDescent="0.2">
      <c r="D29723" s="20"/>
    </row>
    <row r="29724" spans="4:4" x14ac:dyDescent="0.2">
      <c r="D29724" s="20"/>
    </row>
    <row r="29725" spans="4:4" x14ac:dyDescent="0.2">
      <c r="D29725" s="20"/>
    </row>
    <row r="29726" spans="4:4" x14ac:dyDescent="0.2">
      <c r="D29726" s="20"/>
    </row>
    <row r="29727" spans="4:4" x14ac:dyDescent="0.2">
      <c r="D29727" s="20"/>
    </row>
    <row r="29728" spans="4:4" x14ac:dyDescent="0.2">
      <c r="D29728" s="20"/>
    </row>
    <row r="29729" spans="4:4" x14ac:dyDescent="0.2">
      <c r="D29729" s="20"/>
    </row>
    <row r="29730" spans="4:4" x14ac:dyDescent="0.2">
      <c r="D29730" s="20"/>
    </row>
    <row r="29731" spans="4:4" x14ac:dyDescent="0.2">
      <c r="D29731" s="20"/>
    </row>
    <row r="29732" spans="4:4" x14ac:dyDescent="0.2">
      <c r="D29732" s="20"/>
    </row>
    <row r="29733" spans="4:4" x14ac:dyDescent="0.2">
      <c r="D29733" s="20"/>
    </row>
    <row r="29734" spans="4:4" x14ac:dyDescent="0.2">
      <c r="D29734" s="20"/>
    </row>
    <row r="29735" spans="4:4" x14ac:dyDescent="0.2">
      <c r="D29735" s="20"/>
    </row>
    <row r="29736" spans="4:4" x14ac:dyDescent="0.2">
      <c r="D29736" s="20"/>
    </row>
    <row r="29737" spans="4:4" x14ac:dyDescent="0.2">
      <c r="D29737" s="20"/>
    </row>
    <row r="29738" spans="4:4" x14ac:dyDescent="0.2">
      <c r="D29738" s="20"/>
    </row>
    <row r="29739" spans="4:4" x14ac:dyDescent="0.2">
      <c r="D29739" s="20"/>
    </row>
    <row r="29740" spans="4:4" x14ac:dyDescent="0.2">
      <c r="D29740" s="20"/>
    </row>
    <row r="29741" spans="4:4" x14ac:dyDescent="0.2">
      <c r="D29741" s="20"/>
    </row>
    <row r="29742" spans="4:4" x14ac:dyDescent="0.2">
      <c r="D29742" s="20"/>
    </row>
    <row r="29743" spans="4:4" x14ac:dyDescent="0.2">
      <c r="D29743" s="20"/>
    </row>
    <row r="29744" spans="4:4" x14ac:dyDescent="0.2">
      <c r="D29744" s="20"/>
    </row>
    <row r="29745" spans="4:4" x14ac:dyDescent="0.2">
      <c r="D29745" s="20"/>
    </row>
    <row r="29746" spans="4:4" x14ac:dyDescent="0.2">
      <c r="D29746" s="20"/>
    </row>
    <row r="29747" spans="4:4" x14ac:dyDescent="0.2">
      <c r="D29747" s="20"/>
    </row>
    <row r="29748" spans="4:4" x14ac:dyDescent="0.2">
      <c r="D29748" s="20"/>
    </row>
    <row r="29749" spans="4:4" x14ac:dyDescent="0.2">
      <c r="D29749" s="20"/>
    </row>
    <row r="29750" spans="4:4" x14ac:dyDescent="0.2">
      <c r="D29750" s="20"/>
    </row>
    <row r="29751" spans="4:4" x14ac:dyDescent="0.2">
      <c r="D29751" s="20"/>
    </row>
    <row r="29752" spans="4:4" x14ac:dyDescent="0.2">
      <c r="D29752" s="20"/>
    </row>
    <row r="29753" spans="4:4" x14ac:dyDescent="0.2">
      <c r="D29753" s="20"/>
    </row>
    <row r="29754" spans="4:4" x14ac:dyDescent="0.2">
      <c r="D29754" s="20"/>
    </row>
    <row r="29755" spans="4:4" x14ac:dyDescent="0.2">
      <c r="D29755" s="20"/>
    </row>
    <row r="29756" spans="4:4" x14ac:dyDescent="0.2">
      <c r="D29756" s="20"/>
    </row>
    <row r="29757" spans="4:4" x14ac:dyDescent="0.2">
      <c r="D29757" s="20"/>
    </row>
    <row r="29758" spans="4:4" x14ac:dyDescent="0.2">
      <c r="D29758" s="20"/>
    </row>
    <row r="29759" spans="4:4" x14ac:dyDescent="0.2">
      <c r="D29759" s="20"/>
    </row>
    <row r="29760" spans="4:4" x14ac:dyDescent="0.2">
      <c r="D29760" s="20"/>
    </row>
    <row r="29761" spans="4:4" x14ac:dyDescent="0.2">
      <c r="D29761" s="20"/>
    </row>
    <row r="29762" spans="4:4" x14ac:dyDescent="0.2">
      <c r="D29762" s="20"/>
    </row>
    <row r="29763" spans="4:4" x14ac:dyDescent="0.2">
      <c r="D29763" s="20"/>
    </row>
    <row r="29764" spans="4:4" x14ac:dyDescent="0.2">
      <c r="D29764" s="20"/>
    </row>
    <row r="29765" spans="4:4" x14ac:dyDescent="0.2">
      <c r="D29765" s="20"/>
    </row>
    <row r="29766" spans="4:4" x14ac:dyDescent="0.2">
      <c r="D29766" s="20"/>
    </row>
    <row r="29767" spans="4:4" x14ac:dyDescent="0.2">
      <c r="D29767" s="20"/>
    </row>
    <row r="29768" spans="4:4" x14ac:dyDescent="0.2">
      <c r="D29768" s="20"/>
    </row>
    <row r="29769" spans="4:4" x14ac:dyDescent="0.2">
      <c r="D29769" s="20"/>
    </row>
    <row r="29770" spans="4:4" x14ac:dyDescent="0.2">
      <c r="D29770" s="20"/>
    </row>
    <row r="29771" spans="4:4" x14ac:dyDescent="0.2">
      <c r="D29771" s="20"/>
    </row>
    <row r="29772" spans="4:4" x14ac:dyDescent="0.2">
      <c r="D29772" s="20"/>
    </row>
    <row r="29773" spans="4:4" x14ac:dyDescent="0.2">
      <c r="D29773" s="20"/>
    </row>
    <row r="29774" spans="4:4" x14ac:dyDescent="0.2">
      <c r="D29774" s="20"/>
    </row>
    <row r="29775" spans="4:4" x14ac:dyDescent="0.2">
      <c r="D29775" s="20"/>
    </row>
    <row r="29776" spans="4:4" x14ac:dyDescent="0.2">
      <c r="D29776" s="20"/>
    </row>
    <row r="29777" spans="4:4" x14ac:dyDescent="0.2">
      <c r="D29777" s="20"/>
    </row>
    <row r="29778" spans="4:4" x14ac:dyDescent="0.2">
      <c r="D29778" s="20"/>
    </row>
    <row r="29779" spans="4:4" x14ac:dyDescent="0.2">
      <c r="D29779" s="20"/>
    </row>
    <row r="29780" spans="4:4" x14ac:dyDescent="0.2">
      <c r="D29780" s="20"/>
    </row>
    <row r="29781" spans="4:4" x14ac:dyDescent="0.2">
      <c r="D29781" s="20"/>
    </row>
    <row r="29782" spans="4:4" x14ac:dyDescent="0.2">
      <c r="D29782" s="20"/>
    </row>
    <row r="29783" spans="4:4" x14ac:dyDescent="0.2">
      <c r="D29783" s="20"/>
    </row>
    <row r="29784" spans="4:4" x14ac:dyDescent="0.2">
      <c r="D29784" s="20"/>
    </row>
    <row r="29785" spans="4:4" x14ac:dyDescent="0.2">
      <c r="D29785" s="20"/>
    </row>
    <row r="29786" spans="4:4" x14ac:dyDescent="0.2">
      <c r="D29786" s="20"/>
    </row>
    <row r="29787" spans="4:4" x14ac:dyDescent="0.2">
      <c r="D29787" s="20"/>
    </row>
    <row r="29788" spans="4:4" x14ac:dyDescent="0.2">
      <c r="D29788" s="20"/>
    </row>
    <row r="29789" spans="4:4" x14ac:dyDescent="0.2">
      <c r="D29789" s="20"/>
    </row>
    <row r="29790" spans="4:4" x14ac:dyDescent="0.2">
      <c r="D29790" s="20"/>
    </row>
    <row r="29791" spans="4:4" x14ac:dyDescent="0.2">
      <c r="D29791" s="20"/>
    </row>
    <row r="29792" spans="4:4" x14ac:dyDescent="0.2">
      <c r="D29792" s="20"/>
    </row>
    <row r="29793" spans="4:4" x14ac:dyDescent="0.2">
      <c r="D29793" s="20"/>
    </row>
    <row r="29794" spans="4:4" x14ac:dyDescent="0.2">
      <c r="D29794" s="20"/>
    </row>
    <row r="29795" spans="4:4" x14ac:dyDescent="0.2">
      <c r="D29795" s="20"/>
    </row>
    <row r="29796" spans="4:4" x14ac:dyDescent="0.2">
      <c r="D29796" s="20"/>
    </row>
    <row r="29797" spans="4:4" x14ac:dyDescent="0.2">
      <c r="D29797" s="20"/>
    </row>
    <row r="29798" spans="4:4" x14ac:dyDescent="0.2">
      <c r="D29798" s="20"/>
    </row>
    <row r="29799" spans="4:4" x14ac:dyDescent="0.2">
      <c r="D29799" s="20"/>
    </row>
    <row r="29800" spans="4:4" x14ac:dyDescent="0.2">
      <c r="D29800" s="20"/>
    </row>
    <row r="29801" spans="4:4" x14ac:dyDescent="0.2">
      <c r="D29801" s="20"/>
    </row>
    <row r="29802" spans="4:4" x14ac:dyDescent="0.2">
      <c r="D29802" s="20"/>
    </row>
    <row r="29803" spans="4:4" x14ac:dyDescent="0.2">
      <c r="D29803" s="20"/>
    </row>
    <row r="29804" spans="4:4" x14ac:dyDescent="0.2">
      <c r="D29804" s="20"/>
    </row>
    <row r="29805" spans="4:4" x14ac:dyDescent="0.2">
      <c r="D29805" s="20"/>
    </row>
    <row r="29806" spans="4:4" x14ac:dyDescent="0.2">
      <c r="D29806" s="20"/>
    </row>
    <row r="29807" spans="4:4" x14ac:dyDescent="0.2">
      <c r="D29807" s="20"/>
    </row>
    <row r="29808" spans="4:4" x14ac:dyDescent="0.2">
      <c r="D29808" s="20"/>
    </row>
    <row r="29809" spans="4:4" x14ac:dyDescent="0.2">
      <c r="D29809" s="20"/>
    </row>
    <row r="29810" spans="4:4" x14ac:dyDescent="0.2">
      <c r="D29810" s="20"/>
    </row>
    <row r="29811" spans="4:4" x14ac:dyDescent="0.2">
      <c r="D29811" s="20"/>
    </row>
    <row r="29812" spans="4:4" x14ac:dyDescent="0.2">
      <c r="D29812" s="20"/>
    </row>
    <row r="29813" spans="4:4" x14ac:dyDescent="0.2">
      <c r="D29813" s="20"/>
    </row>
    <row r="29814" spans="4:4" x14ac:dyDescent="0.2">
      <c r="D29814" s="20"/>
    </row>
    <row r="29815" spans="4:4" x14ac:dyDescent="0.2">
      <c r="D29815" s="20"/>
    </row>
    <row r="29816" spans="4:4" x14ac:dyDescent="0.2">
      <c r="D29816" s="20"/>
    </row>
    <row r="29817" spans="4:4" x14ac:dyDescent="0.2">
      <c r="D29817" s="20"/>
    </row>
    <row r="29818" spans="4:4" x14ac:dyDescent="0.2">
      <c r="D29818" s="20"/>
    </row>
    <row r="29819" spans="4:4" x14ac:dyDescent="0.2">
      <c r="D29819" s="20"/>
    </row>
    <row r="29820" spans="4:4" x14ac:dyDescent="0.2">
      <c r="D29820" s="20"/>
    </row>
    <row r="29821" spans="4:4" x14ac:dyDescent="0.2">
      <c r="D29821" s="20"/>
    </row>
    <row r="29822" spans="4:4" x14ac:dyDescent="0.2">
      <c r="D29822" s="20"/>
    </row>
    <row r="29823" spans="4:4" x14ac:dyDescent="0.2">
      <c r="D29823" s="20"/>
    </row>
    <row r="29824" spans="4:4" x14ac:dyDescent="0.2">
      <c r="D29824" s="20"/>
    </row>
    <row r="29825" spans="4:4" x14ac:dyDescent="0.2">
      <c r="D29825" s="20"/>
    </row>
    <row r="29826" spans="4:4" x14ac:dyDescent="0.2">
      <c r="D29826" s="20"/>
    </row>
    <row r="29827" spans="4:4" x14ac:dyDescent="0.2">
      <c r="D29827" s="20"/>
    </row>
    <row r="29828" spans="4:4" x14ac:dyDescent="0.2">
      <c r="D29828" s="20"/>
    </row>
    <row r="29829" spans="4:4" x14ac:dyDescent="0.2">
      <c r="D29829" s="20"/>
    </row>
    <row r="29830" spans="4:4" x14ac:dyDescent="0.2">
      <c r="D29830" s="20"/>
    </row>
    <row r="29831" spans="4:4" x14ac:dyDescent="0.2">
      <c r="D29831" s="20"/>
    </row>
    <row r="29832" spans="4:4" x14ac:dyDescent="0.2">
      <c r="D29832" s="20"/>
    </row>
    <row r="29833" spans="4:4" x14ac:dyDescent="0.2">
      <c r="D29833" s="20"/>
    </row>
    <row r="29834" spans="4:4" x14ac:dyDescent="0.2">
      <c r="D29834" s="20"/>
    </row>
    <row r="29835" spans="4:4" x14ac:dyDescent="0.2">
      <c r="D29835" s="20"/>
    </row>
    <row r="29836" spans="4:4" x14ac:dyDescent="0.2">
      <c r="D29836" s="20"/>
    </row>
    <row r="29837" spans="4:4" x14ac:dyDescent="0.2">
      <c r="D29837" s="20"/>
    </row>
    <row r="29838" spans="4:4" x14ac:dyDescent="0.2">
      <c r="D29838" s="20"/>
    </row>
    <row r="29839" spans="4:4" x14ac:dyDescent="0.2">
      <c r="D29839" s="20"/>
    </row>
    <row r="29840" spans="4:4" x14ac:dyDescent="0.2">
      <c r="D29840" s="20"/>
    </row>
    <row r="29841" spans="4:4" x14ac:dyDescent="0.2">
      <c r="D29841" s="20"/>
    </row>
    <row r="29842" spans="4:4" x14ac:dyDescent="0.2">
      <c r="D29842" s="20"/>
    </row>
    <row r="29843" spans="4:4" x14ac:dyDescent="0.2">
      <c r="D29843" s="20"/>
    </row>
    <row r="29844" spans="4:4" x14ac:dyDescent="0.2">
      <c r="D29844" s="20"/>
    </row>
    <row r="29845" spans="4:4" x14ac:dyDescent="0.2">
      <c r="D29845" s="20"/>
    </row>
    <row r="29846" spans="4:4" x14ac:dyDescent="0.2">
      <c r="D29846" s="20"/>
    </row>
    <row r="29847" spans="4:4" x14ac:dyDescent="0.2">
      <c r="D29847" s="20"/>
    </row>
    <row r="29848" spans="4:4" x14ac:dyDescent="0.2">
      <c r="D29848" s="20"/>
    </row>
    <row r="29849" spans="4:4" x14ac:dyDescent="0.2">
      <c r="D29849" s="20"/>
    </row>
    <row r="29850" spans="4:4" x14ac:dyDescent="0.2">
      <c r="D29850" s="20"/>
    </row>
    <row r="29851" spans="4:4" x14ac:dyDescent="0.2">
      <c r="D29851" s="20"/>
    </row>
    <row r="29852" spans="4:4" x14ac:dyDescent="0.2">
      <c r="D29852" s="20"/>
    </row>
    <row r="29853" spans="4:4" x14ac:dyDescent="0.2">
      <c r="D29853" s="20"/>
    </row>
    <row r="29854" spans="4:4" x14ac:dyDescent="0.2">
      <c r="D29854" s="20"/>
    </row>
    <row r="29855" spans="4:4" x14ac:dyDescent="0.2">
      <c r="D29855" s="20"/>
    </row>
    <row r="29856" spans="4:4" x14ac:dyDescent="0.2">
      <c r="D29856" s="20"/>
    </row>
    <row r="29857" spans="4:4" x14ac:dyDescent="0.2">
      <c r="D29857" s="20"/>
    </row>
    <row r="29858" spans="4:4" x14ac:dyDescent="0.2">
      <c r="D29858" s="20"/>
    </row>
    <row r="29859" spans="4:4" x14ac:dyDescent="0.2">
      <c r="D29859" s="20"/>
    </row>
    <row r="29860" spans="4:4" x14ac:dyDescent="0.2">
      <c r="D29860" s="20"/>
    </row>
    <row r="29861" spans="4:4" x14ac:dyDescent="0.2">
      <c r="D29861" s="20"/>
    </row>
    <row r="29862" spans="4:4" x14ac:dyDescent="0.2">
      <c r="D29862" s="20"/>
    </row>
    <row r="29863" spans="4:4" x14ac:dyDescent="0.2">
      <c r="D29863" s="20"/>
    </row>
    <row r="29864" spans="4:4" x14ac:dyDescent="0.2">
      <c r="D29864" s="20"/>
    </row>
    <row r="29865" spans="4:4" x14ac:dyDescent="0.2">
      <c r="D29865" s="20"/>
    </row>
    <row r="29866" spans="4:4" x14ac:dyDescent="0.2">
      <c r="D29866" s="20"/>
    </row>
    <row r="29867" spans="4:4" x14ac:dyDescent="0.2">
      <c r="D29867" s="20"/>
    </row>
    <row r="29868" spans="4:4" x14ac:dyDescent="0.2">
      <c r="D29868" s="20"/>
    </row>
    <row r="29869" spans="4:4" x14ac:dyDescent="0.2">
      <c r="D29869" s="20"/>
    </row>
    <row r="29870" spans="4:4" x14ac:dyDescent="0.2">
      <c r="D29870" s="20"/>
    </row>
    <row r="29871" spans="4:4" x14ac:dyDescent="0.2">
      <c r="D29871" s="20"/>
    </row>
    <row r="29872" spans="4:4" x14ac:dyDescent="0.2">
      <c r="D29872" s="20"/>
    </row>
    <row r="29873" spans="4:4" x14ac:dyDescent="0.2">
      <c r="D29873" s="20"/>
    </row>
    <row r="29874" spans="4:4" x14ac:dyDescent="0.2">
      <c r="D29874" s="20"/>
    </row>
    <row r="29875" spans="4:4" x14ac:dyDescent="0.2">
      <c r="D29875" s="20"/>
    </row>
    <row r="29876" spans="4:4" x14ac:dyDescent="0.2">
      <c r="D29876" s="20"/>
    </row>
    <row r="29877" spans="4:4" x14ac:dyDescent="0.2">
      <c r="D29877" s="20"/>
    </row>
    <row r="29878" spans="4:4" x14ac:dyDescent="0.2">
      <c r="D29878" s="20"/>
    </row>
    <row r="29879" spans="4:4" x14ac:dyDescent="0.2">
      <c r="D29879" s="20"/>
    </row>
    <row r="29880" spans="4:4" x14ac:dyDescent="0.2">
      <c r="D29880" s="20"/>
    </row>
    <row r="29881" spans="4:4" x14ac:dyDescent="0.2">
      <c r="D29881" s="20"/>
    </row>
    <row r="29882" spans="4:4" x14ac:dyDescent="0.2">
      <c r="D29882" s="20"/>
    </row>
    <row r="29883" spans="4:4" x14ac:dyDescent="0.2">
      <c r="D29883" s="20"/>
    </row>
    <row r="29884" spans="4:4" x14ac:dyDescent="0.2">
      <c r="D29884" s="20"/>
    </row>
    <row r="29885" spans="4:4" x14ac:dyDescent="0.2">
      <c r="D29885" s="20"/>
    </row>
    <row r="29886" spans="4:4" x14ac:dyDescent="0.2">
      <c r="D29886" s="20"/>
    </row>
    <row r="29887" spans="4:4" x14ac:dyDescent="0.2">
      <c r="D29887" s="20"/>
    </row>
    <row r="29888" spans="4:4" x14ac:dyDescent="0.2">
      <c r="D29888" s="20"/>
    </row>
    <row r="29889" spans="4:4" x14ac:dyDescent="0.2">
      <c r="D29889" s="20"/>
    </row>
    <row r="29890" spans="4:4" x14ac:dyDescent="0.2">
      <c r="D29890" s="20"/>
    </row>
    <row r="29891" spans="4:4" x14ac:dyDescent="0.2">
      <c r="D29891" s="20"/>
    </row>
    <row r="29892" spans="4:4" x14ac:dyDescent="0.2">
      <c r="D29892" s="20"/>
    </row>
    <row r="29893" spans="4:4" x14ac:dyDescent="0.2">
      <c r="D29893" s="20"/>
    </row>
    <row r="29894" spans="4:4" x14ac:dyDescent="0.2">
      <c r="D29894" s="20"/>
    </row>
    <row r="29895" spans="4:4" x14ac:dyDescent="0.2">
      <c r="D29895" s="20"/>
    </row>
    <row r="29896" spans="4:4" x14ac:dyDescent="0.2">
      <c r="D29896" s="20"/>
    </row>
    <row r="29897" spans="4:4" x14ac:dyDescent="0.2">
      <c r="D29897" s="20"/>
    </row>
    <row r="29898" spans="4:4" x14ac:dyDescent="0.2">
      <c r="D29898" s="20"/>
    </row>
    <row r="29899" spans="4:4" x14ac:dyDescent="0.2">
      <c r="D29899" s="20"/>
    </row>
    <row r="29900" spans="4:4" x14ac:dyDescent="0.2">
      <c r="D29900" s="20"/>
    </row>
    <row r="29901" spans="4:4" x14ac:dyDescent="0.2">
      <c r="D29901" s="20"/>
    </row>
    <row r="29902" spans="4:4" x14ac:dyDescent="0.2">
      <c r="D29902" s="20"/>
    </row>
    <row r="29903" spans="4:4" x14ac:dyDescent="0.2">
      <c r="D29903" s="20"/>
    </row>
    <row r="29904" spans="4:4" x14ac:dyDescent="0.2">
      <c r="D29904" s="20"/>
    </row>
    <row r="29905" spans="4:4" x14ac:dyDescent="0.2">
      <c r="D29905" s="20"/>
    </row>
    <row r="29906" spans="4:4" x14ac:dyDescent="0.2">
      <c r="D29906" s="20"/>
    </row>
    <row r="29907" spans="4:4" x14ac:dyDescent="0.2">
      <c r="D29907" s="20"/>
    </row>
    <row r="29908" spans="4:4" x14ac:dyDescent="0.2">
      <c r="D29908" s="20"/>
    </row>
    <row r="29909" spans="4:4" x14ac:dyDescent="0.2">
      <c r="D29909" s="20"/>
    </row>
    <row r="29910" spans="4:4" x14ac:dyDescent="0.2">
      <c r="D29910" s="20"/>
    </row>
    <row r="29911" spans="4:4" x14ac:dyDescent="0.2">
      <c r="D29911" s="20"/>
    </row>
    <row r="29912" spans="4:4" x14ac:dyDescent="0.2">
      <c r="D29912" s="20"/>
    </row>
    <row r="29913" spans="4:4" x14ac:dyDescent="0.2">
      <c r="D29913" s="20"/>
    </row>
    <row r="29914" spans="4:4" x14ac:dyDescent="0.2">
      <c r="D29914" s="20"/>
    </row>
    <row r="29915" spans="4:4" x14ac:dyDescent="0.2">
      <c r="D29915" s="20"/>
    </row>
    <row r="29916" spans="4:4" x14ac:dyDescent="0.2">
      <c r="D29916" s="20"/>
    </row>
    <row r="29917" spans="4:4" x14ac:dyDescent="0.2">
      <c r="D29917" s="20"/>
    </row>
    <row r="29918" spans="4:4" x14ac:dyDescent="0.2">
      <c r="D29918" s="20"/>
    </row>
    <row r="29919" spans="4:4" x14ac:dyDescent="0.2">
      <c r="D29919" s="20"/>
    </row>
    <row r="29920" spans="4:4" x14ac:dyDescent="0.2">
      <c r="D29920" s="20"/>
    </row>
    <row r="29921" spans="4:4" x14ac:dyDescent="0.2">
      <c r="D29921" s="20"/>
    </row>
    <row r="29922" spans="4:4" x14ac:dyDescent="0.2">
      <c r="D29922" s="20"/>
    </row>
    <row r="29923" spans="4:4" x14ac:dyDescent="0.2">
      <c r="D29923" s="20"/>
    </row>
    <row r="29924" spans="4:4" x14ac:dyDescent="0.2">
      <c r="D29924" s="20"/>
    </row>
    <row r="29925" spans="4:4" x14ac:dyDescent="0.2">
      <c r="D29925" s="20"/>
    </row>
    <row r="29926" spans="4:4" x14ac:dyDescent="0.2">
      <c r="D29926" s="20"/>
    </row>
    <row r="29927" spans="4:4" x14ac:dyDescent="0.2">
      <c r="D29927" s="20"/>
    </row>
    <row r="29928" spans="4:4" x14ac:dyDescent="0.2">
      <c r="D29928" s="20"/>
    </row>
    <row r="29929" spans="4:4" x14ac:dyDescent="0.2">
      <c r="D29929" s="20"/>
    </row>
    <row r="29930" spans="4:4" x14ac:dyDescent="0.2">
      <c r="D29930" s="20"/>
    </row>
    <row r="29931" spans="4:4" x14ac:dyDescent="0.2">
      <c r="D29931" s="20"/>
    </row>
    <row r="29932" spans="4:4" x14ac:dyDescent="0.2">
      <c r="D29932" s="20"/>
    </row>
    <row r="29933" spans="4:4" x14ac:dyDescent="0.2">
      <c r="D29933" s="20"/>
    </row>
    <row r="29934" spans="4:4" x14ac:dyDescent="0.2">
      <c r="D29934" s="20"/>
    </row>
    <row r="29935" spans="4:4" x14ac:dyDescent="0.2">
      <c r="D29935" s="20"/>
    </row>
    <row r="29936" spans="4:4" x14ac:dyDescent="0.2">
      <c r="D29936" s="20"/>
    </row>
    <row r="29937" spans="4:4" x14ac:dyDescent="0.2">
      <c r="D29937" s="20"/>
    </row>
    <row r="29938" spans="4:4" x14ac:dyDescent="0.2">
      <c r="D29938" s="20"/>
    </row>
    <row r="29939" spans="4:4" x14ac:dyDescent="0.2">
      <c r="D29939" s="20"/>
    </row>
    <row r="29940" spans="4:4" x14ac:dyDescent="0.2">
      <c r="D29940" s="20"/>
    </row>
    <row r="29941" spans="4:4" x14ac:dyDescent="0.2">
      <c r="D29941" s="20"/>
    </row>
    <row r="29942" spans="4:4" x14ac:dyDescent="0.2">
      <c r="D29942" s="20"/>
    </row>
    <row r="29943" spans="4:4" x14ac:dyDescent="0.2">
      <c r="D29943" s="20"/>
    </row>
    <row r="29944" spans="4:4" x14ac:dyDescent="0.2">
      <c r="D29944" s="20"/>
    </row>
    <row r="29945" spans="4:4" x14ac:dyDescent="0.2">
      <c r="D29945" s="20"/>
    </row>
    <row r="29946" spans="4:4" x14ac:dyDescent="0.2">
      <c r="D29946" s="20"/>
    </row>
    <row r="29947" spans="4:4" x14ac:dyDescent="0.2">
      <c r="D29947" s="20"/>
    </row>
    <row r="29948" spans="4:4" x14ac:dyDescent="0.2">
      <c r="D29948" s="20"/>
    </row>
    <row r="29949" spans="4:4" x14ac:dyDescent="0.2">
      <c r="D29949" s="20"/>
    </row>
    <row r="29950" spans="4:4" x14ac:dyDescent="0.2">
      <c r="D29950" s="20"/>
    </row>
    <row r="29951" spans="4:4" x14ac:dyDescent="0.2">
      <c r="D29951" s="20"/>
    </row>
    <row r="29952" spans="4:4" x14ac:dyDescent="0.2">
      <c r="D29952" s="20"/>
    </row>
    <row r="29953" spans="4:4" x14ac:dyDescent="0.2">
      <c r="D29953" s="20"/>
    </row>
    <row r="29954" spans="4:4" x14ac:dyDescent="0.2">
      <c r="D29954" s="20"/>
    </row>
    <row r="29955" spans="4:4" x14ac:dyDescent="0.2">
      <c r="D29955" s="20"/>
    </row>
    <row r="29956" spans="4:4" x14ac:dyDescent="0.2">
      <c r="D29956" s="20"/>
    </row>
    <row r="29957" spans="4:4" x14ac:dyDescent="0.2">
      <c r="D29957" s="20"/>
    </row>
    <row r="29958" spans="4:4" x14ac:dyDescent="0.2">
      <c r="D29958" s="20"/>
    </row>
    <row r="29959" spans="4:4" x14ac:dyDescent="0.2">
      <c r="D29959" s="20"/>
    </row>
    <row r="29960" spans="4:4" x14ac:dyDescent="0.2">
      <c r="D29960" s="20"/>
    </row>
    <row r="29961" spans="4:4" x14ac:dyDescent="0.2">
      <c r="D29961" s="20"/>
    </row>
    <row r="29962" spans="4:4" x14ac:dyDescent="0.2">
      <c r="D29962" s="20"/>
    </row>
    <row r="29963" spans="4:4" x14ac:dyDescent="0.2">
      <c r="D29963" s="20"/>
    </row>
    <row r="29964" spans="4:4" x14ac:dyDescent="0.2">
      <c r="D29964" s="20"/>
    </row>
    <row r="29965" spans="4:4" x14ac:dyDescent="0.2">
      <c r="D29965" s="20"/>
    </row>
    <row r="29966" spans="4:4" x14ac:dyDescent="0.2">
      <c r="D29966" s="20"/>
    </row>
    <row r="29967" spans="4:4" x14ac:dyDescent="0.2">
      <c r="D29967" s="20"/>
    </row>
    <row r="29968" spans="4:4" x14ac:dyDescent="0.2">
      <c r="D29968" s="20"/>
    </row>
    <row r="29969" spans="4:4" x14ac:dyDescent="0.2">
      <c r="D29969" s="20"/>
    </row>
    <row r="29970" spans="4:4" x14ac:dyDescent="0.2">
      <c r="D29970" s="20"/>
    </row>
    <row r="29971" spans="4:4" x14ac:dyDescent="0.2">
      <c r="D29971" s="20"/>
    </row>
    <row r="29972" spans="4:4" x14ac:dyDescent="0.2">
      <c r="D29972" s="20"/>
    </row>
    <row r="29973" spans="4:4" x14ac:dyDescent="0.2">
      <c r="D29973" s="20"/>
    </row>
    <row r="29974" spans="4:4" x14ac:dyDescent="0.2">
      <c r="D29974" s="20"/>
    </row>
    <row r="29975" spans="4:4" x14ac:dyDescent="0.2">
      <c r="D29975" s="20"/>
    </row>
    <row r="29976" spans="4:4" x14ac:dyDescent="0.2">
      <c r="D29976" s="20"/>
    </row>
    <row r="29977" spans="4:4" x14ac:dyDescent="0.2">
      <c r="D29977" s="20"/>
    </row>
    <row r="29978" spans="4:4" x14ac:dyDescent="0.2">
      <c r="D29978" s="20"/>
    </row>
    <row r="29979" spans="4:4" x14ac:dyDescent="0.2">
      <c r="D29979" s="20"/>
    </row>
    <row r="29980" spans="4:4" x14ac:dyDescent="0.2">
      <c r="D29980" s="20"/>
    </row>
    <row r="29981" spans="4:4" x14ac:dyDescent="0.2">
      <c r="D29981" s="20"/>
    </row>
    <row r="29982" spans="4:4" x14ac:dyDescent="0.2">
      <c r="D29982" s="20"/>
    </row>
    <row r="29983" spans="4:4" x14ac:dyDescent="0.2">
      <c r="D29983" s="20"/>
    </row>
    <row r="29984" spans="4:4" x14ac:dyDescent="0.2">
      <c r="D29984" s="20"/>
    </row>
    <row r="29985" spans="4:4" x14ac:dyDescent="0.2">
      <c r="D29985" s="20"/>
    </row>
    <row r="29986" spans="4:4" x14ac:dyDescent="0.2">
      <c r="D29986" s="20"/>
    </row>
    <row r="29987" spans="4:4" x14ac:dyDescent="0.2">
      <c r="D29987" s="20"/>
    </row>
    <row r="29988" spans="4:4" x14ac:dyDescent="0.2">
      <c r="D29988" s="20"/>
    </row>
    <row r="29989" spans="4:4" x14ac:dyDescent="0.2">
      <c r="D29989" s="20"/>
    </row>
    <row r="29990" spans="4:4" x14ac:dyDescent="0.2">
      <c r="D29990" s="20"/>
    </row>
    <row r="29991" spans="4:4" x14ac:dyDescent="0.2">
      <c r="D29991" s="20"/>
    </row>
    <row r="29992" spans="4:4" x14ac:dyDescent="0.2">
      <c r="D29992" s="20"/>
    </row>
    <row r="29993" spans="4:4" x14ac:dyDescent="0.2">
      <c r="D29993" s="20"/>
    </row>
    <row r="29994" spans="4:4" x14ac:dyDescent="0.2">
      <c r="D29994" s="20"/>
    </row>
    <row r="29995" spans="4:4" x14ac:dyDescent="0.2">
      <c r="D29995" s="20"/>
    </row>
    <row r="29996" spans="4:4" x14ac:dyDescent="0.2">
      <c r="D29996" s="20"/>
    </row>
    <row r="29997" spans="4:4" x14ac:dyDescent="0.2">
      <c r="D29997" s="20"/>
    </row>
    <row r="29998" spans="4:4" x14ac:dyDescent="0.2">
      <c r="D29998" s="20"/>
    </row>
    <row r="29999" spans="4:4" x14ac:dyDescent="0.2">
      <c r="D29999" s="20"/>
    </row>
    <row r="30000" spans="4:4" x14ac:dyDescent="0.2">
      <c r="D30000" s="20"/>
    </row>
    <row r="30001" spans="4:4" x14ac:dyDescent="0.2">
      <c r="D30001" s="20"/>
    </row>
    <row r="30002" spans="4:4" x14ac:dyDescent="0.2">
      <c r="D30002" s="20"/>
    </row>
    <row r="30003" spans="4:4" x14ac:dyDescent="0.2">
      <c r="D30003" s="20"/>
    </row>
    <row r="30004" spans="4:4" x14ac:dyDescent="0.2">
      <c r="D30004" s="20"/>
    </row>
    <row r="30005" spans="4:4" x14ac:dyDescent="0.2">
      <c r="D30005" s="20"/>
    </row>
    <row r="30006" spans="4:4" x14ac:dyDescent="0.2">
      <c r="D30006" s="20"/>
    </row>
    <row r="30007" spans="4:4" x14ac:dyDescent="0.2">
      <c r="D30007" s="20"/>
    </row>
    <row r="30008" spans="4:4" x14ac:dyDescent="0.2">
      <c r="D30008" s="20"/>
    </row>
    <row r="30009" spans="4:4" x14ac:dyDescent="0.2">
      <c r="D30009" s="20"/>
    </row>
    <row r="30010" spans="4:4" x14ac:dyDescent="0.2">
      <c r="D30010" s="20"/>
    </row>
    <row r="30011" spans="4:4" x14ac:dyDescent="0.2">
      <c r="D30011" s="20"/>
    </row>
    <row r="30012" spans="4:4" x14ac:dyDescent="0.2">
      <c r="D30012" s="20"/>
    </row>
    <row r="30013" spans="4:4" x14ac:dyDescent="0.2">
      <c r="D30013" s="20"/>
    </row>
    <row r="30014" spans="4:4" x14ac:dyDescent="0.2">
      <c r="D30014" s="20"/>
    </row>
    <row r="30015" spans="4:4" x14ac:dyDescent="0.2">
      <c r="D30015" s="20"/>
    </row>
    <row r="30016" spans="4:4" x14ac:dyDescent="0.2">
      <c r="D30016" s="20"/>
    </row>
    <row r="30017" spans="4:4" x14ac:dyDescent="0.2">
      <c r="D30017" s="20"/>
    </row>
    <row r="30018" spans="4:4" x14ac:dyDescent="0.2">
      <c r="D30018" s="20"/>
    </row>
    <row r="30019" spans="4:4" x14ac:dyDescent="0.2">
      <c r="D30019" s="20"/>
    </row>
    <row r="30020" spans="4:4" x14ac:dyDescent="0.2">
      <c r="D30020" s="20"/>
    </row>
    <row r="30021" spans="4:4" x14ac:dyDescent="0.2">
      <c r="D30021" s="20"/>
    </row>
    <row r="30022" spans="4:4" x14ac:dyDescent="0.2">
      <c r="D30022" s="20"/>
    </row>
    <row r="30023" spans="4:4" x14ac:dyDescent="0.2">
      <c r="D30023" s="20"/>
    </row>
    <row r="30024" spans="4:4" x14ac:dyDescent="0.2">
      <c r="D30024" s="20"/>
    </row>
    <row r="30025" spans="4:4" x14ac:dyDescent="0.2">
      <c r="D30025" s="20"/>
    </row>
    <row r="30026" spans="4:4" x14ac:dyDescent="0.2">
      <c r="D30026" s="20"/>
    </row>
    <row r="30027" spans="4:4" x14ac:dyDescent="0.2">
      <c r="D30027" s="20"/>
    </row>
    <row r="30028" spans="4:4" x14ac:dyDescent="0.2">
      <c r="D30028" s="20"/>
    </row>
    <row r="30029" spans="4:4" x14ac:dyDescent="0.2">
      <c r="D30029" s="20"/>
    </row>
    <row r="30030" spans="4:4" x14ac:dyDescent="0.2">
      <c r="D30030" s="20"/>
    </row>
    <row r="30031" spans="4:4" x14ac:dyDescent="0.2">
      <c r="D30031" s="20"/>
    </row>
    <row r="30032" spans="4:4" x14ac:dyDescent="0.2">
      <c r="D30032" s="20"/>
    </row>
    <row r="30033" spans="4:4" x14ac:dyDescent="0.2">
      <c r="D30033" s="20"/>
    </row>
    <row r="30034" spans="4:4" x14ac:dyDescent="0.2">
      <c r="D30034" s="20"/>
    </row>
    <row r="30035" spans="4:4" x14ac:dyDescent="0.2">
      <c r="D30035" s="20"/>
    </row>
    <row r="30036" spans="4:4" x14ac:dyDescent="0.2">
      <c r="D30036" s="20"/>
    </row>
    <row r="30037" spans="4:4" x14ac:dyDescent="0.2">
      <c r="D30037" s="20"/>
    </row>
    <row r="30038" spans="4:4" x14ac:dyDescent="0.2">
      <c r="D30038" s="20"/>
    </row>
    <row r="30039" spans="4:4" x14ac:dyDescent="0.2">
      <c r="D30039" s="20"/>
    </row>
    <row r="30040" spans="4:4" x14ac:dyDescent="0.2">
      <c r="D30040" s="20"/>
    </row>
    <row r="30041" spans="4:4" x14ac:dyDescent="0.2">
      <c r="D30041" s="20"/>
    </row>
    <row r="30042" spans="4:4" x14ac:dyDescent="0.2">
      <c r="D30042" s="20"/>
    </row>
    <row r="30043" spans="4:4" x14ac:dyDescent="0.2">
      <c r="D30043" s="20"/>
    </row>
    <row r="30044" spans="4:4" x14ac:dyDescent="0.2">
      <c r="D30044" s="20"/>
    </row>
    <row r="30045" spans="4:4" x14ac:dyDescent="0.2">
      <c r="D30045" s="20"/>
    </row>
    <row r="30046" spans="4:4" x14ac:dyDescent="0.2">
      <c r="D30046" s="20"/>
    </row>
    <row r="30047" spans="4:4" x14ac:dyDescent="0.2">
      <c r="D30047" s="20"/>
    </row>
    <row r="30048" spans="4:4" x14ac:dyDescent="0.2">
      <c r="D30048" s="20"/>
    </row>
    <row r="30049" spans="4:4" x14ac:dyDescent="0.2">
      <c r="D30049" s="20"/>
    </row>
    <row r="30050" spans="4:4" x14ac:dyDescent="0.2">
      <c r="D30050" s="20"/>
    </row>
    <row r="30051" spans="4:4" x14ac:dyDescent="0.2">
      <c r="D30051" s="20"/>
    </row>
    <row r="30052" spans="4:4" x14ac:dyDescent="0.2">
      <c r="D30052" s="20"/>
    </row>
    <row r="30053" spans="4:4" x14ac:dyDescent="0.2">
      <c r="D30053" s="20"/>
    </row>
    <row r="30054" spans="4:4" x14ac:dyDescent="0.2">
      <c r="D30054" s="20"/>
    </row>
    <row r="30055" spans="4:4" x14ac:dyDescent="0.2">
      <c r="D30055" s="20"/>
    </row>
    <row r="30056" spans="4:4" x14ac:dyDescent="0.2">
      <c r="D30056" s="20"/>
    </row>
    <row r="30057" spans="4:4" x14ac:dyDescent="0.2">
      <c r="D30057" s="20"/>
    </row>
    <row r="30058" spans="4:4" x14ac:dyDescent="0.2">
      <c r="D30058" s="20"/>
    </row>
    <row r="30059" spans="4:4" x14ac:dyDescent="0.2">
      <c r="D30059" s="20"/>
    </row>
    <row r="30060" spans="4:4" x14ac:dyDescent="0.2">
      <c r="D30060" s="20"/>
    </row>
    <row r="30061" spans="4:4" x14ac:dyDescent="0.2">
      <c r="D30061" s="20"/>
    </row>
    <row r="30062" spans="4:4" x14ac:dyDescent="0.2">
      <c r="D30062" s="20"/>
    </row>
    <row r="30063" spans="4:4" x14ac:dyDescent="0.2">
      <c r="D30063" s="20"/>
    </row>
    <row r="30064" spans="4:4" x14ac:dyDescent="0.2">
      <c r="D30064" s="20"/>
    </row>
    <row r="30065" spans="4:4" x14ac:dyDescent="0.2">
      <c r="D30065" s="20"/>
    </row>
    <row r="30066" spans="4:4" x14ac:dyDescent="0.2">
      <c r="D30066" s="20"/>
    </row>
    <row r="30067" spans="4:4" x14ac:dyDescent="0.2">
      <c r="D30067" s="20"/>
    </row>
    <row r="30068" spans="4:4" x14ac:dyDescent="0.2">
      <c r="D30068" s="20"/>
    </row>
    <row r="30069" spans="4:4" x14ac:dyDescent="0.2">
      <c r="D30069" s="20"/>
    </row>
    <row r="30070" spans="4:4" x14ac:dyDescent="0.2">
      <c r="D30070" s="20"/>
    </row>
    <row r="30071" spans="4:4" x14ac:dyDescent="0.2">
      <c r="D30071" s="20"/>
    </row>
    <row r="30072" spans="4:4" x14ac:dyDescent="0.2">
      <c r="D30072" s="20"/>
    </row>
    <row r="30073" spans="4:4" x14ac:dyDescent="0.2">
      <c r="D30073" s="20"/>
    </row>
    <row r="30074" spans="4:4" x14ac:dyDescent="0.2">
      <c r="D30074" s="20"/>
    </row>
    <row r="30075" spans="4:4" x14ac:dyDescent="0.2">
      <c r="D30075" s="20"/>
    </row>
    <row r="30076" spans="4:4" x14ac:dyDescent="0.2">
      <c r="D30076" s="20"/>
    </row>
    <row r="30077" spans="4:4" x14ac:dyDescent="0.2">
      <c r="D30077" s="20"/>
    </row>
    <row r="30078" spans="4:4" x14ac:dyDescent="0.2">
      <c r="D30078" s="20"/>
    </row>
    <row r="30079" spans="4:4" x14ac:dyDescent="0.2">
      <c r="D30079" s="20"/>
    </row>
    <row r="30080" spans="4:4" x14ac:dyDescent="0.2">
      <c r="D30080" s="20"/>
    </row>
    <row r="30081" spans="4:4" x14ac:dyDescent="0.2">
      <c r="D30081" s="20"/>
    </row>
    <row r="30082" spans="4:4" x14ac:dyDescent="0.2">
      <c r="D30082" s="20"/>
    </row>
    <row r="30083" spans="4:4" x14ac:dyDescent="0.2">
      <c r="D30083" s="20"/>
    </row>
    <row r="30084" spans="4:4" x14ac:dyDescent="0.2">
      <c r="D30084" s="20"/>
    </row>
    <row r="30085" spans="4:4" x14ac:dyDescent="0.2">
      <c r="D30085" s="20"/>
    </row>
    <row r="30086" spans="4:4" x14ac:dyDescent="0.2">
      <c r="D30086" s="20"/>
    </row>
    <row r="30087" spans="4:4" x14ac:dyDescent="0.2">
      <c r="D30087" s="20"/>
    </row>
    <row r="30088" spans="4:4" x14ac:dyDescent="0.2">
      <c r="D30088" s="20"/>
    </row>
    <row r="30089" spans="4:4" x14ac:dyDescent="0.2">
      <c r="D30089" s="20"/>
    </row>
    <row r="30090" spans="4:4" x14ac:dyDescent="0.2">
      <c r="D30090" s="20"/>
    </row>
    <row r="30091" spans="4:4" x14ac:dyDescent="0.2">
      <c r="D30091" s="20"/>
    </row>
    <row r="30092" spans="4:4" x14ac:dyDescent="0.2">
      <c r="D30092" s="20"/>
    </row>
    <row r="30093" spans="4:4" x14ac:dyDescent="0.2">
      <c r="D30093" s="20"/>
    </row>
    <row r="30094" spans="4:4" x14ac:dyDescent="0.2">
      <c r="D30094" s="20"/>
    </row>
    <row r="30095" spans="4:4" x14ac:dyDescent="0.2">
      <c r="D30095" s="20"/>
    </row>
    <row r="30096" spans="4:4" x14ac:dyDescent="0.2">
      <c r="D30096" s="20"/>
    </row>
    <row r="30097" spans="4:4" x14ac:dyDescent="0.2">
      <c r="D30097" s="20"/>
    </row>
    <row r="30098" spans="4:4" x14ac:dyDescent="0.2">
      <c r="D30098" s="20"/>
    </row>
    <row r="30099" spans="4:4" x14ac:dyDescent="0.2">
      <c r="D30099" s="20"/>
    </row>
    <row r="30100" spans="4:4" x14ac:dyDescent="0.2">
      <c r="D30100" s="20"/>
    </row>
    <row r="30101" spans="4:4" x14ac:dyDescent="0.2">
      <c r="D30101" s="20"/>
    </row>
    <row r="30102" spans="4:4" x14ac:dyDescent="0.2">
      <c r="D30102" s="20"/>
    </row>
    <row r="30103" spans="4:4" x14ac:dyDescent="0.2">
      <c r="D30103" s="20"/>
    </row>
    <row r="30104" spans="4:4" x14ac:dyDescent="0.2">
      <c r="D30104" s="20"/>
    </row>
    <row r="30105" spans="4:4" x14ac:dyDescent="0.2">
      <c r="D30105" s="20"/>
    </row>
    <row r="30106" spans="4:4" x14ac:dyDescent="0.2">
      <c r="D30106" s="20"/>
    </row>
    <row r="30107" spans="4:4" x14ac:dyDescent="0.2">
      <c r="D30107" s="20"/>
    </row>
    <row r="30108" spans="4:4" x14ac:dyDescent="0.2">
      <c r="D30108" s="20"/>
    </row>
    <row r="30109" spans="4:4" x14ac:dyDescent="0.2">
      <c r="D30109" s="20"/>
    </row>
    <row r="30110" spans="4:4" x14ac:dyDescent="0.2">
      <c r="D30110" s="20"/>
    </row>
    <row r="30111" spans="4:4" x14ac:dyDescent="0.2">
      <c r="D30111" s="20"/>
    </row>
    <row r="30112" spans="4:4" x14ac:dyDescent="0.2">
      <c r="D30112" s="20"/>
    </row>
    <row r="30113" spans="4:4" x14ac:dyDescent="0.2">
      <c r="D30113" s="20"/>
    </row>
    <row r="30114" spans="4:4" x14ac:dyDescent="0.2">
      <c r="D30114" s="20"/>
    </row>
    <row r="30115" spans="4:4" x14ac:dyDescent="0.2">
      <c r="D30115" s="20"/>
    </row>
    <row r="30116" spans="4:4" x14ac:dyDescent="0.2">
      <c r="D30116" s="20"/>
    </row>
    <row r="30117" spans="4:4" x14ac:dyDescent="0.2">
      <c r="D30117" s="20"/>
    </row>
    <row r="30118" spans="4:4" x14ac:dyDescent="0.2">
      <c r="D30118" s="20"/>
    </row>
    <row r="30119" spans="4:4" x14ac:dyDescent="0.2">
      <c r="D30119" s="20"/>
    </row>
    <row r="30120" spans="4:4" x14ac:dyDescent="0.2">
      <c r="D30120" s="20"/>
    </row>
    <row r="30121" spans="4:4" x14ac:dyDescent="0.2">
      <c r="D30121" s="20"/>
    </row>
    <row r="30122" spans="4:4" x14ac:dyDescent="0.2">
      <c r="D30122" s="20"/>
    </row>
    <row r="30123" spans="4:4" x14ac:dyDescent="0.2">
      <c r="D30123" s="20"/>
    </row>
    <row r="30124" spans="4:4" x14ac:dyDescent="0.2">
      <c r="D30124" s="20"/>
    </row>
    <row r="30125" spans="4:4" x14ac:dyDescent="0.2">
      <c r="D30125" s="20"/>
    </row>
    <row r="30126" spans="4:4" x14ac:dyDescent="0.2">
      <c r="D30126" s="20"/>
    </row>
    <row r="30127" spans="4:4" x14ac:dyDescent="0.2">
      <c r="D30127" s="20"/>
    </row>
    <row r="30128" spans="4:4" x14ac:dyDescent="0.2">
      <c r="D30128" s="20"/>
    </row>
    <row r="30129" spans="4:4" x14ac:dyDescent="0.2">
      <c r="D30129" s="20"/>
    </row>
    <row r="30130" spans="4:4" x14ac:dyDescent="0.2">
      <c r="D30130" s="20"/>
    </row>
    <row r="30131" spans="4:4" x14ac:dyDescent="0.2">
      <c r="D30131" s="20"/>
    </row>
    <row r="30132" spans="4:4" x14ac:dyDescent="0.2">
      <c r="D30132" s="20"/>
    </row>
    <row r="30133" spans="4:4" x14ac:dyDescent="0.2">
      <c r="D30133" s="20"/>
    </row>
    <row r="30134" spans="4:4" x14ac:dyDescent="0.2">
      <c r="D30134" s="20"/>
    </row>
    <row r="30135" spans="4:4" x14ac:dyDescent="0.2">
      <c r="D30135" s="20"/>
    </row>
    <row r="30136" spans="4:4" x14ac:dyDescent="0.2">
      <c r="D30136" s="20"/>
    </row>
    <row r="30137" spans="4:4" x14ac:dyDescent="0.2">
      <c r="D30137" s="20"/>
    </row>
    <row r="30138" spans="4:4" x14ac:dyDescent="0.2">
      <c r="D30138" s="20"/>
    </row>
    <row r="30139" spans="4:4" x14ac:dyDescent="0.2">
      <c r="D30139" s="20"/>
    </row>
    <row r="30140" spans="4:4" x14ac:dyDescent="0.2">
      <c r="D30140" s="20"/>
    </row>
    <row r="30141" spans="4:4" x14ac:dyDescent="0.2">
      <c r="D30141" s="20"/>
    </row>
    <row r="30142" spans="4:4" x14ac:dyDescent="0.2">
      <c r="D30142" s="20"/>
    </row>
    <row r="30143" spans="4:4" x14ac:dyDescent="0.2">
      <c r="D30143" s="20"/>
    </row>
    <row r="30144" spans="4:4" x14ac:dyDescent="0.2">
      <c r="D30144" s="20"/>
    </row>
    <row r="30145" spans="4:4" x14ac:dyDescent="0.2">
      <c r="D30145" s="20"/>
    </row>
    <row r="30146" spans="4:4" x14ac:dyDescent="0.2">
      <c r="D30146" s="20"/>
    </row>
    <row r="30147" spans="4:4" x14ac:dyDescent="0.2">
      <c r="D30147" s="20"/>
    </row>
    <row r="30148" spans="4:4" x14ac:dyDescent="0.2">
      <c r="D30148" s="20"/>
    </row>
    <row r="30149" spans="4:4" x14ac:dyDescent="0.2">
      <c r="D30149" s="20"/>
    </row>
    <row r="30150" spans="4:4" x14ac:dyDescent="0.2">
      <c r="D30150" s="20"/>
    </row>
    <row r="30151" spans="4:4" x14ac:dyDescent="0.2">
      <c r="D30151" s="20"/>
    </row>
    <row r="30152" spans="4:4" x14ac:dyDescent="0.2">
      <c r="D30152" s="20"/>
    </row>
    <row r="30153" spans="4:4" x14ac:dyDescent="0.2">
      <c r="D30153" s="20"/>
    </row>
    <row r="30154" spans="4:4" x14ac:dyDescent="0.2">
      <c r="D30154" s="20"/>
    </row>
    <row r="30155" spans="4:4" x14ac:dyDescent="0.2">
      <c r="D30155" s="20"/>
    </row>
    <row r="30156" spans="4:4" x14ac:dyDescent="0.2">
      <c r="D30156" s="20"/>
    </row>
    <row r="30157" spans="4:4" x14ac:dyDescent="0.2">
      <c r="D30157" s="20"/>
    </row>
    <row r="30158" spans="4:4" x14ac:dyDescent="0.2">
      <c r="D30158" s="20"/>
    </row>
    <row r="30159" spans="4:4" x14ac:dyDescent="0.2">
      <c r="D30159" s="20"/>
    </row>
    <row r="30160" spans="4:4" x14ac:dyDescent="0.2">
      <c r="D30160" s="20"/>
    </row>
    <row r="30161" spans="4:4" x14ac:dyDescent="0.2">
      <c r="D30161" s="20"/>
    </row>
    <row r="30162" spans="4:4" x14ac:dyDescent="0.2">
      <c r="D30162" s="20"/>
    </row>
    <row r="30163" spans="4:4" x14ac:dyDescent="0.2">
      <c r="D30163" s="20"/>
    </row>
    <row r="30164" spans="4:4" x14ac:dyDescent="0.2">
      <c r="D30164" s="20"/>
    </row>
    <row r="30165" spans="4:4" x14ac:dyDescent="0.2">
      <c r="D30165" s="20"/>
    </row>
    <row r="30166" spans="4:4" x14ac:dyDescent="0.2">
      <c r="D30166" s="20"/>
    </row>
    <row r="30167" spans="4:4" x14ac:dyDescent="0.2">
      <c r="D30167" s="20"/>
    </row>
    <row r="30168" spans="4:4" x14ac:dyDescent="0.2">
      <c r="D30168" s="20"/>
    </row>
    <row r="30169" spans="4:4" x14ac:dyDescent="0.2">
      <c r="D30169" s="20"/>
    </row>
    <row r="30170" spans="4:4" x14ac:dyDescent="0.2">
      <c r="D30170" s="20"/>
    </row>
    <row r="30171" spans="4:4" x14ac:dyDescent="0.2">
      <c r="D30171" s="20"/>
    </row>
    <row r="30172" spans="4:4" x14ac:dyDescent="0.2">
      <c r="D30172" s="20"/>
    </row>
    <row r="30173" spans="4:4" x14ac:dyDescent="0.2">
      <c r="D30173" s="20"/>
    </row>
    <row r="30174" spans="4:4" x14ac:dyDescent="0.2">
      <c r="D30174" s="20"/>
    </row>
    <row r="30175" spans="4:4" x14ac:dyDescent="0.2">
      <c r="D30175" s="20"/>
    </row>
    <row r="30176" spans="4:4" x14ac:dyDescent="0.2">
      <c r="D30176" s="20"/>
    </row>
    <row r="30177" spans="4:4" x14ac:dyDescent="0.2">
      <c r="D30177" s="20"/>
    </row>
    <row r="30178" spans="4:4" x14ac:dyDescent="0.2">
      <c r="D30178" s="20"/>
    </row>
    <row r="30179" spans="4:4" x14ac:dyDescent="0.2">
      <c r="D30179" s="20"/>
    </row>
    <row r="30180" spans="4:4" x14ac:dyDescent="0.2">
      <c r="D30180" s="20"/>
    </row>
    <row r="30181" spans="4:4" x14ac:dyDescent="0.2">
      <c r="D30181" s="20"/>
    </row>
    <row r="30182" spans="4:4" x14ac:dyDescent="0.2">
      <c r="D30182" s="20"/>
    </row>
    <row r="30183" spans="4:4" x14ac:dyDescent="0.2">
      <c r="D30183" s="20"/>
    </row>
    <row r="30184" spans="4:4" x14ac:dyDescent="0.2">
      <c r="D30184" s="20"/>
    </row>
    <row r="30185" spans="4:4" x14ac:dyDescent="0.2">
      <c r="D30185" s="20"/>
    </row>
    <row r="30186" spans="4:4" x14ac:dyDescent="0.2">
      <c r="D30186" s="20"/>
    </row>
    <row r="30187" spans="4:4" x14ac:dyDescent="0.2">
      <c r="D30187" s="20"/>
    </row>
    <row r="30188" spans="4:4" x14ac:dyDescent="0.2">
      <c r="D30188" s="20"/>
    </row>
    <row r="30189" spans="4:4" x14ac:dyDescent="0.2">
      <c r="D30189" s="20"/>
    </row>
    <row r="30190" spans="4:4" x14ac:dyDescent="0.2">
      <c r="D30190" s="20"/>
    </row>
    <row r="30191" spans="4:4" x14ac:dyDescent="0.2">
      <c r="D30191" s="20"/>
    </row>
    <row r="30192" spans="4:4" x14ac:dyDescent="0.2">
      <c r="D30192" s="20"/>
    </row>
    <row r="30193" spans="4:4" x14ac:dyDescent="0.2">
      <c r="D30193" s="20"/>
    </row>
    <row r="30194" spans="4:4" x14ac:dyDescent="0.2">
      <c r="D30194" s="20"/>
    </row>
    <row r="30195" spans="4:4" x14ac:dyDescent="0.2">
      <c r="D30195" s="20"/>
    </row>
    <row r="30196" spans="4:4" x14ac:dyDescent="0.2">
      <c r="D30196" s="20"/>
    </row>
    <row r="30197" spans="4:4" x14ac:dyDescent="0.2">
      <c r="D30197" s="20"/>
    </row>
    <row r="30198" spans="4:4" x14ac:dyDescent="0.2">
      <c r="D30198" s="20"/>
    </row>
    <row r="30199" spans="4:4" x14ac:dyDescent="0.2">
      <c r="D30199" s="20"/>
    </row>
    <row r="30200" spans="4:4" x14ac:dyDescent="0.2">
      <c r="D30200" s="20"/>
    </row>
    <row r="30201" spans="4:4" x14ac:dyDescent="0.2">
      <c r="D30201" s="20"/>
    </row>
    <row r="30202" spans="4:4" x14ac:dyDescent="0.2">
      <c r="D30202" s="20"/>
    </row>
    <row r="30203" spans="4:4" x14ac:dyDescent="0.2">
      <c r="D30203" s="20"/>
    </row>
    <row r="30204" spans="4:4" x14ac:dyDescent="0.2">
      <c r="D30204" s="20"/>
    </row>
    <row r="30205" spans="4:4" x14ac:dyDescent="0.2">
      <c r="D30205" s="20"/>
    </row>
    <row r="30206" spans="4:4" x14ac:dyDescent="0.2">
      <c r="D30206" s="20"/>
    </row>
    <row r="30207" spans="4:4" x14ac:dyDescent="0.2">
      <c r="D30207" s="20"/>
    </row>
    <row r="30208" spans="4:4" x14ac:dyDescent="0.2">
      <c r="D30208" s="20"/>
    </row>
    <row r="30209" spans="4:4" x14ac:dyDescent="0.2">
      <c r="D30209" s="20"/>
    </row>
    <row r="30210" spans="4:4" x14ac:dyDescent="0.2">
      <c r="D30210" s="20"/>
    </row>
    <row r="30211" spans="4:4" x14ac:dyDescent="0.2">
      <c r="D30211" s="20"/>
    </row>
    <row r="30212" spans="4:4" x14ac:dyDescent="0.2">
      <c r="D30212" s="20"/>
    </row>
    <row r="30213" spans="4:4" x14ac:dyDescent="0.2">
      <c r="D30213" s="20"/>
    </row>
    <row r="30214" spans="4:4" x14ac:dyDescent="0.2">
      <c r="D30214" s="20"/>
    </row>
    <row r="30215" spans="4:4" x14ac:dyDescent="0.2">
      <c r="D30215" s="20"/>
    </row>
    <row r="30216" spans="4:4" x14ac:dyDescent="0.2">
      <c r="D30216" s="20"/>
    </row>
    <row r="30217" spans="4:4" x14ac:dyDescent="0.2">
      <c r="D30217" s="20"/>
    </row>
    <row r="30218" spans="4:4" x14ac:dyDescent="0.2">
      <c r="D30218" s="20"/>
    </row>
    <row r="30219" spans="4:4" x14ac:dyDescent="0.2">
      <c r="D30219" s="20"/>
    </row>
    <row r="30220" spans="4:4" x14ac:dyDescent="0.2">
      <c r="D30220" s="20"/>
    </row>
    <row r="30221" spans="4:4" x14ac:dyDescent="0.2">
      <c r="D30221" s="20"/>
    </row>
    <row r="30222" spans="4:4" x14ac:dyDescent="0.2">
      <c r="D30222" s="20"/>
    </row>
    <row r="30223" spans="4:4" x14ac:dyDescent="0.2">
      <c r="D30223" s="20"/>
    </row>
    <row r="30224" spans="4:4" x14ac:dyDescent="0.2">
      <c r="D30224" s="20"/>
    </row>
    <row r="30225" spans="4:4" x14ac:dyDescent="0.2">
      <c r="D30225" s="20"/>
    </row>
    <row r="30226" spans="4:4" x14ac:dyDescent="0.2">
      <c r="D30226" s="20"/>
    </row>
    <row r="30227" spans="4:4" x14ac:dyDescent="0.2">
      <c r="D30227" s="20"/>
    </row>
    <row r="30228" spans="4:4" x14ac:dyDescent="0.2">
      <c r="D30228" s="20"/>
    </row>
    <row r="30229" spans="4:4" x14ac:dyDescent="0.2">
      <c r="D30229" s="20"/>
    </row>
    <row r="30230" spans="4:4" x14ac:dyDescent="0.2">
      <c r="D30230" s="20"/>
    </row>
    <row r="30231" spans="4:4" x14ac:dyDescent="0.2">
      <c r="D30231" s="20"/>
    </row>
    <row r="30232" spans="4:4" x14ac:dyDescent="0.2">
      <c r="D30232" s="20"/>
    </row>
    <row r="30233" spans="4:4" x14ac:dyDescent="0.2">
      <c r="D30233" s="20"/>
    </row>
    <row r="30234" spans="4:4" x14ac:dyDescent="0.2">
      <c r="D30234" s="20"/>
    </row>
    <row r="30235" spans="4:4" x14ac:dyDescent="0.2">
      <c r="D30235" s="20"/>
    </row>
    <row r="30236" spans="4:4" x14ac:dyDescent="0.2">
      <c r="D30236" s="20"/>
    </row>
    <row r="30237" spans="4:4" x14ac:dyDescent="0.2">
      <c r="D30237" s="20"/>
    </row>
    <row r="30238" spans="4:4" x14ac:dyDescent="0.2">
      <c r="D30238" s="20"/>
    </row>
    <row r="30239" spans="4:4" x14ac:dyDescent="0.2">
      <c r="D30239" s="20"/>
    </row>
    <row r="30240" spans="4:4" x14ac:dyDescent="0.2">
      <c r="D30240" s="20"/>
    </row>
    <row r="30241" spans="4:4" x14ac:dyDescent="0.2">
      <c r="D30241" s="20"/>
    </row>
    <row r="30242" spans="4:4" x14ac:dyDescent="0.2">
      <c r="D30242" s="20"/>
    </row>
    <row r="30243" spans="4:4" x14ac:dyDescent="0.2">
      <c r="D30243" s="20"/>
    </row>
    <row r="30244" spans="4:4" x14ac:dyDescent="0.2">
      <c r="D30244" s="20"/>
    </row>
    <row r="30245" spans="4:4" x14ac:dyDescent="0.2">
      <c r="D30245" s="20"/>
    </row>
    <row r="30246" spans="4:4" x14ac:dyDescent="0.2">
      <c r="D30246" s="20"/>
    </row>
    <row r="30247" spans="4:4" x14ac:dyDescent="0.2">
      <c r="D30247" s="20"/>
    </row>
    <row r="30248" spans="4:4" x14ac:dyDescent="0.2">
      <c r="D30248" s="20"/>
    </row>
    <row r="30249" spans="4:4" x14ac:dyDescent="0.2">
      <c r="D30249" s="20"/>
    </row>
    <row r="30250" spans="4:4" x14ac:dyDescent="0.2">
      <c r="D30250" s="20"/>
    </row>
    <row r="30251" spans="4:4" x14ac:dyDescent="0.2">
      <c r="D30251" s="20"/>
    </row>
    <row r="30252" spans="4:4" x14ac:dyDescent="0.2">
      <c r="D30252" s="20"/>
    </row>
    <row r="30253" spans="4:4" x14ac:dyDescent="0.2">
      <c r="D30253" s="20"/>
    </row>
    <row r="30254" spans="4:4" x14ac:dyDescent="0.2">
      <c r="D30254" s="20"/>
    </row>
    <row r="30255" spans="4:4" x14ac:dyDescent="0.2">
      <c r="D30255" s="20"/>
    </row>
    <row r="30256" spans="4:4" x14ac:dyDescent="0.2">
      <c r="D30256" s="20"/>
    </row>
    <row r="30257" spans="4:4" x14ac:dyDescent="0.2">
      <c r="D30257" s="20"/>
    </row>
    <row r="30258" spans="4:4" x14ac:dyDescent="0.2">
      <c r="D30258" s="20"/>
    </row>
    <row r="30259" spans="4:4" x14ac:dyDescent="0.2">
      <c r="D30259" s="20"/>
    </row>
    <row r="30260" spans="4:4" x14ac:dyDescent="0.2">
      <c r="D30260" s="20"/>
    </row>
    <row r="30261" spans="4:4" x14ac:dyDescent="0.2">
      <c r="D30261" s="20"/>
    </row>
    <row r="30262" spans="4:4" x14ac:dyDescent="0.2">
      <c r="D30262" s="20"/>
    </row>
    <row r="30263" spans="4:4" x14ac:dyDescent="0.2">
      <c r="D30263" s="20"/>
    </row>
    <row r="30264" spans="4:4" x14ac:dyDescent="0.2">
      <c r="D30264" s="20"/>
    </row>
    <row r="30265" spans="4:4" x14ac:dyDescent="0.2">
      <c r="D30265" s="20"/>
    </row>
    <row r="30266" spans="4:4" x14ac:dyDescent="0.2">
      <c r="D30266" s="20"/>
    </row>
    <row r="30267" spans="4:4" x14ac:dyDescent="0.2">
      <c r="D30267" s="20"/>
    </row>
    <row r="30268" spans="4:4" x14ac:dyDescent="0.2">
      <c r="D30268" s="20"/>
    </row>
    <row r="30269" spans="4:4" x14ac:dyDescent="0.2">
      <c r="D30269" s="20"/>
    </row>
    <row r="30270" spans="4:4" x14ac:dyDescent="0.2">
      <c r="D30270" s="20"/>
    </row>
    <row r="30271" spans="4:4" x14ac:dyDescent="0.2">
      <c r="D30271" s="20"/>
    </row>
    <row r="30272" spans="4:4" x14ac:dyDescent="0.2">
      <c r="D30272" s="20"/>
    </row>
    <row r="30273" spans="4:4" x14ac:dyDescent="0.2">
      <c r="D30273" s="20"/>
    </row>
    <row r="30274" spans="4:4" x14ac:dyDescent="0.2">
      <c r="D30274" s="20"/>
    </row>
    <row r="30275" spans="4:4" x14ac:dyDescent="0.2">
      <c r="D30275" s="20"/>
    </row>
    <row r="30276" spans="4:4" x14ac:dyDescent="0.2">
      <c r="D30276" s="20"/>
    </row>
    <row r="30277" spans="4:4" x14ac:dyDescent="0.2">
      <c r="D30277" s="20"/>
    </row>
    <row r="30278" spans="4:4" x14ac:dyDescent="0.2">
      <c r="D30278" s="20"/>
    </row>
    <row r="30279" spans="4:4" x14ac:dyDescent="0.2">
      <c r="D30279" s="20"/>
    </row>
    <row r="30280" spans="4:4" x14ac:dyDescent="0.2">
      <c r="D30280" s="20"/>
    </row>
    <row r="30281" spans="4:4" x14ac:dyDescent="0.2">
      <c r="D30281" s="20"/>
    </row>
    <row r="30282" spans="4:4" x14ac:dyDescent="0.2">
      <c r="D30282" s="20"/>
    </row>
    <row r="30283" spans="4:4" x14ac:dyDescent="0.2">
      <c r="D30283" s="20"/>
    </row>
    <row r="30284" spans="4:4" x14ac:dyDescent="0.2">
      <c r="D30284" s="20"/>
    </row>
    <row r="30285" spans="4:4" x14ac:dyDescent="0.2">
      <c r="D30285" s="20"/>
    </row>
    <row r="30286" spans="4:4" x14ac:dyDescent="0.2">
      <c r="D30286" s="20"/>
    </row>
    <row r="30287" spans="4:4" x14ac:dyDescent="0.2">
      <c r="D30287" s="20"/>
    </row>
    <row r="30288" spans="4:4" x14ac:dyDescent="0.2">
      <c r="D30288" s="20"/>
    </row>
    <row r="30289" spans="4:4" x14ac:dyDescent="0.2">
      <c r="D30289" s="20"/>
    </row>
    <row r="30290" spans="4:4" x14ac:dyDescent="0.2">
      <c r="D30290" s="20"/>
    </row>
    <row r="30291" spans="4:4" x14ac:dyDescent="0.2">
      <c r="D30291" s="20"/>
    </row>
    <row r="30292" spans="4:4" x14ac:dyDescent="0.2">
      <c r="D30292" s="20"/>
    </row>
    <row r="30293" spans="4:4" x14ac:dyDescent="0.2">
      <c r="D30293" s="20"/>
    </row>
    <row r="30294" spans="4:4" x14ac:dyDescent="0.2">
      <c r="D30294" s="20"/>
    </row>
    <row r="30295" spans="4:4" x14ac:dyDescent="0.2">
      <c r="D30295" s="20"/>
    </row>
    <row r="30296" spans="4:4" x14ac:dyDescent="0.2">
      <c r="D30296" s="20"/>
    </row>
    <row r="30297" spans="4:4" x14ac:dyDescent="0.2">
      <c r="D30297" s="20"/>
    </row>
    <row r="30298" spans="4:4" x14ac:dyDescent="0.2">
      <c r="D30298" s="20"/>
    </row>
    <row r="30299" spans="4:4" x14ac:dyDescent="0.2">
      <c r="D30299" s="20"/>
    </row>
    <row r="30300" spans="4:4" x14ac:dyDescent="0.2">
      <c r="D30300" s="20"/>
    </row>
    <row r="30301" spans="4:4" x14ac:dyDescent="0.2">
      <c r="D30301" s="20"/>
    </row>
    <row r="30302" spans="4:4" x14ac:dyDescent="0.2">
      <c r="D30302" s="20"/>
    </row>
    <row r="30303" spans="4:4" x14ac:dyDescent="0.2">
      <c r="D30303" s="20"/>
    </row>
    <row r="30304" spans="4:4" x14ac:dyDescent="0.2">
      <c r="D30304" s="20"/>
    </row>
    <row r="30305" spans="4:4" x14ac:dyDescent="0.2">
      <c r="D30305" s="20"/>
    </row>
    <row r="30306" spans="4:4" x14ac:dyDescent="0.2">
      <c r="D30306" s="20"/>
    </row>
    <row r="30307" spans="4:4" x14ac:dyDescent="0.2">
      <c r="D30307" s="20"/>
    </row>
    <row r="30308" spans="4:4" x14ac:dyDescent="0.2">
      <c r="D30308" s="20"/>
    </row>
    <row r="30309" spans="4:4" x14ac:dyDescent="0.2">
      <c r="D30309" s="20"/>
    </row>
    <row r="30310" spans="4:4" x14ac:dyDescent="0.2">
      <c r="D30310" s="20"/>
    </row>
    <row r="30311" spans="4:4" x14ac:dyDescent="0.2">
      <c r="D30311" s="20"/>
    </row>
    <row r="30312" spans="4:4" x14ac:dyDescent="0.2">
      <c r="D30312" s="20"/>
    </row>
    <row r="30313" spans="4:4" x14ac:dyDescent="0.2">
      <c r="D30313" s="20"/>
    </row>
    <row r="30314" spans="4:4" x14ac:dyDescent="0.2">
      <c r="D30314" s="20"/>
    </row>
    <row r="30315" spans="4:4" x14ac:dyDescent="0.2">
      <c r="D30315" s="20"/>
    </row>
    <row r="30316" spans="4:4" x14ac:dyDescent="0.2">
      <c r="D30316" s="20"/>
    </row>
    <row r="30317" spans="4:4" x14ac:dyDescent="0.2">
      <c r="D30317" s="20"/>
    </row>
    <row r="30318" spans="4:4" x14ac:dyDescent="0.2">
      <c r="D30318" s="20"/>
    </row>
    <row r="30319" spans="4:4" x14ac:dyDescent="0.2">
      <c r="D30319" s="20"/>
    </row>
    <row r="30320" spans="4:4" x14ac:dyDescent="0.2">
      <c r="D30320" s="20"/>
    </row>
    <row r="30321" spans="4:4" x14ac:dyDescent="0.2">
      <c r="D30321" s="20"/>
    </row>
    <row r="30322" spans="4:4" x14ac:dyDescent="0.2">
      <c r="D30322" s="20"/>
    </row>
    <row r="30323" spans="4:4" x14ac:dyDescent="0.2">
      <c r="D30323" s="20"/>
    </row>
    <row r="30324" spans="4:4" x14ac:dyDescent="0.2">
      <c r="D30324" s="20"/>
    </row>
    <row r="30325" spans="4:4" x14ac:dyDescent="0.2">
      <c r="D30325" s="20"/>
    </row>
    <row r="30326" spans="4:4" x14ac:dyDescent="0.2">
      <c r="D30326" s="20"/>
    </row>
    <row r="30327" spans="4:4" x14ac:dyDescent="0.2">
      <c r="D30327" s="20"/>
    </row>
    <row r="30328" spans="4:4" x14ac:dyDescent="0.2">
      <c r="D30328" s="20"/>
    </row>
    <row r="30329" spans="4:4" x14ac:dyDescent="0.2">
      <c r="D30329" s="20"/>
    </row>
    <row r="30330" spans="4:4" x14ac:dyDescent="0.2">
      <c r="D30330" s="20"/>
    </row>
    <row r="30331" spans="4:4" x14ac:dyDescent="0.2">
      <c r="D30331" s="20"/>
    </row>
    <row r="30332" spans="4:4" x14ac:dyDescent="0.2">
      <c r="D30332" s="20"/>
    </row>
    <row r="30333" spans="4:4" x14ac:dyDescent="0.2">
      <c r="D30333" s="20"/>
    </row>
    <row r="30334" spans="4:4" x14ac:dyDescent="0.2">
      <c r="D30334" s="20"/>
    </row>
    <row r="30335" spans="4:4" x14ac:dyDescent="0.2">
      <c r="D30335" s="20"/>
    </row>
    <row r="30336" spans="4:4" x14ac:dyDescent="0.2">
      <c r="D30336" s="20"/>
    </row>
    <row r="30337" spans="4:4" x14ac:dyDescent="0.2">
      <c r="D30337" s="20"/>
    </row>
    <row r="30338" spans="4:4" x14ac:dyDescent="0.2">
      <c r="D30338" s="20"/>
    </row>
    <row r="30339" spans="4:4" x14ac:dyDescent="0.2">
      <c r="D30339" s="20"/>
    </row>
    <row r="30340" spans="4:4" x14ac:dyDescent="0.2">
      <c r="D30340" s="20"/>
    </row>
    <row r="30341" spans="4:4" x14ac:dyDescent="0.2">
      <c r="D30341" s="20"/>
    </row>
    <row r="30342" spans="4:4" x14ac:dyDescent="0.2">
      <c r="D30342" s="20"/>
    </row>
    <row r="30343" spans="4:4" x14ac:dyDescent="0.2">
      <c r="D30343" s="20"/>
    </row>
    <row r="30344" spans="4:4" x14ac:dyDescent="0.2">
      <c r="D30344" s="20"/>
    </row>
    <row r="30345" spans="4:4" x14ac:dyDescent="0.2">
      <c r="D30345" s="20"/>
    </row>
    <row r="30346" spans="4:4" x14ac:dyDescent="0.2">
      <c r="D30346" s="20"/>
    </row>
    <row r="30347" spans="4:4" x14ac:dyDescent="0.2">
      <c r="D30347" s="20"/>
    </row>
    <row r="30348" spans="4:4" x14ac:dyDescent="0.2">
      <c r="D30348" s="20"/>
    </row>
    <row r="30349" spans="4:4" x14ac:dyDescent="0.2">
      <c r="D30349" s="20"/>
    </row>
    <row r="30350" spans="4:4" x14ac:dyDescent="0.2">
      <c r="D30350" s="20"/>
    </row>
    <row r="30351" spans="4:4" x14ac:dyDescent="0.2">
      <c r="D30351" s="20"/>
    </row>
    <row r="30352" spans="4:4" x14ac:dyDescent="0.2">
      <c r="D30352" s="20"/>
    </row>
    <row r="30353" spans="4:4" x14ac:dyDescent="0.2">
      <c r="D30353" s="20"/>
    </row>
    <row r="30354" spans="4:4" x14ac:dyDescent="0.2">
      <c r="D30354" s="20"/>
    </row>
    <row r="30355" spans="4:4" x14ac:dyDescent="0.2">
      <c r="D30355" s="20"/>
    </row>
    <row r="30356" spans="4:4" x14ac:dyDescent="0.2">
      <c r="D30356" s="20"/>
    </row>
    <row r="30357" spans="4:4" x14ac:dyDescent="0.2">
      <c r="D30357" s="20"/>
    </row>
    <row r="30358" spans="4:4" x14ac:dyDescent="0.2">
      <c r="D30358" s="20"/>
    </row>
    <row r="30359" spans="4:4" x14ac:dyDescent="0.2">
      <c r="D30359" s="20"/>
    </row>
    <row r="30360" spans="4:4" x14ac:dyDescent="0.2">
      <c r="D30360" s="20"/>
    </row>
    <row r="30361" spans="4:4" x14ac:dyDescent="0.2">
      <c r="D30361" s="20"/>
    </row>
    <row r="30362" spans="4:4" x14ac:dyDescent="0.2">
      <c r="D30362" s="20"/>
    </row>
    <row r="30363" spans="4:4" x14ac:dyDescent="0.2">
      <c r="D30363" s="20"/>
    </row>
    <row r="30364" spans="4:4" x14ac:dyDescent="0.2">
      <c r="D30364" s="20"/>
    </row>
    <row r="30365" spans="4:4" x14ac:dyDescent="0.2">
      <c r="D30365" s="20"/>
    </row>
    <row r="30366" spans="4:4" x14ac:dyDescent="0.2">
      <c r="D30366" s="20"/>
    </row>
    <row r="30367" spans="4:4" x14ac:dyDescent="0.2">
      <c r="D30367" s="20"/>
    </row>
    <row r="30368" spans="4:4" x14ac:dyDescent="0.2">
      <c r="D30368" s="20"/>
    </row>
    <row r="30369" spans="4:4" x14ac:dyDescent="0.2">
      <c r="D30369" s="20"/>
    </row>
    <row r="30370" spans="4:4" x14ac:dyDescent="0.2">
      <c r="D30370" s="20"/>
    </row>
    <row r="30371" spans="4:4" x14ac:dyDescent="0.2">
      <c r="D30371" s="20"/>
    </row>
    <row r="30372" spans="4:4" x14ac:dyDescent="0.2">
      <c r="D30372" s="20"/>
    </row>
    <row r="30373" spans="4:4" x14ac:dyDescent="0.2">
      <c r="D30373" s="20"/>
    </row>
    <row r="30374" spans="4:4" x14ac:dyDescent="0.2">
      <c r="D30374" s="20"/>
    </row>
    <row r="30375" spans="4:4" x14ac:dyDescent="0.2">
      <c r="D30375" s="20"/>
    </row>
    <row r="30376" spans="4:4" x14ac:dyDescent="0.2">
      <c r="D30376" s="20"/>
    </row>
    <row r="30377" spans="4:4" x14ac:dyDescent="0.2">
      <c r="D30377" s="20"/>
    </row>
    <row r="30378" spans="4:4" x14ac:dyDescent="0.2">
      <c r="D30378" s="20"/>
    </row>
    <row r="30379" spans="4:4" x14ac:dyDescent="0.2">
      <c r="D30379" s="20"/>
    </row>
    <row r="30380" spans="4:4" x14ac:dyDescent="0.2">
      <c r="D30380" s="20"/>
    </row>
    <row r="30381" spans="4:4" x14ac:dyDescent="0.2">
      <c r="D30381" s="20"/>
    </row>
    <row r="30382" spans="4:4" x14ac:dyDescent="0.2">
      <c r="D30382" s="20"/>
    </row>
    <row r="30383" spans="4:4" x14ac:dyDescent="0.2">
      <c r="D30383" s="20"/>
    </row>
    <row r="30384" spans="4:4" x14ac:dyDescent="0.2">
      <c r="D30384" s="20"/>
    </row>
    <row r="30385" spans="4:4" x14ac:dyDescent="0.2">
      <c r="D30385" s="20"/>
    </row>
    <row r="30386" spans="4:4" x14ac:dyDescent="0.2">
      <c r="D30386" s="20"/>
    </row>
    <row r="30387" spans="4:4" x14ac:dyDescent="0.2">
      <c r="D30387" s="20"/>
    </row>
    <row r="30388" spans="4:4" x14ac:dyDescent="0.2">
      <c r="D30388" s="20"/>
    </row>
    <row r="30389" spans="4:4" x14ac:dyDescent="0.2">
      <c r="D30389" s="20"/>
    </row>
    <row r="30390" spans="4:4" x14ac:dyDescent="0.2">
      <c r="D30390" s="20"/>
    </row>
    <row r="30391" spans="4:4" x14ac:dyDescent="0.2">
      <c r="D30391" s="20"/>
    </row>
    <row r="30392" spans="4:4" x14ac:dyDescent="0.2">
      <c r="D30392" s="20"/>
    </row>
    <row r="30393" spans="4:4" x14ac:dyDescent="0.2">
      <c r="D30393" s="20"/>
    </row>
    <row r="30394" spans="4:4" x14ac:dyDescent="0.2">
      <c r="D30394" s="20"/>
    </row>
    <row r="30395" spans="4:4" x14ac:dyDescent="0.2">
      <c r="D30395" s="20"/>
    </row>
    <row r="30396" spans="4:4" x14ac:dyDescent="0.2">
      <c r="D30396" s="20"/>
    </row>
    <row r="30397" spans="4:4" x14ac:dyDescent="0.2">
      <c r="D30397" s="20"/>
    </row>
    <row r="30398" spans="4:4" x14ac:dyDescent="0.2">
      <c r="D30398" s="20"/>
    </row>
    <row r="30399" spans="4:4" x14ac:dyDescent="0.2">
      <c r="D30399" s="20"/>
    </row>
    <row r="30400" spans="4:4" x14ac:dyDescent="0.2">
      <c r="D30400" s="20"/>
    </row>
    <row r="30401" spans="4:4" x14ac:dyDescent="0.2">
      <c r="D30401" s="20"/>
    </row>
    <row r="30402" spans="4:4" x14ac:dyDescent="0.2">
      <c r="D30402" s="20"/>
    </row>
    <row r="30403" spans="4:4" x14ac:dyDescent="0.2">
      <c r="D30403" s="20"/>
    </row>
    <row r="30404" spans="4:4" x14ac:dyDescent="0.2">
      <c r="D30404" s="20"/>
    </row>
    <row r="30405" spans="4:4" x14ac:dyDescent="0.2">
      <c r="D30405" s="20"/>
    </row>
    <row r="30406" spans="4:4" x14ac:dyDescent="0.2">
      <c r="D30406" s="20"/>
    </row>
    <row r="30407" spans="4:4" x14ac:dyDescent="0.2">
      <c r="D30407" s="20"/>
    </row>
    <row r="30408" spans="4:4" x14ac:dyDescent="0.2">
      <c r="D30408" s="20"/>
    </row>
    <row r="30409" spans="4:4" x14ac:dyDescent="0.2">
      <c r="D30409" s="20"/>
    </row>
    <row r="30410" spans="4:4" x14ac:dyDescent="0.2">
      <c r="D30410" s="20"/>
    </row>
    <row r="30411" spans="4:4" x14ac:dyDescent="0.2">
      <c r="D30411" s="20"/>
    </row>
    <row r="30412" spans="4:4" x14ac:dyDescent="0.2">
      <c r="D30412" s="20"/>
    </row>
    <row r="30413" spans="4:4" x14ac:dyDescent="0.2">
      <c r="D30413" s="20"/>
    </row>
    <row r="30414" spans="4:4" x14ac:dyDescent="0.2">
      <c r="D30414" s="20"/>
    </row>
    <row r="30415" spans="4:4" x14ac:dyDescent="0.2">
      <c r="D30415" s="20"/>
    </row>
    <row r="30416" spans="4:4" x14ac:dyDescent="0.2">
      <c r="D30416" s="20"/>
    </row>
    <row r="30417" spans="4:4" x14ac:dyDescent="0.2">
      <c r="D30417" s="20"/>
    </row>
    <row r="30418" spans="4:4" x14ac:dyDescent="0.2">
      <c r="D30418" s="20"/>
    </row>
    <row r="30419" spans="4:4" x14ac:dyDescent="0.2">
      <c r="D30419" s="20"/>
    </row>
    <row r="30420" spans="4:4" x14ac:dyDescent="0.2">
      <c r="D30420" s="20"/>
    </row>
    <row r="30421" spans="4:4" x14ac:dyDescent="0.2">
      <c r="D30421" s="20"/>
    </row>
    <row r="30422" spans="4:4" x14ac:dyDescent="0.2">
      <c r="D30422" s="20"/>
    </row>
    <row r="30423" spans="4:4" x14ac:dyDescent="0.2">
      <c r="D30423" s="20"/>
    </row>
    <row r="30424" spans="4:4" x14ac:dyDescent="0.2">
      <c r="D30424" s="20"/>
    </row>
    <row r="30425" spans="4:4" x14ac:dyDescent="0.2">
      <c r="D30425" s="20"/>
    </row>
    <row r="30426" spans="4:4" x14ac:dyDescent="0.2">
      <c r="D30426" s="20"/>
    </row>
    <row r="30427" spans="4:4" x14ac:dyDescent="0.2">
      <c r="D30427" s="20"/>
    </row>
    <row r="30428" spans="4:4" x14ac:dyDescent="0.2">
      <c r="D30428" s="20"/>
    </row>
    <row r="30429" spans="4:4" x14ac:dyDescent="0.2">
      <c r="D30429" s="20"/>
    </row>
    <row r="30430" spans="4:4" x14ac:dyDescent="0.2">
      <c r="D30430" s="20"/>
    </row>
    <row r="30431" spans="4:4" x14ac:dyDescent="0.2">
      <c r="D30431" s="20"/>
    </row>
    <row r="30432" spans="4:4" x14ac:dyDescent="0.2">
      <c r="D30432" s="20"/>
    </row>
    <row r="30433" spans="4:4" x14ac:dyDescent="0.2">
      <c r="D30433" s="20"/>
    </row>
    <row r="30434" spans="4:4" x14ac:dyDescent="0.2">
      <c r="D30434" s="20"/>
    </row>
    <row r="30435" spans="4:4" x14ac:dyDescent="0.2">
      <c r="D30435" s="20"/>
    </row>
    <row r="30436" spans="4:4" x14ac:dyDescent="0.2">
      <c r="D30436" s="20"/>
    </row>
    <row r="30437" spans="4:4" x14ac:dyDescent="0.2">
      <c r="D30437" s="20"/>
    </row>
    <row r="30438" spans="4:4" x14ac:dyDescent="0.2">
      <c r="D30438" s="20"/>
    </row>
    <row r="30439" spans="4:4" x14ac:dyDescent="0.2">
      <c r="D30439" s="20"/>
    </row>
    <row r="30440" spans="4:4" x14ac:dyDescent="0.2">
      <c r="D30440" s="20"/>
    </row>
    <row r="30441" spans="4:4" x14ac:dyDescent="0.2">
      <c r="D30441" s="20"/>
    </row>
    <row r="30442" spans="4:4" x14ac:dyDescent="0.2">
      <c r="D30442" s="20"/>
    </row>
    <row r="30443" spans="4:4" x14ac:dyDescent="0.2">
      <c r="D30443" s="20"/>
    </row>
    <row r="30444" spans="4:4" x14ac:dyDescent="0.2">
      <c r="D30444" s="20"/>
    </row>
    <row r="30445" spans="4:4" x14ac:dyDescent="0.2">
      <c r="D30445" s="20"/>
    </row>
    <row r="30446" spans="4:4" x14ac:dyDescent="0.2">
      <c r="D30446" s="20"/>
    </row>
    <row r="30447" spans="4:4" x14ac:dyDescent="0.2">
      <c r="D30447" s="20"/>
    </row>
    <row r="30448" spans="4:4" x14ac:dyDescent="0.2">
      <c r="D30448" s="20"/>
    </row>
    <row r="30449" spans="4:4" x14ac:dyDescent="0.2">
      <c r="D30449" s="20"/>
    </row>
    <row r="30450" spans="4:4" x14ac:dyDescent="0.2">
      <c r="D30450" s="20"/>
    </row>
    <row r="30451" spans="4:4" x14ac:dyDescent="0.2">
      <c r="D30451" s="20"/>
    </row>
    <row r="30452" spans="4:4" x14ac:dyDescent="0.2">
      <c r="D30452" s="20"/>
    </row>
    <row r="30453" spans="4:4" x14ac:dyDescent="0.2">
      <c r="D30453" s="20"/>
    </row>
    <row r="30454" spans="4:4" x14ac:dyDescent="0.2">
      <c r="D30454" s="20"/>
    </row>
    <row r="30455" spans="4:4" x14ac:dyDescent="0.2">
      <c r="D30455" s="20"/>
    </row>
    <row r="30456" spans="4:4" x14ac:dyDescent="0.2">
      <c r="D30456" s="20"/>
    </row>
    <row r="30457" spans="4:4" x14ac:dyDescent="0.2">
      <c r="D30457" s="20"/>
    </row>
    <row r="30458" spans="4:4" x14ac:dyDescent="0.2">
      <c r="D30458" s="20"/>
    </row>
    <row r="30459" spans="4:4" x14ac:dyDescent="0.2">
      <c r="D30459" s="20"/>
    </row>
    <row r="30460" spans="4:4" x14ac:dyDescent="0.2">
      <c r="D30460" s="20"/>
    </row>
    <row r="30461" spans="4:4" x14ac:dyDescent="0.2">
      <c r="D30461" s="20"/>
    </row>
    <row r="30462" spans="4:4" x14ac:dyDescent="0.2">
      <c r="D30462" s="20"/>
    </row>
    <row r="30463" spans="4:4" x14ac:dyDescent="0.2">
      <c r="D30463" s="20"/>
    </row>
    <row r="30464" spans="4:4" x14ac:dyDescent="0.2">
      <c r="D30464" s="20"/>
    </row>
    <row r="30465" spans="4:4" x14ac:dyDescent="0.2">
      <c r="D30465" s="20"/>
    </row>
    <row r="30466" spans="4:4" x14ac:dyDescent="0.2">
      <c r="D30466" s="20"/>
    </row>
    <row r="30467" spans="4:4" x14ac:dyDescent="0.2">
      <c r="D30467" s="20"/>
    </row>
    <row r="30468" spans="4:4" x14ac:dyDescent="0.2">
      <c r="D30468" s="20"/>
    </row>
    <row r="30469" spans="4:4" x14ac:dyDescent="0.2">
      <c r="D30469" s="20"/>
    </row>
    <row r="30470" spans="4:4" x14ac:dyDescent="0.2">
      <c r="D30470" s="20"/>
    </row>
    <row r="30471" spans="4:4" x14ac:dyDescent="0.2">
      <c r="D30471" s="20"/>
    </row>
    <row r="30472" spans="4:4" x14ac:dyDescent="0.2">
      <c r="D30472" s="20"/>
    </row>
    <row r="30473" spans="4:4" x14ac:dyDescent="0.2">
      <c r="D30473" s="20"/>
    </row>
    <row r="30474" spans="4:4" x14ac:dyDescent="0.2">
      <c r="D30474" s="20"/>
    </row>
    <row r="30475" spans="4:4" x14ac:dyDescent="0.2">
      <c r="D30475" s="20"/>
    </row>
    <row r="30476" spans="4:4" x14ac:dyDescent="0.2">
      <c r="D30476" s="20"/>
    </row>
    <row r="30477" spans="4:4" x14ac:dyDescent="0.2">
      <c r="D30477" s="20"/>
    </row>
    <row r="30478" spans="4:4" x14ac:dyDescent="0.2">
      <c r="D30478" s="20"/>
    </row>
    <row r="30479" spans="4:4" x14ac:dyDescent="0.2">
      <c r="D30479" s="20"/>
    </row>
    <row r="30480" spans="4:4" x14ac:dyDescent="0.2">
      <c r="D30480" s="20"/>
    </row>
    <row r="30481" spans="4:4" x14ac:dyDescent="0.2">
      <c r="D30481" s="20"/>
    </row>
    <row r="30482" spans="4:4" x14ac:dyDescent="0.2">
      <c r="D30482" s="20"/>
    </row>
    <row r="30483" spans="4:4" x14ac:dyDescent="0.2">
      <c r="D30483" s="20"/>
    </row>
    <row r="30484" spans="4:4" x14ac:dyDescent="0.2">
      <c r="D30484" s="20"/>
    </row>
    <row r="30485" spans="4:4" x14ac:dyDescent="0.2">
      <c r="D30485" s="20"/>
    </row>
    <row r="30486" spans="4:4" x14ac:dyDescent="0.2">
      <c r="D30486" s="20"/>
    </row>
    <row r="30487" spans="4:4" x14ac:dyDescent="0.2">
      <c r="D30487" s="20"/>
    </row>
    <row r="30488" spans="4:4" x14ac:dyDescent="0.2">
      <c r="D30488" s="20"/>
    </row>
    <row r="30489" spans="4:4" x14ac:dyDescent="0.2">
      <c r="D30489" s="20"/>
    </row>
    <row r="30490" spans="4:4" x14ac:dyDescent="0.2">
      <c r="D30490" s="20"/>
    </row>
    <row r="30491" spans="4:4" x14ac:dyDescent="0.2">
      <c r="D30491" s="20"/>
    </row>
    <row r="30492" spans="4:4" x14ac:dyDescent="0.2">
      <c r="D30492" s="20"/>
    </row>
    <row r="30493" spans="4:4" x14ac:dyDescent="0.2">
      <c r="D30493" s="20"/>
    </row>
    <row r="30494" spans="4:4" x14ac:dyDescent="0.2">
      <c r="D30494" s="20"/>
    </row>
    <row r="30495" spans="4:4" x14ac:dyDescent="0.2">
      <c r="D30495" s="20"/>
    </row>
    <row r="30496" spans="4:4" x14ac:dyDescent="0.2">
      <c r="D30496" s="20"/>
    </row>
    <row r="30497" spans="4:4" x14ac:dyDescent="0.2">
      <c r="D30497" s="20"/>
    </row>
    <row r="30498" spans="4:4" x14ac:dyDescent="0.2">
      <c r="D30498" s="20"/>
    </row>
    <row r="30499" spans="4:4" x14ac:dyDescent="0.2">
      <c r="D30499" s="20"/>
    </row>
    <row r="30500" spans="4:4" x14ac:dyDescent="0.2">
      <c r="D30500" s="20"/>
    </row>
    <row r="30501" spans="4:4" x14ac:dyDescent="0.2">
      <c r="D30501" s="20"/>
    </row>
    <row r="30502" spans="4:4" x14ac:dyDescent="0.2">
      <c r="D30502" s="20"/>
    </row>
    <row r="30503" spans="4:4" x14ac:dyDescent="0.2">
      <c r="D30503" s="20"/>
    </row>
    <row r="30504" spans="4:4" x14ac:dyDescent="0.2">
      <c r="D30504" s="20"/>
    </row>
    <row r="30505" spans="4:4" x14ac:dyDescent="0.2">
      <c r="D30505" s="20"/>
    </row>
    <row r="30506" spans="4:4" x14ac:dyDescent="0.2">
      <c r="D30506" s="20"/>
    </row>
    <row r="30507" spans="4:4" x14ac:dyDescent="0.2">
      <c r="D30507" s="20"/>
    </row>
    <row r="30508" spans="4:4" x14ac:dyDescent="0.2">
      <c r="D30508" s="20"/>
    </row>
    <row r="30509" spans="4:4" x14ac:dyDescent="0.2">
      <c r="D30509" s="20"/>
    </row>
    <row r="30510" spans="4:4" x14ac:dyDescent="0.2">
      <c r="D30510" s="20"/>
    </row>
    <row r="30511" spans="4:4" x14ac:dyDescent="0.2">
      <c r="D30511" s="20"/>
    </row>
    <row r="30512" spans="4:4" x14ac:dyDescent="0.2">
      <c r="D30512" s="20"/>
    </row>
    <row r="30513" spans="4:4" x14ac:dyDescent="0.2">
      <c r="D30513" s="20"/>
    </row>
    <row r="30514" spans="4:4" x14ac:dyDescent="0.2">
      <c r="D30514" s="20"/>
    </row>
    <row r="30515" spans="4:4" x14ac:dyDescent="0.2">
      <c r="D30515" s="20"/>
    </row>
    <row r="30516" spans="4:4" x14ac:dyDescent="0.2">
      <c r="D30516" s="20"/>
    </row>
    <row r="30517" spans="4:4" x14ac:dyDescent="0.2">
      <c r="D30517" s="20"/>
    </row>
    <row r="30518" spans="4:4" x14ac:dyDescent="0.2">
      <c r="D30518" s="20"/>
    </row>
    <row r="30519" spans="4:4" x14ac:dyDescent="0.2">
      <c r="D30519" s="20"/>
    </row>
    <row r="30520" spans="4:4" x14ac:dyDescent="0.2">
      <c r="D30520" s="20"/>
    </row>
    <row r="30521" spans="4:4" x14ac:dyDescent="0.2">
      <c r="D30521" s="20"/>
    </row>
    <row r="30522" spans="4:4" x14ac:dyDescent="0.2">
      <c r="D30522" s="20"/>
    </row>
    <row r="30523" spans="4:4" x14ac:dyDescent="0.2">
      <c r="D30523" s="20"/>
    </row>
    <row r="30524" spans="4:4" x14ac:dyDescent="0.2">
      <c r="D30524" s="20"/>
    </row>
    <row r="30525" spans="4:4" x14ac:dyDescent="0.2">
      <c r="D30525" s="20"/>
    </row>
    <row r="30526" spans="4:4" x14ac:dyDescent="0.2">
      <c r="D30526" s="20"/>
    </row>
    <row r="30527" spans="4:4" x14ac:dyDescent="0.2">
      <c r="D30527" s="20"/>
    </row>
    <row r="30528" spans="4:4" x14ac:dyDescent="0.2">
      <c r="D30528" s="20"/>
    </row>
    <row r="30529" spans="4:4" x14ac:dyDescent="0.2">
      <c r="D30529" s="20"/>
    </row>
    <row r="30530" spans="4:4" x14ac:dyDescent="0.2">
      <c r="D30530" s="20"/>
    </row>
    <row r="30531" spans="4:4" x14ac:dyDescent="0.2">
      <c r="D30531" s="20"/>
    </row>
    <row r="30532" spans="4:4" x14ac:dyDescent="0.2">
      <c r="D30532" s="20"/>
    </row>
    <row r="30533" spans="4:4" x14ac:dyDescent="0.2">
      <c r="D30533" s="20"/>
    </row>
    <row r="30534" spans="4:4" x14ac:dyDescent="0.2">
      <c r="D30534" s="20"/>
    </row>
    <row r="30535" spans="4:4" x14ac:dyDescent="0.2">
      <c r="D30535" s="20"/>
    </row>
    <row r="30536" spans="4:4" x14ac:dyDescent="0.2">
      <c r="D30536" s="20"/>
    </row>
    <row r="30537" spans="4:4" x14ac:dyDescent="0.2">
      <c r="D30537" s="20"/>
    </row>
    <row r="30538" spans="4:4" x14ac:dyDescent="0.2">
      <c r="D30538" s="20"/>
    </row>
    <row r="30539" spans="4:4" x14ac:dyDescent="0.2">
      <c r="D30539" s="20"/>
    </row>
    <row r="30540" spans="4:4" x14ac:dyDescent="0.2">
      <c r="D30540" s="20"/>
    </row>
    <row r="30541" spans="4:4" x14ac:dyDescent="0.2">
      <c r="D30541" s="20"/>
    </row>
    <row r="30542" spans="4:4" x14ac:dyDescent="0.2">
      <c r="D30542" s="20"/>
    </row>
    <row r="30543" spans="4:4" x14ac:dyDescent="0.2">
      <c r="D30543" s="20"/>
    </row>
    <row r="30544" spans="4:4" x14ac:dyDescent="0.2">
      <c r="D30544" s="20"/>
    </row>
    <row r="30545" spans="4:4" x14ac:dyDescent="0.2">
      <c r="D30545" s="20"/>
    </row>
    <row r="30546" spans="4:4" x14ac:dyDescent="0.2">
      <c r="D30546" s="20"/>
    </row>
    <row r="30547" spans="4:4" x14ac:dyDescent="0.2">
      <c r="D30547" s="20"/>
    </row>
    <row r="30548" spans="4:4" x14ac:dyDescent="0.2">
      <c r="D30548" s="20"/>
    </row>
    <row r="30549" spans="4:4" x14ac:dyDescent="0.2">
      <c r="D30549" s="20"/>
    </row>
    <row r="30550" spans="4:4" x14ac:dyDescent="0.2">
      <c r="D30550" s="20"/>
    </row>
    <row r="30551" spans="4:4" x14ac:dyDescent="0.2">
      <c r="D30551" s="20"/>
    </row>
    <row r="30552" spans="4:4" x14ac:dyDescent="0.2">
      <c r="D30552" s="20"/>
    </row>
    <row r="30553" spans="4:4" x14ac:dyDescent="0.2">
      <c r="D30553" s="20"/>
    </row>
    <row r="30554" spans="4:4" x14ac:dyDescent="0.2">
      <c r="D30554" s="20"/>
    </row>
    <row r="30555" spans="4:4" x14ac:dyDescent="0.2">
      <c r="D30555" s="20"/>
    </row>
    <row r="30556" spans="4:4" x14ac:dyDescent="0.2">
      <c r="D30556" s="20"/>
    </row>
    <row r="30557" spans="4:4" x14ac:dyDescent="0.2">
      <c r="D30557" s="20"/>
    </row>
    <row r="30558" spans="4:4" x14ac:dyDescent="0.2">
      <c r="D30558" s="20"/>
    </row>
    <row r="30559" spans="4:4" x14ac:dyDescent="0.2">
      <c r="D30559" s="20"/>
    </row>
    <row r="30560" spans="4:4" x14ac:dyDescent="0.2">
      <c r="D30560" s="20"/>
    </row>
    <row r="30561" spans="4:4" x14ac:dyDescent="0.2">
      <c r="D30561" s="20"/>
    </row>
    <row r="30562" spans="4:4" x14ac:dyDescent="0.2">
      <c r="D30562" s="20"/>
    </row>
    <row r="30563" spans="4:4" x14ac:dyDescent="0.2">
      <c r="D30563" s="20"/>
    </row>
    <row r="30564" spans="4:4" x14ac:dyDescent="0.2">
      <c r="D30564" s="20"/>
    </row>
    <row r="30565" spans="4:4" x14ac:dyDescent="0.2">
      <c r="D30565" s="20"/>
    </row>
    <row r="30566" spans="4:4" x14ac:dyDescent="0.2">
      <c r="D30566" s="20"/>
    </row>
    <row r="30567" spans="4:4" x14ac:dyDescent="0.2">
      <c r="D30567" s="20"/>
    </row>
    <row r="30568" spans="4:4" x14ac:dyDescent="0.2">
      <c r="D30568" s="20"/>
    </row>
    <row r="30569" spans="4:4" x14ac:dyDescent="0.2">
      <c r="D30569" s="20"/>
    </row>
    <row r="30570" spans="4:4" x14ac:dyDescent="0.2">
      <c r="D30570" s="20"/>
    </row>
    <row r="30571" spans="4:4" x14ac:dyDescent="0.2">
      <c r="D30571" s="20"/>
    </row>
    <row r="30572" spans="4:4" x14ac:dyDescent="0.2">
      <c r="D30572" s="20"/>
    </row>
    <row r="30573" spans="4:4" x14ac:dyDescent="0.2">
      <c r="D30573" s="20"/>
    </row>
    <row r="30574" spans="4:4" x14ac:dyDescent="0.2">
      <c r="D30574" s="20"/>
    </row>
    <row r="30575" spans="4:4" x14ac:dyDescent="0.2">
      <c r="D30575" s="20"/>
    </row>
    <row r="30576" spans="4:4" x14ac:dyDescent="0.2">
      <c r="D30576" s="20"/>
    </row>
    <row r="30577" spans="4:4" x14ac:dyDescent="0.2">
      <c r="D30577" s="20"/>
    </row>
    <row r="30578" spans="4:4" x14ac:dyDescent="0.2">
      <c r="D30578" s="20"/>
    </row>
    <row r="30579" spans="4:4" x14ac:dyDescent="0.2">
      <c r="D30579" s="20"/>
    </row>
    <row r="30580" spans="4:4" x14ac:dyDescent="0.2">
      <c r="D30580" s="20"/>
    </row>
    <row r="30581" spans="4:4" x14ac:dyDescent="0.2">
      <c r="D30581" s="20"/>
    </row>
    <row r="30582" spans="4:4" x14ac:dyDescent="0.2">
      <c r="D30582" s="20"/>
    </row>
    <row r="30583" spans="4:4" x14ac:dyDescent="0.2">
      <c r="D30583" s="20"/>
    </row>
    <row r="30584" spans="4:4" x14ac:dyDescent="0.2">
      <c r="D30584" s="20"/>
    </row>
    <row r="30585" spans="4:4" x14ac:dyDescent="0.2">
      <c r="D30585" s="20"/>
    </row>
    <row r="30586" spans="4:4" x14ac:dyDescent="0.2">
      <c r="D30586" s="20"/>
    </row>
    <row r="30587" spans="4:4" x14ac:dyDescent="0.2">
      <c r="D30587" s="20"/>
    </row>
    <row r="30588" spans="4:4" x14ac:dyDescent="0.2">
      <c r="D30588" s="20"/>
    </row>
    <row r="30589" spans="4:4" x14ac:dyDescent="0.2">
      <c r="D30589" s="20"/>
    </row>
    <row r="30590" spans="4:4" x14ac:dyDescent="0.2">
      <c r="D30590" s="20"/>
    </row>
    <row r="30591" spans="4:4" x14ac:dyDescent="0.2">
      <c r="D30591" s="20"/>
    </row>
    <row r="30592" spans="4:4" x14ac:dyDescent="0.2">
      <c r="D30592" s="20"/>
    </row>
    <row r="30593" spans="4:4" x14ac:dyDescent="0.2">
      <c r="D30593" s="20"/>
    </row>
    <row r="30594" spans="4:4" x14ac:dyDescent="0.2">
      <c r="D30594" s="20"/>
    </row>
    <row r="30595" spans="4:4" x14ac:dyDescent="0.2">
      <c r="D30595" s="20"/>
    </row>
    <row r="30596" spans="4:4" x14ac:dyDescent="0.2">
      <c r="D30596" s="20"/>
    </row>
    <row r="30597" spans="4:4" x14ac:dyDescent="0.2">
      <c r="D30597" s="20"/>
    </row>
    <row r="30598" spans="4:4" x14ac:dyDescent="0.2">
      <c r="D30598" s="20"/>
    </row>
    <row r="30599" spans="4:4" x14ac:dyDescent="0.2">
      <c r="D30599" s="20"/>
    </row>
    <row r="30600" spans="4:4" x14ac:dyDescent="0.2">
      <c r="D30600" s="20"/>
    </row>
    <row r="30601" spans="4:4" x14ac:dyDescent="0.2">
      <c r="D30601" s="20"/>
    </row>
    <row r="30602" spans="4:4" x14ac:dyDescent="0.2">
      <c r="D30602" s="20"/>
    </row>
    <row r="30603" spans="4:4" x14ac:dyDescent="0.2">
      <c r="D30603" s="20"/>
    </row>
    <row r="30604" spans="4:4" x14ac:dyDescent="0.2">
      <c r="D30604" s="20"/>
    </row>
    <row r="30605" spans="4:4" x14ac:dyDescent="0.2">
      <c r="D30605" s="20"/>
    </row>
    <row r="30606" spans="4:4" x14ac:dyDescent="0.2">
      <c r="D30606" s="20"/>
    </row>
    <row r="30607" spans="4:4" x14ac:dyDescent="0.2">
      <c r="D30607" s="20"/>
    </row>
    <row r="30608" spans="4:4" x14ac:dyDescent="0.2">
      <c r="D30608" s="20"/>
    </row>
    <row r="30609" spans="4:4" x14ac:dyDescent="0.2">
      <c r="D30609" s="20"/>
    </row>
    <row r="30610" spans="4:4" x14ac:dyDescent="0.2">
      <c r="D30610" s="20"/>
    </row>
    <row r="30611" spans="4:4" x14ac:dyDescent="0.2">
      <c r="D30611" s="20"/>
    </row>
    <row r="30612" spans="4:4" x14ac:dyDescent="0.2">
      <c r="D30612" s="20"/>
    </row>
    <row r="30613" spans="4:4" x14ac:dyDescent="0.2">
      <c r="D30613" s="20"/>
    </row>
    <row r="30614" spans="4:4" x14ac:dyDescent="0.2">
      <c r="D30614" s="20"/>
    </row>
    <row r="30615" spans="4:4" x14ac:dyDescent="0.2">
      <c r="D30615" s="20"/>
    </row>
    <row r="30616" spans="4:4" x14ac:dyDescent="0.2">
      <c r="D30616" s="20"/>
    </row>
    <row r="30617" spans="4:4" x14ac:dyDescent="0.2">
      <c r="D30617" s="20"/>
    </row>
    <row r="30618" spans="4:4" x14ac:dyDescent="0.2">
      <c r="D30618" s="20"/>
    </row>
    <row r="30619" spans="4:4" x14ac:dyDescent="0.2">
      <c r="D30619" s="20"/>
    </row>
    <row r="30620" spans="4:4" x14ac:dyDescent="0.2">
      <c r="D30620" s="20"/>
    </row>
    <row r="30621" spans="4:4" x14ac:dyDescent="0.2">
      <c r="D30621" s="20"/>
    </row>
    <row r="30622" spans="4:4" x14ac:dyDescent="0.2">
      <c r="D30622" s="20"/>
    </row>
    <row r="30623" spans="4:4" x14ac:dyDescent="0.2">
      <c r="D30623" s="20"/>
    </row>
    <row r="30624" spans="4:4" x14ac:dyDescent="0.2">
      <c r="D30624" s="20"/>
    </row>
    <row r="30625" spans="4:4" x14ac:dyDescent="0.2">
      <c r="D30625" s="20"/>
    </row>
    <row r="30626" spans="4:4" x14ac:dyDescent="0.2">
      <c r="D30626" s="20"/>
    </row>
    <row r="30627" spans="4:4" x14ac:dyDescent="0.2">
      <c r="D30627" s="20"/>
    </row>
    <row r="30628" spans="4:4" x14ac:dyDescent="0.2">
      <c r="D30628" s="20"/>
    </row>
    <row r="30629" spans="4:4" x14ac:dyDescent="0.2">
      <c r="D30629" s="20"/>
    </row>
    <row r="30630" spans="4:4" x14ac:dyDescent="0.2">
      <c r="D30630" s="20"/>
    </row>
    <row r="30631" spans="4:4" x14ac:dyDescent="0.2">
      <c r="D30631" s="20"/>
    </row>
    <row r="30632" spans="4:4" x14ac:dyDescent="0.2">
      <c r="D30632" s="20"/>
    </row>
    <row r="30633" spans="4:4" x14ac:dyDescent="0.2">
      <c r="D30633" s="20"/>
    </row>
    <row r="30634" spans="4:4" x14ac:dyDescent="0.2">
      <c r="D30634" s="20"/>
    </row>
    <row r="30635" spans="4:4" x14ac:dyDescent="0.2">
      <c r="D30635" s="20"/>
    </row>
    <row r="30636" spans="4:4" x14ac:dyDescent="0.2">
      <c r="D30636" s="20"/>
    </row>
    <row r="30637" spans="4:4" x14ac:dyDescent="0.2">
      <c r="D30637" s="20"/>
    </row>
    <row r="30638" spans="4:4" x14ac:dyDescent="0.2">
      <c r="D30638" s="20"/>
    </row>
    <row r="30639" spans="4:4" x14ac:dyDescent="0.2">
      <c r="D30639" s="20"/>
    </row>
    <row r="30640" spans="4:4" x14ac:dyDescent="0.2">
      <c r="D30640" s="20"/>
    </row>
    <row r="30641" spans="4:4" x14ac:dyDescent="0.2">
      <c r="D30641" s="20"/>
    </row>
    <row r="30642" spans="4:4" x14ac:dyDescent="0.2">
      <c r="D30642" s="20"/>
    </row>
    <row r="30643" spans="4:4" x14ac:dyDescent="0.2">
      <c r="D30643" s="20"/>
    </row>
    <row r="30644" spans="4:4" x14ac:dyDescent="0.2">
      <c r="D30644" s="20"/>
    </row>
    <row r="30645" spans="4:4" x14ac:dyDescent="0.2">
      <c r="D30645" s="20"/>
    </row>
    <row r="30646" spans="4:4" x14ac:dyDescent="0.2">
      <c r="D30646" s="20"/>
    </row>
    <row r="30647" spans="4:4" x14ac:dyDescent="0.2">
      <c r="D30647" s="20"/>
    </row>
    <row r="30648" spans="4:4" x14ac:dyDescent="0.2">
      <c r="D30648" s="20"/>
    </row>
    <row r="30649" spans="4:4" x14ac:dyDescent="0.2">
      <c r="D30649" s="20"/>
    </row>
    <row r="30650" spans="4:4" x14ac:dyDescent="0.2">
      <c r="D30650" s="20"/>
    </row>
    <row r="30651" spans="4:4" x14ac:dyDescent="0.2">
      <c r="D30651" s="20"/>
    </row>
    <row r="30652" spans="4:4" x14ac:dyDescent="0.2">
      <c r="D30652" s="20"/>
    </row>
    <row r="30653" spans="4:4" x14ac:dyDescent="0.2">
      <c r="D30653" s="20"/>
    </row>
    <row r="30654" spans="4:4" x14ac:dyDescent="0.2">
      <c r="D30654" s="20"/>
    </row>
    <row r="30655" spans="4:4" x14ac:dyDescent="0.2">
      <c r="D30655" s="20"/>
    </row>
    <row r="30656" spans="4:4" x14ac:dyDescent="0.2">
      <c r="D30656" s="20"/>
    </row>
    <row r="30657" spans="4:4" x14ac:dyDescent="0.2">
      <c r="D30657" s="20"/>
    </row>
    <row r="30658" spans="4:4" x14ac:dyDescent="0.2">
      <c r="D30658" s="20"/>
    </row>
    <row r="30659" spans="4:4" x14ac:dyDescent="0.2">
      <c r="D30659" s="20"/>
    </row>
    <row r="30660" spans="4:4" x14ac:dyDescent="0.2">
      <c r="D30660" s="20"/>
    </row>
    <row r="30661" spans="4:4" x14ac:dyDescent="0.2">
      <c r="D30661" s="20"/>
    </row>
    <row r="30662" spans="4:4" x14ac:dyDescent="0.2">
      <c r="D30662" s="20"/>
    </row>
    <row r="30663" spans="4:4" x14ac:dyDescent="0.2">
      <c r="D30663" s="20"/>
    </row>
    <row r="30664" spans="4:4" x14ac:dyDescent="0.2">
      <c r="D30664" s="20"/>
    </row>
    <row r="30665" spans="4:4" x14ac:dyDescent="0.2">
      <c r="D30665" s="20"/>
    </row>
    <row r="30666" spans="4:4" x14ac:dyDescent="0.2">
      <c r="D30666" s="20"/>
    </row>
    <row r="30667" spans="4:4" x14ac:dyDescent="0.2">
      <c r="D30667" s="20"/>
    </row>
    <row r="30668" spans="4:4" x14ac:dyDescent="0.2">
      <c r="D30668" s="20"/>
    </row>
    <row r="30669" spans="4:4" x14ac:dyDescent="0.2">
      <c r="D30669" s="20"/>
    </row>
    <row r="30670" spans="4:4" x14ac:dyDescent="0.2">
      <c r="D30670" s="20"/>
    </row>
    <row r="30671" spans="4:4" x14ac:dyDescent="0.2">
      <c r="D30671" s="20"/>
    </row>
    <row r="30672" spans="4:4" x14ac:dyDescent="0.2">
      <c r="D30672" s="20"/>
    </row>
    <row r="30673" spans="4:4" x14ac:dyDescent="0.2">
      <c r="D30673" s="20"/>
    </row>
    <row r="30674" spans="4:4" x14ac:dyDescent="0.2">
      <c r="D30674" s="20"/>
    </row>
    <row r="30675" spans="4:4" x14ac:dyDescent="0.2">
      <c r="D30675" s="20"/>
    </row>
    <row r="30676" spans="4:4" x14ac:dyDescent="0.2">
      <c r="D30676" s="20"/>
    </row>
    <row r="30677" spans="4:4" x14ac:dyDescent="0.2">
      <c r="D30677" s="20"/>
    </row>
    <row r="30678" spans="4:4" x14ac:dyDescent="0.2">
      <c r="D30678" s="20"/>
    </row>
    <row r="30679" spans="4:4" x14ac:dyDescent="0.2">
      <c r="D30679" s="20"/>
    </row>
    <row r="30680" spans="4:4" x14ac:dyDescent="0.2">
      <c r="D30680" s="20"/>
    </row>
    <row r="30681" spans="4:4" x14ac:dyDescent="0.2">
      <c r="D30681" s="20"/>
    </row>
    <row r="30682" spans="4:4" x14ac:dyDescent="0.2">
      <c r="D30682" s="20"/>
    </row>
    <row r="30683" spans="4:4" x14ac:dyDescent="0.2">
      <c r="D30683" s="20"/>
    </row>
    <row r="30684" spans="4:4" x14ac:dyDescent="0.2">
      <c r="D30684" s="20"/>
    </row>
    <row r="30685" spans="4:4" x14ac:dyDescent="0.2">
      <c r="D30685" s="20"/>
    </row>
    <row r="30686" spans="4:4" x14ac:dyDescent="0.2">
      <c r="D30686" s="20"/>
    </row>
    <row r="30687" spans="4:4" x14ac:dyDescent="0.2">
      <c r="D30687" s="20"/>
    </row>
    <row r="30688" spans="4:4" x14ac:dyDescent="0.2">
      <c r="D30688" s="20"/>
    </row>
    <row r="30689" spans="4:4" x14ac:dyDescent="0.2">
      <c r="D30689" s="20"/>
    </row>
    <row r="30690" spans="4:4" x14ac:dyDescent="0.2">
      <c r="D30690" s="20"/>
    </row>
    <row r="30691" spans="4:4" x14ac:dyDescent="0.2">
      <c r="D30691" s="20"/>
    </row>
    <row r="30692" spans="4:4" x14ac:dyDescent="0.2">
      <c r="D30692" s="20"/>
    </row>
    <row r="30693" spans="4:4" x14ac:dyDescent="0.2">
      <c r="D30693" s="20"/>
    </row>
    <row r="30694" spans="4:4" x14ac:dyDescent="0.2">
      <c r="D30694" s="20"/>
    </row>
    <row r="30695" spans="4:4" x14ac:dyDescent="0.2">
      <c r="D30695" s="20"/>
    </row>
    <row r="30696" spans="4:4" x14ac:dyDescent="0.2">
      <c r="D30696" s="20"/>
    </row>
    <row r="30697" spans="4:4" x14ac:dyDescent="0.2">
      <c r="D30697" s="20"/>
    </row>
    <row r="30698" spans="4:4" x14ac:dyDescent="0.2">
      <c r="D30698" s="20"/>
    </row>
    <row r="30699" spans="4:4" x14ac:dyDescent="0.2">
      <c r="D30699" s="20"/>
    </row>
    <row r="30700" spans="4:4" x14ac:dyDescent="0.2">
      <c r="D30700" s="20"/>
    </row>
    <row r="30701" spans="4:4" x14ac:dyDescent="0.2">
      <c r="D30701" s="20"/>
    </row>
    <row r="30702" spans="4:4" x14ac:dyDescent="0.2">
      <c r="D30702" s="20"/>
    </row>
    <row r="30703" spans="4:4" x14ac:dyDescent="0.2">
      <c r="D30703" s="20"/>
    </row>
    <row r="30704" spans="4:4" x14ac:dyDescent="0.2">
      <c r="D30704" s="20"/>
    </row>
    <row r="30705" spans="4:4" x14ac:dyDescent="0.2">
      <c r="D30705" s="20"/>
    </row>
    <row r="30706" spans="4:4" x14ac:dyDescent="0.2">
      <c r="D30706" s="20"/>
    </row>
    <row r="30707" spans="4:4" x14ac:dyDescent="0.2">
      <c r="D30707" s="20"/>
    </row>
    <row r="30708" spans="4:4" x14ac:dyDescent="0.2">
      <c r="D30708" s="20"/>
    </row>
    <row r="30709" spans="4:4" x14ac:dyDescent="0.2">
      <c r="D30709" s="20"/>
    </row>
    <row r="30710" spans="4:4" x14ac:dyDescent="0.2">
      <c r="D30710" s="20"/>
    </row>
    <row r="30711" spans="4:4" x14ac:dyDescent="0.2">
      <c r="D30711" s="20"/>
    </row>
    <row r="30712" spans="4:4" x14ac:dyDescent="0.2">
      <c r="D30712" s="20"/>
    </row>
    <row r="30713" spans="4:4" x14ac:dyDescent="0.2">
      <c r="D30713" s="20"/>
    </row>
    <row r="30714" spans="4:4" x14ac:dyDescent="0.2">
      <c r="D30714" s="20"/>
    </row>
    <row r="30715" spans="4:4" x14ac:dyDescent="0.2">
      <c r="D30715" s="20"/>
    </row>
    <row r="30716" spans="4:4" x14ac:dyDescent="0.2">
      <c r="D30716" s="20"/>
    </row>
    <row r="30717" spans="4:4" x14ac:dyDescent="0.2">
      <c r="D30717" s="20"/>
    </row>
    <row r="30718" spans="4:4" x14ac:dyDescent="0.2">
      <c r="D30718" s="20"/>
    </row>
    <row r="30719" spans="4:4" x14ac:dyDescent="0.2">
      <c r="D30719" s="20"/>
    </row>
    <row r="30720" spans="4:4" x14ac:dyDescent="0.2">
      <c r="D30720" s="20"/>
    </row>
    <row r="30721" spans="4:4" x14ac:dyDescent="0.2">
      <c r="D30721" s="20"/>
    </row>
    <row r="30722" spans="4:4" x14ac:dyDescent="0.2">
      <c r="D30722" s="20"/>
    </row>
    <row r="30723" spans="4:4" x14ac:dyDescent="0.2">
      <c r="D30723" s="20"/>
    </row>
    <row r="30724" spans="4:4" x14ac:dyDescent="0.2">
      <c r="D30724" s="20"/>
    </row>
    <row r="30725" spans="4:4" x14ac:dyDescent="0.2">
      <c r="D30725" s="20"/>
    </row>
    <row r="30726" spans="4:4" x14ac:dyDescent="0.2">
      <c r="D30726" s="20"/>
    </row>
    <row r="30727" spans="4:4" x14ac:dyDescent="0.2">
      <c r="D30727" s="20"/>
    </row>
    <row r="30728" spans="4:4" x14ac:dyDescent="0.2">
      <c r="D30728" s="20"/>
    </row>
    <row r="30729" spans="4:4" x14ac:dyDescent="0.2">
      <c r="D30729" s="20"/>
    </row>
    <row r="30730" spans="4:4" x14ac:dyDescent="0.2">
      <c r="D30730" s="20"/>
    </row>
    <row r="30731" spans="4:4" x14ac:dyDescent="0.2">
      <c r="D30731" s="20"/>
    </row>
    <row r="30732" spans="4:4" x14ac:dyDescent="0.2">
      <c r="D30732" s="20"/>
    </row>
    <row r="30733" spans="4:4" x14ac:dyDescent="0.2">
      <c r="D30733" s="20"/>
    </row>
    <row r="30734" spans="4:4" x14ac:dyDescent="0.2">
      <c r="D30734" s="20"/>
    </row>
    <row r="30735" spans="4:4" x14ac:dyDescent="0.2">
      <c r="D30735" s="20"/>
    </row>
    <row r="30736" spans="4:4" x14ac:dyDescent="0.2">
      <c r="D30736" s="20"/>
    </row>
    <row r="30737" spans="4:4" x14ac:dyDescent="0.2">
      <c r="D30737" s="20"/>
    </row>
    <row r="30738" spans="4:4" x14ac:dyDescent="0.2">
      <c r="D30738" s="20"/>
    </row>
    <row r="30739" spans="4:4" x14ac:dyDescent="0.2">
      <c r="D30739" s="20"/>
    </row>
    <row r="30740" spans="4:4" x14ac:dyDescent="0.2">
      <c r="D30740" s="20"/>
    </row>
    <row r="30741" spans="4:4" x14ac:dyDescent="0.2">
      <c r="D30741" s="20"/>
    </row>
    <row r="30742" spans="4:4" x14ac:dyDescent="0.2">
      <c r="D30742" s="20"/>
    </row>
    <row r="30743" spans="4:4" x14ac:dyDescent="0.2">
      <c r="D30743" s="20"/>
    </row>
    <row r="30744" spans="4:4" x14ac:dyDescent="0.2">
      <c r="D30744" s="20"/>
    </row>
    <row r="30745" spans="4:4" x14ac:dyDescent="0.2">
      <c r="D30745" s="20"/>
    </row>
    <row r="30746" spans="4:4" x14ac:dyDescent="0.2">
      <c r="D30746" s="20"/>
    </row>
    <row r="30747" spans="4:4" x14ac:dyDescent="0.2">
      <c r="D30747" s="20"/>
    </row>
    <row r="30748" spans="4:4" x14ac:dyDescent="0.2">
      <c r="D30748" s="20"/>
    </row>
    <row r="30749" spans="4:4" x14ac:dyDescent="0.2">
      <c r="D30749" s="20"/>
    </row>
    <row r="30750" spans="4:4" x14ac:dyDescent="0.2">
      <c r="D30750" s="20"/>
    </row>
    <row r="30751" spans="4:4" x14ac:dyDescent="0.2">
      <c r="D30751" s="20"/>
    </row>
    <row r="30752" spans="4:4" x14ac:dyDescent="0.2">
      <c r="D30752" s="20"/>
    </row>
    <row r="30753" spans="4:4" x14ac:dyDescent="0.2">
      <c r="D30753" s="20"/>
    </row>
    <row r="30754" spans="4:4" x14ac:dyDescent="0.2">
      <c r="D30754" s="20"/>
    </row>
    <row r="30755" spans="4:4" x14ac:dyDescent="0.2">
      <c r="D30755" s="20"/>
    </row>
    <row r="30756" spans="4:4" x14ac:dyDescent="0.2">
      <c r="D30756" s="20"/>
    </row>
    <row r="30757" spans="4:4" x14ac:dyDescent="0.2">
      <c r="D30757" s="20"/>
    </row>
    <row r="30758" spans="4:4" x14ac:dyDescent="0.2">
      <c r="D30758" s="20"/>
    </row>
    <row r="30759" spans="4:4" x14ac:dyDescent="0.2">
      <c r="D30759" s="20"/>
    </row>
    <row r="30760" spans="4:4" x14ac:dyDescent="0.2">
      <c r="D30760" s="20"/>
    </row>
    <row r="30761" spans="4:4" x14ac:dyDescent="0.2">
      <c r="D30761" s="20"/>
    </row>
    <row r="30762" spans="4:4" x14ac:dyDescent="0.2">
      <c r="D30762" s="20"/>
    </row>
    <row r="30763" spans="4:4" x14ac:dyDescent="0.2">
      <c r="D30763" s="20"/>
    </row>
    <row r="30764" spans="4:4" x14ac:dyDescent="0.2">
      <c r="D30764" s="20"/>
    </row>
    <row r="30765" spans="4:4" x14ac:dyDescent="0.2">
      <c r="D30765" s="20"/>
    </row>
    <row r="30766" spans="4:4" x14ac:dyDescent="0.2">
      <c r="D30766" s="20"/>
    </row>
    <row r="30767" spans="4:4" x14ac:dyDescent="0.2">
      <c r="D30767" s="20"/>
    </row>
    <row r="30768" spans="4:4" x14ac:dyDescent="0.2">
      <c r="D30768" s="20"/>
    </row>
    <row r="30769" spans="4:4" x14ac:dyDescent="0.2">
      <c r="D30769" s="20"/>
    </row>
    <row r="30770" spans="4:4" x14ac:dyDescent="0.2">
      <c r="D30770" s="20"/>
    </row>
    <row r="30771" spans="4:4" x14ac:dyDescent="0.2">
      <c r="D30771" s="20"/>
    </row>
    <row r="30772" spans="4:4" x14ac:dyDescent="0.2">
      <c r="D30772" s="20"/>
    </row>
    <row r="30773" spans="4:4" x14ac:dyDescent="0.2">
      <c r="D30773" s="20"/>
    </row>
    <row r="30774" spans="4:4" x14ac:dyDescent="0.2">
      <c r="D30774" s="20"/>
    </row>
    <row r="30775" spans="4:4" x14ac:dyDescent="0.2">
      <c r="D30775" s="20"/>
    </row>
    <row r="30776" spans="4:4" x14ac:dyDescent="0.2">
      <c r="D30776" s="20"/>
    </row>
    <row r="30777" spans="4:4" x14ac:dyDescent="0.2">
      <c r="D30777" s="20"/>
    </row>
    <row r="30778" spans="4:4" x14ac:dyDescent="0.2">
      <c r="D30778" s="20"/>
    </row>
    <row r="30779" spans="4:4" x14ac:dyDescent="0.2">
      <c r="D30779" s="20"/>
    </row>
    <row r="30780" spans="4:4" x14ac:dyDescent="0.2">
      <c r="D30780" s="20"/>
    </row>
    <row r="30781" spans="4:4" x14ac:dyDescent="0.2">
      <c r="D30781" s="20"/>
    </row>
    <row r="30782" spans="4:4" x14ac:dyDescent="0.2">
      <c r="D30782" s="20"/>
    </row>
    <row r="30783" spans="4:4" x14ac:dyDescent="0.2">
      <c r="D30783" s="20"/>
    </row>
    <row r="30784" spans="4:4" x14ac:dyDescent="0.2">
      <c r="D30784" s="20"/>
    </row>
    <row r="30785" spans="4:4" x14ac:dyDescent="0.2">
      <c r="D30785" s="20"/>
    </row>
    <row r="30786" spans="4:4" x14ac:dyDescent="0.2">
      <c r="D30786" s="20"/>
    </row>
    <row r="30787" spans="4:4" x14ac:dyDescent="0.2">
      <c r="D30787" s="20"/>
    </row>
    <row r="30788" spans="4:4" x14ac:dyDescent="0.2">
      <c r="D30788" s="20"/>
    </row>
    <row r="30789" spans="4:4" x14ac:dyDescent="0.2">
      <c r="D30789" s="20"/>
    </row>
    <row r="30790" spans="4:4" x14ac:dyDescent="0.2">
      <c r="D30790" s="20"/>
    </row>
    <row r="30791" spans="4:4" x14ac:dyDescent="0.2">
      <c r="D30791" s="20"/>
    </row>
    <row r="30792" spans="4:4" x14ac:dyDescent="0.2">
      <c r="D30792" s="20"/>
    </row>
    <row r="30793" spans="4:4" x14ac:dyDescent="0.2">
      <c r="D30793" s="20"/>
    </row>
    <row r="30794" spans="4:4" x14ac:dyDescent="0.2">
      <c r="D30794" s="20"/>
    </row>
    <row r="30795" spans="4:4" x14ac:dyDescent="0.2">
      <c r="D30795" s="20"/>
    </row>
    <row r="30796" spans="4:4" x14ac:dyDescent="0.2">
      <c r="D30796" s="20"/>
    </row>
    <row r="30797" spans="4:4" x14ac:dyDescent="0.2">
      <c r="D30797" s="20"/>
    </row>
    <row r="30798" spans="4:4" x14ac:dyDescent="0.2">
      <c r="D30798" s="20"/>
    </row>
    <row r="30799" spans="4:4" x14ac:dyDescent="0.2">
      <c r="D30799" s="20"/>
    </row>
    <row r="30800" spans="4:4" x14ac:dyDescent="0.2">
      <c r="D30800" s="20"/>
    </row>
    <row r="30801" spans="4:4" x14ac:dyDescent="0.2">
      <c r="D30801" s="20"/>
    </row>
    <row r="30802" spans="4:4" x14ac:dyDescent="0.2">
      <c r="D30802" s="20"/>
    </row>
    <row r="30803" spans="4:4" x14ac:dyDescent="0.2">
      <c r="D30803" s="20"/>
    </row>
    <row r="30804" spans="4:4" x14ac:dyDescent="0.2">
      <c r="D30804" s="20"/>
    </row>
    <row r="30805" spans="4:4" x14ac:dyDescent="0.2">
      <c r="D30805" s="20"/>
    </row>
    <row r="30806" spans="4:4" x14ac:dyDescent="0.2">
      <c r="D30806" s="20"/>
    </row>
    <row r="30807" spans="4:4" x14ac:dyDescent="0.2">
      <c r="D30807" s="20"/>
    </row>
    <row r="30808" spans="4:4" x14ac:dyDescent="0.2">
      <c r="D30808" s="20"/>
    </row>
    <row r="30809" spans="4:4" x14ac:dyDescent="0.2">
      <c r="D30809" s="20"/>
    </row>
    <row r="30810" spans="4:4" x14ac:dyDescent="0.2">
      <c r="D30810" s="20"/>
    </row>
    <row r="30811" spans="4:4" x14ac:dyDescent="0.2">
      <c r="D30811" s="20"/>
    </row>
    <row r="30812" spans="4:4" x14ac:dyDescent="0.2">
      <c r="D30812" s="20"/>
    </row>
    <row r="30813" spans="4:4" x14ac:dyDescent="0.2">
      <c r="D30813" s="20"/>
    </row>
    <row r="30814" spans="4:4" x14ac:dyDescent="0.2">
      <c r="D30814" s="20"/>
    </row>
    <row r="30815" spans="4:4" x14ac:dyDescent="0.2">
      <c r="D30815" s="20"/>
    </row>
    <row r="30816" spans="4:4" x14ac:dyDescent="0.2">
      <c r="D30816" s="20"/>
    </row>
    <row r="30817" spans="4:4" x14ac:dyDescent="0.2">
      <c r="D30817" s="20"/>
    </row>
    <row r="30818" spans="4:4" x14ac:dyDescent="0.2">
      <c r="D30818" s="20"/>
    </row>
    <row r="30819" spans="4:4" x14ac:dyDescent="0.2">
      <c r="D30819" s="20"/>
    </row>
    <row r="30820" spans="4:4" x14ac:dyDescent="0.2">
      <c r="D30820" s="20"/>
    </row>
    <row r="30821" spans="4:4" x14ac:dyDescent="0.2">
      <c r="D30821" s="20"/>
    </row>
    <row r="30822" spans="4:4" x14ac:dyDescent="0.2">
      <c r="D30822" s="20"/>
    </row>
    <row r="30823" spans="4:4" x14ac:dyDescent="0.2">
      <c r="D30823" s="20"/>
    </row>
    <row r="30824" spans="4:4" x14ac:dyDescent="0.2">
      <c r="D30824" s="20"/>
    </row>
    <row r="30825" spans="4:4" x14ac:dyDescent="0.2">
      <c r="D30825" s="20"/>
    </row>
    <row r="30826" spans="4:4" x14ac:dyDescent="0.2">
      <c r="D30826" s="20"/>
    </row>
    <row r="30827" spans="4:4" x14ac:dyDescent="0.2">
      <c r="D30827" s="20"/>
    </row>
    <row r="30828" spans="4:4" x14ac:dyDescent="0.2">
      <c r="D30828" s="20"/>
    </row>
    <row r="30829" spans="4:4" x14ac:dyDescent="0.2">
      <c r="D30829" s="20"/>
    </row>
    <row r="30830" spans="4:4" x14ac:dyDescent="0.2">
      <c r="D30830" s="20"/>
    </row>
    <row r="30831" spans="4:4" x14ac:dyDescent="0.2">
      <c r="D30831" s="20"/>
    </row>
    <row r="30832" spans="4:4" x14ac:dyDescent="0.2">
      <c r="D30832" s="20"/>
    </row>
    <row r="30833" spans="4:4" x14ac:dyDescent="0.2">
      <c r="D30833" s="20"/>
    </row>
    <row r="30834" spans="4:4" x14ac:dyDescent="0.2">
      <c r="D30834" s="20"/>
    </row>
    <row r="30835" spans="4:4" x14ac:dyDescent="0.2">
      <c r="D30835" s="20"/>
    </row>
    <row r="30836" spans="4:4" x14ac:dyDescent="0.2">
      <c r="D30836" s="20"/>
    </row>
    <row r="30837" spans="4:4" x14ac:dyDescent="0.2">
      <c r="D30837" s="20"/>
    </row>
    <row r="30838" spans="4:4" x14ac:dyDescent="0.2">
      <c r="D30838" s="20"/>
    </row>
    <row r="30839" spans="4:4" x14ac:dyDescent="0.2">
      <c r="D30839" s="20"/>
    </row>
    <row r="30840" spans="4:4" x14ac:dyDescent="0.2">
      <c r="D30840" s="20"/>
    </row>
    <row r="30841" spans="4:4" x14ac:dyDescent="0.2">
      <c r="D30841" s="20"/>
    </row>
    <row r="30842" spans="4:4" x14ac:dyDescent="0.2">
      <c r="D30842" s="20"/>
    </row>
    <row r="30843" spans="4:4" x14ac:dyDescent="0.2">
      <c r="D30843" s="20"/>
    </row>
    <row r="30844" spans="4:4" x14ac:dyDescent="0.2">
      <c r="D30844" s="20"/>
    </row>
    <row r="30845" spans="4:4" x14ac:dyDescent="0.2">
      <c r="D30845" s="20"/>
    </row>
    <row r="30846" spans="4:4" x14ac:dyDescent="0.2">
      <c r="D30846" s="20"/>
    </row>
    <row r="30847" spans="4:4" x14ac:dyDescent="0.2">
      <c r="D30847" s="20"/>
    </row>
    <row r="30848" spans="4:4" x14ac:dyDescent="0.2">
      <c r="D30848" s="20"/>
    </row>
    <row r="30849" spans="4:4" x14ac:dyDescent="0.2">
      <c r="D30849" s="20"/>
    </row>
    <row r="30850" spans="4:4" x14ac:dyDescent="0.2">
      <c r="D30850" s="20"/>
    </row>
    <row r="30851" spans="4:4" x14ac:dyDescent="0.2">
      <c r="D30851" s="20"/>
    </row>
    <row r="30852" spans="4:4" x14ac:dyDescent="0.2">
      <c r="D30852" s="20"/>
    </row>
    <row r="30853" spans="4:4" x14ac:dyDescent="0.2">
      <c r="D30853" s="20"/>
    </row>
    <row r="30854" spans="4:4" x14ac:dyDescent="0.2">
      <c r="D30854" s="20"/>
    </row>
    <row r="30855" spans="4:4" x14ac:dyDescent="0.2">
      <c r="D30855" s="20"/>
    </row>
    <row r="30856" spans="4:4" x14ac:dyDescent="0.2">
      <c r="D30856" s="20"/>
    </row>
    <row r="30857" spans="4:4" x14ac:dyDescent="0.2">
      <c r="D30857" s="20"/>
    </row>
    <row r="30858" spans="4:4" x14ac:dyDescent="0.2">
      <c r="D30858" s="20"/>
    </row>
    <row r="30859" spans="4:4" x14ac:dyDescent="0.2">
      <c r="D30859" s="20"/>
    </row>
    <row r="30860" spans="4:4" x14ac:dyDescent="0.2">
      <c r="D30860" s="20"/>
    </row>
    <row r="30861" spans="4:4" x14ac:dyDescent="0.2">
      <c r="D30861" s="20"/>
    </row>
    <row r="30862" spans="4:4" x14ac:dyDescent="0.2">
      <c r="D30862" s="20"/>
    </row>
    <row r="30863" spans="4:4" x14ac:dyDescent="0.2">
      <c r="D30863" s="20"/>
    </row>
    <row r="30864" spans="4:4" x14ac:dyDescent="0.2">
      <c r="D30864" s="20"/>
    </row>
    <row r="30865" spans="4:4" x14ac:dyDescent="0.2">
      <c r="D30865" s="20"/>
    </row>
    <row r="30866" spans="4:4" x14ac:dyDescent="0.2">
      <c r="D30866" s="20"/>
    </row>
    <row r="30867" spans="4:4" x14ac:dyDescent="0.2">
      <c r="D30867" s="20"/>
    </row>
    <row r="30868" spans="4:4" x14ac:dyDescent="0.2">
      <c r="D30868" s="20"/>
    </row>
    <row r="30869" spans="4:4" x14ac:dyDescent="0.2">
      <c r="D30869" s="20"/>
    </row>
    <row r="30870" spans="4:4" x14ac:dyDescent="0.2">
      <c r="D30870" s="20"/>
    </row>
    <row r="30871" spans="4:4" x14ac:dyDescent="0.2">
      <c r="D30871" s="20"/>
    </row>
    <row r="30872" spans="4:4" x14ac:dyDescent="0.2">
      <c r="D30872" s="20"/>
    </row>
    <row r="30873" spans="4:4" x14ac:dyDescent="0.2">
      <c r="D30873" s="20"/>
    </row>
    <row r="30874" spans="4:4" x14ac:dyDescent="0.2">
      <c r="D30874" s="20"/>
    </row>
    <row r="30875" spans="4:4" x14ac:dyDescent="0.2">
      <c r="D30875" s="20"/>
    </row>
    <row r="30876" spans="4:4" x14ac:dyDescent="0.2">
      <c r="D30876" s="20"/>
    </row>
    <row r="30877" spans="4:4" x14ac:dyDescent="0.2">
      <c r="D30877" s="20"/>
    </row>
    <row r="30878" spans="4:4" x14ac:dyDescent="0.2">
      <c r="D30878" s="20"/>
    </row>
    <row r="30879" spans="4:4" x14ac:dyDescent="0.2">
      <c r="D30879" s="20"/>
    </row>
    <row r="30880" spans="4:4" x14ac:dyDescent="0.2">
      <c r="D30880" s="20"/>
    </row>
    <row r="30881" spans="4:4" x14ac:dyDescent="0.2">
      <c r="D30881" s="20"/>
    </row>
    <row r="30882" spans="4:4" x14ac:dyDescent="0.2">
      <c r="D30882" s="20"/>
    </row>
    <row r="30883" spans="4:4" x14ac:dyDescent="0.2">
      <c r="D30883" s="20"/>
    </row>
    <row r="30884" spans="4:4" x14ac:dyDescent="0.2">
      <c r="D30884" s="20"/>
    </row>
    <row r="30885" spans="4:4" x14ac:dyDescent="0.2">
      <c r="D30885" s="20"/>
    </row>
    <row r="30886" spans="4:4" x14ac:dyDescent="0.2">
      <c r="D30886" s="20"/>
    </row>
    <row r="30887" spans="4:4" x14ac:dyDescent="0.2">
      <c r="D30887" s="20"/>
    </row>
    <row r="30888" spans="4:4" x14ac:dyDescent="0.2">
      <c r="D30888" s="20"/>
    </row>
    <row r="30889" spans="4:4" x14ac:dyDescent="0.2">
      <c r="D30889" s="20"/>
    </row>
    <row r="30890" spans="4:4" x14ac:dyDescent="0.2">
      <c r="D30890" s="20"/>
    </row>
    <row r="30891" spans="4:4" x14ac:dyDescent="0.2">
      <c r="D30891" s="20"/>
    </row>
    <row r="30892" spans="4:4" x14ac:dyDescent="0.2">
      <c r="D30892" s="20"/>
    </row>
    <row r="30893" spans="4:4" x14ac:dyDescent="0.2">
      <c r="D30893" s="20"/>
    </row>
    <row r="30894" spans="4:4" x14ac:dyDescent="0.2">
      <c r="D30894" s="20"/>
    </row>
    <row r="30895" spans="4:4" x14ac:dyDescent="0.2">
      <c r="D30895" s="20"/>
    </row>
    <row r="30896" spans="4:4" x14ac:dyDescent="0.2">
      <c r="D30896" s="20"/>
    </row>
    <row r="30897" spans="4:4" x14ac:dyDescent="0.2">
      <c r="D30897" s="20"/>
    </row>
    <row r="30898" spans="4:4" x14ac:dyDescent="0.2">
      <c r="D30898" s="20"/>
    </row>
    <row r="30899" spans="4:4" x14ac:dyDescent="0.2">
      <c r="D30899" s="20"/>
    </row>
    <row r="30900" spans="4:4" x14ac:dyDescent="0.2">
      <c r="D30900" s="20"/>
    </row>
    <row r="30901" spans="4:4" x14ac:dyDescent="0.2">
      <c r="D30901" s="20"/>
    </row>
    <row r="30902" spans="4:4" x14ac:dyDescent="0.2">
      <c r="D30902" s="20"/>
    </row>
    <row r="30903" spans="4:4" x14ac:dyDescent="0.2">
      <c r="D30903" s="20"/>
    </row>
    <row r="30904" spans="4:4" x14ac:dyDescent="0.2">
      <c r="D30904" s="20"/>
    </row>
    <row r="30905" spans="4:4" x14ac:dyDescent="0.2">
      <c r="D30905" s="20"/>
    </row>
    <row r="30906" spans="4:4" x14ac:dyDescent="0.2">
      <c r="D30906" s="20"/>
    </row>
    <row r="30907" spans="4:4" x14ac:dyDescent="0.2">
      <c r="D30907" s="20"/>
    </row>
    <row r="30908" spans="4:4" x14ac:dyDescent="0.2">
      <c r="D30908" s="20"/>
    </row>
    <row r="30909" spans="4:4" x14ac:dyDescent="0.2">
      <c r="D30909" s="20"/>
    </row>
    <row r="30910" spans="4:4" x14ac:dyDescent="0.2">
      <c r="D30910" s="20"/>
    </row>
    <row r="30911" spans="4:4" x14ac:dyDescent="0.2">
      <c r="D30911" s="20"/>
    </row>
    <row r="30912" spans="4:4" x14ac:dyDescent="0.2">
      <c r="D30912" s="20"/>
    </row>
    <row r="30913" spans="4:4" x14ac:dyDescent="0.2">
      <c r="D30913" s="20"/>
    </row>
    <row r="30914" spans="4:4" x14ac:dyDescent="0.2">
      <c r="D30914" s="20"/>
    </row>
    <row r="30915" spans="4:4" x14ac:dyDescent="0.2">
      <c r="D30915" s="20"/>
    </row>
    <row r="30916" spans="4:4" x14ac:dyDescent="0.2">
      <c r="D30916" s="20"/>
    </row>
    <row r="30917" spans="4:4" x14ac:dyDescent="0.2">
      <c r="D30917" s="20"/>
    </row>
    <row r="30918" spans="4:4" x14ac:dyDescent="0.2">
      <c r="D30918" s="20"/>
    </row>
    <row r="30919" spans="4:4" x14ac:dyDescent="0.2">
      <c r="D30919" s="20"/>
    </row>
    <row r="30920" spans="4:4" x14ac:dyDescent="0.2">
      <c r="D30920" s="20"/>
    </row>
    <row r="30921" spans="4:4" x14ac:dyDescent="0.2">
      <c r="D30921" s="20"/>
    </row>
    <row r="30922" spans="4:4" x14ac:dyDescent="0.2">
      <c r="D30922" s="20"/>
    </row>
    <row r="30923" spans="4:4" x14ac:dyDescent="0.2">
      <c r="D30923" s="20"/>
    </row>
    <row r="30924" spans="4:4" x14ac:dyDescent="0.2">
      <c r="D30924" s="20"/>
    </row>
    <row r="30925" spans="4:4" x14ac:dyDescent="0.2">
      <c r="D30925" s="20"/>
    </row>
    <row r="30926" spans="4:4" x14ac:dyDescent="0.2">
      <c r="D30926" s="20"/>
    </row>
    <row r="30927" spans="4:4" x14ac:dyDescent="0.2">
      <c r="D30927" s="20"/>
    </row>
    <row r="30928" spans="4:4" x14ac:dyDescent="0.2">
      <c r="D30928" s="20"/>
    </row>
    <row r="30929" spans="4:4" x14ac:dyDescent="0.2">
      <c r="D30929" s="20"/>
    </row>
    <row r="30930" spans="4:4" x14ac:dyDescent="0.2">
      <c r="D30930" s="20"/>
    </row>
    <row r="30931" spans="4:4" x14ac:dyDescent="0.2">
      <c r="D30931" s="20"/>
    </row>
    <row r="30932" spans="4:4" x14ac:dyDescent="0.2">
      <c r="D30932" s="20"/>
    </row>
    <row r="30933" spans="4:4" x14ac:dyDescent="0.2">
      <c r="D30933" s="20"/>
    </row>
    <row r="30934" spans="4:4" x14ac:dyDescent="0.2">
      <c r="D30934" s="20"/>
    </row>
    <row r="30935" spans="4:4" x14ac:dyDescent="0.2">
      <c r="D30935" s="20"/>
    </row>
    <row r="30936" spans="4:4" x14ac:dyDescent="0.2">
      <c r="D30936" s="20"/>
    </row>
    <row r="30937" spans="4:4" x14ac:dyDescent="0.2">
      <c r="D30937" s="20"/>
    </row>
    <row r="30938" spans="4:4" x14ac:dyDescent="0.2">
      <c r="D30938" s="20"/>
    </row>
    <row r="30939" spans="4:4" x14ac:dyDescent="0.2">
      <c r="D30939" s="20"/>
    </row>
    <row r="30940" spans="4:4" x14ac:dyDescent="0.2">
      <c r="D30940" s="20"/>
    </row>
    <row r="30941" spans="4:4" x14ac:dyDescent="0.2">
      <c r="D30941" s="20"/>
    </row>
    <row r="30942" spans="4:4" x14ac:dyDescent="0.2">
      <c r="D30942" s="20"/>
    </row>
    <row r="30943" spans="4:4" x14ac:dyDescent="0.2">
      <c r="D30943" s="20"/>
    </row>
    <row r="30944" spans="4:4" x14ac:dyDescent="0.2">
      <c r="D30944" s="20"/>
    </row>
    <row r="30945" spans="4:4" x14ac:dyDescent="0.2">
      <c r="D30945" s="20"/>
    </row>
    <row r="30946" spans="4:4" x14ac:dyDescent="0.2">
      <c r="D30946" s="20"/>
    </row>
    <row r="30947" spans="4:4" x14ac:dyDescent="0.2">
      <c r="D30947" s="20"/>
    </row>
    <row r="30948" spans="4:4" x14ac:dyDescent="0.2">
      <c r="D30948" s="20"/>
    </row>
    <row r="30949" spans="4:4" x14ac:dyDescent="0.2">
      <c r="D30949" s="20"/>
    </row>
    <row r="30950" spans="4:4" x14ac:dyDescent="0.2">
      <c r="D30950" s="20"/>
    </row>
    <row r="30951" spans="4:4" x14ac:dyDescent="0.2">
      <c r="D30951" s="20"/>
    </row>
    <row r="30952" spans="4:4" x14ac:dyDescent="0.2">
      <c r="D30952" s="20"/>
    </row>
    <row r="30953" spans="4:4" x14ac:dyDescent="0.2">
      <c r="D30953" s="20"/>
    </row>
    <row r="30954" spans="4:4" x14ac:dyDescent="0.2">
      <c r="D30954" s="20"/>
    </row>
    <row r="30955" spans="4:4" x14ac:dyDescent="0.2">
      <c r="D30955" s="20"/>
    </row>
    <row r="30956" spans="4:4" x14ac:dyDescent="0.2">
      <c r="D30956" s="20"/>
    </row>
    <row r="30957" spans="4:4" x14ac:dyDescent="0.2">
      <c r="D30957" s="20"/>
    </row>
    <row r="30958" spans="4:4" x14ac:dyDescent="0.2">
      <c r="D30958" s="20"/>
    </row>
    <row r="30959" spans="4:4" x14ac:dyDescent="0.2">
      <c r="D30959" s="20"/>
    </row>
    <row r="30960" spans="4:4" x14ac:dyDescent="0.2">
      <c r="D30960" s="20"/>
    </row>
    <row r="30961" spans="4:4" x14ac:dyDescent="0.2">
      <c r="D30961" s="20"/>
    </row>
    <row r="30962" spans="4:4" x14ac:dyDescent="0.2">
      <c r="D30962" s="20"/>
    </row>
    <row r="30963" spans="4:4" x14ac:dyDescent="0.2">
      <c r="D30963" s="20"/>
    </row>
    <row r="30964" spans="4:4" x14ac:dyDescent="0.2">
      <c r="D30964" s="20"/>
    </row>
    <row r="30965" spans="4:4" x14ac:dyDescent="0.2">
      <c r="D30965" s="20"/>
    </row>
    <row r="30966" spans="4:4" x14ac:dyDescent="0.2">
      <c r="D30966" s="20"/>
    </row>
    <row r="30967" spans="4:4" x14ac:dyDescent="0.2">
      <c r="D30967" s="20"/>
    </row>
    <row r="30968" spans="4:4" x14ac:dyDescent="0.2">
      <c r="D30968" s="20"/>
    </row>
    <row r="30969" spans="4:4" x14ac:dyDescent="0.2">
      <c r="D30969" s="20"/>
    </row>
    <row r="30970" spans="4:4" x14ac:dyDescent="0.2">
      <c r="D30970" s="20"/>
    </row>
    <row r="30971" spans="4:4" x14ac:dyDescent="0.2">
      <c r="D30971" s="20"/>
    </row>
    <row r="30972" spans="4:4" x14ac:dyDescent="0.2">
      <c r="D30972" s="20"/>
    </row>
    <row r="30973" spans="4:4" x14ac:dyDescent="0.2">
      <c r="D30973" s="20"/>
    </row>
    <row r="30974" spans="4:4" x14ac:dyDescent="0.2">
      <c r="D30974" s="20"/>
    </row>
    <row r="30975" spans="4:4" x14ac:dyDescent="0.2">
      <c r="D30975" s="20"/>
    </row>
    <row r="30976" spans="4:4" x14ac:dyDescent="0.2">
      <c r="D30976" s="20"/>
    </row>
    <row r="30977" spans="4:4" x14ac:dyDescent="0.2">
      <c r="D30977" s="20"/>
    </row>
    <row r="30978" spans="4:4" x14ac:dyDescent="0.2">
      <c r="D30978" s="20"/>
    </row>
    <row r="30979" spans="4:4" x14ac:dyDescent="0.2">
      <c r="D30979" s="20"/>
    </row>
    <row r="30980" spans="4:4" x14ac:dyDescent="0.2">
      <c r="D30980" s="20"/>
    </row>
    <row r="30981" spans="4:4" x14ac:dyDescent="0.2">
      <c r="D30981" s="20"/>
    </row>
    <row r="30982" spans="4:4" x14ac:dyDescent="0.2">
      <c r="D30982" s="20"/>
    </row>
    <row r="30983" spans="4:4" x14ac:dyDescent="0.2">
      <c r="D30983" s="20"/>
    </row>
    <row r="30984" spans="4:4" x14ac:dyDescent="0.2">
      <c r="D30984" s="20"/>
    </row>
    <row r="30985" spans="4:4" x14ac:dyDescent="0.2">
      <c r="D30985" s="20"/>
    </row>
    <row r="30986" spans="4:4" x14ac:dyDescent="0.2">
      <c r="D30986" s="20"/>
    </row>
    <row r="30987" spans="4:4" x14ac:dyDescent="0.2">
      <c r="D30987" s="20"/>
    </row>
    <row r="30988" spans="4:4" x14ac:dyDescent="0.2">
      <c r="D30988" s="20"/>
    </row>
    <row r="30989" spans="4:4" x14ac:dyDescent="0.2">
      <c r="D30989" s="20"/>
    </row>
    <row r="30990" spans="4:4" x14ac:dyDescent="0.2">
      <c r="D30990" s="20"/>
    </row>
    <row r="30991" spans="4:4" x14ac:dyDescent="0.2">
      <c r="D30991" s="20"/>
    </row>
    <row r="30992" spans="4:4" x14ac:dyDescent="0.2">
      <c r="D30992" s="20"/>
    </row>
    <row r="30993" spans="4:4" x14ac:dyDescent="0.2">
      <c r="D30993" s="20"/>
    </row>
    <row r="30994" spans="4:4" x14ac:dyDescent="0.2">
      <c r="D30994" s="20"/>
    </row>
    <row r="30995" spans="4:4" x14ac:dyDescent="0.2">
      <c r="D30995" s="20"/>
    </row>
    <row r="30996" spans="4:4" x14ac:dyDescent="0.2">
      <c r="D30996" s="20"/>
    </row>
    <row r="30997" spans="4:4" x14ac:dyDescent="0.2">
      <c r="D30997" s="20"/>
    </row>
    <row r="30998" spans="4:4" x14ac:dyDescent="0.2">
      <c r="D30998" s="20"/>
    </row>
    <row r="30999" spans="4:4" x14ac:dyDescent="0.2">
      <c r="D30999" s="20"/>
    </row>
    <row r="31000" spans="4:4" x14ac:dyDescent="0.2">
      <c r="D31000" s="20"/>
    </row>
    <row r="31001" spans="4:4" x14ac:dyDescent="0.2">
      <c r="D31001" s="20"/>
    </row>
    <row r="31002" spans="4:4" x14ac:dyDescent="0.2">
      <c r="D31002" s="20"/>
    </row>
    <row r="31003" spans="4:4" x14ac:dyDescent="0.2">
      <c r="D31003" s="20"/>
    </row>
    <row r="31004" spans="4:4" x14ac:dyDescent="0.2">
      <c r="D31004" s="20"/>
    </row>
    <row r="31005" spans="4:4" x14ac:dyDescent="0.2">
      <c r="D31005" s="20"/>
    </row>
    <row r="31006" spans="4:4" x14ac:dyDescent="0.2">
      <c r="D31006" s="20"/>
    </row>
    <row r="31007" spans="4:4" x14ac:dyDescent="0.2">
      <c r="D31007" s="20"/>
    </row>
    <row r="31008" spans="4:4" x14ac:dyDescent="0.2">
      <c r="D31008" s="20"/>
    </row>
    <row r="31009" spans="4:4" x14ac:dyDescent="0.2">
      <c r="D31009" s="20"/>
    </row>
    <row r="31010" spans="4:4" x14ac:dyDescent="0.2">
      <c r="D31010" s="20"/>
    </row>
    <row r="31011" spans="4:4" x14ac:dyDescent="0.2">
      <c r="D31011" s="20"/>
    </row>
    <row r="31012" spans="4:4" x14ac:dyDescent="0.2">
      <c r="D31012" s="20"/>
    </row>
    <row r="31013" spans="4:4" x14ac:dyDescent="0.2">
      <c r="D31013" s="20"/>
    </row>
    <row r="31014" spans="4:4" x14ac:dyDescent="0.2">
      <c r="D31014" s="20"/>
    </row>
    <row r="31015" spans="4:4" x14ac:dyDescent="0.2">
      <c r="D31015" s="20"/>
    </row>
    <row r="31016" spans="4:4" x14ac:dyDescent="0.2">
      <c r="D31016" s="20"/>
    </row>
    <row r="31017" spans="4:4" x14ac:dyDescent="0.2">
      <c r="D31017" s="20"/>
    </row>
    <row r="31018" spans="4:4" x14ac:dyDescent="0.2">
      <c r="D31018" s="20"/>
    </row>
    <row r="31019" spans="4:4" x14ac:dyDescent="0.2">
      <c r="D31019" s="20"/>
    </row>
    <row r="31020" spans="4:4" x14ac:dyDescent="0.2">
      <c r="D31020" s="20"/>
    </row>
    <row r="31021" spans="4:4" x14ac:dyDescent="0.2">
      <c r="D31021" s="20"/>
    </row>
    <row r="31022" spans="4:4" x14ac:dyDescent="0.2">
      <c r="D31022" s="20"/>
    </row>
    <row r="31023" spans="4:4" x14ac:dyDescent="0.2">
      <c r="D31023" s="20"/>
    </row>
    <row r="31024" spans="4:4" x14ac:dyDescent="0.2">
      <c r="D31024" s="20"/>
    </row>
    <row r="31025" spans="4:4" x14ac:dyDescent="0.2">
      <c r="D31025" s="20"/>
    </row>
    <row r="31026" spans="4:4" x14ac:dyDescent="0.2">
      <c r="D31026" s="20"/>
    </row>
    <row r="31027" spans="4:4" x14ac:dyDescent="0.2">
      <c r="D31027" s="20"/>
    </row>
    <row r="31028" spans="4:4" x14ac:dyDescent="0.2">
      <c r="D31028" s="20"/>
    </row>
    <row r="31029" spans="4:4" x14ac:dyDescent="0.2">
      <c r="D31029" s="20"/>
    </row>
    <row r="31030" spans="4:4" x14ac:dyDescent="0.2">
      <c r="D31030" s="20"/>
    </row>
    <row r="31031" spans="4:4" x14ac:dyDescent="0.2">
      <c r="D31031" s="20"/>
    </row>
    <row r="31032" spans="4:4" x14ac:dyDescent="0.2">
      <c r="D31032" s="20"/>
    </row>
    <row r="31033" spans="4:4" x14ac:dyDescent="0.2">
      <c r="D31033" s="20"/>
    </row>
    <row r="31034" spans="4:4" x14ac:dyDescent="0.2">
      <c r="D31034" s="20"/>
    </row>
    <row r="31035" spans="4:4" x14ac:dyDescent="0.2">
      <c r="D31035" s="20"/>
    </row>
    <row r="31036" spans="4:4" x14ac:dyDescent="0.2">
      <c r="D31036" s="20"/>
    </row>
    <row r="31037" spans="4:4" x14ac:dyDescent="0.2">
      <c r="D31037" s="20"/>
    </row>
    <row r="31038" spans="4:4" x14ac:dyDescent="0.2">
      <c r="D31038" s="20"/>
    </row>
    <row r="31039" spans="4:4" x14ac:dyDescent="0.2">
      <c r="D31039" s="20"/>
    </row>
    <row r="31040" spans="4:4" x14ac:dyDescent="0.2">
      <c r="D31040" s="20"/>
    </row>
    <row r="31041" spans="4:4" x14ac:dyDescent="0.2">
      <c r="D31041" s="20"/>
    </row>
    <row r="31042" spans="4:4" x14ac:dyDescent="0.2">
      <c r="D31042" s="20"/>
    </row>
    <row r="31043" spans="4:4" x14ac:dyDescent="0.2">
      <c r="D31043" s="20"/>
    </row>
    <row r="31044" spans="4:4" x14ac:dyDescent="0.2">
      <c r="D31044" s="20"/>
    </row>
    <row r="31045" spans="4:4" x14ac:dyDescent="0.2">
      <c r="D31045" s="20"/>
    </row>
    <row r="31046" spans="4:4" x14ac:dyDescent="0.2">
      <c r="D31046" s="20"/>
    </row>
    <row r="31047" spans="4:4" x14ac:dyDescent="0.2">
      <c r="D31047" s="20"/>
    </row>
    <row r="31048" spans="4:4" x14ac:dyDescent="0.2">
      <c r="D31048" s="20"/>
    </row>
    <row r="31049" spans="4:4" x14ac:dyDescent="0.2">
      <c r="D31049" s="20"/>
    </row>
    <row r="31050" spans="4:4" x14ac:dyDescent="0.2">
      <c r="D31050" s="20"/>
    </row>
    <row r="31051" spans="4:4" x14ac:dyDescent="0.2">
      <c r="D31051" s="20"/>
    </row>
    <row r="31052" spans="4:4" x14ac:dyDescent="0.2">
      <c r="D31052" s="20"/>
    </row>
    <row r="31053" spans="4:4" x14ac:dyDescent="0.2">
      <c r="D31053" s="20"/>
    </row>
    <row r="31054" spans="4:4" x14ac:dyDescent="0.2">
      <c r="D31054" s="20"/>
    </row>
    <row r="31055" spans="4:4" x14ac:dyDescent="0.2">
      <c r="D31055" s="20"/>
    </row>
    <row r="31056" spans="4:4" x14ac:dyDescent="0.2">
      <c r="D31056" s="20"/>
    </row>
    <row r="31057" spans="4:4" x14ac:dyDescent="0.2">
      <c r="D31057" s="20"/>
    </row>
    <row r="31058" spans="4:4" x14ac:dyDescent="0.2">
      <c r="D31058" s="20"/>
    </row>
    <row r="31059" spans="4:4" x14ac:dyDescent="0.2">
      <c r="D31059" s="20"/>
    </row>
    <row r="31060" spans="4:4" x14ac:dyDescent="0.2">
      <c r="D31060" s="20"/>
    </row>
    <row r="31061" spans="4:4" x14ac:dyDescent="0.2">
      <c r="D31061" s="20"/>
    </row>
    <row r="31062" spans="4:4" x14ac:dyDescent="0.2">
      <c r="D31062" s="20"/>
    </row>
    <row r="31063" spans="4:4" x14ac:dyDescent="0.2">
      <c r="D31063" s="20"/>
    </row>
    <row r="31064" spans="4:4" x14ac:dyDescent="0.2">
      <c r="D31064" s="20"/>
    </row>
    <row r="31065" spans="4:4" x14ac:dyDescent="0.2">
      <c r="D31065" s="20"/>
    </row>
    <row r="31066" spans="4:4" x14ac:dyDescent="0.2">
      <c r="D31066" s="20"/>
    </row>
    <row r="31067" spans="4:4" x14ac:dyDescent="0.2">
      <c r="D31067" s="20"/>
    </row>
    <row r="31068" spans="4:4" x14ac:dyDescent="0.2">
      <c r="D31068" s="20"/>
    </row>
    <row r="31069" spans="4:4" x14ac:dyDescent="0.2">
      <c r="D31069" s="20"/>
    </row>
    <row r="31070" spans="4:4" x14ac:dyDescent="0.2">
      <c r="D31070" s="20"/>
    </row>
    <row r="31071" spans="4:4" x14ac:dyDescent="0.2">
      <c r="D31071" s="20"/>
    </row>
    <row r="31072" spans="4:4" x14ac:dyDescent="0.2">
      <c r="D31072" s="20"/>
    </row>
    <row r="31073" spans="4:4" x14ac:dyDescent="0.2">
      <c r="D31073" s="20"/>
    </row>
    <row r="31074" spans="4:4" x14ac:dyDescent="0.2">
      <c r="D31074" s="20"/>
    </row>
    <row r="31075" spans="4:4" x14ac:dyDescent="0.2">
      <c r="D31075" s="20"/>
    </row>
    <row r="31076" spans="4:4" x14ac:dyDescent="0.2">
      <c r="D31076" s="20"/>
    </row>
    <row r="31077" spans="4:4" x14ac:dyDescent="0.2">
      <c r="D31077" s="20"/>
    </row>
    <row r="31078" spans="4:4" x14ac:dyDescent="0.2">
      <c r="D31078" s="20"/>
    </row>
    <row r="31079" spans="4:4" x14ac:dyDescent="0.2">
      <c r="D31079" s="20"/>
    </row>
    <row r="31080" spans="4:4" x14ac:dyDescent="0.2">
      <c r="D31080" s="20"/>
    </row>
    <row r="31081" spans="4:4" x14ac:dyDescent="0.2">
      <c r="D31081" s="20"/>
    </row>
    <row r="31082" spans="4:4" x14ac:dyDescent="0.2">
      <c r="D31082" s="20"/>
    </row>
    <row r="31083" spans="4:4" x14ac:dyDescent="0.2">
      <c r="D31083" s="20"/>
    </row>
    <row r="31084" spans="4:4" x14ac:dyDescent="0.2">
      <c r="D31084" s="20"/>
    </row>
    <row r="31085" spans="4:4" x14ac:dyDescent="0.2">
      <c r="D31085" s="20"/>
    </row>
    <row r="31086" spans="4:4" x14ac:dyDescent="0.2">
      <c r="D31086" s="20"/>
    </row>
    <row r="31087" spans="4:4" x14ac:dyDescent="0.2">
      <c r="D31087" s="20"/>
    </row>
    <row r="31088" spans="4:4" x14ac:dyDescent="0.2">
      <c r="D31088" s="20"/>
    </row>
    <row r="31089" spans="4:4" x14ac:dyDescent="0.2">
      <c r="D31089" s="20"/>
    </row>
    <row r="31090" spans="4:4" x14ac:dyDescent="0.2">
      <c r="D31090" s="20"/>
    </row>
    <row r="31091" spans="4:4" x14ac:dyDescent="0.2">
      <c r="D31091" s="20"/>
    </row>
    <row r="31092" spans="4:4" x14ac:dyDescent="0.2">
      <c r="D31092" s="20"/>
    </row>
    <row r="31093" spans="4:4" x14ac:dyDescent="0.2">
      <c r="D31093" s="20"/>
    </row>
    <row r="31094" spans="4:4" x14ac:dyDescent="0.2">
      <c r="D31094" s="20"/>
    </row>
    <row r="31095" spans="4:4" x14ac:dyDescent="0.2">
      <c r="D31095" s="20"/>
    </row>
    <row r="31096" spans="4:4" x14ac:dyDescent="0.2">
      <c r="D31096" s="20"/>
    </row>
    <row r="31097" spans="4:4" x14ac:dyDescent="0.2">
      <c r="D31097" s="20"/>
    </row>
    <row r="31098" spans="4:4" x14ac:dyDescent="0.2">
      <c r="D31098" s="20"/>
    </row>
    <row r="31099" spans="4:4" x14ac:dyDescent="0.2">
      <c r="D31099" s="20"/>
    </row>
    <row r="31100" spans="4:4" x14ac:dyDescent="0.2">
      <c r="D31100" s="20"/>
    </row>
    <row r="31101" spans="4:4" x14ac:dyDescent="0.2">
      <c r="D31101" s="20"/>
    </row>
    <row r="31102" spans="4:4" x14ac:dyDescent="0.2">
      <c r="D31102" s="20"/>
    </row>
    <row r="31103" spans="4:4" x14ac:dyDescent="0.2">
      <c r="D31103" s="20"/>
    </row>
    <row r="31104" spans="4:4" x14ac:dyDescent="0.2">
      <c r="D31104" s="20"/>
    </row>
    <row r="31105" spans="4:4" x14ac:dyDescent="0.2">
      <c r="D31105" s="20"/>
    </row>
    <row r="31106" spans="4:4" x14ac:dyDescent="0.2">
      <c r="D31106" s="20"/>
    </row>
    <row r="31107" spans="4:4" x14ac:dyDescent="0.2">
      <c r="D31107" s="20"/>
    </row>
    <row r="31108" spans="4:4" x14ac:dyDescent="0.2">
      <c r="D31108" s="20"/>
    </row>
    <row r="31109" spans="4:4" x14ac:dyDescent="0.2">
      <c r="D31109" s="20"/>
    </row>
    <row r="31110" spans="4:4" x14ac:dyDescent="0.2">
      <c r="D31110" s="20"/>
    </row>
    <row r="31111" spans="4:4" x14ac:dyDescent="0.2">
      <c r="D31111" s="20"/>
    </row>
    <row r="31112" spans="4:4" x14ac:dyDescent="0.2">
      <c r="D31112" s="20"/>
    </row>
    <row r="31113" spans="4:4" x14ac:dyDescent="0.2">
      <c r="D31113" s="20"/>
    </row>
    <row r="31114" spans="4:4" x14ac:dyDescent="0.2">
      <c r="D31114" s="20"/>
    </row>
    <row r="31115" spans="4:4" x14ac:dyDescent="0.2">
      <c r="D31115" s="20"/>
    </row>
    <row r="31116" spans="4:4" x14ac:dyDescent="0.2">
      <c r="D31116" s="20"/>
    </row>
    <row r="31117" spans="4:4" x14ac:dyDescent="0.2">
      <c r="D31117" s="20"/>
    </row>
    <row r="31118" spans="4:4" x14ac:dyDescent="0.2">
      <c r="D31118" s="20"/>
    </row>
    <row r="31119" spans="4:4" x14ac:dyDescent="0.2">
      <c r="D31119" s="20"/>
    </row>
    <row r="31120" spans="4:4" x14ac:dyDescent="0.2">
      <c r="D31120" s="20"/>
    </row>
    <row r="31121" spans="4:4" x14ac:dyDescent="0.2">
      <c r="D31121" s="20"/>
    </row>
    <row r="31122" spans="4:4" x14ac:dyDescent="0.2">
      <c r="D31122" s="20"/>
    </row>
    <row r="31123" spans="4:4" x14ac:dyDescent="0.2">
      <c r="D31123" s="20"/>
    </row>
    <row r="31124" spans="4:4" x14ac:dyDescent="0.2">
      <c r="D31124" s="20"/>
    </row>
    <row r="31125" spans="4:4" x14ac:dyDescent="0.2">
      <c r="D31125" s="20"/>
    </row>
    <row r="31126" spans="4:4" x14ac:dyDescent="0.2">
      <c r="D31126" s="20"/>
    </row>
    <row r="31127" spans="4:4" x14ac:dyDescent="0.2">
      <c r="D31127" s="20"/>
    </row>
    <row r="31128" spans="4:4" x14ac:dyDescent="0.2">
      <c r="D31128" s="20"/>
    </row>
    <row r="31129" spans="4:4" x14ac:dyDescent="0.2">
      <c r="D31129" s="20"/>
    </row>
    <row r="31130" spans="4:4" x14ac:dyDescent="0.2">
      <c r="D31130" s="20"/>
    </row>
    <row r="31131" spans="4:4" x14ac:dyDescent="0.2">
      <c r="D31131" s="20"/>
    </row>
    <row r="31132" spans="4:4" x14ac:dyDescent="0.2">
      <c r="D31132" s="20"/>
    </row>
    <row r="31133" spans="4:4" x14ac:dyDescent="0.2">
      <c r="D31133" s="20"/>
    </row>
    <row r="31134" spans="4:4" x14ac:dyDescent="0.2">
      <c r="D31134" s="20"/>
    </row>
    <row r="31135" spans="4:4" x14ac:dyDescent="0.2">
      <c r="D31135" s="20"/>
    </row>
    <row r="31136" spans="4:4" x14ac:dyDescent="0.2">
      <c r="D31136" s="20"/>
    </row>
    <row r="31137" spans="4:4" x14ac:dyDescent="0.2">
      <c r="D31137" s="20"/>
    </row>
    <row r="31138" spans="4:4" x14ac:dyDescent="0.2">
      <c r="D31138" s="20"/>
    </row>
    <row r="31139" spans="4:4" x14ac:dyDescent="0.2">
      <c r="D31139" s="20"/>
    </row>
    <row r="31140" spans="4:4" x14ac:dyDescent="0.2">
      <c r="D31140" s="20"/>
    </row>
    <row r="31141" spans="4:4" x14ac:dyDescent="0.2">
      <c r="D31141" s="20"/>
    </row>
    <row r="31142" spans="4:4" x14ac:dyDescent="0.2">
      <c r="D31142" s="20"/>
    </row>
    <row r="31143" spans="4:4" x14ac:dyDescent="0.2">
      <c r="D31143" s="20"/>
    </row>
    <row r="31144" spans="4:4" x14ac:dyDescent="0.2">
      <c r="D31144" s="20"/>
    </row>
    <row r="31145" spans="4:4" x14ac:dyDescent="0.2">
      <c r="D31145" s="20"/>
    </row>
    <row r="31146" spans="4:4" x14ac:dyDescent="0.2">
      <c r="D31146" s="20"/>
    </row>
    <row r="31147" spans="4:4" x14ac:dyDescent="0.2">
      <c r="D31147" s="20"/>
    </row>
    <row r="31148" spans="4:4" x14ac:dyDescent="0.2">
      <c r="D31148" s="20"/>
    </row>
    <row r="31149" spans="4:4" x14ac:dyDescent="0.2">
      <c r="D31149" s="20"/>
    </row>
    <row r="31150" spans="4:4" x14ac:dyDescent="0.2">
      <c r="D31150" s="20"/>
    </row>
    <row r="31151" spans="4:4" x14ac:dyDescent="0.2">
      <c r="D31151" s="20"/>
    </row>
    <row r="31152" spans="4:4" x14ac:dyDescent="0.2">
      <c r="D31152" s="20"/>
    </row>
    <row r="31153" spans="4:4" x14ac:dyDescent="0.2">
      <c r="D31153" s="20"/>
    </row>
    <row r="31154" spans="4:4" x14ac:dyDescent="0.2">
      <c r="D31154" s="20"/>
    </row>
    <row r="31155" spans="4:4" x14ac:dyDescent="0.2">
      <c r="D31155" s="20"/>
    </row>
    <row r="31156" spans="4:4" x14ac:dyDescent="0.2">
      <c r="D31156" s="20"/>
    </row>
    <row r="31157" spans="4:4" x14ac:dyDescent="0.2">
      <c r="D31157" s="20"/>
    </row>
    <row r="31158" spans="4:4" x14ac:dyDescent="0.2">
      <c r="D31158" s="20"/>
    </row>
    <row r="31159" spans="4:4" x14ac:dyDescent="0.2">
      <c r="D31159" s="20"/>
    </row>
    <row r="31160" spans="4:4" x14ac:dyDescent="0.2">
      <c r="D31160" s="20"/>
    </row>
    <row r="31161" spans="4:4" x14ac:dyDescent="0.2">
      <c r="D31161" s="20"/>
    </row>
    <row r="31162" spans="4:4" x14ac:dyDescent="0.2">
      <c r="D31162" s="20"/>
    </row>
    <row r="31163" spans="4:4" x14ac:dyDescent="0.2">
      <c r="D31163" s="20"/>
    </row>
    <row r="31164" spans="4:4" x14ac:dyDescent="0.2">
      <c r="D31164" s="20"/>
    </row>
    <row r="31165" spans="4:4" x14ac:dyDescent="0.2">
      <c r="D31165" s="20"/>
    </row>
    <row r="31166" spans="4:4" x14ac:dyDescent="0.2">
      <c r="D31166" s="20"/>
    </row>
    <row r="31167" spans="4:4" x14ac:dyDescent="0.2">
      <c r="D31167" s="20"/>
    </row>
    <row r="31168" spans="4:4" x14ac:dyDescent="0.2">
      <c r="D31168" s="20"/>
    </row>
    <row r="31169" spans="4:4" x14ac:dyDescent="0.2">
      <c r="D31169" s="20"/>
    </row>
    <row r="31170" spans="4:4" x14ac:dyDescent="0.2">
      <c r="D31170" s="20"/>
    </row>
    <row r="31171" spans="4:4" x14ac:dyDescent="0.2">
      <c r="D31171" s="20"/>
    </row>
    <row r="31172" spans="4:4" x14ac:dyDescent="0.2">
      <c r="D31172" s="20"/>
    </row>
    <row r="31173" spans="4:4" x14ac:dyDescent="0.2">
      <c r="D31173" s="20"/>
    </row>
    <row r="31174" spans="4:4" x14ac:dyDescent="0.2">
      <c r="D31174" s="20"/>
    </row>
    <row r="31175" spans="4:4" x14ac:dyDescent="0.2">
      <c r="D31175" s="20"/>
    </row>
    <row r="31176" spans="4:4" x14ac:dyDescent="0.2">
      <c r="D31176" s="20"/>
    </row>
    <row r="31177" spans="4:4" x14ac:dyDescent="0.2">
      <c r="D31177" s="20"/>
    </row>
    <row r="31178" spans="4:4" x14ac:dyDescent="0.2">
      <c r="D31178" s="20"/>
    </row>
    <row r="31179" spans="4:4" x14ac:dyDescent="0.2">
      <c r="D31179" s="20"/>
    </row>
    <row r="31180" spans="4:4" x14ac:dyDescent="0.2">
      <c r="D31180" s="20"/>
    </row>
    <row r="31181" spans="4:4" x14ac:dyDescent="0.2">
      <c r="D31181" s="20"/>
    </row>
    <row r="31182" spans="4:4" x14ac:dyDescent="0.2">
      <c r="D31182" s="20"/>
    </row>
    <row r="31183" spans="4:4" x14ac:dyDescent="0.2">
      <c r="D31183" s="20"/>
    </row>
    <row r="31184" spans="4:4" x14ac:dyDescent="0.2">
      <c r="D31184" s="20"/>
    </row>
    <row r="31185" spans="4:4" x14ac:dyDescent="0.2">
      <c r="D31185" s="20"/>
    </row>
    <row r="31186" spans="4:4" x14ac:dyDescent="0.2">
      <c r="D31186" s="20"/>
    </row>
    <row r="31187" spans="4:4" x14ac:dyDescent="0.2">
      <c r="D31187" s="20"/>
    </row>
    <row r="31188" spans="4:4" x14ac:dyDescent="0.2">
      <c r="D31188" s="20"/>
    </row>
    <row r="31189" spans="4:4" x14ac:dyDescent="0.2">
      <c r="D31189" s="20"/>
    </row>
    <row r="31190" spans="4:4" x14ac:dyDescent="0.2">
      <c r="D31190" s="20"/>
    </row>
    <row r="31191" spans="4:4" x14ac:dyDescent="0.2">
      <c r="D31191" s="20"/>
    </row>
    <row r="31192" spans="4:4" x14ac:dyDescent="0.2">
      <c r="D31192" s="20"/>
    </row>
    <row r="31193" spans="4:4" x14ac:dyDescent="0.2">
      <c r="D31193" s="20"/>
    </row>
    <row r="31194" spans="4:4" x14ac:dyDescent="0.2">
      <c r="D31194" s="20"/>
    </row>
    <row r="31195" spans="4:4" x14ac:dyDescent="0.2">
      <c r="D31195" s="20"/>
    </row>
    <row r="31196" spans="4:4" x14ac:dyDescent="0.2">
      <c r="D31196" s="20"/>
    </row>
    <row r="31197" spans="4:4" x14ac:dyDescent="0.2">
      <c r="D31197" s="20"/>
    </row>
    <row r="31198" spans="4:4" x14ac:dyDescent="0.2">
      <c r="D31198" s="20"/>
    </row>
    <row r="31199" spans="4:4" x14ac:dyDescent="0.2">
      <c r="D31199" s="20"/>
    </row>
    <row r="31200" spans="4:4" x14ac:dyDescent="0.2">
      <c r="D31200" s="20"/>
    </row>
    <row r="31201" spans="4:4" x14ac:dyDescent="0.2">
      <c r="D31201" s="20"/>
    </row>
    <row r="31202" spans="4:4" x14ac:dyDescent="0.2">
      <c r="D31202" s="20"/>
    </row>
    <row r="31203" spans="4:4" x14ac:dyDescent="0.2">
      <c r="D31203" s="20"/>
    </row>
    <row r="31204" spans="4:4" x14ac:dyDescent="0.2">
      <c r="D31204" s="20"/>
    </row>
    <row r="31205" spans="4:4" x14ac:dyDescent="0.2">
      <c r="D31205" s="20"/>
    </row>
    <row r="31206" spans="4:4" x14ac:dyDescent="0.2">
      <c r="D31206" s="20"/>
    </row>
    <row r="31207" spans="4:4" x14ac:dyDescent="0.2">
      <c r="D31207" s="20"/>
    </row>
    <row r="31208" spans="4:4" x14ac:dyDescent="0.2">
      <c r="D31208" s="20"/>
    </row>
    <row r="31209" spans="4:4" x14ac:dyDescent="0.2">
      <c r="D31209" s="20"/>
    </row>
    <row r="31210" spans="4:4" x14ac:dyDescent="0.2">
      <c r="D31210" s="20"/>
    </row>
    <row r="31211" spans="4:4" x14ac:dyDescent="0.2">
      <c r="D31211" s="20"/>
    </row>
    <row r="31212" spans="4:4" x14ac:dyDescent="0.2">
      <c r="D31212" s="20"/>
    </row>
    <row r="31213" spans="4:4" x14ac:dyDescent="0.2">
      <c r="D31213" s="20"/>
    </row>
    <row r="31214" spans="4:4" x14ac:dyDescent="0.2">
      <c r="D31214" s="20"/>
    </row>
    <row r="31215" spans="4:4" x14ac:dyDescent="0.2">
      <c r="D31215" s="20"/>
    </row>
    <row r="31216" spans="4:4" x14ac:dyDescent="0.2">
      <c r="D31216" s="20"/>
    </row>
    <row r="31217" spans="4:4" x14ac:dyDescent="0.2">
      <c r="D31217" s="20"/>
    </row>
    <row r="31218" spans="4:4" x14ac:dyDescent="0.2">
      <c r="D31218" s="20"/>
    </row>
    <row r="31219" spans="4:4" x14ac:dyDescent="0.2">
      <c r="D31219" s="20"/>
    </row>
    <row r="31220" spans="4:4" x14ac:dyDescent="0.2">
      <c r="D31220" s="20"/>
    </row>
    <row r="31221" spans="4:4" x14ac:dyDescent="0.2">
      <c r="D31221" s="20"/>
    </row>
    <row r="31222" spans="4:4" x14ac:dyDescent="0.2">
      <c r="D31222" s="20"/>
    </row>
    <row r="31223" spans="4:4" x14ac:dyDescent="0.2">
      <c r="D31223" s="20"/>
    </row>
    <row r="31224" spans="4:4" x14ac:dyDescent="0.2">
      <c r="D31224" s="20"/>
    </row>
    <row r="31225" spans="4:4" x14ac:dyDescent="0.2">
      <c r="D31225" s="20"/>
    </row>
    <row r="31226" spans="4:4" x14ac:dyDescent="0.2">
      <c r="D31226" s="20"/>
    </row>
    <row r="31227" spans="4:4" x14ac:dyDescent="0.2">
      <c r="D31227" s="20"/>
    </row>
    <row r="31228" spans="4:4" x14ac:dyDescent="0.2">
      <c r="D31228" s="20"/>
    </row>
    <row r="31229" spans="4:4" x14ac:dyDescent="0.2">
      <c r="D31229" s="20"/>
    </row>
    <row r="31230" spans="4:4" x14ac:dyDescent="0.2">
      <c r="D31230" s="20"/>
    </row>
    <row r="31231" spans="4:4" x14ac:dyDescent="0.2">
      <c r="D31231" s="20"/>
    </row>
    <row r="31232" spans="4:4" x14ac:dyDescent="0.2">
      <c r="D31232" s="20"/>
    </row>
    <row r="31233" spans="4:4" x14ac:dyDescent="0.2">
      <c r="D31233" s="20"/>
    </row>
    <row r="31234" spans="4:4" x14ac:dyDescent="0.2">
      <c r="D31234" s="20"/>
    </row>
    <row r="31235" spans="4:4" x14ac:dyDescent="0.2">
      <c r="D31235" s="20"/>
    </row>
    <row r="31236" spans="4:4" x14ac:dyDescent="0.2">
      <c r="D31236" s="20"/>
    </row>
    <row r="31237" spans="4:4" x14ac:dyDescent="0.2">
      <c r="D31237" s="20"/>
    </row>
    <row r="31238" spans="4:4" x14ac:dyDescent="0.2">
      <c r="D31238" s="20"/>
    </row>
    <row r="31239" spans="4:4" x14ac:dyDescent="0.2">
      <c r="D31239" s="20"/>
    </row>
    <row r="31240" spans="4:4" x14ac:dyDescent="0.2">
      <c r="D31240" s="20"/>
    </row>
    <row r="31241" spans="4:4" x14ac:dyDescent="0.2">
      <c r="D31241" s="20"/>
    </row>
    <row r="31242" spans="4:4" x14ac:dyDescent="0.2">
      <c r="D31242" s="20"/>
    </row>
    <row r="31243" spans="4:4" x14ac:dyDescent="0.2">
      <c r="D31243" s="20"/>
    </row>
    <row r="31244" spans="4:4" x14ac:dyDescent="0.2">
      <c r="D31244" s="20"/>
    </row>
    <row r="31245" spans="4:4" x14ac:dyDescent="0.2">
      <c r="D31245" s="20"/>
    </row>
    <row r="31246" spans="4:4" x14ac:dyDescent="0.2">
      <c r="D31246" s="20"/>
    </row>
    <row r="31247" spans="4:4" x14ac:dyDescent="0.2">
      <c r="D31247" s="20"/>
    </row>
    <row r="31248" spans="4:4" x14ac:dyDescent="0.2">
      <c r="D31248" s="20"/>
    </row>
    <row r="31249" spans="4:4" x14ac:dyDescent="0.2">
      <c r="D31249" s="20"/>
    </row>
    <row r="31250" spans="4:4" x14ac:dyDescent="0.2">
      <c r="D31250" s="20"/>
    </row>
    <row r="31251" spans="4:4" x14ac:dyDescent="0.2">
      <c r="D31251" s="20"/>
    </row>
    <row r="31252" spans="4:4" x14ac:dyDescent="0.2">
      <c r="D31252" s="20"/>
    </row>
    <row r="31253" spans="4:4" x14ac:dyDescent="0.2">
      <c r="D31253" s="20"/>
    </row>
    <row r="31254" spans="4:4" x14ac:dyDescent="0.2">
      <c r="D31254" s="20"/>
    </row>
    <row r="31255" spans="4:4" x14ac:dyDescent="0.2">
      <c r="D31255" s="20"/>
    </row>
    <row r="31256" spans="4:4" x14ac:dyDescent="0.2">
      <c r="D31256" s="20"/>
    </row>
    <row r="31257" spans="4:4" x14ac:dyDescent="0.2">
      <c r="D31257" s="20"/>
    </row>
    <row r="31258" spans="4:4" x14ac:dyDescent="0.2">
      <c r="D31258" s="20"/>
    </row>
    <row r="31259" spans="4:4" x14ac:dyDescent="0.2">
      <c r="D31259" s="20"/>
    </row>
    <row r="31260" spans="4:4" x14ac:dyDescent="0.2">
      <c r="D31260" s="20"/>
    </row>
    <row r="31261" spans="4:4" x14ac:dyDescent="0.2">
      <c r="D31261" s="20"/>
    </row>
    <row r="31262" spans="4:4" x14ac:dyDescent="0.2">
      <c r="D31262" s="20"/>
    </row>
    <row r="31263" spans="4:4" x14ac:dyDescent="0.2">
      <c r="D31263" s="20"/>
    </row>
    <row r="31264" spans="4:4" x14ac:dyDescent="0.2">
      <c r="D31264" s="20"/>
    </row>
    <row r="31265" spans="4:4" x14ac:dyDescent="0.2">
      <c r="D31265" s="20"/>
    </row>
    <row r="31266" spans="4:4" x14ac:dyDescent="0.2">
      <c r="D31266" s="20"/>
    </row>
    <row r="31267" spans="4:4" x14ac:dyDescent="0.2">
      <c r="D31267" s="20"/>
    </row>
    <row r="31268" spans="4:4" x14ac:dyDescent="0.2">
      <c r="D31268" s="20"/>
    </row>
    <row r="31269" spans="4:4" x14ac:dyDescent="0.2">
      <c r="D31269" s="20"/>
    </row>
    <row r="31270" spans="4:4" x14ac:dyDescent="0.2">
      <c r="D31270" s="20"/>
    </row>
    <row r="31271" spans="4:4" x14ac:dyDescent="0.2">
      <c r="D31271" s="20"/>
    </row>
    <row r="31272" spans="4:4" x14ac:dyDescent="0.2">
      <c r="D31272" s="20"/>
    </row>
    <row r="31273" spans="4:4" x14ac:dyDescent="0.2">
      <c r="D31273" s="20"/>
    </row>
    <row r="31274" spans="4:4" x14ac:dyDescent="0.2">
      <c r="D31274" s="20"/>
    </row>
    <row r="31275" spans="4:4" x14ac:dyDescent="0.2">
      <c r="D31275" s="20"/>
    </row>
    <row r="31276" spans="4:4" x14ac:dyDescent="0.2">
      <c r="D31276" s="20"/>
    </row>
    <row r="31277" spans="4:4" x14ac:dyDescent="0.2">
      <c r="D31277" s="20"/>
    </row>
    <row r="31278" spans="4:4" x14ac:dyDescent="0.2">
      <c r="D31278" s="20"/>
    </row>
    <row r="31279" spans="4:4" x14ac:dyDescent="0.2">
      <c r="D31279" s="20"/>
    </row>
    <row r="31280" spans="4:4" x14ac:dyDescent="0.2">
      <c r="D31280" s="20"/>
    </row>
    <row r="31281" spans="4:4" x14ac:dyDescent="0.2">
      <c r="D31281" s="20"/>
    </row>
    <row r="31282" spans="4:4" x14ac:dyDescent="0.2">
      <c r="D31282" s="20"/>
    </row>
    <row r="31283" spans="4:4" x14ac:dyDescent="0.2">
      <c r="D31283" s="20"/>
    </row>
    <row r="31284" spans="4:4" x14ac:dyDescent="0.2">
      <c r="D31284" s="20"/>
    </row>
    <row r="31285" spans="4:4" x14ac:dyDescent="0.2">
      <c r="D31285" s="20"/>
    </row>
    <row r="31286" spans="4:4" x14ac:dyDescent="0.2">
      <c r="D31286" s="20"/>
    </row>
    <row r="31287" spans="4:4" x14ac:dyDescent="0.2">
      <c r="D31287" s="20"/>
    </row>
    <row r="31288" spans="4:4" x14ac:dyDescent="0.2">
      <c r="D31288" s="20"/>
    </row>
    <row r="31289" spans="4:4" x14ac:dyDescent="0.2">
      <c r="D31289" s="20"/>
    </row>
    <row r="31290" spans="4:4" x14ac:dyDescent="0.2">
      <c r="D31290" s="20"/>
    </row>
    <row r="31291" spans="4:4" x14ac:dyDescent="0.2">
      <c r="D31291" s="20"/>
    </row>
    <row r="31292" spans="4:4" x14ac:dyDescent="0.2">
      <c r="D31292" s="20"/>
    </row>
    <row r="31293" spans="4:4" x14ac:dyDescent="0.2">
      <c r="D31293" s="20"/>
    </row>
    <row r="31294" spans="4:4" x14ac:dyDescent="0.2">
      <c r="D31294" s="20"/>
    </row>
    <row r="31295" spans="4:4" x14ac:dyDescent="0.2">
      <c r="D31295" s="20"/>
    </row>
    <row r="31296" spans="4:4" x14ac:dyDescent="0.2">
      <c r="D31296" s="20"/>
    </row>
    <row r="31297" spans="4:4" x14ac:dyDescent="0.2">
      <c r="D31297" s="20"/>
    </row>
    <row r="31298" spans="4:4" x14ac:dyDescent="0.2">
      <c r="D31298" s="20"/>
    </row>
    <row r="31299" spans="4:4" x14ac:dyDescent="0.2">
      <c r="D31299" s="20"/>
    </row>
    <row r="31300" spans="4:4" x14ac:dyDescent="0.2">
      <c r="D31300" s="20"/>
    </row>
    <row r="31301" spans="4:4" x14ac:dyDescent="0.2">
      <c r="D31301" s="20"/>
    </row>
    <row r="31302" spans="4:4" x14ac:dyDescent="0.2">
      <c r="D31302" s="20"/>
    </row>
    <row r="31303" spans="4:4" x14ac:dyDescent="0.2">
      <c r="D31303" s="20"/>
    </row>
    <row r="31304" spans="4:4" x14ac:dyDescent="0.2">
      <c r="D31304" s="20"/>
    </row>
    <row r="31305" spans="4:4" x14ac:dyDescent="0.2">
      <c r="D31305" s="20"/>
    </row>
    <row r="31306" spans="4:4" x14ac:dyDescent="0.2">
      <c r="D31306" s="20"/>
    </row>
    <row r="31307" spans="4:4" x14ac:dyDescent="0.2">
      <c r="D31307" s="20"/>
    </row>
    <row r="31308" spans="4:4" x14ac:dyDescent="0.2">
      <c r="D31308" s="20"/>
    </row>
    <row r="31309" spans="4:4" x14ac:dyDescent="0.2">
      <c r="D31309" s="20"/>
    </row>
    <row r="31310" spans="4:4" x14ac:dyDescent="0.2">
      <c r="D31310" s="20"/>
    </row>
    <row r="31311" spans="4:4" x14ac:dyDescent="0.2">
      <c r="D31311" s="20"/>
    </row>
    <row r="31312" spans="4:4" x14ac:dyDescent="0.2">
      <c r="D31312" s="20"/>
    </row>
    <row r="31313" spans="4:4" x14ac:dyDescent="0.2">
      <c r="D31313" s="20"/>
    </row>
    <row r="31314" spans="4:4" x14ac:dyDescent="0.2">
      <c r="D31314" s="20"/>
    </row>
    <row r="31315" spans="4:4" x14ac:dyDescent="0.2">
      <c r="D31315" s="20"/>
    </row>
    <row r="31316" spans="4:4" x14ac:dyDescent="0.2">
      <c r="D31316" s="20"/>
    </row>
    <row r="31317" spans="4:4" x14ac:dyDescent="0.2">
      <c r="D31317" s="20"/>
    </row>
    <row r="31318" spans="4:4" x14ac:dyDescent="0.2">
      <c r="D31318" s="20"/>
    </row>
    <row r="31319" spans="4:4" x14ac:dyDescent="0.2">
      <c r="D31319" s="20"/>
    </row>
    <row r="31320" spans="4:4" x14ac:dyDescent="0.2">
      <c r="D31320" s="20"/>
    </row>
    <row r="31321" spans="4:4" x14ac:dyDescent="0.2">
      <c r="D31321" s="20"/>
    </row>
    <row r="31322" spans="4:4" x14ac:dyDescent="0.2">
      <c r="D31322" s="20"/>
    </row>
    <row r="31323" spans="4:4" x14ac:dyDescent="0.2">
      <c r="D31323" s="20"/>
    </row>
    <row r="31324" spans="4:4" x14ac:dyDescent="0.2">
      <c r="D31324" s="20"/>
    </row>
    <row r="31325" spans="4:4" x14ac:dyDescent="0.2">
      <c r="D31325" s="20"/>
    </row>
    <row r="31326" spans="4:4" x14ac:dyDescent="0.2">
      <c r="D31326" s="20"/>
    </row>
    <row r="31327" spans="4:4" x14ac:dyDescent="0.2">
      <c r="D31327" s="20"/>
    </row>
    <row r="31328" spans="4:4" x14ac:dyDescent="0.2">
      <c r="D31328" s="20"/>
    </row>
    <row r="31329" spans="4:4" x14ac:dyDescent="0.2">
      <c r="D31329" s="20"/>
    </row>
    <row r="31330" spans="4:4" x14ac:dyDescent="0.2">
      <c r="D31330" s="20"/>
    </row>
    <row r="31331" spans="4:4" x14ac:dyDescent="0.2">
      <c r="D31331" s="20"/>
    </row>
    <row r="31332" spans="4:4" x14ac:dyDescent="0.2">
      <c r="D31332" s="20"/>
    </row>
    <row r="31333" spans="4:4" x14ac:dyDescent="0.2">
      <c r="D31333" s="20"/>
    </row>
    <row r="31334" spans="4:4" x14ac:dyDescent="0.2">
      <c r="D31334" s="20"/>
    </row>
    <row r="31335" spans="4:4" x14ac:dyDescent="0.2">
      <c r="D31335" s="20"/>
    </row>
    <row r="31336" spans="4:4" x14ac:dyDescent="0.2">
      <c r="D31336" s="20"/>
    </row>
    <row r="31337" spans="4:4" x14ac:dyDescent="0.2">
      <c r="D31337" s="20"/>
    </row>
    <row r="31338" spans="4:4" x14ac:dyDescent="0.2">
      <c r="D31338" s="20"/>
    </row>
    <row r="31339" spans="4:4" x14ac:dyDescent="0.2">
      <c r="D31339" s="20"/>
    </row>
    <row r="31340" spans="4:4" x14ac:dyDescent="0.2">
      <c r="D31340" s="20"/>
    </row>
    <row r="31341" spans="4:4" x14ac:dyDescent="0.2">
      <c r="D31341" s="20"/>
    </row>
    <row r="31342" spans="4:4" x14ac:dyDescent="0.2">
      <c r="D31342" s="20"/>
    </row>
    <row r="31343" spans="4:4" x14ac:dyDescent="0.2">
      <c r="D31343" s="20"/>
    </row>
    <row r="31344" spans="4:4" x14ac:dyDescent="0.2">
      <c r="D31344" s="20"/>
    </row>
    <row r="31345" spans="4:4" x14ac:dyDescent="0.2">
      <c r="D31345" s="20"/>
    </row>
    <row r="31346" spans="4:4" x14ac:dyDescent="0.2">
      <c r="D31346" s="20"/>
    </row>
    <row r="31347" spans="4:4" x14ac:dyDescent="0.2">
      <c r="D31347" s="20"/>
    </row>
    <row r="31348" spans="4:4" x14ac:dyDescent="0.2">
      <c r="D31348" s="20"/>
    </row>
    <row r="31349" spans="4:4" x14ac:dyDescent="0.2">
      <c r="D31349" s="20"/>
    </row>
    <row r="31350" spans="4:4" x14ac:dyDescent="0.2">
      <c r="D31350" s="20"/>
    </row>
    <row r="31351" spans="4:4" x14ac:dyDescent="0.2">
      <c r="D31351" s="20"/>
    </row>
    <row r="31352" spans="4:4" x14ac:dyDescent="0.2">
      <c r="D31352" s="20"/>
    </row>
    <row r="31353" spans="4:4" x14ac:dyDescent="0.2">
      <c r="D31353" s="20"/>
    </row>
    <row r="31354" spans="4:4" x14ac:dyDescent="0.2">
      <c r="D31354" s="20"/>
    </row>
    <row r="31355" spans="4:4" x14ac:dyDescent="0.2">
      <c r="D31355" s="20"/>
    </row>
    <row r="31356" spans="4:4" x14ac:dyDescent="0.2">
      <c r="D31356" s="20"/>
    </row>
    <row r="31357" spans="4:4" x14ac:dyDescent="0.2">
      <c r="D31357" s="20"/>
    </row>
    <row r="31358" spans="4:4" x14ac:dyDescent="0.2">
      <c r="D31358" s="20"/>
    </row>
    <row r="31359" spans="4:4" x14ac:dyDescent="0.2">
      <c r="D31359" s="20"/>
    </row>
    <row r="31360" spans="4:4" x14ac:dyDescent="0.2">
      <c r="D31360" s="20"/>
    </row>
    <row r="31361" spans="4:4" x14ac:dyDescent="0.2">
      <c r="D31361" s="20"/>
    </row>
    <row r="31362" spans="4:4" x14ac:dyDescent="0.2">
      <c r="D31362" s="20"/>
    </row>
    <row r="31363" spans="4:4" x14ac:dyDescent="0.2">
      <c r="D31363" s="20"/>
    </row>
    <row r="31364" spans="4:4" x14ac:dyDescent="0.2">
      <c r="D31364" s="20"/>
    </row>
    <row r="31365" spans="4:4" x14ac:dyDescent="0.2">
      <c r="D31365" s="20"/>
    </row>
    <row r="31366" spans="4:4" x14ac:dyDescent="0.2">
      <c r="D31366" s="20"/>
    </row>
    <row r="31367" spans="4:4" x14ac:dyDescent="0.2">
      <c r="D31367" s="20"/>
    </row>
    <row r="31368" spans="4:4" x14ac:dyDescent="0.2">
      <c r="D31368" s="20"/>
    </row>
    <row r="31369" spans="4:4" x14ac:dyDescent="0.2">
      <c r="D31369" s="20"/>
    </row>
    <row r="31370" spans="4:4" x14ac:dyDescent="0.2">
      <c r="D31370" s="20"/>
    </row>
    <row r="31371" spans="4:4" x14ac:dyDescent="0.2">
      <c r="D31371" s="20"/>
    </row>
    <row r="31372" spans="4:4" x14ac:dyDescent="0.2">
      <c r="D31372" s="20"/>
    </row>
    <row r="31373" spans="4:4" x14ac:dyDescent="0.2">
      <c r="D31373" s="20"/>
    </row>
    <row r="31374" spans="4:4" x14ac:dyDescent="0.2">
      <c r="D31374" s="20"/>
    </row>
    <row r="31375" spans="4:4" x14ac:dyDescent="0.2">
      <c r="D31375" s="20"/>
    </row>
    <row r="31376" spans="4:4" x14ac:dyDescent="0.2">
      <c r="D31376" s="20"/>
    </row>
    <row r="31377" spans="4:4" x14ac:dyDescent="0.2">
      <c r="D31377" s="20"/>
    </row>
    <row r="31378" spans="4:4" x14ac:dyDescent="0.2">
      <c r="D31378" s="20"/>
    </row>
    <row r="31379" spans="4:4" x14ac:dyDescent="0.2">
      <c r="D31379" s="20"/>
    </row>
    <row r="31380" spans="4:4" x14ac:dyDescent="0.2">
      <c r="D31380" s="20"/>
    </row>
    <row r="31381" spans="4:4" x14ac:dyDescent="0.2">
      <c r="D31381" s="20"/>
    </row>
    <row r="31382" spans="4:4" x14ac:dyDescent="0.2">
      <c r="D31382" s="20"/>
    </row>
    <row r="31383" spans="4:4" x14ac:dyDescent="0.2">
      <c r="D31383" s="20"/>
    </row>
    <row r="31384" spans="4:4" x14ac:dyDescent="0.2">
      <c r="D31384" s="20"/>
    </row>
    <row r="31385" spans="4:4" x14ac:dyDescent="0.2">
      <c r="D31385" s="20"/>
    </row>
    <row r="31386" spans="4:4" x14ac:dyDescent="0.2">
      <c r="D31386" s="20"/>
    </row>
    <row r="31387" spans="4:4" x14ac:dyDescent="0.2">
      <c r="D31387" s="20"/>
    </row>
    <row r="31388" spans="4:4" x14ac:dyDescent="0.2">
      <c r="D31388" s="20"/>
    </row>
    <row r="31389" spans="4:4" x14ac:dyDescent="0.2">
      <c r="D31389" s="20"/>
    </row>
    <row r="31390" spans="4:4" x14ac:dyDescent="0.2">
      <c r="D31390" s="20"/>
    </row>
    <row r="31391" spans="4:4" x14ac:dyDescent="0.2">
      <c r="D31391" s="20"/>
    </row>
    <row r="31392" spans="4:4" x14ac:dyDescent="0.2">
      <c r="D31392" s="20"/>
    </row>
    <row r="31393" spans="4:4" x14ac:dyDescent="0.2">
      <c r="D31393" s="20"/>
    </row>
    <row r="31394" spans="4:4" x14ac:dyDescent="0.2">
      <c r="D31394" s="20"/>
    </row>
    <row r="31395" spans="4:4" x14ac:dyDescent="0.2">
      <c r="D31395" s="20"/>
    </row>
    <row r="31396" spans="4:4" x14ac:dyDescent="0.2">
      <c r="D31396" s="20"/>
    </row>
    <row r="31397" spans="4:4" x14ac:dyDescent="0.2">
      <c r="D31397" s="20"/>
    </row>
    <row r="31398" spans="4:4" x14ac:dyDescent="0.2">
      <c r="D31398" s="20"/>
    </row>
    <row r="31399" spans="4:4" x14ac:dyDescent="0.2">
      <c r="D31399" s="20"/>
    </row>
    <row r="31400" spans="4:4" x14ac:dyDescent="0.2">
      <c r="D31400" s="20"/>
    </row>
    <row r="31401" spans="4:4" x14ac:dyDescent="0.2">
      <c r="D31401" s="20"/>
    </row>
    <row r="31402" spans="4:4" x14ac:dyDescent="0.2">
      <c r="D31402" s="20"/>
    </row>
    <row r="31403" spans="4:4" x14ac:dyDescent="0.2">
      <c r="D31403" s="20"/>
    </row>
    <row r="31404" spans="4:4" x14ac:dyDescent="0.2">
      <c r="D31404" s="20"/>
    </row>
    <row r="31405" spans="4:4" x14ac:dyDescent="0.2">
      <c r="D31405" s="20"/>
    </row>
    <row r="31406" spans="4:4" x14ac:dyDescent="0.2">
      <c r="D31406" s="20"/>
    </row>
    <row r="31407" spans="4:4" x14ac:dyDescent="0.2">
      <c r="D31407" s="20"/>
    </row>
    <row r="31408" spans="4:4" x14ac:dyDescent="0.2">
      <c r="D31408" s="20"/>
    </row>
    <row r="31409" spans="4:4" x14ac:dyDescent="0.2">
      <c r="D31409" s="20"/>
    </row>
    <row r="31410" spans="4:4" x14ac:dyDescent="0.2">
      <c r="D31410" s="20"/>
    </row>
    <row r="31411" spans="4:4" x14ac:dyDescent="0.2">
      <c r="D31411" s="20"/>
    </row>
    <row r="31412" spans="4:4" x14ac:dyDescent="0.2">
      <c r="D31412" s="20"/>
    </row>
    <row r="31413" spans="4:4" x14ac:dyDescent="0.2">
      <c r="D31413" s="20"/>
    </row>
    <row r="31414" spans="4:4" x14ac:dyDescent="0.2">
      <c r="D31414" s="20"/>
    </row>
    <row r="31415" spans="4:4" x14ac:dyDescent="0.2">
      <c r="D31415" s="20"/>
    </row>
    <row r="31416" spans="4:4" x14ac:dyDescent="0.2">
      <c r="D31416" s="20"/>
    </row>
    <row r="31417" spans="4:4" x14ac:dyDescent="0.2">
      <c r="D31417" s="20"/>
    </row>
    <row r="31418" spans="4:4" x14ac:dyDescent="0.2">
      <c r="D31418" s="20"/>
    </row>
    <row r="31419" spans="4:4" x14ac:dyDescent="0.2">
      <c r="D31419" s="20"/>
    </row>
    <row r="31420" spans="4:4" x14ac:dyDescent="0.2">
      <c r="D31420" s="20"/>
    </row>
    <row r="31421" spans="4:4" x14ac:dyDescent="0.2">
      <c r="D31421" s="20"/>
    </row>
    <row r="31422" spans="4:4" x14ac:dyDescent="0.2">
      <c r="D31422" s="20"/>
    </row>
    <row r="31423" spans="4:4" x14ac:dyDescent="0.2">
      <c r="D31423" s="20"/>
    </row>
    <row r="31424" spans="4:4" x14ac:dyDescent="0.2">
      <c r="D31424" s="20"/>
    </row>
    <row r="31425" spans="4:4" x14ac:dyDescent="0.2">
      <c r="D31425" s="20"/>
    </row>
    <row r="31426" spans="4:4" x14ac:dyDescent="0.2">
      <c r="D31426" s="20"/>
    </row>
    <row r="31427" spans="4:4" x14ac:dyDescent="0.2">
      <c r="D31427" s="20"/>
    </row>
    <row r="31428" spans="4:4" x14ac:dyDescent="0.2">
      <c r="D31428" s="20"/>
    </row>
    <row r="31429" spans="4:4" x14ac:dyDescent="0.2">
      <c r="D31429" s="20"/>
    </row>
    <row r="31430" spans="4:4" x14ac:dyDescent="0.2">
      <c r="D31430" s="20"/>
    </row>
    <row r="31431" spans="4:4" x14ac:dyDescent="0.2">
      <c r="D31431" s="20"/>
    </row>
    <row r="31432" spans="4:4" x14ac:dyDescent="0.2">
      <c r="D31432" s="20"/>
    </row>
    <row r="31433" spans="4:4" x14ac:dyDescent="0.2">
      <c r="D31433" s="20"/>
    </row>
    <row r="31434" spans="4:4" x14ac:dyDescent="0.2">
      <c r="D31434" s="20"/>
    </row>
    <row r="31435" spans="4:4" x14ac:dyDescent="0.2">
      <c r="D31435" s="20"/>
    </row>
    <row r="31436" spans="4:4" x14ac:dyDescent="0.2">
      <c r="D31436" s="20"/>
    </row>
    <row r="31437" spans="4:4" x14ac:dyDescent="0.2">
      <c r="D31437" s="20"/>
    </row>
    <row r="31438" spans="4:4" x14ac:dyDescent="0.2">
      <c r="D31438" s="20"/>
    </row>
    <row r="31439" spans="4:4" x14ac:dyDescent="0.2">
      <c r="D31439" s="20"/>
    </row>
    <row r="31440" spans="4:4" x14ac:dyDescent="0.2">
      <c r="D31440" s="20"/>
    </row>
    <row r="31441" spans="4:4" x14ac:dyDescent="0.2">
      <c r="D31441" s="20"/>
    </row>
    <row r="31442" spans="4:4" x14ac:dyDescent="0.2">
      <c r="D31442" s="20"/>
    </row>
    <row r="31443" spans="4:4" x14ac:dyDescent="0.2">
      <c r="D31443" s="20"/>
    </row>
    <row r="31444" spans="4:4" x14ac:dyDescent="0.2">
      <c r="D31444" s="20"/>
    </row>
    <row r="31445" spans="4:4" x14ac:dyDescent="0.2">
      <c r="D31445" s="20"/>
    </row>
    <row r="31446" spans="4:4" x14ac:dyDescent="0.2">
      <c r="D31446" s="20"/>
    </row>
    <row r="31447" spans="4:4" x14ac:dyDescent="0.2">
      <c r="D31447" s="20"/>
    </row>
    <row r="31448" spans="4:4" x14ac:dyDescent="0.2">
      <c r="D31448" s="20"/>
    </row>
    <row r="31449" spans="4:4" x14ac:dyDescent="0.2">
      <c r="D31449" s="20"/>
    </row>
    <row r="31450" spans="4:4" x14ac:dyDescent="0.2">
      <c r="D31450" s="20"/>
    </row>
    <row r="31451" spans="4:4" x14ac:dyDescent="0.2">
      <c r="D31451" s="20"/>
    </row>
    <row r="31452" spans="4:4" x14ac:dyDescent="0.2">
      <c r="D31452" s="20"/>
    </row>
    <row r="31453" spans="4:4" x14ac:dyDescent="0.2">
      <c r="D31453" s="20"/>
    </row>
    <row r="31454" spans="4:4" x14ac:dyDescent="0.2">
      <c r="D31454" s="20"/>
    </row>
    <row r="31455" spans="4:4" x14ac:dyDescent="0.2">
      <c r="D31455" s="20"/>
    </row>
    <row r="31456" spans="4:4" x14ac:dyDescent="0.2">
      <c r="D31456" s="20"/>
    </row>
    <row r="31457" spans="4:4" x14ac:dyDescent="0.2">
      <c r="D31457" s="20"/>
    </row>
    <row r="31458" spans="4:4" x14ac:dyDescent="0.2">
      <c r="D31458" s="20"/>
    </row>
    <row r="31459" spans="4:4" x14ac:dyDescent="0.2">
      <c r="D31459" s="20"/>
    </row>
    <row r="31460" spans="4:4" x14ac:dyDescent="0.2">
      <c r="D31460" s="20"/>
    </row>
    <row r="31461" spans="4:4" x14ac:dyDescent="0.2">
      <c r="D31461" s="20"/>
    </row>
    <row r="31462" spans="4:4" x14ac:dyDescent="0.2">
      <c r="D31462" s="20"/>
    </row>
    <row r="31463" spans="4:4" x14ac:dyDescent="0.2">
      <c r="D31463" s="20"/>
    </row>
    <row r="31464" spans="4:4" x14ac:dyDescent="0.2">
      <c r="D31464" s="20"/>
    </row>
    <row r="31465" spans="4:4" x14ac:dyDescent="0.2">
      <c r="D31465" s="20"/>
    </row>
    <row r="31466" spans="4:4" x14ac:dyDescent="0.2">
      <c r="D31466" s="20"/>
    </row>
    <row r="31467" spans="4:4" x14ac:dyDescent="0.2">
      <c r="D31467" s="20"/>
    </row>
    <row r="31468" spans="4:4" x14ac:dyDescent="0.2">
      <c r="D31468" s="20"/>
    </row>
    <row r="31469" spans="4:4" x14ac:dyDescent="0.2">
      <c r="D31469" s="20"/>
    </row>
    <row r="31470" spans="4:4" x14ac:dyDescent="0.2">
      <c r="D31470" s="20"/>
    </row>
    <row r="31471" spans="4:4" x14ac:dyDescent="0.2">
      <c r="D31471" s="20"/>
    </row>
    <row r="31472" spans="4:4" x14ac:dyDescent="0.2">
      <c r="D31472" s="20"/>
    </row>
    <row r="31473" spans="4:4" x14ac:dyDescent="0.2">
      <c r="D31473" s="20"/>
    </row>
    <row r="31474" spans="4:4" x14ac:dyDescent="0.2">
      <c r="D31474" s="20"/>
    </row>
    <row r="31475" spans="4:4" x14ac:dyDescent="0.2">
      <c r="D31475" s="20"/>
    </row>
    <row r="31476" spans="4:4" x14ac:dyDescent="0.2">
      <c r="D31476" s="20"/>
    </row>
    <row r="31477" spans="4:4" x14ac:dyDescent="0.2">
      <c r="D31477" s="20"/>
    </row>
    <row r="31478" spans="4:4" x14ac:dyDescent="0.2">
      <c r="D31478" s="20"/>
    </row>
    <row r="31479" spans="4:4" x14ac:dyDescent="0.2">
      <c r="D31479" s="20"/>
    </row>
    <row r="31480" spans="4:4" x14ac:dyDescent="0.2">
      <c r="D31480" s="20"/>
    </row>
    <row r="31481" spans="4:4" x14ac:dyDescent="0.2">
      <c r="D31481" s="20"/>
    </row>
    <row r="31482" spans="4:4" x14ac:dyDescent="0.2">
      <c r="D31482" s="20"/>
    </row>
    <row r="31483" spans="4:4" x14ac:dyDescent="0.2">
      <c r="D31483" s="20"/>
    </row>
    <row r="31484" spans="4:4" x14ac:dyDescent="0.2">
      <c r="D31484" s="20"/>
    </row>
    <row r="31485" spans="4:4" x14ac:dyDescent="0.2">
      <c r="D31485" s="20"/>
    </row>
    <row r="31486" spans="4:4" x14ac:dyDescent="0.2">
      <c r="D31486" s="20"/>
    </row>
    <row r="31487" spans="4:4" x14ac:dyDescent="0.2">
      <c r="D31487" s="20"/>
    </row>
    <row r="31488" spans="4:4" x14ac:dyDescent="0.2">
      <c r="D31488" s="20"/>
    </row>
    <row r="31489" spans="4:4" x14ac:dyDescent="0.2">
      <c r="D31489" s="20"/>
    </row>
    <row r="31490" spans="4:4" x14ac:dyDescent="0.2">
      <c r="D31490" s="20"/>
    </row>
    <row r="31491" spans="4:4" x14ac:dyDescent="0.2">
      <c r="D31491" s="20"/>
    </row>
    <row r="31492" spans="4:4" x14ac:dyDescent="0.2">
      <c r="D31492" s="20"/>
    </row>
    <row r="31493" spans="4:4" x14ac:dyDescent="0.2">
      <c r="D31493" s="20"/>
    </row>
    <row r="31494" spans="4:4" x14ac:dyDescent="0.2">
      <c r="D31494" s="20"/>
    </row>
    <row r="31495" spans="4:4" x14ac:dyDescent="0.2">
      <c r="D31495" s="20"/>
    </row>
    <row r="31496" spans="4:4" x14ac:dyDescent="0.2">
      <c r="D31496" s="20"/>
    </row>
    <row r="31497" spans="4:4" x14ac:dyDescent="0.2">
      <c r="D31497" s="20"/>
    </row>
    <row r="31498" spans="4:4" x14ac:dyDescent="0.2">
      <c r="D31498" s="20"/>
    </row>
    <row r="31499" spans="4:4" x14ac:dyDescent="0.2">
      <c r="D31499" s="20"/>
    </row>
    <row r="31500" spans="4:4" x14ac:dyDescent="0.2">
      <c r="D31500" s="20"/>
    </row>
    <row r="31501" spans="4:4" x14ac:dyDescent="0.2">
      <c r="D31501" s="20"/>
    </row>
    <row r="31502" spans="4:4" x14ac:dyDescent="0.2">
      <c r="D31502" s="20"/>
    </row>
    <row r="31503" spans="4:4" x14ac:dyDescent="0.2">
      <c r="D31503" s="20"/>
    </row>
    <row r="31504" spans="4:4" x14ac:dyDescent="0.2">
      <c r="D31504" s="20"/>
    </row>
    <row r="31505" spans="4:4" x14ac:dyDescent="0.2">
      <c r="D31505" s="20"/>
    </row>
    <row r="31506" spans="4:4" x14ac:dyDescent="0.2">
      <c r="D31506" s="20"/>
    </row>
    <row r="31507" spans="4:4" x14ac:dyDescent="0.2">
      <c r="D31507" s="20"/>
    </row>
    <row r="31508" spans="4:4" x14ac:dyDescent="0.2">
      <c r="D31508" s="20"/>
    </row>
    <row r="31509" spans="4:4" x14ac:dyDescent="0.2">
      <c r="D31509" s="20"/>
    </row>
    <row r="31510" spans="4:4" x14ac:dyDescent="0.2">
      <c r="D31510" s="20"/>
    </row>
    <row r="31511" spans="4:4" x14ac:dyDescent="0.2">
      <c r="D31511" s="20"/>
    </row>
    <row r="31512" spans="4:4" x14ac:dyDescent="0.2">
      <c r="D31512" s="20"/>
    </row>
    <row r="31513" spans="4:4" x14ac:dyDescent="0.2">
      <c r="D31513" s="20"/>
    </row>
    <row r="31514" spans="4:4" x14ac:dyDescent="0.2">
      <c r="D31514" s="20"/>
    </row>
    <row r="31515" spans="4:4" x14ac:dyDescent="0.2">
      <c r="D31515" s="20"/>
    </row>
    <row r="31516" spans="4:4" x14ac:dyDescent="0.2">
      <c r="D31516" s="20"/>
    </row>
    <row r="31517" spans="4:4" x14ac:dyDescent="0.2">
      <c r="D31517" s="20"/>
    </row>
    <row r="31518" spans="4:4" x14ac:dyDescent="0.2">
      <c r="D31518" s="20"/>
    </row>
    <row r="31519" spans="4:4" x14ac:dyDescent="0.2">
      <c r="D31519" s="20"/>
    </row>
    <row r="31520" spans="4:4" x14ac:dyDescent="0.2">
      <c r="D31520" s="20"/>
    </row>
    <row r="31521" spans="4:4" x14ac:dyDescent="0.2">
      <c r="D31521" s="20"/>
    </row>
    <row r="31522" spans="4:4" x14ac:dyDescent="0.2">
      <c r="D31522" s="20"/>
    </row>
    <row r="31523" spans="4:4" x14ac:dyDescent="0.2">
      <c r="D31523" s="20"/>
    </row>
    <row r="31524" spans="4:4" x14ac:dyDescent="0.2">
      <c r="D31524" s="20"/>
    </row>
    <row r="31525" spans="4:4" x14ac:dyDescent="0.2">
      <c r="D31525" s="20"/>
    </row>
    <row r="31526" spans="4:4" x14ac:dyDescent="0.2">
      <c r="D31526" s="20"/>
    </row>
    <row r="31527" spans="4:4" x14ac:dyDescent="0.2">
      <c r="D31527" s="20"/>
    </row>
    <row r="31528" spans="4:4" x14ac:dyDescent="0.2">
      <c r="D31528" s="20"/>
    </row>
    <row r="31529" spans="4:4" x14ac:dyDescent="0.2">
      <c r="D31529" s="20"/>
    </row>
    <row r="31530" spans="4:4" x14ac:dyDescent="0.2">
      <c r="D31530" s="20"/>
    </row>
    <row r="31531" spans="4:4" x14ac:dyDescent="0.2">
      <c r="D31531" s="20"/>
    </row>
    <row r="31532" spans="4:4" x14ac:dyDescent="0.2">
      <c r="D31532" s="20"/>
    </row>
    <row r="31533" spans="4:4" x14ac:dyDescent="0.2">
      <c r="D31533" s="20"/>
    </row>
    <row r="31534" spans="4:4" x14ac:dyDescent="0.2">
      <c r="D31534" s="20"/>
    </row>
    <row r="31535" spans="4:4" x14ac:dyDescent="0.2">
      <c r="D31535" s="20"/>
    </row>
    <row r="31536" spans="4:4" x14ac:dyDescent="0.2">
      <c r="D31536" s="20"/>
    </row>
    <row r="31537" spans="4:4" x14ac:dyDescent="0.2">
      <c r="D31537" s="20"/>
    </row>
    <row r="31538" spans="4:4" x14ac:dyDescent="0.2">
      <c r="D31538" s="20"/>
    </row>
    <row r="31539" spans="4:4" x14ac:dyDescent="0.2">
      <c r="D31539" s="20"/>
    </row>
    <row r="31540" spans="4:4" x14ac:dyDescent="0.2">
      <c r="D31540" s="20"/>
    </row>
    <row r="31541" spans="4:4" x14ac:dyDescent="0.2">
      <c r="D31541" s="20"/>
    </row>
    <row r="31542" spans="4:4" x14ac:dyDescent="0.2">
      <c r="D31542" s="20"/>
    </row>
    <row r="31543" spans="4:4" x14ac:dyDescent="0.2">
      <c r="D31543" s="20"/>
    </row>
    <row r="31544" spans="4:4" x14ac:dyDescent="0.2">
      <c r="D31544" s="20"/>
    </row>
    <row r="31545" spans="4:4" x14ac:dyDescent="0.2">
      <c r="D31545" s="20"/>
    </row>
    <row r="31546" spans="4:4" x14ac:dyDescent="0.2">
      <c r="D31546" s="20"/>
    </row>
    <row r="31547" spans="4:4" x14ac:dyDescent="0.2">
      <c r="D31547" s="20"/>
    </row>
    <row r="31548" spans="4:4" x14ac:dyDescent="0.2">
      <c r="D31548" s="20"/>
    </row>
    <row r="31549" spans="4:4" x14ac:dyDescent="0.2">
      <c r="D31549" s="20"/>
    </row>
    <row r="31550" spans="4:4" x14ac:dyDescent="0.2">
      <c r="D31550" s="20"/>
    </row>
    <row r="31551" spans="4:4" x14ac:dyDescent="0.2">
      <c r="D31551" s="20"/>
    </row>
    <row r="31552" spans="4:4" x14ac:dyDescent="0.2">
      <c r="D31552" s="20"/>
    </row>
    <row r="31553" spans="4:4" x14ac:dyDescent="0.2">
      <c r="D31553" s="20"/>
    </row>
    <row r="31554" spans="4:4" x14ac:dyDescent="0.2">
      <c r="D31554" s="20"/>
    </row>
    <row r="31555" spans="4:4" x14ac:dyDescent="0.2">
      <c r="D31555" s="20"/>
    </row>
    <row r="31556" spans="4:4" x14ac:dyDescent="0.2">
      <c r="D31556" s="20"/>
    </row>
    <row r="31557" spans="4:4" x14ac:dyDescent="0.2">
      <c r="D31557" s="20"/>
    </row>
    <row r="31558" spans="4:4" x14ac:dyDescent="0.2">
      <c r="D31558" s="20"/>
    </row>
    <row r="31559" spans="4:4" x14ac:dyDescent="0.2">
      <c r="D31559" s="20"/>
    </row>
    <row r="31560" spans="4:4" x14ac:dyDescent="0.2">
      <c r="D31560" s="20"/>
    </row>
    <row r="31561" spans="4:4" x14ac:dyDescent="0.2">
      <c r="D31561" s="20"/>
    </row>
    <row r="31562" spans="4:4" x14ac:dyDescent="0.2">
      <c r="D31562" s="20"/>
    </row>
    <row r="31563" spans="4:4" x14ac:dyDescent="0.2">
      <c r="D31563" s="20"/>
    </row>
    <row r="31564" spans="4:4" x14ac:dyDescent="0.2">
      <c r="D31564" s="20"/>
    </row>
    <row r="31565" spans="4:4" x14ac:dyDescent="0.2">
      <c r="D31565" s="20"/>
    </row>
    <row r="31566" spans="4:4" x14ac:dyDescent="0.2">
      <c r="D31566" s="20"/>
    </row>
    <row r="31567" spans="4:4" x14ac:dyDescent="0.2">
      <c r="D31567" s="20"/>
    </row>
    <row r="31568" spans="4:4" x14ac:dyDescent="0.2">
      <c r="D31568" s="20"/>
    </row>
    <row r="31569" spans="4:4" x14ac:dyDescent="0.2">
      <c r="D31569" s="20"/>
    </row>
    <row r="31570" spans="4:4" x14ac:dyDescent="0.2">
      <c r="D31570" s="20"/>
    </row>
    <row r="31571" spans="4:4" x14ac:dyDescent="0.2">
      <c r="D31571" s="20"/>
    </row>
    <row r="31572" spans="4:4" x14ac:dyDescent="0.2">
      <c r="D31572" s="20"/>
    </row>
    <row r="31573" spans="4:4" x14ac:dyDescent="0.2">
      <c r="D31573" s="20"/>
    </row>
    <row r="31574" spans="4:4" x14ac:dyDescent="0.2">
      <c r="D31574" s="20"/>
    </row>
    <row r="31575" spans="4:4" x14ac:dyDescent="0.2">
      <c r="D31575" s="20"/>
    </row>
    <row r="31576" spans="4:4" x14ac:dyDescent="0.2">
      <c r="D31576" s="20"/>
    </row>
    <row r="31577" spans="4:4" x14ac:dyDescent="0.2">
      <c r="D31577" s="20"/>
    </row>
    <row r="31578" spans="4:4" x14ac:dyDescent="0.2">
      <c r="D31578" s="20"/>
    </row>
    <row r="31579" spans="4:4" x14ac:dyDescent="0.2">
      <c r="D31579" s="20"/>
    </row>
    <row r="31580" spans="4:4" x14ac:dyDescent="0.2">
      <c r="D31580" s="20"/>
    </row>
    <row r="31581" spans="4:4" x14ac:dyDescent="0.2">
      <c r="D31581" s="20"/>
    </row>
    <row r="31582" spans="4:4" x14ac:dyDescent="0.2">
      <c r="D31582" s="20"/>
    </row>
    <row r="31583" spans="4:4" x14ac:dyDescent="0.2">
      <c r="D31583" s="20"/>
    </row>
    <row r="31584" spans="4:4" x14ac:dyDescent="0.2">
      <c r="D31584" s="20"/>
    </row>
    <row r="31585" spans="4:4" x14ac:dyDescent="0.2">
      <c r="D31585" s="20"/>
    </row>
    <row r="31586" spans="4:4" x14ac:dyDescent="0.2">
      <c r="D31586" s="20"/>
    </row>
    <row r="31587" spans="4:4" x14ac:dyDescent="0.2">
      <c r="D31587" s="20"/>
    </row>
    <row r="31588" spans="4:4" x14ac:dyDescent="0.2">
      <c r="D31588" s="20"/>
    </row>
    <row r="31589" spans="4:4" x14ac:dyDescent="0.2">
      <c r="D31589" s="20"/>
    </row>
    <row r="31590" spans="4:4" x14ac:dyDescent="0.2">
      <c r="D31590" s="20"/>
    </row>
    <row r="31591" spans="4:4" x14ac:dyDescent="0.2">
      <c r="D31591" s="20"/>
    </row>
    <row r="31592" spans="4:4" x14ac:dyDescent="0.2">
      <c r="D31592" s="20"/>
    </row>
    <row r="31593" spans="4:4" x14ac:dyDescent="0.2">
      <c r="D31593" s="20"/>
    </row>
    <row r="31594" spans="4:4" x14ac:dyDescent="0.2">
      <c r="D31594" s="20"/>
    </row>
    <row r="31595" spans="4:4" x14ac:dyDescent="0.2">
      <c r="D31595" s="20"/>
    </row>
    <row r="31596" spans="4:4" x14ac:dyDescent="0.2">
      <c r="D31596" s="20"/>
    </row>
    <row r="31597" spans="4:4" x14ac:dyDescent="0.2">
      <c r="D31597" s="20"/>
    </row>
    <row r="31598" spans="4:4" x14ac:dyDescent="0.2">
      <c r="D31598" s="20"/>
    </row>
    <row r="31599" spans="4:4" x14ac:dyDescent="0.2">
      <c r="D31599" s="20"/>
    </row>
    <row r="31600" spans="4:4" x14ac:dyDescent="0.2">
      <c r="D31600" s="20"/>
    </row>
    <row r="31601" spans="4:4" x14ac:dyDescent="0.2">
      <c r="D31601" s="20"/>
    </row>
    <row r="31602" spans="4:4" x14ac:dyDescent="0.2">
      <c r="D31602" s="20"/>
    </row>
    <row r="31603" spans="4:4" x14ac:dyDescent="0.2">
      <c r="D31603" s="20"/>
    </row>
    <row r="31604" spans="4:4" x14ac:dyDescent="0.2">
      <c r="D31604" s="20"/>
    </row>
    <row r="31605" spans="4:4" x14ac:dyDescent="0.2">
      <c r="D31605" s="20"/>
    </row>
    <row r="31606" spans="4:4" x14ac:dyDescent="0.2">
      <c r="D31606" s="20"/>
    </row>
    <row r="31607" spans="4:4" x14ac:dyDescent="0.2">
      <c r="D31607" s="20"/>
    </row>
    <row r="31608" spans="4:4" x14ac:dyDescent="0.2">
      <c r="D31608" s="20"/>
    </row>
    <row r="31609" spans="4:4" x14ac:dyDescent="0.2">
      <c r="D31609" s="20"/>
    </row>
    <row r="31610" spans="4:4" x14ac:dyDescent="0.2">
      <c r="D31610" s="20"/>
    </row>
    <row r="31611" spans="4:4" x14ac:dyDescent="0.2">
      <c r="D31611" s="20"/>
    </row>
    <row r="31612" spans="4:4" x14ac:dyDescent="0.2">
      <c r="D31612" s="20"/>
    </row>
    <row r="31613" spans="4:4" x14ac:dyDescent="0.2">
      <c r="D31613" s="20"/>
    </row>
    <row r="31614" spans="4:4" x14ac:dyDescent="0.2">
      <c r="D31614" s="20"/>
    </row>
    <row r="31615" spans="4:4" x14ac:dyDescent="0.2">
      <c r="D31615" s="20"/>
    </row>
    <row r="31616" spans="4:4" x14ac:dyDescent="0.2">
      <c r="D31616" s="20"/>
    </row>
    <row r="31617" spans="4:4" x14ac:dyDescent="0.2">
      <c r="D31617" s="20"/>
    </row>
    <row r="31618" spans="4:4" x14ac:dyDescent="0.2">
      <c r="D31618" s="20"/>
    </row>
    <row r="31619" spans="4:4" x14ac:dyDescent="0.2">
      <c r="D31619" s="20"/>
    </row>
    <row r="31620" spans="4:4" x14ac:dyDescent="0.2">
      <c r="D31620" s="20"/>
    </row>
    <row r="31621" spans="4:4" x14ac:dyDescent="0.2">
      <c r="D31621" s="20"/>
    </row>
    <row r="31622" spans="4:4" x14ac:dyDescent="0.2">
      <c r="D31622" s="20"/>
    </row>
    <row r="31623" spans="4:4" x14ac:dyDescent="0.2">
      <c r="D31623" s="20"/>
    </row>
    <row r="31624" spans="4:4" x14ac:dyDescent="0.2">
      <c r="D31624" s="20"/>
    </row>
    <row r="31625" spans="4:4" x14ac:dyDescent="0.2">
      <c r="D31625" s="20"/>
    </row>
    <row r="31626" spans="4:4" x14ac:dyDescent="0.2">
      <c r="D31626" s="20"/>
    </row>
    <row r="31627" spans="4:4" x14ac:dyDescent="0.2">
      <c r="D31627" s="20"/>
    </row>
    <row r="31628" spans="4:4" x14ac:dyDescent="0.2">
      <c r="D31628" s="20"/>
    </row>
    <row r="31629" spans="4:4" x14ac:dyDescent="0.2">
      <c r="D31629" s="20"/>
    </row>
    <row r="31630" spans="4:4" x14ac:dyDescent="0.2">
      <c r="D31630" s="20"/>
    </row>
    <row r="31631" spans="4:4" x14ac:dyDescent="0.2">
      <c r="D31631" s="20"/>
    </row>
    <row r="31632" spans="4:4" x14ac:dyDescent="0.2">
      <c r="D31632" s="20"/>
    </row>
    <row r="31633" spans="4:4" x14ac:dyDescent="0.2">
      <c r="D31633" s="20"/>
    </row>
    <row r="31634" spans="4:4" x14ac:dyDescent="0.2">
      <c r="D31634" s="20"/>
    </row>
    <row r="31635" spans="4:4" x14ac:dyDescent="0.2">
      <c r="D31635" s="20"/>
    </row>
    <row r="31636" spans="4:4" x14ac:dyDescent="0.2">
      <c r="D31636" s="20"/>
    </row>
    <row r="31637" spans="4:4" x14ac:dyDescent="0.2">
      <c r="D31637" s="20"/>
    </row>
    <row r="31638" spans="4:4" x14ac:dyDescent="0.2">
      <c r="D31638" s="20"/>
    </row>
    <row r="31639" spans="4:4" x14ac:dyDescent="0.2">
      <c r="D31639" s="20"/>
    </row>
    <row r="31640" spans="4:4" x14ac:dyDescent="0.2">
      <c r="D31640" s="20"/>
    </row>
    <row r="31641" spans="4:4" x14ac:dyDescent="0.2">
      <c r="D31641" s="20"/>
    </row>
    <row r="31642" spans="4:4" x14ac:dyDescent="0.2">
      <c r="D31642" s="20"/>
    </row>
    <row r="31643" spans="4:4" x14ac:dyDescent="0.2">
      <c r="D31643" s="20"/>
    </row>
    <row r="31644" spans="4:4" x14ac:dyDescent="0.2">
      <c r="D31644" s="20"/>
    </row>
    <row r="31645" spans="4:4" x14ac:dyDescent="0.2">
      <c r="D31645" s="20"/>
    </row>
    <row r="31646" spans="4:4" x14ac:dyDescent="0.2">
      <c r="D31646" s="20"/>
    </row>
    <row r="31647" spans="4:4" x14ac:dyDescent="0.2">
      <c r="D31647" s="20"/>
    </row>
    <row r="31648" spans="4:4" x14ac:dyDescent="0.2">
      <c r="D31648" s="20"/>
    </row>
    <row r="31649" spans="4:4" x14ac:dyDescent="0.2">
      <c r="D31649" s="20"/>
    </row>
    <row r="31650" spans="4:4" x14ac:dyDescent="0.2">
      <c r="D31650" s="20"/>
    </row>
    <row r="31651" spans="4:4" x14ac:dyDescent="0.2">
      <c r="D31651" s="20"/>
    </row>
    <row r="31652" spans="4:4" x14ac:dyDescent="0.2">
      <c r="D31652" s="20"/>
    </row>
    <row r="31653" spans="4:4" x14ac:dyDescent="0.2">
      <c r="D31653" s="20"/>
    </row>
    <row r="31654" spans="4:4" x14ac:dyDescent="0.2">
      <c r="D31654" s="20"/>
    </row>
    <row r="31655" spans="4:4" x14ac:dyDescent="0.2">
      <c r="D31655" s="20"/>
    </row>
    <row r="31656" spans="4:4" x14ac:dyDescent="0.2">
      <c r="D31656" s="20"/>
    </row>
    <row r="31657" spans="4:4" x14ac:dyDescent="0.2">
      <c r="D31657" s="20"/>
    </row>
    <row r="31658" spans="4:4" x14ac:dyDescent="0.2">
      <c r="D31658" s="20"/>
    </row>
    <row r="31659" spans="4:4" x14ac:dyDescent="0.2">
      <c r="D31659" s="20"/>
    </row>
    <row r="31660" spans="4:4" x14ac:dyDescent="0.2">
      <c r="D31660" s="20"/>
    </row>
    <row r="31661" spans="4:4" x14ac:dyDescent="0.2">
      <c r="D31661" s="20"/>
    </row>
    <row r="31662" spans="4:4" x14ac:dyDescent="0.2">
      <c r="D31662" s="20"/>
    </row>
    <row r="31663" spans="4:4" x14ac:dyDescent="0.2">
      <c r="D31663" s="20"/>
    </row>
    <row r="31664" spans="4:4" x14ac:dyDescent="0.2">
      <c r="D31664" s="20"/>
    </row>
    <row r="31665" spans="4:4" x14ac:dyDescent="0.2">
      <c r="D31665" s="20"/>
    </row>
    <row r="31666" spans="4:4" x14ac:dyDescent="0.2">
      <c r="D31666" s="20"/>
    </row>
    <row r="31667" spans="4:4" x14ac:dyDescent="0.2">
      <c r="D31667" s="20"/>
    </row>
    <row r="31668" spans="4:4" x14ac:dyDescent="0.2">
      <c r="D31668" s="20"/>
    </row>
    <row r="31669" spans="4:4" x14ac:dyDescent="0.2">
      <c r="D31669" s="20"/>
    </row>
    <row r="31670" spans="4:4" x14ac:dyDescent="0.2">
      <c r="D31670" s="20"/>
    </row>
    <row r="31671" spans="4:4" x14ac:dyDescent="0.2">
      <c r="D31671" s="20"/>
    </row>
    <row r="31672" spans="4:4" x14ac:dyDescent="0.2">
      <c r="D31672" s="20"/>
    </row>
    <row r="31673" spans="4:4" x14ac:dyDescent="0.2">
      <c r="D31673" s="20"/>
    </row>
    <row r="31674" spans="4:4" x14ac:dyDescent="0.2">
      <c r="D31674" s="20"/>
    </row>
    <row r="31675" spans="4:4" x14ac:dyDescent="0.2">
      <c r="D31675" s="20"/>
    </row>
    <row r="31676" spans="4:4" x14ac:dyDescent="0.2">
      <c r="D31676" s="20"/>
    </row>
    <row r="31677" spans="4:4" x14ac:dyDescent="0.2">
      <c r="D31677" s="20"/>
    </row>
    <row r="31678" spans="4:4" x14ac:dyDescent="0.2">
      <c r="D31678" s="20"/>
    </row>
    <row r="31679" spans="4:4" x14ac:dyDescent="0.2">
      <c r="D31679" s="20"/>
    </row>
    <row r="31680" spans="4:4" x14ac:dyDescent="0.2">
      <c r="D31680" s="20"/>
    </row>
    <row r="31681" spans="4:4" x14ac:dyDescent="0.2">
      <c r="D31681" s="20"/>
    </row>
    <row r="31682" spans="4:4" x14ac:dyDescent="0.2">
      <c r="D31682" s="20"/>
    </row>
    <row r="31683" spans="4:4" x14ac:dyDescent="0.2">
      <c r="D31683" s="20"/>
    </row>
    <row r="31684" spans="4:4" x14ac:dyDescent="0.2">
      <c r="D31684" s="20"/>
    </row>
    <row r="31685" spans="4:4" x14ac:dyDescent="0.2">
      <c r="D31685" s="20"/>
    </row>
    <row r="31686" spans="4:4" x14ac:dyDescent="0.2">
      <c r="D31686" s="20"/>
    </row>
    <row r="31687" spans="4:4" x14ac:dyDescent="0.2">
      <c r="D31687" s="20"/>
    </row>
    <row r="31688" spans="4:4" x14ac:dyDescent="0.2">
      <c r="D31688" s="20"/>
    </row>
    <row r="31689" spans="4:4" x14ac:dyDescent="0.2">
      <c r="D31689" s="20"/>
    </row>
    <row r="31690" spans="4:4" x14ac:dyDescent="0.2">
      <c r="D31690" s="20"/>
    </row>
    <row r="31691" spans="4:4" x14ac:dyDescent="0.2">
      <c r="D31691" s="20"/>
    </row>
    <row r="31692" spans="4:4" x14ac:dyDescent="0.2">
      <c r="D31692" s="20"/>
    </row>
    <row r="31693" spans="4:4" x14ac:dyDescent="0.2">
      <c r="D31693" s="20"/>
    </row>
    <row r="31694" spans="4:4" x14ac:dyDescent="0.2">
      <c r="D31694" s="20"/>
    </row>
    <row r="31695" spans="4:4" x14ac:dyDescent="0.2">
      <c r="D31695" s="20"/>
    </row>
    <row r="31696" spans="4:4" x14ac:dyDescent="0.2">
      <c r="D31696" s="20"/>
    </row>
    <row r="31697" spans="4:4" x14ac:dyDescent="0.2">
      <c r="D31697" s="20"/>
    </row>
    <row r="31698" spans="4:4" x14ac:dyDescent="0.2">
      <c r="D31698" s="20"/>
    </row>
    <row r="31699" spans="4:4" x14ac:dyDescent="0.2">
      <c r="D31699" s="20"/>
    </row>
    <row r="31700" spans="4:4" x14ac:dyDescent="0.2">
      <c r="D31700" s="20"/>
    </row>
    <row r="31701" spans="4:4" x14ac:dyDescent="0.2">
      <c r="D31701" s="20"/>
    </row>
    <row r="31702" spans="4:4" x14ac:dyDescent="0.2">
      <c r="D31702" s="20"/>
    </row>
    <row r="31703" spans="4:4" x14ac:dyDescent="0.2">
      <c r="D31703" s="20"/>
    </row>
    <row r="31704" spans="4:4" x14ac:dyDescent="0.2">
      <c r="D31704" s="20"/>
    </row>
    <row r="31705" spans="4:4" x14ac:dyDescent="0.2">
      <c r="D31705" s="20"/>
    </row>
    <row r="31706" spans="4:4" x14ac:dyDescent="0.2">
      <c r="D31706" s="20"/>
    </row>
    <row r="31707" spans="4:4" x14ac:dyDescent="0.2">
      <c r="D31707" s="20"/>
    </row>
    <row r="31708" spans="4:4" x14ac:dyDescent="0.2">
      <c r="D31708" s="20"/>
    </row>
    <row r="31709" spans="4:4" x14ac:dyDescent="0.2">
      <c r="D31709" s="20"/>
    </row>
    <row r="31710" spans="4:4" x14ac:dyDescent="0.2">
      <c r="D31710" s="20"/>
    </row>
    <row r="31711" spans="4:4" x14ac:dyDescent="0.2">
      <c r="D31711" s="20"/>
    </row>
    <row r="31712" spans="4:4" x14ac:dyDescent="0.2">
      <c r="D31712" s="20"/>
    </row>
    <row r="31713" spans="4:4" x14ac:dyDescent="0.2">
      <c r="D31713" s="20"/>
    </row>
    <row r="31714" spans="4:4" x14ac:dyDescent="0.2">
      <c r="D31714" s="20"/>
    </row>
    <row r="31715" spans="4:4" x14ac:dyDescent="0.2">
      <c r="D31715" s="20"/>
    </row>
    <row r="31716" spans="4:4" x14ac:dyDescent="0.2">
      <c r="D31716" s="20"/>
    </row>
    <row r="31717" spans="4:4" x14ac:dyDescent="0.2">
      <c r="D31717" s="20"/>
    </row>
    <row r="31718" spans="4:4" x14ac:dyDescent="0.2">
      <c r="D31718" s="20"/>
    </row>
    <row r="31719" spans="4:4" x14ac:dyDescent="0.2">
      <c r="D31719" s="20"/>
    </row>
    <row r="31720" spans="4:4" x14ac:dyDescent="0.2">
      <c r="D31720" s="20"/>
    </row>
    <row r="31721" spans="4:4" x14ac:dyDescent="0.2">
      <c r="D31721" s="20"/>
    </row>
    <row r="31722" spans="4:4" x14ac:dyDescent="0.2">
      <c r="D31722" s="20"/>
    </row>
    <row r="31723" spans="4:4" x14ac:dyDescent="0.2">
      <c r="D31723" s="20"/>
    </row>
    <row r="31724" spans="4:4" x14ac:dyDescent="0.2">
      <c r="D31724" s="20"/>
    </row>
    <row r="31725" spans="4:4" x14ac:dyDescent="0.2">
      <c r="D31725" s="20"/>
    </row>
    <row r="31726" spans="4:4" x14ac:dyDescent="0.2">
      <c r="D31726" s="20"/>
    </row>
    <row r="31727" spans="4:4" x14ac:dyDescent="0.2">
      <c r="D31727" s="20"/>
    </row>
    <row r="31728" spans="4:4" x14ac:dyDescent="0.2">
      <c r="D31728" s="20"/>
    </row>
    <row r="31729" spans="4:4" x14ac:dyDescent="0.2">
      <c r="D31729" s="20"/>
    </row>
    <row r="31730" spans="4:4" x14ac:dyDescent="0.2">
      <c r="D31730" s="20"/>
    </row>
    <row r="31731" spans="4:4" x14ac:dyDescent="0.2">
      <c r="D31731" s="20"/>
    </row>
    <row r="31732" spans="4:4" x14ac:dyDescent="0.2">
      <c r="D31732" s="20"/>
    </row>
    <row r="31733" spans="4:4" x14ac:dyDescent="0.2">
      <c r="D31733" s="20"/>
    </row>
    <row r="31734" spans="4:4" x14ac:dyDescent="0.2">
      <c r="D31734" s="20"/>
    </row>
    <row r="31735" spans="4:4" x14ac:dyDescent="0.2">
      <c r="D31735" s="20"/>
    </row>
    <row r="31736" spans="4:4" x14ac:dyDescent="0.2">
      <c r="D31736" s="20"/>
    </row>
    <row r="31737" spans="4:4" x14ac:dyDescent="0.2">
      <c r="D31737" s="20"/>
    </row>
    <row r="31738" spans="4:4" x14ac:dyDescent="0.2">
      <c r="D31738" s="20"/>
    </row>
    <row r="31739" spans="4:4" x14ac:dyDescent="0.2">
      <c r="D31739" s="20"/>
    </row>
    <row r="31740" spans="4:4" x14ac:dyDescent="0.2">
      <c r="D31740" s="20"/>
    </row>
    <row r="31741" spans="4:4" x14ac:dyDescent="0.2">
      <c r="D31741" s="20"/>
    </row>
    <row r="31742" spans="4:4" x14ac:dyDescent="0.2">
      <c r="D31742" s="20"/>
    </row>
    <row r="31743" spans="4:4" x14ac:dyDescent="0.2">
      <c r="D31743" s="20"/>
    </row>
    <row r="31744" spans="4:4" x14ac:dyDescent="0.2">
      <c r="D31744" s="20"/>
    </row>
    <row r="31745" spans="4:4" x14ac:dyDescent="0.2">
      <c r="D31745" s="20"/>
    </row>
    <row r="31746" spans="4:4" x14ac:dyDescent="0.2">
      <c r="D31746" s="20"/>
    </row>
    <row r="31747" spans="4:4" x14ac:dyDescent="0.2">
      <c r="D31747" s="20"/>
    </row>
    <row r="31748" spans="4:4" x14ac:dyDescent="0.2">
      <c r="D31748" s="20"/>
    </row>
    <row r="31749" spans="4:4" x14ac:dyDescent="0.2">
      <c r="D31749" s="20"/>
    </row>
    <row r="31750" spans="4:4" x14ac:dyDescent="0.2">
      <c r="D31750" s="20"/>
    </row>
    <row r="31751" spans="4:4" x14ac:dyDescent="0.2">
      <c r="D31751" s="20"/>
    </row>
    <row r="31752" spans="4:4" x14ac:dyDescent="0.2">
      <c r="D31752" s="20"/>
    </row>
    <row r="31753" spans="4:4" x14ac:dyDescent="0.2">
      <c r="D31753" s="20"/>
    </row>
    <row r="31754" spans="4:4" x14ac:dyDescent="0.2">
      <c r="D31754" s="20"/>
    </row>
    <row r="31755" spans="4:4" x14ac:dyDescent="0.2">
      <c r="D31755" s="20"/>
    </row>
    <row r="31756" spans="4:4" x14ac:dyDescent="0.2">
      <c r="D31756" s="20"/>
    </row>
    <row r="31757" spans="4:4" x14ac:dyDescent="0.2">
      <c r="D31757" s="20"/>
    </row>
    <row r="31758" spans="4:4" x14ac:dyDescent="0.2">
      <c r="D31758" s="20"/>
    </row>
    <row r="31759" spans="4:4" x14ac:dyDescent="0.2">
      <c r="D31759" s="20"/>
    </row>
    <row r="31760" spans="4:4" x14ac:dyDescent="0.2">
      <c r="D31760" s="20"/>
    </row>
    <row r="31761" spans="4:4" x14ac:dyDescent="0.2">
      <c r="D31761" s="20"/>
    </row>
    <row r="31762" spans="4:4" x14ac:dyDescent="0.2">
      <c r="D31762" s="20"/>
    </row>
    <row r="31763" spans="4:4" x14ac:dyDescent="0.2">
      <c r="D31763" s="20"/>
    </row>
    <row r="31764" spans="4:4" x14ac:dyDescent="0.2">
      <c r="D31764" s="20"/>
    </row>
    <row r="31765" spans="4:4" x14ac:dyDescent="0.2">
      <c r="D31765" s="20"/>
    </row>
    <row r="31766" spans="4:4" x14ac:dyDescent="0.2">
      <c r="D31766" s="20"/>
    </row>
    <row r="31767" spans="4:4" x14ac:dyDescent="0.2">
      <c r="D31767" s="20"/>
    </row>
    <row r="31768" spans="4:4" x14ac:dyDescent="0.2">
      <c r="D31768" s="20"/>
    </row>
    <row r="31769" spans="4:4" x14ac:dyDescent="0.2">
      <c r="D31769" s="20"/>
    </row>
    <row r="31770" spans="4:4" x14ac:dyDescent="0.2">
      <c r="D31770" s="20"/>
    </row>
    <row r="31771" spans="4:4" x14ac:dyDescent="0.2">
      <c r="D31771" s="20"/>
    </row>
    <row r="31772" spans="4:4" x14ac:dyDescent="0.2">
      <c r="D31772" s="20"/>
    </row>
    <row r="31773" spans="4:4" x14ac:dyDescent="0.2">
      <c r="D31773" s="20"/>
    </row>
    <row r="31774" spans="4:4" x14ac:dyDescent="0.2">
      <c r="D31774" s="20"/>
    </row>
    <row r="31775" spans="4:4" x14ac:dyDescent="0.2">
      <c r="D31775" s="20"/>
    </row>
    <row r="31776" spans="4:4" x14ac:dyDescent="0.2">
      <c r="D31776" s="20"/>
    </row>
    <row r="31777" spans="4:4" x14ac:dyDescent="0.2">
      <c r="D31777" s="20"/>
    </row>
    <row r="31778" spans="4:4" x14ac:dyDescent="0.2">
      <c r="D31778" s="20"/>
    </row>
    <row r="31779" spans="4:4" x14ac:dyDescent="0.2">
      <c r="D31779" s="20"/>
    </row>
    <row r="31780" spans="4:4" x14ac:dyDescent="0.2">
      <c r="D31780" s="20"/>
    </row>
    <row r="31781" spans="4:4" x14ac:dyDescent="0.2">
      <c r="D31781" s="20"/>
    </row>
    <row r="31782" spans="4:4" x14ac:dyDescent="0.2">
      <c r="D31782" s="20"/>
    </row>
    <row r="31783" spans="4:4" x14ac:dyDescent="0.2">
      <c r="D31783" s="20"/>
    </row>
    <row r="31784" spans="4:4" x14ac:dyDescent="0.2">
      <c r="D31784" s="20"/>
    </row>
    <row r="31785" spans="4:4" x14ac:dyDescent="0.2">
      <c r="D31785" s="20"/>
    </row>
    <row r="31786" spans="4:4" x14ac:dyDescent="0.2">
      <c r="D31786" s="20"/>
    </row>
    <row r="31787" spans="4:4" x14ac:dyDescent="0.2">
      <c r="D31787" s="20"/>
    </row>
    <row r="31788" spans="4:4" x14ac:dyDescent="0.2">
      <c r="D31788" s="20"/>
    </row>
    <row r="31789" spans="4:4" x14ac:dyDescent="0.2">
      <c r="D31789" s="20"/>
    </row>
    <row r="31790" spans="4:4" x14ac:dyDescent="0.2">
      <c r="D31790" s="20"/>
    </row>
    <row r="31791" spans="4:4" x14ac:dyDescent="0.2">
      <c r="D31791" s="20"/>
    </row>
    <row r="31792" spans="4:4" x14ac:dyDescent="0.2">
      <c r="D31792" s="20"/>
    </row>
    <row r="31793" spans="4:4" x14ac:dyDescent="0.2">
      <c r="D31793" s="20"/>
    </row>
    <row r="31794" spans="4:4" x14ac:dyDescent="0.2">
      <c r="D31794" s="20"/>
    </row>
    <row r="31795" spans="4:4" x14ac:dyDescent="0.2">
      <c r="D31795" s="20"/>
    </row>
    <row r="31796" spans="4:4" x14ac:dyDescent="0.2">
      <c r="D31796" s="20"/>
    </row>
    <row r="31797" spans="4:4" x14ac:dyDescent="0.2">
      <c r="D31797" s="20"/>
    </row>
    <row r="31798" spans="4:4" x14ac:dyDescent="0.2">
      <c r="D31798" s="20"/>
    </row>
    <row r="31799" spans="4:4" x14ac:dyDescent="0.2">
      <c r="D31799" s="20"/>
    </row>
    <row r="31800" spans="4:4" x14ac:dyDescent="0.2">
      <c r="D31800" s="20"/>
    </row>
    <row r="31801" spans="4:4" x14ac:dyDescent="0.2">
      <c r="D31801" s="20"/>
    </row>
    <row r="31802" spans="4:4" x14ac:dyDescent="0.2">
      <c r="D31802" s="20"/>
    </row>
    <row r="31803" spans="4:4" x14ac:dyDescent="0.2">
      <c r="D31803" s="20"/>
    </row>
    <row r="31804" spans="4:4" x14ac:dyDescent="0.2">
      <c r="D31804" s="20"/>
    </row>
    <row r="31805" spans="4:4" x14ac:dyDescent="0.2">
      <c r="D31805" s="20"/>
    </row>
    <row r="31806" spans="4:4" x14ac:dyDescent="0.2">
      <c r="D31806" s="20"/>
    </row>
    <row r="31807" spans="4:4" x14ac:dyDescent="0.2">
      <c r="D31807" s="20"/>
    </row>
    <row r="31808" spans="4:4" x14ac:dyDescent="0.2">
      <c r="D31808" s="20"/>
    </row>
    <row r="31809" spans="4:4" x14ac:dyDescent="0.2">
      <c r="D31809" s="20"/>
    </row>
    <row r="31810" spans="4:4" x14ac:dyDescent="0.2">
      <c r="D31810" s="20"/>
    </row>
    <row r="31811" spans="4:4" x14ac:dyDescent="0.2">
      <c r="D31811" s="20"/>
    </row>
    <row r="31812" spans="4:4" x14ac:dyDescent="0.2">
      <c r="D31812" s="20"/>
    </row>
    <row r="31813" spans="4:4" x14ac:dyDescent="0.2">
      <c r="D31813" s="20"/>
    </row>
    <row r="31814" spans="4:4" x14ac:dyDescent="0.2">
      <c r="D31814" s="20"/>
    </row>
    <row r="31815" spans="4:4" x14ac:dyDescent="0.2">
      <c r="D31815" s="20"/>
    </row>
    <row r="31816" spans="4:4" x14ac:dyDescent="0.2">
      <c r="D31816" s="20"/>
    </row>
    <row r="31817" spans="4:4" x14ac:dyDescent="0.2">
      <c r="D31817" s="20"/>
    </row>
    <row r="31818" spans="4:4" x14ac:dyDescent="0.2">
      <c r="D31818" s="20"/>
    </row>
    <row r="31819" spans="4:4" x14ac:dyDescent="0.2">
      <c r="D31819" s="20"/>
    </row>
    <row r="31820" spans="4:4" x14ac:dyDescent="0.2">
      <c r="D31820" s="20"/>
    </row>
    <row r="31821" spans="4:4" x14ac:dyDescent="0.2">
      <c r="D31821" s="20"/>
    </row>
    <row r="31822" spans="4:4" x14ac:dyDescent="0.2">
      <c r="D31822" s="20"/>
    </row>
    <row r="31823" spans="4:4" x14ac:dyDescent="0.2">
      <c r="D31823" s="20"/>
    </row>
    <row r="31824" spans="4:4" x14ac:dyDescent="0.2">
      <c r="D31824" s="20"/>
    </row>
    <row r="31825" spans="4:4" x14ac:dyDescent="0.2">
      <c r="D31825" s="20"/>
    </row>
    <row r="31826" spans="4:4" x14ac:dyDescent="0.2">
      <c r="D31826" s="20"/>
    </row>
    <row r="31827" spans="4:4" x14ac:dyDescent="0.2">
      <c r="D31827" s="20"/>
    </row>
    <row r="31828" spans="4:4" x14ac:dyDescent="0.2">
      <c r="D31828" s="20"/>
    </row>
    <row r="31829" spans="4:4" x14ac:dyDescent="0.2">
      <c r="D31829" s="20"/>
    </row>
    <row r="31830" spans="4:4" x14ac:dyDescent="0.2">
      <c r="D31830" s="20"/>
    </row>
    <row r="31831" spans="4:4" x14ac:dyDescent="0.2">
      <c r="D31831" s="20"/>
    </row>
    <row r="31832" spans="4:4" x14ac:dyDescent="0.2">
      <c r="D31832" s="20"/>
    </row>
    <row r="31833" spans="4:4" x14ac:dyDescent="0.2">
      <c r="D31833" s="20"/>
    </row>
    <row r="31834" spans="4:4" x14ac:dyDescent="0.2">
      <c r="D31834" s="20"/>
    </row>
    <row r="31835" spans="4:4" x14ac:dyDescent="0.2">
      <c r="D31835" s="20"/>
    </row>
    <row r="31836" spans="4:4" x14ac:dyDescent="0.2">
      <c r="D31836" s="20"/>
    </row>
    <row r="31837" spans="4:4" x14ac:dyDescent="0.2">
      <c r="D31837" s="20"/>
    </row>
    <row r="31838" spans="4:4" x14ac:dyDescent="0.2">
      <c r="D31838" s="20"/>
    </row>
    <row r="31839" spans="4:4" x14ac:dyDescent="0.2">
      <c r="D31839" s="20"/>
    </row>
    <row r="31840" spans="4:4" x14ac:dyDescent="0.2">
      <c r="D31840" s="20"/>
    </row>
    <row r="31841" spans="4:4" x14ac:dyDescent="0.2">
      <c r="D31841" s="20"/>
    </row>
    <row r="31842" spans="4:4" x14ac:dyDescent="0.2">
      <c r="D31842" s="20"/>
    </row>
    <row r="31843" spans="4:4" x14ac:dyDescent="0.2">
      <c r="D31843" s="20"/>
    </row>
    <row r="31844" spans="4:4" x14ac:dyDescent="0.2">
      <c r="D31844" s="20"/>
    </row>
    <row r="31845" spans="4:4" x14ac:dyDescent="0.2">
      <c r="D31845" s="20"/>
    </row>
    <row r="31846" spans="4:4" x14ac:dyDescent="0.2">
      <c r="D31846" s="20"/>
    </row>
    <row r="31847" spans="4:4" x14ac:dyDescent="0.2">
      <c r="D31847" s="20"/>
    </row>
    <row r="31848" spans="4:4" x14ac:dyDescent="0.2">
      <c r="D31848" s="20"/>
    </row>
    <row r="31849" spans="4:4" x14ac:dyDescent="0.2">
      <c r="D31849" s="20"/>
    </row>
    <row r="31850" spans="4:4" x14ac:dyDescent="0.2">
      <c r="D31850" s="20"/>
    </row>
    <row r="31851" spans="4:4" x14ac:dyDescent="0.2">
      <c r="D31851" s="20"/>
    </row>
    <row r="31852" spans="4:4" x14ac:dyDescent="0.2">
      <c r="D31852" s="20"/>
    </row>
    <row r="31853" spans="4:4" x14ac:dyDescent="0.2">
      <c r="D31853" s="20"/>
    </row>
    <row r="31854" spans="4:4" x14ac:dyDescent="0.2">
      <c r="D31854" s="20"/>
    </row>
    <row r="31855" spans="4:4" x14ac:dyDescent="0.2">
      <c r="D31855" s="20"/>
    </row>
    <row r="31856" spans="4:4" x14ac:dyDescent="0.2">
      <c r="D31856" s="20"/>
    </row>
    <row r="31857" spans="4:4" x14ac:dyDescent="0.2">
      <c r="D31857" s="20"/>
    </row>
    <row r="31858" spans="4:4" x14ac:dyDescent="0.2">
      <c r="D31858" s="20"/>
    </row>
    <row r="31859" spans="4:4" x14ac:dyDescent="0.2">
      <c r="D31859" s="20"/>
    </row>
    <row r="31860" spans="4:4" x14ac:dyDescent="0.2">
      <c r="D31860" s="20"/>
    </row>
    <row r="31861" spans="4:4" x14ac:dyDescent="0.2">
      <c r="D31861" s="20"/>
    </row>
    <row r="31862" spans="4:4" x14ac:dyDescent="0.2">
      <c r="D31862" s="20"/>
    </row>
    <row r="31863" spans="4:4" x14ac:dyDescent="0.2">
      <c r="D31863" s="20"/>
    </row>
    <row r="31864" spans="4:4" x14ac:dyDescent="0.2">
      <c r="D31864" s="20"/>
    </row>
    <row r="31865" spans="4:4" x14ac:dyDescent="0.2">
      <c r="D31865" s="20"/>
    </row>
    <row r="31866" spans="4:4" x14ac:dyDescent="0.2">
      <c r="D31866" s="20"/>
    </row>
    <row r="31867" spans="4:4" x14ac:dyDescent="0.2">
      <c r="D31867" s="20"/>
    </row>
    <row r="31868" spans="4:4" x14ac:dyDescent="0.2">
      <c r="D31868" s="20"/>
    </row>
    <row r="31869" spans="4:4" x14ac:dyDescent="0.2">
      <c r="D31869" s="20"/>
    </row>
    <row r="31870" spans="4:4" x14ac:dyDescent="0.2">
      <c r="D31870" s="20"/>
    </row>
    <row r="31871" spans="4:4" x14ac:dyDescent="0.2">
      <c r="D31871" s="20"/>
    </row>
    <row r="31872" spans="4:4" x14ac:dyDescent="0.2">
      <c r="D31872" s="20"/>
    </row>
    <row r="31873" spans="4:4" x14ac:dyDescent="0.2">
      <c r="D31873" s="20"/>
    </row>
    <row r="31874" spans="4:4" x14ac:dyDescent="0.2">
      <c r="D31874" s="20"/>
    </row>
    <row r="31875" spans="4:4" x14ac:dyDescent="0.2">
      <c r="D31875" s="20"/>
    </row>
    <row r="31876" spans="4:4" x14ac:dyDescent="0.2">
      <c r="D31876" s="20"/>
    </row>
    <row r="31877" spans="4:4" x14ac:dyDescent="0.2">
      <c r="D31877" s="20"/>
    </row>
    <row r="31878" spans="4:4" x14ac:dyDescent="0.2">
      <c r="D31878" s="20"/>
    </row>
    <row r="31879" spans="4:4" x14ac:dyDescent="0.2">
      <c r="D31879" s="20"/>
    </row>
    <row r="31880" spans="4:4" x14ac:dyDescent="0.2">
      <c r="D31880" s="20"/>
    </row>
    <row r="31881" spans="4:4" x14ac:dyDescent="0.2">
      <c r="D31881" s="20"/>
    </row>
    <row r="31882" spans="4:4" x14ac:dyDescent="0.2">
      <c r="D31882" s="20"/>
    </row>
    <row r="31883" spans="4:4" x14ac:dyDescent="0.2">
      <c r="D31883" s="20"/>
    </row>
    <row r="31884" spans="4:4" x14ac:dyDescent="0.2">
      <c r="D31884" s="20"/>
    </row>
    <row r="31885" spans="4:4" x14ac:dyDescent="0.2">
      <c r="D31885" s="20"/>
    </row>
    <row r="31886" spans="4:4" x14ac:dyDescent="0.2">
      <c r="D31886" s="20"/>
    </row>
    <row r="31887" spans="4:4" x14ac:dyDescent="0.2">
      <c r="D31887" s="20"/>
    </row>
    <row r="31888" spans="4:4" x14ac:dyDescent="0.2">
      <c r="D31888" s="20"/>
    </row>
    <row r="31889" spans="4:4" x14ac:dyDescent="0.2">
      <c r="D31889" s="20"/>
    </row>
    <row r="31890" spans="4:4" x14ac:dyDescent="0.2">
      <c r="D31890" s="20"/>
    </row>
    <row r="31891" spans="4:4" x14ac:dyDescent="0.2">
      <c r="D31891" s="20"/>
    </row>
    <row r="31892" spans="4:4" x14ac:dyDescent="0.2">
      <c r="D31892" s="20"/>
    </row>
    <row r="31893" spans="4:4" x14ac:dyDescent="0.2">
      <c r="D31893" s="20"/>
    </row>
    <row r="31894" spans="4:4" x14ac:dyDescent="0.2">
      <c r="D31894" s="20"/>
    </row>
    <row r="31895" spans="4:4" x14ac:dyDescent="0.2">
      <c r="D31895" s="20"/>
    </row>
    <row r="31896" spans="4:4" x14ac:dyDescent="0.2">
      <c r="D31896" s="20"/>
    </row>
    <row r="31897" spans="4:4" x14ac:dyDescent="0.2">
      <c r="D31897" s="20"/>
    </row>
    <row r="31898" spans="4:4" x14ac:dyDescent="0.2">
      <c r="D31898" s="20"/>
    </row>
    <row r="31899" spans="4:4" x14ac:dyDescent="0.2">
      <c r="D31899" s="20"/>
    </row>
    <row r="31900" spans="4:4" x14ac:dyDescent="0.2">
      <c r="D31900" s="20"/>
    </row>
    <row r="31901" spans="4:4" x14ac:dyDescent="0.2">
      <c r="D31901" s="20"/>
    </row>
    <row r="31902" spans="4:4" x14ac:dyDescent="0.2">
      <c r="D31902" s="20"/>
    </row>
    <row r="31903" spans="4:4" x14ac:dyDescent="0.2">
      <c r="D31903" s="20"/>
    </row>
    <row r="31904" spans="4:4" x14ac:dyDescent="0.2">
      <c r="D31904" s="20"/>
    </row>
    <row r="31905" spans="4:4" x14ac:dyDescent="0.2">
      <c r="D31905" s="20"/>
    </row>
    <row r="31906" spans="4:4" x14ac:dyDescent="0.2">
      <c r="D31906" s="20"/>
    </row>
    <row r="31907" spans="4:4" x14ac:dyDescent="0.2">
      <c r="D31907" s="20"/>
    </row>
    <row r="31908" spans="4:4" x14ac:dyDescent="0.2">
      <c r="D31908" s="20"/>
    </row>
    <row r="31909" spans="4:4" x14ac:dyDescent="0.2">
      <c r="D31909" s="20"/>
    </row>
    <row r="31910" spans="4:4" x14ac:dyDescent="0.2">
      <c r="D31910" s="20"/>
    </row>
    <row r="31911" spans="4:4" x14ac:dyDescent="0.2">
      <c r="D31911" s="20"/>
    </row>
    <row r="31912" spans="4:4" x14ac:dyDescent="0.2">
      <c r="D31912" s="20"/>
    </row>
    <row r="31913" spans="4:4" x14ac:dyDescent="0.2">
      <c r="D31913" s="20"/>
    </row>
    <row r="31914" spans="4:4" x14ac:dyDescent="0.2">
      <c r="D31914" s="20"/>
    </row>
    <row r="31915" spans="4:4" x14ac:dyDescent="0.2">
      <c r="D31915" s="20"/>
    </row>
    <row r="31916" spans="4:4" x14ac:dyDescent="0.2">
      <c r="D31916" s="20"/>
    </row>
    <row r="31917" spans="4:4" x14ac:dyDescent="0.2">
      <c r="D31917" s="20"/>
    </row>
    <row r="31918" spans="4:4" x14ac:dyDescent="0.2">
      <c r="D31918" s="20"/>
    </row>
    <row r="31919" spans="4:4" x14ac:dyDescent="0.2">
      <c r="D31919" s="20"/>
    </row>
    <row r="31920" spans="4:4" x14ac:dyDescent="0.2">
      <c r="D31920" s="20"/>
    </row>
    <row r="31921" spans="4:4" x14ac:dyDescent="0.2">
      <c r="D31921" s="20"/>
    </row>
    <row r="31922" spans="4:4" x14ac:dyDescent="0.2">
      <c r="D31922" s="20"/>
    </row>
    <row r="31923" spans="4:4" x14ac:dyDescent="0.2">
      <c r="D31923" s="20"/>
    </row>
    <row r="31924" spans="4:4" x14ac:dyDescent="0.2">
      <c r="D31924" s="20"/>
    </row>
    <row r="31925" spans="4:4" x14ac:dyDescent="0.2">
      <c r="D31925" s="20"/>
    </row>
    <row r="31926" spans="4:4" x14ac:dyDescent="0.2">
      <c r="D31926" s="20"/>
    </row>
    <row r="31927" spans="4:4" x14ac:dyDescent="0.2">
      <c r="D31927" s="20"/>
    </row>
    <row r="31928" spans="4:4" x14ac:dyDescent="0.2">
      <c r="D31928" s="20"/>
    </row>
    <row r="31929" spans="4:4" x14ac:dyDescent="0.2">
      <c r="D31929" s="20"/>
    </row>
    <row r="31930" spans="4:4" x14ac:dyDescent="0.2">
      <c r="D31930" s="20"/>
    </row>
    <row r="31931" spans="4:4" x14ac:dyDescent="0.2">
      <c r="D31931" s="20"/>
    </row>
    <row r="31932" spans="4:4" x14ac:dyDescent="0.2">
      <c r="D31932" s="20"/>
    </row>
    <row r="31933" spans="4:4" x14ac:dyDescent="0.2">
      <c r="D31933" s="20"/>
    </row>
    <row r="31934" spans="4:4" x14ac:dyDescent="0.2">
      <c r="D31934" s="20"/>
    </row>
    <row r="31935" spans="4:4" x14ac:dyDescent="0.2">
      <c r="D31935" s="20"/>
    </row>
    <row r="31936" spans="4:4" x14ac:dyDescent="0.2">
      <c r="D31936" s="20"/>
    </row>
    <row r="31937" spans="4:4" x14ac:dyDescent="0.2">
      <c r="D31937" s="20"/>
    </row>
    <row r="31938" spans="4:4" x14ac:dyDescent="0.2">
      <c r="D31938" s="20"/>
    </row>
    <row r="31939" spans="4:4" x14ac:dyDescent="0.2">
      <c r="D31939" s="20"/>
    </row>
    <row r="31940" spans="4:4" x14ac:dyDescent="0.2">
      <c r="D31940" s="20"/>
    </row>
    <row r="31941" spans="4:4" x14ac:dyDescent="0.2">
      <c r="D31941" s="20"/>
    </row>
    <row r="31942" spans="4:4" x14ac:dyDescent="0.2">
      <c r="D31942" s="20"/>
    </row>
    <row r="31943" spans="4:4" x14ac:dyDescent="0.2">
      <c r="D31943" s="20"/>
    </row>
    <row r="31944" spans="4:4" x14ac:dyDescent="0.2">
      <c r="D31944" s="20"/>
    </row>
    <row r="31945" spans="4:4" x14ac:dyDescent="0.2">
      <c r="D31945" s="20"/>
    </row>
    <row r="31946" spans="4:4" x14ac:dyDescent="0.2">
      <c r="D31946" s="20"/>
    </row>
    <row r="31947" spans="4:4" x14ac:dyDescent="0.2">
      <c r="D31947" s="20"/>
    </row>
    <row r="31948" spans="4:4" x14ac:dyDescent="0.2">
      <c r="D31948" s="20"/>
    </row>
    <row r="31949" spans="4:4" x14ac:dyDescent="0.2">
      <c r="D31949" s="20"/>
    </row>
    <row r="31950" spans="4:4" x14ac:dyDescent="0.2">
      <c r="D31950" s="20"/>
    </row>
    <row r="31951" spans="4:4" x14ac:dyDescent="0.2">
      <c r="D31951" s="20"/>
    </row>
    <row r="31952" spans="4:4" x14ac:dyDescent="0.2">
      <c r="D31952" s="20"/>
    </row>
    <row r="31953" spans="4:4" x14ac:dyDescent="0.2">
      <c r="D31953" s="20"/>
    </row>
    <row r="31954" spans="4:4" x14ac:dyDescent="0.2">
      <c r="D31954" s="20"/>
    </row>
    <row r="31955" spans="4:4" x14ac:dyDescent="0.2">
      <c r="D31955" s="20"/>
    </row>
    <row r="31956" spans="4:4" x14ac:dyDescent="0.2">
      <c r="D31956" s="20"/>
    </row>
    <row r="31957" spans="4:4" x14ac:dyDescent="0.2">
      <c r="D31957" s="20"/>
    </row>
    <row r="31958" spans="4:4" x14ac:dyDescent="0.2">
      <c r="D31958" s="20"/>
    </row>
    <row r="31959" spans="4:4" x14ac:dyDescent="0.2">
      <c r="D31959" s="20"/>
    </row>
    <row r="31960" spans="4:4" x14ac:dyDescent="0.2">
      <c r="D31960" s="20"/>
    </row>
    <row r="31961" spans="4:4" x14ac:dyDescent="0.2">
      <c r="D31961" s="20"/>
    </row>
    <row r="31962" spans="4:4" x14ac:dyDescent="0.2">
      <c r="D31962" s="20"/>
    </row>
    <row r="31963" spans="4:4" x14ac:dyDescent="0.2">
      <c r="D31963" s="20"/>
    </row>
    <row r="31964" spans="4:4" x14ac:dyDescent="0.2">
      <c r="D31964" s="20"/>
    </row>
    <row r="31965" spans="4:4" x14ac:dyDescent="0.2">
      <c r="D31965" s="20"/>
    </row>
    <row r="31966" spans="4:4" x14ac:dyDescent="0.2">
      <c r="D31966" s="20"/>
    </row>
    <row r="31967" spans="4:4" x14ac:dyDescent="0.2">
      <c r="D31967" s="20"/>
    </row>
    <row r="31968" spans="4:4" x14ac:dyDescent="0.2">
      <c r="D31968" s="20"/>
    </row>
    <row r="31969" spans="4:4" x14ac:dyDescent="0.2">
      <c r="D31969" s="20"/>
    </row>
    <row r="31970" spans="4:4" x14ac:dyDescent="0.2">
      <c r="D31970" s="20"/>
    </row>
    <row r="31971" spans="4:4" x14ac:dyDescent="0.2">
      <c r="D31971" s="20"/>
    </row>
    <row r="31972" spans="4:4" x14ac:dyDescent="0.2">
      <c r="D31972" s="20"/>
    </row>
    <row r="31973" spans="4:4" x14ac:dyDescent="0.2">
      <c r="D31973" s="20"/>
    </row>
    <row r="31974" spans="4:4" x14ac:dyDescent="0.2">
      <c r="D31974" s="20"/>
    </row>
    <row r="31975" spans="4:4" x14ac:dyDescent="0.2">
      <c r="D31975" s="20"/>
    </row>
    <row r="31976" spans="4:4" x14ac:dyDescent="0.2">
      <c r="D31976" s="20"/>
    </row>
    <row r="31977" spans="4:4" x14ac:dyDescent="0.2">
      <c r="D31977" s="20"/>
    </row>
    <row r="31978" spans="4:4" x14ac:dyDescent="0.2">
      <c r="D31978" s="20"/>
    </row>
    <row r="31979" spans="4:4" x14ac:dyDescent="0.2">
      <c r="D31979" s="20"/>
    </row>
    <row r="31980" spans="4:4" x14ac:dyDescent="0.2">
      <c r="D31980" s="20"/>
    </row>
    <row r="31981" spans="4:4" x14ac:dyDescent="0.2">
      <c r="D31981" s="20"/>
    </row>
    <row r="31982" spans="4:4" x14ac:dyDescent="0.2">
      <c r="D31982" s="20"/>
    </row>
    <row r="31983" spans="4:4" x14ac:dyDescent="0.2">
      <c r="D31983" s="20"/>
    </row>
    <row r="31984" spans="4:4" x14ac:dyDescent="0.2">
      <c r="D31984" s="20"/>
    </row>
    <row r="31985" spans="4:4" x14ac:dyDescent="0.2">
      <c r="D31985" s="20"/>
    </row>
    <row r="31986" spans="4:4" x14ac:dyDescent="0.2">
      <c r="D31986" s="20"/>
    </row>
    <row r="31987" spans="4:4" x14ac:dyDescent="0.2">
      <c r="D31987" s="20"/>
    </row>
    <row r="31988" spans="4:4" x14ac:dyDescent="0.2">
      <c r="D31988" s="20"/>
    </row>
    <row r="31989" spans="4:4" x14ac:dyDescent="0.2">
      <c r="D31989" s="20"/>
    </row>
    <row r="31990" spans="4:4" x14ac:dyDescent="0.2">
      <c r="D31990" s="20"/>
    </row>
    <row r="31991" spans="4:4" x14ac:dyDescent="0.2">
      <c r="D31991" s="20"/>
    </row>
    <row r="31992" spans="4:4" x14ac:dyDescent="0.2">
      <c r="D31992" s="20"/>
    </row>
    <row r="31993" spans="4:4" x14ac:dyDescent="0.2">
      <c r="D31993" s="20"/>
    </row>
    <row r="31994" spans="4:4" x14ac:dyDescent="0.2">
      <c r="D31994" s="20"/>
    </row>
    <row r="31995" spans="4:4" x14ac:dyDescent="0.2">
      <c r="D31995" s="20"/>
    </row>
    <row r="31996" spans="4:4" x14ac:dyDescent="0.2">
      <c r="D31996" s="20"/>
    </row>
    <row r="31997" spans="4:4" x14ac:dyDescent="0.2">
      <c r="D31997" s="20"/>
    </row>
    <row r="31998" spans="4:4" x14ac:dyDescent="0.2">
      <c r="D31998" s="20"/>
    </row>
    <row r="31999" spans="4:4" x14ac:dyDescent="0.2">
      <c r="D31999" s="20"/>
    </row>
    <row r="32000" spans="4:4" x14ac:dyDescent="0.2">
      <c r="D32000" s="20"/>
    </row>
    <row r="32001" spans="4:4" x14ac:dyDescent="0.2">
      <c r="D32001" s="20"/>
    </row>
    <row r="32002" spans="4:4" x14ac:dyDescent="0.2">
      <c r="D32002" s="20"/>
    </row>
    <row r="32003" spans="4:4" x14ac:dyDescent="0.2">
      <c r="D32003" s="20"/>
    </row>
    <row r="32004" spans="4:4" x14ac:dyDescent="0.2">
      <c r="D32004" s="20"/>
    </row>
    <row r="32005" spans="4:4" x14ac:dyDescent="0.2">
      <c r="D32005" s="20"/>
    </row>
    <row r="32006" spans="4:4" x14ac:dyDescent="0.2">
      <c r="D32006" s="20"/>
    </row>
    <row r="32007" spans="4:4" x14ac:dyDescent="0.2">
      <c r="D32007" s="20"/>
    </row>
    <row r="32008" spans="4:4" x14ac:dyDescent="0.2">
      <c r="D32008" s="20"/>
    </row>
    <row r="32009" spans="4:4" x14ac:dyDescent="0.2">
      <c r="D32009" s="20"/>
    </row>
    <row r="32010" spans="4:4" x14ac:dyDescent="0.2">
      <c r="D32010" s="20"/>
    </row>
    <row r="32011" spans="4:4" x14ac:dyDescent="0.2">
      <c r="D32011" s="20"/>
    </row>
    <row r="32012" spans="4:4" x14ac:dyDescent="0.2">
      <c r="D32012" s="20"/>
    </row>
    <row r="32013" spans="4:4" x14ac:dyDescent="0.2">
      <c r="D32013" s="20"/>
    </row>
    <row r="32014" spans="4:4" x14ac:dyDescent="0.2">
      <c r="D32014" s="20"/>
    </row>
    <row r="32015" spans="4:4" x14ac:dyDescent="0.2">
      <c r="D32015" s="20"/>
    </row>
    <row r="32016" spans="4:4" x14ac:dyDescent="0.2">
      <c r="D32016" s="20"/>
    </row>
    <row r="32017" spans="4:4" x14ac:dyDescent="0.2">
      <c r="D32017" s="20"/>
    </row>
    <row r="32018" spans="4:4" x14ac:dyDescent="0.2">
      <c r="D32018" s="20"/>
    </row>
    <row r="32019" spans="4:4" x14ac:dyDescent="0.2">
      <c r="D32019" s="20"/>
    </row>
    <row r="32020" spans="4:4" x14ac:dyDescent="0.2">
      <c r="D32020" s="20"/>
    </row>
    <row r="32021" spans="4:4" x14ac:dyDescent="0.2">
      <c r="D32021" s="20"/>
    </row>
    <row r="32022" spans="4:4" x14ac:dyDescent="0.2">
      <c r="D32022" s="20"/>
    </row>
    <row r="32023" spans="4:4" x14ac:dyDescent="0.2">
      <c r="D32023" s="20"/>
    </row>
    <row r="32024" spans="4:4" x14ac:dyDescent="0.2">
      <c r="D32024" s="20"/>
    </row>
    <row r="32025" spans="4:4" x14ac:dyDescent="0.2">
      <c r="D32025" s="20"/>
    </row>
    <row r="32026" spans="4:4" x14ac:dyDescent="0.2">
      <c r="D32026" s="20"/>
    </row>
    <row r="32027" spans="4:4" x14ac:dyDescent="0.2">
      <c r="D32027" s="20"/>
    </row>
    <row r="32028" spans="4:4" x14ac:dyDescent="0.2">
      <c r="D32028" s="20"/>
    </row>
    <row r="32029" spans="4:4" x14ac:dyDescent="0.2">
      <c r="D32029" s="20"/>
    </row>
    <row r="32030" spans="4:4" x14ac:dyDescent="0.2">
      <c r="D32030" s="20"/>
    </row>
    <row r="32031" spans="4:4" x14ac:dyDescent="0.2">
      <c r="D32031" s="20"/>
    </row>
    <row r="32032" spans="4:4" x14ac:dyDescent="0.2">
      <c r="D32032" s="20"/>
    </row>
    <row r="32033" spans="4:4" x14ac:dyDescent="0.2">
      <c r="D32033" s="20"/>
    </row>
    <row r="32034" spans="4:4" x14ac:dyDescent="0.2">
      <c r="D32034" s="20"/>
    </row>
    <row r="32035" spans="4:4" x14ac:dyDescent="0.2">
      <c r="D32035" s="20"/>
    </row>
    <row r="32036" spans="4:4" x14ac:dyDescent="0.2">
      <c r="D32036" s="20"/>
    </row>
    <row r="32037" spans="4:4" x14ac:dyDescent="0.2">
      <c r="D32037" s="20"/>
    </row>
    <row r="32038" spans="4:4" x14ac:dyDescent="0.2">
      <c r="D32038" s="20"/>
    </row>
    <row r="32039" spans="4:4" x14ac:dyDescent="0.2">
      <c r="D32039" s="20"/>
    </row>
    <row r="32040" spans="4:4" x14ac:dyDescent="0.2">
      <c r="D32040" s="20"/>
    </row>
    <row r="32041" spans="4:4" x14ac:dyDescent="0.2">
      <c r="D32041" s="20"/>
    </row>
    <row r="32042" spans="4:4" x14ac:dyDescent="0.2">
      <c r="D32042" s="20"/>
    </row>
    <row r="32043" spans="4:4" x14ac:dyDescent="0.2">
      <c r="D32043" s="20"/>
    </row>
    <row r="32044" spans="4:4" x14ac:dyDescent="0.2">
      <c r="D32044" s="20"/>
    </row>
    <row r="32045" spans="4:4" x14ac:dyDescent="0.2">
      <c r="D32045" s="20"/>
    </row>
    <row r="32046" spans="4:4" x14ac:dyDescent="0.2">
      <c r="D32046" s="20"/>
    </row>
    <row r="32047" spans="4:4" x14ac:dyDescent="0.2">
      <c r="D32047" s="20"/>
    </row>
    <row r="32048" spans="4:4" x14ac:dyDescent="0.2">
      <c r="D32048" s="20"/>
    </row>
    <row r="32049" spans="4:4" x14ac:dyDescent="0.2">
      <c r="D32049" s="20"/>
    </row>
    <row r="32050" spans="4:4" x14ac:dyDescent="0.2">
      <c r="D32050" s="20"/>
    </row>
    <row r="32051" spans="4:4" x14ac:dyDescent="0.2">
      <c r="D32051" s="20"/>
    </row>
    <row r="32052" spans="4:4" x14ac:dyDescent="0.2">
      <c r="D32052" s="20"/>
    </row>
    <row r="32053" spans="4:4" x14ac:dyDescent="0.2">
      <c r="D32053" s="20"/>
    </row>
    <row r="32054" spans="4:4" x14ac:dyDescent="0.2">
      <c r="D32054" s="20"/>
    </row>
    <row r="32055" spans="4:4" x14ac:dyDescent="0.2">
      <c r="D32055" s="20"/>
    </row>
    <row r="32056" spans="4:4" x14ac:dyDescent="0.2">
      <c r="D32056" s="20"/>
    </row>
    <row r="32057" spans="4:4" x14ac:dyDescent="0.2">
      <c r="D32057" s="20"/>
    </row>
    <row r="32058" spans="4:4" x14ac:dyDescent="0.2">
      <c r="D32058" s="20"/>
    </row>
    <row r="32059" spans="4:4" x14ac:dyDescent="0.2">
      <c r="D32059" s="20"/>
    </row>
    <row r="32060" spans="4:4" x14ac:dyDescent="0.2">
      <c r="D32060" s="20"/>
    </row>
    <row r="32061" spans="4:4" x14ac:dyDescent="0.2">
      <c r="D32061" s="20"/>
    </row>
    <row r="32062" spans="4:4" x14ac:dyDescent="0.2">
      <c r="D32062" s="20"/>
    </row>
    <row r="32063" spans="4:4" x14ac:dyDescent="0.2">
      <c r="D32063" s="20"/>
    </row>
    <row r="32064" spans="4:4" x14ac:dyDescent="0.2">
      <c r="D32064" s="20"/>
    </row>
    <row r="32065" spans="4:4" x14ac:dyDescent="0.2">
      <c r="D32065" s="20"/>
    </row>
    <row r="32066" spans="4:4" x14ac:dyDescent="0.2">
      <c r="D32066" s="20"/>
    </row>
    <row r="32067" spans="4:4" x14ac:dyDescent="0.2">
      <c r="D32067" s="20"/>
    </row>
    <row r="32068" spans="4:4" x14ac:dyDescent="0.2">
      <c r="D32068" s="20"/>
    </row>
    <row r="32069" spans="4:4" x14ac:dyDescent="0.2">
      <c r="D32069" s="20"/>
    </row>
    <row r="32070" spans="4:4" x14ac:dyDescent="0.2">
      <c r="D32070" s="20"/>
    </row>
    <row r="32071" spans="4:4" x14ac:dyDescent="0.2">
      <c r="D32071" s="20"/>
    </row>
    <row r="32072" spans="4:4" x14ac:dyDescent="0.2">
      <c r="D32072" s="20"/>
    </row>
    <row r="32073" spans="4:4" x14ac:dyDescent="0.2">
      <c r="D32073" s="20"/>
    </row>
    <row r="32074" spans="4:4" x14ac:dyDescent="0.2">
      <c r="D32074" s="20"/>
    </row>
    <row r="32075" spans="4:4" x14ac:dyDescent="0.2">
      <c r="D32075" s="20"/>
    </row>
    <row r="32076" spans="4:4" x14ac:dyDescent="0.2">
      <c r="D32076" s="20"/>
    </row>
    <row r="32077" spans="4:4" x14ac:dyDescent="0.2">
      <c r="D32077" s="20"/>
    </row>
    <row r="32078" spans="4:4" x14ac:dyDescent="0.2">
      <c r="D32078" s="20"/>
    </row>
    <row r="32079" spans="4:4" x14ac:dyDescent="0.2">
      <c r="D32079" s="20"/>
    </row>
    <row r="32080" spans="4:4" x14ac:dyDescent="0.2">
      <c r="D32080" s="20"/>
    </row>
    <row r="32081" spans="4:4" x14ac:dyDescent="0.2">
      <c r="D32081" s="20"/>
    </row>
    <row r="32082" spans="4:4" x14ac:dyDescent="0.2">
      <c r="D32082" s="20"/>
    </row>
    <row r="32083" spans="4:4" x14ac:dyDescent="0.2">
      <c r="D32083" s="20"/>
    </row>
    <row r="32084" spans="4:4" x14ac:dyDescent="0.2">
      <c r="D32084" s="20"/>
    </row>
    <row r="32085" spans="4:4" x14ac:dyDescent="0.2">
      <c r="D32085" s="20"/>
    </row>
    <row r="32086" spans="4:4" x14ac:dyDescent="0.2">
      <c r="D32086" s="20"/>
    </row>
    <row r="32087" spans="4:4" x14ac:dyDescent="0.2">
      <c r="D32087" s="20"/>
    </row>
    <row r="32088" spans="4:4" x14ac:dyDescent="0.2">
      <c r="D32088" s="20"/>
    </row>
    <row r="32089" spans="4:4" x14ac:dyDescent="0.2">
      <c r="D32089" s="20"/>
    </row>
    <row r="32090" spans="4:4" x14ac:dyDescent="0.2">
      <c r="D32090" s="20"/>
    </row>
    <row r="32091" spans="4:4" x14ac:dyDescent="0.2">
      <c r="D32091" s="20"/>
    </row>
    <row r="32092" spans="4:4" x14ac:dyDescent="0.2">
      <c r="D32092" s="20"/>
    </row>
    <row r="32093" spans="4:4" x14ac:dyDescent="0.2">
      <c r="D32093" s="20"/>
    </row>
    <row r="32094" spans="4:4" x14ac:dyDescent="0.2">
      <c r="D32094" s="20"/>
    </row>
    <row r="32095" spans="4:4" x14ac:dyDescent="0.2">
      <c r="D32095" s="20"/>
    </row>
    <row r="32096" spans="4:4" x14ac:dyDescent="0.2">
      <c r="D32096" s="20"/>
    </row>
    <row r="32097" spans="4:4" x14ac:dyDescent="0.2">
      <c r="D32097" s="20"/>
    </row>
    <row r="32098" spans="4:4" x14ac:dyDescent="0.2">
      <c r="D32098" s="20"/>
    </row>
    <row r="32099" spans="4:4" x14ac:dyDescent="0.2">
      <c r="D32099" s="20"/>
    </row>
    <row r="32100" spans="4:4" x14ac:dyDescent="0.2">
      <c r="D32100" s="20"/>
    </row>
    <row r="32101" spans="4:4" x14ac:dyDescent="0.2">
      <c r="D32101" s="20"/>
    </row>
    <row r="32102" spans="4:4" x14ac:dyDescent="0.2">
      <c r="D32102" s="20"/>
    </row>
    <row r="32103" spans="4:4" x14ac:dyDescent="0.2">
      <c r="D32103" s="20"/>
    </row>
    <row r="32104" spans="4:4" x14ac:dyDescent="0.2">
      <c r="D32104" s="20"/>
    </row>
    <row r="32105" spans="4:4" x14ac:dyDescent="0.2">
      <c r="D32105" s="20"/>
    </row>
    <row r="32106" spans="4:4" x14ac:dyDescent="0.2">
      <c r="D32106" s="20"/>
    </row>
    <row r="32107" spans="4:4" x14ac:dyDescent="0.2">
      <c r="D32107" s="20"/>
    </row>
    <row r="32108" spans="4:4" x14ac:dyDescent="0.2">
      <c r="D32108" s="20"/>
    </row>
    <row r="32109" spans="4:4" x14ac:dyDescent="0.2">
      <c r="D32109" s="20"/>
    </row>
    <row r="32110" spans="4:4" x14ac:dyDescent="0.2">
      <c r="D32110" s="20"/>
    </row>
    <row r="32111" spans="4:4" x14ac:dyDescent="0.2">
      <c r="D32111" s="20"/>
    </row>
    <row r="32112" spans="4:4" x14ac:dyDescent="0.2">
      <c r="D32112" s="20"/>
    </row>
    <row r="32113" spans="4:4" x14ac:dyDescent="0.2">
      <c r="D32113" s="20"/>
    </row>
    <row r="32114" spans="4:4" x14ac:dyDescent="0.2">
      <c r="D32114" s="20"/>
    </row>
    <row r="32115" spans="4:4" x14ac:dyDescent="0.2">
      <c r="D32115" s="20"/>
    </row>
    <row r="32116" spans="4:4" x14ac:dyDescent="0.2">
      <c r="D32116" s="20"/>
    </row>
    <row r="32117" spans="4:4" x14ac:dyDescent="0.2">
      <c r="D32117" s="20"/>
    </row>
    <row r="32118" spans="4:4" x14ac:dyDescent="0.2">
      <c r="D32118" s="20"/>
    </row>
    <row r="32119" spans="4:4" x14ac:dyDescent="0.2">
      <c r="D32119" s="20"/>
    </row>
    <row r="32120" spans="4:4" x14ac:dyDescent="0.2">
      <c r="D32120" s="20"/>
    </row>
    <row r="32121" spans="4:4" x14ac:dyDescent="0.2">
      <c r="D32121" s="20"/>
    </row>
    <row r="32122" spans="4:4" x14ac:dyDescent="0.2">
      <c r="D32122" s="20"/>
    </row>
    <row r="32123" spans="4:4" x14ac:dyDescent="0.2">
      <c r="D32123" s="20"/>
    </row>
    <row r="32124" spans="4:4" x14ac:dyDescent="0.2">
      <c r="D32124" s="20"/>
    </row>
    <row r="32125" spans="4:4" x14ac:dyDescent="0.2">
      <c r="D32125" s="20"/>
    </row>
    <row r="32126" spans="4:4" x14ac:dyDescent="0.2">
      <c r="D32126" s="20"/>
    </row>
    <row r="32127" spans="4:4" x14ac:dyDescent="0.2">
      <c r="D32127" s="20"/>
    </row>
    <row r="32128" spans="4:4" x14ac:dyDescent="0.2">
      <c r="D32128" s="20"/>
    </row>
    <row r="32129" spans="4:4" x14ac:dyDescent="0.2">
      <c r="D32129" s="20"/>
    </row>
    <row r="32130" spans="4:4" x14ac:dyDescent="0.2">
      <c r="D32130" s="20"/>
    </row>
    <row r="32131" spans="4:4" x14ac:dyDescent="0.2">
      <c r="D32131" s="20"/>
    </row>
    <row r="32132" spans="4:4" x14ac:dyDescent="0.2">
      <c r="D32132" s="20"/>
    </row>
    <row r="32133" spans="4:4" x14ac:dyDescent="0.2">
      <c r="D32133" s="20"/>
    </row>
    <row r="32134" spans="4:4" x14ac:dyDescent="0.2">
      <c r="D32134" s="20"/>
    </row>
    <row r="32135" spans="4:4" x14ac:dyDescent="0.2">
      <c r="D32135" s="20"/>
    </row>
    <row r="32136" spans="4:4" x14ac:dyDescent="0.2">
      <c r="D32136" s="20"/>
    </row>
    <row r="32137" spans="4:4" x14ac:dyDescent="0.2">
      <c r="D32137" s="20"/>
    </row>
    <row r="32138" spans="4:4" x14ac:dyDescent="0.2">
      <c r="D32138" s="20"/>
    </row>
    <row r="32139" spans="4:4" x14ac:dyDescent="0.2">
      <c r="D32139" s="20"/>
    </row>
    <row r="32140" spans="4:4" x14ac:dyDescent="0.2">
      <c r="D32140" s="20"/>
    </row>
    <row r="32141" spans="4:4" x14ac:dyDescent="0.2">
      <c r="D32141" s="20"/>
    </row>
    <row r="32142" spans="4:4" x14ac:dyDescent="0.2">
      <c r="D32142" s="20"/>
    </row>
    <row r="32143" spans="4:4" x14ac:dyDescent="0.2">
      <c r="D32143" s="20"/>
    </row>
    <row r="32144" spans="4:4" x14ac:dyDescent="0.2">
      <c r="D32144" s="20"/>
    </row>
    <row r="32145" spans="4:4" x14ac:dyDescent="0.2">
      <c r="D32145" s="20"/>
    </row>
    <row r="32146" spans="4:4" x14ac:dyDescent="0.2">
      <c r="D32146" s="20"/>
    </row>
    <row r="32147" spans="4:4" x14ac:dyDescent="0.2">
      <c r="D32147" s="20"/>
    </row>
    <row r="32148" spans="4:4" x14ac:dyDescent="0.2">
      <c r="D32148" s="20"/>
    </row>
    <row r="32149" spans="4:4" x14ac:dyDescent="0.2">
      <c r="D32149" s="20"/>
    </row>
    <row r="32150" spans="4:4" x14ac:dyDescent="0.2">
      <c r="D32150" s="20"/>
    </row>
    <row r="32151" spans="4:4" x14ac:dyDescent="0.2">
      <c r="D32151" s="20"/>
    </row>
    <row r="32152" spans="4:4" x14ac:dyDescent="0.2">
      <c r="D32152" s="20"/>
    </row>
    <row r="32153" spans="4:4" x14ac:dyDescent="0.2">
      <c r="D32153" s="20"/>
    </row>
    <row r="32154" spans="4:4" x14ac:dyDescent="0.2">
      <c r="D32154" s="20"/>
    </row>
    <row r="32155" spans="4:4" x14ac:dyDescent="0.2">
      <c r="D32155" s="20"/>
    </row>
    <row r="32156" spans="4:4" x14ac:dyDescent="0.2">
      <c r="D32156" s="20"/>
    </row>
    <row r="32157" spans="4:4" x14ac:dyDescent="0.2">
      <c r="D32157" s="20"/>
    </row>
    <row r="32158" spans="4:4" x14ac:dyDescent="0.2">
      <c r="D32158" s="20"/>
    </row>
    <row r="32159" spans="4:4" x14ac:dyDescent="0.2">
      <c r="D32159" s="20"/>
    </row>
    <row r="32160" spans="4:4" x14ac:dyDescent="0.2">
      <c r="D32160" s="20"/>
    </row>
    <row r="32161" spans="4:4" x14ac:dyDescent="0.2">
      <c r="D32161" s="20"/>
    </row>
    <row r="32162" spans="4:4" x14ac:dyDescent="0.2">
      <c r="D32162" s="20"/>
    </row>
    <row r="32163" spans="4:4" x14ac:dyDescent="0.2">
      <c r="D32163" s="20"/>
    </row>
    <row r="32164" spans="4:4" x14ac:dyDescent="0.2">
      <c r="D32164" s="20"/>
    </row>
    <row r="32165" spans="4:4" x14ac:dyDescent="0.2">
      <c r="D32165" s="20"/>
    </row>
    <row r="32166" spans="4:4" x14ac:dyDescent="0.2">
      <c r="D32166" s="20"/>
    </row>
    <row r="32167" spans="4:4" x14ac:dyDescent="0.2">
      <c r="D32167" s="20"/>
    </row>
    <row r="32168" spans="4:4" x14ac:dyDescent="0.2">
      <c r="D32168" s="20"/>
    </row>
    <row r="32169" spans="4:4" x14ac:dyDescent="0.2">
      <c r="D32169" s="20"/>
    </row>
    <row r="32170" spans="4:4" x14ac:dyDescent="0.2">
      <c r="D32170" s="20"/>
    </row>
    <row r="32171" spans="4:4" x14ac:dyDescent="0.2">
      <c r="D32171" s="20"/>
    </row>
    <row r="32172" spans="4:4" x14ac:dyDescent="0.2">
      <c r="D32172" s="20"/>
    </row>
    <row r="32173" spans="4:4" x14ac:dyDescent="0.2">
      <c r="D32173" s="20"/>
    </row>
    <row r="32174" spans="4:4" x14ac:dyDescent="0.2">
      <c r="D32174" s="20"/>
    </row>
    <row r="32175" spans="4:4" x14ac:dyDescent="0.2">
      <c r="D32175" s="20"/>
    </row>
    <row r="32176" spans="4:4" x14ac:dyDescent="0.2">
      <c r="D32176" s="20"/>
    </row>
    <row r="32177" spans="4:4" x14ac:dyDescent="0.2">
      <c r="D32177" s="20"/>
    </row>
    <row r="32178" spans="4:4" x14ac:dyDescent="0.2">
      <c r="D32178" s="20"/>
    </row>
    <row r="32179" spans="4:4" x14ac:dyDescent="0.2">
      <c r="D32179" s="20"/>
    </row>
    <row r="32180" spans="4:4" x14ac:dyDescent="0.2">
      <c r="D32180" s="20"/>
    </row>
    <row r="32181" spans="4:4" x14ac:dyDescent="0.2">
      <c r="D32181" s="20"/>
    </row>
    <row r="32182" spans="4:4" x14ac:dyDescent="0.2">
      <c r="D32182" s="20"/>
    </row>
    <row r="32183" spans="4:4" x14ac:dyDescent="0.2">
      <c r="D32183" s="20"/>
    </row>
    <row r="32184" spans="4:4" x14ac:dyDescent="0.2">
      <c r="D32184" s="20"/>
    </row>
    <row r="32185" spans="4:4" x14ac:dyDescent="0.2">
      <c r="D32185" s="20"/>
    </row>
    <row r="32186" spans="4:4" x14ac:dyDescent="0.2">
      <c r="D32186" s="20"/>
    </row>
    <row r="32187" spans="4:4" x14ac:dyDescent="0.2">
      <c r="D32187" s="20"/>
    </row>
    <row r="32188" spans="4:4" x14ac:dyDescent="0.2">
      <c r="D32188" s="20"/>
    </row>
    <row r="32189" spans="4:4" x14ac:dyDescent="0.2">
      <c r="D32189" s="20"/>
    </row>
    <row r="32190" spans="4:4" x14ac:dyDescent="0.2">
      <c r="D32190" s="20"/>
    </row>
    <row r="32191" spans="4:4" x14ac:dyDescent="0.2">
      <c r="D32191" s="20"/>
    </row>
    <row r="32192" spans="4:4" x14ac:dyDescent="0.2">
      <c r="D32192" s="20"/>
    </row>
    <row r="32193" spans="4:4" x14ac:dyDescent="0.2">
      <c r="D32193" s="20"/>
    </row>
    <row r="32194" spans="4:4" x14ac:dyDescent="0.2">
      <c r="D32194" s="20"/>
    </row>
    <row r="32195" spans="4:4" x14ac:dyDescent="0.2">
      <c r="D32195" s="20"/>
    </row>
    <row r="32196" spans="4:4" x14ac:dyDescent="0.2">
      <c r="D32196" s="20"/>
    </row>
    <row r="32197" spans="4:4" x14ac:dyDescent="0.2">
      <c r="D32197" s="20"/>
    </row>
    <row r="32198" spans="4:4" x14ac:dyDescent="0.2">
      <c r="D32198" s="20"/>
    </row>
    <row r="32199" spans="4:4" x14ac:dyDescent="0.2">
      <c r="D32199" s="20"/>
    </row>
    <row r="32200" spans="4:4" x14ac:dyDescent="0.2">
      <c r="D32200" s="20"/>
    </row>
    <row r="32201" spans="4:4" x14ac:dyDescent="0.2">
      <c r="D32201" s="20"/>
    </row>
    <row r="32202" spans="4:4" x14ac:dyDescent="0.2">
      <c r="D32202" s="20"/>
    </row>
    <row r="32203" spans="4:4" x14ac:dyDescent="0.2">
      <c r="D32203" s="20"/>
    </row>
    <row r="32204" spans="4:4" x14ac:dyDescent="0.2">
      <c r="D32204" s="20"/>
    </row>
    <row r="32205" spans="4:4" x14ac:dyDescent="0.2">
      <c r="D32205" s="20"/>
    </row>
    <row r="32206" spans="4:4" x14ac:dyDescent="0.2">
      <c r="D32206" s="20"/>
    </row>
    <row r="32207" spans="4:4" x14ac:dyDescent="0.2">
      <c r="D32207" s="20"/>
    </row>
    <row r="32208" spans="4:4" x14ac:dyDescent="0.2">
      <c r="D32208" s="20"/>
    </row>
    <row r="32209" spans="4:4" x14ac:dyDescent="0.2">
      <c r="D32209" s="20"/>
    </row>
    <row r="32210" spans="4:4" x14ac:dyDescent="0.2">
      <c r="D32210" s="20"/>
    </row>
    <row r="32211" spans="4:4" x14ac:dyDescent="0.2">
      <c r="D32211" s="20"/>
    </row>
    <row r="32212" spans="4:4" x14ac:dyDescent="0.2">
      <c r="D32212" s="20"/>
    </row>
    <row r="32213" spans="4:4" x14ac:dyDescent="0.2">
      <c r="D32213" s="20"/>
    </row>
    <row r="32214" spans="4:4" x14ac:dyDescent="0.2">
      <c r="D32214" s="20"/>
    </row>
    <row r="32215" spans="4:4" x14ac:dyDescent="0.2">
      <c r="D32215" s="20"/>
    </row>
    <row r="32216" spans="4:4" x14ac:dyDescent="0.2">
      <c r="D32216" s="20"/>
    </row>
    <row r="32217" spans="4:4" x14ac:dyDescent="0.2">
      <c r="D32217" s="20"/>
    </row>
    <row r="32218" spans="4:4" x14ac:dyDescent="0.2">
      <c r="D32218" s="20"/>
    </row>
    <row r="32219" spans="4:4" x14ac:dyDescent="0.2">
      <c r="D32219" s="20"/>
    </row>
    <row r="32220" spans="4:4" x14ac:dyDescent="0.2">
      <c r="D32220" s="20"/>
    </row>
    <row r="32221" spans="4:4" x14ac:dyDescent="0.2">
      <c r="D32221" s="20"/>
    </row>
    <row r="32222" spans="4:4" x14ac:dyDescent="0.2">
      <c r="D32222" s="20"/>
    </row>
    <row r="32223" spans="4:4" x14ac:dyDescent="0.2">
      <c r="D32223" s="20"/>
    </row>
    <row r="32224" spans="4:4" x14ac:dyDescent="0.2">
      <c r="D32224" s="20"/>
    </row>
    <row r="32225" spans="4:4" x14ac:dyDescent="0.2">
      <c r="D32225" s="20"/>
    </row>
    <row r="32226" spans="4:4" x14ac:dyDescent="0.2">
      <c r="D32226" s="20"/>
    </row>
    <row r="32227" spans="4:4" x14ac:dyDescent="0.2">
      <c r="D32227" s="20"/>
    </row>
    <row r="32228" spans="4:4" x14ac:dyDescent="0.2">
      <c r="D32228" s="20"/>
    </row>
    <row r="32229" spans="4:4" x14ac:dyDescent="0.2">
      <c r="D32229" s="20"/>
    </row>
    <row r="32230" spans="4:4" x14ac:dyDescent="0.2">
      <c r="D32230" s="20"/>
    </row>
    <row r="32231" spans="4:4" x14ac:dyDescent="0.2">
      <c r="D32231" s="20"/>
    </row>
    <row r="32232" spans="4:4" x14ac:dyDescent="0.2">
      <c r="D32232" s="20"/>
    </row>
    <row r="32233" spans="4:4" x14ac:dyDescent="0.2">
      <c r="D32233" s="20"/>
    </row>
    <row r="32234" spans="4:4" x14ac:dyDescent="0.2">
      <c r="D32234" s="20"/>
    </row>
    <row r="32235" spans="4:4" x14ac:dyDescent="0.2">
      <c r="D32235" s="20"/>
    </row>
    <row r="32236" spans="4:4" x14ac:dyDescent="0.2">
      <c r="D32236" s="20"/>
    </row>
    <row r="32237" spans="4:4" x14ac:dyDescent="0.2">
      <c r="D32237" s="20"/>
    </row>
    <row r="32238" spans="4:4" x14ac:dyDescent="0.2">
      <c r="D32238" s="20"/>
    </row>
    <row r="32239" spans="4:4" x14ac:dyDescent="0.2">
      <c r="D32239" s="20"/>
    </row>
    <row r="32240" spans="4:4" x14ac:dyDescent="0.2">
      <c r="D32240" s="20"/>
    </row>
    <row r="32241" spans="4:4" x14ac:dyDescent="0.2">
      <c r="D32241" s="20"/>
    </row>
    <row r="32242" spans="4:4" x14ac:dyDescent="0.2">
      <c r="D32242" s="20"/>
    </row>
    <row r="32243" spans="4:4" x14ac:dyDescent="0.2">
      <c r="D32243" s="20"/>
    </row>
    <row r="32244" spans="4:4" x14ac:dyDescent="0.2">
      <c r="D32244" s="20"/>
    </row>
    <row r="32245" spans="4:4" x14ac:dyDescent="0.2">
      <c r="D32245" s="20"/>
    </row>
    <row r="32246" spans="4:4" x14ac:dyDescent="0.2">
      <c r="D32246" s="20"/>
    </row>
    <row r="32247" spans="4:4" x14ac:dyDescent="0.2">
      <c r="D32247" s="20"/>
    </row>
    <row r="32248" spans="4:4" x14ac:dyDescent="0.2">
      <c r="D32248" s="20"/>
    </row>
    <row r="32249" spans="4:4" x14ac:dyDescent="0.2">
      <c r="D32249" s="20"/>
    </row>
    <row r="32250" spans="4:4" x14ac:dyDescent="0.2">
      <c r="D32250" s="20"/>
    </row>
    <row r="32251" spans="4:4" x14ac:dyDescent="0.2">
      <c r="D32251" s="20"/>
    </row>
    <row r="32252" spans="4:4" x14ac:dyDescent="0.2">
      <c r="D32252" s="20"/>
    </row>
    <row r="32253" spans="4:4" x14ac:dyDescent="0.2">
      <c r="D32253" s="20"/>
    </row>
    <row r="32254" spans="4:4" x14ac:dyDescent="0.2">
      <c r="D32254" s="20"/>
    </row>
    <row r="32255" spans="4:4" x14ac:dyDescent="0.2">
      <c r="D32255" s="20"/>
    </row>
    <row r="32256" spans="4:4" x14ac:dyDescent="0.2">
      <c r="D32256" s="20"/>
    </row>
    <row r="32257" spans="4:4" x14ac:dyDescent="0.2">
      <c r="D32257" s="20"/>
    </row>
    <row r="32258" spans="4:4" x14ac:dyDescent="0.2">
      <c r="D32258" s="20"/>
    </row>
    <row r="32259" spans="4:4" x14ac:dyDescent="0.2">
      <c r="D32259" s="20"/>
    </row>
    <row r="32260" spans="4:4" x14ac:dyDescent="0.2">
      <c r="D32260" s="20"/>
    </row>
    <row r="32261" spans="4:4" x14ac:dyDescent="0.2">
      <c r="D32261" s="20"/>
    </row>
    <row r="32262" spans="4:4" x14ac:dyDescent="0.2">
      <c r="D32262" s="20"/>
    </row>
    <row r="32263" spans="4:4" x14ac:dyDescent="0.2">
      <c r="D32263" s="20"/>
    </row>
    <row r="32264" spans="4:4" x14ac:dyDescent="0.2">
      <c r="D32264" s="20"/>
    </row>
    <row r="32265" spans="4:4" x14ac:dyDescent="0.2">
      <c r="D32265" s="20"/>
    </row>
    <row r="32266" spans="4:4" x14ac:dyDescent="0.2">
      <c r="D32266" s="20"/>
    </row>
    <row r="32267" spans="4:4" x14ac:dyDescent="0.2">
      <c r="D32267" s="20"/>
    </row>
    <row r="32268" spans="4:4" x14ac:dyDescent="0.2">
      <c r="D32268" s="20"/>
    </row>
    <row r="32269" spans="4:4" x14ac:dyDescent="0.2">
      <c r="D32269" s="20"/>
    </row>
    <row r="32270" spans="4:4" x14ac:dyDescent="0.2">
      <c r="D32270" s="20"/>
    </row>
    <row r="32271" spans="4:4" x14ac:dyDescent="0.2">
      <c r="D32271" s="20"/>
    </row>
    <row r="32272" spans="4:4" x14ac:dyDescent="0.2">
      <c r="D32272" s="20"/>
    </row>
    <row r="32273" spans="4:4" x14ac:dyDescent="0.2">
      <c r="D32273" s="20"/>
    </row>
    <row r="32274" spans="4:4" x14ac:dyDescent="0.2">
      <c r="D32274" s="20"/>
    </row>
    <row r="32275" spans="4:4" x14ac:dyDescent="0.2">
      <c r="D32275" s="20"/>
    </row>
    <row r="32276" spans="4:4" x14ac:dyDescent="0.2">
      <c r="D32276" s="20"/>
    </row>
    <row r="32277" spans="4:4" x14ac:dyDescent="0.2">
      <c r="D32277" s="20"/>
    </row>
    <row r="32278" spans="4:4" x14ac:dyDescent="0.2">
      <c r="D32278" s="20"/>
    </row>
    <row r="32279" spans="4:4" x14ac:dyDescent="0.2">
      <c r="D32279" s="20"/>
    </row>
    <row r="32280" spans="4:4" x14ac:dyDescent="0.2">
      <c r="D32280" s="20"/>
    </row>
    <row r="32281" spans="4:4" x14ac:dyDescent="0.2">
      <c r="D32281" s="20"/>
    </row>
    <row r="32282" spans="4:4" x14ac:dyDescent="0.2">
      <c r="D32282" s="20"/>
    </row>
    <row r="32283" spans="4:4" x14ac:dyDescent="0.2">
      <c r="D32283" s="20"/>
    </row>
    <row r="32284" spans="4:4" x14ac:dyDescent="0.2">
      <c r="D32284" s="20"/>
    </row>
    <row r="32285" spans="4:4" x14ac:dyDescent="0.2">
      <c r="D32285" s="20"/>
    </row>
    <row r="32286" spans="4:4" x14ac:dyDescent="0.2">
      <c r="D32286" s="20"/>
    </row>
    <row r="32287" spans="4:4" x14ac:dyDescent="0.2">
      <c r="D32287" s="20"/>
    </row>
    <row r="32288" spans="4:4" x14ac:dyDescent="0.2">
      <c r="D32288" s="20"/>
    </row>
    <row r="32289" spans="4:4" x14ac:dyDescent="0.2">
      <c r="D32289" s="20"/>
    </row>
    <row r="32290" spans="4:4" x14ac:dyDescent="0.2">
      <c r="D32290" s="20"/>
    </row>
    <row r="32291" spans="4:4" x14ac:dyDescent="0.2">
      <c r="D32291" s="20"/>
    </row>
    <row r="32292" spans="4:4" x14ac:dyDescent="0.2">
      <c r="D32292" s="20"/>
    </row>
    <row r="32293" spans="4:4" x14ac:dyDescent="0.2">
      <c r="D32293" s="20"/>
    </row>
    <row r="32294" spans="4:4" x14ac:dyDescent="0.2">
      <c r="D32294" s="20"/>
    </row>
    <row r="32295" spans="4:4" x14ac:dyDescent="0.2">
      <c r="D32295" s="20"/>
    </row>
    <row r="32296" spans="4:4" x14ac:dyDescent="0.2">
      <c r="D32296" s="20"/>
    </row>
    <row r="32297" spans="4:4" x14ac:dyDescent="0.2">
      <c r="D32297" s="20"/>
    </row>
    <row r="32298" spans="4:4" x14ac:dyDescent="0.2">
      <c r="D32298" s="20"/>
    </row>
    <row r="32299" spans="4:4" x14ac:dyDescent="0.2">
      <c r="D32299" s="20"/>
    </row>
    <row r="32300" spans="4:4" x14ac:dyDescent="0.2">
      <c r="D32300" s="20"/>
    </row>
    <row r="32301" spans="4:4" x14ac:dyDescent="0.2">
      <c r="D32301" s="20"/>
    </row>
    <row r="32302" spans="4:4" x14ac:dyDescent="0.2">
      <c r="D32302" s="20"/>
    </row>
    <row r="32303" spans="4:4" x14ac:dyDescent="0.2">
      <c r="D32303" s="20"/>
    </row>
    <row r="32304" spans="4:4" x14ac:dyDescent="0.2">
      <c r="D32304" s="20"/>
    </row>
    <row r="32305" spans="4:4" x14ac:dyDescent="0.2">
      <c r="D32305" s="20"/>
    </row>
    <row r="32306" spans="4:4" x14ac:dyDescent="0.2">
      <c r="D32306" s="20"/>
    </row>
    <row r="32307" spans="4:4" x14ac:dyDescent="0.2">
      <c r="D32307" s="20"/>
    </row>
    <row r="32308" spans="4:4" x14ac:dyDescent="0.2">
      <c r="D32308" s="20"/>
    </row>
    <row r="32309" spans="4:4" x14ac:dyDescent="0.2">
      <c r="D32309" s="20"/>
    </row>
    <row r="32310" spans="4:4" x14ac:dyDescent="0.2">
      <c r="D32310" s="20"/>
    </row>
    <row r="32311" spans="4:4" x14ac:dyDescent="0.2">
      <c r="D32311" s="20"/>
    </row>
    <row r="32312" spans="4:4" x14ac:dyDescent="0.2">
      <c r="D32312" s="20"/>
    </row>
    <row r="32313" spans="4:4" x14ac:dyDescent="0.2">
      <c r="D32313" s="20"/>
    </row>
    <row r="32314" spans="4:4" x14ac:dyDescent="0.2">
      <c r="D32314" s="20"/>
    </row>
    <row r="32315" spans="4:4" x14ac:dyDescent="0.2">
      <c r="D32315" s="20"/>
    </row>
    <row r="32316" spans="4:4" x14ac:dyDescent="0.2">
      <c r="D32316" s="20"/>
    </row>
    <row r="32317" spans="4:4" x14ac:dyDescent="0.2">
      <c r="D32317" s="20"/>
    </row>
    <row r="32318" spans="4:4" x14ac:dyDescent="0.2">
      <c r="D32318" s="20"/>
    </row>
    <row r="32319" spans="4:4" x14ac:dyDescent="0.2">
      <c r="D32319" s="20"/>
    </row>
    <row r="32320" spans="4:4" x14ac:dyDescent="0.2">
      <c r="D32320" s="20"/>
    </row>
    <row r="32321" spans="4:4" x14ac:dyDescent="0.2">
      <c r="D32321" s="20"/>
    </row>
    <row r="32322" spans="4:4" x14ac:dyDescent="0.2">
      <c r="D32322" s="20"/>
    </row>
    <row r="32323" spans="4:4" x14ac:dyDescent="0.2">
      <c r="D32323" s="20"/>
    </row>
    <row r="32324" spans="4:4" x14ac:dyDescent="0.2">
      <c r="D32324" s="20"/>
    </row>
    <row r="32325" spans="4:4" x14ac:dyDescent="0.2">
      <c r="D32325" s="20"/>
    </row>
    <row r="32326" spans="4:4" x14ac:dyDescent="0.2">
      <c r="D32326" s="20"/>
    </row>
    <row r="32327" spans="4:4" x14ac:dyDescent="0.2">
      <c r="D32327" s="20"/>
    </row>
    <row r="32328" spans="4:4" x14ac:dyDescent="0.2">
      <c r="D32328" s="20"/>
    </row>
    <row r="32329" spans="4:4" x14ac:dyDescent="0.2">
      <c r="D32329" s="20"/>
    </row>
    <row r="32330" spans="4:4" x14ac:dyDescent="0.2">
      <c r="D32330" s="20"/>
    </row>
    <row r="32331" spans="4:4" x14ac:dyDescent="0.2">
      <c r="D32331" s="20"/>
    </row>
    <row r="32332" spans="4:4" x14ac:dyDescent="0.2">
      <c r="D32332" s="20"/>
    </row>
    <row r="32333" spans="4:4" x14ac:dyDescent="0.2">
      <c r="D32333" s="20"/>
    </row>
    <row r="32334" spans="4:4" x14ac:dyDescent="0.2">
      <c r="D32334" s="20"/>
    </row>
    <row r="32335" spans="4:4" x14ac:dyDescent="0.2">
      <c r="D32335" s="20"/>
    </row>
    <row r="32336" spans="4:4" x14ac:dyDescent="0.2">
      <c r="D32336" s="20"/>
    </row>
    <row r="32337" spans="4:4" x14ac:dyDescent="0.2">
      <c r="D32337" s="20"/>
    </row>
    <row r="32338" spans="4:4" x14ac:dyDescent="0.2">
      <c r="D32338" s="20"/>
    </row>
    <row r="32339" spans="4:4" x14ac:dyDescent="0.2">
      <c r="D32339" s="20"/>
    </row>
    <row r="32340" spans="4:4" x14ac:dyDescent="0.2">
      <c r="D32340" s="20"/>
    </row>
    <row r="32341" spans="4:4" x14ac:dyDescent="0.2">
      <c r="D32341" s="20"/>
    </row>
    <row r="32342" spans="4:4" x14ac:dyDescent="0.2">
      <c r="D32342" s="20"/>
    </row>
    <row r="32343" spans="4:4" x14ac:dyDescent="0.2">
      <c r="D32343" s="20"/>
    </row>
    <row r="32344" spans="4:4" x14ac:dyDescent="0.2">
      <c r="D32344" s="20"/>
    </row>
    <row r="32345" spans="4:4" x14ac:dyDescent="0.2">
      <c r="D32345" s="20"/>
    </row>
    <row r="32346" spans="4:4" x14ac:dyDescent="0.2">
      <c r="D32346" s="20"/>
    </row>
    <row r="32347" spans="4:4" x14ac:dyDescent="0.2">
      <c r="D32347" s="20"/>
    </row>
    <row r="32348" spans="4:4" x14ac:dyDescent="0.2">
      <c r="D32348" s="20"/>
    </row>
    <row r="32349" spans="4:4" x14ac:dyDescent="0.2">
      <c r="D32349" s="20"/>
    </row>
    <row r="32350" spans="4:4" x14ac:dyDescent="0.2">
      <c r="D32350" s="20"/>
    </row>
    <row r="32351" spans="4:4" x14ac:dyDescent="0.2">
      <c r="D32351" s="20"/>
    </row>
    <row r="32352" spans="4:4" x14ac:dyDescent="0.2">
      <c r="D32352" s="20"/>
    </row>
    <row r="32353" spans="4:4" x14ac:dyDescent="0.2">
      <c r="D32353" s="20"/>
    </row>
    <row r="32354" spans="4:4" x14ac:dyDescent="0.2">
      <c r="D32354" s="20"/>
    </row>
    <row r="32355" spans="4:4" x14ac:dyDescent="0.2">
      <c r="D32355" s="20"/>
    </row>
    <row r="32356" spans="4:4" x14ac:dyDescent="0.2">
      <c r="D32356" s="20"/>
    </row>
    <row r="32357" spans="4:4" x14ac:dyDescent="0.2">
      <c r="D32357" s="20"/>
    </row>
    <row r="32358" spans="4:4" x14ac:dyDescent="0.2">
      <c r="D32358" s="20"/>
    </row>
    <row r="32359" spans="4:4" x14ac:dyDescent="0.2">
      <c r="D32359" s="20"/>
    </row>
    <row r="32360" spans="4:4" x14ac:dyDescent="0.2">
      <c r="D32360" s="20"/>
    </row>
    <row r="32361" spans="4:4" x14ac:dyDescent="0.2">
      <c r="D32361" s="20"/>
    </row>
    <row r="32362" spans="4:4" x14ac:dyDescent="0.2">
      <c r="D32362" s="20"/>
    </row>
    <row r="32363" spans="4:4" x14ac:dyDescent="0.2">
      <c r="D32363" s="20"/>
    </row>
    <row r="32364" spans="4:4" x14ac:dyDescent="0.2">
      <c r="D32364" s="20"/>
    </row>
    <row r="32365" spans="4:4" x14ac:dyDescent="0.2">
      <c r="D32365" s="20"/>
    </row>
    <row r="32366" spans="4:4" x14ac:dyDescent="0.2">
      <c r="D32366" s="20"/>
    </row>
    <row r="32367" spans="4:4" x14ac:dyDescent="0.2">
      <c r="D32367" s="20"/>
    </row>
    <row r="32368" spans="4:4" x14ac:dyDescent="0.2">
      <c r="D32368" s="20"/>
    </row>
    <row r="32369" spans="4:4" x14ac:dyDescent="0.2">
      <c r="D32369" s="20"/>
    </row>
    <row r="32370" spans="4:4" x14ac:dyDescent="0.2">
      <c r="D32370" s="20"/>
    </row>
    <row r="32371" spans="4:4" x14ac:dyDescent="0.2">
      <c r="D32371" s="20"/>
    </row>
    <row r="32372" spans="4:4" x14ac:dyDescent="0.2">
      <c r="D32372" s="20"/>
    </row>
    <row r="32373" spans="4:4" x14ac:dyDescent="0.2">
      <c r="D32373" s="20"/>
    </row>
    <row r="32374" spans="4:4" x14ac:dyDescent="0.2">
      <c r="D32374" s="20"/>
    </row>
    <row r="32375" spans="4:4" x14ac:dyDescent="0.2">
      <c r="D32375" s="20"/>
    </row>
    <row r="32376" spans="4:4" x14ac:dyDescent="0.2">
      <c r="D32376" s="20"/>
    </row>
    <row r="32377" spans="4:4" x14ac:dyDescent="0.2">
      <c r="D32377" s="20"/>
    </row>
    <row r="32378" spans="4:4" x14ac:dyDescent="0.2">
      <c r="D32378" s="20"/>
    </row>
    <row r="32379" spans="4:4" x14ac:dyDescent="0.2">
      <c r="D32379" s="20"/>
    </row>
    <row r="32380" spans="4:4" x14ac:dyDescent="0.2">
      <c r="D32380" s="20"/>
    </row>
    <row r="32381" spans="4:4" x14ac:dyDescent="0.2">
      <c r="D32381" s="20"/>
    </row>
    <row r="32382" spans="4:4" x14ac:dyDescent="0.2">
      <c r="D32382" s="20"/>
    </row>
    <row r="32383" spans="4:4" x14ac:dyDescent="0.2">
      <c r="D32383" s="20"/>
    </row>
    <row r="32384" spans="4:4" x14ac:dyDescent="0.2">
      <c r="D32384" s="20"/>
    </row>
    <row r="32385" spans="4:4" x14ac:dyDescent="0.2">
      <c r="D32385" s="20"/>
    </row>
    <row r="32386" spans="4:4" x14ac:dyDescent="0.2">
      <c r="D32386" s="20"/>
    </row>
    <row r="32387" spans="4:4" x14ac:dyDescent="0.2">
      <c r="D32387" s="20"/>
    </row>
    <row r="32388" spans="4:4" x14ac:dyDescent="0.2">
      <c r="D32388" s="20"/>
    </row>
    <row r="32389" spans="4:4" x14ac:dyDescent="0.2">
      <c r="D32389" s="20"/>
    </row>
    <row r="32390" spans="4:4" x14ac:dyDescent="0.2">
      <c r="D32390" s="20"/>
    </row>
    <row r="32391" spans="4:4" x14ac:dyDescent="0.2">
      <c r="D32391" s="20"/>
    </row>
    <row r="32392" spans="4:4" x14ac:dyDescent="0.2">
      <c r="D32392" s="20"/>
    </row>
    <row r="32393" spans="4:4" x14ac:dyDescent="0.2">
      <c r="D32393" s="20"/>
    </row>
    <row r="32394" spans="4:4" x14ac:dyDescent="0.2">
      <c r="D32394" s="20"/>
    </row>
    <row r="32395" spans="4:4" x14ac:dyDescent="0.2">
      <c r="D32395" s="20"/>
    </row>
    <row r="32396" spans="4:4" x14ac:dyDescent="0.2">
      <c r="D32396" s="20"/>
    </row>
    <row r="32397" spans="4:4" x14ac:dyDescent="0.2">
      <c r="D32397" s="20"/>
    </row>
    <row r="32398" spans="4:4" x14ac:dyDescent="0.2">
      <c r="D32398" s="20"/>
    </row>
    <row r="32399" spans="4:4" x14ac:dyDescent="0.2">
      <c r="D32399" s="20"/>
    </row>
    <row r="32400" spans="4:4" x14ac:dyDescent="0.2">
      <c r="D32400" s="20"/>
    </row>
    <row r="32401" spans="4:4" x14ac:dyDescent="0.2">
      <c r="D32401" s="20"/>
    </row>
    <row r="32402" spans="4:4" x14ac:dyDescent="0.2">
      <c r="D32402" s="20"/>
    </row>
    <row r="32403" spans="4:4" x14ac:dyDescent="0.2">
      <c r="D32403" s="20"/>
    </row>
    <row r="32404" spans="4:4" x14ac:dyDescent="0.2">
      <c r="D32404" s="20"/>
    </row>
    <row r="32405" spans="4:4" x14ac:dyDescent="0.2">
      <c r="D32405" s="20"/>
    </row>
    <row r="32406" spans="4:4" x14ac:dyDescent="0.2">
      <c r="D32406" s="20"/>
    </row>
    <row r="32407" spans="4:4" x14ac:dyDescent="0.2">
      <c r="D32407" s="20"/>
    </row>
    <row r="32408" spans="4:4" x14ac:dyDescent="0.2">
      <c r="D32408" s="20"/>
    </row>
    <row r="32409" spans="4:4" x14ac:dyDescent="0.2">
      <c r="D32409" s="20"/>
    </row>
    <row r="32410" spans="4:4" x14ac:dyDescent="0.2">
      <c r="D32410" s="20"/>
    </row>
    <row r="32411" spans="4:4" x14ac:dyDescent="0.2">
      <c r="D32411" s="20"/>
    </row>
    <row r="32412" spans="4:4" x14ac:dyDescent="0.2">
      <c r="D32412" s="20"/>
    </row>
    <row r="32413" spans="4:4" x14ac:dyDescent="0.2">
      <c r="D32413" s="20"/>
    </row>
    <row r="32414" spans="4:4" x14ac:dyDescent="0.2">
      <c r="D32414" s="20"/>
    </row>
    <row r="32415" spans="4:4" x14ac:dyDescent="0.2">
      <c r="D32415" s="20"/>
    </row>
    <row r="32416" spans="4:4" x14ac:dyDescent="0.2">
      <c r="D32416" s="20"/>
    </row>
    <row r="32417" spans="4:4" x14ac:dyDescent="0.2">
      <c r="D32417" s="20"/>
    </row>
    <row r="32418" spans="4:4" x14ac:dyDescent="0.2">
      <c r="D32418" s="20"/>
    </row>
    <row r="32419" spans="4:4" x14ac:dyDescent="0.2">
      <c r="D32419" s="20"/>
    </row>
    <row r="32420" spans="4:4" x14ac:dyDescent="0.2">
      <c r="D32420" s="20"/>
    </row>
    <row r="32421" spans="4:4" x14ac:dyDescent="0.2">
      <c r="D32421" s="20"/>
    </row>
    <row r="32422" spans="4:4" x14ac:dyDescent="0.2">
      <c r="D32422" s="20"/>
    </row>
    <row r="32423" spans="4:4" x14ac:dyDescent="0.2">
      <c r="D32423" s="20"/>
    </row>
    <row r="32424" spans="4:4" x14ac:dyDescent="0.2">
      <c r="D32424" s="20"/>
    </row>
    <row r="32425" spans="4:4" x14ac:dyDescent="0.2">
      <c r="D32425" s="20"/>
    </row>
    <row r="32426" spans="4:4" x14ac:dyDescent="0.2">
      <c r="D32426" s="20"/>
    </row>
    <row r="32427" spans="4:4" x14ac:dyDescent="0.2">
      <c r="D32427" s="20"/>
    </row>
    <row r="32428" spans="4:4" x14ac:dyDescent="0.2">
      <c r="D32428" s="20"/>
    </row>
    <row r="32429" spans="4:4" x14ac:dyDescent="0.2">
      <c r="D32429" s="20"/>
    </row>
    <row r="32430" spans="4:4" x14ac:dyDescent="0.2">
      <c r="D32430" s="20"/>
    </row>
    <row r="32431" spans="4:4" x14ac:dyDescent="0.2">
      <c r="D32431" s="20"/>
    </row>
    <row r="32432" spans="4:4" x14ac:dyDescent="0.2">
      <c r="D32432" s="20"/>
    </row>
    <row r="32433" spans="4:4" x14ac:dyDescent="0.2">
      <c r="D32433" s="20"/>
    </row>
    <row r="32434" spans="4:4" x14ac:dyDescent="0.2">
      <c r="D32434" s="20"/>
    </row>
    <row r="32435" spans="4:4" x14ac:dyDescent="0.2">
      <c r="D32435" s="20"/>
    </row>
    <row r="32436" spans="4:4" x14ac:dyDescent="0.2">
      <c r="D32436" s="20"/>
    </row>
    <row r="32437" spans="4:4" x14ac:dyDescent="0.2">
      <c r="D32437" s="20"/>
    </row>
    <row r="32438" spans="4:4" x14ac:dyDescent="0.2">
      <c r="D32438" s="20"/>
    </row>
    <row r="32439" spans="4:4" x14ac:dyDescent="0.2">
      <c r="D32439" s="20"/>
    </row>
    <row r="32440" spans="4:4" x14ac:dyDescent="0.2">
      <c r="D32440" s="20"/>
    </row>
    <row r="32441" spans="4:4" x14ac:dyDescent="0.2">
      <c r="D32441" s="20"/>
    </row>
    <row r="32442" spans="4:4" x14ac:dyDescent="0.2">
      <c r="D32442" s="20"/>
    </row>
    <row r="32443" spans="4:4" x14ac:dyDescent="0.2">
      <c r="D32443" s="20"/>
    </row>
    <row r="32444" spans="4:4" x14ac:dyDescent="0.2">
      <c r="D32444" s="20"/>
    </row>
    <row r="32445" spans="4:4" x14ac:dyDescent="0.2">
      <c r="D32445" s="20"/>
    </row>
    <row r="32446" spans="4:4" x14ac:dyDescent="0.2">
      <c r="D32446" s="20"/>
    </row>
    <row r="32447" spans="4:4" x14ac:dyDescent="0.2">
      <c r="D32447" s="20"/>
    </row>
    <row r="32448" spans="4:4" x14ac:dyDescent="0.2">
      <c r="D32448" s="20"/>
    </row>
    <row r="32449" spans="4:4" x14ac:dyDescent="0.2">
      <c r="D32449" s="20"/>
    </row>
    <row r="32450" spans="4:4" x14ac:dyDescent="0.2">
      <c r="D32450" s="20"/>
    </row>
    <row r="32451" spans="4:4" x14ac:dyDescent="0.2">
      <c r="D32451" s="20"/>
    </row>
    <row r="32452" spans="4:4" x14ac:dyDescent="0.2">
      <c r="D32452" s="20"/>
    </row>
    <row r="32453" spans="4:4" x14ac:dyDescent="0.2">
      <c r="D32453" s="20"/>
    </row>
    <row r="32454" spans="4:4" x14ac:dyDescent="0.2">
      <c r="D32454" s="20"/>
    </row>
    <row r="32455" spans="4:4" x14ac:dyDescent="0.2">
      <c r="D32455" s="20"/>
    </row>
    <row r="32456" spans="4:4" x14ac:dyDescent="0.2">
      <c r="D32456" s="20"/>
    </row>
    <row r="32457" spans="4:4" x14ac:dyDescent="0.2">
      <c r="D32457" s="20"/>
    </row>
    <row r="32458" spans="4:4" x14ac:dyDescent="0.2">
      <c r="D32458" s="20"/>
    </row>
    <row r="32459" spans="4:4" x14ac:dyDescent="0.2">
      <c r="D32459" s="20"/>
    </row>
    <row r="32460" spans="4:4" x14ac:dyDescent="0.2">
      <c r="D32460" s="20"/>
    </row>
    <row r="32461" spans="4:4" x14ac:dyDescent="0.2">
      <c r="D32461" s="20"/>
    </row>
    <row r="32462" spans="4:4" x14ac:dyDescent="0.2">
      <c r="D32462" s="20"/>
    </row>
    <row r="32463" spans="4:4" x14ac:dyDescent="0.2">
      <c r="D32463" s="20"/>
    </row>
    <row r="32464" spans="4:4" x14ac:dyDescent="0.2">
      <c r="D32464" s="20"/>
    </row>
    <row r="32465" spans="4:4" x14ac:dyDescent="0.2">
      <c r="D32465" s="20"/>
    </row>
    <row r="32466" spans="4:4" x14ac:dyDescent="0.2">
      <c r="D32466" s="20"/>
    </row>
    <row r="32467" spans="4:4" x14ac:dyDescent="0.2">
      <c r="D32467" s="20"/>
    </row>
    <row r="32468" spans="4:4" x14ac:dyDescent="0.2">
      <c r="D32468" s="20"/>
    </row>
    <row r="32469" spans="4:4" x14ac:dyDescent="0.2">
      <c r="D32469" s="20"/>
    </row>
    <row r="32470" spans="4:4" x14ac:dyDescent="0.2">
      <c r="D32470" s="20"/>
    </row>
    <row r="32471" spans="4:4" x14ac:dyDescent="0.2">
      <c r="D32471" s="20"/>
    </row>
    <row r="32472" spans="4:4" x14ac:dyDescent="0.2">
      <c r="D32472" s="20"/>
    </row>
    <row r="32473" spans="4:4" x14ac:dyDescent="0.2">
      <c r="D32473" s="20"/>
    </row>
    <row r="32474" spans="4:4" x14ac:dyDescent="0.2">
      <c r="D32474" s="20"/>
    </row>
    <row r="32475" spans="4:4" x14ac:dyDescent="0.2">
      <c r="D32475" s="20"/>
    </row>
    <row r="32476" spans="4:4" x14ac:dyDescent="0.2">
      <c r="D32476" s="20"/>
    </row>
    <row r="32477" spans="4:4" x14ac:dyDescent="0.2">
      <c r="D32477" s="20"/>
    </row>
    <row r="32478" spans="4:4" x14ac:dyDescent="0.2">
      <c r="D32478" s="20"/>
    </row>
    <row r="32479" spans="4:4" x14ac:dyDescent="0.2">
      <c r="D32479" s="20"/>
    </row>
    <row r="32480" spans="4:4" x14ac:dyDescent="0.2">
      <c r="D32480" s="20"/>
    </row>
    <row r="32481" spans="4:4" x14ac:dyDescent="0.2">
      <c r="D32481" s="20"/>
    </row>
    <row r="32482" spans="4:4" x14ac:dyDescent="0.2">
      <c r="D32482" s="20"/>
    </row>
    <row r="32483" spans="4:4" x14ac:dyDescent="0.2">
      <c r="D32483" s="20"/>
    </row>
    <row r="32484" spans="4:4" x14ac:dyDescent="0.2">
      <c r="D32484" s="20"/>
    </row>
    <row r="32485" spans="4:4" x14ac:dyDescent="0.2">
      <c r="D32485" s="20"/>
    </row>
    <row r="32486" spans="4:4" x14ac:dyDescent="0.2">
      <c r="D32486" s="20"/>
    </row>
    <row r="32487" spans="4:4" x14ac:dyDescent="0.2">
      <c r="D32487" s="20"/>
    </row>
    <row r="32488" spans="4:4" x14ac:dyDescent="0.2">
      <c r="D32488" s="20"/>
    </row>
    <row r="32489" spans="4:4" x14ac:dyDescent="0.2">
      <c r="D32489" s="20"/>
    </row>
    <row r="32490" spans="4:4" x14ac:dyDescent="0.2">
      <c r="D32490" s="20"/>
    </row>
    <row r="32491" spans="4:4" x14ac:dyDescent="0.2">
      <c r="D32491" s="20"/>
    </row>
    <row r="32492" spans="4:4" x14ac:dyDescent="0.2">
      <c r="D32492" s="20"/>
    </row>
    <row r="32493" spans="4:4" x14ac:dyDescent="0.2">
      <c r="D32493" s="20"/>
    </row>
    <row r="32494" spans="4:4" x14ac:dyDescent="0.2">
      <c r="D32494" s="20"/>
    </row>
    <row r="32495" spans="4:4" x14ac:dyDescent="0.2">
      <c r="D32495" s="20"/>
    </row>
    <row r="32496" spans="4:4" x14ac:dyDescent="0.2">
      <c r="D32496" s="20"/>
    </row>
    <row r="32497" spans="4:4" x14ac:dyDescent="0.2">
      <c r="D32497" s="20"/>
    </row>
    <row r="32498" spans="4:4" x14ac:dyDescent="0.2">
      <c r="D32498" s="20"/>
    </row>
    <row r="32499" spans="4:4" x14ac:dyDescent="0.2">
      <c r="D32499" s="20"/>
    </row>
    <row r="32500" spans="4:4" x14ac:dyDescent="0.2">
      <c r="D32500" s="20"/>
    </row>
    <row r="32501" spans="4:4" x14ac:dyDescent="0.2">
      <c r="D32501" s="20"/>
    </row>
    <row r="32502" spans="4:4" x14ac:dyDescent="0.2">
      <c r="D32502" s="20"/>
    </row>
    <row r="32503" spans="4:4" x14ac:dyDescent="0.2">
      <c r="D32503" s="20"/>
    </row>
    <row r="32504" spans="4:4" x14ac:dyDescent="0.2">
      <c r="D32504" s="20"/>
    </row>
    <row r="32505" spans="4:4" x14ac:dyDescent="0.2">
      <c r="D32505" s="20"/>
    </row>
    <row r="32506" spans="4:4" x14ac:dyDescent="0.2">
      <c r="D32506" s="20"/>
    </row>
    <row r="32507" spans="4:4" x14ac:dyDescent="0.2">
      <c r="D32507" s="20"/>
    </row>
    <row r="32508" spans="4:4" x14ac:dyDescent="0.2">
      <c r="D32508" s="20"/>
    </row>
    <row r="32509" spans="4:4" x14ac:dyDescent="0.2">
      <c r="D32509" s="20"/>
    </row>
    <row r="32510" spans="4:4" x14ac:dyDescent="0.2">
      <c r="D32510" s="20"/>
    </row>
    <row r="32511" spans="4:4" x14ac:dyDescent="0.2">
      <c r="D32511" s="20"/>
    </row>
    <row r="32512" spans="4:4" x14ac:dyDescent="0.2">
      <c r="D32512" s="20"/>
    </row>
    <row r="32513" spans="4:4" x14ac:dyDescent="0.2">
      <c r="D32513" s="20"/>
    </row>
    <row r="32514" spans="4:4" x14ac:dyDescent="0.2">
      <c r="D32514" s="20"/>
    </row>
    <row r="32515" spans="4:4" x14ac:dyDescent="0.2">
      <c r="D32515" s="20"/>
    </row>
    <row r="32516" spans="4:4" x14ac:dyDescent="0.2">
      <c r="D32516" s="20"/>
    </row>
    <row r="32517" spans="4:4" x14ac:dyDescent="0.2">
      <c r="D32517" s="20"/>
    </row>
    <row r="32518" spans="4:4" x14ac:dyDescent="0.2">
      <c r="D32518" s="20"/>
    </row>
    <row r="32519" spans="4:4" x14ac:dyDescent="0.2">
      <c r="D32519" s="20"/>
    </row>
    <row r="32520" spans="4:4" x14ac:dyDescent="0.2">
      <c r="D32520" s="20"/>
    </row>
    <row r="32521" spans="4:4" x14ac:dyDescent="0.2">
      <c r="D32521" s="20"/>
    </row>
    <row r="32522" spans="4:4" x14ac:dyDescent="0.2">
      <c r="D32522" s="20"/>
    </row>
    <row r="32523" spans="4:4" x14ac:dyDescent="0.2">
      <c r="D32523" s="20"/>
    </row>
    <row r="32524" spans="4:4" x14ac:dyDescent="0.2">
      <c r="D32524" s="20"/>
    </row>
    <row r="32525" spans="4:4" x14ac:dyDescent="0.2">
      <c r="D32525" s="20"/>
    </row>
    <row r="32526" spans="4:4" x14ac:dyDescent="0.2">
      <c r="D32526" s="20"/>
    </row>
    <row r="32527" spans="4:4" x14ac:dyDescent="0.2">
      <c r="D32527" s="20"/>
    </row>
    <row r="32528" spans="4:4" x14ac:dyDescent="0.2">
      <c r="D32528" s="20"/>
    </row>
    <row r="32529" spans="4:4" x14ac:dyDescent="0.2">
      <c r="D32529" s="20"/>
    </row>
    <row r="32530" spans="4:4" x14ac:dyDescent="0.2">
      <c r="D32530" s="20"/>
    </row>
    <row r="32531" spans="4:4" x14ac:dyDescent="0.2">
      <c r="D32531" s="20"/>
    </row>
    <row r="32532" spans="4:4" x14ac:dyDescent="0.2">
      <c r="D32532" s="20"/>
    </row>
    <row r="32533" spans="4:4" x14ac:dyDescent="0.2">
      <c r="D32533" s="20"/>
    </row>
    <row r="32534" spans="4:4" x14ac:dyDescent="0.2">
      <c r="D32534" s="20"/>
    </row>
    <row r="32535" spans="4:4" x14ac:dyDescent="0.2">
      <c r="D32535" s="20"/>
    </row>
    <row r="32536" spans="4:4" x14ac:dyDescent="0.2">
      <c r="D32536" s="20"/>
    </row>
    <row r="32537" spans="4:4" x14ac:dyDescent="0.2">
      <c r="D32537" s="20"/>
    </row>
    <row r="32538" spans="4:4" x14ac:dyDescent="0.2">
      <c r="D32538" s="20"/>
    </row>
    <row r="32539" spans="4:4" x14ac:dyDescent="0.2">
      <c r="D32539" s="20"/>
    </row>
    <row r="32540" spans="4:4" x14ac:dyDescent="0.2">
      <c r="D32540" s="20"/>
    </row>
    <row r="32541" spans="4:4" x14ac:dyDescent="0.2">
      <c r="D32541" s="20"/>
    </row>
    <row r="32542" spans="4:4" x14ac:dyDescent="0.2">
      <c r="D32542" s="20"/>
    </row>
    <row r="32543" spans="4:4" x14ac:dyDescent="0.2">
      <c r="D32543" s="20"/>
    </row>
    <row r="32544" spans="4:4" x14ac:dyDescent="0.2">
      <c r="D32544" s="20"/>
    </row>
    <row r="32545" spans="4:4" x14ac:dyDescent="0.2">
      <c r="D32545" s="20"/>
    </row>
    <row r="32546" spans="4:4" x14ac:dyDescent="0.2">
      <c r="D32546" s="20"/>
    </row>
    <row r="32547" spans="4:4" x14ac:dyDescent="0.2">
      <c r="D32547" s="20"/>
    </row>
    <row r="32548" spans="4:4" x14ac:dyDescent="0.2">
      <c r="D32548" s="20"/>
    </row>
    <row r="32549" spans="4:4" x14ac:dyDescent="0.2">
      <c r="D32549" s="20"/>
    </row>
    <row r="32550" spans="4:4" x14ac:dyDescent="0.2">
      <c r="D32550" s="20"/>
    </row>
    <row r="32551" spans="4:4" x14ac:dyDescent="0.2">
      <c r="D32551" s="20"/>
    </row>
    <row r="32552" spans="4:4" x14ac:dyDescent="0.2">
      <c r="D32552" s="20"/>
    </row>
    <row r="32553" spans="4:4" x14ac:dyDescent="0.2">
      <c r="D32553" s="20"/>
    </row>
    <row r="32554" spans="4:4" x14ac:dyDescent="0.2">
      <c r="D32554" s="20"/>
    </row>
    <row r="32555" spans="4:4" x14ac:dyDescent="0.2">
      <c r="D32555" s="20"/>
    </row>
    <row r="32556" spans="4:4" x14ac:dyDescent="0.2">
      <c r="D32556" s="20"/>
    </row>
    <row r="32557" spans="4:4" x14ac:dyDescent="0.2">
      <c r="D32557" s="20"/>
    </row>
    <row r="32558" spans="4:4" x14ac:dyDescent="0.2">
      <c r="D32558" s="20"/>
    </row>
    <row r="32559" spans="4:4" x14ac:dyDescent="0.2">
      <c r="D32559" s="20"/>
    </row>
    <row r="32560" spans="4:4" x14ac:dyDescent="0.2">
      <c r="D32560" s="20"/>
    </row>
    <row r="32561" spans="4:4" x14ac:dyDescent="0.2">
      <c r="D32561" s="20"/>
    </row>
    <row r="32562" spans="4:4" x14ac:dyDescent="0.2">
      <c r="D32562" s="20"/>
    </row>
    <row r="32563" spans="4:4" x14ac:dyDescent="0.2">
      <c r="D32563" s="20"/>
    </row>
    <row r="32564" spans="4:4" x14ac:dyDescent="0.2">
      <c r="D32564" s="20"/>
    </row>
    <row r="32565" spans="4:4" x14ac:dyDescent="0.2">
      <c r="D32565" s="20"/>
    </row>
    <row r="32566" spans="4:4" x14ac:dyDescent="0.2">
      <c r="D32566" s="20"/>
    </row>
    <row r="32567" spans="4:4" x14ac:dyDescent="0.2">
      <c r="D32567" s="20"/>
    </row>
    <row r="32568" spans="4:4" x14ac:dyDescent="0.2">
      <c r="D32568" s="20"/>
    </row>
    <row r="32569" spans="4:4" x14ac:dyDescent="0.2">
      <c r="D32569" s="20"/>
    </row>
    <row r="32570" spans="4:4" x14ac:dyDescent="0.2">
      <c r="D32570" s="20"/>
    </row>
    <row r="32571" spans="4:4" x14ac:dyDescent="0.2">
      <c r="D32571" s="20"/>
    </row>
    <row r="32572" spans="4:4" x14ac:dyDescent="0.2">
      <c r="D32572" s="20"/>
    </row>
    <row r="32573" spans="4:4" x14ac:dyDescent="0.2">
      <c r="D32573" s="20"/>
    </row>
    <row r="32574" spans="4:4" x14ac:dyDescent="0.2">
      <c r="D32574" s="20"/>
    </row>
    <row r="32575" spans="4:4" x14ac:dyDescent="0.2">
      <c r="D32575" s="20"/>
    </row>
    <row r="32576" spans="4:4" x14ac:dyDescent="0.2">
      <c r="D32576" s="20"/>
    </row>
    <row r="32577" spans="4:4" x14ac:dyDescent="0.2">
      <c r="D32577" s="20"/>
    </row>
    <row r="32578" spans="4:4" x14ac:dyDescent="0.2">
      <c r="D32578" s="20"/>
    </row>
    <row r="32579" spans="4:4" x14ac:dyDescent="0.2">
      <c r="D32579" s="20"/>
    </row>
    <row r="32580" spans="4:4" x14ac:dyDescent="0.2">
      <c r="D32580" s="20"/>
    </row>
    <row r="32581" spans="4:4" x14ac:dyDescent="0.2">
      <c r="D32581" s="20"/>
    </row>
    <row r="32582" spans="4:4" x14ac:dyDescent="0.2">
      <c r="D32582" s="20"/>
    </row>
    <row r="32583" spans="4:4" x14ac:dyDescent="0.2">
      <c r="D32583" s="20"/>
    </row>
    <row r="32584" spans="4:4" x14ac:dyDescent="0.2">
      <c r="D32584" s="20"/>
    </row>
    <row r="32585" spans="4:4" x14ac:dyDescent="0.2">
      <c r="D32585" s="20"/>
    </row>
    <row r="32586" spans="4:4" x14ac:dyDescent="0.2">
      <c r="D32586" s="20"/>
    </row>
    <row r="32587" spans="4:4" x14ac:dyDescent="0.2">
      <c r="D32587" s="20"/>
    </row>
    <row r="32588" spans="4:4" x14ac:dyDescent="0.2">
      <c r="D32588" s="20"/>
    </row>
    <row r="32589" spans="4:4" x14ac:dyDescent="0.2">
      <c r="D32589" s="20"/>
    </row>
    <row r="32590" spans="4:4" x14ac:dyDescent="0.2">
      <c r="D32590" s="20"/>
    </row>
    <row r="32591" spans="4:4" x14ac:dyDescent="0.2">
      <c r="D32591" s="20"/>
    </row>
    <row r="32592" spans="4:4" x14ac:dyDescent="0.2">
      <c r="D32592" s="20"/>
    </row>
    <row r="32593" spans="4:4" x14ac:dyDescent="0.2">
      <c r="D32593" s="20"/>
    </row>
    <row r="32594" spans="4:4" x14ac:dyDescent="0.2">
      <c r="D32594" s="20"/>
    </row>
    <row r="32595" spans="4:4" x14ac:dyDescent="0.2">
      <c r="D32595" s="20"/>
    </row>
    <row r="32596" spans="4:4" x14ac:dyDescent="0.2">
      <c r="D32596" s="20"/>
    </row>
    <row r="32597" spans="4:4" x14ac:dyDescent="0.2">
      <c r="D32597" s="20"/>
    </row>
    <row r="32598" spans="4:4" x14ac:dyDescent="0.2">
      <c r="D32598" s="20"/>
    </row>
    <row r="32599" spans="4:4" x14ac:dyDescent="0.2">
      <c r="D32599" s="20"/>
    </row>
    <row r="32600" spans="4:4" x14ac:dyDescent="0.2">
      <c r="D32600" s="20"/>
    </row>
    <row r="32601" spans="4:4" x14ac:dyDescent="0.2">
      <c r="D32601" s="20"/>
    </row>
    <row r="32602" spans="4:4" x14ac:dyDescent="0.2">
      <c r="D32602" s="20"/>
    </row>
    <row r="32603" spans="4:4" x14ac:dyDescent="0.2">
      <c r="D32603" s="20"/>
    </row>
    <row r="32604" spans="4:4" x14ac:dyDescent="0.2">
      <c r="D32604" s="20"/>
    </row>
    <row r="32605" spans="4:4" x14ac:dyDescent="0.2">
      <c r="D32605" s="20"/>
    </row>
    <row r="32606" spans="4:4" x14ac:dyDescent="0.2">
      <c r="D32606" s="20"/>
    </row>
    <row r="32607" spans="4:4" x14ac:dyDescent="0.2">
      <c r="D32607" s="20"/>
    </row>
    <row r="32608" spans="4:4" x14ac:dyDescent="0.2">
      <c r="D32608" s="20"/>
    </row>
    <row r="32609" spans="4:4" x14ac:dyDescent="0.2">
      <c r="D32609" s="20"/>
    </row>
    <row r="32610" spans="4:4" x14ac:dyDescent="0.2">
      <c r="D32610" s="20"/>
    </row>
    <row r="32611" spans="4:4" x14ac:dyDescent="0.2">
      <c r="D32611" s="20"/>
    </row>
    <row r="32612" spans="4:4" x14ac:dyDescent="0.2">
      <c r="D32612" s="20"/>
    </row>
    <row r="32613" spans="4:4" x14ac:dyDescent="0.2">
      <c r="D32613" s="20"/>
    </row>
    <row r="32614" spans="4:4" x14ac:dyDescent="0.2">
      <c r="D32614" s="20"/>
    </row>
    <row r="32615" spans="4:4" x14ac:dyDescent="0.2">
      <c r="D32615" s="20"/>
    </row>
    <row r="32616" spans="4:4" x14ac:dyDescent="0.2">
      <c r="D32616" s="20"/>
    </row>
    <row r="32617" spans="4:4" x14ac:dyDescent="0.2">
      <c r="D32617" s="20"/>
    </row>
    <row r="32618" spans="4:4" x14ac:dyDescent="0.2">
      <c r="D32618" s="20"/>
    </row>
    <row r="32619" spans="4:4" x14ac:dyDescent="0.2">
      <c r="D32619" s="20"/>
    </row>
    <row r="32620" spans="4:4" x14ac:dyDescent="0.2">
      <c r="D32620" s="20"/>
    </row>
    <row r="32621" spans="4:4" x14ac:dyDescent="0.2">
      <c r="D32621" s="20"/>
    </row>
    <row r="32622" spans="4:4" x14ac:dyDescent="0.2">
      <c r="D32622" s="20"/>
    </row>
    <row r="32623" spans="4:4" x14ac:dyDescent="0.2">
      <c r="D32623" s="20"/>
    </row>
    <row r="32624" spans="4:4" x14ac:dyDescent="0.2">
      <c r="D32624" s="20"/>
    </row>
    <row r="32625" spans="4:4" x14ac:dyDescent="0.2">
      <c r="D32625" s="20"/>
    </row>
    <row r="32626" spans="4:4" x14ac:dyDescent="0.2">
      <c r="D32626" s="20"/>
    </row>
    <row r="32627" spans="4:4" x14ac:dyDescent="0.2">
      <c r="D32627" s="20"/>
    </row>
    <row r="32628" spans="4:4" x14ac:dyDescent="0.2">
      <c r="D32628" s="20"/>
    </row>
    <row r="32629" spans="4:4" x14ac:dyDescent="0.2">
      <c r="D32629" s="20"/>
    </row>
    <row r="32630" spans="4:4" x14ac:dyDescent="0.2">
      <c r="D32630" s="20"/>
    </row>
    <row r="32631" spans="4:4" x14ac:dyDescent="0.2">
      <c r="D32631" s="20"/>
    </row>
    <row r="32632" spans="4:4" x14ac:dyDescent="0.2">
      <c r="D32632" s="20"/>
    </row>
    <row r="32633" spans="4:4" x14ac:dyDescent="0.2">
      <c r="D32633" s="20"/>
    </row>
    <row r="32634" spans="4:4" x14ac:dyDescent="0.2">
      <c r="D32634" s="20"/>
    </row>
    <row r="32635" spans="4:4" x14ac:dyDescent="0.2">
      <c r="D32635" s="20"/>
    </row>
    <row r="32636" spans="4:4" x14ac:dyDescent="0.2">
      <c r="D32636" s="20"/>
    </row>
    <row r="32637" spans="4:4" x14ac:dyDescent="0.2">
      <c r="D32637" s="20"/>
    </row>
    <row r="32638" spans="4:4" x14ac:dyDescent="0.2">
      <c r="D32638" s="20"/>
    </row>
    <row r="32639" spans="4:4" x14ac:dyDescent="0.2">
      <c r="D32639" s="20"/>
    </row>
    <row r="32640" spans="4:4" x14ac:dyDescent="0.2">
      <c r="D32640" s="20"/>
    </row>
    <row r="32641" spans="4:4" x14ac:dyDescent="0.2">
      <c r="D32641" s="20"/>
    </row>
    <row r="32642" spans="4:4" x14ac:dyDescent="0.2">
      <c r="D32642" s="20"/>
    </row>
    <row r="32643" spans="4:4" x14ac:dyDescent="0.2">
      <c r="D32643" s="20"/>
    </row>
    <row r="32644" spans="4:4" x14ac:dyDescent="0.2">
      <c r="D32644" s="20"/>
    </row>
    <row r="32645" spans="4:4" x14ac:dyDescent="0.2">
      <c r="D32645" s="20"/>
    </row>
    <row r="32646" spans="4:4" x14ac:dyDescent="0.2">
      <c r="D32646" s="20"/>
    </row>
    <row r="32647" spans="4:4" x14ac:dyDescent="0.2">
      <c r="D32647" s="20"/>
    </row>
    <row r="32648" spans="4:4" x14ac:dyDescent="0.2">
      <c r="D32648" s="20"/>
    </row>
    <row r="32649" spans="4:4" x14ac:dyDescent="0.2">
      <c r="D32649" s="20"/>
    </row>
    <row r="32650" spans="4:4" x14ac:dyDescent="0.2">
      <c r="D32650" s="20"/>
    </row>
    <row r="32651" spans="4:4" x14ac:dyDescent="0.2">
      <c r="D32651" s="20"/>
    </row>
    <row r="32652" spans="4:4" x14ac:dyDescent="0.2">
      <c r="D32652" s="20"/>
    </row>
    <row r="32653" spans="4:4" x14ac:dyDescent="0.2">
      <c r="D32653" s="20"/>
    </row>
    <row r="32654" spans="4:4" x14ac:dyDescent="0.2">
      <c r="D32654" s="20"/>
    </row>
    <row r="32655" spans="4:4" x14ac:dyDescent="0.2">
      <c r="D32655" s="20"/>
    </row>
    <row r="32656" spans="4:4" x14ac:dyDescent="0.2">
      <c r="D32656" s="20"/>
    </row>
    <row r="32657" spans="4:4" x14ac:dyDescent="0.2">
      <c r="D32657" s="20"/>
    </row>
    <row r="32658" spans="4:4" x14ac:dyDescent="0.2">
      <c r="D32658" s="20"/>
    </row>
    <row r="32659" spans="4:4" x14ac:dyDescent="0.2">
      <c r="D32659" s="20"/>
    </row>
    <row r="32660" spans="4:4" x14ac:dyDescent="0.2">
      <c r="D32660" s="20"/>
    </row>
    <row r="32661" spans="4:4" x14ac:dyDescent="0.2">
      <c r="D32661" s="20"/>
    </row>
    <row r="32662" spans="4:4" x14ac:dyDescent="0.2">
      <c r="D32662" s="20"/>
    </row>
    <row r="32663" spans="4:4" x14ac:dyDescent="0.2">
      <c r="D32663" s="20"/>
    </row>
    <row r="32664" spans="4:4" x14ac:dyDescent="0.2">
      <c r="D32664" s="20"/>
    </row>
    <row r="32665" spans="4:4" x14ac:dyDescent="0.2">
      <c r="D32665" s="20"/>
    </row>
    <row r="32666" spans="4:4" x14ac:dyDescent="0.2">
      <c r="D32666" s="20"/>
    </row>
    <row r="32667" spans="4:4" x14ac:dyDescent="0.2">
      <c r="D32667" s="20"/>
    </row>
    <row r="32668" spans="4:4" x14ac:dyDescent="0.2">
      <c r="D32668" s="20"/>
    </row>
    <row r="32669" spans="4:4" x14ac:dyDescent="0.2">
      <c r="D32669" s="20"/>
    </row>
    <row r="32670" spans="4:4" x14ac:dyDescent="0.2">
      <c r="D32670" s="20"/>
    </row>
    <row r="32671" spans="4:4" x14ac:dyDescent="0.2">
      <c r="D32671" s="20"/>
    </row>
    <row r="32672" spans="4:4" x14ac:dyDescent="0.2">
      <c r="D32672" s="20"/>
    </row>
    <row r="32673" spans="4:4" x14ac:dyDescent="0.2">
      <c r="D32673" s="20"/>
    </row>
    <row r="32674" spans="4:4" x14ac:dyDescent="0.2">
      <c r="D32674" s="20"/>
    </row>
    <row r="32675" spans="4:4" x14ac:dyDescent="0.2">
      <c r="D32675" s="20"/>
    </row>
    <row r="32676" spans="4:4" x14ac:dyDescent="0.2">
      <c r="D32676" s="20"/>
    </row>
    <row r="32677" spans="4:4" x14ac:dyDescent="0.2">
      <c r="D32677" s="20"/>
    </row>
    <row r="32678" spans="4:4" x14ac:dyDescent="0.2">
      <c r="D32678" s="20"/>
    </row>
    <row r="32679" spans="4:4" x14ac:dyDescent="0.2">
      <c r="D32679" s="20"/>
    </row>
    <row r="32680" spans="4:4" x14ac:dyDescent="0.2">
      <c r="D32680" s="20"/>
    </row>
    <row r="32681" spans="4:4" x14ac:dyDescent="0.2">
      <c r="D32681" s="20"/>
    </row>
    <row r="32682" spans="4:4" x14ac:dyDescent="0.2">
      <c r="D32682" s="20"/>
    </row>
    <row r="32683" spans="4:4" x14ac:dyDescent="0.2">
      <c r="D32683" s="20"/>
    </row>
    <row r="32684" spans="4:4" x14ac:dyDescent="0.2">
      <c r="D32684" s="20"/>
    </row>
    <row r="32685" spans="4:4" x14ac:dyDescent="0.2">
      <c r="D32685" s="20"/>
    </row>
    <row r="32686" spans="4:4" x14ac:dyDescent="0.2">
      <c r="D32686" s="20"/>
    </row>
    <row r="32687" spans="4:4" x14ac:dyDescent="0.2">
      <c r="D32687" s="20"/>
    </row>
    <row r="32688" spans="4:4" x14ac:dyDescent="0.2">
      <c r="D32688" s="20"/>
    </row>
    <row r="32689" spans="4:4" x14ac:dyDescent="0.2">
      <c r="D32689" s="20"/>
    </row>
    <row r="32690" spans="4:4" x14ac:dyDescent="0.2">
      <c r="D32690" s="20"/>
    </row>
    <row r="32691" spans="4:4" x14ac:dyDescent="0.2">
      <c r="D32691" s="20"/>
    </row>
    <row r="32692" spans="4:4" x14ac:dyDescent="0.2">
      <c r="D32692" s="20"/>
    </row>
    <row r="32693" spans="4:4" x14ac:dyDescent="0.2">
      <c r="D32693" s="20"/>
    </row>
    <row r="32694" spans="4:4" x14ac:dyDescent="0.2">
      <c r="D32694" s="20"/>
    </row>
    <row r="32695" spans="4:4" x14ac:dyDescent="0.2">
      <c r="D32695" s="20"/>
    </row>
    <row r="32696" spans="4:4" x14ac:dyDescent="0.2">
      <c r="D32696" s="20"/>
    </row>
    <row r="32697" spans="4:4" x14ac:dyDescent="0.2">
      <c r="D32697" s="20"/>
    </row>
    <row r="32698" spans="4:4" x14ac:dyDescent="0.2">
      <c r="D32698" s="20"/>
    </row>
    <row r="32699" spans="4:4" x14ac:dyDescent="0.2">
      <c r="D32699" s="20"/>
    </row>
    <row r="32700" spans="4:4" x14ac:dyDescent="0.2">
      <c r="D32700" s="20"/>
    </row>
    <row r="32701" spans="4:4" x14ac:dyDescent="0.2">
      <c r="D32701" s="20"/>
    </row>
    <row r="32702" spans="4:4" x14ac:dyDescent="0.2">
      <c r="D32702" s="20"/>
    </row>
    <row r="32703" spans="4:4" x14ac:dyDescent="0.2">
      <c r="D32703" s="20"/>
    </row>
    <row r="32704" spans="4:4" x14ac:dyDescent="0.2">
      <c r="D32704" s="20"/>
    </row>
    <row r="32705" spans="4:4" x14ac:dyDescent="0.2">
      <c r="D32705" s="20"/>
    </row>
    <row r="32706" spans="4:4" x14ac:dyDescent="0.2">
      <c r="D32706" s="20"/>
    </row>
    <row r="32707" spans="4:4" x14ac:dyDescent="0.2">
      <c r="D32707" s="20"/>
    </row>
    <row r="32708" spans="4:4" x14ac:dyDescent="0.2">
      <c r="D32708" s="20"/>
    </row>
    <row r="32709" spans="4:4" x14ac:dyDescent="0.2">
      <c r="D32709" s="20"/>
    </row>
    <row r="32710" spans="4:4" x14ac:dyDescent="0.2">
      <c r="D32710" s="20"/>
    </row>
    <row r="32711" spans="4:4" x14ac:dyDescent="0.2">
      <c r="D32711" s="20"/>
    </row>
    <row r="32712" spans="4:4" x14ac:dyDescent="0.2">
      <c r="D32712" s="20"/>
    </row>
    <row r="32713" spans="4:4" x14ac:dyDescent="0.2">
      <c r="D32713" s="20"/>
    </row>
    <row r="32714" spans="4:4" x14ac:dyDescent="0.2">
      <c r="D32714" s="20"/>
    </row>
    <row r="32715" spans="4:4" x14ac:dyDescent="0.2">
      <c r="D32715" s="20"/>
    </row>
    <row r="32716" spans="4:4" x14ac:dyDescent="0.2">
      <c r="D32716" s="20"/>
    </row>
    <row r="32717" spans="4:4" x14ac:dyDescent="0.2">
      <c r="D32717" s="20"/>
    </row>
    <row r="32718" spans="4:4" x14ac:dyDescent="0.2">
      <c r="D32718" s="20"/>
    </row>
    <row r="32719" spans="4:4" x14ac:dyDescent="0.2">
      <c r="D32719" s="20"/>
    </row>
    <row r="32720" spans="4:4" x14ac:dyDescent="0.2">
      <c r="D32720" s="20"/>
    </row>
    <row r="32721" spans="4:4" x14ac:dyDescent="0.2">
      <c r="D32721" s="20"/>
    </row>
    <row r="32722" spans="4:4" x14ac:dyDescent="0.2">
      <c r="D32722" s="20"/>
    </row>
    <row r="32723" spans="4:4" x14ac:dyDescent="0.2">
      <c r="D32723" s="20"/>
    </row>
    <row r="32724" spans="4:4" x14ac:dyDescent="0.2">
      <c r="D32724" s="20"/>
    </row>
    <row r="32725" spans="4:4" x14ac:dyDescent="0.2">
      <c r="D32725" s="20"/>
    </row>
    <row r="32726" spans="4:4" x14ac:dyDescent="0.2">
      <c r="D32726" s="20"/>
    </row>
    <row r="32727" spans="4:4" x14ac:dyDescent="0.2">
      <c r="D32727" s="20"/>
    </row>
    <row r="32728" spans="4:4" x14ac:dyDescent="0.2">
      <c r="D32728" s="20"/>
    </row>
    <row r="32729" spans="4:4" x14ac:dyDescent="0.2">
      <c r="D32729" s="20"/>
    </row>
    <row r="32730" spans="4:4" x14ac:dyDescent="0.2">
      <c r="D32730" s="20"/>
    </row>
    <row r="32731" spans="4:4" x14ac:dyDescent="0.2">
      <c r="D32731" s="20"/>
    </row>
    <row r="32732" spans="4:4" x14ac:dyDescent="0.2">
      <c r="D32732" s="20"/>
    </row>
    <row r="32733" spans="4:4" x14ac:dyDescent="0.2">
      <c r="D32733" s="20"/>
    </row>
    <row r="32734" spans="4:4" x14ac:dyDescent="0.2">
      <c r="D32734" s="20"/>
    </row>
    <row r="32735" spans="4:4" x14ac:dyDescent="0.2">
      <c r="D32735" s="20"/>
    </row>
    <row r="32736" spans="4:4" x14ac:dyDescent="0.2">
      <c r="D32736" s="20"/>
    </row>
    <row r="32737" spans="4:4" x14ac:dyDescent="0.2">
      <c r="D32737" s="20"/>
    </row>
    <row r="32738" spans="4:4" x14ac:dyDescent="0.2">
      <c r="D32738" s="20"/>
    </row>
    <row r="32739" spans="4:4" x14ac:dyDescent="0.2">
      <c r="D32739" s="20"/>
    </row>
    <row r="32740" spans="4:4" x14ac:dyDescent="0.2">
      <c r="D32740" s="20"/>
    </row>
    <row r="32741" spans="4:4" x14ac:dyDescent="0.2">
      <c r="D32741" s="20"/>
    </row>
    <row r="32742" spans="4:4" x14ac:dyDescent="0.2">
      <c r="D32742" s="20"/>
    </row>
    <row r="32743" spans="4:4" x14ac:dyDescent="0.2">
      <c r="D32743" s="20"/>
    </row>
    <row r="32744" spans="4:4" x14ac:dyDescent="0.2">
      <c r="D32744" s="20"/>
    </row>
    <row r="32745" spans="4:4" x14ac:dyDescent="0.2">
      <c r="D32745" s="20"/>
    </row>
    <row r="32746" spans="4:4" x14ac:dyDescent="0.2">
      <c r="D32746" s="20"/>
    </row>
    <row r="32747" spans="4:4" x14ac:dyDescent="0.2">
      <c r="D32747" s="20"/>
    </row>
    <row r="32748" spans="4:4" x14ac:dyDescent="0.2">
      <c r="D32748" s="20"/>
    </row>
    <row r="32749" spans="4:4" x14ac:dyDescent="0.2">
      <c r="D32749" s="20"/>
    </row>
    <row r="32750" spans="4:4" x14ac:dyDescent="0.2">
      <c r="D32750" s="20"/>
    </row>
    <row r="32751" spans="4:4" x14ac:dyDescent="0.2">
      <c r="D32751" s="20"/>
    </row>
    <row r="32752" spans="4:4" x14ac:dyDescent="0.2">
      <c r="D32752" s="20"/>
    </row>
    <row r="32753" spans="4:4" x14ac:dyDescent="0.2">
      <c r="D32753" s="20"/>
    </row>
    <row r="32754" spans="4:4" x14ac:dyDescent="0.2">
      <c r="D32754" s="20"/>
    </row>
    <row r="32755" spans="4:4" x14ac:dyDescent="0.2">
      <c r="D32755" s="20"/>
    </row>
    <row r="32756" spans="4:4" x14ac:dyDescent="0.2">
      <c r="D32756" s="20"/>
    </row>
    <row r="32757" spans="4:4" x14ac:dyDescent="0.2">
      <c r="D32757" s="20"/>
    </row>
    <row r="32758" spans="4:4" x14ac:dyDescent="0.2">
      <c r="D32758" s="20"/>
    </row>
    <row r="32759" spans="4:4" x14ac:dyDescent="0.2">
      <c r="D32759" s="20"/>
    </row>
    <row r="32760" spans="4:4" x14ac:dyDescent="0.2">
      <c r="D32760" s="20"/>
    </row>
    <row r="32761" spans="4:4" x14ac:dyDescent="0.2">
      <c r="D32761" s="20"/>
    </row>
    <row r="32762" spans="4:4" x14ac:dyDescent="0.2">
      <c r="D32762" s="20"/>
    </row>
    <row r="32763" spans="4:4" x14ac:dyDescent="0.2">
      <c r="D32763" s="20"/>
    </row>
    <row r="32764" spans="4:4" x14ac:dyDescent="0.2">
      <c r="D32764" s="20"/>
    </row>
    <row r="32765" spans="4:4" x14ac:dyDescent="0.2">
      <c r="D32765" s="20"/>
    </row>
    <row r="32766" spans="4:4" x14ac:dyDescent="0.2">
      <c r="D32766" s="20"/>
    </row>
    <row r="32767" spans="4:4" x14ac:dyDescent="0.2">
      <c r="D32767" s="20"/>
    </row>
    <row r="32768" spans="4:4" x14ac:dyDescent="0.2">
      <c r="D32768" s="20"/>
    </row>
    <row r="32769" spans="4:4" x14ac:dyDescent="0.2">
      <c r="D32769" s="20"/>
    </row>
    <row r="32770" spans="4:4" x14ac:dyDescent="0.2">
      <c r="D32770" s="20"/>
    </row>
    <row r="32771" spans="4:4" x14ac:dyDescent="0.2">
      <c r="D32771" s="20"/>
    </row>
    <row r="32772" spans="4:4" x14ac:dyDescent="0.2">
      <c r="D32772" s="20"/>
    </row>
    <row r="32773" spans="4:4" x14ac:dyDescent="0.2">
      <c r="D32773" s="20"/>
    </row>
    <row r="32774" spans="4:4" x14ac:dyDescent="0.2">
      <c r="D32774" s="20"/>
    </row>
    <row r="32775" spans="4:4" x14ac:dyDescent="0.2">
      <c r="D32775" s="20"/>
    </row>
    <row r="32776" spans="4:4" x14ac:dyDescent="0.2">
      <c r="D32776" s="20"/>
    </row>
    <row r="32777" spans="4:4" x14ac:dyDescent="0.2">
      <c r="D32777" s="20"/>
    </row>
    <row r="32778" spans="4:4" x14ac:dyDescent="0.2">
      <c r="D32778" s="20"/>
    </row>
    <row r="32779" spans="4:4" x14ac:dyDescent="0.2">
      <c r="D32779" s="20"/>
    </row>
    <row r="32780" spans="4:4" x14ac:dyDescent="0.2">
      <c r="D32780" s="20"/>
    </row>
    <row r="32781" spans="4:4" x14ac:dyDescent="0.2">
      <c r="D32781" s="20"/>
    </row>
    <row r="32782" spans="4:4" x14ac:dyDescent="0.2">
      <c r="D32782" s="20"/>
    </row>
    <row r="32783" spans="4:4" x14ac:dyDescent="0.2">
      <c r="D32783" s="20"/>
    </row>
    <row r="32784" spans="4:4" x14ac:dyDescent="0.2">
      <c r="D32784" s="20"/>
    </row>
    <row r="32785" spans="4:4" x14ac:dyDescent="0.2">
      <c r="D32785" s="20"/>
    </row>
    <row r="32786" spans="4:4" x14ac:dyDescent="0.2">
      <c r="D32786" s="20"/>
    </row>
    <row r="32787" spans="4:4" x14ac:dyDescent="0.2">
      <c r="D32787" s="20"/>
    </row>
    <row r="32788" spans="4:4" x14ac:dyDescent="0.2">
      <c r="D32788" s="20"/>
    </row>
    <row r="32789" spans="4:4" x14ac:dyDescent="0.2">
      <c r="D32789" s="20"/>
    </row>
    <row r="32790" spans="4:4" x14ac:dyDescent="0.2">
      <c r="D32790" s="20"/>
    </row>
    <row r="32791" spans="4:4" x14ac:dyDescent="0.2">
      <c r="D32791" s="20"/>
    </row>
    <row r="32792" spans="4:4" x14ac:dyDescent="0.2">
      <c r="D32792" s="20"/>
    </row>
    <row r="32793" spans="4:4" x14ac:dyDescent="0.2">
      <c r="D32793" s="20"/>
    </row>
    <row r="32794" spans="4:4" x14ac:dyDescent="0.2">
      <c r="D32794" s="20"/>
    </row>
    <row r="32795" spans="4:4" x14ac:dyDescent="0.2">
      <c r="D32795" s="20"/>
    </row>
    <row r="32796" spans="4:4" x14ac:dyDescent="0.2">
      <c r="D32796" s="20"/>
    </row>
    <row r="32797" spans="4:4" x14ac:dyDescent="0.2">
      <c r="D32797" s="20"/>
    </row>
    <row r="32798" spans="4:4" x14ac:dyDescent="0.2">
      <c r="D32798" s="20"/>
    </row>
    <row r="32799" spans="4:4" x14ac:dyDescent="0.2">
      <c r="D32799" s="20"/>
    </row>
    <row r="32800" spans="4:4" x14ac:dyDescent="0.2">
      <c r="D32800" s="20"/>
    </row>
    <row r="32801" spans="4:4" x14ac:dyDescent="0.2">
      <c r="D32801" s="20"/>
    </row>
    <row r="32802" spans="4:4" x14ac:dyDescent="0.2">
      <c r="D32802" s="20"/>
    </row>
    <row r="32803" spans="4:4" x14ac:dyDescent="0.2">
      <c r="D32803" s="20"/>
    </row>
    <row r="32804" spans="4:4" x14ac:dyDescent="0.2">
      <c r="D32804" s="20"/>
    </row>
    <row r="32805" spans="4:4" x14ac:dyDescent="0.2">
      <c r="D32805" s="20"/>
    </row>
    <row r="32806" spans="4:4" x14ac:dyDescent="0.2">
      <c r="D32806" s="20"/>
    </row>
    <row r="32807" spans="4:4" x14ac:dyDescent="0.2">
      <c r="D32807" s="20"/>
    </row>
    <row r="32808" spans="4:4" x14ac:dyDescent="0.2">
      <c r="D32808" s="20"/>
    </row>
    <row r="32809" spans="4:4" x14ac:dyDescent="0.2">
      <c r="D32809" s="20"/>
    </row>
    <row r="32810" spans="4:4" x14ac:dyDescent="0.2">
      <c r="D32810" s="20"/>
    </row>
    <row r="32811" spans="4:4" x14ac:dyDescent="0.2">
      <c r="D32811" s="20"/>
    </row>
    <row r="32812" spans="4:4" x14ac:dyDescent="0.2">
      <c r="D32812" s="20"/>
    </row>
    <row r="32813" spans="4:4" x14ac:dyDescent="0.2">
      <c r="D32813" s="20"/>
    </row>
    <row r="32814" spans="4:4" x14ac:dyDescent="0.2">
      <c r="D32814" s="20"/>
    </row>
    <row r="32815" spans="4:4" x14ac:dyDescent="0.2">
      <c r="D32815" s="20"/>
    </row>
    <row r="32816" spans="4:4" x14ac:dyDescent="0.2">
      <c r="D32816" s="20"/>
    </row>
    <row r="32817" spans="4:4" x14ac:dyDescent="0.2">
      <c r="D32817" s="20"/>
    </row>
    <row r="32818" spans="4:4" x14ac:dyDescent="0.2">
      <c r="D32818" s="20"/>
    </row>
    <row r="32819" spans="4:4" x14ac:dyDescent="0.2">
      <c r="D32819" s="20"/>
    </row>
    <row r="32820" spans="4:4" x14ac:dyDescent="0.2">
      <c r="D32820" s="20"/>
    </row>
    <row r="32821" spans="4:4" x14ac:dyDescent="0.2">
      <c r="D32821" s="20"/>
    </row>
    <row r="32822" spans="4:4" x14ac:dyDescent="0.2">
      <c r="D32822" s="20"/>
    </row>
    <row r="32823" spans="4:4" x14ac:dyDescent="0.2">
      <c r="D32823" s="20"/>
    </row>
    <row r="32824" spans="4:4" x14ac:dyDescent="0.2">
      <c r="D32824" s="20"/>
    </row>
    <row r="32825" spans="4:4" x14ac:dyDescent="0.2">
      <c r="D32825" s="20"/>
    </row>
    <row r="32826" spans="4:4" x14ac:dyDescent="0.2">
      <c r="D32826" s="20"/>
    </row>
    <row r="32827" spans="4:4" x14ac:dyDescent="0.2">
      <c r="D32827" s="20"/>
    </row>
    <row r="32828" spans="4:4" x14ac:dyDescent="0.2">
      <c r="D32828" s="20"/>
    </row>
    <row r="32829" spans="4:4" x14ac:dyDescent="0.2">
      <c r="D32829" s="20"/>
    </row>
    <row r="32830" spans="4:4" x14ac:dyDescent="0.2">
      <c r="D32830" s="20"/>
    </row>
    <row r="32831" spans="4:4" x14ac:dyDescent="0.2">
      <c r="D32831" s="20"/>
    </row>
    <row r="32832" spans="4:4" x14ac:dyDescent="0.2">
      <c r="D32832" s="20"/>
    </row>
    <row r="32833" spans="4:4" x14ac:dyDescent="0.2">
      <c r="D32833" s="20"/>
    </row>
    <row r="32834" spans="4:4" x14ac:dyDescent="0.2">
      <c r="D32834" s="20"/>
    </row>
    <row r="32835" spans="4:4" x14ac:dyDescent="0.2">
      <c r="D32835" s="20"/>
    </row>
    <row r="32836" spans="4:4" x14ac:dyDescent="0.2">
      <c r="D32836" s="20"/>
    </row>
    <row r="32837" spans="4:4" x14ac:dyDescent="0.2">
      <c r="D32837" s="20"/>
    </row>
    <row r="32838" spans="4:4" x14ac:dyDescent="0.2">
      <c r="D32838" s="20"/>
    </row>
    <row r="32839" spans="4:4" x14ac:dyDescent="0.2">
      <c r="D32839" s="20"/>
    </row>
    <row r="32840" spans="4:4" x14ac:dyDescent="0.2">
      <c r="D32840" s="20"/>
    </row>
    <row r="32841" spans="4:4" x14ac:dyDescent="0.2">
      <c r="D32841" s="20"/>
    </row>
    <row r="32842" spans="4:4" x14ac:dyDescent="0.2">
      <c r="D32842" s="20"/>
    </row>
    <row r="32843" spans="4:4" x14ac:dyDescent="0.2">
      <c r="D32843" s="20"/>
    </row>
    <row r="32844" spans="4:4" x14ac:dyDescent="0.2">
      <c r="D32844" s="20"/>
    </row>
    <row r="32845" spans="4:4" x14ac:dyDescent="0.2">
      <c r="D32845" s="20"/>
    </row>
    <row r="32846" spans="4:4" x14ac:dyDescent="0.2">
      <c r="D32846" s="20"/>
    </row>
    <row r="32847" spans="4:4" x14ac:dyDescent="0.2">
      <c r="D32847" s="20"/>
    </row>
    <row r="32848" spans="4:4" x14ac:dyDescent="0.2">
      <c r="D32848" s="20"/>
    </row>
    <row r="32849" spans="4:4" x14ac:dyDescent="0.2">
      <c r="D32849" s="20"/>
    </row>
    <row r="32850" spans="4:4" x14ac:dyDescent="0.2">
      <c r="D32850" s="20"/>
    </row>
    <row r="32851" spans="4:4" x14ac:dyDescent="0.2">
      <c r="D32851" s="20"/>
    </row>
    <row r="32852" spans="4:4" x14ac:dyDescent="0.2">
      <c r="D32852" s="20"/>
    </row>
    <row r="32853" spans="4:4" x14ac:dyDescent="0.2">
      <c r="D32853" s="20"/>
    </row>
    <row r="32854" spans="4:4" x14ac:dyDescent="0.2">
      <c r="D32854" s="20"/>
    </row>
    <row r="32855" spans="4:4" x14ac:dyDescent="0.2">
      <c r="D32855" s="20"/>
    </row>
    <row r="32856" spans="4:4" x14ac:dyDescent="0.2">
      <c r="D32856" s="20"/>
    </row>
    <row r="32857" spans="4:4" x14ac:dyDescent="0.2">
      <c r="D32857" s="20"/>
    </row>
    <row r="32858" spans="4:4" x14ac:dyDescent="0.2">
      <c r="D32858" s="20"/>
    </row>
    <row r="32859" spans="4:4" x14ac:dyDescent="0.2">
      <c r="D32859" s="20"/>
    </row>
    <row r="32860" spans="4:4" x14ac:dyDescent="0.2">
      <c r="D32860" s="20"/>
    </row>
    <row r="32861" spans="4:4" x14ac:dyDescent="0.2">
      <c r="D32861" s="20"/>
    </row>
    <row r="32862" spans="4:4" x14ac:dyDescent="0.2">
      <c r="D32862" s="20"/>
    </row>
    <row r="32863" spans="4:4" x14ac:dyDescent="0.2">
      <c r="D32863" s="20"/>
    </row>
    <row r="32864" spans="4:4" x14ac:dyDescent="0.2">
      <c r="D32864" s="20"/>
    </row>
    <row r="32865" spans="4:4" x14ac:dyDescent="0.2">
      <c r="D32865" s="20"/>
    </row>
    <row r="32866" spans="4:4" x14ac:dyDescent="0.2">
      <c r="D32866" s="20"/>
    </row>
    <row r="32867" spans="4:4" x14ac:dyDescent="0.2">
      <c r="D32867" s="20"/>
    </row>
    <row r="32868" spans="4:4" x14ac:dyDescent="0.2">
      <c r="D32868" s="20"/>
    </row>
    <row r="32869" spans="4:4" x14ac:dyDescent="0.2">
      <c r="D32869" s="20"/>
    </row>
    <row r="32870" spans="4:4" x14ac:dyDescent="0.2">
      <c r="D32870" s="20"/>
    </row>
    <row r="32871" spans="4:4" x14ac:dyDescent="0.2">
      <c r="D32871" s="20"/>
    </row>
    <row r="32872" spans="4:4" x14ac:dyDescent="0.2">
      <c r="D32872" s="20"/>
    </row>
    <row r="32873" spans="4:4" x14ac:dyDescent="0.2">
      <c r="D32873" s="20"/>
    </row>
    <row r="32874" spans="4:4" x14ac:dyDescent="0.2">
      <c r="D32874" s="20"/>
    </row>
    <row r="32875" spans="4:4" x14ac:dyDescent="0.2">
      <c r="D32875" s="20"/>
    </row>
    <row r="32876" spans="4:4" x14ac:dyDescent="0.2">
      <c r="D32876" s="20"/>
    </row>
    <row r="32877" spans="4:4" x14ac:dyDescent="0.2">
      <c r="D32877" s="20"/>
    </row>
    <row r="32878" spans="4:4" x14ac:dyDescent="0.2">
      <c r="D32878" s="20"/>
    </row>
    <row r="32879" spans="4:4" x14ac:dyDescent="0.2">
      <c r="D32879" s="20"/>
    </row>
    <row r="32880" spans="4:4" x14ac:dyDescent="0.2">
      <c r="D32880" s="20"/>
    </row>
    <row r="32881" spans="4:4" x14ac:dyDescent="0.2">
      <c r="D32881" s="20"/>
    </row>
    <row r="32882" spans="4:4" x14ac:dyDescent="0.2">
      <c r="D32882" s="20"/>
    </row>
    <row r="32883" spans="4:4" x14ac:dyDescent="0.2">
      <c r="D32883" s="20"/>
    </row>
    <row r="32884" spans="4:4" x14ac:dyDescent="0.2">
      <c r="D32884" s="20"/>
    </row>
    <row r="32885" spans="4:4" x14ac:dyDescent="0.2">
      <c r="D32885" s="20"/>
    </row>
    <row r="32886" spans="4:4" x14ac:dyDescent="0.2">
      <c r="D32886" s="20"/>
    </row>
    <row r="32887" spans="4:4" x14ac:dyDescent="0.2">
      <c r="D32887" s="20"/>
    </row>
    <row r="32888" spans="4:4" x14ac:dyDescent="0.2">
      <c r="D32888" s="20"/>
    </row>
    <row r="32889" spans="4:4" x14ac:dyDescent="0.2">
      <c r="D32889" s="20"/>
    </row>
    <row r="32890" spans="4:4" x14ac:dyDescent="0.2">
      <c r="D32890" s="20"/>
    </row>
    <row r="32891" spans="4:4" x14ac:dyDescent="0.2">
      <c r="D32891" s="20"/>
    </row>
    <row r="32892" spans="4:4" x14ac:dyDescent="0.2">
      <c r="D32892" s="20"/>
    </row>
    <row r="32893" spans="4:4" x14ac:dyDescent="0.2">
      <c r="D32893" s="20"/>
    </row>
    <row r="32894" spans="4:4" x14ac:dyDescent="0.2">
      <c r="D32894" s="20"/>
    </row>
    <row r="32895" spans="4:4" x14ac:dyDescent="0.2">
      <c r="D32895" s="20"/>
    </row>
    <row r="32896" spans="4:4" x14ac:dyDescent="0.2">
      <c r="D32896" s="20"/>
    </row>
    <row r="32897" spans="4:4" x14ac:dyDescent="0.2">
      <c r="D32897" s="20"/>
    </row>
    <row r="32898" spans="4:4" x14ac:dyDescent="0.2">
      <c r="D32898" s="20"/>
    </row>
    <row r="32899" spans="4:4" x14ac:dyDescent="0.2">
      <c r="D32899" s="20"/>
    </row>
    <row r="32900" spans="4:4" x14ac:dyDescent="0.2">
      <c r="D32900" s="20"/>
    </row>
    <row r="32901" spans="4:4" x14ac:dyDescent="0.2">
      <c r="D32901" s="20"/>
    </row>
    <row r="32902" spans="4:4" x14ac:dyDescent="0.2">
      <c r="D32902" s="20"/>
    </row>
    <row r="32903" spans="4:4" x14ac:dyDescent="0.2">
      <c r="D32903" s="20"/>
    </row>
    <row r="32904" spans="4:4" x14ac:dyDescent="0.2">
      <c r="D32904" s="20"/>
    </row>
    <row r="32905" spans="4:4" x14ac:dyDescent="0.2">
      <c r="D32905" s="20"/>
    </row>
    <row r="32906" spans="4:4" x14ac:dyDescent="0.2">
      <c r="D32906" s="20"/>
    </row>
    <row r="32907" spans="4:4" x14ac:dyDescent="0.2">
      <c r="D32907" s="20"/>
    </row>
    <row r="32908" spans="4:4" x14ac:dyDescent="0.2">
      <c r="D32908" s="20"/>
    </row>
    <row r="32909" spans="4:4" x14ac:dyDescent="0.2">
      <c r="D32909" s="20"/>
    </row>
    <row r="32910" spans="4:4" x14ac:dyDescent="0.2">
      <c r="D32910" s="20"/>
    </row>
    <row r="32911" spans="4:4" x14ac:dyDescent="0.2">
      <c r="D32911" s="20"/>
    </row>
    <row r="32912" spans="4:4" x14ac:dyDescent="0.2">
      <c r="D32912" s="20"/>
    </row>
    <row r="32913" spans="4:4" x14ac:dyDescent="0.2">
      <c r="D32913" s="20"/>
    </row>
    <row r="32914" spans="4:4" x14ac:dyDescent="0.2">
      <c r="D32914" s="20"/>
    </row>
    <row r="32915" spans="4:4" x14ac:dyDescent="0.2">
      <c r="D32915" s="20"/>
    </row>
    <row r="32916" spans="4:4" x14ac:dyDescent="0.2">
      <c r="D32916" s="20"/>
    </row>
    <row r="32917" spans="4:4" x14ac:dyDescent="0.2">
      <c r="D32917" s="20"/>
    </row>
    <row r="32918" spans="4:4" x14ac:dyDescent="0.2">
      <c r="D32918" s="20"/>
    </row>
    <row r="32919" spans="4:4" x14ac:dyDescent="0.2">
      <c r="D32919" s="20"/>
    </row>
    <row r="32920" spans="4:4" x14ac:dyDescent="0.2">
      <c r="D32920" s="20"/>
    </row>
    <row r="32921" spans="4:4" x14ac:dyDescent="0.2">
      <c r="D32921" s="20"/>
    </row>
    <row r="32922" spans="4:4" x14ac:dyDescent="0.2">
      <c r="D32922" s="20"/>
    </row>
    <row r="32923" spans="4:4" x14ac:dyDescent="0.2">
      <c r="D32923" s="20"/>
    </row>
    <row r="32924" spans="4:4" x14ac:dyDescent="0.2">
      <c r="D32924" s="20"/>
    </row>
    <row r="32925" spans="4:4" x14ac:dyDescent="0.2">
      <c r="D32925" s="20"/>
    </row>
    <row r="32926" spans="4:4" x14ac:dyDescent="0.2">
      <c r="D32926" s="20"/>
    </row>
    <row r="32927" spans="4:4" x14ac:dyDescent="0.2">
      <c r="D32927" s="20"/>
    </row>
    <row r="32928" spans="4:4" x14ac:dyDescent="0.2">
      <c r="D32928" s="20"/>
    </row>
    <row r="32929" spans="4:4" x14ac:dyDescent="0.2">
      <c r="D32929" s="20"/>
    </row>
    <row r="32930" spans="4:4" x14ac:dyDescent="0.2">
      <c r="D32930" s="20"/>
    </row>
    <row r="32931" spans="4:4" x14ac:dyDescent="0.2">
      <c r="D32931" s="20"/>
    </row>
    <row r="32932" spans="4:4" x14ac:dyDescent="0.2">
      <c r="D32932" s="20"/>
    </row>
    <row r="32933" spans="4:4" x14ac:dyDescent="0.2">
      <c r="D32933" s="20"/>
    </row>
    <row r="32934" spans="4:4" x14ac:dyDescent="0.2">
      <c r="D32934" s="20"/>
    </row>
    <row r="32935" spans="4:4" x14ac:dyDescent="0.2">
      <c r="D32935" s="20"/>
    </row>
    <row r="32936" spans="4:4" x14ac:dyDescent="0.2">
      <c r="D32936" s="20"/>
    </row>
    <row r="32937" spans="4:4" x14ac:dyDescent="0.2">
      <c r="D32937" s="20"/>
    </row>
    <row r="32938" spans="4:4" x14ac:dyDescent="0.2">
      <c r="D32938" s="20"/>
    </row>
    <row r="32939" spans="4:4" x14ac:dyDescent="0.2">
      <c r="D32939" s="20"/>
    </row>
    <row r="32940" spans="4:4" x14ac:dyDescent="0.2">
      <c r="D32940" s="20"/>
    </row>
    <row r="32941" spans="4:4" x14ac:dyDescent="0.2">
      <c r="D32941" s="20"/>
    </row>
    <row r="32942" spans="4:4" x14ac:dyDescent="0.2">
      <c r="D32942" s="20"/>
    </row>
    <row r="32943" spans="4:4" x14ac:dyDescent="0.2">
      <c r="D32943" s="20"/>
    </row>
    <row r="32944" spans="4:4" x14ac:dyDescent="0.2">
      <c r="D32944" s="20"/>
    </row>
    <row r="32945" spans="4:4" x14ac:dyDescent="0.2">
      <c r="D32945" s="20"/>
    </row>
    <row r="32946" spans="4:4" x14ac:dyDescent="0.2">
      <c r="D32946" s="20"/>
    </row>
    <row r="32947" spans="4:4" x14ac:dyDescent="0.2">
      <c r="D32947" s="20"/>
    </row>
    <row r="32948" spans="4:4" x14ac:dyDescent="0.2">
      <c r="D32948" s="20"/>
    </row>
    <row r="32949" spans="4:4" x14ac:dyDescent="0.2">
      <c r="D32949" s="20"/>
    </row>
    <row r="32950" spans="4:4" x14ac:dyDescent="0.2">
      <c r="D32950" s="20"/>
    </row>
    <row r="32951" spans="4:4" x14ac:dyDescent="0.2">
      <c r="D32951" s="20"/>
    </row>
    <row r="32952" spans="4:4" x14ac:dyDescent="0.2">
      <c r="D32952" s="20"/>
    </row>
    <row r="32953" spans="4:4" x14ac:dyDescent="0.2">
      <c r="D32953" s="20"/>
    </row>
    <row r="32954" spans="4:4" x14ac:dyDescent="0.2">
      <c r="D32954" s="20"/>
    </row>
    <row r="32955" spans="4:4" x14ac:dyDescent="0.2">
      <c r="D32955" s="20"/>
    </row>
    <row r="32956" spans="4:4" x14ac:dyDescent="0.2">
      <c r="D32956" s="20"/>
    </row>
    <row r="32957" spans="4:4" x14ac:dyDescent="0.2">
      <c r="D32957" s="20"/>
    </row>
    <row r="32958" spans="4:4" x14ac:dyDescent="0.2">
      <c r="D32958" s="20"/>
    </row>
    <row r="32959" spans="4:4" x14ac:dyDescent="0.2">
      <c r="D32959" s="20"/>
    </row>
    <row r="32960" spans="4:4" x14ac:dyDescent="0.2">
      <c r="D32960" s="20"/>
    </row>
    <row r="32961" spans="4:4" x14ac:dyDescent="0.2">
      <c r="D32961" s="20"/>
    </row>
    <row r="32962" spans="4:4" x14ac:dyDescent="0.2">
      <c r="D32962" s="20"/>
    </row>
    <row r="32963" spans="4:4" x14ac:dyDescent="0.2">
      <c r="D32963" s="20"/>
    </row>
    <row r="32964" spans="4:4" x14ac:dyDescent="0.2">
      <c r="D32964" s="20"/>
    </row>
    <row r="32965" spans="4:4" x14ac:dyDescent="0.2">
      <c r="D32965" s="20"/>
    </row>
    <row r="32966" spans="4:4" x14ac:dyDescent="0.2">
      <c r="D32966" s="20"/>
    </row>
    <row r="32967" spans="4:4" x14ac:dyDescent="0.2">
      <c r="D32967" s="20"/>
    </row>
    <row r="32968" spans="4:4" x14ac:dyDescent="0.2">
      <c r="D32968" s="20"/>
    </row>
    <row r="32969" spans="4:4" x14ac:dyDescent="0.2">
      <c r="D32969" s="20"/>
    </row>
    <row r="32970" spans="4:4" x14ac:dyDescent="0.2">
      <c r="D32970" s="20"/>
    </row>
    <row r="32971" spans="4:4" x14ac:dyDescent="0.2">
      <c r="D32971" s="20"/>
    </row>
    <row r="32972" spans="4:4" x14ac:dyDescent="0.2">
      <c r="D32972" s="20"/>
    </row>
    <row r="32973" spans="4:4" x14ac:dyDescent="0.2">
      <c r="D32973" s="20"/>
    </row>
    <row r="32974" spans="4:4" x14ac:dyDescent="0.2">
      <c r="D32974" s="20"/>
    </row>
    <row r="32975" spans="4:4" x14ac:dyDescent="0.2">
      <c r="D32975" s="20"/>
    </row>
    <row r="32976" spans="4:4" x14ac:dyDescent="0.2">
      <c r="D32976" s="20"/>
    </row>
    <row r="32977" spans="4:4" x14ac:dyDescent="0.2">
      <c r="D32977" s="20"/>
    </row>
    <row r="32978" spans="4:4" x14ac:dyDescent="0.2">
      <c r="D32978" s="20"/>
    </row>
    <row r="32979" spans="4:4" x14ac:dyDescent="0.2">
      <c r="D32979" s="20"/>
    </row>
    <row r="32980" spans="4:4" x14ac:dyDescent="0.2">
      <c r="D32980" s="20"/>
    </row>
    <row r="32981" spans="4:4" x14ac:dyDescent="0.2">
      <c r="D32981" s="20"/>
    </row>
    <row r="32982" spans="4:4" x14ac:dyDescent="0.2">
      <c r="D32982" s="20"/>
    </row>
    <row r="32983" spans="4:4" x14ac:dyDescent="0.2">
      <c r="D32983" s="20"/>
    </row>
    <row r="32984" spans="4:4" x14ac:dyDescent="0.2">
      <c r="D32984" s="20"/>
    </row>
    <row r="32985" spans="4:4" x14ac:dyDescent="0.2">
      <c r="D32985" s="20"/>
    </row>
    <row r="32986" spans="4:4" x14ac:dyDescent="0.2">
      <c r="D32986" s="20"/>
    </row>
    <row r="32987" spans="4:4" x14ac:dyDescent="0.2">
      <c r="D32987" s="20"/>
    </row>
    <row r="32988" spans="4:4" x14ac:dyDescent="0.2">
      <c r="D32988" s="20"/>
    </row>
    <row r="32989" spans="4:4" x14ac:dyDescent="0.2">
      <c r="D32989" s="20"/>
    </row>
    <row r="32990" spans="4:4" x14ac:dyDescent="0.2">
      <c r="D32990" s="20"/>
    </row>
    <row r="32991" spans="4:4" x14ac:dyDescent="0.2">
      <c r="D32991" s="20"/>
    </row>
    <row r="32992" spans="4:4" x14ac:dyDescent="0.2">
      <c r="D32992" s="20"/>
    </row>
    <row r="32993" spans="4:4" x14ac:dyDescent="0.2">
      <c r="D32993" s="20"/>
    </row>
    <row r="32994" spans="4:4" x14ac:dyDescent="0.2">
      <c r="D32994" s="20"/>
    </row>
    <row r="32995" spans="4:4" x14ac:dyDescent="0.2">
      <c r="D32995" s="20"/>
    </row>
    <row r="32996" spans="4:4" x14ac:dyDescent="0.2">
      <c r="D32996" s="20"/>
    </row>
    <row r="32997" spans="4:4" x14ac:dyDescent="0.2">
      <c r="D32997" s="20"/>
    </row>
    <row r="32998" spans="4:4" x14ac:dyDescent="0.2">
      <c r="D32998" s="20"/>
    </row>
    <row r="32999" spans="4:4" x14ac:dyDescent="0.2">
      <c r="D32999" s="20"/>
    </row>
    <row r="33000" spans="4:4" x14ac:dyDescent="0.2">
      <c r="D33000" s="20"/>
    </row>
    <row r="33001" spans="4:4" x14ac:dyDescent="0.2">
      <c r="D33001" s="20"/>
    </row>
    <row r="33002" spans="4:4" x14ac:dyDescent="0.2">
      <c r="D33002" s="20"/>
    </row>
    <row r="33003" spans="4:4" x14ac:dyDescent="0.2">
      <c r="D33003" s="20"/>
    </row>
    <row r="33004" spans="4:4" x14ac:dyDescent="0.2">
      <c r="D33004" s="20"/>
    </row>
    <row r="33005" spans="4:4" x14ac:dyDescent="0.2">
      <c r="D33005" s="20"/>
    </row>
    <row r="33006" spans="4:4" x14ac:dyDescent="0.2">
      <c r="D33006" s="20"/>
    </row>
    <row r="33007" spans="4:4" x14ac:dyDescent="0.2">
      <c r="D33007" s="20"/>
    </row>
    <row r="33008" spans="4:4" x14ac:dyDescent="0.2">
      <c r="D33008" s="20"/>
    </row>
    <row r="33009" spans="4:4" x14ac:dyDescent="0.2">
      <c r="D33009" s="20"/>
    </row>
    <row r="33010" spans="4:4" x14ac:dyDescent="0.2">
      <c r="D33010" s="20"/>
    </row>
    <row r="33011" spans="4:4" x14ac:dyDescent="0.2">
      <c r="D33011" s="20"/>
    </row>
    <row r="33012" spans="4:4" x14ac:dyDescent="0.2">
      <c r="D33012" s="20"/>
    </row>
    <row r="33013" spans="4:4" x14ac:dyDescent="0.2">
      <c r="D33013" s="20"/>
    </row>
    <row r="33014" spans="4:4" x14ac:dyDescent="0.2">
      <c r="D33014" s="20"/>
    </row>
    <row r="33015" spans="4:4" x14ac:dyDescent="0.2">
      <c r="D33015" s="20"/>
    </row>
    <row r="33016" spans="4:4" x14ac:dyDescent="0.2">
      <c r="D33016" s="20"/>
    </row>
    <row r="33017" spans="4:4" x14ac:dyDescent="0.2">
      <c r="D33017" s="20"/>
    </row>
    <row r="33018" spans="4:4" x14ac:dyDescent="0.2">
      <c r="D33018" s="20"/>
    </row>
    <row r="33019" spans="4:4" x14ac:dyDescent="0.2">
      <c r="D33019" s="20"/>
    </row>
    <row r="33020" spans="4:4" x14ac:dyDescent="0.2">
      <c r="D33020" s="20"/>
    </row>
    <row r="33021" spans="4:4" x14ac:dyDescent="0.2">
      <c r="D33021" s="20"/>
    </row>
    <row r="33022" spans="4:4" x14ac:dyDescent="0.2">
      <c r="D33022" s="20"/>
    </row>
    <row r="33023" spans="4:4" x14ac:dyDescent="0.2">
      <c r="D33023" s="20"/>
    </row>
    <row r="33024" spans="4:4" x14ac:dyDescent="0.2">
      <c r="D33024" s="20"/>
    </row>
    <row r="33025" spans="4:4" x14ac:dyDescent="0.2">
      <c r="D33025" s="20"/>
    </row>
    <row r="33026" spans="4:4" x14ac:dyDescent="0.2">
      <c r="D33026" s="20"/>
    </row>
    <row r="33027" spans="4:4" x14ac:dyDescent="0.2">
      <c r="D33027" s="20"/>
    </row>
    <row r="33028" spans="4:4" x14ac:dyDescent="0.2">
      <c r="D33028" s="20"/>
    </row>
    <row r="33029" spans="4:4" x14ac:dyDescent="0.2">
      <c r="D33029" s="20"/>
    </row>
    <row r="33030" spans="4:4" x14ac:dyDescent="0.2">
      <c r="D33030" s="20"/>
    </row>
    <row r="33031" spans="4:4" x14ac:dyDescent="0.2">
      <c r="D33031" s="20"/>
    </row>
    <row r="33032" spans="4:4" x14ac:dyDescent="0.2">
      <c r="D33032" s="20"/>
    </row>
    <row r="33033" spans="4:4" x14ac:dyDescent="0.2">
      <c r="D33033" s="20"/>
    </row>
    <row r="33034" spans="4:4" x14ac:dyDescent="0.2">
      <c r="D33034" s="20"/>
    </row>
    <row r="33035" spans="4:4" x14ac:dyDescent="0.2">
      <c r="D33035" s="20"/>
    </row>
    <row r="33036" spans="4:4" x14ac:dyDescent="0.2">
      <c r="D33036" s="20"/>
    </row>
    <row r="33037" spans="4:4" x14ac:dyDescent="0.2">
      <c r="D33037" s="20"/>
    </row>
    <row r="33038" spans="4:4" x14ac:dyDescent="0.2">
      <c r="D33038" s="20"/>
    </row>
    <row r="33039" spans="4:4" x14ac:dyDescent="0.2">
      <c r="D33039" s="20"/>
    </row>
    <row r="33040" spans="4:4" x14ac:dyDescent="0.2">
      <c r="D33040" s="20"/>
    </row>
    <row r="33041" spans="4:4" x14ac:dyDescent="0.2">
      <c r="D33041" s="20"/>
    </row>
    <row r="33042" spans="4:4" x14ac:dyDescent="0.2">
      <c r="D33042" s="20"/>
    </row>
    <row r="33043" spans="4:4" x14ac:dyDescent="0.2">
      <c r="D33043" s="20"/>
    </row>
    <row r="33044" spans="4:4" x14ac:dyDescent="0.2">
      <c r="D33044" s="20"/>
    </row>
    <row r="33045" spans="4:4" x14ac:dyDescent="0.2">
      <c r="D33045" s="20"/>
    </row>
    <row r="33046" spans="4:4" x14ac:dyDescent="0.2">
      <c r="D33046" s="20"/>
    </row>
    <row r="33047" spans="4:4" x14ac:dyDescent="0.2">
      <c r="D33047" s="20"/>
    </row>
    <row r="33048" spans="4:4" x14ac:dyDescent="0.2">
      <c r="D33048" s="20"/>
    </row>
    <row r="33049" spans="4:4" x14ac:dyDescent="0.2">
      <c r="D33049" s="20"/>
    </row>
    <row r="33050" spans="4:4" x14ac:dyDescent="0.2">
      <c r="D33050" s="20"/>
    </row>
    <row r="33051" spans="4:4" x14ac:dyDescent="0.2">
      <c r="D33051" s="20"/>
    </row>
    <row r="33052" spans="4:4" x14ac:dyDescent="0.2">
      <c r="D33052" s="20"/>
    </row>
    <row r="33053" spans="4:4" x14ac:dyDescent="0.2">
      <c r="D33053" s="20"/>
    </row>
    <row r="33054" spans="4:4" x14ac:dyDescent="0.2">
      <c r="D33054" s="20"/>
    </row>
    <row r="33055" spans="4:4" x14ac:dyDescent="0.2">
      <c r="D33055" s="20"/>
    </row>
    <row r="33056" spans="4:4" x14ac:dyDescent="0.2">
      <c r="D33056" s="20"/>
    </row>
    <row r="33057" spans="4:4" x14ac:dyDescent="0.2">
      <c r="D33057" s="20"/>
    </row>
    <row r="33058" spans="4:4" x14ac:dyDescent="0.2">
      <c r="D33058" s="20"/>
    </row>
    <row r="33059" spans="4:4" x14ac:dyDescent="0.2">
      <c r="D33059" s="20"/>
    </row>
    <row r="33060" spans="4:4" x14ac:dyDescent="0.2">
      <c r="D33060" s="20"/>
    </row>
    <row r="33061" spans="4:4" x14ac:dyDescent="0.2">
      <c r="D33061" s="20"/>
    </row>
    <row r="33062" spans="4:4" x14ac:dyDescent="0.2">
      <c r="D33062" s="20"/>
    </row>
    <row r="33063" spans="4:4" x14ac:dyDescent="0.2">
      <c r="D33063" s="20"/>
    </row>
    <row r="33064" spans="4:4" x14ac:dyDescent="0.2">
      <c r="D33064" s="20"/>
    </row>
    <row r="33065" spans="4:4" x14ac:dyDescent="0.2">
      <c r="D33065" s="20"/>
    </row>
    <row r="33066" spans="4:4" x14ac:dyDescent="0.2">
      <c r="D33066" s="20"/>
    </row>
    <row r="33067" spans="4:4" x14ac:dyDescent="0.2">
      <c r="D33067" s="20"/>
    </row>
    <row r="33068" spans="4:4" x14ac:dyDescent="0.2">
      <c r="D33068" s="20"/>
    </row>
    <row r="33069" spans="4:4" x14ac:dyDescent="0.2">
      <c r="D33069" s="20"/>
    </row>
    <row r="33070" spans="4:4" x14ac:dyDescent="0.2">
      <c r="D33070" s="20"/>
    </row>
    <row r="33071" spans="4:4" x14ac:dyDescent="0.2">
      <c r="D33071" s="20"/>
    </row>
    <row r="33072" spans="4:4" x14ac:dyDescent="0.2">
      <c r="D33072" s="20"/>
    </row>
    <row r="33073" spans="4:4" x14ac:dyDescent="0.2">
      <c r="D33073" s="20"/>
    </row>
    <row r="33074" spans="4:4" x14ac:dyDescent="0.2">
      <c r="D33074" s="20"/>
    </row>
    <row r="33075" spans="4:4" x14ac:dyDescent="0.2">
      <c r="D33075" s="20"/>
    </row>
    <row r="33076" spans="4:4" x14ac:dyDescent="0.2">
      <c r="D33076" s="20"/>
    </row>
    <row r="33077" spans="4:4" x14ac:dyDescent="0.2">
      <c r="D33077" s="20"/>
    </row>
    <row r="33078" spans="4:4" x14ac:dyDescent="0.2">
      <c r="D33078" s="20"/>
    </row>
    <row r="33079" spans="4:4" x14ac:dyDescent="0.2">
      <c r="D33079" s="20"/>
    </row>
    <row r="33080" spans="4:4" x14ac:dyDescent="0.2">
      <c r="D33080" s="20"/>
    </row>
    <row r="33081" spans="4:4" x14ac:dyDescent="0.2">
      <c r="D33081" s="20"/>
    </row>
    <row r="33082" spans="4:4" x14ac:dyDescent="0.2">
      <c r="D33082" s="20"/>
    </row>
    <row r="33083" spans="4:4" x14ac:dyDescent="0.2">
      <c r="D33083" s="20"/>
    </row>
    <row r="33084" spans="4:4" x14ac:dyDescent="0.2">
      <c r="D33084" s="20"/>
    </row>
    <row r="33085" spans="4:4" x14ac:dyDescent="0.2">
      <c r="D33085" s="20"/>
    </row>
    <row r="33086" spans="4:4" x14ac:dyDescent="0.2">
      <c r="D33086" s="20"/>
    </row>
    <row r="33087" spans="4:4" x14ac:dyDescent="0.2">
      <c r="D33087" s="20"/>
    </row>
    <row r="33088" spans="4:4" x14ac:dyDescent="0.2">
      <c r="D33088" s="20"/>
    </row>
    <row r="33089" spans="4:4" x14ac:dyDescent="0.2">
      <c r="D33089" s="20"/>
    </row>
    <row r="33090" spans="4:4" x14ac:dyDescent="0.2">
      <c r="D33090" s="20"/>
    </row>
    <row r="33091" spans="4:4" x14ac:dyDescent="0.2">
      <c r="D33091" s="20"/>
    </row>
    <row r="33092" spans="4:4" x14ac:dyDescent="0.2">
      <c r="D33092" s="20"/>
    </row>
    <row r="33093" spans="4:4" x14ac:dyDescent="0.2">
      <c r="D33093" s="20"/>
    </row>
    <row r="33094" spans="4:4" x14ac:dyDescent="0.2">
      <c r="D33094" s="20"/>
    </row>
    <row r="33095" spans="4:4" x14ac:dyDescent="0.2">
      <c r="D33095" s="20"/>
    </row>
    <row r="33096" spans="4:4" x14ac:dyDescent="0.2">
      <c r="D33096" s="20"/>
    </row>
    <row r="33097" spans="4:4" x14ac:dyDescent="0.2">
      <c r="D33097" s="20"/>
    </row>
    <row r="33098" spans="4:4" x14ac:dyDescent="0.2">
      <c r="D33098" s="20"/>
    </row>
    <row r="33099" spans="4:4" x14ac:dyDescent="0.2">
      <c r="D33099" s="20"/>
    </row>
    <row r="33100" spans="4:4" x14ac:dyDescent="0.2">
      <c r="D33100" s="20"/>
    </row>
    <row r="33101" spans="4:4" x14ac:dyDescent="0.2">
      <c r="D33101" s="20"/>
    </row>
    <row r="33102" spans="4:4" x14ac:dyDescent="0.2">
      <c r="D33102" s="20"/>
    </row>
    <row r="33103" spans="4:4" x14ac:dyDescent="0.2">
      <c r="D33103" s="20"/>
    </row>
    <row r="33104" spans="4:4" x14ac:dyDescent="0.2">
      <c r="D33104" s="20"/>
    </row>
    <row r="33105" spans="4:4" x14ac:dyDescent="0.2">
      <c r="D33105" s="20"/>
    </row>
    <row r="33106" spans="4:4" x14ac:dyDescent="0.2">
      <c r="D33106" s="20"/>
    </row>
    <row r="33107" spans="4:4" x14ac:dyDescent="0.2">
      <c r="D33107" s="20"/>
    </row>
    <row r="33108" spans="4:4" x14ac:dyDescent="0.2">
      <c r="D33108" s="20"/>
    </row>
    <row r="33109" spans="4:4" x14ac:dyDescent="0.2">
      <c r="D33109" s="20"/>
    </row>
    <row r="33110" spans="4:4" x14ac:dyDescent="0.2">
      <c r="D33110" s="20"/>
    </row>
    <row r="33111" spans="4:4" x14ac:dyDescent="0.2">
      <c r="D33111" s="20"/>
    </row>
    <row r="33112" spans="4:4" x14ac:dyDescent="0.2">
      <c r="D33112" s="20"/>
    </row>
    <row r="33113" spans="4:4" x14ac:dyDescent="0.2">
      <c r="D33113" s="20"/>
    </row>
    <row r="33114" spans="4:4" x14ac:dyDescent="0.2">
      <c r="D33114" s="20"/>
    </row>
    <row r="33115" spans="4:4" x14ac:dyDescent="0.2">
      <c r="D33115" s="20"/>
    </row>
    <row r="33116" spans="4:4" x14ac:dyDescent="0.2">
      <c r="D33116" s="20"/>
    </row>
    <row r="33117" spans="4:4" x14ac:dyDescent="0.2">
      <c r="D33117" s="20"/>
    </row>
    <row r="33118" spans="4:4" x14ac:dyDescent="0.2">
      <c r="D33118" s="20"/>
    </row>
    <row r="33119" spans="4:4" x14ac:dyDescent="0.2">
      <c r="D33119" s="20"/>
    </row>
    <row r="33120" spans="4:4" x14ac:dyDescent="0.2">
      <c r="D33120" s="20"/>
    </row>
    <row r="33121" spans="4:4" x14ac:dyDescent="0.2">
      <c r="D33121" s="20"/>
    </row>
    <row r="33122" spans="4:4" x14ac:dyDescent="0.2">
      <c r="D33122" s="20"/>
    </row>
    <row r="33123" spans="4:4" x14ac:dyDescent="0.2">
      <c r="D33123" s="20"/>
    </row>
    <row r="33124" spans="4:4" x14ac:dyDescent="0.2">
      <c r="D33124" s="20"/>
    </row>
    <row r="33125" spans="4:4" x14ac:dyDescent="0.2">
      <c r="D33125" s="20"/>
    </row>
    <row r="33126" spans="4:4" x14ac:dyDescent="0.2">
      <c r="D33126" s="20"/>
    </row>
    <row r="33127" spans="4:4" x14ac:dyDescent="0.2">
      <c r="D33127" s="20"/>
    </row>
    <row r="33128" spans="4:4" x14ac:dyDescent="0.2">
      <c r="D33128" s="20"/>
    </row>
    <row r="33129" spans="4:4" x14ac:dyDescent="0.2">
      <c r="D33129" s="20"/>
    </row>
    <row r="33130" spans="4:4" x14ac:dyDescent="0.2">
      <c r="D33130" s="20"/>
    </row>
    <row r="33131" spans="4:4" x14ac:dyDescent="0.2">
      <c r="D33131" s="20"/>
    </row>
    <row r="33132" spans="4:4" x14ac:dyDescent="0.2">
      <c r="D33132" s="20"/>
    </row>
    <row r="33133" spans="4:4" x14ac:dyDescent="0.2">
      <c r="D33133" s="20"/>
    </row>
    <row r="33134" spans="4:4" x14ac:dyDescent="0.2">
      <c r="D33134" s="20"/>
    </row>
    <row r="33135" spans="4:4" x14ac:dyDescent="0.2">
      <c r="D33135" s="20"/>
    </row>
    <row r="33136" spans="4:4" x14ac:dyDescent="0.2">
      <c r="D33136" s="20"/>
    </row>
    <row r="33137" spans="4:4" x14ac:dyDescent="0.2">
      <c r="D33137" s="20"/>
    </row>
    <row r="33138" spans="4:4" x14ac:dyDescent="0.2">
      <c r="D33138" s="20"/>
    </row>
    <row r="33139" spans="4:4" x14ac:dyDescent="0.2">
      <c r="D33139" s="20"/>
    </row>
    <row r="33140" spans="4:4" x14ac:dyDescent="0.2">
      <c r="D33140" s="20"/>
    </row>
    <row r="33141" spans="4:4" x14ac:dyDescent="0.2">
      <c r="D33141" s="20"/>
    </row>
    <row r="33142" spans="4:4" x14ac:dyDescent="0.2">
      <c r="D33142" s="20"/>
    </row>
    <row r="33143" spans="4:4" x14ac:dyDescent="0.2">
      <c r="D33143" s="20"/>
    </row>
    <row r="33144" spans="4:4" x14ac:dyDescent="0.2">
      <c r="D33144" s="20"/>
    </row>
    <row r="33145" spans="4:4" x14ac:dyDescent="0.2">
      <c r="D33145" s="20"/>
    </row>
    <row r="33146" spans="4:4" x14ac:dyDescent="0.2">
      <c r="D33146" s="20"/>
    </row>
    <row r="33147" spans="4:4" x14ac:dyDescent="0.2">
      <c r="D33147" s="20"/>
    </row>
    <row r="33148" spans="4:4" x14ac:dyDescent="0.2">
      <c r="D33148" s="20"/>
    </row>
    <row r="33149" spans="4:4" x14ac:dyDescent="0.2">
      <c r="D33149" s="20"/>
    </row>
    <row r="33150" spans="4:4" x14ac:dyDescent="0.2">
      <c r="D33150" s="20"/>
    </row>
    <row r="33151" spans="4:4" x14ac:dyDescent="0.2">
      <c r="D33151" s="20"/>
    </row>
    <row r="33152" spans="4:4" x14ac:dyDescent="0.2">
      <c r="D33152" s="20"/>
    </row>
    <row r="33153" spans="4:4" x14ac:dyDescent="0.2">
      <c r="D33153" s="20"/>
    </row>
    <row r="33154" spans="4:4" x14ac:dyDescent="0.2">
      <c r="D33154" s="20"/>
    </row>
    <row r="33155" spans="4:4" x14ac:dyDescent="0.2">
      <c r="D33155" s="20"/>
    </row>
    <row r="33156" spans="4:4" x14ac:dyDescent="0.2">
      <c r="D33156" s="20"/>
    </row>
    <row r="33157" spans="4:4" x14ac:dyDescent="0.2">
      <c r="D33157" s="20"/>
    </row>
    <row r="33158" spans="4:4" x14ac:dyDescent="0.2">
      <c r="D33158" s="20"/>
    </row>
    <row r="33159" spans="4:4" x14ac:dyDescent="0.2">
      <c r="D33159" s="20"/>
    </row>
    <row r="33160" spans="4:4" x14ac:dyDescent="0.2">
      <c r="D33160" s="20"/>
    </row>
    <row r="33161" spans="4:4" x14ac:dyDescent="0.2">
      <c r="D33161" s="20"/>
    </row>
    <row r="33162" spans="4:4" x14ac:dyDescent="0.2">
      <c r="D33162" s="20"/>
    </row>
    <row r="33163" spans="4:4" x14ac:dyDescent="0.2">
      <c r="D33163" s="20"/>
    </row>
    <row r="33164" spans="4:4" x14ac:dyDescent="0.2">
      <c r="D33164" s="20"/>
    </row>
    <row r="33165" spans="4:4" x14ac:dyDescent="0.2">
      <c r="D33165" s="20"/>
    </row>
    <row r="33166" spans="4:4" x14ac:dyDescent="0.2">
      <c r="D33166" s="20"/>
    </row>
    <row r="33167" spans="4:4" x14ac:dyDescent="0.2">
      <c r="D33167" s="20"/>
    </row>
    <row r="33168" spans="4:4" x14ac:dyDescent="0.2">
      <c r="D33168" s="20"/>
    </row>
    <row r="33169" spans="4:4" x14ac:dyDescent="0.2">
      <c r="D33169" s="20"/>
    </row>
    <row r="33170" spans="4:4" x14ac:dyDescent="0.2">
      <c r="D33170" s="20"/>
    </row>
    <row r="33171" spans="4:4" x14ac:dyDescent="0.2">
      <c r="D33171" s="20"/>
    </row>
    <row r="33172" spans="4:4" x14ac:dyDescent="0.2">
      <c r="D33172" s="20"/>
    </row>
    <row r="33173" spans="4:4" x14ac:dyDescent="0.2">
      <c r="D33173" s="20"/>
    </row>
    <row r="33174" spans="4:4" x14ac:dyDescent="0.2">
      <c r="D33174" s="20"/>
    </row>
    <row r="33175" spans="4:4" x14ac:dyDescent="0.2">
      <c r="D33175" s="20"/>
    </row>
    <row r="33176" spans="4:4" x14ac:dyDescent="0.2">
      <c r="D33176" s="20"/>
    </row>
    <row r="33177" spans="4:4" x14ac:dyDescent="0.2">
      <c r="D33177" s="20"/>
    </row>
    <row r="33178" spans="4:4" x14ac:dyDescent="0.2">
      <c r="D33178" s="20"/>
    </row>
    <row r="33179" spans="4:4" x14ac:dyDescent="0.2">
      <c r="D33179" s="20"/>
    </row>
    <row r="33180" spans="4:4" x14ac:dyDescent="0.2">
      <c r="D33180" s="20"/>
    </row>
    <row r="33181" spans="4:4" x14ac:dyDescent="0.2">
      <c r="D33181" s="20"/>
    </row>
    <row r="33182" spans="4:4" x14ac:dyDescent="0.2">
      <c r="D33182" s="20"/>
    </row>
    <row r="33183" spans="4:4" x14ac:dyDescent="0.2">
      <c r="D33183" s="20"/>
    </row>
    <row r="33184" spans="4:4" x14ac:dyDescent="0.2">
      <c r="D33184" s="20"/>
    </row>
    <row r="33185" spans="4:4" x14ac:dyDescent="0.2">
      <c r="D33185" s="20"/>
    </row>
    <row r="33186" spans="4:4" x14ac:dyDescent="0.2">
      <c r="D33186" s="20"/>
    </row>
    <row r="33187" spans="4:4" x14ac:dyDescent="0.2">
      <c r="D33187" s="20"/>
    </row>
    <row r="33188" spans="4:4" x14ac:dyDescent="0.2">
      <c r="D33188" s="20"/>
    </row>
    <row r="33189" spans="4:4" x14ac:dyDescent="0.2">
      <c r="D33189" s="20"/>
    </row>
    <row r="33190" spans="4:4" x14ac:dyDescent="0.2">
      <c r="D33190" s="20"/>
    </row>
    <row r="33191" spans="4:4" x14ac:dyDescent="0.2">
      <c r="D33191" s="20"/>
    </row>
    <row r="33192" spans="4:4" x14ac:dyDescent="0.2">
      <c r="D33192" s="20"/>
    </row>
    <row r="33193" spans="4:4" x14ac:dyDescent="0.2">
      <c r="D33193" s="20"/>
    </row>
    <row r="33194" spans="4:4" x14ac:dyDescent="0.2">
      <c r="D33194" s="20"/>
    </row>
    <row r="33195" spans="4:4" x14ac:dyDescent="0.2">
      <c r="D33195" s="20"/>
    </row>
    <row r="33196" spans="4:4" x14ac:dyDescent="0.2">
      <c r="D33196" s="20"/>
    </row>
    <row r="33197" spans="4:4" x14ac:dyDescent="0.2">
      <c r="D33197" s="20"/>
    </row>
    <row r="33198" spans="4:4" x14ac:dyDescent="0.2">
      <c r="D33198" s="20"/>
    </row>
    <row r="33199" spans="4:4" x14ac:dyDescent="0.2">
      <c r="D33199" s="20"/>
    </row>
    <row r="33200" spans="4:4" x14ac:dyDescent="0.2">
      <c r="D33200" s="20"/>
    </row>
    <row r="33201" spans="4:4" x14ac:dyDescent="0.2">
      <c r="D33201" s="20"/>
    </row>
    <row r="33202" spans="4:4" x14ac:dyDescent="0.2">
      <c r="D33202" s="20"/>
    </row>
    <row r="33203" spans="4:4" x14ac:dyDescent="0.2">
      <c r="D33203" s="20"/>
    </row>
    <row r="33204" spans="4:4" x14ac:dyDescent="0.2">
      <c r="D33204" s="20"/>
    </row>
    <row r="33205" spans="4:4" x14ac:dyDescent="0.2">
      <c r="D33205" s="20"/>
    </row>
    <row r="33206" spans="4:4" x14ac:dyDescent="0.2">
      <c r="D33206" s="20"/>
    </row>
    <row r="33207" spans="4:4" x14ac:dyDescent="0.2">
      <c r="D33207" s="20"/>
    </row>
    <row r="33208" spans="4:4" x14ac:dyDescent="0.2">
      <c r="D33208" s="20"/>
    </row>
    <row r="33209" spans="4:4" x14ac:dyDescent="0.2">
      <c r="D33209" s="20"/>
    </row>
    <row r="33210" spans="4:4" x14ac:dyDescent="0.2">
      <c r="D33210" s="20"/>
    </row>
    <row r="33211" spans="4:4" x14ac:dyDescent="0.2">
      <c r="D33211" s="20"/>
    </row>
    <row r="33212" spans="4:4" x14ac:dyDescent="0.2">
      <c r="D33212" s="20"/>
    </row>
    <row r="33213" spans="4:4" x14ac:dyDescent="0.2">
      <c r="D33213" s="20"/>
    </row>
    <row r="33214" spans="4:4" x14ac:dyDescent="0.2">
      <c r="D33214" s="20"/>
    </row>
    <row r="33215" spans="4:4" x14ac:dyDescent="0.2">
      <c r="D33215" s="20"/>
    </row>
    <row r="33216" spans="4:4" x14ac:dyDescent="0.2">
      <c r="D33216" s="20"/>
    </row>
    <row r="33217" spans="4:4" x14ac:dyDescent="0.2">
      <c r="D33217" s="20"/>
    </row>
    <row r="33218" spans="4:4" x14ac:dyDescent="0.2">
      <c r="D33218" s="20"/>
    </row>
    <row r="33219" spans="4:4" x14ac:dyDescent="0.2">
      <c r="D33219" s="20"/>
    </row>
    <row r="33220" spans="4:4" x14ac:dyDescent="0.2">
      <c r="D33220" s="20"/>
    </row>
    <row r="33221" spans="4:4" x14ac:dyDescent="0.2">
      <c r="D33221" s="20"/>
    </row>
    <row r="33222" spans="4:4" x14ac:dyDescent="0.2">
      <c r="D33222" s="20"/>
    </row>
    <row r="33223" spans="4:4" x14ac:dyDescent="0.2">
      <c r="D33223" s="20"/>
    </row>
    <row r="33224" spans="4:4" x14ac:dyDescent="0.2">
      <c r="D33224" s="20"/>
    </row>
    <row r="33225" spans="4:4" x14ac:dyDescent="0.2">
      <c r="D33225" s="20"/>
    </row>
    <row r="33226" spans="4:4" x14ac:dyDescent="0.2">
      <c r="D33226" s="20"/>
    </row>
    <row r="33227" spans="4:4" x14ac:dyDescent="0.2">
      <c r="D33227" s="20"/>
    </row>
    <row r="33228" spans="4:4" x14ac:dyDescent="0.2">
      <c r="D33228" s="20"/>
    </row>
    <row r="33229" spans="4:4" x14ac:dyDescent="0.2">
      <c r="D33229" s="20"/>
    </row>
    <row r="33230" spans="4:4" x14ac:dyDescent="0.2">
      <c r="D33230" s="20"/>
    </row>
    <row r="33231" spans="4:4" x14ac:dyDescent="0.2">
      <c r="D33231" s="20"/>
    </row>
    <row r="33232" spans="4:4" x14ac:dyDescent="0.2">
      <c r="D33232" s="20"/>
    </row>
    <row r="33233" spans="4:4" x14ac:dyDescent="0.2">
      <c r="D33233" s="20"/>
    </row>
    <row r="33234" spans="4:4" x14ac:dyDescent="0.2">
      <c r="D33234" s="20"/>
    </row>
    <row r="33235" spans="4:4" x14ac:dyDescent="0.2">
      <c r="D33235" s="20"/>
    </row>
    <row r="33236" spans="4:4" x14ac:dyDescent="0.2">
      <c r="D33236" s="20"/>
    </row>
    <row r="33237" spans="4:4" x14ac:dyDescent="0.2">
      <c r="D33237" s="20"/>
    </row>
    <row r="33238" spans="4:4" x14ac:dyDescent="0.2">
      <c r="D33238" s="20"/>
    </row>
    <row r="33239" spans="4:4" x14ac:dyDescent="0.2">
      <c r="D33239" s="20"/>
    </row>
    <row r="33240" spans="4:4" x14ac:dyDescent="0.2">
      <c r="D33240" s="20"/>
    </row>
    <row r="33241" spans="4:4" x14ac:dyDescent="0.2">
      <c r="D33241" s="20"/>
    </row>
    <row r="33242" spans="4:4" x14ac:dyDescent="0.2">
      <c r="D33242" s="20"/>
    </row>
    <row r="33243" spans="4:4" x14ac:dyDescent="0.2">
      <c r="D33243" s="20"/>
    </row>
    <row r="33244" spans="4:4" x14ac:dyDescent="0.2">
      <c r="D33244" s="20"/>
    </row>
    <row r="33245" spans="4:4" x14ac:dyDescent="0.2">
      <c r="D33245" s="20"/>
    </row>
    <row r="33246" spans="4:4" x14ac:dyDescent="0.2">
      <c r="D33246" s="20"/>
    </row>
    <row r="33247" spans="4:4" x14ac:dyDescent="0.2">
      <c r="D33247" s="20"/>
    </row>
    <row r="33248" spans="4:4" x14ac:dyDescent="0.2">
      <c r="D33248" s="20"/>
    </row>
    <row r="33249" spans="4:4" x14ac:dyDescent="0.2">
      <c r="D33249" s="20"/>
    </row>
    <row r="33250" spans="4:4" x14ac:dyDescent="0.2">
      <c r="D33250" s="20"/>
    </row>
    <row r="33251" spans="4:4" x14ac:dyDescent="0.2">
      <c r="D33251" s="20"/>
    </row>
    <row r="33252" spans="4:4" x14ac:dyDescent="0.2">
      <c r="D33252" s="20"/>
    </row>
    <row r="33253" spans="4:4" x14ac:dyDescent="0.2">
      <c r="D33253" s="20"/>
    </row>
    <row r="33254" spans="4:4" x14ac:dyDescent="0.2">
      <c r="D33254" s="20"/>
    </row>
    <row r="33255" spans="4:4" x14ac:dyDescent="0.2">
      <c r="D33255" s="20"/>
    </row>
    <row r="33256" spans="4:4" x14ac:dyDescent="0.2">
      <c r="D33256" s="20"/>
    </row>
    <row r="33257" spans="4:4" x14ac:dyDescent="0.2">
      <c r="D33257" s="20"/>
    </row>
    <row r="33258" spans="4:4" x14ac:dyDescent="0.2">
      <c r="D33258" s="20"/>
    </row>
    <row r="33259" spans="4:4" x14ac:dyDescent="0.2">
      <c r="D33259" s="20"/>
    </row>
    <row r="33260" spans="4:4" x14ac:dyDescent="0.2">
      <c r="D33260" s="20"/>
    </row>
    <row r="33261" spans="4:4" x14ac:dyDescent="0.2">
      <c r="D33261" s="20"/>
    </row>
    <row r="33262" spans="4:4" x14ac:dyDescent="0.2">
      <c r="D33262" s="20"/>
    </row>
    <row r="33263" spans="4:4" x14ac:dyDescent="0.2">
      <c r="D33263" s="20"/>
    </row>
    <row r="33264" spans="4:4" x14ac:dyDescent="0.2">
      <c r="D33264" s="20"/>
    </row>
    <row r="33265" spans="4:4" x14ac:dyDescent="0.2">
      <c r="D33265" s="20"/>
    </row>
    <row r="33266" spans="4:4" x14ac:dyDescent="0.2">
      <c r="D33266" s="20"/>
    </row>
    <row r="33267" spans="4:4" x14ac:dyDescent="0.2">
      <c r="D33267" s="20"/>
    </row>
    <row r="33268" spans="4:4" x14ac:dyDescent="0.2">
      <c r="D33268" s="20"/>
    </row>
    <row r="33269" spans="4:4" x14ac:dyDescent="0.2">
      <c r="D33269" s="20"/>
    </row>
    <row r="33270" spans="4:4" x14ac:dyDescent="0.2">
      <c r="D33270" s="20"/>
    </row>
    <row r="33271" spans="4:4" x14ac:dyDescent="0.2">
      <c r="D33271" s="20"/>
    </row>
    <row r="33272" spans="4:4" x14ac:dyDescent="0.2">
      <c r="D33272" s="20"/>
    </row>
    <row r="33273" spans="4:4" x14ac:dyDescent="0.2">
      <c r="D33273" s="20"/>
    </row>
    <row r="33274" spans="4:4" x14ac:dyDescent="0.2">
      <c r="D33274" s="20"/>
    </row>
    <row r="33275" spans="4:4" x14ac:dyDescent="0.2">
      <c r="D33275" s="20"/>
    </row>
    <row r="33276" spans="4:4" x14ac:dyDescent="0.2">
      <c r="D33276" s="20"/>
    </row>
    <row r="33277" spans="4:4" x14ac:dyDescent="0.2">
      <c r="D33277" s="20"/>
    </row>
    <row r="33278" spans="4:4" x14ac:dyDescent="0.2">
      <c r="D33278" s="20"/>
    </row>
    <row r="33279" spans="4:4" x14ac:dyDescent="0.2">
      <c r="D33279" s="20"/>
    </row>
    <row r="33280" spans="4:4" x14ac:dyDescent="0.2">
      <c r="D33280" s="20"/>
    </row>
    <row r="33281" spans="4:4" x14ac:dyDescent="0.2">
      <c r="D33281" s="20"/>
    </row>
    <row r="33282" spans="4:4" x14ac:dyDescent="0.2">
      <c r="D33282" s="20"/>
    </row>
    <row r="33283" spans="4:4" x14ac:dyDescent="0.2">
      <c r="D33283" s="20"/>
    </row>
    <row r="33284" spans="4:4" x14ac:dyDescent="0.2">
      <c r="D33284" s="20"/>
    </row>
    <row r="33285" spans="4:4" x14ac:dyDescent="0.2">
      <c r="D33285" s="20"/>
    </row>
    <row r="33286" spans="4:4" x14ac:dyDescent="0.2">
      <c r="D33286" s="20"/>
    </row>
    <row r="33287" spans="4:4" x14ac:dyDescent="0.2">
      <c r="D33287" s="20"/>
    </row>
    <row r="33288" spans="4:4" x14ac:dyDescent="0.2">
      <c r="D33288" s="20"/>
    </row>
    <row r="33289" spans="4:4" x14ac:dyDescent="0.2">
      <c r="D33289" s="20"/>
    </row>
    <row r="33290" spans="4:4" x14ac:dyDescent="0.2">
      <c r="D33290" s="20"/>
    </row>
    <row r="33291" spans="4:4" x14ac:dyDescent="0.2">
      <c r="D33291" s="20"/>
    </row>
    <row r="33292" spans="4:4" x14ac:dyDescent="0.2">
      <c r="D33292" s="20"/>
    </row>
    <row r="33293" spans="4:4" x14ac:dyDescent="0.2">
      <c r="D33293" s="20"/>
    </row>
    <row r="33294" spans="4:4" x14ac:dyDescent="0.2">
      <c r="D33294" s="20"/>
    </row>
    <row r="33295" spans="4:4" x14ac:dyDescent="0.2">
      <c r="D33295" s="20"/>
    </row>
    <row r="33296" spans="4:4" x14ac:dyDescent="0.2">
      <c r="D33296" s="20"/>
    </row>
    <row r="33297" spans="4:4" x14ac:dyDescent="0.2">
      <c r="D33297" s="20"/>
    </row>
    <row r="33298" spans="4:4" x14ac:dyDescent="0.2">
      <c r="D33298" s="20"/>
    </row>
    <row r="33299" spans="4:4" x14ac:dyDescent="0.2">
      <c r="D33299" s="20"/>
    </row>
    <row r="33300" spans="4:4" x14ac:dyDescent="0.2">
      <c r="D33300" s="20"/>
    </row>
    <row r="33301" spans="4:4" x14ac:dyDescent="0.2">
      <c r="D33301" s="20"/>
    </row>
    <row r="33302" spans="4:4" x14ac:dyDescent="0.2">
      <c r="D33302" s="20"/>
    </row>
    <row r="33303" spans="4:4" x14ac:dyDescent="0.2">
      <c r="D33303" s="20"/>
    </row>
    <row r="33304" spans="4:4" x14ac:dyDescent="0.2">
      <c r="D33304" s="20"/>
    </row>
    <row r="33305" spans="4:4" x14ac:dyDescent="0.2">
      <c r="D33305" s="20"/>
    </row>
    <row r="33306" spans="4:4" x14ac:dyDescent="0.2">
      <c r="D33306" s="20"/>
    </row>
    <row r="33307" spans="4:4" x14ac:dyDescent="0.2">
      <c r="D33307" s="20"/>
    </row>
    <row r="33308" spans="4:4" x14ac:dyDescent="0.2">
      <c r="D33308" s="20"/>
    </row>
    <row r="33309" spans="4:4" x14ac:dyDescent="0.2">
      <c r="D33309" s="20"/>
    </row>
    <row r="33310" spans="4:4" x14ac:dyDescent="0.2">
      <c r="D33310" s="20"/>
    </row>
    <row r="33311" spans="4:4" x14ac:dyDescent="0.2">
      <c r="D33311" s="20"/>
    </row>
    <row r="33312" spans="4:4" x14ac:dyDescent="0.2">
      <c r="D33312" s="20"/>
    </row>
    <row r="33313" spans="4:4" x14ac:dyDescent="0.2">
      <c r="D33313" s="20"/>
    </row>
    <row r="33314" spans="4:4" x14ac:dyDescent="0.2">
      <c r="D33314" s="20"/>
    </row>
    <row r="33315" spans="4:4" x14ac:dyDescent="0.2">
      <c r="D33315" s="20"/>
    </row>
    <row r="33316" spans="4:4" x14ac:dyDescent="0.2">
      <c r="D33316" s="20"/>
    </row>
    <row r="33317" spans="4:4" x14ac:dyDescent="0.2">
      <c r="D33317" s="20"/>
    </row>
    <row r="33318" spans="4:4" x14ac:dyDescent="0.2">
      <c r="D33318" s="20"/>
    </row>
    <row r="33319" spans="4:4" x14ac:dyDescent="0.2">
      <c r="D33319" s="20"/>
    </row>
    <row r="33320" spans="4:4" x14ac:dyDescent="0.2">
      <c r="D33320" s="20"/>
    </row>
    <row r="33321" spans="4:4" x14ac:dyDescent="0.2">
      <c r="D33321" s="20"/>
    </row>
    <row r="33322" spans="4:4" x14ac:dyDescent="0.2">
      <c r="D33322" s="20"/>
    </row>
    <row r="33323" spans="4:4" x14ac:dyDescent="0.2">
      <c r="D33323" s="20"/>
    </row>
    <row r="33324" spans="4:4" x14ac:dyDescent="0.2">
      <c r="D33324" s="20"/>
    </row>
    <row r="33325" spans="4:4" x14ac:dyDescent="0.2">
      <c r="D33325" s="20"/>
    </row>
    <row r="33326" spans="4:4" x14ac:dyDescent="0.2">
      <c r="D33326" s="20"/>
    </row>
    <row r="33327" spans="4:4" x14ac:dyDescent="0.2">
      <c r="D33327" s="20"/>
    </row>
    <row r="33328" spans="4:4" x14ac:dyDescent="0.2">
      <c r="D33328" s="20"/>
    </row>
    <row r="33329" spans="4:4" x14ac:dyDescent="0.2">
      <c r="D33329" s="20"/>
    </row>
    <row r="33330" spans="4:4" x14ac:dyDescent="0.2">
      <c r="D33330" s="20"/>
    </row>
    <row r="33331" spans="4:4" x14ac:dyDescent="0.2">
      <c r="D33331" s="20"/>
    </row>
    <row r="33332" spans="4:4" x14ac:dyDescent="0.2">
      <c r="D33332" s="20"/>
    </row>
    <row r="33333" spans="4:4" x14ac:dyDescent="0.2">
      <c r="D33333" s="20"/>
    </row>
    <row r="33334" spans="4:4" x14ac:dyDescent="0.2">
      <c r="D33334" s="20"/>
    </row>
    <row r="33335" spans="4:4" x14ac:dyDescent="0.2">
      <c r="D33335" s="20"/>
    </row>
    <row r="33336" spans="4:4" x14ac:dyDescent="0.2">
      <c r="D33336" s="20"/>
    </row>
    <row r="33337" spans="4:4" x14ac:dyDescent="0.2">
      <c r="D33337" s="20"/>
    </row>
    <row r="33338" spans="4:4" x14ac:dyDescent="0.2">
      <c r="D33338" s="20"/>
    </row>
    <row r="33339" spans="4:4" x14ac:dyDescent="0.2">
      <c r="D33339" s="20"/>
    </row>
    <row r="33340" spans="4:4" x14ac:dyDescent="0.2">
      <c r="D33340" s="20"/>
    </row>
    <row r="33341" spans="4:4" x14ac:dyDescent="0.2">
      <c r="D33341" s="20"/>
    </row>
    <row r="33342" spans="4:4" x14ac:dyDescent="0.2">
      <c r="D33342" s="20"/>
    </row>
    <row r="33343" spans="4:4" x14ac:dyDescent="0.2">
      <c r="D33343" s="20"/>
    </row>
    <row r="33344" spans="4:4" x14ac:dyDescent="0.2">
      <c r="D33344" s="20"/>
    </row>
    <row r="33345" spans="4:4" x14ac:dyDescent="0.2">
      <c r="D33345" s="20"/>
    </row>
    <row r="33346" spans="4:4" x14ac:dyDescent="0.2">
      <c r="D33346" s="20"/>
    </row>
    <row r="33347" spans="4:4" x14ac:dyDescent="0.2">
      <c r="D33347" s="20"/>
    </row>
    <row r="33348" spans="4:4" x14ac:dyDescent="0.2">
      <c r="D33348" s="20"/>
    </row>
    <row r="33349" spans="4:4" x14ac:dyDescent="0.2">
      <c r="D33349" s="20"/>
    </row>
    <row r="33350" spans="4:4" x14ac:dyDescent="0.2">
      <c r="D33350" s="20"/>
    </row>
    <row r="33351" spans="4:4" x14ac:dyDescent="0.2">
      <c r="D33351" s="20"/>
    </row>
    <row r="33352" spans="4:4" x14ac:dyDescent="0.2">
      <c r="D33352" s="20"/>
    </row>
    <row r="33353" spans="4:4" x14ac:dyDescent="0.2">
      <c r="D33353" s="20"/>
    </row>
    <row r="33354" spans="4:4" x14ac:dyDescent="0.2">
      <c r="D33354" s="20"/>
    </row>
    <row r="33355" spans="4:4" x14ac:dyDescent="0.2">
      <c r="D33355" s="20"/>
    </row>
    <row r="33356" spans="4:4" x14ac:dyDescent="0.2">
      <c r="D33356" s="20"/>
    </row>
    <row r="33357" spans="4:4" x14ac:dyDescent="0.2">
      <c r="D33357" s="20"/>
    </row>
    <row r="33358" spans="4:4" x14ac:dyDescent="0.2">
      <c r="D33358" s="20"/>
    </row>
    <row r="33359" spans="4:4" x14ac:dyDescent="0.2">
      <c r="D33359" s="20"/>
    </row>
    <row r="33360" spans="4:4" x14ac:dyDescent="0.2">
      <c r="D33360" s="20"/>
    </row>
    <row r="33361" spans="4:4" x14ac:dyDescent="0.2">
      <c r="D33361" s="20"/>
    </row>
    <row r="33362" spans="4:4" x14ac:dyDescent="0.2">
      <c r="D33362" s="20"/>
    </row>
    <row r="33363" spans="4:4" x14ac:dyDescent="0.2">
      <c r="D33363" s="20"/>
    </row>
    <row r="33364" spans="4:4" x14ac:dyDescent="0.2">
      <c r="D33364" s="20"/>
    </row>
    <row r="33365" spans="4:4" x14ac:dyDescent="0.2">
      <c r="D33365" s="20"/>
    </row>
    <row r="33366" spans="4:4" x14ac:dyDescent="0.2">
      <c r="D33366" s="20"/>
    </row>
    <row r="33367" spans="4:4" x14ac:dyDescent="0.2">
      <c r="D33367" s="20"/>
    </row>
    <row r="33368" spans="4:4" x14ac:dyDescent="0.2">
      <c r="D33368" s="20"/>
    </row>
    <row r="33369" spans="4:4" x14ac:dyDescent="0.2">
      <c r="D33369" s="20"/>
    </row>
    <row r="33370" spans="4:4" x14ac:dyDescent="0.2">
      <c r="D33370" s="20"/>
    </row>
    <row r="33371" spans="4:4" x14ac:dyDescent="0.2">
      <c r="D33371" s="20"/>
    </row>
    <row r="33372" spans="4:4" x14ac:dyDescent="0.2">
      <c r="D33372" s="20"/>
    </row>
    <row r="33373" spans="4:4" x14ac:dyDescent="0.2">
      <c r="D33373" s="20"/>
    </row>
    <row r="33374" spans="4:4" x14ac:dyDescent="0.2">
      <c r="D33374" s="20"/>
    </row>
    <row r="33375" spans="4:4" x14ac:dyDescent="0.2">
      <c r="D33375" s="20"/>
    </row>
    <row r="33376" spans="4:4" x14ac:dyDescent="0.2">
      <c r="D33376" s="20"/>
    </row>
    <row r="33377" spans="4:4" x14ac:dyDescent="0.2">
      <c r="D33377" s="20"/>
    </row>
    <row r="33378" spans="4:4" x14ac:dyDescent="0.2">
      <c r="D33378" s="20"/>
    </row>
    <row r="33379" spans="4:4" x14ac:dyDescent="0.2">
      <c r="D33379" s="20"/>
    </row>
    <row r="33380" spans="4:4" x14ac:dyDescent="0.2">
      <c r="D33380" s="20"/>
    </row>
    <row r="33381" spans="4:4" x14ac:dyDescent="0.2">
      <c r="D33381" s="20"/>
    </row>
    <row r="33382" spans="4:4" x14ac:dyDescent="0.2">
      <c r="D33382" s="20"/>
    </row>
    <row r="33383" spans="4:4" x14ac:dyDescent="0.2">
      <c r="D33383" s="20"/>
    </row>
    <row r="33384" spans="4:4" x14ac:dyDescent="0.2">
      <c r="D33384" s="20"/>
    </row>
    <row r="33385" spans="4:4" x14ac:dyDescent="0.2">
      <c r="D33385" s="20"/>
    </row>
    <row r="33386" spans="4:4" x14ac:dyDescent="0.2">
      <c r="D33386" s="20"/>
    </row>
    <row r="33387" spans="4:4" x14ac:dyDescent="0.2">
      <c r="D33387" s="20"/>
    </row>
    <row r="33388" spans="4:4" x14ac:dyDescent="0.2">
      <c r="D33388" s="20"/>
    </row>
    <row r="33389" spans="4:4" x14ac:dyDescent="0.2">
      <c r="D33389" s="20"/>
    </row>
    <row r="33390" spans="4:4" x14ac:dyDescent="0.2">
      <c r="D33390" s="20"/>
    </row>
    <row r="33391" spans="4:4" x14ac:dyDescent="0.2">
      <c r="D33391" s="20"/>
    </row>
    <row r="33392" spans="4:4" x14ac:dyDescent="0.2">
      <c r="D33392" s="20"/>
    </row>
    <row r="33393" spans="4:4" x14ac:dyDescent="0.2">
      <c r="D33393" s="20"/>
    </row>
    <row r="33394" spans="4:4" x14ac:dyDescent="0.2">
      <c r="D33394" s="20"/>
    </row>
    <row r="33395" spans="4:4" x14ac:dyDescent="0.2">
      <c r="D33395" s="20"/>
    </row>
    <row r="33396" spans="4:4" x14ac:dyDescent="0.2">
      <c r="D33396" s="20"/>
    </row>
    <row r="33397" spans="4:4" x14ac:dyDescent="0.2">
      <c r="D33397" s="20"/>
    </row>
    <row r="33398" spans="4:4" x14ac:dyDescent="0.2">
      <c r="D33398" s="20"/>
    </row>
    <row r="33399" spans="4:4" x14ac:dyDescent="0.2">
      <c r="D33399" s="20"/>
    </row>
    <row r="33400" spans="4:4" x14ac:dyDescent="0.2">
      <c r="D33400" s="20"/>
    </row>
    <row r="33401" spans="4:4" x14ac:dyDescent="0.2">
      <c r="D33401" s="20"/>
    </row>
    <row r="33402" spans="4:4" x14ac:dyDescent="0.2">
      <c r="D33402" s="20"/>
    </row>
    <row r="33403" spans="4:4" x14ac:dyDescent="0.2">
      <c r="D33403" s="20"/>
    </row>
    <row r="33404" spans="4:4" x14ac:dyDescent="0.2">
      <c r="D33404" s="20"/>
    </row>
    <row r="33405" spans="4:4" x14ac:dyDescent="0.2">
      <c r="D33405" s="20"/>
    </row>
    <row r="33406" spans="4:4" x14ac:dyDescent="0.2">
      <c r="D33406" s="20"/>
    </row>
    <row r="33407" spans="4:4" x14ac:dyDescent="0.2">
      <c r="D33407" s="20"/>
    </row>
    <row r="33408" spans="4:4" x14ac:dyDescent="0.2">
      <c r="D33408" s="20"/>
    </row>
    <row r="33409" spans="4:4" x14ac:dyDescent="0.2">
      <c r="D33409" s="20"/>
    </row>
    <row r="33410" spans="4:4" x14ac:dyDescent="0.2">
      <c r="D33410" s="20"/>
    </row>
    <row r="33411" spans="4:4" x14ac:dyDescent="0.2">
      <c r="D33411" s="20"/>
    </row>
    <row r="33412" spans="4:4" x14ac:dyDescent="0.2">
      <c r="D33412" s="20"/>
    </row>
    <row r="33413" spans="4:4" x14ac:dyDescent="0.2">
      <c r="D33413" s="20"/>
    </row>
    <row r="33414" spans="4:4" x14ac:dyDescent="0.2">
      <c r="D33414" s="20"/>
    </row>
    <row r="33415" spans="4:4" x14ac:dyDescent="0.2">
      <c r="D33415" s="20"/>
    </row>
    <row r="33416" spans="4:4" x14ac:dyDescent="0.2">
      <c r="D33416" s="20"/>
    </row>
    <row r="33417" spans="4:4" x14ac:dyDescent="0.2">
      <c r="D33417" s="20"/>
    </row>
    <row r="33418" spans="4:4" x14ac:dyDescent="0.2">
      <c r="D33418" s="20"/>
    </row>
    <row r="33419" spans="4:4" x14ac:dyDescent="0.2">
      <c r="D33419" s="20"/>
    </row>
    <row r="33420" spans="4:4" x14ac:dyDescent="0.2">
      <c r="D33420" s="20"/>
    </row>
    <row r="33421" spans="4:4" x14ac:dyDescent="0.2">
      <c r="D33421" s="20"/>
    </row>
    <row r="33422" spans="4:4" x14ac:dyDescent="0.2">
      <c r="D33422" s="20"/>
    </row>
    <row r="33423" spans="4:4" x14ac:dyDescent="0.2">
      <c r="D33423" s="20"/>
    </row>
    <row r="33424" spans="4:4" x14ac:dyDescent="0.2">
      <c r="D33424" s="20"/>
    </row>
    <row r="33425" spans="4:4" x14ac:dyDescent="0.2">
      <c r="D33425" s="20"/>
    </row>
    <row r="33426" spans="4:4" x14ac:dyDescent="0.2">
      <c r="D33426" s="20"/>
    </row>
    <row r="33427" spans="4:4" x14ac:dyDescent="0.2">
      <c r="D33427" s="20"/>
    </row>
    <row r="33428" spans="4:4" x14ac:dyDescent="0.2">
      <c r="D33428" s="20"/>
    </row>
    <row r="33429" spans="4:4" x14ac:dyDescent="0.2">
      <c r="D33429" s="20"/>
    </row>
    <row r="33430" spans="4:4" x14ac:dyDescent="0.2">
      <c r="D33430" s="20"/>
    </row>
    <row r="33431" spans="4:4" x14ac:dyDescent="0.2">
      <c r="D33431" s="20"/>
    </row>
    <row r="33432" spans="4:4" x14ac:dyDescent="0.2">
      <c r="D33432" s="20"/>
    </row>
    <row r="33433" spans="4:4" x14ac:dyDescent="0.2">
      <c r="D33433" s="20"/>
    </row>
    <row r="33434" spans="4:4" x14ac:dyDescent="0.2">
      <c r="D33434" s="20"/>
    </row>
    <row r="33435" spans="4:4" x14ac:dyDescent="0.2">
      <c r="D33435" s="20"/>
    </row>
    <row r="33436" spans="4:4" x14ac:dyDescent="0.2">
      <c r="D33436" s="20"/>
    </row>
    <row r="33437" spans="4:4" x14ac:dyDescent="0.2">
      <c r="D33437" s="20"/>
    </row>
    <row r="33438" spans="4:4" x14ac:dyDescent="0.2">
      <c r="D33438" s="20"/>
    </row>
    <row r="33439" spans="4:4" x14ac:dyDescent="0.2">
      <c r="D33439" s="20"/>
    </row>
    <row r="33440" spans="4:4" x14ac:dyDescent="0.2">
      <c r="D33440" s="20"/>
    </row>
    <row r="33441" spans="4:4" x14ac:dyDescent="0.2">
      <c r="D33441" s="20"/>
    </row>
    <row r="33442" spans="4:4" x14ac:dyDescent="0.2">
      <c r="D33442" s="20"/>
    </row>
    <row r="33443" spans="4:4" x14ac:dyDescent="0.2">
      <c r="D33443" s="20"/>
    </row>
    <row r="33444" spans="4:4" x14ac:dyDescent="0.2">
      <c r="D33444" s="20"/>
    </row>
    <row r="33445" spans="4:4" x14ac:dyDescent="0.2">
      <c r="D33445" s="20"/>
    </row>
    <row r="33446" spans="4:4" x14ac:dyDescent="0.2">
      <c r="D33446" s="20"/>
    </row>
    <row r="33447" spans="4:4" x14ac:dyDescent="0.2">
      <c r="D33447" s="20"/>
    </row>
    <row r="33448" spans="4:4" x14ac:dyDescent="0.2">
      <c r="D33448" s="20"/>
    </row>
    <row r="33449" spans="4:4" x14ac:dyDescent="0.2">
      <c r="D33449" s="20"/>
    </row>
    <row r="33450" spans="4:4" x14ac:dyDescent="0.2">
      <c r="D33450" s="20"/>
    </row>
    <row r="33451" spans="4:4" x14ac:dyDescent="0.2">
      <c r="D33451" s="20"/>
    </row>
    <row r="33452" spans="4:4" x14ac:dyDescent="0.2">
      <c r="D33452" s="20"/>
    </row>
    <row r="33453" spans="4:4" x14ac:dyDescent="0.2">
      <c r="D33453" s="20"/>
    </row>
    <row r="33454" spans="4:4" x14ac:dyDescent="0.2">
      <c r="D33454" s="20"/>
    </row>
    <row r="33455" spans="4:4" x14ac:dyDescent="0.2">
      <c r="D33455" s="20"/>
    </row>
    <row r="33456" spans="4:4" x14ac:dyDescent="0.2">
      <c r="D33456" s="20"/>
    </row>
    <row r="33457" spans="4:4" x14ac:dyDescent="0.2">
      <c r="D33457" s="20"/>
    </row>
    <row r="33458" spans="4:4" x14ac:dyDescent="0.2">
      <c r="D33458" s="20"/>
    </row>
    <row r="33459" spans="4:4" x14ac:dyDescent="0.2">
      <c r="D33459" s="20"/>
    </row>
    <row r="33460" spans="4:4" x14ac:dyDescent="0.2">
      <c r="D33460" s="20"/>
    </row>
    <row r="33461" spans="4:4" x14ac:dyDescent="0.2">
      <c r="D33461" s="20"/>
    </row>
    <row r="33462" spans="4:4" x14ac:dyDescent="0.2">
      <c r="D33462" s="20"/>
    </row>
    <row r="33463" spans="4:4" x14ac:dyDescent="0.2">
      <c r="D33463" s="20"/>
    </row>
    <row r="33464" spans="4:4" x14ac:dyDescent="0.2">
      <c r="D33464" s="20"/>
    </row>
    <row r="33465" spans="4:4" x14ac:dyDescent="0.2">
      <c r="D33465" s="20"/>
    </row>
    <row r="33466" spans="4:4" x14ac:dyDescent="0.2">
      <c r="D33466" s="20"/>
    </row>
    <row r="33467" spans="4:4" x14ac:dyDescent="0.2">
      <c r="D33467" s="20"/>
    </row>
    <row r="33468" spans="4:4" x14ac:dyDescent="0.2">
      <c r="D33468" s="20"/>
    </row>
    <row r="33469" spans="4:4" x14ac:dyDescent="0.2">
      <c r="D33469" s="20"/>
    </row>
    <row r="33470" spans="4:4" x14ac:dyDescent="0.2">
      <c r="D33470" s="20"/>
    </row>
    <row r="33471" spans="4:4" x14ac:dyDescent="0.2">
      <c r="D33471" s="20"/>
    </row>
    <row r="33472" spans="4:4" x14ac:dyDescent="0.2">
      <c r="D33472" s="20"/>
    </row>
    <row r="33473" spans="4:4" x14ac:dyDescent="0.2">
      <c r="D33473" s="20"/>
    </row>
    <row r="33474" spans="4:4" x14ac:dyDescent="0.2">
      <c r="D33474" s="20"/>
    </row>
    <row r="33475" spans="4:4" x14ac:dyDescent="0.2">
      <c r="D33475" s="20"/>
    </row>
    <row r="33476" spans="4:4" x14ac:dyDescent="0.2">
      <c r="D33476" s="20"/>
    </row>
    <row r="33477" spans="4:4" x14ac:dyDescent="0.2">
      <c r="D33477" s="20"/>
    </row>
    <row r="33478" spans="4:4" x14ac:dyDescent="0.2">
      <c r="D33478" s="20"/>
    </row>
    <row r="33479" spans="4:4" x14ac:dyDescent="0.2">
      <c r="D33479" s="20"/>
    </row>
    <row r="33480" spans="4:4" x14ac:dyDescent="0.2">
      <c r="D33480" s="20"/>
    </row>
    <row r="33481" spans="4:4" x14ac:dyDescent="0.2">
      <c r="D33481" s="20"/>
    </row>
    <row r="33482" spans="4:4" x14ac:dyDescent="0.2">
      <c r="D33482" s="20"/>
    </row>
    <row r="33483" spans="4:4" x14ac:dyDescent="0.2">
      <c r="D33483" s="20"/>
    </row>
    <row r="33484" spans="4:4" x14ac:dyDescent="0.2">
      <c r="D33484" s="20"/>
    </row>
    <row r="33485" spans="4:4" x14ac:dyDescent="0.2">
      <c r="D33485" s="20"/>
    </row>
    <row r="33486" spans="4:4" x14ac:dyDescent="0.2">
      <c r="D33486" s="20"/>
    </row>
    <row r="33487" spans="4:4" x14ac:dyDescent="0.2">
      <c r="D33487" s="20"/>
    </row>
    <row r="33488" spans="4:4" x14ac:dyDescent="0.2">
      <c r="D33488" s="20"/>
    </row>
    <row r="33489" spans="4:4" x14ac:dyDescent="0.2">
      <c r="D33489" s="20"/>
    </row>
    <row r="33490" spans="4:4" x14ac:dyDescent="0.2">
      <c r="D33490" s="20"/>
    </row>
    <row r="33491" spans="4:4" x14ac:dyDescent="0.2">
      <c r="D33491" s="20"/>
    </row>
    <row r="33492" spans="4:4" x14ac:dyDescent="0.2">
      <c r="D33492" s="20"/>
    </row>
    <row r="33493" spans="4:4" x14ac:dyDescent="0.2">
      <c r="D33493" s="20"/>
    </row>
    <row r="33494" spans="4:4" x14ac:dyDescent="0.2">
      <c r="D33494" s="20"/>
    </row>
    <row r="33495" spans="4:4" x14ac:dyDescent="0.2">
      <c r="D33495" s="20"/>
    </row>
    <row r="33496" spans="4:4" x14ac:dyDescent="0.2">
      <c r="D33496" s="20"/>
    </row>
    <row r="33497" spans="4:4" x14ac:dyDescent="0.2">
      <c r="D33497" s="20"/>
    </row>
    <row r="33498" spans="4:4" x14ac:dyDescent="0.2">
      <c r="D33498" s="20"/>
    </row>
    <row r="33499" spans="4:4" x14ac:dyDescent="0.2">
      <c r="D33499" s="20"/>
    </row>
    <row r="33500" spans="4:4" x14ac:dyDescent="0.2">
      <c r="D33500" s="20"/>
    </row>
    <row r="33501" spans="4:4" x14ac:dyDescent="0.2">
      <c r="D33501" s="20"/>
    </row>
    <row r="33502" spans="4:4" x14ac:dyDescent="0.2">
      <c r="D33502" s="20"/>
    </row>
    <row r="33503" spans="4:4" x14ac:dyDescent="0.2">
      <c r="D33503" s="20"/>
    </row>
    <row r="33504" spans="4:4" x14ac:dyDescent="0.2">
      <c r="D33504" s="20"/>
    </row>
    <row r="33505" spans="4:4" x14ac:dyDescent="0.2">
      <c r="D33505" s="20"/>
    </row>
    <row r="33506" spans="4:4" x14ac:dyDescent="0.2">
      <c r="D33506" s="20"/>
    </row>
    <row r="33507" spans="4:4" x14ac:dyDescent="0.2">
      <c r="D33507" s="20"/>
    </row>
    <row r="33508" spans="4:4" x14ac:dyDescent="0.2">
      <c r="D33508" s="20"/>
    </row>
    <row r="33509" spans="4:4" x14ac:dyDescent="0.2">
      <c r="D33509" s="20"/>
    </row>
    <row r="33510" spans="4:4" x14ac:dyDescent="0.2">
      <c r="D33510" s="20"/>
    </row>
    <row r="33511" spans="4:4" x14ac:dyDescent="0.2">
      <c r="D33511" s="20"/>
    </row>
    <row r="33512" spans="4:4" x14ac:dyDescent="0.2">
      <c r="D33512" s="20"/>
    </row>
    <row r="33513" spans="4:4" x14ac:dyDescent="0.2">
      <c r="D33513" s="20"/>
    </row>
    <row r="33514" spans="4:4" x14ac:dyDescent="0.2">
      <c r="D33514" s="20"/>
    </row>
    <row r="33515" spans="4:4" x14ac:dyDescent="0.2">
      <c r="D33515" s="20"/>
    </row>
    <row r="33516" spans="4:4" x14ac:dyDescent="0.2">
      <c r="D33516" s="20"/>
    </row>
    <row r="33517" spans="4:4" x14ac:dyDescent="0.2">
      <c r="D33517" s="20"/>
    </row>
    <row r="33518" spans="4:4" x14ac:dyDescent="0.2">
      <c r="D33518" s="20"/>
    </row>
    <row r="33519" spans="4:4" x14ac:dyDescent="0.2">
      <c r="D33519" s="20"/>
    </row>
    <row r="33520" spans="4:4" x14ac:dyDescent="0.2">
      <c r="D33520" s="20"/>
    </row>
    <row r="33521" spans="4:4" x14ac:dyDescent="0.2">
      <c r="D33521" s="20"/>
    </row>
    <row r="33522" spans="4:4" x14ac:dyDescent="0.2">
      <c r="D33522" s="20"/>
    </row>
    <row r="33523" spans="4:4" x14ac:dyDescent="0.2">
      <c r="D33523" s="20"/>
    </row>
    <row r="33524" spans="4:4" x14ac:dyDescent="0.2">
      <c r="D33524" s="20"/>
    </row>
    <row r="33525" spans="4:4" x14ac:dyDescent="0.2">
      <c r="D33525" s="20"/>
    </row>
    <row r="33526" spans="4:4" x14ac:dyDescent="0.2">
      <c r="D33526" s="20"/>
    </row>
    <row r="33527" spans="4:4" x14ac:dyDescent="0.2">
      <c r="D33527" s="20"/>
    </row>
    <row r="33528" spans="4:4" x14ac:dyDescent="0.2">
      <c r="D33528" s="20"/>
    </row>
    <row r="33529" spans="4:4" x14ac:dyDescent="0.2">
      <c r="D33529" s="20"/>
    </row>
    <row r="33530" spans="4:4" x14ac:dyDescent="0.2">
      <c r="D33530" s="20"/>
    </row>
    <row r="33531" spans="4:4" x14ac:dyDescent="0.2">
      <c r="D33531" s="20"/>
    </row>
    <row r="33532" spans="4:4" x14ac:dyDescent="0.2">
      <c r="D33532" s="20"/>
    </row>
    <row r="33533" spans="4:4" x14ac:dyDescent="0.2">
      <c r="D33533" s="20"/>
    </row>
    <row r="33534" spans="4:4" x14ac:dyDescent="0.2">
      <c r="D33534" s="20"/>
    </row>
    <row r="33535" spans="4:4" x14ac:dyDescent="0.2">
      <c r="D33535" s="20"/>
    </row>
    <row r="33536" spans="4:4" x14ac:dyDescent="0.2">
      <c r="D33536" s="20"/>
    </row>
    <row r="33537" spans="4:4" x14ac:dyDescent="0.2">
      <c r="D33537" s="20"/>
    </row>
    <row r="33538" spans="4:4" x14ac:dyDescent="0.2">
      <c r="D33538" s="20"/>
    </row>
    <row r="33539" spans="4:4" x14ac:dyDescent="0.2">
      <c r="D33539" s="20"/>
    </row>
    <row r="33540" spans="4:4" x14ac:dyDescent="0.2">
      <c r="D33540" s="20"/>
    </row>
    <row r="33541" spans="4:4" x14ac:dyDescent="0.2">
      <c r="D33541" s="20"/>
    </row>
    <row r="33542" spans="4:4" x14ac:dyDescent="0.2">
      <c r="D33542" s="20"/>
    </row>
    <row r="33543" spans="4:4" x14ac:dyDescent="0.2">
      <c r="D33543" s="20"/>
    </row>
    <row r="33544" spans="4:4" x14ac:dyDescent="0.2">
      <c r="D33544" s="20"/>
    </row>
    <row r="33545" spans="4:4" x14ac:dyDescent="0.2">
      <c r="D33545" s="20"/>
    </row>
    <row r="33546" spans="4:4" x14ac:dyDescent="0.2">
      <c r="D33546" s="20"/>
    </row>
    <row r="33547" spans="4:4" x14ac:dyDescent="0.2">
      <c r="D33547" s="20"/>
    </row>
    <row r="33548" spans="4:4" x14ac:dyDescent="0.2">
      <c r="D33548" s="20"/>
    </row>
    <row r="33549" spans="4:4" x14ac:dyDescent="0.2">
      <c r="D33549" s="20"/>
    </row>
    <row r="33550" spans="4:4" x14ac:dyDescent="0.2">
      <c r="D33550" s="20"/>
    </row>
    <row r="33551" spans="4:4" x14ac:dyDescent="0.2">
      <c r="D33551" s="20"/>
    </row>
    <row r="33552" spans="4:4" x14ac:dyDescent="0.2">
      <c r="D33552" s="20"/>
    </row>
    <row r="33553" spans="4:4" x14ac:dyDescent="0.2">
      <c r="D33553" s="20"/>
    </row>
    <row r="33554" spans="4:4" x14ac:dyDescent="0.2">
      <c r="D33554" s="20"/>
    </row>
    <row r="33555" spans="4:4" x14ac:dyDescent="0.2">
      <c r="D33555" s="20"/>
    </row>
    <row r="33556" spans="4:4" x14ac:dyDescent="0.2">
      <c r="D33556" s="20"/>
    </row>
    <row r="33557" spans="4:4" x14ac:dyDescent="0.2">
      <c r="D33557" s="20"/>
    </row>
    <row r="33558" spans="4:4" x14ac:dyDescent="0.2">
      <c r="D33558" s="20"/>
    </row>
    <row r="33559" spans="4:4" x14ac:dyDescent="0.2">
      <c r="D33559" s="20"/>
    </row>
    <row r="33560" spans="4:4" x14ac:dyDescent="0.2">
      <c r="D33560" s="20"/>
    </row>
    <row r="33561" spans="4:4" x14ac:dyDescent="0.2">
      <c r="D33561" s="20"/>
    </row>
    <row r="33562" spans="4:4" x14ac:dyDescent="0.2">
      <c r="D33562" s="20"/>
    </row>
    <row r="33563" spans="4:4" x14ac:dyDescent="0.2">
      <c r="D33563" s="20"/>
    </row>
    <row r="33564" spans="4:4" x14ac:dyDescent="0.2">
      <c r="D33564" s="20"/>
    </row>
    <row r="33565" spans="4:4" x14ac:dyDescent="0.2">
      <c r="D33565" s="20"/>
    </row>
    <row r="33566" spans="4:4" x14ac:dyDescent="0.2">
      <c r="D33566" s="20"/>
    </row>
    <row r="33567" spans="4:4" x14ac:dyDescent="0.2">
      <c r="D33567" s="20"/>
    </row>
    <row r="33568" spans="4:4" x14ac:dyDescent="0.2">
      <c r="D33568" s="20"/>
    </row>
    <row r="33569" spans="4:4" x14ac:dyDescent="0.2">
      <c r="D33569" s="20"/>
    </row>
    <row r="33570" spans="4:4" x14ac:dyDescent="0.2">
      <c r="D33570" s="20"/>
    </row>
    <row r="33571" spans="4:4" x14ac:dyDescent="0.2">
      <c r="D33571" s="20"/>
    </row>
    <row r="33572" spans="4:4" x14ac:dyDescent="0.2">
      <c r="D33572" s="20"/>
    </row>
    <row r="33573" spans="4:4" x14ac:dyDescent="0.2">
      <c r="D33573" s="20"/>
    </row>
    <row r="33574" spans="4:4" x14ac:dyDescent="0.2">
      <c r="D33574" s="20"/>
    </row>
    <row r="33575" spans="4:4" x14ac:dyDescent="0.2">
      <c r="D33575" s="20"/>
    </row>
    <row r="33576" spans="4:4" x14ac:dyDescent="0.2">
      <c r="D33576" s="20"/>
    </row>
    <row r="33577" spans="4:4" x14ac:dyDescent="0.2">
      <c r="D33577" s="20"/>
    </row>
    <row r="33578" spans="4:4" x14ac:dyDescent="0.2">
      <c r="D33578" s="20"/>
    </row>
    <row r="33579" spans="4:4" x14ac:dyDescent="0.2">
      <c r="D33579" s="20"/>
    </row>
    <row r="33580" spans="4:4" x14ac:dyDescent="0.2">
      <c r="D33580" s="20"/>
    </row>
    <row r="33581" spans="4:4" x14ac:dyDescent="0.2">
      <c r="D33581" s="20"/>
    </row>
    <row r="33582" spans="4:4" x14ac:dyDescent="0.2">
      <c r="D33582" s="20"/>
    </row>
    <row r="33583" spans="4:4" x14ac:dyDescent="0.2">
      <c r="D33583" s="20"/>
    </row>
    <row r="33584" spans="4:4" x14ac:dyDescent="0.2">
      <c r="D33584" s="20"/>
    </row>
    <row r="33585" spans="4:4" x14ac:dyDescent="0.2">
      <c r="D33585" s="20"/>
    </row>
    <row r="33586" spans="4:4" x14ac:dyDescent="0.2">
      <c r="D33586" s="20"/>
    </row>
    <row r="33587" spans="4:4" x14ac:dyDescent="0.2">
      <c r="D33587" s="20"/>
    </row>
    <row r="33588" spans="4:4" x14ac:dyDescent="0.2">
      <c r="D33588" s="20"/>
    </row>
    <row r="33589" spans="4:4" x14ac:dyDescent="0.2">
      <c r="D33589" s="20"/>
    </row>
    <row r="33590" spans="4:4" x14ac:dyDescent="0.2">
      <c r="D33590" s="20"/>
    </row>
    <row r="33591" spans="4:4" x14ac:dyDescent="0.2">
      <c r="D33591" s="20"/>
    </row>
    <row r="33592" spans="4:4" x14ac:dyDescent="0.2">
      <c r="D33592" s="20"/>
    </row>
    <row r="33593" spans="4:4" x14ac:dyDescent="0.2">
      <c r="D33593" s="20"/>
    </row>
    <row r="33594" spans="4:4" x14ac:dyDescent="0.2">
      <c r="D33594" s="20"/>
    </row>
    <row r="33595" spans="4:4" x14ac:dyDescent="0.2">
      <c r="D33595" s="20"/>
    </row>
    <row r="33596" spans="4:4" x14ac:dyDescent="0.2">
      <c r="D33596" s="20"/>
    </row>
    <row r="33597" spans="4:4" x14ac:dyDescent="0.2">
      <c r="D33597" s="20"/>
    </row>
    <row r="33598" spans="4:4" x14ac:dyDescent="0.2">
      <c r="D33598" s="20"/>
    </row>
    <row r="33599" spans="4:4" x14ac:dyDescent="0.2">
      <c r="D33599" s="20"/>
    </row>
    <row r="33600" spans="4:4" x14ac:dyDescent="0.2">
      <c r="D33600" s="20"/>
    </row>
    <row r="33601" spans="4:4" x14ac:dyDescent="0.2">
      <c r="D33601" s="20"/>
    </row>
    <row r="33602" spans="4:4" x14ac:dyDescent="0.2">
      <c r="D33602" s="20"/>
    </row>
    <row r="33603" spans="4:4" x14ac:dyDescent="0.2">
      <c r="D33603" s="20"/>
    </row>
    <row r="33604" spans="4:4" x14ac:dyDescent="0.2">
      <c r="D33604" s="20"/>
    </row>
    <row r="33605" spans="4:4" x14ac:dyDescent="0.2">
      <c r="D33605" s="20"/>
    </row>
    <row r="33606" spans="4:4" x14ac:dyDescent="0.2">
      <c r="D33606" s="20"/>
    </row>
    <row r="33607" spans="4:4" x14ac:dyDescent="0.2">
      <c r="D33607" s="20"/>
    </row>
    <row r="33608" spans="4:4" x14ac:dyDescent="0.2">
      <c r="D33608" s="20"/>
    </row>
    <row r="33609" spans="4:4" x14ac:dyDescent="0.2">
      <c r="D33609" s="20"/>
    </row>
    <row r="33610" spans="4:4" x14ac:dyDescent="0.2">
      <c r="D33610" s="20"/>
    </row>
    <row r="33611" spans="4:4" x14ac:dyDescent="0.2">
      <c r="D33611" s="20"/>
    </row>
    <row r="33612" spans="4:4" x14ac:dyDescent="0.2">
      <c r="D33612" s="20"/>
    </row>
    <row r="33613" spans="4:4" x14ac:dyDescent="0.2">
      <c r="D33613" s="20"/>
    </row>
    <row r="33614" spans="4:4" x14ac:dyDescent="0.2">
      <c r="D33614" s="20"/>
    </row>
    <row r="33615" spans="4:4" x14ac:dyDescent="0.2">
      <c r="D33615" s="20"/>
    </row>
    <row r="33616" spans="4:4" x14ac:dyDescent="0.2">
      <c r="D33616" s="20"/>
    </row>
    <row r="33617" spans="4:4" x14ac:dyDescent="0.2">
      <c r="D33617" s="20"/>
    </row>
    <row r="33618" spans="4:4" x14ac:dyDescent="0.2">
      <c r="D33618" s="20"/>
    </row>
    <row r="33619" spans="4:4" x14ac:dyDescent="0.2">
      <c r="D33619" s="20"/>
    </row>
    <row r="33620" spans="4:4" x14ac:dyDescent="0.2">
      <c r="D33620" s="20"/>
    </row>
    <row r="33621" spans="4:4" x14ac:dyDescent="0.2">
      <c r="D33621" s="20"/>
    </row>
    <row r="33622" spans="4:4" x14ac:dyDescent="0.2">
      <c r="D33622" s="20"/>
    </row>
    <row r="33623" spans="4:4" x14ac:dyDescent="0.2">
      <c r="D33623" s="20"/>
    </row>
    <row r="33624" spans="4:4" x14ac:dyDescent="0.2">
      <c r="D33624" s="20"/>
    </row>
    <row r="33625" spans="4:4" x14ac:dyDescent="0.2">
      <c r="D33625" s="20"/>
    </row>
    <row r="33626" spans="4:4" x14ac:dyDescent="0.2">
      <c r="D33626" s="20"/>
    </row>
    <row r="33627" spans="4:4" x14ac:dyDescent="0.2">
      <c r="D33627" s="20"/>
    </row>
    <row r="33628" spans="4:4" x14ac:dyDescent="0.2">
      <c r="D33628" s="20"/>
    </row>
    <row r="33629" spans="4:4" x14ac:dyDescent="0.2">
      <c r="D33629" s="20"/>
    </row>
    <row r="33630" spans="4:4" x14ac:dyDescent="0.2">
      <c r="D33630" s="20"/>
    </row>
    <row r="33631" spans="4:4" x14ac:dyDescent="0.2">
      <c r="D33631" s="20"/>
    </row>
    <row r="33632" spans="4:4" x14ac:dyDescent="0.2">
      <c r="D33632" s="20"/>
    </row>
    <row r="33633" spans="4:4" x14ac:dyDescent="0.2">
      <c r="D33633" s="20"/>
    </row>
    <row r="33634" spans="4:4" x14ac:dyDescent="0.2">
      <c r="D33634" s="20"/>
    </row>
    <row r="33635" spans="4:4" x14ac:dyDescent="0.2">
      <c r="D33635" s="20"/>
    </row>
    <row r="33636" spans="4:4" x14ac:dyDescent="0.2">
      <c r="D33636" s="20"/>
    </row>
    <row r="33637" spans="4:4" x14ac:dyDescent="0.2">
      <c r="D33637" s="20"/>
    </row>
    <row r="33638" spans="4:4" x14ac:dyDescent="0.2">
      <c r="D33638" s="20"/>
    </row>
    <row r="33639" spans="4:4" x14ac:dyDescent="0.2">
      <c r="D33639" s="20"/>
    </row>
    <row r="33640" spans="4:4" x14ac:dyDescent="0.2">
      <c r="D33640" s="20"/>
    </row>
    <row r="33641" spans="4:4" x14ac:dyDescent="0.2">
      <c r="D33641" s="20"/>
    </row>
    <row r="33642" spans="4:4" x14ac:dyDescent="0.2">
      <c r="D33642" s="20"/>
    </row>
    <row r="33643" spans="4:4" x14ac:dyDescent="0.2">
      <c r="D33643" s="20"/>
    </row>
    <row r="33644" spans="4:4" x14ac:dyDescent="0.2">
      <c r="D33644" s="20"/>
    </row>
    <row r="33645" spans="4:4" x14ac:dyDescent="0.2">
      <c r="D33645" s="20"/>
    </row>
    <row r="33646" spans="4:4" x14ac:dyDescent="0.2">
      <c r="D33646" s="20"/>
    </row>
    <row r="33647" spans="4:4" x14ac:dyDescent="0.2">
      <c r="D33647" s="20"/>
    </row>
    <row r="33648" spans="4:4" x14ac:dyDescent="0.2">
      <c r="D33648" s="20"/>
    </row>
    <row r="33649" spans="4:4" x14ac:dyDescent="0.2">
      <c r="D33649" s="20"/>
    </row>
    <row r="33650" spans="4:4" x14ac:dyDescent="0.2">
      <c r="D33650" s="20"/>
    </row>
    <row r="33651" spans="4:4" x14ac:dyDescent="0.2">
      <c r="D33651" s="20"/>
    </row>
    <row r="33652" spans="4:4" x14ac:dyDescent="0.2">
      <c r="D33652" s="20"/>
    </row>
    <row r="33653" spans="4:4" x14ac:dyDescent="0.2">
      <c r="D33653" s="20"/>
    </row>
    <row r="33654" spans="4:4" x14ac:dyDescent="0.2">
      <c r="D33654" s="20"/>
    </row>
    <row r="33655" spans="4:4" x14ac:dyDescent="0.2">
      <c r="D33655" s="20"/>
    </row>
    <row r="33656" spans="4:4" x14ac:dyDescent="0.2">
      <c r="D33656" s="20"/>
    </row>
    <row r="33657" spans="4:4" x14ac:dyDescent="0.2">
      <c r="D33657" s="20"/>
    </row>
    <row r="33658" spans="4:4" x14ac:dyDescent="0.2">
      <c r="D33658" s="20"/>
    </row>
    <row r="33659" spans="4:4" x14ac:dyDescent="0.2">
      <c r="D33659" s="20"/>
    </row>
    <row r="33660" spans="4:4" x14ac:dyDescent="0.2">
      <c r="D33660" s="20"/>
    </row>
    <row r="33661" spans="4:4" x14ac:dyDescent="0.2">
      <c r="D33661" s="20"/>
    </row>
    <row r="33662" spans="4:4" x14ac:dyDescent="0.2">
      <c r="D33662" s="20"/>
    </row>
    <row r="33663" spans="4:4" x14ac:dyDescent="0.2">
      <c r="D33663" s="20"/>
    </row>
    <row r="33664" spans="4:4" x14ac:dyDescent="0.2">
      <c r="D33664" s="20"/>
    </row>
    <row r="33665" spans="4:4" x14ac:dyDescent="0.2">
      <c r="D33665" s="20"/>
    </row>
    <row r="33666" spans="4:4" x14ac:dyDescent="0.2">
      <c r="D33666" s="20"/>
    </row>
    <row r="33667" spans="4:4" x14ac:dyDescent="0.2">
      <c r="D33667" s="20"/>
    </row>
    <row r="33668" spans="4:4" x14ac:dyDescent="0.2">
      <c r="D33668" s="20"/>
    </row>
    <row r="33669" spans="4:4" x14ac:dyDescent="0.2">
      <c r="D33669" s="20"/>
    </row>
    <row r="33670" spans="4:4" x14ac:dyDescent="0.2">
      <c r="D33670" s="20"/>
    </row>
    <row r="33671" spans="4:4" x14ac:dyDescent="0.2">
      <c r="D33671" s="20"/>
    </row>
    <row r="33672" spans="4:4" x14ac:dyDescent="0.2">
      <c r="D33672" s="20"/>
    </row>
    <row r="33673" spans="4:4" x14ac:dyDescent="0.2">
      <c r="D33673" s="20"/>
    </row>
    <row r="33674" spans="4:4" x14ac:dyDescent="0.2">
      <c r="D33674" s="20"/>
    </row>
    <row r="33675" spans="4:4" x14ac:dyDescent="0.2">
      <c r="D33675" s="20"/>
    </row>
    <row r="33676" spans="4:4" x14ac:dyDescent="0.2">
      <c r="D33676" s="20"/>
    </row>
    <row r="33677" spans="4:4" x14ac:dyDescent="0.2">
      <c r="D33677" s="20"/>
    </row>
    <row r="33678" spans="4:4" x14ac:dyDescent="0.2">
      <c r="D33678" s="20"/>
    </row>
    <row r="33679" spans="4:4" x14ac:dyDescent="0.2">
      <c r="D33679" s="20"/>
    </row>
    <row r="33680" spans="4:4" x14ac:dyDescent="0.2">
      <c r="D33680" s="20"/>
    </row>
    <row r="33681" spans="4:4" x14ac:dyDescent="0.2">
      <c r="D33681" s="20"/>
    </row>
    <row r="33682" spans="4:4" x14ac:dyDescent="0.2">
      <c r="D33682" s="20"/>
    </row>
    <row r="33683" spans="4:4" x14ac:dyDescent="0.2">
      <c r="D33683" s="20"/>
    </row>
    <row r="33684" spans="4:4" x14ac:dyDescent="0.2">
      <c r="D33684" s="20"/>
    </row>
    <row r="33685" spans="4:4" x14ac:dyDescent="0.2">
      <c r="D33685" s="20"/>
    </row>
    <row r="33686" spans="4:4" x14ac:dyDescent="0.2">
      <c r="D33686" s="20"/>
    </row>
    <row r="33687" spans="4:4" x14ac:dyDescent="0.2">
      <c r="D33687" s="20"/>
    </row>
    <row r="33688" spans="4:4" x14ac:dyDescent="0.2">
      <c r="D33688" s="20"/>
    </row>
    <row r="33689" spans="4:4" x14ac:dyDescent="0.2">
      <c r="D33689" s="20"/>
    </row>
    <row r="33690" spans="4:4" x14ac:dyDescent="0.2">
      <c r="D33690" s="20"/>
    </row>
    <row r="33691" spans="4:4" x14ac:dyDescent="0.2">
      <c r="D33691" s="20"/>
    </row>
    <row r="33692" spans="4:4" x14ac:dyDescent="0.2">
      <c r="D33692" s="20"/>
    </row>
    <row r="33693" spans="4:4" x14ac:dyDescent="0.2">
      <c r="D33693" s="20"/>
    </row>
    <row r="33694" spans="4:4" x14ac:dyDescent="0.2">
      <c r="D33694" s="20"/>
    </row>
    <row r="33695" spans="4:4" x14ac:dyDescent="0.2">
      <c r="D33695" s="20"/>
    </row>
    <row r="33696" spans="4:4" x14ac:dyDescent="0.2">
      <c r="D33696" s="20"/>
    </row>
    <row r="33697" spans="4:4" x14ac:dyDescent="0.2">
      <c r="D33697" s="20"/>
    </row>
    <row r="33698" spans="4:4" x14ac:dyDescent="0.2">
      <c r="D33698" s="20"/>
    </row>
    <row r="33699" spans="4:4" x14ac:dyDescent="0.2">
      <c r="D33699" s="20"/>
    </row>
    <row r="33700" spans="4:4" x14ac:dyDescent="0.2">
      <c r="D33700" s="20"/>
    </row>
    <row r="33701" spans="4:4" x14ac:dyDescent="0.2">
      <c r="D33701" s="20"/>
    </row>
    <row r="33702" spans="4:4" x14ac:dyDescent="0.2">
      <c r="D33702" s="20"/>
    </row>
    <row r="33703" spans="4:4" x14ac:dyDescent="0.2">
      <c r="D33703" s="20"/>
    </row>
    <row r="33704" spans="4:4" x14ac:dyDescent="0.2">
      <c r="D33704" s="20"/>
    </row>
    <row r="33705" spans="4:4" x14ac:dyDescent="0.2">
      <c r="D33705" s="20"/>
    </row>
    <row r="33706" spans="4:4" x14ac:dyDescent="0.2">
      <c r="D33706" s="20"/>
    </row>
    <row r="33707" spans="4:4" x14ac:dyDescent="0.2">
      <c r="D33707" s="20"/>
    </row>
    <row r="33708" spans="4:4" x14ac:dyDescent="0.2">
      <c r="D33708" s="20"/>
    </row>
    <row r="33709" spans="4:4" x14ac:dyDescent="0.2">
      <c r="D33709" s="20"/>
    </row>
    <row r="33710" spans="4:4" x14ac:dyDescent="0.2">
      <c r="D33710" s="20"/>
    </row>
    <row r="33711" spans="4:4" x14ac:dyDescent="0.2">
      <c r="D33711" s="20"/>
    </row>
    <row r="33712" spans="4:4" x14ac:dyDescent="0.2">
      <c r="D33712" s="20"/>
    </row>
    <row r="33713" spans="4:4" x14ac:dyDescent="0.2">
      <c r="D33713" s="20"/>
    </row>
    <row r="33714" spans="4:4" x14ac:dyDescent="0.2">
      <c r="D33714" s="20"/>
    </row>
    <row r="33715" spans="4:4" x14ac:dyDescent="0.2">
      <c r="D33715" s="20"/>
    </row>
    <row r="33716" spans="4:4" x14ac:dyDescent="0.2">
      <c r="D33716" s="20"/>
    </row>
    <row r="33717" spans="4:4" x14ac:dyDescent="0.2">
      <c r="D33717" s="20"/>
    </row>
    <row r="33718" spans="4:4" x14ac:dyDescent="0.2">
      <c r="D33718" s="20"/>
    </row>
    <row r="33719" spans="4:4" x14ac:dyDescent="0.2">
      <c r="D33719" s="20"/>
    </row>
    <row r="33720" spans="4:4" x14ac:dyDescent="0.2">
      <c r="D33720" s="20"/>
    </row>
    <row r="33721" spans="4:4" x14ac:dyDescent="0.2">
      <c r="D33721" s="20"/>
    </row>
    <row r="33722" spans="4:4" x14ac:dyDescent="0.2">
      <c r="D33722" s="20"/>
    </row>
    <row r="33723" spans="4:4" x14ac:dyDescent="0.2">
      <c r="D33723" s="20"/>
    </row>
    <row r="33724" spans="4:4" x14ac:dyDescent="0.2">
      <c r="D33724" s="20"/>
    </row>
    <row r="33725" spans="4:4" x14ac:dyDescent="0.2">
      <c r="D33725" s="20"/>
    </row>
    <row r="33726" spans="4:4" x14ac:dyDescent="0.2">
      <c r="D33726" s="20"/>
    </row>
    <row r="33727" spans="4:4" x14ac:dyDescent="0.2">
      <c r="D33727" s="20"/>
    </row>
    <row r="33728" spans="4:4" x14ac:dyDescent="0.2">
      <c r="D33728" s="20"/>
    </row>
    <row r="33729" spans="4:4" x14ac:dyDescent="0.2">
      <c r="D33729" s="20"/>
    </row>
    <row r="33730" spans="4:4" x14ac:dyDescent="0.2">
      <c r="D33730" s="20"/>
    </row>
    <row r="33731" spans="4:4" x14ac:dyDescent="0.2">
      <c r="D33731" s="20"/>
    </row>
    <row r="33732" spans="4:4" x14ac:dyDescent="0.2">
      <c r="D33732" s="20"/>
    </row>
    <row r="33733" spans="4:4" x14ac:dyDescent="0.2">
      <c r="D33733" s="20"/>
    </row>
    <row r="33734" spans="4:4" x14ac:dyDescent="0.2">
      <c r="D33734" s="20"/>
    </row>
    <row r="33735" spans="4:4" x14ac:dyDescent="0.2">
      <c r="D33735" s="20"/>
    </row>
    <row r="33736" spans="4:4" x14ac:dyDescent="0.2">
      <c r="D33736" s="20"/>
    </row>
    <row r="33737" spans="4:4" x14ac:dyDescent="0.2">
      <c r="D33737" s="20"/>
    </row>
    <row r="33738" spans="4:4" x14ac:dyDescent="0.2">
      <c r="D33738" s="20"/>
    </row>
    <row r="33739" spans="4:4" x14ac:dyDescent="0.2">
      <c r="D33739" s="20"/>
    </row>
    <row r="33740" spans="4:4" x14ac:dyDescent="0.2">
      <c r="D33740" s="20"/>
    </row>
    <row r="33741" spans="4:4" x14ac:dyDescent="0.2">
      <c r="D33741" s="20"/>
    </row>
    <row r="33742" spans="4:4" x14ac:dyDescent="0.2">
      <c r="D33742" s="20"/>
    </row>
    <row r="33743" spans="4:4" x14ac:dyDescent="0.2">
      <c r="D33743" s="20"/>
    </row>
    <row r="33744" spans="4:4" x14ac:dyDescent="0.2">
      <c r="D33744" s="20"/>
    </row>
    <row r="33745" spans="4:4" x14ac:dyDescent="0.2">
      <c r="D33745" s="20"/>
    </row>
    <row r="33746" spans="4:4" x14ac:dyDescent="0.2">
      <c r="D33746" s="20"/>
    </row>
    <row r="33747" spans="4:4" x14ac:dyDescent="0.2">
      <c r="D33747" s="20"/>
    </row>
    <row r="33748" spans="4:4" x14ac:dyDescent="0.2">
      <c r="D33748" s="20"/>
    </row>
    <row r="33749" spans="4:4" x14ac:dyDescent="0.2">
      <c r="D33749" s="20"/>
    </row>
    <row r="33750" spans="4:4" x14ac:dyDescent="0.2">
      <c r="D33750" s="20"/>
    </row>
    <row r="33751" spans="4:4" x14ac:dyDescent="0.2">
      <c r="D33751" s="20"/>
    </row>
    <row r="33752" spans="4:4" x14ac:dyDescent="0.2">
      <c r="D33752" s="20"/>
    </row>
    <row r="33753" spans="4:4" x14ac:dyDescent="0.2">
      <c r="D33753" s="20"/>
    </row>
    <row r="33754" spans="4:4" x14ac:dyDescent="0.2">
      <c r="D33754" s="20"/>
    </row>
    <row r="33755" spans="4:4" x14ac:dyDescent="0.2">
      <c r="D33755" s="20"/>
    </row>
    <row r="33756" spans="4:4" x14ac:dyDescent="0.2">
      <c r="D33756" s="20"/>
    </row>
    <row r="33757" spans="4:4" x14ac:dyDescent="0.2">
      <c r="D33757" s="20"/>
    </row>
    <row r="33758" spans="4:4" x14ac:dyDescent="0.2">
      <c r="D33758" s="20"/>
    </row>
    <row r="33759" spans="4:4" x14ac:dyDescent="0.2">
      <c r="D33759" s="20"/>
    </row>
    <row r="33760" spans="4:4" x14ac:dyDescent="0.2">
      <c r="D33760" s="20"/>
    </row>
    <row r="33761" spans="4:4" x14ac:dyDescent="0.2">
      <c r="D33761" s="20"/>
    </row>
    <row r="33762" spans="4:4" x14ac:dyDescent="0.2">
      <c r="D33762" s="20"/>
    </row>
    <row r="33763" spans="4:4" x14ac:dyDescent="0.2">
      <c r="D33763" s="20"/>
    </row>
    <row r="33764" spans="4:4" x14ac:dyDescent="0.2">
      <c r="D33764" s="20"/>
    </row>
    <row r="33765" spans="4:4" x14ac:dyDescent="0.2">
      <c r="D33765" s="20"/>
    </row>
    <row r="33766" spans="4:4" x14ac:dyDescent="0.2">
      <c r="D33766" s="20"/>
    </row>
    <row r="33767" spans="4:4" x14ac:dyDescent="0.2">
      <c r="D33767" s="20"/>
    </row>
    <row r="33768" spans="4:4" x14ac:dyDescent="0.2">
      <c r="D33768" s="20"/>
    </row>
    <row r="33769" spans="4:4" x14ac:dyDescent="0.2">
      <c r="D33769" s="20"/>
    </row>
    <row r="33770" spans="4:4" x14ac:dyDescent="0.2">
      <c r="D33770" s="20"/>
    </row>
    <row r="33771" spans="4:4" x14ac:dyDescent="0.2">
      <c r="D33771" s="20"/>
    </row>
    <row r="33772" spans="4:4" x14ac:dyDescent="0.2">
      <c r="D33772" s="20"/>
    </row>
    <row r="33773" spans="4:4" x14ac:dyDescent="0.2">
      <c r="D33773" s="20"/>
    </row>
    <row r="33774" spans="4:4" x14ac:dyDescent="0.2">
      <c r="D33774" s="20"/>
    </row>
    <row r="33775" spans="4:4" x14ac:dyDescent="0.2">
      <c r="D33775" s="20"/>
    </row>
    <row r="33776" spans="4:4" x14ac:dyDescent="0.2">
      <c r="D33776" s="20"/>
    </row>
    <row r="33777" spans="4:4" x14ac:dyDescent="0.2">
      <c r="D33777" s="20"/>
    </row>
    <row r="33778" spans="4:4" x14ac:dyDescent="0.2">
      <c r="D33778" s="20"/>
    </row>
    <row r="33779" spans="4:4" x14ac:dyDescent="0.2">
      <c r="D33779" s="20"/>
    </row>
    <row r="33780" spans="4:4" x14ac:dyDescent="0.2">
      <c r="D33780" s="20"/>
    </row>
    <row r="33781" spans="4:4" x14ac:dyDescent="0.2">
      <c r="D33781" s="20"/>
    </row>
    <row r="33782" spans="4:4" x14ac:dyDescent="0.2">
      <c r="D33782" s="20"/>
    </row>
    <row r="33783" spans="4:4" x14ac:dyDescent="0.2">
      <c r="D33783" s="20"/>
    </row>
    <row r="33784" spans="4:4" x14ac:dyDescent="0.2">
      <c r="D33784" s="20"/>
    </row>
    <row r="33785" spans="4:4" x14ac:dyDescent="0.2">
      <c r="D33785" s="20"/>
    </row>
    <row r="33786" spans="4:4" x14ac:dyDescent="0.2">
      <c r="D33786" s="20"/>
    </row>
    <row r="33787" spans="4:4" x14ac:dyDescent="0.2">
      <c r="D33787" s="20"/>
    </row>
    <row r="33788" spans="4:4" x14ac:dyDescent="0.2">
      <c r="D33788" s="20"/>
    </row>
    <row r="33789" spans="4:4" x14ac:dyDescent="0.2">
      <c r="D33789" s="20"/>
    </row>
    <row r="33790" spans="4:4" x14ac:dyDescent="0.2">
      <c r="D33790" s="20"/>
    </row>
    <row r="33791" spans="4:4" x14ac:dyDescent="0.2">
      <c r="D33791" s="20"/>
    </row>
    <row r="33792" spans="4:4" x14ac:dyDescent="0.2">
      <c r="D33792" s="20"/>
    </row>
    <row r="33793" spans="4:4" x14ac:dyDescent="0.2">
      <c r="D33793" s="20"/>
    </row>
    <row r="33794" spans="4:4" x14ac:dyDescent="0.2">
      <c r="D33794" s="20"/>
    </row>
    <row r="33795" spans="4:4" x14ac:dyDescent="0.2">
      <c r="D33795" s="20"/>
    </row>
    <row r="33796" spans="4:4" x14ac:dyDescent="0.2">
      <c r="D33796" s="20"/>
    </row>
    <row r="33797" spans="4:4" x14ac:dyDescent="0.2">
      <c r="D33797" s="20"/>
    </row>
    <row r="33798" spans="4:4" x14ac:dyDescent="0.2">
      <c r="D33798" s="20"/>
    </row>
    <row r="33799" spans="4:4" x14ac:dyDescent="0.2">
      <c r="D33799" s="20"/>
    </row>
    <row r="33800" spans="4:4" x14ac:dyDescent="0.2">
      <c r="D33800" s="20"/>
    </row>
    <row r="33801" spans="4:4" x14ac:dyDescent="0.2">
      <c r="D33801" s="20"/>
    </row>
    <row r="33802" spans="4:4" x14ac:dyDescent="0.2">
      <c r="D33802" s="20"/>
    </row>
    <row r="33803" spans="4:4" x14ac:dyDescent="0.2">
      <c r="D33803" s="20"/>
    </row>
    <row r="33804" spans="4:4" x14ac:dyDescent="0.2">
      <c r="D33804" s="20"/>
    </row>
    <row r="33805" spans="4:4" x14ac:dyDescent="0.2">
      <c r="D33805" s="20"/>
    </row>
    <row r="33806" spans="4:4" x14ac:dyDescent="0.2">
      <c r="D33806" s="20"/>
    </row>
    <row r="33807" spans="4:4" x14ac:dyDescent="0.2">
      <c r="D33807" s="20"/>
    </row>
    <row r="33808" spans="4:4" x14ac:dyDescent="0.2">
      <c r="D33808" s="20"/>
    </row>
    <row r="33809" spans="4:4" x14ac:dyDescent="0.2">
      <c r="D33809" s="20"/>
    </row>
    <row r="33810" spans="4:4" x14ac:dyDescent="0.2">
      <c r="D33810" s="20"/>
    </row>
    <row r="33811" spans="4:4" x14ac:dyDescent="0.2">
      <c r="D33811" s="20"/>
    </row>
    <row r="33812" spans="4:4" x14ac:dyDescent="0.2">
      <c r="D33812" s="20"/>
    </row>
    <row r="33813" spans="4:4" x14ac:dyDescent="0.2">
      <c r="D33813" s="20"/>
    </row>
    <row r="33814" spans="4:4" x14ac:dyDescent="0.2">
      <c r="D33814" s="20"/>
    </row>
    <row r="33815" spans="4:4" x14ac:dyDescent="0.2">
      <c r="D33815" s="20"/>
    </row>
    <row r="33816" spans="4:4" x14ac:dyDescent="0.2">
      <c r="D33816" s="20"/>
    </row>
    <row r="33817" spans="4:4" x14ac:dyDescent="0.2">
      <c r="D33817" s="20"/>
    </row>
    <row r="33818" spans="4:4" x14ac:dyDescent="0.2">
      <c r="D33818" s="20"/>
    </row>
    <row r="33819" spans="4:4" x14ac:dyDescent="0.2">
      <c r="D33819" s="20"/>
    </row>
    <row r="33820" spans="4:4" x14ac:dyDescent="0.2">
      <c r="D33820" s="20"/>
    </row>
    <row r="33821" spans="4:4" x14ac:dyDescent="0.2">
      <c r="D33821" s="20"/>
    </row>
    <row r="33822" spans="4:4" x14ac:dyDescent="0.2">
      <c r="D33822" s="20"/>
    </row>
    <row r="33823" spans="4:4" x14ac:dyDescent="0.2">
      <c r="D33823" s="20"/>
    </row>
    <row r="33824" spans="4:4" x14ac:dyDescent="0.2">
      <c r="D33824" s="20"/>
    </row>
    <row r="33825" spans="4:4" x14ac:dyDescent="0.2">
      <c r="D33825" s="20"/>
    </row>
    <row r="33826" spans="4:4" x14ac:dyDescent="0.2">
      <c r="D33826" s="20"/>
    </row>
    <row r="33827" spans="4:4" x14ac:dyDescent="0.2">
      <c r="D33827" s="20"/>
    </row>
    <row r="33828" spans="4:4" x14ac:dyDescent="0.2">
      <c r="D33828" s="20"/>
    </row>
    <row r="33829" spans="4:4" x14ac:dyDescent="0.2">
      <c r="D33829" s="20"/>
    </row>
    <row r="33830" spans="4:4" x14ac:dyDescent="0.2">
      <c r="D33830" s="20"/>
    </row>
    <row r="33831" spans="4:4" x14ac:dyDescent="0.2">
      <c r="D33831" s="20"/>
    </row>
    <row r="33832" spans="4:4" x14ac:dyDescent="0.2">
      <c r="D33832" s="20"/>
    </row>
    <row r="33833" spans="4:4" x14ac:dyDescent="0.2">
      <c r="D33833" s="20"/>
    </row>
    <row r="33834" spans="4:4" x14ac:dyDescent="0.2">
      <c r="D33834" s="20"/>
    </row>
    <row r="33835" spans="4:4" x14ac:dyDescent="0.2">
      <c r="D33835" s="20"/>
    </row>
    <row r="33836" spans="4:4" x14ac:dyDescent="0.2">
      <c r="D33836" s="20"/>
    </row>
    <row r="33837" spans="4:4" x14ac:dyDescent="0.2">
      <c r="D33837" s="20"/>
    </row>
    <row r="33838" spans="4:4" x14ac:dyDescent="0.2">
      <c r="D33838" s="20"/>
    </row>
    <row r="33839" spans="4:4" x14ac:dyDescent="0.2">
      <c r="D33839" s="20"/>
    </row>
    <row r="33840" spans="4:4" x14ac:dyDescent="0.2">
      <c r="D33840" s="20"/>
    </row>
    <row r="33841" spans="4:4" x14ac:dyDescent="0.2">
      <c r="D33841" s="20"/>
    </row>
    <row r="33842" spans="4:4" x14ac:dyDescent="0.2">
      <c r="D33842" s="20"/>
    </row>
    <row r="33843" spans="4:4" x14ac:dyDescent="0.2">
      <c r="D33843" s="20"/>
    </row>
    <row r="33844" spans="4:4" x14ac:dyDescent="0.2">
      <c r="D33844" s="20"/>
    </row>
    <row r="33845" spans="4:4" x14ac:dyDescent="0.2">
      <c r="D33845" s="20"/>
    </row>
    <row r="33846" spans="4:4" x14ac:dyDescent="0.2">
      <c r="D33846" s="20"/>
    </row>
    <row r="33847" spans="4:4" x14ac:dyDescent="0.2">
      <c r="D33847" s="20"/>
    </row>
    <row r="33848" spans="4:4" x14ac:dyDescent="0.2">
      <c r="D33848" s="20"/>
    </row>
    <row r="33849" spans="4:4" x14ac:dyDescent="0.2">
      <c r="D33849" s="20"/>
    </row>
    <row r="33850" spans="4:4" x14ac:dyDescent="0.2">
      <c r="D33850" s="20"/>
    </row>
    <row r="33851" spans="4:4" x14ac:dyDescent="0.2">
      <c r="D33851" s="20"/>
    </row>
    <row r="33852" spans="4:4" x14ac:dyDescent="0.2">
      <c r="D33852" s="20"/>
    </row>
    <row r="33853" spans="4:4" x14ac:dyDescent="0.2">
      <c r="D33853" s="20"/>
    </row>
    <row r="33854" spans="4:4" x14ac:dyDescent="0.2">
      <c r="D33854" s="20"/>
    </row>
    <row r="33855" spans="4:4" x14ac:dyDescent="0.2">
      <c r="D33855" s="20"/>
    </row>
    <row r="33856" spans="4:4" x14ac:dyDescent="0.2">
      <c r="D33856" s="20"/>
    </row>
    <row r="33857" spans="4:4" x14ac:dyDescent="0.2">
      <c r="D33857" s="20"/>
    </row>
    <row r="33858" spans="4:4" x14ac:dyDescent="0.2">
      <c r="D33858" s="20"/>
    </row>
    <row r="33859" spans="4:4" x14ac:dyDescent="0.2">
      <c r="D33859" s="20"/>
    </row>
    <row r="33860" spans="4:4" x14ac:dyDescent="0.2">
      <c r="D33860" s="20"/>
    </row>
    <row r="33861" spans="4:4" x14ac:dyDescent="0.2">
      <c r="D33861" s="20"/>
    </row>
    <row r="33862" spans="4:4" x14ac:dyDescent="0.2">
      <c r="D33862" s="20"/>
    </row>
    <row r="33863" spans="4:4" x14ac:dyDescent="0.2">
      <c r="D33863" s="20"/>
    </row>
    <row r="33864" spans="4:4" x14ac:dyDescent="0.2">
      <c r="D33864" s="20"/>
    </row>
    <row r="33865" spans="4:4" x14ac:dyDescent="0.2">
      <c r="D33865" s="20"/>
    </row>
    <row r="33866" spans="4:4" x14ac:dyDescent="0.2">
      <c r="D33866" s="20"/>
    </row>
    <row r="33867" spans="4:4" x14ac:dyDescent="0.2">
      <c r="D33867" s="20"/>
    </row>
    <row r="33868" spans="4:4" x14ac:dyDescent="0.2">
      <c r="D33868" s="20"/>
    </row>
    <row r="33869" spans="4:4" x14ac:dyDescent="0.2">
      <c r="D33869" s="20"/>
    </row>
    <row r="33870" spans="4:4" x14ac:dyDescent="0.2">
      <c r="D33870" s="20"/>
    </row>
    <row r="33871" spans="4:4" x14ac:dyDescent="0.2">
      <c r="D33871" s="20"/>
    </row>
    <row r="33872" spans="4:4" x14ac:dyDescent="0.2">
      <c r="D33872" s="20"/>
    </row>
    <row r="33873" spans="4:4" x14ac:dyDescent="0.2">
      <c r="D33873" s="20"/>
    </row>
    <row r="33874" spans="4:4" x14ac:dyDescent="0.2">
      <c r="D33874" s="20"/>
    </row>
    <row r="33875" spans="4:4" x14ac:dyDescent="0.2">
      <c r="D33875" s="20"/>
    </row>
    <row r="33876" spans="4:4" x14ac:dyDescent="0.2">
      <c r="D33876" s="20"/>
    </row>
    <row r="33877" spans="4:4" x14ac:dyDescent="0.2">
      <c r="D33877" s="20"/>
    </row>
    <row r="33878" spans="4:4" x14ac:dyDescent="0.2">
      <c r="D33878" s="20"/>
    </row>
    <row r="33879" spans="4:4" x14ac:dyDescent="0.2">
      <c r="D33879" s="20"/>
    </row>
    <row r="33880" spans="4:4" x14ac:dyDescent="0.2">
      <c r="D33880" s="20"/>
    </row>
    <row r="33881" spans="4:4" x14ac:dyDescent="0.2">
      <c r="D33881" s="20"/>
    </row>
    <row r="33882" spans="4:4" x14ac:dyDescent="0.2">
      <c r="D33882" s="20"/>
    </row>
    <row r="33883" spans="4:4" x14ac:dyDescent="0.2">
      <c r="D33883" s="20"/>
    </row>
    <row r="33884" spans="4:4" x14ac:dyDescent="0.2">
      <c r="D33884" s="20"/>
    </row>
    <row r="33885" spans="4:4" x14ac:dyDescent="0.2">
      <c r="D33885" s="20"/>
    </row>
    <row r="33886" spans="4:4" x14ac:dyDescent="0.2">
      <c r="D33886" s="20"/>
    </row>
    <row r="33887" spans="4:4" x14ac:dyDescent="0.2">
      <c r="D33887" s="20"/>
    </row>
    <row r="33888" spans="4:4" x14ac:dyDescent="0.2">
      <c r="D33888" s="20"/>
    </row>
    <row r="33889" spans="4:4" x14ac:dyDescent="0.2">
      <c r="D33889" s="20"/>
    </row>
    <row r="33890" spans="4:4" x14ac:dyDescent="0.2">
      <c r="D33890" s="20"/>
    </row>
    <row r="33891" spans="4:4" x14ac:dyDescent="0.2">
      <c r="D33891" s="20"/>
    </row>
    <row r="33892" spans="4:4" x14ac:dyDescent="0.2">
      <c r="D33892" s="20"/>
    </row>
    <row r="33893" spans="4:4" x14ac:dyDescent="0.2">
      <c r="D33893" s="20"/>
    </row>
    <row r="33894" spans="4:4" x14ac:dyDescent="0.2">
      <c r="D33894" s="20"/>
    </row>
    <row r="33895" spans="4:4" x14ac:dyDescent="0.2">
      <c r="D33895" s="20"/>
    </row>
    <row r="33896" spans="4:4" x14ac:dyDescent="0.2">
      <c r="D33896" s="20"/>
    </row>
    <row r="33897" spans="4:4" x14ac:dyDescent="0.2">
      <c r="D33897" s="20"/>
    </row>
    <row r="33898" spans="4:4" x14ac:dyDescent="0.2">
      <c r="D33898" s="20"/>
    </row>
    <row r="33899" spans="4:4" x14ac:dyDescent="0.2">
      <c r="D33899" s="20"/>
    </row>
    <row r="33900" spans="4:4" x14ac:dyDescent="0.2">
      <c r="D33900" s="20"/>
    </row>
    <row r="33901" spans="4:4" x14ac:dyDescent="0.2">
      <c r="D33901" s="20"/>
    </row>
    <row r="33902" spans="4:4" x14ac:dyDescent="0.2">
      <c r="D33902" s="20"/>
    </row>
    <row r="33903" spans="4:4" x14ac:dyDescent="0.2">
      <c r="D33903" s="20"/>
    </row>
    <row r="33904" spans="4:4" x14ac:dyDescent="0.2">
      <c r="D33904" s="20"/>
    </row>
    <row r="33905" spans="4:4" x14ac:dyDescent="0.2">
      <c r="D33905" s="20"/>
    </row>
    <row r="33906" spans="4:4" x14ac:dyDescent="0.2">
      <c r="D33906" s="20"/>
    </row>
    <row r="33907" spans="4:4" x14ac:dyDescent="0.2">
      <c r="D33907" s="20"/>
    </row>
    <row r="33908" spans="4:4" x14ac:dyDescent="0.2">
      <c r="D33908" s="20"/>
    </row>
    <row r="33909" spans="4:4" x14ac:dyDescent="0.2">
      <c r="D33909" s="20"/>
    </row>
    <row r="33910" spans="4:4" x14ac:dyDescent="0.2">
      <c r="D33910" s="20"/>
    </row>
    <row r="33911" spans="4:4" x14ac:dyDescent="0.2">
      <c r="D33911" s="20"/>
    </row>
    <row r="33912" spans="4:4" x14ac:dyDescent="0.2">
      <c r="D33912" s="20"/>
    </row>
    <row r="33913" spans="4:4" x14ac:dyDescent="0.2">
      <c r="D33913" s="20"/>
    </row>
    <row r="33914" spans="4:4" x14ac:dyDescent="0.2">
      <c r="D33914" s="20"/>
    </row>
    <row r="33915" spans="4:4" x14ac:dyDescent="0.2">
      <c r="D33915" s="20"/>
    </row>
    <row r="33916" spans="4:4" x14ac:dyDescent="0.2">
      <c r="D33916" s="20"/>
    </row>
    <row r="33917" spans="4:4" x14ac:dyDescent="0.2">
      <c r="D33917" s="20"/>
    </row>
    <row r="33918" spans="4:4" x14ac:dyDescent="0.2">
      <c r="D33918" s="20"/>
    </row>
    <row r="33919" spans="4:4" x14ac:dyDescent="0.2">
      <c r="D33919" s="20"/>
    </row>
    <row r="33920" spans="4:4" x14ac:dyDescent="0.2">
      <c r="D33920" s="20"/>
    </row>
    <row r="33921" spans="4:4" x14ac:dyDescent="0.2">
      <c r="D33921" s="20"/>
    </row>
    <row r="33922" spans="4:4" x14ac:dyDescent="0.2">
      <c r="D33922" s="20"/>
    </row>
    <row r="33923" spans="4:4" x14ac:dyDescent="0.2">
      <c r="D33923" s="20"/>
    </row>
    <row r="33924" spans="4:4" x14ac:dyDescent="0.2">
      <c r="D33924" s="20"/>
    </row>
    <row r="33925" spans="4:4" x14ac:dyDescent="0.2">
      <c r="D33925" s="20"/>
    </row>
    <row r="33926" spans="4:4" x14ac:dyDescent="0.2">
      <c r="D33926" s="20"/>
    </row>
    <row r="33927" spans="4:4" x14ac:dyDescent="0.2">
      <c r="D33927" s="20"/>
    </row>
    <row r="33928" spans="4:4" x14ac:dyDescent="0.2">
      <c r="D33928" s="20"/>
    </row>
    <row r="33929" spans="4:4" x14ac:dyDescent="0.2">
      <c r="D33929" s="20"/>
    </row>
    <row r="33930" spans="4:4" x14ac:dyDescent="0.2">
      <c r="D33930" s="20"/>
    </row>
    <row r="33931" spans="4:4" x14ac:dyDescent="0.2">
      <c r="D33931" s="20"/>
    </row>
    <row r="33932" spans="4:4" x14ac:dyDescent="0.2">
      <c r="D33932" s="20"/>
    </row>
    <row r="33933" spans="4:4" x14ac:dyDescent="0.2">
      <c r="D33933" s="20"/>
    </row>
    <row r="33934" spans="4:4" x14ac:dyDescent="0.2">
      <c r="D33934" s="20"/>
    </row>
    <row r="33935" spans="4:4" x14ac:dyDescent="0.2">
      <c r="D33935" s="20"/>
    </row>
    <row r="33936" spans="4:4" x14ac:dyDescent="0.2">
      <c r="D33936" s="20"/>
    </row>
    <row r="33937" spans="4:4" x14ac:dyDescent="0.2">
      <c r="D33937" s="20"/>
    </row>
    <row r="33938" spans="4:4" x14ac:dyDescent="0.2">
      <c r="D33938" s="20"/>
    </row>
    <row r="33939" spans="4:4" x14ac:dyDescent="0.2">
      <c r="D33939" s="20"/>
    </row>
    <row r="33940" spans="4:4" x14ac:dyDescent="0.2">
      <c r="D33940" s="20"/>
    </row>
    <row r="33941" spans="4:4" x14ac:dyDescent="0.2">
      <c r="D33941" s="20"/>
    </row>
    <row r="33942" spans="4:4" x14ac:dyDescent="0.2">
      <c r="D33942" s="20"/>
    </row>
    <row r="33943" spans="4:4" x14ac:dyDescent="0.2">
      <c r="D33943" s="20"/>
    </row>
    <row r="33944" spans="4:4" x14ac:dyDescent="0.2">
      <c r="D33944" s="20"/>
    </row>
    <row r="33945" spans="4:4" x14ac:dyDescent="0.2">
      <c r="D33945" s="20"/>
    </row>
    <row r="33946" spans="4:4" x14ac:dyDescent="0.2">
      <c r="D33946" s="20"/>
    </row>
    <row r="33947" spans="4:4" x14ac:dyDescent="0.2">
      <c r="D33947" s="20"/>
    </row>
    <row r="33948" spans="4:4" x14ac:dyDescent="0.2">
      <c r="D33948" s="20"/>
    </row>
    <row r="33949" spans="4:4" x14ac:dyDescent="0.2">
      <c r="D33949" s="20"/>
    </row>
    <row r="33950" spans="4:4" x14ac:dyDescent="0.2">
      <c r="D33950" s="20"/>
    </row>
    <row r="33951" spans="4:4" x14ac:dyDescent="0.2">
      <c r="D33951" s="20"/>
    </row>
    <row r="33952" spans="4:4" x14ac:dyDescent="0.2">
      <c r="D33952" s="20"/>
    </row>
    <row r="33953" spans="4:4" x14ac:dyDescent="0.2">
      <c r="D33953" s="20"/>
    </row>
    <row r="33954" spans="4:4" x14ac:dyDescent="0.2">
      <c r="D33954" s="20"/>
    </row>
    <row r="33955" spans="4:4" x14ac:dyDescent="0.2">
      <c r="D33955" s="20"/>
    </row>
    <row r="33956" spans="4:4" x14ac:dyDescent="0.2">
      <c r="D33956" s="20"/>
    </row>
    <row r="33957" spans="4:4" x14ac:dyDescent="0.2">
      <c r="D33957" s="20"/>
    </row>
    <row r="33958" spans="4:4" x14ac:dyDescent="0.2">
      <c r="D33958" s="20"/>
    </row>
    <row r="33959" spans="4:4" x14ac:dyDescent="0.2">
      <c r="D33959" s="20"/>
    </row>
    <row r="33960" spans="4:4" x14ac:dyDescent="0.2">
      <c r="D33960" s="20"/>
    </row>
    <row r="33961" spans="4:4" x14ac:dyDescent="0.2">
      <c r="D33961" s="20"/>
    </row>
    <row r="33962" spans="4:4" x14ac:dyDescent="0.2">
      <c r="D33962" s="20"/>
    </row>
    <row r="33963" spans="4:4" x14ac:dyDescent="0.2">
      <c r="D33963" s="20"/>
    </row>
    <row r="33964" spans="4:4" x14ac:dyDescent="0.2">
      <c r="D33964" s="20"/>
    </row>
    <row r="33965" spans="4:4" x14ac:dyDescent="0.2">
      <c r="D33965" s="20"/>
    </row>
    <row r="33966" spans="4:4" x14ac:dyDescent="0.2">
      <c r="D33966" s="20"/>
    </row>
    <row r="33967" spans="4:4" x14ac:dyDescent="0.2">
      <c r="D33967" s="20"/>
    </row>
    <row r="33968" spans="4:4" x14ac:dyDescent="0.2">
      <c r="D33968" s="20"/>
    </row>
    <row r="33969" spans="4:4" x14ac:dyDescent="0.2">
      <c r="D33969" s="20"/>
    </row>
    <row r="33970" spans="4:4" x14ac:dyDescent="0.2">
      <c r="D33970" s="20"/>
    </row>
    <row r="33971" spans="4:4" x14ac:dyDescent="0.2">
      <c r="D33971" s="20"/>
    </row>
    <row r="33972" spans="4:4" x14ac:dyDescent="0.2">
      <c r="D33972" s="20"/>
    </row>
    <row r="33973" spans="4:4" x14ac:dyDescent="0.2">
      <c r="D33973" s="20"/>
    </row>
    <row r="33974" spans="4:4" x14ac:dyDescent="0.2">
      <c r="D33974" s="20"/>
    </row>
    <row r="33975" spans="4:4" x14ac:dyDescent="0.2">
      <c r="D33975" s="20"/>
    </row>
    <row r="33976" spans="4:4" x14ac:dyDescent="0.2">
      <c r="D33976" s="20"/>
    </row>
    <row r="33977" spans="4:4" x14ac:dyDescent="0.2">
      <c r="D33977" s="20"/>
    </row>
    <row r="33978" spans="4:4" x14ac:dyDescent="0.2">
      <c r="D33978" s="20"/>
    </row>
    <row r="33979" spans="4:4" x14ac:dyDescent="0.2">
      <c r="D33979" s="20"/>
    </row>
    <row r="33980" spans="4:4" x14ac:dyDescent="0.2">
      <c r="D33980" s="20"/>
    </row>
    <row r="33981" spans="4:4" x14ac:dyDescent="0.2">
      <c r="D33981" s="20"/>
    </row>
    <row r="33982" spans="4:4" x14ac:dyDescent="0.2">
      <c r="D33982" s="20"/>
    </row>
    <row r="33983" spans="4:4" x14ac:dyDescent="0.2">
      <c r="D33983" s="20"/>
    </row>
    <row r="33984" spans="4:4" x14ac:dyDescent="0.2">
      <c r="D33984" s="20"/>
    </row>
    <row r="33985" spans="4:4" x14ac:dyDescent="0.2">
      <c r="D33985" s="20"/>
    </row>
    <row r="33986" spans="4:4" x14ac:dyDescent="0.2">
      <c r="D33986" s="20"/>
    </row>
    <row r="33987" spans="4:4" x14ac:dyDescent="0.2">
      <c r="D33987" s="20"/>
    </row>
    <row r="33988" spans="4:4" x14ac:dyDescent="0.2">
      <c r="D33988" s="20"/>
    </row>
    <row r="33989" spans="4:4" x14ac:dyDescent="0.2">
      <c r="D33989" s="20"/>
    </row>
    <row r="33990" spans="4:4" x14ac:dyDescent="0.2">
      <c r="D33990" s="20"/>
    </row>
    <row r="33991" spans="4:4" x14ac:dyDescent="0.2">
      <c r="D33991" s="20"/>
    </row>
    <row r="33992" spans="4:4" x14ac:dyDescent="0.2">
      <c r="D33992" s="20"/>
    </row>
    <row r="33993" spans="4:4" x14ac:dyDescent="0.2">
      <c r="D33993" s="20"/>
    </row>
    <row r="33994" spans="4:4" x14ac:dyDescent="0.2">
      <c r="D33994" s="20"/>
    </row>
    <row r="33995" spans="4:4" x14ac:dyDescent="0.2">
      <c r="D33995" s="20"/>
    </row>
    <row r="33996" spans="4:4" x14ac:dyDescent="0.2">
      <c r="D33996" s="20"/>
    </row>
    <row r="33997" spans="4:4" x14ac:dyDescent="0.2">
      <c r="D33997" s="20"/>
    </row>
    <row r="33998" spans="4:4" x14ac:dyDescent="0.2">
      <c r="D33998" s="20"/>
    </row>
    <row r="33999" spans="4:4" x14ac:dyDescent="0.2">
      <c r="D33999" s="20"/>
    </row>
    <row r="34000" spans="4:4" x14ac:dyDescent="0.2">
      <c r="D34000" s="20"/>
    </row>
    <row r="34001" spans="4:4" x14ac:dyDescent="0.2">
      <c r="D34001" s="20"/>
    </row>
    <row r="34002" spans="4:4" x14ac:dyDescent="0.2">
      <c r="D34002" s="20"/>
    </row>
    <row r="34003" spans="4:4" x14ac:dyDescent="0.2">
      <c r="D34003" s="20"/>
    </row>
    <row r="34004" spans="4:4" x14ac:dyDescent="0.2">
      <c r="D34004" s="20"/>
    </row>
    <row r="34005" spans="4:4" x14ac:dyDescent="0.2">
      <c r="D34005" s="20"/>
    </row>
    <row r="34006" spans="4:4" x14ac:dyDescent="0.2">
      <c r="D34006" s="20"/>
    </row>
    <row r="34007" spans="4:4" x14ac:dyDescent="0.2">
      <c r="D34007" s="20"/>
    </row>
    <row r="34008" spans="4:4" x14ac:dyDescent="0.2">
      <c r="D34008" s="20"/>
    </row>
    <row r="34009" spans="4:4" x14ac:dyDescent="0.2">
      <c r="D34009" s="20"/>
    </row>
    <row r="34010" spans="4:4" x14ac:dyDescent="0.2">
      <c r="D34010" s="20"/>
    </row>
    <row r="34011" spans="4:4" x14ac:dyDescent="0.2">
      <c r="D34011" s="20"/>
    </row>
    <row r="34012" spans="4:4" x14ac:dyDescent="0.2">
      <c r="D34012" s="20"/>
    </row>
    <row r="34013" spans="4:4" x14ac:dyDescent="0.2">
      <c r="D34013" s="20"/>
    </row>
    <row r="34014" spans="4:4" x14ac:dyDescent="0.2">
      <c r="D34014" s="20"/>
    </row>
    <row r="34015" spans="4:4" x14ac:dyDescent="0.2">
      <c r="D34015" s="20"/>
    </row>
    <row r="34016" spans="4:4" x14ac:dyDescent="0.2">
      <c r="D34016" s="20"/>
    </row>
    <row r="34017" spans="4:4" x14ac:dyDescent="0.2">
      <c r="D34017" s="20"/>
    </row>
    <row r="34018" spans="4:4" x14ac:dyDescent="0.2">
      <c r="D34018" s="20"/>
    </row>
    <row r="34019" spans="4:4" x14ac:dyDescent="0.2">
      <c r="D34019" s="20"/>
    </row>
    <row r="34020" spans="4:4" x14ac:dyDescent="0.2">
      <c r="D34020" s="20"/>
    </row>
    <row r="34021" spans="4:4" x14ac:dyDescent="0.2">
      <c r="D34021" s="20"/>
    </row>
    <row r="34022" spans="4:4" x14ac:dyDescent="0.2">
      <c r="D34022" s="20"/>
    </row>
    <row r="34023" spans="4:4" x14ac:dyDescent="0.2">
      <c r="D34023" s="20"/>
    </row>
    <row r="34024" spans="4:4" x14ac:dyDescent="0.2">
      <c r="D34024" s="20"/>
    </row>
    <row r="34025" spans="4:4" x14ac:dyDescent="0.2">
      <c r="D34025" s="20"/>
    </row>
    <row r="34026" spans="4:4" x14ac:dyDescent="0.2">
      <c r="D34026" s="20"/>
    </row>
    <row r="34027" spans="4:4" x14ac:dyDescent="0.2">
      <c r="D34027" s="20"/>
    </row>
    <row r="34028" spans="4:4" x14ac:dyDescent="0.2">
      <c r="D34028" s="20"/>
    </row>
    <row r="34029" spans="4:4" x14ac:dyDescent="0.2">
      <c r="D34029" s="20"/>
    </row>
    <row r="34030" spans="4:4" x14ac:dyDescent="0.2">
      <c r="D34030" s="20"/>
    </row>
    <row r="34031" spans="4:4" x14ac:dyDescent="0.2">
      <c r="D34031" s="20"/>
    </row>
    <row r="34032" spans="4:4" x14ac:dyDescent="0.2">
      <c r="D34032" s="20"/>
    </row>
    <row r="34033" spans="4:4" x14ac:dyDescent="0.2">
      <c r="D34033" s="20"/>
    </row>
    <row r="34034" spans="4:4" x14ac:dyDescent="0.2">
      <c r="D34034" s="20"/>
    </row>
    <row r="34035" spans="4:4" x14ac:dyDescent="0.2">
      <c r="D34035" s="20"/>
    </row>
    <row r="34036" spans="4:4" x14ac:dyDescent="0.2">
      <c r="D34036" s="20"/>
    </row>
    <row r="34037" spans="4:4" x14ac:dyDescent="0.2">
      <c r="D34037" s="20"/>
    </row>
    <row r="34038" spans="4:4" x14ac:dyDescent="0.2">
      <c r="D34038" s="20"/>
    </row>
    <row r="34039" spans="4:4" x14ac:dyDescent="0.2">
      <c r="D34039" s="20"/>
    </row>
    <row r="34040" spans="4:4" x14ac:dyDescent="0.2">
      <c r="D34040" s="20"/>
    </row>
    <row r="34041" spans="4:4" x14ac:dyDescent="0.2">
      <c r="D34041" s="20"/>
    </row>
    <row r="34042" spans="4:4" x14ac:dyDescent="0.2">
      <c r="D34042" s="20"/>
    </row>
    <row r="34043" spans="4:4" x14ac:dyDescent="0.2">
      <c r="D34043" s="20"/>
    </row>
    <row r="34044" spans="4:4" x14ac:dyDescent="0.2">
      <c r="D34044" s="20"/>
    </row>
    <row r="34045" spans="4:4" x14ac:dyDescent="0.2">
      <c r="D34045" s="20"/>
    </row>
    <row r="34046" spans="4:4" x14ac:dyDescent="0.2">
      <c r="D34046" s="20"/>
    </row>
    <row r="34047" spans="4:4" x14ac:dyDescent="0.2">
      <c r="D34047" s="20"/>
    </row>
    <row r="34048" spans="4:4" x14ac:dyDescent="0.2">
      <c r="D34048" s="20"/>
    </row>
    <row r="34049" spans="4:4" x14ac:dyDescent="0.2">
      <c r="D34049" s="20"/>
    </row>
    <row r="34050" spans="4:4" x14ac:dyDescent="0.2">
      <c r="D34050" s="20"/>
    </row>
    <row r="34051" spans="4:4" x14ac:dyDescent="0.2">
      <c r="D34051" s="20"/>
    </row>
    <row r="34052" spans="4:4" x14ac:dyDescent="0.2">
      <c r="D34052" s="20"/>
    </row>
    <row r="34053" spans="4:4" x14ac:dyDescent="0.2">
      <c r="D34053" s="20"/>
    </row>
    <row r="34054" spans="4:4" x14ac:dyDescent="0.2">
      <c r="D34054" s="20"/>
    </row>
    <row r="34055" spans="4:4" x14ac:dyDescent="0.2">
      <c r="D34055" s="20"/>
    </row>
    <row r="34056" spans="4:4" x14ac:dyDescent="0.2">
      <c r="D34056" s="20"/>
    </row>
    <row r="34057" spans="4:4" x14ac:dyDescent="0.2">
      <c r="D34057" s="20"/>
    </row>
    <row r="34058" spans="4:4" x14ac:dyDescent="0.2">
      <c r="D34058" s="20"/>
    </row>
    <row r="34059" spans="4:4" x14ac:dyDescent="0.2">
      <c r="D34059" s="20"/>
    </row>
    <row r="34060" spans="4:4" x14ac:dyDescent="0.2">
      <c r="D34060" s="20"/>
    </row>
    <row r="34061" spans="4:4" x14ac:dyDescent="0.2">
      <c r="D34061" s="20"/>
    </row>
    <row r="34062" spans="4:4" x14ac:dyDescent="0.2">
      <c r="D34062" s="20"/>
    </row>
    <row r="34063" spans="4:4" x14ac:dyDescent="0.2">
      <c r="D34063" s="20"/>
    </row>
    <row r="34064" spans="4:4" x14ac:dyDescent="0.2">
      <c r="D34064" s="20"/>
    </row>
    <row r="34065" spans="4:4" x14ac:dyDescent="0.2">
      <c r="D34065" s="20"/>
    </row>
    <row r="34066" spans="4:4" x14ac:dyDescent="0.2">
      <c r="D34066" s="20"/>
    </row>
    <row r="34067" spans="4:4" x14ac:dyDescent="0.2">
      <c r="D34067" s="20"/>
    </row>
    <row r="34068" spans="4:4" x14ac:dyDescent="0.2">
      <c r="D34068" s="20"/>
    </row>
    <row r="34069" spans="4:4" x14ac:dyDescent="0.2">
      <c r="D34069" s="20"/>
    </row>
    <row r="34070" spans="4:4" x14ac:dyDescent="0.2">
      <c r="D34070" s="20"/>
    </row>
    <row r="34071" spans="4:4" x14ac:dyDescent="0.2">
      <c r="D34071" s="20"/>
    </row>
    <row r="34072" spans="4:4" x14ac:dyDescent="0.2">
      <c r="D34072" s="20"/>
    </row>
    <row r="34073" spans="4:4" x14ac:dyDescent="0.2">
      <c r="D34073" s="20"/>
    </row>
    <row r="34074" spans="4:4" x14ac:dyDescent="0.2">
      <c r="D34074" s="20"/>
    </row>
    <row r="34075" spans="4:4" x14ac:dyDescent="0.2">
      <c r="D34075" s="20"/>
    </row>
    <row r="34076" spans="4:4" x14ac:dyDescent="0.2">
      <c r="D34076" s="20"/>
    </row>
    <row r="34077" spans="4:4" x14ac:dyDescent="0.2">
      <c r="D34077" s="20"/>
    </row>
    <row r="34078" spans="4:4" x14ac:dyDescent="0.2">
      <c r="D34078" s="20"/>
    </row>
    <row r="34079" spans="4:4" x14ac:dyDescent="0.2">
      <c r="D34079" s="20"/>
    </row>
    <row r="34080" spans="4:4" x14ac:dyDescent="0.2">
      <c r="D34080" s="20"/>
    </row>
    <row r="34081" spans="4:4" x14ac:dyDescent="0.2">
      <c r="D34081" s="20"/>
    </row>
    <row r="34082" spans="4:4" x14ac:dyDescent="0.2">
      <c r="D34082" s="20"/>
    </row>
    <row r="34083" spans="4:4" x14ac:dyDescent="0.2">
      <c r="D34083" s="20"/>
    </row>
    <row r="34084" spans="4:4" x14ac:dyDescent="0.2">
      <c r="D34084" s="20"/>
    </row>
    <row r="34085" spans="4:4" x14ac:dyDescent="0.2">
      <c r="D34085" s="20"/>
    </row>
    <row r="34086" spans="4:4" x14ac:dyDescent="0.2">
      <c r="D34086" s="20"/>
    </row>
    <row r="34087" spans="4:4" x14ac:dyDescent="0.2">
      <c r="D34087" s="20"/>
    </row>
    <row r="34088" spans="4:4" x14ac:dyDescent="0.2">
      <c r="D34088" s="20"/>
    </row>
    <row r="34089" spans="4:4" x14ac:dyDescent="0.2">
      <c r="D34089" s="20"/>
    </row>
    <row r="34090" spans="4:4" x14ac:dyDescent="0.2">
      <c r="D34090" s="20"/>
    </row>
    <row r="34091" spans="4:4" x14ac:dyDescent="0.2">
      <c r="D34091" s="20"/>
    </row>
    <row r="34092" spans="4:4" x14ac:dyDescent="0.2">
      <c r="D34092" s="20"/>
    </row>
    <row r="34093" spans="4:4" x14ac:dyDescent="0.2">
      <c r="D34093" s="20"/>
    </row>
    <row r="34094" spans="4:4" x14ac:dyDescent="0.2">
      <c r="D34094" s="20"/>
    </row>
    <row r="34095" spans="4:4" x14ac:dyDescent="0.2">
      <c r="D34095" s="20"/>
    </row>
    <row r="34096" spans="4:4" x14ac:dyDescent="0.2">
      <c r="D34096" s="20"/>
    </row>
    <row r="34097" spans="4:4" x14ac:dyDescent="0.2">
      <c r="D34097" s="20"/>
    </row>
    <row r="34098" spans="4:4" x14ac:dyDescent="0.2">
      <c r="D34098" s="20"/>
    </row>
    <row r="34099" spans="4:4" x14ac:dyDescent="0.2">
      <c r="D34099" s="20"/>
    </row>
    <row r="34100" spans="4:4" x14ac:dyDescent="0.2">
      <c r="D34100" s="20"/>
    </row>
    <row r="34101" spans="4:4" x14ac:dyDescent="0.2">
      <c r="D34101" s="20"/>
    </row>
    <row r="34102" spans="4:4" x14ac:dyDescent="0.2">
      <c r="D34102" s="20"/>
    </row>
    <row r="34103" spans="4:4" x14ac:dyDescent="0.2">
      <c r="D34103" s="20"/>
    </row>
    <row r="34104" spans="4:4" x14ac:dyDescent="0.2">
      <c r="D34104" s="20"/>
    </row>
    <row r="34105" spans="4:4" x14ac:dyDescent="0.2">
      <c r="D34105" s="20"/>
    </row>
    <row r="34106" spans="4:4" x14ac:dyDescent="0.2">
      <c r="D34106" s="20"/>
    </row>
    <row r="34107" spans="4:4" x14ac:dyDescent="0.2">
      <c r="D34107" s="20"/>
    </row>
    <row r="34108" spans="4:4" x14ac:dyDescent="0.2">
      <c r="D34108" s="20"/>
    </row>
    <row r="34109" spans="4:4" x14ac:dyDescent="0.2">
      <c r="D34109" s="20"/>
    </row>
    <row r="34110" spans="4:4" x14ac:dyDescent="0.2">
      <c r="D34110" s="20"/>
    </row>
    <row r="34111" spans="4:4" x14ac:dyDescent="0.2">
      <c r="D34111" s="20"/>
    </row>
    <row r="34112" spans="4:4" x14ac:dyDescent="0.2">
      <c r="D34112" s="20"/>
    </row>
    <row r="34113" spans="4:4" x14ac:dyDescent="0.2">
      <c r="D34113" s="20"/>
    </row>
    <row r="34114" spans="4:4" x14ac:dyDescent="0.2">
      <c r="D34114" s="20"/>
    </row>
    <row r="34115" spans="4:4" x14ac:dyDescent="0.2">
      <c r="D34115" s="20"/>
    </row>
    <row r="34116" spans="4:4" x14ac:dyDescent="0.2">
      <c r="D34116" s="20"/>
    </row>
    <row r="34117" spans="4:4" x14ac:dyDescent="0.2">
      <c r="D34117" s="20"/>
    </row>
    <row r="34118" spans="4:4" x14ac:dyDescent="0.2">
      <c r="D34118" s="20"/>
    </row>
    <row r="34119" spans="4:4" x14ac:dyDescent="0.2">
      <c r="D34119" s="20"/>
    </row>
    <row r="34120" spans="4:4" x14ac:dyDescent="0.2">
      <c r="D34120" s="20"/>
    </row>
    <row r="34121" spans="4:4" x14ac:dyDescent="0.2">
      <c r="D34121" s="20"/>
    </row>
    <row r="34122" spans="4:4" x14ac:dyDescent="0.2">
      <c r="D34122" s="20"/>
    </row>
    <row r="34123" spans="4:4" x14ac:dyDescent="0.2">
      <c r="D34123" s="20"/>
    </row>
    <row r="34124" spans="4:4" x14ac:dyDescent="0.2">
      <c r="D34124" s="20"/>
    </row>
    <row r="34125" spans="4:4" x14ac:dyDescent="0.2">
      <c r="D34125" s="20"/>
    </row>
    <row r="34126" spans="4:4" x14ac:dyDescent="0.2">
      <c r="D34126" s="20"/>
    </row>
    <row r="34127" spans="4:4" x14ac:dyDescent="0.2">
      <c r="D34127" s="20"/>
    </row>
    <row r="34128" spans="4:4" x14ac:dyDescent="0.2">
      <c r="D34128" s="20"/>
    </row>
    <row r="34129" spans="4:4" x14ac:dyDescent="0.2">
      <c r="D34129" s="20"/>
    </row>
    <row r="34130" spans="4:4" x14ac:dyDescent="0.2">
      <c r="D34130" s="20"/>
    </row>
    <row r="34131" spans="4:4" x14ac:dyDescent="0.2">
      <c r="D34131" s="20"/>
    </row>
    <row r="34132" spans="4:4" x14ac:dyDescent="0.2">
      <c r="D34132" s="20"/>
    </row>
    <row r="34133" spans="4:4" x14ac:dyDescent="0.2">
      <c r="D34133" s="20"/>
    </row>
    <row r="34134" spans="4:4" x14ac:dyDescent="0.2">
      <c r="D34134" s="20"/>
    </row>
    <row r="34135" spans="4:4" x14ac:dyDescent="0.2">
      <c r="D34135" s="20"/>
    </row>
    <row r="34136" spans="4:4" x14ac:dyDescent="0.2">
      <c r="D34136" s="20"/>
    </row>
    <row r="34137" spans="4:4" x14ac:dyDescent="0.2">
      <c r="D34137" s="20"/>
    </row>
    <row r="34138" spans="4:4" x14ac:dyDescent="0.2">
      <c r="D34138" s="20"/>
    </row>
    <row r="34139" spans="4:4" x14ac:dyDescent="0.2">
      <c r="D34139" s="20"/>
    </row>
    <row r="34140" spans="4:4" x14ac:dyDescent="0.2">
      <c r="D34140" s="20"/>
    </row>
    <row r="34141" spans="4:4" x14ac:dyDescent="0.2">
      <c r="D34141" s="20"/>
    </row>
    <row r="34142" spans="4:4" x14ac:dyDescent="0.2">
      <c r="D34142" s="20"/>
    </row>
    <row r="34143" spans="4:4" x14ac:dyDescent="0.2">
      <c r="D34143" s="20"/>
    </row>
    <row r="34144" spans="4:4" x14ac:dyDescent="0.2">
      <c r="D34144" s="20"/>
    </row>
    <row r="34145" spans="4:4" x14ac:dyDescent="0.2">
      <c r="D34145" s="20"/>
    </row>
    <row r="34146" spans="4:4" x14ac:dyDescent="0.2">
      <c r="D34146" s="20"/>
    </row>
    <row r="34147" spans="4:4" x14ac:dyDescent="0.2">
      <c r="D34147" s="20"/>
    </row>
    <row r="34148" spans="4:4" x14ac:dyDescent="0.2">
      <c r="D34148" s="20"/>
    </row>
    <row r="34149" spans="4:4" x14ac:dyDescent="0.2">
      <c r="D34149" s="20"/>
    </row>
    <row r="34150" spans="4:4" x14ac:dyDescent="0.2">
      <c r="D34150" s="20"/>
    </row>
    <row r="34151" spans="4:4" x14ac:dyDescent="0.2">
      <c r="D34151" s="20"/>
    </row>
    <row r="34152" spans="4:4" x14ac:dyDescent="0.2">
      <c r="D34152" s="20"/>
    </row>
    <row r="34153" spans="4:4" x14ac:dyDescent="0.2">
      <c r="D34153" s="20"/>
    </row>
    <row r="34154" spans="4:4" x14ac:dyDescent="0.2">
      <c r="D34154" s="20"/>
    </row>
    <row r="34155" spans="4:4" x14ac:dyDescent="0.2">
      <c r="D34155" s="20"/>
    </row>
    <row r="34156" spans="4:4" x14ac:dyDescent="0.2">
      <c r="D34156" s="20"/>
    </row>
    <row r="34157" spans="4:4" x14ac:dyDescent="0.2">
      <c r="D34157" s="20"/>
    </row>
    <row r="34158" spans="4:4" x14ac:dyDescent="0.2">
      <c r="D34158" s="20"/>
    </row>
    <row r="34159" spans="4:4" x14ac:dyDescent="0.2">
      <c r="D34159" s="20"/>
    </row>
    <row r="34160" spans="4:4" x14ac:dyDescent="0.2">
      <c r="D34160" s="20"/>
    </row>
    <row r="34161" spans="4:4" x14ac:dyDescent="0.2">
      <c r="D34161" s="20"/>
    </row>
    <row r="34162" spans="4:4" x14ac:dyDescent="0.2">
      <c r="D34162" s="20"/>
    </row>
    <row r="34163" spans="4:4" x14ac:dyDescent="0.2">
      <c r="D34163" s="20"/>
    </row>
    <row r="34164" spans="4:4" x14ac:dyDescent="0.2">
      <c r="D34164" s="20"/>
    </row>
    <row r="34165" spans="4:4" x14ac:dyDescent="0.2">
      <c r="D34165" s="20"/>
    </row>
    <row r="34166" spans="4:4" x14ac:dyDescent="0.2">
      <c r="D34166" s="20"/>
    </row>
    <row r="34167" spans="4:4" x14ac:dyDescent="0.2">
      <c r="D34167" s="20"/>
    </row>
    <row r="34168" spans="4:4" x14ac:dyDescent="0.2">
      <c r="D34168" s="20"/>
    </row>
    <row r="34169" spans="4:4" x14ac:dyDescent="0.2">
      <c r="D34169" s="20"/>
    </row>
    <row r="34170" spans="4:4" x14ac:dyDescent="0.2">
      <c r="D34170" s="20"/>
    </row>
    <row r="34171" spans="4:4" x14ac:dyDescent="0.2">
      <c r="D34171" s="20"/>
    </row>
    <row r="34172" spans="4:4" x14ac:dyDescent="0.2">
      <c r="D34172" s="20"/>
    </row>
    <row r="34173" spans="4:4" x14ac:dyDescent="0.2">
      <c r="D34173" s="20"/>
    </row>
    <row r="34174" spans="4:4" x14ac:dyDescent="0.2">
      <c r="D34174" s="20"/>
    </row>
    <row r="34175" spans="4:4" x14ac:dyDescent="0.2">
      <c r="D34175" s="20"/>
    </row>
    <row r="34176" spans="4:4" x14ac:dyDescent="0.2">
      <c r="D34176" s="20"/>
    </row>
    <row r="34177" spans="4:4" x14ac:dyDescent="0.2">
      <c r="D34177" s="20"/>
    </row>
    <row r="34178" spans="4:4" x14ac:dyDescent="0.2">
      <c r="D34178" s="20"/>
    </row>
    <row r="34179" spans="4:4" x14ac:dyDescent="0.2">
      <c r="D34179" s="20"/>
    </row>
    <row r="34180" spans="4:4" x14ac:dyDescent="0.2">
      <c r="D34180" s="20"/>
    </row>
    <row r="34181" spans="4:4" x14ac:dyDescent="0.2">
      <c r="D34181" s="20"/>
    </row>
    <row r="34182" spans="4:4" x14ac:dyDescent="0.2">
      <c r="D34182" s="20"/>
    </row>
    <row r="34183" spans="4:4" x14ac:dyDescent="0.2">
      <c r="D34183" s="20"/>
    </row>
    <row r="34184" spans="4:4" x14ac:dyDescent="0.2">
      <c r="D34184" s="20"/>
    </row>
    <row r="34185" spans="4:4" x14ac:dyDescent="0.2">
      <c r="D34185" s="20"/>
    </row>
    <row r="34186" spans="4:4" x14ac:dyDescent="0.2">
      <c r="D34186" s="20"/>
    </row>
    <row r="34187" spans="4:4" x14ac:dyDescent="0.2">
      <c r="D34187" s="20"/>
    </row>
    <row r="34188" spans="4:4" x14ac:dyDescent="0.2">
      <c r="D34188" s="20"/>
    </row>
    <row r="34189" spans="4:4" x14ac:dyDescent="0.2">
      <c r="D34189" s="20"/>
    </row>
    <row r="34190" spans="4:4" x14ac:dyDescent="0.2">
      <c r="D34190" s="20"/>
    </row>
    <row r="34191" spans="4:4" x14ac:dyDescent="0.2">
      <c r="D34191" s="20"/>
    </row>
    <row r="34192" spans="4:4" x14ac:dyDescent="0.2">
      <c r="D34192" s="20"/>
    </row>
    <row r="34193" spans="4:4" x14ac:dyDescent="0.2">
      <c r="D34193" s="20"/>
    </row>
    <row r="34194" spans="4:4" x14ac:dyDescent="0.2">
      <c r="D34194" s="20"/>
    </row>
    <row r="34195" spans="4:4" x14ac:dyDescent="0.2">
      <c r="D34195" s="20"/>
    </row>
    <row r="34196" spans="4:4" x14ac:dyDescent="0.2">
      <c r="D34196" s="20"/>
    </row>
    <row r="34197" spans="4:4" x14ac:dyDescent="0.2">
      <c r="D34197" s="20"/>
    </row>
    <row r="34198" spans="4:4" x14ac:dyDescent="0.2">
      <c r="D34198" s="20"/>
    </row>
    <row r="34199" spans="4:4" x14ac:dyDescent="0.2">
      <c r="D34199" s="20"/>
    </row>
    <row r="34200" spans="4:4" x14ac:dyDescent="0.2">
      <c r="D34200" s="20"/>
    </row>
    <row r="34201" spans="4:4" x14ac:dyDescent="0.2">
      <c r="D34201" s="20"/>
    </row>
    <row r="34202" spans="4:4" x14ac:dyDescent="0.2">
      <c r="D34202" s="20"/>
    </row>
    <row r="34203" spans="4:4" x14ac:dyDescent="0.2">
      <c r="D34203" s="20"/>
    </row>
    <row r="34204" spans="4:4" x14ac:dyDescent="0.2">
      <c r="D34204" s="20"/>
    </row>
    <row r="34205" spans="4:4" x14ac:dyDescent="0.2">
      <c r="D34205" s="20"/>
    </row>
    <row r="34206" spans="4:4" x14ac:dyDescent="0.2">
      <c r="D34206" s="20"/>
    </row>
    <row r="34207" spans="4:4" x14ac:dyDescent="0.2">
      <c r="D34207" s="20"/>
    </row>
    <row r="34208" spans="4:4" x14ac:dyDescent="0.2">
      <c r="D34208" s="20"/>
    </row>
    <row r="34209" spans="4:4" x14ac:dyDescent="0.2">
      <c r="D34209" s="20"/>
    </row>
    <row r="34210" spans="4:4" x14ac:dyDescent="0.2">
      <c r="D34210" s="20"/>
    </row>
    <row r="34211" spans="4:4" x14ac:dyDescent="0.2">
      <c r="D34211" s="20"/>
    </row>
    <row r="34212" spans="4:4" x14ac:dyDescent="0.2">
      <c r="D34212" s="20"/>
    </row>
    <row r="34213" spans="4:4" x14ac:dyDescent="0.2">
      <c r="D34213" s="20"/>
    </row>
    <row r="34214" spans="4:4" x14ac:dyDescent="0.2">
      <c r="D34214" s="20"/>
    </row>
    <row r="34215" spans="4:4" x14ac:dyDescent="0.2">
      <c r="D34215" s="20"/>
    </row>
    <row r="34216" spans="4:4" x14ac:dyDescent="0.2">
      <c r="D34216" s="20"/>
    </row>
    <row r="34217" spans="4:4" x14ac:dyDescent="0.2">
      <c r="D34217" s="20"/>
    </row>
    <row r="34218" spans="4:4" x14ac:dyDescent="0.2">
      <c r="D34218" s="20"/>
    </row>
    <row r="34219" spans="4:4" x14ac:dyDescent="0.2">
      <c r="D34219" s="20"/>
    </row>
    <row r="34220" spans="4:4" x14ac:dyDescent="0.2">
      <c r="D34220" s="20"/>
    </row>
    <row r="34221" spans="4:4" x14ac:dyDescent="0.2">
      <c r="D34221" s="20"/>
    </row>
    <row r="34222" spans="4:4" x14ac:dyDescent="0.2">
      <c r="D34222" s="20"/>
    </row>
    <row r="34223" spans="4:4" x14ac:dyDescent="0.2">
      <c r="D34223" s="20"/>
    </row>
    <row r="34224" spans="4:4" x14ac:dyDescent="0.2">
      <c r="D34224" s="20"/>
    </row>
    <row r="34225" spans="4:4" x14ac:dyDescent="0.2">
      <c r="D34225" s="20"/>
    </row>
    <row r="34226" spans="4:4" x14ac:dyDescent="0.2">
      <c r="D34226" s="20"/>
    </row>
    <row r="34227" spans="4:4" x14ac:dyDescent="0.2">
      <c r="D34227" s="20"/>
    </row>
    <row r="34228" spans="4:4" x14ac:dyDescent="0.2">
      <c r="D34228" s="20"/>
    </row>
    <row r="34229" spans="4:4" x14ac:dyDescent="0.2">
      <c r="D34229" s="20"/>
    </row>
    <row r="34230" spans="4:4" x14ac:dyDescent="0.2">
      <c r="D34230" s="20"/>
    </row>
    <row r="34231" spans="4:4" x14ac:dyDescent="0.2">
      <c r="D34231" s="20"/>
    </row>
    <row r="34232" spans="4:4" x14ac:dyDescent="0.2">
      <c r="D34232" s="20"/>
    </row>
    <row r="34233" spans="4:4" x14ac:dyDescent="0.2">
      <c r="D34233" s="20"/>
    </row>
    <row r="34234" spans="4:4" x14ac:dyDescent="0.2">
      <c r="D34234" s="20"/>
    </row>
    <row r="34235" spans="4:4" x14ac:dyDescent="0.2">
      <c r="D34235" s="20"/>
    </row>
    <row r="34236" spans="4:4" x14ac:dyDescent="0.2">
      <c r="D34236" s="20"/>
    </row>
    <row r="34237" spans="4:4" x14ac:dyDescent="0.2">
      <c r="D34237" s="20"/>
    </row>
    <row r="34238" spans="4:4" x14ac:dyDescent="0.2">
      <c r="D34238" s="20"/>
    </row>
    <row r="34239" spans="4:4" x14ac:dyDescent="0.2">
      <c r="D34239" s="20"/>
    </row>
    <row r="34240" spans="4:4" x14ac:dyDescent="0.2">
      <c r="D34240" s="20"/>
    </row>
    <row r="34241" spans="4:4" x14ac:dyDescent="0.2">
      <c r="D34241" s="20"/>
    </row>
    <row r="34242" spans="4:4" x14ac:dyDescent="0.2">
      <c r="D34242" s="20"/>
    </row>
    <row r="34243" spans="4:4" x14ac:dyDescent="0.2">
      <c r="D34243" s="20"/>
    </row>
    <row r="34244" spans="4:4" x14ac:dyDescent="0.2">
      <c r="D34244" s="20"/>
    </row>
    <row r="34245" spans="4:4" x14ac:dyDescent="0.2">
      <c r="D34245" s="20"/>
    </row>
    <row r="34246" spans="4:4" x14ac:dyDescent="0.2">
      <c r="D34246" s="20"/>
    </row>
    <row r="34247" spans="4:4" x14ac:dyDescent="0.2">
      <c r="D34247" s="20"/>
    </row>
    <row r="34248" spans="4:4" x14ac:dyDescent="0.2">
      <c r="D34248" s="20"/>
    </row>
    <row r="34249" spans="4:4" x14ac:dyDescent="0.2">
      <c r="D34249" s="20"/>
    </row>
    <row r="34250" spans="4:4" x14ac:dyDescent="0.2">
      <c r="D34250" s="20"/>
    </row>
    <row r="34251" spans="4:4" x14ac:dyDescent="0.2">
      <c r="D34251" s="20"/>
    </row>
    <row r="34252" spans="4:4" x14ac:dyDescent="0.2">
      <c r="D34252" s="20"/>
    </row>
    <row r="34253" spans="4:4" x14ac:dyDescent="0.2">
      <c r="D34253" s="20"/>
    </row>
    <row r="34254" spans="4:4" x14ac:dyDescent="0.2">
      <c r="D34254" s="20"/>
    </row>
    <row r="34255" spans="4:4" x14ac:dyDescent="0.2">
      <c r="D34255" s="20"/>
    </row>
    <row r="34256" spans="4:4" x14ac:dyDescent="0.2">
      <c r="D34256" s="20"/>
    </row>
    <row r="34257" spans="4:4" x14ac:dyDescent="0.2">
      <c r="D34257" s="20"/>
    </row>
    <row r="34258" spans="4:4" x14ac:dyDescent="0.2">
      <c r="D34258" s="20"/>
    </row>
    <row r="34259" spans="4:4" x14ac:dyDescent="0.2">
      <c r="D34259" s="20"/>
    </row>
    <row r="34260" spans="4:4" x14ac:dyDescent="0.2">
      <c r="D34260" s="20"/>
    </row>
    <row r="34261" spans="4:4" x14ac:dyDescent="0.2">
      <c r="D34261" s="20"/>
    </row>
    <row r="34262" spans="4:4" x14ac:dyDescent="0.2">
      <c r="D34262" s="20"/>
    </row>
    <row r="34263" spans="4:4" x14ac:dyDescent="0.2">
      <c r="D34263" s="20"/>
    </row>
    <row r="34264" spans="4:4" x14ac:dyDescent="0.2">
      <c r="D34264" s="20"/>
    </row>
    <row r="34265" spans="4:4" x14ac:dyDescent="0.2">
      <c r="D34265" s="20"/>
    </row>
    <row r="34266" spans="4:4" x14ac:dyDescent="0.2">
      <c r="D34266" s="20"/>
    </row>
    <row r="34267" spans="4:4" x14ac:dyDescent="0.2">
      <c r="D34267" s="20"/>
    </row>
    <row r="34268" spans="4:4" x14ac:dyDescent="0.2">
      <c r="D34268" s="20"/>
    </row>
    <row r="34269" spans="4:4" x14ac:dyDescent="0.2">
      <c r="D34269" s="20"/>
    </row>
    <row r="34270" spans="4:4" x14ac:dyDescent="0.2">
      <c r="D34270" s="20"/>
    </row>
    <row r="34271" spans="4:4" x14ac:dyDescent="0.2">
      <c r="D34271" s="20"/>
    </row>
    <row r="34272" spans="4:4" x14ac:dyDescent="0.2">
      <c r="D34272" s="20"/>
    </row>
    <row r="34273" spans="4:4" x14ac:dyDescent="0.2">
      <c r="D34273" s="20"/>
    </row>
    <row r="34274" spans="4:4" x14ac:dyDescent="0.2">
      <c r="D34274" s="20"/>
    </row>
    <row r="34275" spans="4:4" x14ac:dyDescent="0.2">
      <c r="D34275" s="20"/>
    </row>
    <row r="34276" spans="4:4" x14ac:dyDescent="0.2">
      <c r="D34276" s="20"/>
    </row>
    <row r="34277" spans="4:4" x14ac:dyDescent="0.2">
      <c r="D34277" s="20"/>
    </row>
    <row r="34278" spans="4:4" x14ac:dyDescent="0.2">
      <c r="D34278" s="20"/>
    </row>
    <row r="34279" spans="4:4" x14ac:dyDescent="0.2">
      <c r="D34279" s="20"/>
    </row>
    <row r="34280" spans="4:4" x14ac:dyDescent="0.2">
      <c r="D34280" s="20"/>
    </row>
    <row r="34281" spans="4:4" x14ac:dyDescent="0.2">
      <c r="D34281" s="20"/>
    </row>
    <row r="34282" spans="4:4" x14ac:dyDescent="0.2">
      <c r="D34282" s="20"/>
    </row>
    <row r="34283" spans="4:4" x14ac:dyDescent="0.2">
      <c r="D34283" s="20"/>
    </row>
    <row r="34284" spans="4:4" x14ac:dyDescent="0.2">
      <c r="D34284" s="20"/>
    </row>
    <row r="34285" spans="4:4" x14ac:dyDescent="0.2">
      <c r="D34285" s="20"/>
    </row>
    <row r="34286" spans="4:4" x14ac:dyDescent="0.2">
      <c r="D34286" s="20"/>
    </row>
    <row r="34287" spans="4:4" x14ac:dyDescent="0.2">
      <c r="D34287" s="20"/>
    </row>
    <row r="34288" spans="4:4" x14ac:dyDescent="0.2">
      <c r="D34288" s="20"/>
    </row>
    <row r="34289" spans="4:4" x14ac:dyDescent="0.2">
      <c r="D34289" s="20"/>
    </row>
    <row r="34290" spans="4:4" x14ac:dyDescent="0.2">
      <c r="D34290" s="20"/>
    </row>
    <row r="34291" spans="4:4" x14ac:dyDescent="0.2">
      <c r="D34291" s="20"/>
    </row>
    <row r="34292" spans="4:4" x14ac:dyDescent="0.2">
      <c r="D34292" s="20"/>
    </row>
    <row r="34293" spans="4:4" x14ac:dyDescent="0.2">
      <c r="D34293" s="20"/>
    </row>
    <row r="34294" spans="4:4" x14ac:dyDescent="0.2">
      <c r="D34294" s="20"/>
    </row>
    <row r="34295" spans="4:4" x14ac:dyDescent="0.2">
      <c r="D34295" s="20"/>
    </row>
    <row r="34296" spans="4:4" x14ac:dyDescent="0.2">
      <c r="D34296" s="20"/>
    </row>
    <row r="34297" spans="4:4" x14ac:dyDescent="0.2">
      <c r="D34297" s="20"/>
    </row>
    <row r="34298" spans="4:4" x14ac:dyDescent="0.2">
      <c r="D34298" s="20"/>
    </row>
    <row r="34299" spans="4:4" x14ac:dyDescent="0.2">
      <c r="D34299" s="20"/>
    </row>
    <row r="34300" spans="4:4" x14ac:dyDescent="0.2">
      <c r="D34300" s="20"/>
    </row>
    <row r="34301" spans="4:4" x14ac:dyDescent="0.2">
      <c r="D34301" s="20"/>
    </row>
    <row r="34302" spans="4:4" x14ac:dyDescent="0.2">
      <c r="D34302" s="20"/>
    </row>
    <row r="34303" spans="4:4" x14ac:dyDescent="0.2">
      <c r="D34303" s="20"/>
    </row>
    <row r="34304" spans="4:4" x14ac:dyDescent="0.2">
      <c r="D34304" s="20"/>
    </row>
    <row r="34305" spans="4:4" x14ac:dyDescent="0.2">
      <c r="D34305" s="20"/>
    </row>
    <row r="34306" spans="4:4" x14ac:dyDescent="0.2">
      <c r="D34306" s="20"/>
    </row>
    <row r="34307" spans="4:4" x14ac:dyDescent="0.2">
      <c r="D34307" s="20"/>
    </row>
    <row r="34308" spans="4:4" x14ac:dyDescent="0.2">
      <c r="D34308" s="20"/>
    </row>
    <row r="34309" spans="4:4" x14ac:dyDescent="0.2">
      <c r="D34309" s="20"/>
    </row>
    <row r="34310" spans="4:4" x14ac:dyDescent="0.2">
      <c r="D34310" s="20"/>
    </row>
    <row r="34311" spans="4:4" x14ac:dyDescent="0.2">
      <c r="D34311" s="20"/>
    </row>
    <row r="34312" spans="4:4" x14ac:dyDescent="0.2">
      <c r="D34312" s="20"/>
    </row>
    <row r="34313" spans="4:4" x14ac:dyDescent="0.2">
      <c r="D34313" s="20"/>
    </row>
    <row r="34314" spans="4:4" x14ac:dyDescent="0.2">
      <c r="D34314" s="20"/>
    </row>
    <row r="34315" spans="4:4" x14ac:dyDescent="0.2">
      <c r="D34315" s="20"/>
    </row>
    <row r="34316" spans="4:4" x14ac:dyDescent="0.2">
      <c r="D34316" s="20"/>
    </row>
    <row r="34317" spans="4:4" x14ac:dyDescent="0.2">
      <c r="D34317" s="20"/>
    </row>
    <row r="34318" spans="4:4" x14ac:dyDescent="0.2">
      <c r="D34318" s="20"/>
    </row>
    <row r="34319" spans="4:4" x14ac:dyDescent="0.2">
      <c r="D34319" s="20"/>
    </row>
    <row r="34320" spans="4:4" x14ac:dyDescent="0.2">
      <c r="D34320" s="20"/>
    </row>
    <row r="34321" spans="4:4" x14ac:dyDescent="0.2">
      <c r="D34321" s="20"/>
    </row>
    <row r="34322" spans="4:4" x14ac:dyDescent="0.2">
      <c r="D34322" s="20"/>
    </row>
    <row r="34323" spans="4:4" x14ac:dyDescent="0.2">
      <c r="D34323" s="20"/>
    </row>
    <row r="34324" spans="4:4" x14ac:dyDescent="0.2">
      <c r="D34324" s="20"/>
    </row>
    <row r="34325" spans="4:4" x14ac:dyDescent="0.2">
      <c r="D34325" s="20"/>
    </row>
    <row r="34326" spans="4:4" x14ac:dyDescent="0.2">
      <c r="D34326" s="20"/>
    </row>
    <row r="34327" spans="4:4" x14ac:dyDescent="0.2">
      <c r="D34327" s="20"/>
    </row>
    <row r="34328" spans="4:4" x14ac:dyDescent="0.2">
      <c r="D34328" s="20"/>
    </row>
    <row r="34329" spans="4:4" x14ac:dyDescent="0.2">
      <c r="D34329" s="20"/>
    </row>
    <row r="34330" spans="4:4" x14ac:dyDescent="0.2">
      <c r="D34330" s="20"/>
    </row>
    <row r="34331" spans="4:4" x14ac:dyDescent="0.2">
      <c r="D34331" s="20"/>
    </row>
    <row r="34332" spans="4:4" x14ac:dyDescent="0.2">
      <c r="D34332" s="20"/>
    </row>
    <row r="34333" spans="4:4" x14ac:dyDescent="0.2">
      <c r="D34333" s="20"/>
    </row>
    <row r="34334" spans="4:4" x14ac:dyDescent="0.2">
      <c r="D34334" s="20"/>
    </row>
    <row r="34335" spans="4:4" x14ac:dyDescent="0.2">
      <c r="D34335" s="20"/>
    </row>
    <row r="34336" spans="4:4" x14ac:dyDescent="0.2">
      <c r="D34336" s="20"/>
    </row>
    <row r="34337" spans="4:4" x14ac:dyDescent="0.2">
      <c r="D34337" s="20"/>
    </row>
    <row r="34338" spans="4:4" x14ac:dyDescent="0.2">
      <c r="D34338" s="20"/>
    </row>
    <row r="34339" spans="4:4" x14ac:dyDescent="0.2">
      <c r="D34339" s="20"/>
    </row>
    <row r="34340" spans="4:4" x14ac:dyDescent="0.2">
      <c r="D34340" s="20"/>
    </row>
    <row r="34341" spans="4:4" x14ac:dyDescent="0.2">
      <c r="D34341" s="20"/>
    </row>
    <row r="34342" spans="4:4" x14ac:dyDescent="0.2">
      <c r="D34342" s="20"/>
    </row>
    <row r="34343" spans="4:4" x14ac:dyDescent="0.2">
      <c r="D34343" s="20"/>
    </row>
    <row r="34344" spans="4:4" x14ac:dyDescent="0.2">
      <c r="D34344" s="20"/>
    </row>
    <row r="34345" spans="4:4" x14ac:dyDescent="0.2">
      <c r="D34345" s="20"/>
    </row>
    <row r="34346" spans="4:4" x14ac:dyDescent="0.2">
      <c r="D34346" s="20"/>
    </row>
    <row r="34347" spans="4:4" x14ac:dyDescent="0.2">
      <c r="D34347" s="20"/>
    </row>
    <row r="34348" spans="4:4" x14ac:dyDescent="0.2">
      <c r="D34348" s="20"/>
    </row>
    <row r="34349" spans="4:4" x14ac:dyDescent="0.2">
      <c r="D34349" s="20"/>
    </row>
    <row r="34350" spans="4:4" x14ac:dyDescent="0.2">
      <c r="D34350" s="20"/>
    </row>
    <row r="34351" spans="4:4" x14ac:dyDescent="0.2">
      <c r="D34351" s="20"/>
    </row>
    <row r="34352" spans="4:4" x14ac:dyDescent="0.2">
      <c r="D34352" s="20"/>
    </row>
    <row r="34353" spans="4:4" x14ac:dyDescent="0.2">
      <c r="D34353" s="20"/>
    </row>
    <row r="34354" spans="4:4" x14ac:dyDescent="0.2">
      <c r="D34354" s="20"/>
    </row>
    <row r="34355" spans="4:4" x14ac:dyDescent="0.2">
      <c r="D34355" s="20"/>
    </row>
    <row r="34356" spans="4:4" x14ac:dyDescent="0.2">
      <c r="D34356" s="20"/>
    </row>
    <row r="34357" spans="4:4" x14ac:dyDescent="0.2">
      <c r="D34357" s="20"/>
    </row>
    <row r="34358" spans="4:4" x14ac:dyDescent="0.2">
      <c r="D34358" s="20"/>
    </row>
    <row r="34359" spans="4:4" x14ac:dyDescent="0.2">
      <c r="D34359" s="20"/>
    </row>
    <row r="34360" spans="4:4" x14ac:dyDescent="0.2">
      <c r="D34360" s="20"/>
    </row>
    <row r="34361" spans="4:4" x14ac:dyDescent="0.2">
      <c r="D34361" s="20"/>
    </row>
    <row r="34362" spans="4:4" x14ac:dyDescent="0.2">
      <c r="D34362" s="20"/>
    </row>
    <row r="34363" spans="4:4" x14ac:dyDescent="0.2">
      <c r="D34363" s="20"/>
    </row>
    <row r="34364" spans="4:4" x14ac:dyDescent="0.2">
      <c r="D34364" s="20"/>
    </row>
    <row r="34365" spans="4:4" x14ac:dyDescent="0.2">
      <c r="D34365" s="20"/>
    </row>
    <row r="34366" spans="4:4" x14ac:dyDescent="0.2">
      <c r="D34366" s="20"/>
    </row>
    <row r="34367" spans="4:4" x14ac:dyDescent="0.2">
      <c r="D34367" s="20"/>
    </row>
    <row r="34368" spans="4:4" x14ac:dyDescent="0.2">
      <c r="D34368" s="20"/>
    </row>
    <row r="34369" spans="4:4" x14ac:dyDescent="0.2">
      <c r="D34369" s="20"/>
    </row>
    <row r="34370" spans="4:4" x14ac:dyDescent="0.2">
      <c r="D34370" s="20"/>
    </row>
    <row r="34371" spans="4:4" x14ac:dyDescent="0.2">
      <c r="D34371" s="20"/>
    </row>
    <row r="34372" spans="4:4" x14ac:dyDescent="0.2">
      <c r="D34372" s="20"/>
    </row>
    <row r="34373" spans="4:4" x14ac:dyDescent="0.2">
      <c r="D34373" s="20"/>
    </row>
    <row r="34374" spans="4:4" x14ac:dyDescent="0.2">
      <c r="D34374" s="20"/>
    </row>
    <row r="34375" spans="4:4" x14ac:dyDescent="0.2">
      <c r="D34375" s="20"/>
    </row>
    <row r="34376" spans="4:4" x14ac:dyDescent="0.2">
      <c r="D34376" s="20"/>
    </row>
    <row r="34377" spans="4:4" x14ac:dyDescent="0.2">
      <c r="D34377" s="20"/>
    </row>
    <row r="34378" spans="4:4" x14ac:dyDescent="0.2">
      <c r="D34378" s="20"/>
    </row>
    <row r="34379" spans="4:4" x14ac:dyDescent="0.2">
      <c r="D34379" s="20"/>
    </row>
    <row r="34380" spans="4:4" x14ac:dyDescent="0.2">
      <c r="D34380" s="20"/>
    </row>
    <row r="34381" spans="4:4" x14ac:dyDescent="0.2">
      <c r="D34381" s="20"/>
    </row>
    <row r="34382" spans="4:4" x14ac:dyDescent="0.2">
      <c r="D34382" s="20"/>
    </row>
    <row r="34383" spans="4:4" x14ac:dyDescent="0.2">
      <c r="D34383" s="20"/>
    </row>
    <row r="34384" spans="4:4" x14ac:dyDescent="0.2">
      <c r="D34384" s="20"/>
    </row>
    <row r="34385" spans="4:4" x14ac:dyDescent="0.2">
      <c r="D34385" s="20"/>
    </row>
    <row r="34386" spans="4:4" x14ac:dyDescent="0.2">
      <c r="D34386" s="20"/>
    </row>
    <row r="34387" spans="4:4" x14ac:dyDescent="0.2">
      <c r="D34387" s="20"/>
    </row>
    <row r="34388" spans="4:4" x14ac:dyDescent="0.2">
      <c r="D34388" s="20"/>
    </row>
    <row r="34389" spans="4:4" x14ac:dyDescent="0.2">
      <c r="D34389" s="20"/>
    </row>
    <row r="34390" spans="4:4" x14ac:dyDescent="0.2">
      <c r="D34390" s="20"/>
    </row>
    <row r="34391" spans="4:4" x14ac:dyDescent="0.2">
      <c r="D34391" s="20"/>
    </row>
    <row r="34392" spans="4:4" x14ac:dyDescent="0.2">
      <c r="D34392" s="20"/>
    </row>
    <row r="34393" spans="4:4" x14ac:dyDescent="0.2">
      <c r="D34393" s="20"/>
    </row>
    <row r="34394" spans="4:4" x14ac:dyDescent="0.2">
      <c r="D34394" s="20"/>
    </row>
    <row r="34395" spans="4:4" x14ac:dyDescent="0.2">
      <c r="D34395" s="20"/>
    </row>
    <row r="34396" spans="4:4" x14ac:dyDescent="0.2">
      <c r="D34396" s="20"/>
    </row>
    <row r="34397" spans="4:4" x14ac:dyDescent="0.2">
      <c r="D34397" s="20"/>
    </row>
    <row r="34398" spans="4:4" x14ac:dyDescent="0.2">
      <c r="D34398" s="20"/>
    </row>
    <row r="34399" spans="4:4" x14ac:dyDescent="0.2">
      <c r="D34399" s="20"/>
    </row>
    <row r="34400" spans="4:4" x14ac:dyDescent="0.2">
      <c r="D34400" s="20"/>
    </row>
    <row r="34401" spans="4:4" x14ac:dyDescent="0.2">
      <c r="D34401" s="20"/>
    </row>
    <row r="34402" spans="4:4" x14ac:dyDescent="0.2">
      <c r="D34402" s="20"/>
    </row>
    <row r="34403" spans="4:4" x14ac:dyDescent="0.2">
      <c r="D34403" s="20"/>
    </row>
    <row r="34404" spans="4:4" x14ac:dyDescent="0.2">
      <c r="D34404" s="20"/>
    </row>
    <row r="34405" spans="4:4" x14ac:dyDescent="0.2">
      <c r="D34405" s="20"/>
    </row>
    <row r="34406" spans="4:4" x14ac:dyDescent="0.2">
      <c r="D34406" s="20"/>
    </row>
    <row r="34407" spans="4:4" x14ac:dyDescent="0.2">
      <c r="D34407" s="20"/>
    </row>
    <row r="34408" spans="4:4" x14ac:dyDescent="0.2">
      <c r="D34408" s="20"/>
    </row>
    <row r="34409" spans="4:4" x14ac:dyDescent="0.2">
      <c r="D34409" s="20"/>
    </row>
    <row r="34410" spans="4:4" x14ac:dyDescent="0.2">
      <c r="D34410" s="20"/>
    </row>
    <row r="34411" spans="4:4" x14ac:dyDescent="0.2">
      <c r="D34411" s="20"/>
    </row>
    <row r="34412" spans="4:4" x14ac:dyDescent="0.2">
      <c r="D34412" s="20"/>
    </row>
    <row r="34413" spans="4:4" x14ac:dyDescent="0.2">
      <c r="D34413" s="20"/>
    </row>
    <row r="34414" spans="4:4" x14ac:dyDescent="0.2">
      <c r="D34414" s="20"/>
    </row>
    <row r="34415" spans="4:4" x14ac:dyDescent="0.2">
      <c r="D34415" s="20"/>
    </row>
    <row r="34416" spans="4:4" x14ac:dyDescent="0.2">
      <c r="D34416" s="20"/>
    </row>
    <row r="34417" spans="4:4" x14ac:dyDescent="0.2">
      <c r="D34417" s="20"/>
    </row>
    <row r="34418" spans="4:4" x14ac:dyDescent="0.2">
      <c r="D34418" s="20"/>
    </row>
    <row r="34419" spans="4:4" x14ac:dyDescent="0.2">
      <c r="D34419" s="20"/>
    </row>
    <row r="34420" spans="4:4" x14ac:dyDescent="0.2">
      <c r="D34420" s="20"/>
    </row>
    <row r="34421" spans="4:4" x14ac:dyDescent="0.2">
      <c r="D34421" s="20"/>
    </row>
    <row r="34422" spans="4:4" x14ac:dyDescent="0.2">
      <c r="D34422" s="20"/>
    </row>
    <row r="34423" spans="4:4" x14ac:dyDescent="0.2">
      <c r="D34423" s="20"/>
    </row>
    <row r="34424" spans="4:4" x14ac:dyDescent="0.2">
      <c r="D34424" s="20"/>
    </row>
    <row r="34425" spans="4:4" x14ac:dyDescent="0.2">
      <c r="D34425" s="20"/>
    </row>
    <row r="34426" spans="4:4" x14ac:dyDescent="0.2">
      <c r="D34426" s="20"/>
    </row>
    <row r="34427" spans="4:4" x14ac:dyDescent="0.2">
      <c r="D34427" s="20"/>
    </row>
    <row r="34428" spans="4:4" x14ac:dyDescent="0.2">
      <c r="D34428" s="20"/>
    </row>
    <row r="34429" spans="4:4" x14ac:dyDescent="0.2">
      <c r="D34429" s="20"/>
    </row>
    <row r="34430" spans="4:4" x14ac:dyDescent="0.2">
      <c r="D34430" s="20"/>
    </row>
    <row r="34431" spans="4:4" x14ac:dyDescent="0.2">
      <c r="D34431" s="20"/>
    </row>
    <row r="34432" spans="4:4" x14ac:dyDescent="0.2">
      <c r="D34432" s="20"/>
    </row>
    <row r="34433" spans="4:4" x14ac:dyDescent="0.2">
      <c r="D34433" s="20"/>
    </row>
    <row r="34434" spans="4:4" x14ac:dyDescent="0.2">
      <c r="D34434" s="20"/>
    </row>
    <row r="34435" spans="4:4" x14ac:dyDescent="0.2">
      <c r="D34435" s="20"/>
    </row>
    <row r="34436" spans="4:4" x14ac:dyDescent="0.2">
      <c r="D34436" s="20"/>
    </row>
    <row r="34437" spans="4:4" x14ac:dyDescent="0.2">
      <c r="D34437" s="20"/>
    </row>
    <row r="34438" spans="4:4" x14ac:dyDescent="0.2">
      <c r="D34438" s="20"/>
    </row>
    <row r="34439" spans="4:4" x14ac:dyDescent="0.2">
      <c r="D34439" s="20"/>
    </row>
    <row r="34440" spans="4:4" x14ac:dyDescent="0.2">
      <c r="D34440" s="20"/>
    </row>
    <row r="34441" spans="4:4" x14ac:dyDescent="0.2">
      <c r="D34441" s="20"/>
    </row>
    <row r="34442" spans="4:4" x14ac:dyDescent="0.2">
      <c r="D34442" s="20"/>
    </row>
    <row r="34443" spans="4:4" x14ac:dyDescent="0.2">
      <c r="D34443" s="20"/>
    </row>
    <row r="34444" spans="4:4" x14ac:dyDescent="0.2">
      <c r="D34444" s="20"/>
    </row>
    <row r="34445" spans="4:4" x14ac:dyDescent="0.2">
      <c r="D34445" s="20"/>
    </row>
    <row r="34446" spans="4:4" x14ac:dyDescent="0.2">
      <c r="D34446" s="20"/>
    </row>
    <row r="34447" spans="4:4" x14ac:dyDescent="0.2">
      <c r="D34447" s="20"/>
    </row>
    <row r="34448" spans="4:4" x14ac:dyDescent="0.2">
      <c r="D34448" s="20"/>
    </row>
    <row r="34449" spans="4:4" x14ac:dyDescent="0.2">
      <c r="D34449" s="20"/>
    </row>
    <row r="34450" spans="4:4" x14ac:dyDescent="0.2">
      <c r="D34450" s="20"/>
    </row>
    <row r="34451" spans="4:4" x14ac:dyDescent="0.2">
      <c r="D34451" s="20"/>
    </row>
    <row r="34452" spans="4:4" x14ac:dyDescent="0.2">
      <c r="D34452" s="20"/>
    </row>
    <row r="34453" spans="4:4" x14ac:dyDescent="0.2">
      <c r="D34453" s="20"/>
    </row>
    <row r="34454" spans="4:4" x14ac:dyDescent="0.2">
      <c r="D34454" s="20"/>
    </row>
    <row r="34455" spans="4:4" x14ac:dyDescent="0.2">
      <c r="D34455" s="20"/>
    </row>
    <row r="34456" spans="4:4" x14ac:dyDescent="0.2">
      <c r="D34456" s="20"/>
    </row>
    <row r="34457" spans="4:4" x14ac:dyDescent="0.2">
      <c r="D34457" s="20"/>
    </row>
    <row r="34458" spans="4:4" x14ac:dyDescent="0.2">
      <c r="D34458" s="20"/>
    </row>
    <row r="34459" spans="4:4" x14ac:dyDescent="0.2">
      <c r="D34459" s="20"/>
    </row>
    <row r="34460" spans="4:4" x14ac:dyDescent="0.2">
      <c r="D34460" s="20"/>
    </row>
    <row r="34461" spans="4:4" x14ac:dyDescent="0.2">
      <c r="D34461" s="20"/>
    </row>
    <row r="34462" spans="4:4" x14ac:dyDescent="0.2">
      <c r="D34462" s="20"/>
    </row>
    <row r="34463" spans="4:4" x14ac:dyDescent="0.2">
      <c r="D34463" s="20"/>
    </row>
    <row r="34464" spans="4:4" x14ac:dyDescent="0.2">
      <c r="D34464" s="20"/>
    </row>
    <row r="34465" spans="4:4" x14ac:dyDescent="0.2">
      <c r="D34465" s="20"/>
    </row>
    <row r="34466" spans="4:4" x14ac:dyDescent="0.2">
      <c r="D34466" s="20"/>
    </row>
    <row r="34467" spans="4:4" x14ac:dyDescent="0.2">
      <c r="D34467" s="20"/>
    </row>
    <row r="34468" spans="4:4" x14ac:dyDescent="0.2">
      <c r="D34468" s="20"/>
    </row>
    <row r="34469" spans="4:4" x14ac:dyDescent="0.2">
      <c r="D34469" s="20"/>
    </row>
    <row r="34470" spans="4:4" x14ac:dyDescent="0.2">
      <c r="D34470" s="20"/>
    </row>
    <row r="34471" spans="4:4" x14ac:dyDescent="0.2">
      <c r="D34471" s="20"/>
    </row>
    <row r="34472" spans="4:4" x14ac:dyDescent="0.2">
      <c r="D34472" s="20"/>
    </row>
    <row r="34473" spans="4:4" x14ac:dyDescent="0.2">
      <c r="D34473" s="20"/>
    </row>
    <row r="34474" spans="4:4" x14ac:dyDescent="0.2">
      <c r="D34474" s="20"/>
    </row>
    <row r="34475" spans="4:4" x14ac:dyDescent="0.2">
      <c r="D34475" s="20"/>
    </row>
    <row r="34476" spans="4:4" x14ac:dyDescent="0.2">
      <c r="D34476" s="20"/>
    </row>
    <row r="34477" spans="4:4" x14ac:dyDescent="0.2">
      <c r="D34477" s="20"/>
    </row>
    <row r="34478" spans="4:4" x14ac:dyDescent="0.2">
      <c r="D34478" s="20"/>
    </row>
    <row r="34479" spans="4:4" x14ac:dyDescent="0.2">
      <c r="D34479" s="20"/>
    </row>
    <row r="34480" spans="4:4" x14ac:dyDescent="0.2">
      <c r="D34480" s="20"/>
    </row>
    <row r="34481" spans="4:4" x14ac:dyDescent="0.2">
      <c r="D34481" s="20"/>
    </row>
    <row r="34482" spans="4:4" x14ac:dyDescent="0.2">
      <c r="D34482" s="20"/>
    </row>
    <row r="34483" spans="4:4" x14ac:dyDescent="0.2">
      <c r="D34483" s="20"/>
    </row>
    <row r="34484" spans="4:4" x14ac:dyDescent="0.2">
      <c r="D34484" s="20"/>
    </row>
    <row r="34485" spans="4:4" x14ac:dyDescent="0.2">
      <c r="D34485" s="20"/>
    </row>
    <row r="34486" spans="4:4" x14ac:dyDescent="0.2">
      <c r="D34486" s="20"/>
    </row>
    <row r="34487" spans="4:4" x14ac:dyDescent="0.2">
      <c r="D34487" s="20"/>
    </row>
    <row r="34488" spans="4:4" x14ac:dyDescent="0.2">
      <c r="D34488" s="20"/>
    </row>
    <row r="34489" spans="4:4" x14ac:dyDescent="0.2">
      <c r="D34489" s="20"/>
    </row>
    <row r="34490" spans="4:4" x14ac:dyDescent="0.2">
      <c r="D34490" s="20"/>
    </row>
    <row r="34491" spans="4:4" x14ac:dyDescent="0.2">
      <c r="D34491" s="20"/>
    </row>
    <row r="34492" spans="4:4" x14ac:dyDescent="0.2">
      <c r="D34492" s="20"/>
    </row>
    <row r="34493" spans="4:4" x14ac:dyDescent="0.2">
      <c r="D34493" s="20"/>
    </row>
    <row r="34494" spans="4:4" x14ac:dyDescent="0.2">
      <c r="D34494" s="20"/>
    </row>
    <row r="34495" spans="4:4" x14ac:dyDescent="0.2">
      <c r="D34495" s="20"/>
    </row>
    <row r="34496" spans="4:4" x14ac:dyDescent="0.2">
      <c r="D34496" s="20"/>
    </row>
    <row r="34497" spans="4:4" x14ac:dyDescent="0.2">
      <c r="D34497" s="20"/>
    </row>
    <row r="34498" spans="4:4" x14ac:dyDescent="0.2">
      <c r="D34498" s="20"/>
    </row>
    <row r="34499" spans="4:4" x14ac:dyDescent="0.2">
      <c r="D34499" s="20"/>
    </row>
    <row r="34500" spans="4:4" x14ac:dyDescent="0.2">
      <c r="D34500" s="20"/>
    </row>
    <row r="34501" spans="4:4" x14ac:dyDescent="0.2">
      <c r="D34501" s="20"/>
    </row>
    <row r="34502" spans="4:4" x14ac:dyDescent="0.2">
      <c r="D34502" s="20"/>
    </row>
    <row r="34503" spans="4:4" x14ac:dyDescent="0.2">
      <c r="D34503" s="20"/>
    </row>
    <row r="34504" spans="4:4" x14ac:dyDescent="0.2">
      <c r="D34504" s="20"/>
    </row>
    <row r="34505" spans="4:4" x14ac:dyDescent="0.2">
      <c r="D34505" s="20"/>
    </row>
    <row r="34506" spans="4:4" x14ac:dyDescent="0.2">
      <c r="D34506" s="20"/>
    </row>
    <row r="34507" spans="4:4" x14ac:dyDescent="0.2">
      <c r="D34507" s="20"/>
    </row>
    <row r="34508" spans="4:4" x14ac:dyDescent="0.2">
      <c r="D34508" s="20"/>
    </row>
    <row r="34509" spans="4:4" x14ac:dyDescent="0.2">
      <c r="D34509" s="20"/>
    </row>
    <row r="34510" spans="4:4" x14ac:dyDescent="0.2">
      <c r="D34510" s="20"/>
    </row>
    <row r="34511" spans="4:4" x14ac:dyDescent="0.2">
      <c r="D34511" s="20"/>
    </row>
    <row r="34512" spans="4:4" x14ac:dyDescent="0.2">
      <c r="D34512" s="20"/>
    </row>
    <row r="34513" spans="4:4" x14ac:dyDescent="0.2">
      <c r="D34513" s="20"/>
    </row>
    <row r="34514" spans="4:4" x14ac:dyDescent="0.2">
      <c r="D34514" s="20"/>
    </row>
    <row r="34515" spans="4:4" x14ac:dyDescent="0.2">
      <c r="D34515" s="20"/>
    </row>
    <row r="34516" spans="4:4" x14ac:dyDescent="0.2">
      <c r="D34516" s="20"/>
    </row>
    <row r="34517" spans="4:4" x14ac:dyDescent="0.2">
      <c r="D34517" s="20"/>
    </row>
    <row r="34518" spans="4:4" x14ac:dyDescent="0.2">
      <c r="D34518" s="20"/>
    </row>
    <row r="34519" spans="4:4" x14ac:dyDescent="0.2">
      <c r="D34519" s="20"/>
    </row>
    <row r="34520" spans="4:4" x14ac:dyDescent="0.2">
      <c r="D34520" s="20"/>
    </row>
    <row r="34521" spans="4:4" x14ac:dyDescent="0.2">
      <c r="D34521" s="20"/>
    </row>
    <row r="34522" spans="4:4" x14ac:dyDescent="0.2">
      <c r="D34522" s="20"/>
    </row>
    <row r="34523" spans="4:4" x14ac:dyDescent="0.2">
      <c r="D34523" s="20"/>
    </row>
    <row r="34524" spans="4:4" x14ac:dyDescent="0.2">
      <c r="D34524" s="20"/>
    </row>
    <row r="34525" spans="4:4" x14ac:dyDescent="0.2">
      <c r="D34525" s="20"/>
    </row>
    <row r="34526" spans="4:4" x14ac:dyDescent="0.2">
      <c r="D34526" s="20"/>
    </row>
    <row r="34527" spans="4:4" x14ac:dyDescent="0.2">
      <c r="D34527" s="20"/>
    </row>
    <row r="34528" spans="4:4" x14ac:dyDescent="0.2">
      <c r="D34528" s="20"/>
    </row>
    <row r="34529" spans="4:4" x14ac:dyDescent="0.2">
      <c r="D34529" s="20"/>
    </row>
    <row r="34530" spans="4:4" x14ac:dyDescent="0.2">
      <c r="D34530" s="20"/>
    </row>
    <row r="34531" spans="4:4" x14ac:dyDescent="0.2">
      <c r="D34531" s="20"/>
    </row>
    <row r="34532" spans="4:4" x14ac:dyDescent="0.2">
      <c r="D34532" s="20"/>
    </row>
    <row r="34533" spans="4:4" x14ac:dyDescent="0.2">
      <c r="D34533" s="20"/>
    </row>
    <row r="34534" spans="4:4" x14ac:dyDescent="0.2">
      <c r="D34534" s="20"/>
    </row>
    <row r="34535" spans="4:4" x14ac:dyDescent="0.2">
      <c r="D34535" s="20"/>
    </row>
    <row r="34536" spans="4:4" x14ac:dyDescent="0.2">
      <c r="D34536" s="20"/>
    </row>
    <row r="34537" spans="4:4" x14ac:dyDescent="0.2">
      <c r="D34537" s="20"/>
    </row>
    <row r="34538" spans="4:4" x14ac:dyDescent="0.2">
      <c r="D34538" s="20"/>
    </row>
    <row r="34539" spans="4:4" x14ac:dyDescent="0.2">
      <c r="D34539" s="20"/>
    </row>
    <row r="34540" spans="4:4" x14ac:dyDescent="0.2">
      <c r="D34540" s="20"/>
    </row>
    <row r="34541" spans="4:4" x14ac:dyDescent="0.2">
      <c r="D34541" s="20"/>
    </row>
    <row r="34542" spans="4:4" x14ac:dyDescent="0.2">
      <c r="D34542" s="20"/>
    </row>
    <row r="34543" spans="4:4" x14ac:dyDescent="0.2">
      <c r="D34543" s="20"/>
    </row>
    <row r="34544" spans="4:4" x14ac:dyDescent="0.2">
      <c r="D34544" s="20"/>
    </row>
    <row r="34545" spans="4:4" x14ac:dyDescent="0.2">
      <c r="D34545" s="20"/>
    </row>
    <row r="34546" spans="4:4" x14ac:dyDescent="0.2">
      <c r="D34546" s="20"/>
    </row>
    <row r="34547" spans="4:4" x14ac:dyDescent="0.2">
      <c r="D34547" s="20"/>
    </row>
    <row r="34548" spans="4:4" x14ac:dyDescent="0.2">
      <c r="D34548" s="20"/>
    </row>
    <row r="34549" spans="4:4" x14ac:dyDescent="0.2">
      <c r="D34549" s="20"/>
    </row>
    <row r="34550" spans="4:4" x14ac:dyDescent="0.2">
      <c r="D34550" s="20"/>
    </row>
    <row r="34551" spans="4:4" x14ac:dyDescent="0.2">
      <c r="D34551" s="20"/>
    </row>
    <row r="34552" spans="4:4" x14ac:dyDescent="0.2">
      <c r="D34552" s="20"/>
    </row>
    <row r="34553" spans="4:4" x14ac:dyDescent="0.2">
      <c r="D34553" s="20"/>
    </row>
    <row r="34554" spans="4:4" x14ac:dyDescent="0.2">
      <c r="D34554" s="20"/>
    </row>
    <row r="34555" spans="4:4" x14ac:dyDescent="0.2">
      <c r="D34555" s="20"/>
    </row>
    <row r="34556" spans="4:4" x14ac:dyDescent="0.2">
      <c r="D34556" s="20"/>
    </row>
    <row r="34557" spans="4:4" x14ac:dyDescent="0.2">
      <c r="D34557" s="20"/>
    </row>
    <row r="34558" spans="4:4" x14ac:dyDescent="0.2">
      <c r="D34558" s="20"/>
    </row>
    <row r="34559" spans="4:4" x14ac:dyDescent="0.2">
      <c r="D34559" s="20"/>
    </row>
    <row r="34560" spans="4:4" x14ac:dyDescent="0.2">
      <c r="D34560" s="20"/>
    </row>
    <row r="34561" spans="4:4" x14ac:dyDescent="0.2">
      <c r="D34561" s="20"/>
    </row>
    <row r="34562" spans="4:4" x14ac:dyDescent="0.2">
      <c r="D34562" s="20"/>
    </row>
    <row r="34563" spans="4:4" x14ac:dyDescent="0.2">
      <c r="D34563" s="20"/>
    </row>
    <row r="34564" spans="4:4" x14ac:dyDescent="0.2">
      <c r="D34564" s="20"/>
    </row>
    <row r="34565" spans="4:4" x14ac:dyDescent="0.2">
      <c r="D34565" s="20"/>
    </row>
    <row r="34566" spans="4:4" x14ac:dyDescent="0.2">
      <c r="D34566" s="20"/>
    </row>
    <row r="34567" spans="4:4" x14ac:dyDescent="0.2">
      <c r="D34567" s="20"/>
    </row>
    <row r="34568" spans="4:4" x14ac:dyDescent="0.2">
      <c r="D34568" s="20"/>
    </row>
    <row r="34569" spans="4:4" x14ac:dyDescent="0.2">
      <c r="D34569" s="20"/>
    </row>
    <row r="34570" spans="4:4" x14ac:dyDescent="0.2">
      <c r="D34570" s="20"/>
    </row>
    <row r="34571" spans="4:4" x14ac:dyDescent="0.2">
      <c r="D34571" s="20"/>
    </row>
    <row r="34572" spans="4:4" x14ac:dyDescent="0.2">
      <c r="D34572" s="20"/>
    </row>
    <row r="34573" spans="4:4" x14ac:dyDescent="0.2">
      <c r="D34573" s="20"/>
    </row>
    <row r="34574" spans="4:4" x14ac:dyDescent="0.2">
      <c r="D34574" s="20"/>
    </row>
    <row r="34575" spans="4:4" x14ac:dyDescent="0.2">
      <c r="D34575" s="20"/>
    </row>
    <row r="34576" spans="4:4" x14ac:dyDescent="0.2">
      <c r="D34576" s="20"/>
    </row>
    <row r="34577" spans="4:4" x14ac:dyDescent="0.2">
      <c r="D34577" s="20"/>
    </row>
    <row r="34578" spans="4:4" x14ac:dyDescent="0.2">
      <c r="D34578" s="20"/>
    </row>
    <row r="34579" spans="4:4" x14ac:dyDescent="0.2">
      <c r="D34579" s="20"/>
    </row>
    <row r="34580" spans="4:4" x14ac:dyDescent="0.2">
      <c r="D34580" s="20"/>
    </row>
    <row r="34581" spans="4:4" x14ac:dyDescent="0.2">
      <c r="D34581" s="20"/>
    </row>
    <row r="34582" spans="4:4" x14ac:dyDescent="0.2">
      <c r="D34582" s="20"/>
    </row>
    <row r="34583" spans="4:4" x14ac:dyDescent="0.2">
      <c r="D34583" s="20"/>
    </row>
    <row r="34584" spans="4:4" x14ac:dyDescent="0.2">
      <c r="D34584" s="20"/>
    </row>
    <row r="34585" spans="4:4" x14ac:dyDescent="0.2">
      <c r="D34585" s="20"/>
    </row>
    <row r="34586" spans="4:4" x14ac:dyDescent="0.2">
      <c r="D34586" s="20"/>
    </row>
    <row r="34587" spans="4:4" x14ac:dyDescent="0.2">
      <c r="D34587" s="20"/>
    </row>
    <row r="34588" spans="4:4" x14ac:dyDescent="0.2">
      <c r="D34588" s="20"/>
    </row>
    <row r="34589" spans="4:4" x14ac:dyDescent="0.2">
      <c r="D34589" s="20"/>
    </row>
    <row r="34590" spans="4:4" x14ac:dyDescent="0.2">
      <c r="D34590" s="20"/>
    </row>
    <row r="34591" spans="4:4" x14ac:dyDescent="0.2">
      <c r="D34591" s="20"/>
    </row>
    <row r="34592" spans="4:4" x14ac:dyDescent="0.2">
      <c r="D34592" s="20"/>
    </row>
    <row r="34593" spans="4:4" x14ac:dyDescent="0.2">
      <c r="D34593" s="20"/>
    </row>
    <row r="34594" spans="4:4" x14ac:dyDescent="0.2">
      <c r="D34594" s="20"/>
    </row>
    <row r="34595" spans="4:4" x14ac:dyDescent="0.2">
      <c r="D34595" s="20"/>
    </row>
    <row r="34596" spans="4:4" x14ac:dyDescent="0.2">
      <c r="D34596" s="20"/>
    </row>
    <row r="34597" spans="4:4" x14ac:dyDescent="0.2">
      <c r="D34597" s="20"/>
    </row>
    <row r="34598" spans="4:4" x14ac:dyDescent="0.2">
      <c r="D34598" s="20"/>
    </row>
    <row r="34599" spans="4:4" x14ac:dyDescent="0.2">
      <c r="D34599" s="20"/>
    </row>
    <row r="34600" spans="4:4" x14ac:dyDescent="0.2">
      <c r="D34600" s="20"/>
    </row>
    <row r="34601" spans="4:4" x14ac:dyDescent="0.2">
      <c r="D34601" s="20"/>
    </row>
    <row r="34602" spans="4:4" x14ac:dyDescent="0.2">
      <c r="D34602" s="20"/>
    </row>
    <row r="34603" spans="4:4" x14ac:dyDescent="0.2">
      <c r="D34603" s="20"/>
    </row>
    <row r="34604" spans="4:4" x14ac:dyDescent="0.2">
      <c r="D34604" s="20"/>
    </row>
    <row r="34605" spans="4:4" x14ac:dyDescent="0.2">
      <c r="D34605" s="20"/>
    </row>
    <row r="34606" spans="4:4" x14ac:dyDescent="0.2">
      <c r="D34606" s="20"/>
    </row>
    <row r="34607" spans="4:4" x14ac:dyDescent="0.2">
      <c r="D34607" s="20"/>
    </row>
    <row r="34608" spans="4:4" x14ac:dyDescent="0.2">
      <c r="D34608" s="20"/>
    </row>
    <row r="34609" spans="4:4" x14ac:dyDescent="0.2">
      <c r="D34609" s="20"/>
    </row>
    <row r="34610" spans="4:4" x14ac:dyDescent="0.2">
      <c r="D34610" s="20"/>
    </row>
    <row r="34611" spans="4:4" x14ac:dyDescent="0.2">
      <c r="D34611" s="20"/>
    </row>
    <row r="34612" spans="4:4" x14ac:dyDescent="0.2">
      <c r="D34612" s="20"/>
    </row>
    <row r="34613" spans="4:4" x14ac:dyDescent="0.2">
      <c r="D34613" s="20"/>
    </row>
    <row r="34614" spans="4:4" x14ac:dyDescent="0.2">
      <c r="D34614" s="20"/>
    </row>
    <row r="34615" spans="4:4" x14ac:dyDescent="0.2">
      <c r="D34615" s="20"/>
    </row>
    <row r="34616" spans="4:4" x14ac:dyDescent="0.2">
      <c r="D34616" s="20"/>
    </row>
    <row r="34617" spans="4:4" x14ac:dyDescent="0.2">
      <c r="D34617" s="20"/>
    </row>
    <row r="34618" spans="4:4" x14ac:dyDescent="0.2">
      <c r="D34618" s="20"/>
    </row>
    <row r="34619" spans="4:4" x14ac:dyDescent="0.2">
      <c r="D34619" s="20"/>
    </row>
    <row r="34620" spans="4:4" x14ac:dyDescent="0.2">
      <c r="D34620" s="20"/>
    </row>
    <row r="34621" spans="4:4" x14ac:dyDescent="0.2">
      <c r="D34621" s="20"/>
    </row>
    <row r="34622" spans="4:4" x14ac:dyDescent="0.2">
      <c r="D34622" s="20"/>
    </row>
    <row r="34623" spans="4:4" x14ac:dyDescent="0.2">
      <c r="D34623" s="20"/>
    </row>
    <row r="34624" spans="4:4" x14ac:dyDescent="0.2">
      <c r="D34624" s="20"/>
    </row>
    <row r="34625" spans="4:4" x14ac:dyDescent="0.2">
      <c r="D34625" s="20"/>
    </row>
    <row r="34626" spans="4:4" x14ac:dyDescent="0.2">
      <c r="D34626" s="20"/>
    </row>
    <row r="34627" spans="4:4" x14ac:dyDescent="0.2">
      <c r="D34627" s="20"/>
    </row>
    <row r="34628" spans="4:4" x14ac:dyDescent="0.2">
      <c r="D34628" s="20"/>
    </row>
    <row r="34629" spans="4:4" x14ac:dyDescent="0.2">
      <c r="D34629" s="20"/>
    </row>
    <row r="34630" spans="4:4" x14ac:dyDescent="0.2">
      <c r="D34630" s="20"/>
    </row>
    <row r="34631" spans="4:4" x14ac:dyDescent="0.2">
      <c r="D34631" s="20"/>
    </row>
    <row r="34632" spans="4:4" x14ac:dyDescent="0.2">
      <c r="D34632" s="20"/>
    </row>
    <row r="34633" spans="4:4" x14ac:dyDescent="0.2">
      <c r="D34633" s="20"/>
    </row>
    <row r="34634" spans="4:4" x14ac:dyDescent="0.2">
      <c r="D34634" s="20"/>
    </row>
    <row r="34635" spans="4:4" x14ac:dyDescent="0.2">
      <c r="D34635" s="20"/>
    </row>
    <row r="34636" spans="4:4" x14ac:dyDescent="0.2">
      <c r="D34636" s="20"/>
    </row>
    <row r="34637" spans="4:4" x14ac:dyDescent="0.2">
      <c r="D34637" s="20"/>
    </row>
    <row r="34638" spans="4:4" x14ac:dyDescent="0.2">
      <c r="D34638" s="20"/>
    </row>
    <row r="34639" spans="4:4" x14ac:dyDescent="0.2">
      <c r="D34639" s="20"/>
    </row>
    <row r="34640" spans="4:4" x14ac:dyDescent="0.2">
      <c r="D34640" s="20"/>
    </row>
    <row r="34641" spans="4:4" x14ac:dyDescent="0.2">
      <c r="D34641" s="20"/>
    </row>
    <row r="34642" spans="4:4" x14ac:dyDescent="0.2">
      <c r="D34642" s="20"/>
    </row>
    <row r="34643" spans="4:4" x14ac:dyDescent="0.2">
      <c r="D34643" s="20"/>
    </row>
    <row r="34644" spans="4:4" x14ac:dyDescent="0.2">
      <c r="D34644" s="20"/>
    </row>
    <row r="34645" spans="4:4" x14ac:dyDescent="0.2">
      <c r="D34645" s="20"/>
    </row>
    <row r="34646" spans="4:4" x14ac:dyDescent="0.2">
      <c r="D34646" s="20"/>
    </row>
    <row r="34647" spans="4:4" x14ac:dyDescent="0.2">
      <c r="D34647" s="20"/>
    </row>
    <row r="34648" spans="4:4" x14ac:dyDescent="0.2">
      <c r="D34648" s="20"/>
    </row>
    <row r="34649" spans="4:4" x14ac:dyDescent="0.2">
      <c r="D34649" s="20"/>
    </row>
    <row r="34650" spans="4:4" x14ac:dyDescent="0.2">
      <c r="D34650" s="20"/>
    </row>
    <row r="34651" spans="4:4" x14ac:dyDescent="0.2">
      <c r="D34651" s="20"/>
    </row>
    <row r="34652" spans="4:4" x14ac:dyDescent="0.2">
      <c r="D34652" s="20"/>
    </row>
    <row r="34653" spans="4:4" x14ac:dyDescent="0.2">
      <c r="D34653" s="20"/>
    </row>
    <row r="34654" spans="4:4" x14ac:dyDescent="0.2">
      <c r="D34654" s="20"/>
    </row>
    <row r="34655" spans="4:4" x14ac:dyDescent="0.2">
      <c r="D34655" s="20"/>
    </row>
    <row r="34656" spans="4:4" x14ac:dyDescent="0.2">
      <c r="D34656" s="20"/>
    </row>
    <row r="34657" spans="4:4" x14ac:dyDescent="0.2">
      <c r="D34657" s="20"/>
    </row>
    <row r="34658" spans="4:4" x14ac:dyDescent="0.2">
      <c r="D34658" s="20"/>
    </row>
    <row r="34659" spans="4:4" x14ac:dyDescent="0.2">
      <c r="D34659" s="20"/>
    </row>
    <row r="34660" spans="4:4" x14ac:dyDescent="0.2">
      <c r="D34660" s="20"/>
    </row>
    <row r="34661" spans="4:4" x14ac:dyDescent="0.2">
      <c r="D34661" s="20"/>
    </row>
    <row r="34662" spans="4:4" x14ac:dyDescent="0.2">
      <c r="D34662" s="20"/>
    </row>
    <row r="34663" spans="4:4" x14ac:dyDescent="0.2">
      <c r="D34663" s="20"/>
    </row>
    <row r="34664" spans="4:4" x14ac:dyDescent="0.2">
      <c r="D34664" s="20"/>
    </row>
    <row r="34665" spans="4:4" x14ac:dyDescent="0.2">
      <c r="D34665" s="20"/>
    </row>
    <row r="34666" spans="4:4" x14ac:dyDescent="0.2">
      <c r="D34666" s="20"/>
    </row>
    <row r="34667" spans="4:4" x14ac:dyDescent="0.2">
      <c r="D34667" s="20"/>
    </row>
    <row r="34668" spans="4:4" x14ac:dyDescent="0.2">
      <c r="D34668" s="20"/>
    </row>
    <row r="34669" spans="4:4" x14ac:dyDescent="0.2">
      <c r="D34669" s="20"/>
    </row>
    <row r="34670" spans="4:4" x14ac:dyDescent="0.2">
      <c r="D34670" s="20"/>
    </row>
    <row r="34671" spans="4:4" x14ac:dyDescent="0.2">
      <c r="D34671" s="20"/>
    </row>
    <row r="34672" spans="4:4" x14ac:dyDescent="0.2">
      <c r="D34672" s="20"/>
    </row>
    <row r="34673" spans="4:4" x14ac:dyDescent="0.2">
      <c r="D34673" s="20"/>
    </row>
    <row r="34674" spans="4:4" x14ac:dyDescent="0.2">
      <c r="D34674" s="20"/>
    </row>
    <row r="34675" spans="4:4" x14ac:dyDescent="0.2">
      <c r="D34675" s="20"/>
    </row>
    <row r="34676" spans="4:4" x14ac:dyDescent="0.2">
      <c r="D34676" s="20"/>
    </row>
    <row r="34677" spans="4:4" x14ac:dyDescent="0.2">
      <c r="D34677" s="20"/>
    </row>
    <row r="34678" spans="4:4" x14ac:dyDescent="0.2">
      <c r="D34678" s="20"/>
    </row>
    <row r="34679" spans="4:4" x14ac:dyDescent="0.2">
      <c r="D34679" s="20"/>
    </row>
    <row r="34680" spans="4:4" x14ac:dyDescent="0.2">
      <c r="D34680" s="20"/>
    </row>
    <row r="34681" spans="4:4" x14ac:dyDescent="0.2">
      <c r="D34681" s="20"/>
    </row>
    <row r="34682" spans="4:4" x14ac:dyDescent="0.2">
      <c r="D34682" s="20"/>
    </row>
    <row r="34683" spans="4:4" x14ac:dyDescent="0.2">
      <c r="D34683" s="20"/>
    </row>
    <row r="34684" spans="4:4" x14ac:dyDescent="0.2">
      <c r="D34684" s="20"/>
    </row>
    <row r="34685" spans="4:4" x14ac:dyDescent="0.2">
      <c r="D34685" s="20"/>
    </row>
    <row r="34686" spans="4:4" x14ac:dyDescent="0.2">
      <c r="D34686" s="20"/>
    </row>
    <row r="34687" spans="4:4" x14ac:dyDescent="0.2">
      <c r="D34687" s="20"/>
    </row>
    <row r="34688" spans="4:4" x14ac:dyDescent="0.2">
      <c r="D34688" s="20"/>
    </row>
    <row r="34689" spans="4:4" x14ac:dyDescent="0.2">
      <c r="D34689" s="20"/>
    </row>
    <row r="34690" spans="4:4" x14ac:dyDescent="0.2">
      <c r="D34690" s="20"/>
    </row>
    <row r="34691" spans="4:4" x14ac:dyDescent="0.2">
      <c r="D34691" s="20"/>
    </row>
    <row r="34692" spans="4:4" x14ac:dyDescent="0.2">
      <c r="D34692" s="20"/>
    </row>
    <row r="34693" spans="4:4" x14ac:dyDescent="0.2">
      <c r="D34693" s="20"/>
    </row>
    <row r="34694" spans="4:4" x14ac:dyDescent="0.2">
      <c r="D34694" s="20"/>
    </row>
    <row r="34695" spans="4:4" x14ac:dyDescent="0.2">
      <c r="D34695" s="20"/>
    </row>
    <row r="34696" spans="4:4" x14ac:dyDescent="0.2">
      <c r="D34696" s="20"/>
    </row>
    <row r="34697" spans="4:4" x14ac:dyDescent="0.2">
      <c r="D34697" s="20"/>
    </row>
    <row r="34698" spans="4:4" x14ac:dyDescent="0.2">
      <c r="D34698" s="20"/>
    </row>
    <row r="34699" spans="4:4" x14ac:dyDescent="0.2">
      <c r="D34699" s="20"/>
    </row>
    <row r="34700" spans="4:4" x14ac:dyDescent="0.2">
      <c r="D34700" s="20"/>
    </row>
    <row r="34701" spans="4:4" x14ac:dyDescent="0.2">
      <c r="D34701" s="20"/>
    </row>
    <row r="34702" spans="4:4" x14ac:dyDescent="0.2">
      <c r="D34702" s="20"/>
    </row>
    <row r="34703" spans="4:4" x14ac:dyDescent="0.2">
      <c r="D34703" s="20"/>
    </row>
    <row r="34704" spans="4:4" x14ac:dyDescent="0.2">
      <c r="D34704" s="20"/>
    </row>
    <row r="34705" spans="4:4" x14ac:dyDescent="0.2">
      <c r="D34705" s="20"/>
    </row>
    <row r="34706" spans="4:4" x14ac:dyDescent="0.2">
      <c r="D34706" s="20"/>
    </row>
    <row r="34707" spans="4:4" x14ac:dyDescent="0.2">
      <c r="D34707" s="20"/>
    </row>
    <row r="34708" spans="4:4" x14ac:dyDescent="0.2">
      <c r="D34708" s="20"/>
    </row>
    <row r="34709" spans="4:4" x14ac:dyDescent="0.2">
      <c r="D34709" s="20"/>
    </row>
    <row r="34710" spans="4:4" x14ac:dyDescent="0.2">
      <c r="D34710" s="20"/>
    </row>
    <row r="34711" spans="4:4" x14ac:dyDescent="0.2">
      <c r="D34711" s="20"/>
    </row>
    <row r="34712" spans="4:4" x14ac:dyDescent="0.2">
      <c r="D34712" s="20"/>
    </row>
    <row r="34713" spans="4:4" x14ac:dyDescent="0.2">
      <c r="D34713" s="20"/>
    </row>
    <row r="34714" spans="4:4" x14ac:dyDescent="0.2">
      <c r="D34714" s="20"/>
    </row>
    <row r="34715" spans="4:4" x14ac:dyDescent="0.2">
      <c r="D34715" s="20"/>
    </row>
    <row r="34716" spans="4:4" x14ac:dyDescent="0.2">
      <c r="D34716" s="20"/>
    </row>
    <row r="34717" spans="4:4" x14ac:dyDescent="0.2">
      <c r="D34717" s="20"/>
    </row>
    <row r="34718" spans="4:4" x14ac:dyDescent="0.2">
      <c r="D34718" s="20"/>
    </row>
    <row r="34719" spans="4:4" x14ac:dyDescent="0.2">
      <c r="D34719" s="20"/>
    </row>
    <row r="34720" spans="4:4" x14ac:dyDescent="0.2">
      <c r="D34720" s="20"/>
    </row>
    <row r="34721" spans="4:4" x14ac:dyDescent="0.2">
      <c r="D34721" s="20"/>
    </row>
    <row r="34722" spans="4:4" x14ac:dyDescent="0.2">
      <c r="D34722" s="20"/>
    </row>
    <row r="34723" spans="4:4" x14ac:dyDescent="0.2">
      <c r="D34723" s="20"/>
    </row>
    <row r="34724" spans="4:4" x14ac:dyDescent="0.2">
      <c r="D34724" s="20"/>
    </row>
    <row r="34725" spans="4:4" x14ac:dyDescent="0.2">
      <c r="D34725" s="20"/>
    </row>
    <row r="34726" spans="4:4" x14ac:dyDescent="0.2">
      <c r="D34726" s="20"/>
    </row>
    <row r="34727" spans="4:4" x14ac:dyDescent="0.2">
      <c r="D34727" s="20"/>
    </row>
    <row r="34728" spans="4:4" x14ac:dyDescent="0.2">
      <c r="D34728" s="20"/>
    </row>
    <row r="34729" spans="4:4" x14ac:dyDescent="0.2">
      <c r="D34729" s="20"/>
    </row>
    <row r="34730" spans="4:4" x14ac:dyDescent="0.2">
      <c r="D34730" s="20"/>
    </row>
    <row r="34731" spans="4:4" x14ac:dyDescent="0.2">
      <c r="D34731" s="20"/>
    </row>
    <row r="34732" spans="4:4" x14ac:dyDescent="0.2">
      <c r="D34732" s="20"/>
    </row>
    <row r="34733" spans="4:4" x14ac:dyDescent="0.2">
      <c r="D34733" s="20"/>
    </row>
    <row r="34734" spans="4:4" x14ac:dyDescent="0.2">
      <c r="D34734" s="20"/>
    </row>
    <row r="34735" spans="4:4" x14ac:dyDescent="0.2">
      <c r="D34735" s="20"/>
    </row>
    <row r="34736" spans="4:4" x14ac:dyDescent="0.2">
      <c r="D34736" s="20"/>
    </row>
    <row r="34737" spans="4:4" x14ac:dyDescent="0.2">
      <c r="D34737" s="20"/>
    </row>
    <row r="34738" spans="4:4" x14ac:dyDescent="0.2">
      <c r="D34738" s="20"/>
    </row>
    <row r="34739" spans="4:4" x14ac:dyDescent="0.2">
      <c r="D34739" s="20"/>
    </row>
    <row r="34740" spans="4:4" x14ac:dyDescent="0.2">
      <c r="D34740" s="20"/>
    </row>
    <row r="34741" spans="4:4" x14ac:dyDescent="0.2">
      <c r="D34741" s="20"/>
    </row>
    <row r="34742" spans="4:4" x14ac:dyDescent="0.2">
      <c r="D34742" s="20"/>
    </row>
    <row r="34743" spans="4:4" x14ac:dyDescent="0.2">
      <c r="D34743" s="20"/>
    </row>
    <row r="34744" spans="4:4" x14ac:dyDescent="0.2">
      <c r="D34744" s="20"/>
    </row>
    <row r="34745" spans="4:4" x14ac:dyDescent="0.2">
      <c r="D34745" s="20"/>
    </row>
    <row r="34746" spans="4:4" x14ac:dyDescent="0.2">
      <c r="D34746" s="20"/>
    </row>
    <row r="34747" spans="4:4" x14ac:dyDescent="0.2">
      <c r="D34747" s="20"/>
    </row>
    <row r="34748" spans="4:4" x14ac:dyDescent="0.2">
      <c r="D34748" s="20"/>
    </row>
    <row r="34749" spans="4:4" x14ac:dyDescent="0.2">
      <c r="D34749" s="20"/>
    </row>
    <row r="34750" spans="4:4" x14ac:dyDescent="0.2">
      <c r="D34750" s="20"/>
    </row>
    <row r="34751" spans="4:4" x14ac:dyDescent="0.2">
      <c r="D34751" s="20"/>
    </row>
    <row r="34752" spans="4:4" x14ac:dyDescent="0.2">
      <c r="D34752" s="20"/>
    </row>
    <row r="34753" spans="4:4" x14ac:dyDescent="0.2">
      <c r="D34753" s="20"/>
    </row>
    <row r="34754" spans="4:4" x14ac:dyDescent="0.2">
      <c r="D34754" s="20"/>
    </row>
    <row r="34755" spans="4:4" x14ac:dyDescent="0.2">
      <c r="D34755" s="20"/>
    </row>
    <row r="34756" spans="4:4" x14ac:dyDescent="0.2">
      <c r="D34756" s="20"/>
    </row>
    <row r="34757" spans="4:4" x14ac:dyDescent="0.2">
      <c r="D34757" s="20"/>
    </row>
    <row r="34758" spans="4:4" x14ac:dyDescent="0.2">
      <c r="D34758" s="20"/>
    </row>
    <row r="34759" spans="4:4" x14ac:dyDescent="0.2">
      <c r="D34759" s="20"/>
    </row>
    <row r="34760" spans="4:4" x14ac:dyDescent="0.2">
      <c r="D34760" s="20"/>
    </row>
    <row r="34761" spans="4:4" x14ac:dyDescent="0.2">
      <c r="D34761" s="20"/>
    </row>
    <row r="34762" spans="4:4" x14ac:dyDescent="0.2">
      <c r="D34762" s="20"/>
    </row>
    <row r="34763" spans="4:4" x14ac:dyDescent="0.2">
      <c r="D34763" s="20"/>
    </row>
    <row r="34764" spans="4:4" x14ac:dyDescent="0.2">
      <c r="D34764" s="20"/>
    </row>
    <row r="34765" spans="4:4" x14ac:dyDescent="0.2">
      <c r="D34765" s="20"/>
    </row>
    <row r="34766" spans="4:4" x14ac:dyDescent="0.2">
      <c r="D34766" s="20"/>
    </row>
    <row r="34767" spans="4:4" x14ac:dyDescent="0.2">
      <c r="D34767" s="20"/>
    </row>
    <row r="34768" spans="4:4" x14ac:dyDescent="0.2">
      <c r="D34768" s="20"/>
    </row>
    <row r="34769" spans="4:4" x14ac:dyDescent="0.2">
      <c r="D34769" s="20"/>
    </row>
    <row r="34770" spans="4:4" x14ac:dyDescent="0.2">
      <c r="D34770" s="20"/>
    </row>
    <row r="34771" spans="4:4" x14ac:dyDescent="0.2">
      <c r="D34771" s="20"/>
    </row>
    <row r="34772" spans="4:4" x14ac:dyDescent="0.2">
      <c r="D34772" s="20"/>
    </row>
    <row r="34773" spans="4:4" x14ac:dyDescent="0.2">
      <c r="D34773" s="20"/>
    </row>
    <row r="34774" spans="4:4" x14ac:dyDescent="0.2">
      <c r="D34774" s="20"/>
    </row>
    <row r="34775" spans="4:4" x14ac:dyDescent="0.2">
      <c r="D34775" s="20"/>
    </row>
    <row r="34776" spans="4:4" x14ac:dyDescent="0.2">
      <c r="D34776" s="20"/>
    </row>
    <row r="34777" spans="4:4" x14ac:dyDescent="0.2">
      <c r="D34777" s="20"/>
    </row>
    <row r="34778" spans="4:4" x14ac:dyDescent="0.2">
      <c r="D34778" s="20"/>
    </row>
    <row r="34779" spans="4:4" x14ac:dyDescent="0.2">
      <c r="D34779" s="20"/>
    </row>
    <row r="34780" spans="4:4" x14ac:dyDescent="0.2">
      <c r="D34780" s="20"/>
    </row>
    <row r="34781" spans="4:4" x14ac:dyDescent="0.2">
      <c r="D34781" s="20"/>
    </row>
    <row r="34782" spans="4:4" x14ac:dyDescent="0.2">
      <c r="D34782" s="20"/>
    </row>
    <row r="34783" spans="4:4" x14ac:dyDescent="0.2">
      <c r="D34783" s="20"/>
    </row>
    <row r="34784" spans="4:4" x14ac:dyDescent="0.2">
      <c r="D34784" s="20"/>
    </row>
    <row r="34785" spans="4:4" x14ac:dyDescent="0.2">
      <c r="D34785" s="20"/>
    </row>
    <row r="34786" spans="4:4" x14ac:dyDescent="0.2">
      <c r="D34786" s="20"/>
    </row>
    <row r="34787" spans="4:4" x14ac:dyDescent="0.2">
      <c r="D34787" s="20"/>
    </row>
    <row r="34788" spans="4:4" x14ac:dyDescent="0.2">
      <c r="D34788" s="20"/>
    </row>
    <row r="34789" spans="4:4" x14ac:dyDescent="0.2">
      <c r="D34789" s="20"/>
    </row>
    <row r="34790" spans="4:4" x14ac:dyDescent="0.2">
      <c r="D34790" s="20"/>
    </row>
    <row r="34791" spans="4:4" x14ac:dyDescent="0.2">
      <c r="D34791" s="20"/>
    </row>
    <row r="34792" spans="4:4" x14ac:dyDescent="0.2">
      <c r="D34792" s="20"/>
    </row>
    <row r="34793" spans="4:4" x14ac:dyDescent="0.2">
      <c r="D34793" s="20"/>
    </row>
    <row r="34794" spans="4:4" x14ac:dyDescent="0.2">
      <c r="D34794" s="20"/>
    </row>
    <row r="34795" spans="4:4" x14ac:dyDescent="0.2">
      <c r="D34795" s="20"/>
    </row>
    <row r="34796" spans="4:4" x14ac:dyDescent="0.2">
      <c r="D34796" s="20"/>
    </row>
    <row r="34797" spans="4:4" x14ac:dyDescent="0.2">
      <c r="D34797" s="20"/>
    </row>
    <row r="34798" spans="4:4" x14ac:dyDescent="0.2">
      <c r="D34798" s="20"/>
    </row>
    <row r="34799" spans="4:4" x14ac:dyDescent="0.2">
      <c r="D34799" s="20"/>
    </row>
    <row r="34800" spans="4:4" x14ac:dyDescent="0.2">
      <c r="D34800" s="20"/>
    </row>
    <row r="34801" spans="4:4" x14ac:dyDescent="0.2">
      <c r="D34801" s="20"/>
    </row>
    <row r="34802" spans="4:4" x14ac:dyDescent="0.2">
      <c r="D34802" s="20"/>
    </row>
    <row r="34803" spans="4:4" x14ac:dyDescent="0.2">
      <c r="D34803" s="20"/>
    </row>
    <row r="34804" spans="4:4" x14ac:dyDescent="0.2">
      <c r="D34804" s="20"/>
    </row>
    <row r="34805" spans="4:4" x14ac:dyDescent="0.2">
      <c r="D34805" s="20"/>
    </row>
    <row r="34806" spans="4:4" x14ac:dyDescent="0.2">
      <c r="D34806" s="20"/>
    </row>
    <row r="34807" spans="4:4" x14ac:dyDescent="0.2">
      <c r="D34807" s="20"/>
    </row>
    <row r="34808" spans="4:4" x14ac:dyDescent="0.2">
      <c r="D34808" s="20"/>
    </row>
    <row r="34809" spans="4:4" x14ac:dyDescent="0.2">
      <c r="D34809" s="20"/>
    </row>
    <row r="34810" spans="4:4" x14ac:dyDescent="0.2">
      <c r="D34810" s="20"/>
    </row>
    <row r="34811" spans="4:4" x14ac:dyDescent="0.2">
      <c r="D34811" s="20"/>
    </row>
    <row r="34812" spans="4:4" x14ac:dyDescent="0.2">
      <c r="D34812" s="20"/>
    </row>
    <row r="34813" spans="4:4" x14ac:dyDescent="0.2">
      <c r="D34813" s="20"/>
    </row>
    <row r="34814" spans="4:4" x14ac:dyDescent="0.2">
      <c r="D34814" s="20"/>
    </row>
    <row r="34815" spans="4:4" x14ac:dyDescent="0.2">
      <c r="D34815" s="20"/>
    </row>
    <row r="34816" spans="4:4" x14ac:dyDescent="0.2">
      <c r="D34816" s="20"/>
    </row>
    <row r="34817" spans="4:4" x14ac:dyDescent="0.2">
      <c r="D34817" s="20"/>
    </row>
    <row r="34818" spans="4:4" x14ac:dyDescent="0.2">
      <c r="D34818" s="20"/>
    </row>
    <row r="34819" spans="4:4" x14ac:dyDescent="0.2">
      <c r="D34819" s="20"/>
    </row>
    <row r="34820" spans="4:4" x14ac:dyDescent="0.2">
      <c r="D34820" s="20"/>
    </row>
    <row r="34821" spans="4:4" x14ac:dyDescent="0.2">
      <c r="D34821" s="20"/>
    </row>
    <row r="34822" spans="4:4" x14ac:dyDescent="0.2">
      <c r="D34822" s="20"/>
    </row>
    <row r="34823" spans="4:4" x14ac:dyDescent="0.2">
      <c r="D34823" s="20"/>
    </row>
    <row r="34824" spans="4:4" x14ac:dyDescent="0.2">
      <c r="D34824" s="20"/>
    </row>
    <row r="34825" spans="4:4" x14ac:dyDescent="0.2">
      <c r="D34825" s="20"/>
    </row>
    <row r="34826" spans="4:4" x14ac:dyDescent="0.2">
      <c r="D34826" s="20"/>
    </row>
    <row r="34827" spans="4:4" x14ac:dyDescent="0.2">
      <c r="D34827" s="20"/>
    </row>
    <row r="34828" spans="4:4" x14ac:dyDescent="0.2">
      <c r="D34828" s="20"/>
    </row>
    <row r="34829" spans="4:4" x14ac:dyDescent="0.2">
      <c r="D34829" s="20"/>
    </row>
    <row r="34830" spans="4:4" x14ac:dyDescent="0.2">
      <c r="D34830" s="20"/>
    </row>
    <row r="34831" spans="4:4" x14ac:dyDescent="0.2">
      <c r="D34831" s="20"/>
    </row>
    <row r="34832" spans="4:4" x14ac:dyDescent="0.2">
      <c r="D34832" s="20"/>
    </row>
    <row r="34833" spans="4:4" x14ac:dyDescent="0.2">
      <c r="D34833" s="20"/>
    </row>
    <row r="34834" spans="4:4" x14ac:dyDescent="0.2">
      <c r="D34834" s="20"/>
    </row>
    <row r="34835" spans="4:4" x14ac:dyDescent="0.2">
      <c r="D34835" s="20"/>
    </row>
    <row r="34836" spans="4:4" x14ac:dyDescent="0.2">
      <c r="D34836" s="20"/>
    </row>
    <row r="34837" spans="4:4" x14ac:dyDescent="0.2">
      <c r="D34837" s="20"/>
    </row>
    <row r="34838" spans="4:4" x14ac:dyDescent="0.2">
      <c r="D34838" s="20"/>
    </row>
    <row r="34839" spans="4:4" x14ac:dyDescent="0.2">
      <c r="D34839" s="20"/>
    </row>
    <row r="34840" spans="4:4" x14ac:dyDescent="0.2">
      <c r="D34840" s="20"/>
    </row>
    <row r="34841" spans="4:4" x14ac:dyDescent="0.2">
      <c r="D34841" s="20"/>
    </row>
    <row r="34842" spans="4:4" x14ac:dyDescent="0.2">
      <c r="D34842" s="20"/>
    </row>
    <row r="34843" spans="4:4" x14ac:dyDescent="0.2">
      <c r="D34843" s="20"/>
    </row>
    <row r="34844" spans="4:4" x14ac:dyDescent="0.2">
      <c r="D34844" s="20"/>
    </row>
    <row r="34845" spans="4:4" x14ac:dyDescent="0.2">
      <c r="D34845" s="20"/>
    </row>
    <row r="34846" spans="4:4" x14ac:dyDescent="0.2">
      <c r="D34846" s="20"/>
    </row>
    <row r="34847" spans="4:4" x14ac:dyDescent="0.2">
      <c r="D34847" s="20"/>
    </row>
    <row r="34848" spans="4:4" x14ac:dyDescent="0.2">
      <c r="D34848" s="20"/>
    </row>
    <row r="34849" spans="4:4" x14ac:dyDescent="0.2">
      <c r="D34849" s="20"/>
    </row>
    <row r="34850" spans="4:4" x14ac:dyDescent="0.2">
      <c r="D34850" s="20"/>
    </row>
    <row r="34851" spans="4:4" x14ac:dyDescent="0.2">
      <c r="D34851" s="20"/>
    </row>
    <row r="34852" spans="4:4" x14ac:dyDescent="0.2">
      <c r="D34852" s="20"/>
    </row>
    <row r="34853" spans="4:4" x14ac:dyDescent="0.2">
      <c r="D34853" s="20"/>
    </row>
    <row r="34854" spans="4:4" x14ac:dyDescent="0.2">
      <c r="D34854" s="20"/>
    </row>
    <row r="34855" spans="4:4" x14ac:dyDescent="0.2">
      <c r="D34855" s="20"/>
    </row>
    <row r="34856" spans="4:4" x14ac:dyDescent="0.2">
      <c r="D34856" s="20"/>
    </row>
    <row r="34857" spans="4:4" x14ac:dyDescent="0.2">
      <c r="D34857" s="20"/>
    </row>
    <row r="34858" spans="4:4" x14ac:dyDescent="0.2">
      <c r="D34858" s="20"/>
    </row>
    <row r="34859" spans="4:4" x14ac:dyDescent="0.2">
      <c r="D34859" s="20"/>
    </row>
    <row r="34860" spans="4:4" x14ac:dyDescent="0.2">
      <c r="D34860" s="20"/>
    </row>
    <row r="34861" spans="4:4" x14ac:dyDescent="0.2">
      <c r="D34861" s="20"/>
    </row>
    <row r="34862" spans="4:4" x14ac:dyDescent="0.2">
      <c r="D34862" s="20"/>
    </row>
    <row r="34863" spans="4:4" x14ac:dyDescent="0.2">
      <c r="D34863" s="20"/>
    </row>
    <row r="34864" spans="4:4" x14ac:dyDescent="0.2">
      <c r="D34864" s="20"/>
    </row>
    <row r="34865" spans="4:4" x14ac:dyDescent="0.2">
      <c r="D34865" s="20"/>
    </row>
    <row r="34866" spans="4:4" x14ac:dyDescent="0.2">
      <c r="D34866" s="20"/>
    </row>
    <row r="34867" spans="4:4" x14ac:dyDescent="0.2">
      <c r="D34867" s="20"/>
    </row>
    <row r="34868" spans="4:4" x14ac:dyDescent="0.2">
      <c r="D34868" s="20"/>
    </row>
    <row r="34869" spans="4:4" x14ac:dyDescent="0.2">
      <c r="D34869" s="20"/>
    </row>
    <row r="34870" spans="4:4" x14ac:dyDescent="0.2">
      <c r="D34870" s="20"/>
    </row>
    <row r="34871" spans="4:4" x14ac:dyDescent="0.2">
      <c r="D34871" s="20"/>
    </row>
    <row r="34872" spans="4:4" x14ac:dyDescent="0.2">
      <c r="D34872" s="20"/>
    </row>
    <row r="34873" spans="4:4" x14ac:dyDescent="0.2">
      <c r="D34873" s="20"/>
    </row>
    <row r="34874" spans="4:4" x14ac:dyDescent="0.2">
      <c r="D34874" s="20"/>
    </row>
    <row r="34875" spans="4:4" x14ac:dyDescent="0.2">
      <c r="D34875" s="20"/>
    </row>
    <row r="34876" spans="4:4" x14ac:dyDescent="0.2">
      <c r="D34876" s="20"/>
    </row>
    <row r="34877" spans="4:4" x14ac:dyDescent="0.2">
      <c r="D34877" s="20"/>
    </row>
    <row r="34878" spans="4:4" x14ac:dyDescent="0.2">
      <c r="D34878" s="20"/>
    </row>
    <row r="34879" spans="4:4" x14ac:dyDescent="0.2">
      <c r="D34879" s="20"/>
    </row>
    <row r="34880" spans="4:4" x14ac:dyDescent="0.2">
      <c r="D34880" s="20"/>
    </row>
    <row r="34881" spans="4:4" x14ac:dyDescent="0.2">
      <c r="D34881" s="20"/>
    </row>
    <row r="34882" spans="4:4" x14ac:dyDescent="0.2">
      <c r="D34882" s="20"/>
    </row>
    <row r="34883" spans="4:4" x14ac:dyDescent="0.2">
      <c r="D34883" s="20"/>
    </row>
    <row r="34884" spans="4:4" x14ac:dyDescent="0.2">
      <c r="D34884" s="20"/>
    </row>
    <row r="34885" spans="4:4" x14ac:dyDescent="0.2">
      <c r="D34885" s="20"/>
    </row>
    <row r="34886" spans="4:4" x14ac:dyDescent="0.2">
      <c r="D34886" s="20"/>
    </row>
    <row r="34887" spans="4:4" x14ac:dyDescent="0.2">
      <c r="D34887" s="20"/>
    </row>
    <row r="34888" spans="4:4" x14ac:dyDescent="0.2">
      <c r="D34888" s="20"/>
    </row>
    <row r="34889" spans="4:4" x14ac:dyDescent="0.2">
      <c r="D34889" s="20"/>
    </row>
    <row r="34890" spans="4:4" x14ac:dyDescent="0.2">
      <c r="D34890" s="20"/>
    </row>
    <row r="34891" spans="4:4" x14ac:dyDescent="0.2">
      <c r="D34891" s="20"/>
    </row>
    <row r="34892" spans="4:4" x14ac:dyDescent="0.2">
      <c r="D34892" s="20"/>
    </row>
    <row r="34893" spans="4:4" x14ac:dyDescent="0.2">
      <c r="D34893" s="20"/>
    </row>
    <row r="34894" spans="4:4" x14ac:dyDescent="0.2">
      <c r="D34894" s="20"/>
    </row>
    <row r="34895" spans="4:4" x14ac:dyDescent="0.2">
      <c r="D34895" s="20"/>
    </row>
    <row r="34896" spans="4:4" x14ac:dyDescent="0.2">
      <c r="D34896" s="20"/>
    </row>
    <row r="34897" spans="4:4" x14ac:dyDescent="0.2">
      <c r="D34897" s="20"/>
    </row>
    <row r="34898" spans="4:4" x14ac:dyDescent="0.2">
      <c r="D34898" s="20"/>
    </row>
    <row r="34899" spans="4:4" x14ac:dyDescent="0.2">
      <c r="D34899" s="20"/>
    </row>
    <row r="34900" spans="4:4" x14ac:dyDescent="0.2">
      <c r="D34900" s="20"/>
    </row>
    <row r="34901" spans="4:4" x14ac:dyDescent="0.2">
      <c r="D34901" s="20"/>
    </row>
    <row r="34902" spans="4:4" x14ac:dyDescent="0.2">
      <c r="D34902" s="20"/>
    </row>
    <row r="34903" spans="4:4" x14ac:dyDescent="0.2">
      <c r="D34903" s="20"/>
    </row>
    <row r="34904" spans="4:4" x14ac:dyDescent="0.2">
      <c r="D34904" s="20"/>
    </row>
    <row r="34905" spans="4:4" x14ac:dyDescent="0.2">
      <c r="D34905" s="20"/>
    </row>
    <row r="34906" spans="4:4" x14ac:dyDescent="0.2">
      <c r="D34906" s="20"/>
    </row>
    <row r="34907" spans="4:4" x14ac:dyDescent="0.2">
      <c r="D34907" s="20"/>
    </row>
    <row r="34908" spans="4:4" x14ac:dyDescent="0.2">
      <c r="D34908" s="20"/>
    </row>
    <row r="34909" spans="4:4" x14ac:dyDescent="0.2">
      <c r="D34909" s="20"/>
    </row>
    <row r="34910" spans="4:4" x14ac:dyDescent="0.2">
      <c r="D34910" s="20"/>
    </row>
    <row r="34911" spans="4:4" x14ac:dyDescent="0.2">
      <c r="D34911" s="20"/>
    </row>
    <row r="34912" spans="4:4" x14ac:dyDescent="0.2">
      <c r="D34912" s="20"/>
    </row>
    <row r="34913" spans="4:4" x14ac:dyDescent="0.2">
      <c r="D34913" s="20"/>
    </row>
    <row r="34914" spans="4:4" x14ac:dyDescent="0.2">
      <c r="D34914" s="20"/>
    </row>
    <row r="34915" spans="4:4" x14ac:dyDescent="0.2">
      <c r="D34915" s="20"/>
    </row>
    <row r="34916" spans="4:4" x14ac:dyDescent="0.2">
      <c r="D34916" s="20"/>
    </row>
    <row r="34917" spans="4:4" x14ac:dyDescent="0.2">
      <c r="D34917" s="20"/>
    </row>
    <row r="34918" spans="4:4" x14ac:dyDescent="0.2">
      <c r="D34918" s="20"/>
    </row>
    <row r="34919" spans="4:4" x14ac:dyDescent="0.2">
      <c r="D34919" s="20"/>
    </row>
    <row r="34920" spans="4:4" x14ac:dyDescent="0.2">
      <c r="D34920" s="20"/>
    </row>
    <row r="34921" spans="4:4" x14ac:dyDescent="0.2">
      <c r="D34921" s="20"/>
    </row>
    <row r="34922" spans="4:4" x14ac:dyDescent="0.2">
      <c r="D34922" s="20"/>
    </row>
    <row r="34923" spans="4:4" x14ac:dyDescent="0.2">
      <c r="D34923" s="20"/>
    </row>
    <row r="34924" spans="4:4" x14ac:dyDescent="0.2">
      <c r="D34924" s="20"/>
    </row>
    <row r="34925" spans="4:4" x14ac:dyDescent="0.2">
      <c r="D34925" s="20"/>
    </row>
    <row r="34926" spans="4:4" x14ac:dyDescent="0.2">
      <c r="D34926" s="20"/>
    </row>
    <row r="34927" spans="4:4" x14ac:dyDescent="0.2">
      <c r="D34927" s="20"/>
    </row>
    <row r="34928" spans="4:4" x14ac:dyDescent="0.2">
      <c r="D34928" s="20"/>
    </row>
    <row r="34929" spans="4:4" x14ac:dyDescent="0.2">
      <c r="D34929" s="20"/>
    </row>
    <row r="34930" spans="4:4" x14ac:dyDescent="0.2">
      <c r="D34930" s="20"/>
    </row>
    <row r="34931" spans="4:4" x14ac:dyDescent="0.2">
      <c r="D34931" s="20"/>
    </row>
    <row r="34932" spans="4:4" x14ac:dyDescent="0.2">
      <c r="D34932" s="20"/>
    </row>
    <row r="34933" spans="4:4" x14ac:dyDescent="0.2">
      <c r="D34933" s="20"/>
    </row>
    <row r="34934" spans="4:4" x14ac:dyDescent="0.2">
      <c r="D34934" s="20"/>
    </row>
    <row r="34935" spans="4:4" x14ac:dyDescent="0.2">
      <c r="D34935" s="20"/>
    </row>
    <row r="34936" spans="4:4" x14ac:dyDescent="0.2">
      <c r="D34936" s="20"/>
    </row>
    <row r="34937" spans="4:4" x14ac:dyDescent="0.2">
      <c r="D34937" s="20"/>
    </row>
    <row r="34938" spans="4:4" x14ac:dyDescent="0.2">
      <c r="D34938" s="20"/>
    </row>
    <row r="34939" spans="4:4" x14ac:dyDescent="0.2">
      <c r="D34939" s="20"/>
    </row>
    <row r="34940" spans="4:4" x14ac:dyDescent="0.2">
      <c r="D34940" s="20"/>
    </row>
    <row r="34941" spans="4:4" x14ac:dyDescent="0.2">
      <c r="D34941" s="20"/>
    </row>
    <row r="34942" spans="4:4" x14ac:dyDescent="0.2">
      <c r="D34942" s="20"/>
    </row>
    <row r="34943" spans="4:4" x14ac:dyDescent="0.2">
      <c r="D34943" s="20"/>
    </row>
    <row r="34944" spans="4:4" x14ac:dyDescent="0.2">
      <c r="D34944" s="20"/>
    </row>
    <row r="34945" spans="4:4" x14ac:dyDescent="0.2">
      <c r="D34945" s="20"/>
    </row>
    <row r="34946" spans="4:4" x14ac:dyDescent="0.2">
      <c r="D34946" s="20"/>
    </row>
    <row r="34947" spans="4:4" x14ac:dyDescent="0.2">
      <c r="D34947" s="20"/>
    </row>
    <row r="34948" spans="4:4" x14ac:dyDescent="0.2">
      <c r="D34948" s="20"/>
    </row>
    <row r="34949" spans="4:4" x14ac:dyDescent="0.2">
      <c r="D34949" s="20"/>
    </row>
    <row r="34950" spans="4:4" x14ac:dyDescent="0.2">
      <c r="D34950" s="20"/>
    </row>
    <row r="34951" spans="4:4" x14ac:dyDescent="0.2">
      <c r="D34951" s="20"/>
    </row>
    <row r="34952" spans="4:4" x14ac:dyDescent="0.2">
      <c r="D34952" s="20"/>
    </row>
    <row r="34953" spans="4:4" x14ac:dyDescent="0.2">
      <c r="D34953" s="20"/>
    </row>
    <row r="34954" spans="4:4" x14ac:dyDescent="0.2">
      <c r="D34954" s="20"/>
    </row>
    <row r="34955" spans="4:4" x14ac:dyDescent="0.2">
      <c r="D34955" s="20"/>
    </row>
    <row r="34956" spans="4:4" x14ac:dyDescent="0.2">
      <c r="D34956" s="20"/>
    </row>
    <row r="34957" spans="4:4" x14ac:dyDescent="0.2">
      <c r="D34957" s="20"/>
    </row>
    <row r="34958" spans="4:4" x14ac:dyDescent="0.2">
      <c r="D34958" s="20"/>
    </row>
    <row r="34959" spans="4:4" x14ac:dyDescent="0.2">
      <c r="D34959" s="20"/>
    </row>
    <row r="34960" spans="4:4" x14ac:dyDescent="0.2">
      <c r="D34960" s="20"/>
    </row>
    <row r="34961" spans="4:4" x14ac:dyDescent="0.2">
      <c r="D34961" s="20"/>
    </row>
    <row r="34962" spans="4:4" x14ac:dyDescent="0.2">
      <c r="D34962" s="20"/>
    </row>
    <row r="34963" spans="4:4" x14ac:dyDescent="0.2">
      <c r="D34963" s="20"/>
    </row>
    <row r="34964" spans="4:4" x14ac:dyDescent="0.2">
      <c r="D34964" s="20"/>
    </row>
    <row r="34965" spans="4:4" x14ac:dyDescent="0.2">
      <c r="D34965" s="20"/>
    </row>
    <row r="34966" spans="4:4" x14ac:dyDescent="0.2">
      <c r="D34966" s="20"/>
    </row>
    <row r="34967" spans="4:4" x14ac:dyDescent="0.2">
      <c r="D34967" s="20"/>
    </row>
    <row r="34968" spans="4:4" x14ac:dyDescent="0.2">
      <c r="D34968" s="20"/>
    </row>
    <row r="34969" spans="4:4" x14ac:dyDescent="0.2">
      <c r="D34969" s="20"/>
    </row>
    <row r="34970" spans="4:4" x14ac:dyDescent="0.2">
      <c r="D34970" s="20"/>
    </row>
    <row r="34971" spans="4:4" x14ac:dyDescent="0.2">
      <c r="D34971" s="20"/>
    </row>
    <row r="34972" spans="4:4" x14ac:dyDescent="0.2">
      <c r="D34972" s="20"/>
    </row>
    <row r="34973" spans="4:4" x14ac:dyDescent="0.2">
      <c r="D34973" s="20"/>
    </row>
    <row r="34974" spans="4:4" x14ac:dyDescent="0.2">
      <c r="D34974" s="20"/>
    </row>
    <row r="34975" spans="4:4" x14ac:dyDescent="0.2">
      <c r="D34975" s="20"/>
    </row>
    <row r="34976" spans="4:4" x14ac:dyDescent="0.2">
      <c r="D34976" s="20"/>
    </row>
    <row r="34977" spans="4:4" x14ac:dyDescent="0.2">
      <c r="D34977" s="20"/>
    </row>
    <row r="34978" spans="4:4" x14ac:dyDescent="0.2">
      <c r="D34978" s="20"/>
    </row>
    <row r="34979" spans="4:4" x14ac:dyDescent="0.2">
      <c r="D34979" s="20"/>
    </row>
    <row r="34980" spans="4:4" x14ac:dyDescent="0.2">
      <c r="D34980" s="20"/>
    </row>
    <row r="34981" spans="4:4" x14ac:dyDescent="0.2">
      <c r="D34981" s="20"/>
    </row>
    <row r="34982" spans="4:4" x14ac:dyDescent="0.2">
      <c r="D34982" s="20"/>
    </row>
    <row r="34983" spans="4:4" x14ac:dyDescent="0.2">
      <c r="D34983" s="20"/>
    </row>
    <row r="34984" spans="4:4" x14ac:dyDescent="0.2">
      <c r="D34984" s="20"/>
    </row>
    <row r="34985" spans="4:4" x14ac:dyDescent="0.2">
      <c r="D34985" s="20"/>
    </row>
    <row r="34986" spans="4:4" x14ac:dyDescent="0.2">
      <c r="D34986" s="20"/>
    </row>
    <row r="34987" spans="4:4" x14ac:dyDescent="0.2">
      <c r="D34987" s="20"/>
    </row>
    <row r="34988" spans="4:4" x14ac:dyDescent="0.2">
      <c r="D34988" s="20"/>
    </row>
    <row r="34989" spans="4:4" x14ac:dyDescent="0.2">
      <c r="D34989" s="20"/>
    </row>
    <row r="34990" spans="4:4" x14ac:dyDescent="0.2">
      <c r="D34990" s="20"/>
    </row>
    <row r="34991" spans="4:4" x14ac:dyDescent="0.2">
      <c r="D34991" s="20"/>
    </row>
    <row r="34992" spans="4:4" x14ac:dyDescent="0.2">
      <c r="D34992" s="20"/>
    </row>
    <row r="34993" spans="4:4" x14ac:dyDescent="0.2">
      <c r="D34993" s="20"/>
    </row>
    <row r="34994" spans="4:4" x14ac:dyDescent="0.2">
      <c r="D34994" s="20"/>
    </row>
    <row r="34995" spans="4:4" x14ac:dyDescent="0.2">
      <c r="D34995" s="20"/>
    </row>
    <row r="34996" spans="4:4" x14ac:dyDescent="0.2">
      <c r="D34996" s="20"/>
    </row>
    <row r="34997" spans="4:4" x14ac:dyDescent="0.2">
      <c r="D34997" s="20"/>
    </row>
    <row r="34998" spans="4:4" x14ac:dyDescent="0.2">
      <c r="D34998" s="20"/>
    </row>
    <row r="34999" spans="4:4" x14ac:dyDescent="0.2">
      <c r="D34999" s="20"/>
    </row>
    <row r="35000" spans="4:4" x14ac:dyDescent="0.2">
      <c r="D35000" s="20"/>
    </row>
    <row r="35001" spans="4:4" x14ac:dyDescent="0.2">
      <c r="D35001" s="20"/>
    </row>
    <row r="35002" spans="4:4" x14ac:dyDescent="0.2">
      <c r="D35002" s="20"/>
    </row>
    <row r="35003" spans="4:4" x14ac:dyDescent="0.2">
      <c r="D35003" s="20"/>
    </row>
    <row r="35004" spans="4:4" x14ac:dyDescent="0.2">
      <c r="D35004" s="20"/>
    </row>
    <row r="35005" spans="4:4" x14ac:dyDescent="0.2">
      <c r="D35005" s="20"/>
    </row>
    <row r="35006" spans="4:4" x14ac:dyDescent="0.2">
      <c r="D35006" s="20"/>
    </row>
    <row r="35007" spans="4:4" x14ac:dyDescent="0.2">
      <c r="D35007" s="20"/>
    </row>
    <row r="35008" spans="4:4" x14ac:dyDescent="0.2">
      <c r="D35008" s="20"/>
    </row>
    <row r="35009" spans="4:4" x14ac:dyDescent="0.2">
      <c r="D35009" s="20"/>
    </row>
    <row r="35010" spans="4:4" x14ac:dyDescent="0.2">
      <c r="D35010" s="20"/>
    </row>
    <row r="35011" spans="4:4" x14ac:dyDescent="0.2">
      <c r="D35011" s="20"/>
    </row>
    <row r="35012" spans="4:4" x14ac:dyDescent="0.2">
      <c r="D35012" s="20"/>
    </row>
    <row r="35013" spans="4:4" x14ac:dyDescent="0.2">
      <c r="D35013" s="20"/>
    </row>
    <row r="35014" spans="4:4" x14ac:dyDescent="0.2">
      <c r="D35014" s="20"/>
    </row>
    <row r="35015" spans="4:4" x14ac:dyDescent="0.2">
      <c r="D35015" s="20"/>
    </row>
    <row r="35016" spans="4:4" x14ac:dyDescent="0.2">
      <c r="D35016" s="20"/>
    </row>
    <row r="35017" spans="4:4" x14ac:dyDescent="0.2">
      <c r="D35017" s="20"/>
    </row>
    <row r="35018" spans="4:4" x14ac:dyDescent="0.2">
      <c r="D35018" s="20"/>
    </row>
    <row r="35019" spans="4:4" x14ac:dyDescent="0.2">
      <c r="D35019" s="20"/>
    </row>
    <row r="35020" spans="4:4" x14ac:dyDescent="0.2">
      <c r="D35020" s="20"/>
    </row>
    <row r="35021" spans="4:4" x14ac:dyDescent="0.2">
      <c r="D35021" s="20"/>
    </row>
    <row r="35022" spans="4:4" x14ac:dyDescent="0.2">
      <c r="D35022" s="20"/>
    </row>
    <row r="35023" spans="4:4" x14ac:dyDescent="0.2">
      <c r="D35023" s="20"/>
    </row>
    <row r="35024" spans="4:4" x14ac:dyDescent="0.2">
      <c r="D35024" s="20"/>
    </row>
    <row r="35025" spans="4:4" x14ac:dyDescent="0.2">
      <c r="D35025" s="20"/>
    </row>
    <row r="35026" spans="4:4" x14ac:dyDescent="0.2">
      <c r="D35026" s="20"/>
    </row>
    <row r="35027" spans="4:4" x14ac:dyDescent="0.2">
      <c r="D35027" s="20"/>
    </row>
    <row r="35028" spans="4:4" x14ac:dyDescent="0.2">
      <c r="D35028" s="20"/>
    </row>
    <row r="35029" spans="4:4" x14ac:dyDescent="0.2">
      <c r="D35029" s="20"/>
    </row>
    <row r="35030" spans="4:4" x14ac:dyDescent="0.2">
      <c r="D35030" s="20"/>
    </row>
    <row r="35031" spans="4:4" x14ac:dyDescent="0.2">
      <c r="D35031" s="20"/>
    </row>
    <row r="35032" spans="4:4" x14ac:dyDescent="0.2">
      <c r="D35032" s="20"/>
    </row>
    <row r="35033" spans="4:4" x14ac:dyDescent="0.2">
      <c r="D35033" s="20"/>
    </row>
    <row r="35034" spans="4:4" x14ac:dyDescent="0.2">
      <c r="D35034" s="20"/>
    </row>
    <row r="35035" spans="4:4" x14ac:dyDescent="0.2">
      <c r="D35035" s="20"/>
    </row>
    <row r="35036" spans="4:4" x14ac:dyDescent="0.2">
      <c r="D35036" s="20"/>
    </row>
    <row r="35037" spans="4:4" x14ac:dyDescent="0.2">
      <c r="D35037" s="20"/>
    </row>
    <row r="35038" spans="4:4" x14ac:dyDescent="0.2">
      <c r="D35038" s="20"/>
    </row>
    <row r="35039" spans="4:4" x14ac:dyDescent="0.2">
      <c r="D35039" s="20"/>
    </row>
    <row r="35040" spans="4:4" x14ac:dyDescent="0.2">
      <c r="D35040" s="20"/>
    </row>
    <row r="35041" spans="4:4" x14ac:dyDescent="0.2">
      <c r="D35041" s="20"/>
    </row>
    <row r="35042" spans="4:4" x14ac:dyDescent="0.2">
      <c r="D35042" s="20"/>
    </row>
    <row r="35043" spans="4:4" x14ac:dyDescent="0.2">
      <c r="D35043" s="20"/>
    </row>
    <row r="35044" spans="4:4" x14ac:dyDescent="0.2">
      <c r="D35044" s="20"/>
    </row>
    <row r="35045" spans="4:4" x14ac:dyDescent="0.2">
      <c r="D35045" s="20"/>
    </row>
    <row r="35046" spans="4:4" x14ac:dyDescent="0.2">
      <c r="D35046" s="20"/>
    </row>
    <row r="35047" spans="4:4" x14ac:dyDescent="0.2">
      <c r="D35047" s="20"/>
    </row>
    <row r="35048" spans="4:4" x14ac:dyDescent="0.2">
      <c r="D35048" s="20"/>
    </row>
    <row r="35049" spans="4:4" x14ac:dyDescent="0.2">
      <c r="D35049" s="20"/>
    </row>
    <row r="35050" spans="4:4" x14ac:dyDescent="0.2">
      <c r="D35050" s="20"/>
    </row>
    <row r="35051" spans="4:4" x14ac:dyDescent="0.2">
      <c r="D35051" s="20"/>
    </row>
    <row r="35052" spans="4:4" x14ac:dyDescent="0.2">
      <c r="D35052" s="20"/>
    </row>
    <row r="35053" spans="4:4" x14ac:dyDescent="0.2">
      <c r="D35053" s="20"/>
    </row>
    <row r="35054" spans="4:4" x14ac:dyDescent="0.2">
      <c r="D35054" s="20"/>
    </row>
    <row r="35055" spans="4:4" x14ac:dyDescent="0.2">
      <c r="D35055" s="20"/>
    </row>
    <row r="35056" spans="4:4" x14ac:dyDescent="0.2">
      <c r="D35056" s="20"/>
    </row>
    <row r="35057" spans="4:4" x14ac:dyDescent="0.2">
      <c r="D35057" s="20"/>
    </row>
    <row r="35058" spans="4:4" x14ac:dyDescent="0.2">
      <c r="D35058" s="20"/>
    </row>
    <row r="35059" spans="4:4" x14ac:dyDescent="0.2">
      <c r="D35059" s="20"/>
    </row>
    <row r="35060" spans="4:4" x14ac:dyDescent="0.2">
      <c r="D35060" s="20"/>
    </row>
    <row r="35061" spans="4:4" x14ac:dyDescent="0.2">
      <c r="D35061" s="20"/>
    </row>
    <row r="35062" spans="4:4" x14ac:dyDescent="0.2">
      <c r="D35062" s="20"/>
    </row>
    <row r="35063" spans="4:4" x14ac:dyDescent="0.2">
      <c r="D35063" s="20"/>
    </row>
    <row r="35064" spans="4:4" x14ac:dyDescent="0.2">
      <c r="D35064" s="20"/>
    </row>
    <row r="35065" spans="4:4" x14ac:dyDescent="0.2">
      <c r="D35065" s="20"/>
    </row>
    <row r="35066" spans="4:4" x14ac:dyDescent="0.2">
      <c r="D35066" s="20"/>
    </row>
    <row r="35067" spans="4:4" x14ac:dyDescent="0.2">
      <c r="D35067" s="20"/>
    </row>
    <row r="35068" spans="4:4" x14ac:dyDescent="0.2">
      <c r="D35068" s="20"/>
    </row>
    <row r="35069" spans="4:4" x14ac:dyDescent="0.2">
      <c r="D35069" s="20"/>
    </row>
    <row r="35070" spans="4:4" x14ac:dyDescent="0.2">
      <c r="D35070" s="20"/>
    </row>
    <row r="35071" spans="4:4" x14ac:dyDescent="0.2">
      <c r="D35071" s="20"/>
    </row>
    <row r="35072" spans="4:4" x14ac:dyDescent="0.2">
      <c r="D35072" s="20"/>
    </row>
    <row r="35073" spans="4:4" x14ac:dyDescent="0.2">
      <c r="D35073" s="20"/>
    </row>
    <row r="35074" spans="4:4" x14ac:dyDescent="0.2">
      <c r="D35074" s="20"/>
    </row>
    <row r="35075" spans="4:4" x14ac:dyDescent="0.2">
      <c r="D35075" s="20"/>
    </row>
    <row r="35076" spans="4:4" x14ac:dyDescent="0.2">
      <c r="D35076" s="20"/>
    </row>
    <row r="35077" spans="4:4" x14ac:dyDescent="0.2">
      <c r="D35077" s="20"/>
    </row>
    <row r="35078" spans="4:4" x14ac:dyDescent="0.2">
      <c r="D35078" s="20"/>
    </row>
    <row r="35079" spans="4:4" x14ac:dyDescent="0.2">
      <c r="D35079" s="20"/>
    </row>
    <row r="35080" spans="4:4" x14ac:dyDescent="0.2">
      <c r="D35080" s="20"/>
    </row>
    <row r="35081" spans="4:4" x14ac:dyDescent="0.2">
      <c r="D35081" s="20"/>
    </row>
    <row r="35082" spans="4:4" x14ac:dyDescent="0.2">
      <c r="D35082" s="20"/>
    </row>
    <row r="35083" spans="4:4" x14ac:dyDescent="0.2">
      <c r="D35083" s="20"/>
    </row>
    <row r="35084" spans="4:4" x14ac:dyDescent="0.2">
      <c r="D35084" s="20"/>
    </row>
    <row r="35085" spans="4:4" x14ac:dyDescent="0.2">
      <c r="D35085" s="20"/>
    </row>
    <row r="35086" spans="4:4" x14ac:dyDescent="0.2">
      <c r="D35086" s="20"/>
    </row>
    <row r="35087" spans="4:4" x14ac:dyDescent="0.2">
      <c r="D35087" s="20"/>
    </row>
    <row r="35088" spans="4:4" x14ac:dyDescent="0.2">
      <c r="D35088" s="20"/>
    </row>
    <row r="35089" spans="4:4" x14ac:dyDescent="0.2">
      <c r="D35089" s="20"/>
    </row>
    <row r="35090" spans="4:4" x14ac:dyDescent="0.2">
      <c r="D35090" s="20"/>
    </row>
    <row r="35091" spans="4:4" x14ac:dyDescent="0.2">
      <c r="D35091" s="20"/>
    </row>
    <row r="35092" spans="4:4" x14ac:dyDescent="0.2">
      <c r="D35092" s="20"/>
    </row>
    <row r="35093" spans="4:4" x14ac:dyDescent="0.2">
      <c r="D35093" s="20"/>
    </row>
    <row r="35094" spans="4:4" x14ac:dyDescent="0.2">
      <c r="D35094" s="20"/>
    </row>
    <row r="35095" spans="4:4" x14ac:dyDescent="0.2">
      <c r="D35095" s="20"/>
    </row>
    <row r="35096" spans="4:4" x14ac:dyDescent="0.2">
      <c r="D35096" s="20"/>
    </row>
    <row r="35097" spans="4:4" x14ac:dyDescent="0.2">
      <c r="D35097" s="20"/>
    </row>
    <row r="35098" spans="4:4" x14ac:dyDescent="0.2">
      <c r="D35098" s="20"/>
    </row>
    <row r="35099" spans="4:4" x14ac:dyDescent="0.2">
      <c r="D35099" s="20"/>
    </row>
    <row r="35100" spans="4:4" x14ac:dyDescent="0.2">
      <c r="D35100" s="20"/>
    </row>
    <row r="35101" spans="4:4" x14ac:dyDescent="0.2">
      <c r="D35101" s="20"/>
    </row>
    <row r="35102" spans="4:4" x14ac:dyDescent="0.2">
      <c r="D35102" s="20"/>
    </row>
    <row r="35103" spans="4:4" x14ac:dyDescent="0.2">
      <c r="D35103" s="20"/>
    </row>
    <row r="35104" spans="4:4" x14ac:dyDescent="0.2">
      <c r="D35104" s="20"/>
    </row>
    <row r="35105" spans="4:4" x14ac:dyDescent="0.2">
      <c r="D35105" s="20"/>
    </row>
    <row r="35106" spans="4:4" x14ac:dyDescent="0.2">
      <c r="D35106" s="20"/>
    </row>
    <row r="35107" spans="4:4" x14ac:dyDescent="0.2">
      <c r="D35107" s="20"/>
    </row>
    <row r="35108" spans="4:4" x14ac:dyDescent="0.2">
      <c r="D35108" s="20"/>
    </row>
    <row r="35109" spans="4:4" x14ac:dyDescent="0.2">
      <c r="D35109" s="20"/>
    </row>
    <row r="35110" spans="4:4" x14ac:dyDescent="0.2">
      <c r="D35110" s="20"/>
    </row>
    <row r="35111" spans="4:4" x14ac:dyDescent="0.2">
      <c r="D35111" s="20"/>
    </row>
    <row r="35112" spans="4:4" x14ac:dyDescent="0.2">
      <c r="D35112" s="20"/>
    </row>
    <row r="35113" spans="4:4" x14ac:dyDescent="0.2">
      <c r="D35113" s="20"/>
    </row>
    <row r="35114" spans="4:4" x14ac:dyDescent="0.2">
      <c r="D35114" s="20"/>
    </row>
    <row r="35115" spans="4:4" x14ac:dyDescent="0.2">
      <c r="D35115" s="20"/>
    </row>
    <row r="35116" spans="4:4" x14ac:dyDescent="0.2">
      <c r="D35116" s="20"/>
    </row>
    <row r="35117" spans="4:4" x14ac:dyDescent="0.2">
      <c r="D35117" s="20"/>
    </row>
    <row r="35118" spans="4:4" x14ac:dyDescent="0.2">
      <c r="D35118" s="20"/>
    </row>
    <row r="35119" spans="4:4" x14ac:dyDescent="0.2">
      <c r="D35119" s="20"/>
    </row>
    <row r="35120" spans="4:4" x14ac:dyDescent="0.2">
      <c r="D35120" s="20"/>
    </row>
    <row r="35121" spans="4:4" x14ac:dyDescent="0.2">
      <c r="D35121" s="20"/>
    </row>
    <row r="35122" spans="4:4" x14ac:dyDescent="0.2">
      <c r="D35122" s="20"/>
    </row>
    <row r="35123" spans="4:4" x14ac:dyDescent="0.2">
      <c r="D35123" s="20"/>
    </row>
    <row r="35124" spans="4:4" x14ac:dyDescent="0.2">
      <c r="D35124" s="20"/>
    </row>
    <row r="35125" spans="4:4" x14ac:dyDescent="0.2">
      <c r="D35125" s="20"/>
    </row>
    <row r="35126" spans="4:4" x14ac:dyDescent="0.2">
      <c r="D35126" s="20"/>
    </row>
    <row r="35127" spans="4:4" x14ac:dyDescent="0.2">
      <c r="D35127" s="20"/>
    </row>
    <row r="35128" spans="4:4" x14ac:dyDescent="0.2">
      <c r="D35128" s="20"/>
    </row>
    <row r="35129" spans="4:4" x14ac:dyDescent="0.2">
      <c r="D35129" s="20"/>
    </row>
    <row r="35130" spans="4:4" x14ac:dyDescent="0.2">
      <c r="D35130" s="20"/>
    </row>
    <row r="35131" spans="4:4" x14ac:dyDescent="0.2">
      <c r="D35131" s="20"/>
    </row>
    <row r="35132" spans="4:4" x14ac:dyDescent="0.2">
      <c r="D35132" s="20"/>
    </row>
    <row r="35133" spans="4:4" x14ac:dyDescent="0.2">
      <c r="D35133" s="20"/>
    </row>
    <row r="35134" spans="4:4" x14ac:dyDescent="0.2">
      <c r="D35134" s="20"/>
    </row>
    <row r="35135" spans="4:4" x14ac:dyDescent="0.2">
      <c r="D35135" s="20"/>
    </row>
    <row r="35136" spans="4:4" x14ac:dyDescent="0.2">
      <c r="D35136" s="20"/>
    </row>
    <row r="35137" spans="4:4" x14ac:dyDescent="0.2">
      <c r="D35137" s="20"/>
    </row>
    <row r="35138" spans="4:4" x14ac:dyDescent="0.2">
      <c r="D35138" s="20"/>
    </row>
    <row r="35139" spans="4:4" x14ac:dyDescent="0.2">
      <c r="D35139" s="20"/>
    </row>
    <row r="35140" spans="4:4" x14ac:dyDescent="0.2">
      <c r="D35140" s="20"/>
    </row>
    <row r="35141" spans="4:4" x14ac:dyDescent="0.2">
      <c r="D35141" s="20"/>
    </row>
    <row r="35142" spans="4:4" x14ac:dyDescent="0.2">
      <c r="D35142" s="20"/>
    </row>
    <row r="35143" spans="4:4" x14ac:dyDescent="0.2">
      <c r="D35143" s="20"/>
    </row>
    <row r="35144" spans="4:4" x14ac:dyDescent="0.2">
      <c r="D35144" s="20"/>
    </row>
    <row r="35145" spans="4:4" x14ac:dyDescent="0.2">
      <c r="D35145" s="20"/>
    </row>
    <row r="35146" spans="4:4" x14ac:dyDescent="0.2">
      <c r="D35146" s="20"/>
    </row>
    <row r="35147" spans="4:4" x14ac:dyDescent="0.2">
      <c r="D35147" s="20"/>
    </row>
    <row r="35148" spans="4:4" x14ac:dyDescent="0.2">
      <c r="D35148" s="20"/>
    </row>
    <row r="35149" spans="4:4" x14ac:dyDescent="0.2">
      <c r="D35149" s="20"/>
    </row>
    <row r="35150" spans="4:4" x14ac:dyDescent="0.2">
      <c r="D35150" s="20"/>
    </row>
    <row r="35151" spans="4:4" x14ac:dyDescent="0.2">
      <c r="D35151" s="20"/>
    </row>
    <row r="35152" spans="4:4" x14ac:dyDescent="0.2">
      <c r="D35152" s="20"/>
    </row>
    <row r="35153" spans="4:4" x14ac:dyDescent="0.2">
      <c r="D35153" s="20"/>
    </row>
    <row r="35154" spans="4:4" x14ac:dyDescent="0.2">
      <c r="D35154" s="20"/>
    </row>
    <row r="35155" spans="4:4" x14ac:dyDescent="0.2">
      <c r="D35155" s="20"/>
    </row>
    <row r="35156" spans="4:4" x14ac:dyDescent="0.2">
      <c r="D35156" s="20"/>
    </row>
    <row r="35157" spans="4:4" x14ac:dyDescent="0.2">
      <c r="D35157" s="20"/>
    </row>
    <row r="35158" spans="4:4" x14ac:dyDescent="0.2">
      <c r="D35158" s="20"/>
    </row>
    <row r="35159" spans="4:4" x14ac:dyDescent="0.2">
      <c r="D35159" s="20"/>
    </row>
    <row r="35160" spans="4:4" x14ac:dyDescent="0.2">
      <c r="D35160" s="20"/>
    </row>
    <row r="35161" spans="4:4" x14ac:dyDescent="0.2">
      <c r="D35161" s="20"/>
    </row>
    <row r="35162" spans="4:4" x14ac:dyDescent="0.2">
      <c r="D35162" s="20"/>
    </row>
    <row r="35163" spans="4:4" x14ac:dyDescent="0.2">
      <c r="D35163" s="20"/>
    </row>
    <row r="35164" spans="4:4" x14ac:dyDescent="0.2">
      <c r="D35164" s="20"/>
    </row>
    <row r="35165" spans="4:4" x14ac:dyDescent="0.2">
      <c r="D35165" s="20"/>
    </row>
    <row r="35166" spans="4:4" x14ac:dyDescent="0.2">
      <c r="D35166" s="20"/>
    </row>
    <row r="35167" spans="4:4" x14ac:dyDescent="0.2">
      <c r="D35167" s="20"/>
    </row>
    <row r="35168" spans="4:4" x14ac:dyDescent="0.2">
      <c r="D35168" s="20"/>
    </row>
    <row r="35169" spans="4:4" x14ac:dyDescent="0.2">
      <c r="D35169" s="20"/>
    </row>
    <row r="35170" spans="4:4" x14ac:dyDescent="0.2">
      <c r="D35170" s="20"/>
    </row>
    <row r="35171" spans="4:4" x14ac:dyDescent="0.2">
      <c r="D35171" s="20"/>
    </row>
    <row r="35172" spans="4:4" x14ac:dyDescent="0.2">
      <c r="D35172" s="20"/>
    </row>
    <row r="35173" spans="4:4" x14ac:dyDescent="0.2">
      <c r="D35173" s="20"/>
    </row>
    <row r="35174" spans="4:4" x14ac:dyDescent="0.2">
      <c r="D35174" s="20"/>
    </row>
    <row r="35175" spans="4:4" x14ac:dyDescent="0.2">
      <c r="D35175" s="20"/>
    </row>
    <row r="35176" spans="4:4" x14ac:dyDescent="0.2">
      <c r="D35176" s="20"/>
    </row>
    <row r="35177" spans="4:4" x14ac:dyDescent="0.2">
      <c r="D35177" s="20"/>
    </row>
    <row r="35178" spans="4:4" x14ac:dyDescent="0.2">
      <c r="D35178" s="20"/>
    </row>
    <row r="35179" spans="4:4" x14ac:dyDescent="0.2">
      <c r="D35179" s="20"/>
    </row>
    <row r="35180" spans="4:4" x14ac:dyDescent="0.2">
      <c r="D35180" s="20"/>
    </row>
    <row r="35181" spans="4:4" x14ac:dyDescent="0.2">
      <c r="D35181" s="20"/>
    </row>
    <row r="35182" spans="4:4" x14ac:dyDescent="0.2">
      <c r="D35182" s="20"/>
    </row>
    <row r="35183" spans="4:4" x14ac:dyDescent="0.2">
      <c r="D35183" s="20"/>
    </row>
    <row r="35184" spans="4:4" x14ac:dyDescent="0.2">
      <c r="D35184" s="20"/>
    </row>
    <row r="35185" spans="4:4" x14ac:dyDescent="0.2">
      <c r="D35185" s="20"/>
    </row>
    <row r="35186" spans="4:4" x14ac:dyDescent="0.2">
      <c r="D35186" s="20"/>
    </row>
    <row r="35187" spans="4:4" x14ac:dyDescent="0.2">
      <c r="D35187" s="20"/>
    </row>
    <row r="35188" spans="4:4" x14ac:dyDescent="0.2">
      <c r="D35188" s="20"/>
    </row>
    <row r="35189" spans="4:4" x14ac:dyDescent="0.2">
      <c r="D35189" s="20"/>
    </row>
    <row r="35190" spans="4:4" x14ac:dyDescent="0.2">
      <c r="D35190" s="20"/>
    </row>
    <row r="35191" spans="4:4" x14ac:dyDescent="0.2">
      <c r="D35191" s="20"/>
    </row>
    <row r="35192" spans="4:4" x14ac:dyDescent="0.2">
      <c r="D35192" s="20"/>
    </row>
    <row r="35193" spans="4:4" x14ac:dyDescent="0.2">
      <c r="D35193" s="20"/>
    </row>
    <row r="35194" spans="4:4" x14ac:dyDescent="0.2">
      <c r="D35194" s="20"/>
    </row>
    <row r="35195" spans="4:4" x14ac:dyDescent="0.2">
      <c r="D35195" s="20"/>
    </row>
    <row r="35196" spans="4:4" x14ac:dyDescent="0.2">
      <c r="D35196" s="20"/>
    </row>
    <row r="35197" spans="4:4" x14ac:dyDescent="0.2">
      <c r="D35197" s="20"/>
    </row>
    <row r="35198" spans="4:4" x14ac:dyDescent="0.2">
      <c r="D35198" s="20"/>
    </row>
    <row r="35199" spans="4:4" x14ac:dyDescent="0.2">
      <c r="D35199" s="20"/>
    </row>
    <row r="35200" spans="4:4" x14ac:dyDescent="0.2">
      <c r="D35200" s="20"/>
    </row>
    <row r="35201" spans="4:4" x14ac:dyDescent="0.2">
      <c r="D35201" s="20"/>
    </row>
    <row r="35202" spans="4:4" x14ac:dyDescent="0.2">
      <c r="D35202" s="20"/>
    </row>
    <row r="35203" spans="4:4" x14ac:dyDescent="0.2">
      <c r="D35203" s="20"/>
    </row>
    <row r="35204" spans="4:4" x14ac:dyDescent="0.2">
      <c r="D35204" s="20"/>
    </row>
    <row r="35205" spans="4:4" x14ac:dyDescent="0.2">
      <c r="D35205" s="20"/>
    </row>
    <row r="35206" spans="4:4" x14ac:dyDescent="0.2">
      <c r="D35206" s="20"/>
    </row>
    <row r="35207" spans="4:4" x14ac:dyDescent="0.2">
      <c r="D35207" s="20"/>
    </row>
    <row r="35208" spans="4:4" x14ac:dyDescent="0.2">
      <c r="D35208" s="20"/>
    </row>
    <row r="35209" spans="4:4" x14ac:dyDescent="0.2">
      <c r="D35209" s="20"/>
    </row>
    <row r="35210" spans="4:4" x14ac:dyDescent="0.2">
      <c r="D35210" s="20"/>
    </row>
    <row r="35211" spans="4:4" x14ac:dyDescent="0.2">
      <c r="D35211" s="20"/>
    </row>
    <row r="35212" spans="4:4" x14ac:dyDescent="0.2">
      <c r="D35212" s="20"/>
    </row>
    <row r="35213" spans="4:4" x14ac:dyDescent="0.2">
      <c r="D35213" s="20"/>
    </row>
    <row r="35214" spans="4:4" x14ac:dyDescent="0.2">
      <c r="D35214" s="20"/>
    </row>
    <row r="35215" spans="4:4" x14ac:dyDescent="0.2">
      <c r="D35215" s="20"/>
    </row>
    <row r="35216" spans="4:4" x14ac:dyDescent="0.2">
      <c r="D35216" s="20"/>
    </row>
    <row r="35217" spans="4:4" x14ac:dyDescent="0.2">
      <c r="D35217" s="20"/>
    </row>
    <row r="35218" spans="4:4" x14ac:dyDescent="0.2">
      <c r="D35218" s="20"/>
    </row>
    <row r="35219" spans="4:4" x14ac:dyDescent="0.2">
      <c r="D35219" s="20"/>
    </row>
    <row r="35220" spans="4:4" x14ac:dyDescent="0.2">
      <c r="D35220" s="20"/>
    </row>
    <row r="35221" spans="4:4" x14ac:dyDescent="0.2">
      <c r="D35221" s="20"/>
    </row>
    <row r="35222" spans="4:4" x14ac:dyDescent="0.2">
      <c r="D35222" s="20"/>
    </row>
    <row r="35223" spans="4:4" x14ac:dyDescent="0.2">
      <c r="D35223" s="20"/>
    </row>
    <row r="35224" spans="4:4" x14ac:dyDescent="0.2">
      <c r="D35224" s="20"/>
    </row>
    <row r="35225" spans="4:4" x14ac:dyDescent="0.2">
      <c r="D35225" s="20"/>
    </row>
    <row r="35226" spans="4:4" x14ac:dyDescent="0.2">
      <c r="D35226" s="20"/>
    </row>
    <row r="35227" spans="4:4" x14ac:dyDescent="0.2">
      <c r="D35227" s="20"/>
    </row>
    <row r="35228" spans="4:4" x14ac:dyDescent="0.2">
      <c r="D35228" s="20"/>
    </row>
    <row r="35229" spans="4:4" x14ac:dyDescent="0.2">
      <c r="D35229" s="20"/>
    </row>
    <row r="35230" spans="4:4" x14ac:dyDescent="0.2">
      <c r="D35230" s="20"/>
    </row>
    <row r="35231" spans="4:4" x14ac:dyDescent="0.2">
      <c r="D35231" s="20"/>
    </row>
    <row r="35232" spans="4:4" x14ac:dyDescent="0.2">
      <c r="D35232" s="20"/>
    </row>
    <row r="35233" spans="4:4" x14ac:dyDescent="0.2">
      <c r="D35233" s="20"/>
    </row>
    <row r="35234" spans="4:4" x14ac:dyDescent="0.2">
      <c r="D35234" s="20"/>
    </row>
    <row r="35235" spans="4:4" x14ac:dyDescent="0.2">
      <c r="D35235" s="20"/>
    </row>
    <row r="35236" spans="4:4" x14ac:dyDescent="0.2">
      <c r="D35236" s="20"/>
    </row>
    <row r="35237" spans="4:4" x14ac:dyDescent="0.2">
      <c r="D35237" s="20"/>
    </row>
    <row r="35238" spans="4:4" x14ac:dyDescent="0.2">
      <c r="D35238" s="20"/>
    </row>
    <row r="35239" spans="4:4" x14ac:dyDescent="0.2">
      <c r="D35239" s="20"/>
    </row>
    <row r="35240" spans="4:4" x14ac:dyDescent="0.2">
      <c r="D35240" s="20"/>
    </row>
    <row r="35241" spans="4:4" x14ac:dyDescent="0.2">
      <c r="D35241" s="20"/>
    </row>
    <row r="35242" spans="4:4" x14ac:dyDescent="0.2">
      <c r="D35242" s="20"/>
    </row>
    <row r="35243" spans="4:4" x14ac:dyDescent="0.2">
      <c r="D35243" s="20"/>
    </row>
    <row r="35244" spans="4:4" x14ac:dyDescent="0.2">
      <c r="D35244" s="20"/>
    </row>
    <row r="35245" spans="4:4" x14ac:dyDescent="0.2">
      <c r="D35245" s="20"/>
    </row>
    <row r="35246" spans="4:4" x14ac:dyDescent="0.2">
      <c r="D35246" s="20"/>
    </row>
    <row r="35247" spans="4:4" x14ac:dyDescent="0.2">
      <c r="D35247" s="20"/>
    </row>
    <row r="35248" spans="4:4" x14ac:dyDescent="0.2">
      <c r="D35248" s="20"/>
    </row>
    <row r="35249" spans="4:4" x14ac:dyDescent="0.2">
      <c r="D35249" s="20"/>
    </row>
    <row r="35250" spans="4:4" x14ac:dyDescent="0.2">
      <c r="D35250" s="20"/>
    </row>
    <row r="35251" spans="4:4" x14ac:dyDescent="0.2">
      <c r="D35251" s="20"/>
    </row>
    <row r="35252" spans="4:4" x14ac:dyDescent="0.2">
      <c r="D35252" s="20"/>
    </row>
    <row r="35253" spans="4:4" x14ac:dyDescent="0.2">
      <c r="D35253" s="20"/>
    </row>
    <row r="35254" spans="4:4" x14ac:dyDescent="0.2">
      <c r="D35254" s="20"/>
    </row>
    <row r="35255" spans="4:4" x14ac:dyDescent="0.2">
      <c r="D35255" s="20"/>
    </row>
    <row r="35256" spans="4:4" x14ac:dyDescent="0.2">
      <c r="D35256" s="20"/>
    </row>
    <row r="35257" spans="4:4" x14ac:dyDescent="0.2">
      <c r="D35257" s="20"/>
    </row>
    <row r="35258" spans="4:4" x14ac:dyDescent="0.2">
      <c r="D35258" s="20"/>
    </row>
    <row r="35259" spans="4:4" x14ac:dyDescent="0.2">
      <c r="D35259" s="20"/>
    </row>
    <row r="35260" spans="4:4" x14ac:dyDescent="0.2">
      <c r="D35260" s="20"/>
    </row>
    <row r="35261" spans="4:4" x14ac:dyDescent="0.2">
      <c r="D35261" s="20"/>
    </row>
    <row r="35262" spans="4:4" x14ac:dyDescent="0.2">
      <c r="D35262" s="20"/>
    </row>
    <row r="35263" spans="4:4" x14ac:dyDescent="0.2">
      <c r="D35263" s="20"/>
    </row>
    <row r="35264" spans="4:4" x14ac:dyDescent="0.2">
      <c r="D35264" s="20"/>
    </row>
    <row r="35265" spans="4:4" x14ac:dyDescent="0.2">
      <c r="D35265" s="20"/>
    </row>
    <row r="35266" spans="4:4" x14ac:dyDescent="0.2">
      <c r="D35266" s="20"/>
    </row>
    <row r="35267" spans="4:4" x14ac:dyDescent="0.2">
      <c r="D35267" s="20"/>
    </row>
    <row r="35268" spans="4:4" x14ac:dyDescent="0.2">
      <c r="D35268" s="20"/>
    </row>
    <row r="35269" spans="4:4" x14ac:dyDescent="0.2">
      <c r="D35269" s="20"/>
    </row>
    <row r="35270" spans="4:4" x14ac:dyDescent="0.2">
      <c r="D35270" s="20"/>
    </row>
    <row r="35271" spans="4:4" x14ac:dyDescent="0.2">
      <c r="D35271" s="20"/>
    </row>
    <row r="35272" spans="4:4" x14ac:dyDescent="0.2">
      <c r="D35272" s="20"/>
    </row>
    <row r="35273" spans="4:4" x14ac:dyDescent="0.2">
      <c r="D35273" s="20"/>
    </row>
    <row r="35274" spans="4:4" x14ac:dyDescent="0.2">
      <c r="D35274" s="20"/>
    </row>
    <row r="35275" spans="4:4" x14ac:dyDescent="0.2">
      <c r="D35275" s="20"/>
    </row>
    <row r="35276" spans="4:4" x14ac:dyDescent="0.2">
      <c r="D35276" s="20"/>
    </row>
    <row r="35277" spans="4:4" x14ac:dyDescent="0.2">
      <c r="D35277" s="20"/>
    </row>
    <row r="35278" spans="4:4" x14ac:dyDescent="0.2">
      <c r="D35278" s="20"/>
    </row>
    <row r="35279" spans="4:4" x14ac:dyDescent="0.2">
      <c r="D35279" s="20"/>
    </row>
    <row r="35280" spans="4:4" x14ac:dyDescent="0.2">
      <c r="D35280" s="20"/>
    </row>
    <row r="35281" spans="4:4" x14ac:dyDescent="0.2">
      <c r="D35281" s="20"/>
    </row>
    <row r="35282" spans="4:4" x14ac:dyDescent="0.2">
      <c r="D35282" s="20"/>
    </row>
    <row r="35283" spans="4:4" x14ac:dyDescent="0.2">
      <c r="D35283" s="20"/>
    </row>
    <row r="35284" spans="4:4" x14ac:dyDescent="0.2">
      <c r="D35284" s="20"/>
    </row>
    <row r="35285" spans="4:4" x14ac:dyDescent="0.2">
      <c r="D35285" s="20"/>
    </row>
    <row r="35286" spans="4:4" x14ac:dyDescent="0.2">
      <c r="D35286" s="20"/>
    </row>
    <row r="35287" spans="4:4" x14ac:dyDescent="0.2">
      <c r="D35287" s="20"/>
    </row>
    <row r="35288" spans="4:4" x14ac:dyDescent="0.2">
      <c r="D35288" s="20"/>
    </row>
    <row r="35289" spans="4:4" x14ac:dyDescent="0.2">
      <c r="D35289" s="20"/>
    </row>
    <row r="35290" spans="4:4" x14ac:dyDescent="0.2">
      <c r="D35290" s="20"/>
    </row>
    <row r="35291" spans="4:4" x14ac:dyDescent="0.2">
      <c r="D35291" s="20"/>
    </row>
    <row r="35292" spans="4:4" x14ac:dyDescent="0.2">
      <c r="D35292" s="20"/>
    </row>
    <row r="35293" spans="4:4" x14ac:dyDescent="0.2">
      <c r="D35293" s="20"/>
    </row>
    <row r="35294" spans="4:4" x14ac:dyDescent="0.2">
      <c r="D35294" s="20"/>
    </row>
    <row r="35295" spans="4:4" x14ac:dyDescent="0.2">
      <c r="D35295" s="20"/>
    </row>
    <row r="35296" spans="4:4" x14ac:dyDescent="0.2">
      <c r="D35296" s="20"/>
    </row>
    <row r="35297" spans="4:4" x14ac:dyDescent="0.2">
      <c r="D35297" s="20"/>
    </row>
    <row r="35298" spans="4:4" x14ac:dyDescent="0.2">
      <c r="D35298" s="20"/>
    </row>
    <row r="35299" spans="4:4" x14ac:dyDescent="0.2">
      <c r="D35299" s="20"/>
    </row>
    <row r="35300" spans="4:4" x14ac:dyDescent="0.2">
      <c r="D35300" s="20"/>
    </row>
    <row r="35301" spans="4:4" x14ac:dyDescent="0.2">
      <c r="D35301" s="20"/>
    </row>
    <row r="35302" spans="4:4" x14ac:dyDescent="0.2">
      <c r="D35302" s="20"/>
    </row>
    <row r="35303" spans="4:4" x14ac:dyDescent="0.2">
      <c r="D35303" s="20"/>
    </row>
    <row r="35304" spans="4:4" x14ac:dyDescent="0.2">
      <c r="D35304" s="20"/>
    </row>
    <row r="35305" spans="4:4" x14ac:dyDescent="0.2">
      <c r="D35305" s="20"/>
    </row>
    <row r="35306" spans="4:4" x14ac:dyDescent="0.2">
      <c r="D35306" s="20"/>
    </row>
    <row r="35307" spans="4:4" x14ac:dyDescent="0.2">
      <c r="D35307" s="20"/>
    </row>
    <row r="35308" spans="4:4" x14ac:dyDescent="0.2">
      <c r="D35308" s="20"/>
    </row>
    <row r="35309" spans="4:4" x14ac:dyDescent="0.2">
      <c r="D35309" s="20"/>
    </row>
    <row r="35310" spans="4:4" x14ac:dyDescent="0.2">
      <c r="D35310" s="20"/>
    </row>
    <row r="35311" spans="4:4" x14ac:dyDescent="0.2">
      <c r="D35311" s="20"/>
    </row>
    <row r="35312" spans="4:4" x14ac:dyDescent="0.2">
      <c r="D35312" s="20"/>
    </row>
    <row r="35313" spans="4:4" x14ac:dyDescent="0.2">
      <c r="D35313" s="20"/>
    </row>
    <row r="35314" spans="4:4" x14ac:dyDescent="0.2">
      <c r="D35314" s="20"/>
    </row>
    <row r="35315" spans="4:4" x14ac:dyDescent="0.2">
      <c r="D35315" s="20"/>
    </row>
    <row r="35316" spans="4:4" x14ac:dyDescent="0.2">
      <c r="D35316" s="20"/>
    </row>
    <row r="35317" spans="4:4" x14ac:dyDescent="0.2">
      <c r="D35317" s="20"/>
    </row>
    <row r="35318" spans="4:4" x14ac:dyDescent="0.2">
      <c r="D35318" s="20"/>
    </row>
    <row r="35319" spans="4:4" x14ac:dyDescent="0.2">
      <c r="D35319" s="20"/>
    </row>
    <row r="35320" spans="4:4" x14ac:dyDescent="0.2">
      <c r="D35320" s="20"/>
    </row>
    <row r="35321" spans="4:4" x14ac:dyDescent="0.2">
      <c r="D35321" s="20"/>
    </row>
    <row r="35322" spans="4:4" x14ac:dyDescent="0.2">
      <c r="D35322" s="20"/>
    </row>
    <row r="35323" spans="4:4" x14ac:dyDescent="0.2">
      <c r="D35323" s="20"/>
    </row>
    <row r="35324" spans="4:4" x14ac:dyDescent="0.2">
      <c r="D35324" s="20"/>
    </row>
    <row r="35325" spans="4:4" x14ac:dyDescent="0.2">
      <c r="D35325" s="20"/>
    </row>
    <row r="35326" spans="4:4" x14ac:dyDescent="0.2">
      <c r="D35326" s="20"/>
    </row>
    <row r="35327" spans="4:4" x14ac:dyDescent="0.2">
      <c r="D35327" s="20"/>
    </row>
    <row r="35328" spans="4:4" x14ac:dyDescent="0.2">
      <c r="D35328" s="20"/>
    </row>
    <row r="35329" spans="4:4" x14ac:dyDescent="0.2">
      <c r="D35329" s="20"/>
    </row>
    <row r="35330" spans="4:4" x14ac:dyDescent="0.2">
      <c r="D35330" s="20"/>
    </row>
    <row r="35331" spans="4:4" x14ac:dyDescent="0.2">
      <c r="D35331" s="20"/>
    </row>
    <row r="35332" spans="4:4" x14ac:dyDescent="0.2">
      <c r="D35332" s="20"/>
    </row>
    <row r="35333" spans="4:4" x14ac:dyDescent="0.2">
      <c r="D35333" s="20"/>
    </row>
    <row r="35334" spans="4:4" x14ac:dyDescent="0.2">
      <c r="D35334" s="20"/>
    </row>
    <row r="35335" spans="4:4" x14ac:dyDescent="0.2">
      <c r="D35335" s="20"/>
    </row>
    <row r="35336" spans="4:4" x14ac:dyDescent="0.2">
      <c r="D35336" s="20"/>
    </row>
    <row r="35337" spans="4:4" x14ac:dyDescent="0.2">
      <c r="D35337" s="20"/>
    </row>
    <row r="35338" spans="4:4" x14ac:dyDescent="0.2">
      <c r="D35338" s="20"/>
    </row>
    <row r="35339" spans="4:4" x14ac:dyDescent="0.2">
      <c r="D35339" s="20"/>
    </row>
    <row r="35340" spans="4:4" x14ac:dyDescent="0.2">
      <c r="D35340" s="20"/>
    </row>
    <row r="35341" spans="4:4" x14ac:dyDescent="0.2">
      <c r="D35341" s="20"/>
    </row>
    <row r="35342" spans="4:4" x14ac:dyDescent="0.2">
      <c r="D35342" s="20"/>
    </row>
    <row r="35343" spans="4:4" x14ac:dyDescent="0.2">
      <c r="D35343" s="20"/>
    </row>
    <row r="35344" spans="4:4" x14ac:dyDescent="0.2">
      <c r="D35344" s="20"/>
    </row>
    <row r="35345" spans="4:4" x14ac:dyDescent="0.2">
      <c r="D35345" s="20"/>
    </row>
    <row r="35346" spans="4:4" x14ac:dyDescent="0.2">
      <c r="D35346" s="20"/>
    </row>
    <row r="35347" spans="4:4" x14ac:dyDescent="0.2">
      <c r="D35347" s="20"/>
    </row>
    <row r="35348" spans="4:4" x14ac:dyDescent="0.2">
      <c r="D35348" s="20"/>
    </row>
    <row r="35349" spans="4:4" x14ac:dyDescent="0.2">
      <c r="D35349" s="20"/>
    </row>
    <row r="35350" spans="4:4" x14ac:dyDescent="0.2">
      <c r="D35350" s="20"/>
    </row>
    <row r="35351" spans="4:4" x14ac:dyDescent="0.2">
      <c r="D35351" s="20"/>
    </row>
    <row r="35352" spans="4:4" x14ac:dyDescent="0.2">
      <c r="D35352" s="20"/>
    </row>
    <row r="35353" spans="4:4" x14ac:dyDescent="0.2">
      <c r="D35353" s="20"/>
    </row>
    <row r="35354" spans="4:4" x14ac:dyDescent="0.2">
      <c r="D35354" s="20"/>
    </row>
    <row r="35355" spans="4:4" x14ac:dyDescent="0.2">
      <c r="D35355" s="20"/>
    </row>
    <row r="35356" spans="4:4" x14ac:dyDescent="0.2">
      <c r="D35356" s="20"/>
    </row>
    <row r="35357" spans="4:4" x14ac:dyDescent="0.2">
      <c r="D35357" s="20"/>
    </row>
    <row r="35358" spans="4:4" x14ac:dyDescent="0.2">
      <c r="D35358" s="20"/>
    </row>
    <row r="35359" spans="4:4" x14ac:dyDescent="0.2">
      <c r="D35359" s="20"/>
    </row>
    <row r="35360" spans="4:4" x14ac:dyDescent="0.2">
      <c r="D35360" s="20"/>
    </row>
    <row r="35361" spans="4:4" x14ac:dyDescent="0.2">
      <c r="D35361" s="20"/>
    </row>
    <row r="35362" spans="4:4" x14ac:dyDescent="0.2">
      <c r="D35362" s="20"/>
    </row>
    <row r="35363" spans="4:4" x14ac:dyDescent="0.2">
      <c r="D35363" s="20"/>
    </row>
    <row r="35364" spans="4:4" x14ac:dyDescent="0.2">
      <c r="D35364" s="20"/>
    </row>
    <row r="35365" spans="4:4" x14ac:dyDescent="0.2">
      <c r="D35365" s="20"/>
    </row>
    <row r="35366" spans="4:4" x14ac:dyDescent="0.2">
      <c r="D35366" s="20"/>
    </row>
    <row r="35367" spans="4:4" x14ac:dyDescent="0.2">
      <c r="D35367" s="20"/>
    </row>
    <row r="35368" spans="4:4" x14ac:dyDescent="0.2">
      <c r="D35368" s="20"/>
    </row>
    <row r="35369" spans="4:4" x14ac:dyDescent="0.2">
      <c r="D35369" s="20"/>
    </row>
    <row r="35370" spans="4:4" x14ac:dyDescent="0.2">
      <c r="D35370" s="20"/>
    </row>
    <row r="35371" spans="4:4" x14ac:dyDescent="0.2">
      <c r="D35371" s="20"/>
    </row>
    <row r="35372" spans="4:4" x14ac:dyDescent="0.2">
      <c r="D35372" s="20"/>
    </row>
    <row r="35373" spans="4:4" x14ac:dyDescent="0.2">
      <c r="D35373" s="20"/>
    </row>
    <row r="35374" spans="4:4" x14ac:dyDescent="0.2">
      <c r="D35374" s="20"/>
    </row>
    <row r="35375" spans="4:4" x14ac:dyDescent="0.2">
      <c r="D35375" s="20"/>
    </row>
    <row r="35376" spans="4:4" x14ac:dyDescent="0.2">
      <c r="D35376" s="20"/>
    </row>
    <row r="35377" spans="4:4" x14ac:dyDescent="0.2">
      <c r="D35377" s="20"/>
    </row>
    <row r="35378" spans="4:4" x14ac:dyDescent="0.2">
      <c r="D35378" s="20"/>
    </row>
    <row r="35379" spans="4:4" x14ac:dyDescent="0.2">
      <c r="D35379" s="20"/>
    </row>
    <row r="35380" spans="4:4" x14ac:dyDescent="0.2">
      <c r="D35380" s="20"/>
    </row>
    <row r="35381" spans="4:4" x14ac:dyDescent="0.2">
      <c r="D35381" s="20"/>
    </row>
    <row r="35382" spans="4:4" x14ac:dyDescent="0.2">
      <c r="D35382" s="20"/>
    </row>
    <row r="35383" spans="4:4" x14ac:dyDescent="0.2">
      <c r="D35383" s="20"/>
    </row>
    <row r="35384" spans="4:4" x14ac:dyDescent="0.2">
      <c r="D35384" s="20"/>
    </row>
    <row r="35385" spans="4:4" x14ac:dyDescent="0.2">
      <c r="D35385" s="20"/>
    </row>
    <row r="35386" spans="4:4" x14ac:dyDescent="0.2">
      <c r="D35386" s="20"/>
    </row>
    <row r="35387" spans="4:4" x14ac:dyDescent="0.2">
      <c r="D35387" s="20"/>
    </row>
    <row r="35388" spans="4:4" x14ac:dyDescent="0.2">
      <c r="D35388" s="20"/>
    </row>
    <row r="35389" spans="4:4" x14ac:dyDescent="0.2">
      <c r="D35389" s="20"/>
    </row>
    <row r="35390" spans="4:4" x14ac:dyDescent="0.2">
      <c r="D35390" s="20"/>
    </row>
    <row r="35391" spans="4:4" x14ac:dyDescent="0.2">
      <c r="D35391" s="20"/>
    </row>
    <row r="35392" spans="4:4" x14ac:dyDescent="0.2">
      <c r="D35392" s="20"/>
    </row>
    <row r="35393" spans="4:4" x14ac:dyDescent="0.2">
      <c r="D35393" s="20"/>
    </row>
    <row r="35394" spans="4:4" x14ac:dyDescent="0.2">
      <c r="D35394" s="20"/>
    </row>
    <row r="35395" spans="4:4" x14ac:dyDescent="0.2">
      <c r="D35395" s="20"/>
    </row>
    <row r="35396" spans="4:4" x14ac:dyDescent="0.2">
      <c r="D35396" s="20"/>
    </row>
    <row r="35397" spans="4:4" x14ac:dyDescent="0.2">
      <c r="D35397" s="20"/>
    </row>
    <row r="35398" spans="4:4" x14ac:dyDescent="0.2">
      <c r="D35398" s="20"/>
    </row>
    <row r="35399" spans="4:4" x14ac:dyDescent="0.2">
      <c r="D35399" s="20"/>
    </row>
    <row r="35400" spans="4:4" x14ac:dyDescent="0.2">
      <c r="D35400" s="20"/>
    </row>
    <row r="35401" spans="4:4" x14ac:dyDescent="0.2">
      <c r="D35401" s="20"/>
    </row>
    <row r="35402" spans="4:4" x14ac:dyDescent="0.2">
      <c r="D35402" s="20"/>
    </row>
    <row r="35403" spans="4:4" x14ac:dyDescent="0.2">
      <c r="D35403" s="20"/>
    </row>
    <row r="35404" spans="4:4" x14ac:dyDescent="0.2">
      <c r="D35404" s="20"/>
    </row>
    <row r="35405" spans="4:4" x14ac:dyDescent="0.2">
      <c r="D35405" s="20"/>
    </row>
    <row r="35406" spans="4:4" x14ac:dyDescent="0.2">
      <c r="D35406" s="20"/>
    </row>
    <row r="35407" spans="4:4" x14ac:dyDescent="0.2">
      <c r="D35407" s="20"/>
    </row>
    <row r="35408" spans="4:4" x14ac:dyDescent="0.2">
      <c r="D35408" s="20"/>
    </row>
    <row r="35409" spans="4:4" x14ac:dyDescent="0.2">
      <c r="D35409" s="20"/>
    </row>
    <row r="35410" spans="4:4" x14ac:dyDescent="0.2">
      <c r="D35410" s="20"/>
    </row>
    <row r="35411" spans="4:4" x14ac:dyDescent="0.2">
      <c r="D35411" s="20"/>
    </row>
    <row r="35412" spans="4:4" x14ac:dyDescent="0.2">
      <c r="D35412" s="20"/>
    </row>
    <row r="35413" spans="4:4" x14ac:dyDescent="0.2">
      <c r="D35413" s="20"/>
    </row>
    <row r="35414" spans="4:4" x14ac:dyDescent="0.2">
      <c r="D35414" s="20"/>
    </row>
    <row r="35415" spans="4:4" x14ac:dyDescent="0.2">
      <c r="D35415" s="20"/>
    </row>
    <row r="35416" spans="4:4" x14ac:dyDescent="0.2">
      <c r="D35416" s="20"/>
    </row>
    <row r="35417" spans="4:4" x14ac:dyDescent="0.2">
      <c r="D35417" s="20"/>
    </row>
    <row r="35418" spans="4:4" x14ac:dyDescent="0.2">
      <c r="D35418" s="20"/>
    </row>
    <row r="35419" spans="4:4" x14ac:dyDescent="0.2">
      <c r="D35419" s="20"/>
    </row>
    <row r="35420" spans="4:4" x14ac:dyDescent="0.2">
      <c r="D35420" s="20"/>
    </row>
    <row r="35421" spans="4:4" x14ac:dyDescent="0.2">
      <c r="D35421" s="20"/>
    </row>
    <row r="35422" spans="4:4" x14ac:dyDescent="0.2">
      <c r="D35422" s="20"/>
    </row>
    <row r="35423" spans="4:4" x14ac:dyDescent="0.2">
      <c r="D35423" s="20"/>
    </row>
    <row r="35424" spans="4:4" x14ac:dyDescent="0.2">
      <c r="D35424" s="20"/>
    </row>
    <row r="35425" spans="4:4" x14ac:dyDescent="0.2">
      <c r="D35425" s="20"/>
    </row>
    <row r="35426" spans="4:4" x14ac:dyDescent="0.2">
      <c r="D35426" s="20"/>
    </row>
    <row r="35427" spans="4:4" x14ac:dyDescent="0.2">
      <c r="D35427" s="20"/>
    </row>
    <row r="35428" spans="4:4" x14ac:dyDescent="0.2">
      <c r="D35428" s="20"/>
    </row>
    <row r="35429" spans="4:4" x14ac:dyDescent="0.2">
      <c r="D35429" s="20"/>
    </row>
    <row r="35430" spans="4:4" x14ac:dyDescent="0.2">
      <c r="D35430" s="20"/>
    </row>
    <row r="35431" spans="4:4" x14ac:dyDescent="0.2">
      <c r="D35431" s="20"/>
    </row>
    <row r="35432" spans="4:4" x14ac:dyDescent="0.2">
      <c r="D35432" s="20"/>
    </row>
    <row r="35433" spans="4:4" x14ac:dyDescent="0.2">
      <c r="D35433" s="20"/>
    </row>
    <row r="35434" spans="4:4" x14ac:dyDescent="0.2">
      <c r="D35434" s="20"/>
    </row>
    <row r="35435" spans="4:4" x14ac:dyDescent="0.2">
      <c r="D35435" s="20"/>
    </row>
    <row r="35436" spans="4:4" x14ac:dyDescent="0.2">
      <c r="D35436" s="20"/>
    </row>
    <row r="35437" spans="4:4" x14ac:dyDescent="0.2">
      <c r="D35437" s="20"/>
    </row>
    <row r="35438" spans="4:4" x14ac:dyDescent="0.2">
      <c r="D35438" s="20"/>
    </row>
    <row r="35439" spans="4:4" x14ac:dyDescent="0.2">
      <c r="D35439" s="20"/>
    </row>
    <row r="35440" spans="4:4" x14ac:dyDescent="0.2">
      <c r="D35440" s="20"/>
    </row>
    <row r="35441" spans="4:4" x14ac:dyDescent="0.2">
      <c r="D35441" s="20"/>
    </row>
    <row r="35442" spans="4:4" x14ac:dyDescent="0.2">
      <c r="D35442" s="20"/>
    </row>
    <row r="35443" spans="4:4" x14ac:dyDescent="0.2">
      <c r="D35443" s="20"/>
    </row>
    <row r="35444" spans="4:4" x14ac:dyDescent="0.2">
      <c r="D35444" s="20"/>
    </row>
    <row r="35445" spans="4:4" x14ac:dyDescent="0.2">
      <c r="D35445" s="20"/>
    </row>
    <row r="35446" spans="4:4" x14ac:dyDescent="0.2">
      <c r="D35446" s="20"/>
    </row>
    <row r="35447" spans="4:4" x14ac:dyDescent="0.2">
      <c r="D35447" s="20"/>
    </row>
    <row r="35448" spans="4:4" x14ac:dyDescent="0.2">
      <c r="D35448" s="20"/>
    </row>
    <row r="35449" spans="4:4" x14ac:dyDescent="0.2">
      <c r="D35449" s="20"/>
    </row>
    <row r="35450" spans="4:4" x14ac:dyDescent="0.2">
      <c r="D35450" s="20"/>
    </row>
    <row r="35451" spans="4:4" x14ac:dyDescent="0.2">
      <c r="D35451" s="20"/>
    </row>
    <row r="35452" spans="4:4" x14ac:dyDescent="0.2">
      <c r="D35452" s="20"/>
    </row>
    <row r="35453" spans="4:4" x14ac:dyDescent="0.2">
      <c r="D35453" s="20"/>
    </row>
    <row r="35454" spans="4:4" x14ac:dyDescent="0.2">
      <c r="D35454" s="20"/>
    </row>
    <row r="35455" spans="4:4" x14ac:dyDescent="0.2">
      <c r="D35455" s="20"/>
    </row>
    <row r="35456" spans="4:4" x14ac:dyDescent="0.2">
      <c r="D35456" s="20"/>
    </row>
    <row r="35457" spans="4:4" x14ac:dyDescent="0.2">
      <c r="D35457" s="20"/>
    </row>
    <row r="35458" spans="4:4" x14ac:dyDescent="0.2">
      <c r="D35458" s="20"/>
    </row>
    <row r="35459" spans="4:4" x14ac:dyDescent="0.2">
      <c r="D35459" s="20"/>
    </row>
    <row r="35460" spans="4:4" x14ac:dyDescent="0.2">
      <c r="D35460" s="20"/>
    </row>
    <row r="35461" spans="4:4" x14ac:dyDescent="0.2">
      <c r="D35461" s="20"/>
    </row>
    <row r="35462" spans="4:4" x14ac:dyDescent="0.2">
      <c r="D35462" s="20"/>
    </row>
    <row r="35463" spans="4:4" x14ac:dyDescent="0.2">
      <c r="D35463" s="20"/>
    </row>
    <row r="35464" spans="4:4" x14ac:dyDescent="0.2">
      <c r="D35464" s="20"/>
    </row>
    <row r="35465" spans="4:4" x14ac:dyDescent="0.2">
      <c r="D35465" s="20"/>
    </row>
    <row r="35466" spans="4:4" x14ac:dyDescent="0.2">
      <c r="D35466" s="20"/>
    </row>
    <row r="35467" spans="4:4" x14ac:dyDescent="0.2">
      <c r="D35467" s="20"/>
    </row>
    <row r="35468" spans="4:4" x14ac:dyDescent="0.2">
      <c r="D35468" s="20"/>
    </row>
    <row r="35469" spans="4:4" x14ac:dyDescent="0.2">
      <c r="D35469" s="20"/>
    </row>
    <row r="35470" spans="4:4" x14ac:dyDescent="0.2">
      <c r="D35470" s="20"/>
    </row>
    <row r="35471" spans="4:4" x14ac:dyDescent="0.2">
      <c r="D35471" s="20"/>
    </row>
    <row r="35472" spans="4:4" x14ac:dyDescent="0.2">
      <c r="D35472" s="20"/>
    </row>
    <row r="35473" spans="4:4" x14ac:dyDescent="0.2">
      <c r="D35473" s="20"/>
    </row>
    <row r="35474" spans="4:4" x14ac:dyDescent="0.2">
      <c r="D35474" s="20"/>
    </row>
    <row r="35475" spans="4:4" x14ac:dyDescent="0.2">
      <c r="D35475" s="20"/>
    </row>
    <row r="35476" spans="4:4" x14ac:dyDescent="0.2">
      <c r="D35476" s="20"/>
    </row>
    <row r="35477" spans="4:4" x14ac:dyDescent="0.2">
      <c r="D35477" s="20"/>
    </row>
    <row r="35478" spans="4:4" x14ac:dyDescent="0.2">
      <c r="D35478" s="20"/>
    </row>
    <row r="35479" spans="4:4" x14ac:dyDescent="0.2">
      <c r="D35479" s="20"/>
    </row>
    <row r="35480" spans="4:4" x14ac:dyDescent="0.2">
      <c r="D35480" s="20"/>
    </row>
    <row r="35481" spans="4:4" x14ac:dyDescent="0.2">
      <c r="D35481" s="20"/>
    </row>
    <row r="35482" spans="4:4" x14ac:dyDescent="0.2">
      <c r="D35482" s="20"/>
    </row>
    <row r="35483" spans="4:4" x14ac:dyDescent="0.2">
      <c r="D35483" s="20"/>
    </row>
    <row r="35484" spans="4:4" x14ac:dyDescent="0.2">
      <c r="D35484" s="20"/>
    </row>
    <row r="35485" spans="4:4" x14ac:dyDescent="0.2">
      <c r="D35485" s="20"/>
    </row>
    <row r="35486" spans="4:4" x14ac:dyDescent="0.2">
      <c r="D35486" s="20"/>
    </row>
    <row r="35487" spans="4:4" x14ac:dyDescent="0.2">
      <c r="D35487" s="20"/>
    </row>
    <row r="35488" spans="4:4" x14ac:dyDescent="0.2">
      <c r="D35488" s="20"/>
    </row>
    <row r="35489" spans="4:4" x14ac:dyDescent="0.2">
      <c r="D35489" s="20"/>
    </row>
    <row r="35490" spans="4:4" x14ac:dyDescent="0.2">
      <c r="D35490" s="20"/>
    </row>
    <row r="35491" spans="4:4" x14ac:dyDescent="0.2">
      <c r="D35491" s="20"/>
    </row>
    <row r="35492" spans="4:4" x14ac:dyDescent="0.2">
      <c r="D35492" s="20"/>
    </row>
    <row r="35493" spans="4:4" x14ac:dyDescent="0.2">
      <c r="D35493" s="20"/>
    </row>
    <row r="35494" spans="4:4" x14ac:dyDescent="0.2">
      <c r="D35494" s="20"/>
    </row>
    <row r="35495" spans="4:4" x14ac:dyDescent="0.2">
      <c r="D35495" s="20"/>
    </row>
    <row r="35496" spans="4:4" x14ac:dyDescent="0.2">
      <c r="D35496" s="20"/>
    </row>
    <row r="35497" spans="4:4" x14ac:dyDescent="0.2">
      <c r="D35497" s="20"/>
    </row>
    <row r="35498" spans="4:4" x14ac:dyDescent="0.2">
      <c r="D35498" s="20"/>
    </row>
    <row r="35499" spans="4:4" x14ac:dyDescent="0.2">
      <c r="D35499" s="20"/>
    </row>
    <row r="35500" spans="4:4" x14ac:dyDescent="0.2">
      <c r="D35500" s="20"/>
    </row>
    <row r="35501" spans="4:4" x14ac:dyDescent="0.2">
      <c r="D35501" s="20"/>
    </row>
    <row r="35502" spans="4:4" x14ac:dyDescent="0.2">
      <c r="D35502" s="20"/>
    </row>
    <row r="35503" spans="4:4" x14ac:dyDescent="0.2">
      <c r="D35503" s="20"/>
    </row>
    <row r="35504" spans="4:4" x14ac:dyDescent="0.2">
      <c r="D35504" s="20"/>
    </row>
    <row r="35505" spans="4:4" x14ac:dyDescent="0.2">
      <c r="D35505" s="20"/>
    </row>
    <row r="35506" spans="4:4" x14ac:dyDescent="0.2">
      <c r="D35506" s="20"/>
    </row>
    <row r="35507" spans="4:4" x14ac:dyDescent="0.2">
      <c r="D35507" s="20"/>
    </row>
    <row r="35508" spans="4:4" x14ac:dyDescent="0.2">
      <c r="D35508" s="20"/>
    </row>
    <row r="35509" spans="4:4" x14ac:dyDescent="0.2">
      <c r="D35509" s="20"/>
    </row>
    <row r="35510" spans="4:4" x14ac:dyDescent="0.2">
      <c r="D35510" s="20"/>
    </row>
    <row r="35511" spans="4:4" x14ac:dyDescent="0.2">
      <c r="D35511" s="20"/>
    </row>
    <row r="35512" spans="4:4" x14ac:dyDescent="0.2">
      <c r="D35512" s="20"/>
    </row>
    <row r="35513" spans="4:4" x14ac:dyDescent="0.2">
      <c r="D35513" s="20"/>
    </row>
    <row r="35514" spans="4:4" x14ac:dyDescent="0.2">
      <c r="D35514" s="20"/>
    </row>
    <row r="35515" spans="4:4" x14ac:dyDescent="0.2">
      <c r="D35515" s="20"/>
    </row>
    <row r="35516" spans="4:4" x14ac:dyDescent="0.2">
      <c r="D35516" s="20"/>
    </row>
    <row r="35517" spans="4:4" x14ac:dyDescent="0.2">
      <c r="D35517" s="20"/>
    </row>
    <row r="35518" spans="4:4" x14ac:dyDescent="0.2">
      <c r="D35518" s="20"/>
    </row>
    <row r="35519" spans="4:4" x14ac:dyDescent="0.2">
      <c r="D35519" s="20"/>
    </row>
    <row r="35520" spans="4:4" x14ac:dyDescent="0.2">
      <c r="D35520" s="20"/>
    </row>
    <row r="35521" spans="4:4" x14ac:dyDescent="0.2">
      <c r="D35521" s="20"/>
    </row>
    <row r="35522" spans="4:4" x14ac:dyDescent="0.2">
      <c r="D35522" s="20"/>
    </row>
    <row r="35523" spans="4:4" x14ac:dyDescent="0.2">
      <c r="D35523" s="20"/>
    </row>
    <row r="35524" spans="4:4" x14ac:dyDescent="0.2">
      <c r="D35524" s="20"/>
    </row>
    <row r="35525" spans="4:4" x14ac:dyDescent="0.2">
      <c r="D35525" s="20"/>
    </row>
    <row r="35526" spans="4:4" x14ac:dyDescent="0.2">
      <c r="D35526" s="20"/>
    </row>
    <row r="35527" spans="4:4" x14ac:dyDescent="0.2">
      <c r="D35527" s="20"/>
    </row>
    <row r="35528" spans="4:4" x14ac:dyDescent="0.2">
      <c r="D35528" s="20"/>
    </row>
    <row r="35529" spans="4:4" x14ac:dyDescent="0.2">
      <c r="D35529" s="20"/>
    </row>
    <row r="35530" spans="4:4" x14ac:dyDescent="0.2">
      <c r="D35530" s="20"/>
    </row>
    <row r="35531" spans="4:4" x14ac:dyDescent="0.2">
      <c r="D35531" s="20"/>
    </row>
    <row r="35532" spans="4:4" x14ac:dyDescent="0.2">
      <c r="D35532" s="20"/>
    </row>
    <row r="35533" spans="4:4" x14ac:dyDescent="0.2">
      <c r="D35533" s="20"/>
    </row>
    <row r="35534" spans="4:4" x14ac:dyDescent="0.2">
      <c r="D35534" s="20"/>
    </row>
    <row r="35535" spans="4:4" x14ac:dyDescent="0.2">
      <c r="D35535" s="20"/>
    </row>
    <row r="35536" spans="4:4" x14ac:dyDescent="0.2">
      <c r="D35536" s="20"/>
    </row>
    <row r="35537" spans="4:4" x14ac:dyDescent="0.2">
      <c r="D35537" s="20"/>
    </row>
    <row r="35538" spans="4:4" x14ac:dyDescent="0.2">
      <c r="D35538" s="20"/>
    </row>
    <row r="35539" spans="4:4" x14ac:dyDescent="0.2">
      <c r="D35539" s="20"/>
    </row>
    <row r="35540" spans="4:4" x14ac:dyDescent="0.2">
      <c r="D35540" s="20"/>
    </row>
    <row r="35541" spans="4:4" x14ac:dyDescent="0.2">
      <c r="D35541" s="20"/>
    </row>
    <row r="35542" spans="4:4" x14ac:dyDescent="0.2">
      <c r="D35542" s="20"/>
    </row>
    <row r="35543" spans="4:4" x14ac:dyDescent="0.2">
      <c r="D35543" s="20"/>
    </row>
    <row r="35544" spans="4:4" x14ac:dyDescent="0.2">
      <c r="D35544" s="20"/>
    </row>
    <row r="35545" spans="4:4" x14ac:dyDescent="0.2">
      <c r="D35545" s="20"/>
    </row>
    <row r="35546" spans="4:4" x14ac:dyDescent="0.2">
      <c r="D35546" s="20"/>
    </row>
    <row r="35547" spans="4:4" x14ac:dyDescent="0.2">
      <c r="D35547" s="20"/>
    </row>
    <row r="35548" spans="4:4" x14ac:dyDescent="0.2">
      <c r="D35548" s="20"/>
    </row>
    <row r="35549" spans="4:4" x14ac:dyDescent="0.2">
      <c r="D35549" s="20"/>
    </row>
    <row r="35550" spans="4:4" x14ac:dyDescent="0.2">
      <c r="D35550" s="20"/>
    </row>
    <row r="35551" spans="4:4" x14ac:dyDescent="0.2">
      <c r="D35551" s="20"/>
    </row>
    <row r="35552" spans="4:4" x14ac:dyDescent="0.2">
      <c r="D35552" s="20"/>
    </row>
    <row r="35553" spans="4:4" x14ac:dyDescent="0.2">
      <c r="D35553" s="20"/>
    </row>
    <row r="35554" spans="4:4" x14ac:dyDescent="0.2">
      <c r="D35554" s="20"/>
    </row>
    <row r="35555" spans="4:4" x14ac:dyDescent="0.2">
      <c r="D35555" s="20"/>
    </row>
    <row r="35556" spans="4:4" x14ac:dyDescent="0.2">
      <c r="D35556" s="20"/>
    </row>
    <row r="35557" spans="4:4" x14ac:dyDescent="0.2">
      <c r="D35557" s="20"/>
    </row>
    <row r="35558" spans="4:4" x14ac:dyDescent="0.2">
      <c r="D35558" s="20"/>
    </row>
    <row r="35559" spans="4:4" x14ac:dyDescent="0.2">
      <c r="D35559" s="20"/>
    </row>
    <row r="35560" spans="4:4" x14ac:dyDescent="0.2">
      <c r="D35560" s="20"/>
    </row>
    <row r="35561" spans="4:4" x14ac:dyDescent="0.2">
      <c r="D35561" s="20"/>
    </row>
    <row r="35562" spans="4:4" x14ac:dyDescent="0.2">
      <c r="D35562" s="20"/>
    </row>
    <row r="35563" spans="4:4" x14ac:dyDescent="0.2">
      <c r="D35563" s="20"/>
    </row>
    <row r="35564" spans="4:4" x14ac:dyDescent="0.2">
      <c r="D35564" s="20"/>
    </row>
    <row r="35565" spans="4:4" x14ac:dyDescent="0.2">
      <c r="D35565" s="20"/>
    </row>
    <row r="35566" spans="4:4" x14ac:dyDescent="0.2">
      <c r="D35566" s="20"/>
    </row>
    <row r="35567" spans="4:4" x14ac:dyDescent="0.2">
      <c r="D35567" s="20"/>
    </row>
    <row r="35568" spans="4:4" x14ac:dyDescent="0.2">
      <c r="D35568" s="20"/>
    </row>
    <row r="35569" spans="4:4" x14ac:dyDescent="0.2">
      <c r="D35569" s="20"/>
    </row>
    <row r="35570" spans="4:4" x14ac:dyDescent="0.2">
      <c r="D35570" s="20"/>
    </row>
    <row r="35571" spans="4:4" x14ac:dyDescent="0.2">
      <c r="D35571" s="20"/>
    </row>
    <row r="35572" spans="4:4" x14ac:dyDescent="0.2">
      <c r="D35572" s="20"/>
    </row>
    <row r="35573" spans="4:4" x14ac:dyDescent="0.2">
      <c r="D35573" s="20"/>
    </row>
    <row r="35574" spans="4:4" x14ac:dyDescent="0.2">
      <c r="D35574" s="20"/>
    </row>
    <row r="35575" spans="4:4" x14ac:dyDescent="0.2">
      <c r="D35575" s="20"/>
    </row>
    <row r="35576" spans="4:4" x14ac:dyDescent="0.2">
      <c r="D35576" s="20"/>
    </row>
    <row r="35577" spans="4:4" x14ac:dyDescent="0.2">
      <c r="D35577" s="20"/>
    </row>
    <row r="35578" spans="4:4" x14ac:dyDescent="0.2">
      <c r="D35578" s="20"/>
    </row>
    <row r="35579" spans="4:4" x14ac:dyDescent="0.2">
      <c r="D35579" s="20"/>
    </row>
    <row r="35580" spans="4:4" x14ac:dyDescent="0.2">
      <c r="D35580" s="20"/>
    </row>
    <row r="35581" spans="4:4" x14ac:dyDescent="0.2">
      <c r="D35581" s="20"/>
    </row>
    <row r="35582" spans="4:4" x14ac:dyDescent="0.2">
      <c r="D35582" s="20"/>
    </row>
    <row r="35583" spans="4:4" x14ac:dyDescent="0.2">
      <c r="D35583" s="20"/>
    </row>
    <row r="35584" spans="4:4" x14ac:dyDescent="0.2">
      <c r="D35584" s="20"/>
    </row>
    <row r="35585" spans="4:4" x14ac:dyDescent="0.2">
      <c r="D35585" s="20"/>
    </row>
    <row r="35586" spans="4:4" x14ac:dyDescent="0.2">
      <c r="D35586" s="20"/>
    </row>
    <row r="35587" spans="4:4" x14ac:dyDescent="0.2">
      <c r="D35587" s="20"/>
    </row>
    <row r="35588" spans="4:4" x14ac:dyDescent="0.2">
      <c r="D35588" s="20"/>
    </row>
    <row r="35589" spans="4:4" x14ac:dyDescent="0.2">
      <c r="D35589" s="20"/>
    </row>
    <row r="35590" spans="4:4" x14ac:dyDescent="0.2">
      <c r="D35590" s="20"/>
    </row>
    <row r="35591" spans="4:4" x14ac:dyDescent="0.2">
      <c r="D35591" s="20"/>
    </row>
    <row r="35592" spans="4:4" x14ac:dyDescent="0.2">
      <c r="D35592" s="20"/>
    </row>
    <row r="35593" spans="4:4" x14ac:dyDescent="0.2">
      <c r="D35593" s="20"/>
    </row>
    <row r="35594" spans="4:4" x14ac:dyDescent="0.2">
      <c r="D35594" s="20"/>
    </row>
    <row r="35595" spans="4:4" x14ac:dyDescent="0.2">
      <c r="D35595" s="20"/>
    </row>
    <row r="35596" spans="4:4" x14ac:dyDescent="0.2">
      <c r="D35596" s="20"/>
    </row>
    <row r="35597" spans="4:4" x14ac:dyDescent="0.2">
      <c r="D35597" s="20"/>
    </row>
    <row r="35598" spans="4:4" x14ac:dyDescent="0.2">
      <c r="D35598" s="20"/>
    </row>
    <row r="35599" spans="4:4" x14ac:dyDescent="0.2">
      <c r="D35599" s="20"/>
    </row>
    <row r="35600" spans="4:4" x14ac:dyDescent="0.2">
      <c r="D35600" s="20"/>
    </row>
    <row r="35601" spans="4:4" x14ac:dyDescent="0.2">
      <c r="D35601" s="20"/>
    </row>
    <row r="35602" spans="4:4" x14ac:dyDescent="0.2">
      <c r="D35602" s="20"/>
    </row>
    <row r="35603" spans="4:4" x14ac:dyDescent="0.2">
      <c r="D35603" s="20"/>
    </row>
    <row r="35604" spans="4:4" x14ac:dyDescent="0.2">
      <c r="D35604" s="20"/>
    </row>
    <row r="35605" spans="4:4" x14ac:dyDescent="0.2">
      <c r="D35605" s="20"/>
    </row>
    <row r="35606" spans="4:4" x14ac:dyDescent="0.2">
      <c r="D35606" s="20"/>
    </row>
    <row r="35607" spans="4:4" x14ac:dyDescent="0.2">
      <c r="D35607" s="20"/>
    </row>
    <row r="35608" spans="4:4" x14ac:dyDescent="0.2">
      <c r="D35608" s="20"/>
    </row>
    <row r="35609" spans="4:4" x14ac:dyDescent="0.2">
      <c r="D35609" s="20"/>
    </row>
    <row r="35610" spans="4:4" x14ac:dyDescent="0.2">
      <c r="D35610" s="20"/>
    </row>
    <row r="35611" spans="4:4" x14ac:dyDescent="0.2">
      <c r="D35611" s="20"/>
    </row>
    <row r="35612" spans="4:4" x14ac:dyDescent="0.2">
      <c r="D35612" s="20"/>
    </row>
    <row r="35613" spans="4:4" x14ac:dyDescent="0.2">
      <c r="D35613" s="20"/>
    </row>
    <row r="35614" spans="4:4" x14ac:dyDescent="0.2">
      <c r="D35614" s="20"/>
    </row>
    <row r="35615" spans="4:4" x14ac:dyDescent="0.2">
      <c r="D35615" s="20"/>
    </row>
    <row r="35616" spans="4:4" x14ac:dyDescent="0.2">
      <c r="D35616" s="20"/>
    </row>
    <row r="35617" spans="4:4" x14ac:dyDescent="0.2">
      <c r="D35617" s="20"/>
    </row>
    <row r="35618" spans="4:4" x14ac:dyDescent="0.2">
      <c r="D35618" s="20"/>
    </row>
    <row r="35619" spans="4:4" x14ac:dyDescent="0.2">
      <c r="D35619" s="20"/>
    </row>
    <row r="35620" spans="4:4" x14ac:dyDescent="0.2">
      <c r="D35620" s="20"/>
    </row>
    <row r="35621" spans="4:4" x14ac:dyDescent="0.2">
      <c r="D35621" s="20"/>
    </row>
    <row r="35622" spans="4:4" x14ac:dyDescent="0.2">
      <c r="D35622" s="20"/>
    </row>
    <row r="35623" spans="4:4" x14ac:dyDescent="0.2">
      <c r="D35623" s="20"/>
    </row>
    <row r="35624" spans="4:4" x14ac:dyDescent="0.2">
      <c r="D35624" s="20"/>
    </row>
    <row r="35625" spans="4:4" x14ac:dyDescent="0.2">
      <c r="D35625" s="20"/>
    </row>
    <row r="35626" spans="4:4" x14ac:dyDescent="0.2">
      <c r="D35626" s="20"/>
    </row>
    <row r="35627" spans="4:4" x14ac:dyDescent="0.2">
      <c r="D35627" s="20"/>
    </row>
    <row r="35628" spans="4:4" x14ac:dyDescent="0.2">
      <c r="D35628" s="20"/>
    </row>
    <row r="35629" spans="4:4" x14ac:dyDescent="0.2">
      <c r="D35629" s="20"/>
    </row>
    <row r="35630" spans="4:4" x14ac:dyDescent="0.2">
      <c r="D35630" s="20"/>
    </row>
    <row r="35631" spans="4:4" x14ac:dyDescent="0.2">
      <c r="D35631" s="20"/>
    </row>
    <row r="35632" spans="4:4" x14ac:dyDescent="0.2">
      <c r="D35632" s="20"/>
    </row>
    <row r="35633" spans="4:4" x14ac:dyDescent="0.2">
      <c r="D35633" s="20"/>
    </row>
    <row r="35634" spans="4:4" x14ac:dyDescent="0.2">
      <c r="D35634" s="20"/>
    </row>
    <row r="35635" spans="4:4" x14ac:dyDescent="0.2">
      <c r="D35635" s="20"/>
    </row>
    <row r="35636" spans="4:4" x14ac:dyDescent="0.2">
      <c r="D35636" s="20"/>
    </row>
    <row r="35637" spans="4:4" x14ac:dyDescent="0.2">
      <c r="D35637" s="20"/>
    </row>
    <row r="35638" spans="4:4" x14ac:dyDescent="0.2">
      <c r="D35638" s="20"/>
    </row>
    <row r="35639" spans="4:4" x14ac:dyDescent="0.2">
      <c r="D35639" s="20"/>
    </row>
    <row r="35640" spans="4:4" x14ac:dyDescent="0.2">
      <c r="D35640" s="20"/>
    </row>
    <row r="35641" spans="4:4" x14ac:dyDescent="0.2">
      <c r="D35641" s="20"/>
    </row>
    <row r="35642" spans="4:4" x14ac:dyDescent="0.2">
      <c r="D35642" s="20"/>
    </row>
    <row r="35643" spans="4:4" x14ac:dyDescent="0.2">
      <c r="D35643" s="20"/>
    </row>
    <row r="35644" spans="4:4" x14ac:dyDescent="0.2">
      <c r="D35644" s="20"/>
    </row>
    <row r="35645" spans="4:4" x14ac:dyDescent="0.2">
      <c r="D35645" s="20"/>
    </row>
    <row r="35646" spans="4:4" x14ac:dyDescent="0.2">
      <c r="D35646" s="20"/>
    </row>
    <row r="35647" spans="4:4" x14ac:dyDescent="0.2">
      <c r="D35647" s="20"/>
    </row>
    <row r="35648" spans="4:4" x14ac:dyDescent="0.2">
      <c r="D35648" s="20"/>
    </row>
    <row r="35649" spans="4:4" x14ac:dyDescent="0.2">
      <c r="D35649" s="20"/>
    </row>
    <row r="35650" spans="4:4" x14ac:dyDescent="0.2">
      <c r="D35650" s="20"/>
    </row>
    <row r="35651" spans="4:4" x14ac:dyDescent="0.2">
      <c r="D35651" s="20"/>
    </row>
    <row r="35652" spans="4:4" x14ac:dyDescent="0.2">
      <c r="D35652" s="20"/>
    </row>
    <row r="35653" spans="4:4" x14ac:dyDescent="0.2">
      <c r="D35653" s="20"/>
    </row>
    <row r="35654" spans="4:4" x14ac:dyDescent="0.2">
      <c r="D35654" s="20"/>
    </row>
    <row r="35655" spans="4:4" x14ac:dyDescent="0.2">
      <c r="D35655" s="20"/>
    </row>
    <row r="35656" spans="4:4" x14ac:dyDescent="0.2">
      <c r="D35656" s="20"/>
    </row>
    <row r="35657" spans="4:4" x14ac:dyDescent="0.2">
      <c r="D35657" s="20"/>
    </row>
    <row r="35658" spans="4:4" x14ac:dyDescent="0.2">
      <c r="D35658" s="20"/>
    </row>
    <row r="35659" spans="4:4" x14ac:dyDescent="0.2">
      <c r="D35659" s="20"/>
    </row>
    <row r="35660" spans="4:4" x14ac:dyDescent="0.2">
      <c r="D35660" s="20"/>
    </row>
    <row r="35661" spans="4:4" x14ac:dyDescent="0.2">
      <c r="D35661" s="20"/>
    </row>
    <row r="35662" spans="4:4" x14ac:dyDescent="0.2">
      <c r="D35662" s="20"/>
    </row>
    <row r="35663" spans="4:4" x14ac:dyDescent="0.2">
      <c r="D35663" s="20"/>
    </row>
    <row r="35664" spans="4:4" x14ac:dyDescent="0.2">
      <c r="D35664" s="20"/>
    </row>
    <row r="35665" spans="4:4" x14ac:dyDescent="0.2">
      <c r="D35665" s="20"/>
    </row>
    <row r="35666" spans="4:4" x14ac:dyDescent="0.2">
      <c r="D35666" s="20"/>
    </row>
    <row r="35667" spans="4:4" x14ac:dyDescent="0.2">
      <c r="D35667" s="20"/>
    </row>
    <row r="35668" spans="4:4" x14ac:dyDescent="0.2">
      <c r="D35668" s="20"/>
    </row>
    <row r="35669" spans="4:4" x14ac:dyDescent="0.2">
      <c r="D35669" s="20"/>
    </row>
    <row r="35670" spans="4:4" x14ac:dyDescent="0.2">
      <c r="D35670" s="20"/>
    </row>
    <row r="35671" spans="4:4" x14ac:dyDescent="0.2">
      <c r="D35671" s="20"/>
    </row>
    <row r="35672" spans="4:4" x14ac:dyDescent="0.2">
      <c r="D35672" s="20"/>
    </row>
    <row r="35673" spans="4:4" x14ac:dyDescent="0.2">
      <c r="D35673" s="20"/>
    </row>
    <row r="35674" spans="4:4" x14ac:dyDescent="0.2">
      <c r="D35674" s="20"/>
    </row>
    <row r="35675" spans="4:4" x14ac:dyDescent="0.2">
      <c r="D35675" s="20"/>
    </row>
    <row r="35676" spans="4:4" x14ac:dyDescent="0.2">
      <c r="D35676" s="20"/>
    </row>
    <row r="35677" spans="4:4" x14ac:dyDescent="0.2">
      <c r="D35677" s="20"/>
    </row>
    <row r="35678" spans="4:4" x14ac:dyDescent="0.2">
      <c r="D35678" s="20"/>
    </row>
    <row r="35679" spans="4:4" x14ac:dyDescent="0.2">
      <c r="D35679" s="20"/>
    </row>
    <row r="35680" spans="4:4" x14ac:dyDescent="0.2">
      <c r="D35680" s="20"/>
    </row>
    <row r="35681" spans="4:4" x14ac:dyDescent="0.2">
      <c r="D35681" s="20"/>
    </row>
    <row r="35682" spans="4:4" x14ac:dyDescent="0.2">
      <c r="D35682" s="20"/>
    </row>
    <row r="35683" spans="4:4" x14ac:dyDescent="0.2">
      <c r="D35683" s="20"/>
    </row>
    <row r="35684" spans="4:4" x14ac:dyDescent="0.2">
      <c r="D35684" s="20"/>
    </row>
    <row r="35685" spans="4:4" x14ac:dyDescent="0.2">
      <c r="D35685" s="20"/>
    </row>
    <row r="35686" spans="4:4" x14ac:dyDescent="0.2">
      <c r="D35686" s="20"/>
    </row>
    <row r="35687" spans="4:4" x14ac:dyDescent="0.2">
      <c r="D35687" s="20"/>
    </row>
    <row r="35688" spans="4:4" x14ac:dyDescent="0.2">
      <c r="D35688" s="20"/>
    </row>
    <row r="35689" spans="4:4" x14ac:dyDescent="0.2">
      <c r="D35689" s="20"/>
    </row>
    <row r="35690" spans="4:4" x14ac:dyDescent="0.2">
      <c r="D35690" s="20"/>
    </row>
    <row r="35691" spans="4:4" x14ac:dyDescent="0.2">
      <c r="D35691" s="20"/>
    </row>
    <row r="35692" spans="4:4" x14ac:dyDescent="0.2">
      <c r="D35692" s="20"/>
    </row>
    <row r="35693" spans="4:4" x14ac:dyDescent="0.2">
      <c r="D35693" s="20"/>
    </row>
    <row r="35694" spans="4:4" x14ac:dyDescent="0.2">
      <c r="D35694" s="20"/>
    </row>
    <row r="35695" spans="4:4" x14ac:dyDescent="0.2">
      <c r="D35695" s="20"/>
    </row>
    <row r="35696" spans="4:4" x14ac:dyDescent="0.2">
      <c r="D35696" s="20"/>
    </row>
    <row r="35697" spans="4:4" x14ac:dyDescent="0.2">
      <c r="D35697" s="20"/>
    </row>
    <row r="35698" spans="4:4" x14ac:dyDescent="0.2">
      <c r="D35698" s="20"/>
    </row>
    <row r="35699" spans="4:4" x14ac:dyDescent="0.2">
      <c r="D35699" s="20"/>
    </row>
    <row r="35700" spans="4:4" x14ac:dyDescent="0.2">
      <c r="D35700" s="20"/>
    </row>
    <row r="35701" spans="4:4" x14ac:dyDescent="0.2">
      <c r="D35701" s="20"/>
    </row>
    <row r="35702" spans="4:4" x14ac:dyDescent="0.2">
      <c r="D35702" s="20"/>
    </row>
    <row r="35703" spans="4:4" x14ac:dyDescent="0.2">
      <c r="D35703" s="20"/>
    </row>
    <row r="35704" spans="4:4" x14ac:dyDescent="0.2">
      <c r="D35704" s="20"/>
    </row>
    <row r="35705" spans="4:4" x14ac:dyDescent="0.2">
      <c r="D35705" s="20"/>
    </row>
    <row r="35706" spans="4:4" x14ac:dyDescent="0.2">
      <c r="D35706" s="20"/>
    </row>
    <row r="35707" spans="4:4" x14ac:dyDescent="0.2">
      <c r="D35707" s="20"/>
    </row>
    <row r="35708" spans="4:4" x14ac:dyDescent="0.2">
      <c r="D35708" s="20"/>
    </row>
    <row r="35709" spans="4:4" x14ac:dyDescent="0.2">
      <c r="D35709" s="20"/>
    </row>
    <row r="35710" spans="4:4" x14ac:dyDescent="0.2">
      <c r="D35710" s="20"/>
    </row>
    <row r="35711" spans="4:4" x14ac:dyDescent="0.2">
      <c r="D35711" s="20"/>
    </row>
    <row r="35712" spans="4:4" x14ac:dyDescent="0.2">
      <c r="D35712" s="20"/>
    </row>
    <row r="35713" spans="4:4" x14ac:dyDescent="0.2">
      <c r="D35713" s="20"/>
    </row>
    <row r="35714" spans="4:4" x14ac:dyDescent="0.2">
      <c r="D35714" s="20"/>
    </row>
    <row r="35715" spans="4:4" x14ac:dyDescent="0.2">
      <c r="D35715" s="20"/>
    </row>
    <row r="35716" spans="4:4" x14ac:dyDescent="0.2">
      <c r="D35716" s="20"/>
    </row>
    <row r="35717" spans="4:4" x14ac:dyDescent="0.2">
      <c r="D35717" s="20"/>
    </row>
    <row r="35718" spans="4:4" x14ac:dyDescent="0.2">
      <c r="D35718" s="20"/>
    </row>
    <row r="35719" spans="4:4" x14ac:dyDescent="0.2">
      <c r="D35719" s="20"/>
    </row>
    <row r="35720" spans="4:4" x14ac:dyDescent="0.2">
      <c r="D35720" s="20"/>
    </row>
    <row r="35721" spans="4:4" x14ac:dyDescent="0.2">
      <c r="D35721" s="20"/>
    </row>
    <row r="35722" spans="4:4" x14ac:dyDescent="0.2">
      <c r="D35722" s="20"/>
    </row>
    <row r="35723" spans="4:4" x14ac:dyDescent="0.2">
      <c r="D35723" s="20"/>
    </row>
    <row r="35724" spans="4:4" x14ac:dyDescent="0.2">
      <c r="D35724" s="20"/>
    </row>
    <row r="35725" spans="4:4" x14ac:dyDescent="0.2">
      <c r="D35725" s="20"/>
    </row>
    <row r="35726" spans="4:4" x14ac:dyDescent="0.2">
      <c r="D35726" s="20"/>
    </row>
    <row r="35727" spans="4:4" x14ac:dyDescent="0.2">
      <c r="D35727" s="20"/>
    </row>
    <row r="35728" spans="4:4" x14ac:dyDescent="0.2">
      <c r="D35728" s="20"/>
    </row>
    <row r="35729" spans="4:4" x14ac:dyDescent="0.2">
      <c r="D35729" s="20"/>
    </row>
    <row r="35730" spans="4:4" x14ac:dyDescent="0.2">
      <c r="D35730" s="20"/>
    </row>
    <row r="35731" spans="4:4" x14ac:dyDescent="0.2">
      <c r="D35731" s="20"/>
    </row>
    <row r="35732" spans="4:4" x14ac:dyDescent="0.2">
      <c r="D35732" s="20"/>
    </row>
    <row r="35733" spans="4:4" x14ac:dyDescent="0.2">
      <c r="D35733" s="20"/>
    </row>
    <row r="35734" spans="4:4" x14ac:dyDescent="0.2">
      <c r="D35734" s="20"/>
    </row>
    <row r="35735" spans="4:4" x14ac:dyDescent="0.2">
      <c r="D35735" s="20"/>
    </row>
    <row r="35736" spans="4:4" x14ac:dyDescent="0.2">
      <c r="D35736" s="20"/>
    </row>
    <row r="35737" spans="4:4" x14ac:dyDescent="0.2">
      <c r="D35737" s="20"/>
    </row>
    <row r="35738" spans="4:4" x14ac:dyDescent="0.2">
      <c r="D35738" s="20"/>
    </row>
    <row r="35739" spans="4:4" x14ac:dyDescent="0.2">
      <c r="D35739" s="20"/>
    </row>
    <row r="35740" spans="4:4" x14ac:dyDescent="0.2">
      <c r="D35740" s="20"/>
    </row>
    <row r="35741" spans="4:4" x14ac:dyDescent="0.2">
      <c r="D35741" s="20"/>
    </row>
    <row r="35742" spans="4:4" x14ac:dyDescent="0.2">
      <c r="D35742" s="20"/>
    </row>
    <row r="35743" spans="4:4" x14ac:dyDescent="0.2">
      <c r="D35743" s="20"/>
    </row>
    <row r="35744" spans="4:4" x14ac:dyDescent="0.2">
      <c r="D35744" s="20"/>
    </row>
    <row r="35745" spans="4:4" x14ac:dyDescent="0.2">
      <c r="D35745" s="20"/>
    </row>
    <row r="35746" spans="4:4" x14ac:dyDescent="0.2">
      <c r="D35746" s="20"/>
    </row>
    <row r="35747" spans="4:4" x14ac:dyDescent="0.2">
      <c r="D35747" s="20"/>
    </row>
    <row r="35748" spans="4:4" x14ac:dyDescent="0.2">
      <c r="D35748" s="20"/>
    </row>
    <row r="35749" spans="4:4" x14ac:dyDescent="0.2">
      <c r="D35749" s="20"/>
    </row>
    <row r="35750" spans="4:4" x14ac:dyDescent="0.2">
      <c r="D35750" s="20"/>
    </row>
    <row r="35751" spans="4:4" x14ac:dyDescent="0.2">
      <c r="D35751" s="20"/>
    </row>
    <row r="35752" spans="4:4" x14ac:dyDescent="0.2">
      <c r="D35752" s="20"/>
    </row>
    <row r="35753" spans="4:4" x14ac:dyDescent="0.2">
      <c r="D35753" s="20"/>
    </row>
    <row r="35754" spans="4:4" x14ac:dyDescent="0.2">
      <c r="D35754" s="20"/>
    </row>
    <row r="35755" spans="4:4" x14ac:dyDescent="0.2">
      <c r="D35755" s="20"/>
    </row>
    <row r="35756" spans="4:4" x14ac:dyDescent="0.2">
      <c r="D35756" s="20"/>
    </row>
    <row r="35757" spans="4:4" x14ac:dyDescent="0.2">
      <c r="D35757" s="20"/>
    </row>
    <row r="35758" spans="4:4" x14ac:dyDescent="0.2">
      <c r="D35758" s="20"/>
    </row>
    <row r="35759" spans="4:4" x14ac:dyDescent="0.2">
      <c r="D35759" s="20"/>
    </row>
    <row r="35760" spans="4:4" x14ac:dyDescent="0.2">
      <c r="D35760" s="20"/>
    </row>
    <row r="35761" spans="4:4" x14ac:dyDescent="0.2">
      <c r="D35761" s="20"/>
    </row>
    <row r="35762" spans="4:4" x14ac:dyDescent="0.2">
      <c r="D35762" s="20"/>
    </row>
    <row r="35763" spans="4:4" x14ac:dyDescent="0.2">
      <c r="D35763" s="20"/>
    </row>
    <row r="35764" spans="4:4" x14ac:dyDescent="0.2">
      <c r="D35764" s="20"/>
    </row>
    <row r="35765" spans="4:4" x14ac:dyDescent="0.2">
      <c r="D35765" s="20"/>
    </row>
    <row r="35766" spans="4:4" x14ac:dyDescent="0.2">
      <c r="D35766" s="20"/>
    </row>
    <row r="35767" spans="4:4" x14ac:dyDescent="0.2">
      <c r="D35767" s="20"/>
    </row>
    <row r="35768" spans="4:4" x14ac:dyDescent="0.2">
      <c r="D35768" s="20"/>
    </row>
    <row r="35769" spans="4:4" x14ac:dyDescent="0.2">
      <c r="D35769" s="20"/>
    </row>
    <row r="35770" spans="4:4" x14ac:dyDescent="0.2">
      <c r="D35770" s="20"/>
    </row>
    <row r="35771" spans="4:4" x14ac:dyDescent="0.2">
      <c r="D35771" s="20"/>
    </row>
    <row r="35772" spans="4:4" x14ac:dyDescent="0.2">
      <c r="D35772" s="20"/>
    </row>
    <row r="35773" spans="4:4" x14ac:dyDescent="0.2">
      <c r="D35773" s="20"/>
    </row>
    <row r="35774" spans="4:4" x14ac:dyDescent="0.2">
      <c r="D35774" s="20"/>
    </row>
    <row r="35775" spans="4:4" x14ac:dyDescent="0.2">
      <c r="D35775" s="20"/>
    </row>
    <row r="35776" spans="4:4" x14ac:dyDescent="0.2">
      <c r="D35776" s="20"/>
    </row>
    <row r="35777" spans="4:4" x14ac:dyDescent="0.2">
      <c r="D35777" s="20"/>
    </row>
    <row r="35778" spans="4:4" x14ac:dyDescent="0.2">
      <c r="D35778" s="20"/>
    </row>
    <row r="35779" spans="4:4" x14ac:dyDescent="0.2">
      <c r="D35779" s="20"/>
    </row>
    <row r="35780" spans="4:4" x14ac:dyDescent="0.2">
      <c r="D35780" s="20"/>
    </row>
    <row r="35781" spans="4:4" x14ac:dyDescent="0.2">
      <c r="D35781" s="20"/>
    </row>
    <row r="35782" spans="4:4" x14ac:dyDescent="0.2">
      <c r="D35782" s="20"/>
    </row>
    <row r="35783" spans="4:4" x14ac:dyDescent="0.2">
      <c r="D35783" s="20"/>
    </row>
    <row r="35784" spans="4:4" x14ac:dyDescent="0.2">
      <c r="D35784" s="20"/>
    </row>
    <row r="35785" spans="4:4" x14ac:dyDescent="0.2">
      <c r="D35785" s="20"/>
    </row>
    <row r="35786" spans="4:4" x14ac:dyDescent="0.2">
      <c r="D35786" s="20"/>
    </row>
    <row r="35787" spans="4:4" x14ac:dyDescent="0.2">
      <c r="D35787" s="20"/>
    </row>
    <row r="35788" spans="4:4" x14ac:dyDescent="0.2">
      <c r="D35788" s="20"/>
    </row>
    <row r="35789" spans="4:4" x14ac:dyDescent="0.2">
      <c r="D35789" s="20"/>
    </row>
    <row r="35790" spans="4:4" x14ac:dyDescent="0.2">
      <c r="D35790" s="20"/>
    </row>
    <row r="35791" spans="4:4" x14ac:dyDescent="0.2">
      <c r="D35791" s="20"/>
    </row>
    <row r="35792" spans="4:4" x14ac:dyDescent="0.2">
      <c r="D35792" s="20"/>
    </row>
    <row r="35793" spans="4:4" x14ac:dyDescent="0.2">
      <c r="D35793" s="20"/>
    </row>
    <row r="35794" spans="4:4" x14ac:dyDescent="0.2">
      <c r="D35794" s="20"/>
    </row>
    <row r="35795" spans="4:4" x14ac:dyDescent="0.2">
      <c r="D35795" s="20"/>
    </row>
    <row r="35796" spans="4:4" x14ac:dyDescent="0.2">
      <c r="D35796" s="20"/>
    </row>
    <row r="35797" spans="4:4" x14ac:dyDescent="0.2">
      <c r="D35797" s="20"/>
    </row>
    <row r="35798" spans="4:4" x14ac:dyDescent="0.2">
      <c r="D35798" s="20"/>
    </row>
    <row r="35799" spans="4:4" x14ac:dyDescent="0.2">
      <c r="D35799" s="20"/>
    </row>
    <row r="35800" spans="4:4" x14ac:dyDescent="0.2">
      <c r="D35800" s="20"/>
    </row>
    <row r="35801" spans="4:4" x14ac:dyDescent="0.2">
      <c r="D35801" s="20"/>
    </row>
    <row r="35802" spans="4:4" x14ac:dyDescent="0.2">
      <c r="D35802" s="20"/>
    </row>
    <row r="35803" spans="4:4" x14ac:dyDescent="0.2">
      <c r="D35803" s="20"/>
    </row>
    <row r="35804" spans="4:4" x14ac:dyDescent="0.2">
      <c r="D35804" s="20"/>
    </row>
    <row r="35805" spans="4:4" x14ac:dyDescent="0.2">
      <c r="D35805" s="20"/>
    </row>
    <row r="35806" spans="4:4" x14ac:dyDescent="0.2">
      <c r="D35806" s="20"/>
    </row>
    <row r="35807" spans="4:4" x14ac:dyDescent="0.2">
      <c r="D35807" s="20"/>
    </row>
    <row r="35808" spans="4:4" x14ac:dyDescent="0.2">
      <c r="D35808" s="20"/>
    </row>
    <row r="35809" spans="4:4" x14ac:dyDescent="0.2">
      <c r="D35809" s="20"/>
    </row>
    <row r="35810" spans="4:4" x14ac:dyDescent="0.2">
      <c r="D35810" s="20"/>
    </row>
    <row r="35811" spans="4:4" x14ac:dyDescent="0.2">
      <c r="D35811" s="20"/>
    </row>
    <row r="35812" spans="4:4" x14ac:dyDescent="0.2">
      <c r="D35812" s="20"/>
    </row>
    <row r="35813" spans="4:4" x14ac:dyDescent="0.2">
      <c r="D35813" s="20"/>
    </row>
    <row r="35814" spans="4:4" x14ac:dyDescent="0.2">
      <c r="D35814" s="20"/>
    </row>
    <row r="35815" spans="4:4" x14ac:dyDescent="0.2">
      <c r="D35815" s="20"/>
    </row>
    <row r="35816" spans="4:4" x14ac:dyDescent="0.2">
      <c r="D35816" s="20"/>
    </row>
    <row r="35817" spans="4:4" x14ac:dyDescent="0.2">
      <c r="D35817" s="20"/>
    </row>
    <row r="35818" spans="4:4" x14ac:dyDescent="0.2">
      <c r="D35818" s="20"/>
    </row>
    <row r="35819" spans="4:4" x14ac:dyDescent="0.2">
      <c r="D35819" s="20"/>
    </row>
    <row r="35820" spans="4:4" x14ac:dyDescent="0.2">
      <c r="D35820" s="20"/>
    </row>
    <row r="35821" spans="4:4" x14ac:dyDescent="0.2">
      <c r="D35821" s="20"/>
    </row>
    <row r="35822" spans="4:4" x14ac:dyDescent="0.2">
      <c r="D35822" s="20"/>
    </row>
    <row r="35823" spans="4:4" x14ac:dyDescent="0.2">
      <c r="D35823" s="20"/>
    </row>
    <row r="35824" spans="4:4" x14ac:dyDescent="0.2">
      <c r="D35824" s="20"/>
    </row>
    <row r="35825" spans="4:4" x14ac:dyDescent="0.2">
      <c r="D35825" s="20"/>
    </row>
    <row r="35826" spans="4:4" x14ac:dyDescent="0.2">
      <c r="D35826" s="20"/>
    </row>
    <row r="35827" spans="4:4" x14ac:dyDescent="0.2">
      <c r="D35827" s="20"/>
    </row>
    <row r="35828" spans="4:4" x14ac:dyDescent="0.2">
      <c r="D35828" s="20"/>
    </row>
    <row r="35829" spans="4:4" x14ac:dyDescent="0.2">
      <c r="D35829" s="20"/>
    </row>
    <row r="35830" spans="4:4" x14ac:dyDescent="0.2">
      <c r="D35830" s="20"/>
    </row>
    <row r="35831" spans="4:4" x14ac:dyDescent="0.2">
      <c r="D35831" s="20"/>
    </row>
    <row r="35832" spans="4:4" x14ac:dyDescent="0.2">
      <c r="D35832" s="20"/>
    </row>
    <row r="35833" spans="4:4" x14ac:dyDescent="0.2">
      <c r="D35833" s="20"/>
    </row>
    <row r="35834" spans="4:4" x14ac:dyDescent="0.2">
      <c r="D35834" s="20"/>
    </row>
    <row r="35835" spans="4:4" x14ac:dyDescent="0.2">
      <c r="D35835" s="20"/>
    </row>
    <row r="35836" spans="4:4" x14ac:dyDescent="0.2">
      <c r="D35836" s="20"/>
    </row>
    <row r="35837" spans="4:4" x14ac:dyDescent="0.2">
      <c r="D35837" s="20"/>
    </row>
    <row r="35838" spans="4:4" x14ac:dyDescent="0.2">
      <c r="D35838" s="20"/>
    </row>
    <row r="35839" spans="4:4" x14ac:dyDescent="0.2">
      <c r="D35839" s="20"/>
    </row>
    <row r="35840" spans="4:4" x14ac:dyDescent="0.2">
      <c r="D35840" s="20"/>
    </row>
    <row r="35841" spans="4:4" x14ac:dyDescent="0.2">
      <c r="D35841" s="20"/>
    </row>
    <row r="35842" spans="4:4" x14ac:dyDescent="0.2">
      <c r="D35842" s="20"/>
    </row>
    <row r="35843" spans="4:4" x14ac:dyDescent="0.2">
      <c r="D35843" s="20"/>
    </row>
    <row r="35844" spans="4:4" x14ac:dyDescent="0.2">
      <c r="D35844" s="20"/>
    </row>
    <row r="35845" spans="4:4" x14ac:dyDescent="0.2">
      <c r="D35845" s="20"/>
    </row>
    <row r="35846" spans="4:4" x14ac:dyDescent="0.2">
      <c r="D35846" s="20"/>
    </row>
    <row r="35847" spans="4:4" x14ac:dyDescent="0.2">
      <c r="D35847" s="20"/>
    </row>
    <row r="35848" spans="4:4" x14ac:dyDescent="0.2">
      <c r="D35848" s="20"/>
    </row>
    <row r="35849" spans="4:4" x14ac:dyDescent="0.2">
      <c r="D35849" s="20"/>
    </row>
    <row r="35850" spans="4:4" x14ac:dyDescent="0.2">
      <c r="D35850" s="20"/>
    </row>
    <row r="35851" spans="4:4" x14ac:dyDescent="0.2">
      <c r="D35851" s="20"/>
    </row>
    <row r="35852" spans="4:4" x14ac:dyDescent="0.2">
      <c r="D35852" s="20"/>
    </row>
    <row r="35853" spans="4:4" x14ac:dyDescent="0.2">
      <c r="D35853" s="20"/>
    </row>
    <row r="35854" spans="4:4" x14ac:dyDescent="0.2">
      <c r="D35854" s="20"/>
    </row>
    <row r="35855" spans="4:4" x14ac:dyDescent="0.2">
      <c r="D35855" s="20"/>
    </row>
    <row r="35856" spans="4:4" x14ac:dyDescent="0.2">
      <c r="D35856" s="20"/>
    </row>
    <row r="35857" spans="4:4" x14ac:dyDescent="0.2">
      <c r="D35857" s="20"/>
    </row>
    <row r="35858" spans="4:4" x14ac:dyDescent="0.2">
      <c r="D35858" s="20"/>
    </row>
    <row r="35859" spans="4:4" x14ac:dyDescent="0.2">
      <c r="D35859" s="20"/>
    </row>
    <row r="35860" spans="4:4" x14ac:dyDescent="0.2">
      <c r="D35860" s="20"/>
    </row>
    <row r="35861" spans="4:4" x14ac:dyDescent="0.2">
      <c r="D35861" s="20"/>
    </row>
    <row r="35862" spans="4:4" x14ac:dyDescent="0.2">
      <c r="D35862" s="20"/>
    </row>
    <row r="35863" spans="4:4" x14ac:dyDescent="0.2">
      <c r="D35863" s="20"/>
    </row>
    <row r="35864" spans="4:4" x14ac:dyDescent="0.2">
      <c r="D35864" s="20"/>
    </row>
    <row r="35865" spans="4:4" x14ac:dyDescent="0.2">
      <c r="D35865" s="20"/>
    </row>
    <row r="35866" spans="4:4" x14ac:dyDescent="0.2">
      <c r="D35866" s="20"/>
    </row>
    <row r="35867" spans="4:4" x14ac:dyDescent="0.2">
      <c r="D35867" s="20"/>
    </row>
    <row r="35868" spans="4:4" x14ac:dyDescent="0.2">
      <c r="D35868" s="20"/>
    </row>
    <row r="35869" spans="4:4" x14ac:dyDescent="0.2">
      <c r="D35869" s="20"/>
    </row>
    <row r="35870" spans="4:4" x14ac:dyDescent="0.2">
      <c r="D35870" s="20"/>
    </row>
    <row r="35871" spans="4:4" x14ac:dyDescent="0.2">
      <c r="D35871" s="20"/>
    </row>
    <row r="35872" spans="4:4" x14ac:dyDescent="0.2">
      <c r="D35872" s="20"/>
    </row>
    <row r="35873" spans="4:4" x14ac:dyDescent="0.2">
      <c r="D35873" s="20"/>
    </row>
    <row r="35874" spans="4:4" x14ac:dyDescent="0.2">
      <c r="D35874" s="20"/>
    </row>
    <row r="35875" spans="4:4" x14ac:dyDescent="0.2">
      <c r="D35875" s="20"/>
    </row>
    <row r="35876" spans="4:4" x14ac:dyDescent="0.2">
      <c r="D35876" s="20"/>
    </row>
    <row r="35877" spans="4:4" x14ac:dyDescent="0.2">
      <c r="D35877" s="20"/>
    </row>
    <row r="35878" spans="4:4" x14ac:dyDescent="0.2">
      <c r="D35878" s="20"/>
    </row>
    <row r="35879" spans="4:4" x14ac:dyDescent="0.2">
      <c r="D35879" s="20"/>
    </row>
    <row r="35880" spans="4:4" x14ac:dyDescent="0.2">
      <c r="D35880" s="20"/>
    </row>
    <row r="35881" spans="4:4" x14ac:dyDescent="0.2">
      <c r="D35881" s="20"/>
    </row>
    <row r="35882" spans="4:4" x14ac:dyDescent="0.2">
      <c r="D35882" s="20"/>
    </row>
    <row r="35883" spans="4:4" x14ac:dyDescent="0.2">
      <c r="D35883" s="20"/>
    </row>
    <row r="35884" spans="4:4" x14ac:dyDescent="0.2">
      <c r="D35884" s="20"/>
    </row>
    <row r="35885" spans="4:4" x14ac:dyDescent="0.2">
      <c r="D35885" s="20"/>
    </row>
    <row r="35886" spans="4:4" x14ac:dyDescent="0.2">
      <c r="D35886" s="20"/>
    </row>
    <row r="35887" spans="4:4" x14ac:dyDescent="0.2">
      <c r="D35887" s="20"/>
    </row>
    <row r="35888" spans="4:4" x14ac:dyDescent="0.2">
      <c r="D35888" s="20"/>
    </row>
    <row r="35889" spans="4:4" x14ac:dyDescent="0.2">
      <c r="D35889" s="20"/>
    </row>
    <row r="35890" spans="4:4" x14ac:dyDescent="0.2">
      <c r="D35890" s="20"/>
    </row>
    <row r="35891" spans="4:4" x14ac:dyDescent="0.2">
      <c r="D35891" s="20"/>
    </row>
    <row r="35892" spans="4:4" x14ac:dyDescent="0.2">
      <c r="D35892" s="20"/>
    </row>
    <row r="35893" spans="4:4" x14ac:dyDescent="0.2">
      <c r="D35893" s="20"/>
    </row>
    <row r="35894" spans="4:4" x14ac:dyDescent="0.2">
      <c r="D35894" s="20"/>
    </row>
    <row r="35895" spans="4:4" x14ac:dyDescent="0.2">
      <c r="D35895" s="20"/>
    </row>
    <row r="35896" spans="4:4" x14ac:dyDescent="0.2">
      <c r="D35896" s="20"/>
    </row>
    <row r="35897" spans="4:4" x14ac:dyDescent="0.2">
      <c r="D35897" s="20"/>
    </row>
    <row r="35898" spans="4:4" x14ac:dyDescent="0.2">
      <c r="D35898" s="20"/>
    </row>
    <row r="35899" spans="4:4" x14ac:dyDescent="0.2">
      <c r="D35899" s="20"/>
    </row>
    <row r="35900" spans="4:4" x14ac:dyDescent="0.2">
      <c r="D35900" s="20"/>
    </row>
    <row r="35901" spans="4:4" x14ac:dyDescent="0.2">
      <c r="D35901" s="20"/>
    </row>
    <row r="35902" spans="4:4" x14ac:dyDescent="0.2">
      <c r="D35902" s="20"/>
    </row>
    <row r="35903" spans="4:4" x14ac:dyDescent="0.2">
      <c r="D35903" s="20"/>
    </row>
    <row r="35904" spans="4:4" x14ac:dyDescent="0.2">
      <c r="D35904" s="20"/>
    </row>
    <row r="35905" spans="4:4" x14ac:dyDescent="0.2">
      <c r="D35905" s="20"/>
    </row>
    <row r="35906" spans="4:4" x14ac:dyDescent="0.2">
      <c r="D35906" s="20"/>
    </row>
    <row r="35907" spans="4:4" x14ac:dyDescent="0.2">
      <c r="D35907" s="20"/>
    </row>
    <row r="35908" spans="4:4" x14ac:dyDescent="0.2">
      <c r="D35908" s="20"/>
    </row>
    <row r="35909" spans="4:4" x14ac:dyDescent="0.2">
      <c r="D35909" s="20"/>
    </row>
    <row r="35910" spans="4:4" x14ac:dyDescent="0.2">
      <c r="D35910" s="20"/>
    </row>
    <row r="35911" spans="4:4" x14ac:dyDescent="0.2">
      <c r="D35911" s="20"/>
    </row>
    <row r="35912" spans="4:4" x14ac:dyDescent="0.2">
      <c r="D35912" s="20"/>
    </row>
    <row r="35913" spans="4:4" x14ac:dyDescent="0.2">
      <c r="D35913" s="20"/>
    </row>
    <row r="35914" spans="4:4" x14ac:dyDescent="0.2">
      <c r="D35914" s="20"/>
    </row>
    <row r="35915" spans="4:4" x14ac:dyDescent="0.2">
      <c r="D35915" s="20"/>
    </row>
    <row r="35916" spans="4:4" x14ac:dyDescent="0.2">
      <c r="D35916" s="20"/>
    </row>
    <row r="35917" spans="4:4" x14ac:dyDescent="0.2">
      <c r="D35917" s="20"/>
    </row>
    <row r="35918" spans="4:4" x14ac:dyDescent="0.2">
      <c r="D35918" s="20"/>
    </row>
    <row r="35919" spans="4:4" x14ac:dyDescent="0.2">
      <c r="D35919" s="20"/>
    </row>
    <row r="35920" spans="4:4" x14ac:dyDescent="0.2">
      <c r="D35920" s="20"/>
    </row>
    <row r="35921" spans="4:4" x14ac:dyDescent="0.2">
      <c r="D35921" s="20"/>
    </row>
    <row r="35922" spans="4:4" x14ac:dyDescent="0.2">
      <c r="D35922" s="20"/>
    </row>
    <row r="35923" spans="4:4" x14ac:dyDescent="0.2">
      <c r="D35923" s="20"/>
    </row>
    <row r="35924" spans="4:4" x14ac:dyDescent="0.2">
      <c r="D35924" s="20"/>
    </row>
    <row r="35925" spans="4:4" x14ac:dyDescent="0.2">
      <c r="D35925" s="20"/>
    </row>
    <row r="35926" spans="4:4" x14ac:dyDescent="0.2">
      <c r="D35926" s="20"/>
    </row>
    <row r="35927" spans="4:4" x14ac:dyDescent="0.2">
      <c r="D35927" s="20"/>
    </row>
    <row r="35928" spans="4:4" x14ac:dyDescent="0.2">
      <c r="D35928" s="20"/>
    </row>
    <row r="35929" spans="4:4" x14ac:dyDescent="0.2">
      <c r="D35929" s="20"/>
    </row>
    <row r="35930" spans="4:4" x14ac:dyDescent="0.2">
      <c r="D35930" s="20"/>
    </row>
    <row r="35931" spans="4:4" x14ac:dyDescent="0.2">
      <c r="D35931" s="20"/>
    </row>
    <row r="35932" spans="4:4" x14ac:dyDescent="0.2">
      <c r="D35932" s="20"/>
    </row>
    <row r="35933" spans="4:4" x14ac:dyDescent="0.2">
      <c r="D35933" s="20"/>
    </row>
    <row r="35934" spans="4:4" x14ac:dyDescent="0.2">
      <c r="D35934" s="20"/>
    </row>
    <row r="35935" spans="4:4" x14ac:dyDescent="0.2">
      <c r="D35935" s="20"/>
    </row>
    <row r="35936" spans="4:4" x14ac:dyDescent="0.2">
      <c r="D35936" s="20"/>
    </row>
    <row r="35937" spans="4:4" x14ac:dyDescent="0.2">
      <c r="D35937" s="20"/>
    </row>
    <row r="35938" spans="4:4" x14ac:dyDescent="0.2">
      <c r="D35938" s="20"/>
    </row>
    <row r="35939" spans="4:4" x14ac:dyDescent="0.2">
      <c r="D35939" s="20"/>
    </row>
    <row r="35940" spans="4:4" x14ac:dyDescent="0.2">
      <c r="D35940" s="20"/>
    </row>
    <row r="35941" spans="4:4" x14ac:dyDescent="0.2">
      <c r="D35941" s="20"/>
    </row>
    <row r="35942" spans="4:4" x14ac:dyDescent="0.2">
      <c r="D35942" s="20"/>
    </row>
    <row r="35943" spans="4:4" x14ac:dyDescent="0.2">
      <c r="D35943" s="20"/>
    </row>
    <row r="35944" spans="4:4" x14ac:dyDescent="0.2">
      <c r="D35944" s="20"/>
    </row>
    <row r="35945" spans="4:4" x14ac:dyDescent="0.2">
      <c r="D35945" s="20"/>
    </row>
    <row r="35946" spans="4:4" x14ac:dyDescent="0.2">
      <c r="D35946" s="20"/>
    </row>
    <row r="35947" spans="4:4" x14ac:dyDescent="0.2">
      <c r="D35947" s="20"/>
    </row>
    <row r="35948" spans="4:4" x14ac:dyDescent="0.2">
      <c r="D35948" s="20"/>
    </row>
    <row r="35949" spans="4:4" x14ac:dyDescent="0.2">
      <c r="D35949" s="20"/>
    </row>
    <row r="35950" spans="4:4" x14ac:dyDescent="0.2">
      <c r="D35950" s="20"/>
    </row>
    <row r="35951" spans="4:4" x14ac:dyDescent="0.2">
      <c r="D35951" s="20"/>
    </row>
    <row r="35952" spans="4:4" x14ac:dyDescent="0.2">
      <c r="D35952" s="20"/>
    </row>
    <row r="35953" spans="4:4" x14ac:dyDescent="0.2">
      <c r="D35953" s="20"/>
    </row>
    <row r="35954" spans="4:4" x14ac:dyDescent="0.2">
      <c r="D35954" s="20"/>
    </row>
    <row r="35955" spans="4:4" x14ac:dyDescent="0.2">
      <c r="D35955" s="20"/>
    </row>
    <row r="35956" spans="4:4" x14ac:dyDescent="0.2">
      <c r="D35956" s="20"/>
    </row>
    <row r="35957" spans="4:4" x14ac:dyDescent="0.2">
      <c r="D35957" s="20"/>
    </row>
    <row r="35958" spans="4:4" x14ac:dyDescent="0.2">
      <c r="D35958" s="20"/>
    </row>
    <row r="35959" spans="4:4" x14ac:dyDescent="0.2">
      <c r="D35959" s="20"/>
    </row>
    <row r="35960" spans="4:4" x14ac:dyDescent="0.2">
      <c r="D35960" s="20"/>
    </row>
    <row r="35961" spans="4:4" x14ac:dyDescent="0.2">
      <c r="D35961" s="20"/>
    </row>
    <row r="35962" spans="4:4" x14ac:dyDescent="0.2">
      <c r="D35962" s="20"/>
    </row>
    <row r="35963" spans="4:4" x14ac:dyDescent="0.2">
      <c r="D35963" s="20"/>
    </row>
    <row r="35964" spans="4:4" x14ac:dyDescent="0.2">
      <c r="D35964" s="20"/>
    </row>
    <row r="35965" spans="4:4" x14ac:dyDescent="0.2">
      <c r="D35965" s="20"/>
    </row>
    <row r="35966" spans="4:4" x14ac:dyDescent="0.2">
      <c r="D35966" s="20"/>
    </row>
    <row r="35967" spans="4:4" x14ac:dyDescent="0.2">
      <c r="D35967" s="20"/>
    </row>
    <row r="35968" spans="4:4" x14ac:dyDescent="0.2">
      <c r="D35968" s="20"/>
    </row>
    <row r="35969" spans="4:4" x14ac:dyDescent="0.2">
      <c r="D35969" s="20"/>
    </row>
    <row r="35970" spans="4:4" x14ac:dyDescent="0.2">
      <c r="D35970" s="20"/>
    </row>
    <row r="35971" spans="4:4" x14ac:dyDescent="0.2">
      <c r="D35971" s="20"/>
    </row>
    <row r="35972" spans="4:4" x14ac:dyDescent="0.2">
      <c r="D35972" s="20"/>
    </row>
    <row r="35973" spans="4:4" x14ac:dyDescent="0.2">
      <c r="D35973" s="20"/>
    </row>
    <row r="35974" spans="4:4" x14ac:dyDescent="0.2">
      <c r="D35974" s="20"/>
    </row>
    <row r="35975" spans="4:4" x14ac:dyDescent="0.2">
      <c r="D35975" s="20"/>
    </row>
    <row r="35976" spans="4:4" x14ac:dyDescent="0.2">
      <c r="D35976" s="20"/>
    </row>
    <row r="35977" spans="4:4" x14ac:dyDescent="0.2">
      <c r="D35977" s="20"/>
    </row>
    <row r="35978" spans="4:4" x14ac:dyDescent="0.2">
      <c r="D35978" s="20"/>
    </row>
    <row r="35979" spans="4:4" x14ac:dyDescent="0.2">
      <c r="D35979" s="20"/>
    </row>
    <row r="35980" spans="4:4" x14ac:dyDescent="0.2">
      <c r="D35980" s="20"/>
    </row>
    <row r="35981" spans="4:4" x14ac:dyDescent="0.2">
      <c r="D35981" s="20"/>
    </row>
    <row r="35982" spans="4:4" x14ac:dyDescent="0.2">
      <c r="D35982" s="20"/>
    </row>
    <row r="35983" spans="4:4" x14ac:dyDescent="0.2">
      <c r="D35983" s="20"/>
    </row>
    <row r="35984" spans="4:4" x14ac:dyDescent="0.2">
      <c r="D35984" s="20"/>
    </row>
    <row r="35985" spans="4:4" x14ac:dyDescent="0.2">
      <c r="D35985" s="20"/>
    </row>
    <row r="35986" spans="4:4" x14ac:dyDescent="0.2">
      <c r="D35986" s="20"/>
    </row>
    <row r="35987" spans="4:4" x14ac:dyDescent="0.2">
      <c r="D35987" s="20"/>
    </row>
    <row r="35988" spans="4:4" x14ac:dyDescent="0.2">
      <c r="D35988" s="20"/>
    </row>
    <row r="35989" spans="4:4" x14ac:dyDescent="0.2">
      <c r="D35989" s="20"/>
    </row>
    <row r="35990" spans="4:4" x14ac:dyDescent="0.2">
      <c r="D35990" s="20"/>
    </row>
    <row r="35991" spans="4:4" x14ac:dyDescent="0.2">
      <c r="D35991" s="20"/>
    </row>
    <row r="35992" spans="4:4" x14ac:dyDescent="0.2">
      <c r="D35992" s="20"/>
    </row>
    <row r="35993" spans="4:4" x14ac:dyDescent="0.2">
      <c r="D35993" s="20"/>
    </row>
    <row r="35994" spans="4:4" x14ac:dyDescent="0.2">
      <c r="D35994" s="20"/>
    </row>
    <row r="35995" spans="4:4" x14ac:dyDescent="0.2">
      <c r="D35995" s="20"/>
    </row>
    <row r="35996" spans="4:4" x14ac:dyDescent="0.2">
      <c r="D35996" s="20"/>
    </row>
    <row r="35997" spans="4:4" x14ac:dyDescent="0.2">
      <c r="D35997" s="20"/>
    </row>
    <row r="35998" spans="4:4" x14ac:dyDescent="0.2">
      <c r="D35998" s="20"/>
    </row>
    <row r="35999" spans="4:4" x14ac:dyDescent="0.2">
      <c r="D35999" s="20"/>
    </row>
    <row r="36000" spans="4:4" x14ac:dyDescent="0.2">
      <c r="D36000" s="20"/>
    </row>
    <row r="36001" spans="4:4" x14ac:dyDescent="0.2">
      <c r="D36001" s="20"/>
    </row>
    <row r="36002" spans="4:4" x14ac:dyDescent="0.2">
      <c r="D36002" s="20"/>
    </row>
    <row r="36003" spans="4:4" x14ac:dyDescent="0.2">
      <c r="D36003" s="20"/>
    </row>
    <row r="36004" spans="4:4" x14ac:dyDescent="0.2">
      <c r="D36004" s="20"/>
    </row>
    <row r="36005" spans="4:4" x14ac:dyDescent="0.2">
      <c r="D36005" s="20"/>
    </row>
    <row r="36006" spans="4:4" x14ac:dyDescent="0.2">
      <c r="D36006" s="20"/>
    </row>
    <row r="36007" spans="4:4" x14ac:dyDescent="0.2">
      <c r="D36007" s="20"/>
    </row>
    <row r="36008" spans="4:4" x14ac:dyDescent="0.2">
      <c r="D36008" s="20"/>
    </row>
    <row r="36009" spans="4:4" x14ac:dyDescent="0.2">
      <c r="D36009" s="20"/>
    </row>
    <row r="36010" spans="4:4" x14ac:dyDescent="0.2">
      <c r="D36010" s="20"/>
    </row>
    <row r="36011" spans="4:4" x14ac:dyDescent="0.2">
      <c r="D36011" s="20"/>
    </row>
    <row r="36012" spans="4:4" x14ac:dyDescent="0.2">
      <c r="D36012" s="20"/>
    </row>
    <row r="36013" spans="4:4" x14ac:dyDescent="0.2">
      <c r="D36013" s="20"/>
    </row>
    <row r="36014" spans="4:4" x14ac:dyDescent="0.2">
      <c r="D36014" s="20"/>
    </row>
    <row r="36015" spans="4:4" x14ac:dyDescent="0.2">
      <c r="D36015" s="20"/>
    </row>
    <row r="36016" spans="4:4" x14ac:dyDescent="0.2">
      <c r="D36016" s="20"/>
    </row>
    <row r="36017" spans="4:4" x14ac:dyDescent="0.2">
      <c r="D36017" s="20"/>
    </row>
    <row r="36018" spans="4:4" x14ac:dyDescent="0.2">
      <c r="D36018" s="20"/>
    </row>
    <row r="36019" spans="4:4" x14ac:dyDescent="0.2">
      <c r="D36019" s="20"/>
    </row>
    <row r="36020" spans="4:4" x14ac:dyDescent="0.2">
      <c r="D36020" s="20"/>
    </row>
    <row r="36021" spans="4:4" x14ac:dyDescent="0.2">
      <c r="D36021" s="20"/>
    </row>
    <row r="36022" spans="4:4" x14ac:dyDescent="0.2">
      <c r="D36022" s="20"/>
    </row>
    <row r="36023" spans="4:4" x14ac:dyDescent="0.2">
      <c r="D36023" s="20"/>
    </row>
    <row r="36024" spans="4:4" x14ac:dyDescent="0.2">
      <c r="D36024" s="20"/>
    </row>
    <row r="36025" spans="4:4" x14ac:dyDescent="0.2">
      <c r="D36025" s="20"/>
    </row>
    <row r="36026" spans="4:4" x14ac:dyDescent="0.2">
      <c r="D36026" s="20"/>
    </row>
    <row r="36027" spans="4:4" x14ac:dyDescent="0.2">
      <c r="D36027" s="20"/>
    </row>
    <row r="36028" spans="4:4" x14ac:dyDescent="0.2">
      <c r="D36028" s="20"/>
    </row>
    <row r="36029" spans="4:4" x14ac:dyDescent="0.2">
      <c r="D36029" s="20"/>
    </row>
    <row r="36030" spans="4:4" x14ac:dyDescent="0.2">
      <c r="D36030" s="20"/>
    </row>
    <row r="36031" spans="4:4" x14ac:dyDescent="0.2">
      <c r="D36031" s="20"/>
    </row>
    <row r="36032" spans="4:4" x14ac:dyDescent="0.2">
      <c r="D36032" s="20"/>
    </row>
    <row r="36033" spans="4:4" x14ac:dyDescent="0.2">
      <c r="D36033" s="20"/>
    </row>
    <row r="36034" spans="4:4" x14ac:dyDescent="0.2">
      <c r="D36034" s="20"/>
    </row>
    <row r="36035" spans="4:4" x14ac:dyDescent="0.2">
      <c r="D36035" s="20"/>
    </row>
    <row r="36036" spans="4:4" x14ac:dyDescent="0.2">
      <c r="D36036" s="20"/>
    </row>
    <row r="36037" spans="4:4" x14ac:dyDescent="0.2">
      <c r="D36037" s="20"/>
    </row>
    <row r="36038" spans="4:4" x14ac:dyDescent="0.2">
      <c r="D36038" s="20"/>
    </row>
    <row r="36039" spans="4:4" x14ac:dyDescent="0.2">
      <c r="D36039" s="20"/>
    </row>
    <row r="36040" spans="4:4" x14ac:dyDescent="0.2">
      <c r="D36040" s="20"/>
    </row>
    <row r="36041" spans="4:4" x14ac:dyDescent="0.2">
      <c r="D36041" s="20"/>
    </row>
    <row r="36042" spans="4:4" x14ac:dyDescent="0.2">
      <c r="D36042" s="20"/>
    </row>
    <row r="36043" spans="4:4" x14ac:dyDescent="0.2">
      <c r="D36043" s="20"/>
    </row>
    <row r="36044" spans="4:4" x14ac:dyDescent="0.2">
      <c r="D36044" s="20"/>
    </row>
    <row r="36045" spans="4:4" x14ac:dyDescent="0.2">
      <c r="D36045" s="20"/>
    </row>
    <row r="36046" spans="4:4" x14ac:dyDescent="0.2">
      <c r="D36046" s="20"/>
    </row>
    <row r="36047" spans="4:4" x14ac:dyDescent="0.2">
      <c r="D36047" s="20"/>
    </row>
    <row r="36048" spans="4:4" x14ac:dyDescent="0.2">
      <c r="D36048" s="20"/>
    </row>
    <row r="36049" spans="4:4" x14ac:dyDescent="0.2">
      <c r="D36049" s="20"/>
    </row>
    <row r="36050" spans="4:4" x14ac:dyDescent="0.2">
      <c r="D36050" s="20"/>
    </row>
    <row r="36051" spans="4:4" x14ac:dyDescent="0.2">
      <c r="D36051" s="20"/>
    </row>
    <row r="36052" spans="4:4" x14ac:dyDescent="0.2">
      <c r="D36052" s="20"/>
    </row>
    <row r="36053" spans="4:4" x14ac:dyDescent="0.2">
      <c r="D36053" s="20"/>
    </row>
    <row r="36054" spans="4:4" x14ac:dyDescent="0.2">
      <c r="D36054" s="20"/>
    </row>
    <row r="36055" spans="4:4" x14ac:dyDescent="0.2">
      <c r="D36055" s="20"/>
    </row>
    <row r="36056" spans="4:4" x14ac:dyDescent="0.2">
      <c r="D36056" s="20"/>
    </row>
    <row r="36057" spans="4:4" x14ac:dyDescent="0.2">
      <c r="D36057" s="20"/>
    </row>
    <row r="36058" spans="4:4" x14ac:dyDescent="0.2">
      <c r="D36058" s="20"/>
    </row>
    <row r="36059" spans="4:4" x14ac:dyDescent="0.2">
      <c r="D36059" s="20"/>
    </row>
    <row r="36060" spans="4:4" x14ac:dyDescent="0.2">
      <c r="D36060" s="20"/>
    </row>
    <row r="36061" spans="4:4" x14ac:dyDescent="0.2">
      <c r="D36061" s="20"/>
    </row>
    <row r="36062" spans="4:4" x14ac:dyDescent="0.2">
      <c r="D36062" s="20"/>
    </row>
    <row r="36063" spans="4:4" x14ac:dyDescent="0.2">
      <c r="D36063" s="20"/>
    </row>
    <row r="36064" spans="4:4" x14ac:dyDescent="0.2">
      <c r="D36064" s="20"/>
    </row>
    <row r="36065" spans="4:4" x14ac:dyDescent="0.2">
      <c r="D36065" s="20"/>
    </row>
    <row r="36066" spans="4:4" x14ac:dyDescent="0.2">
      <c r="D36066" s="20"/>
    </row>
    <row r="36067" spans="4:4" x14ac:dyDescent="0.2">
      <c r="D36067" s="20"/>
    </row>
    <row r="36068" spans="4:4" x14ac:dyDescent="0.2">
      <c r="D36068" s="20"/>
    </row>
    <row r="36069" spans="4:4" x14ac:dyDescent="0.2">
      <c r="D36069" s="20"/>
    </row>
    <row r="36070" spans="4:4" x14ac:dyDescent="0.2">
      <c r="D36070" s="20"/>
    </row>
    <row r="36071" spans="4:4" x14ac:dyDescent="0.2">
      <c r="D36071" s="20"/>
    </row>
    <row r="36072" spans="4:4" x14ac:dyDescent="0.2">
      <c r="D36072" s="20"/>
    </row>
    <row r="36073" spans="4:4" x14ac:dyDescent="0.2">
      <c r="D36073" s="20"/>
    </row>
    <row r="36074" spans="4:4" x14ac:dyDescent="0.2">
      <c r="D36074" s="20"/>
    </row>
    <row r="36075" spans="4:4" x14ac:dyDescent="0.2">
      <c r="D36075" s="20"/>
    </row>
    <row r="36076" spans="4:4" x14ac:dyDescent="0.2">
      <c r="D36076" s="20"/>
    </row>
    <row r="36077" spans="4:4" x14ac:dyDescent="0.2">
      <c r="D36077" s="20"/>
    </row>
    <row r="36078" spans="4:4" x14ac:dyDescent="0.2">
      <c r="D36078" s="20"/>
    </row>
    <row r="36079" spans="4:4" x14ac:dyDescent="0.2">
      <c r="D36079" s="20"/>
    </row>
    <row r="36080" spans="4:4" x14ac:dyDescent="0.2">
      <c r="D36080" s="20"/>
    </row>
    <row r="36081" spans="4:4" x14ac:dyDescent="0.2">
      <c r="D36081" s="20"/>
    </row>
    <row r="36082" spans="4:4" x14ac:dyDescent="0.2">
      <c r="D36082" s="20"/>
    </row>
    <row r="36083" spans="4:4" x14ac:dyDescent="0.2">
      <c r="D36083" s="20"/>
    </row>
    <row r="36084" spans="4:4" x14ac:dyDescent="0.2">
      <c r="D36084" s="20"/>
    </row>
    <row r="36085" spans="4:4" x14ac:dyDescent="0.2">
      <c r="D36085" s="20"/>
    </row>
    <row r="36086" spans="4:4" x14ac:dyDescent="0.2">
      <c r="D36086" s="20"/>
    </row>
    <row r="36087" spans="4:4" x14ac:dyDescent="0.2">
      <c r="D36087" s="20"/>
    </row>
    <row r="36088" spans="4:4" x14ac:dyDescent="0.2">
      <c r="D36088" s="20"/>
    </row>
    <row r="36089" spans="4:4" x14ac:dyDescent="0.2">
      <c r="D36089" s="20"/>
    </row>
    <row r="36090" spans="4:4" x14ac:dyDescent="0.2">
      <c r="D36090" s="20"/>
    </row>
    <row r="36091" spans="4:4" x14ac:dyDescent="0.2">
      <c r="D36091" s="20"/>
    </row>
    <row r="36092" spans="4:4" x14ac:dyDescent="0.2">
      <c r="D36092" s="20"/>
    </row>
    <row r="36093" spans="4:4" x14ac:dyDescent="0.2">
      <c r="D36093" s="20"/>
    </row>
    <row r="36094" spans="4:4" x14ac:dyDescent="0.2">
      <c r="D36094" s="20"/>
    </row>
    <row r="36095" spans="4:4" x14ac:dyDescent="0.2">
      <c r="D36095" s="20"/>
    </row>
    <row r="36096" spans="4:4" x14ac:dyDescent="0.2">
      <c r="D36096" s="20"/>
    </row>
    <row r="36097" spans="4:4" x14ac:dyDescent="0.2">
      <c r="D36097" s="20"/>
    </row>
    <row r="36098" spans="4:4" x14ac:dyDescent="0.2">
      <c r="D36098" s="20"/>
    </row>
    <row r="36099" spans="4:4" x14ac:dyDescent="0.2">
      <c r="D36099" s="20"/>
    </row>
    <row r="36100" spans="4:4" x14ac:dyDescent="0.2">
      <c r="D36100" s="20"/>
    </row>
    <row r="36101" spans="4:4" x14ac:dyDescent="0.2">
      <c r="D36101" s="20"/>
    </row>
    <row r="36102" spans="4:4" x14ac:dyDescent="0.2">
      <c r="D36102" s="20"/>
    </row>
    <row r="36103" spans="4:4" x14ac:dyDescent="0.2">
      <c r="D36103" s="20"/>
    </row>
    <row r="36104" spans="4:4" x14ac:dyDescent="0.2">
      <c r="D36104" s="20"/>
    </row>
    <row r="36105" spans="4:4" x14ac:dyDescent="0.2">
      <c r="D36105" s="20"/>
    </row>
    <row r="36106" spans="4:4" x14ac:dyDescent="0.2">
      <c r="D36106" s="20"/>
    </row>
    <row r="36107" spans="4:4" x14ac:dyDescent="0.2">
      <c r="D36107" s="20"/>
    </row>
    <row r="36108" spans="4:4" x14ac:dyDescent="0.2">
      <c r="D36108" s="20"/>
    </row>
    <row r="36109" spans="4:4" x14ac:dyDescent="0.2">
      <c r="D36109" s="20"/>
    </row>
    <row r="36110" spans="4:4" x14ac:dyDescent="0.2">
      <c r="D36110" s="20"/>
    </row>
    <row r="36111" spans="4:4" x14ac:dyDescent="0.2">
      <c r="D36111" s="20"/>
    </row>
    <row r="36112" spans="4:4" x14ac:dyDescent="0.2">
      <c r="D36112" s="20"/>
    </row>
    <row r="36113" spans="4:4" x14ac:dyDescent="0.2">
      <c r="D36113" s="20"/>
    </row>
    <row r="36114" spans="4:4" x14ac:dyDescent="0.2">
      <c r="D36114" s="20"/>
    </row>
    <row r="36115" spans="4:4" x14ac:dyDescent="0.2">
      <c r="D36115" s="20"/>
    </row>
    <row r="36116" spans="4:4" x14ac:dyDescent="0.2">
      <c r="D36116" s="20"/>
    </row>
    <row r="36117" spans="4:4" x14ac:dyDescent="0.2">
      <c r="D36117" s="20"/>
    </row>
    <row r="36118" spans="4:4" x14ac:dyDescent="0.2">
      <c r="D36118" s="20"/>
    </row>
    <row r="36119" spans="4:4" x14ac:dyDescent="0.2">
      <c r="D36119" s="20"/>
    </row>
    <row r="36120" spans="4:4" x14ac:dyDescent="0.2">
      <c r="D36120" s="20"/>
    </row>
    <row r="36121" spans="4:4" x14ac:dyDescent="0.2">
      <c r="D36121" s="20"/>
    </row>
    <row r="36122" spans="4:4" x14ac:dyDescent="0.2">
      <c r="D36122" s="20"/>
    </row>
    <row r="36123" spans="4:4" x14ac:dyDescent="0.2">
      <c r="D36123" s="20"/>
    </row>
    <row r="36124" spans="4:4" x14ac:dyDescent="0.2">
      <c r="D36124" s="20"/>
    </row>
    <row r="36125" spans="4:4" x14ac:dyDescent="0.2">
      <c r="D36125" s="20"/>
    </row>
    <row r="36126" spans="4:4" x14ac:dyDescent="0.2">
      <c r="D36126" s="20"/>
    </row>
    <row r="36127" spans="4:4" x14ac:dyDescent="0.2">
      <c r="D36127" s="20"/>
    </row>
    <row r="36128" spans="4:4" x14ac:dyDescent="0.2">
      <c r="D36128" s="20"/>
    </row>
    <row r="36129" spans="4:4" x14ac:dyDescent="0.2">
      <c r="D36129" s="20"/>
    </row>
    <row r="36130" spans="4:4" x14ac:dyDescent="0.2">
      <c r="D36130" s="20"/>
    </row>
    <row r="36131" spans="4:4" x14ac:dyDescent="0.2">
      <c r="D36131" s="20"/>
    </row>
    <row r="36132" spans="4:4" x14ac:dyDescent="0.2">
      <c r="D36132" s="20"/>
    </row>
    <row r="36133" spans="4:4" x14ac:dyDescent="0.2">
      <c r="D36133" s="20"/>
    </row>
    <row r="36134" spans="4:4" x14ac:dyDescent="0.2">
      <c r="D36134" s="20"/>
    </row>
    <row r="36135" spans="4:4" x14ac:dyDescent="0.2">
      <c r="D36135" s="20"/>
    </row>
    <row r="36136" spans="4:4" x14ac:dyDescent="0.2">
      <c r="D36136" s="20"/>
    </row>
    <row r="36137" spans="4:4" x14ac:dyDescent="0.2">
      <c r="D36137" s="20"/>
    </row>
    <row r="36138" spans="4:4" x14ac:dyDescent="0.2">
      <c r="D36138" s="20"/>
    </row>
    <row r="36139" spans="4:4" x14ac:dyDescent="0.2">
      <c r="D36139" s="20"/>
    </row>
    <row r="36140" spans="4:4" x14ac:dyDescent="0.2">
      <c r="D36140" s="20"/>
    </row>
    <row r="36141" spans="4:4" x14ac:dyDescent="0.2">
      <c r="D36141" s="20"/>
    </row>
    <row r="36142" spans="4:4" x14ac:dyDescent="0.2">
      <c r="D36142" s="20"/>
    </row>
    <row r="36143" spans="4:4" x14ac:dyDescent="0.2">
      <c r="D36143" s="20"/>
    </row>
    <row r="36144" spans="4:4" x14ac:dyDescent="0.2">
      <c r="D36144" s="20"/>
    </row>
    <row r="36145" spans="4:4" x14ac:dyDescent="0.2">
      <c r="D36145" s="20"/>
    </row>
    <row r="36146" spans="4:4" x14ac:dyDescent="0.2">
      <c r="D36146" s="20"/>
    </row>
    <row r="36147" spans="4:4" x14ac:dyDescent="0.2">
      <c r="D36147" s="20"/>
    </row>
    <row r="36148" spans="4:4" x14ac:dyDescent="0.2">
      <c r="D36148" s="20"/>
    </row>
    <row r="36149" spans="4:4" x14ac:dyDescent="0.2">
      <c r="D36149" s="20"/>
    </row>
    <row r="36150" spans="4:4" x14ac:dyDescent="0.2">
      <c r="D36150" s="20"/>
    </row>
    <row r="36151" spans="4:4" x14ac:dyDescent="0.2">
      <c r="D36151" s="20"/>
    </row>
    <row r="36152" spans="4:4" x14ac:dyDescent="0.2">
      <c r="D36152" s="20"/>
    </row>
    <row r="36153" spans="4:4" x14ac:dyDescent="0.2">
      <c r="D36153" s="20"/>
    </row>
    <row r="36154" spans="4:4" x14ac:dyDescent="0.2">
      <c r="D36154" s="20"/>
    </row>
    <row r="36155" spans="4:4" x14ac:dyDescent="0.2">
      <c r="D36155" s="20"/>
    </row>
    <row r="36156" spans="4:4" x14ac:dyDescent="0.2">
      <c r="D36156" s="20"/>
    </row>
    <row r="36157" spans="4:4" x14ac:dyDescent="0.2">
      <c r="D36157" s="20"/>
    </row>
    <row r="36158" spans="4:4" x14ac:dyDescent="0.2">
      <c r="D36158" s="20"/>
    </row>
    <row r="36159" spans="4:4" x14ac:dyDescent="0.2">
      <c r="D36159" s="20"/>
    </row>
    <row r="36160" spans="4:4" x14ac:dyDescent="0.2">
      <c r="D36160" s="20"/>
    </row>
    <row r="36161" spans="4:4" x14ac:dyDescent="0.2">
      <c r="D36161" s="20"/>
    </row>
    <row r="36162" spans="4:4" x14ac:dyDescent="0.2">
      <c r="D36162" s="20"/>
    </row>
    <row r="36163" spans="4:4" x14ac:dyDescent="0.2">
      <c r="D36163" s="20"/>
    </row>
    <row r="36164" spans="4:4" x14ac:dyDescent="0.2">
      <c r="D36164" s="20"/>
    </row>
    <row r="36165" spans="4:4" x14ac:dyDescent="0.2">
      <c r="D36165" s="20"/>
    </row>
    <row r="36166" spans="4:4" x14ac:dyDescent="0.2">
      <c r="D36166" s="20"/>
    </row>
    <row r="36167" spans="4:4" x14ac:dyDescent="0.2">
      <c r="D36167" s="20"/>
    </row>
    <row r="36168" spans="4:4" x14ac:dyDescent="0.2">
      <c r="D36168" s="20"/>
    </row>
    <row r="36169" spans="4:4" x14ac:dyDescent="0.2">
      <c r="D36169" s="20"/>
    </row>
    <row r="36170" spans="4:4" x14ac:dyDescent="0.2">
      <c r="D36170" s="20"/>
    </row>
    <row r="36171" spans="4:4" x14ac:dyDescent="0.2">
      <c r="D36171" s="20"/>
    </row>
    <row r="36172" spans="4:4" x14ac:dyDescent="0.2">
      <c r="D36172" s="20"/>
    </row>
    <row r="36173" spans="4:4" x14ac:dyDescent="0.2">
      <c r="D36173" s="20"/>
    </row>
    <row r="36174" spans="4:4" x14ac:dyDescent="0.2">
      <c r="D36174" s="20"/>
    </row>
    <row r="36175" spans="4:4" x14ac:dyDescent="0.2">
      <c r="D36175" s="20"/>
    </row>
    <row r="36176" spans="4:4" x14ac:dyDescent="0.2">
      <c r="D36176" s="20"/>
    </row>
    <row r="36177" spans="4:4" x14ac:dyDescent="0.2">
      <c r="D36177" s="20"/>
    </row>
    <row r="36178" spans="4:4" x14ac:dyDescent="0.2">
      <c r="D36178" s="20"/>
    </row>
    <row r="36179" spans="4:4" x14ac:dyDescent="0.2">
      <c r="D36179" s="20"/>
    </row>
    <row r="36180" spans="4:4" x14ac:dyDescent="0.2">
      <c r="D36180" s="20"/>
    </row>
    <row r="36181" spans="4:4" x14ac:dyDescent="0.2">
      <c r="D36181" s="20"/>
    </row>
    <row r="36182" spans="4:4" x14ac:dyDescent="0.2">
      <c r="D36182" s="20"/>
    </row>
    <row r="36183" spans="4:4" x14ac:dyDescent="0.2">
      <c r="D36183" s="20"/>
    </row>
    <row r="36184" spans="4:4" x14ac:dyDescent="0.2">
      <c r="D36184" s="20"/>
    </row>
    <row r="36185" spans="4:4" x14ac:dyDescent="0.2">
      <c r="D36185" s="20"/>
    </row>
    <row r="36186" spans="4:4" x14ac:dyDescent="0.2">
      <c r="D36186" s="20"/>
    </row>
    <row r="36187" spans="4:4" x14ac:dyDescent="0.2">
      <c r="D36187" s="20"/>
    </row>
    <row r="36188" spans="4:4" x14ac:dyDescent="0.2">
      <c r="D36188" s="20"/>
    </row>
    <row r="36189" spans="4:4" x14ac:dyDescent="0.2">
      <c r="D36189" s="20"/>
    </row>
    <row r="36190" spans="4:4" x14ac:dyDescent="0.2">
      <c r="D36190" s="20"/>
    </row>
    <row r="36191" spans="4:4" x14ac:dyDescent="0.2">
      <c r="D36191" s="20"/>
    </row>
    <row r="36192" spans="4:4" x14ac:dyDescent="0.2">
      <c r="D36192" s="20"/>
    </row>
    <row r="36193" spans="4:4" x14ac:dyDescent="0.2">
      <c r="D36193" s="20"/>
    </row>
    <row r="36194" spans="4:4" x14ac:dyDescent="0.2">
      <c r="D36194" s="20"/>
    </row>
    <row r="36195" spans="4:4" x14ac:dyDescent="0.2">
      <c r="D36195" s="20"/>
    </row>
    <row r="36196" spans="4:4" x14ac:dyDescent="0.2">
      <c r="D36196" s="20"/>
    </row>
    <row r="36197" spans="4:4" x14ac:dyDescent="0.2">
      <c r="D36197" s="20"/>
    </row>
    <row r="36198" spans="4:4" x14ac:dyDescent="0.2">
      <c r="D36198" s="20"/>
    </row>
    <row r="36199" spans="4:4" x14ac:dyDescent="0.2">
      <c r="D36199" s="20"/>
    </row>
    <row r="36200" spans="4:4" x14ac:dyDescent="0.2">
      <c r="D36200" s="20"/>
    </row>
    <row r="36201" spans="4:4" x14ac:dyDescent="0.2">
      <c r="D36201" s="20"/>
    </row>
    <row r="36202" spans="4:4" x14ac:dyDescent="0.2">
      <c r="D36202" s="20"/>
    </row>
    <row r="36203" spans="4:4" x14ac:dyDescent="0.2">
      <c r="D36203" s="20"/>
    </row>
    <row r="36204" spans="4:4" x14ac:dyDescent="0.2">
      <c r="D36204" s="20"/>
    </row>
    <row r="36205" spans="4:4" x14ac:dyDescent="0.2">
      <c r="D36205" s="20"/>
    </row>
    <row r="36206" spans="4:4" x14ac:dyDescent="0.2">
      <c r="D36206" s="20"/>
    </row>
    <row r="36207" spans="4:4" x14ac:dyDescent="0.2">
      <c r="D36207" s="20"/>
    </row>
    <row r="36208" spans="4:4" x14ac:dyDescent="0.2">
      <c r="D36208" s="20"/>
    </row>
    <row r="36209" spans="4:4" x14ac:dyDescent="0.2">
      <c r="D36209" s="20"/>
    </row>
    <row r="36210" spans="4:4" x14ac:dyDescent="0.2">
      <c r="D36210" s="20"/>
    </row>
    <row r="36211" spans="4:4" x14ac:dyDescent="0.2">
      <c r="D36211" s="20"/>
    </row>
    <row r="36212" spans="4:4" x14ac:dyDescent="0.2">
      <c r="D36212" s="20"/>
    </row>
    <row r="36213" spans="4:4" x14ac:dyDescent="0.2">
      <c r="D36213" s="20"/>
    </row>
    <row r="36214" spans="4:4" x14ac:dyDescent="0.2">
      <c r="D36214" s="20"/>
    </row>
    <row r="36215" spans="4:4" x14ac:dyDescent="0.2">
      <c r="D36215" s="20"/>
    </row>
    <row r="36216" spans="4:4" x14ac:dyDescent="0.2">
      <c r="D36216" s="20"/>
    </row>
    <row r="36217" spans="4:4" x14ac:dyDescent="0.2">
      <c r="D36217" s="20"/>
    </row>
    <row r="36218" spans="4:4" x14ac:dyDescent="0.2">
      <c r="D36218" s="20"/>
    </row>
    <row r="36219" spans="4:4" x14ac:dyDescent="0.2">
      <c r="D36219" s="20"/>
    </row>
    <row r="36220" spans="4:4" x14ac:dyDescent="0.2">
      <c r="D36220" s="20"/>
    </row>
    <row r="36221" spans="4:4" x14ac:dyDescent="0.2">
      <c r="D36221" s="20"/>
    </row>
    <row r="36222" spans="4:4" x14ac:dyDescent="0.2">
      <c r="D36222" s="20"/>
    </row>
    <row r="36223" spans="4:4" x14ac:dyDescent="0.2">
      <c r="D36223" s="20"/>
    </row>
    <row r="36224" spans="4:4" x14ac:dyDescent="0.2">
      <c r="D36224" s="20"/>
    </row>
    <row r="36225" spans="4:4" x14ac:dyDescent="0.2">
      <c r="D36225" s="20"/>
    </row>
    <row r="36226" spans="4:4" x14ac:dyDescent="0.2">
      <c r="D36226" s="20"/>
    </row>
    <row r="36227" spans="4:4" x14ac:dyDescent="0.2">
      <c r="D36227" s="20"/>
    </row>
    <row r="36228" spans="4:4" x14ac:dyDescent="0.2">
      <c r="D36228" s="20"/>
    </row>
    <row r="36229" spans="4:4" x14ac:dyDescent="0.2">
      <c r="D36229" s="20"/>
    </row>
    <row r="36230" spans="4:4" x14ac:dyDescent="0.2">
      <c r="D36230" s="20"/>
    </row>
    <row r="36231" spans="4:4" x14ac:dyDescent="0.2">
      <c r="D36231" s="20"/>
    </row>
    <row r="36232" spans="4:4" x14ac:dyDescent="0.2">
      <c r="D36232" s="20"/>
    </row>
    <row r="36233" spans="4:4" x14ac:dyDescent="0.2">
      <c r="D36233" s="20"/>
    </row>
    <row r="36234" spans="4:4" x14ac:dyDescent="0.2">
      <c r="D36234" s="20"/>
    </row>
    <row r="36235" spans="4:4" x14ac:dyDescent="0.2">
      <c r="D36235" s="20"/>
    </row>
    <row r="36236" spans="4:4" x14ac:dyDescent="0.2">
      <c r="D36236" s="20"/>
    </row>
    <row r="36237" spans="4:4" x14ac:dyDescent="0.2">
      <c r="D36237" s="20"/>
    </row>
    <row r="36238" spans="4:4" x14ac:dyDescent="0.2">
      <c r="D36238" s="20"/>
    </row>
    <row r="36239" spans="4:4" x14ac:dyDescent="0.2">
      <c r="D36239" s="20"/>
    </row>
    <row r="36240" spans="4:4" x14ac:dyDescent="0.2">
      <c r="D36240" s="20"/>
    </row>
    <row r="36241" spans="4:4" x14ac:dyDescent="0.2">
      <c r="D36241" s="20"/>
    </row>
    <row r="36242" spans="4:4" x14ac:dyDescent="0.2">
      <c r="D36242" s="20"/>
    </row>
    <row r="36243" spans="4:4" x14ac:dyDescent="0.2">
      <c r="D36243" s="20"/>
    </row>
    <row r="36244" spans="4:4" x14ac:dyDescent="0.2">
      <c r="D36244" s="20"/>
    </row>
    <row r="36245" spans="4:4" x14ac:dyDescent="0.2">
      <c r="D36245" s="20"/>
    </row>
    <row r="36246" spans="4:4" x14ac:dyDescent="0.2">
      <c r="D36246" s="20"/>
    </row>
    <row r="36247" spans="4:4" x14ac:dyDescent="0.2">
      <c r="D36247" s="20"/>
    </row>
    <row r="36248" spans="4:4" x14ac:dyDescent="0.2">
      <c r="D36248" s="20"/>
    </row>
    <row r="36249" spans="4:4" x14ac:dyDescent="0.2">
      <c r="D36249" s="20"/>
    </row>
    <row r="36250" spans="4:4" x14ac:dyDescent="0.2">
      <c r="D36250" s="20"/>
    </row>
    <row r="36251" spans="4:4" x14ac:dyDescent="0.2">
      <c r="D36251" s="20"/>
    </row>
    <row r="36252" spans="4:4" x14ac:dyDescent="0.2">
      <c r="D36252" s="20"/>
    </row>
    <row r="36253" spans="4:4" x14ac:dyDescent="0.2">
      <c r="D36253" s="20"/>
    </row>
    <row r="36254" spans="4:4" x14ac:dyDescent="0.2">
      <c r="D36254" s="20"/>
    </row>
    <row r="36255" spans="4:4" x14ac:dyDescent="0.2">
      <c r="D36255" s="20"/>
    </row>
    <row r="36256" spans="4:4" x14ac:dyDescent="0.2">
      <c r="D36256" s="20"/>
    </row>
    <row r="36257" spans="4:4" x14ac:dyDescent="0.2">
      <c r="D36257" s="20"/>
    </row>
    <row r="36258" spans="4:4" x14ac:dyDescent="0.2">
      <c r="D36258" s="20"/>
    </row>
    <row r="36259" spans="4:4" x14ac:dyDescent="0.2">
      <c r="D36259" s="20"/>
    </row>
    <row r="36260" spans="4:4" x14ac:dyDescent="0.2">
      <c r="D36260" s="20"/>
    </row>
    <row r="36261" spans="4:4" x14ac:dyDescent="0.2">
      <c r="D36261" s="20"/>
    </row>
    <row r="36262" spans="4:4" x14ac:dyDescent="0.2">
      <c r="D36262" s="20"/>
    </row>
    <row r="36263" spans="4:4" x14ac:dyDescent="0.2">
      <c r="D36263" s="20"/>
    </row>
    <row r="36264" spans="4:4" x14ac:dyDescent="0.2">
      <c r="D36264" s="20"/>
    </row>
    <row r="36265" spans="4:4" x14ac:dyDescent="0.2">
      <c r="D36265" s="20"/>
    </row>
    <row r="36266" spans="4:4" x14ac:dyDescent="0.2">
      <c r="D36266" s="20"/>
    </row>
    <row r="36267" spans="4:4" x14ac:dyDescent="0.2">
      <c r="D36267" s="20"/>
    </row>
    <row r="36268" spans="4:4" x14ac:dyDescent="0.2">
      <c r="D36268" s="20"/>
    </row>
    <row r="36269" spans="4:4" x14ac:dyDescent="0.2">
      <c r="D36269" s="20"/>
    </row>
    <row r="36270" spans="4:4" x14ac:dyDescent="0.2">
      <c r="D36270" s="20"/>
    </row>
    <row r="36271" spans="4:4" x14ac:dyDescent="0.2">
      <c r="D36271" s="20"/>
    </row>
    <row r="36272" spans="4:4" x14ac:dyDescent="0.2">
      <c r="D36272" s="20"/>
    </row>
    <row r="36273" spans="4:4" x14ac:dyDescent="0.2">
      <c r="D36273" s="20"/>
    </row>
    <row r="36274" spans="4:4" x14ac:dyDescent="0.2">
      <c r="D36274" s="20"/>
    </row>
    <row r="36275" spans="4:4" x14ac:dyDescent="0.2">
      <c r="D36275" s="20"/>
    </row>
    <row r="36276" spans="4:4" x14ac:dyDescent="0.2">
      <c r="D36276" s="20"/>
    </row>
    <row r="36277" spans="4:4" x14ac:dyDescent="0.2">
      <c r="D36277" s="20"/>
    </row>
    <row r="36278" spans="4:4" x14ac:dyDescent="0.2">
      <c r="D36278" s="20"/>
    </row>
    <row r="36279" spans="4:4" x14ac:dyDescent="0.2">
      <c r="D36279" s="20"/>
    </row>
    <row r="36280" spans="4:4" x14ac:dyDescent="0.2">
      <c r="D36280" s="20"/>
    </row>
    <row r="36281" spans="4:4" x14ac:dyDescent="0.2">
      <c r="D36281" s="20"/>
    </row>
    <row r="36282" spans="4:4" x14ac:dyDescent="0.2">
      <c r="D36282" s="20"/>
    </row>
    <row r="36283" spans="4:4" x14ac:dyDescent="0.2">
      <c r="D36283" s="20"/>
    </row>
    <row r="36284" spans="4:4" x14ac:dyDescent="0.2">
      <c r="D36284" s="20"/>
    </row>
    <row r="36285" spans="4:4" x14ac:dyDescent="0.2">
      <c r="D36285" s="20"/>
    </row>
    <row r="36286" spans="4:4" x14ac:dyDescent="0.2">
      <c r="D36286" s="20"/>
    </row>
    <row r="36287" spans="4:4" x14ac:dyDescent="0.2">
      <c r="D36287" s="20"/>
    </row>
    <row r="36288" spans="4:4" x14ac:dyDescent="0.2">
      <c r="D36288" s="20"/>
    </row>
    <row r="36289" spans="4:4" x14ac:dyDescent="0.2">
      <c r="D36289" s="20"/>
    </row>
    <row r="36290" spans="4:4" x14ac:dyDescent="0.2">
      <c r="D36290" s="20"/>
    </row>
    <row r="36291" spans="4:4" x14ac:dyDescent="0.2">
      <c r="D36291" s="20"/>
    </row>
    <row r="36292" spans="4:4" x14ac:dyDescent="0.2">
      <c r="D36292" s="20"/>
    </row>
    <row r="36293" spans="4:4" x14ac:dyDescent="0.2">
      <c r="D36293" s="20"/>
    </row>
    <row r="36294" spans="4:4" x14ac:dyDescent="0.2">
      <c r="D36294" s="20"/>
    </row>
    <row r="36295" spans="4:4" x14ac:dyDescent="0.2">
      <c r="D36295" s="20"/>
    </row>
    <row r="36296" spans="4:4" x14ac:dyDescent="0.2">
      <c r="D36296" s="20"/>
    </row>
    <row r="36297" spans="4:4" x14ac:dyDescent="0.2">
      <c r="D36297" s="20"/>
    </row>
    <row r="36298" spans="4:4" x14ac:dyDescent="0.2">
      <c r="D36298" s="20"/>
    </row>
    <row r="36299" spans="4:4" x14ac:dyDescent="0.2">
      <c r="D36299" s="20"/>
    </row>
    <row r="36300" spans="4:4" x14ac:dyDescent="0.2">
      <c r="D36300" s="20"/>
    </row>
    <row r="36301" spans="4:4" x14ac:dyDescent="0.2">
      <c r="D36301" s="20"/>
    </row>
    <row r="36302" spans="4:4" x14ac:dyDescent="0.2">
      <c r="D36302" s="20"/>
    </row>
    <row r="36303" spans="4:4" x14ac:dyDescent="0.2">
      <c r="D36303" s="20"/>
    </row>
    <row r="36304" spans="4:4" x14ac:dyDescent="0.2">
      <c r="D36304" s="20"/>
    </row>
    <row r="36305" spans="4:4" x14ac:dyDescent="0.2">
      <c r="D36305" s="20"/>
    </row>
    <row r="36306" spans="4:4" x14ac:dyDescent="0.2">
      <c r="D36306" s="20"/>
    </row>
    <row r="36307" spans="4:4" x14ac:dyDescent="0.2">
      <c r="D36307" s="20"/>
    </row>
    <row r="36308" spans="4:4" x14ac:dyDescent="0.2">
      <c r="D36308" s="20"/>
    </row>
    <row r="36309" spans="4:4" x14ac:dyDescent="0.2">
      <c r="D36309" s="20"/>
    </row>
    <row r="36310" spans="4:4" x14ac:dyDescent="0.2">
      <c r="D36310" s="20"/>
    </row>
    <row r="36311" spans="4:4" x14ac:dyDescent="0.2">
      <c r="D36311" s="20"/>
    </row>
    <row r="36312" spans="4:4" x14ac:dyDescent="0.2">
      <c r="D36312" s="20"/>
    </row>
    <row r="36313" spans="4:4" x14ac:dyDescent="0.2">
      <c r="D36313" s="20"/>
    </row>
    <row r="36314" spans="4:4" x14ac:dyDescent="0.2">
      <c r="D36314" s="20"/>
    </row>
    <row r="36315" spans="4:4" x14ac:dyDescent="0.2">
      <c r="D36315" s="20"/>
    </row>
    <row r="36316" spans="4:4" x14ac:dyDescent="0.2">
      <c r="D36316" s="20"/>
    </row>
    <row r="36317" spans="4:4" x14ac:dyDescent="0.2">
      <c r="D36317" s="20"/>
    </row>
    <row r="36318" spans="4:4" x14ac:dyDescent="0.2">
      <c r="D36318" s="20"/>
    </row>
    <row r="36319" spans="4:4" x14ac:dyDescent="0.2">
      <c r="D36319" s="20"/>
    </row>
    <row r="36320" spans="4:4" x14ac:dyDescent="0.2">
      <c r="D36320" s="20"/>
    </row>
    <row r="36321" spans="4:4" x14ac:dyDescent="0.2">
      <c r="D36321" s="20"/>
    </row>
    <row r="36322" spans="4:4" x14ac:dyDescent="0.2">
      <c r="D36322" s="20"/>
    </row>
    <row r="36323" spans="4:4" x14ac:dyDescent="0.2">
      <c r="D36323" s="20"/>
    </row>
    <row r="36324" spans="4:4" x14ac:dyDescent="0.2">
      <c r="D36324" s="20"/>
    </row>
    <row r="36325" spans="4:4" x14ac:dyDescent="0.2">
      <c r="D36325" s="20"/>
    </row>
    <row r="36326" spans="4:4" x14ac:dyDescent="0.2">
      <c r="D36326" s="20"/>
    </row>
    <row r="36327" spans="4:4" x14ac:dyDescent="0.2">
      <c r="D36327" s="20"/>
    </row>
    <row r="36328" spans="4:4" x14ac:dyDescent="0.2">
      <c r="D36328" s="20"/>
    </row>
    <row r="36329" spans="4:4" x14ac:dyDescent="0.2">
      <c r="D36329" s="20"/>
    </row>
    <row r="36330" spans="4:4" x14ac:dyDescent="0.2">
      <c r="D36330" s="20"/>
    </row>
    <row r="36331" spans="4:4" x14ac:dyDescent="0.2">
      <c r="D36331" s="20"/>
    </row>
    <row r="36332" spans="4:4" x14ac:dyDescent="0.2">
      <c r="D36332" s="20"/>
    </row>
    <row r="36333" spans="4:4" x14ac:dyDescent="0.2">
      <c r="D36333" s="20"/>
    </row>
    <row r="36334" spans="4:4" x14ac:dyDescent="0.2">
      <c r="D36334" s="20"/>
    </row>
    <row r="36335" spans="4:4" x14ac:dyDescent="0.2">
      <c r="D36335" s="20"/>
    </row>
    <row r="36336" spans="4:4" x14ac:dyDescent="0.2">
      <c r="D36336" s="20"/>
    </row>
    <row r="36337" spans="4:4" x14ac:dyDescent="0.2">
      <c r="D36337" s="20"/>
    </row>
    <row r="36338" spans="4:4" x14ac:dyDescent="0.2">
      <c r="D36338" s="20"/>
    </row>
    <row r="36339" spans="4:4" x14ac:dyDescent="0.2">
      <c r="D36339" s="20"/>
    </row>
    <row r="36340" spans="4:4" x14ac:dyDescent="0.2">
      <c r="D36340" s="20"/>
    </row>
    <row r="36341" spans="4:4" x14ac:dyDescent="0.2">
      <c r="D36341" s="20"/>
    </row>
    <row r="36342" spans="4:4" x14ac:dyDescent="0.2">
      <c r="D36342" s="20"/>
    </row>
    <row r="36343" spans="4:4" x14ac:dyDescent="0.2">
      <c r="D36343" s="20"/>
    </row>
    <row r="36344" spans="4:4" x14ac:dyDescent="0.2">
      <c r="D36344" s="20"/>
    </row>
    <row r="36345" spans="4:4" x14ac:dyDescent="0.2">
      <c r="D36345" s="20"/>
    </row>
    <row r="36346" spans="4:4" x14ac:dyDescent="0.2">
      <c r="D36346" s="20"/>
    </row>
    <row r="36347" spans="4:4" x14ac:dyDescent="0.2">
      <c r="D36347" s="20"/>
    </row>
    <row r="36348" spans="4:4" x14ac:dyDescent="0.2">
      <c r="D36348" s="20"/>
    </row>
    <row r="36349" spans="4:4" x14ac:dyDescent="0.2">
      <c r="D36349" s="20"/>
    </row>
    <row r="36350" spans="4:4" x14ac:dyDescent="0.2">
      <c r="D36350" s="20"/>
    </row>
    <row r="36351" spans="4:4" x14ac:dyDescent="0.2">
      <c r="D36351" s="20"/>
    </row>
    <row r="36352" spans="4:4" x14ac:dyDescent="0.2">
      <c r="D36352" s="20"/>
    </row>
    <row r="36353" spans="4:4" x14ac:dyDescent="0.2">
      <c r="D36353" s="20"/>
    </row>
    <row r="36354" spans="4:4" x14ac:dyDescent="0.2">
      <c r="D36354" s="20"/>
    </row>
    <row r="36355" spans="4:4" x14ac:dyDescent="0.2">
      <c r="D36355" s="20"/>
    </row>
    <row r="36356" spans="4:4" x14ac:dyDescent="0.2">
      <c r="D36356" s="20"/>
    </row>
    <row r="36357" spans="4:4" x14ac:dyDescent="0.2">
      <c r="D36357" s="20"/>
    </row>
    <row r="36358" spans="4:4" x14ac:dyDescent="0.2">
      <c r="D36358" s="20"/>
    </row>
    <row r="36359" spans="4:4" x14ac:dyDescent="0.2">
      <c r="D36359" s="20"/>
    </row>
    <row r="36360" spans="4:4" x14ac:dyDescent="0.2">
      <c r="D36360" s="20"/>
    </row>
    <row r="36361" spans="4:4" x14ac:dyDescent="0.2">
      <c r="D36361" s="20"/>
    </row>
    <row r="36362" spans="4:4" x14ac:dyDescent="0.2">
      <c r="D36362" s="20"/>
    </row>
    <row r="36363" spans="4:4" x14ac:dyDescent="0.2">
      <c r="D36363" s="20"/>
    </row>
    <row r="36364" spans="4:4" x14ac:dyDescent="0.2">
      <c r="D36364" s="20"/>
    </row>
    <row r="36365" spans="4:4" x14ac:dyDescent="0.2">
      <c r="D36365" s="20"/>
    </row>
    <row r="36366" spans="4:4" x14ac:dyDescent="0.2">
      <c r="D36366" s="20"/>
    </row>
    <row r="36367" spans="4:4" x14ac:dyDescent="0.2">
      <c r="D36367" s="20"/>
    </row>
    <row r="36368" spans="4:4" x14ac:dyDescent="0.2">
      <c r="D36368" s="20"/>
    </row>
    <row r="36369" spans="4:4" x14ac:dyDescent="0.2">
      <c r="D36369" s="20"/>
    </row>
    <row r="36370" spans="4:4" x14ac:dyDescent="0.2">
      <c r="D36370" s="20"/>
    </row>
    <row r="36371" spans="4:4" x14ac:dyDescent="0.2">
      <c r="D36371" s="20"/>
    </row>
    <row r="36372" spans="4:4" x14ac:dyDescent="0.2">
      <c r="D36372" s="20"/>
    </row>
    <row r="36373" spans="4:4" x14ac:dyDescent="0.2">
      <c r="D36373" s="20"/>
    </row>
    <row r="36374" spans="4:4" x14ac:dyDescent="0.2">
      <c r="D36374" s="20"/>
    </row>
    <row r="36375" spans="4:4" x14ac:dyDescent="0.2">
      <c r="D36375" s="20"/>
    </row>
    <row r="36376" spans="4:4" x14ac:dyDescent="0.2">
      <c r="D36376" s="20"/>
    </row>
    <row r="36377" spans="4:4" x14ac:dyDescent="0.2">
      <c r="D36377" s="20"/>
    </row>
    <row r="36378" spans="4:4" x14ac:dyDescent="0.2">
      <c r="D36378" s="20"/>
    </row>
    <row r="36379" spans="4:4" x14ac:dyDescent="0.2">
      <c r="D36379" s="20"/>
    </row>
    <row r="36380" spans="4:4" x14ac:dyDescent="0.2">
      <c r="D36380" s="20"/>
    </row>
    <row r="36381" spans="4:4" x14ac:dyDescent="0.2">
      <c r="D36381" s="20"/>
    </row>
    <row r="36382" spans="4:4" x14ac:dyDescent="0.2">
      <c r="D36382" s="20"/>
    </row>
    <row r="36383" spans="4:4" x14ac:dyDescent="0.2">
      <c r="D36383" s="20"/>
    </row>
    <row r="36384" spans="4:4" x14ac:dyDescent="0.2">
      <c r="D36384" s="20"/>
    </row>
    <row r="36385" spans="4:4" x14ac:dyDescent="0.2">
      <c r="D36385" s="20"/>
    </row>
    <row r="36386" spans="4:4" x14ac:dyDescent="0.2">
      <c r="D36386" s="20"/>
    </row>
    <row r="36387" spans="4:4" x14ac:dyDescent="0.2">
      <c r="D36387" s="20"/>
    </row>
    <row r="36388" spans="4:4" x14ac:dyDescent="0.2">
      <c r="D36388" s="20"/>
    </row>
    <row r="36389" spans="4:4" x14ac:dyDescent="0.2">
      <c r="D36389" s="20"/>
    </row>
    <row r="36390" spans="4:4" x14ac:dyDescent="0.2">
      <c r="D36390" s="20"/>
    </row>
    <row r="36391" spans="4:4" x14ac:dyDescent="0.2">
      <c r="D36391" s="20"/>
    </row>
    <row r="36392" spans="4:4" x14ac:dyDescent="0.2">
      <c r="D36392" s="20"/>
    </row>
    <row r="36393" spans="4:4" x14ac:dyDescent="0.2">
      <c r="D36393" s="20"/>
    </row>
    <row r="36394" spans="4:4" x14ac:dyDescent="0.2">
      <c r="D36394" s="20"/>
    </row>
    <row r="36395" spans="4:4" x14ac:dyDescent="0.2">
      <c r="D36395" s="20"/>
    </row>
    <row r="36396" spans="4:4" x14ac:dyDescent="0.2">
      <c r="D36396" s="20"/>
    </row>
    <row r="36397" spans="4:4" x14ac:dyDescent="0.2">
      <c r="D36397" s="20"/>
    </row>
    <row r="36398" spans="4:4" x14ac:dyDescent="0.2">
      <c r="D36398" s="20"/>
    </row>
    <row r="36399" spans="4:4" x14ac:dyDescent="0.2">
      <c r="D36399" s="20"/>
    </row>
    <row r="36400" spans="4:4" x14ac:dyDescent="0.2">
      <c r="D36400" s="20"/>
    </row>
    <row r="36401" spans="4:4" x14ac:dyDescent="0.2">
      <c r="D36401" s="20"/>
    </row>
    <row r="36402" spans="4:4" x14ac:dyDescent="0.2">
      <c r="D36402" s="20"/>
    </row>
    <row r="36403" spans="4:4" x14ac:dyDescent="0.2">
      <c r="D36403" s="20"/>
    </row>
    <row r="36404" spans="4:4" x14ac:dyDescent="0.2">
      <c r="D36404" s="20"/>
    </row>
    <row r="36405" spans="4:4" x14ac:dyDescent="0.2">
      <c r="D36405" s="20"/>
    </row>
    <row r="36406" spans="4:4" x14ac:dyDescent="0.2">
      <c r="D36406" s="20"/>
    </row>
    <row r="36407" spans="4:4" x14ac:dyDescent="0.2">
      <c r="D36407" s="20"/>
    </row>
    <row r="36408" spans="4:4" x14ac:dyDescent="0.2">
      <c r="D36408" s="20"/>
    </row>
    <row r="36409" spans="4:4" x14ac:dyDescent="0.2">
      <c r="D36409" s="20"/>
    </row>
    <row r="36410" spans="4:4" x14ac:dyDescent="0.2">
      <c r="D36410" s="20"/>
    </row>
    <row r="36411" spans="4:4" x14ac:dyDescent="0.2">
      <c r="D36411" s="20"/>
    </row>
    <row r="36412" spans="4:4" x14ac:dyDescent="0.2">
      <c r="D36412" s="20"/>
    </row>
    <row r="36413" spans="4:4" x14ac:dyDescent="0.2">
      <c r="D36413" s="20"/>
    </row>
    <row r="36414" spans="4:4" x14ac:dyDescent="0.2">
      <c r="D36414" s="20"/>
    </row>
    <row r="36415" spans="4:4" x14ac:dyDescent="0.2">
      <c r="D36415" s="20"/>
    </row>
    <row r="36416" spans="4:4" x14ac:dyDescent="0.2">
      <c r="D36416" s="20"/>
    </row>
    <row r="36417" spans="4:4" x14ac:dyDescent="0.2">
      <c r="D36417" s="20"/>
    </row>
    <row r="36418" spans="4:4" x14ac:dyDescent="0.2">
      <c r="D36418" s="20"/>
    </row>
    <row r="36419" spans="4:4" x14ac:dyDescent="0.2">
      <c r="D36419" s="20"/>
    </row>
    <row r="36420" spans="4:4" x14ac:dyDescent="0.2">
      <c r="D36420" s="20"/>
    </row>
    <row r="36421" spans="4:4" x14ac:dyDescent="0.2">
      <c r="D36421" s="20"/>
    </row>
    <row r="36422" spans="4:4" x14ac:dyDescent="0.2">
      <c r="D36422" s="20"/>
    </row>
    <row r="36423" spans="4:4" x14ac:dyDescent="0.2">
      <c r="D36423" s="20"/>
    </row>
    <row r="36424" spans="4:4" x14ac:dyDescent="0.2">
      <c r="D36424" s="20"/>
    </row>
    <row r="36425" spans="4:4" x14ac:dyDescent="0.2">
      <c r="D36425" s="20"/>
    </row>
    <row r="36426" spans="4:4" x14ac:dyDescent="0.2">
      <c r="D36426" s="20"/>
    </row>
    <row r="36427" spans="4:4" x14ac:dyDescent="0.2">
      <c r="D36427" s="20"/>
    </row>
    <row r="36428" spans="4:4" x14ac:dyDescent="0.2">
      <c r="D36428" s="20"/>
    </row>
    <row r="36429" spans="4:4" x14ac:dyDescent="0.2">
      <c r="D36429" s="20"/>
    </row>
    <row r="36430" spans="4:4" x14ac:dyDescent="0.2">
      <c r="D36430" s="20"/>
    </row>
    <row r="36431" spans="4:4" x14ac:dyDescent="0.2">
      <c r="D36431" s="20"/>
    </row>
    <row r="36432" spans="4:4" x14ac:dyDescent="0.2">
      <c r="D36432" s="20"/>
    </row>
    <row r="36433" spans="4:4" x14ac:dyDescent="0.2">
      <c r="D36433" s="20"/>
    </row>
    <row r="36434" spans="4:4" x14ac:dyDescent="0.2">
      <c r="D36434" s="20"/>
    </row>
    <row r="36435" spans="4:4" x14ac:dyDescent="0.2">
      <c r="D36435" s="20"/>
    </row>
    <row r="36436" spans="4:4" x14ac:dyDescent="0.2">
      <c r="D36436" s="20"/>
    </row>
    <row r="36437" spans="4:4" x14ac:dyDescent="0.2">
      <c r="D36437" s="20"/>
    </row>
    <row r="36438" spans="4:4" x14ac:dyDescent="0.2">
      <c r="D36438" s="20"/>
    </row>
    <row r="36439" spans="4:4" x14ac:dyDescent="0.2">
      <c r="D36439" s="20"/>
    </row>
    <row r="36440" spans="4:4" x14ac:dyDescent="0.2">
      <c r="D36440" s="20"/>
    </row>
    <row r="36441" spans="4:4" x14ac:dyDescent="0.2">
      <c r="D36441" s="20"/>
    </row>
    <row r="36442" spans="4:4" x14ac:dyDescent="0.2">
      <c r="D36442" s="20"/>
    </row>
    <row r="36443" spans="4:4" x14ac:dyDescent="0.2">
      <c r="D36443" s="20"/>
    </row>
    <row r="36444" spans="4:4" x14ac:dyDescent="0.2">
      <c r="D36444" s="20"/>
    </row>
    <row r="36445" spans="4:4" x14ac:dyDescent="0.2">
      <c r="D36445" s="20"/>
    </row>
    <row r="36446" spans="4:4" x14ac:dyDescent="0.2">
      <c r="D36446" s="20"/>
    </row>
    <row r="36447" spans="4:4" x14ac:dyDescent="0.2">
      <c r="D36447" s="20"/>
    </row>
    <row r="36448" spans="4:4" x14ac:dyDescent="0.2">
      <c r="D36448" s="20"/>
    </row>
    <row r="36449" spans="4:4" x14ac:dyDescent="0.2">
      <c r="D36449" s="20"/>
    </row>
    <row r="36450" spans="4:4" x14ac:dyDescent="0.2">
      <c r="D36450" s="20"/>
    </row>
    <row r="36451" spans="4:4" x14ac:dyDescent="0.2">
      <c r="D36451" s="20"/>
    </row>
    <row r="36452" spans="4:4" x14ac:dyDescent="0.2">
      <c r="D36452" s="20"/>
    </row>
    <row r="36453" spans="4:4" x14ac:dyDescent="0.2">
      <c r="D36453" s="20"/>
    </row>
    <row r="36454" spans="4:4" x14ac:dyDescent="0.2">
      <c r="D36454" s="20"/>
    </row>
    <row r="36455" spans="4:4" x14ac:dyDescent="0.2">
      <c r="D36455" s="20"/>
    </row>
    <row r="36456" spans="4:4" x14ac:dyDescent="0.2">
      <c r="D36456" s="20"/>
    </row>
    <row r="36457" spans="4:4" x14ac:dyDescent="0.2">
      <c r="D36457" s="20"/>
    </row>
    <row r="36458" spans="4:4" x14ac:dyDescent="0.2">
      <c r="D36458" s="20"/>
    </row>
    <row r="36459" spans="4:4" x14ac:dyDescent="0.2">
      <c r="D36459" s="20"/>
    </row>
    <row r="36460" spans="4:4" x14ac:dyDescent="0.2">
      <c r="D36460" s="20"/>
    </row>
    <row r="36461" spans="4:4" x14ac:dyDescent="0.2">
      <c r="D36461" s="20"/>
    </row>
    <row r="36462" spans="4:4" x14ac:dyDescent="0.2">
      <c r="D36462" s="20"/>
    </row>
    <row r="36463" spans="4:4" x14ac:dyDescent="0.2">
      <c r="D36463" s="20"/>
    </row>
    <row r="36464" spans="4:4" x14ac:dyDescent="0.2">
      <c r="D36464" s="20"/>
    </row>
    <row r="36465" spans="4:4" x14ac:dyDescent="0.2">
      <c r="D36465" s="20"/>
    </row>
    <row r="36466" spans="4:4" x14ac:dyDescent="0.2">
      <c r="D36466" s="20"/>
    </row>
    <row r="36467" spans="4:4" x14ac:dyDescent="0.2">
      <c r="D36467" s="20"/>
    </row>
    <row r="36468" spans="4:4" x14ac:dyDescent="0.2">
      <c r="D36468" s="20"/>
    </row>
    <row r="36469" spans="4:4" x14ac:dyDescent="0.2">
      <c r="D36469" s="20"/>
    </row>
    <row r="36470" spans="4:4" x14ac:dyDescent="0.2">
      <c r="D36470" s="20"/>
    </row>
    <row r="36471" spans="4:4" x14ac:dyDescent="0.2">
      <c r="D36471" s="20"/>
    </row>
    <row r="36472" spans="4:4" x14ac:dyDescent="0.2">
      <c r="D36472" s="20"/>
    </row>
    <row r="36473" spans="4:4" x14ac:dyDescent="0.2">
      <c r="D36473" s="20"/>
    </row>
    <row r="36474" spans="4:4" x14ac:dyDescent="0.2">
      <c r="D36474" s="20"/>
    </row>
    <row r="36475" spans="4:4" x14ac:dyDescent="0.2">
      <c r="D36475" s="20"/>
    </row>
    <row r="36476" spans="4:4" x14ac:dyDescent="0.2">
      <c r="D36476" s="20"/>
    </row>
    <row r="36477" spans="4:4" x14ac:dyDescent="0.2">
      <c r="D36477" s="20"/>
    </row>
    <row r="36478" spans="4:4" x14ac:dyDescent="0.2">
      <c r="D36478" s="20"/>
    </row>
    <row r="36479" spans="4:4" x14ac:dyDescent="0.2">
      <c r="D36479" s="20"/>
    </row>
    <row r="36480" spans="4:4" x14ac:dyDescent="0.2">
      <c r="D36480" s="20"/>
    </row>
    <row r="36481" spans="4:4" x14ac:dyDescent="0.2">
      <c r="D36481" s="20"/>
    </row>
    <row r="36482" spans="4:4" x14ac:dyDescent="0.2">
      <c r="D36482" s="20"/>
    </row>
    <row r="36483" spans="4:4" x14ac:dyDescent="0.2">
      <c r="D36483" s="20"/>
    </row>
    <row r="36484" spans="4:4" x14ac:dyDescent="0.2">
      <c r="D36484" s="20"/>
    </row>
    <row r="36485" spans="4:4" x14ac:dyDescent="0.2">
      <c r="D36485" s="20"/>
    </row>
    <row r="36486" spans="4:4" x14ac:dyDescent="0.2">
      <c r="D36486" s="20"/>
    </row>
    <row r="36487" spans="4:4" x14ac:dyDescent="0.2">
      <c r="D36487" s="20"/>
    </row>
    <row r="36488" spans="4:4" x14ac:dyDescent="0.2">
      <c r="D36488" s="20"/>
    </row>
    <row r="36489" spans="4:4" x14ac:dyDescent="0.2">
      <c r="D36489" s="20"/>
    </row>
    <row r="36490" spans="4:4" x14ac:dyDescent="0.2">
      <c r="D36490" s="20"/>
    </row>
    <row r="36491" spans="4:4" x14ac:dyDescent="0.2">
      <c r="D36491" s="20"/>
    </row>
    <row r="36492" spans="4:4" x14ac:dyDescent="0.2">
      <c r="D36492" s="20"/>
    </row>
    <row r="36493" spans="4:4" x14ac:dyDescent="0.2">
      <c r="D36493" s="20"/>
    </row>
    <row r="36494" spans="4:4" x14ac:dyDescent="0.2">
      <c r="D36494" s="20"/>
    </row>
    <row r="36495" spans="4:4" x14ac:dyDescent="0.2">
      <c r="D36495" s="20"/>
    </row>
    <row r="36496" spans="4:4" x14ac:dyDescent="0.2">
      <c r="D36496" s="20"/>
    </row>
    <row r="36497" spans="4:4" x14ac:dyDescent="0.2">
      <c r="D36497" s="20"/>
    </row>
    <row r="36498" spans="4:4" x14ac:dyDescent="0.2">
      <c r="D36498" s="20"/>
    </row>
    <row r="36499" spans="4:4" x14ac:dyDescent="0.2">
      <c r="D36499" s="20"/>
    </row>
    <row r="36500" spans="4:4" x14ac:dyDescent="0.2">
      <c r="D36500" s="20"/>
    </row>
    <row r="36501" spans="4:4" x14ac:dyDescent="0.2">
      <c r="D36501" s="20"/>
    </row>
    <row r="36502" spans="4:4" x14ac:dyDescent="0.2">
      <c r="D36502" s="20"/>
    </row>
    <row r="36503" spans="4:4" x14ac:dyDescent="0.2">
      <c r="D36503" s="20"/>
    </row>
    <row r="36504" spans="4:4" x14ac:dyDescent="0.2">
      <c r="D36504" s="20"/>
    </row>
    <row r="36505" spans="4:4" x14ac:dyDescent="0.2">
      <c r="D36505" s="20"/>
    </row>
    <row r="36506" spans="4:4" x14ac:dyDescent="0.2">
      <c r="D36506" s="20"/>
    </row>
    <row r="36507" spans="4:4" x14ac:dyDescent="0.2">
      <c r="D36507" s="20"/>
    </row>
    <row r="36508" spans="4:4" x14ac:dyDescent="0.2">
      <c r="D36508" s="20"/>
    </row>
    <row r="36509" spans="4:4" x14ac:dyDescent="0.2">
      <c r="D36509" s="20"/>
    </row>
    <row r="36510" spans="4:4" x14ac:dyDescent="0.2">
      <c r="D36510" s="20"/>
    </row>
    <row r="36511" spans="4:4" x14ac:dyDescent="0.2">
      <c r="D36511" s="20"/>
    </row>
    <row r="36512" spans="4:4" x14ac:dyDescent="0.2">
      <c r="D36512" s="20"/>
    </row>
    <row r="36513" spans="4:4" x14ac:dyDescent="0.2">
      <c r="D36513" s="20"/>
    </row>
    <row r="36514" spans="4:4" x14ac:dyDescent="0.2">
      <c r="D36514" s="20"/>
    </row>
    <row r="36515" spans="4:4" x14ac:dyDescent="0.2">
      <c r="D36515" s="20"/>
    </row>
    <row r="36516" spans="4:4" x14ac:dyDescent="0.2">
      <c r="D36516" s="20"/>
    </row>
    <row r="36517" spans="4:4" x14ac:dyDescent="0.2">
      <c r="D36517" s="20"/>
    </row>
    <row r="36518" spans="4:4" x14ac:dyDescent="0.2">
      <c r="D36518" s="20"/>
    </row>
    <row r="36519" spans="4:4" x14ac:dyDescent="0.2">
      <c r="D36519" s="20"/>
    </row>
    <row r="36520" spans="4:4" x14ac:dyDescent="0.2">
      <c r="D36520" s="20"/>
    </row>
    <row r="36521" spans="4:4" x14ac:dyDescent="0.2">
      <c r="D36521" s="20"/>
    </row>
    <row r="36522" spans="4:4" x14ac:dyDescent="0.2">
      <c r="D36522" s="20"/>
    </row>
    <row r="36523" spans="4:4" x14ac:dyDescent="0.2">
      <c r="D36523" s="20"/>
    </row>
    <row r="36524" spans="4:4" x14ac:dyDescent="0.2">
      <c r="D36524" s="20"/>
    </row>
    <row r="36525" spans="4:4" x14ac:dyDescent="0.2">
      <c r="D36525" s="20"/>
    </row>
    <row r="36526" spans="4:4" x14ac:dyDescent="0.2">
      <c r="D36526" s="20"/>
    </row>
    <row r="36527" spans="4:4" x14ac:dyDescent="0.2">
      <c r="D36527" s="20"/>
    </row>
    <row r="36528" spans="4:4" x14ac:dyDescent="0.2">
      <c r="D36528" s="20"/>
    </row>
    <row r="36529" spans="4:4" x14ac:dyDescent="0.2">
      <c r="D36529" s="20"/>
    </row>
    <row r="36530" spans="4:4" x14ac:dyDescent="0.2">
      <c r="D36530" s="20"/>
    </row>
    <row r="36531" spans="4:4" x14ac:dyDescent="0.2">
      <c r="D36531" s="20"/>
    </row>
    <row r="36532" spans="4:4" x14ac:dyDescent="0.2">
      <c r="D36532" s="20"/>
    </row>
    <row r="36533" spans="4:4" x14ac:dyDescent="0.2">
      <c r="D36533" s="20"/>
    </row>
    <row r="36534" spans="4:4" x14ac:dyDescent="0.2">
      <c r="D36534" s="20"/>
    </row>
    <row r="36535" spans="4:4" x14ac:dyDescent="0.2">
      <c r="D36535" s="20"/>
    </row>
    <row r="36536" spans="4:4" x14ac:dyDescent="0.2">
      <c r="D36536" s="20"/>
    </row>
    <row r="36537" spans="4:4" x14ac:dyDescent="0.2">
      <c r="D36537" s="20"/>
    </row>
    <row r="36538" spans="4:4" x14ac:dyDescent="0.2">
      <c r="D36538" s="20"/>
    </row>
    <row r="36539" spans="4:4" x14ac:dyDescent="0.2">
      <c r="D36539" s="20"/>
    </row>
    <row r="36540" spans="4:4" x14ac:dyDescent="0.2">
      <c r="D36540" s="20"/>
    </row>
    <row r="36541" spans="4:4" x14ac:dyDescent="0.2">
      <c r="D36541" s="20"/>
    </row>
    <row r="36542" spans="4:4" x14ac:dyDescent="0.2">
      <c r="D36542" s="20"/>
    </row>
    <row r="36543" spans="4:4" x14ac:dyDescent="0.2">
      <c r="D36543" s="20"/>
    </row>
    <row r="36544" spans="4:4" x14ac:dyDescent="0.2">
      <c r="D36544" s="20"/>
    </row>
    <row r="36545" spans="4:4" x14ac:dyDescent="0.2">
      <c r="D36545" s="20"/>
    </row>
    <row r="36546" spans="4:4" x14ac:dyDescent="0.2">
      <c r="D36546" s="20"/>
    </row>
    <row r="36547" spans="4:4" x14ac:dyDescent="0.2">
      <c r="D36547" s="20"/>
    </row>
    <row r="36548" spans="4:4" x14ac:dyDescent="0.2">
      <c r="D36548" s="20"/>
    </row>
    <row r="36549" spans="4:4" x14ac:dyDescent="0.2">
      <c r="D36549" s="20"/>
    </row>
    <row r="36550" spans="4:4" x14ac:dyDescent="0.2">
      <c r="D36550" s="20"/>
    </row>
    <row r="36551" spans="4:4" x14ac:dyDescent="0.2">
      <c r="D36551" s="20"/>
    </row>
    <row r="36552" spans="4:4" x14ac:dyDescent="0.2">
      <c r="D36552" s="20"/>
    </row>
    <row r="36553" spans="4:4" x14ac:dyDescent="0.2">
      <c r="D36553" s="20"/>
    </row>
    <row r="36554" spans="4:4" x14ac:dyDescent="0.2">
      <c r="D36554" s="20"/>
    </row>
    <row r="36555" spans="4:4" x14ac:dyDescent="0.2">
      <c r="D36555" s="20"/>
    </row>
    <row r="36556" spans="4:4" x14ac:dyDescent="0.2">
      <c r="D36556" s="20"/>
    </row>
    <row r="36557" spans="4:4" x14ac:dyDescent="0.2">
      <c r="D36557" s="20"/>
    </row>
    <row r="36558" spans="4:4" x14ac:dyDescent="0.2">
      <c r="D36558" s="20"/>
    </row>
    <row r="36559" spans="4:4" x14ac:dyDescent="0.2">
      <c r="D36559" s="20"/>
    </row>
    <row r="36560" spans="4:4" x14ac:dyDescent="0.2">
      <c r="D36560" s="20"/>
    </row>
    <row r="36561" spans="4:4" x14ac:dyDescent="0.2">
      <c r="D36561" s="20"/>
    </row>
    <row r="36562" spans="4:4" x14ac:dyDescent="0.2">
      <c r="D36562" s="20"/>
    </row>
    <row r="36563" spans="4:4" x14ac:dyDescent="0.2">
      <c r="D36563" s="20"/>
    </row>
    <row r="36564" spans="4:4" x14ac:dyDescent="0.2">
      <c r="D36564" s="20"/>
    </row>
    <row r="36565" spans="4:4" x14ac:dyDescent="0.2">
      <c r="D36565" s="20"/>
    </row>
    <row r="36566" spans="4:4" x14ac:dyDescent="0.2">
      <c r="D36566" s="20"/>
    </row>
    <row r="36567" spans="4:4" x14ac:dyDescent="0.2">
      <c r="D36567" s="20"/>
    </row>
    <row r="36568" spans="4:4" x14ac:dyDescent="0.2">
      <c r="D36568" s="20"/>
    </row>
    <row r="36569" spans="4:4" x14ac:dyDescent="0.2">
      <c r="D36569" s="20"/>
    </row>
    <row r="36570" spans="4:4" x14ac:dyDescent="0.2">
      <c r="D36570" s="20"/>
    </row>
    <row r="36571" spans="4:4" x14ac:dyDescent="0.2">
      <c r="D36571" s="20"/>
    </row>
    <row r="36572" spans="4:4" x14ac:dyDescent="0.2">
      <c r="D36572" s="20"/>
    </row>
    <row r="36573" spans="4:4" x14ac:dyDescent="0.2">
      <c r="D36573" s="20"/>
    </row>
    <row r="36574" spans="4:4" x14ac:dyDescent="0.2">
      <c r="D36574" s="20"/>
    </row>
    <row r="36575" spans="4:4" x14ac:dyDescent="0.2">
      <c r="D36575" s="20"/>
    </row>
    <row r="36576" spans="4:4" x14ac:dyDescent="0.2">
      <c r="D36576" s="20"/>
    </row>
    <row r="36577" spans="4:4" x14ac:dyDescent="0.2">
      <c r="D36577" s="20"/>
    </row>
    <row r="36578" spans="4:4" x14ac:dyDescent="0.2">
      <c r="D36578" s="20"/>
    </row>
    <row r="36579" spans="4:4" x14ac:dyDescent="0.2">
      <c r="D36579" s="20"/>
    </row>
    <row r="36580" spans="4:4" x14ac:dyDescent="0.2">
      <c r="D36580" s="20"/>
    </row>
    <row r="36581" spans="4:4" x14ac:dyDescent="0.2">
      <c r="D36581" s="20"/>
    </row>
    <row r="36582" spans="4:4" x14ac:dyDescent="0.2">
      <c r="D36582" s="20"/>
    </row>
    <row r="36583" spans="4:4" x14ac:dyDescent="0.2">
      <c r="D36583" s="20"/>
    </row>
    <row r="36584" spans="4:4" x14ac:dyDescent="0.2">
      <c r="D36584" s="20"/>
    </row>
    <row r="36585" spans="4:4" x14ac:dyDescent="0.2">
      <c r="D36585" s="20"/>
    </row>
    <row r="36586" spans="4:4" x14ac:dyDescent="0.2">
      <c r="D36586" s="20"/>
    </row>
    <row r="36587" spans="4:4" x14ac:dyDescent="0.2">
      <c r="D36587" s="20"/>
    </row>
    <row r="36588" spans="4:4" x14ac:dyDescent="0.2">
      <c r="D36588" s="20"/>
    </row>
    <row r="36589" spans="4:4" x14ac:dyDescent="0.2">
      <c r="D36589" s="20"/>
    </row>
    <row r="36590" spans="4:4" x14ac:dyDescent="0.2">
      <c r="D36590" s="20"/>
    </row>
    <row r="36591" spans="4:4" x14ac:dyDescent="0.2">
      <c r="D36591" s="20"/>
    </row>
    <row r="36592" spans="4:4" x14ac:dyDescent="0.2">
      <c r="D36592" s="20"/>
    </row>
    <row r="36593" spans="4:4" x14ac:dyDescent="0.2">
      <c r="D36593" s="20"/>
    </row>
    <row r="36594" spans="4:4" x14ac:dyDescent="0.2">
      <c r="D36594" s="20"/>
    </row>
    <row r="36595" spans="4:4" x14ac:dyDescent="0.2">
      <c r="D36595" s="20"/>
    </row>
    <row r="36596" spans="4:4" x14ac:dyDescent="0.2">
      <c r="D36596" s="20"/>
    </row>
    <row r="36597" spans="4:4" x14ac:dyDescent="0.2">
      <c r="D36597" s="20"/>
    </row>
    <row r="36598" spans="4:4" x14ac:dyDescent="0.2">
      <c r="D36598" s="20"/>
    </row>
    <row r="36599" spans="4:4" x14ac:dyDescent="0.2">
      <c r="D36599" s="20"/>
    </row>
    <row r="36600" spans="4:4" x14ac:dyDescent="0.2">
      <c r="D36600" s="20"/>
    </row>
    <row r="36601" spans="4:4" x14ac:dyDescent="0.2">
      <c r="D36601" s="20"/>
    </row>
    <row r="36602" spans="4:4" x14ac:dyDescent="0.2">
      <c r="D36602" s="20"/>
    </row>
    <row r="36603" spans="4:4" x14ac:dyDescent="0.2">
      <c r="D36603" s="20"/>
    </row>
    <row r="36604" spans="4:4" x14ac:dyDescent="0.2">
      <c r="D36604" s="20"/>
    </row>
    <row r="36605" spans="4:4" x14ac:dyDescent="0.2">
      <c r="D36605" s="20"/>
    </row>
    <row r="36606" spans="4:4" x14ac:dyDescent="0.2">
      <c r="D36606" s="20"/>
    </row>
    <row r="36607" spans="4:4" x14ac:dyDescent="0.2">
      <c r="D36607" s="20"/>
    </row>
    <row r="36608" spans="4:4" x14ac:dyDescent="0.2">
      <c r="D36608" s="20"/>
    </row>
    <row r="36609" spans="4:4" x14ac:dyDescent="0.2">
      <c r="D36609" s="20"/>
    </row>
    <row r="36610" spans="4:4" x14ac:dyDescent="0.2">
      <c r="D36610" s="20"/>
    </row>
    <row r="36611" spans="4:4" x14ac:dyDescent="0.2">
      <c r="D36611" s="20"/>
    </row>
    <row r="36612" spans="4:4" x14ac:dyDescent="0.2">
      <c r="D36612" s="20"/>
    </row>
    <row r="36613" spans="4:4" x14ac:dyDescent="0.2">
      <c r="D36613" s="20"/>
    </row>
    <row r="36614" spans="4:4" x14ac:dyDescent="0.2">
      <c r="D36614" s="20"/>
    </row>
    <row r="36615" spans="4:4" x14ac:dyDescent="0.2">
      <c r="D36615" s="20"/>
    </row>
    <row r="36616" spans="4:4" x14ac:dyDescent="0.2">
      <c r="D36616" s="20"/>
    </row>
    <row r="36617" spans="4:4" x14ac:dyDescent="0.2">
      <c r="D36617" s="20"/>
    </row>
    <row r="36618" spans="4:4" x14ac:dyDescent="0.2">
      <c r="D36618" s="20"/>
    </row>
    <row r="36619" spans="4:4" x14ac:dyDescent="0.2">
      <c r="D36619" s="20"/>
    </row>
    <row r="36620" spans="4:4" x14ac:dyDescent="0.2">
      <c r="D36620" s="20"/>
    </row>
    <row r="36621" spans="4:4" x14ac:dyDescent="0.2">
      <c r="D36621" s="20"/>
    </row>
    <row r="36622" spans="4:4" x14ac:dyDescent="0.2">
      <c r="D36622" s="20"/>
    </row>
    <row r="36623" spans="4:4" x14ac:dyDescent="0.2">
      <c r="D36623" s="20"/>
    </row>
    <row r="36624" spans="4:4" x14ac:dyDescent="0.2">
      <c r="D36624" s="20"/>
    </row>
    <row r="36625" spans="4:4" x14ac:dyDescent="0.2">
      <c r="D36625" s="20"/>
    </row>
    <row r="36626" spans="4:4" x14ac:dyDescent="0.2">
      <c r="D36626" s="20"/>
    </row>
    <row r="36627" spans="4:4" x14ac:dyDescent="0.2">
      <c r="D36627" s="20"/>
    </row>
    <row r="36628" spans="4:4" x14ac:dyDescent="0.2">
      <c r="D36628" s="20"/>
    </row>
    <row r="36629" spans="4:4" x14ac:dyDescent="0.2">
      <c r="D36629" s="20"/>
    </row>
    <row r="36630" spans="4:4" x14ac:dyDescent="0.2">
      <c r="D36630" s="20"/>
    </row>
    <row r="36631" spans="4:4" x14ac:dyDescent="0.2">
      <c r="D36631" s="20"/>
    </row>
    <row r="36632" spans="4:4" x14ac:dyDescent="0.2">
      <c r="D36632" s="20"/>
    </row>
    <row r="36633" spans="4:4" x14ac:dyDescent="0.2">
      <c r="D36633" s="20"/>
    </row>
    <row r="36634" spans="4:4" x14ac:dyDescent="0.2">
      <c r="D36634" s="20"/>
    </row>
    <row r="36635" spans="4:4" x14ac:dyDescent="0.2">
      <c r="D36635" s="20"/>
    </row>
    <row r="36636" spans="4:4" x14ac:dyDescent="0.2">
      <c r="D36636" s="20"/>
    </row>
    <row r="36637" spans="4:4" x14ac:dyDescent="0.2">
      <c r="D36637" s="20"/>
    </row>
    <row r="36638" spans="4:4" x14ac:dyDescent="0.2">
      <c r="D36638" s="20"/>
    </row>
    <row r="36639" spans="4:4" x14ac:dyDescent="0.2">
      <c r="D36639" s="20"/>
    </row>
    <row r="36640" spans="4:4" x14ac:dyDescent="0.2">
      <c r="D36640" s="20"/>
    </row>
    <row r="36641" spans="4:4" x14ac:dyDescent="0.2">
      <c r="D36641" s="20"/>
    </row>
    <row r="36642" spans="4:4" x14ac:dyDescent="0.2">
      <c r="D36642" s="20"/>
    </row>
    <row r="36643" spans="4:4" x14ac:dyDescent="0.2">
      <c r="D36643" s="20"/>
    </row>
    <row r="36644" spans="4:4" x14ac:dyDescent="0.2">
      <c r="D36644" s="20"/>
    </row>
    <row r="36645" spans="4:4" x14ac:dyDescent="0.2">
      <c r="D36645" s="20"/>
    </row>
    <row r="36646" spans="4:4" x14ac:dyDescent="0.2">
      <c r="D36646" s="20"/>
    </row>
    <row r="36647" spans="4:4" x14ac:dyDescent="0.2">
      <c r="D36647" s="20"/>
    </row>
    <row r="36648" spans="4:4" x14ac:dyDescent="0.2">
      <c r="D36648" s="20"/>
    </row>
    <row r="36649" spans="4:4" x14ac:dyDescent="0.2">
      <c r="D36649" s="20"/>
    </row>
    <row r="36650" spans="4:4" x14ac:dyDescent="0.2">
      <c r="D36650" s="20"/>
    </row>
    <row r="36651" spans="4:4" x14ac:dyDescent="0.2">
      <c r="D36651" s="20"/>
    </row>
    <row r="36652" spans="4:4" x14ac:dyDescent="0.2">
      <c r="D36652" s="20"/>
    </row>
    <row r="36653" spans="4:4" x14ac:dyDescent="0.2">
      <c r="D36653" s="20"/>
    </row>
    <row r="36654" spans="4:4" x14ac:dyDescent="0.2">
      <c r="D36654" s="20"/>
    </row>
    <row r="36655" spans="4:4" x14ac:dyDescent="0.2">
      <c r="D36655" s="20"/>
    </row>
    <row r="36656" spans="4:4" x14ac:dyDescent="0.2">
      <c r="D36656" s="20"/>
    </row>
    <row r="36657" spans="4:4" x14ac:dyDescent="0.2">
      <c r="D36657" s="20"/>
    </row>
    <row r="36658" spans="4:4" x14ac:dyDescent="0.2">
      <c r="D36658" s="20"/>
    </row>
    <row r="36659" spans="4:4" x14ac:dyDescent="0.2">
      <c r="D36659" s="20"/>
    </row>
    <row r="36660" spans="4:4" x14ac:dyDescent="0.2">
      <c r="D36660" s="20"/>
    </row>
    <row r="36661" spans="4:4" x14ac:dyDescent="0.2">
      <c r="D36661" s="20"/>
    </row>
    <row r="36662" spans="4:4" x14ac:dyDescent="0.2">
      <c r="D36662" s="20"/>
    </row>
    <row r="36663" spans="4:4" x14ac:dyDescent="0.2">
      <c r="D36663" s="20"/>
    </row>
    <row r="36664" spans="4:4" x14ac:dyDescent="0.2">
      <c r="D36664" s="20"/>
    </row>
    <row r="36665" spans="4:4" x14ac:dyDescent="0.2">
      <c r="D36665" s="20"/>
    </row>
    <row r="36666" spans="4:4" x14ac:dyDescent="0.2">
      <c r="D36666" s="20"/>
    </row>
    <row r="36667" spans="4:4" x14ac:dyDescent="0.2">
      <c r="D36667" s="20"/>
    </row>
    <row r="36668" spans="4:4" x14ac:dyDescent="0.2">
      <c r="D36668" s="20"/>
    </row>
    <row r="36669" spans="4:4" x14ac:dyDescent="0.2">
      <c r="D36669" s="20"/>
    </row>
    <row r="36670" spans="4:4" x14ac:dyDescent="0.2">
      <c r="D36670" s="20"/>
    </row>
    <row r="36671" spans="4:4" x14ac:dyDescent="0.2">
      <c r="D36671" s="20"/>
    </row>
    <row r="36672" spans="4:4" x14ac:dyDescent="0.2">
      <c r="D36672" s="20"/>
    </row>
    <row r="36673" spans="4:4" x14ac:dyDescent="0.2">
      <c r="D36673" s="20"/>
    </row>
    <row r="36674" spans="4:4" x14ac:dyDescent="0.2">
      <c r="D36674" s="20"/>
    </row>
    <row r="36675" spans="4:4" x14ac:dyDescent="0.2">
      <c r="D36675" s="20"/>
    </row>
    <row r="36676" spans="4:4" x14ac:dyDescent="0.2">
      <c r="D36676" s="20"/>
    </row>
    <row r="36677" spans="4:4" x14ac:dyDescent="0.2">
      <c r="D36677" s="20"/>
    </row>
    <row r="36678" spans="4:4" x14ac:dyDescent="0.2">
      <c r="D36678" s="20"/>
    </row>
    <row r="36679" spans="4:4" x14ac:dyDescent="0.2">
      <c r="D36679" s="20"/>
    </row>
    <row r="36680" spans="4:4" x14ac:dyDescent="0.2">
      <c r="D36680" s="20"/>
    </row>
    <row r="36681" spans="4:4" x14ac:dyDescent="0.2">
      <c r="D36681" s="20"/>
    </row>
    <row r="36682" spans="4:4" x14ac:dyDescent="0.2">
      <c r="D36682" s="20"/>
    </row>
    <row r="36683" spans="4:4" x14ac:dyDescent="0.2">
      <c r="D36683" s="20"/>
    </row>
    <row r="36684" spans="4:4" x14ac:dyDescent="0.2">
      <c r="D36684" s="20"/>
    </row>
    <row r="36685" spans="4:4" x14ac:dyDescent="0.2">
      <c r="D36685" s="20"/>
    </row>
    <row r="36686" spans="4:4" x14ac:dyDescent="0.2">
      <c r="D36686" s="20"/>
    </row>
    <row r="36687" spans="4:4" x14ac:dyDescent="0.2">
      <c r="D36687" s="20"/>
    </row>
    <row r="36688" spans="4:4" x14ac:dyDescent="0.2">
      <c r="D36688" s="20"/>
    </row>
    <row r="36689" spans="4:4" x14ac:dyDescent="0.2">
      <c r="D36689" s="20"/>
    </row>
    <row r="36690" spans="4:4" x14ac:dyDescent="0.2">
      <c r="D36690" s="20"/>
    </row>
    <row r="36691" spans="4:4" x14ac:dyDescent="0.2">
      <c r="D36691" s="20"/>
    </row>
    <row r="36692" spans="4:4" x14ac:dyDescent="0.2">
      <c r="D36692" s="20"/>
    </row>
    <row r="36693" spans="4:4" x14ac:dyDescent="0.2">
      <c r="D36693" s="20"/>
    </row>
    <row r="36694" spans="4:4" x14ac:dyDescent="0.2">
      <c r="D36694" s="20"/>
    </row>
    <row r="36695" spans="4:4" x14ac:dyDescent="0.2">
      <c r="D36695" s="20"/>
    </row>
    <row r="36696" spans="4:4" x14ac:dyDescent="0.2">
      <c r="D36696" s="20"/>
    </row>
    <row r="36697" spans="4:4" x14ac:dyDescent="0.2">
      <c r="D36697" s="20"/>
    </row>
    <row r="36698" spans="4:4" x14ac:dyDescent="0.2">
      <c r="D36698" s="20"/>
    </row>
    <row r="36699" spans="4:4" x14ac:dyDescent="0.2">
      <c r="D36699" s="20"/>
    </row>
    <row r="36700" spans="4:4" x14ac:dyDescent="0.2">
      <c r="D36700" s="20"/>
    </row>
    <row r="36701" spans="4:4" x14ac:dyDescent="0.2">
      <c r="D36701" s="20"/>
    </row>
    <row r="36702" spans="4:4" x14ac:dyDescent="0.2">
      <c r="D36702" s="20"/>
    </row>
    <row r="36703" spans="4:4" x14ac:dyDescent="0.2">
      <c r="D36703" s="20"/>
    </row>
    <row r="36704" spans="4:4" x14ac:dyDescent="0.2">
      <c r="D36704" s="20"/>
    </row>
    <row r="36705" spans="4:4" x14ac:dyDescent="0.2">
      <c r="D36705" s="20"/>
    </row>
    <row r="36706" spans="4:4" x14ac:dyDescent="0.2">
      <c r="D36706" s="20"/>
    </row>
    <row r="36707" spans="4:4" x14ac:dyDescent="0.2">
      <c r="D36707" s="20"/>
    </row>
    <row r="36708" spans="4:4" x14ac:dyDescent="0.2">
      <c r="D36708" s="20"/>
    </row>
    <row r="36709" spans="4:4" x14ac:dyDescent="0.2">
      <c r="D36709" s="20"/>
    </row>
    <row r="36710" spans="4:4" x14ac:dyDescent="0.2">
      <c r="D36710" s="20"/>
    </row>
    <row r="36711" spans="4:4" x14ac:dyDescent="0.2">
      <c r="D36711" s="20"/>
    </row>
    <row r="36712" spans="4:4" x14ac:dyDescent="0.2">
      <c r="D36712" s="20"/>
    </row>
    <row r="36713" spans="4:4" x14ac:dyDescent="0.2">
      <c r="D36713" s="20"/>
    </row>
    <row r="36714" spans="4:4" x14ac:dyDescent="0.2">
      <c r="D36714" s="20"/>
    </row>
    <row r="36715" spans="4:4" x14ac:dyDescent="0.2">
      <c r="D36715" s="20"/>
    </row>
    <row r="36716" spans="4:4" x14ac:dyDescent="0.2">
      <c r="D36716" s="20"/>
    </row>
    <row r="36717" spans="4:4" x14ac:dyDescent="0.2">
      <c r="D36717" s="20"/>
    </row>
    <row r="36718" spans="4:4" x14ac:dyDescent="0.2">
      <c r="D36718" s="20"/>
    </row>
    <row r="36719" spans="4:4" x14ac:dyDescent="0.2">
      <c r="D36719" s="20"/>
    </row>
    <row r="36720" spans="4:4" x14ac:dyDescent="0.2">
      <c r="D36720" s="20"/>
    </row>
    <row r="36721" spans="4:4" x14ac:dyDescent="0.2">
      <c r="D36721" s="20"/>
    </row>
    <row r="36722" spans="4:4" x14ac:dyDescent="0.2">
      <c r="D36722" s="20"/>
    </row>
    <row r="36723" spans="4:4" x14ac:dyDescent="0.2">
      <c r="D36723" s="20"/>
    </row>
    <row r="36724" spans="4:4" x14ac:dyDescent="0.2">
      <c r="D36724" s="20"/>
    </row>
    <row r="36725" spans="4:4" x14ac:dyDescent="0.2">
      <c r="D36725" s="20"/>
    </row>
    <row r="36726" spans="4:4" x14ac:dyDescent="0.2">
      <c r="D36726" s="20"/>
    </row>
    <row r="36727" spans="4:4" x14ac:dyDescent="0.2">
      <c r="D36727" s="20"/>
    </row>
    <row r="36728" spans="4:4" x14ac:dyDescent="0.2">
      <c r="D36728" s="20"/>
    </row>
    <row r="36729" spans="4:4" x14ac:dyDescent="0.2">
      <c r="D36729" s="20"/>
    </row>
    <row r="36730" spans="4:4" x14ac:dyDescent="0.2">
      <c r="D36730" s="20"/>
    </row>
    <row r="36731" spans="4:4" x14ac:dyDescent="0.2">
      <c r="D36731" s="20"/>
    </row>
    <row r="36732" spans="4:4" x14ac:dyDescent="0.2">
      <c r="D36732" s="20"/>
    </row>
    <row r="36733" spans="4:4" x14ac:dyDescent="0.2">
      <c r="D36733" s="20"/>
    </row>
    <row r="36734" spans="4:4" x14ac:dyDescent="0.2">
      <c r="D36734" s="20"/>
    </row>
    <row r="36735" spans="4:4" x14ac:dyDescent="0.2">
      <c r="D36735" s="20"/>
    </row>
    <row r="36736" spans="4:4" x14ac:dyDescent="0.2">
      <c r="D36736" s="20"/>
    </row>
    <row r="36737" spans="4:4" x14ac:dyDescent="0.2">
      <c r="D36737" s="20"/>
    </row>
    <row r="36738" spans="4:4" x14ac:dyDescent="0.2">
      <c r="D36738" s="20"/>
    </row>
    <row r="36739" spans="4:4" x14ac:dyDescent="0.2">
      <c r="D36739" s="20"/>
    </row>
    <row r="36740" spans="4:4" x14ac:dyDescent="0.2">
      <c r="D36740" s="20"/>
    </row>
    <row r="36741" spans="4:4" x14ac:dyDescent="0.2">
      <c r="D36741" s="20"/>
    </row>
    <row r="36742" spans="4:4" x14ac:dyDescent="0.2">
      <c r="D36742" s="20"/>
    </row>
    <row r="36743" spans="4:4" x14ac:dyDescent="0.2">
      <c r="D36743" s="20"/>
    </row>
    <row r="36744" spans="4:4" x14ac:dyDescent="0.2">
      <c r="D36744" s="20"/>
    </row>
    <row r="36745" spans="4:4" x14ac:dyDescent="0.2">
      <c r="D36745" s="20"/>
    </row>
    <row r="36746" spans="4:4" x14ac:dyDescent="0.2">
      <c r="D36746" s="20"/>
    </row>
    <row r="36747" spans="4:4" x14ac:dyDescent="0.2">
      <c r="D36747" s="20"/>
    </row>
    <row r="36748" spans="4:4" x14ac:dyDescent="0.2">
      <c r="D36748" s="20"/>
    </row>
    <row r="36749" spans="4:4" x14ac:dyDescent="0.2">
      <c r="D36749" s="20"/>
    </row>
    <row r="36750" spans="4:4" x14ac:dyDescent="0.2">
      <c r="D36750" s="20"/>
    </row>
    <row r="36751" spans="4:4" x14ac:dyDescent="0.2">
      <c r="D36751" s="20"/>
    </row>
    <row r="36752" spans="4:4" x14ac:dyDescent="0.2">
      <c r="D36752" s="20"/>
    </row>
    <row r="36753" spans="4:4" x14ac:dyDescent="0.2">
      <c r="D36753" s="20"/>
    </row>
    <row r="36754" spans="4:4" x14ac:dyDescent="0.2">
      <c r="D36754" s="20"/>
    </row>
    <row r="36755" spans="4:4" x14ac:dyDescent="0.2">
      <c r="D36755" s="20"/>
    </row>
    <row r="36756" spans="4:4" x14ac:dyDescent="0.2">
      <c r="D36756" s="20"/>
    </row>
    <row r="36757" spans="4:4" x14ac:dyDescent="0.2">
      <c r="D36757" s="20"/>
    </row>
    <row r="36758" spans="4:4" x14ac:dyDescent="0.2">
      <c r="D36758" s="20"/>
    </row>
    <row r="36759" spans="4:4" x14ac:dyDescent="0.2">
      <c r="D36759" s="20"/>
    </row>
    <row r="36760" spans="4:4" x14ac:dyDescent="0.2">
      <c r="D36760" s="20"/>
    </row>
    <row r="36761" spans="4:4" x14ac:dyDescent="0.2">
      <c r="D36761" s="20"/>
    </row>
    <row r="36762" spans="4:4" x14ac:dyDescent="0.2">
      <c r="D36762" s="20"/>
    </row>
    <row r="36763" spans="4:4" x14ac:dyDescent="0.2">
      <c r="D36763" s="20"/>
    </row>
    <row r="36764" spans="4:4" x14ac:dyDescent="0.2">
      <c r="D36764" s="20"/>
    </row>
    <row r="36765" spans="4:4" x14ac:dyDescent="0.2">
      <c r="D36765" s="20"/>
    </row>
    <row r="36766" spans="4:4" x14ac:dyDescent="0.2">
      <c r="D36766" s="20"/>
    </row>
    <row r="36767" spans="4:4" x14ac:dyDescent="0.2">
      <c r="D36767" s="20"/>
    </row>
    <row r="36768" spans="4:4" x14ac:dyDescent="0.2">
      <c r="D36768" s="20"/>
    </row>
    <row r="36769" spans="4:4" x14ac:dyDescent="0.2">
      <c r="D36769" s="20"/>
    </row>
    <row r="36770" spans="4:4" x14ac:dyDescent="0.2">
      <c r="D36770" s="20"/>
    </row>
    <row r="36771" spans="4:4" x14ac:dyDescent="0.2">
      <c r="D36771" s="20"/>
    </row>
    <row r="36772" spans="4:4" x14ac:dyDescent="0.2">
      <c r="D36772" s="20"/>
    </row>
    <row r="36773" spans="4:4" x14ac:dyDescent="0.2">
      <c r="D36773" s="20"/>
    </row>
    <row r="36774" spans="4:4" x14ac:dyDescent="0.2">
      <c r="D36774" s="20"/>
    </row>
    <row r="36775" spans="4:4" x14ac:dyDescent="0.2">
      <c r="D36775" s="20"/>
    </row>
    <row r="36776" spans="4:4" x14ac:dyDescent="0.2">
      <c r="D36776" s="20"/>
    </row>
    <row r="36777" spans="4:4" x14ac:dyDescent="0.2">
      <c r="D36777" s="20"/>
    </row>
    <row r="36778" spans="4:4" x14ac:dyDescent="0.2">
      <c r="D36778" s="20"/>
    </row>
    <row r="36779" spans="4:4" x14ac:dyDescent="0.2">
      <c r="D36779" s="20"/>
    </row>
    <row r="36780" spans="4:4" x14ac:dyDescent="0.2">
      <c r="D36780" s="20"/>
    </row>
    <row r="36781" spans="4:4" x14ac:dyDescent="0.2">
      <c r="D36781" s="20"/>
    </row>
    <row r="36782" spans="4:4" x14ac:dyDescent="0.2">
      <c r="D36782" s="20"/>
    </row>
    <row r="36783" spans="4:4" x14ac:dyDescent="0.2">
      <c r="D36783" s="20"/>
    </row>
    <row r="36784" spans="4:4" x14ac:dyDescent="0.2">
      <c r="D36784" s="20"/>
    </row>
    <row r="36785" spans="4:4" x14ac:dyDescent="0.2">
      <c r="D36785" s="20"/>
    </row>
    <row r="36786" spans="4:4" x14ac:dyDescent="0.2">
      <c r="D36786" s="20"/>
    </row>
    <row r="36787" spans="4:4" x14ac:dyDescent="0.2">
      <c r="D36787" s="20"/>
    </row>
    <row r="36788" spans="4:4" x14ac:dyDescent="0.2">
      <c r="D36788" s="20"/>
    </row>
    <row r="36789" spans="4:4" x14ac:dyDescent="0.2">
      <c r="D36789" s="20"/>
    </row>
    <row r="36790" spans="4:4" x14ac:dyDescent="0.2">
      <c r="D36790" s="20"/>
    </row>
    <row r="36791" spans="4:4" x14ac:dyDescent="0.2">
      <c r="D36791" s="20"/>
    </row>
    <row r="36792" spans="4:4" x14ac:dyDescent="0.2">
      <c r="D36792" s="20"/>
    </row>
    <row r="36793" spans="4:4" x14ac:dyDescent="0.2">
      <c r="D36793" s="20"/>
    </row>
    <row r="36794" spans="4:4" x14ac:dyDescent="0.2">
      <c r="D36794" s="20"/>
    </row>
    <row r="36795" spans="4:4" x14ac:dyDescent="0.2">
      <c r="D36795" s="20"/>
    </row>
    <row r="36796" spans="4:4" x14ac:dyDescent="0.2">
      <c r="D36796" s="20"/>
    </row>
    <row r="36797" spans="4:4" x14ac:dyDescent="0.2">
      <c r="D36797" s="20"/>
    </row>
    <row r="36798" spans="4:4" x14ac:dyDescent="0.2">
      <c r="D36798" s="20"/>
    </row>
    <row r="36799" spans="4:4" x14ac:dyDescent="0.2">
      <c r="D36799" s="20"/>
    </row>
    <row r="36800" spans="4:4" x14ac:dyDescent="0.2">
      <c r="D36800" s="20"/>
    </row>
    <row r="36801" spans="4:4" x14ac:dyDescent="0.2">
      <c r="D36801" s="20"/>
    </row>
    <row r="36802" spans="4:4" x14ac:dyDescent="0.2">
      <c r="D36802" s="20"/>
    </row>
    <row r="36803" spans="4:4" x14ac:dyDescent="0.2">
      <c r="D36803" s="20"/>
    </row>
    <row r="36804" spans="4:4" x14ac:dyDescent="0.2">
      <c r="D36804" s="20"/>
    </row>
    <row r="36805" spans="4:4" x14ac:dyDescent="0.2">
      <c r="D36805" s="20"/>
    </row>
    <row r="36806" spans="4:4" x14ac:dyDescent="0.2">
      <c r="D36806" s="20"/>
    </row>
    <row r="36807" spans="4:4" x14ac:dyDescent="0.2">
      <c r="D36807" s="20"/>
    </row>
    <row r="36808" spans="4:4" x14ac:dyDescent="0.2">
      <c r="D36808" s="20"/>
    </row>
    <row r="36809" spans="4:4" x14ac:dyDescent="0.2">
      <c r="D36809" s="20"/>
    </row>
    <row r="36810" spans="4:4" x14ac:dyDescent="0.2">
      <c r="D36810" s="20"/>
    </row>
    <row r="36811" spans="4:4" x14ac:dyDescent="0.2">
      <c r="D36811" s="20"/>
    </row>
    <row r="36812" spans="4:4" x14ac:dyDescent="0.2">
      <c r="D36812" s="20"/>
    </row>
    <row r="36813" spans="4:4" x14ac:dyDescent="0.2">
      <c r="D36813" s="20"/>
    </row>
    <row r="36814" spans="4:4" x14ac:dyDescent="0.2">
      <c r="D36814" s="20"/>
    </row>
    <row r="36815" spans="4:4" x14ac:dyDescent="0.2">
      <c r="D36815" s="20"/>
    </row>
    <row r="36816" spans="4:4" x14ac:dyDescent="0.2">
      <c r="D36816" s="20"/>
    </row>
    <row r="36817" spans="4:4" x14ac:dyDescent="0.2">
      <c r="D36817" s="20"/>
    </row>
    <row r="36818" spans="4:4" x14ac:dyDescent="0.2">
      <c r="D36818" s="20"/>
    </row>
    <row r="36819" spans="4:4" x14ac:dyDescent="0.2">
      <c r="D36819" s="20"/>
    </row>
    <row r="36820" spans="4:4" x14ac:dyDescent="0.2">
      <c r="D36820" s="20"/>
    </row>
    <row r="36821" spans="4:4" x14ac:dyDescent="0.2">
      <c r="D36821" s="20"/>
    </row>
    <row r="36822" spans="4:4" x14ac:dyDescent="0.2">
      <c r="D36822" s="20"/>
    </row>
    <row r="36823" spans="4:4" x14ac:dyDescent="0.2">
      <c r="D36823" s="20"/>
    </row>
    <row r="36824" spans="4:4" x14ac:dyDescent="0.2">
      <c r="D36824" s="20"/>
    </row>
    <row r="36825" spans="4:4" x14ac:dyDescent="0.2">
      <c r="D36825" s="20"/>
    </row>
    <row r="36826" spans="4:4" x14ac:dyDescent="0.2">
      <c r="D36826" s="20"/>
    </row>
    <row r="36827" spans="4:4" x14ac:dyDescent="0.2">
      <c r="D36827" s="20"/>
    </row>
    <row r="36828" spans="4:4" x14ac:dyDescent="0.2">
      <c r="D36828" s="20"/>
    </row>
    <row r="36829" spans="4:4" x14ac:dyDescent="0.2">
      <c r="D36829" s="20"/>
    </row>
    <row r="36830" spans="4:4" x14ac:dyDescent="0.2">
      <c r="D36830" s="20"/>
    </row>
    <row r="36831" spans="4:4" x14ac:dyDescent="0.2">
      <c r="D36831" s="20"/>
    </row>
    <row r="36832" spans="4:4" x14ac:dyDescent="0.2">
      <c r="D36832" s="20"/>
    </row>
    <row r="36833" spans="4:4" x14ac:dyDescent="0.2">
      <c r="D36833" s="20"/>
    </row>
    <row r="36834" spans="4:4" x14ac:dyDescent="0.2">
      <c r="D36834" s="20"/>
    </row>
    <row r="36835" spans="4:4" x14ac:dyDescent="0.2">
      <c r="D36835" s="20"/>
    </row>
    <row r="36836" spans="4:4" x14ac:dyDescent="0.2">
      <c r="D36836" s="20"/>
    </row>
    <row r="36837" spans="4:4" x14ac:dyDescent="0.2">
      <c r="D36837" s="20"/>
    </row>
    <row r="36838" spans="4:4" x14ac:dyDescent="0.2">
      <c r="D36838" s="20"/>
    </row>
    <row r="36839" spans="4:4" x14ac:dyDescent="0.2">
      <c r="D36839" s="20"/>
    </row>
    <row r="36840" spans="4:4" x14ac:dyDescent="0.2">
      <c r="D36840" s="20"/>
    </row>
    <row r="36841" spans="4:4" x14ac:dyDescent="0.2">
      <c r="D36841" s="20"/>
    </row>
    <row r="36842" spans="4:4" x14ac:dyDescent="0.2">
      <c r="D36842" s="20"/>
    </row>
    <row r="36843" spans="4:4" x14ac:dyDescent="0.2">
      <c r="D36843" s="20"/>
    </row>
    <row r="36844" spans="4:4" x14ac:dyDescent="0.2">
      <c r="D36844" s="20"/>
    </row>
    <row r="36845" spans="4:4" x14ac:dyDescent="0.2">
      <c r="D36845" s="20"/>
    </row>
    <row r="36846" spans="4:4" x14ac:dyDescent="0.2">
      <c r="D36846" s="20"/>
    </row>
    <row r="36847" spans="4:4" x14ac:dyDescent="0.2">
      <c r="D36847" s="20"/>
    </row>
    <row r="36848" spans="4:4" x14ac:dyDescent="0.2">
      <c r="D36848" s="20"/>
    </row>
    <row r="36849" spans="4:4" x14ac:dyDescent="0.2">
      <c r="D36849" s="20"/>
    </row>
    <row r="36850" spans="4:4" x14ac:dyDescent="0.2">
      <c r="D36850" s="20"/>
    </row>
    <row r="36851" spans="4:4" x14ac:dyDescent="0.2">
      <c r="D36851" s="20"/>
    </row>
    <row r="36852" spans="4:4" x14ac:dyDescent="0.2">
      <c r="D36852" s="20"/>
    </row>
    <row r="36853" spans="4:4" x14ac:dyDescent="0.2">
      <c r="D36853" s="20"/>
    </row>
    <row r="36854" spans="4:4" x14ac:dyDescent="0.2">
      <c r="D36854" s="20"/>
    </row>
    <row r="36855" spans="4:4" x14ac:dyDescent="0.2">
      <c r="D36855" s="20"/>
    </row>
    <row r="36856" spans="4:4" x14ac:dyDescent="0.2">
      <c r="D36856" s="20"/>
    </row>
    <row r="36857" spans="4:4" x14ac:dyDescent="0.2">
      <c r="D36857" s="20"/>
    </row>
    <row r="36858" spans="4:4" x14ac:dyDescent="0.2">
      <c r="D36858" s="20"/>
    </row>
    <row r="36859" spans="4:4" x14ac:dyDescent="0.2">
      <c r="D36859" s="20"/>
    </row>
    <row r="36860" spans="4:4" x14ac:dyDescent="0.2">
      <c r="D36860" s="20"/>
    </row>
    <row r="36861" spans="4:4" x14ac:dyDescent="0.2">
      <c r="D36861" s="20"/>
    </row>
    <row r="36862" spans="4:4" x14ac:dyDescent="0.2">
      <c r="D36862" s="20"/>
    </row>
    <row r="36863" spans="4:4" x14ac:dyDescent="0.2">
      <c r="D36863" s="20"/>
    </row>
    <row r="36864" spans="4:4" x14ac:dyDescent="0.2">
      <c r="D36864" s="20"/>
    </row>
    <row r="36865" spans="4:4" x14ac:dyDescent="0.2">
      <c r="D36865" s="20"/>
    </row>
    <row r="36866" spans="4:4" x14ac:dyDescent="0.2">
      <c r="D36866" s="20"/>
    </row>
    <row r="36867" spans="4:4" x14ac:dyDescent="0.2">
      <c r="D36867" s="20"/>
    </row>
    <row r="36868" spans="4:4" x14ac:dyDescent="0.2">
      <c r="D36868" s="20"/>
    </row>
    <row r="36869" spans="4:4" x14ac:dyDescent="0.2">
      <c r="D36869" s="20"/>
    </row>
    <row r="36870" spans="4:4" x14ac:dyDescent="0.2">
      <c r="D36870" s="20"/>
    </row>
    <row r="36871" spans="4:4" x14ac:dyDescent="0.2">
      <c r="D36871" s="20"/>
    </row>
    <row r="36872" spans="4:4" x14ac:dyDescent="0.2">
      <c r="D36872" s="20"/>
    </row>
    <row r="36873" spans="4:4" x14ac:dyDescent="0.2">
      <c r="D36873" s="20"/>
    </row>
    <row r="36874" spans="4:4" x14ac:dyDescent="0.2">
      <c r="D36874" s="20"/>
    </row>
    <row r="36875" spans="4:4" x14ac:dyDescent="0.2">
      <c r="D36875" s="20"/>
    </row>
    <row r="36876" spans="4:4" x14ac:dyDescent="0.2">
      <c r="D36876" s="20"/>
    </row>
    <row r="36877" spans="4:4" x14ac:dyDescent="0.2">
      <c r="D36877" s="20"/>
    </row>
    <row r="36878" spans="4:4" x14ac:dyDescent="0.2">
      <c r="D36878" s="20"/>
    </row>
    <row r="36879" spans="4:4" x14ac:dyDescent="0.2">
      <c r="D36879" s="20"/>
    </row>
    <row r="36880" spans="4:4" x14ac:dyDescent="0.2">
      <c r="D36880" s="20"/>
    </row>
    <row r="36881" spans="4:4" x14ac:dyDescent="0.2">
      <c r="D36881" s="20"/>
    </row>
    <row r="36882" spans="4:4" x14ac:dyDescent="0.2">
      <c r="D36882" s="20"/>
    </row>
    <row r="36883" spans="4:4" x14ac:dyDescent="0.2">
      <c r="D36883" s="20"/>
    </row>
    <row r="36884" spans="4:4" x14ac:dyDescent="0.2">
      <c r="D36884" s="20"/>
    </row>
    <row r="36885" spans="4:4" x14ac:dyDescent="0.2">
      <c r="D36885" s="20"/>
    </row>
    <row r="36886" spans="4:4" x14ac:dyDescent="0.2">
      <c r="D36886" s="20"/>
    </row>
    <row r="36887" spans="4:4" x14ac:dyDescent="0.2">
      <c r="D36887" s="20"/>
    </row>
    <row r="36888" spans="4:4" x14ac:dyDescent="0.2">
      <c r="D36888" s="20"/>
    </row>
    <row r="36889" spans="4:4" x14ac:dyDescent="0.2">
      <c r="D36889" s="20"/>
    </row>
    <row r="36890" spans="4:4" x14ac:dyDescent="0.2">
      <c r="D36890" s="20"/>
    </row>
    <row r="36891" spans="4:4" x14ac:dyDescent="0.2">
      <c r="D36891" s="20"/>
    </row>
    <row r="36892" spans="4:4" x14ac:dyDescent="0.2">
      <c r="D36892" s="20"/>
    </row>
    <row r="36893" spans="4:4" x14ac:dyDescent="0.2">
      <c r="D36893" s="20"/>
    </row>
    <row r="36894" spans="4:4" x14ac:dyDescent="0.2">
      <c r="D36894" s="20"/>
    </row>
    <row r="36895" spans="4:4" x14ac:dyDescent="0.2">
      <c r="D36895" s="20"/>
    </row>
    <row r="36896" spans="4:4" x14ac:dyDescent="0.2">
      <c r="D36896" s="20"/>
    </row>
    <row r="36897" spans="4:4" x14ac:dyDescent="0.2">
      <c r="D36897" s="20"/>
    </row>
    <row r="36898" spans="4:4" x14ac:dyDescent="0.2">
      <c r="D36898" s="20"/>
    </row>
    <row r="36899" spans="4:4" x14ac:dyDescent="0.2">
      <c r="D36899" s="20"/>
    </row>
    <row r="36900" spans="4:4" x14ac:dyDescent="0.2">
      <c r="D36900" s="20"/>
    </row>
    <row r="36901" spans="4:4" x14ac:dyDescent="0.2">
      <c r="D36901" s="20"/>
    </row>
    <row r="36902" spans="4:4" x14ac:dyDescent="0.2">
      <c r="D36902" s="20"/>
    </row>
    <row r="36903" spans="4:4" x14ac:dyDescent="0.2">
      <c r="D36903" s="20"/>
    </row>
    <row r="36904" spans="4:4" x14ac:dyDescent="0.2">
      <c r="D36904" s="20"/>
    </row>
    <row r="36905" spans="4:4" x14ac:dyDescent="0.2">
      <c r="D36905" s="20"/>
    </row>
    <row r="36906" spans="4:4" x14ac:dyDescent="0.2">
      <c r="D36906" s="20"/>
    </row>
    <row r="36907" spans="4:4" x14ac:dyDescent="0.2">
      <c r="D36907" s="20"/>
    </row>
    <row r="36908" spans="4:4" x14ac:dyDescent="0.2">
      <c r="D36908" s="20"/>
    </row>
    <row r="36909" spans="4:4" x14ac:dyDescent="0.2">
      <c r="D36909" s="20"/>
    </row>
    <row r="36910" spans="4:4" x14ac:dyDescent="0.2">
      <c r="D36910" s="20"/>
    </row>
    <row r="36911" spans="4:4" x14ac:dyDescent="0.2">
      <c r="D36911" s="20"/>
    </row>
    <row r="36912" spans="4:4" x14ac:dyDescent="0.2">
      <c r="D36912" s="20"/>
    </row>
    <row r="36913" spans="4:4" x14ac:dyDescent="0.2">
      <c r="D36913" s="20"/>
    </row>
    <row r="36914" spans="4:4" x14ac:dyDescent="0.2">
      <c r="D36914" s="20"/>
    </row>
    <row r="36915" spans="4:4" x14ac:dyDescent="0.2">
      <c r="D36915" s="20"/>
    </row>
    <row r="36916" spans="4:4" x14ac:dyDescent="0.2">
      <c r="D36916" s="20"/>
    </row>
    <row r="36917" spans="4:4" x14ac:dyDescent="0.2">
      <c r="D36917" s="20"/>
    </row>
    <row r="36918" spans="4:4" x14ac:dyDescent="0.2">
      <c r="D36918" s="20"/>
    </row>
    <row r="36919" spans="4:4" x14ac:dyDescent="0.2">
      <c r="D36919" s="20"/>
    </row>
    <row r="36920" spans="4:4" x14ac:dyDescent="0.2">
      <c r="D36920" s="20"/>
    </row>
    <row r="36921" spans="4:4" x14ac:dyDescent="0.2">
      <c r="D36921" s="20"/>
    </row>
    <row r="36922" spans="4:4" x14ac:dyDescent="0.2">
      <c r="D36922" s="20"/>
    </row>
    <row r="36923" spans="4:4" x14ac:dyDescent="0.2">
      <c r="D36923" s="20"/>
    </row>
    <row r="36924" spans="4:4" x14ac:dyDescent="0.2">
      <c r="D36924" s="20"/>
    </row>
    <row r="36925" spans="4:4" x14ac:dyDescent="0.2">
      <c r="D36925" s="20"/>
    </row>
    <row r="36926" spans="4:4" x14ac:dyDescent="0.2">
      <c r="D36926" s="20"/>
    </row>
    <row r="36927" spans="4:4" x14ac:dyDescent="0.2">
      <c r="D36927" s="20"/>
    </row>
    <row r="36928" spans="4:4" x14ac:dyDescent="0.2">
      <c r="D36928" s="20"/>
    </row>
    <row r="36929" spans="4:4" x14ac:dyDescent="0.2">
      <c r="D36929" s="20"/>
    </row>
    <row r="36930" spans="4:4" x14ac:dyDescent="0.2">
      <c r="D36930" s="20"/>
    </row>
    <row r="36931" spans="4:4" x14ac:dyDescent="0.2">
      <c r="D36931" s="20"/>
    </row>
    <row r="36932" spans="4:4" x14ac:dyDescent="0.2">
      <c r="D36932" s="20"/>
    </row>
    <row r="36933" spans="4:4" x14ac:dyDescent="0.2">
      <c r="D36933" s="20"/>
    </row>
    <row r="36934" spans="4:4" x14ac:dyDescent="0.2">
      <c r="D36934" s="20"/>
    </row>
    <row r="36935" spans="4:4" x14ac:dyDescent="0.2">
      <c r="D36935" s="20"/>
    </row>
    <row r="36936" spans="4:4" x14ac:dyDescent="0.2">
      <c r="D36936" s="20"/>
    </row>
    <row r="36937" spans="4:4" x14ac:dyDescent="0.2">
      <c r="D36937" s="20"/>
    </row>
    <row r="36938" spans="4:4" x14ac:dyDescent="0.2">
      <c r="D36938" s="20"/>
    </row>
    <row r="36939" spans="4:4" x14ac:dyDescent="0.2">
      <c r="D36939" s="20"/>
    </row>
    <row r="36940" spans="4:4" x14ac:dyDescent="0.2">
      <c r="D36940" s="20"/>
    </row>
    <row r="36941" spans="4:4" x14ac:dyDescent="0.2">
      <c r="D36941" s="20"/>
    </row>
    <row r="36942" spans="4:4" x14ac:dyDescent="0.2">
      <c r="D36942" s="20"/>
    </row>
    <row r="36943" spans="4:4" x14ac:dyDescent="0.2">
      <c r="D36943" s="20"/>
    </row>
    <row r="36944" spans="4:4" x14ac:dyDescent="0.2">
      <c r="D36944" s="20"/>
    </row>
    <row r="36945" spans="4:4" x14ac:dyDescent="0.2">
      <c r="D36945" s="20"/>
    </row>
    <row r="36946" spans="4:4" x14ac:dyDescent="0.2">
      <c r="D36946" s="20"/>
    </row>
    <row r="36947" spans="4:4" x14ac:dyDescent="0.2">
      <c r="D36947" s="20"/>
    </row>
    <row r="36948" spans="4:4" x14ac:dyDescent="0.2">
      <c r="D36948" s="20"/>
    </row>
    <row r="36949" spans="4:4" x14ac:dyDescent="0.2">
      <c r="D36949" s="20"/>
    </row>
    <row r="36950" spans="4:4" x14ac:dyDescent="0.2">
      <c r="D36950" s="20"/>
    </row>
    <row r="36951" spans="4:4" x14ac:dyDescent="0.2">
      <c r="D36951" s="20"/>
    </row>
    <row r="36952" spans="4:4" x14ac:dyDescent="0.2">
      <c r="D36952" s="20"/>
    </row>
    <row r="36953" spans="4:4" x14ac:dyDescent="0.2">
      <c r="D36953" s="20"/>
    </row>
    <row r="36954" spans="4:4" x14ac:dyDescent="0.2">
      <c r="D36954" s="20"/>
    </row>
    <row r="36955" spans="4:4" x14ac:dyDescent="0.2">
      <c r="D36955" s="20"/>
    </row>
    <row r="36956" spans="4:4" x14ac:dyDescent="0.2">
      <c r="D36956" s="20"/>
    </row>
    <row r="36957" spans="4:4" x14ac:dyDescent="0.2">
      <c r="D36957" s="20"/>
    </row>
    <row r="36958" spans="4:4" x14ac:dyDescent="0.2">
      <c r="D36958" s="20"/>
    </row>
    <row r="36959" spans="4:4" x14ac:dyDescent="0.2">
      <c r="D36959" s="20"/>
    </row>
    <row r="36960" spans="4:4" x14ac:dyDescent="0.2">
      <c r="D36960" s="20"/>
    </row>
    <row r="36961" spans="4:4" x14ac:dyDescent="0.2">
      <c r="D36961" s="20"/>
    </row>
    <row r="36962" spans="4:4" x14ac:dyDescent="0.2">
      <c r="D36962" s="20"/>
    </row>
    <row r="36963" spans="4:4" x14ac:dyDescent="0.2">
      <c r="D36963" s="20"/>
    </row>
    <row r="36964" spans="4:4" x14ac:dyDescent="0.2">
      <c r="D36964" s="20"/>
    </row>
    <row r="36965" spans="4:4" x14ac:dyDescent="0.2">
      <c r="D36965" s="20"/>
    </row>
    <row r="36966" spans="4:4" x14ac:dyDescent="0.2">
      <c r="D36966" s="20"/>
    </row>
    <row r="36967" spans="4:4" x14ac:dyDescent="0.2">
      <c r="D36967" s="20"/>
    </row>
    <row r="36968" spans="4:4" x14ac:dyDescent="0.2">
      <c r="D36968" s="20"/>
    </row>
    <row r="36969" spans="4:4" x14ac:dyDescent="0.2">
      <c r="D36969" s="20"/>
    </row>
    <row r="36970" spans="4:4" x14ac:dyDescent="0.2">
      <c r="D36970" s="20"/>
    </row>
    <row r="36971" spans="4:4" x14ac:dyDescent="0.2">
      <c r="D36971" s="20"/>
    </row>
    <row r="36972" spans="4:4" x14ac:dyDescent="0.2">
      <c r="D36972" s="20"/>
    </row>
    <row r="36973" spans="4:4" x14ac:dyDescent="0.2">
      <c r="D36973" s="20"/>
    </row>
    <row r="36974" spans="4:4" x14ac:dyDescent="0.2">
      <c r="D36974" s="20"/>
    </row>
    <row r="36975" spans="4:4" x14ac:dyDescent="0.2">
      <c r="D36975" s="20"/>
    </row>
    <row r="36976" spans="4:4" x14ac:dyDescent="0.2">
      <c r="D36976" s="20"/>
    </row>
    <row r="36977" spans="4:4" x14ac:dyDescent="0.2">
      <c r="D36977" s="20"/>
    </row>
    <row r="36978" spans="4:4" x14ac:dyDescent="0.2">
      <c r="D36978" s="20"/>
    </row>
    <row r="36979" spans="4:4" x14ac:dyDescent="0.2">
      <c r="D36979" s="20"/>
    </row>
    <row r="36980" spans="4:4" x14ac:dyDescent="0.2">
      <c r="D36980" s="20"/>
    </row>
    <row r="36981" spans="4:4" x14ac:dyDescent="0.2">
      <c r="D36981" s="20"/>
    </row>
    <row r="36982" spans="4:4" x14ac:dyDescent="0.2">
      <c r="D36982" s="20"/>
    </row>
    <row r="36983" spans="4:4" x14ac:dyDescent="0.2">
      <c r="D36983" s="20"/>
    </row>
    <row r="36984" spans="4:4" x14ac:dyDescent="0.2">
      <c r="D36984" s="20"/>
    </row>
    <row r="36985" spans="4:4" x14ac:dyDescent="0.2">
      <c r="D36985" s="20"/>
    </row>
    <row r="36986" spans="4:4" x14ac:dyDescent="0.2">
      <c r="D36986" s="20"/>
    </row>
    <row r="36987" spans="4:4" x14ac:dyDescent="0.2">
      <c r="D36987" s="20"/>
    </row>
    <row r="36988" spans="4:4" x14ac:dyDescent="0.2">
      <c r="D36988" s="20"/>
    </row>
    <row r="36989" spans="4:4" x14ac:dyDescent="0.2">
      <c r="D36989" s="20"/>
    </row>
    <row r="36990" spans="4:4" x14ac:dyDescent="0.2">
      <c r="D36990" s="20"/>
    </row>
    <row r="36991" spans="4:4" x14ac:dyDescent="0.2">
      <c r="D36991" s="20"/>
    </row>
    <row r="36992" spans="4:4" x14ac:dyDescent="0.2">
      <c r="D36992" s="20"/>
    </row>
    <row r="36993" spans="4:4" x14ac:dyDescent="0.2">
      <c r="D36993" s="20"/>
    </row>
    <row r="36994" spans="4:4" x14ac:dyDescent="0.2">
      <c r="D36994" s="20"/>
    </row>
    <row r="36995" spans="4:4" x14ac:dyDescent="0.2">
      <c r="D36995" s="20"/>
    </row>
    <row r="36996" spans="4:4" x14ac:dyDescent="0.2">
      <c r="D36996" s="20"/>
    </row>
    <row r="36997" spans="4:4" x14ac:dyDescent="0.2">
      <c r="D36997" s="20"/>
    </row>
    <row r="36998" spans="4:4" x14ac:dyDescent="0.2">
      <c r="D36998" s="20"/>
    </row>
    <row r="36999" spans="4:4" x14ac:dyDescent="0.2">
      <c r="D36999" s="20"/>
    </row>
    <row r="37000" spans="4:4" x14ac:dyDescent="0.2">
      <c r="D37000" s="20"/>
    </row>
    <row r="37001" spans="4:4" x14ac:dyDescent="0.2">
      <c r="D37001" s="20"/>
    </row>
    <row r="37002" spans="4:4" x14ac:dyDescent="0.2">
      <c r="D37002" s="20"/>
    </row>
    <row r="37003" spans="4:4" x14ac:dyDescent="0.2">
      <c r="D37003" s="20"/>
    </row>
    <row r="37004" spans="4:4" x14ac:dyDescent="0.2">
      <c r="D37004" s="20"/>
    </row>
    <row r="37005" spans="4:4" x14ac:dyDescent="0.2">
      <c r="D37005" s="20"/>
    </row>
    <row r="37006" spans="4:4" x14ac:dyDescent="0.2">
      <c r="D37006" s="20"/>
    </row>
    <row r="37007" spans="4:4" x14ac:dyDescent="0.2">
      <c r="D37007" s="20"/>
    </row>
    <row r="37008" spans="4:4" x14ac:dyDescent="0.2">
      <c r="D37008" s="20"/>
    </row>
    <row r="37009" spans="4:4" x14ac:dyDescent="0.2">
      <c r="D37009" s="20"/>
    </row>
    <row r="37010" spans="4:4" x14ac:dyDescent="0.2">
      <c r="D37010" s="20"/>
    </row>
    <row r="37011" spans="4:4" x14ac:dyDescent="0.2">
      <c r="D37011" s="20"/>
    </row>
    <row r="37012" spans="4:4" x14ac:dyDescent="0.2">
      <c r="D37012" s="20"/>
    </row>
    <row r="37013" spans="4:4" x14ac:dyDescent="0.2">
      <c r="D37013" s="20"/>
    </row>
    <row r="37014" spans="4:4" x14ac:dyDescent="0.2">
      <c r="D37014" s="20"/>
    </row>
    <row r="37015" spans="4:4" x14ac:dyDescent="0.2">
      <c r="D37015" s="20"/>
    </row>
    <row r="37016" spans="4:4" x14ac:dyDescent="0.2">
      <c r="D37016" s="20"/>
    </row>
    <row r="37017" spans="4:4" x14ac:dyDescent="0.2">
      <c r="D37017" s="20"/>
    </row>
    <row r="37018" spans="4:4" x14ac:dyDescent="0.2">
      <c r="D37018" s="20"/>
    </row>
    <row r="37019" spans="4:4" x14ac:dyDescent="0.2">
      <c r="D37019" s="20"/>
    </row>
    <row r="37020" spans="4:4" x14ac:dyDescent="0.2">
      <c r="D37020" s="20"/>
    </row>
    <row r="37021" spans="4:4" x14ac:dyDescent="0.2">
      <c r="D37021" s="20"/>
    </row>
    <row r="37022" spans="4:4" x14ac:dyDescent="0.2">
      <c r="D37022" s="20"/>
    </row>
    <row r="37023" spans="4:4" x14ac:dyDescent="0.2">
      <c r="D37023" s="20"/>
    </row>
    <row r="37024" spans="4:4" x14ac:dyDescent="0.2">
      <c r="D37024" s="20"/>
    </row>
    <row r="37025" spans="4:4" x14ac:dyDescent="0.2">
      <c r="D37025" s="20"/>
    </row>
    <row r="37026" spans="4:4" x14ac:dyDescent="0.2">
      <c r="D37026" s="20"/>
    </row>
    <row r="37027" spans="4:4" x14ac:dyDescent="0.2">
      <c r="D37027" s="20"/>
    </row>
    <row r="37028" spans="4:4" x14ac:dyDescent="0.2">
      <c r="D37028" s="20"/>
    </row>
    <row r="37029" spans="4:4" x14ac:dyDescent="0.2">
      <c r="D37029" s="20"/>
    </row>
    <row r="37030" spans="4:4" x14ac:dyDescent="0.2">
      <c r="D37030" s="20"/>
    </row>
    <row r="37031" spans="4:4" x14ac:dyDescent="0.2">
      <c r="D37031" s="20"/>
    </row>
    <row r="37032" spans="4:4" x14ac:dyDescent="0.2">
      <c r="D37032" s="20"/>
    </row>
    <row r="37033" spans="4:4" x14ac:dyDescent="0.2">
      <c r="D37033" s="20"/>
    </row>
    <row r="37034" spans="4:4" x14ac:dyDescent="0.2">
      <c r="D37034" s="20"/>
    </row>
    <row r="37035" spans="4:4" x14ac:dyDescent="0.2">
      <c r="D37035" s="20"/>
    </row>
    <row r="37036" spans="4:4" x14ac:dyDescent="0.2">
      <c r="D37036" s="20"/>
    </row>
    <row r="37037" spans="4:4" x14ac:dyDescent="0.2">
      <c r="D37037" s="20"/>
    </row>
    <row r="37038" spans="4:4" x14ac:dyDescent="0.2">
      <c r="D37038" s="20"/>
    </row>
    <row r="37039" spans="4:4" x14ac:dyDescent="0.2">
      <c r="D37039" s="20"/>
    </row>
    <row r="37040" spans="4:4" x14ac:dyDescent="0.2">
      <c r="D37040" s="20"/>
    </row>
    <row r="37041" spans="4:4" x14ac:dyDescent="0.2">
      <c r="D37041" s="20"/>
    </row>
    <row r="37042" spans="4:4" x14ac:dyDescent="0.2">
      <c r="D37042" s="20"/>
    </row>
    <row r="37043" spans="4:4" x14ac:dyDescent="0.2">
      <c r="D37043" s="20"/>
    </row>
    <row r="37044" spans="4:4" x14ac:dyDescent="0.2">
      <c r="D37044" s="20"/>
    </row>
    <row r="37045" spans="4:4" x14ac:dyDescent="0.2">
      <c r="D37045" s="20"/>
    </row>
    <row r="37046" spans="4:4" x14ac:dyDescent="0.2">
      <c r="D37046" s="20"/>
    </row>
    <row r="37047" spans="4:4" x14ac:dyDescent="0.2">
      <c r="D37047" s="20"/>
    </row>
    <row r="37048" spans="4:4" x14ac:dyDescent="0.2">
      <c r="D37048" s="20"/>
    </row>
    <row r="37049" spans="4:4" x14ac:dyDescent="0.2">
      <c r="D37049" s="20"/>
    </row>
    <row r="37050" spans="4:4" x14ac:dyDescent="0.2">
      <c r="D37050" s="20"/>
    </row>
    <row r="37051" spans="4:4" x14ac:dyDescent="0.2">
      <c r="D37051" s="20"/>
    </row>
    <row r="37052" spans="4:4" x14ac:dyDescent="0.2">
      <c r="D37052" s="20"/>
    </row>
    <row r="37053" spans="4:4" x14ac:dyDescent="0.2">
      <c r="D37053" s="20"/>
    </row>
    <row r="37054" spans="4:4" x14ac:dyDescent="0.2">
      <c r="D37054" s="20"/>
    </row>
    <row r="37055" spans="4:4" x14ac:dyDescent="0.2">
      <c r="D37055" s="20"/>
    </row>
    <row r="37056" spans="4:4" x14ac:dyDescent="0.2">
      <c r="D37056" s="20"/>
    </row>
    <row r="37057" spans="4:4" x14ac:dyDescent="0.2">
      <c r="D37057" s="20"/>
    </row>
    <row r="37058" spans="4:4" x14ac:dyDescent="0.2">
      <c r="D37058" s="20"/>
    </row>
    <row r="37059" spans="4:4" x14ac:dyDescent="0.2">
      <c r="D37059" s="20"/>
    </row>
    <row r="37060" spans="4:4" x14ac:dyDescent="0.2">
      <c r="D37060" s="20"/>
    </row>
    <row r="37061" spans="4:4" x14ac:dyDescent="0.2">
      <c r="D37061" s="20"/>
    </row>
    <row r="37062" spans="4:4" x14ac:dyDescent="0.2">
      <c r="D37062" s="20"/>
    </row>
    <row r="37063" spans="4:4" x14ac:dyDescent="0.2">
      <c r="D37063" s="20"/>
    </row>
    <row r="37064" spans="4:4" x14ac:dyDescent="0.2">
      <c r="D37064" s="20"/>
    </row>
    <row r="37065" spans="4:4" x14ac:dyDescent="0.2">
      <c r="D37065" s="20"/>
    </row>
    <row r="37066" spans="4:4" x14ac:dyDescent="0.2">
      <c r="D37066" s="20"/>
    </row>
    <row r="37067" spans="4:4" x14ac:dyDescent="0.2">
      <c r="D37067" s="20"/>
    </row>
    <row r="37068" spans="4:4" x14ac:dyDescent="0.2">
      <c r="D37068" s="20"/>
    </row>
    <row r="37069" spans="4:4" x14ac:dyDescent="0.2">
      <c r="D37069" s="20"/>
    </row>
    <row r="37070" spans="4:4" x14ac:dyDescent="0.2">
      <c r="D37070" s="20"/>
    </row>
    <row r="37071" spans="4:4" x14ac:dyDescent="0.2">
      <c r="D37071" s="20"/>
    </row>
    <row r="37072" spans="4:4" x14ac:dyDescent="0.2">
      <c r="D37072" s="20"/>
    </row>
    <row r="37073" spans="4:4" x14ac:dyDescent="0.2">
      <c r="D37073" s="20"/>
    </row>
    <row r="37074" spans="4:4" x14ac:dyDescent="0.2">
      <c r="D37074" s="20"/>
    </row>
    <row r="37075" spans="4:4" x14ac:dyDescent="0.2">
      <c r="D37075" s="20"/>
    </row>
    <row r="37076" spans="4:4" x14ac:dyDescent="0.2">
      <c r="D37076" s="20"/>
    </row>
    <row r="37077" spans="4:4" x14ac:dyDescent="0.2">
      <c r="D37077" s="20"/>
    </row>
    <row r="37078" spans="4:4" x14ac:dyDescent="0.2">
      <c r="D37078" s="20"/>
    </row>
    <row r="37079" spans="4:4" x14ac:dyDescent="0.2">
      <c r="D37079" s="20"/>
    </row>
    <row r="37080" spans="4:4" x14ac:dyDescent="0.2">
      <c r="D37080" s="20"/>
    </row>
    <row r="37081" spans="4:4" x14ac:dyDescent="0.2">
      <c r="D37081" s="20"/>
    </row>
    <row r="37082" spans="4:4" x14ac:dyDescent="0.2">
      <c r="D37082" s="20"/>
    </row>
    <row r="37083" spans="4:4" x14ac:dyDescent="0.2">
      <c r="D37083" s="20"/>
    </row>
    <row r="37084" spans="4:4" x14ac:dyDescent="0.2">
      <c r="D37084" s="20"/>
    </row>
    <row r="37085" spans="4:4" x14ac:dyDescent="0.2">
      <c r="D37085" s="20"/>
    </row>
    <row r="37086" spans="4:4" x14ac:dyDescent="0.2">
      <c r="D37086" s="20"/>
    </row>
    <row r="37087" spans="4:4" x14ac:dyDescent="0.2">
      <c r="D37087" s="20"/>
    </row>
    <row r="37088" spans="4:4" x14ac:dyDescent="0.2">
      <c r="D37088" s="20"/>
    </row>
    <row r="37089" spans="4:4" x14ac:dyDescent="0.2">
      <c r="D37089" s="20"/>
    </row>
    <row r="37090" spans="4:4" x14ac:dyDescent="0.2">
      <c r="D37090" s="20"/>
    </row>
    <row r="37091" spans="4:4" x14ac:dyDescent="0.2">
      <c r="D37091" s="20"/>
    </row>
    <row r="37092" spans="4:4" x14ac:dyDescent="0.2">
      <c r="D37092" s="20"/>
    </row>
    <row r="37093" spans="4:4" x14ac:dyDescent="0.2">
      <c r="D37093" s="20"/>
    </row>
    <row r="37094" spans="4:4" x14ac:dyDescent="0.2">
      <c r="D37094" s="20"/>
    </row>
    <row r="37095" spans="4:4" x14ac:dyDescent="0.2">
      <c r="D37095" s="20"/>
    </row>
    <row r="37096" spans="4:4" x14ac:dyDescent="0.2">
      <c r="D37096" s="20"/>
    </row>
    <row r="37097" spans="4:4" x14ac:dyDescent="0.2">
      <c r="D37097" s="20"/>
    </row>
    <row r="37098" spans="4:4" x14ac:dyDescent="0.2">
      <c r="D37098" s="20"/>
    </row>
    <row r="37099" spans="4:4" x14ac:dyDescent="0.2">
      <c r="D37099" s="20"/>
    </row>
    <row r="37100" spans="4:4" x14ac:dyDescent="0.2">
      <c r="D37100" s="20"/>
    </row>
    <row r="37101" spans="4:4" x14ac:dyDescent="0.2">
      <c r="D37101" s="20"/>
    </row>
    <row r="37102" spans="4:4" x14ac:dyDescent="0.2">
      <c r="D37102" s="20"/>
    </row>
    <row r="37103" spans="4:4" x14ac:dyDescent="0.2">
      <c r="D37103" s="20"/>
    </row>
    <row r="37104" spans="4:4" x14ac:dyDescent="0.2">
      <c r="D37104" s="20"/>
    </row>
    <row r="37105" spans="4:4" x14ac:dyDescent="0.2">
      <c r="D37105" s="20"/>
    </row>
    <row r="37106" spans="4:4" x14ac:dyDescent="0.2">
      <c r="D37106" s="20"/>
    </row>
    <row r="37107" spans="4:4" x14ac:dyDescent="0.2">
      <c r="D37107" s="20"/>
    </row>
    <row r="37108" spans="4:4" x14ac:dyDescent="0.2">
      <c r="D37108" s="20"/>
    </row>
    <row r="37109" spans="4:4" x14ac:dyDescent="0.2">
      <c r="D37109" s="20"/>
    </row>
    <row r="37110" spans="4:4" x14ac:dyDescent="0.2">
      <c r="D37110" s="20"/>
    </row>
    <row r="37111" spans="4:4" x14ac:dyDescent="0.2">
      <c r="D37111" s="20"/>
    </row>
    <row r="37112" spans="4:4" x14ac:dyDescent="0.2">
      <c r="D37112" s="20"/>
    </row>
    <row r="37113" spans="4:4" x14ac:dyDescent="0.2">
      <c r="D37113" s="20"/>
    </row>
    <row r="37114" spans="4:4" x14ac:dyDescent="0.2">
      <c r="D37114" s="20"/>
    </row>
    <row r="37115" spans="4:4" x14ac:dyDescent="0.2">
      <c r="D37115" s="20"/>
    </row>
    <row r="37116" spans="4:4" x14ac:dyDescent="0.2">
      <c r="D37116" s="20"/>
    </row>
    <row r="37117" spans="4:4" x14ac:dyDescent="0.2">
      <c r="D37117" s="20"/>
    </row>
    <row r="37118" spans="4:4" x14ac:dyDescent="0.2">
      <c r="D37118" s="20"/>
    </row>
    <row r="37119" spans="4:4" x14ac:dyDescent="0.2">
      <c r="D37119" s="20"/>
    </row>
    <row r="37120" spans="4:4" x14ac:dyDescent="0.2">
      <c r="D37120" s="20"/>
    </row>
    <row r="37121" spans="4:4" x14ac:dyDescent="0.2">
      <c r="D37121" s="20"/>
    </row>
    <row r="37122" spans="4:4" x14ac:dyDescent="0.2">
      <c r="D37122" s="20"/>
    </row>
    <row r="37123" spans="4:4" x14ac:dyDescent="0.2">
      <c r="D37123" s="20"/>
    </row>
    <row r="37124" spans="4:4" x14ac:dyDescent="0.2">
      <c r="D37124" s="20"/>
    </row>
    <row r="37125" spans="4:4" x14ac:dyDescent="0.2">
      <c r="D37125" s="20"/>
    </row>
    <row r="37126" spans="4:4" x14ac:dyDescent="0.2">
      <c r="D37126" s="20"/>
    </row>
    <row r="37127" spans="4:4" x14ac:dyDescent="0.2">
      <c r="D37127" s="20"/>
    </row>
    <row r="37128" spans="4:4" x14ac:dyDescent="0.2">
      <c r="D37128" s="20"/>
    </row>
    <row r="37129" spans="4:4" x14ac:dyDescent="0.2">
      <c r="D37129" s="20"/>
    </row>
    <row r="37130" spans="4:4" x14ac:dyDescent="0.2">
      <c r="D37130" s="20"/>
    </row>
    <row r="37131" spans="4:4" x14ac:dyDescent="0.2">
      <c r="D37131" s="20"/>
    </row>
    <row r="37132" spans="4:4" x14ac:dyDescent="0.2">
      <c r="D37132" s="20"/>
    </row>
    <row r="37133" spans="4:4" x14ac:dyDescent="0.2">
      <c r="D37133" s="20"/>
    </row>
    <row r="37134" spans="4:4" x14ac:dyDescent="0.2">
      <c r="D37134" s="20"/>
    </row>
    <row r="37135" spans="4:4" x14ac:dyDescent="0.2">
      <c r="D37135" s="20"/>
    </row>
    <row r="37136" spans="4:4" x14ac:dyDescent="0.2">
      <c r="D37136" s="20"/>
    </row>
    <row r="37137" spans="4:4" x14ac:dyDescent="0.2">
      <c r="D37137" s="20"/>
    </row>
    <row r="37138" spans="4:4" x14ac:dyDescent="0.2">
      <c r="D37138" s="20"/>
    </row>
    <row r="37139" spans="4:4" x14ac:dyDescent="0.2">
      <c r="D37139" s="20"/>
    </row>
    <row r="37140" spans="4:4" x14ac:dyDescent="0.2">
      <c r="D37140" s="20"/>
    </row>
    <row r="37141" spans="4:4" x14ac:dyDescent="0.2">
      <c r="D37141" s="20"/>
    </row>
    <row r="37142" spans="4:4" x14ac:dyDescent="0.2">
      <c r="D37142" s="20"/>
    </row>
    <row r="37143" spans="4:4" x14ac:dyDescent="0.2">
      <c r="D37143" s="20"/>
    </row>
    <row r="37144" spans="4:4" x14ac:dyDescent="0.2">
      <c r="D37144" s="20"/>
    </row>
    <row r="37145" spans="4:4" x14ac:dyDescent="0.2">
      <c r="D37145" s="20"/>
    </row>
    <row r="37146" spans="4:4" x14ac:dyDescent="0.2">
      <c r="D37146" s="20"/>
    </row>
    <row r="37147" spans="4:4" x14ac:dyDescent="0.2">
      <c r="D37147" s="20"/>
    </row>
    <row r="37148" spans="4:4" x14ac:dyDescent="0.2">
      <c r="D37148" s="20"/>
    </row>
    <row r="37149" spans="4:4" x14ac:dyDescent="0.2">
      <c r="D37149" s="20"/>
    </row>
    <row r="37150" spans="4:4" x14ac:dyDescent="0.2">
      <c r="D37150" s="20"/>
    </row>
    <row r="37151" spans="4:4" x14ac:dyDescent="0.2">
      <c r="D37151" s="20"/>
    </row>
    <row r="37152" spans="4:4" x14ac:dyDescent="0.2">
      <c r="D37152" s="20"/>
    </row>
    <row r="37153" spans="4:4" x14ac:dyDescent="0.2">
      <c r="D37153" s="20"/>
    </row>
    <row r="37154" spans="4:4" x14ac:dyDescent="0.2">
      <c r="D37154" s="20"/>
    </row>
    <row r="37155" spans="4:4" x14ac:dyDescent="0.2">
      <c r="D37155" s="20"/>
    </row>
    <row r="37156" spans="4:4" x14ac:dyDescent="0.2">
      <c r="D37156" s="20"/>
    </row>
    <row r="37157" spans="4:4" x14ac:dyDescent="0.2">
      <c r="D37157" s="20"/>
    </row>
    <row r="37158" spans="4:4" x14ac:dyDescent="0.2">
      <c r="D37158" s="20"/>
    </row>
    <row r="37159" spans="4:4" x14ac:dyDescent="0.2">
      <c r="D37159" s="20"/>
    </row>
    <row r="37160" spans="4:4" x14ac:dyDescent="0.2">
      <c r="D37160" s="20"/>
    </row>
    <row r="37161" spans="4:4" x14ac:dyDescent="0.2">
      <c r="D37161" s="20"/>
    </row>
    <row r="37162" spans="4:4" x14ac:dyDescent="0.2">
      <c r="D37162" s="20"/>
    </row>
    <row r="37163" spans="4:4" x14ac:dyDescent="0.2">
      <c r="D37163" s="20"/>
    </row>
    <row r="37164" spans="4:4" x14ac:dyDescent="0.2">
      <c r="D37164" s="20"/>
    </row>
    <row r="37165" spans="4:4" x14ac:dyDescent="0.2">
      <c r="D37165" s="20"/>
    </row>
    <row r="37166" spans="4:4" x14ac:dyDescent="0.2">
      <c r="D37166" s="20"/>
    </row>
    <row r="37167" spans="4:4" x14ac:dyDescent="0.2">
      <c r="D37167" s="20"/>
    </row>
    <row r="37168" spans="4:4" x14ac:dyDescent="0.2">
      <c r="D37168" s="20"/>
    </row>
    <row r="37169" spans="4:4" x14ac:dyDescent="0.2">
      <c r="D37169" s="20"/>
    </row>
    <row r="37170" spans="4:4" x14ac:dyDescent="0.2">
      <c r="D37170" s="20"/>
    </row>
    <row r="37171" spans="4:4" x14ac:dyDescent="0.2">
      <c r="D37171" s="20"/>
    </row>
    <row r="37172" spans="4:4" x14ac:dyDescent="0.2">
      <c r="D37172" s="20"/>
    </row>
    <row r="37173" spans="4:4" x14ac:dyDescent="0.2">
      <c r="D37173" s="20"/>
    </row>
    <row r="37174" spans="4:4" x14ac:dyDescent="0.2">
      <c r="D37174" s="20"/>
    </row>
    <row r="37175" spans="4:4" x14ac:dyDescent="0.2">
      <c r="D37175" s="20"/>
    </row>
    <row r="37176" spans="4:4" x14ac:dyDescent="0.2">
      <c r="D37176" s="20"/>
    </row>
    <row r="37177" spans="4:4" x14ac:dyDescent="0.2">
      <c r="D37177" s="20"/>
    </row>
    <row r="37178" spans="4:4" x14ac:dyDescent="0.2">
      <c r="D37178" s="20"/>
    </row>
    <row r="37179" spans="4:4" x14ac:dyDescent="0.2">
      <c r="D37179" s="20"/>
    </row>
    <row r="37180" spans="4:4" x14ac:dyDescent="0.2">
      <c r="D37180" s="20"/>
    </row>
    <row r="37181" spans="4:4" x14ac:dyDescent="0.2">
      <c r="D37181" s="20"/>
    </row>
    <row r="37182" spans="4:4" x14ac:dyDescent="0.2">
      <c r="D37182" s="20"/>
    </row>
    <row r="37183" spans="4:4" x14ac:dyDescent="0.2">
      <c r="D37183" s="20"/>
    </row>
    <row r="37184" spans="4:4" x14ac:dyDescent="0.2">
      <c r="D37184" s="20"/>
    </row>
    <row r="37185" spans="4:4" x14ac:dyDescent="0.2">
      <c r="D37185" s="20"/>
    </row>
    <row r="37186" spans="4:4" x14ac:dyDescent="0.2">
      <c r="D37186" s="20"/>
    </row>
    <row r="37187" spans="4:4" x14ac:dyDescent="0.2">
      <c r="D37187" s="20"/>
    </row>
    <row r="37188" spans="4:4" x14ac:dyDescent="0.2">
      <c r="D37188" s="20"/>
    </row>
    <row r="37189" spans="4:4" x14ac:dyDescent="0.2">
      <c r="D37189" s="20"/>
    </row>
    <row r="37190" spans="4:4" x14ac:dyDescent="0.2">
      <c r="D37190" s="20"/>
    </row>
    <row r="37191" spans="4:4" x14ac:dyDescent="0.2">
      <c r="D37191" s="20"/>
    </row>
    <row r="37192" spans="4:4" x14ac:dyDescent="0.2">
      <c r="D37192" s="20"/>
    </row>
    <row r="37193" spans="4:4" x14ac:dyDescent="0.2">
      <c r="D37193" s="20"/>
    </row>
    <row r="37194" spans="4:4" x14ac:dyDescent="0.2">
      <c r="D37194" s="20"/>
    </row>
    <row r="37195" spans="4:4" x14ac:dyDescent="0.2">
      <c r="D37195" s="20"/>
    </row>
    <row r="37196" spans="4:4" x14ac:dyDescent="0.2">
      <c r="D37196" s="20"/>
    </row>
    <row r="37197" spans="4:4" x14ac:dyDescent="0.2">
      <c r="D37197" s="20"/>
    </row>
    <row r="37198" spans="4:4" x14ac:dyDescent="0.2">
      <c r="D37198" s="20"/>
    </row>
    <row r="37199" spans="4:4" x14ac:dyDescent="0.2">
      <c r="D37199" s="20"/>
    </row>
    <row r="37200" spans="4:4" x14ac:dyDescent="0.2">
      <c r="D37200" s="20"/>
    </row>
    <row r="37201" spans="4:4" x14ac:dyDescent="0.2">
      <c r="D37201" s="20"/>
    </row>
    <row r="37202" spans="4:4" x14ac:dyDescent="0.2">
      <c r="D37202" s="20"/>
    </row>
    <row r="37203" spans="4:4" x14ac:dyDescent="0.2">
      <c r="D37203" s="20"/>
    </row>
    <row r="37204" spans="4:4" x14ac:dyDescent="0.2">
      <c r="D37204" s="20"/>
    </row>
    <row r="37205" spans="4:4" x14ac:dyDescent="0.2">
      <c r="D37205" s="20"/>
    </row>
    <row r="37206" spans="4:4" x14ac:dyDescent="0.2">
      <c r="D37206" s="20"/>
    </row>
    <row r="37207" spans="4:4" x14ac:dyDescent="0.2">
      <c r="D37207" s="20"/>
    </row>
    <row r="37208" spans="4:4" x14ac:dyDescent="0.2">
      <c r="D37208" s="20"/>
    </row>
    <row r="37209" spans="4:4" x14ac:dyDescent="0.2">
      <c r="D37209" s="20"/>
    </row>
    <row r="37210" spans="4:4" x14ac:dyDescent="0.2">
      <c r="D37210" s="20"/>
    </row>
    <row r="37211" spans="4:4" x14ac:dyDescent="0.2">
      <c r="D37211" s="20"/>
    </row>
    <row r="37212" spans="4:4" x14ac:dyDescent="0.2">
      <c r="D37212" s="20"/>
    </row>
    <row r="37213" spans="4:4" x14ac:dyDescent="0.2">
      <c r="D37213" s="20"/>
    </row>
    <row r="37214" spans="4:4" x14ac:dyDescent="0.2">
      <c r="D37214" s="20"/>
    </row>
    <row r="37215" spans="4:4" x14ac:dyDescent="0.2">
      <c r="D37215" s="20"/>
    </row>
    <row r="37216" spans="4:4" x14ac:dyDescent="0.2">
      <c r="D37216" s="20"/>
    </row>
    <row r="37217" spans="4:4" x14ac:dyDescent="0.2">
      <c r="D37217" s="20"/>
    </row>
    <row r="37218" spans="4:4" x14ac:dyDescent="0.2">
      <c r="D37218" s="20"/>
    </row>
    <row r="37219" spans="4:4" x14ac:dyDescent="0.2">
      <c r="D37219" s="20"/>
    </row>
    <row r="37220" spans="4:4" x14ac:dyDescent="0.2">
      <c r="D37220" s="20"/>
    </row>
    <row r="37221" spans="4:4" x14ac:dyDescent="0.2">
      <c r="D37221" s="20"/>
    </row>
    <row r="37222" spans="4:4" x14ac:dyDescent="0.2">
      <c r="D37222" s="20"/>
    </row>
    <row r="37223" spans="4:4" x14ac:dyDescent="0.2">
      <c r="D37223" s="20"/>
    </row>
    <row r="37224" spans="4:4" x14ac:dyDescent="0.2">
      <c r="D37224" s="20"/>
    </row>
    <row r="37225" spans="4:4" x14ac:dyDescent="0.2">
      <c r="D37225" s="20"/>
    </row>
    <row r="37226" spans="4:4" x14ac:dyDescent="0.2">
      <c r="D37226" s="20"/>
    </row>
    <row r="37227" spans="4:4" x14ac:dyDescent="0.2">
      <c r="D37227" s="20"/>
    </row>
    <row r="37228" spans="4:4" x14ac:dyDescent="0.2">
      <c r="D37228" s="20"/>
    </row>
    <row r="37229" spans="4:4" x14ac:dyDescent="0.2">
      <c r="D37229" s="20"/>
    </row>
    <row r="37230" spans="4:4" x14ac:dyDescent="0.2">
      <c r="D37230" s="20"/>
    </row>
    <row r="37231" spans="4:4" x14ac:dyDescent="0.2">
      <c r="D37231" s="20"/>
    </row>
    <row r="37232" spans="4:4" x14ac:dyDescent="0.2">
      <c r="D37232" s="20"/>
    </row>
    <row r="37233" spans="4:4" x14ac:dyDescent="0.2">
      <c r="D37233" s="20"/>
    </row>
    <row r="37234" spans="4:4" x14ac:dyDescent="0.2">
      <c r="D37234" s="20"/>
    </row>
    <row r="37235" spans="4:4" x14ac:dyDescent="0.2">
      <c r="D37235" s="20"/>
    </row>
    <row r="37236" spans="4:4" x14ac:dyDescent="0.2">
      <c r="D37236" s="20"/>
    </row>
    <row r="37237" spans="4:4" x14ac:dyDescent="0.2">
      <c r="D37237" s="20"/>
    </row>
    <row r="37238" spans="4:4" x14ac:dyDescent="0.2">
      <c r="D37238" s="20"/>
    </row>
    <row r="37239" spans="4:4" x14ac:dyDescent="0.2">
      <c r="D37239" s="20"/>
    </row>
    <row r="37240" spans="4:4" x14ac:dyDescent="0.2">
      <c r="D37240" s="20"/>
    </row>
    <row r="37241" spans="4:4" x14ac:dyDescent="0.2">
      <c r="D37241" s="20"/>
    </row>
    <row r="37242" spans="4:4" x14ac:dyDescent="0.2">
      <c r="D37242" s="20"/>
    </row>
    <row r="37243" spans="4:4" x14ac:dyDescent="0.2">
      <c r="D37243" s="20"/>
    </row>
    <row r="37244" spans="4:4" x14ac:dyDescent="0.2">
      <c r="D37244" s="20"/>
    </row>
    <row r="37245" spans="4:4" x14ac:dyDescent="0.2">
      <c r="D37245" s="20"/>
    </row>
    <row r="37246" spans="4:4" x14ac:dyDescent="0.2">
      <c r="D37246" s="20"/>
    </row>
    <row r="37247" spans="4:4" x14ac:dyDescent="0.2">
      <c r="D37247" s="20"/>
    </row>
    <row r="37248" spans="4:4" x14ac:dyDescent="0.2">
      <c r="D37248" s="20"/>
    </row>
    <row r="37249" spans="4:4" x14ac:dyDescent="0.2">
      <c r="D37249" s="20"/>
    </row>
    <row r="37250" spans="4:4" x14ac:dyDescent="0.2">
      <c r="D37250" s="20"/>
    </row>
    <row r="37251" spans="4:4" x14ac:dyDescent="0.2">
      <c r="D37251" s="20"/>
    </row>
    <row r="37252" spans="4:4" x14ac:dyDescent="0.2">
      <c r="D37252" s="20"/>
    </row>
    <row r="37253" spans="4:4" x14ac:dyDescent="0.2">
      <c r="D37253" s="20"/>
    </row>
    <row r="37254" spans="4:4" x14ac:dyDescent="0.2">
      <c r="D37254" s="20"/>
    </row>
    <row r="37255" spans="4:4" x14ac:dyDescent="0.2">
      <c r="D37255" s="20"/>
    </row>
    <row r="37256" spans="4:4" x14ac:dyDescent="0.2">
      <c r="D37256" s="20"/>
    </row>
    <row r="37257" spans="4:4" x14ac:dyDescent="0.2">
      <c r="D37257" s="20"/>
    </row>
    <row r="37258" spans="4:4" x14ac:dyDescent="0.2">
      <c r="D37258" s="20"/>
    </row>
    <row r="37259" spans="4:4" x14ac:dyDescent="0.2">
      <c r="D37259" s="20"/>
    </row>
    <row r="37260" spans="4:4" x14ac:dyDescent="0.2">
      <c r="D37260" s="20"/>
    </row>
    <row r="37261" spans="4:4" x14ac:dyDescent="0.2">
      <c r="D37261" s="20"/>
    </row>
    <row r="37262" spans="4:4" x14ac:dyDescent="0.2">
      <c r="D37262" s="20"/>
    </row>
    <row r="37263" spans="4:4" x14ac:dyDescent="0.2">
      <c r="D37263" s="20"/>
    </row>
    <row r="37264" spans="4:4" x14ac:dyDescent="0.2">
      <c r="D37264" s="20"/>
    </row>
    <row r="37265" spans="4:4" x14ac:dyDescent="0.2">
      <c r="D37265" s="20"/>
    </row>
    <row r="37266" spans="4:4" x14ac:dyDescent="0.2">
      <c r="D37266" s="20"/>
    </row>
    <row r="37267" spans="4:4" x14ac:dyDescent="0.2">
      <c r="D37267" s="20"/>
    </row>
    <row r="37268" spans="4:4" x14ac:dyDescent="0.2">
      <c r="D37268" s="20"/>
    </row>
    <row r="37269" spans="4:4" x14ac:dyDescent="0.2">
      <c r="D37269" s="20"/>
    </row>
    <row r="37270" spans="4:4" x14ac:dyDescent="0.2">
      <c r="D37270" s="20"/>
    </row>
    <row r="37271" spans="4:4" x14ac:dyDescent="0.2">
      <c r="D37271" s="20"/>
    </row>
    <row r="37272" spans="4:4" x14ac:dyDescent="0.2">
      <c r="D37272" s="20"/>
    </row>
    <row r="37273" spans="4:4" x14ac:dyDescent="0.2">
      <c r="D37273" s="20"/>
    </row>
    <row r="37274" spans="4:4" x14ac:dyDescent="0.2">
      <c r="D37274" s="20"/>
    </row>
    <row r="37275" spans="4:4" x14ac:dyDescent="0.2">
      <c r="D37275" s="20"/>
    </row>
    <row r="37276" spans="4:4" x14ac:dyDescent="0.2">
      <c r="D37276" s="20"/>
    </row>
    <row r="37277" spans="4:4" x14ac:dyDescent="0.2">
      <c r="D37277" s="20"/>
    </row>
    <row r="37278" spans="4:4" x14ac:dyDescent="0.2">
      <c r="D37278" s="20"/>
    </row>
    <row r="37279" spans="4:4" x14ac:dyDescent="0.2">
      <c r="D37279" s="20"/>
    </row>
    <row r="37280" spans="4:4" x14ac:dyDescent="0.2">
      <c r="D37280" s="20"/>
    </row>
    <row r="37281" spans="4:4" x14ac:dyDescent="0.2">
      <c r="D37281" s="20"/>
    </row>
    <row r="37282" spans="4:4" x14ac:dyDescent="0.2">
      <c r="D37282" s="20"/>
    </row>
    <row r="37283" spans="4:4" x14ac:dyDescent="0.2">
      <c r="D37283" s="20"/>
    </row>
    <row r="37284" spans="4:4" x14ac:dyDescent="0.2">
      <c r="D37284" s="20"/>
    </row>
    <row r="37285" spans="4:4" x14ac:dyDescent="0.2">
      <c r="D37285" s="20"/>
    </row>
    <row r="37286" spans="4:4" x14ac:dyDescent="0.2">
      <c r="D37286" s="20"/>
    </row>
    <row r="37287" spans="4:4" x14ac:dyDescent="0.2">
      <c r="D37287" s="20"/>
    </row>
    <row r="37288" spans="4:4" x14ac:dyDescent="0.2">
      <c r="D37288" s="20"/>
    </row>
    <row r="37289" spans="4:4" x14ac:dyDescent="0.2">
      <c r="D37289" s="20"/>
    </row>
    <row r="37290" spans="4:4" x14ac:dyDescent="0.2">
      <c r="D37290" s="20"/>
    </row>
    <row r="37291" spans="4:4" x14ac:dyDescent="0.2">
      <c r="D37291" s="20"/>
    </row>
    <row r="37292" spans="4:4" x14ac:dyDescent="0.2">
      <c r="D37292" s="20"/>
    </row>
    <row r="37293" spans="4:4" x14ac:dyDescent="0.2">
      <c r="D37293" s="20"/>
    </row>
    <row r="37294" spans="4:4" x14ac:dyDescent="0.2">
      <c r="D37294" s="20"/>
    </row>
    <row r="37295" spans="4:4" x14ac:dyDescent="0.2">
      <c r="D37295" s="20"/>
    </row>
    <row r="37296" spans="4:4" x14ac:dyDescent="0.2">
      <c r="D37296" s="20"/>
    </row>
    <row r="37297" spans="4:4" x14ac:dyDescent="0.2">
      <c r="D37297" s="20"/>
    </row>
    <row r="37298" spans="4:4" x14ac:dyDescent="0.2">
      <c r="D37298" s="20"/>
    </row>
    <row r="37299" spans="4:4" x14ac:dyDescent="0.2">
      <c r="D37299" s="20"/>
    </row>
    <row r="37300" spans="4:4" x14ac:dyDescent="0.2">
      <c r="D37300" s="20"/>
    </row>
    <row r="37301" spans="4:4" x14ac:dyDescent="0.2">
      <c r="D37301" s="20"/>
    </row>
    <row r="37302" spans="4:4" x14ac:dyDescent="0.2">
      <c r="D37302" s="20"/>
    </row>
    <row r="37303" spans="4:4" x14ac:dyDescent="0.2">
      <c r="D37303" s="20"/>
    </row>
    <row r="37304" spans="4:4" x14ac:dyDescent="0.2">
      <c r="D37304" s="20"/>
    </row>
    <row r="37305" spans="4:4" x14ac:dyDescent="0.2">
      <c r="D37305" s="20"/>
    </row>
    <row r="37306" spans="4:4" x14ac:dyDescent="0.2">
      <c r="D37306" s="20"/>
    </row>
    <row r="37307" spans="4:4" x14ac:dyDescent="0.2">
      <c r="D37307" s="20"/>
    </row>
    <row r="37308" spans="4:4" x14ac:dyDescent="0.2">
      <c r="D37308" s="20"/>
    </row>
    <row r="37309" spans="4:4" x14ac:dyDescent="0.2">
      <c r="D37309" s="20"/>
    </row>
    <row r="37310" spans="4:4" x14ac:dyDescent="0.2">
      <c r="D37310" s="20"/>
    </row>
    <row r="37311" spans="4:4" x14ac:dyDescent="0.2">
      <c r="D37311" s="20"/>
    </row>
    <row r="37312" spans="4:4" x14ac:dyDescent="0.2">
      <c r="D37312" s="20"/>
    </row>
    <row r="37313" spans="4:4" x14ac:dyDescent="0.2">
      <c r="D37313" s="20"/>
    </row>
    <row r="37314" spans="4:4" x14ac:dyDescent="0.2">
      <c r="D37314" s="20"/>
    </row>
    <row r="37315" spans="4:4" x14ac:dyDescent="0.2">
      <c r="D37315" s="20"/>
    </row>
    <row r="37316" spans="4:4" x14ac:dyDescent="0.2">
      <c r="D37316" s="20"/>
    </row>
    <row r="37317" spans="4:4" x14ac:dyDescent="0.2">
      <c r="D37317" s="20"/>
    </row>
    <row r="37318" spans="4:4" x14ac:dyDescent="0.2">
      <c r="D37318" s="20"/>
    </row>
    <row r="37319" spans="4:4" x14ac:dyDescent="0.2">
      <c r="D37319" s="20"/>
    </row>
    <row r="37320" spans="4:4" x14ac:dyDescent="0.2">
      <c r="D37320" s="20"/>
    </row>
    <row r="37321" spans="4:4" x14ac:dyDescent="0.2">
      <c r="D37321" s="20"/>
    </row>
    <row r="37322" spans="4:4" x14ac:dyDescent="0.2">
      <c r="D37322" s="20"/>
    </row>
    <row r="37323" spans="4:4" x14ac:dyDescent="0.2">
      <c r="D37323" s="20"/>
    </row>
    <row r="37324" spans="4:4" x14ac:dyDescent="0.2">
      <c r="D37324" s="20"/>
    </row>
    <row r="37325" spans="4:4" x14ac:dyDescent="0.2">
      <c r="D37325" s="20"/>
    </row>
    <row r="37326" spans="4:4" x14ac:dyDescent="0.2">
      <c r="D37326" s="20"/>
    </row>
    <row r="37327" spans="4:4" x14ac:dyDescent="0.2">
      <c r="D37327" s="20"/>
    </row>
    <row r="37328" spans="4:4" x14ac:dyDescent="0.2">
      <c r="D37328" s="20"/>
    </row>
    <row r="37329" spans="4:4" x14ac:dyDescent="0.2">
      <c r="D37329" s="20"/>
    </row>
    <row r="37330" spans="4:4" x14ac:dyDescent="0.2">
      <c r="D37330" s="20"/>
    </row>
    <row r="37331" spans="4:4" x14ac:dyDescent="0.2">
      <c r="D37331" s="20"/>
    </row>
    <row r="37332" spans="4:4" x14ac:dyDescent="0.2">
      <c r="D37332" s="20"/>
    </row>
    <row r="37333" spans="4:4" x14ac:dyDescent="0.2">
      <c r="D37333" s="20"/>
    </row>
    <row r="37334" spans="4:4" x14ac:dyDescent="0.2">
      <c r="D37334" s="20"/>
    </row>
    <row r="37335" spans="4:4" x14ac:dyDescent="0.2">
      <c r="D37335" s="20"/>
    </row>
    <row r="37336" spans="4:4" x14ac:dyDescent="0.2">
      <c r="D37336" s="20"/>
    </row>
    <row r="37337" spans="4:4" x14ac:dyDescent="0.2">
      <c r="D37337" s="20"/>
    </row>
    <row r="37338" spans="4:4" x14ac:dyDescent="0.2">
      <c r="D37338" s="20"/>
    </row>
    <row r="37339" spans="4:4" x14ac:dyDescent="0.2">
      <c r="D37339" s="20"/>
    </row>
    <row r="37340" spans="4:4" x14ac:dyDescent="0.2">
      <c r="D37340" s="20"/>
    </row>
    <row r="37341" spans="4:4" x14ac:dyDescent="0.2">
      <c r="D37341" s="20"/>
    </row>
    <row r="37342" spans="4:4" x14ac:dyDescent="0.2">
      <c r="D37342" s="20"/>
    </row>
    <row r="37343" spans="4:4" x14ac:dyDescent="0.2">
      <c r="D37343" s="20"/>
    </row>
    <row r="37344" spans="4:4" x14ac:dyDescent="0.2">
      <c r="D37344" s="20"/>
    </row>
    <row r="37345" spans="4:4" x14ac:dyDescent="0.2">
      <c r="D37345" s="20"/>
    </row>
    <row r="37346" spans="4:4" x14ac:dyDescent="0.2">
      <c r="D37346" s="20"/>
    </row>
    <row r="37347" spans="4:4" x14ac:dyDescent="0.2">
      <c r="D37347" s="20"/>
    </row>
    <row r="37348" spans="4:4" x14ac:dyDescent="0.2">
      <c r="D37348" s="20"/>
    </row>
    <row r="37349" spans="4:4" x14ac:dyDescent="0.2">
      <c r="D37349" s="20"/>
    </row>
    <row r="37350" spans="4:4" x14ac:dyDescent="0.2">
      <c r="D37350" s="20"/>
    </row>
    <row r="37351" spans="4:4" x14ac:dyDescent="0.2">
      <c r="D37351" s="20"/>
    </row>
    <row r="37352" spans="4:4" x14ac:dyDescent="0.2">
      <c r="D37352" s="20"/>
    </row>
    <row r="37353" spans="4:4" x14ac:dyDescent="0.2">
      <c r="D37353" s="20"/>
    </row>
    <row r="37354" spans="4:4" x14ac:dyDescent="0.2">
      <c r="D37354" s="20"/>
    </row>
    <row r="37355" spans="4:4" x14ac:dyDescent="0.2">
      <c r="D37355" s="20"/>
    </row>
    <row r="37356" spans="4:4" x14ac:dyDescent="0.2">
      <c r="D37356" s="20"/>
    </row>
    <row r="37357" spans="4:4" x14ac:dyDescent="0.2">
      <c r="D37357" s="20"/>
    </row>
    <row r="37358" spans="4:4" x14ac:dyDescent="0.2">
      <c r="D37358" s="20"/>
    </row>
    <row r="37359" spans="4:4" x14ac:dyDescent="0.2">
      <c r="D37359" s="20"/>
    </row>
    <row r="37360" spans="4:4" x14ac:dyDescent="0.2">
      <c r="D37360" s="20"/>
    </row>
    <row r="37361" spans="4:4" x14ac:dyDescent="0.2">
      <c r="D37361" s="20"/>
    </row>
    <row r="37362" spans="4:4" x14ac:dyDescent="0.2">
      <c r="D37362" s="20"/>
    </row>
    <row r="37363" spans="4:4" x14ac:dyDescent="0.2">
      <c r="D37363" s="20"/>
    </row>
    <row r="37364" spans="4:4" x14ac:dyDescent="0.2">
      <c r="D37364" s="20"/>
    </row>
    <row r="37365" spans="4:4" x14ac:dyDescent="0.2">
      <c r="D37365" s="20"/>
    </row>
    <row r="37366" spans="4:4" x14ac:dyDescent="0.2">
      <c r="D37366" s="20"/>
    </row>
    <row r="37367" spans="4:4" x14ac:dyDescent="0.2">
      <c r="D37367" s="20"/>
    </row>
    <row r="37368" spans="4:4" x14ac:dyDescent="0.2">
      <c r="D37368" s="20"/>
    </row>
    <row r="37369" spans="4:4" x14ac:dyDescent="0.2">
      <c r="D37369" s="20"/>
    </row>
    <row r="37370" spans="4:4" x14ac:dyDescent="0.2">
      <c r="D37370" s="20"/>
    </row>
    <row r="37371" spans="4:4" x14ac:dyDescent="0.2">
      <c r="D37371" s="20"/>
    </row>
    <row r="37372" spans="4:4" x14ac:dyDescent="0.2">
      <c r="D37372" s="20"/>
    </row>
    <row r="37373" spans="4:4" x14ac:dyDescent="0.2">
      <c r="D37373" s="20"/>
    </row>
    <row r="37374" spans="4:4" x14ac:dyDescent="0.2">
      <c r="D37374" s="20"/>
    </row>
    <row r="37375" spans="4:4" x14ac:dyDescent="0.2">
      <c r="D37375" s="20"/>
    </row>
    <row r="37376" spans="4:4" x14ac:dyDescent="0.2">
      <c r="D37376" s="20"/>
    </row>
    <row r="37377" spans="4:4" x14ac:dyDescent="0.2">
      <c r="D37377" s="20"/>
    </row>
    <row r="37378" spans="4:4" x14ac:dyDescent="0.2">
      <c r="D37378" s="20"/>
    </row>
    <row r="37379" spans="4:4" x14ac:dyDescent="0.2">
      <c r="D37379" s="20"/>
    </row>
    <row r="37380" spans="4:4" x14ac:dyDescent="0.2">
      <c r="D37380" s="20"/>
    </row>
    <row r="37381" spans="4:4" x14ac:dyDescent="0.2">
      <c r="D37381" s="20"/>
    </row>
    <row r="37382" spans="4:4" x14ac:dyDescent="0.2">
      <c r="D37382" s="20"/>
    </row>
    <row r="37383" spans="4:4" x14ac:dyDescent="0.2">
      <c r="D37383" s="20"/>
    </row>
    <row r="37384" spans="4:4" x14ac:dyDescent="0.2">
      <c r="D37384" s="20"/>
    </row>
    <row r="37385" spans="4:4" x14ac:dyDescent="0.2">
      <c r="D37385" s="20"/>
    </row>
    <row r="37386" spans="4:4" x14ac:dyDescent="0.2">
      <c r="D37386" s="20"/>
    </row>
    <row r="37387" spans="4:4" x14ac:dyDescent="0.2">
      <c r="D37387" s="20"/>
    </row>
    <row r="37388" spans="4:4" x14ac:dyDescent="0.2">
      <c r="D37388" s="20"/>
    </row>
    <row r="37389" spans="4:4" x14ac:dyDescent="0.2">
      <c r="D37389" s="20"/>
    </row>
    <row r="37390" spans="4:4" x14ac:dyDescent="0.2">
      <c r="D37390" s="20"/>
    </row>
    <row r="37391" spans="4:4" x14ac:dyDescent="0.2">
      <c r="D37391" s="20"/>
    </row>
    <row r="37392" spans="4:4" x14ac:dyDescent="0.2">
      <c r="D37392" s="20"/>
    </row>
    <row r="37393" spans="4:4" x14ac:dyDescent="0.2">
      <c r="D37393" s="20"/>
    </row>
    <row r="37394" spans="4:4" x14ac:dyDescent="0.2">
      <c r="D37394" s="20"/>
    </row>
    <row r="37395" spans="4:4" x14ac:dyDescent="0.2">
      <c r="D37395" s="20"/>
    </row>
    <row r="37396" spans="4:4" x14ac:dyDescent="0.2">
      <c r="D37396" s="20"/>
    </row>
    <row r="37397" spans="4:4" x14ac:dyDescent="0.2">
      <c r="D37397" s="20"/>
    </row>
    <row r="37398" spans="4:4" x14ac:dyDescent="0.2">
      <c r="D37398" s="20"/>
    </row>
    <row r="37399" spans="4:4" x14ac:dyDescent="0.2">
      <c r="D37399" s="20"/>
    </row>
    <row r="37400" spans="4:4" x14ac:dyDescent="0.2">
      <c r="D37400" s="20"/>
    </row>
    <row r="37401" spans="4:4" x14ac:dyDescent="0.2">
      <c r="D37401" s="20"/>
    </row>
    <row r="37402" spans="4:4" x14ac:dyDescent="0.2">
      <c r="D37402" s="20"/>
    </row>
    <row r="37403" spans="4:4" x14ac:dyDescent="0.2">
      <c r="D37403" s="20"/>
    </row>
    <row r="37404" spans="4:4" x14ac:dyDescent="0.2">
      <c r="D37404" s="20"/>
    </row>
    <row r="37405" spans="4:4" x14ac:dyDescent="0.2">
      <c r="D37405" s="20"/>
    </row>
    <row r="37406" spans="4:4" x14ac:dyDescent="0.2">
      <c r="D37406" s="20"/>
    </row>
    <row r="37407" spans="4:4" x14ac:dyDescent="0.2">
      <c r="D37407" s="20"/>
    </row>
    <row r="37408" spans="4:4" x14ac:dyDescent="0.2">
      <c r="D37408" s="20"/>
    </row>
    <row r="37409" spans="4:4" x14ac:dyDescent="0.2">
      <c r="D37409" s="20"/>
    </row>
    <row r="37410" spans="4:4" x14ac:dyDescent="0.2">
      <c r="D37410" s="20"/>
    </row>
    <row r="37411" spans="4:4" x14ac:dyDescent="0.2">
      <c r="D37411" s="20"/>
    </row>
    <row r="37412" spans="4:4" x14ac:dyDescent="0.2">
      <c r="D37412" s="20"/>
    </row>
    <row r="37413" spans="4:4" x14ac:dyDescent="0.2">
      <c r="D37413" s="20"/>
    </row>
    <row r="37414" spans="4:4" x14ac:dyDescent="0.2">
      <c r="D37414" s="20"/>
    </row>
    <row r="37415" spans="4:4" x14ac:dyDescent="0.2">
      <c r="D37415" s="20"/>
    </row>
    <row r="37416" spans="4:4" x14ac:dyDescent="0.2">
      <c r="D37416" s="20"/>
    </row>
    <row r="37417" spans="4:4" x14ac:dyDescent="0.2">
      <c r="D37417" s="20"/>
    </row>
    <row r="37418" spans="4:4" x14ac:dyDescent="0.2">
      <c r="D37418" s="20"/>
    </row>
    <row r="37419" spans="4:4" x14ac:dyDescent="0.2">
      <c r="D37419" s="20"/>
    </row>
    <row r="37420" spans="4:4" x14ac:dyDescent="0.2">
      <c r="D37420" s="20"/>
    </row>
    <row r="37421" spans="4:4" x14ac:dyDescent="0.2">
      <c r="D37421" s="20"/>
    </row>
    <row r="37422" spans="4:4" x14ac:dyDescent="0.2">
      <c r="D37422" s="20"/>
    </row>
    <row r="37423" spans="4:4" x14ac:dyDescent="0.2">
      <c r="D37423" s="20"/>
    </row>
    <row r="37424" spans="4:4" x14ac:dyDescent="0.2">
      <c r="D37424" s="20"/>
    </row>
    <row r="37425" spans="4:4" x14ac:dyDescent="0.2">
      <c r="D37425" s="20"/>
    </row>
    <row r="37426" spans="4:4" x14ac:dyDescent="0.2">
      <c r="D37426" s="20"/>
    </row>
    <row r="37427" spans="4:4" x14ac:dyDescent="0.2">
      <c r="D37427" s="20"/>
    </row>
    <row r="37428" spans="4:4" x14ac:dyDescent="0.2">
      <c r="D37428" s="20"/>
    </row>
    <row r="37429" spans="4:4" x14ac:dyDescent="0.2">
      <c r="D37429" s="20"/>
    </row>
    <row r="37430" spans="4:4" x14ac:dyDescent="0.2">
      <c r="D37430" s="20"/>
    </row>
    <row r="37431" spans="4:4" x14ac:dyDescent="0.2">
      <c r="D37431" s="20"/>
    </row>
    <row r="37432" spans="4:4" x14ac:dyDescent="0.2">
      <c r="D37432" s="20"/>
    </row>
    <row r="37433" spans="4:4" x14ac:dyDescent="0.2">
      <c r="D37433" s="20"/>
    </row>
    <row r="37434" spans="4:4" x14ac:dyDescent="0.2">
      <c r="D37434" s="20"/>
    </row>
    <row r="37435" spans="4:4" x14ac:dyDescent="0.2">
      <c r="D37435" s="20"/>
    </row>
    <row r="37436" spans="4:4" x14ac:dyDescent="0.2">
      <c r="D37436" s="20"/>
    </row>
    <row r="37437" spans="4:4" x14ac:dyDescent="0.2">
      <c r="D37437" s="20"/>
    </row>
    <row r="37438" spans="4:4" x14ac:dyDescent="0.2">
      <c r="D37438" s="20"/>
    </row>
    <row r="37439" spans="4:4" x14ac:dyDescent="0.2">
      <c r="D37439" s="20"/>
    </row>
    <row r="37440" spans="4:4" x14ac:dyDescent="0.2">
      <c r="D37440" s="20"/>
    </row>
    <row r="37441" spans="4:4" x14ac:dyDescent="0.2">
      <c r="D37441" s="20"/>
    </row>
    <row r="37442" spans="4:4" x14ac:dyDescent="0.2">
      <c r="D37442" s="20"/>
    </row>
    <row r="37443" spans="4:4" x14ac:dyDescent="0.2">
      <c r="D37443" s="20"/>
    </row>
    <row r="37444" spans="4:4" x14ac:dyDescent="0.2">
      <c r="D37444" s="20"/>
    </row>
    <row r="37445" spans="4:4" x14ac:dyDescent="0.2">
      <c r="D37445" s="20"/>
    </row>
    <row r="37446" spans="4:4" x14ac:dyDescent="0.2">
      <c r="D37446" s="20"/>
    </row>
    <row r="37447" spans="4:4" x14ac:dyDescent="0.2">
      <c r="D37447" s="20"/>
    </row>
    <row r="37448" spans="4:4" x14ac:dyDescent="0.2">
      <c r="D37448" s="20"/>
    </row>
    <row r="37449" spans="4:4" x14ac:dyDescent="0.2">
      <c r="D37449" s="20"/>
    </row>
    <row r="37450" spans="4:4" x14ac:dyDescent="0.2">
      <c r="D37450" s="20"/>
    </row>
    <row r="37451" spans="4:4" x14ac:dyDescent="0.2">
      <c r="D37451" s="20"/>
    </row>
    <row r="37452" spans="4:4" x14ac:dyDescent="0.2">
      <c r="D37452" s="20"/>
    </row>
    <row r="37453" spans="4:4" x14ac:dyDescent="0.2">
      <c r="D37453" s="20"/>
    </row>
    <row r="37454" spans="4:4" x14ac:dyDescent="0.2">
      <c r="D37454" s="20"/>
    </row>
    <row r="37455" spans="4:4" x14ac:dyDescent="0.2">
      <c r="D37455" s="20"/>
    </row>
    <row r="37456" spans="4:4" x14ac:dyDescent="0.2">
      <c r="D37456" s="20"/>
    </row>
    <row r="37457" spans="4:4" x14ac:dyDescent="0.2">
      <c r="D37457" s="20"/>
    </row>
    <row r="37458" spans="4:4" x14ac:dyDescent="0.2">
      <c r="D37458" s="20"/>
    </row>
    <row r="37459" spans="4:4" x14ac:dyDescent="0.2">
      <c r="D37459" s="20"/>
    </row>
    <row r="37460" spans="4:4" x14ac:dyDescent="0.2">
      <c r="D37460" s="20"/>
    </row>
    <row r="37461" spans="4:4" x14ac:dyDescent="0.2">
      <c r="D37461" s="20"/>
    </row>
    <row r="37462" spans="4:4" x14ac:dyDescent="0.2">
      <c r="D37462" s="20"/>
    </row>
    <row r="37463" spans="4:4" x14ac:dyDescent="0.2">
      <c r="D37463" s="20"/>
    </row>
    <row r="37464" spans="4:4" x14ac:dyDescent="0.2">
      <c r="D37464" s="20"/>
    </row>
    <row r="37465" spans="4:4" x14ac:dyDescent="0.2">
      <c r="D37465" s="20"/>
    </row>
    <row r="37466" spans="4:4" x14ac:dyDescent="0.2">
      <c r="D37466" s="20"/>
    </row>
    <row r="37467" spans="4:4" x14ac:dyDescent="0.2">
      <c r="D37467" s="20"/>
    </row>
    <row r="37468" spans="4:4" x14ac:dyDescent="0.2">
      <c r="D37468" s="20"/>
    </row>
    <row r="37469" spans="4:4" x14ac:dyDescent="0.2">
      <c r="D37469" s="20"/>
    </row>
    <row r="37470" spans="4:4" x14ac:dyDescent="0.2">
      <c r="D37470" s="20"/>
    </row>
    <row r="37471" spans="4:4" x14ac:dyDescent="0.2">
      <c r="D37471" s="20"/>
    </row>
    <row r="37472" spans="4:4" x14ac:dyDescent="0.2">
      <c r="D37472" s="20"/>
    </row>
    <row r="37473" spans="4:4" x14ac:dyDescent="0.2">
      <c r="D37473" s="20"/>
    </row>
    <row r="37474" spans="4:4" x14ac:dyDescent="0.2">
      <c r="D37474" s="20"/>
    </row>
    <row r="37475" spans="4:4" x14ac:dyDescent="0.2">
      <c r="D37475" s="20"/>
    </row>
    <row r="37476" spans="4:4" x14ac:dyDescent="0.2">
      <c r="D37476" s="20"/>
    </row>
    <row r="37477" spans="4:4" x14ac:dyDescent="0.2">
      <c r="D37477" s="20"/>
    </row>
    <row r="37478" spans="4:4" x14ac:dyDescent="0.2">
      <c r="D37478" s="20"/>
    </row>
    <row r="37479" spans="4:4" x14ac:dyDescent="0.2">
      <c r="D37479" s="20"/>
    </row>
    <row r="37480" spans="4:4" x14ac:dyDescent="0.2">
      <c r="D37480" s="20"/>
    </row>
    <row r="37481" spans="4:4" x14ac:dyDescent="0.2">
      <c r="D37481" s="20"/>
    </row>
    <row r="37482" spans="4:4" x14ac:dyDescent="0.2">
      <c r="D37482" s="20"/>
    </row>
    <row r="37483" spans="4:4" x14ac:dyDescent="0.2">
      <c r="D37483" s="20"/>
    </row>
    <row r="37484" spans="4:4" x14ac:dyDescent="0.2">
      <c r="D37484" s="20"/>
    </row>
    <row r="37485" spans="4:4" x14ac:dyDescent="0.2">
      <c r="D37485" s="20"/>
    </row>
    <row r="37486" spans="4:4" x14ac:dyDescent="0.2">
      <c r="D37486" s="20"/>
    </row>
    <row r="37487" spans="4:4" x14ac:dyDescent="0.2">
      <c r="D37487" s="20"/>
    </row>
    <row r="37488" spans="4:4" x14ac:dyDescent="0.2">
      <c r="D37488" s="20"/>
    </row>
    <row r="37489" spans="4:4" x14ac:dyDescent="0.2">
      <c r="D37489" s="20"/>
    </row>
    <row r="37490" spans="4:4" x14ac:dyDescent="0.2">
      <c r="D37490" s="20"/>
    </row>
    <row r="37491" spans="4:4" x14ac:dyDescent="0.2">
      <c r="D37491" s="20"/>
    </row>
    <row r="37492" spans="4:4" x14ac:dyDescent="0.2">
      <c r="D37492" s="20"/>
    </row>
    <row r="37493" spans="4:4" x14ac:dyDescent="0.2">
      <c r="D37493" s="20"/>
    </row>
    <row r="37494" spans="4:4" x14ac:dyDescent="0.2">
      <c r="D37494" s="20"/>
    </row>
    <row r="37495" spans="4:4" x14ac:dyDescent="0.2">
      <c r="D37495" s="20"/>
    </row>
    <row r="37496" spans="4:4" x14ac:dyDescent="0.2">
      <c r="D37496" s="20"/>
    </row>
    <row r="37497" spans="4:4" x14ac:dyDescent="0.2">
      <c r="D37497" s="20"/>
    </row>
    <row r="37498" spans="4:4" x14ac:dyDescent="0.2">
      <c r="D37498" s="20"/>
    </row>
    <row r="37499" spans="4:4" x14ac:dyDescent="0.2">
      <c r="D37499" s="20"/>
    </row>
    <row r="37500" spans="4:4" x14ac:dyDescent="0.2">
      <c r="D37500" s="20"/>
    </row>
    <row r="37501" spans="4:4" x14ac:dyDescent="0.2">
      <c r="D37501" s="20"/>
    </row>
    <row r="37502" spans="4:4" x14ac:dyDescent="0.2">
      <c r="D37502" s="20"/>
    </row>
    <row r="37503" spans="4:4" x14ac:dyDescent="0.2">
      <c r="D37503" s="20"/>
    </row>
    <row r="37504" spans="4:4" x14ac:dyDescent="0.2">
      <c r="D37504" s="20"/>
    </row>
    <row r="37505" spans="4:4" x14ac:dyDescent="0.2">
      <c r="D37505" s="20"/>
    </row>
    <row r="37506" spans="4:4" x14ac:dyDescent="0.2">
      <c r="D37506" s="20"/>
    </row>
    <row r="37507" spans="4:4" x14ac:dyDescent="0.2">
      <c r="D37507" s="20"/>
    </row>
    <row r="37508" spans="4:4" x14ac:dyDescent="0.2">
      <c r="D37508" s="20"/>
    </row>
    <row r="37509" spans="4:4" x14ac:dyDescent="0.2">
      <c r="D37509" s="20"/>
    </row>
    <row r="37510" spans="4:4" x14ac:dyDescent="0.2">
      <c r="D37510" s="20"/>
    </row>
    <row r="37511" spans="4:4" x14ac:dyDescent="0.2">
      <c r="D37511" s="20"/>
    </row>
    <row r="37512" spans="4:4" x14ac:dyDescent="0.2">
      <c r="D37512" s="20"/>
    </row>
    <row r="37513" spans="4:4" x14ac:dyDescent="0.2">
      <c r="D37513" s="20"/>
    </row>
    <row r="37514" spans="4:4" x14ac:dyDescent="0.2">
      <c r="D37514" s="20"/>
    </row>
    <row r="37515" spans="4:4" x14ac:dyDescent="0.2">
      <c r="D37515" s="20"/>
    </row>
    <row r="37516" spans="4:4" x14ac:dyDescent="0.2">
      <c r="D37516" s="20"/>
    </row>
    <row r="37517" spans="4:4" x14ac:dyDescent="0.2">
      <c r="D37517" s="20"/>
    </row>
    <row r="37518" spans="4:4" x14ac:dyDescent="0.2">
      <c r="D37518" s="20"/>
    </row>
    <row r="37519" spans="4:4" x14ac:dyDescent="0.2">
      <c r="D37519" s="20"/>
    </row>
    <row r="37520" spans="4:4" x14ac:dyDescent="0.2">
      <c r="D37520" s="20"/>
    </row>
    <row r="37521" spans="4:4" x14ac:dyDescent="0.2">
      <c r="D37521" s="20"/>
    </row>
    <row r="37522" spans="4:4" x14ac:dyDescent="0.2">
      <c r="D37522" s="20"/>
    </row>
    <row r="37523" spans="4:4" x14ac:dyDescent="0.2">
      <c r="D37523" s="20"/>
    </row>
    <row r="37524" spans="4:4" x14ac:dyDescent="0.2">
      <c r="D37524" s="20"/>
    </row>
    <row r="37525" spans="4:4" x14ac:dyDescent="0.2">
      <c r="D37525" s="20"/>
    </row>
    <row r="37526" spans="4:4" x14ac:dyDescent="0.2">
      <c r="D37526" s="20"/>
    </row>
    <row r="37527" spans="4:4" x14ac:dyDescent="0.2">
      <c r="D37527" s="20"/>
    </row>
    <row r="37528" spans="4:4" x14ac:dyDescent="0.2">
      <c r="D37528" s="20"/>
    </row>
    <row r="37529" spans="4:4" x14ac:dyDescent="0.2">
      <c r="D37529" s="20"/>
    </row>
    <row r="37530" spans="4:4" x14ac:dyDescent="0.2">
      <c r="D37530" s="20"/>
    </row>
    <row r="37531" spans="4:4" x14ac:dyDescent="0.2">
      <c r="D37531" s="20"/>
    </row>
    <row r="37532" spans="4:4" x14ac:dyDescent="0.2">
      <c r="D37532" s="20"/>
    </row>
    <row r="37533" spans="4:4" x14ac:dyDescent="0.2">
      <c r="D37533" s="20"/>
    </row>
    <row r="37534" spans="4:4" x14ac:dyDescent="0.2">
      <c r="D37534" s="20"/>
    </row>
    <row r="37535" spans="4:4" x14ac:dyDescent="0.2">
      <c r="D37535" s="20"/>
    </row>
    <row r="37536" spans="4:4" x14ac:dyDescent="0.2">
      <c r="D37536" s="20"/>
    </row>
    <row r="37537" spans="4:4" x14ac:dyDescent="0.2">
      <c r="D37537" s="20"/>
    </row>
    <row r="37538" spans="4:4" x14ac:dyDescent="0.2">
      <c r="D37538" s="20"/>
    </row>
    <row r="37539" spans="4:4" x14ac:dyDescent="0.2">
      <c r="D37539" s="20"/>
    </row>
    <row r="37540" spans="4:4" x14ac:dyDescent="0.2">
      <c r="D37540" s="20"/>
    </row>
    <row r="37541" spans="4:4" x14ac:dyDescent="0.2">
      <c r="D37541" s="20"/>
    </row>
    <row r="37542" spans="4:4" x14ac:dyDescent="0.2">
      <c r="D37542" s="20"/>
    </row>
    <row r="37543" spans="4:4" x14ac:dyDescent="0.2">
      <c r="D37543" s="20"/>
    </row>
    <row r="37544" spans="4:4" x14ac:dyDescent="0.2">
      <c r="D37544" s="20"/>
    </row>
    <row r="37545" spans="4:4" x14ac:dyDescent="0.2">
      <c r="D37545" s="20"/>
    </row>
    <row r="37546" spans="4:4" x14ac:dyDescent="0.2">
      <c r="D37546" s="20"/>
    </row>
    <row r="37547" spans="4:4" x14ac:dyDescent="0.2">
      <c r="D37547" s="20"/>
    </row>
    <row r="37548" spans="4:4" x14ac:dyDescent="0.2">
      <c r="D37548" s="20"/>
    </row>
    <row r="37549" spans="4:4" x14ac:dyDescent="0.2">
      <c r="D37549" s="20"/>
    </row>
    <row r="37550" spans="4:4" x14ac:dyDescent="0.2">
      <c r="D37550" s="20"/>
    </row>
    <row r="37551" spans="4:4" x14ac:dyDescent="0.2">
      <c r="D37551" s="20"/>
    </row>
    <row r="37552" spans="4:4" x14ac:dyDescent="0.2">
      <c r="D37552" s="20"/>
    </row>
    <row r="37553" spans="4:4" x14ac:dyDescent="0.2">
      <c r="D37553" s="20"/>
    </row>
    <row r="37554" spans="4:4" x14ac:dyDescent="0.2">
      <c r="D37554" s="20"/>
    </row>
    <row r="37555" spans="4:4" x14ac:dyDescent="0.2">
      <c r="D37555" s="20"/>
    </row>
    <row r="37556" spans="4:4" x14ac:dyDescent="0.2">
      <c r="D37556" s="20"/>
    </row>
    <row r="37557" spans="4:4" x14ac:dyDescent="0.2">
      <c r="D37557" s="20"/>
    </row>
    <row r="37558" spans="4:4" x14ac:dyDescent="0.2">
      <c r="D37558" s="20"/>
    </row>
    <row r="37559" spans="4:4" x14ac:dyDescent="0.2">
      <c r="D37559" s="20"/>
    </row>
    <row r="37560" spans="4:4" x14ac:dyDescent="0.2">
      <c r="D37560" s="20"/>
    </row>
    <row r="37561" spans="4:4" x14ac:dyDescent="0.2">
      <c r="D37561" s="20"/>
    </row>
    <row r="37562" spans="4:4" x14ac:dyDescent="0.2">
      <c r="D37562" s="20"/>
    </row>
    <row r="37563" spans="4:4" x14ac:dyDescent="0.2">
      <c r="D37563" s="20"/>
    </row>
    <row r="37564" spans="4:4" x14ac:dyDescent="0.2">
      <c r="D37564" s="20"/>
    </row>
    <row r="37565" spans="4:4" x14ac:dyDescent="0.2">
      <c r="D37565" s="20"/>
    </row>
    <row r="37566" spans="4:4" x14ac:dyDescent="0.2">
      <c r="D37566" s="20"/>
    </row>
    <row r="37567" spans="4:4" x14ac:dyDescent="0.2">
      <c r="D37567" s="20"/>
    </row>
    <row r="37568" spans="4:4" x14ac:dyDescent="0.2">
      <c r="D37568" s="20"/>
    </row>
    <row r="37569" spans="4:4" x14ac:dyDescent="0.2">
      <c r="D37569" s="20"/>
    </row>
    <row r="37570" spans="4:4" x14ac:dyDescent="0.2">
      <c r="D37570" s="20"/>
    </row>
    <row r="37571" spans="4:4" x14ac:dyDescent="0.2">
      <c r="D37571" s="20"/>
    </row>
    <row r="37572" spans="4:4" x14ac:dyDescent="0.2">
      <c r="D37572" s="20"/>
    </row>
    <row r="37573" spans="4:4" x14ac:dyDescent="0.2">
      <c r="D37573" s="20"/>
    </row>
    <row r="37574" spans="4:4" x14ac:dyDescent="0.2">
      <c r="D37574" s="20"/>
    </row>
    <row r="37575" spans="4:4" x14ac:dyDescent="0.2">
      <c r="D37575" s="20"/>
    </row>
    <row r="37576" spans="4:4" x14ac:dyDescent="0.2">
      <c r="D37576" s="20"/>
    </row>
    <row r="37577" spans="4:4" x14ac:dyDescent="0.2">
      <c r="D37577" s="20"/>
    </row>
    <row r="37578" spans="4:4" x14ac:dyDescent="0.2">
      <c r="D37578" s="20"/>
    </row>
    <row r="37579" spans="4:4" x14ac:dyDescent="0.2">
      <c r="D37579" s="20"/>
    </row>
    <row r="37580" spans="4:4" x14ac:dyDescent="0.2">
      <c r="D37580" s="20"/>
    </row>
    <row r="37581" spans="4:4" x14ac:dyDescent="0.2">
      <c r="D37581" s="20"/>
    </row>
    <row r="37582" spans="4:4" x14ac:dyDescent="0.2">
      <c r="D37582" s="20"/>
    </row>
    <row r="37583" spans="4:4" x14ac:dyDescent="0.2">
      <c r="D37583" s="20"/>
    </row>
    <row r="37584" spans="4:4" x14ac:dyDescent="0.2">
      <c r="D37584" s="20"/>
    </row>
    <row r="37585" spans="4:4" x14ac:dyDescent="0.2">
      <c r="D37585" s="20"/>
    </row>
    <row r="37586" spans="4:4" x14ac:dyDescent="0.2">
      <c r="D37586" s="20"/>
    </row>
    <row r="37587" spans="4:4" x14ac:dyDescent="0.2">
      <c r="D37587" s="20"/>
    </row>
    <row r="37588" spans="4:4" x14ac:dyDescent="0.2">
      <c r="D37588" s="20"/>
    </row>
    <row r="37589" spans="4:4" x14ac:dyDescent="0.2">
      <c r="D37589" s="20"/>
    </row>
    <row r="37590" spans="4:4" x14ac:dyDescent="0.2">
      <c r="D37590" s="20"/>
    </row>
    <row r="37591" spans="4:4" x14ac:dyDescent="0.2">
      <c r="D37591" s="20"/>
    </row>
    <row r="37592" spans="4:4" x14ac:dyDescent="0.2">
      <c r="D37592" s="20"/>
    </row>
    <row r="37593" spans="4:4" x14ac:dyDescent="0.2">
      <c r="D37593" s="20"/>
    </row>
    <row r="37594" spans="4:4" x14ac:dyDescent="0.2">
      <c r="D37594" s="20"/>
    </row>
    <row r="37595" spans="4:4" x14ac:dyDescent="0.2">
      <c r="D37595" s="20"/>
    </row>
    <row r="37596" spans="4:4" x14ac:dyDescent="0.2">
      <c r="D37596" s="20"/>
    </row>
    <row r="37597" spans="4:4" x14ac:dyDescent="0.2">
      <c r="D37597" s="20"/>
    </row>
    <row r="37598" spans="4:4" x14ac:dyDescent="0.2">
      <c r="D37598" s="20"/>
    </row>
    <row r="37599" spans="4:4" x14ac:dyDescent="0.2">
      <c r="D37599" s="20"/>
    </row>
    <row r="37600" spans="4:4" x14ac:dyDescent="0.2">
      <c r="D37600" s="20"/>
    </row>
    <row r="37601" spans="4:4" x14ac:dyDescent="0.2">
      <c r="D37601" s="20"/>
    </row>
    <row r="37602" spans="4:4" x14ac:dyDescent="0.2">
      <c r="D37602" s="20"/>
    </row>
    <row r="37603" spans="4:4" x14ac:dyDescent="0.2">
      <c r="D37603" s="20"/>
    </row>
    <row r="37604" spans="4:4" x14ac:dyDescent="0.2">
      <c r="D37604" s="20"/>
    </row>
    <row r="37605" spans="4:4" x14ac:dyDescent="0.2">
      <c r="D37605" s="20"/>
    </row>
    <row r="37606" spans="4:4" x14ac:dyDescent="0.2">
      <c r="D37606" s="20"/>
    </row>
    <row r="37607" spans="4:4" x14ac:dyDescent="0.2">
      <c r="D37607" s="20"/>
    </row>
    <row r="37608" spans="4:4" x14ac:dyDescent="0.2">
      <c r="D37608" s="20"/>
    </row>
    <row r="37609" spans="4:4" x14ac:dyDescent="0.2">
      <c r="D37609" s="20"/>
    </row>
    <row r="37610" spans="4:4" x14ac:dyDescent="0.2">
      <c r="D37610" s="20"/>
    </row>
    <row r="37611" spans="4:4" x14ac:dyDescent="0.2">
      <c r="D37611" s="20"/>
    </row>
    <row r="37612" spans="4:4" x14ac:dyDescent="0.2">
      <c r="D37612" s="20"/>
    </row>
    <row r="37613" spans="4:4" x14ac:dyDescent="0.2">
      <c r="D37613" s="20"/>
    </row>
    <row r="37614" spans="4:4" x14ac:dyDescent="0.2">
      <c r="D37614" s="20"/>
    </row>
    <row r="37615" spans="4:4" x14ac:dyDescent="0.2">
      <c r="D37615" s="20"/>
    </row>
    <row r="37616" spans="4:4" x14ac:dyDescent="0.2">
      <c r="D37616" s="20"/>
    </row>
    <row r="37617" spans="4:4" x14ac:dyDescent="0.2">
      <c r="D37617" s="20"/>
    </row>
    <row r="37618" spans="4:4" x14ac:dyDescent="0.2">
      <c r="D37618" s="20"/>
    </row>
    <row r="37619" spans="4:4" x14ac:dyDescent="0.2">
      <c r="D37619" s="20"/>
    </row>
    <row r="37620" spans="4:4" x14ac:dyDescent="0.2">
      <c r="D37620" s="20"/>
    </row>
    <row r="37621" spans="4:4" x14ac:dyDescent="0.2">
      <c r="D37621" s="20"/>
    </row>
    <row r="37622" spans="4:4" x14ac:dyDescent="0.2">
      <c r="D37622" s="20"/>
    </row>
    <row r="37623" spans="4:4" x14ac:dyDescent="0.2">
      <c r="D37623" s="20"/>
    </row>
    <row r="37624" spans="4:4" x14ac:dyDescent="0.2">
      <c r="D37624" s="20"/>
    </row>
    <row r="37625" spans="4:4" x14ac:dyDescent="0.2">
      <c r="D37625" s="20"/>
    </row>
    <row r="37626" spans="4:4" x14ac:dyDescent="0.2">
      <c r="D37626" s="20"/>
    </row>
    <row r="37627" spans="4:4" x14ac:dyDescent="0.2">
      <c r="D37627" s="20"/>
    </row>
    <row r="37628" spans="4:4" x14ac:dyDescent="0.2">
      <c r="D37628" s="20"/>
    </row>
    <row r="37629" spans="4:4" x14ac:dyDescent="0.2">
      <c r="D37629" s="20"/>
    </row>
    <row r="37630" spans="4:4" x14ac:dyDescent="0.2">
      <c r="D37630" s="20"/>
    </row>
    <row r="37631" spans="4:4" x14ac:dyDescent="0.2">
      <c r="D37631" s="20"/>
    </row>
    <row r="37632" spans="4:4" x14ac:dyDescent="0.2">
      <c r="D37632" s="20"/>
    </row>
    <row r="37633" spans="4:4" x14ac:dyDescent="0.2">
      <c r="D37633" s="20"/>
    </row>
    <row r="37634" spans="4:4" x14ac:dyDescent="0.2">
      <c r="D37634" s="20"/>
    </row>
    <row r="37635" spans="4:4" x14ac:dyDescent="0.2">
      <c r="D37635" s="20"/>
    </row>
    <row r="37636" spans="4:4" x14ac:dyDescent="0.2">
      <c r="D37636" s="20"/>
    </row>
    <row r="37637" spans="4:4" x14ac:dyDescent="0.2">
      <c r="D37637" s="20"/>
    </row>
    <row r="37638" spans="4:4" x14ac:dyDescent="0.2">
      <c r="D37638" s="20"/>
    </row>
    <row r="37639" spans="4:4" x14ac:dyDescent="0.2">
      <c r="D37639" s="20"/>
    </row>
    <row r="37640" spans="4:4" x14ac:dyDescent="0.2">
      <c r="D37640" s="20"/>
    </row>
    <row r="37641" spans="4:4" x14ac:dyDescent="0.2">
      <c r="D37641" s="20"/>
    </row>
    <row r="37642" spans="4:4" x14ac:dyDescent="0.2">
      <c r="D37642" s="20"/>
    </row>
    <row r="37643" spans="4:4" x14ac:dyDescent="0.2">
      <c r="D37643" s="20"/>
    </row>
    <row r="37644" spans="4:4" x14ac:dyDescent="0.2">
      <c r="D37644" s="20"/>
    </row>
    <row r="37645" spans="4:4" x14ac:dyDescent="0.2">
      <c r="D37645" s="20"/>
    </row>
    <row r="37646" spans="4:4" x14ac:dyDescent="0.2">
      <c r="D37646" s="20"/>
    </row>
    <row r="37647" spans="4:4" x14ac:dyDescent="0.2">
      <c r="D37647" s="20"/>
    </row>
    <row r="37648" spans="4:4" x14ac:dyDescent="0.2">
      <c r="D37648" s="20"/>
    </row>
    <row r="37649" spans="4:4" x14ac:dyDescent="0.2">
      <c r="D37649" s="20"/>
    </row>
    <row r="37650" spans="4:4" x14ac:dyDescent="0.2">
      <c r="D37650" s="20"/>
    </row>
    <row r="37651" spans="4:4" x14ac:dyDescent="0.2">
      <c r="D37651" s="20"/>
    </row>
    <row r="37652" spans="4:4" x14ac:dyDescent="0.2">
      <c r="D37652" s="20"/>
    </row>
    <row r="37653" spans="4:4" x14ac:dyDescent="0.2">
      <c r="D37653" s="20"/>
    </row>
    <row r="37654" spans="4:4" x14ac:dyDescent="0.2">
      <c r="D37654" s="20"/>
    </row>
    <row r="37655" spans="4:4" x14ac:dyDescent="0.2">
      <c r="D37655" s="20"/>
    </row>
    <row r="37656" spans="4:4" x14ac:dyDescent="0.2">
      <c r="D37656" s="20"/>
    </row>
    <row r="37657" spans="4:4" x14ac:dyDescent="0.2">
      <c r="D37657" s="20"/>
    </row>
    <row r="37658" spans="4:4" x14ac:dyDescent="0.2">
      <c r="D37658" s="20"/>
    </row>
    <row r="37659" spans="4:4" x14ac:dyDescent="0.2">
      <c r="D37659" s="20"/>
    </row>
    <row r="37660" spans="4:4" x14ac:dyDescent="0.2">
      <c r="D37660" s="20"/>
    </row>
    <row r="37661" spans="4:4" x14ac:dyDescent="0.2">
      <c r="D37661" s="20"/>
    </row>
    <row r="37662" spans="4:4" x14ac:dyDescent="0.2">
      <c r="D37662" s="20"/>
    </row>
    <row r="37663" spans="4:4" x14ac:dyDescent="0.2">
      <c r="D37663" s="20"/>
    </row>
    <row r="37664" spans="4:4" x14ac:dyDescent="0.2">
      <c r="D37664" s="20"/>
    </row>
    <row r="37665" spans="4:4" x14ac:dyDescent="0.2">
      <c r="D37665" s="20"/>
    </row>
    <row r="37666" spans="4:4" x14ac:dyDescent="0.2">
      <c r="D37666" s="20"/>
    </row>
    <row r="37667" spans="4:4" x14ac:dyDescent="0.2">
      <c r="D37667" s="20"/>
    </row>
    <row r="37668" spans="4:4" x14ac:dyDescent="0.2">
      <c r="D37668" s="20"/>
    </row>
    <row r="37669" spans="4:4" x14ac:dyDescent="0.2">
      <c r="D37669" s="20"/>
    </row>
    <row r="37670" spans="4:4" x14ac:dyDescent="0.2">
      <c r="D37670" s="20"/>
    </row>
    <row r="37671" spans="4:4" x14ac:dyDescent="0.2">
      <c r="D37671" s="20"/>
    </row>
    <row r="37672" spans="4:4" x14ac:dyDescent="0.2">
      <c r="D37672" s="20"/>
    </row>
    <row r="37673" spans="4:4" x14ac:dyDescent="0.2">
      <c r="D37673" s="20"/>
    </row>
    <row r="37674" spans="4:4" x14ac:dyDescent="0.2">
      <c r="D37674" s="20"/>
    </row>
    <row r="37675" spans="4:4" x14ac:dyDescent="0.2">
      <c r="D37675" s="20"/>
    </row>
    <row r="37676" spans="4:4" x14ac:dyDescent="0.2">
      <c r="D37676" s="20"/>
    </row>
    <row r="37677" spans="4:4" x14ac:dyDescent="0.2">
      <c r="D37677" s="20"/>
    </row>
    <row r="37678" spans="4:4" x14ac:dyDescent="0.2">
      <c r="D37678" s="20"/>
    </row>
    <row r="37679" spans="4:4" x14ac:dyDescent="0.2">
      <c r="D37679" s="20"/>
    </row>
    <row r="37680" spans="4:4" x14ac:dyDescent="0.2">
      <c r="D37680" s="20"/>
    </row>
    <row r="37681" spans="4:4" x14ac:dyDescent="0.2">
      <c r="D37681" s="20"/>
    </row>
    <row r="37682" spans="4:4" x14ac:dyDescent="0.2">
      <c r="D37682" s="20"/>
    </row>
    <row r="37683" spans="4:4" x14ac:dyDescent="0.2">
      <c r="D37683" s="20"/>
    </row>
    <row r="37684" spans="4:4" x14ac:dyDescent="0.2">
      <c r="D37684" s="20"/>
    </row>
    <row r="37685" spans="4:4" x14ac:dyDescent="0.2">
      <c r="D37685" s="20"/>
    </row>
    <row r="37686" spans="4:4" x14ac:dyDescent="0.2">
      <c r="D37686" s="20"/>
    </row>
    <row r="37687" spans="4:4" x14ac:dyDescent="0.2">
      <c r="D37687" s="20"/>
    </row>
    <row r="37688" spans="4:4" x14ac:dyDescent="0.2">
      <c r="D37688" s="20"/>
    </row>
    <row r="37689" spans="4:4" x14ac:dyDescent="0.2">
      <c r="D37689" s="20"/>
    </row>
    <row r="37690" spans="4:4" x14ac:dyDescent="0.2">
      <c r="D37690" s="20"/>
    </row>
    <row r="37691" spans="4:4" x14ac:dyDescent="0.2">
      <c r="D37691" s="20"/>
    </row>
    <row r="37692" spans="4:4" x14ac:dyDescent="0.2">
      <c r="D37692" s="20"/>
    </row>
    <row r="37693" spans="4:4" x14ac:dyDescent="0.2">
      <c r="D37693" s="20"/>
    </row>
    <row r="37694" spans="4:4" x14ac:dyDescent="0.2">
      <c r="D37694" s="20"/>
    </row>
    <row r="37695" spans="4:4" x14ac:dyDescent="0.2">
      <c r="D37695" s="20"/>
    </row>
    <row r="37696" spans="4:4" x14ac:dyDescent="0.2">
      <c r="D37696" s="20"/>
    </row>
    <row r="37697" spans="4:4" x14ac:dyDescent="0.2">
      <c r="D37697" s="20"/>
    </row>
    <row r="37698" spans="4:4" x14ac:dyDescent="0.2">
      <c r="D37698" s="20"/>
    </row>
    <row r="37699" spans="4:4" x14ac:dyDescent="0.2">
      <c r="D37699" s="20"/>
    </row>
    <row r="37700" spans="4:4" x14ac:dyDescent="0.2">
      <c r="D37700" s="20"/>
    </row>
    <row r="37701" spans="4:4" x14ac:dyDescent="0.2">
      <c r="D37701" s="20"/>
    </row>
    <row r="37702" spans="4:4" x14ac:dyDescent="0.2">
      <c r="D37702" s="20"/>
    </row>
    <row r="37703" spans="4:4" x14ac:dyDescent="0.2">
      <c r="D37703" s="20"/>
    </row>
    <row r="37704" spans="4:4" x14ac:dyDescent="0.2">
      <c r="D37704" s="20"/>
    </row>
    <row r="37705" spans="4:4" x14ac:dyDescent="0.2">
      <c r="D37705" s="20"/>
    </row>
    <row r="37706" spans="4:4" x14ac:dyDescent="0.2">
      <c r="D37706" s="20"/>
    </row>
    <row r="37707" spans="4:4" x14ac:dyDescent="0.2">
      <c r="D37707" s="20"/>
    </row>
    <row r="37708" spans="4:4" x14ac:dyDescent="0.2">
      <c r="D37708" s="20"/>
    </row>
    <row r="37709" spans="4:4" x14ac:dyDescent="0.2">
      <c r="D37709" s="20"/>
    </row>
    <row r="37710" spans="4:4" x14ac:dyDescent="0.2">
      <c r="D37710" s="20"/>
    </row>
    <row r="37711" spans="4:4" x14ac:dyDescent="0.2">
      <c r="D37711" s="20"/>
    </row>
    <row r="37712" spans="4:4" x14ac:dyDescent="0.2">
      <c r="D37712" s="20"/>
    </row>
    <row r="37713" spans="4:4" x14ac:dyDescent="0.2">
      <c r="D37713" s="20"/>
    </row>
    <row r="37714" spans="4:4" x14ac:dyDescent="0.2">
      <c r="D37714" s="20"/>
    </row>
    <row r="37715" spans="4:4" x14ac:dyDescent="0.2">
      <c r="D37715" s="20"/>
    </row>
    <row r="37716" spans="4:4" x14ac:dyDescent="0.2">
      <c r="D37716" s="20"/>
    </row>
    <row r="37717" spans="4:4" x14ac:dyDescent="0.2">
      <c r="D37717" s="20"/>
    </row>
    <row r="37718" spans="4:4" x14ac:dyDescent="0.2">
      <c r="D37718" s="20"/>
    </row>
    <row r="37719" spans="4:4" x14ac:dyDescent="0.2">
      <c r="D37719" s="20"/>
    </row>
    <row r="37720" spans="4:4" x14ac:dyDescent="0.2">
      <c r="D37720" s="20"/>
    </row>
    <row r="37721" spans="4:4" x14ac:dyDescent="0.2">
      <c r="D37721" s="20"/>
    </row>
    <row r="37722" spans="4:4" x14ac:dyDescent="0.2">
      <c r="D37722" s="20"/>
    </row>
    <row r="37723" spans="4:4" x14ac:dyDescent="0.2">
      <c r="D37723" s="20"/>
    </row>
    <row r="37724" spans="4:4" x14ac:dyDescent="0.2">
      <c r="D37724" s="20"/>
    </row>
    <row r="37725" spans="4:4" x14ac:dyDescent="0.2">
      <c r="D37725" s="20"/>
    </row>
    <row r="37726" spans="4:4" x14ac:dyDescent="0.2">
      <c r="D37726" s="20"/>
    </row>
    <row r="37727" spans="4:4" x14ac:dyDescent="0.2">
      <c r="D37727" s="20"/>
    </row>
    <row r="37728" spans="4:4" x14ac:dyDescent="0.2">
      <c r="D37728" s="20"/>
    </row>
    <row r="37729" spans="4:4" x14ac:dyDescent="0.2">
      <c r="D37729" s="20"/>
    </row>
    <row r="37730" spans="4:4" x14ac:dyDescent="0.2">
      <c r="D37730" s="20"/>
    </row>
    <row r="37731" spans="4:4" x14ac:dyDescent="0.2">
      <c r="D37731" s="20"/>
    </row>
    <row r="37732" spans="4:4" x14ac:dyDescent="0.2">
      <c r="D37732" s="20"/>
    </row>
    <row r="37733" spans="4:4" x14ac:dyDescent="0.2">
      <c r="D37733" s="20"/>
    </row>
    <row r="37734" spans="4:4" x14ac:dyDescent="0.2">
      <c r="D37734" s="20"/>
    </row>
    <row r="37735" spans="4:4" x14ac:dyDescent="0.2">
      <c r="D37735" s="20"/>
    </row>
    <row r="37736" spans="4:4" x14ac:dyDescent="0.2">
      <c r="D37736" s="20"/>
    </row>
    <row r="37737" spans="4:4" x14ac:dyDescent="0.2">
      <c r="D37737" s="20"/>
    </row>
    <row r="37738" spans="4:4" x14ac:dyDescent="0.2">
      <c r="D37738" s="20"/>
    </row>
    <row r="37739" spans="4:4" x14ac:dyDescent="0.2">
      <c r="D37739" s="20"/>
    </row>
    <row r="37740" spans="4:4" x14ac:dyDescent="0.2">
      <c r="D37740" s="20"/>
    </row>
    <row r="37741" spans="4:4" x14ac:dyDescent="0.2">
      <c r="D37741" s="20"/>
    </row>
    <row r="37742" spans="4:4" x14ac:dyDescent="0.2">
      <c r="D37742" s="20"/>
    </row>
    <row r="37743" spans="4:4" x14ac:dyDescent="0.2">
      <c r="D37743" s="20"/>
    </row>
    <row r="37744" spans="4:4" x14ac:dyDescent="0.2">
      <c r="D37744" s="20"/>
    </row>
    <row r="37745" spans="4:4" x14ac:dyDescent="0.2">
      <c r="D37745" s="20"/>
    </row>
    <row r="37746" spans="4:4" x14ac:dyDescent="0.2">
      <c r="D37746" s="20"/>
    </row>
    <row r="37747" spans="4:4" x14ac:dyDescent="0.2">
      <c r="D37747" s="20"/>
    </row>
    <row r="37748" spans="4:4" x14ac:dyDescent="0.2">
      <c r="D37748" s="20"/>
    </row>
    <row r="37749" spans="4:4" x14ac:dyDescent="0.2">
      <c r="D37749" s="20"/>
    </row>
    <row r="37750" spans="4:4" x14ac:dyDescent="0.2">
      <c r="D37750" s="20"/>
    </row>
    <row r="37751" spans="4:4" x14ac:dyDescent="0.2">
      <c r="D37751" s="20"/>
    </row>
    <row r="37752" spans="4:4" x14ac:dyDescent="0.2">
      <c r="D37752" s="20"/>
    </row>
    <row r="37753" spans="4:4" x14ac:dyDescent="0.2">
      <c r="D37753" s="20"/>
    </row>
    <row r="37754" spans="4:4" x14ac:dyDescent="0.2">
      <c r="D37754" s="20"/>
    </row>
    <row r="37755" spans="4:4" x14ac:dyDescent="0.2">
      <c r="D37755" s="20"/>
    </row>
    <row r="37756" spans="4:4" x14ac:dyDescent="0.2">
      <c r="D37756" s="20"/>
    </row>
    <row r="37757" spans="4:4" x14ac:dyDescent="0.2">
      <c r="D37757" s="20"/>
    </row>
    <row r="37758" spans="4:4" x14ac:dyDescent="0.2">
      <c r="D37758" s="20"/>
    </row>
    <row r="37759" spans="4:4" x14ac:dyDescent="0.2">
      <c r="D37759" s="20"/>
    </row>
    <row r="37760" spans="4:4" x14ac:dyDescent="0.2">
      <c r="D37760" s="20"/>
    </row>
    <row r="37761" spans="4:4" x14ac:dyDescent="0.2">
      <c r="D37761" s="20"/>
    </row>
    <row r="37762" spans="4:4" x14ac:dyDescent="0.2">
      <c r="D37762" s="20"/>
    </row>
    <row r="37763" spans="4:4" x14ac:dyDescent="0.2">
      <c r="D37763" s="20"/>
    </row>
    <row r="37764" spans="4:4" x14ac:dyDescent="0.2">
      <c r="D37764" s="20"/>
    </row>
    <row r="37765" spans="4:4" x14ac:dyDescent="0.2">
      <c r="D37765" s="20"/>
    </row>
    <row r="37766" spans="4:4" x14ac:dyDescent="0.2">
      <c r="D37766" s="20"/>
    </row>
    <row r="37767" spans="4:4" x14ac:dyDescent="0.2">
      <c r="D37767" s="20"/>
    </row>
    <row r="37768" spans="4:4" x14ac:dyDescent="0.2">
      <c r="D37768" s="20"/>
    </row>
    <row r="37769" spans="4:4" x14ac:dyDescent="0.2">
      <c r="D37769" s="20"/>
    </row>
    <row r="37770" spans="4:4" x14ac:dyDescent="0.2">
      <c r="D37770" s="20"/>
    </row>
    <row r="37771" spans="4:4" x14ac:dyDescent="0.2">
      <c r="D37771" s="20"/>
    </row>
    <row r="37772" spans="4:4" x14ac:dyDescent="0.2">
      <c r="D37772" s="20"/>
    </row>
    <row r="37773" spans="4:4" x14ac:dyDescent="0.2">
      <c r="D37773" s="20"/>
    </row>
    <row r="37774" spans="4:4" x14ac:dyDescent="0.2">
      <c r="D37774" s="20"/>
    </row>
    <row r="37775" spans="4:4" x14ac:dyDescent="0.2">
      <c r="D37775" s="20"/>
    </row>
    <row r="37776" spans="4:4" x14ac:dyDescent="0.2">
      <c r="D37776" s="20"/>
    </row>
    <row r="37777" spans="4:4" x14ac:dyDescent="0.2">
      <c r="D37777" s="20"/>
    </row>
    <row r="37778" spans="4:4" x14ac:dyDescent="0.2">
      <c r="D37778" s="20"/>
    </row>
    <row r="37779" spans="4:4" x14ac:dyDescent="0.2">
      <c r="D37779" s="20"/>
    </row>
    <row r="37780" spans="4:4" x14ac:dyDescent="0.2">
      <c r="D37780" s="20"/>
    </row>
    <row r="37781" spans="4:4" x14ac:dyDescent="0.2">
      <c r="D37781" s="20"/>
    </row>
    <row r="37782" spans="4:4" x14ac:dyDescent="0.2">
      <c r="D37782" s="20"/>
    </row>
    <row r="37783" spans="4:4" x14ac:dyDescent="0.2">
      <c r="D37783" s="20"/>
    </row>
    <row r="37784" spans="4:4" x14ac:dyDescent="0.2">
      <c r="D37784" s="20"/>
    </row>
    <row r="37785" spans="4:4" x14ac:dyDescent="0.2">
      <c r="D37785" s="20"/>
    </row>
    <row r="37786" spans="4:4" x14ac:dyDescent="0.2">
      <c r="D37786" s="20"/>
    </row>
    <row r="37787" spans="4:4" x14ac:dyDescent="0.2">
      <c r="D37787" s="20"/>
    </row>
    <row r="37788" spans="4:4" x14ac:dyDescent="0.2">
      <c r="D37788" s="20"/>
    </row>
    <row r="37789" spans="4:4" x14ac:dyDescent="0.2">
      <c r="D37789" s="20"/>
    </row>
    <row r="37790" spans="4:4" x14ac:dyDescent="0.2">
      <c r="D37790" s="20"/>
    </row>
    <row r="37791" spans="4:4" x14ac:dyDescent="0.2">
      <c r="D37791" s="20"/>
    </row>
    <row r="37792" spans="4:4" x14ac:dyDescent="0.2">
      <c r="D37792" s="20"/>
    </row>
    <row r="37793" spans="4:4" x14ac:dyDescent="0.2">
      <c r="D37793" s="20"/>
    </row>
    <row r="37794" spans="4:4" x14ac:dyDescent="0.2">
      <c r="D37794" s="20"/>
    </row>
    <row r="37795" spans="4:4" x14ac:dyDescent="0.2">
      <c r="D37795" s="20"/>
    </row>
    <row r="37796" spans="4:4" x14ac:dyDescent="0.2">
      <c r="D37796" s="20"/>
    </row>
    <row r="37797" spans="4:4" x14ac:dyDescent="0.2">
      <c r="D37797" s="20"/>
    </row>
    <row r="37798" spans="4:4" x14ac:dyDescent="0.2">
      <c r="D37798" s="20"/>
    </row>
    <row r="37799" spans="4:4" x14ac:dyDescent="0.2">
      <c r="D37799" s="20"/>
    </row>
    <row r="37800" spans="4:4" x14ac:dyDescent="0.2">
      <c r="D37800" s="20"/>
    </row>
    <row r="37801" spans="4:4" x14ac:dyDescent="0.2">
      <c r="D37801" s="20"/>
    </row>
    <row r="37802" spans="4:4" x14ac:dyDescent="0.2">
      <c r="D37802" s="20"/>
    </row>
    <row r="37803" spans="4:4" x14ac:dyDescent="0.2">
      <c r="D37803" s="20"/>
    </row>
    <row r="37804" spans="4:4" x14ac:dyDescent="0.2">
      <c r="D37804" s="20"/>
    </row>
    <row r="37805" spans="4:4" x14ac:dyDescent="0.2">
      <c r="D37805" s="20"/>
    </row>
    <row r="37806" spans="4:4" x14ac:dyDescent="0.2">
      <c r="D37806" s="20"/>
    </row>
    <row r="37807" spans="4:4" x14ac:dyDescent="0.2">
      <c r="D37807" s="20"/>
    </row>
    <row r="37808" spans="4:4" x14ac:dyDescent="0.2">
      <c r="D37808" s="20"/>
    </row>
    <row r="37809" spans="4:4" x14ac:dyDescent="0.2">
      <c r="D37809" s="20"/>
    </row>
    <row r="37810" spans="4:4" x14ac:dyDescent="0.2">
      <c r="D37810" s="20"/>
    </row>
    <row r="37811" spans="4:4" x14ac:dyDescent="0.2">
      <c r="D37811" s="20"/>
    </row>
    <row r="37812" spans="4:4" x14ac:dyDescent="0.2">
      <c r="D37812" s="20"/>
    </row>
    <row r="37813" spans="4:4" x14ac:dyDescent="0.2">
      <c r="D37813" s="20"/>
    </row>
    <row r="37814" spans="4:4" x14ac:dyDescent="0.2">
      <c r="D37814" s="20"/>
    </row>
    <row r="37815" spans="4:4" x14ac:dyDescent="0.2">
      <c r="D37815" s="20"/>
    </row>
    <row r="37816" spans="4:4" x14ac:dyDescent="0.2">
      <c r="D37816" s="20"/>
    </row>
    <row r="37817" spans="4:4" x14ac:dyDescent="0.2">
      <c r="D37817" s="20"/>
    </row>
    <row r="37818" spans="4:4" x14ac:dyDescent="0.2">
      <c r="D37818" s="20"/>
    </row>
    <row r="37819" spans="4:4" x14ac:dyDescent="0.2">
      <c r="D37819" s="20"/>
    </row>
    <row r="37820" spans="4:4" x14ac:dyDescent="0.2">
      <c r="D37820" s="20"/>
    </row>
    <row r="37821" spans="4:4" x14ac:dyDescent="0.2">
      <c r="D37821" s="20"/>
    </row>
    <row r="37822" spans="4:4" x14ac:dyDescent="0.2">
      <c r="D37822" s="20"/>
    </row>
    <row r="37823" spans="4:4" x14ac:dyDescent="0.2">
      <c r="D37823" s="20"/>
    </row>
    <row r="37824" spans="4:4" x14ac:dyDescent="0.2">
      <c r="D37824" s="20"/>
    </row>
    <row r="37825" spans="4:4" x14ac:dyDescent="0.2">
      <c r="D37825" s="20"/>
    </row>
    <row r="37826" spans="4:4" x14ac:dyDescent="0.2">
      <c r="D37826" s="20"/>
    </row>
    <row r="37827" spans="4:4" x14ac:dyDescent="0.2">
      <c r="D37827" s="20"/>
    </row>
    <row r="37828" spans="4:4" x14ac:dyDescent="0.2">
      <c r="D37828" s="20"/>
    </row>
    <row r="37829" spans="4:4" x14ac:dyDescent="0.2">
      <c r="D37829" s="20"/>
    </row>
    <row r="37830" spans="4:4" x14ac:dyDescent="0.2">
      <c r="D37830" s="20"/>
    </row>
    <row r="37831" spans="4:4" x14ac:dyDescent="0.2">
      <c r="D37831" s="20"/>
    </row>
    <row r="37832" spans="4:4" x14ac:dyDescent="0.2">
      <c r="D37832" s="20"/>
    </row>
    <row r="37833" spans="4:4" x14ac:dyDescent="0.2">
      <c r="D37833" s="20"/>
    </row>
    <row r="37834" spans="4:4" x14ac:dyDescent="0.2">
      <c r="D37834" s="20"/>
    </row>
    <row r="37835" spans="4:4" x14ac:dyDescent="0.2">
      <c r="D37835" s="20"/>
    </row>
    <row r="37836" spans="4:4" x14ac:dyDescent="0.2">
      <c r="D37836" s="20"/>
    </row>
    <row r="37837" spans="4:4" x14ac:dyDescent="0.2">
      <c r="D37837" s="20"/>
    </row>
    <row r="37838" spans="4:4" x14ac:dyDescent="0.2">
      <c r="D37838" s="20"/>
    </row>
    <row r="37839" spans="4:4" x14ac:dyDescent="0.2">
      <c r="D37839" s="20"/>
    </row>
    <row r="37840" spans="4:4" x14ac:dyDescent="0.2">
      <c r="D37840" s="20"/>
    </row>
    <row r="37841" spans="4:4" x14ac:dyDescent="0.2">
      <c r="D37841" s="20"/>
    </row>
    <row r="37842" spans="4:4" x14ac:dyDescent="0.2">
      <c r="D37842" s="20"/>
    </row>
    <row r="37843" spans="4:4" x14ac:dyDescent="0.2">
      <c r="D37843" s="20"/>
    </row>
    <row r="37844" spans="4:4" x14ac:dyDescent="0.2">
      <c r="D37844" s="20"/>
    </row>
    <row r="37845" spans="4:4" x14ac:dyDescent="0.2">
      <c r="D37845" s="20"/>
    </row>
    <row r="37846" spans="4:4" x14ac:dyDescent="0.2">
      <c r="D37846" s="20"/>
    </row>
    <row r="37847" spans="4:4" x14ac:dyDescent="0.2">
      <c r="D37847" s="20"/>
    </row>
    <row r="37848" spans="4:4" x14ac:dyDescent="0.2">
      <c r="D37848" s="20"/>
    </row>
    <row r="37849" spans="4:4" x14ac:dyDescent="0.2">
      <c r="D37849" s="20"/>
    </row>
    <row r="37850" spans="4:4" x14ac:dyDescent="0.2">
      <c r="D37850" s="20"/>
    </row>
    <row r="37851" spans="4:4" x14ac:dyDescent="0.2">
      <c r="D37851" s="20"/>
    </row>
    <row r="37852" spans="4:4" x14ac:dyDescent="0.2">
      <c r="D37852" s="20"/>
    </row>
    <row r="37853" spans="4:4" x14ac:dyDescent="0.2">
      <c r="D37853" s="20"/>
    </row>
    <row r="37854" spans="4:4" x14ac:dyDescent="0.2">
      <c r="D37854" s="20"/>
    </row>
    <row r="37855" spans="4:4" x14ac:dyDescent="0.2">
      <c r="D37855" s="20"/>
    </row>
    <row r="37856" spans="4:4" x14ac:dyDescent="0.2">
      <c r="D37856" s="20"/>
    </row>
    <row r="37857" spans="4:4" x14ac:dyDescent="0.2">
      <c r="D37857" s="20"/>
    </row>
    <row r="37858" spans="4:4" x14ac:dyDescent="0.2">
      <c r="D37858" s="20"/>
    </row>
    <row r="37859" spans="4:4" x14ac:dyDescent="0.2">
      <c r="D37859" s="20"/>
    </row>
    <row r="37860" spans="4:4" x14ac:dyDescent="0.2">
      <c r="D37860" s="20"/>
    </row>
    <row r="37861" spans="4:4" x14ac:dyDescent="0.2">
      <c r="D37861" s="20"/>
    </row>
    <row r="37862" spans="4:4" x14ac:dyDescent="0.2">
      <c r="D37862" s="20"/>
    </row>
    <row r="37863" spans="4:4" x14ac:dyDescent="0.2">
      <c r="D37863" s="20"/>
    </row>
    <row r="37864" spans="4:4" x14ac:dyDescent="0.2">
      <c r="D37864" s="20"/>
    </row>
    <row r="37865" spans="4:4" x14ac:dyDescent="0.2">
      <c r="D37865" s="20"/>
    </row>
    <row r="37866" spans="4:4" x14ac:dyDescent="0.2">
      <c r="D37866" s="20"/>
    </row>
    <row r="37867" spans="4:4" x14ac:dyDescent="0.2">
      <c r="D37867" s="20"/>
    </row>
    <row r="37868" spans="4:4" x14ac:dyDescent="0.2">
      <c r="D37868" s="20"/>
    </row>
    <row r="37869" spans="4:4" x14ac:dyDescent="0.2">
      <c r="D37869" s="20"/>
    </row>
    <row r="37870" spans="4:4" x14ac:dyDescent="0.2">
      <c r="D37870" s="20"/>
    </row>
    <row r="37871" spans="4:4" x14ac:dyDescent="0.2">
      <c r="D37871" s="20"/>
    </row>
    <row r="37872" spans="4:4" x14ac:dyDescent="0.2">
      <c r="D37872" s="20"/>
    </row>
    <row r="37873" spans="4:4" x14ac:dyDescent="0.2">
      <c r="D37873" s="20"/>
    </row>
    <row r="37874" spans="4:4" x14ac:dyDescent="0.2">
      <c r="D37874" s="20"/>
    </row>
    <row r="37875" spans="4:4" x14ac:dyDescent="0.2">
      <c r="D37875" s="20"/>
    </row>
    <row r="37876" spans="4:4" x14ac:dyDescent="0.2">
      <c r="D37876" s="20"/>
    </row>
    <row r="37877" spans="4:4" x14ac:dyDescent="0.2">
      <c r="D37877" s="20"/>
    </row>
    <row r="37878" spans="4:4" x14ac:dyDescent="0.2">
      <c r="D37878" s="20"/>
    </row>
    <row r="37879" spans="4:4" x14ac:dyDescent="0.2">
      <c r="D37879" s="20"/>
    </row>
    <row r="37880" spans="4:4" x14ac:dyDescent="0.2">
      <c r="D37880" s="20"/>
    </row>
    <row r="37881" spans="4:4" x14ac:dyDescent="0.2">
      <c r="D37881" s="20"/>
    </row>
    <row r="37882" spans="4:4" x14ac:dyDescent="0.2">
      <c r="D37882" s="20"/>
    </row>
    <row r="37883" spans="4:4" x14ac:dyDescent="0.2">
      <c r="D37883" s="20"/>
    </row>
    <row r="37884" spans="4:4" x14ac:dyDescent="0.2">
      <c r="D37884" s="20"/>
    </row>
    <row r="37885" spans="4:4" x14ac:dyDescent="0.2">
      <c r="D37885" s="20"/>
    </row>
    <row r="37886" spans="4:4" x14ac:dyDescent="0.2">
      <c r="D37886" s="20"/>
    </row>
    <row r="37887" spans="4:4" x14ac:dyDescent="0.2">
      <c r="D37887" s="20"/>
    </row>
    <row r="37888" spans="4:4" x14ac:dyDescent="0.2">
      <c r="D37888" s="20"/>
    </row>
    <row r="37889" spans="4:4" x14ac:dyDescent="0.2">
      <c r="D37889" s="20"/>
    </row>
    <row r="37890" spans="4:4" x14ac:dyDescent="0.2">
      <c r="D37890" s="20"/>
    </row>
    <row r="37891" spans="4:4" x14ac:dyDescent="0.2">
      <c r="D37891" s="20"/>
    </row>
    <row r="37892" spans="4:4" x14ac:dyDescent="0.2">
      <c r="D37892" s="20"/>
    </row>
    <row r="37893" spans="4:4" x14ac:dyDescent="0.2">
      <c r="D37893" s="20"/>
    </row>
    <row r="37894" spans="4:4" x14ac:dyDescent="0.2">
      <c r="D37894" s="20"/>
    </row>
    <row r="37895" spans="4:4" x14ac:dyDescent="0.2">
      <c r="D37895" s="20"/>
    </row>
    <row r="37896" spans="4:4" x14ac:dyDescent="0.2">
      <c r="D37896" s="20"/>
    </row>
    <row r="37897" spans="4:4" x14ac:dyDescent="0.2">
      <c r="D37897" s="20"/>
    </row>
    <row r="37898" spans="4:4" x14ac:dyDescent="0.2">
      <c r="D37898" s="20"/>
    </row>
    <row r="37899" spans="4:4" x14ac:dyDescent="0.2">
      <c r="D37899" s="20"/>
    </row>
    <row r="37900" spans="4:4" x14ac:dyDescent="0.2">
      <c r="D37900" s="20"/>
    </row>
    <row r="37901" spans="4:4" x14ac:dyDescent="0.2">
      <c r="D37901" s="20"/>
    </row>
    <row r="37902" spans="4:4" x14ac:dyDescent="0.2">
      <c r="D37902" s="20"/>
    </row>
    <row r="37903" spans="4:4" x14ac:dyDescent="0.2">
      <c r="D37903" s="20"/>
    </row>
    <row r="37904" spans="4:4" x14ac:dyDescent="0.2">
      <c r="D37904" s="20"/>
    </row>
    <row r="37905" spans="4:4" x14ac:dyDescent="0.2">
      <c r="D37905" s="20"/>
    </row>
    <row r="37906" spans="4:4" x14ac:dyDescent="0.2">
      <c r="D37906" s="20"/>
    </row>
    <row r="37907" spans="4:4" x14ac:dyDescent="0.2">
      <c r="D37907" s="20"/>
    </row>
    <row r="37908" spans="4:4" x14ac:dyDescent="0.2">
      <c r="D37908" s="20"/>
    </row>
    <row r="37909" spans="4:4" x14ac:dyDescent="0.2">
      <c r="D37909" s="20"/>
    </row>
    <row r="37910" spans="4:4" x14ac:dyDescent="0.2">
      <c r="D37910" s="20"/>
    </row>
    <row r="37911" spans="4:4" x14ac:dyDescent="0.2">
      <c r="D37911" s="20"/>
    </row>
    <row r="37912" spans="4:4" x14ac:dyDescent="0.2">
      <c r="D37912" s="20"/>
    </row>
    <row r="37913" spans="4:4" x14ac:dyDescent="0.2">
      <c r="D37913" s="20"/>
    </row>
    <row r="37914" spans="4:4" x14ac:dyDescent="0.2">
      <c r="D37914" s="20"/>
    </row>
    <row r="37915" spans="4:4" x14ac:dyDescent="0.2">
      <c r="D37915" s="20"/>
    </row>
    <row r="37916" spans="4:4" x14ac:dyDescent="0.2">
      <c r="D37916" s="20"/>
    </row>
    <row r="37917" spans="4:4" x14ac:dyDescent="0.2">
      <c r="D37917" s="20"/>
    </row>
    <row r="37918" spans="4:4" x14ac:dyDescent="0.2">
      <c r="D37918" s="20"/>
    </row>
    <row r="37919" spans="4:4" x14ac:dyDescent="0.2">
      <c r="D37919" s="20"/>
    </row>
    <row r="37920" spans="4:4" x14ac:dyDescent="0.2">
      <c r="D37920" s="20"/>
    </row>
    <row r="37921" spans="4:4" x14ac:dyDescent="0.2">
      <c r="D37921" s="20"/>
    </row>
    <row r="37922" spans="4:4" x14ac:dyDescent="0.2">
      <c r="D37922" s="20"/>
    </row>
    <row r="37923" spans="4:4" x14ac:dyDescent="0.2">
      <c r="D37923" s="20"/>
    </row>
    <row r="37924" spans="4:4" x14ac:dyDescent="0.2">
      <c r="D37924" s="20"/>
    </row>
    <row r="37925" spans="4:4" x14ac:dyDescent="0.2">
      <c r="D37925" s="20"/>
    </row>
    <row r="37926" spans="4:4" x14ac:dyDescent="0.2">
      <c r="D37926" s="20"/>
    </row>
    <row r="37927" spans="4:4" x14ac:dyDescent="0.2">
      <c r="D37927" s="20"/>
    </row>
    <row r="37928" spans="4:4" x14ac:dyDescent="0.2">
      <c r="D37928" s="20"/>
    </row>
    <row r="37929" spans="4:4" x14ac:dyDescent="0.2">
      <c r="D37929" s="20"/>
    </row>
    <row r="37930" spans="4:4" x14ac:dyDescent="0.2">
      <c r="D37930" s="20"/>
    </row>
    <row r="37931" spans="4:4" x14ac:dyDescent="0.2">
      <c r="D37931" s="20"/>
    </row>
    <row r="37932" spans="4:4" x14ac:dyDescent="0.2">
      <c r="D37932" s="20"/>
    </row>
    <row r="37933" spans="4:4" x14ac:dyDescent="0.2">
      <c r="D37933" s="20"/>
    </row>
    <row r="37934" spans="4:4" x14ac:dyDescent="0.2">
      <c r="D37934" s="20"/>
    </row>
    <row r="37935" spans="4:4" x14ac:dyDescent="0.2">
      <c r="D37935" s="20"/>
    </row>
    <row r="37936" spans="4:4" x14ac:dyDescent="0.2">
      <c r="D37936" s="20"/>
    </row>
    <row r="37937" spans="4:4" x14ac:dyDescent="0.2">
      <c r="D37937" s="20"/>
    </row>
    <row r="37938" spans="4:4" x14ac:dyDescent="0.2">
      <c r="D37938" s="20"/>
    </row>
    <row r="37939" spans="4:4" x14ac:dyDescent="0.2">
      <c r="D37939" s="20"/>
    </row>
    <row r="37940" spans="4:4" x14ac:dyDescent="0.2">
      <c r="D37940" s="20"/>
    </row>
    <row r="37941" spans="4:4" x14ac:dyDescent="0.2">
      <c r="D37941" s="20"/>
    </row>
    <row r="37942" spans="4:4" x14ac:dyDescent="0.2">
      <c r="D37942" s="20"/>
    </row>
    <row r="37943" spans="4:4" x14ac:dyDescent="0.2">
      <c r="D37943" s="20"/>
    </row>
    <row r="37944" spans="4:4" x14ac:dyDescent="0.2">
      <c r="D37944" s="20"/>
    </row>
    <row r="37945" spans="4:4" x14ac:dyDescent="0.2">
      <c r="D37945" s="20"/>
    </row>
    <row r="37946" spans="4:4" x14ac:dyDescent="0.2">
      <c r="D37946" s="20"/>
    </row>
    <row r="37947" spans="4:4" x14ac:dyDescent="0.2">
      <c r="D37947" s="20"/>
    </row>
    <row r="37948" spans="4:4" x14ac:dyDescent="0.2">
      <c r="D37948" s="20"/>
    </row>
    <row r="37949" spans="4:4" x14ac:dyDescent="0.2">
      <c r="D37949" s="20"/>
    </row>
    <row r="37950" spans="4:4" x14ac:dyDescent="0.2">
      <c r="D37950" s="20"/>
    </row>
    <row r="37951" spans="4:4" x14ac:dyDescent="0.2">
      <c r="D37951" s="20"/>
    </row>
    <row r="37952" spans="4:4" x14ac:dyDescent="0.2">
      <c r="D37952" s="20"/>
    </row>
    <row r="37953" spans="4:4" x14ac:dyDescent="0.2">
      <c r="D37953" s="20"/>
    </row>
    <row r="37954" spans="4:4" x14ac:dyDescent="0.2">
      <c r="D37954" s="20"/>
    </row>
    <row r="37955" spans="4:4" x14ac:dyDescent="0.2">
      <c r="D37955" s="20"/>
    </row>
    <row r="37956" spans="4:4" x14ac:dyDescent="0.2">
      <c r="D37956" s="20"/>
    </row>
    <row r="37957" spans="4:4" x14ac:dyDescent="0.2">
      <c r="D37957" s="20"/>
    </row>
    <row r="37958" spans="4:4" x14ac:dyDescent="0.2">
      <c r="D37958" s="20"/>
    </row>
    <row r="37959" spans="4:4" x14ac:dyDescent="0.2">
      <c r="D37959" s="20"/>
    </row>
    <row r="37960" spans="4:4" x14ac:dyDescent="0.2">
      <c r="D37960" s="20"/>
    </row>
    <row r="37961" spans="4:4" x14ac:dyDescent="0.2">
      <c r="D37961" s="20"/>
    </row>
    <row r="37962" spans="4:4" x14ac:dyDescent="0.2">
      <c r="D37962" s="20"/>
    </row>
    <row r="37963" spans="4:4" x14ac:dyDescent="0.2">
      <c r="D37963" s="20"/>
    </row>
    <row r="37964" spans="4:4" x14ac:dyDescent="0.2">
      <c r="D37964" s="20"/>
    </row>
    <row r="37965" spans="4:4" x14ac:dyDescent="0.2">
      <c r="D37965" s="20"/>
    </row>
    <row r="37966" spans="4:4" x14ac:dyDescent="0.2">
      <c r="D37966" s="20"/>
    </row>
    <row r="37967" spans="4:4" x14ac:dyDescent="0.2">
      <c r="D37967" s="20"/>
    </row>
    <row r="37968" spans="4:4" x14ac:dyDescent="0.2">
      <c r="D37968" s="20"/>
    </row>
    <row r="37969" spans="4:4" x14ac:dyDescent="0.2">
      <c r="D37969" s="20"/>
    </row>
    <row r="37970" spans="4:4" x14ac:dyDescent="0.2">
      <c r="D37970" s="20"/>
    </row>
    <row r="37971" spans="4:4" x14ac:dyDescent="0.2">
      <c r="D37971" s="20"/>
    </row>
    <row r="37972" spans="4:4" x14ac:dyDescent="0.2">
      <c r="D37972" s="20"/>
    </row>
    <row r="37973" spans="4:4" x14ac:dyDescent="0.2">
      <c r="D37973" s="20"/>
    </row>
    <row r="37974" spans="4:4" x14ac:dyDescent="0.2">
      <c r="D37974" s="20"/>
    </row>
    <row r="37975" spans="4:4" x14ac:dyDescent="0.2">
      <c r="D37975" s="20"/>
    </row>
    <row r="37976" spans="4:4" x14ac:dyDescent="0.2">
      <c r="D37976" s="20"/>
    </row>
    <row r="37977" spans="4:4" x14ac:dyDescent="0.2">
      <c r="D37977" s="20"/>
    </row>
    <row r="37978" spans="4:4" x14ac:dyDescent="0.2">
      <c r="D37978" s="20"/>
    </row>
    <row r="37979" spans="4:4" x14ac:dyDescent="0.2">
      <c r="D37979" s="20"/>
    </row>
    <row r="37980" spans="4:4" x14ac:dyDescent="0.2">
      <c r="D37980" s="20"/>
    </row>
    <row r="37981" spans="4:4" x14ac:dyDescent="0.2">
      <c r="D37981" s="20"/>
    </row>
    <row r="37982" spans="4:4" x14ac:dyDescent="0.2">
      <c r="D37982" s="20"/>
    </row>
    <row r="37983" spans="4:4" x14ac:dyDescent="0.2">
      <c r="D37983" s="20"/>
    </row>
    <row r="37984" spans="4:4" x14ac:dyDescent="0.2">
      <c r="D37984" s="20"/>
    </row>
    <row r="37985" spans="4:4" x14ac:dyDescent="0.2">
      <c r="D37985" s="20"/>
    </row>
    <row r="37986" spans="4:4" x14ac:dyDescent="0.2">
      <c r="D37986" s="20"/>
    </row>
    <row r="37987" spans="4:4" x14ac:dyDescent="0.2">
      <c r="D37987" s="20"/>
    </row>
    <row r="37988" spans="4:4" x14ac:dyDescent="0.2">
      <c r="D37988" s="20"/>
    </row>
    <row r="37989" spans="4:4" x14ac:dyDescent="0.2">
      <c r="D37989" s="20"/>
    </row>
    <row r="37990" spans="4:4" x14ac:dyDescent="0.2">
      <c r="D37990" s="20"/>
    </row>
    <row r="37991" spans="4:4" x14ac:dyDescent="0.2">
      <c r="D37991" s="20"/>
    </row>
    <row r="37992" spans="4:4" x14ac:dyDescent="0.2">
      <c r="D37992" s="20"/>
    </row>
    <row r="37993" spans="4:4" x14ac:dyDescent="0.2">
      <c r="D37993" s="20"/>
    </row>
    <row r="37994" spans="4:4" x14ac:dyDescent="0.2">
      <c r="D37994" s="20"/>
    </row>
    <row r="37995" spans="4:4" x14ac:dyDescent="0.2">
      <c r="D37995" s="20"/>
    </row>
    <row r="37996" spans="4:4" x14ac:dyDescent="0.2">
      <c r="D37996" s="20"/>
    </row>
    <row r="37997" spans="4:4" x14ac:dyDescent="0.2">
      <c r="D37997" s="20"/>
    </row>
    <row r="37998" spans="4:4" x14ac:dyDescent="0.2">
      <c r="D37998" s="20"/>
    </row>
    <row r="37999" spans="4:4" x14ac:dyDescent="0.2">
      <c r="D37999" s="20"/>
    </row>
    <row r="38000" spans="4:4" x14ac:dyDescent="0.2">
      <c r="D38000" s="20"/>
    </row>
    <row r="38001" spans="4:4" x14ac:dyDescent="0.2">
      <c r="D38001" s="20"/>
    </row>
    <row r="38002" spans="4:4" x14ac:dyDescent="0.2">
      <c r="D38002" s="20"/>
    </row>
    <row r="38003" spans="4:4" x14ac:dyDescent="0.2">
      <c r="D38003" s="20"/>
    </row>
    <row r="38004" spans="4:4" x14ac:dyDescent="0.2">
      <c r="D38004" s="20"/>
    </row>
    <row r="38005" spans="4:4" x14ac:dyDescent="0.2">
      <c r="D38005" s="20"/>
    </row>
    <row r="38006" spans="4:4" x14ac:dyDescent="0.2">
      <c r="D38006" s="20"/>
    </row>
    <row r="38007" spans="4:4" x14ac:dyDescent="0.2">
      <c r="D38007" s="20"/>
    </row>
    <row r="38008" spans="4:4" x14ac:dyDescent="0.2">
      <c r="D38008" s="20"/>
    </row>
    <row r="38009" spans="4:4" x14ac:dyDescent="0.2">
      <c r="D38009" s="20"/>
    </row>
    <row r="38010" spans="4:4" x14ac:dyDescent="0.2">
      <c r="D38010" s="20"/>
    </row>
    <row r="38011" spans="4:4" x14ac:dyDescent="0.2">
      <c r="D38011" s="20"/>
    </row>
    <row r="38012" spans="4:4" x14ac:dyDescent="0.2">
      <c r="D38012" s="20"/>
    </row>
    <row r="38013" spans="4:4" x14ac:dyDescent="0.2">
      <c r="D38013" s="20"/>
    </row>
    <row r="38014" spans="4:4" x14ac:dyDescent="0.2">
      <c r="D38014" s="20"/>
    </row>
    <row r="38015" spans="4:4" x14ac:dyDescent="0.2">
      <c r="D38015" s="20"/>
    </row>
    <row r="38016" spans="4:4" x14ac:dyDescent="0.2">
      <c r="D38016" s="20"/>
    </row>
    <row r="38017" spans="4:4" x14ac:dyDescent="0.2">
      <c r="D38017" s="20"/>
    </row>
    <row r="38018" spans="4:4" x14ac:dyDescent="0.2">
      <c r="D38018" s="20"/>
    </row>
    <row r="38019" spans="4:4" x14ac:dyDescent="0.2">
      <c r="D38019" s="20"/>
    </row>
    <row r="38020" spans="4:4" x14ac:dyDescent="0.2">
      <c r="D38020" s="20"/>
    </row>
    <row r="38021" spans="4:4" x14ac:dyDescent="0.2">
      <c r="D38021" s="20"/>
    </row>
    <row r="38022" spans="4:4" x14ac:dyDescent="0.2">
      <c r="D38022" s="20"/>
    </row>
    <row r="38023" spans="4:4" x14ac:dyDescent="0.2">
      <c r="D38023" s="20"/>
    </row>
    <row r="38024" spans="4:4" x14ac:dyDescent="0.2">
      <c r="D38024" s="20"/>
    </row>
    <row r="38025" spans="4:4" x14ac:dyDescent="0.2">
      <c r="D38025" s="20"/>
    </row>
    <row r="38026" spans="4:4" x14ac:dyDescent="0.2">
      <c r="D38026" s="20"/>
    </row>
    <row r="38027" spans="4:4" x14ac:dyDescent="0.2">
      <c r="D38027" s="20"/>
    </row>
    <row r="38028" spans="4:4" x14ac:dyDescent="0.2">
      <c r="D38028" s="20"/>
    </row>
    <row r="38029" spans="4:4" x14ac:dyDescent="0.2">
      <c r="D38029" s="20"/>
    </row>
    <row r="38030" spans="4:4" x14ac:dyDescent="0.2">
      <c r="D38030" s="20"/>
    </row>
    <row r="38031" spans="4:4" x14ac:dyDescent="0.2">
      <c r="D38031" s="20"/>
    </row>
    <row r="38032" spans="4:4" x14ac:dyDescent="0.2">
      <c r="D38032" s="20"/>
    </row>
    <row r="38033" spans="4:4" x14ac:dyDescent="0.2">
      <c r="D38033" s="20"/>
    </row>
    <row r="38034" spans="4:4" x14ac:dyDescent="0.2">
      <c r="D38034" s="20"/>
    </row>
    <row r="38035" spans="4:4" x14ac:dyDescent="0.2">
      <c r="D38035" s="20"/>
    </row>
    <row r="38036" spans="4:4" x14ac:dyDescent="0.2">
      <c r="D38036" s="20"/>
    </row>
    <row r="38037" spans="4:4" x14ac:dyDescent="0.2">
      <c r="D38037" s="20"/>
    </row>
    <row r="38038" spans="4:4" x14ac:dyDescent="0.2">
      <c r="D38038" s="20"/>
    </row>
    <row r="38039" spans="4:4" x14ac:dyDescent="0.2">
      <c r="D38039" s="20"/>
    </row>
    <row r="38040" spans="4:4" x14ac:dyDescent="0.2">
      <c r="D38040" s="20"/>
    </row>
    <row r="38041" spans="4:4" x14ac:dyDescent="0.2">
      <c r="D38041" s="20"/>
    </row>
    <row r="38042" spans="4:4" x14ac:dyDescent="0.2">
      <c r="D38042" s="20"/>
    </row>
    <row r="38043" spans="4:4" x14ac:dyDescent="0.2">
      <c r="D38043" s="20"/>
    </row>
    <row r="38044" spans="4:4" x14ac:dyDescent="0.2">
      <c r="D38044" s="20"/>
    </row>
    <row r="38045" spans="4:4" x14ac:dyDescent="0.2">
      <c r="D38045" s="20"/>
    </row>
    <row r="38046" spans="4:4" x14ac:dyDescent="0.2">
      <c r="D38046" s="20"/>
    </row>
    <row r="38047" spans="4:4" x14ac:dyDescent="0.2">
      <c r="D38047" s="20"/>
    </row>
    <row r="38048" spans="4:4" x14ac:dyDescent="0.2">
      <c r="D38048" s="20"/>
    </row>
    <row r="38049" spans="4:4" x14ac:dyDescent="0.2">
      <c r="D38049" s="20"/>
    </row>
    <row r="38050" spans="4:4" x14ac:dyDescent="0.2">
      <c r="D38050" s="20"/>
    </row>
    <row r="38051" spans="4:4" x14ac:dyDescent="0.2">
      <c r="D38051" s="20"/>
    </row>
    <row r="38052" spans="4:4" x14ac:dyDescent="0.2">
      <c r="D38052" s="20"/>
    </row>
    <row r="38053" spans="4:4" x14ac:dyDescent="0.2">
      <c r="D38053" s="20"/>
    </row>
    <row r="38054" spans="4:4" x14ac:dyDescent="0.2">
      <c r="D38054" s="20"/>
    </row>
    <row r="38055" spans="4:4" x14ac:dyDescent="0.2">
      <c r="D38055" s="20"/>
    </row>
    <row r="38056" spans="4:4" x14ac:dyDescent="0.2">
      <c r="D38056" s="20"/>
    </row>
    <row r="38057" spans="4:4" x14ac:dyDescent="0.2">
      <c r="D38057" s="20"/>
    </row>
    <row r="38058" spans="4:4" x14ac:dyDescent="0.2">
      <c r="D38058" s="20"/>
    </row>
    <row r="38059" spans="4:4" x14ac:dyDescent="0.2">
      <c r="D38059" s="20"/>
    </row>
    <row r="38060" spans="4:4" x14ac:dyDescent="0.2">
      <c r="D38060" s="20"/>
    </row>
    <row r="38061" spans="4:4" x14ac:dyDescent="0.2">
      <c r="D38061" s="20"/>
    </row>
    <row r="38062" spans="4:4" x14ac:dyDescent="0.2">
      <c r="D38062" s="20"/>
    </row>
    <row r="38063" spans="4:4" x14ac:dyDescent="0.2">
      <c r="D38063" s="20"/>
    </row>
    <row r="38064" spans="4:4" x14ac:dyDescent="0.2">
      <c r="D38064" s="20"/>
    </row>
    <row r="38065" spans="4:4" x14ac:dyDescent="0.2">
      <c r="D38065" s="20"/>
    </row>
    <row r="38066" spans="4:4" x14ac:dyDescent="0.2">
      <c r="D38066" s="20"/>
    </row>
    <row r="38067" spans="4:4" x14ac:dyDescent="0.2">
      <c r="D38067" s="20"/>
    </row>
    <row r="38068" spans="4:4" x14ac:dyDescent="0.2">
      <c r="D38068" s="20"/>
    </row>
    <row r="38069" spans="4:4" x14ac:dyDescent="0.2">
      <c r="D38069" s="20"/>
    </row>
    <row r="38070" spans="4:4" x14ac:dyDescent="0.2">
      <c r="D38070" s="20"/>
    </row>
    <row r="38071" spans="4:4" x14ac:dyDescent="0.2">
      <c r="D38071" s="20"/>
    </row>
    <row r="38072" spans="4:4" x14ac:dyDescent="0.2">
      <c r="D38072" s="20"/>
    </row>
    <row r="38073" spans="4:4" x14ac:dyDescent="0.2">
      <c r="D38073" s="20"/>
    </row>
    <row r="38074" spans="4:4" x14ac:dyDescent="0.2">
      <c r="D38074" s="20"/>
    </row>
    <row r="38075" spans="4:4" x14ac:dyDescent="0.2">
      <c r="D38075" s="20"/>
    </row>
    <row r="38076" spans="4:4" x14ac:dyDescent="0.2">
      <c r="D38076" s="20"/>
    </row>
    <row r="38077" spans="4:4" x14ac:dyDescent="0.2">
      <c r="D38077" s="20"/>
    </row>
    <row r="38078" spans="4:4" x14ac:dyDescent="0.2">
      <c r="D38078" s="20"/>
    </row>
    <row r="38079" spans="4:4" x14ac:dyDescent="0.2">
      <c r="D38079" s="20"/>
    </row>
    <row r="38080" spans="4:4" x14ac:dyDescent="0.2">
      <c r="D38080" s="20"/>
    </row>
    <row r="38081" spans="4:4" x14ac:dyDescent="0.2">
      <c r="D38081" s="20"/>
    </row>
    <row r="38082" spans="4:4" x14ac:dyDescent="0.2">
      <c r="D38082" s="20"/>
    </row>
    <row r="38083" spans="4:4" x14ac:dyDescent="0.2">
      <c r="D38083" s="20"/>
    </row>
    <row r="38084" spans="4:4" x14ac:dyDescent="0.2">
      <c r="D38084" s="20"/>
    </row>
    <row r="38085" spans="4:4" x14ac:dyDescent="0.2">
      <c r="D38085" s="20"/>
    </row>
    <row r="38086" spans="4:4" x14ac:dyDescent="0.2">
      <c r="D38086" s="20"/>
    </row>
    <row r="38087" spans="4:4" x14ac:dyDescent="0.2">
      <c r="D38087" s="20"/>
    </row>
    <row r="38088" spans="4:4" x14ac:dyDescent="0.2">
      <c r="D38088" s="20"/>
    </row>
    <row r="38089" spans="4:4" x14ac:dyDescent="0.2">
      <c r="D38089" s="20"/>
    </row>
    <row r="38090" spans="4:4" x14ac:dyDescent="0.2">
      <c r="D38090" s="20"/>
    </row>
    <row r="38091" spans="4:4" x14ac:dyDescent="0.2">
      <c r="D38091" s="20"/>
    </row>
    <row r="38092" spans="4:4" x14ac:dyDescent="0.2">
      <c r="D38092" s="20"/>
    </row>
    <row r="38093" spans="4:4" x14ac:dyDescent="0.2">
      <c r="D38093" s="20"/>
    </row>
    <row r="38094" spans="4:4" x14ac:dyDescent="0.2">
      <c r="D38094" s="20"/>
    </row>
    <row r="38095" spans="4:4" x14ac:dyDescent="0.2">
      <c r="D38095" s="20"/>
    </row>
    <row r="38096" spans="4:4" x14ac:dyDescent="0.2">
      <c r="D38096" s="20"/>
    </row>
    <row r="38097" spans="4:4" x14ac:dyDescent="0.2">
      <c r="D38097" s="20"/>
    </row>
    <row r="38098" spans="4:4" x14ac:dyDescent="0.2">
      <c r="D38098" s="20"/>
    </row>
    <row r="38099" spans="4:4" x14ac:dyDescent="0.2">
      <c r="D38099" s="20"/>
    </row>
    <row r="38100" spans="4:4" x14ac:dyDescent="0.2">
      <c r="D38100" s="20"/>
    </row>
    <row r="38101" spans="4:4" x14ac:dyDescent="0.2">
      <c r="D38101" s="20"/>
    </row>
    <row r="38102" spans="4:4" x14ac:dyDescent="0.2">
      <c r="D38102" s="20"/>
    </row>
    <row r="38103" spans="4:4" x14ac:dyDescent="0.2">
      <c r="D38103" s="20"/>
    </row>
    <row r="38104" spans="4:4" x14ac:dyDescent="0.2">
      <c r="D38104" s="20"/>
    </row>
    <row r="38105" spans="4:4" x14ac:dyDescent="0.2">
      <c r="D38105" s="20"/>
    </row>
    <row r="38106" spans="4:4" x14ac:dyDescent="0.2">
      <c r="D38106" s="20"/>
    </row>
    <row r="38107" spans="4:4" x14ac:dyDescent="0.2">
      <c r="D38107" s="20"/>
    </row>
    <row r="38108" spans="4:4" x14ac:dyDescent="0.2">
      <c r="D38108" s="20"/>
    </row>
    <row r="38109" spans="4:4" x14ac:dyDescent="0.2">
      <c r="D38109" s="20"/>
    </row>
    <row r="38110" spans="4:4" x14ac:dyDescent="0.2">
      <c r="D38110" s="20"/>
    </row>
    <row r="38111" spans="4:4" x14ac:dyDescent="0.2">
      <c r="D38111" s="20"/>
    </row>
    <row r="38112" spans="4:4" x14ac:dyDescent="0.2">
      <c r="D38112" s="20"/>
    </row>
    <row r="38113" spans="4:4" x14ac:dyDescent="0.2">
      <c r="D38113" s="20"/>
    </row>
    <row r="38114" spans="4:4" x14ac:dyDescent="0.2">
      <c r="D38114" s="20"/>
    </row>
    <row r="38115" spans="4:4" x14ac:dyDescent="0.2">
      <c r="D38115" s="20"/>
    </row>
    <row r="38116" spans="4:4" x14ac:dyDescent="0.2">
      <c r="D38116" s="20"/>
    </row>
    <row r="38117" spans="4:4" x14ac:dyDescent="0.2">
      <c r="D38117" s="20"/>
    </row>
    <row r="38118" spans="4:4" x14ac:dyDescent="0.2">
      <c r="D38118" s="20"/>
    </row>
    <row r="38119" spans="4:4" x14ac:dyDescent="0.2">
      <c r="D38119" s="20"/>
    </row>
    <row r="38120" spans="4:4" x14ac:dyDescent="0.2">
      <c r="D38120" s="20"/>
    </row>
    <row r="38121" spans="4:4" x14ac:dyDescent="0.2">
      <c r="D38121" s="20"/>
    </row>
    <row r="38122" spans="4:4" x14ac:dyDescent="0.2">
      <c r="D38122" s="20"/>
    </row>
    <row r="38123" spans="4:4" x14ac:dyDescent="0.2">
      <c r="D38123" s="20"/>
    </row>
    <row r="38124" spans="4:4" x14ac:dyDescent="0.2">
      <c r="D38124" s="20"/>
    </row>
    <row r="38125" spans="4:4" x14ac:dyDescent="0.2">
      <c r="D38125" s="20"/>
    </row>
    <row r="38126" spans="4:4" x14ac:dyDescent="0.2">
      <c r="D38126" s="20"/>
    </row>
    <row r="38127" spans="4:4" x14ac:dyDescent="0.2">
      <c r="D38127" s="20"/>
    </row>
    <row r="38128" spans="4:4" x14ac:dyDescent="0.2">
      <c r="D38128" s="20"/>
    </row>
    <row r="38129" spans="4:4" x14ac:dyDescent="0.2">
      <c r="D38129" s="20"/>
    </row>
    <row r="38130" spans="4:4" x14ac:dyDescent="0.2">
      <c r="D38130" s="20"/>
    </row>
    <row r="38131" spans="4:4" x14ac:dyDescent="0.2">
      <c r="D38131" s="20"/>
    </row>
    <row r="38132" spans="4:4" x14ac:dyDescent="0.2">
      <c r="D38132" s="20"/>
    </row>
    <row r="38133" spans="4:4" x14ac:dyDescent="0.2">
      <c r="D38133" s="20"/>
    </row>
    <row r="38134" spans="4:4" x14ac:dyDescent="0.2">
      <c r="D38134" s="20"/>
    </row>
    <row r="38135" spans="4:4" x14ac:dyDescent="0.2">
      <c r="D38135" s="20"/>
    </row>
    <row r="38136" spans="4:4" x14ac:dyDescent="0.2">
      <c r="D38136" s="20"/>
    </row>
    <row r="38137" spans="4:4" x14ac:dyDescent="0.2">
      <c r="D38137" s="20"/>
    </row>
    <row r="38138" spans="4:4" x14ac:dyDescent="0.2">
      <c r="D38138" s="20"/>
    </row>
    <row r="38139" spans="4:4" x14ac:dyDescent="0.2">
      <c r="D38139" s="20"/>
    </row>
    <row r="38140" spans="4:4" x14ac:dyDescent="0.2">
      <c r="D38140" s="20"/>
    </row>
    <row r="38141" spans="4:4" x14ac:dyDescent="0.2">
      <c r="D38141" s="20"/>
    </row>
    <row r="38142" spans="4:4" x14ac:dyDescent="0.2">
      <c r="D38142" s="20"/>
    </row>
    <row r="38143" spans="4:4" x14ac:dyDescent="0.2">
      <c r="D38143" s="20"/>
    </row>
    <row r="38144" spans="4:4" x14ac:dyDescent="0.2">
      <c r="D38144" s="20"/>
    </row>
    <row r="38145" spans="4:4" x14ac:dyDescent="0.2">
      <c r="D38145" s="20"/>
    </row>
    <row r="38146" spans="4:4" x14ac:dyDescent="0.2">
      <c r="D38146" s="20"/>
    </row>
    <row r="38147" spans="4:4" x14ac:dyDescent="0.2">
      <c r="D38147" s="20"/>
    </row>
    <row r="38148" spans="4:4" x14ac:dyDescent="0.2">
      <c r="D38148" s="20"/>
    </row>
    <row r="38149" spans="4:4" x14ac:dyDescent="0.2">
      <c r="D38149" s="20"/>
    </row>
    <row r="38150" spans="4:4" x14ac:dyDescent="0.2">
      <c r="D38150" s="20"/>
    </row>
    <row r="38151" spans="4:4" x14ac:dyDescent="0.2">
      <c r="D38151" s="20"/>
    </row>
    <row r="38152" spans="4:4" x14ac:dyDescent="0.2">
      <c r="D38152" s="20"/>
    </row>
    <row r="38153" spans="4:4" x14ac:dyDescent="0.2">
      <c r="D38153" s="20"/>
    </row>
    <row r="38154" spans="4:4" x14ac:dyDescent="0.2">
      <c r="D38154" s="20"/>
    </row>
    <row r="38155" spans="4:4" x14ac:dyDescent="0.2">
      <c r="D38155" s="20"/>
    </row>
    <row r="38156" spans="4:4" x14ac:dyDescent="0.2">
      <c r="D38156" s="20"/>
    </row>
    <row r="38157" spans="4:4" x14ac:dyDescent="0.2">
      <c r="D38157" s="20"/>
    </row>
    <row r="38158" spans="4:4" x14ac:dyDescent="0.2">
      <c r="D38158" s="20"/>
    </row>
    <row r="38159" spans="4:4" x14ac:dyDescent="0.2">
      <c r="D38159" s="20"/>
    </row>
    <row r="38160" spans="4:4" x14ac:dyDescent="0.2">
      <c r="D38160" s="20"/>
    </row>
    <row r="38161" spans="4:4" x14ac:dyDescent="0.2">
      <c r="D38161" s="20"/>
    </row>
    <row r="38162" spans="4:4" x14ac:dyDescent="0.2">
      <c r="D38162" s="20"/>
    </row>
    <row r="38163" spans="4:4" x14ac:dyDescent="0.2">
      <c r="D38163" s="20"/>
    </row>
    <row r="38164" spans="4:4" x14ac:dyDescent="0.2">
      <c r="D38164" s="20"/>
    </row>
    <row r="38165" spans="4:4" x14ac:dyDescent="0.2">
      <c r="D38165" s="20"/>
    </row>
    <row r="38166" spans="4:4" x14ac:dyDescent="0.2">
      <c r="D38166" s="20"/>
    </row>
    <row r="38167" spans="4:4" x14ac:dyDescent="0.2">
      <c r="D38167" s="20"/>
    </row>
    <row r="38168" spans="4:4" x14ac:dyDescent="0.2">
      <c r="D38168" s="20"/>
    </row>
    <row r="38169" spans="4:4" x14ac:dyDescent="0.2">
      <c r="D38169" s="20"/>
    </row>
    <row r="38170" spans="4:4" x14ac:dyDescent="0.2">
      <c r="D38170" s="20"/>
    </row>
    <row r="38171" spans="4:4" x14ac:dyDescent="0.2">
      <c r="D38171" s="20"/>
    </row>
    <row r="38172" spans="4:4" x14ac:dyDescent="0.2">
      <c r="D38172" s="20"/>
    </row>
    <row r="38173" spans="4:4" x14ac:dyDescent="0.2">
      <c r="D38173" s="20"/>
    </row>
    <row r="38174" spans="4:4" x14ac:dyDescent="0.2">
      <c r="D38174" s="20"/>
    </row>
    <row r="38175" spans="4:4" x14ac:dyDescent="0.2">
      <c r="D38175" s="20"/>
    </row>
    <row r="38176" spans="4:4" x14ac:dyDescent="0.2">
      <c r="D38176" s="20"/>
    </row>
    <row r="38177" spans="4:4" x14ac:dyDescent="0.2">
      <c r="D38177" s="20"/>
    </row>
    <row r="38178" spans="4:4" x14ac:dyDescent="0.2">
      <c r="D38178" s="20"/>
    </row>
    <row r="38179" spans="4:4" x14ac:dyDescent="0.2">
      <c r="D38179" s="20"/>
    </row>
    <row r="38180" spans="4:4" x14ac:dyDescent="0.2">
      <c r="D38180" s="20"/>
    </row>
    <row r="38181" spans="4:4" x14ac:dyDescent="0.2">
      <c r="D38181" s="20"/>
    </row>
    <row r="38182" spans="4:4" x14ac:dyDescent="0.2">
      <c r="D38182" s="20"/>
    </row>
    <row r="38183" spans="4:4" x14ac:dyDescent="0.2">
      <c r="D38183" s="20"/>
    </row>
    <row r="38184" spans="4:4" x14ac:dyDescent="0.2">
      <c r="D38184" s="20"/>
    </row>
    <row r="38185" spans="4:4" x14ac:dyDescent="0.2">
      <c r="D38185" s="20"/>
    </row>
    <row r="38186" spans="4:4" x14ac:dyDescent="0.2">
      <c r="D38186" s="20"/>
    </row>
    <row r="38187" spans="4:4" x14ac:dyDescent="0.2">
      <c r="D38187" s="20"/>
    </row>
    <row r="38188" spans="4:4" x14ac:dyDescent="0.2">
      <c r="D38188" s="20"/>
    </row>
    <row r="38189" spans="4:4" x14ac:dyDescent="0.2">
      <c r="D38189" s="20"/>
    </row>
    <row r="38190" spans="4:4" x14ac:dyDescent="0.2">
      <c r="D38190" s="20"/>
    </row>
    <row r="38191" spans="4:4" x14ac:dyDescent="0.2">
      <c r="D38191" s="20"/>
    </row>
    <row r="38192" spans="4:4" x14ac:dyDescent="0.2">
      <c r="D38192" s="20"/>
    </row>
    <row r="38193" spans="4:4" x14ac:dyDescent="0.2">
      <c r="D38193" s="20"/>
    </row>
    <row r="38194" spans="4:4" x14ac:dyDescent="0.2">
      <c r="D38194" s="20"/>
    </row>
    <row r="38195" spans="4:4" x14ac:dyDescent="0.2">
      <c r="D38195" s="20"/>
    </row>
    <row r="38196" spans="4:4" x14ac:dyDescent="0.2">
      <c r="D38196" s="20"/>
    </row>
    <row r="38197" spans="4:4" x14ac:dyDescent="0.2">
      <c r="D38197" s="20"/>
    </row>
    <row r="38198" spans="4:4" x14ac:dyDescent="0.2">
      <c r="D38198" s="20"/>
    </row>
    <row r="38199" spans="4:4" x14ac:dyDescent="0.2">
      <c r="D38199" s="20"/>
    </row>
    <row r="38200" spans="4:4" x14ac:dyDescent="0.2">
      <c r="D38200" s="20"/>
    </row>
    <row r="38201" spans="4:4" x14ac:dyDescent="0.2">
      <c r="D38201" s="20"/>
    </row>
    <row r="38202" spans="4:4" x14ac:dyDescent="0.2">
      <c r="D38202" s="20"/>
    </row>
    <row r="38203" spans="4:4" x14ac:dyDescent="0.2">
      <c r="D38203" s="20"/>
    </row>
    <row r="38204" spans="4:4" x14ac:dyDescent="0.2">
      <c r="D38204" s="20"/>
    </row>
    <row r="38205" spans="4:4" x14ac:dyDescent="0.2">
      <c r="D38205" s="20"/>
    </row>
    <row r="38206" spans="4:4" x14ac:dyDescent="0.2">
      <c r="D38206" s="20"/>
    </row>
    <row r="38207" spans="4:4" x14ac:dyDescent="0.2">
      <c r="D38207" s="20"/>
    </row>
    <row r="38208" spans="4:4" x14ac:dyDescent="0.2">
      <c r="D38208" s="20"/>
    </row>
    <row r="38209" spans="4:4" x14ac:dyDescent="0.2">
      <c r="D38209" s="20"/>
    </row>
    <row r="38210" spans="4:4" x14ac:dyDescent="0.2">
      <c r="D38210" s="20"/>
    </row>
    <row r="38211" spans="4:4" x14ac:dyDescent="0.2">
      <c r="D38211" s="20"/>
    </row>
    <row r="38212" spans="4:4" x14ac:dyDescent="0.2">
      <c r="D38212" s="20"/>
    </row>
    <row r="38213" spans="4:4" x14ac:dyDescent="0.2">
      <c r="D38213" s="20"/>
    </row>
    <row r="38214" spans="4:4" x14ac:dyDescent="0.2">
      <c r="D38214" s="20"/>
    </row>
    <row r="38215" spans="4:4" x14ac:dyDescent="0.2">
      <c r="D38215" s="20"/>
    </row>
    <row r="38216" spans="4:4" x14ac:dyDescent="0.2">
      <c r="D38216" s="20"/>
    </row>
    <row r="38217" spans="4:4" x14ac:dyDescent="0.2">
      <c r="D38217" s="20"/>
    </row>
    <row r="38218" spans="4:4" x14ac:dyDescent="0.2">
      <c r="D38218" s="20"/>
    </row>
    <row r="38219" spans="4:4" x14ac:dyDescent="0.2">
      <c r="D38219" s="20"/>
    </row>
    <row r="38220" spans="4:4" x14ac:dyDescent="0.2">
      <c r="D38220" s="20"/>
    </row>
    <row r="38221" spans="4:4" x14ac:dyDescent="0.2">
      <c r="D38221" s="20"/>
    </row>
    <row r="38222" spans="4:4" x14ac:dyDescent="0.2">
      <c r="D38222" s="20"/>
    </row>
    <row r="38223" spans="4:4" x14ac:dyDescent="0.2">
      <c r="D38223" s="20"/>
    </row>
    <row r="38224" spans="4:4" x14ac:dyDescent="0.2">
      <c r="D38224" s="20"/>
    </row>
    <row r="38225" spans="4:4" x14ac:dyDescent="0.2">
      <c r="D38225" s="20"/>
    </row>
    <row r="38226" spans="4:4" x14ac:dyDescent="0.2">
      <c r="D38226" s="20"/>
    </row>
    <row r="38227" spans="4:4" x14ac:dyDescent="0.2">
      <c r="D38227" s="20"/>
    </row>
    <row r="38228" spans="4:4" x14ac:dyDescent="0.2">
      <c r="D38228" s="20"/>
    </row>
    <row r="38229" spans="4:4" x14ac:dyDescent="0.2">
      <c r="D38229" s="20"/>
    </row>
    <row r="38230" spans="4:4" x14ac:dyDescent="0.2">
      <c r="D38230" s="20"/>
    </row>
    <row r="38231" spans="4:4" x14ac:dyDescent="0.2">
      <c r="D38231" s="20"/>
    </row>
    <row r="38232" spans="4:4" x14ac:dyDescent="0.2">
      <c r="D38232" s="20"/>
    </row>
    <row r="38233" spans="4:4" x14ac:dyDescent="0.2">
      <c r="D38233" s="20"/>
    </row>
    <row r="38234" spans="4:4" x14ac:dyDescent="0.2">
      <c r="D38234" s="20"/>
    </row>
    <row r="38235" spans="4:4" x14ac:dyDescent="0.2">
      <c r="D38235" s="20"/>
    </row>
    <row r="38236" spans="4:4" x14ac:dyDescent="0.2">
      <c r="D38236" s="20"/>
    </row>
    <row r="38237" spans="4:4" x14ac:dyDescent="0.2">
      <c r="D38237" s="20"/>
    </row>
    <row r="38238" spans="4:4" x14ac:dyDescent="0.2">
      <c r="D38238" s="20"/>
    </row>
    <row r="38239" spans="4:4" x14ac:dyDescent="0.2">
      <c r="D38239" s="20"/>
    </row>
    <row r="38240" spans="4:4" x14ac:dyDescent="0.2">
      <c r="D38240" s="20"/>
    </row>
    <row r="38241" spans="4:4" x14ac:dyDescent="0.2">
      <c r="D38241" s="20"/>
    </row>
    <row r="38242" spans="4:4" x14ac:dyDescent="0.2">
      <c r="D38242" s="20"/>
    </row>
    <row r="38243" spans="4:4" x14ac:dyDescent="0.2">
      <c r="D38243" s="20"/>
    </row>
    <row r="38244" spans="4:4" x14ac:dyDescent="0.2">
      <c r="D38244" s="20"/>
    </row>
    <row r="38245" spans="4:4" x14ac:dyDescent="0.2">
      <c r="D38245" s="20"/>
    </row>
    <row r="38246" spans="4:4" x14ac:dyDescent="0.2">
      <c r="D38246" s="20"/>
    </row>
    <row r="38247" spans="4:4" x14ac:dyDescent="0.2">
      <c r="D38247" s="20"/>
    </row>
    <row r="38248" spans="4:4" x14ac:dyDescent="0.2">
      <c r="D38248" s="20"/>
    </row>
    <row r="38249" spans="4:4" x14ac:dyDescent="0.2">
      <c r="D38249" s="20"/>
    </row>
    <row r="38250" spans="4:4" x14ac:dyDescent="0.2">
      <c r="D38250" s="20"/>
    </row>
    <row r="38251" spans="4:4" x14ac:dyDescent="0.2">
      <c r="D38251" s="20"/>
    </row>
    <row r="38252" spans="4:4" x14ac:dyDescent="0.2">
      <c r="D38252" s="20"/>
    </row>
    <row r="38253" spans="4:4" x14ac:dyDescent="0.2">
      <c r="D38253" s="20"/>
    </row>
    <row r="38254" spans="4:4" x14ac:dyDescent="0.2">
      <c r="D38254" s="20"/>
    </row>
    <row r="38255" spans="4:4" x14ac:dyDescent="0.2">
      <c r="D38255" s="20"/>
    </row>
    <row r="38256" spans="4:4" x14ac:dyDescent="0.2">
      <c r="D38256" s="20"/>
    </row>
    <row r="38257" spans="4:4" x14ac:dyDescent="0.2">
      <c r="D38257" s="20"/>
    </row>
    <row r="38258" spans="4:4" x14ac:dyDescent="0.2">
      <c r="D38258" s="20"/>
    </row>
    <row r="38259" spans="4:4" x14ac:dyDescent="0.2">
      <c r="D38259" s="20"/>
    </row>
    <row r="38260" spans="4:4" x14ac:dyDescent="0.2">
      <c r="D38260" s="20"/>
    </row>
    <row r="38261" spans="4:4" x14ac:dyDescent="0.2">
      <c r="D38261" s="20"/>
    </row>
    <row r="38262" spans="4:4" x14ac:dyDescent="0.2">
      <c r="D38262" s="20"/>
    </row>
    <row r="38263" spans="4:4" x14ac:dyDescent="0.2">
      <c r="D38263" s="20"/>
    </row>
    <row r="38264" spans="4:4" x14ac:dyDescent="0.2">
      <c r="D38264" s="20"/>
    </row>
    <row r="38265" spans="4:4" x14ac:dyDescent="0.2">
      <c r="D38265" s="20"/>
    </row>
    <row r="38266" spans="4:4" x14ac:dyDescent="0.2">
      <c r="D38266" s="20"/>
    </row>
    <row r="38267" spans="4:4" x14ac:dyDescent="0.2">
      <c r="D38267" s="20"/>
    </row>
    <row r="38268" spans="4:4" x14ac:dyDescent="0.2">
      <c r="D38268" s="20"/>
    </row>
    <row r="38269" spans="4:4" x14ac:dyDescent="0.2">
      <c r="D38269" s="20"/>
    </row>
    <row r="38270" spans="4:4" x14ac:dyDescent="0.2">
      <c r="D38270" s="20"/>
    </row>
    <row r="38271" spans="4:4" x14ac:dyDescent="0.2">
      <c r="D38271" s="20"/>
    </row>
    <row r="38272" spans="4:4" x14ac:dyDescent="0.2">
      <c r="D38272" s="20"/>
    </row>
    <row r="38273" spans="4:4" x14ac:dyDescent="0.2">
      <c r="D38273" s="20"/>
    </row>
    <row r="38274" spans="4:4" x14ac:dyDescent="0.2">
      <c r="D38274" s="20"/>
    </row>
    <row r="38275" spans="4:4" x14ac:dyDescent="0.2">
      <c r="D38275" s="20"/>
    </row>
    <row r="38276" spans="4:4" x14ac:dyDescent="0.2">
      <c r="D38276" s="20"/>
    </row>
    <row r="38277" spans="4:4" x14ac:dyDescent="0.2">
      <c r="D38277" s="20"/>
    </row>
    <row r="38278" spans="4:4" x14ac:dyDescent="0.2">
      <c r="D38278" s="20"/>
    </row>
    <row r="38279" spans="4:4" x14ac:dyDescent="0.2">
      <c r="D38279" s="20"/>
    </row>
    <row r="38280" spans="4:4" x14ac:dyDescent="0.2">
      <c r="D38280" s="20"/>
    </row>
    <row r="38281" spans="4:4" x14ac:dyDescent="0.2">
      <c r="D38281" s="20"/>
    </row>
    <row r="38282" spans="4:4" x14ac:dyDescent="0.2">
      <c r="D38282" s="20"/>
    </row>
    <row r="38283" spans="4:4" x14ac:dyDescent="0.2">
      <c r="D38283" s="20"/>
    </row>
    <row r="38284" spans="4:4" x14ac:dyDescent="0.2">
      <c r="D38284" s="20"/>
    </row>
    <row r="38285" spans="4:4" x14ac:dyDescent="0.2">
      <c r="D38285" s="20"/>
    </row>
    <row r="38286" spans="4:4" x14ac:dyDescent="0.2">
      <c r="D38286" s="20"/>
    </row>
    <row r="38287" spans="4:4" x14ac:dyDescent="0.2">
      <c r="D38287" s="20"/>
    </row>
    <row r="38288" spans="4:4" x14ac:dyDescent="0.2">
      <c r="D38288" s="20"/>
    </row>
    <row r="38289" spans="4:4" x14ac:dyDescent="0.2">
      <c r="D38289" s="20"/>
    </row>
    <row r="38290" spans="4:4" x14ac:dyDescent="0.2">
      <c r="D38290" s="20"/>
    </row>
    <row r="38291" spans="4:4" x14ac:dyDescent="0.2">
      <c r="D38291" s="20"/>
    </row>
    <row r="38292" spans="4:4" x14ac:dyDescent="0.2">
      <c r="D38292" s="20"/>
    </row>
    <row r="38293" spans="4:4" x14ac:dyDescent="0.2">
      <c r="D38293" s="20"/>
    </row>
    <row r="38294" spans="4:4" x14ac:dyDescent="0.2">
      <c r="D38294" s="20"/>
    </row>
    <row r="38295" spans="4:4" x14ac:dyDescent="0.2">
      <c r="D38295" s="20"/>
    </row>
    <row r="38296" spans="4:4" x14ac:dyDescent="0.2">
      <c r="D38296" s="20"/>
    </row>
    <row r="38297" spans="4:4" x14ac:dyDescent="0.2">
      <c r="D38297" s="20"/>
    </row>
    <row r="38298" spans="4:4" x14ac:dyDescent="0.2">
      <c r="D38298" s="20"/>
    </row>
    <row r="38299" spans="4:4" x14ac:dyDescent="0.2">
      <c r="D38299" s="20"/>
    </row>
    <row r="38300" spans="4:4" x14ac:dyDescent="0.2">
      <c r="D38300" s="20"/>
    </row>
    <row r="38301" spans="4:4" x14ac:dyDescent="0.2">
      <c r="D38301" s="20"/>
    </row>
    <row r="38302" spans="4:4" x14ac:dyDescent="0.2">
      <c r="D38302" s="20"/>
    </row>
    <row r="38303" spans="4:4" x14ac:dyDescent="0.2">
      <c r="D38303" s="20"/>
    </row>
    <row r="38304" spans="4:4" x14ac:dyDescent="0.2">
      <c r="D38304" s="20"/>
    </row>
    <row r="38305" spans="4:4" x14ac:dyDescent="0.2">
      <c r="D38305" s="20"/>
    </row>
    <row r="38306" spans="4:4" x14ac:dyDescent="0.2">
      <c r="D38306" s="20"/>
    </row>
    <row r="38307" spans="4:4" x14ac:dyDescent="0.2">
      <c r="D38307" s="20"/>
    </row>
    <row r="38308" spans="4:4" x14ac:dyDescent="0.2">
      <c r="D38308" s="20"/>
    </row>
    <row r="38309" spans="4:4" x14ac:dyDescent="0.2">
      <c r="D38309" s="20"/>
    </row>
    <row r="38310" spans="4:4" x14ac:dyDescent="0.2">
      <c r="D38310" s="20"/>
    </row>
    <row r="38311" spans="4:4" x14ac:dyDescent="0.2">
      <c r="D38311" s="20"/>
    </row>
    <row r="38312" spans="4:4" x14ac:dyDescent="0.2">
      <c r="D38312" s="20"/>
    </row>
    <row r="38313" spans="4:4" x14ac:dyDescent="0.2">
      <c r="D38313" s="20"/>
    </row>
    <row r="38314" spans="4:4" x14ac:dyDescent="0.2">
      <c r="D38314" s="20"/>
    </row>
    <row r="38315" spans="4:4" x14ac:dyDescent="0.2">
      <c r="D38315" s="20"/>
    </row>
    <row r="38316" spans="4:4" x14ac:dyDescent="0.2">
      <c r="D38316" s="20"/>
    </row>
    <row r="38317" spans="4:4" x14ac:dyDescent="0.2">
      <c r="D38317" s="20"/>
    </row>
    <row r="38318" spans="4:4" x14ac:dyDescent="0.2">
      <c r="D38318" s="20"/>
    </row>
    <row r="38319" spans="4:4" x14ac:dyDescent="0.2">
      <c r="D38319" s="20"/>
    </row>
    <row r="38320" spans="4:4" x14ac:dyDescent="0.2">
      <c r="D38320" s="20"/>
    </row>
    <row r="38321" spans="4:4" x14ac:dyDescent="0.2">
      <c r="D38321" s="20"/>
    </row>
    <row r="38322" spans="4:4" x14ac:dyDescent="0.2">
      <c r="D38322" s="20"/>
    </row>
    <row r="38323" spans="4:4" x14ac:dyDescent="0.2">
      <c r="D38323" s="20"/>
    </row>
    <row r="38324" spans="4:4" x14ac:dyDescent="0.2">
      <c r="D38324" s="20"/>
    </row>
    <row r="38325" spans="4:4" x14ac:dyDescent="0.2">
      <c r="D38325" s="20"/>
    </row>
    <row r="38326" spans="4:4" x14ac:dyDescent="0.2">
      <c r="D38326" s="20"/>
    </row>
    <row r="38327" spans="4:4" x14ac:dyDescent="0.2">
      <c r="D38327" s="20"/>
    </row>
    <row r="38328" spans="4:4" x14ac:dyDescent="0.2">
      <c r="D38328" s="20"/>
    </row>
    <row r="38329" spans="4:4" x14ac:dyDescent="0.2">
      <c r="D38329" s="20"/>
    </row>
    <row r="38330" spans="4:4" x14ac:dyDescent="0.2">
      <c r="D38330" s="20"/>
    </row>
    <row r="38331" spans="4:4" x14ac:dyDescent="0.2">
      <c r="D38331" s="20"/>
    </row>
    <row r="38332" spans="4:4" x14ac:dyDescent="0.2">
      <c r="D38332" s="20"/>
    </row>
    <row r="38333" spans="4:4" x14ac:dyDescent="0.2">
      <c r="D38333" s="20"/>
    </row>
    <row r="38334" spans="4:4" x14ac:dyDescent="0.2">
      <c r="D38334" s="20"/>
    </row>
    <row r="38335" spans="4:4" x14ac:dyDescent="0.2">
      <c r="D38335" s="20"/>
    </row>
    <row r="38336" spans="4:4" x14ac:dyDescent="0.2">
      <c r="D38336" s="20"/>
    </row>
    <row r="38337" spans="4:4" x14ac:dyDescent="0.2">
      <c r="D38337" s="20"/>
    </row>
    <row r="38338" spans="4:4" x14ac:dyDescent="0.2">
      <c r="D38338" s="20"/>
    </row>
    <row r="38339" spans="4:4" x14ac:dyDescent="0.2">
      <c r="D38339" s="20"/>
    </row>
    <row r="38340" spans="4:4" x14ac:dyDescent="0.2">
      <c r="D38340" s="20"/>
    </row>
    <row r="38341" spans="4:4" x14ac:dyDescent="0.2">
      <c r="D38341" s="20"/>
    </row>
    <row r="38342" spans="4:4" x14ac:dyDescent="0.2">
      <c r="D38342" s="20"/>
    </row>
    <row r="38343" spans="4:4" x14ac:dyDescent="0.2">
      <c r="D38343" s="20"/>
    </row>
    <row r="38344" spans="4:4" x14ac:dyDescent="0.2">
      <c r="D38344" s="20"/>
    </row>
    <row r="38345" spans="4:4" x14ac:dyDescent="0.2">
      <c r="D38345" s="20"/>
    </row>
    <row r="38346" spans="4:4" x14ac:dyDescent="0.2">
      <c r="D38346" s="20"/>
    </row>
    <row r="38347" spans="4:4" x14ac:dyDescent="0.2">
      <c r="D38347" s="20"/>
    </row>
    <row r="38348" spans="4:4" x14ac:dyDescent="0.2">
      <c r="D38348" s="20"/>
    </row>
    <row r="38349" spans="4:4" x14ac:dyDescent="0.2">
      <c r="D38349" s="20"/>
    </row>
    <row r="38350" spans="4:4" x14ac:dyDescent="0.2">
      <c r="D38350" s="20"/>
    </row>
    <row r="38351" spans="4:4" x14ac:dyDescent="0.2">
      <c r="D38351" s="20"/>
    </row>
    <row r="38352" spans="4:4" x14ac:dyDescent="0.2">
      <c r="D38352" s="20"/>
    </row>
    <row r="38353" spans="4:4" x14ac:dyDescent="0.2">
      <c r="D38353" s="20"/>
    </row>
    <row r="38354" spans="4:4" x14ac:dyDescent="0.2">
      <c r="D38354" s="20"/>
    </row>
    <row r="38355" spans="4:4" x14ac:dyDescent="0.2">
      <c r="D38355" s="20"/>
    </row>
    <row r="38356" spans="4:4" x14ac:dyDescent="0.2">
      <c r="D38356" s="20"/>
    </row>
    <row r="38357" spans="4:4" x14ac:dyDescent="0.2">
      <c r="D38357" s="20"/>
    </row>
    <row r="38358" spans="4:4" x14ac:dyDescent="0.2">
      <c r="D38358" s="20"/>
    </row>
    <row r="38359" spans="4:4" x14ac:dyDescent="0.2">
      <c r="D38359" s="20"/>
    </row>
    <row r="38360" spans="4:4" x14ac:dyDescent="0.2">
      <c r="D38360" s="20"/>
    </row>
    <row r="38361" spans="4:4" x14ac:dyDescent="0.2">
      <c r="D38361" s="20"/>
    </row>
    <row r="38362" spans="4:4" x14ac:dyDescent="0.2">
      <c r="D38362" s="20"/>
    </row>
    <row r="38363" spans="4:4" x14ac:dyDescent="0.2">
      <c r="D38363" s="20"/>
    </row>
    <row r="38364" spans="4:4" x14ac:dyDescent="0.2">
      <c r="D38364" s="20"/>
    </row>
    <row r="38365" spans="4:4" x14ac:dyDescent="0.2">
      <c r="D38365" s="20"/>
    </row>
    <row r="38366" spans="4:4" x14ac:dyDescent="0.2">
      <c r="D38366" s="20"/>
    </row>
    <row r="38367" spans="4:4" x14ac:dyDescent="0.2">
      <c r="D38367" s="20"/>
    </row>
    <row r="38368" spans="4:4" x14ac:dyDescent="0.2">
      <c r="D38368" s="20"/>
    </row>
    <row r="38369" spans="4:4" x14ac:dyDescent="0.2">
      <c r="D38369" s="20"/>
    </row>
    <row r="38370" spans="4:4" x14ac:dyDescent="0.2">
      <c r="D38370" s="20"/>
    </row>
    <row r="38371" spans="4:4" x14ac:dyDescent="0.2">
      <c r="D38371" s="20"/>
    </row>
    <row r="38372" spans="4:4" x14ac:dyDescent="0.2">
      <c r="D38372" s="20"/>
    </row>
    <row r="38373" spans="4:4" x14ac:dyDescent="0.2">
      <c r="D38373" s="20"/>
    </row>
    <row r="38374" spans="4:4" x14ac:dyDescent="0.2">
      <c r="D38374" s="20"/>
    </row>
    <row r="38375" spans="4:4" x14ac:dyDescent="0.2">
      <c r="D38375" s="20"/>
    </row>
    <row r="38376" spans="4:4" x14ac:dyDescent="0.2">
      <c r="D38376" s="20"/>
    </row>
    <row r="38377" spans="4:4" x14ac:dyDescent="0.2">
      <c r="D38377" s="20"/>
    </row>
    <row r="38378" spans="4:4" x14ac:dyDescent="0.2">
      <c r="D38378" s="20"/>
    </row>
    <row r="38379" spans="4:4" x14ac:dyDescent="0.2">
      <c r="D38379" s="20"/>
    </row>
    <row r="38380" spans="4:4" x14ac:dyDescent="0.2">
      <c r="D38380" s="20"/>
    </row>
    <row r="38381" spans="4:4" x14ac:dyDescent="0.2">
      <c r="D38381" s="20"/>
    </row>
    <row r="38382" spans="4:4" x14ac:dyDescent="0.2">
      <c r="D38382" s="20"/>
    </row>
    <row r="38383" spans="4:4" x14ac:dyDescent="0.2">
      <c r="D38383" s="20"/>
    </row>
    <row r="38384" spans="4:4" x14ac:dyDescent="0.2">
      <c r="D38384" s="20"/>
    </row>
    <row r="38385" spans="4:4" x14ac:dyDescent="0.2">
      <c r="D38385" s="20"/>
    </row>
    <row r="38386" spans="4:4" x14ac:dyDescent="0.2">
      <c r="D38386" s="20"/>
    </row>
    <row r="38387" spans="4:4" x14ac:dyDescent="0.2">
      <c r="D38387" s="20"/>
    </row>
    <row r="38388" spans="4:4" x14ac:dyDescent="0.2">
      <c r="D38388" s="20"/>
    </row>
    <row r="38389" spans="4:4" x14ac:dyDescent="0.2">
      <c r="D38389" s="20"/>
    </row>
    <row r="38390" spans="4:4" x14ac:dyDescent="0.2">
      <c r="D38390" s="20"/>
    </row>
    <row r="38391" spans="4:4" x14ac:dyDescent="0.2">
      <c r="D38391" s="20"/>
    </row>
    <row r="38392" spans="4:4" x14ac:dyDescent="0.2">
      <c r="D38392" s="20"/>
    </row>
    <row r="38393" spans="4:4" x14ac:dyDescent="0.2">
      <c r="D38393" s="20"/>
    </row>
    <row r="38394" spans="4:4" x14ac:dyDescent="0.2">
      <c r="D38394" s="20"/>
    </row>
    <row r="38395" spans="4:4" x14ac:dyDescent="0.2">
      <c r="D38395" s="20"/>
    </row>
    <row r="38396" spans="4:4" x14ac:dyDescent="0.2">
      <c r="D38396" s="20"/>
    </row>
    <row r="38397" spans="4:4" x14ac:dyDescent="0.2">
      <c r="D38397" s="20"/>
    </row>
    <row r="38398" spans="4:4" x14ac:dyDescent="0.2">
      <c r="D38398" s="20"/>
    </row>
    <row r="38399" spans="4:4" x14ac:dyDescent="0.2">
      <c r="D38399" s="20"/>
    </row>
    <row r="38400" spans="4:4" x14ac:dyDescent="0.2">
      <c r="D38400" s="20"/>
    </row>
    <row r="38401" spans="4:4" x14ac:dyDescent="0.2">
      <c r="D38401" s="20"/>
    </row>
    <row r="38402" spans="4:4" x14ac:dyDescent="0.2">
      <c r="D38402" s="20"/>
    </row>
    <row r="38403" spans="4:4" x14ac:dyDescent="0.2">
      <c r="D38403" s="20"/>
    </row>
    <row r="38404" spans="4:4" x14ac:dyDescent="0.2">
      <c r="D38404" s="20"/>
    </row>
    <row r="38405" spans="4:4" x14ac:dyDescent="0.2">
      <c r="D38405" s="20"/>
    </row>
    <row r="38406" spans="4:4" x14ac:dyDescent="0.2">
      <c r="D38406" s="20"/>
    </row>
    <row r="38407" spans="4:4" x14ac:dyDescent="0.2">
      <c r="D38407" s="20"/>
    </row>
    <row r="38408" spans="4:4" x14ac:dyDescent="0.2">
      <c r="D38408" s="20"/>
    </row>
    <row r="38409" spans="4:4" x14ac:dyDescent="0.2">
      <c r="D38409" s="20"/>
    </row>
    <row r="38410" spans="4:4" x14ac:dyDescent="0.2">
      <c r="D38410" s="20"/>
    </row>
    <row r="38411" spans="4:4" x14ac:dyDescent="0.2">
      <c r="D38411" s="20"/>
    </row>
    <row r="38412" spans="4:4" x14ac:dyDescent="0.2">
      <c r="D38412" s="20"/>
    </row>
    <row r="38413" spans="4:4" x14ac:dyDescent="0.2">
      <c r="D38413" s="20"/>
    </row>
    <row r="38414" spans="4:4" x14ac:dyDescent="0.2">
      <c r="D38414" s="20"/>
    </row>
    <row r="38415" spans="4:4" x14ac:dyDescent="0.2">
      <c r="D38415" s="20"/>
    </row>
    <row r="38416" spans="4:4" x14ac:dyDescent="0.2">
      <c r="D38416" s="20"/>
    </row>
    <row r="38417" spans="4:4" x14ac:dyDescent="0.2">
      <c r="D38417" s="20"/>
    </row>
    <row r="38418" spans="4:4" x14ac:dyDescent="0.2">
      <c r="D38418" s="20"/>
    </row>
    <row r="38419" spans="4:4" x14ac:dyDescent="0.2">
      <c r="D38419" s="20"/>
    </row>
    <row r="38420" spans="4:4" x14ac:dyDescent="0.2">
      <c r="D38420" s="20"/>
    </row>
    <row r="38421" spans="4:4" x14ac:dyDescent="0.2">
      <c r="D38421" s="20"/>
    </row>
    <row r="38422" spans="4:4" x14ac:dyDescent="0.2">
      <c r="D38422" s="20"/>
    </row>
    <row r="38423" spans="4:4" x14ac:dyDescent="0.2">
      <c r="D38423" s="20"/>
    </row>
    <row r="38424" spans="4:4" x14ac:dyDescent="0.2">
      <c r="D38424" s="20"/>
    </row>
    <row r="38425" spans="4:4" x14ac:dyDescent="0.2">
      <c r="D38425" s="20"/>
    </row>
    <row r="38426" spans="4:4" x14ac:dyDescent="0.2">
      <c r="D38426" s="20"/>
    </row>
    <row r="38427" spans="4:4" x14ac:dyDescent="0.2">
      <c r="D38427" s="20"/>
    </row>
    <row r="38428" spans="4:4" x14ac:dyDescent="0.2">
      <c r="D38428" s="20"/>
    </row>
    <row r="38429" spans="4:4" x14ac:dyDescent="0.2">
      <c r="D38429" s="20"/>
    </row>
    <row r="38430" spans="4:4" x14ac:dyDescent="0.2">
      <c r="D38430" s="20"/>
    </row>
    <row r="38431" spans="4:4" x14ac:dyDescent="0.2">
      <c r="D38431" s="20"/>
    </row>
    <row r="38432" spans="4:4" x14ac:dyDescent="0.2">
      <c r="D38432" s="20"/>
    </row>
    <row r="38433" spans="4:4" x14ac:dyDescent="0.2">
      <c r="D38433" s="20"/>
    </row>
    <row r="38434" spans="4:4" x14ac:dyDescent="0.2">
      <c r="D38434" s="20"/>
    </row>
    <row r="38435" spans="4:4" x14ac:dyDescent="0.2">
      <c r="D38435" s="20"/>
    </row>
    <row r="38436" spans="4:4" x14ac:dyDescent="0.2">
      <c r="D38436" s="20"/>
    </row>
    <row r="38437" spans="4:4" x14ac:dyDescent="0.2">
      <c r="D38437" s="20"/>
    </row>
    <row r="38438" spans="4:4" x14ac:dyDescent="0.2">
      <c r="D38438" s="20"/>
    </row>
    <row r="38439" spans="4:4" x14ac:dyDescent="0.2">
      <c r="D38439" s="20"/>
    </row>
    <row r="38440" spans="4:4" x14ac:dyDescent="0.2">
      <c r="D38440" s="20"/>
    </row>
    <row r="38441" spans="4:4" x14ac:dyDescent="0.2">
      <c r="D38441" s="20"/>
    </row>
    <row r="38442" spans="4:4" x14ac:dyDescent="0.2">
      <c r="D38442" s="20"/>
    </row>
    <row r="38443" spans="4:4" x14ac:dyDescent="0.2">
      <c r="D38443" s="20"/>
    </row>
    <row r="38444" spans="4:4" x14ac:dyDescent="0.2">
      <c r="D38444" s="20"/>
    </row>
    <row r="38445" spans="4:4" x14ac:dyDescent="0.2">
      <c r="D38445" s="20"/>
    </row>
    <row r="38446" spans="4:4" x14ac:dyDescent="0.2">
      <c r="D38446" s="20"/>
    </row>
    <row r="38447" spans="4:4" x14ac:dyDescent="0.2">
      <c r="D38447" s="20"/>
    </row>
    <row r="38448" spans="4:4" x14ac:dyDescent="0.2">
      <c r="D38448" s="20"/>
    </row>
    <row r="38449" spans="4:4" x14ac:dyDescent="0.2">
      <c r="D38449" s="20"/>
    </row>
    <row r="38450" spans="4:4" x14ac:dyDescent="0.2">
      <c r="D38450" s="20"/>
    </row>
    <row r="38451" spans="4:4" x14ac:dyDescent="0.2">
      <c r="D38451" s="20"/>
    </row>
    <row r="38452" spans="4:4" x14ac:dyDescent="0.2">
      <c r="D38452" s="20"/>
    </row>
    <row r="38453" spans="4:4" x14ac:dyDescent="0.2">
      <c r="D38453" s="20"/>
    </row>
    <row r="38454" spans="4:4" x14ac:dyDescent="0.2">
      <c r="D38454" s="20"/>
    </row>
    <row r="38455" spans="4:4" x14ac:dyDescent="0.2">
      <c r="D38455" s="20"/>
    </row>
    <row r="38456" spans="4:4" x14ac:dyDescent="0.2">
      <c r="D38456" s="20"/>
    </row>
    <row r="38457" spans="4:4" x14ac:dyDescent="0.2">
      <c r="D38457" s="20"/>
    </row>
    <row r="38458" spans="4:4" x14ac:dyDescent="0.2">
      <c r="D38458" s="20"/>
    </row>
    <row r="38459" spans="4:4" x14ac:dyDescent="0.2">
      <c r="D38459" s="20"/>
    </row>
    <row r="38460" spans="4:4" x14ac:dyDescent="0.2">
      <c r="D38460" s="20"/>
    </row>
    <row r="38461" spans="4:4" x14ac:dyDescent="0.2">
      <c r="D38461" s="20"/>
    </row>
    <row r="38462" spans="4:4" x14ac:dyDescent="0.2">
      <c r="D38462" s="20"/>
    </row>
    <row r="38463" spans="4:4" x14ac:dyDescent="0.2">
      <c r="D38463" s="20"/>
    </row>
    <row r="38464" spans="4:4" x14ac:dyDescent="0.2">
      <c r="D38464" s="20"/>
    </row>
    <row r="38465" spans="4:4" x14ac:dyDescent="0.2">
      <c r="D38465" s="20"/>
    </row>
    <row r="38466" spans="4:4" x14ac:dyDescent="0.2">
      <c r="D38466" s="20"/>
    </row>
    <row r="38467" spans="4:4" x14ac:dyDescent="0.2">
      <c r="D38467" s="20"/>
    </row>
    <row r="38468" spans="4:4" x14ac:dyDescent="0.2">
      <c r="D38468" s="20"/>
    </row>
    <row r="38469" spans="4:4" x14ac:dyDescent="0.2">
      <c r="D38469" s="20"/>
    </row>
    <row r="38470" spans="4:4" x14ac:dyDescent="0.2">
      <c r="D38470" s="20"/>
    </row>
    <row r="38471" spans="4:4" x14ac:dyDescent="0.2">
      <c r="D38471" s="20"/>
    </row>
    <row r="38472" spans="4:4" x14ac:dyDescent="0.2">
      <c r="D38472" s="20"/>
    </row>
    <row r="38473" spans="4:4" x14ac:dyDescent="0.2">
      <c r="D38473" s="20"/>
    </row>
    <row r="38474" spans="4:4" x14ac:dyDescent="0.2">
      <c r="D38474" s="20"/>
    </row>
    <row r="38475" spans="4:4" x14ac:dyDescent="0.2">
      <c r="D38475" s="20"/>
    </row>
    <row r="38476" spans="4:4" x14ac:dyDescent="0.2">
      <c r="D38476" s="20"/>
    </row>
    <row r="38477" spans="4:4" x14ac:dyDescent="0.2">
      <c r="D38477" s="20"/>
    </row>
    <row r="38478" spans="4:4" x14ac:dyDescent="0.2">
      <c r="D38478" s="20"/>
    </row>
    <row r="38479" spans="4:4" x14ac:dyDescent="0.2">
      <c r="D38479" s="20"/>
    </row>
    <row r="38480" spans="4:4" x14ac:dyDescent="0.2">
      <c r="D38480" s="20"/>
    </row>
    <row r="38481" spans="4:4" x14ac:dyDescent="0.2">
      <c r="D38481" s="20"/>
    </row>
    <row r="38482" spans="4:4" x14ac:dyDescent="0.2">
      <c r="D38482" s="20"/>
    </row>
    <row r="38483" spans="4:4" x14ac:dyDescent="0.2">
      <c r="D38483" s="20"/>
    </row>
    <row r="38484" spans="4:4" x14ac:dyDescent="0.2">
      <c r="D38484" s="20"/>
    </row>
    <row r="38485" spans="4:4" x14ac:dyDescent="0.2">
      <c r="D38485" s="20"/>
    </row>
    <row r="38486" spans="4:4" x14ac:dyDescent="0.2">
      <c r="D38486" s="20"/>
    </row>
    <row r="38487" spans="4:4" x14ac:dyDescent="0.2">
      <c r="D38487" s="20"/>
    </row>
    <row r="38488" spans="4:4" x14ac:dyDescent="0.2">
      <c r="D38488" s="20"/>
    </row>
    <row r="38489" spans="4:4" x14ac:dyDescent="0.2">
      <c r="D38489" s="20"/>
    </row>
    <row r="38490" spans="4:4" x14ac:dyDescent="0.2">
      <c r="D38490" s="20"/>
    </row>
    <row r="38491" spans="4:4" x14ac:dyDescent="0.2">
      <c r="D38491" s="20"/>
    </row>
    <row r="38492" spans="4:4" x14ac:dyDescent="0.2">
      <c r="D38492" s="20"/>
    </row>
    <row r="38493" spans="4:4" x14ac:dyDescent="0.2">
      <c r="D38493" s="20"/>
    </row>
    <row r="38494" spans="4:4" x14ac:dyDescent="0.2">
      <c r="D38494" s="20"/>
    </row>
    <row r="38495" spans="4:4" x14ac:dyDescent="0.2">
      <c r="D38495" s="20"/>
    </row>
    <row r="38496" spans="4:4" x14ac:dyDescent="0.2">
      <c r="D38496" s="20"/>
    </row>
    <row r="38497" spans="4:4" x14ac:dyDescent="0.2">
      <c r="D38497" s="20"/>
    </row>
    <row r="38498" spans="4:4" x14ac:dyDescent="0.2">
      <c r="D38498" s="20"/>
    </row>
    <row r="38499" spans="4:4" x14ac:dyDescent="0.2">
      <c r="D38499" s="20"/>
    </row>
    <row r="38500" spans="4:4" x14ac:dyDescent="0.2">
      <c r="D38500" s="20"/>
    </row>
    <row r="38501" spans="4:4" x14ac:dyDescent="0.2">
      <c r="D38501" s="20"/>
    </row>
    <row r="38502" spans="4:4" x14ac:dyDescent="0.2">
      <c r="D38502" s="20"/>
    </row>
    <row r="38503" spans="4:4" x14ac:dyDescent="0.2">
      <c r="D38503" s="20"/>
    </row>
    <row r="38504" spans="4:4" x14ac:dyDescent="0.2">
      <c r="D38504" s="20"/>
    </row>
    <row r="38505" spans="4:4" x14ac:dyDescent="0.2">
      <c r="D38505" s="20"/>
    </row>
    <row r="38506" spans="4:4" x14ac:dyDescent="0.2">
      <c r="D38506" s="20"/>
    </row>
    <row r="38507" spans="4:4" x14ac:dyDescent="0.2">
      <c r="D38507" s="20"/>
    </row>
    <row r="38508" spans="4:4" x14ac:dyDescent="0.2">
      <c r="D38508" s="20"/>
    </row>
    <row r="38509" spans="4:4" x14ac:dyDescent="0.2">
      <c r="D38509" s="20"/>
    </row>
    <row r="38510" spans="4:4" x14ac:dyDescent="0.2">
      <c r="D38510" s="20"/>
    </row>
    <row r="38511" spans="4:4" x14ac:dyDescent="0.2">
      <c r="D38511" s="20"/>
    </row>
    <row r="38512" spans="4:4" x14ac:dyDescent="0.2">
      <c r="D38512" s="20"/>
    </row>
    <row r="38513" spans="4:4" x14ac:dyDescent="0.2">
      <c r="D38513" s="20"/>
    </row>
    <row r="38514" spans="4:4" x14ac:dyDescent="0.2">
      <c r="D38514" s="20"/>
    </row>
    <row r="38515" spans="4:4" x14ac:dyDescent="0.2">
      <c r="D38515" s="20"/>
    </row>
    <row r="38516" spans="4:4" x14ac:dyDescent="0.2">
      <c r="D38516" s="20"/>
    </row>
    <row r="38517" spans="4:4" x14ac:dyDescent="0.2">
      <c r="D38517" s="20"/>
    </row>
    <row r="38518" spans="4:4" x14ac:dyDescent="0.2">
      <c r="D38518" s="20"/>
    </row>
    <row r="38519" spans="4:4" x14ac:dyDescent="0.2">
      <c r="D38519" s="20"/>
    </row>
    <row r="38520" spans="4:4" x14ac:dyDescent="0.2">
      <c r="D38520" s="20"/>
    </row>
    <row r="38521" spans="4:4" x14ac:dyDescent="0.2">
      <c r="D38521" s="20"/>
    </row>
    <row r="38522" spans="4:4" x14ac:dyDescent="0.2">
      <c r="D38522" s="20"/>
    </row>
    <row r="38523" spans="4:4" x14ac:dyDescent="0.2">
      <c r="D38523" s="20"/>
    </row>
    <row r="38524" spans="4:4" x14ac:dyDescent="0.2">
      <c r="D38524" s="20"/>
    </row>
    <row r="38525" spans="4:4" x14ac:dyDescent="0.2">
      <c r="D38525" s="20"/>
    </row>
    <row r="38526" spans="4:4" x14ac:dyDescent="0.2">
      <c r="D38526" s="20"/>
    </row>
    <row r="38527" spans="4:4" x14ac:dyDescent="0.2">
      <c r="D38527" s="20"/>
    </row>
    <row r="38528" spans="4:4" x14ac:dyDescent="0.2">
      <c r="D38528" s="20"/>
    </row>
    <row r="38529" spans="4:4" x14ac:dyDescent="0.2">
      <c r="D38529" s="20"/>
    </row>
    <row r="38530" spans="4:4" x14ac:dyDescent="0.2">
      <c r="D38530" s="20"/>
    </row>
    <row r="38531" spans="4:4" x14ac:dyDescent="0.2">
      <c r="D38531" s="20"/>
    </row>
    <row r="38532" spans="4:4" x14ac:dyDescent="0.2">
      <c r="D38532" s="20"/>
    </row>
    <row r="38533" spans="4:4" x14ac:dyDescent="0.2">
      <c r="D38533" s="20"/>
    </row>
    <row r="38534" spans="4:4" x14ac:dyDescent="0.2">
      <c r="D38534" s="20"/>
    </row>
    <row r="38535" spans="4:4" x14ac:dyDescent="0.2">
      <c r="D38535" s="20"/>
    </row>
    <row r="38536" spans="4:4" x14ac:dyDescent="0.2">
      <c r="D38536" s="20"/>
    </row>
    <row r="38537" spans="4:4" x14ac:dyDescent="0.2">
      <c r="D38537" s="20"/>
    </row>
    <row r="38538" spans="4:4" x14ac:dyDescent="0.2">
      <c r="D38538" s="20"/>
    </row>
    <row r="38539" spans="4:4" x14ac:dyDescent="0.2">
      <c r="D38539" s="20"/>
    </row>
    <row r="38540" spans="4:4" x14ac:dyDescent="0.2">
      <c r="D38540" s="20"/>
    </row>
    <row r="38541" spans="4:4" x14ac:dyDescent="0.2">
      <c r="D38541" s="20"/>
    </row>
    <row r="38542" spans="4:4" x14ac:dyDescent="0.2">
      <c r="D38542" s="20"/>
    </row>
    <row r="38543" spans="4:4" x14ac:dyDescent="0.2">
      <c r="D38543" s="20"/>
    </row>
    <row r="38544" spans="4:4" x14ac:dyDescent="0.2">
      <c r="D38544" s="20"/>
    </row>
    <row r="38545" spans="4:4" x14ac:dyDescent="0.2">
      <c r="D38545" s="20"/>
    </row>
    <row r="38546" spans="4:4" x14ac:dyDescent="0.2">
      <c r="D38546" s="20"/>
    </row>
    <row r="38547" spans="4:4" x14ac:dyDescent="0.2">
      <c r="D38547" s="20"/>
    </row>
    <row r="38548" spans="4:4" x14ac:dyDescent="0.2">
      <c r="D38548" s="20"/>
    </row>
    <row r="38549" spans="4:4" x14ac:dyDescent="0.2">
      <c r="D38549" s="20"/>
    </row>
    <row r="38550" spans="4:4" x14ac:dyDescent="0.2">
      <c r="D38550" s="20"/>
    </row>
    <row r="38551" spans="4:4" x14ac:dyDescent="0.2">
      <c r="D38551" s="20"/>
    </row>
    <row r="38552" spans="4:4" x14ac:dyDescent="0.2">
      <c r="D38552" s="20"/>
    </row>
    <row r="38553" spans="4:4" x14ac:dyDescent="0.2">
      <c r="D38553" s="20"/>
    </row>
    <row r="38554" spans="4:4" x14ac:dyDescent="0.2">
      <c r="D38554" s="20"/>
    </row>
    <row r="38555" spans="4:4" x14ac:dyDescent="0.2">
      <c r="D38555" s="20"/>
    </row>
    <row r="38556" spans="4:4" x14ac:dyDescent="0.2">
      <c r="D38556" s="20"/>
    </row>
    <row r="38557" spans="4:4" x14ac:dyDescent="0.2">
      <c r="D38557" s="20"/>
    </row>
    <row r="38558" spans="4:4" x14ac:dyDescent="0.2">
      <c r="D38558" s="20"/>
    </row>
    <row r="38559" spans="4:4" x14ac:dyDescent="0.2">
      <c r="D38559" s="20"/>
    </row>
    <row r="38560" spans="4:4" x14ac:dyDescent="0.2">
      <c r="D38560" s="20"/>
    </row>
    <row r="38561" spans="4:4" x14ac:dyDescent="0.2">
      <c r="D38561" s="20"/>
    </row>
    <row r="38562" spans="4:4" x14ac:dyDescent="0.2">
      <c r="D38562" s="20"/>
    </row>
    <row r="38563" spans="4:4" x14ac:dyDescent="0.2">
      <c r="D38563" s="20"/>
    </row>
    <row r="38564" spans="4:4" x14ac:dyDescent="0.2">
      <c r="D38564" s="20"/>
    </row>
    <row r="38565" spans="4:4" x14ac:dyDescent="0.2">
      <c r="D38565" s="20"/>
    </row>
    <row r="38566" spans="4:4" x14ac:dyDescent="0.2">
      <c r="D38566" s="20"/>
    </row>
    <row r="38567" spans="4:4" x14ac:dyDescent="0.2">
      <c r="D38567" s="20"/>
    </row>
    <row r="38568" spans="4:4" x14ac:dyDescent="0.2">
      <c r="D38568" s="20"/>
    </row>
    <row r="38569" spans="4:4" x14ac:dyDescent="0.2">
      <c r="D38569" s="20"/>
    </row>
    <row r="38570" spans="4:4" x14ac:dyDescent="0.2">
      <c r="D38570" s="20"/>
    </row>
    <row r="38571" spans="4:4" x14ac:dyDescent="0.2">
      <c r="D38571" s="20"/>
    </row>
    <row r="38572" spans="4:4" x14ac:dyDescent="0.2">
      <c r="D38572" s="20"/>
    </row>
    <row r="38573" spans="4:4" x14ac:dyDescent="0.2">
      <c r="D38573" s="20"/>
    </row>
    <row r="38574" spans="4:4" x14ac:dyDescent="0.2">
      <c r="D38574" s="20"/>
    </row>
    <row r="38575" spans="4:4" x14ac:dyDescent="0.2">
      <c r="D38575" s="20"/>
    </row>
    <row r="38576" spans="4:4" x14ac:dyDescent="0.2">
      <c r="D38576" s="20"/>
    </row>
    <row r="38577" spans="4:4" x14ac:dyDescent="0.2">
      <c r="D38577" s="20"/>
    </row>
    <row r="38578" spans="4:4" x14ac:dyDescent="0.2">
      <c r="D38578" s="20"/>
    </row>
    <row r="38579" spans="4:4" x14ac:dyDescent="0.2">
      <c r="D38579" s="20"/>
    </row>
    <row r="38580" spans="4:4" x14ac:dyDescent="0.2">
      <c r="D38580" s="20"/>
    </row>
    <row r="38581" spans="4:4" x14ac:dyDescent="0.2">
      <c r="D38581" s="20"/>
    </row>
    <row r="38582" spans="4:4" x14ac:dyDescent="0.2">
      <c r="D38582" s="20"/>
    </row>
    <row r="38583" spans="4:4" x14ac:dyDescent="0.2">
      <c r="D38583" s="20"/>
    </row>
    <row r="38584" spans="4:4" x14ac:dyDescent="0.2">
      <c r="D38584" s="20"/>
    </row>
    <row r="38585" spans="4:4" x14ac:dyDescent="0.2">
      <c r="D38585" s="20"/>
    </row>
    <row r="38586" spans="4:4" x14ac:dyDescent="0.2">
      <c r="D38586" s="20"/>
    </row>
    <row r="38587" spans="4:4" x14ac:dyDescent="0.2">
      <c r="D38587" s="20"/>
    </row>
    <row r="38588" spans="4:4" x14ac:dyDescent="0.2">
      <c r="D38588" s="20"/>
    </row>
    <row r="38589" spans="4:4" x14ac:dyDescent="0.2">
      <c r="D38589" s="20"/>
    </row>
    <row r="38590" spans="4:4" x14ac:dyDescent="0.2">
      <c r="D38590" s="20"/>
    </row>
    <row r="38591" spans="4:4" x14ac:dyDescent="0.2">
      <c r="D38591" s="20"/>
    </row>
    <row r="38592" spans="4:4" x14ac:dyDescent="0.2">
      <c r="D38592" s="20"/>
    </row>
    <row r="38593" spans="4:4" x14ac:dyDescent="0.2">
      <c r="D38593" s="20"/>
    </row>
    <row r="38594" spans="4:4" x14ac:dyDescent="0.2">
      <c r="D38594" s="20"/>
    </row>
    <row r="38595" spans="4:4" x14ac:dyDescent="0.2">
      <c r="D38595" s="20"/>
    </row>
    <row r="38596" spans="4:4" x14ac:dyDescent="0.2">
      <c r="D38596" s="20"/>
    </row>
    <row r="38597" spans="4:4" x14ac:dyDescent="0.2">
      <c r="D38597" s="20"/>
    </row>
    <row r="38598" spans="4:4" x14ac:dyDescent="0.2">
      <c r="D38598" s="20"/>
    </row>
    <row r="38599" spans="4:4" x14ac:dyDescent="0.2">
      <c r="D38599" s="20"/>
    </row>
    <row r="38600" spans="4:4" x14ac:dyDescent="0.2">
      <c r="D38600" s="20"/>
    </row>
    <row r="38601" spans="4:4" x14ac:dyDescent="0.2">
      <c r="D38601" s="20"/>
    </row>
    <row r="38602" spans="4:4" x14ac:dyDescent="0.2">
      <c r="D38602" s="20"/>
    </row>
    <row r="38603" spans="4:4" x14ac:dyDescent="0.2">
      <c r="D38603" s="20"/>
    </row>
    <row r="38604" spans="4:4" x14ac:dyDescent="0.2">
      <c r="D38604" s="20"/>
    </row>
    <row r="38605" spans="4:4" x14ac:dyDescent="0.2">
      <c r="D38605" s="20"/>
    </row>
    <row r="38606" spans="4:4" x14ac:dyDescent="0.2">
      <c r="D38606" s="20"/>
    </row>
    <row r="38607" spans="4:4" x14ac:dyDescent="0.2">
      <c r="D38607" s="20"/>
    </row>
    <row r="38608" spans="4:4" x14ac:dyDescent="0.2">
      <c r="D38608" s="20"/>
    </row>
    <row r="38609" spans="4:4" x14ac:dyDescent="0.2">
      <c r="D38609" s="20"/>
    </row>
    <row r="38610" spans="4:4" x14ac:dyDescent="0.2">
      <c r="D38610" s="20"/>
    </row>
    <row r="38611" spans="4:4" x14ac:dyDescent="0.2">
      <c r="D38611" s="20"/>
    </row>
    <row r="38612" spans="4:4" x14ac:dyDescent="0.2">
      <c r="D38612" s="20"/>
    </row>
    <row r="38613" spans="4:4" x14ac:dyDescent="0.2">
      <c r="D38613" s="20"/>
    </row>
    <row r="38614" spans="4:4" x14ac:dyDescent="0.2">
      <c r="D38614" s="20"/>
    </row>
    <row r="38615" spans="4:4" x14ac:dyDescent="0.2">
      <c r="D38615" s="20"/>
    </row>
    <row r="38616" spans="4:4" x14ac:dyDescent="0.2">
      <c r="D38616" s="20"/>
    </row>
    <row r="38617" spans="4:4" x14ac:dyDescent="0.2">
      <c r="D38617" s="20"/>
    </row>
    <row r="38618" spans="4:4" x14ac:dyDescent="0.2">
      <c r="D38618" s="20"/>
    </row>
    <row r="38619" spans="4:4" x14ac:dyDescent="0.2">
      <c r="D38619" s="20"/>
    </row>
    <row r="38620" spans="4:4" x14ac:dyDescent="0.2">
      <c r="D38620" s="20"/>
    </row>
    <row r="38621" spans="4:4" x14ac:dyDescent="0.2">
      <c r="D38621" s="20"/>
    </row>
    <row r="38622" spans="4:4" x14ac:dyDescent="0.2">
      <c r="D38622" s="20"/>
    </row>
    <row r="38623" spans="4:4" x14ac:dyDescent="0.2">
      <c r="D38623" s="20"/>
    </row>
    <row r="38624" spans="4:4" x14ac:dyDescent="0.2">
      <c r="D38624" s="20"/>
    </row>
    <row r="38625" spans="4:4" x14ac:dyDescent="0.2">
      <c r="D38625" s="20"/>
    </row>
    <row r="38626" spans="4:4" x14ac:dyDescent="0.2">
      <c r="D38626" s="20"/>
    </row>
    <row r="38627" spans="4:4" x14ac:dyDescent="0.2">
      <c r="D38627" s="20"/>
    </row>
    <row r="38628" spans="4:4" x14ac:dyDescent="0.2">
      <c r="D38628" s="20"/>
    </row>
    <row r="38629" spans="4:4" x14ac:dyDescent="0.2">
      <c r="D38629" s="20"/>
    </row>
    <row r="38630" spans="4:4" x14ac:dyDescent="0.2">
      <c r="D38630" s="20"/>
    </row>
    <row r="38631" spans="4:4" x14ac:dyDescent="0.2">
      <c r="D38631" s="20"/>
    </row>
    <row r="38632" spans="4:4" x14ac:dyDescent="0.2">
      <c r="D38632" s="20"/>
    </row>
    <row r="38633" spans="4:4" x14ac:dyDescent="0.2">
      <c r="D38633" s="20"/>
    </row>
    <row r="38634" spans="4:4" x14ac:dyDescent="0.2">
      <c r="D38634" s="20"/>
    </row>
    <row r="38635" spans="4:4" x14ac:dyDescent="0.2">
      <c r="D38635" s="20"/>
    </row>
    <row r="38636" spans="4:4" x14ac:dyDescent="0.2">
      <c r="D38636" s="20"/>
    </row>
    <row r="38637" spans="4:4" x14ac:dyDescent="0.2">
      <c r="D38637" s="20"/>
    </row>
    <row r="38638" spans="4:4" x14ac:dyDescent="0.2">
      <c r="D38638" s="20"/>
    </row>
    <row r="38639" spans="4:4" x14ac:dyDescent="0.2">
      <c r="D38639" s="20"/>
    </row>
    <row r="38640" spans="4:4" x14ac:dyDescent="0.2">
      <c r="D38640" s="20"/>
    </row>
    <row r="38641" spans="4:4" x14ac:dyDescent="0.2">
      <c r="D38641" s="20"/>
    </row>
    <row r="38642" spans="4:4" x14ac:dyDescent="0.2">
      <c r="D38642" s="20"/>
    </row>
    <row r="38643" spans="4:4" x14ac:dyDescent="0.2">
      <c r="D38643" s="20"/>
    </row>
    <row r="38644" spans="4:4" x14ac:dyDescent="0.2">
      <c r="D38644" s="20"/>
    </row>
    <row r="38645" spans="4:4" x14ac:dyDescent="0.2">
      <c r="D38645" s="20"/>
    </row>
    <row r="38646" spans="4:4" x14ac:dyDescent="0.2">
      <c r="D38646" s="20"/>
    </row>
    <row r="38647" spans="4:4" x14ac:dyDescent="0.2">
      <c r="D38647" s="20"/>
    </row>
    <row r="38648" spans="4:4" x14ac:dyDescent="0.2">
      <c r="D38648" s="20"/>
    </row>
    <row r="38649" spans="4:4" x14ac:dyDescent="0.2">
      <c r="D38649" s="20"/>
    </row>
    <row r="38650" spans="4:4" x14ac:dyDescent="0.2">
      <c r="D38650" s="20"/>
    </row>
    <row r="38651" spans="4:4" x14ac:dyDescent="0.2">
      <c r="D38651" s="20"/>
    </row>
    <row r="38652" spans="4:4" x14ac:dyDescent="0.2">
      <c r="D38652" s="20"/>
    </row>
    <row r="38653" spans="4:4" x14ac:dyDescent="0.2">
      <c r="D38653" s="20"/>
    </row>
    <row r="38654" spans="4:4" x14ac:dyDescent="0.2">
      <c r="D38654" s="20"/>
    </row>
    <row r="38655" spans="4:4" x14ac:dyDescent="0.2">
      <c r="D38655" s="20"/>
    </row>
    <row r="38656" spans="4:4" x14ac:dyDescent="0.2">
      <c r="D38656" s="20"/>
    </row>
    <row r="38657" spans="4:4" x14ac:dyDescent="0.2">
      <c r="D38657" s="20"/>
    </row>
    <row r="38658" spans="4:4" x14ac:dyDescent="0.2">
      <c r="D38658" s="20"/>
    </row>
    <row r="38659" spans="4:4" x14ac:dyDescent="0.2">
      <c r="D38659" s="20"/>
    </row>
    <row r="38660" spans="4:4" x14ac:dyDescent="0.2">
      <c r="D38660" s="20"/>
    </row>
    <row r="38661" spans="4:4" x14ac:dyDescent="0.2">
      <c r="D38661" s="20"/>
    </row>
    <row r="38662" spans="4:4" x14ac:dyDescent="0.2">
      <c r="D38662" s="20"/>
    </row>
    <row r="38663" spans="4:4" x14ac:dyDescent="0.2">
      <c r="D38663" s="20"/>
    </row>
    <row r="38664" spans="4:4" x14ac:dyDescent="0.2">
      <c r="D38664" s="20"/>
    </row>
    <row r="38665" spans="4:4" x14ac:dyDescent="0.2">
      <c r="D38665" s="20"/>
    </row>
    <row r="38666" spans="4:4" x14ac:dyDescent="0.2">
      <c r="D38666" s="20"/>
    </row>
    <row r="38667" spans="4:4" x14ac:dyDescent="0.2">
      <c r="D38667" s="20"/>
    </row>
    <row r="38668" spans="4:4" x14ac:dyDescent="0.2">
      <c r="D38668" s="20"/>
    </row>
    <row r="38669" spans="4:4" x14ac:dyDescent="0.2">
      <c r="D38669" s="20"/>
    </row>
    <row r="38670" spans="4:4" x14ac:dyDescent="0.2">
      <c r="D38670" s="20"/>
    </row>
    <row r="38671" spans="4:4" x14ac:dyDescent="0.2">
      <c r="D38671" s="20"/>
    </row>
    <row r="38672" spans="4:4" x14ac:dyDescent="0.2">
      <c r="D38672" s="20"/>
    </row>
    <row r="38673" spans="4:4" x14ac:dyDescent="0.2">
      <c r="D38673" s="20"/>
    </row>
    <row r="38674" spans="4:4" x14ac:dyDescent="0.2">
      <c r="D38674" s="20"/>
    </row>
    <row r="38675" spans="4:4" x14ac:dyDescent="0.2">
      <c r="D38675" s="20"/>
    </row>
    <row r="38676" spans="4:4" x14ac:dyDescent="0.2">
      <c r="D38676" s="20"/>
    </row>
    <row r="38677" spans="4:4" x14ac:dyDescent="0.2">
      <c r="D38677" s="20"/>
    </row>
    <row r="38678" spans="4:4" x14ac:dyDescent="0.2">
      <c r="D38678" s="20"/>
    </row>
    <row r="38679" spans="4:4" x14ac:dyDescent="0.2">
      <c r="D38679" s="20"/>
    </row>
    <row r="38680" spans="4:4" x14ac:dyDescent="0.2">
      <c r="D38680" s="20"/>
    </row>
    <row r="38681" spans="4:4" x14ac:dyDescent="0.2">
      <c r="D38681" s="20"/>
    </row>
    <row r="38682" spans="4:4" x14ac:dyDescent="0.2">
      <c r="D38682" s="20"/>
    </row>
    <row r="38683" spans="4:4" x14ac:dyDescent="0.2">
      <c r="D38683" s="20"/>
    </row>
    <row r="38684" spans="4:4" x14ac:dyDescent="0.2">
      <c r="D38684" s="20"/>
    </row>
    <row r="38685" spans="4:4" x14ac:dyDescent="0.2">
      <c r="D38685" s="20"/>
    </row>
    <row r="38686" spans="4:4" x14ac:dyDescent="0.2">
      <c r="D38686" s="20"/>
    </row>
    <row r="38687" spans="4:4" x14ac:dyDescent="0.2">
      <c r="D38687" s="20"/>
    </row>
    <row r="38688" spans="4:4" x14ac:dyDescent="0.2">
      <c r="D38688" s="20"/>
    </row>
    <row r="38689" spans="4:4" x14ac:dyDescent="0.2">
      <c r="D38689" s="20"/>
    </row>
    <row r="38690" spans="4:4" x14ac:dyDescent="0.2">
      <c r="D38690" s="20"/>
    </row>
    <row r="38691" spans="4:4" x14ac:dyDescent="0.2">
      <c r="D38691" s="20"/>
    </row>
    <row r="38692" spans="4:4" x14ac:dyDescent="0.2">
      <c r="D38692" s="20"/>
    </row>
    <row r="38693" spans="4:4" x14ac:dyDescent="0.2">
      <c r="D38693" s="20"/>
    </row>
    <row r="38694" spans="4:4" x14ac:dyDescent="0.2">
      <c r="D38694" s="20"/>
    </row>
    <row r="38695" spans="4:4" x14ac:dyDescent="0.2">
      <c r="D38695" s="20"/>
    </row>
    <row r="38696" spans="4:4" x14ac:dyDescent="0.2">
      <c r="D38696" s="20"/>
    </row>
    <row r="38697" spans="4:4" x14ac:dyDescent="0.2">
      <c r="D38697" s="20"/>
    </row>
    <row r="38698" spans="4:4" x14ac:dyDescent="0.2">
      <c r="D38698" s="20"/>
    </row>
    <row r="38699" spans="4:4" x14ac:dyDescent="0.2">
      <c r="D38699" s="20"/>
    </row>
    <row r="38700" spans="4:4" x14ac:dyDescent="0.2">
      <c r="D38700" s="20"/>
    </row>
    <row r="38701" spans="4:4" x14ac:dyDescent="0.2">
      <c r="D38701" s="20"/>
    </row>
    <row r="38702" spans="4:4" x14ac:dyDescent="0.2">
      <c r="D38702" s="20"/>
    </row>
    <row r="38703" spans="4:4" x14ac:dyDescent="0.2">
      <c r="D38703" s="20"/>
    </row>
    <row r="38704" spans="4:4" x14ac:dyDescent="0.2">
      <c r="D38704" s="20"/>
    </row>
    <row r="38705" spans="4:4" x14ac:dyDescent="0.2">
      <c r="D38705" s="20"/>
    </row>
    <row r="38706" spans="4:4" x14ac:dyDescent="0.2">
      <c r="D38706" s="20"/>
    </row>
    <row r="38707" spans="4:4" x14ac:dyDescent="0.2">
      <c r="D38707" s="20"/>
    </row>
    <row r="38708" spans="4:4" x14ac:dyDescent="0.2">
      <c r="D38708" s="20"/>
    </row>
    <row r="38709" spans="4:4" x14ac:dyDescent="0.2">
      <c r="D38709" s="20"/>
    </row>
    <row r="38710" spans="4:4" x14ac:dyDescent="0.2">
      <c r="D38710" s="20"/>
    </row>
    <row r="38711" spans="4:4" x14ac:dyDescent="0.2">
      <c r="D38711" s="20"/>
    </row>
    <row r="38712" spans="4:4" x14ac:dyDescent="0.2">
      <c r="D38712" s="20"/>
    </row>
    <row r="38713" spans="4:4" x14ac:dyDescent="0.2">
      <c r="D38713" s="20"/>
    </row>
    <row r="38714" spans="4:4" x14ac:dyDescent="0.2">
      <c r="D38714" s="20"/>
    </row>
    <row r="38715" spans="4:4" x14ac:dyDescent="0.2">
      <c r="D38715" s="20"/>
    </row>
    <row r="38716" spans="4:4" x14ac:dyDescent="0.2">
      <c r="D38716" s="20"/>
    </row>
    <row r="38717" spans="4:4" x14ac:dyDescent="0.2">
      <c r="D38717" s="20"/>
    </row>
    <row r="38718" spans="4:4" x14ac:dyDescent="0.2">
      <c r="D38718" s="20"/>
    </row>
    <row r="38719" spans="4:4" x14ac:dyDescent="0.2">
      <c r="D38719" s="20"/>
    </row>
    <row r="38720" spans="4:4" x14ac:dyDescent="0.2">
      <c r="D38720" s="20"/>
    </row>
    <row r="38721" spans="4:4" x14ac:dyDescent="0.2">
      <c r="D38721" s="20"/>
    </row>
    <row r="38722" spans="4:4" x14ac:dyDescent="0.2">
      <c r="D38722" s="20"/>
    </row>
    <row r="38723" spans="4:4" x14ac:dyDescent="0.2">
      <c r="D38723" s="20"/>
    </row>
    <row r="38724" spans="4:4" x14ac:dyDescent="0.2">
      <c r="D38724" s="20"/>
    </row>
    <row r="38725" spans="4:4" x14ac:dyDescent="0.2">
      <c r="D38725" s="20"/>
    </row>
    <row r="38726" spans="4:4" x14ac:dyDescent="0.2">
      <c r="D38726" s="20"/>
    </row>
    <row r="38727" spans="4:4" x14ac:dyDescent="0.2">
      <c r="D38727" s="20"/>
    </row>
    <row r="38728" spans="4:4" x14ac:dyDescent="0.2">
      <c r="D38728" s="20"/>
    </row>
    <row r="38729" spans="4:4" x14ac:dyDescent="0.2">
      <c r="D38729" s="20"/>
    </row>
    <row r="38730" spans="4:4" x14ac:dyDescent="0.2">
      <c r="D38730" s="20"/>
    </row>
    <row r="38731" spans="4:4" x14ac:dyDescent="0.2">
      <c r="D38731" s="20"/>
    </row>
    <row r="38732" spans="4:4" x14ac:dyDescent="0.2">
      <c r="D38732" s="20"/>
    </row>
    <row r="38733" spans="4:4" x14ac:dyDescent="0.2">
      <c r="D38733" s="20"/>
    </row>
    <row r="38734" spans="4:4" x14ac:dyDescent="0.2">
      <c r="D38734" s="20"/>
    </row>
    <row r="38735" spans="4:4" x14ac:dyDescent="0.2">
      <c r="D38735" s="20"/>
    </row>
    <row r="38736" spans="4:4" x14ac:dyDescent="0.2">
      <c r="D38736" s="20"/>
    </row>
    <row r="38737" spans="4:4" x14ac:dyDescent="0.2">
      <c r="D38737" s="20"/>
    </row>
    <row r="38738" spans="4:4" x14ac:dyDescent="0.2">
      <c r="D38738" s="20"/>
    </row>
    <row r="38739" spans="4:4" x14ac:dyDescent="0.2">
      <c r="D38739" s="20"/>
    </row>
    <row r="38740" spans="4:4" x14ac:dyDescent="0.2">
      <c r="D38740" s="20"/>
    </row>
    <row r="38741" spans="4:4" x14ac:dyDescent="0.2">
      <c r="D38741" s="20"/>
    </row>
    <row r="38742" spans="4:4" x14ac:dyDescent="0.2">
      <c r="D38742" s="20"/>
    </row>
    <row r="38743" spans="4:4" x14ac:dyDescent="0.2">
      <c r="D38743" s="20"/>
    </row>
    <row r="38744" spans="4:4" x14ac:dyDescent="0.2">
      <c r="D38744" s="20"/>
    </row>
    <row r="38745" spans="4:4" x14ac:dyDescent="0.2">
      <c r="D38745" s="20"/>
    </row>
    <row r="38746" spans="4:4" x14ac:dyDescent="0.2">
      <c r="D38746" s="20"/>
    </row>
    <row r="38747" spans="4:4" x14ac:dyDescent="0.2">
      <c r="D38747" s="20"/>
    </row>
    <row r="38748" spans="4:4" x14ac:dyDescent="0.2">
      <c r="D38748" s="20"/>
    </row>
    <row r="38749" spans="4:4" x14ac:dyDescent="0.2">
      <c r="D38749" s="20"/>
    </row>
    <row r="38750" spans="4:4" x14ac:dyDescent="0.2">
      <c r="D38750" s="20"/>
    </row>
    <row r="38751" spans="4:4" x14ac:dyDescent="0.2">
      <c r="D38751" s="20"/>
    </row>
    <row r="38752" spans="4:4" x14ac:dyDescent="0.2">
      <c r="D38752" s="20"/>
    </row>
    <row r="38753" spans="4:4" x14ac:dyDescent="0.2">
      <c r="D38753" s="20"/>
    </row>
    <row r="38754" spans="4:4" x14ac:dyDescent="0.2">
      <c r="D38754" s="20"/>
    </row>
    <row r="38755" spans="4:4" x14ac:dyDescent="0.2">
      <c r="D38755" s="20"/>
    </row>
    <row r="38756" spans="4:4" x14ac:dyDescent="0.2">
      <c r="D38756" s="20"/>
    </row>
    <row r="38757" spans="4:4" x14ac:dyDescent="0.2">
      <c r="D38757" s="20"/>
    </row>
    <row r="38758" spans="4:4" x14ac:dyDescent="0.2">
      <c r="D38758" s="20"/>
    </row>
    <row r="38759" spans="4:4" x14ac:dyDescent="0.2">
      <c r="D38759" s="20"/>
    </row>
    <row r="38760" spans="4:4" x14ac:dyDescent="0.2">
      <c r="D38760" s="20"/>
    </row>
    <row r="38761" spans="4:4" x14ac:dyDescent="0.2">
      <c r="D38761" s="20"/>
    </row>
    <row r="38762" spans="4:4" x14ac:dyDescent="0.2">
      <c r="D38762" s="20"/>
    </row>
    <row r="38763" spans="4:4" x14ac:dyDescent="0.2">
      <c r="D38763" s="20"/>
    </row>
    <row r="38764" spans="4:4" x14ac:dyDescent="0.2">
      <c r="D38764" s="20"/>
    </row>
    <row r="38765" spans="4:4" x14ac:dyDescent="0.2">
      <c r="D38765" s="20"/>
    </row>
    <row r="38766" spans="4:4" x14ac:dyDescent="0.2">
      <c r="D38766" s="20"/>
    </row>
    <row r="38767" spans="4:4" x14ac:dyDescent="0.2">
      <c r="D38767" s="20"/>
    </row>
    <row r="38768" spans="4:4" x14ac:dyDescent="0.2">
      <c r="D38768" s="20"/>
    </row>
    <row r="38769" spans="4:4" x14ac:dyDescent="0.2">
      <c r="D38769" s="20"/>
    </row>
    <row r="38770" spans="4:4" x14ac:dyDescent="0.2">
      <c r="D38770" s="20"/>
    </row>
    <row r="38771" spans="4:4" x14ac:dyDescent="0.2">
      <c r="D38771" s="20"/>
    </row>
    <row r="38772" spans="4:4" x14ac:dyDescent="0.2">
      <c r="D38772" s="20"/>
    </row>
    <row r="38773" spans="4:4" x14ac:dyDescent="0.2">
      <c r="D38773" s="20"/>
    </row>
    <row r="38774" spans="4:4" x14ac:dyDescent="0.2">
      <c r="D38774" s="20"/>
    </row>
    <row r="38775" spans="4:4" x14ac:dyDescent="0.2">
      <c r="D38775" s="20"/>
    </row>
    <row r="38776" spans="4:4" x14ac:dyDescent="0.2">
      <c r="D38776" s="20"/>
    </row>
    <row r="38777" spans="4:4" x14ac:dyDescent="0.2">
      <c r="D38777" s="20"/>
    </row>
    <row r="38778" spans="4:4" x14ac:dyDescent="0.2">
      <c r="D38778" s="20"/>
    </row>
    <row r="38779" spans="4:4" x14ac:dyDescent="0.2">
      <c r="D38779" s="20"/>
    </row>
    <row r="38780" spans="4:4" x14ac:dyDescent="0.2">
      <c r="D38780" s="20"/>
    </row>
    <row r="38781" spans="4:4" x14ac:dyDescent="0.2">
      <c r="D38781" s="20"/>
    </row>
    <row r="38782" spans="4:4" x14ac:dyDescent="0.2">
      <c r="D38782" s="20"/>
    </row>
    <row r="38783" spans="4:4" x14ac:dyDescent="0.2">
      <c r="D38783" s="20"/>
    </row>
    <row r="38784" spans="4:4" x14ac:dyDescent="0.2">
      <c r="D38784" s="20"/>
    </row>
    <row r="38785" spans="4:4" x14ac:dyDescent="0.2">
      <c r="D38785" s="20"/>
    </row>
    <row r="38786" spans="4:4" x14ac:dyDescent="0.2">
      <c r="D38786" s="20"/>
    </row>
    <row r="38787" spans="4:4" x14ac:dyDescent="0.2">
      <c r="D38787" s="20"/>
    </row>
    <row r="38788" spans="4:4" x14ac:dyDescent="0.2">
      <c r="D38788" s="20"/>
    </row>
    <row r="38789" spans="4:4" x14ac:dyDescent="0.2">
      <c r="D38789" s="20"/>
    </row>
    <row r="38790" spans="4:4" x14ac:dyDescent="0.2">
      <c r="D38790" s="20"/>
    </row>
    <row r="38791" spans="4:4" x14ac:dyDescent="0.2">
      <c r="D38791" s="20"/>
    </row>
    <row r="38792" spans="4:4" x14ac:dyDescent="0.2">
      <c r="D38792" s="20"/>
    </row>
    <row r="38793" spans="4:4" x14ac:dyDescent="0.2">
      <c r="D38793" s="20"/>
    </row>
    <row r="38794" spans="4:4" x14ac:dyDescent="0.2">
      <c r="D38794" s="20"/>
    </row>
    <row r="38795" spans="4:4" x14ac:dyDescent="0.2">
      <c r="D38795" s="20"/>
    </row>
    <row r="38796" spans="4:4" x14ac:dyDescent="0.2">
      <c r="D38796" s="20"/>
    </row>
    <row r="38797" spans="4:4" x14ac:dyDescent="0.2">
      <c r="D38797" s="20"/>
    </row>
    <row r="38798" spans="4:4" x14ac:dyDescent="0.2">
      <c r="D38798" s="20"/>
    </row>
    <row r="38799" spans="4:4" x14ac:dyDescent="0.2">
      <c r="D38799" s="20"/>
    </row>
    <row r="38800" spans="4:4" x14ac:dyDescent="0.2">
      <c r="D38800" s="20"/>
    </row>
    <row r="38801" spans="4:4" x14ac:dyDescent="0.2">
      <c r="D38801" s="20"/>
    </row>
    <row r="38802" spans="4:4" x14ac:dyDescent="0.2">
      <c r="D38802" s="20"/>
    </row>
    <row r="38803" spans="4:4" x14ac:dyDescent="0.2">
      <c r="D38803" s="20"/>
    </row>
    <row r="38804" spans="4:4" x14ac:dyDescent="0.2">
      <c r="D38804" s="20"/>
    </row>
    <row r="38805" spans="4:4" x14ac:dyDescent="0.2">
      <c r="D38805" s="20"/>
    </row>
    <row r="38806" spans="4:4" x14ac:dyDescent="0.2">
      <c r="D38806" s="20"/>
    </row>
    <row r="38807" spans="4:4" x14ac:dyDescent="0.2">
      <c r="D38807" s="20"/>
    </row>
    <row r="38808" spans="4:4" x14ac:dyDescent="0.2">
      <c r="D38808" s="20"/>
    </row>
    <row r="38809" spans="4:4" x14ac:dyDescent="0.2">
      <c r="D38809" s="20"/>
    </row>
    <row r="38810" spans="4:4" x14ac:dyDescent="0.2">
      <c r="D38810" s="20"/>
    </row>
    <row r="38811" spans="4:4" x14ac:dyDescent="0.2">
      <c r="D38811" s="20"/>
    </row>
    <row r="38812" spans="4:4" x14ac:dyDescent="0.2">
      <c r="D38812" s="20"/>
    </row>
    <row r="38813" spans="4:4" x14ac:dyDescent="0.2">
      <c r="D38813" s="20"/>
    </row>
    <row r="38814" spans="4:4" x14ac:dyDescent="0.2">
      <c r="D38814" s="20"/>
    </row>
    <row r="38815" spans="4:4" x14ac:dyDescent="0.2">
      <c r="D38815" s="20"/>
    </row>
    <row r="38816" spans="4:4" x14ac:dyDescent="0.2">
      <c r="D38816" s="20"/>
    </row>
    <row r="38817" spans="4:4" x14ac:dyDescent="0.2">
      <c r="D38817" s="20"/>
    </row>
    <row r="38818" spans="4:4" x14ac:dyDescent="0.2">
      <c r="D38818" s="20"/>
    </row>
    <row r="38819" spans="4:4" x14ac:dyDescent="0.2">
      <c r="D38819" s="20"/>
    </row>
    <row r="38820" spans="4:4" x14ac:dyDescent="0.2">
      <c r="D38820" s="20"/>
    </row>
    <row r="38821" spans="4:4" x14ac:dyDescent="0.2">
      <c r="D38821" s="20"/>
    </row>
    <row r="38822" spans="4:4" x14ac:dyDescent="0.2">
      <c r="D38822" s="20"/>
    </row>
    <row r="38823" spans="4:4" x14ac:dyDescent="0.2">
      <c r="D38823" s="20"/>
    </row>
    <row r="38824" spans="4:4" x14ac:dyDescent="0.2">
      <c r="D38824" s="20"/>
    </row>
    <row r="38825" spans="4:4" x14ac:dyDescent="0.2">
      <c r="D38825" s="20"/>
    </row>
    <row r="38826" spans="4:4" x14ac:dyDescent="0.2">
      <c r="D38826" s="20"/>
    </row>
    <row r="38827" spans="4:4" x14ac:dyDescent="0.2">
      <c r="D38827" s="20"/>
    </row>
    <row r="38828" spans="4:4" x14ac:dyDescent="0.2">
      <c r="D38828" s="20"/>
    </row>
    <row r="38829" spans="4:4" x14ac:dyDescent="0.2">
      <c r="D38829" s="20"/>
    </row>
    <row r="38830" spans="4:4" x14ac:dyDescent="0.2">
      <c r="D38830" s="20"/>
    </row>
    <row r="38831" spans="4:4" x14ac:dyDescent="0.2">
      <c r="D38831" s="20"/>
    </row>
    <row r="38832" spans="4:4" x14ac:dyDescent="0.2">
      <c r="D38832" s="20"/>
    </row>
    <row r="38833" spans="4:4" x14ac:dyDescent="0.2">
      <c r="D38833" s="20"/>
    </row>
    <row r="38834" spans="4:4" x14ac:dyDescent="0.2">
      <c r="D38834" s="20"/>
    </row>
    <row r="38835" spans="4:4" x14ac:dyDescent="0.2">
      <c r="D38835" s="20"/>
    </row>
    <row r="38836" spans="4:4" x14ac:dyDescent="0.2">
      <c r="D38836" s="20"/>
    </row>
    <row r="38837" spans="4:4" x14ac:dyDescent="0.2">
      <c r="D38837" s="20"/>
    </row>
    <row r="38838" spans="4:4" x14ac:dyDescent="0.2">
      <c r="D38838" s="20"/>
    </row>
    <row r="38839" spans="4:4" x14ac:dyDescent="0.2">
      <c r="D38839" s="20"/>
    </row>
    <row r="38840" spans="4:4" x14ac:dyDescent="0.2">
      <c r="D38840" s="20"/>
    </row>
    <row r="38841" spans="4:4" x14ac:dyDescent="0.2">
      <c r="D38841" s="20"/>
    </row>
    <row r="38842" spans="4:4" x14ac:dyDescent="0.2">
      <c r="D38842" s="20"/>
    </row>
    <row r="38843" spans="4:4" x14ac:dyDescent="0.2">
      <c r="D38843" s="20"/>
    </row>
    <row r="38844" spans="4:4" x14ac:dyDescent="0.2">
      <c r="D38844" s="20"/>
    </row>
    <row r="38845" spans="4:4" x14ac:dyDescent="0.2">
      <c r="D38845" s="20"/>
    </row>
    <row r="38846" spans="4:4" x14ac:dyDescent="0.2">
      <c r="D38846" s="20"/>
    </row>
    <row r="38847" spans="4:4" x14ac:dyDescent="0.2">
      <c r="D38847" s="20"/>
    </row>
    <row r="38848" spans="4:4" x14ac:dyDescent="0.2">
      <c r="D38848" s="20"/>
    </row>
    <row r="38849" spans="4:4" x14ac:dyDescent="0.2">
      <c r="D38849" s="20"/>
    </row>
    <row r="38850" spans="4:4" x14ac:dyDescent="0.2">
      <c r="D38850" s="20"/>
    </row>
    <row r="38851" spans="4:4" x14ac:dyDescent="0.2">
      <c r="D38851" s="20"/>
    </row>
    <row r="38852" spans="4:4" x14ac:dyDescent="0.2">
      <c r="D38852" s="20"/>
    </row>
    <row r="38853" spans="4:4" x14ac:dyDescent="0.2">
      <c r="D38853" s="20"/>
    </row>
    <row r="38854" spans="4:4" x14ac:dyDescent="0.2">
      <c r="D38854" s="20"/>
    </row>
    <row r="38855" spans="4:4" x14ac:dyDescent="0.2">
      <c r="D38855" s="20"/>
    </row>
    <row r="38856" spans="4:4" x14ac:dyDescent="0.2">
      <c r="D38856" s="20"/>
    </row>
    <row r="38857" spans="4:4" x14ac:dyDescent="0.2">
      <c r="D38857" s="20"/>
    </row>
    <row r="38858" spans="4:4" x14ac:dyDescent="0.2">
      <c r="D38858" s="20"/>
    </row>
    <row r="38859" spans="4:4" x14ac:dyDescent="0.2">
      <c r="D38859" s="20"/>
    </row>
    <row r="38860" spans="4:4" x14ac:dyDescent="0.2">
      <c r="D38860" s="20"/>
    </row>
    <row r="38861" spans="4:4" x14ac:dyDescent="0.2">
      <c r="D38861" s="20"/>
    </row>
    <row r="38862" spans="4:4" x14ac:dyDescent="0.2">
      <c r="D38862" s="20"/>
    </row>
    <row r="38863" spans="4:4" x14ac:dyDescent="0.2">
      <c r="D38863" s="20"/>
    </row>
    <row r="38864" spans="4:4" x14ac:dyDescent="0.2">
      <c r="D38864" s="20"/>
    </row>
    <row r="38865" spans="4:4" x14ac:dyDescent="0.2">
      <c r="D38865" s="20"/>
    </row>
    <row r="38866" spans="4:4" x14ac:dyDescent="0.2">
      <c r="D38866" s="20"/>
    </row>
    <row r="38867" spans="4:4" x14ac:dyDescent="0.2">
      <c r="D38867" s="20"/>
    </row>
    <row r="38868" spans="4:4" x14ac:dyDescent="0.2">
      <c r="D38868" s="20"/>
    </row>
    <row r="38869" spans="4:4" x14ac:dyDescent="0.2">
      <c r="D38869" s="20"/>
    </row>
    <row r="38870" spans="4:4" x14ac:dyDescent="0.2">
      <c r="D38870" s="20"/>
    </row>
    <row r="38871" spans="4:4" x14ac:dyDescent="0.2">
      <c r="D38871" s="20"/>
    </row>
    <row r="38872" spans="4:4" x14ac:dyDescent="0.2">
      <c r="D38872" s="20"/>
    </row>
    <row r="38873" spans="4:4" x14ac:dyDescent="0.2">
      <c r="D38873" s="20"/>
    </row>
    <row r="38874" spans="4:4" x14ac:dyDescent="0.2">
      <c r="D38874" s="20"/>
    </row>
    <row r="38875" spans="4:4" x14ac:dyDescent="0.2">
      <c r="D38875" s="20"/>
    </row>
    <row r="38876" spans="4:4" x14ac:dyDescent="0.2">
      <c r="D38876" s="20"/>
    </row>
    <row r="38877" spans="4:4" x14ac:dyDescent="0.2">
      <c r="D38877" s="20"/>
    </row>
    <row r="38878" spans="4:4" x14ac:dyDescent="0.2">
      <c r="D38878" s="20"/>
    </row>
    <row r="38879" spans="4:4" x14ac:dyDescent="0.2">
      <c r="D38879" s="20"/>
    </row>
    <row r="38880" spans="4:4" x14ac:dyDescent="0.2">
      <c r="D38880" s="20"/>
    </row>
    <row r="38881" spans="4:4" x14ac:dyDescent="0.2">
      <c r="D38881" s="20"/>
    </row>
    <row r="38882" spans="4:4" x14ac:dyDescent="0.2">
      <c r="D38882" s="20"/>
    </row>
    <row r="38883" spans="4:4" x14ac:dyDescent="0.2">
      <c r="D38883" s="20"/>
    </row>
    <row r="38884" spans="4:4" x14ac:dyDescent="0.2">
      <c r="D38884" s="20"/>
    </row>
    <row r="38885" spans="4:4" x14ac:dyDescent="0.2">
      <c r="D38885" s="20"/>
    </row>
    <row r="38886" spans="4:4" x14ac:dyDescent="0.2">
      <c r="D38886" s="20"/>
    </row>
    <row r="38887" spans="4:4" x14ac:dyDescent="0.2">
      <c r="D38887" s="20"/>
    </row>
    <row r="38888" spans="4:4" x14ac:dyDescent="0.2">
      <c r="D38888" s="20"/>
    </row>
    <row r="38889" spans="4:4" x14ac:dyDescent="0.2">
      <c r="D38889" s="20"/>
    </row>
    <row r="38890" spans="4:4" x14ac:dyDescent="0.2">
      <c r="D38890" s="20"/>
    </row>
    <row r="38891" spans="4:4" x14ac:dyDescent="0.2">
      <c r="D38891" s="20"/>
    </row>
    <row r="38892" spans="4:4" x14ac:dyDescent="0.2">
      <c r="D38892" s="20"/>
    </row>
    <row r="38893" spans="4:4" x14ac:dyDescent="0.2">
      <c r="D38893" s="20"/>
    </row>
    <row r="38894" spans="4:4" x14ac:dyDescent="0.2">
      <c r="D38894" s="20"/>
    </row>
    <row r="38895" spans="4:4" x14ac:dyDescent="0.2">
      <c r="D38895" s="20"/>
    </row>
    <row r="38896" spans="4:4" x14ac:dyDescent="0.2">
      <c r="D38896" s="20"/>
    </row>
    <row r="38897" spans="4:4" x14ac:dyDescent="0.2">
      <c r="D38897" s="20"/>
    </row>
    <row r="38898" spans="4:4" x14ac:dyDescent="0.2">
      <c r="D38898" s="20"/>
    </row>
    <row r="38899" spans="4:4" x14ac:dyDescent="0.2">
      <c r="D38899" s="20"/>
    </row>
    <row r="38900" spans="4:4" x14ac:dyDescent="0.2">
      <c r="D38900" s="20"/>
    </row>
    <row r="38901" spans="4:4" x14ac:dyDescent="0.2">
      <c r="D38901" s="20"/>
    </row>
    <row r="38902" spans="4:4" x14ac:dyDescent="0.2">
      <c r="D38902" s="20"/>
    </row>
    <row r="38903" spans="4:4" x14ac:dyDescent="0.2">
      <c r="D38903" s="20"/>
    </row>
    <row r="38904" spans="4:4" x14ac:dyDescent="0.2">
      <c r="D38904" s="20"/>
    </row>
    <row r="38905" spans="4:4" x14ac:dyDescent="0.2">
      <c r="D38905" s="20"/>
    </row>
    <row r="38906" spans="4:4" x14ac:dyDescent="0.2">
      <c r="D38906" s="20"/>
    </row>
    <row r="38907" spans="4:4" x14ac:dyDescent="0.2">
      <c r="D38907" s="20"/>
    </row>
    <row r="38908" spans="4:4" x14ac:dyDescent="0.2">
      <c r="D38908" s="20"/>
    </row>
    <row r="38909" spans="4:4" x14ac:dyDescent="0.2">
      <c r="D38909" s="20"/>
    </row>
    <row r="38910" spans="4:4" x14ac:dyDescent="0.2">
      <c r="D38910" s="20"/>
    </row>
    <row r="38911" spans="4:4" x14ac:dyDescent="0.2">
      <c r="D38911" s="20"/>
    </row>
    <row r="38912" spans="4:4" x14ac:dyDescent="0.2">
      <c r="D38912" s="20"/>
    </row>
    <row r="38913" spans="4:4" x14ac:dyDescent="0.2">
      <c r="D38913" s="20"/>
    </row>
    <row r="38914" spans="4:4" x14ac:dyDescent="0.2">
      <c r="D38914" s="20"/>
    </row>
    <row r="38915" spans="4:4" x14ac:dyDescent="0.2">
      <c r="D38915" s="20"/>
    </row>
    <row r="38916" spans="4:4" x14ac:dyDescent="0.2">
      <c r="D38916" s="20"/>
    </row>
    <row r="38917" spans="4:4" x14ac:dyDescent="0.2">
      <c r="D38917" s="20"/>
    </row>
    <row r="38918" spans="4:4" x14ac:dyDescent="0.2">
      <c r="D38918" s="20"/>
    </row>
    <row r="38919" spans="4:4" x14ac:dyDescent="0.2">
      <c r="D38919" s="20"/>
    </row>
    <row r="38920" spans="4:4" x14ac:dyDescent="0.2">
      <c r="D38920" s="20"/>
    </row>
    <row r="38921" spans="4:4" x14ac:dyDescent="0.2">
      <c r="D38921" s="20"/>
    </row>
    <row r="38922" spans="4:4" x14ac:dyDescent="0.2">
      <c r="D38922" s="20"/>
    </row>
    <row r="38923" spans="4:4" x14ac:dyDescent="0.2">
      <c r="D38923" s="20"/>
    </row>
    <row r="38924" spans="4:4" x14ac:dyDescent="0.2">
      <c r="D38924" s="20"/>
    </row>
    <row r="38925" spans="4:4" x14ac:dyDescent="0.2">
      <c r="D38925" s="20"/>
    </row>
    <row r="38926" spans="4:4" x14ac:dyDescent="0.2">
      <c r="D38926" s="20"/>
    </row>
    <row r="38927" spans="4:4" x14ac:dyDescent="0.2">
      <c r="D38927" s="20"/>
    </row>
    <row r="38928" spans="4:4" x14ac:dyDescent="0.2">
      <c r="D38928" s="20"/>
    </row>
    <row r="38929" spans="4:4" x14ac:dyDescent="0.2">
      <c r="D38929" s="20"/>
    </row>
    <row r="38930" spans="4:4" x14ac:dyDescent="0.2">
      <c r="D38930" s="20"/>
    </row>
    <row r="38931" spans="4:4" x14ac:dyDescent="0.2">
      <c r="D38931" s="20"/>
    </row>
    <row r="38932" spans="4:4" x14ac:dyDescent="0.2">
      <c r="D38932" s="20"/>
    </row>
    <row r="38933" spans="4:4" x14ac:dyDescent="0.2">
      <c r="D38933" s="20"/>
    </row>
    <row r="38934" spans="4:4" x14ac:dyDescent="0.2">
      <c r="D38934" s="20"/>
    </row>
    <row r="38935" spans="4:4" x14ac:dyDescent="0.2">
      <c r="D38935" s="20"/>
    </row>
    <row r="38936" spans="4:4" x14ac:dyDescent="0.2">
      <c r="D38936" s="20"/>
    </row>
    <row r="38937" spans="4:4" x14ac:dyDescent="0.2">
      <c r="D38937" s="20"/>
    </row>
    <row r="38938" spans="4:4" x14ac:dyDescent="0.2">
      <c r="D38938" s="20"/>
    </row>
    <row r="38939" spans="4:4" x14ac:dyDescent="0.2">
      <c r="D38939" s="20"/>
    </row>
    <row r="38940" spans="4:4" x14ac:dyDescent="0.2">
      <c r="D38940" s="20"/>
    </row>
    <row r="38941" spans="4:4" x14ac:dyDescent="0.2">
      <c r="D38941" s="20"/>
    </row>
    <row r="38942" spans="4:4" x14ac:dyDescent="0.2">
      <c r="D38942" s="20"/>
    </row>
    <row r="38943" spans="4:4" x14ac:dyDescent="0.2">
      <c r="D38943" s="20"/>
    </row>
    <row r="38944" spans="4:4" x14ac:dyDescent="0.2">
      <c r="D38944" s="20"/>
    </row>
    <row r="38945" spans="4:4" x14ac:dyDescent="0.2">
      <c r="D38945" s="20"/>
    </row>
    <row r="38946" spans="4:4" x14ac:dyDescent="0.2">
      <c r="D38946" s="20"/>
    </row>
    <row r="38947" spans="4:4" x14ac:dyDescent="0.2">
      <c r="D38947" s="20"/>
    </row>
    <row r="38948" spans="4:4" x14ac:dyDescent="0.2">
      <c r="D38948" s="20"/>
    </row>
    <row r="38949" spans="4:4" x14ac:dyDescent="0.2">
      <c r="D38949" s="20"/>
    </row>
    <row r="38950" spans="4:4" x14ac:dyDescent="0.2">
      <c r="D38950" s="20"/>
    </row>
    <row r="38951" spans="4:4" x14ac:dyDescent="0.2">
      <c r="D38951" s="20"/>
    </row>
    <row r="38952" spans="4:4" x14ac:dyDescent="0.2">
      <c r="D38952" s="20"/>
    </row>
    <row r="38953" spans="4:4" x14ac:dyDescent="0.2">
      <c r="D38953" s="20"/>
    </row>
    <row r="38954" spans="4:4" x14ac:dyDescent="0.2">
      <c r="D38954" s="20"/>
    </row>
    <row r="38955" spans="4:4" x14ac:dyDescent="0.2">
      <c r="D38955" s="20"/>
    </row>
    <row r="38956" spans="4:4" x14ac:dyDescent="0.2">
      <c r="D38956" s="20"/>
    </row>
    <row r="38957" spans="4:4" x14ac:dyDescent="0.2">
      <c r="D38957" s="20"/>
    </row>
    <row r="38958" spans="4:4" x14ac:dyDescent="0.2">
      <c r="D38958" s="20"/>
    </row>
    <row r="38959" spans="4:4" x14ac:dyDescent="0.2">
      <c r="D38959" s="20"/>
    </row>
    <row r="38960" spans="4:4" x14ac:dyDescent="0.2">
      <c r="D38960" s="20"/>
    </row>
    <row r="38961" spans="4:4" x14ac:dyDescent="0.2">
      <c r="D38961" s="20"/>
    </row>
    <row r="38962" spans="4:4" x14ac:dyDescent="0.2">
      <c r="D38962" s="20"/>
    </row>
    <row r="38963" spans="4:4" x14ac:dyDescent="0.2">
      <c r="D38963" s="20"/>
    </row>
    <row r="38964" spans="4:4" x14ac:dyDescent="0.2">
      <c r="D38964" s="20"/>
    </row>
    <row r="38965" spans="4:4" x14ac:dyDescent="0.2">
      <c r="D38965" s="20"/>
    </row>
    <row r="38966" spans="4:4" x14ac:dyDescent="0.2">
      <c r="D38966" s="20"/>
    </row>
    <row r="38967" spans="4:4" x14ac:dyDescent="0.2">
      <c r="D38967" s="20"/>
    </row>
    <row r="38968" spans="4:4" x14ac:dyDescent="0.2">
      <c r="D38968" s="20"/>
    </row>
    <row r="38969" spans="4:4" x14ac:dyDescent="0.2">
      <c r="D38969" s="20"/>
    </row>
    <row r="38970" spans="4:4" x14ac:dyDescent="0.2">
      <c r="D38970" s="20"/>
    </row>
    <row r="38971" spans="4:4" x14ac:dyDescent="0.2">
      <c r="D38971" s="20"/>
    </row>
    <row r="38972" spans="4:4" x14ac:dyDescent="0.2">
      <c r="D38972" s="20"/>
    </row>
    <row r="38973" spans="4:4" x14ac:dyDescent="0.2">
      <c r="D38973" s="20"/>
    </row>
    <row r="38974" spans="4:4" x14ac:dyDescent="0.2">
      <c r="D38974" s="20"/>
    </row>
    <row r="38975" spans="4:4" x14ac:dyDescent="0.2">
      <c r="D38975" s="20"/>
    </row>
    <row r="38976" spans="4:4" x14ac:dyDescent="0.2">
      <c r="D38976" s="20"/>
    </row>
    <row r="38977" spans="4:4" x14ac:dyDescent="0.2">
      <c r="D38977" s="20"/>
    </row>
    <row r="38978" spans="4:4" x14ac:dyDescent="0.2">
      <c r="D38978" s="20"/>
    </row>
    <row r="38979" spans="4:4" x14ac:dyDescent="0.2">
      <c r="D38979" s="20"/>
    </row>
    <row r="38980" spans="4:4" x14ac:dyDescent="0.2">
      <c r="D38980" s="20"/>
    </row>
    <row r="38981" spans="4:4" x14ac:dyDescent="0.2">
      <c r="D38981" s="20"/>
    </row>
    <row r="38982" spans="4:4" x14ac:dyDescent="0.2">
      <c r="D38982" s="20"/>
    </row>
    <row r="38983" spans="4:4" x14ac:dyDescent="0.2">
      <c r="D38983" s="20"/>
    </row>
    <row r="38984" spans="4:4" x14ac:dyDescent="0.2">
      <c r="D38984" s="20"/>
    </row>
    <row r="38985" spans="4:4" x14ac:dyDescent="0.2">
      <c r="D38985" s="20"/>
    </row>
    <row r="38986" spans="4:4" x14ac:dyDescent="0.2">
      <c r="D38986" s="20"/>
    </row>
    <row r="38987" spans="4:4" x14ac:dyDescent="0.2">
      <c r="D38987" s="20"/>
    </row>
    <row r="38988" spans="4:4" x14ac:dyDescent="0.2">
      <c r="D38988" s="20"/>
    </row>
    <row r="38989" spans="4:4" x14ac:dyDescent="0.2">
      <c r="D38989" s="20"/>
    </row>
    <row r="38990" spans="4:4" x14ac:dyDescent="0.2">
      <c r="D38990" s="20"/>
    </row>
    <row r="38991" spans="4:4" x14ac:dyDescent="0.2">
      <c r="D38991" s="20"/>
    </row>
    <row r="38992" spans="4:4" x14ac:dyDescent="0.2">
      <c r="D38992" s="20"/>
    </row>
    <row r="38993" spans="4:4" x14ac:dyDescent="0.2">
      <c r="D38993" s="20"/>
    </row>
    <row r="38994" spans="4:4" x14ac:dyDescent="0.2">
      <c r="D38994" s="20"/>
    </row>
    <row r="38995" spans="4:4" x14ac:dyDescent="0.2">
      <c r="D38995" s="20"/>
    </row>
    <row r="38996" spans="4:4" x14ac:dyDescent="0.2">
      <c r="D38996" s="20"/>
    </row>
    <row r="38997" spans="4:4" x14ac:dyDescent="0.2">
      <c r="D38997" s="20"/>
    </row>
    <row r="38998" spans="4:4" x14ac:dyDescent="0.2">
      <c r="D38998" s="20"/>
    </row>
    <row r="38999" spans="4:4" x14ac:dyDescent="0.2">
      <c r="D38999" s="20"/>
    </row>
    <row r="39000" spans="4:4" x14ac:dyDescent="0.2">
      <c r="D39000" s="20"/>
    </row>
    <row r="39001" spans="4:4" x14ac:dyDescent="0.2">
      <c r="D39001" s="20"/>
    </row>
    <row r="39002" spans="4:4" x14ac:dyDescent="0.2">
      <c r="D39002" s="20"/>
    </row>
    <row r="39003" spans="4:4" x14ac:dyDescent="0.2">
      <c r="D39003" s="20"/>
    </row>
    <row r="39004" spans="4:4" x14ac:dyDescent="0.2">
      <c r="D39004" s="20"/>
    </row>
    <row r="39005" spans="4:4" x14ac:dyDescent="0.2">
      <c r="D39005" s="20"/>
    </row>
    <row r="39006" spans="4:4" x14ac:dyDescent="0.2">
      <c r="D39006" s="20"/>
    </row>
    <row r="39007" spans="4:4" x14ac:dyDescent="0.2">
      <c r="D39007" s="20"/>
    </row>
    <row r="39008" spans="4:4" x14ac:dyDescent="0.2">
      <c r="D39008" s="20"/>
    </row>
    <row r="39009" spans="4:4" x14ac:dyDescent="0.2">
      <c r="D39009" s="20"/>
    </row>
    <row r="39010" spans="4:4" x14ac:dyDescent="0.2">
      <c r="D39010" s="20"/>
    </row>
    <row r="39011" spans="4:4" x14ac:dyDescent="0.2">
      <c r="D39011" s="20"/>
    </row>
    <row r="39012" spans="4:4" x14ac:dyDescent="0.2">
      <c r="D39012" s="20"/>
    </row>
    <row r="39013" spans="4:4" x14ac:dyDescent="0.2">
      <c r="D39013" s="20"/>
    </row>
    <row r="39014" spans="4:4" x14ac:dyDescent="0.2">
      <c r="D39014" s="20"/>
    </row>
    <row r="39015" spans="4:4" x14ac:dyDescent="0.2">
      <c r="D39015" s="20"/>
    </row>
    <row r="39016" spans="4:4" x14ac:dyDescent="0.2">
      <c r="D39016" s="20"/>
    </row>
    <row r="39017" spans="4:4" x14ac:dyDescent="0.2">
      <c r="D39017" s="20"/>
    </row>
    <row r="39018" spans="4:4" x14ac:dyDescent="0.2">
      <c r="D39018" s="20"/>
    </row>
    <row r="39019" spans="4:4" x14ac:dyDescent="0.2">
      <c r="D39019" s="20"/>
    </row>
    <row r="39020" spans="4:4" x14ac:dyDescent="0.2">
      <c r="D39020" s="20"/>
    </row>
    <row r="39021" spans="4:4" x14ac:dyDescent="0.2">
      <c r="D39021" s="20"/>
    </row>
    <row r="39022" spans="4:4" x14ac:dyDescent="0.2">
      <c r="D39022" s="20"/>
    </row>
    <row r="39023" spans="4:4" x14ac:dyDescent="0.2">
      <c r="D39023" s="20"/>
    </row>
    <row r="39024" spans="4:4" x14ac:dyDescent="0.2">
      <c r="D39024" s="20"/>
    </row>
    <row r="39025" spans="4:4" x14ac:dyDescent="0.2">
      <c r="D39025" s="20"/>
    </row>
    <row r="39026" spans="4:4" x14ac:dyDescent="0.2">
      <c r="D39026" s="20"/>
    </row>
    <row r="39027" spans="4:4" x14ac:dyDescent="0.2">
      <c r="D39027" s="20"/>
    </row>
    <row r="39028" spans="4:4" x14ac:dyDescent="0.2">
      <c r="D39028" s="20"/>
    </row>
    <row r="39029" spans="4:4" x14ac:dyDescent="0.2">
      <c r="D39029" s="20"/>
    </row>
    <row r="39030" spans="4:4" x14ac:dyDescent="0.2">
      <c r="D39030" s="20"/>
    </row>
    <row r="39031" spans="4:4" x14ac:dyDescent="0.2">
      <c r="D39031" s="20"/>
    </row>
    <row r="39032" spans="4:4" x14ac:dyDescent="0.2">
      <c r="D39032" s="20"/>
    </row>
    <row r="39033" spans="4:4" x14ac:dyDescent="0.2">
      <c r="D39033" s="20"/>
    </row>
    <row r="39034" spans="4:4" x14ac:dyDescent="0.2">
      <c r="D39034" s="20"/>
    </row>
    <row r="39035" spans="4:4" x14ac:dyDescent="0.2">
      <c r="D39035" s="20"/>
    </row>
    <row r="39036" spans="4:4" x14ac:dyDescent="0.2">
      <c r="D39036" s="20"/>
    </row>
    <row r="39037" spans="4:4" x14ac:dyDescent="0.2">
      <c r="D39037" s="20"/>
    </row>
    <row r="39038" spans="4:4" x14ac:dyDescent="0.2">
      <c r="D39038" s="20"/>
    </row>
    <row r="39039" spans="4:4" x14ac:dyDescent="0.2">
      <c r="D39039" s="20"/>
    </row>
    <row r="39040" spans="4:4" x14ac:dyDescent="0.2">
      <c r="D39040" s="20"/>
    </row>
    <row r="39041" spans="4:4" x14ac:dyDescent="0.2">
      <c r="D39041" s="20"/>
    </row>
    <row r="39042" spans="4:4" x14ac:dyDescent="0.2">
      <c r="D39042" s="20"/>
    </row>
    <row r="39043" spans="4:4" x14ac:dyDescent="0.2">
      <c r="D39043" s="20"/>
    </row>
    <row r="39044" spans="4:4" x14ac:dyDescent="0.2">
      <c r="D39044" s="20"/>
    </row>
    <row r="39045" spans="4:4" x14ac:dyDescent="0.2">
      <c r="D39045" s="20"/>
    </row>
    <row r="39046" spans="4:4" x14ac:dyDescent="0.2">
      <c r="D39046" s="20"/>
    </row>
    <row r="39047" spans="4:4" x14ac:dyDescent="0.2">
      <c r="D39047" s="20"/>
    </row>
    <row r="39048" spans="4:4" x14ac:dyDescent="0.2">
      <c r="D39048" s="20"/>
    </row>
    <row r="39049" spans="4:4" x14ac:dyDescent="0.2">
      <c r="D39049" s="20"/>
    </row>
    <row r="39050" spans="4:4" x14ac:dyDescent="0.2">
      <c r="D39050" s="20"/>
    </row>
    <row r="39051" spans="4:4" x14ac:dyDescent="0.2">
      <c r="D39051" s="20"/>
    </row>
    <row r="39052" spans="4:4" x14ac:dyDescent="0.2">
      <c r="D39052" s="20"/>
    </row>
    <row r="39053" spans="4:4" x14ac:dyDescent="0.2">
      <c r="D39053" s="20"/>
    </row>
    <row r="39054" spans="4:4" x14ac:dyDescent="0.2">
      <c r="D39054" s="20"/>
    </row>
    <row r="39055" spans="4:4" x14ac:dyDescent="0.2">
      <c r="D39055" s="20"/>
    </row>
    <row r="39056" spans="4:4" x14ac:dyDescent="0.2">
      <c r="D39056" s="20"/>
    </row>
    <row r="39057" spans="4:4" x14ac:dyDescent="0.2">
      <c r="D39057" s="20"/>
    </row>
    <row r="39058" spans="4:4" x14ac:dyDescent="0.2">
      <c r="D39058" s="20"/>
    </row>
    <row r="39059" spans="4:4" x14ac:dyDescent="0.2">
      <c r="D39059" s="20"/>
    </row>
    <row r="39060" spans="4:4" x14ac:dyDescent="0.2">
      <c r="D39060" s="20"/>
    </row>
    <row r="39061" spans="4:4" x14ac:dyDescent="0.2">
      <c r="D39061" s="20"/>
    </row>
    <row r="39062" spans="4:4" x14ac:dyDescent="0.2">
      <c r="D39062" s="20"/>
    </row>
    <row r="39063" spans="4:4" x14ac:dyDescent="0.2">
      <c r="D39063" s="20"/>
    </row>
    <row r="39064" spans="4:4" x14ac:dyDescent="0.2">
      <c r="D39064" s="20"/>
    </row>
    <row r="39065" spans="4:4" x14ac:dyDescent="0.2">
      <c r="D39065" s="20"/>
    </row>
    <row r="39066" spans="4:4" x14ac:dyDescent="0.2">
      <c r="D39066" s="20"/>
    </row>
    <row r="39067" spans="4:4" x14ac:dyDescent="0.2">
      <c r="D39067" s="20"/>
    </row>
    <row r="39068" spans="4:4" x14ac:dyDescent="0.2">
      <c r="D39068" s="20"/>
    </row>
    <row r="39069" spans="4:4" x14ac:dyDescent="0.2">
      <c r="D39069" s="20"/>
    </row>
    <row r="39070" spans="4:4" x14ac:dyDescent="0.2">
      <c r="D39070" s="20"/>
    </row>
    <row r="39071" spans="4:4" x14ac:dyDescent="0.2">
      <c r="D39071" s="20"/>
    </row>
    <row r="39072" spans="4:4" x14ac:dyDescent="0.2">
      <c r="D39072" s="20"/>
    </row>
    <row r="39073" spans="4:4" x14ac:dyDescent="0.2">
      <c r="D39073" s="20"/>
    </row>
    <row r="39074" spans="4:4" x14ac:dyDescent="0.2">
      <c r="D39074" s="20"/>
    </row>
    <row r="39075" spans="4:4" x14ac:dyDescent="0.2">
      <c r="D39075" s="20"/>
    </row>
    <row r="39076" spans="4:4" x14ac:dyDescent="0.2">
      <c r="D39076" s="20"/>
    </row>
    <row r="39077" spans="4:4" x14ac:dyDescent="0.2">
      <c r="D39077" s="20"/>
    </row>
    <row r="39078" spans="4:4" x14ac:dyDescent="0.2">
      <c r="D39078" s="20"/>
    </row>
    <row r="39079" spans="4:4" x14ac:dyDescent="0.2">
      <c r="D39079" s="20"/>
    </row>
    <row r="39080" spans="4:4" x14ac:dyDescent="0.2">
      <c r="D39080" s="20"/>
    </row>
    <row r="39081" spans="4:4" x14ac:dyDescent="0.2">
      <c r="D39081" s="20"/>
    </row>
    <row r="39082" spans="4:4" x14ac:dyDescent="0.2">
      <c r="D39082" s="20"/>
    </row>
    <row r="39083" spans="4:4" x14ac:dyDescent="0.2">
      <c r="D39083" s="20"/>
    </row>
    <row r="39084" spans="4:4" x14ac:dyDescent="0.2">
      <c r="D39084" s="20"/>
    </row>
    <row r="39085" spans="4:4" x14ac:dyDescent="0.2">
      <c r="D39085" s="20"/>
    </row>
    <row r="39086" spans="4:4" x14ac:dyDescent="0.2">
      <c r="D39086" s="20"/>
    </row>
    <row r="39087" spans="4:4" x14ac:dyDescent="0.2">
      <c r="D39087" s="20"/>
    </row>
    <row r="39088" spans="4:4" x14ac:dyDescent="0.2">
      <c r="D39088" s="20"/>
    </row>
    <row r="39089" spans="4:4" x14ac:dyDescent="0.2">
      <c r="D39089" s="20"/>
    </row>
    <row r="39090" spans="4:4" x14ac:dyDescent="0.2">
      <c r="D39090" s="20"/>
    </row>
    <row r="39091" spans="4:4" x14ac:dyDescent="0.2">
      <c r="D39091" s="20"/>
    </row>
    <row r="39092" spans="4:4" x14ac:dyDescent="0.2">
      <c r="D39092" s="20"/>
    </row>
    <row r="39093" spans="4:4" x14ac:dyDescent="0.2">
      <c r="D39093" s="20"/>
    </row>
    <row r="39094" spans="4:4" x14ac:dyDescent="0.2">
      <c r="D39094" s="20"/>
    </row>
    <row r="39095" spans="4:4" x14ac:dyDescent="0.2">
      <c r="D39095" s="20"/>
    </row>
    <row r="39096" spans="4:4" x14ac:dyDescent="0.2">
      <c r="D39096" s="20"/>
    </row>
    <row r="39097" spans="4:4" x14ac:dyDescent="0.2">
      <c r="D39097" s="20"/>
    </row>
    <row r="39098" spans="4:4" x14ac:dyDescent="0.2">
      <c r="D39098" s="20"/>
    </row>
    <row r="39099" spans="4:4" x14ac:dyDescent="0.2">
      <c r="D39099" s="20"/>
    </row>
    <row r="39100" spans="4:4" x14ac:dyDescent="0.2">
      <c r="D39100" s="20"/>
    </row>
    <row r="39101" spans="4:4" x14ac:dyDescent="0.2">
      <c r="D39101" s="20"/>
    </row>
    <row r="39102" spans="4:4" x14ac:dyDescent="0.2">
      <c r="D39102" s="20"/>
    </row>
    <row r="39103" spans="4:4" x14ac:dyDescent="0.2">
      <c r="D39103" s="20"/>
    </row>
    <row r="39104" spans="4:4" x14ac:dyDescent="0.2">
      <c r="D39104" s="20"/>
    </row>
    <row r="39105" spans="4:4" x14ac:dyDescent="0.2">
      <c r="D39105" s="20"/>
    </row>
    <row r="39106" spans="4:4" x14ac:dyDescent="0.2">
      <c r="D39106" s="20"/>
    </row>
    <row r="39107" spans="4:4" x14ac:dyDescent="0.2">
      <c r="D39107" s="20"/>
    </row>
    <row r="39108" spans="4:4" x14ac:dyDescent="0.2">
      <c r="D39108" s="20"/>
    </row>
    <row r="39109" spans="4:4" x14ac:dyDescent="0.2">
      <c r="D39109" s="20"/>
    </row>
    <row r="39110" spans="4:4" x14ac:dyDescent="0.2">
      <c r="D39110" s="20"/>
    </row>
    <row r="39111" spans="4:4" x14ac:dyDescent="0.2">
      <c r="D39111" s="20"/>
    </row>
    <row r="39112" spans="4:4" x14ac:dyDescent="0.2">
      <c r="D39112" s="20"/>
    </row>
    <row r="39113" spans="4:4" x14ac:dyDescent="0.2">
      <c r="D39113" s="20"/>
    </row>
    <row r="39114" spans="4:4" x14ac:dyDescent="0.2">
      <c r="D39114" s="20"/>
    </row>
    <row r="39115" spans="4:4" x14ac:dyDescent="0.2">
      <c r="D39115" s="20"/>
    </row>
    <row r="39116" spans="4:4" x14ac:dyDescent="0.2">
      <c r="D39116" s="20"/>
    </row>
    <row r="39117" spans="4:4" x14ac:dyDescent="0.2">
      <c r="D39117" s="20"/>
    </row>
    <row r="39118" spans="4:4" x14ac:dyDescent="0.2">
      <c r="D39118" s="20"/>
    </row>
    <row r="39119" spans="4:4" x14ac:dyDescent="0.2">
      <c r="D39119" s="20"/>
    </row>
    <row r="39120" spans="4:4" x14ac:dyDescent="0.2">
      <c r="D39120" s="20"/>
    </row>
    <row r="39121" spans="4:4" x14ac:dyDescent="0.2">
      <c r="D39121" s="20"/>
    </row>
    <row r="39122" spans="4:4" x14ac:dyDescent="0.2">
      <c r="D39122" s="20"/>
    </row>
    <row r="39123" spans="4:4" x14ac:dyDescent="0.2">
      <c r="D39123" s="20"/>
    </row>
    <row r="39124" spans="4:4" x14ac:dyDescent="0.2">
      <c r="D39124" s="20"/>
    </row>
    <row r="39125" spans="4:4" x14ac:dyDescent="0.2">
      <c r="D39125" s="20"/>
    </row>
    <row r="39126" spans="4:4" x14ac:dyDescent="0.2">
      <c r="D39126" s="20"/>
    </row>
    <row r="39127" spans="4:4" x14ac:dyDescent="0.2">
      <c r="D39127" s="20"/>
    </row>
    <row r="39128" spans="4:4" x14ac:dyDescent="0.2">
      <c r="D39128" s="20"/>
    </row>
    <row r="39129" spans="4:4" x14ac:dyDescent="0.2">
      <c r="D39129" s="20"/>
    </row>
    <row r="39130" spans="4:4" x14ac:dyDescent="0.2">
      <c r="D39130" s="20"/>
    </row>
    <row r="39131" spans="4:4" x14ac:dyDescent="0.2">
      <c r="D39131" s="20"/>
    </row>
    <row r="39132" spans="4:4" x14ac:dyDescent="0.2">
      <c r="D39132" s="20"/>
    </row>
    <row r="39133" spans="4:4" x14ac:dyDescent="0.2">
      <c r="D39133" s="20"/>
    </row>
    <row r="39134" spans="4:4" x14ac:dyDescent="0.2">
      <c r="D39134" s="20"/>
    </row>
    <row r="39135" spans="4:4" x14ac:dyDescent="0.2">
      <c r="D39135" s="20"/>
    </row>
    <row r="39136" spans="4:4" x14ac:dyDescent="0.2">
      <c r="D39136" s="20"/>
    </row>
    <row r="39137" spans="4:4" x14ac:dyDescent="0.2">
      <c r="D39137" s="20"/>
    </row>
    <row r="39138" spans="4:4" x14ac:dyDescent="0.2">
      <c r="D39138" s="20"/>
    </row>
    <row r="39139" spans="4:4" x14ac:dyDescent="0.2">
      <c r="D39139" s="20"/>
    </row>
    <row r="39140" spans="4:4" x14ac:dyDescent="0.2">
      <c r="D39140" s="20"/>
    </row>
    <row r="39141" spans="4:4" x14ac:dyDescent="0.2">
      <c r="D39141" s="20"/>
    </row>
    <row r="39142" spans="4:4" x14ac:dyDescent="0.2">
      <c r="D39142" s="20"/>
    </row>
    <row r="39143" spans="4:4" x14ac:dyDescent="0.2">
      <c r="D39143" s="20"/>
    </row>
    <row r="39144" spans="4:4" x14ac:dyDescent="0.2">
      <c r="D39144" s="20"/>
    </row>
    <row r="39145" spans="4:4" x14ac:dyDescent="0.2">
      <c r="D39145" s="20"/>
    </row>
    <row r="39146" spans="4:4" x14ac:dyDescent="0.2">
      <c r="D39146" s="20"/>
    </row>
    <row r="39147" spans="4:4" x14ac:dyDescent="0.2">
      <c r="D39147" s="20"/>
    </row>
    <row r="39148" spans="4:4" x14ac:dyDescent="0.2">
      <c r="D39148" s="20"/>
    </row>
    <row r="39149" spans="4:4" x14ac:dyDescent="0.2">
      <c r="D39149" s="20"/>
    </row>
    <row r="39150" spans="4:4" x14ac:dyDescent="0.2">
      <c r="D39150" s="20"/>
    </row>
    <row r="39151" spans="4:4" x14ac:dyDescent="0.2">
      <c r="D39151" s="20"/>
    </row>
    <row r="39152" spans="4:4" x14ac:dyDescent="0.2">
      <c r="D39152" s="20"/>
    </row>
    <row r="39153" spans="4:4" x14ac:dyDescent="0.2">
      <c r="D39153" s="20"/>
    </row>
    <row r="39154" spans="4:4" x14ac:dyDescent="0.2">
      <c r="D39154" s="20"/>
    </row>
    <row r="39155" spans="4:4" x14ac:dyDescent="0.2">
      <c r="D39155" s="20"/>
    </row>
    <row r="39156" spans="4:4" x14ac:dyDescent="0.2">
      <c r="D39156" s="20"/>
    </row>
    <row r="39157" spans="4:4" x14ac:dyDescent="0.2">
      <c r="D39157" s="20"/>
    </row>
    <row r="39158" spans="4:4" x14ac:dyDescent="0.2">
      <c r="D39158" s="20"/>
    </row>
    <row r="39159" spans="4:4" x14ac:dyDescent="0.2">
      <c r="D39159" s="20"/>
    </row>
    <row r="39160" spans="4:4" x14ac:dyDescent="0.2">
      <c r="D39160" s="20"/>
    </row>
    <row r="39161" spans="4:4" x14ac:dyDescent="0.2">
      <c r="D39161" s="20"/>
    </row>
    <row r="39162" spans="4:4" x14ac:dyDescent="0.2">
      <c r="D39162" s="20"/>
    </row>
    <row r="39163" spans="4:4" x14ac:dyDescent="0.2">
      <c r="D39163" s="20"/>
    </row>
    <row r="39164" spans="4:4" x14ac:dyDescent="0.2">
      <c r="D39164" s="20"/>
    </row>
    <row r="39165" spans="4:4" x14ac:dyDescent="0.2">
      <c r="D39165" s="20"/>
    </row>
    <row r="39166" spans="4:4" x14ac:dyDescent="0.2">
      <c r="D39166" s="20"/>
    </row>
    <row r="39167" spans="4:4" x14ac:dyDescent="0.2">
      <c r="D39167" s="20"/>
    </row>
    <row r="39168" spans="4:4" x14ac:dyDescent="0.2">
      <c r="D39168" s="20"/>
    </row>
    <row r="39169" spans="4:4" x14ac:dyDescent="0.2">
      <c r="D39169" s="20"/>
    </row>
    <row r="39170" spans="4:4" x14ac:dyDescent="0.2">
      <c r="D39170" s="20"/>
    </row>
    <row r="39171" spans="4:4" x14ac:dyDescent="0.2">
      <c r="D39171" s="20"/>
    </row>
    <row r="39172" spans="4:4" x14ac:dyDescent="0.2">
      <c r="D39172" s="20"/>
    </row>
    <row r="39173" spans="4:4" x14ac:dyDescent="0.2">
      <c r="D39173" s="20"/>
    </row>
    <row r="39174" spans="4:4" x14ac:dyDescent="0.2">
      <c r="D39174" s="20"/>
    </row>
    <row r="39175" spans="4:4" x14ac:dyDescent="0.2">
      <c r="D39175" s="20"/>
    </row>
    <row r="39176" spans="4:4" x14ac:dyDescent="0.2">
      <c r="D39176" s="20"/>
    </row>
    <row r="39177" spans="4:4" x14ac:dyDescent="0.2">
      <c r="D39177" s="20"/>
    </row>
    <row r="39178" spans="4:4" x14ac:dyDescent="0.2">
      <c r="D39178" s="20"/>
    </row>
    <row r="39179" spans="4:4" x14ac:dyDescent="0.2">
      <c r="D39179" s="20"/>
    </row>
    <row r="39180" spans="4:4" x14ac:dyDescent="0.2">
      <c r="D39180" s="20"/>
    </row>
    <row r="39181" spans="4:4" x14ac:dyDescent="0.2">
      <c r="D39181" s="20"/>
    </row>
    <row r="39182" spans="4:4" x14ac:dyDescent="0.2">
      <c r="D39182" s="20"/>
    </row>
    <row r="39183" spans="4:4" x14ac:dyDescent="0.2">
      <c r="D39183" s="20"/>
    </row>
    <row r="39184" spans="4:4" x14ac:dyDescent="0.2">
      <c r="D39184" s="20"/>
    </row>
    <row r="39185" spans="4:4" x14ac:dyDescent="0.2">
      <c r="D39185" s="20"/>
    </row>
    <row r="39186" spans="4:4" x14ac:dyDescent="0.2">
      <c r="D39186" s="20"/>
    </row>
    <row r="39187" spans="4:4" x14ac:dyDescent="0.2">
      <c r="D39187" s="20"/>
    </row>
    <row r="39188" spans="4:4" x14ac:dyDescent="0.2">
      <c r="D39188" s="20"/>
    </row>
    <row r="39189" spans="4:4" x14ac:dyDescent="0.2">
      <c r="D39189" s="20"/>
    </row>
    <row r="39190" spans="4:4" x14ac:dyDescent="0.2">
      <c r="D39190" s="20"/>
    </row>
    <row r="39191" spans="4:4" x14ac:dyDescent="0.2">
      <c r="D39191" s="20"/>
    </row>
    <row r="39192" spans="4:4" x14ac:dyDescent="0.2">
      <c r="D39192" s="20"/>
    </row>
    <row r="39193" spans="4:4" x14ac:dyDescent="0.2">
      <c r="D39193" s="20"/>
    </row>
    <row r="39194" spans="4:4" x14ac:dyDescent="0.2">
      <c r="D39194" s="20"/>
    </row>
    <row r="39195" spans="4:4" x14ac:dyDescent="0.2">
      <c r="D39195" s="20"/>
    </row>
    <row r="39196" spans="4:4" x14ac:dyDescent="0.2">
      <c r="D39196" s="20"/>
    </row>
    <row r="39197" spans="4:4" x14ac:dyDescent="0.2">
      <c r="D39197" s="20"/>
    </row>
    <row r="39198" spans="4:4" x14ac:dyDescent="0.2">
      <c r="D39198" s="20"/>
    </row>
    <row r="39199" spans="4:4" x14ac:dyDescent="0.2">
      <c r="D39199" s="20"/>
    </row>
    <row r="39200" spans="4:4" x14ac:dyDescent="0.2">
      <c r="D39200" s="20"/>
    </row>
    <row r="39201" spans="4:4" x14ac:dyDescent="0.2">
      <c r="D39201" s="20"/>
    </row>
    <row r="39202" spans="4:4" x14ac:dyDescent="0.2">
      <c r="D39202" s="20"/>
    </row>
    <row r="39203" spans="4:4" x14ac:dyDescent="0.2">
      <c r="D39203" s="20"/>
    </row>
    <row r="39204" spans="4:4" x14ac:dyDescent="0.2">
      <c r="D39204" s="20"/>
    </row>
    <row r="39205" spans="4:4" x14ac:dyDescent="0.2">
      <c r="D39205" s="20"/>
    </row>
    <row r="39206" spans="4:4" x14ac:dyDescent="0.2">
      <c r="D39206" s="20"/>
    </row>
    <row r="39207" spans="4:4" x14ac:dyDescent="0.2">
      <c r="D39207" s="20"/>
    </row>
    <row r="39208" spans="4:4" x14ac:dyDescent="0.2">
      <c r="D39208" s="20"/>
    </row>
    <row r="39209" spans="4:4" x14ac:dyDescent="0.2">
      <c r="D39209" s="20"/>
    </row>
    <row r="39210" spans="4:4" x14ac:dyDescent="0.2">
      <c r="D39210" s="20"/>
    </row>
    <row r="39211" spans="4:4" x14ac:dyDescent="0.2">
      <c r="D39211" s="20"/>
    </row>
    <row r="39212" spans="4:4" x14ac:dyDescent="0.2">
      <c r="D39212" s="20"/>
    </row>
    <row r="39213" spans="4:4" x14ac:dyDescent="0.2">
      <c r="D39213" s="20"/>
    </row>
    <row r="39214" spans="4:4" x14ac:dyDescent="0.2">
      <c r="D39214" s="20"/>
    </row>
    <row r="39215" spans="4:4" x14ac:dyDescent="0.2">
      <c r="D39215" s="20"/>
    </row>
    <row r="39216" spans="4:4" x14ac:dyDescent="0.2">
      <c r="D39216" s="20"/>
    </row>
    <row r="39217" spans="4:4" x14ac:dyDescent="0.2">
      <c r="D39217" s="20"/>
    </row>
    <row r="39218" spans="4:4" x14ac:dyDescent="0.2">
      <c r="D39218" s="20"/>
    </row>
    <row r="39219" spans="4:4" x14ac:dyDescent="0.2">
      <c r="D39219" s="20"/>
    </row>
    <row r="39220" spans="4:4" x14ac:dyDescent="0.2">
      <c r="D39220" s="20"/>
    </row>
    <row r="39221" spans="4:4" x14ac:dyDescent="0.2">
      <c r="D39221" s="20"/>
    </row>
    <row r="39222" spans="4:4" x14ac:dyDescent="0.2">
      <c r="D39222" s="20"/>
    </row>
    <row r="39223" spans="4:4" x14ac:dyDescent="0.2">
      <c r="D39223" s="20"/>
    </row>
    <row r="39224" spans="4:4" x14ac:dyDescent="0.2">
      <c r="D39224" s="20"/>
    </row>
    <row r="39225" spans="4:4" x14ac:dyDescent="0.2">
      <c r="D39225" s="20"/>
    </row>
    <row r="39226" spans="4:4" x14ac:dyDescent="0.2">
      <c r="D39226" s="20"/>
    </row>
    <row r="39227" spans="4:4" x14ac:dyDescent="0.2">
      <c r="D39227" s="20"/>
    </row>
    <row r="39228" spans="4:4" x14ac:dyDescent="0.2">
      <c r="D39228" s="20"/>
    </row>
    <row r="39229" spans="4:4" x14ac:dyDescent="0.2">
      <c r="D39229" s="20"/>
    </row>
    <row r="39230" spans="4:4" x14ac:dyDescent="0.2">
      <c r="D39230" s="20"/>
    </row>
    <row r="39231" spans="4:4" x14ac:dyDescent="0.2">
      <c r="D39231" s="20"/>
    </row>
    <row r="39232" spans="4:4" x14ac:dyDescent="0.2">
      <c r="D39232" s="20"/>
    </row>
    <row r="39233" spans="4:4" x14ac:dyDescent="0.2">
      <c r="D39233" s="20"/>
    </row>
    <row r="39234" spans="4:4" x14ac:dyDescent="0.2">
      <c r="D39234" s="20"/>
    </row>
    <row r="39235" spans="4:4" x14ac:dyDescent="0.2">
      <c r="D39235" s="20"/>
    </row>
    <row r="39236" spans="4:4" x14ac:dyDescent="0.2">
      <c r="D39236" s="20"/>
    </row>
    <row r="39237" spans="4:4" x14ac:dyDescent="0.2">
      <c r="D39237" s="20"/>
    </row>
    <row r="39238" spans="4:4" x14ac:dyDescent="0.2">
      <c r="D39238" s="20"/>
    </row>
    <row r="39239" spans="4:4" x14ac:dyDescent="0.2">
      <c r="D39239" s="20"/>
    </row>
    <row r="39240" spans="4:4" x14ac:dyDescent="0.2">
      <c r="D39240" s="20"/>
    </row>
    <row r="39241" spans="4:4" x14ac:dyDescent="0.2">
      <c r="D39241" s="20"/>
    </row>
    <row r="39242" spans="4:4" x14ac:dyDescent="0.2">
      <c r="D39242" s="20"/>
    </row>
    <row r="39243" spans="4:4" x14ac:dyDescent="0.2">
      <c r="D39243" s="20"/>
    </row>
    <row r="39244" spans="4:4" x14ac:dyDescent="0.2">
      <c r="D39244" s="20"/>
    </row>
    <row r="39245" spans="4:4" x14ac:dyDescent="0.2">
      <c r="D39245" s="20"/>
    </row>
    <row r="39246" spans="4:4" x14ac:dyDescent="0.2">
      <c r="D39246" s="20"/>
    </row>
    <row r="39247" spans="4:4" x14ac:dyDescent="0.2">
      <c r="D39247" s="20"/>
    </row>
    <row r="39248" spans="4:4" x14ac:dyDescent="0.2">
      <c r="D39248" s="20"/>
    </row>
    <row r="39249" spans="4:4" x14ac:dyDescent="0.2">
      <c r="D39249" s="20"/>
    </row>
    <row r="39250" spans="4:4" x14ac:dyDescent="0.2">
      <c r="D39250" s="20"/>
    </row>
    <row r="39251" spans="4:4" x14ac:dyDescent="0.2">
      <c r="D39251" s="20"/>
    </row>
    <row r="39252" spans="4:4" x14ac:dyDescent="0.2">
      <c r="D39252" s="20"/>
    </row>
    <row r="39253" spans="4:4" x14ac:dyDescent="0.2">
      <c r="D39253" s="20"/>
    </row>
    <row r="39254" spans="4:4" x14ac:dyDescent="0.2">
      <c r="D39254" s="20"/>
    </row>
    <row r="39255" spans="4:4" x14ac:dyDescent="0.2">
      <c r="D39255" s="20"/>
    </row>
    <row r="39256" spans="4:4" x14ac:dyDescent="0.2">
      <c r="D39256" s="20"/>
    </row>
    <row r="39257" spans="4:4" x14ac:dyDescent="0.2">
      <c r="D39257" s="20"/>
    </row>
    <row r="39258" spans="4:4" x14ac:dyDescent="0.2">
      <c r="D39258" s="20"/>
    </row>
    <row r="39259" spans="4:4" x14ac:dyDescent="0.2">
      <c r="D39259" s="20"/>
    </row>
    <row r="39260" spans="4:4" x14ac:dyDescent="0.2">
      <c r="D39260" s="20"/>
    </row>
    <row r="39261" spans="4:4" x14ac:dyDescent="0.2">
      <c r="D39261" s="20"/>
    </row>
    <row r="39262" spans="4:4" x14ac:dyDescent="0.2">
      <c r="D39262" s="20"/>
    </row>
    <row r="39263" spans="4:4" x14ac:dyDescent="0.2">
      <c r="D39263" s="20"/>
    </row>
    <row r="39264" spans="4:4" x14ac:dyDescent="0.2">
      <c r="D39264" s="20"/>
    </row>
    <row r="39265" spans="4:4" x14ac:dyDescent="0.2">
      <c r="D39265" s="20"/>
    </row>
    <row r="39266" spans="4:4" x14ac:dyDescent="0.2">
      <c r="D39266" s="20"/>
    </row>
    <row r="39267" spans="4:4" x14ac:dyDescent="0.2">
      <c r="D39267" s="20"/>
    </row>
    <row r="39268" spans="4:4" x14ac:dyDescent="0.2">
      <c r="D39268" s="20"/>
    </row>
    <row r="39269" spans="4:4" x14ac:dyDescent="0.2">
      <c r="D39269" s="20"/>
    </row>
    <row r="39270" spans="4:4" x14ac:dyDescent="0.2">
      <c r="D39270" s="20"/>
    </row>
    <row r="39271" spans="4:4" x14ac:dyDescent="0.2">
      <c r="D39271" s="20"/>
    </row>
    <row r="39272" spans="4:4" x14ac:dyDescent="0.2">
      <c r="D39272" s="20"/>
    </row>
    <row r="39273" spans="4:4" x14ac:dyDescent="0.2">
      <c r="D39273" s="20"/>
    </row>
    <row r="39274" spans="4:4" x14ac:dyDescent="0.2">
      <c r="D39274" s="20"/>
    </row>
    <row r="39275" spans="4:4" x14ac:dyDescent="0.2">
      <c r="D39275" s="20"/>
    </row>
    <row r="39276" spans="4:4" x14ac:dyDescent="0.2">
      <c r="D39276" s="20"/>
    </row>
    <row r="39277" spans="4:4" x14ac:dyDescent="0.2">
      <c r="D39277" s="20"/>
    </row>
    <row r="39278" spans="4:4" x14ac:dyDescent="0.2">
      <c r="D39278" s="20"/>
    </row>
    <row r="39279" spans="4:4" x14ac:dyDescent="0.2">
      <c r="D39279" s="20"/>
    </row>
    <row r="39280" spans="4:4" x14ac:dyDescent="0.2">
      <c r="D39280" s="20"/>
    </row>
    <row r="39281" spans="4:4" x14ac:dyDescent="0.2">
      <c r="D39281" s="20"/>
    </row>
    <row r="39282" spans="4:4" x14ac:dyDescent="0.2">
      <c r="D39282" s="20"/>
    </row>
    <row r="39283" spans="4:4" x14ac:dyDescent="0.2">
      <c r="D39283" s="20"/>
    </row>
    <row r="39284" spans="4:4" x14ac:dyDescent="0.2">
      <c r="D39284" s="20"/>
    </row>
    <row r="39285" spans="4:4" x14ac:dyDescent="0.2">
      <c r="D39285" s="20"/>
    </row>
    <row r="39286" spans="4:4" x14ac:dyDescent="0.2">
      <c r="D39286" s="20"/>
    </row>
    <row r="39287" spans="4:4" x14ac:dyDescent="0.2">
      <c r="D39287" s="20"/>
    </row>
    <row r="39288" spans="4:4" x14ac:dyDescent="0.2">
      <c r="D39288" s="20"/>
    </row>
    <row r="39289" spans="4:4" x14ac:dyDescent="0.2">
      <c r="D39289" s="20"/>
    </row>
    <row r="39290" spans="4:4" x14ac:dyDescent="0.2">
      <c r="D39290" s="20"/>
    </row>
    <row r="39291" spans="4:4" x14ac:dyDescent="0.2">
      <c r="D39291" s="20"/>
    </row>
    <row r="39292" spans="4:4" x14ac:dyDescent="0.2">
      <c r="D39292" s="20"/>
    </row>
    <row r="39293" spans="4:4" x14ac:dyDescent="0.2">
      <c r="D39293" s="20"/>
    </row>
    <row r="39294" spans="4:4" x14ac:dyDescent="0.2">
      <c r="D39294" s="20"/>
    </row>
    <row r="39295" spans="4:4" x14ac:dyDescent="0.2">
      <c r="D39295" s="20"/>
    </row>
    <row r="39296" spans="4:4" x14ac:dyDescent="0.2">
      <c r="D39296" s="20"/>
    </row>
    <row r="39297" spans="4:4" x14ac:dyDescent="0.2">
      <c r="D39297" s="20"/>
    </row>
    <row r="39298" spans="4:4" x14ac:dyDescent="0.2">
      <c r="D39298" s="20"/>
    </row>
    <row r="39299" spans="4:4" x14ac:dyDescent="0.2">
      <c r="D39299" s="20"/>
    </row>
    <row r="39300" spans="4:4" x14ac:dyDescent="0.2">
      <c r="D39300" s="20"/>
    </row>
    <row r="39301" spans="4:4" x14ac:dyDescent="0.2">
      <c r="D39301" s="20"/>
    </row>
    <row r="39302" spans="4:4" x14ac:dyDescent="0.2">
      <c r="D39302" s="20"/>
    </row>
    <row r="39303" spans="4:4" x14ac:dyDescent="0.2">
      <c r="D39303" s="20"/>
    </row>
    <row r="39304" spans="4:4" x14ac:dyDescent="0.2">
      <c r="D39304" s="20"/>
    </row>
    <row r="39305" spans="4:4" x14ac:dyDescent="0.2">
      <c r="D39305" s="20"/>
    </row>
    <row r="39306" spans="4:4" x14ac:dyDescent="0.2">
      <c r="D39306" s="20"/>
    </row>
    <row r="39307" spans="4:4" x14ac:dyDescent="0.2">
      <c r="D39307" s="20"/>
    </row>
    <row r="39308" spans="4:4" x14ac:dyDescent="0.2">
      <c r="D39308" s="20"/>
    </row>
    <row r="39309" spans="4:4" x14ac:dyDescent="0.2">
      <c r="D39309" s="20"/>
    </row>
    <row r="39310" spans="4:4" x14ac:dyDescent="0.2">
      <c r="D39310" s="20"/>
    </row>
    <row r="39311" spans="4:4" x14ac:dyDescent="0.2">
      <c r="D39311" s="20"/>
    </row>
    <row r="39312" spans="4:4" x14ac:dyDescent="0.2">
      <c r="D39312" s="20"/>
    </row>
    <row r="39313" spans="4:4" x14ac:dyDescent="0.2">
      <c r="D39313" s="20"/>
    </row>
    <row r="39314" spans="4:4" x14ac:dyDescent="0.2">
      <c r="D39314" s="20"/>
    </row>
    <row r="39315" spans="4:4" x14ac:dyDescent="0.2">
      <c r="D39315" s="20"/>
    </row>
    <row r="39316" spans="4:4" x14ac:dyDescent="0.2">
      <c r="D39316" s="20"/>
    </row>
    <row r="39317" spans="4:4" x14ac:dyDescent="0.2">
      <c r="D39317" s="20"/>
    </row>
    <row r="39318" spans="4:4" x14ac:dyDescent="0.2">
      <c r="D39318" s="20"/>
    </row>
    <row r="39319" spans="4:4" x14ac:dyDescent="0.2">
      <c r="D39319" s="20"/>
    </row>
    <row r="39320" spans="4:4" x14ac:dyDescent="0.2">
      <c r="D39320" s="20"/>
    </row>
    <row r="39321" spans="4:4" x14ac:dyDescent="0.2">
      <c r="D39321" s="20"/>
    </row>
    <row r="39322" spans="4:4" x14ac:dyDescent="0.2">
      <c r="D39322" s="20"/>
    </row>
    <row r="39323" spans="4:4" x14ac:dyDescent="0.2">
      <c r="D39323" s="20"/>
    </row>
    <row r="39324" spans="4:4" x14ac:dyDescent="0.2">
      <c r="D39324" s="20"/>
    </row>
    <row r="39325" spans="4:4" x14ac:dyDescent="0.2">
      <c r="D39325" s="20"/>
    </row>
    <row r="39326" spans="4:4" x14ac:dyDescent="0.2">
      <c r="D39326" s="20"/>
    </row>
    <row r="39327" spans="4:4" x14ac:dyDescent="0.2">
      <c r="D39327" s="20"/>
    </row>
    <row r="39328" spans="4:4" x14ac:dyDescent="0.2">
      <c r="D39328" s="20"/>
    </row>
    <row r="39329" spans="4:4" x14ac:dyDescent="0.2">
      <c r="D39329" s="20"/>
    </row>
    <row r="39330" spans="4:4" x14ac:dyDescent="0.2">
      <c r="D39330" s="20"/>
    </row>
    <row r="39331" spans="4:4" x14ac:dyDescent="0.2">
      <c r="D39331" s="20"/>
    </row>
    <row r="39332" spans="4:4" x14ac:dyDescent="0.2">
      <c r="D39332" s="20"/>
    </row>
    <row r="39333" spans="4:4" x14ac:dyDescent="0.2">
      <c r="D39333" s="20"/>
    </row>
    <row r="39334" spans="4:4" x14ac:dyDescent="0.2">
      <c r="D39334" s="20"/>
    </row>
    <row r="39335" spans="4:4" x14ac:dyDescent="0.2">
      <c r="D39335" s="20"/>
    </row>
    <row r="39336" spans="4:4" x14ac:dyDescent="0.2">
      <c r="D39336" s="20"/>
    </row>
    <row r="39337" spans="4:4" x14ac:dyDescent="0.2">
      <c r="D39337" s="20"/>
    </row>
    <row r="39338" spans="4:4" x14ac:dyDescent="0.2">
      <c r="D39338" s="20"/>
    </row>
    <row r="39339" spans="4:4" x14ac:dyDescent="0.2">
      <c r="D39339" s="20"/>
    </row>
    <row r="39340" spans="4:4" x14ac:dyDescent="0.2">
      <c r="D39340" s="20"/>
    </row>
    <row r="39341" spans="4:4" x14ac:dyDescent="0.2">
      <c r="D39341" s="20"/>
    </row>
    <row r="39342" spans="4:4" x14ac:dyDescent="0.2">
      <c r="D39342" s="20"/>
    </row>
    <row r="39343" spans="4:4" x14ac:dyDescent="0.2">
      <c r="D39343" s="20"/>
    </row>
    <row r="39344" spans="4:4" x14ac:dyDescent="0.2">
      <c r="D39344" s="20"/>
    </row>
    <row r="39345" spans="4:4" x14ac:dyDescent="0.2">
      <c r="D39345" s="20"/>
    </row>
    <row r="39346" spans="4:4" x14ac:dyDescent="0.2">
      <c r="D39346" s="20"/>
    </row>
    <row r="39347" spans="4:4" x14ac:dyDescent="0.2">
      <c r="D39347" s="20"/>
    </row>
    <row r="39348" spans="4:4" x14ac:dyDescent="0.2">
      <c r="D39348" s="20"/>
    </row>
    <row r="39349" spans="4:4" x14ac:dyDescent="0.2">
      <c r="D39349" s="20"/>
    </row>
    <row r="39350" spans="4:4" x14ac:dyDescent="0.2">
      <c r="D39350" s="20"/>
    </row>
    <row r="39351" spans="4:4" x14ac:dyDescent="0.2">
      <c r="D39351" s="20"/>
    </row>
    <row r="39352" spans="4:4" x14ac:dyDescent="0.2">
      <c r="D39352" s="20"/>
    </row>
    <row r="39353" spans="4:4" x14ac:dyDescent="0.2">
      <c r="D39353" s="20"/>
    </row>
    <row r="39354" spans="4:4" x14ac:dyDescent="0.2">
      <c r="D39354" s="20"/>
    </row>
    <row r="39355" spans="4:4" x14ac:dyDescent="0.2">
      <c r="D39355" s="20"/>
    </row>
    <row r="39356" spans="4:4" x14ac:dyDescent="0.2">
      <c r="D39356" s="20"/>
    </row>
    <row r="39357" spans="4:4" x14ac:dyDescent="0.2">
      <c r="D39357" s="20"/>
    </row>
    <row r="39358" spans="4:4" x14ac:dyDescent="0.2">
      <c r="D39358" s="20"/>
    </row>
    <row r="39359" spans="4:4" x14ac:dyDescent="0.2">
      <c r="D39359" s="20"/>
    </row>
    <row r="39360" spans="4:4" x14ac:dyDescent="0.2">
      <c r="D39360" s="20"/>
    </row>
    <row r="39361" spans="4:4" x14ac:dyDescent="0.2">
      <c r="D39361" s="20"/>
    </row>
    <row r="39362" spans="4:4" x14ac:dyDescent="0.2">
      <c r="D39362" s="20"/>
    </row>
    <row r="39363" spans="4:4" x14ac:dyDescent="0.2">
      <c r="D39363" s="20"/>
    </row>
    <row r="39364" spans="4:4" x14ac:dyDescent="0.2">
      <c r="D39364" s="20"/>
    </row>
    <row r="39365" spans="4:4" x14ac:dyDescent="0.2">
      <c r="D39365" s="20"/>
    </row>
    <row r="39366" spans="4:4" x14ac:dyDescent="0.2">
      <c r="D39366" s="20"/>
    </row>
    <row r="39367" spans="4:4" x14ac:dyDescent="0.2">
      <c r="D39367" s="20"/>
    </row>
    <row r="39368" spans="4:4" x14ac:dyDescent="0.2">
      <c r="D39368" s="20"/>
    </row>
    <row r="39369" spans="4:4" x14ac:dyDescent="0.2">
      <c r="D39369" s="20"/>
    </row>
    <row r="39370" spans="4:4" x14ac:dyDescent="0.2">
      <c r="D39370" s="20"/>
    </row>
    <row r="39371" spans="4:4" x14ac:dyDescent="0.2">
      <c r="D39371" s="20"/>
    </row>
    <row r="39372" spans="4:4" x14ac:dyDescent="0.2">
      <c r="D39372" s="20"/>
    </row>
    <row r="39373" spans="4:4" x14ac:dyDescent="0.2">
      <c r="D39373" s="20"/>
    </row>
    <row r="39374" spans="4:4" x14ac:dyDescent="0.2">
      <c r="D39374" s="20"/>
    </row>
    <row r="39375" spans="4:4" x14ac:dyDescent="0.2">
      <c r="D39375" s="20"/>
    </row>
    <row r="39376" spans="4:4" x14ac:dyDescent="0.2">
      <c r="D39376" s="20"/>
    </row>
    <row r="39377" spans="4:4" x14ac:dyDescent="0.2">
      <c r="D39377" s="20"/>
    </row>
    <row r="39378" spans="4:4" x14ac:dyDescent="0.2">
      <c r="D39378" s="20"/>
    </row>
    <row r="39379" spans="4:4" x14ac:dyDescent="0.2">
      <c r="D39379" s="20"/>
    </row>
    <row r="39380" spans="4:4" x14ac:dyDescent="0.2">
      <c r="D39380" s="20"/>
    </row>
    <row r="39381" spans="4:4" x14ac:dyDescent="0.2">
      <c r="D39381" s="20"/>
    </row>
    <row r="39382" spans="4:4" x14ac:dyDescent="0.2">
      <c r="D39382" s="20"/>
    </row>
    <row r="39383" spans="4:4" x14ac:dyDescent="0.2">
      <c r="D39383" s="20"/>
    </row>
    <row r="39384" spans="4:4" x14ac:dyDescent="0.2">
      <c r="D39384" s="20"/>
    </row>
    <row r="39385" spans="4:4" x14ac:dyDescent="0.2">
      <c r="D39385" s="20"/>
    </row>
    <row r="39386" spans="4:4" x14ac:dyDescent="0.2">
      <c r="D39386" s="20"/>
    </row>
    <row r="39387" spans="4:4" x14ac:dyDescent="0.2">
      <c r="D39387" s="20"/>
    </row>
    <row r="39388" spans="4:4" x14ac:dyDescent="0.2">
      <c r="D39388" s="20"/>
    </row>
    <row r="39389" spans="4:4" x14ac:dyDescent="0.2">
      <c r="D39389" s="20"/>
    </row>
    <row r="39390" spans="4:4" x14ac:dyDescent="0.2">
      <c r="D39390" s="20"/>
    </row>
    <row r="39391" spans="4:4" x14ac:dyDescent="0.2">
      <c r="D39391" s="20"/>
    </row>
    <row r="39392" spans="4:4" x14ac:dyDescent="0.2">
      <c r="D39392" s="20"/>
    </row>
    <row r="39393" spans="4:4" x14ac:dyDescent="0.2">
      <c r="D39393" s="20"/>
    </row>
    <row r="39394" spans="4:4" x14ac:dyDescent="0.2">
      <c r="D39394" s="20"/>
    </row>
    <row r="39395" spans="4:4" x14ac:dyDescent="0.2">
      <c r="D39395" s="20"/>
    </row>
    <row r="39396" spans="4:4" x14ac:dyDescent="0.2">
      <c r="D39396" s="20"/>
    </row>
    <row r="39397" spans="4:4" x14ac:dyDescent="0.2">
      <c r="D39397" s="20"/>
    </row>
    <row r="39398" spans="4:4" x14ac:dyDescent="0.2">
      <c r="D39398" s="20"/>
    </row>
    <row r="39399" spans="4:4" x14ac:dyDescent="0.2">
      <c r="D39399" s="20"/>
    </row>
    <row r="39400" spans="4:4" x14ac:dyDescent="0.2">
      <c r="D39400" s="20"/>
    </row>
    <row r="39401" spans="4:4" x14ac:dyDescent="0.2">
      <c r="D39401" s="20"/>
    </row>
    <row r="39402" spans="4:4" x14ac:dyDescent="0.2">
      <c r="D39402" s="20"/>
    </row>
    <row r="39403" spans="4:4" x14ac:dyDescent="0.2">
      <c r="D39403" s="20"/>
    </row>
    <row r="39404" spans="4:4" x14ac:dyDescent="0.2">
      <c r="D39404" s="20"/>
    </row>
    <row r="39405" spans="4:4" x14ac:dyDescent="0.2">
      <c r="D39405" s="20"/>
    </row>
    <row r="39406" spans="4:4" x14ac:dyDescent="0.2">
      <c r="D39406" s="20"/>
    </row>
    <row r="39407" spans="4:4" x14ac:dyDescent="0.2">
      <c r="D39407" s="20"/>
    </row>
    <row r="39408" spans="4:4" x14ac:dyDescent="0.2">
      <c r="D39408" s="20"/>
    </row>
    <row r="39409" spans="4:4" x14ac:dyDescent="0.2">
      <c r="D39409" s="20"/>
    </row>
    <row r="39410" spans="4:4" x14ac:dyDescent="0.2">
      <c r="D39410" s="20"/>
    </row>
    <row r="39411" spans="4:4" x14ac:dyDescent="0.2">
      <c r="D39411" s="20"/>
    </row>
    <row r="39412" spans="4:4" x14ac:dyDescent="0.2">
      <c r="D39412" s="20"/>
    </row>
    <row r="39413" spans="4:4" x14ac:dyDescent="0.2">
      <c r="D39413" s="20"/>
    </row>
    <row r="39414" spans="4:4" x14ac:dyDescent="0.2">
      <c r="D39414" s="20"/>
    </row>
    <row r="39415" spans="4:4" x14ac:dyDescent="0.2">
      <c r="D39415" s="20"/>
    </row>
    <row r="39416" spans="4:4" x14ac:dyDescent="0.2">
      <c r="D39416" s="20"/>
    </row>
    <row r="39417" spans="4:4" x14ac:dyDescent="0.2">
      <c r="D39417" s="20"/>
    </row>
    <row r="39418" spans="4:4" x14ac:dyDescent="0.2">
      <c r="D39418" s="20"/>
    </row>
    <row r="39419" spans="4:4" x14ac:dyDescent="0.2">
      <c r="D39419" s="20"/>
    </row>
    <row r="39420" spans="4:4" x14ac:dyDescent="0.2">
      <c r="D39420" s="20"/>
    </row>
    <row r="39421" spans="4:4" x14ac:dyDescent="0.2">
      <c r="D39421" s="20"/>
    </row>
    <row r="39422" spans="4:4" x14ac:dyDescent="0.2">
      <c r="D39422" s="20"/>
    </row>
    <row r="39423" spans="4:4" x14ac:dyDescent="0.2">
      <c r="D39423" s="20"/>
    </row>
    <row r="39424" spans="4:4" x14ac:dyDescent="0.2">
      <c r="D39424" s="20"/>
    </row>
    <row r="39425" spans="4:4" x14ac:dyDescent="0.2">
      <c r="D39425" s="20"/>
    </row>
    <row r="39426" spans="4:4" x14ac:dyDescent="0.2">
      <c r="D39426" s="20"/>
    </row>
    <row r="39427" spans="4:4" x14ac:dyDescent="0.2">
      <c r="D39427" s="20"/>
    </row>
    <row r="39428" spans="4:4" x14ac:dyDescent="0.2">
      <c r="D39428" s="20"/>
    </row>
    <row r="39429" spans="4:4" x14ac:dyDescent="0.2">
      <c r="D39429" s="20"/>
    </row>
    <row r="39430" spans="4:4" x14ac:dyDescent="0.2">
      <c r="D39430" s="20"/>
    </row>
    <row r="39431" spans="4:4" x14ac:dyDescent="0.2">
      <c r="D39431" s="20"/>
    </row>
    <row r="39432" spans="4:4" x14ac:dyDescent="0.2">
      <c r="D39432" s="20"/>
    </row>
    <row r="39433" spans="4:4" x14ac:dyDescent="0.2">
      <c r="D39433" s="20"/>
    </row>
    <row r="39434" spans="4:4" x14ac:dyDescent="0.2">
      <c r="D39434" s="20"/>
    </row>
    <row r="39435" spans="4:4" x14ac:dyDescent="0.2">
      <c r="D39435" s="20"/>
    </row>
    <row r="39436" spans="4:4" x14ac:dyDescent="0.2">
      <c r="D39436" s="20"/>
    </row>
    <row r="39437" spans="4:4" x14ac:dyDescent="0.2">
      <c r="D39437" s="20"/>
    </row>
    <row r="39438" spans="4:4" x14ac:dyDescent="0.2">
      <c r="D39438" s="20"/>
    </row>
    <row r="39439" spans="4:4" x14ac:dyDescent="0.2">
      <c r="D39439" s="20"/>
    </row>
    <row r="39440" spans="4:4" x14ac:dyDescent="0.2">
      <c r="D39440" s="20"/>
    </row>
    <row r="39441" spans="4:4" x14ac:dyDescent="0.2">
      <c r="D39441" s="20"/>
    </row>
    <row r="39442" spans="4:4" x14ac:dyDescent="0.2">
      <c r="D39442" s="20"/>
    </row>
    <row r="39443" spans="4:4" x14ac:dyDescent="0.2">
      <c r="D39443" s="20"/>
    </row>
    <row r="39444" spans="4:4" x14ac:dyDescent="0.2">
      <c r="D39444" s="20"/>
    </row>
    <row r="39445" spans="4:4" x14ac:dyDescent="0.2">
      <c r="D39445" s="20"/>
    </row>
    <row r="39446" spans="4:4" x14ac:dyDescent="0.2">
      <c r="D39446" s="20"/>
    </row>
    <row r="39447" spans="4:4" x14ac:dyDescent="0.2">
      <c r="D39447" s="20"/>
    </row>
    <row r="39448" spans="4:4" x14ac:dyDescent="0.2">
      <c r="D39448" s="20"/>
    </row>
    <row r="39449" spans="4:4" x14ac:dyDescent="0.2">
      <c r="D39449" s="20"/>
    </row>
    <row r="39450" spans="4:4" x14ac:dyDescent="0.2">
      <c r="D39450" s="20"/>
    </row>
    <row r="39451" spans="4:4" x14ac:dyDescent="0.2">
      <c r="D39451" s="20"/>
    </row>
    <row r="39452" spans="4:4" x14ac:dyDescent="0.2">
      <c r="D39452" s="20"/>
    </row>
    <row r="39453" spans="4:4" x14ac:dyDescent="0.2">
      <c r="D39453" s="20"/>
    </row>
    <row r="39454" spans="4:4" x14ac:dyDescent="0.2">
      <c r="D39454" s="20"/>
    </row>
    <row r="39455" spans="4:4" x14ac:dyDescent="0.2">
      <c r="D39455" s="20"/>
    </row>
    <row r="39456" spans="4:4" x14ac:dyDescent="0.2">
      <c r="D39456" s="20"/>
    </row>
    <row r="39457" spans="4:4" x14ac:dyDescent="0.2">
      <c r="D39457" s="20"/>
    </row>
    <row r="39458" spans="4:4" x14ac:dyDescent="0.2">
      <c r="D39458" s="20"/>
    </row>
    <row r="39459" spans="4:4" x14ac:dyDescent="0.2">
      <c r="D39459" s="20"/>
    </row>
    <row r="39460" spans="4:4" x14ac:dyDescent="0.2">
      <c r="D39460" s="20"/>
    </row>
    <row r="39461" spans="4:4" x14ac:dyDescent="0.2">
      <c r="D39461" s="20"/>
    </row>
    <row r="39462" spans="4:4" x14ac:dyDescent="0.2">
      <c r="D39462" s="20"/>
    </row>
    <row r="39463" spans="4:4" x14ac:dyDescent="0.2">
      <c r="D39463" s="20"/>
    </row>
    <row r="39464" spans="4:4" x14ac:dyDescent="0.2">
      <c r="D39464" s="20"/>
    </row>
    <row r="39465" spans="4:4" x14ac:dyDescent="0.2">
      <c r="D39465" s="20"/>
    </row>
    <row r="39466" spans="4:4" x14ac:dyDescent="0.2">
      <c r="D39466" s="20"/>
    </row>
    <row r="39467" spans="4:4" x14ac:dyDescent="0.2">
      <c r="D39467" s="20"/>
    </row>
    <row r="39468" spans="4:4" x14ac:dyDescent="0.2">
      <c r="D39468" s="20"/>
    </row>
    <row r="39469" spans="4:4" x14ac:dyDescent="0.2">
      <c r="D39469" s="20"/>
    </row>
    <row r="39470" spans="4:4" x14ac:dyDescent="0.2">
      <c r="D39470" s="20"/>
    </row>
    <row r="39471" spans="4:4" x14ac:dyDescent="0.2">
      <c r="D39471" s="20"/>
    </row>
    <row r="39472" spans="4:4" x14ac:dyDescent="0.2">
      <c r="D39472" s="20"/>
    </row>
    <row r="39473" spans="4:4" x14ac:dyDescent="0.2">
      <c r="D39473" s="20"/>
    </row>
    <row r="39474" spans="4:4" x14ac:dyDescent="0.2">
      <c r="D39474" s="20"/>
    </row>
    <row r="39475" spans="4:4" x14ac:dyDescent="0.2">
      <c r="D39475" s="20"/>
    </row>
    <row r="39476" spans="4:4" x14ac:dyDescent="0.2">
      <c r="D39476" s="20"/>
    </row>
    <row r="39477" spans="4:4" x14ac:dyDescent="0.2">
      <c r="D39477" s="20"/>
    </row>
    <row r="39478" spans="4:4" x14ac:dyDescent="0.2">
      <c r="D39478" s="20"/>
    </row>
    <row r="39479" spans="4:4" x14ac:dyDescent="0.2">
      <c r="D39479" s="20"/>
    </row>
    <row r="39480" spans="4:4" x14ac:dyDescent="0.2">
      <c r="D39480" s="20"/>
    </row>
    <row r="39481" spans="4:4" x14ac:dyDescent="0.2">
      <c r="D39481" s="20"/>
    </row>
    <row r="39482" spans="4:4" x14ac:dyDescent="0.2">
      <c r="D39482" s="20"/>
    </row>
    <row r="39483" spans="4:4" x14ac:dyDescent="0.2">
      <c r="D39483" s="20"/>
    </row>
    <row r="39484" spans="4:4" x14ac:dyDescent="0.2">
      <c r="D39484" s="20"/>
    </row>
    <row r="39485" spans="4:4" x14ac:dyDescent="0.2">
      <c r="D39485" s="20"/>
    </row>
    <row r="39486" spans="4:4" x14ac:dyDescent="0.2">
      <c r="D39486" s="20"/>
    </row>
    <row r="39487" spans="4:4" x14ac:dyDescent="0.2">
      <c r="D39487" s="20"/>
    </row>
    <row r="39488" spans="4:4" x14ac:dyDescent="0.2">
      <c r="D39488" s="20"/>
    </row>
    <row r="39489" spans="4:4" x14ac:dyDescent="0.2">
      <c r="D39489" s="20"/>
    </row>
    <row r="39490" spans="4:4" x14ac:dyDescent="0.2">
      <c r="D39490" s="20"/>
    </row>
    <row r="39491" spans="4:4" x14ac:dyDescent="0.2">
      <c r="D39491" s="20"/>
    </row>
    <row r="39492" spans="4:4" x14ac:dyDescent="0.2">
      <c r="D39492" s="20"/>
    </row>
    <row r="39493" spans="4:4" x14ac:dyDescent="0.2">
      <c r="D39493" s="20"/>
    </row>
    <row r="39494" spans="4:4" x14ac:dyDescent="0.2">
      <c r="D39494" s="20"/>
    </row>
    <row r="39495" spans="4:4" x14ac:dyDescent="0.2">
      <c r="D39495" s="20"/>
    </row>
    <row r="39496" spans="4:4" x14ac:dyDescent="0.2">
      <c r="D39496" s="20"/>
    </row>
    <row r="39497" spans="4:4" x14ac:dyDescent="0.2">
      <c r="D39497" s="20"/>
    </row>
    <row r="39498" spans="4:4" x14ac:dyDescent="0.2">
      <c r="D39498" s="20"/>
    </row>
    <row r="39499" spans="4:4" x14ac:dyDescent="0.2">
      <c r="D39499" s="20"/>
    </row>
    <row r="39500" spans="4:4" x14ac:dyDescent="0.2">
      <c r="D39500" s="20"/>
    </row>
    <row r="39501" spans="4:4" x14ac:dyDescent="0.2">
      <c r="D39501" s="20"/>
    </row>
    <row r="39502" spans="4:4" x14ac:dyDescent="0.2">
      <c r="D39502" s="20"/>
    </row>
    <row r="39503" spans="4:4" x14ac:dyDescent="0.2">
      <c r="D39503" s="20"/>
    </row>
    <row r="39504" spans="4:4" x14ac:dyDescent="0.2">
      <c r="D39504" s="20"/>
    </row>
    <row r="39505" spans="4:4" x14ac:dyDescent="0.2">
      <c r="D39505" s="20"/>
    </row>
    <row r="39506" spans="4:4" x14ac:dyDescent="0.2">
      <c r="D39506" s="20"/>
    </row>
    <row r="39507" spans="4:4" x14ac:dyDescent="0.2">
      <c r="D39507" s="20"/>
    </row>
    <row r="39508" spans="4:4" x14ac:dyDescent="0.2">
      <c r="D39508" s="20"/>
    </row>
    <row r="39509" spans="4:4" x14ac:dyDescent="0.2">
      <c r="D39509" s="20"/>
    </row>
    <row r="39510" spans="4:4" x14ac:dyDescent="0.2">
      <c r="D39510" s="20"/>
    </row>
    <row r="39511" spans="4:4" x14ac:dyDescent="0.2">
      <c r="D39511" s="20"/>
    </row>
    <row r="39512" spans="4:4" x14ac:dyDescent="0.2">
      <c r="D39512" s="20"/>
    </row>
    <row r="39513" spans="4:4" x14ac:dyDescent="0.2">
      <c r="D39513" s="20"/>
    </row>
    <row r="39514" spans="4:4" x14ac:dyDescent="0.2">
      <c r="D39514" s="20"/>
    </row>
    <row r="39515" spans="4:4" x14ac:dyDescent="0.2">
      <c r="D39515" s="20"/>
    </row>
    <row r="39516" spans="4:4" x14ac:dyDescent="0.2">
      <c r="D39516" s="20"/>
    </row>
    <row r="39517" spans="4:4" x14ac:dyDescent="0.2">
      <c r="D39517" s="20"/>
    </row>
    <row r="39518" spans="4:4" x14ac:dyDescent="0.2">
      <c r="D39518" s="20"/>
    </row>
    <row r="39519" spans="4:4" x14ac:dyDescent="0.2">
      <c r="D39519" s="20"/>
    </row>
    <row r="39520" spans="4:4" x14ac:dyDescent="0.2">
      <c r="D39520" s="20"/>
    </row>
    <row r="39521" spans="4:4" x14ac:dyDescent="0.2">
      <c r="D39521" s="20"/>
    </row>
    <row r="39522" spans="4:4" x14ac:dyDescent="0.2">
      <c r="D39522" s="20"/>
    </row>
    <row r="39523" spans="4:4" x14ac:dyDescent="0.2">
      <c r="D39523" s="20"/>
    </row>
    <row r="39524" spans="4:4" x14ac:dyDescent="0.2">
      <c r="D39524" s="20"/>
    </row>
    <row r="39525" spans="4:4" x14ac:dyDescent="0.2">
      <c r="D39525" s="20"/>
    </row>
    <row r="39526" spans="4:4" x14ac:dyDescent="0.2">
      <c r="D39526" s="20"/>
    </row>
    <row r="39527" spans="4:4" x14ac:dyDescent="0.2">
      <c r="D39527" s="20"/>
    </row>
    <row r="39528" spans="4:4" x14ac:dyDescent="0.2">
      <c r="D39528" s="20"/>
    </row>
    <row r="39529" spans="4:4" x14ac:dyDescent="0.2">
      <c r="D39529" s="20"/>
    </row>
    <row r="39530" spans="4:4" x14ac:dyDescent="0.2">
      <c r="D39530" s="20"/>
    </row>
    <row r="39531" spans="4:4" x14ac:dyDescent="0.2">
      <c r="D39531" s="20"/>
    </row>
    <row r="39532" spans="4:4" x14ac:dyDescent="0.2">
      <c r="D39532" s="20"/>
    </row>
    <row r="39533" spans="4:4" x14ac:dyDescent="0.2">
      <c r="D39533" s="20"/>
    </row>
    <row r="39534" spans="4:4" x14ac:dyDescent="0.2">
      <c r="D39534" s="20"/>
    </row>
    <row r="39535" spans="4:4" x14ac:dyDescent="0.2">
      <c r="D39535" s="20"/>
    </row>
    <row r="39536" spans="4:4" x14ac:dyDescent="0.2">
      <c r="D39536" s="20"/>
    </row>
    <row r="39537" spans="4:4" x14ac:dyDescent="0.2">
      <c r="D39537" s="20"/>
    </row>
    <row r="39538" spans="4:4" x14ac:dyDescent="0.2">
      <c r="D39538" s="20"/>
    </row>
    <row r="39539" spans="4:4" x14ac:dyDescent="0.2">
      <c r="D39539" s="20"/>
    </row>
    <row r="39540" spans="4:4" x14ac:dyDescent="0.2">
      <c r="D39540" s="20"/>
    </row>
    <row r="39541" spans="4:4" x14ac:dyDescent="0.2">
      <c r="D39541" s="20"/>
    </row>
    <row r="39542" spans="4:4" x14ac:dyDescent="0.2">
      <c r="D39542" s="20"/>
    </row>
    <row r="39543" spans="4:4" x14ac:dyDescent="0.2">
      <c r="D39543" s="20"/>
    </row>
    <row r="39544" spans="4:4" x14ac:dyDescent="0.2">
      <c r="D39544" s="20"/>
    </row>
    <row r="39545" spans="4:4" x14ac:dyDescent="0.2">
      <c r="D39545" s="20"/>
    </row>
    <row r="39546" spans="4:4" x14ac:dyDescent="0.2">
      <c r="D39546" s="20"/>
    </row>
    <row r="39547" spans="4:4" x14ac:dyDescent="0.2">
      <c r="D39547" s="20"/>
    </row>
    <row r="39548" spans="4:4" x14ac:dyDescent="0.2">
      <c r="D39548" s="20"/>
    </row>
    <row r="39549" spans="4:4" x14ac:dyDescent="0.2">
      <c r="D39549" s="20"/>
    </row>
    <row r="39550" spans="4:4" x14ac:dyDescent="0.2">
      <c r="D39550" s="20"/>
    </row>
    <row r="39551" spans="4:4" x14ac:dyDescent="0.2">
      <c r="D39551" s="20"/>
    </row>
    <row r="39552" spans="4:4" x14ac:dyDescent="0.2">
      <c r="D39552" s="20"/>
    </row>
    <row r="39553" spans="4:4" x14ac:dyDescent="0.2">
      <c r="D39553" s="20"/>
    </row>
    <row r="39554" spans="4:4" x14ac:dyDescent="0.2">
      <c r="D39554" s="20"/>
    </row>
    <row r="39555" spans="4:4" x14ac:dyDescent="0.2">
      <c r="D39555" s="20"/>
    </row>
    <row r="39556" spans="4:4" x14ac:dyDescent="0.2">
      <c r="D39556" s="20"/>
    </row>
    <row r="39557" spans="4:4" x14ac:dyDescent="0.2">
      <c r="D39557" s="20"/>
    </row>
    <row r="39558" spans="4:4" x14ac:dyDescent="0.2">
      <c r="D39558" s="20"/>
    </row>
    <row r="39559" spans="4:4" x14ac:dyDescent="0.2">
      <c r="D39559" s="20"/>
    </row>
    <row r="39560" spans="4:4" x14ac:dyDescent="0.2">
      <c r="D39560" s="20"/>
    </row>
    <row r="39561" spans="4:4" x14ac:dyDescent="0.2">
      <c r="D39561" s="20"/>
    </row>
    <row r="39562" spans="4:4" x14ac:dyDescent="0.2">
      <c r="D39562" s="20"/>
    </row>
    <row r="39563" spans="4:4" x14ac:dyDescent="0.2">
      <c r="D39563" s="20"/>
    </row>
    <row r="39564" spans="4:4" x14ac:dyDescent="0.2">
      <c r="D39564" s="20"/>
    </row>
    <row r="39565" spans="4:4" x14ac:dyDescent="0.2">
      <c r="D39565" s="20"/>
    </row>
    <row r="39566" spans="4:4" x14ac:dyDescent="0.2">
      <c r="D39566" s="20"/>
    </row>
    <row r="39567" spans="4:4" x14ac:dyDescent="0.2">
      <c r="D39567" s="20"/>
    </row>
    <row r="39568" spans="4:4" x14ac:dyDescent="0.2">
      <c r="D39568" s="20"/>
    </row>
    <row r="39569" spans="4:4" x14ac:dyDescent="0.2">
      <c r="D39569" s="20"/>
    </row>
    <row r="39570" spans="4:4" x14ac:dyDescent="0.2">
      <c r="D39570" s="20"/>
    </row>
    <row r="39571" spans="4:4" x14ac:dyDescent="0.2">
      <c r="D39571" s="20"/>
    </row>
    <row r="39572" spans="4:4" x14ac:dyDescent="0.2">
      <c r="D39572" s="20"/>
    </row>
    <row r="39573" spans="4:4" x14ac:dyDescent="0.2">
      <c r="D39573" s="20"/>
    </row>
    <row r="39574" spans="4:4" x14ac:dyDescent="0.2">
      <c r="D39574" s="20"/>
    </row>
    <row r="39575" spans="4:4" x14ac:dyDescent="0.2">
      <c r="D39575" s="20"/>
    </row>
    <row r="39576" spans="4:4" x14ac:dyDescent="0.2">
      <c r="D39576" s="20"/>
    </row>
    <row r="39577" spans="4:4" x14ac:dyDescent="0.2">
      <c r="D39577" s="20"/>
    </row>
    <row r="39578" spans="4:4" x14ac:dyDescent="0.2">
      <c r="D39578" s="20"/>
    </row>
    <row r="39579" spans="4:4" x14ac:dyDescent="0.2">
      <c r="D39579" s="20"/>
    </row>
    <row r="39580" spans="4:4" x14ac:dyDescent="0.2">
      <c r="D39580" s="20"/>
    </row>
    <row r="39581" spans="4:4" x14ac:dyDescent="0.2">
      <c r="D39581" s="20"/>
    </row>
    <row r="39582" spans="4:4" x14ac:dyDescent="0.2">
      <c r="D39582" s="20"/>
    </row>
    <row r="39583" spans="4:4" x14ac:dyDescent="0.2">
      <c r="D39583" s="20"/>
    </row>
    <row r="39584" spans="4:4" x14ac:dyDescent="0.2">
      <c r="D39584" s="20"/>
    </row>
    <row r="39585" spans="4:4" x14ac:dyDescent="0.2">
      <c r="D39585" s="20"/>
    </row>
    <row r="39586" spans="4:4" x14ac:dyDescent="0.2">
      <c r="D39586" s="20"/>
    </row>
    <row r="39587" spans="4:4" x14ac:dyDescent="0.2">
      <c r="D39587" s="20"/>
    </row>
    <row r="39588" spans="4:4" x14ac:dyDescent="0.2">
      <c r="D39588" s="20"/>
    </row>
    <row r="39589" spans="4:4" x14ac:dyDescent="0.2">
      <c r="D39589" s="20"/>
    </row>
    <row r="39590" spans="4:4" x14ac:dyDescent="0.2">
      <c r="D39590" s="20"/>
    </row>
    <row r="39591" spans="4:4" x14ac:dyDescent="0.2">
      <c r="D39591" s="20"/>
    </row>
    <row r="39592" spans="4:4" x14ac:dyDescent="0.2">
      <c r="D39592" s="20"/>
    </row>
    <row r="39593" spans="4:4" x14ac:dyDescent="0.2">
      <c r="D39593" s="20"/>
    </row>
    <row r="39594" spans="4:4" x14ac:dyDescent="0.2">
      <c r="D39594" s="20"/>
    </row>
    <row r="39595" spans="4:4" x14ac:dyDescent="0.2">
      <c r="D39595" s="20"/>
    </row>
    <row r="39596" spans="4:4" x14ac:dyDescent="0.2">
      <c r="D39596" s="20"/>
    </row>
    <row r="39597" spans="4:4" x14ac:dyDescent="0.2">
      <c r="D39597" s="20"/>
    </row>
    <row r="39598" spans="4:4" x14ac:dyDescent="0.2">
      <c r="D39598" s="20"/>
    </row>
    <row r="39599" spans="4:4" x14ac:dyDescent="0.2">
      <c r="D39599" s="20"/>
    </row>
    <row r="39600" spans="4:4" x14ac:dyDescent="0.2">
      <c r="D39600" s="20"/>
    </row>
    <row r="39601" spans="4:4" x14ac:dyDescent="0.2">
      <c r="D39601" s="20"/>
    </row>
    <row r="39602" spans="4:4" x14ac:dyDescent="0.2">
      <c r="D39602" s="20"/>
    </row>
    <row r="39603" spans="4:4" x14ac:dyDescent="0.2">
      <c r="D39603" s="20"/>
    </row>
    <row r="39604" spans="4:4" x14ac:dyDescent="0.2">
      <c r="D39604" s="20"/>
    </row>
    <row r="39605" spans="4:4" x14ac:dyDescent="0.2">
      <c r="D39605" s="20"/>
    </row>
    <row r="39606" spans="4:4" x14ac:dyDescent="0.2">
      <c r="D39606" s="20"/>
    </row>
    <row r="39607" spans="4:4" x14ac:dyDescent="0.2">
      <c r="D39607" s="20"/>
    </row>
    <row r="39608" spans="4:4" x14ac:dyDescent="0.2">
      <c r="D39608" s="20"/>
    </row>
    <row r="39609" spans="4:4" x14ac:dyDescent="0.2">
      <c r="D39609" s="20"/>
    </row>
    <row r="39610" spans="4:4" x14ac:dyDescent="0.2">
      <c r="D39610" s="20"/>
    </row>
    <row r="39611" spans="4:4" x14ac:dyDescent="0.2">
      <c r="D39611" s="20"/>
    </row>
    <row r="39612" spans="4:4" x14ac:dyDescent="0.2">
      <c r="D39612" s="20"/>
    </row>
    <row r="39613" spans="4:4" x14ac:dyDescent="0.2">
      <c r="D39613" s="20"/>
    </row>
    <row r="39614" spans="4:4" x14ac:dyDescent="0.2">
      <c r="D39614" s="20"/>
    </row>
    <row r="39615" spans="4:4" x14ac:dyDescent="0.2">
      <c r="D39615" s="20"/>
    </row>
    <row r="39616" spans="4:4" x14ac:dyDescent="0.2">
      <c r="D39616" s="20"/>
    </row>
    <row r="39617" spans="4:4" x14ac:dyDescent="0.2">
      <c r="D39617" s="20"/>
    </row>
    <row r="39618" spans="4:4" x14ac:dyDescent="0.2">
      <c r="D39618" s="20"/>
    </row>
    <row r="39619" spans="4:4" x14ac:dyDescent="0.2">
      <c r="D39619" s="20"/>
    </row>
    <row r="39620" spans="4:4" x14ac:dyDescent="0.2">
      <c r="D39620" s="20"/>
    </row>
    <row r="39621" spans="4:4" x14ac:dyDescent="0.2">
      <c r="D39621" s="20"/>
    </row>
    <row r="39622" spans="4:4" x14ac:dyDescent="0.2">
      <c r="D39622" s="20"/>
    </row>
    <row r="39623" spans="4:4" x14ac:dyDescent="0.2">
      <c r="D39623" s="20"/>
    </row>
    <row r="39624" spans="4:4" x14ac:dyDescent="0.2">
      <c r="D39624" s="20"/>
    </row>
    <row r="39625" spans="4:4" x14ac:dyDescent="0.2">
      <c r="D39625" s="20"/>
    </row>
    <row r="39626" spans="4:4" x14ac:dyDescent="0.2">
      <c r="D39626" s="20"/>
    </row>
    <row r="39627" spans="4:4" x14ac:dyDescent="0.2">
      <c r="D39627" s="20"/>
    </row>
    <row r="39628" spans="4:4" x14ac:dyDescent="0.2">
      <c r="D39628" s="20"/>
    </row>
    <row r="39629" spans="4:4" x14ac:dyDescent="0.2">
      <c r="D39629" s="20"/>
    </row>
    <row r="39630" spans="4:4" x14ac:dyDescent="0.2">
      <c r="D39630" s="20"/>
    </row>
    <row r="39631" spans="4:4" x14ac:dyDescent="0.2">
      <c r="D39631" s="20"/>
    </row>
    <row r="39632" spans="4:4" x14ac:dyDescent="0.2">
      <c r="D39632" s="20"/>
    </row>
    <row r="39633" spans="4:4" x14ac:dyDescent="0.2">
      <c r="D39633" s="20"/>
    </row>
    <row r="39634" spans="4:4" x14ac:dyDescent="0.2">
      <c r="D39634" s="20"/>
    </row>
    <row r="39635" spans="4:4" x14ac:dyDescent="0.2">
      <c r="D39635" s="20"/>
    </row>
    <row r="39636" spans="4:4" x14ac:dyDescent="0.2">
      <c r="D39636" s="20"/>
    </row>
    <row r="39637" spans="4:4" x14ac:dyDescent="0.2">
      <c r="D39637" s="20"/>
    </row>
    <row r="39638" spans="4:4" x14ac:dyDescent="0.2">
      <c r="D39638" s="20"/>
    </row>
    <row r="39639" spans="4:4" x14ac:dyDescent="0.2">
      <c r="D39639" s="20"/>
    </row>
    <row r="39640" spans="4:4" x14ac:dyDescent="0.2">
      <c r="D39640" s="20"/>
    </row>
    <row r="39641" spans="4:4" x14ac:dyDescent="0.2">
      <c r="D39641" s="20"/>
    </row>
    <row r="39642" spans="4:4" x14ac:dyDescent="0.2">
      <c r="D39642" s="20"/>
    </row>
    <row r="39643" spans="4:4" x14ac:dyDescent="0.2">
      <c r="D39643" s="20"/>
    </row>
    <row r="39644" spans="4:4" x14ac:dyDescent="0.2">
      <c r="D39644" s="20"/>
    </row>
    <row r="39645" spans="4:4" x14ac:dyDescent="0.2">
      <c r="D39645" s="20"/>
    </row>
    <row r="39646" spans="4:4" x14ac:dyDescent="0.2">
      <c r="D39646" s="20"/>
    </row>
    <row r="39647" spans="4:4" x14ac:dyDescent="0.2">
      <c r="D39647" s="20"/>
    </row>
    <row r="39648" spans="4:4" x14ac:dyDescent="0.2">
      <c r="D39648" s="20"/>
    </row>
    <row r="39649" spans="4:4" x14ac:dyDescent="0.2">
      <c r="D39649" s="20"/>
    </row>
    <row r="39650" spans="4:4" x14ac:dyDescent="0.2">
      <c r="D39650" s="20"/>
    </row>
    <row r="39651" spans="4:4" x14ac:dyDescent="0.2">
      <c r="D39651" s="20"/>
    </row>
    <row r="39652" spans="4:4" x14ac:dyDescent="0.2">
      <c r="D39652" s="20"/>
    </row>
    <row r="39653" spans="4:4" x14ac:dyDescent="0.2">
      <c r="D39653" s="20"/>
    </row>
    <row r="39654" spans="4:4" x14ac:dyDescent="0.2">
      <c r="D39654" s="20"/>
    </row>
    <row r="39655" spans="4:4" x14ac:dyDescent="0.2">
      <c r="D39655" s="20"/>
    </row>
    <row r="39656" spans="4:4" x14ac:dyDescent="0.2">
      <c r="D39656" s="20"/>
    </row>
    <row r="39657" spans="4:4" x14ac:dyDescent="0.2">
      <c r="D39657" s="20"/>
    </row>
    <row r="39658" spans="4:4" x14ac:dyDescent="0.2">
      <c r="D39658" s="20"/>
    </row>
    <row r="39659" spans="4:4" x14ac:dyDescent="0.2">
      <c r="D39659" s="20"/>
    </row>
    <row r="39660" spans="4:4" x14ac:dyDescent="0.2">
      <c r="D39660" s="20"/>
    </row>
    <row r="39661" spans="4:4" x14ac:dyDescent="0.2">
      <c r="D39661" s="20"/>
    </row>
    <row r="39662" spans="4:4" x14ac:dyDescent="0.2">
      <c r="D39662" s="20"/>
    </row>
    <row r="39663" spans="4:4" x14ac:dyDescent="0.2">
      <c r="D39663" s="20"/>
    </row>
    <row r="39664" spans="4:4" x14ac:dyDescent="0.2">
      <c r="D39664" s="20"/>
    </row>
    <row r="39665" spans="4:4" x14ac:dyDescent="0.2">
      <c r="D39665" s="20"/>
    </row>
    <row r="39666" spans="4:4" x14ac:dyDescent="0.2">
      <c r="D39666" s="20"/>
    </row>
    <row r="39667" spans="4:4" x14ac:dyDescent="0.2">
      <c r="D39667" s="20"/>
    </row>
    <row r="39668" spans="4:4" x14ac:dyDescent="0.2">
      <c r="D39668" s="20"/>
    </row>
    <row r="39669" spans="4:4" x14ac:dyDescent="0.2">
      <c r="D39669" s="20"/>
    </row>
    <row r="39670" spans="4:4" x14ac:dyDescent="0.2">
      <c r="D39670" s="20"/>
    </row>
    <row r="39671" spans="4:4" x14ac:dyDescent="0.2">
      <c r="D39671" s="20"/>
    </row>
    <row r="39672" spans="4:4" x14ac:dyDescent="0.2">
      <c r="D39672" s="20"/>
    </row>
    <row r="39673" spans="4:4" x14ac:dyDescent="0.2">
      <c r="D39673" s="20"/>
    </row>
    <row r="39674" spans="4:4" x14ac:dyDescent="0.2">
      <c r="D39674" s="20"/>
    </row>
    <row r="39675" spans="4:4" x14ac:dyDescent="0.2">
      <c r="D39675" s="20"/>
    </row>
    <row r="39676" spans="4:4" x14ac:dyDescent="0.2">
      <c r="D39676" s="20"/>
    </row>
    <row r="39677" spans="4:4" x14ac:dyDescent="0.2">
      <c r="D39677" s="20"/>
    </row>
    <row r="39678" spans="4:4" x14ac:dyDescent="0.2">
      <c r="D39678" s="20"/>
    </row>
    <row r="39679" spans="4:4" x14ac:dyDescent="0.2">
      <c r="D39679" s="20"/>
    </row>
    <row r="39680" spans="4:4" x14ac:dyDescent="0.2">
      <c r="D39680" s="20"/>
    </row>
    <row r="39681" spans="4:4" x14ac:dyDescent="0.2">
      <c r="D39681" s="20"/>
    </row>
    <row r="39682" spans="4:4" x14ac:dyDescent="0.2">
      <c r="D39682" s="20"/>
    </row>
    <row r="39683" spans="4:4" x14ac:dyDescent="0.2">
      <c r="D39683" s="20"/>
    </row>
    <row r="39684" spans="4:4" x14ac:dyDescent="0.2">
      <c r="D39684" s="20"/>
    </row>
    <row r="39685" spans="4:4" x14ac:dyDescent="0.2">
      <c r="D39685" s="20"/>
    </row>
    <row r="39686" spans="4:4" x14ac:dyDescent="0.2">
      <c r="D39686" s="20"/>
    </row>
    <row r="39687" spans="4:4" x14ac:dyDescent="0.2">
      <c r="D39687" s="20"/>
    </row>
    <row r="39688" spans="4:4" x14ac:dyDescent="0.2">
      <c r="D39688" s="20"/>
    </row>
    <row r="39689" spans="4:4" x14ac:dyDescent="0.2">
      <c r="D39689" s="20"/>
    </row>
    <row r="39690" spans="4:4" x14ac:dyDescent="0.2">
      <c r="D39690" s="20"/>
    </row>
    <row r="39691" spans="4:4" x14ac:dyDescent="0.2">
      <c r="D39691" s="20"/>
    </row>
    <row r="39692" spans="4:4" x14ac:dyDescent="0.2">
      <c r="D39692" s="20"/>
    </row>
    <row r="39693" spans="4:4" x14ac:dyDescent="0.2">
      <c r="D39693" s="20"/>
    </row>
    <row r="39694" spans="4:4" x14ac:dyDescent="0.2">
      <c r="D39694" s="20"/>
    </row>
    <row r="39695" spans="4:4" x14ac:dyDescent="0.2">
      <c r="D39695" s="20"/>
    </row>
    <row r="39696" spans="4:4" x14ac:dyDescent="0.2">
      <c r="D39696" s="20"/>
    </row>
    <row r="39697" spans="4:4" x14ac:dyDescent="0.2">
      <c r="D39697" s="20"/>
    </row>
    <row r="39698" spans="4:4" x14ac:dyDescent="0.2">
      <c r="D39698" s="20"/>
    </row>
    <row r="39699" spans="4:4" x14ac:dyDescent="0.2">
      <c r="D39699" s="20"/>
    </row>
    <row r="39700" spans="4:4" x14ac:dyDescent="0.2">
      <c r="D39700" s="20"/>
    </row>
    <row r="39701" spans="4:4" x14ac:dyDescent="0.2">
      <c r="D39701" s="20"/>
    </row>
    <row r="39702" spans="4:4" x14ac:dyDescent="0.2">
      <c r="D39702" s="20"/>
    </row>
    <row r="39703" spans="4:4" x14ac:dyDescent="0.2">
      <c r="D39703" s="20"/>
    </row>
    <row r="39704" spans="4:4" x14ac:dyDescent="0.2">
      <c r="D39704" s="20"/>
    </row>
    <row r="39705" spans="4:4" x14ac:dyDescent="0.2">
      <c r="D39705" s="20"/>
    </row>
    <row r="39706" spans="4:4" x14ac:dyDescent="0.2">
      <c r="D39706" s="20"/>
    </row>
    <row r="39707" spans="4:4" x14ac:dyDescent="0.2">
      <c r="D39707" s="20"/>
    </row>
    <row r="39708" spans="4:4" x14ac:dyDescent="0.2">
      <c r="D39708" s="20"/>
    </row>
    <row r="39709" spans="4:4" x14ac:dyDescent="0.2">
      <c r="D39709" s="20"/>
    </row>
    <row r="39710" spans="4:4" x14ac:dyDescent="0.2">
      <c r="D39710" s="20"/>
    </row>
    <row r="39711" spans="4:4" x14ac:dyDescent="0.2">
      <c r="D39711" s="20"/>
    </row>
    <row r="39712" spans="4:4" x14ac:dyDescent="0.2">
      <c r="D39712" s="20"/>
    </row>
    <row r="39713" spans="4:4" x14ac:dyDescent="0.2">
      <c r="D39713" s="20"/>
    </row>
    <row r="39714" spans="4:4" x14ac:dyDescent="0.2">
      <c r="D39714" s="20"/>
    </row>
    <row r="39715" spans="4:4" x14ac:dyDescent="0.2">
      <c r="D39715" s="20"/>
    </row>
    <row r="39716" spans="4:4" x14ac:dyDescent="0.2">
      <c r="D39716" s="20"/>
    </row>
    <row r="39717" spans="4:4" x14ac:dyDescent="0.2">
      <c r="D39717" s="20"/>
    </row>
    <row r="39718" spans="4:4" x14ac:dyDescent="0.2">
      <c r="D39718" s="20"/>
    </row>
    <row r="39719" spans="4:4" x14ac:dyDescent="0.2">
      <c r="D39719" s="20"/>
    </row>
    <row r="39720" spans="4:4" x14ac:dyDescent="0.2">
      <c r="D39720" s="20"/>
    </row>
    <row r="39721" spans="4:4" x14ac:dyDescent="0.2">
      <c r="D39721" s="20"/>
    </row>
    <row r="39722" spans="4:4" x14ac:dyDescent="0.2">
      <c r="D39722" s="20"/>
    </row>
    <row r="39723" spans="4:4" x14ac:dyDescent="0.2">
      <c r="D39723" s="20"/>
    </row>
    <row r="39724" spans="4:4" x14ac:dyDescent="0.2">
      <c r="D39724" s="20"/>
    </row>
    <row r="39725" spans="4:4" x14ac:dyDescent="0.2">
      <c r="D39725" s="20"/>
    </row>
    <row r="39726" spans="4:4" x14ac:dyDescent="0.2">
      <c r="D39726" s="20"/>
    </row>
    <row r="39727" spans="4:4" x14ac:dyDescent="0.2">
      <c r="D39727" s="20"/>
    </row>
    <row r="39728" spans="4:4" x14ac:dyDescent="0.2">
      <c r="D39728" s="20"/>
    </row>
    <row r="39729" spans="4:4" x14ac:dyDescent="0.2">
      <c r="D39729" s="20"/>
    </row>
    <row r="39730" spans="4:4" x14ac:dyDescent="0.2">
      <c r="D39730" s="20"/>
    </row>
    <row r="39731" spans="4:4" x14ac:dyDescent="0.2">
      <c r="D39731" s="20"/>
    </row>
    <row r="39732" spans="4:4" x14ac:dyDescent="0.2">
      <c r="D39732" s="20"/>
    </row>
    <row r="39733" spans="4:4" x14ac:dyDescent="0.2">
      <c r="D39733" s="20"/>
    </row>
    <row r="39734" spans="4:4" x14ac:dyDescent="0.2">
      <c r="D39734" s="20"/>
    </row>
    <row r="39735" spans="4:4" x14ac:dyDescent="0.2">
      <c r="D39735" s="20"/>
    </row>
    <row r="39736" spans="4:4" x14ac:dyDescent="0.2">
      <c r="D39736" s="20"/>
    </row>
    <row r="39737" spans="4:4" x14ac:dyDescent="0.2">
      <c r="D39737" s="20"/>
    </row>
    <row r="39738" spans="4:4" x14ac:dyDescent="0.2">
      <c r="D39738" s="20"/>
    </row>
    <row r="39739" spans="4:4" x14ac:dyDescent="0.2">
      <c r="D39739" s="20"/>
    </row>
    <row r="39740" spans="4:4" x14ac:dyDescent="0.2">
      <c r="D39740" s="20"/>
    </row>
    <row r="39741" spans="4:4" x14ac:dyDescent="0.2">
      <c r="D39741" s="20"/>
    </row>
    <row r="39742" spans="4:4" x14ac:dyDescent="0.2">
      <c r="D39742" s="20"/>
    </row>
    <row r="39743" spans="4:4" x14ac:dyDescent="0.2">
      <c r="D39743" s="20"/>
    </row>
    <row r="39744" spans="4:4" x14ac:dyDescent="0.2">
      <c r="D39744" s="20"/>
    </row>
    <row r="39745" spans="4:4" x14ac:dyDescent="0.2">
      <c r="D39745" s="20"/>
    </row>
    <row r="39746" spans="4:4" x14ac:dyDescent="0.2">
      <c r="D39746" s="20"/>
    </row>
    <row r="39747" spans="4:4" x14ac:dyDescent="0.2">
      <c r="D39747" s="20"/>
    </row>
    <row r="39748" spans="4:4" x14ac:dyDescent="0.2">
      <c r="D39748" s="20"/>
    </row>
    <row r="39749" spans="4:4" x14ac:dyDescent="0.2">
      <c r="D39749" s="20"/>
    </row>
    <row r="39750" spans="4:4" x14ac:dyDescent="0.2">
      <c r="D39750" s="20"/>
    </row>
    <row r="39751" spans="4:4" x14ac:dyDescent="0.2">
      <c r="D39751" s="20"/>
    </row>
    <row r="39752" spans="4:4" x14ac:dyDescent="0.2">
      <c r="D39752" s="20"/>
    </row>
    <row r="39753" spans="4:4" x14ac:dyDescent="0.2">
      <c r="D39753" s="20"/>
    </row>
    <row r="39754" spans="4:4" x14ac:dyDescent="0.2">
      <c r="D39754" s="20"/>
    </row>
    <row r="39755" spans="4:4" x14ac:dyDescent="0.2">
      <c r="D39755" s="20"/>
    </row>
    <row r="39756" spans="4:4" x14ac:dyDescent="0.2">
      <c r="D39756" s="20"/>
    </row>
    <row r="39757" spans="4:4" x14ac:dyDescent="0.2">
      <c r="D39757" s="20"/>
    </row>
    <row r="39758" spans="4:4" x14ac:dyDescent="0.2">
      <c r="D39758" s="20"/>
    </row>
    <row r="39759" spans="4:4" x14ac:dyDescent="0.2">
      <c r="D39759" s="20"/>
    </row>
    <row r="39760" spans="4:4" x14ac:dyDescent="0.2">
      <c r="D39760" s="20"/>
    </row>
    <row r="39761" spans="4:4" x14ac:dyDescent="0.2">
      <c r="D39761" s="20"/>
    </row>
    <row r="39762" spans="4:4" x14ac:dyDescent="0.2">
      <c r="D39762" s="20"/>
    </row>
    <row r="39763" spans="4:4" x14ac:dyDescent="0.2">
      <c r="D39763" s="20"/>
    </row>
    <row r="39764" spans="4:4" x14ac:dyDescent="0.2">
      <c r="D39764" s="20"/>
    </row>
    <row r="39765" spans="4:4" x14ac:dyDescent="0.2">
      <c r="D39765" s="20"/>
    </row>
    <row r="39766" spans="4:4" x14ac:dyDescent="0.2">
      <c r="D39766" s="20"/>
    </row>
    <row r="39767" spans="4:4" x14ac:dyDescent="0.2">
      <c r="D39767" s="20"/>
    </row>
    <row r="39768" spans="4:4" x14ac:dyDescent="0.2">
      <c r="D39768" s="20"/>
    </row>
    <row r="39769" spans="4:4" x14ac:dyDescent="0.2">
      <c r="D39769" s="20"/>
    </row>
    <row r="39770" spans="4:4" x14ac:dyDescent="0.2">
      <c r="D39770" s="20"/>
    </row>
    <row r="39771" spans="4:4" x14ac:dyDescent="0.2">
      <c r="D39771" s="20"/>
    </row>
    <row r="39772" spans="4:4" x14ac:dyDescent="0.2">
      <c r="D39772" s="20"/>
    </row>
    <row r="39773" spans="4:4" x14ac:dyDescent="0.2">
      <c r="D39773" s="20"/>
    </row>
    <row r="39774" spans="4:4" x14ac:dyDescent="0.2">
      <c r="D39774" s="20"/>
    </row>
    <row r="39775" spans="4:4" x14ac:dyDescent="0.2">
      <c r="D39775" s="20"/>
    </row>
    <row r="39776" spans="4:4" x14ac:dyDescent="0.2">
      <c r="D39776" s="20"/>
    </row>
    <row r="39777" spans="4:4" x14ac:dyDescent="0.2">
      <c r="D39777" s="20"/>
    </row>
    <row r="39778" spans="4:4" x14ac:dyDescent="0.2">
      <c r="D39778" s="20"/>
    </row>
    <row r="39779" spans="4:4" x14ac:dyDescent="0.2">
      <c r="D39779" s="20"/>
    </row>
    <row r="39780" spans="4:4" x14ac:dyDescent="0.2">
      <c r="D39780" s="20"/>
    </row>
    <row r="39781" spans="4:4" x14ac:dyDescent="0.2">
      <c r="D39781" s="20"/>
    </row>
    <row r="39782" spans="4:4" x14ac:dyDescent="0.2">
      <c r="D39782" s="20"/>
    </row>
    <row r="39783" spans="4:4" x14ac:dyDescent="0.2">
      <c r="D39783" s="20"/>
    </row>
    <row r="39784" spans="4:4" x14ac:dyDescent="0.2">
      <c r="D39784" s="20"/>
    </row>
    <row r="39785" spans="4:4" x14ac:dyDescent="0.2">
      <c r="D39785" s="20"/>
    </row>
    <row r="39786" spans="4:4" x14ac:dyDescent="0.2">
      <c r="D39786" s="20"/>
    </row>
    <row r="39787" spans="4:4" x14ac:dyDescent="0.2">
      <c r="D39787" s="20"/>
    </row>
    <row r="39788" spans="4:4" x14ac:dyDescent="0.2">
      <c r="D39788" s="20"/>
    </row>
    <row r="39789" spans="4:4" x14ac:dyDescent="0.2">
      <c r="D39789" s="20"/>
    </row>
    <row r="39790" spans="4:4" x14ac:dyDescent="0.2">
      <c r="D39790" s="20"/>
    </row>
    <row r="39791" spans="4:4" x14ac:dyDescent="0.2">
      <c r="D39791" s="20"/>
    </row>
    <row r="39792" spans="4:4" x14ac:dyDescent="0.2">
      <c r="D39792" s="20"/>
    </row>
    <row r="39793" spans="4:4" x14ac:dyDescent="0.2">
      <c r="D39793" s="20"/>
    </row>
    <row r="39794" spans="4:4" x14ac:dyDescent="0.2">
      <c r="D39794" s="20"/>
    </row>
    <row r="39795" spans="4:4" x14ac:dyDescent="0.2">
      <c r="D39795" s="20"/>
    </row>
    <row r="39796" spans="4:4" x14ac:dyDescent="0.2">
      <c r="D39796" s="20"/>
    </row>
    <row r="39797" spans="4:4" x14ac:dyDescent="0.2">
      <c r="D39797" s="20"/>
    </row>
    <row r="39798" spans="4:4" x14ac:dyDescent="0.2">
      <c r="D39798" s="20"/>
    </row>
    <row r="39799" spans="4:4" x14ac:dyDescent="0.2">
      <c r="D39799" s="20"/>
    </row>
    <row r="39800" spans="4:4" x14ac:dyDescent="0.2">
      <c r="D39800" s="20"/>
    </row>
    <row r="39801" spans="4:4" x14ac:dyDescent="0.2">
      <c r="D39801" s="20"/>
    </row>
    <row r="39802" spans="4:4" x14ac:dyDescent="0.2">
      <c r="D39802" s="20"/>
    </row>
    <row r="39803" spans="4:4" x14ac:dyDescent="0.2">
      <c r="D39803" s="20"/>
    </row>
    <row r="39804" spans="4:4" x14ac:dyDescent="0.2">
      <c r="D39804" s="20"/>
    </row>
    <row r="39805" spans="4:4" x14ac:dyDescent="0.2">
      <c r="D39805" s="20"/>
    </row>
    <row r="39806" spans="4:4" x14ac:dyDescent="0.2">
      <c r="D39806" s="20"/>
    </row>
    <row r="39807" spans="4:4" x14ac:dyDescent="0.2">
      <c r="D39807" s="20"/>
    </row>
    <row r="39808" spans="4:4" x14ac:dyDescent="0.2">
      <c r="D39808" s="20"/>
    </row>
    <row r="39809" spans="4:4" x14ac:dyDescent="0.2">
      <c r="D39809" s="20"/>
    </row>
    <row r="39810" spans="4:4" x14ac:dyDescent="0.2">
      <c r="D39810" s="20"/>
    </row>
    <row r="39811" spans="4:4" x14ac:dyDescent="0.2">
      <c r="D39811" s="20"/>
    </row>
    <row r="39812" spans="4:4" x14ac:dyDescent="0.2">
      <c r="D39812" s="20"/>
    </row>
    <row r="39813" spans="4:4" x14ac:dyDescent="0.2">
      <c r="D39813" s="20"/>
    </row>
    <row r="39814" spans="4:4" x14ac:dyDescent="0.2">
      <c r="D39814" s="20"/>
    </row>
    <row r="39815" spans="4:4" x14ac:dyDescent="0.2">
      <c r="D39815" s="20"/>
    </row>
    <row r="39816" spans="4:4" x14ac:dyDescent="0.2">
      <c r="D39816" s="20"/>
    </row>
    <row r="39817" spans="4:4" x14ac:dyDescent="0.2">
      <c r="D39817" s="20"/>
    </row>
    <row r="39818" spans="4:4" x14ac:dyDescent="0.2">
      <c r="D39818" s="20"/>
    </row>
    <row r="39819" spans="4:4" x14ac:dyDescent="0.2">
      <c r="D39819" s="20"/>
    </row>
    <row r="39820" spans="4:4" x14ac:dyDescent="0.2">
      <c r="D39820" s="20"/>
    </row>
    <row r="39821" spans="4:4" x14ac:dyDescent="0.2">
      <c r="D39821" s="20"/>
    </row>
    <row r="39822" spans="4:4" x14ac:dyDescent="0.2">
      <c r="D39822" s="20"/>
    </row>
    <row r="39823" spans="4:4" x14ac:dyDescent="0.2">
      <c r="D39823" s="20"/>
    </row>
    <row r="39824" spans="4:4" x14ac:dyDescent="0.2">
      <c r="D39824" s="20"/>
    </row>
    <row r="39825" spans="4:4" x14ac:dyDescent="0.2">
      <c r="D39825" s="20"/>
    </row>
    <row r="39826" spans="4:4" x14ac:dyDescent="0.2">
      <c r="D39826" s="20"/>
    </row>
    <row r="39827" spans="4:4" x14ac:dyDescent="0.2">
      <c r="D39827" s="20"/>
    </row>
    <row r="39828" spans="4:4" x14ac:dyDescent="0.2">
      <c r="D39828" s="20"/>
    </row>
    <row r="39829" spans="4:4" x14ac:dyDescent="0.2">
      <c r="D39829" s="20"/>
    </row>
    <row r="39830" spans="4:4" x14ac:dyDescent="0.2">
      <c r="D39830" s="20"/>
    </row>
    <row r="39831" spans="4:4" x14ac:dyDescent="0.2">
      <c r="D39831" s="20"/>
    </row>
    <row r="39832" spans="4:4" x14ac:dyDescent="0.2">
      <c r="D39832" s="20"/>
    </row>
    <row r="39833" spans="4:4" x14ac:dyDescent="0.2">
      <c r="D39833" s="20"/>
    </row>
    <row r="39834" spans="4:4" x14ac:dyDescent="0.2">
      <c r="D39834" s="20"/>
    </row>
    <row r="39835" spans="4:4" x14ac:dyDescent="0.2">
      <c r="D39835" s="20"/>
    </row>
    <row r="39836" spans="4:4" x14ac:dyDescent="0.2">
      <c r="D39836" s="20"/>
    </row>
    <row r="39837" spans="4:4" x14ac:dyDescent="0.2">
      <c r="D39837" s="20"/>
    </row>
    <row r="39838" spans="4:4" x14ac:dyDescent="0.2">
      <c r="D39838" s="20"/>
    </row>
    <row r="39839" spans="4:4" x14ac:dyDescent="0.2">
      <c r="D39839" s="20"/>
    </row>
    <row r="39840" spans="4:4" x14ac:dyDescent="0.2">
      <c r="D39840" s="20"/>
    </row>
    <row r="39841" spans="4:4" x14ac:dyDescent="0.2">
      <c r="D39841" s="20"/>
    </row>
    <row r="39842" spans="4:4" x14ac:dyDescent="0.2">
      <c r="D39842" s="20"/>
    </row>
    <row r="39843" spans="4:4" x14ac:dyDescent="0.2">
      <c r="D39843" s="20"/>
    </row>
    <row r="39844" spans="4:4" x14ac:dyDescent="0.2">
      <c r="D39844" s="20"/>
    </row>
    <row r="39845" spans="4:4" x14ac:dyDescent="0.2">
      <c r="D39845" s="20"/>
    </row>
    <row r="39846" spans="4:4" x14ac:dyDescent="0.2">
      <c r="D39846" s="20"/>
    </row>
    <row r="39847" spans="4:4" x14ac:dyDescent="0.2">
      <c r="D39847" s="20"/>
    </row>
    <row r="39848" spans="4:4" x14ac:dyDescent="0.2">
      <c r="D39848" s="20"/>
    </row>
    <row r="39849" spans="4:4" x14ac:dyDescent="0.2">
      <c r="D39849" s="20"/>
    </row>
    <row r="39850" spans="4:4" x14ac:dyDescent="0.2">
      <c r="D39850" s="20"/>
    </row>
    <row r="39851" spans="4:4" x14ac:dyDescent="0.2">
      <c r="D39851" s="20"/>
    </row>
    <row r="39852" spans="4:4" x14ac:dyDescent="0.2">
      <c r="D39852" s="20"/>
    </row>
    <row r="39853" spans="4:4" x14ac:dyDescent="0.2">
      <c r="D39853" s="20"/>
    </row>
    <row r="39854" spans="4:4" x14ac:dyDescent="0.2">
      <c r="D39854" s="20"/>
    </row>
    <row r="39855" spans="4:4" x14ac:dyDescent="0.2">
      <c r="D39855" s="20"/>
    </row>
    <row r="39856" spans="4:4" x14ac:dyDescent="0.2">
      <c r="D39856" s="20"/>
    </row>
    <row r="39857" spans="4:4" x14ac:dyDescent="0.2">
      <c r="D39857" s="20"/>
    </row>
    <row r="39858" spans="4:4" x14ac:dyDescent="0.2">
      <c r="D39858" s="20"/>
    </row>
    <row r="39859" spans="4:4" x14ac:dyDescent="0.2">
      <c r="D39859" s="20"/>
    </row>
    <row r="39860" spans="4:4" x14ac:dyDescent="0.2">
      <c r="D39860" s="20"/>
    </row>
    <row r="39861" spans="4:4" x14ac:dyDescent="0.2">
      <c r="D39861" s="20"/>
    </row>
    <row r="39862" spans="4:4" x14ac:dyDescent="0.2">
      <c r="D39862" s="20"/>
    </row>
    <row r="39863" spans="4:4" x14ac:dyDescent="0.2">
      <c r="D39863" s="20"/>
    </row>
    <row r="39864" spans="4:4" x14ac:dyDescent="0.2">
      <c r="D39864" s="20"/>
    </row>
    <row r="39865" spans="4:4" x14ac:dyDescent="0.2">
      <c r="D39865" s="20"/>
    </row>
    <row r="39866" spans="4:4" x14ac:dyDescent="0.2">
      <c r="D39866" s="20"/>
    </row>
    <row r="39867" spans="4:4" x14ac:dyDescent="0.2">
      <c r="D39867" s="20"/>
    </row>
    <row r="39868" spans="4:4" x14ac:dyDescent="0.2">
      <c r="D39868" s="20"/>
    </row>
    <row r="39869" spans="4:4" x14ac:dyDescent="0.2">
      <c r="D39869" s="20"/>
    </row>
    <row r="39870" spans="4:4" x14ac:dyDescent="0.2">
      <c r="D39870" s="20"/>
    </row>
    <row r="39871" spans="4:4" x14ac:dyDescent="0.2">
      <c r="D39871" s="20"/>
    </row>
    <row r="39872" spans="4:4" x14ac:dyDescent="0.2">
      <c r="D39872" s="20"/>
    </row>
    <row r="39873" spans="4:4" x14ac:dyDescent="0.2">
      <c r="D39873" s="20"/>
    </row>
    <row r="39874" spans="4:4" x14ac:dyDescent="0.2">
      <c r="D39874" s="20"/>
    </row>
    <row r="39875" spans="4:4" x14ac:dyDescent="0.2">
      <c r="D39875" s="20"/>
    </row>
    <row r="39876" spans="4:4" x14ac:dyDescent="0.2">
      <c r="D39876" s="20"/>
    </row>
    <row r="39877" spans="4:4" x14ac:dyDescent="0.2">
      <c r="D39877" s="20"/>
    </row>
    <row r="39878" spans="4:4" x14ac:dyDescent="0.2">
      <c r="D39878" s="20"/>
    </row>
    <row r="39879" spans="4:4" x14ac:dyDescent="0.2">
      <c r="D39879" s="20"/>
    </row>
    <row r="39880" spans="4:4" x14ac:dyDescent="0.2">
      <c r="D39880" s="20"/>
    </row>
    <row r="39881" spans="4:4" x14ac:dyDescent="0.2">
      <c r="D39881" s="20"/>
    </row>
    <row r="39882" spans="4:4" x14ac:dyDescent="0.2">
      <c r="D39882" s="20"/>
    </row>
    <row r="39883" spans="4:4" x14ac:dyDescent="0.2">
      <c r="D39883" s="20"/>
    </row>
    <row r="39884" spans="4:4" x14ac:dyDescent="0.2">
      <c r="D39884" s="20"/>
    </row>
    <row r="39885" spans="4:4" x14ac:dyDescent="0.2">
      <c r="D39885" s="20"/>
    </row>
    <row r="39886" spans="4:4" x14ac:dyDescent="0.2">
      <c r="D39886" s="20"/>
    </row>
    <row r="39887" spans="4:4" x14ac:dyDescent="0.2">
      <c r="D39887" s="20"/>
    </row>
    <row r="39888" spans="4:4" x14ac:dyDescent="0.2">
      <c r="D39888" s="20"/>
    </row>
    <row r="39889" spans="4:4" x14ac:dyDescent="0.2">
      <c r="D39889" s="20"/>
    </row>
    <row r="39890" spans="4:4" x14ac:dyDescent="0.2">
      <c r="D39890" s="20"/>
    </row>
    <row r="39891" spans="4:4" x14ac:dyDescent="0.2">
      <c r="D39891" s="20"/>
    </row>
    <row r="39892" spans="4:4" x14ac:dyDescent="0.2">
      <c r="D39892" s="20"/>
    </row>
    <row r="39893" spans="4:4" x14ac:dyDescent="0.2">
      <c r="D39893" s="20"/>
    </row>
    <row r="39894" spans="4:4" x14ac:dyDescent="0.2">
      <c r="D39894" s="20"/>
    </row>
    <row r="39895" spans="4:4" x14ac:dyDescent="0.2">
      <c r="D39895" s="20"/>
    </row>
    <row r="39896" spans="4:4" x14ac:dyDescent="0.2">
      <c r="D39896" s="20"/>
    </row>
    <row r="39897" spans="4:4" x14ac:dyDescent="0.2">
      <c r="D39897" s="20"/>
    </row>
    <row r="39898" spans="4:4" x14ac:dyDescent="0.2">
      <c r="D39898" s="20"/>
    </row>
    <row r="39899" spans="4:4" x14ac:dyDescent="0.2">
      <c r="D39899" s="20"/>
    </row>
    <row r="39900" spans="4:4" x14ac:dyDescent="0.2">
      <c r="D39900" s="20"/>
    </row>
    <row r="39901" spans="4:4" x14ac:dyDescent="0.2">
      <c r="D39901" s="20"/>
    </row>
    <row r="39902" spans="4:4" x14ac:dyDescent="0.2">
      <c r="D39902" s="20"/>
    </row>
    <row r="39903" spans="4:4" x14ac:dyDescent="0.2">
      <c r="D39903" s="20"/>
    </row>
    <row r="39904" spans="4:4" x14ac:dyDescent="0.2">
      <c r="D39904" s="20"/>
    </row>
    <row r="39905" spans="4:4" x14ac:dyDescent="0.2">
      <c r="D39905" s="20"/>
    </row>
    <row r="39906" spans="4:4" x14ac:dyDescent="0.2">
      <c r="D39906" s="20"/>
    </row>
    <row r="39907" spans="4:4" x14ac:dyDescent="0.2">
      <c r="D39907" s="20"/>
    </row>
    <row r="39908" spans="4:4" x14ac:dyDescent="0.2">
      <c r="D39908" s="20"/>
    </row>
    <row r="39909" spans="4:4" x14ac:dyDescent="0.2">
      <c r="D39909" s="20"/>
    </row>
    <row r="39910" spans="4:4" x14ac:dyDescent="0.2">
      <c r="D39910" s="20"/>
    </row>
    <row r="39911" spans="4:4" x14ac:dyDescent="0.2">
      <c r="D39911" s="20"/>
    </row>
    <row r="39912" spans="4:4" x14ac:dyDescent="0.2">
      <c r="D39912" s="20"/>
    </row>
    <row r="39913" spans="4:4" x14ac:dyDescent="0.2">
      <c r="D39913" s="20"/>
    </row>
    <row r="39914" spans="4:4" x14ac:dyDescent="0.2">
      <c r="D39914" s="20"/>
    </row>
    <row r="39915" spans="4:4" x14ac:dyDescent="0.2">
      <c r="D39915" s="20"/>
    </row>
    <row r="39916" spans="4:4" x14ac:dyDescent="0.2">
      <c r="D39916" s="20"/>
    </row>
    <row r="39917" spans="4:4" x14ac:dyDescent="0.2">
      <c r="D39917" s="20"/>
    </row>
    <row r="39918" spans="4:4" x14ac:dyDescent="0.2">
      <c r="D39918" s="20"/>
    </row>
    <row r="39919" spans="4:4" x14ac:dyDescent="0.2">
      <c r="D39919" s="20"/>
    </row>
    <row r="39920" spans="4:4" x14ac:dyDescent="0.2">
      <c r="D39920" s="20"/>
    </row>
    <row r="39921" spans="4:4" x14ac:dyDescent="0.2">
      <c r="D39921" s="20"/>
    </row>
    <row r="39922" spans="4:4" x14ac:dyDescent="0.2">
      <c r="D39922" s="20"/>
    </row>
    <row r="39923" spans="4:4" x14ac:dyDescent="0.2">
      <c r="D39923" s="20"/>
    </row>
    <row r="39924" spans="4:4" x14ac:dyDescent="0.2">
      <c r="D39924" s="20"/>
    </row>
    <row r="39925" spans="4:4" x14ac:dyDescent="0.2">
      <c r="D39925" s="20"/>
    </row>
    <row r="39926" spans="4:4" x14ac:dyDescent="0.2">
      <c r="D39926" s="20"/>
    </row>
    <row r="39927" spans="4:4" x14ac:dyDescent="0.2">
      <c r="D39927" s="20"/>
    </row>
    <row r="39928" spans="4:4" x14ac:dyDescent="0.2">
      <c r="D39928" s="20"/>
    </row>
    <row r="39929" spans="4:4" x14ac:dyDescent="0.2">
      <c r="D39929" s="20"/>
    </row>
    <row r="39930" spans="4:4" x14ac:dyDescent="0.2">
      <c r="D39930" s="20"/>
    </row>
    <row r="39931" spans="4:4" x14ac:dyDescent="0.2">
      <c r="D39931" s="20"/>
    </row>
    <row r="39932" spans="4:4" x14ac:dyDescent="0.2">
      <c r="D39932" s="20"/>
    </row>
    <row r="39933" spans="4:4" x14ac:dyDescent="0.2">
      <c r="D39933" s="20"/>
    </row>
    <row r="39934" spans="4:4" x14ac:dyDescent="0.2">
      <c r="D39934" s="20"/>
    </row>
    <row r="39935" spans="4:4" x14ac:dyDescent="0.2">
      <c r="D39935" s="20"/>
    </row>
    <row r="39936" spans="4:4" x14ac:dyDescent="0.2">
      <c r="D39936" s="20"/>
    </row>
    <row r="39937" spans="4:4" x14ac:dyDescent="0.2">
      <c r="D39937" s="20"/>
    </row>
    <row r="39938" spans="4:4" x14ac:dyDescent="0.2">
      <c r="D39938" s="20"/>
    </row>
    <row r="39939" spans="4:4" x14ac:dyDescent="0.2">
      <c r="D39939" s="20"/>
    </row>
    <row r="39940" spans="4:4" x14ac:dyDescent="0.2">
      <c r="D39940" s="20"/>
    </row>
    <row r="39941" spans="4:4" x14ac:dyDescent="0.2">
      <c r="D39941" s="20"/>
    </row>
    <row r="39942" spans="4:4" x14ac:dyDescent="0.2">
      <c r="D39942" s="20"/>
    </row>
    <row r="39943" spans="4:4" x14ac:dyDescent="0.2">
      <c r="D39943" s="20"/>
    </row>
    <row r="39944" spans="4:4" x14ac:dyDescent="0.2">
      <c r="D39944" s="20"/>
    </row>
    <row r="39945" spans="4:4" x14ac:dyDescent="0.2">
      <c r="D39945" s="20"/>
    </row>
    <row r="39946" spans="4:4" x14ac:dyDescent="0.2">
      <c r="D39946" s="20"/>
    </row>
    <row r="39947" spans="4:4" x14ac:dyDescent="0.2">
      <c r="D39947" s="20"/>
    </row>
    <row r="39948" spans="4:4" x14ac:dyDescent="0.2">
      <c r="D39948" s="20"/>
    </row>
    <row r="39949" spans="4:4" x14ac:dyDescent="0.2">
      <c r="D39949" s="20"/>
    </row>
    <row r="39950" spans="4:4" x14ac:dyDescent="0.2">
      <c r="D39950" s="20"/>
    </row>
    <row r="39951" spans="4:4" x14ac:dyDescent="0.2">
      <c r="D39951" s="20"/>
    </row>
    <row r="39952" spans="4:4" x14ac:dyDescent="0.2">
      <c r="D39952" s="20"/>
    </row>
    <row r="39953" spans="4:4" x14ac:dyDescent="0.2">
      <c r="D39953" s="20"/>
    </row>
    <row r="39954" spans="4:4" x14ac:dyDescent="0.2">
      <c r="D39954" s="20"/>
    </row>
    <row r="39955" spans="4:4" x14ac:dyDescent="0.2">
      <c r="D39955" s="20"/>
    </row>
    <row r="39956" spans="4:4" x14ac:dyDescent="0.2">
      <c r="D39956" s="20"/>
    </row>
    <row r="39957" spans="4:4" x14ac:dyDescent="0.2">
      <c r="D39957" s="20"/>
    </row>
    <row r="39958" spans="4:4" x14ac:dyDescent="0.2">
      <c r="D39958" s="20"/>
    </row>
    <row r="39959" spans="4:4" x14ac:dyDescent="0.2">
      <c r="D39959" s="20"/>
    </row>
    <row r="39960" spans="4:4" x14ac:dyDescent="0.2">
      <c r="D39960" s="20"/>
    </row>
    <row r="39961" spans="4:4" x14ac:dyDescent="0.2">
      <c r="D39961" s="20"/>
    </row>
    <row r="39962" spans="4:4" x14ac:dyDescent="0.2">
      <c r="D39962" s="20"/>
    </row>
    <row r="39963" spans="4:4" x14ac:dyDescent="0.2">
      <c r="D39963" s="20"/>
    </row>
    <row r="39964" spans="4:4" x14ac:dyDescent="0.2">
      <c r="D39964" s="20"/>
    </row>
    <row r="39965" spans="4:4" x14ac:dyDescent="0.2">
      <c r="D39965" s="20"/>
    </row>
    <row r="39966" spans="4:4" x14ac:dyDescent="0.2">
      <c r="D39966" s="20"/>
    </row>
    <row r="39967" spans="4:4" x14ac:dyDescent="0.2">
      <c r="D39967" s="20"/>
    </row>
    <row r="39968" spans="4:4" x14ac:dyDescent="0.2">
      <c r="D39968" s="20"/>
    </row>
    <row r="39969" spans="4:4" x14ac:dyDescent="0.2">
      <c r="D39969" s="20"/>
    </row>
    <row r="39970" spans="4:4" x14ac:dyDescent="0.2">
      <c r="D39970" s="20"/>
    </row>
    <row r="39971" spans="4:4" x14ac:dyDescent="0.2">
      <c r="D39971" s="20"/>
    </row>
    <row r="39972" spans="4:4" x14ac:dyDescent="0.2">
      <c r="D39972" s="20"/>
    </row>
    <row r="39973" spans="4:4" x14ac:dyDescent="0.2">
      <c r="D39973" s="20"/>
    </row>
    <row r="39974" spans="4:4" x14ac:dyDescent="0.2">
      <c r="D39974" s="20"/>
    </row>
    <row r="39975" spans="4:4" x14ac:dyDescent="0.2">
      <c r="D39975" s="20"/>
    </row>
    <row r="39976" spans="4:4" x14ac:dyDescent="0.2">
      <c r="D39976" s="20"/>
    </row>
    <row r="39977" spans="4:4" x14ac:dyDescent="0.2">
      <c r="D39977" s="20"/>
    </row>
    <row r="39978" spans="4:4" x14ac:dyDescent="0.2">
      <c r="D39978" s="20"/>
    </row>
    <row r="39979" spans="4:4" x14ac:dyDescent="0.2">
      <c r="D39979" s="20"/>
    </row>
    <row r="39980" spans="4:4" x14ac:dyDescent="0.2">
      <c r="D39980" s="20"/>
    </row>
    <row r="39981" spans="4:4" x14ac:dyDescent="0.2">
      <c r="D39981" s="20"/>
    </row>
    <row r="39982" spans="4:4" x14ac:dyDescent="0.2">
      <c r="D39982" s="20"/>
    </row>
    <row r="39983" spans="4:4" x14ac:dyDescent="0.2">
      <c r="D39983" s="20"/>
    </row>
    <row r="39984" spans="4:4" x14ac:dyDescent="0.2">
      <c r="D39984" s="20"/>
    </row>
    <row r="39985" spans="4:4" x14ac:dyDescent="0.2">
      <c r="D39985" s="20"/>
    </row>
    <row r="39986" spans="4:4" x14ac:dyDescent="0.2">
      <c r="D39986" s="20"/>
    </row>
    <row r="39987" spans="4:4" x14ac:dyDescent="0.2">
      <c r="D39987" s="20"/>
    </row>
    <row r="39988" spans="4:4" x14ac:dyDescent="0.2">
      <c r="D39988" s="20"/>
    </row>
    <row r="39989" spans="4:4" x14ac:dyDescent="0.2">
      <c r="D39989" s="20"/>
    </row>
    <row r="39990" spans="4:4" x14ac:dyDescent="0.2">
      <c r="D39990" s="20"/>
    </row>
    <row r="39991" spans="4:4" x14ac:dyDescent="0.2">
      <c r="D39991" s="20"/>
    </row>
    <row r="39992" spans="4:4" x14ac:dyDescent="0.2">
      <c r="D39992" s="20"/>
    </row>
    <row r="39993" spans="4:4" x14ac:dyDescent="0.2">
      <c r="D39993" s="20"/>
    </row>
    <row r="39994" spans="4:4" x14ac:dyDescent="0.2">
      <c r="D39994" s="20"/>
    </row>
    <row r="39995" spans="4:4" x14ac:dyDescent="0.2">
      <c r="D39995" s="20"/>
    </row>
    <row r="39996" spans="4:4" x14ac:dyDescent="0.2">
      <c r="D39996" s="20"/>
    </row>
    <row r="39997" spans="4:4" x14ac:dyDescent="0.2">
      <c r="D39997" s="20"/>
    </row>
    <row r="39998" spans="4:4" x14ac:dyDescent="0.2">
      <c r="D39998" s="20"/>
    </row>
    <row r="39999" spans="4:4" x14ac:dyDescent="0.2">
      <c r="D39999" s="20"/>
    </row>
    <row r="40000" spans="4:4" x14ac:dyDescent="0.2">
      <c r="D40000" s="20"/>
    </row>
    <row r="40001" spans="4:4" x14ac:dyDescent="0.2">
      <c r="D40001" s="20"/>
    </row>
    <row r="40002" spans="4:4" x14ac:dyDescent="0.2">
      <c r="D40002" s="20"/>
    </row>
    <row r="40003" spans="4:4" x14ac:dyDescent="0.2">
      <c r="D40003" s="20"/>
    </row>
    <row r="40004" spans="4:4" x14ac:dyDescent="0.2">
      <c r="D40004" s="20"/>
    </row>
    <row r="40005" spans="4:4" x14ac:dyDescent="0.2">
      <c r="D40005" s="20"/>
    </row>
    <row r="40006" spans="4:4" x14ac:dyDescent="0.2">
      <c r="D40006" s="20"/>
    </row>
    <row r="40007" spans="4:4" x14ac:dyDescent="0.2">
      <c r="D40007" s="20"/>
    </row>
    <row r="40008" spans="4:4" x14ac:dyDescent="0.2">
      <c r="D40008" s="20"/>
    </row>
    <row r="40009" spans="4:4" x14ac:dyDescent="0.2">
      <c r="D40009" s="20"/>
    </row>
    <row r="40010" spans="4:4" x14ac:dyDescent="0.2">
      <c r="D40010" s="20"/>
    </row>
    <row r="40011" spans="4:4" x14ac:dyDescent="0.2">
      <c r="D40011" s="20"/>
    </row>
    <row r="40012" spans="4:4" x14ac:dyDescent="0.2">
      <c r="D40012" s="20"/>
    </row>
    <row r="40013" spans="4:4" x14ac:dyDescent="0.2">
      <c r="D40013" s="20"/>
    </row>
    <row r="40014" spans="4:4" x14ac:dyDescent="0.2">
      <c r="D40014" s="20"/>
    </row>
    <row r="40015" spans="4:4" x14ac:dyDescent="0.2">
      <c r="D40015" s="20"/>
    </row>
    <row r="40016" spans="4:4" x14ac:dyDescent="0.2">
      <c r="D40016" s="20"/>
    </row>
    <row r="40017" spans="4:4" x14ac:dyDescent="0.2">
      <c r="D40017" s="20"/>
    </row>
    <row r="40018" spans="4:4" x14ac:dyDescent="0.2">
      <c r="D40018" s="20"/>
    </row>
    <row r="40019" spans="4:4" x14ac:dyDescent="0.2">
      <c r="D40019" s="20"/>
    </row>
    <row r="40020" spans="4:4" x14ac:dyDescent="0.2">
      <c r="D40020" s="20"/>
    </row>
    <row r="40021" spans="4:4" x14ac:dyDescent="0.2">
      <c r="D40021" s="20"/>
    </row>
    <row r="40022" spans="4:4" x14ac:dyDescent="0.2">
      <c r="D40022" s="20"/>
    </row>
    <row r="40023" spans="4:4" x14ac:dyDescent="0.2">
      <c r="D40023" s="20"/>
    </row>
    <row r="40024" spans="4:4" x14ac:dyDescent="0.2">
      <c r="D40024" s="20"/>
    </row>
    <row r="40025" spans="4:4" x14ac:dyDescent="0.2">
      <c r="D40025" s="20"/>
    </row>
    <row r="40026" spans="4:4" x14ac:dyDescent="0.2">
      <c r="D40026" s="20"/>
    </row>
    <row r="40027" spans="4:4" x14ac:dyDescent="0.2">
      <c r="D40027" s="20"/>
    </row>
    <row r="40028" spans="4:4" x14ac:dyDescent="0.2">
      <c r="D40028" s="20"/>
    </row>
    <row r="40029" spans="4:4" x14ac:dyDescent="0.2">
      <c r="D40029" s="20"/>
    </row>
    <row r="40030" spans="4:4" x14ac:dyDescent="0.2">
      <c r="D40030" s="20"/>
    </row>
    <row r="40031" spans="4:4" x14ac:dyDescent="0.2">
      <c r="D40031" s="20"/>
    </row>
    <row r="40032" spans="4:4" x14ac:dyDescent="0.2">
      <c r="D40032" s="20"/>
    </row>
    <row r="40033" spans="4:4" x14ac:dyDescent="0.2">
      <c r="D40033" s="20"/>
    </row>
    <row r="40034" spans="4:4" x14ac:dyDescent="0.2">
      <c r="D40034" s="20"/>
    </row>
    <row r="40035" spans="4:4" x14ac:dyDescent="0.2">
      <c r="D40035" s="20"/>
    </row>
    <row r="40036" spans="4:4" x14ac:dyDescent="0.2">
      <c r="D40036" s="20"/>
    </row>
    <row r="40037" spans="4:4" x14ac:dyDescent="0.2">
      <c r="D40037" s="20"/>
    </row>
    <row r="40038" spans="4:4" x14ac:dyDescent="0.2">
      <c r="D40038" s="20"/>
    </row>
    <row r="40039" spans="4:4" x14ac:dyDescent="0.2">
      <c r="D40039" s="20"/>
    </row>
    <row r="40040" spans="4:4" x14ac:dyDescent="0.2">
      <c r="D40040" s="20"/>
    </row>
    <row r="40041" spans="4:4" x14ac:dyDescent="0.2">
      <c r="D40041" s="20"/>
    </row>
    <row r="40042" spans="4:4" x14ac:dyDescent="0.2">
      <c r="D40042" s="20"/>
    </row>
    <row r="40043" spans="4:4" x14ac:dyDescent="0.2">
      <c r="D40043" s="20"/>
    </row>
    <row r="40044" spans="4:4" x14ac:dyDescent="0.2">
      <c r="D40044" s="20"/>
    </row>
    <row r="40045" spans="4:4" x14ac:dyDescent="0.2">
      <c r="D40045" s="20"/>
    </row>
    <row r="40046" spans="4:4" x14ac:dyDescent="0.2">
      <c r="D40046" s="20"/>
    </row>
    <row r="40047" spans="4:4" x14ac:dyDescent="0.2">
      <c r="D40047" s="20"/>
    </row>
    <row r="40048" spans="4:4" x14ac:dyDescent="0.2">
      <c r="D40048" s="20"/>
    </row>
    <row r="40049" spans="4:4" x14ac:dyDescent="0.2">
      <c r="D40049" s="20"/>
    </row>
    <row r="40050" spans="4:4" x14ac:dyDescent="0.2">
      <c r="D40050" s="20"/>
    </row>
    <row r="40051" spans="4:4" x14ac:dyDescent="0.2">
      <c r="D40051" s="20"/>
    </row>
    <row r="40052" spans="4:4" x14ac:dyDescent="0.2">
      <c r="D40052" s="20"/>
    </row>
    <row r="40053" spans="4:4" x14ac:dyDescent="0.2">
      <c r="D40053" s="20"/>
    </row>
    <row r="40054" spans="4:4" x14ac:dyDescent="0.2">
      <c r="D40054" s="20"/>
    </row>
    <row r="40055" spans="4:4" x14ac:dyDescent="0.2">
      <c r="D40055" s="20"/>
    </row>
    <row r="40056" spans="4:4" x14ac:dyDescent="0.2">
      <c r="D40056" s="20"/>
    </row>
    <row r="40057" spans="4:4" x14ac:dyDescent="0.2">
      <c r="D40057" s="20"/>
    </row>
    <row r="40058" spans="4:4" x14ac:dyDescent="0.2">
      <c r="D40058" s="20"/>
    </row>
    <row r="40059" spans="4:4" x14ac:dyDescent="0.2">
      <c r="D40059" s="20"/>
    </row>
    <row r="40060" spans="4:4" x14ac:dyDescent="0.2">
      <c r="D40060" s="20"/>
    </row>
    <row r="40061" spans="4:4" x14ac:dyDescent="0.2">
      <c r="D40061" s="20"/>
    </row>
    <row r="40062" spans="4:4" x14ac:dyDescent="0.2">
      <c r="D40062" s="20"/>
    </row>
    <row r="40063" spans="4:4" x14ac:dyDescent="0.2">
      <c r="D40063" s="20"/>
    </row>
    <row r="40064" spans="4:4" x14ac:dyDescent="0.2">
      <c r="D40064" s="20"/>
    </row>
    <row r="40065" spans="4:4" x14ac:dyDescent="0.2">
      <c r="D40065" s="20"/>
    </row>
    <row r="40066" spans="4:4" x14ac:dyDescent="0.2">
      <c r="D40066" s="20"/>
    </row>
    <row r="40067" spans="4:4" x14ac:dyDescent="0.2">
      <c r="D40067" s="20"/>
    </row>
    <row r="40068" spans="4:4" x14ac:dyDescent="0.2">
      <c r="D40068" s="20"/>
    </row>
    <row r="40069" spans="4:4" x14ac:dyDescent="0.2">
      <c r="D40069" s="20"/>
    </row>
    <row r="40070" spans="4:4" x14ac:dyDescent="0.2">
      <c r="D40070" s="20"/>
    </row>
    <row r="40071" spans="4:4" x14ac:dyDescent="0.2">
      <c r="D40071" s="20"/>
    </row>
    <row r="40072" spans="4:4" x14ac:dyDescent="0.2">
      <c r="D40072" s="20"/>
    </row>
    <row r="40073" spans="4:4" x14ac:dyDescent="0.2">
      <c r="D40073" s="20"/>
    </row>
    <row r="40074" spans="4:4" x14ac:dyDescent="0.2">
      <c r="D40074" s="20"/>
    </row>
    <row r="40075" spans="4:4" x14ac:dyDescent="0.2">
      <c r="D40075" s="20"/>
    </row>
    <row r="40076" spans="4:4" x14ac:dyDescent="0.2">
      <c r="D40076" s="20"/>
    </row>
    <row r="40077" spans="4:4" x14ac:dyDescent="0.2">
      <c r="D40077" s="20"/>
    </row>
    <row r="40078" spans="4:4" x14ac:dyDescent="0.2">
      <c r="D40078" s="20"/>
    </row>
    <row r="40079" spans="4:4" x14ac:dyDescent="0.2">
      <c r="D40079" s="20"/>
    </row>
    <row r="40080" spans="4:4" x14ac:dyDescent="0.2">
      <c r="D40080" s="20"/>
    </row>
    <row r="40081" spans="4:4" x14ac:dyDescent="0.2">
      <c r="D40081" s="20"/>
    </row>
    <row r="40082" spans="4:4" x14ac:dyDescent="0.2">
      <c r="D40082" s="20"/>
    </row>
    <row r="40083" spans="4:4" x14ac:dyDescent="0.2">
      <c r="D40083" s="20"/>
    </row>
    <row r="40084" spans="4:4" x14ac:dyDescent="0.2">
      <c r="D40084" s="20"/>
    </row>
    <row r="40085" spans="4:4" x14ac:dyDescent="0.2">
      <c r="D40085" s="20"/>
    </row>
    <row r="40086" spans="4:4" x14ac:dyDescent="0.2">
      <c r="D40086" s="20"/>
    </row>
    <row r="40087" spans="4:4" x14ac:dyDescent="0.2">
      <c r="D40087" s="20"/>
    </row>
    <row r="40088" spans="4:4" x14ac:dyDescent="0.2">
      <c r="D40088" s="20"/>
    </row>
    <row r="40089" spans="4:4" x14ac:dyDescent="0.2">
      <c r="D40089" s="20"/>
    </row>
    <row r="40090" spans="4:4" x14ac:dyDescent="0.2">
      <c r="D40090" s="20"/>
    </row>
    <row r="40091" spans="4:4" x14ac:dyDescent="0.2">
      <c r="D40091" s="20"/>
    </row>
    <row r="40092" spans="4:4" x14ac:dyDescent="0.2">
      <c r="D40092" s="20"/>
    </row>
    <row r="40093" spans="4:4" x14ac:dyDescent="0.2">
      <c r="D40093" s="20"/>
    </row>
    <row r="40094" spans="4:4" x14ac:dyDescent="0.2">
      <c r="D40094" s="20"/>
    </row>
    <row r="40095" spans="4:4" x14ac:dyDescent="0.2">
      <c r="D40095" s="20"/>
    </row>
    <row r="40096" spans="4:4" x14ac:dyDescent="0.2">
      <c r="D40096" s="20"/>
    </row>
    <row r="40097" spans="4:4" x14ac:dyDescent="0.2">
      <c r="D40097" s="20"/>
    </row>
    <row r="40098" spans="4:4" x14ac:dyDescent="0.2">
      <c r="D40098" s="20"/>
    </row>
    <row r="40099" spans="4:4" x14ac:dyDescent="0.2">
      <c r="D40099" s="20"/>
    </row>
    <row r="40100" spans="4:4" x14ac:dyDescent="0.2">
      <c r="D40100" s="20"/>
    </row>
    <row r="40101" spans="4:4" x14ac:dyDescent="0.2">
      <c r="D40101" s="20"/>
    </row>
    <row r="40102" spans="4:4" x14ac:dyDescent="0.2">
      <c r="D40102" s="20"/>
    </row>
    <row r="40103" spans="4:4" x14ac:dyDescent="0.2">
      <c r="D40103" s="20"/>
    </row>
    <row r="40104" spans="4:4" x14ac:dyDescent="0.2">
      <c r="D40104" s="20"/>
    </row>
    <row r="40105" spans="4:4" x14ac:dyDescent="0.2">
      <c r="D40105" s="20"/>
    </row>
    <row r="40106" spans="4:4" x14ac:dyDescent="0.2">
      <c r="D40106" s="20"/>
    </row>
    <row r="40107" spans="4:4" x14ac:dyDescent="0.2">
      <c r="D40107" s="20"/>
    </row>
    <row r="40108" spans="4:4" x14ac:dyDescent="0.2">
      <c r="D40108" s="20"/>
    </row>
    <row r="40109" spans="4:4" x14ac:dyDescent="0.2">
      <c r="D40109" s="20"/>
    </row>
    <row r="40110" spans="4:4" x14ac:dyDescent="0.2">
      <c r="D40110" s="20"/>
    </row>
    <row r="40111" spans="4:4" x14ac:dyDescent="0.2">
      <c r="D40111" s="20"/>
    </row>
    <row r="40112" spans="4:4" x14ac:dyDescent="0.2">
      <c r="D40112" s="20"/>
    </row>
    <row r="40113" spans="4:4" x14ac:dyDescent="0.2">
      <c r="D40113" s="20"/>
    </row>
    <row r="40114" spans="4:4" x14ac:dyDescent="0.2">
      <c r="D40114" s="20"/>
    </row>
    <row r="40115" spans="4:4" x14ac:dyDescent="0.2">
      <c r="D40115" s="20"/>
    </row>
    <row r="40116" spans="4:4" x14ac:dyDescent="0.2">
      <c r="D40116" s="20"/>
    </row>
    <row r="40117" spans="4:4" x14ac:dyDescent="0.2">
      <c r="D40117" s="20"/>
    </row>
    <row r="40118" spans="4:4" x14ac:dyDescent="0.2">
      <c r="D40118" s="20"/>
    </row>
    <row r="40119" spans="4:4" x14ac:dyDescent="0.2">
      <c r="D40119" s="20"/>
    </row>
    <row r="40120" spans="4:4" x14ac:dyDescent="0.2">
      <c r="D40120" s="20"/>
    </row>
    <row r="40121" spans="4:4" x14ac:dyDescent="0.2">
      <c r="D40121" s="20"/>
    </row>
    <row r="40122" spans="4:4" x14ac:dyDescent="0.2">
      <c r="D40122" s="20"/>
    </row>
    <row r="40123" spans="4:4" x14ac:dyDescent="0.2">
      <c r="D40123" s="20"/>
    </row>
    <row r="40124" spans="4:4" x14ac:dyDescent="0.2">
      <c r="D40124" s="20"/>
    </row>
    <row r="40125" spans="4:4" x14ac:dyDescent="0.2">
      <c r="D40125" s="20"/>
    </row>
    <row r="40126" spans="4:4" x14ac:dyDescent="0.2">
      <c r="D40126" s="20"/>
    </row>
    <row r="40127" spans="4:4" x14ac:dyDescent="0.2">
      <c r="D40127" s="20"/>
    </row>
    <row r="40128" spans="4:4" x14ac:dyDescent="0.2">
      <c r="D40128" s="20"/>
    </row>
    <row r="40129" spans="4:4" x14ac:dyDescent="0.2">
      <c r="D40129" s="20"/>
    </row>
    <row r="40130" spans="4:4" x14ac:dyDescent="0.2">
      <c r="D40130" s="20"/>
    </row>
    <row r="40131" spans="4:4" x14ac:dyDescent="0.2">
      <c r="D40131" s="20"/>
    </row>
    <row r="40132" spans="4:4" x14ac:dyDescent="0.2">
      <c r="D40132" s="20"/>
    </row>
    <row r="40133" spans="4:4" x14ac:dyDescent="0.2">
      <c r="D40133" s="20"/>
    </row>
    <row r="40134" spans="4:4" x14ac:dyDescent="0.2">
      <c r="D40134" s="20"/>
    </row>
    <row r="40135" spans="4:4" x14ac:dyDescent="0.2">
      <c r="D40135" s="20"/>
    </row>
    <row r="40136" spans="4:4" x14ac:dyDescent="0.2">
      <c r="D40136" s="20"/>
    </row>
    <row r="40137" spans="4:4" x14ac:dyDescent="0.2">
      <c r="D40137" s="20"/>
    </row>
    <row r="40138" spans="4:4" x14ac:dyDescent="0.2">
      <c r="D40138" s="20"/>
    </row>
    <row r="40139" spans="4:4" x14ac:dyDescent="0.2">
      <c r="D40139" s="20"/>
    </row>
    <row r="40140" spans="4:4" x14ac:dyDescent="0.2">
      <c r="D40140" s="20"/>
    </row>
    <row r="40141" spans="4:4" x14ac:dyDescent="0.2">
      <c r="D40141" s="20"/>
    </row>
    <row r="40142" spans="4:4" x14ac:dyDescent="0.2">
      <c r="D40142" s="20"/>
    </row>
    <row r="40143" spans="4:4" x14ac:dyDescent="0.2">
      <c r="D40143" s="20"/>
    </row>
    <row r="40144" spans="4:4" x14ac:dyDescent="0.2">
      <c r="D40144" s="20"/>
    </row>
    <row r="40145" spans="4:4" x14ac:dyDescent="0.2">
      <c r="D40145" s="20"/>
    </row>
    <row r="40146" spans="4:4" x14ac:dyDescent="0.2">
      <c r="D40146" s="20"/>
    </row>
    <row r="40147" spans="4:4" x14ac:dyDescent="0.2">
      <c r="D40147" s="20"/>
    </row>
    <row r="40148" spans="4:4" x14ac:dyDescent="0.2">
      <c r="D40148" s="20"/>
    </row>
    <row r="40149" spans="4:4" x14ac:dyDescent="0.2">
      <c r="D40149" s="20"/>
    </row>
    <row r="40150" spans="4:4" x14ac:dyDescent="0.2">
      <c r="D40150" s="20"/>
    </row>
    <row r="40151" spans="4:4" x14ac:dyDescent="0.2">
      <c r="D40151" s="20"/>
    </row>
    <row r="40152" spans="4:4" x14ac:dyDescent="0.2">
      <c r="D40152" s="20"/>
    </row>
    <row r="40153" spans="4:4" x14ac:dyDescent="0.2">
      <c r="D40153" s="20"/>
    </row>
    <row r="40154" spans="4:4" x14ac:dyDescent="0.2">
      <c r="D40154" s="20"/>
    </row>
    <row r="40155" spans="4:4" x14ac:dyDescent="0.2">
      <c r="D40155" s="20"/>
    </row>
    <row r="40156" spans="4:4" x14ac:dyDescent="0.2">
      <c r="D40156" s="20"/>
    </row>
    <row r="40157" spans="4:4" x14ac:dyDescent="0.2">
      <c r="D40157" s="20"/>
    </row>
    <row r="40158" spans="4:4" x14ac:dyDescent="0.2">
      <c r="D40158" s="20"/>
    </row>
    <row r="40159" spans="4:4" x14ac:dyDescent="0.2">
      <c r="D40159" s="20"/>
    </row>
    <row r="40160" spans="4:4" x14ac:dyDescent="0.2">
      <c r="D40160" s="20"/>
    </row>
    <row r="40161" spans="4:4" x14ac:dyDescent="0.2">
      <c r="D40161" s="20"/>
    </row>
    <row r="40162" spans="4:4" x14ac:dyDescent="0.2">
      <c r="D40162" s="20"/>
    </row>
    <row r="40163" spans="4:4" x14ac:dyDescent="0.2">
      <c r="D40163" s="20"/>
    </row>
    <row r="40164" spans="4:4" x14ac:dyDescent="0.2">
      <c r="D40164" s="20"/>
    </row>
    <row r="40165" spans="4:4" x14ac:dyDescent="0.2">
      <c r="D40165" s="20"/>
    </row>
    <row r="40166" spans="4:4" x14ac:dyDescent="0.2">
      <c r="D40166" s="20"/>
    </row>
    <row r="40167" spans="4:4" x14ac:dyDescent="0.2">
      <c r="D40167" s="20"/>
    </row>
    <row r="40168" spans="4:4" x14ac:dyDescent="0.2">
      <c r="D40168" s="20"/>
    </row>
    <row r="40169" spans="4:4" x14ac:dyDescent="0.2">
      <c r="D40169" s="20"/>
    </row>
    <row r="40170" spans="4:4" x14ac:dyDescent="0.2">
      <c r="D40170" s="20"/>
    </row>
    <row r="40171" spans="4:4" x14ac:dyDescent="0.2">
      <c r="D40171" s="20"/>
    </row>
    <row r="40172" spans="4:4" x14ac:dyDescent="0.2">
      <c r="D40172" s="20"/>
    </row>
    <row r="40173" spans="4:4" x14ac:dyDescent="0.2">
      <c r="D40173" s="20"/>
    </row>
    <row r="40174" spans="4:4" x14ac:dyDescent="0.2">
      <c r="D40174" s="20"/>
    </row>
    <row r="40175" spans="4:4" x14ac:dyDescent="0.2">
      <c r="D40175" s="20"/>
    </row>
    <row r="40176" spans="4:4" x14ac:dyDescent="0.2">
      <c r="D40176" s="20"/>
    </row>
    <row r="40177" spans="4:4" x14ac:dyDescent="0.2">
      <c r="D40177" s="20"/>
    </row>
    <row r="40178" spans="4:4" x14ac:dyDescent="0.2">
      <c r="D40178" s="20"/>
    </row>
    <row r="40179" spans="4:4" x14ac:dyDescent="0.2">
      <c r="D40179" s="20"/>
    </row>
    <row r="40180" spans="4:4" x14ac:dyDescent="0.2">
      <c r="D40180" s="20"/>
    </row>
    <row r="40181" spans="4:4" x14ac:dyDescent="0.2">
      <c r="D40181" s="20"/>
    </row>
    <row r="40182" spans="4:4" x14ac:dyDescent="0.2">
      <c r="D40182" s="20"/>
    </row>
    <row r="40183" spans="4:4" x14ac:dyDescent="0.2">
      <c r="D40183" s="20"/>
    </row>
    <row r="40184" spans="4:4" x14ac:dyDescent="0.2">
      <c r="D40184" s="20"/>
    </row>
    <row r="40185" spans="4:4" x14ac:dyDescent="0.2">
      <c r="D40185" s="20"/>
    </row>
    <row r="40186" spans="4:4" x14ac:dyDescent="0.2">
      <c r="D40186" s="20"/>
    </row>
    <row r="40187" spans="4:4" x14ac:dyDescent="0.2">
      <c r="D40187" s="20"/>
    </row>
    <row r="40188" spans="4:4" x14ac:dyDescent="0.2">
      <c r="D40188" s="20"/>
    </row>
    <row r="40189" spans="4:4" x14ac:dyDescent="0.2">
      <c r="D40189" s="20"/>
    </row>
    <row r="40190" spans="4:4" x14ac:dyDescent="0.2">
      <c r="D40190" s="20"/>
    </row>
    <row r="40191" spans="4:4" x14ac:dyDescent="0.2">
      <c r="D40191" s="20"/>
    </row>
    <row r="40192" spans="4:4" x14ac:dyDescent="0.2">
      <c r="D40192" s="20"/>
    </row>
    <row r="40193" spans="4:4" x14ac:dyDescent="0.2">
      <c r="D40193" s="20"/>
    </row>
    <row r="40194" spans="4:4" x14ac:dyDescent="0.2">
      <c r="D40194" s="20"/>
    </row>
    <row r="40195" spans="4:4" x14ac:dyDescent="0.2">
      <c r="D40195" s="20"/>
    </row>
    <row r="40196" spans="4:4" x14ac:dyDescent="0.2">
      <c r="D40196" s="20"/>
    </row>
    <row r="40197" spans="4:4" x14ac:dyDescent="0.2">
      <c r="D40197" s="20"/>
    </row>
    <row r="40198" spans="4:4" x14ac:dyDescent="0.2">
      <c r="D40198" s="20"/>
    </row>
    <row r="40199" spans="4:4" x14ac:dyDescent="0.2">
      <c r="D40199" s="20"/>
    </row>
    <row r="40200" spans="4:4" x14ac:dyDescent="0.2">
      <c r="D40200" s="20"/>
    </row>
    <row r="40201" spans="4:4" x14ac:dyDescent="0.2">
      <c r="D40201" s="20"/>
    </row>
    <row r="40202" spans="4:4" x14ac:dyDescent="0.2">
      <c r="D40202" s="20"/>
    </row>
    <row r="40203" spans="4:4" x14ac:dyDescent="0.2">
      <c r="D40203" s="20"/>
    </row>
    <row r="40204" spans="4:4" x14ac:dyDescent="0.2">
      <c r="D40204" s="20"/>
    </row>
    <row r="40205" spans="4:4" x14ac:dyDescent="0.2">
      <c r="D40205" s="20"/>
    </row>
    <row r="40206" spans="4:4" x14ac:dyDescent="0.2">
      <c r="D40206" s="20"/>
    </row>
    <row r="40207" spans="4:4" x14ac:dyDescent="0.2">
      <c r="D40207" s="20"/>
    </row>
    <row r="40208" spans="4:4" x14ac:dyDescent="0.2">
      <c r="D40208" s="20"/>
    </row>
    <row r="40209" spans="4:4" x14ac:dyDescent="0.2">
      <c r="D40209" s="20"/>
    </row>
    <row r="40210" spans="4:4" x14ac:dyDescent="0.2">
      <c r="D40210" s="20"/>
    </row>
    <row r="40211" spans="4:4" x14ac:dyDescent="0.2">
      <c r="D40211" s="20"/>
    </row>
    <row r="40212" spans="4:4" x14ac:dyDescent="0.2">
      <c r="D40212" s="20"/>
    </row>
    <row r="40213" spans="4:4" x14ac:dyDescent="0.2">
      <c r="D40213" s="20"/>
    </row>
    <row r="40214" spans="4:4" x14ac:dyDescent="0.2">
      <c r="D40214" s="20"/>
    </row>
    <row r="40215" spans="4:4" x14ac:dyDescent="0.2">
      <c r="D40215" s="20"/>
    </row>
    <row r="40216" spans="4:4" x14ac:dyDescent="0.2">
      <c r="D40216" s="20"/>
    </row>
    <row r="40217" spans="4:4" x14ac:dyDescent="0.2">
      <c r="D40217" s="20"/>
    </row>
    <row r="40218" spans="4:4" x14ac:dyDescent="0.2">
      <c r="D40218" s="20"/>
    </row>
    <row r="40219" spans="4:4" x14ac:dyDescent="0.2">
      <c r="D40219" s="20"/>
    </row>
    <row r="40220" spans="4:4" x14ac:dyDescent="0.2">
      <c r="D40220" s="20"/>
    </row>
    <row r="40221" spans="4:4" x14ac:dyDescent="0.2">
      <c r="D40221" s="20"/>
    </row>
    <row r="40222" spans="4:4" x14ac:dyDescent="0.2">
      <c r="D40222" s="20"/>
    </row>
    <row r="40223" spans="4:4" x14ac:dyDescent="0.2">
      <c r="D40223" s="20"/>
    </row>
    <row r="40224" spans="4:4" x14ac:dyDescent="0.2">
      <c r="D40224" s="20"/>
    </row>
    <row r="40225" spans="4:4" x14ac:dyDescent="0.2">
      <c r="D40225" s="20"/>
    </row>
    <row r="40226" spans="4:4" x14ac:dyDescent="0.2">
      <c r="D40226" s="20"/>
    </row>
    <row r="40227" spans="4:4" x14ac:dyDescent="0.2">
      <c r="D40227" s="20"/>
    </row>
    <row r="40228" spans="4:4" x14ac:dyDescent="0.2">
      <c r="D40228" s="20"/>
    </row>
    <row r="40229" spans="4:4" x14ac:dyDescent="0.2">
      <c r="D40229" s="20"/>
    </row>
    <row r="40230" spans="4:4" x14ac:dyDescent="0.2">
      <c r="D40230" s="20"/>
    </row>
    <row r="40231" spans="4:4" x14ac:dyDescent="0.2">
      <c r="D40231" s="20"/>
    </row>
    <row r="40232" spans="4:4" x14ac:dyDescent="0.2">
      <c r="D40232" s="20"/>
    </row>
    <row r="40233" spans="4:4" x14ac:dyDescent="0.2">
      <c r="D40233" s="20"/>
    </row>
    <row r="40234" spans="4:4" x14ac:dyDescent="0.2">
      <c r="D40234" s="20"/>
    </row>
    <row r="40235" spans="4:4" x14ac:dyDescent="0.2">
      <c r="D40235" s="20"/>
    </row>
    <row r="40236" spans="4:4" x14ac:dyDescent="0.2">
      <c r="D40236" s="20"/>
    </row>
    <row r="40237" spans="4:4" x14ac:dyDescent="0.2">
      <c r="D40237" s="20"/>
    </row>
    <row r="40238" spans="4:4" x14ac:dyDescent="0.2">
      <c r="D40238" s="20"/>
    </row>
    <row r="40239" spans="4:4" x14ac:dyDescent="0.2">
      <c r="D40239" s="20"/>
    </row>
    <row r="40240" spans="4:4" x14ac:dyDescent="0.2">
      <c r="D40240" s="20"/>
    </row>
    <row r="40241" spans="4:4" x14ac:dyDescent="0.2">
      <c r="D40241" s="20"/>
    </row>
    <row r="40242" spans="4:4" x14ac:dyDescent="0.2">
      <c r="D40242" s="20"/>
    </row>
    <row r="40243" spans="4:4" x14ac:dyDescent="0.2">
      <c r="D40243" s="20"/>
    </row>
    <row r="40244" spans="4:4" x14ac:dyDescent="0.2">
      <c r="D40244" s="20"/>
    </row>
    <row r="40245" spans="4:4" x14ac:dyDescent="0.2">
      <c r="D40245" s="20"/>
    </row>
    <row r="40246" spans="4:4" x14ac:dyDescent="0.2">
      <c r="D40246" s="20"/>
    </row>
    <row r="40247" spans="4:4" x14ac:dyDescent="0.2">
      <c r="D40247" s="20"/>
    </row>
    <row r="40248" spans="4:4" x14ac:dyDescent="0.2">
      <c r="D40248" s="20"/>
    </row>
    <row r="40249" spans="4:4" x14ac:dyDescent="0.2">
      <c r="D40249" s="20"/>
    </row>
    <row r="40250" spans="4:4" x14ac:dyDescent="0.2">
      <c r="D40250" s="20"/>
    </row>
    <row r="40251" spans="4:4" x14ac:dyDescent="0.2">
      <c r="D40251" s="20"/>
    </row>
    <row r="40252" spans="4:4" x14ac:dyDescent="0.2">
      <c r="D40252" s="20"/>
    </row>
    <row r="40253" spans="4:4" x14ac:dyDescent="0.2">
      <c r="D40253" s="20"/>
    </row>
    <row r="40254" spans="4:4" x14ac:dyDescent="0.2">
      <c r="D40254" s="20"/>
    </row>
    <row r="40255" spans="4:4" x14ac:dyDescent="0.2">
      <c r="D40255" s="20"/>
    </row>
    <row r="40256" spans="4:4" x14ac:dyDescent="0.2">
      <c r="D40256" s="20"/>
    </row>
    <row r="40257" spans="4:4" x14ac:dyDescent="0.2">
      <c r="D40257" s="20"/>
    </row>
    <row r="40258" spans="4:4" x14ac:dyDescent="0.2">
      <c r="D40258" s="20"/>
    </row>
    <row r="40259" spans="4:4" x14ac:dyDescent="0.2">
      <c r="D40259" s="20"/>
    </row>
    <row r="40260" spans="4:4" x14ac:dyDescent="0.2">
      <c r="D40260" s="20"/>
    </row>
    <row r="40261" spans="4:4" x14ac:dyDescent="0.2">
      <c r="D40261" s="20"/>
    </row>
    <row r="40262" spans="4:4" x14ac:dyDescent="0.2">
      <c r="D40262" s="20"/>
    </row>
    <row r="40263" spans="4:4" x14ac:dyDescent="0.2">
      <c r="D40263" s="20"/>
    </row>
    <row r="40264" spans="4:4" x14ac:dyDescent="0.2">
      <c r="D40264" s="20"/>
    </row>
    <row r="40265" spans="4:4" x14ac:dyDescent="0.2">
      <c r="D40265" s="20"/>
    </row>
    <row r="40266" spans="4:4" x14ac:dyDescent="0.2">
      <c r="D40266" s="20"/>
    </row>
    <row r="40267" spans="4:4" x14ac:dyDescent="0.2">
      <c r="D40267" s="20"/>
    </row>
    <row r="40268" spans="4:4" x14ac:dyDescent="0.2">
      <c r="D40268" s="20"/>
    </row>
    <row r="40269" spans="4:4" x14ac:dyDescent="0.2">
      <c r="D40269" s="20"/>
    </row>
    <row r="40270" spans="4:4" x14ac:dyDescent="0.2">
      <c r="D40270" s="20"/>
    </row>
    <row r="40271" spans="4:4" x14ac:dyDescent="0.2">
      <c r="D40271" s="20"/>
    </row>
    <row r="40272" spans="4:4" x14ac:dyDescent="0.2">
      <c r="D40272" s="20"/>
    </row>
    <row r="40273" spans="4:4" x14ac:dyDescent="0.2">
      <c r="D40273" s="20"/>
    </row>
    <row r="40274" spans="4:4" x14ac:dyDescent="0.2">
      <c r="D40274" s="20"/>
    </row>
    <row r="40275" spans="4:4" x14ac:dyDescent="0.2">
      <c r="D40275" s="20"/>
    </row>
    <row r="40276" spans="4:4" x14ac:dyDescent="0.2">
      <c r="D40276" s="20"/>
    </row>
    <row r="40277" spans="4:4" x14ac:dyDescent="0.2">
      <c r="D40277" s="20"/>
    </row>
    <row r="40278" spans="4:4" x14ac:dyDescent="0.2">
      <c r="D40278" s="20"/>
    </row>
    <row r="40279" spans="4:4" x14ac:dyDescent="0.2">
      <c r="D40279" s="20"/>
    </row>
    <row r="40280" spans="4:4" x14ac:dyDescent="0.2">
      <c r="D40280" s="20"/>
    </row>
    <row r="40281" spans="4:4" x14ac:dyDescent="0.2">
      <c r="D40281" s="20"/>
    </row>
    <row r="40282" spans="4:4" x14ac:dyDescent="0.2">
      <c r="D40282" s="20"/>
    </row>
    <row r="40283" spans="4:4" x14ac:dyDescent="0.2">
      <c r="D40283" s="20"/>
    </row>
    <row r="40284" spans="4:4" x14ac:dyDescent="0.2">
      <c r="D40284" s="20"/>
    </row>
    <row r="40285" spans="4:4" x14ac:dyDescent="0.2">
      <c r="D40285" s="20"/>
    </row>
    <row r="40286" spans="4:4" x14ac:dyDescent="0.2">
      <c r="D40286" s="20"/>
    </row>
    <row r="40287" spans="4:4" x14ac:dyDescent="0.2">
      <c r="D40287" s="20"/>
    </row>
    <row r="40288" spans="4:4" x14ac:dyDescent="0.2">
      <c r="D40288" s="20"/>
    </row>
    <row r="40289" spans="4:4" x14ac:dyDescent="0.2">
      <c r="D40289" s="20"/>
    </row>
    <row r="40290" spans="4:4" x14ac:dyDescent="0.2">
      <c r="D40290" s="20"/>
    </row>
    <row r="40291" spans="4:4" x14ac:dyDescent="0.2">
      <c r="D40291" s="20"/>
    </row>
    <row r="40292" spans="4:4" x14ac:dyDescent="0.2">
      <c r="D40292" s="20"/>
    </row>
    <row r="40293" spans="4:4" x14ac:dyDescent="0.2">
      <c r="D40293" s="20"/>
    </row>
    <row r="40294" spans="4:4" x14ac:dyDescent="0.2">
      <c r="D40294" s="20"/>
    </row>
    <row r="40295" spans="4:4" x14ac:dyDescent="0.2">
      <c r="D40295" s="20"/>
    </row>
    <row r="40296" spans="4:4" x14ac:dyDescent="0.2">
      <c r="D40296" s="20"/>
    </row>
    <row r="40297" spans="4:4" x14ac:dyDescent="0.2">
      <c r="D40297" s="20"/>
    </row>
    <row r="40298" spans="4:4" x14ac:dyDescent="0.2">
      <c r="D40298" s="20"/>
    </row>
    <row r="40299" spans="4:4" x14ac:dyDescent="0.2">
      <c r="D40299" s="20"/>
    </row>
    <row r="40300" spans="4:4" x14ac:dyDescent="0.2">
      <c r="D40300" s="20"/>
    </row>
    <row r="40301" spans="4:4" x14ac:dyDescent="0.2">
      <c r="D40301" s="20"/>
    </row>
    <row r="40302" spans="4:4" x14ac:dyDescent="0.2">
      <c r="D40302" s="20"/>
    </row>
    <row r="40303" spans="4:4" x14ac:dyDescent="0.2">
      <c r="D40303" s="20"/>
    </row>
    <row r="40304" spans="4:4" x14ac:dyDescent="0.2">
      <c r="D40304" s="20"/>
    </row>
    <row r="40305" spans="4:4" x14ac:dyDescent="0.2">
      <c r="D40305" s="20"/>
    </row>
    <row r="40306" spans="4:4" x14ac:dyDescent="0.2">
      <c r="D40306" s="20"/>
    </row>
    <row r="40307" spans="4:4" x14ac:dyDescent="0.2">
      <c r="D40307" s="20"/>
    </row>
    <row r="40308" spans="4:4" x14ac:dyDescent="0.2">
      <c r="D40308" s="20"/>
    </row>
    <row r="40309" spans="4:4" x14ac:dyDescent="0.2">
      <c r="D40309" s="20"/>
    </row>
    <row r="40310" spans="4:4" x14ac:dyDescent="0.2">
      <c r="D40310" s="20"/>
    </row>
    <row r="40311" spans="4:4" x14ac:dyDescent="0.2">
      <c r="D40311" s="20"/>
    </row>
    <row r="40312" spans="4:4" x14ac:dyDescent="0.2">
      <c r="D40312" s="20"/>
    </row>
    <row r="40313" spans="4:4" x14ac:dyDescent="0.2">
      <c r="D40313" s="20"/>
    </row>
    <row r="40314" spans="4:4" x14ac:dyDescent="0.2">
      <c r="D40314" s="20"/>
    </row>
    <row r="40315" spans="4:4" x14ac:dyDescent="0.2">
      <c r="D40315" s="20"/>
    </row>
    <row r="40316" spans="4:4" x14ac:dyDescent="0.2">
      <c r="D40316" s="20"/>
    </row>
    <row r="40317" spans="4:4" x14ac:dyDescent="0.2">
      <c r="D40317" s="20"/>
    </row>
    <row r="40318" spans="4:4" x14ac:dyDescent="0.2">
      <c r="D40318" s="20"/>
    </row>
    <row r="40319" spans="4:4" x14ac:dyDescent="0.2">
      <c r="D40319" s="20"/>
    </row>
    <row r="40320" spans="4:4" x14ac:dyDescent="0.2">
      <c r="D40320" s="20"/>
    </row>
    <row r="40321" spans="4:4" x14ac:dyDescent="0.2">
      <c r="D40321" s="20"/>
    </row>
    <row r="40322" spans="4:4" x14ac:dyDescent="0.2">
      <c r="D40322" s="20"/>
    </row>
    <row r="40323" spans="4:4" x14ac:dyDescent="0.2">
      <c r="D40323" s="20"/>
    </row>
    <row r="40324" spans="4:4" x14ac:dyDescent="0.2">
      <c r="D40324" s="20"/>
    </row>
    <row r="40325" spans="4:4" x14ac:dyDescent="0.2">
      <c r="D40325" s="20"/>
    </row>
    <row r="40326" spans="4:4" x14ac:dyDescent="0.2">
      <c r="D40326" s="20"/>
    </row>
    <row r="40327" spans="4:4" x14ac:dyDescent="0.2">
      <c r="D40327" s="20"/>
    </row>
    <row r="40328" spans="4:4" x14ac:dyDescent="0.2">
      <c r="D40328" s="20"/>
    </row>
    <row r="40329" spans="4:4" x14ac:dyDescent="0.2">
      <c r="D40329" s="20"/>
    </row>
    <row r="40330" spans="4:4" x14ac:dyDescent="0.2">
      <c r="D40330" s="20"/>
    </row>
    <row r="40331" spans="4:4" x14ac:dyDescent="0.2">
      <c r="D40331" s="20"/>
    </row>
    <row r="40332" spans="4:4" x14ac:dyDescent="0.2">
      <c r="D40332" s="20"/>
    </row>
    <row r="40333" spans="4:4" x14ac:dyDescent="0.2">
      <c r="D40333" s="20"/>
    </row>
    <row r="40334" spans="4:4" x14ac:dyDescent="0.2">
      <c r="D40334" s="20"/>
    </row>
    <row r="40335" spans="4:4" x14ac:dyDescent="0.2">
      <c r="D40335" s="20"/>
    </row>
    <row r="40336" spans="4:4" x14ac:dyDescent="0.2">
      <c r="D40336" s="20"/>
    </row>
    <row r="40337" spans="4:4" x14ac:dyDescent="0.2">
      <c r="D40337" s="20"/>
    </row>
    <row r="40338" spans="4:4" x14ac:dyDescent="0.2">
      <c r="D40338" s="20"/>
    </row>
    <row r="40339" spans="4:4" x14ac:dyDescent="0.2">
      <c r="D40339" s="20"/>
    </row>
    <row r="40340" spans="4:4" x14ac:dyDescent="0.2">
      <c r="D40340" s="20"/>
    </row>
    <row r="40341" spans="4:4" x14ac:dyDescent="0.2">
      <c r="D40341" s="20"/>
    </row>
    <row r="40342" spans="4:4" x14ac:dyDescent="0.2">
      <c r="D40342" s="20"/>
    </row>
    <row r="40343" spans="4:4" x14ac:dyDescent="0.2">
      <c r="D40343" s="20"/>
    </row>
    <row r="40344" spans="4:4" x14ac:dyDescent="0.2">
      <c r="D40344" s="20"/>
    </row>
    <row r="40345" spans="4:4" x14ac:dyDescent="0.2">
      <c r="D40345" s="20"/>
    </row>
    <row r="40346" spans="4:4" x14ac:dyDescent="0.2">
      <c r="D40346" s="20"/>
    </row>
    <row r="40347" spans="4:4" x14ac:dyDescent="0.2">
      <c r="D40347" s="20"/>
    </row>
    <row r="40348" spans="4:4" x14ac:dyDescent="0.2">
      <c r="D40348" s="20"/>
    </row>
    <row r="40349" spans="4:4" x14ac:dyDescent="0.2">
      <c r="D40349" s="20"/>
    </row>
    <row r="40350" spans="4:4" x14ac:dyDescent="0.2">
      <c r="D40350" s="20"/>
    </row>
    <row r="40351" spans="4:4" x14ac:dyDescent="0.2">
      <c r="D40351" s="20"/>
    </row>
    <row r="40352" spans="4:4" x14ac:dyDescent="0.2">
      <c r="D40352" s="20"/>
    </row>
    <row r="40353" spans="4:4" x14ac:dyDescent="0.2">
      <c r="D40353" s="20"/>
    </row>
    <row r="40354" spans="4:4" x14ac:dyDescent="0.2">
      <c r="D40354" s="20"/>
    </row>
    <row r="40355" spans="4:4" x14ac:dyDescent="0.2">
      <c r="D40355" s="20"/>
    </row>
    <row r="40356" spans="4:4" x14ac:dyDescent="0.2">
      <c r="D40356" s="20"/>
    </row>
    <row r="40357" spans="4:4" x14ac:dyDescent="0.2">
      <c r="D40357" s="20"/>
    </row>
    <row r="40358" spans="4:4" x14ac:dyDescent="0.2">
      <c r="D40358" s="20"/>
    </row>
    <row r="40359" spans="4:4" x14ac:dyDescent="0.2">
      <c r="D40359" s="20"/>
    </row>
    <row r="40360" spans="4:4" x14ac:dyDescent="0.2">
      <c r="D40360" s="20"/>
    </row>
    <row r="40361" spans="4:4" x14ac:dyDescent="0.2">
      <c r="D40361" s="20"/>
    </row>
    <row r="40362" spans="4:4" x14ac:dyDescent="0.2">
      <c r="D40362" s="20"/>
    </row>
    <row r="40363" spans="4:4" x14ac:dyDescent="0.2">
      <c r="D40363" s="20"/>
    </row>
    <row r="40364" spans="4:4" x14ac:dyDescent="0.2">
      <c r="D40364" s="20"/>
    </row>
    <row r="40365" spans="4:4" x14ac:dyDescent="0.2">
      <c r="D40365" s="20"/>
    </row>
    <row r="40366" spans="4:4" x14ac:dyDescent="0.2">
      <c r="D40366" s="20"/>
    </row>
    <row r="40367" spans="4:4" x14ac:dyDescent="0.2">
      <c r="D40367" s="20"/>
    </row>
    <row r="40368" spans="4:4" x14ac:dyDescent="0.2">
      <c r="D40368" s="20"/>
    </row>
    <row r="40369" spans="4:4" x14ac:dyDescent="0.2">
      <c r="D40369" s="20"/>
    </row>
    <row r="40370" spans="4:4" x14ac:dyDescent="0.2">
      <c r="D40370" s="20"/>
    </row>
    <row r="40371" spans="4:4" x14ac:dyDescent="0.2">
      <c r="D40371" s="20"/>
    </row>
    <row r="40372" spans="4:4" x14ac:dyDescent="0.2">
      <c r="D40372" s="20"/>
    </row>
    <row r="40373" spans="4:4" x14ac:dyDescent="0.2">
      <c r="D40373" s="20"/>
    </row>
    <row r="40374" spans="4:4" x14ac:dyDescent="0.2">
      <c r="D40374" s="20"/>
    </row>
    <row r="40375" spans="4:4" x14ac:dyDescent="0.2">
      <c r="D40375" s="20"/>
    </row>
    <row r="40376" spans="4:4" x14ac:dyDescent="0.2">
      <c r="D40376" s="20"/>
    </row>
    <row r="40377" spans="4:4" x14ac:dyDescent="0.2">
      <c r="D40377" s="20"/>
    </row>
    <row r="40378" spans="4:4" x14ac:dyDescent="0.2">
      <c r="D40378" s="20"/>
    </row>
    <row r="40379" spans="4:4" x14ac:dyDescent="0.2">
      <c r="D40379" s="20"/>
    </row>
    <row r="40380" spans="4:4" x14ac:dyDescent="0.2">
      <c r="D40380" s="20"/>
    </row>
    <row r="40381" spans="4:4" x14ac:dyDescent="0.2">
      <c r="D40381" s="20"/>
    </row>
    <row r="40382" spans="4:4" x14ac:dyDescent="0.2">
      <c r="D40382" s="20"/>
    </row>
    <row r="40383" spans="4:4" x14ac:dyDescent="0.2">
      <c r="D40383" s="20"/>
    </row>
    <row r="40384" spans="4:4" x14ac:dyDescent="0.2">
      <c r="D40384" s="20"/>
    </row>
    <row r="40385" spans="4:4" x14ac:dyDescent="0.2">
      <c r="D40385" s="20"/>
    </row>
    <row r="40386" spans="4:4" x14ac:dyDescent="0.2">
      <c r="D40386" s="20"/>
    </row>
    <row r="40387" spans="4:4" x14ac:dyDescent="0.2">
      <c r="D40387" s="20"/>
    </row>
    <row r="40388" spans="4:4" x14ac:dyDescent="0.2">
      <c r="D40388" s="20"/>
    </row>
    <row r="40389" spans="4:4" x14ac:dyDescent="0.2">
      <c r="D40389" s="20"/>
    </row>
    <row r="40390" spans="4:4" x14ac:dyDescent="0.2">
      <c r="D40390" s="20"/>
    </row>
    <row r="40391" spans="4:4" x14ac:dyDescent="0.2">
      <c r="D40391" s="20"/>
    </row>
    <row r="40392" spans="4:4" x14ac:dyDescent="0.2">
      <c r="D40392" s="20"/>
    </row>
    <row r="40393" spans="4:4" x14ac:dyDescent="0.2">
      <c r="D40393" s="20"/>
    </row>
    <row r="40394" spans="4:4" x14ac:dyDescent="0.2">
      <c r="D40394" s="20"/>
    </row>
    <row r="40395" spans="4:4" x14ac:dyDescent="0.2">
      <c r="D40395" s="20"/>
    </row>
    <row r="40396" spans="4:4" x14ac:dyDescent="0.2">
      <c r="D40396" s="20"/>
    </row>
    <row r="40397" spans="4:4" x14ac:dyDescent="0.2">
      <c r="D40397" s="20"/>
    </row>
    <row r="40398" spans="4:4" x14ac:dyDescent="0.2">
      <c r="D40398" s="20"/>
    </row>
    <row r="40399" spans="4:4" x14ac:dyDescent="0.2">
      <c r="D40399" s="20"/>
    </row>
    <row r="40400" spans="4:4" x14ac:dyDescent="0.2">
      <c r="D40400" s="20"/>
    </row>
    <row r="40401" spans="4:4" x14ac:dyDescent="0.2">
      <c r="D40401" s="20"/>
    </row>
    <row r="40402" spans="4:4" x14ac:dyDescent="0.2">
      <c r="D40402" s="20"/>
    </row>
    <row r="40403" spans="4:4" x14ac:dyDescent="0.2">
      <c r="D40403" s="20"/>
    </row>
    <row r="40404" spans="4:4" x14ac:dyDescent="0.2">
      <c r="D40404" s="20"/>
    </row>
    <row r="40405" spans="4:4" x14ac:dyDescent="0.2">
      <c r="D40405" s="20"/>
    </row>
    <row r="40406" spans="4:4" x14ac:dyDescent="0.2">
      <c r="D40406" s="20"/>
    </row>
    <row r="40407" spans="4:4" x14ac:dyDescent="0.2">
      <c r="D40407" s="20"/>
    </row>
    <row r="40408" spans="4:4" x14ac:dyDescent="0.2">
      <c r="D40408" s="20"/>
    </row>
    <row r="40409" spans="4:4" x14ac:dyDescent="0.2">
      <c r="D40409" s="20"/>
    </row>
    <row r="40410" spans="4:4" x14ac:dyDescent="0.2">
      <c r="D40410" s="20"/>
    </row>
    <row r="40411" spans="4:4" x14ac:dyDescent="0.2">
      <c r="D40411" s="20"/>
    </row>
    <row r="40412" spans="4:4" x14ac:dyDescent="0.2">
      <c r="D40412" s="20"/>
    </row>
    <row r="40413" spans="4:4" x14ac:dyDescent="0.2">
      <c r="D40413" s="20"/>
    </row>
    <row r="40414" spans="4:4" x14ac:dyDescent="0.2">
      <c r="D40414" s="20"/>
    </row>
    <row r="40415" spans="4:4" x14ac:dyDescent="0.2">
      <c r="D40415" s="20"/>
    </row>
    <row r="40416" spans="4:4" x14ac:dyDescent="0.2">
      <c r="D40416" s="20"/>
    </row>
    <row r="40417" spans="4:4" x14ac:dyDescent="0.2">
      <c r="D40417" s="20"/>
    </row>
    <row r="40418" spans="4:4" x14ac:dyDescent="0.2">
      <c r="D40418" s="20"/>
    </row>
    <row r="40419" spans="4:4" x14ac:dyDescent="0.2">
      <c r="D40419" s="20"/>
    </row>
    <row r="40420" spans="4:4" x14ac:dyDescent="0.2">
      <c r="D40420" s="20"/>
    </row>
    <row r="40421" spans="4:4" x14ac:dyDescent="0.2">
      <c r="D40421" s="20"/>
    </row>
    <row r="40422" spans="4:4" x14ac:dyDescent="0.2">
      <c r="D40422" s="20"/>
    </row>
    <row r="40423" spans="4:4" x14ac:dyDescent="0.2">
      <c r="D40423" s="20"/>
    </row>
    <row r="40424" spans="4:4" x14ac:dyDescent="0.2">
      <c r="D40424" s="20"/>
    </row>
    <row r="40425" spans="4:4" x14ac:dyDescent="0.2">
      <c r="D40425" s="20"/>
    </row>
    <row r="40426" spans="4:4" x14ac:dyDescent="0.2">
      <c r="D40426" s="20"/>
    </row>
    <row r="40427" spans="4:4" x14ac:dyDescent="0.2">
      <c r="D40427" s="20"/>
    </row>
    <row r="40428" spans="4:4" x14ac:dyDescent="0.2">
      <c r="D40428" s="20"/>
    </row>
    <row r="40429" spans="4:4" x14ac:dyDescent="0.2">
      <c r="D40429" s="20"/>
    </row>
    <row r="40430" spans="4:4" x14ac:dyDescent="0.2">
      <c r="D40430" s="20"/>
    </row>
    <row r="40431" spans="4:4" x14ac:dyDescent="0.2">
      <c r="D40431" s="20"/>
    </row>
    <row r="40432" spans="4:4" x14ac:dyDescent="0.2">
      <c r="D40432" s="20"/>
    </row>
    <row r="40433" spans="4:4" x14ac:dyDescent="0.2">
      <c r="D40433" s="20"/>
    </row>
    <row r="40434" spans="4:4" x14ac:dyDescent="0.2">
      <c r="D40434" s="20"/>
    </row>
    <row r="40435" spans="4:4" x14ac:dyDescent="0.2">
      <c r="D40435" s="20"/>
    </row>
    <row r="40436" spans="4:4" x14ac:dyDescent="0.2">
      <c r="D40436" s="20"/>
    </row>
    <row r="40437" spans="4:4" x14ac:dyDescent="0.2">
      <c r="D40437" s="20"/>
    </row>
    <row r="40438" spans="4:4" x14ac:dyDescent="0.2">
      <c r="D40438" s="20"/>
    </row>
    <row r="40439" spans="4:4" x14ac:dyDescent="0.2">
      <c r="D40439" s="20"/>
    </row>
    <row r="40440" spans="4:4" x14ac:dyDescent="0.2">
      <c r="D40440" s="20"/>
    </row>
    <row r="40441" spans="4:4" x14ac:dyDescent="0.2">
      <c r="D40441" s="20"/>
    </row>
    <row r="40442" spans="4:4" x14ac:dyDescent="0.2">
      <c r="D40442" s="20"/>
    </row>
    <row r="40443" spans="4:4" x14ac:dyDescent="0.2">
      <c r="D40443" s="20"/>
    </row>
    <row r="40444" spans="4:4" x14ac:dyDescent="0.2">
      <c r="D40444" s="20"/>
    </row>
    <row r="40445" spans="4:4" x14ac:dyDescent="0.2">
      <c r="D40445" s="20"/>
    </row>
    <row r="40446" spans="4:4" x14ac:dyDescent="0.2">
      <c r="D40446" s="20"/>
    </row>
    <row r="40447" spans="4:4" x14ac:dyDescent="0.2">
      <c r="D40447" s="20"/>
    </row>
    <row r="40448" spans="4:4" x14ac:dyDescent="0.2">
      <c r="D40448" s="20"/>
    </row>
    <row r="40449" spans="4:4" x14ac:dyDescent="0.2">
      <c r="D40449" s="20"/>
    </row>
    <row r="40450" spans="4:4" x14ac:dyDescent="0.2">
      <c r="D40450" s="20"/>
    </row>
    <row r="40451" spans="4:4" x14ac:dyDescent="0.2">
      <c r="D40451" s="20"/>
    </row>
    <row r="40452" spans="4:4" x14ac:dyDescent="0.2">
      <c r="D40452" s="20"/>
    </row>
    <row r="40453" spans="4:4" x14ac:dyDescent="0.2">
      <c r="D40453" s="20"/>
    </row>
    <row r="40454" spans="4:4" x14ac:dyDescent="0.2">
      <c r="D40454" s="20"/>
    </row>
    <row r="40455" spans="4:4" x14ac:dyDescent="0.2">
      <c r="D40455" s="20"/>
    </row>
    <row r="40456" spans="4:4" x14ac:dyDescent="0.2">
      <c r="D40456" s="20"/>
    </row>
    <row r="40457" spans="4:4" x14ac:dyDescent="0.2">
      <c r="D40457" s="20"/>
    </row>
    <row r="40458" spans="4:4" x14ac:dyDescent="0.2">
      <c r="D40458" s="20"/>
    </row>
    <row r="40459" spans="4:4" x14ac:dyDescent="0.2">
      <c r="D40459" s="20"/>
    </row>
    <row r="40460" spans="4:4" x14ac:dyDescent="0.2">
      <c r="D40460" s="20"/>
    </row>
    <row r="40461" spans="4:4" x14ac:dyDescent="0.2">
      <c r="D40461" s="20"/>
    </row>
    <row r="40462" spans="4:4" x14ac:dyDescent="0.2">
      <c r="D40462" s="20"/>
    </row>
    <row r="40463" spans="4:4" x14ac:dyDescent="0.2">
      <c r="D40463" s="20"/>
    </row>
    <row r="40464" spans="4:4" x14ac:dyDescent="0.2">
      <c r="D40464" s="20"/>
    </row>
    <row r="40465" spans="4:4" x14ac:dyDescent="0.2">
      <c r="D40465" s="20"/>
    </row>
    <row r="40466" spans="4:4" x14ac:dyDescent="0.2">
      <c r="D40466" s="20"/>
    </row>
    <row r="40467" spans="4:4" x14ac:dyDescent="0.2">
      <c r="D40467" s="20"/>
    </row>
    <row r="40468" spans="4:4" x14ac:dyDescent="0.2">
      <c r="D40468" s="20"/>
    </row>
    <row r="40469" spans="4:4" x14ac:dyDescent="0.2">
      <c r="D40469" s="20"/>
    </row>
    <row r="40470" spans="4:4" x14ac:dyDescent="0.2">
      <c r="D40470" s="20"/>
    </row>
    <row r="40471" spans="4:4" x14ac:dyDescent="0.2">
      <c r="D40471" s="20"/>
    </row>
    <row r="40472" spans="4:4" x14ac:dyDescent="0.2">
      <c r="D40472" s="20"/>
    </row>
    <row r="40473" spans="4:4" x14ac:dyDescent="0.2">
      <c r="D40473" s="20"/>
    </row>
    <row r="40474" spans="4:4" x14ac:dyDescent="0.2">
      <c r="D40474" s="20"/>
    </row>
    <row r="40475" spans="4:4" x14ac:dyDescent="0.2">
      <c r="D40475" s="20"/>
    </row>
    <row r="40476" spans="4:4" x14ac:dyDescent="0.2">
      <c r="D40476" s="20"/>
    </row>
    <row r="40477" spans="4:4" x14ac:dyDescent="0.2">
      <c r="D40477" s="20"/>
    </row>
    <row r="40478" spans="4:4" x14ac:dyDescent="0.2">
      <c r="D40478" s="20"/>
    </row>
    <row r="40479" spans="4:4" x14ac:dyDescent="0.2">
      <c r="D40479" s="20"/>
    </row>
    <row r="40480" spans="4:4" x14ac:dyDescent="0.2">
      <c r="D40480" s="20"/>
    </row>
    <row r="40481" spans="4:4" x14ac:dyDescent="0.2">
      <c r="D40481" s="20"/>
    </row>
    <row r="40482" spans="4:4" x14ac:dyDescent="0.2">
      <c r="D40482" s="20"/>
    </row>
    <row r="40483" spans="4:4" x14ac:dyDescent="0.2">
      <c r="D40483" s="20"/>
    </row>
    <row r="40484" spans="4:4" x14ac:dyDescent="0.2">
      <c r="D40484" s="20"/>
    </row>
    <row r="40485" spans="4:4" x14ac:dyDescent="0.2">
      <c r="D40485" s="20"/>
    </row>
    <row r="40486" spans="4:4" x14ac:dyDescent="0.2">
      <c r="D40486" s="20"/>
    </row>
    <row r="40487" spans="4:4" x14ac:dyDescent="0.2">
      <c r="D40487" s="20"/>
    </row>
    <row r="40488" spans="4:4" x14ac:dyDescent="0.2">
      <c r="D40488" s="20"/>
    </row>
    <row r="40489" spans="4:4" x14ac:dyDescent="0.2">
      <c r="D40489" s="20"/>
    </row>
    <row r="40490" spans="4:4" x14ac:dyDescent="0.2">
      <c r="D40490" s="20"/>
    </row>
    <row r="40491" spans="4:4" x14ac:dyDescent="0.2">
      <c r="D40491" s="20"/>
    </row>
    <row r="40492" spans="4:4" x14ac:dyDescent="0.2">
      <c r="D40492" s="20"/>
    </row>
    <row r="40493" spans="4:4" x14ac:dyDescent="0.2">
      <c r="D40493" s="20"/>
    </row>
    <row r="40494" spans="4:4" x14ac:dyDescent="0.2">
      <c r="D40494" s="20"/>
    </row>
    <row r="40495" spans="4:4" x14ac:dyDescent="0.2">
      <c r="D40495" s="20"/>
    </row>
    <row r="40496" spans="4:4" x14ac:dyDescent="0.2">
      <c r="D40496" s="20"/>
    </row>
    <row r="40497" spans="4:4" x14ac:dyDescent="0.2">
      <c r="D40497" s="20"/>
    </row>
    <row r="40498" spans="4:4" x14ac:dyDescent="0.2">
      <c r="D40498" s="20"/>
    </row>
    <row r="40499" spans="4:4" x14ac:dyDescent="0.2">
      <c r="D40499" s="20"/>
    </row>
    <row r="40500" spans="4:4" x14ac:dyDescent="0.2">
      <c r="D40500" s="20"/>
    </row>
    <row r="40501" spans="4:4" x14ac:dyDescent="0.2">
      <c r="D40501" s="20"/>
    </row>
    <row r="40502" spans="4:4" x14ac:dyDescent="0.2">
      <c r="D40502" s="20"/>
    </row>
    <row r="40503" spans="4:4" x14ac:dyDescent="0.2">
      <c r="D40503" s="20"/>
    </row>
    <row r="40504" spans="4:4" x14ac:dyDescent="0.2">
      <c r="D40504" s="20"/>
    </row>
    <row r="40505" spans="4:4" x14ac:dyDescent="0.2">
      <c r="D40505" s="20"/>
    </row>
    <row r="40506" spans="4:4" x14ac:dyDescent="0.2">
      <c r="D40506" s="20"/>
    </row>
    <row r="40507" spans="4:4" x14ac:dyDescent="0.2">
      <c r="D40507" s="20"/>
    </row>
    <row r="40508" spans="4:4" x14ac:dyDescent="0.2">
      <c r="D40508" s="20"/>
    </row>
    <row r="40509" spans="4:4" x14ac:dyDescent="0.2">
      <c r="D40509" s="20"/>
    </row>
    <row r="40510" spans="4:4" x14ac:dyDescent="0.2">
      <c r="D40510" s="20"/>
    </row>
    <row r="40511" spans="4:4" x14ac:dyDescent="0.2">
      <c r="D40511" s="20"/>
    </row>
    <row r="40512" spans="4:4" x14ac:dyDescent="0.2">
      <c r="D40512" s="20"/>
    </row>
    <row r="40513" spans="4:4" x14ac:dyDescent="0.2">
      <c r="D40513" s="20"/>
    </row>
    <row r="40514" spans="4:4" x14ac:dyDescent="0.2">
      <c r="D40514" s="20"/>
    </row>
    <row r="40515" spans="4:4" x14ac:dyDescent="0.2">
      <c r="D40515" s="20"/>
    </row>
    <row r="40516" spans="4:4" x14ac:dyDescent="0.2">
      <c r="D40516" s="20"/>
    </row>
    <row r="40517" spans="4:4" x14ac:dyDescent="0.2">
      <c r="D40517" s="20"/>
    </row>
    <row r="40518" spans="4:4" x14ac:dyDescent="0.2">
      <c r="D40518" s="20"/>
    </row>
    <row r="40519" spans="4:4" x14ac:dyDescent="0.2">
      <c r="D40519" s="20"/>
    </row>
    <row r="40520" spans="4:4" x14ac:dyDescent="0.2">
      <c r="D40520" s="20"/>
    </row>
    <row r="40521" spans="4:4" x14ac:dyDescent="0.2">
      <c r="D40521" s="20"/>
    </row>
    <row r="40522" spans="4:4" x14ac:dyDescent="0.2">
      <c r="D40522" s="20"/>
    </row>
    <row r="40523" spans="4:4" x14ac:dyDescent="0.2">
      <c r="D40523" s="20"/>
    </row>
    <row r="40524" spans="4:4" x14ac:dyDescent="0.2">
      <c r="D40524" s="20"/>
    </row>
    <row r="40525" spans="4:4" x14ac:dyDescent="0.2">
      <c r="D40525" s="20"/>
    </row>
    <row r="40526" spans="4:4" x14ac:dyDescent="0.2">
      <c r="D40526" s="20"/>
    </row>
    <row r="40527" spans="4:4" x14ac:dyDescent="0.2">
      <c r="D40527" s="20"/>
    </row>
    <row r="40528" spans="4:4" x14ac:dyDescent="0.2">
      <c r="D40528" s="20"/>
    </row>
    <row r="40529" spans="4:4" x14ac:dyDescent="0.2">
      <c r="D40529" s="20"/>
    </row>
    <row r="40530" spans="4:4" x14ac:dyDescent="0.2">
      <c r="D40530" s="20"/>
    </row>
    <row r="40531" spans="4:4" x14ac:dyDescent="0.2">
      <c r="D40531" s="20"/>
    </row>
    <row r="40532" spans="4:4" x14ac:dyDescent="0.2">
      <c r="D40532" s="20"/>
    </row>
    <row r="40533" spans="4:4" x14ac:dyDescent="0.2">
      <c r="D40533" s="20"/>
    </row>
    <row r="40534" spans="4:4" x14ac:dyDescent="0.2">
      <c r="D40534" s="20"/>
    </row>
    <row r="40535" spans="4:4" x14ac:dyDescent="0.2">
      <c r="D40535" s="20"/>
    </row>
    <row r="40536" spans="4:4" x14ac:dyDescent="0.2">
      <c r="D40536" s="20"/>
    </row>
    <row r="40537" spans="4:4" x14ac:dyDescent="0.2">
      <c r="D40537" s="20"/>
    </row>
    <row r="40538" spans="4:4" x14ac:dyDescent="0.2">
      <c r="D40538" s="20"/>
    </row>
    <row r="40539" spans="4:4" x14ac:dyDescent="0.2">
      <c r="D40539" s="20"/>
    </row>
    <row r="40540" spans="4:4" x14ac:dyDescent="0.2">
      <c r="D40540" s="20"/>
    </row>
    <row r="40541" spans="4:4" x14ac:dyDescent="0.2">
      <c r="D40541" s="20"/>
    </row>
    <row r="40542" spans="4:4" x14ac:dyDescent="0.2">
      <c r="D40542" s="20"/>
    </row>
    <row r="40543" spans="4:4" x14ac:dyDescent="0.2">
      <c r="D40543" s="20"/>
    </row>
    <row r="40544" spans="4:4" x14ac:dyDescent="0.2">
      <c r="D40544" s="20"/>
    </row>
    <row r="40545" spans="4:4" x14ac:dyDescent="0.2">
      <c r="D40545" s="20"/>
    </row>
    <row r="40546" spans="4:4" x14ac:dyDescent="0.2">
      <c r="D40546" s="20"/>
    </row>
    <row r="40547" spans="4:4" x14ac:dyDescent="0.2">
      <c r="D40547" s="20"/>
    </row>
    <row r="40548" spans="4:4" x14ac:dyDescent="0.2">
      <c r="D40548" s="20"/>
    </row>
    <row r="40549" spans="4:4" x14ac:dyDescent="0.2">
      <c r="D40549" s="20"/>
    </row>
    <row r="40550" spans="4:4" x14ac:dyDescent="0.2">
      <c r="D40550" s="20"/>
    </row>
    <row r="40551" spans="4:4" x14ac:dyDescent="0.2">
      <c r="D40551" s="20"/>
    </row>
    <row r="40552" spans="4:4" x14ac:dyDescent="0.2">
      <c r="D40552" s="20"/>
    </row>
    <row r="40553" spans="4:4" x14ac:dyDescent="0.2">
      <c r="D40553" s="20"/>
    </row>
    <row r="40554" spans="4:4" x14ac:dyDescent="0.2">
      <c r="D40554" s="20"/>
    </row>
    <row r="40555" spans="4:4" x14ac:dyDescent="0.2">
      <c r="D40555" s="20"/>
    </row>
    <row r="40556" spans="4:4" x14ac:dyDescent="0.2">
      <c r="D40556" s="20"/>
    </row>
    <row r="40557" spans="4:4" x14ac:dyDescent="0.2">
      <c r="D40557" s="20"/>
    </row>
    <row r="40558" spans="4:4" x14ac:dyDescent="0.2">
      <c r="D40558" s="20"/>
    </row>
    <row r="40559" spans="4:4" x14ac:dyDescent="0.2">
      <c r="D40559" s="20"/>
    </row>
    <row r="40560" spans="4:4" x14ac:dyDescent="0.2">
      <c r="D40560" s="20"/>
    </row>
    <row r="40561" spans="4:4" x14ac:dyDescent="0.2">
      <c r="D40561" s="20"/>
    </row>
    <row r="40562" spans="4:4" x14ac:dyDescent="0.2">
      <c r="D40562" s="20"/>
    </row>
    <row r="40563" spans="4:4" x14ac:dyDescent="0.2">
      <c r="D40563" s="20"/>
    </row>
    <row r="40564" spans="4:4" x14ac:dyDescent="0.2">
      <c r="D40564" s="20"/>
    </row>
    <row r="40565" spans="4:4" x14ac:dyDescent="0.2">
      <c r="D40565" s="20"/>
    </row>
    <row r="40566" spans="4:4" x14ac:dyDescent="0.2">
      <c r="D40566" s="20"/>
    </row>
    <row r="40567" spans="4:4" x14ac:dyDescent="0.2">
      <c r="D40567" s="20"/>
    </row>
    <row r="40568" spans="4:4" x14ac:dyDescent="0.2">
      <c r="D40568" s="20"/>
    </row>
    <row r="40569" spans="4:4" x14ac:dyDescent="0.2">
      <c r="D40569" s="20"/>
    </row>
    <row r="40570" spans="4:4" x14ac:dyDescent="0.2">
      <c r="D40570" s="20"/>
    </row>
    <row r="40571" spans="4:4" x14ac:dyDescent="0.2">
      <c r="D40571" s="20"/>
    </row>
    <row r="40572" spans="4:4" x14ac:dyDescent="0.2">
      <c r="D40572" s="20"/>
    </row>
    <row r="40573" spans="4:4" x14ac:dyDescent="0.2">
      <c r="D40573" s="20"/>
    </row>
    <row r="40574" spans="4:4" x14ac:dyDescent="0.2">
      <c r="D40574" s="20"/>
    </row>
    <row r="40575" spans="4:4" x14ac:dyDescent="0.2">
      <c r="D40575" s="20"/>
    </row>
    <row r="40576" spans="4:4" x14ac:dyDescent="0.2">
      <c r="D40576" s="20"/>
    </row>
    <row r="40577" spans="4:4" x14ac:dyDescent="0.2">
      <c r="D40577" s="20"/>
    </row>
    <row r="40578" spans="4:4" x14ac:dyDescent="0.2">
      <c r="D40578" s="20"/>
    </row>
    <row r="40579" spans="4:4" x14ac:dyDescent="0.2">
      <c r="D40579" s="20"/>
    </row>
    <row r="40580" spans="4:4" x14ac:dyDescent="0.2">
      <c r="D40580" s="20"/>
    </row>
    <row r="40581" spans="4:4" x14ac:dyDescent="0.2">
      <c r="D40581" s="20"/>
    </row>
    <row r="40582" spans="4:4" x14ac:dyDescent="0.2">
      <c r="D40582" s="20"/>
    </row>
    <row r="40583" spans="4:4" x14ac:dyDescent="0.2">
      <c r="D40583" s="20"/>
    </row>
    <row r="40584" spans="4:4" x14ac:dyDescent="0.2">
      <c r="D40584" s="20"/>
    </row>
    <row r="40585" spans="4:4" x14ac:dyDescent="0.2">
      <c r="D40585" s="20"/>
    </row>
    <row r="40586" spans="4:4" x14ac:dyDescent="0.2">
      <c r="D40586" s="20"/>
    </row>
    <row r="40587" spans="4:4" x14ac:dyDescent="0.2">
      <c r="D40587" s="20"/>
    </row>
    <row r="40588" spans="4:4" x14ac:dyDescent="0.2">
      <c r="D40588" s="20"/>
    </row>
    <row r="40589" spans="4:4" x14ac:dyDescent="0.2">
      <c r="D40589" s="20"/>
    </row>
    <row r="40590" spans="4:4" x14ac:dyDescent="0.2">
      <c r="D40590" s="20"/>
    </row>
    <row r="40591" spans="4:4" x14ac:dyDescent="0.2">
      <c r="D40591" s="20"/>
    </row>
    <row r="40592" spans="4:4" x14ac:dyDescent="0.2">
      <c r="D40592" s="20"/>
    </row>
    <row r="40593" spans="4:4" x14ac:dyDescent="0.2">
      <c r="D40593" s="20"/>
    </row>
    <row r="40594" spans="4:4" x14ac:dyDescent="0.2">
      <c r="D40594" s="20"/>
    </row>
    <row r="40595" spans="4:4" x14ac:dyDescent="0.2">
      <c r="D40595" s="20"/>
    </row>
    <row r="40596" spans="4:4" x14ac:dyDescent="0.2">
      <c r="D40596" s="20"/>
    </row>
    <row r="40597" spans="4:4" x14ac:dyDescent="0.2">
      <c r="D40597" s="20"/>
    </row>
    <row r="40598" spans="4:4" x14ac:dyDescent="0.2">
      <c r="D40598" s="20"/>
    </row>
    <row r="40599" spans="4:4" x14ac:dyDescent="0.2">
      <c r="D40599" s="20"/>
    </row>
    <row r="40600" spans="4:4" x14ac:dyDescent="0.2">
      <c r="D40600" s="20"/>
    </row>
    <row r="40601" spans="4:4" x14ac:dyDescent="0.2">
      <c r="D40601" s="20"/>
    </row>
    <row r="40602" spans="4:4" x14ac:dyDescent="0.2">
      <c r="D40602" s="20"/>
    </row>
    <row r="40603" spans="4:4" x14ac:dyDescent="0.2">
      <c r="D40603" s="20"/>
    </row>
    <row r="40604" spans="4:4" x14ac:dyDescent="0.2">
      <c r="D40604" s="20"/>
    </row>
    <row r="40605" spans="4:4" x14ac:dyDescent="0.2">
      <c r="D40605" s="20"/>
    </row>
    <row r="40606" spans="4:4" x14ac:dyDescent="0.2">
      <c r="D40606" s="20"/>
    </row>
    <row r="40607" spans="4:4" x14ac:dyDescent="0.2">
      <c r="D40607" s="20"/>
    </row>
    <row r="40608" spans="4:4" x14ac:dyDescent="0.2">
      <c r="D40608" s="20"/>
    </row>
    <row r="40609" spans="4:4" x14ac:dyDescent="0.2">
      <c r="D40609" s="20"/>
    </row>
    <row r="40610" spans="4:4" x14ac:dyDescent="0.2">
      <c r="D40610" s="20"/>
    </row>
    <row r="40611" spans="4:4" x14ac:dyDescent="0.2">
      <c r="D40611" s="20"/>
    </row>
    <row r="40612" spans="4:4" x14ac:dyDescent="0.2">
      <c r="D40612" s="20"/>
    </row>
    <row r="40613" spans="4:4" x14ac:dyDescent="0.2">
      <c r="D40613" s="20"/>
    </row>
    <row r="40614" spans="4:4" x14ac:dyDescent="0.2">
      <c r="D40614" s="20"/>
    </row>
    <row r="40615" spans="4:4" x14ac:dyDescent="0.2">
      <c r="D40615" s="20"/>
    </row>
    <row r="40616" spans="4:4" x14ac:dyDescent="0.2">
      <c r="D40616" s="20"/>
    </row>
    <row r="40617" spans="4:4" x14ac:dyDescent="0.2">
      <c r="D40617" s="20"/>
    </row>
    <row r="40618" spans="4:4" x14ac:dyDescent="0.2">
      <c r="D40618" s="20"/>
    </row>
    <row r="40619" spans="4:4" x14ac:dyDescent="0.2">
      <c r="D40619" s="20"/>
    </row>
    <row r="40620" spans="4:4" x14ac:dyDescent="0.2">
      <c r="D40620" s="20"/>
    </row>
    <row r="40621" spans="4:4" x14ac:dyDescent="0.2">
      <c r="D40621" s="20"/>
    </row>
    <row r="40622" spans="4:4" x14ac:dyDescent="0.2">
      <c r="D40622" s="20"/>
    </row>
    <row r="40623" spans="4:4" x14ac:dyDescent="0.2">
      <c r="D40623" s="20"/>
    </row>
    <row r="40624" spans="4:4" x14ac:dyDescent="0.2">
      <c r="D40624" s="20"/>
    </row>
    <row r="40625" spans="4:4" x14ac:dyDescent="0.2">
      <c r="D40625" s="20"/>
    </row>
    <row r="40626" spans="4:4" x14ac:dyDescent="0.2">
      <c r="D40626" s="20"/>
    </row>
    <row r="40627" spans="4:4" x14ac:dyDescent="0.2">
      <c r="D40627" s="20"/>
    </row>
    <row r="40628" spans="4:4" x14ac:dyDescent="0.2">
      <c r="D40628" s="20"/>
    </row>
    <row r="40629" spans="4:4" x14ac:dyDescent="0.2">
      <c r="D40629" s="20"/>
    </row>
    <row r="40630" spans="4:4" x14ac:dyDescent="0.2">
      <c r="D40630" s="20"/>
    </row>
    <row r="40631" spans="4:4" x14ac:dyDescent="0.2">
      <c r="D40631" s="20"/>
    </row>
    <row r="40632" spans="4:4" x14ac:dyDescent="0.2">
      <c r="D40632" s="20"/>
    </row>
    <row r="40633" spans="4:4" x14ac:dyDescent="0.2">
      <c r="D40633" s="20"/>
    </row>
    <row r="40634" spans="4:4" x14ac:dyDescent="0.2">
      <c r="D40634" s="20"/>
    </row>
    <row r="40635" spans="4:4" x14ac:dyDescent="0.2">
      <c r="D40635" s="20"/>
    </row>
    <row r="40636" spans="4:4" x14ac:dyDescent="0.2">
      <c r="D40636" s="20"/>
    </row>
    <row r="40637" spans="4:4" x14ac:dyDescent="0.2">
      <c r="D40637" s="20"/>
    </row>
    <row r="40638" spans="4:4" x14ac:dyDescent="0.2">
      <c r="D40638" s="20"/>
    </row>
    <row r="40639" spans="4:4" x14ac:dyDescent="0.2">
      <c r="D40639" s="20"/>
    </row>
    <row r="40640" spans="4:4" x14ac:dyDescent="0.2">
      <c r="D40640" s="20"/>
    </row>
    <row r="40641" spans="4:4" x14ac:dyDescent="0.2">
      <c r="D40641" s="20"/>
    </row>
    <row r="40642" spans="4:4" x14ac:dyDescent="0.2">
      <c r="D40642" s="20"/>
    </row>
    <row r="40643" spans="4:4" x14ac:dyDescent="0.2">
      <c r="D40643" s="20"/>
    </row>
    <row r="40644" spans="4:4" x14ac:dyDescent="0.2">
      <c r="D40644" s="20"/>
    </row>
    <row r="40645" spans="4:4" x14ac:dyDescent="0.2">
      <c r="D40645" s="20"/>
    </row>
    <row r="40646" spans="4:4" x14ac:dyDescent="0.2">
      <c r="D40646" s="20"/>
    </row>
    <row r="40647" spans="4:4" x14ac:dyDescent="0.2">
      <c r="D40647" s="20"/>
    </row>
    <row r="40648" spans="4:4" x14ac:dyDescent="0.2">
      <c r="D40648" s="20"/>
    </row>
    <row r="40649" spans="4:4" x14ac:dyDescent="0.2">
      <c r="D40649" s="20"/>
    </row>
    <row r="40650" spans="4:4" x14ac:dyDescent="0.2">
      <c r="D40650" s="20"/>
    </row>
    <row r="40651" spans="4:4" x14ac:dyDescent="0.2">
      <c r="D40651" s="20"/>
    </row>
    <row r="40652" spans="4:4" x14ac:dyDescent="0.2">
      <c r="D40652" s="20"/>
    </row>
    <row r="40653" spans="4:4" x14ac:dyDescent="0.2">
      <c r="D40653" s="20"/>
    </row>
    <row r="40654" spans="4:4" x14ac:dyDescent="0.2">
      <c r="D40654" s="20"/>
    </row>
    <row r="40655" spans="4:4" x14ac:dyDescent="0.2">
      <c r="D40655" s="20"/>
    </row>
    <row r="40656" spans="4:4" x14ac:dyDescent="0.2">
      <c r="D40656" s="20"/>
    </row>
    <row r="40657" spans="4:4" x14ac:dyDescent="0.2">
      <c r="D40657" s="20"/>
    </row>
    <row r="40658" spans="4:4" x14ac:dyDescent="0.2">
      <c r="D40658" s="20"/>
    </row>
    <row r="40659" spans="4:4" x14ac:dyDescent="0.2">
      <c r="D40659" s="20"/>
    </row>
    <row r="40660" spans="4:4" x14ac:dyDescent="0.2">
      <c r="D40660" s="20"/>
    </row>
    <row r="40661" spans="4:4" x14ac:dyDescent="0.2">
      <c r="D40661" s="20"/>
    </row>
    <row r="40662" spans="4:4" x14ac:dyDescent="0.2">
      <c r="D40662" s="20"/>
    </row>
    <row r="40663" spans="4:4" x14ac:dyDescent="0.2">
      <c r="D40663" s="20"/>
    </row>
    <row r="40664" spans="4:4" x14ac:dyDescent="0.2">
      <c r="D40664" s="20"/>
    </row>
    <row r="40665" spans="4:4" x14ac:dyDescent="0.2">
      <c r="D40665" s="20"/>
    </row>
    <row r="40666" spans="4:4" x14ac:dyDescent="0.2">
      <c r="D40666" s="20"/>
    </row>
    <row r="40667" spans="4:4" x14ac:dyDescent="0.2">
      <c r="D40667" s="20"/>
    </row>
    <row r="40668" spans="4:4" x14ac:dyDescent="0.2">
      <c r="D40668" s="20"/>
    </row>
    <row r="40669" spans="4:4" x14ac:dyDescent="0.2">
      <c r="D40669" s="20"/>
    </row>
    <row r="40670" spans="4:4" x14ac:dyDescent="0.2">
      <c r="D40670" s="20"/>
    </row>
    <row r="40671" spans="4:4" x14ac:dyDescent="0.2">
      <c r="D40671" s="20"/>
    </row>
    <row r="40672" spans="4:4" x14ac:dyDescent="0.2">
      <c r="D40672" s="20"/>
    </row>
    <row r="40673" spans="4:4" x14ac:dyDescent="0.2">
      <c r="D40673" s="20"/>
    </row>
    <row r="40674" spans="4:4" x14ac:dyDescent="0.2">
      <c r="D40674" s="20"/>
    </row>
    <row r="40675" spans="4:4" x14ac:dyDescent="0.2">
      <c r="D40675" s="20"/>
    </row>
    <row r="40676" spans="4:4" x14ac:dyDescent="0.2">
      <c r="D40676" s="20"/>
    </row>
    <row r="40677" spans="4:4" x14ac:dyDescent="0.2">
      <c r="D40677" s="20"/>
    </row>
    <row r="40678" spans="4:4" x14ac:dyDescent="0.2">
      <c r="D40678" s="20"/>
    </row>
    <row r="40679" spans="4:4" x14ac:dyDescent="0.2">
      <c r="D40679" s="20"/>
    </row>
    <row r="40680" spans="4:4" x14ac:dyDescent="0.2">
      <c r="D40680" s="20"/>
    </row>
    <row r="40681" spans="4:4" x14ac:dyDescent="0.2">
      <c r="D40681" s="20"/>
    </row>
    <row r="40682" spans="4:4" x14ac:dyDescent="0.2">
      <c r="D40682" s="20"/>
    </row>
    <row r="40683" spans="4:4" x14ac:dyDescent="0.2">
      <c r="D40683" s="20"/>
    </row>
    <row r="40684" spans="4:4" x14ac:dyDescent="0.2">
      <c r="D40684" s="20"/>
    </row>
    <row r="40685" spans="4:4" x14ac:dyDescent="0.2">
      <c r="D40685" s="20"/>
    </row>
    <row r="40686" spans="4:4" x14ac:dyDescent="0.2">
      <c r="D40686" s="20"/>
    </row>
    <row r="40687" spans="4:4" x14ac:dyDescent="0.2">
      <c r="D40687" s="20"/>
    </row>
    <row r="40688" spans="4:4" x14ac:dyDescent="0.2">
      <c r="D40688" s="20"/>
    </row>
    <row r="40689" spans="4:4" x14ac:dyDescent="0.2">
      <c r="D40689" s="20"/>
    </row>
    <row r="40690" spans="4:4" x14ac:dyDescent="0.2">
      <c r="D40690" s="20"/>
    </row>
    <row r="40691" spans="4:4" x14ac:dyDescent="0.2">
      <c r="D40691" s="20"/>
    </row>
    <row r="40692" spans="4:4" x14ac:dyDescent="0.2">
      <c r="D40692" s="20"/>
    </row>
    <row r="40693" spans="4:4" x14ac:dyDescent="0.2">
      <c r="D40693" s="20"/>
    </row>
    <row r="40694" spans="4:4" x14ac:dyDescent="0.2">
      <c r="D40694" s="20"/>
    </row>
    <row r="40695" spans="4:4" x14ac:dyDescent="0.2">
      <c r="D40695" s="20"/>
    </row>
    <row r="40696" spans="4:4" x14ac:dyDescent="0.2">
      <c r="D40696" s="20"/>
    </row>
    <row r="40697" spans="4:4" x14ac:dyDescent="0.2">
      <c r="D40697" s="20"/>
    </row>
    <row r="40698" spans="4:4" x14ac:dyDescent="0.2">
      <c r="D40698" s="20"/>
    </row>
    <row r="40699" spans="4:4" x14ac:dyDescent="0.2">
      <c r="D40699" s="20"/>
    </row>
    <row r="40700" spans="4:4" x14ac:dyDescent="0.2">
      <c r="D40700" s="20"/>
    </row>
    <row r="40701" spans="4:4" x14ac:dyDescent="0.2">
      <c r="D40701" s="20"/>
    </row>
    <row r="40702" spans="4:4" x14ac:dyDescent="0.2">
      <c r="D40702" s="20"/>
    </row>
    <row r="40703" spans="4:4" x14ac:dyDescent="0.2">
      <c r="D40703" s="20"/>
    </row>
    <row r="40704" spans="4:4" x14ac:dyDescent="0.2">
      <c r="D40704" s="20"/>
    </row>
    <row r="40705" spans="4:4" x14ac:dyDescent="0.2">
      <c r="D40705" s="20"/>
    </row>
    <row r="40706" spans="4:4" x14ac:dyDescent="0.2">
      <c r="D40706" s="20"/>
    </row>
    <row r="40707" spans="4:4" x14ac:dyDescent="0.2">
      <c r="D40707" s="20"/>
    </row>
    <row r="40708" spans="4:4" x14ac:dyDescent="0.2">
      <c r="D40708" s="20"/>
    </row>
    <row r="40709" spans="4:4" x14ac:dyDescent="0.2">
      <c r="D40709" s="20"/>
    </row>
    <row r="40710" spans="4:4" x14ac:dyDescent="0.2">
      <c r="D40710" s="20"/>
    </row>
    <row r="40711" spans="4:4" x14ac:dyDescent="0.2">
      <c r="D40711" s="20"/>
    </row>
    <row r="40712" spans="4:4" x14ac:dyDescent="0.2">
      <c r="D40712" s="20"/>
    </row>
    <row r="40713" spans="4:4" x14ac:dyDescent="0.2">
      <c r="D40713" s="20"/>
    </row>
    <row r="40714" spans="4:4" x14ac:dyDescent="0.2">
      <c r="D40714" s="20"/>
    </row>
    <row r="40715" spans="4:4" x14ac:dyDescent="0.2">
      <c r="D40715" s="20"/>
    </row>
    <row r="40716" spans="4:4" x14ac:dyDescent="0.2">
      <c r="D40716" s="20"/>
    </row>
    <row r="40717" spans="4:4" x14ac:dyDescent="0.2">
      <c r="D40717" s="20"/>
    </row>
    <row r="40718" spans="4:4" x14ac:dyDescent="0.2">
      <c r="D40718" s="20"/>
    </row>
    <row r="40719" spans="4:4" x14ac:dyDescent="0.2">
      <c r="D40719" s="20"/>
    </row>
    <row r="40720" spans="4:4" x14ac:dyDescent="0.2">
      <c r="D40720" s="20"/>
    </row>
    <row r="40721" spans="4:4" x14ac:dyDescent="0.2">
      <c r="D40721" s="20"/>
    </row>
    <row r="40722" spans="4:4" x14ac:dyDescent="0.2">
      <c r="D40722" s="20"/>
    </row>
    <row r="40723" spans="4:4" x14ac:dyDescent="0.2">
      <c r="D40723" s="20"/>
    </row>
    <row r="40724" spans="4:4" x14ac:dyDescent="0.2">
      <c r="D40724" s="20"/>
    </row>
    <row r="40725" spans="4:4" x14ac:dyDescent="0.2">
      <c r="D40725" s="20"/>
    </row>
    <row r="40726" spans="4:4" x14ac:dyDescent="0.2">
      <c r="D40726" s="20"/>
    </row>
    <row r="40727" spans="4:4" x14ac:dyDescent="0.2">
      <c r="D40727" s="20"/>
    </row>
    <row r="40728" spans="4:4" x14ac:dyDescent="0.2">
      <c r="D40728" s="20"/>
    </row>
    <row r="40729" spans="4:4" x14ac:dyDescent="0.2">
      <c r="D40729" s="20"/>
    </row>
    <row r="40730" spans="4:4" x14ac:dyDescent="0.2">
      <c r="D40730" s="20"/>
    </row>
    <row r="40731" spans="4:4" x14ac:dyDescent="0.2">
      <c r="D40731" s="20"/>
    </row>
    <row r="40732" spans="4:4" x14ac:dyDescent="0.2">
      <c r="D40732" s="20"/>
    </row>
    <row r="40733" spans="4:4" x14ac:dyDescent="0.2">
      <c r="D40733" s="20"/>
    </row>
    <row r="40734" spans="4:4" x14ac:dyDescent="0.2">
      <c r="D40734" s="20"/>
    </row>
    <row r="40735" spans="4:4" x14ac:dyDescent="0.2">
      <c r="D40735" s="20"/>
    </row>
    <row r="40736" spans="4:4" x14ac:dyDescent="0.2">
      <c r="D40736" s="20"/>
    </row>
    <row r="40737" spans="4:4" x14ac:dyDescent="0.2">
      <c r="D40737" s="20"/>
    </row>
    <row r="40738" spans="4:4" x14ac:dyDescent="0.2">
      <c r="D40738" s="20"/>
    </row>
    <row r="40739" spans="4:4" x14ac:dyDescent="0.2">
      <c r="D40739" s="20"/>
    </row>
    <row r="40740" spans="4:4" x14ac:dyDescent="0.2">
      <c r="D40740" s="20"/>
    </row>
    <row r="40741" spans="4:4" x14ac:dyDescent="0.2">
      <c r="D40741" s="20"/>
    </row>
    <row r="40742" spans="4:4" x14ac:dyDescent="0.2">
      <c r="D40742" s="20"/>
    </row>
    <row r="40743" spans="4:4" x14ac:dyDescent="0.2">
      <c r="D40743" s="20"/>
    </row>
    <row r="40744" spans="4:4" x14ac:dyDescent="0.2">
      <c r="D40744" s="20"/>
    </row>
    <row r="40745" spans="4:4" x14ac:dyDescent="0.2">
      <c r="D40745" s="20"/>
    </row>
    <row r="40746" spans="4:4" x14ac:dyDescent="0.2">
      <c r="D40746" s="20"/>
    </row>
    <row r="40747" spans="4:4" x14ac:dyDescent="0.2">
      <c r="D40747" s="20"/>
    </row>
    <row r="40748" spans="4:4" x14ac:dyDescent="0.2">
      <c r="D40748" s="20"/>
    </row>
    <row r="40749" spans="4:4" x14ac:dyDescent="0.2">
      <c r="D40749" s="20"/>
    </row>
    <row r="40750" spans="4:4" x14ac:dyDescent="0.2">
      <c r="D40750" s="20"/>
    </row>
    <row r="40751" spans="4:4" x14ac:dyDescent="0.2">
      <c r="D40751" s="20"/>
    </row>
    <row r="40752" spans="4:4" x14ac:dyDescent="0.2">
      <c r="D40752" s="20"/>
    </row>
    <row r="40753" spans="4:4" x14ac:dyDescent="0.2">
      <c r="D40753" s="20"/>
    </row>
    <row r="40754" spans="4:4" x14ac:dyDescent="0.2">
      <c r="D40754" s="20"/>
    </row>
    <row r="40755" spans="4:4" x14ac:dyDescent="0.2">
      <c r="D40755" s="20"/>
    </row>
    <row r="40756" spans="4:4" x14ac:dyDescent="0.2">
      <c r="D40756" s="20"/>
    </row>
    <row r="40757" spans="4:4" x14ac:dyDescent="0.2">
      <c r="D40757" s="20"/>
    </row>
    <row r="40758" spans="4:4" x14ac:dyDescent="0.2">
      <c r="D40758" s="20"/>
    </row>
    <row r="40759" spans="4:4" x14ac:dyDescent="0.2">
      <c r="D40759" s="20"/>
    </row>
    <row r="40760" spans="4:4" x14ac:dyDescent="0.2">
      <c r="D40760" s="20"/>
    </row>
    <row r="40761" spans="4:4" x14ac:dyDescent="0.2">
      <c r="D40761" s="20"/>
    </row>
    <row r="40762" spans="4:4" x14ac:dyDescent="0.2">
      <c r="D40762" s="20"/>
    </row>
    <row r="40763" spans="4:4" x14ac:dyDescent="0.2">
      <c r="D40763" s="20"/>
    </row>
    <row r="40764" spans="4:4" x14ac:dyDescent="0.2">
      <c r="D40764" s="20"/>
    </row>
    <row r="40765" spans="4:4" x14ac:dyDescent="0.2">
      <c r="D40765" s="20"/>
    </row>
    <row r="40766" spans="4:4" x14ac:dyDescent="0.2">
      <c r="D40766" s="20"/>
    </row>
    <row r="40767" spans="4:4" x14ac:dyDescent="0.2">
      <c r="D40767" s="20"/>
    </row>
    <row r="40768" spans="4:4" x14ac:dyDescent="0.2">
      <c r="D40768" s="20"/>
    </row>
    <row r="40769" spans="4:4" x14ac:dyDescent="0.2">
      <c r="D40769" s="20"/>
    </row>
    <row r="40770" spans="4:4" x14ac:dyDescent="0.2">
      <c r="D40770" s="20"/>
    </row>
    <row r="40771" spans="4:4" x14ac:dyDescent="0.2">
      <c r="D40771" s="20"/>
    </row>
    <row r="40772" spans="4:4" x14ac:dyDescent="0.2">
      <c r="D40772" s="20"/>
    </row>
    <row r="40773" spans="4:4" x14ac:dyDescent="0.2">
      <c r="D40773" s="20"/>
    </row>
    <row r="40774" spans="4:4" x14ac:dyDescent="0.2">
      <c r="D40774" s="20"/>
    </row>
    <row r="40775" spans="4:4" x14ac:dyDescent="0.2">
      <c r="D40775" s="20"/>
    </row>
    <row r="40776" spans="4:4" x14ac:dyDescent="0.2">
      <c r="D40776" s="20"/>
    </row>
    <row r="40777" spans="4:4" x14ac:dyDescent="0.2">
      <c r="D40777" s="20"/>
    </row>
    <row r="40778" spans="4:4" x14ac:dyDescent="0.2">
      <c r="D40778" s="20"/>
    </row>
    <row r="40779" spans="4:4" x14ac:dyDescent="0.2">
      <c r="D40779" s="20"/>
    </row>
    <row r="40780" spans="4:4" x14ac:dyDescent="0.2">
      <c r="D40780" s="20"/>
    </row>
    <row r="40781" spans="4:4" x14ac:dyDescent="0.2">
      <c r="D40781" s="20"/>
    </row>
    <row r="40782" spans="4:4" x14ac:dyDescent="0.2">
      <c r="D40782" s="20"/>
    </row>
    <row r="40783" spans="4:4" x14ac:dyDescent="0.2">
      <c r="D40783" s="20"/>
    </row>
    <row r="40784" spans="4:4" x14ac:dyDescent="0.2">
      <c r="D40784" s="20"/>
    </row>
    <row r="40785" spans="4:4" x14ac:dyDescent="0.2">
      <c r="D40785" s="20"/>
    </row>
    <row r="40786" spans="4:4" x14ac:dyDescent="0.2">
      <c r="D40786" s="20"/>
    </row>
    <row r="40787" spans="4:4" x14ac:dyDescent="0.2">
      <c r="D40787" s="20"/>
    </row>
    <row r="40788" spans="4:4" x14ac:dyDescent="0.2">
      <c r="D40788" s="20"/>
    </row>
    <row r="40789" spans="4:4" x14ac:dyDescent="0.2">
      <c r="D40789" s="20"/>
    </row>
    <row r="40790" spans="4:4" x14ac:dyDescent="0.2">
      <c r="D40790" s="20"/>
    </row>
    <row r="40791" spans="4:4" x14ac:dyDescent="0.2">
      <c r="D40791" s="20"/>
    </row>
    <row r="40792" spans="4:4" x14ac:dyDescent="0.2">
      <c r="D40792" s="20"/>
    </row>
    <row r="40793" spans="4:4" x14ac:dyDescent="0.2">
      <c r="D40793" s="20"/>
    </row>
    <row r="40794" spans="4:4" x14ac:dyDescent="0.2">
      <c r="D40794" s="20"/>
    </row>
    <row r="40795" spans="4:4" x14ac:dyDescent="0.2">
      <c r="D40795" s="20"/>
    </row>
    <row r="40796" spans="4:4" x14ac:dyDescent="0.2">
      <c r="D40796" s="20"/>
    </row>
    <row r="40797" spans="4:4" x14ac:dyDescent="0.2">
      <c r="D40797" s="20"/>
    </row>
    <row r="40798" spans="4:4" x14ac:dyDescent="0.2">
      <c r="D40798" s="20"/>
    </row>
    <row r="40799" spans="4:4" x14ac:dyDescent="0.2">
      <c r="D40799" s="20"/>
    </row>
    <row r="40800" spans="4:4" x14ac:dyDescent="0.2">
      <c r="D40800" s="20"/>
    </row>
    <row r="40801" spans="4:4" x14ac:dyDescent="0.2">
      <c r="D40801" s="20"/>
    </row>
    <row r="40802" spans="4:4" x14ac:dyDescent="0.2">
      <c r="D40802" s="20"/>
    </row>
    <row r="40803" spans="4:4" x14ac:dyDescent="0.2">
      <c r="D40803" s="20"/>
    </row>
    <row r="40804" spans="4:4" x14ac:dyDescent="0.2">
      <c r="D40804" s="20"/>
    </row>
    <row r="40805" spans="4:4" x14ac:dyDescent="0.2">
      <c r="D40805" s="20"/>
    </row>
    <row r="40806" spans="4:4" x14ac:dyDescent="0.2">
      <c r="D40806" s="20"/>
    </row>
    <row r="40807" spans="4:4" x14ac:dyDescent="0.2">
      <c r="D40807" s="20"/>
    </row>
    <row r="40808" spans="4:4" x14ac:dyDescent="0.2">
      <c r="D40808" s="20"/>
    </row>
    <row r="40809" spans="4:4" x14ac:dyDescent="0.2">
      <c r="D40809" s="20"/>
    </row>
    <row r="40810" spans="4:4" x14ac:dyDescent="0.2">
      <c r="D40810" s="20"/>
    </row>
    <row r="40811" spans="4:4" x14ac:dyDescent="0.2">
      <c r="D40811" s="20"/>
    </row>
    <row r="40812" spans="4:4" x14ac:dyDescent="0.2">
      <c r="D40812" s="20"/>
    </row>
    <row r="40813" spans="4:4" x14ac:dyDescent="0.2">
      <c r="D40813" s="20"/>
    </row>
    <row r="40814" spans="4:4" x14ac:dyDescent="0.2">
      <c r="D40814" s="20"/>
    </row>
    <row r="40815" spans="4:4" x14ac:dyDescent="0.2">
      <c r="D40815" s="20"/>
    </row>
    <row r="40816" spans="4:4" x14ac:dyDescent="0.2">
      <c r="D40816" s="20"/>
    </row>
    <row r="40817" spans="4:4" x14ac:dyDescent="0.2">
      <c r="D40817" s="20"/>
    </row>
    <row r="40818" spans="4:4" x14ac:dyDescent="0.2">
      <c r="D40818" s="20"/>
    </row>
    <row r="40819" spans="4:4" x14ac:dyDescent="0.2">
      <c r="D40819" s="20"/>
    </row>
    <row r="40820" spans="4:4" x14ac:dyDescent="0.2">
      <c r="D40820" s="20"/>
    </row>
    <row r="40821" spans="4:4" x14ac:dyDescent="0.2">
      <c r="D40821" s="20"/>
    </row>
    <row r="40822" spans="4:4" x14ac:dyDescent="0.2">
      <c r="D40822" s="20"/>
    </row>
    <row r="40823" spans="4:4" x14ac:dyDescent="0.2">
      <c r="D40823" s="20"/>
    </row>
    <row r="40824" spans="4:4" x14ac:dyDescent="0.2">
      <c r="D40824" s="20"/>
    </row>
    <row r="40825" spans="4:4" x14ac:dyDescent="0.2">
      <c r="D40825" s="20"/>
    </row>
    <row r="40826" spans="4:4" x14ac:dyDescent="0.2">
      <c r="D40826" s="20"/>
    </row>
    <row r="40827" spans="4:4" x14ac:dyDescent="0.2">
      <c r="D40827" s="20"/>
    </row>
    <row r="40828" spans="4:4" x14ac:dyDescent="0.2">
      <c r="D40828" s="20"/>
    </row>
    <row r="40829" spans="4:4" x14ac:dyDescent="0.2">
      <c r="D40829" s="20"/>
    </row>
    <row r="40830" spans="4:4" x14ac:dyDescent="0.2">
      <c r="D40830" s="20"/>
    </row>
    <row r="40831" spans="4:4" x14ac:dyDescent="0.2">
      <c r="D40831" s="20"/>
    </row>
    <row r="40832" spans="4:4" x14ac:dyDescent="0.2">
      <c r="D40832" s="20"/>
    </row>
    <row r="40833" spans="4:4" x14ac:dyDescent="0.2">
      <c r="D40833" s="20"/>
    </row>
    <row r="40834" spans="4:4" x14ac:dyDescent="0.2">
      <c r="D40834" s="20"/>
    </row>
    <row r="40835" spans="4:4" x14ac:dyDescent="0.2">
      <c r="D40835" s="20"/>
    </row>
    <row r="40836" spans="4:4" x14ac:dyDescent="0.2">
      <c r="D40836" s="20"/>
    </row>
    <row r="40837" spans="4:4" x14ac:dyDescent="0.2">
      <c r="D40837" s="20"/>
    </row>
    <row r="40838" spans="4:4" x14ac:dyDescent="0.2">
      <c r="D40838" s="20"/>
    </row>
    <row r="40839" spans="4:4" x14ac:dyDescent="0.2">
      <c r="D40839" s="20"/>
    </row>
    <row r="40840" spans="4:4" x14ac:dyDescent="0.2">
      <c r="D40840" s="20"/>
    </row>
    <row r="40841" spans="4:4" x14ac:dyDescent="0.2">
      <c r="D40841" s="20"/>
    </row>
    <row r="40842" spans="4:4" x14ac:dyDescent="0.2">
      <c r="D40842" s="20"/>
    </row>
    <row r="40843" spans="4:4" x14ac:dyDescent="0.2">
      <c r="D40843" s="20"/>
    </row>
    <row r="40844" spans="4:4" x14ac:dyDescent="0.2">
      <c r="D40844" s="20"/>
    </row>
    <row r="40845" spans="4:4" x14ac:dyDescent="0.2">
      <c r="D40845" s="20"/>
    </row>
    <row r="40846" spans="4:4" x14ac:dyDescent="0.2">
      <c r="D40846" s="20"/>
    </row>
    <row r="40847" spans="4:4" x14ac:dyDescent="0.2">
      <c r="D40847" s="20"/>
    </row>
    <row r="40848" spans="4:4" x14ac:dyDescent="0.2">
      <c r="D40848" s="20"/>
    </row>
    <row r="40849" spans="4:4" x14ac:dyDescent="0.2">
      <c r="D40849" s="20"/>
    </row>
    <row r="40850" spans="4:4" x14ac:dyDescent="0.2">
      <c r="D40850" s="20"/>
    </row>
    <row r="40851" spans="4:4" x14ac:dyDescent="0.2">
      <c r="D40851" s="20"/>
    </row>
    <row r="40852" spans="4:4" x14ac:dyDescent="0.2">
      <c r="D40852" s="20"/>
    </row>
    <row r="40853" spans="4:4" x14ac:dyDescent="0.2">
      <c r="D40853" s="20"/>
    </row>
    <row r="40854" spans="4:4" x14ac:dyDescent="0.2">
      <c r="D40854" s="20"/>
    </row>
    <row r="40855" spans="4:4" x14ac:dyDescent="0.2">
      <c r="D40855" s="20"/>
    </row>
    <row r="40856" spans="4:4" x14ac:dyDescent="0.2">
      <c r="D40856" s="20"/>
    </row>
    <row r="40857" spans="4:4" x14ac:dyDescent="0.2">
      <c r="D40857" s="20"/>
    </row>
    <row r="40858" spans="4:4" x14ac:dyDescent="0.2">
      <c r="D40858" s="20"/>
    </row>
    <row r="40859" spans="4:4" x14ac:dyDescent="0.2">
      <c r="D40859" s="20"/>
    </row>
    <row r="40860" spans="4:4" x14ac:dyDescent="0.2">
      <c r="D40860" s="20"/>
    </row>
    <row r="40861" spans="4:4" x14ac:dyDescent="0.2">
      <c r="D40861" s="20"/>
    </row>
    <row r="40862" spans="4:4" x14ac:dyDescent="0.2">
      <c r="D40862" s="20"/>
    </row>
    <row r="40863" spans="4:4" x14ac:dyDescent="0.2">
      <c r="D40863" s="20"/>
    </row>
    <row r="40864" spans="4:4" x14ac:dyDescent="0.2">
      <c r="D40864" s="20"/>
    </row>
    <row r="40865" spans="4:4" x14ac:dyDescent="0.2">
      <c r="D40865" s="20"/>
    </row>
    <row r="40866" spans="4:4" x14ac:dyDescent="0.2">
      <c r="D40866" s="20"/>
    </row>
    <row r="40867" spans="4:4" x14ac:dyDescent="0.2">
      <c r="D40867" s="20"/>
    </row>
    <row r="40868" spans="4:4" x14ac:dyDescent="0.2">
      <c r="D40868" s="20"/>
    </row>
    <row r="40869" spans="4:4" x14ac:dyDescent="0.2">
      <c r="D40869" s="20"/>
    </row>
    <row r="40870" spans="4:4" x14ac:dyDescent="0.2">
      <c r="D40870" s="20"/>
    </row>
    <row r="40871" spans="4:4" x14ac:dyDescent="0.2">
      <c r="D40871" s="20"/>
    </row>
    <row r="40872" spans="4:4" x14ac:dyDescent="0.2">
      <c r="D40872" s="20"/>
    </row>
    <row r="40873" spans="4:4" x14ac:dyDescent="0.2">
      <c r="D40873" s="20"/>
    </row>
    <row r="40874" spans="4:4" x14ac:dyDescent="0.2">
      <c r="D40874" s="20"/>
    </row>
    <row r="40875" spans="4:4" x14ac:dyDescent="0.2">
      <c r="D40875" s="20"/>
    </row>
    <row r="40876" spans="4:4" x14ac:dyDescent="0.2">
      <c r="D40876" s="20"/>
    </row>
    <row r="40877" spans="4:4" x14ac:dyDescent="0.2">
      <c r="D40877" s="20"/>
    </row>
    <row r="40878" spans="4:4" x14ac:dyDescent="0.2">
      <c r="D40878" s="20"/>
    </row>
    <row r="40879" spans="4:4" x14ac:dyDescent="0.2">
      <c r="D40879" s="20"/>
    </row>
    <row r="40880" spans="4:4" x14ac:dyDescent="0.2">
      <c r="D40880" s="20"/>
    </row>
    <row r="40881" spans="4:4" x14ac:dyDescent="0.2">
      <c r="D40881" s="20"/>
    </row>
    <row r="40882" spans="4:4" x14ac:dyDescent="0.2">
      <c r="D40882" s="20"/>
    </row>
    <row r="40883" spans="4:4" x14ac:dyDescent="0.2">
      <c r="D40883" s="20"/>
    </row>
    <row r="40884" spans="4:4" x14ac:dyDescent="0.2">
      <c r="D40884" s="20"/>
    </row>
    <row r="40885" spans="4:4" x14ac:dyDescent="0.2">
      <c r="D40885" s="20"/>
    </row>
    <row r="40886" spans="4:4" x14ac:dyDescent="0.2">
      <c r="D40886" s="20"/>
    </row>
    <row r="40887" spans="4:4" x14ac:dyDescent="0.2">
      <c r="D40887" s="20"/>
    </row>
    <row r="40888" spans="4:4" x14ac:dyDescent="0.2">
      <c r="D40888" s="20"/>
    </row>
    <row r="40889" spans="4:4" x14ac:dyDescent="0.2">
      <c r="D40889" s="20"/>
    </row>
    <row r="40890" spans="4:4" x14ac:dyDescent="0.2">
      <c r="D40890" s="20"/>
    </row>
    <row r="40891" spans="4:4" x14ac:dyDescent="0.2">
      <c r="D40891" s="20"/>
    </row>
    <row r="40892" spans="4:4" x14ac:dyDescent="0.2">
      <c r="D40892" s="20"/>
    </row>
    <row r="40893" spans="4:4" x14ac:dyDescent="0.2">
      <c r="D40893" s="20"/>
    </row>
    <row r="40894" spans="4:4" x14ac:dyDescent="0.2">
      <c r="D40894" s="20"/>
    </row>
    <row r="40895" spans="4:4" x14ac:dyDescent="0.2">
      <c r="D40895" s="20"/>
    </row>
    <row r="40896" spans="4:4" x14ac:dyDescent="0.2">
      <c r="D40896" s="20"/>
    </row>
    <row r="40897" spans="4:4" x14ac:dyDescent="0.2">
      <c r="D40897" s="20"/>
    </row>
    <row r="40898" spans="4:4" x14ac:dyDescent="0.2">
      <c r="D40898" s="20"/>
    </row>
    <row r="40899" spans="4:4" x14ac:dyDescent="0.2">
      <c r="D40899" s="20"/>
    </row>
    <row r="40900" spans="4:4" x14ac:dyDescent="0.2">
      <c r="D40900" s="20"/>
    </row>
    <row r="40901" spans="4:4" x14ac:dyDescent="0.2">
      <c r="D40901" s="20"/>
    </row>
    <row r="40902" spans="4:4" x14ac:dyDescent="0.2">
      <c r="D40902" s="20"/>
    </row>
    <row r="40903" spans="4:4" x14ac:dyDescent="0.2">
      <c r="D40903" s="20"/>
    </row>
    <row r="40904" spans="4:4" x14ac:dyDescent="0.2">
      <c r="D40904" s="20"/>
    </row>
    <row r="40905" spans="4:4" x14ac:dyDescent="0.2">
      <c r="D40905" s="20"/>
    </row>
    <row r="40906" spans="4:4" x14ac:dyDescent="0.2">
      <c r="D40906" s="20"/>
    </row>
    <row r="40907" spans="4:4" x14ac:dyDescent="0.2">
      <c r="D40907" s="20"/>
    </row>
    <row r="40908" spans="4:4" x14ac:dyDescent="0.2">
      <c r="D40908" s="20"/>
    </row>
    <row r="40909" spans="4:4" x14ac:dyDescent="0.2">
      <c r="D40909" s="20"/>
    </row>
    <row r="40910" spans="4:4" x14ac:dyDescent="0.2">
      <c r="D40910" s="20"/>
    </row>
    <row r="40911" spans="4:4" x14ac:dyDescent="0.2">
      <c r="D40911" s="20"/>
    </row>
    <row r="40912" spans="4:4" x14ac:dyDescent="0.2">
      <c r="D40912" s="20"/>
    </row>
    <row r="40913" spans="4:4" x14ac:dyDescent="0.2">
      <c r="D40913" s="20"/>
    </row>
    <row r="40914" spans="4:4" x14ac:dyDescent="0.2">
      <c r="D40914" s="20"/>
    </row>
    <row r="40915" spans="4:4" x14ac:dyDescent="0.2">
      <c r="D40915" s="20"/>
    </row>
    <row r="40916" spans="4:4" x14ac:dyDescent="0.2">
      <c r="D40916" s="20"/>
    </row>
    <row r="40917" spans="4:4" x14ac:dyDescent="0.2">
      <c r="D40917" s="20"/>
    </row>
    <row r="40918" spans="4:4" x14ac:dyDescent="0.2">
      <c r="D40918" s="20"/>
    </row>
    <row r="40919" spans="4:4" x14ac:dyDescent="0.2">
      <c r="D40919" s="20"/>
    </row>
    <row r="40920" spans="4:4" x14ac:dyDescent="0.2">
      <c r="D40920" s="20"/>
    </row>
    <row r="40921" spans="4:4" x14ac:dyDescent="0.2">
      <c r="D40921" s="20"/>
    </row>
    <row r="40922" spans="4:4" x14ac:dyDescent="0.2">
      <c r="D40922" s="20"/>
    </row>
    <row r="40923" spans="4:4" x14ac:dyDescent="0.2">
      <c r="D40923" s="20"/>
    </row>
    <row r="40924" spans="4:4" x14ac:dyDescent="0.2">
      <c r="D40924" s="20"/>
    </row>
    <row r="40925" spans="4:4" x14ac:dyDescent="0.2">
      <c r="D40925" s="20"/>
    </row>
    <row r="40926" spans="4:4" x14ac:dyDescent="0.2">
      <c r="D40926" s="20"/>
    </row>
    <row r="40927" spans="4:4" x14ac:dyDescent="0.2">
      <c r="D40927" s="20"/>
    </row>
    <row r="40928" spans="4:4" x14ac:dyDescent="0.2">
      <c r="D40928" s="20"/>
    </row>
    <row r="40929" spans="4:4" x14ac:dyDescent="0.2">
      <c r="D40929" s="20"/>
    </row>
    <row r="40930" spans="4:4" x14ac:dyDescent="0.2">
      <c r="D40930" s="20"/>
    </row>
    <row r="40931" spans="4:4" x14ac:dyDescent="0.2">
      <c r="D40931" s="20"/>
    </row>
    <row r="40932" spans="4:4" x14ac:dyDescent="0.2">
      <c r="D40932" s="20"/>
    </row>
    <row r="40933" spans="4:4" x14ac:dyDescent="0.2">
      <c r="D40933" s="20"/>
    </row>
    <row r="40934" spans="4:4" x14ac:dyDescent="0.2">
      <c r="D40934" s="20"/>
    </row>
    <row r="40935" spans="4:4" x14ac:dyDescent="0.2">
      <c r="D40935" s="20"/>
    </row>
    <row r="40936" spans="4:4" x14ac:dyDescent="0.2">
      <c r="D40936" s="20"/>
    </row>
    <row r="40937" spans="4:4" x14ac:dyDescent="0.2">
      <c r="D40937" s="20"/>
    </row>
    <row r="40938" spans="4:4" x14ac:dyDescent="0.2">
      <c r="D40938" s="20"/>
    </row>
    <row r="40939" spans="4:4" x14ac:dyDescent="0.2">
      <c r="D40939" s="20"/>
    </row>
    <row r="40940" spans="4:4" x14ac:dyDescent="0.2">
      <c r="D40940" s="20"/>
    </row>
    <row r="40941" spans="4:4" x14ac:dyDescent="0.2">
      <c r="D40941" s="20"/>
    </row>
    <row r="40942" spans="4:4" x14ac:dyDescent="0.2">
      <c r="D40942" s="20"/>
    </row>
    <row r="40943" spans="4:4" x14ac:dyDescent="0.2">
      <c r="D40943" s="20"/>
    </row>
    <row r="40944" spans="4:4" x14ac:dyDescent="0.2">
      <c r="D40944" s="20"/>
    </row>
    <row r="40945" spans="4:4" x14ac:dyDescent="0.2">
      <c r="D40945" s="20"/>
    </row>
    <row r="40946" spans="4:4" x14ac:dyDescent="0.2">
      <c r="D40946" s="20"/>
    </row>
    <row r="40947" spans="4:4" x14ac:dyDescent="0.2">
      <c r="D40947" s="20"/>
    </row>
    <row r="40948" spans="4:4" x14ac:dyDescent="0.2">
      <c r="D40948" s="20"/>
    </row>
    <row r="40949" spans="4:4" x14ac:dyDescent="0.2">
      <c r="D40949" s="20"/>
    </row>
    <row r="40950" spans="4:4" x14ac:dyDescent="0.2">
      <c r="D40950" s="20"/>
    </row>
    <row r="40951" spans="4:4" x14ac:dyDescent="0.2">
      <c r="D40951" s="20"/>
    </row>
    <row r="40952" spans="4:4" x14ac:dyDescent="0.2">
      <c r="D40952" s="20"/>
    </row>
    <row r="40953" spans="4:4" x14ac:dyDescent="0.2">
      <c r="D40953" s="20"/>
    </row>
    <row r="40954" spans="4:4" x14ac:dyDescent="0.2">
      <c r="D40954" s="20"/>
    </row>
    <row r="40955" spans="4:4" x14ac:dyDescent="0.2">
      <c r="D40955" s="20"/>
    </row>
    <row r="40956" spans="4:4" x14ac:dyDescent="0.2">
      <c r="D40956" s="20"/>
    </row>
    <row r="40957" spans="4:4" x14ac:dyDescent="0.2">
      <c r="D40957" s="20"/>
    </row>
    <row r="40958" spans="4:4" x14ac:dyDescent="0.2">
      <c r="D40958" s="20"/>
    </row>
    <row r="40959" spans="4:4" x14ac:dyDescent="0.2">
      <c r="D40959" s="20"/>
    </row>
    <row r="40960" spans="4:4" x14ac:dyDescent="0.2">
      <c r="D40960" s="20"/>
    </row>
    <row r="40961" spans="4:4" x14ac:dyDescent="0.2">
      <c r="D40961" s="20"/>
    </row>
    <row r="40962" spans="4:4" x14ac:dyDescent="0.2">
      <c r="D40962" s="20"/>
    </row>
    <row r="40963" spans="4:4" x14ac:dyDescent="0.2">
      <c r="D40963" s="20"/>
    </row>
    <row r="40964" spans="4:4" x14ac:dyDescent="0.2">
      <c r="D40964" s="20"/>
    </row>
    <row r="40965" spans="4:4" x14ac:dyDescent="0.2">
      <c r="D40965" s="20"/>
    </row>
    <row r="40966" spans="4:4" x14ac:dyDescent="0.2">
      <c r="D40966" s="20"/>
    </row>
    <row r="40967" spans="4:4" x14ac:dyDescent="0.2">
      <c r="D40967" s="20"/>
    </row>
    <row r="40968" spans="4:4" x14ac:dyDescent="0.2">
      <c r="D40968" s="20"/>
    </row>
    <row r="40969" spans="4:4" x14ac:dyDescent="0.2">
      <c r="D40969" s="20"/>
    </row>
    <row r="40970" spans="4:4" x14ac:dyDescent="0.2">
      <c r="D40970" s="20"/>
    </row>
    <row r="40971" spans="4:4" x14ac:dyDescent="0.2">
      <c r="D40971" s="20"/>
    </row>
    <row r="40972" spans="4:4" x14ac:dyDescent="0.2">
      <c r="D40972" s="20"/>
    </row>
    <row r="40973" spans="4:4" x14ac:dyDescent="0.2">
      <c r="D40973" s="20"/>
    </row>
    <row r="40974" spans="4:4" x14ac:dyDescent="0.2">
      <c r="D40974" s="20"/>
    </row>
    <row r="40975" spans="4:4" x14ac:dyDescent="0.2">
      <c r="D40975" s="20"/>
    </row>
    <row r="40976" spans="4:4" x14ac:dyDescent="0.2">
      <c r="D40976" s="20"/>
    </row>
    <row r="40977" spans="4:4" x14ac:dyDescent="0.2">
      <c r="D40977" s="20"/>
    </row>
    <row r="40978" spans="4:4" x14ac:dyDescent="0.2">
      <c r="D40978" s="20"/>
    </row>
    <row r="40979" spans="4:4" x14ac:dyDescent="0.2">
      <c r="D40979" s="20"/>
    </row>
    <row r="40980" spans="4:4" x14ac:dyDescent="0.2">
      <c r="D40980" s="20"/>
    </row>
    <row r="40981" spans="4:4" x14ac:dyDescent="0.2">
      <c r="D40981" s="20"/>
    </row>
    <row r="40982" spans="4:4" x14ac:dyDescent="0.2">
      <c r="D40982" s="20"/>
    </row>
    <row r="40983" spans="4:4" x14ac:dyDescent="0.2">
      <c r="D40983" s="20"/>
    </row>
    <row r="40984" spans="4:4" x14ac:dyDescent="0.2">
      <c r="D40984" s="20"/>
    </row>
    <row r="40985" spans="4:4" x14ac:dyDescent="0.2">
      <c r="D40985" s="20"/>
    </row>
    <row r="40986" spans="4:4" x14ac:dyDescent="0.2">
      <c r="D40986" s="20"/>
    </row>
    <row r="40987" spans="4:4" x14ac:dyDescent="0.2">
      <c r="D40987" s="20"/>
    </row>
    <row r="40988" spans="4:4" x14ac:dyDescent="0.2">
      <c r="D40988" s="20"/>
    </row>
    <row r="40989" spans="4:4" x14ac:dyDescent="0.2">
      <c r="D40989" s="20"/>
    </row>
    <row r="40990" spans="4:4" x14ac:dyDescent="0.2">
      <c r="D40990" s="20"/>
    </row>
    <row r="40991" spans="4:4" x14ac:dyDescent="0.2">
      <c r="D40991" s="20"/>
    </row>
    <row r="40992" spans="4:4" x14ac:dyDescent="0.2">
      <c r="D40992" s="20"/>
    </row>
    <row r="40993" spans="4:4" x14ac:dyDescent="0.2">
      <c r="D40993" s="20"/>
    </row>
    <row r="40994" spans="4:4" x14ac:dyDescent="0.2">
      <c r="D40994" s="20"/>
    </row>
    <row r="40995" spans="4:4" x14ac:dyDescent="0.2">
      <c r="D40995" s="20"/>
    </row>
    <row r="40996" spans="4:4" x14ac:dyDescent="0.2">
      <c r="D40996" s="20"/>
    </row>
    <row r="40997" spans="4:4" x14ac:dyDescent="0.2">
      <c r="D40997" s="20"/>
    </row>
    <row r="40998" spans="4:4" x14ac:dyDescent="0.2">
      <c r="D40998" s="20"/>
    </row>
    <row r="40999" spans="4:4" x14ac:dyDescent="0.2">
      <c r="D40999" s="20"/>
    </row>
    <row r="41000" spans="4:4" x14ac:dyDescent="0.2">
      <c r="D41000" s="20"/>
    </row>
    <row r="41001" spans="4:4" x14ac:dyDescent="0.2">
      <c r="D41001" s="20"/>
    </row>
    <row r="41002" spans="4:4" x14ac:dyDescent="0.2">
      <c r="D41002" s="20"/>
    </row>
    <row r="41003" spans="4:4" x14ac:dyDescent="0.2">
      <c r="D41003" s="20"/>
    </row>
    <row r="41004" spans="4:4" x14ac:dyDescent="0.2">
      <c r="D41004" s="20"/>
    </row>
    <row r="41005" spans="4:4" x14ac:dyDescent="0.2">
      <c r="D41005" s="20"/>
    </row>
    <row r="41006" spans="4:4" x14ac:dyDescent="0.2">
      <c r="D41006" s="20"/>
    </row>
    <row r="41007" spans="4:4" x14ac:dyDescent="0.2">
      <c r="D41007" s="20"/>
    </row>
    <row r="41008" spans="4:4" x14ac:dyDescent="0.2">
      <c r="D41008" s="20"/>
    </row>
    <row r="41009" spans="4:4" x14ac:dyDescent="0.2">
      <c r="D41009" s="20"/>
    </row>
    <row r="41010" spans="4:4" x14ac:dyDescent="0.2">
      <c r="D41010" s="20"/>
    </row>
    <row r="41011" spans="4:4" x14ac:dyDescent="0.2">
      <c r="D41011" s="20"/>
    </row>
    <row r="41012" spans="4:4" x14ac:dyDescent="0.2">
      <c r="D41012" s="20"/>
    </row>
    <row r="41013" spans="4:4" x14ac:dyDescent="0.2">
      <c r="D41013" s="20"/>
    </row>
    <row r="41014" spans="4:4" x14ac:dyDescent="0.2">
      <c r="D41014" s="20"/>
    </row>
    <row r="41015" spans="4:4" x14ac:dyDescent="0.2">
      <c r="D41015" s="20"/>
    </row>
    <row r="41016" spans="4:4" x14ac:dyDescent="0.2">
      <c r="D41016" s="20"/>
    </row>
    <row r="41017" spans="4:4" x14ac:dyDescent="0.2">
      <c r="D41017" s="20"/>
    </row>
    <row r="41018" spans="4:4" x14ac:dyDescent="0.2">
      <c r="D41018" s="20"/>
    </row>
    <row r="41019" spans="4:4" x14ac:dyDescent="0.2">
      <c r="D41019" s="20"/>
    </row>
    <row r="41020" spans="4:4" x14ac:dyDescent="0.2">
      <c r="D41020" s="20"/>
    </row>
    <row r="41021" spans="4:4" x14ac:dyDescent="0.2">
      <c r="D41021" s="20"/>
    </row>
    <row r="41022" spans="4:4" x14ac:dyDescent="0.2">
      <c r="D41022" s="20"/>
    </row>
    <row r="41023" spans="4:4" x14ac:dyDescent="0.2">
      <c r="D41023" s="20"/>
    </row>
    <row r="41024" spans="4:4" x14ac:dyDescent="0.2">
      <c r="D41024" s="20"/>
    </row>
    <row r="41025" spans="4:4" x14ac:dyDescent="0.2">
      <c r="D41025" s="20"/>
    </row>
    <row r="41026" spans="4:4" x14ac:dyDescent="0.2">
      <c r="D41026" s="20"/>
    </row>
    <row r="41027" spans="4:4" x14ac:dyDescent="0.2">
      <c r="D41027" s="20"/>
    </row>
    <row r="41028" spans="4:4" x14ac:dyDescent="0.2">
      <c r="D41028" s="20"/>
    </row>
    <row r="41029" spans="4:4" x14ac:dyDescent="0.2">
      <c r="D41029" s="20"/>
    </row>
    <row r="41030" spans="4:4" x14ac:dyDescent="0.2">
      <c r="D41030" s="20"/>
    </row>
    <row r="41031" spans="4:4" x14ac:dyDescent="0.2">
      <c r="D41031" s="20"/>
    </row>
    <row r="41032" spans="4:4" x14ac:dyDescent="0.2">
      <c r="D41032" s="20"/>
    </row>
    <row r="41033" spans="4:4" x14ac:dyDescent="0.2">
      <c r="D41033" s="20"/>
    </row>
    <row r="41034" spans="4:4" x14ac:dyDescent="0.2">
      <c r="D41034" s="20"/>
    </row>
    <row r="41035" spans="4:4" x14ac:dyDescent="0.2">
      <c r="D41035" s="20"/>
    </row>
    <row r="41036" spans="4:4" x14ac:dyDescent="0.2">
      <c r="D41036" s="20"/>
    </row>
    <row r="41037" spans="4:4" x14ac:dyDescent="0.2">
      <c r="D41037" s="20"/>
    </row>
    <row r="41038" spans="4:4" x14ac:dyDescent="0.2">
      <c r="D41038" s="20"/>
    </row>
    <row r="41039" spans="4:4" x14ac:dyDescent="0.2">
      <c r="D41039" s="20"/>
    </row>
    <row r="41040" spans="4:4" x14ac:dyDescent="0.2">
      <c r="D41040" s="20"/>
    </row>
    <row r="41041" spans="4:4" x14ac:dyDescent="0.2">
      <c r="D41041" s="20"/>
    </row>
    <row r="41042" spans="4:4" x14ac:dyDescent="0.2">
      <c r="D41042" s="20"/>
    </row>
    <row r="41043" spans="4:4" x14ac:dyDescent="0.2">
      <c r="D41043" s="20"/>
    </row>
    <row r="41044" spans="4:4" x14ac:dyDescent="0.2">
      <c r="D41044" s="20"/>
    </row>
    <row r="41045" spans="4:4" x14ac:dyDescent="0.2">
      <c r="D41045" s="20"/>
    </row>
    <row r="41046" spans="4:4" x14ac:dyDescent="0.2">
      <c r="D41046" s="20"/>
    </row>
    <row r="41047" spans="4:4" x14ac:dyDescent="0.2">
      <c r="D41047" s="20"/>
    </row>
    <row r="41048" spans="4:4" x14ac:dyDescent="0.2">
      <c r="D41048" s="20"/>
    </row>
    <row r="41049" spans="4:4" x14ac:dyDescent="0.2">
      <c r="D41049" s="20"/>
    </row>
    <row r="41050" spans="4:4" x14ac:dyDescent="0.2">
      <c r="D41050" s="20"/>
    </row>
    <row r="41051" spans="4:4" x14ac:dyDescent="0.2">
      <c r="D41051" s="20"/>
    </row>
    <row r="41052" spans="4:4" x14ac:dyDescent="0.2">
      <c r="D41052" s="20"/>
    </row>
    <row r="41053" spans="4:4" x14ac:dyDescent="0.2">
      <c r="D41053" s="20"/>
    </row>
    <row r="41054" spans="4:4" x14ac:dyDescent="0.2">
      <c r="D41054" s="20"/>
    </row>
    <row r="41055" spans="4:4" x14ac:dyDescent="0.2">
      <c r="D41055" s="20"/>
    </row>
    <row r="41056" spans="4:4" x14ac:dyDescent="0.2">
      <c r="D41056" s="20"/>
    </row>
    <row r="41057" spans="4:4" x14ac:dyDescent="0.2">
      <c r="D41057" s="20"/>
    </row>
    <row r="41058" spans="4:4" x14ac:dyDescent="0.2">
      <c r="D41058" s="20"/>
    </row>
    <row r="41059" spans="4:4" x14ac:dyDescent="0.2">
      <c r="D41059" s="20"/>
    </row>
    <row r="41060" spans="4:4" x14ac:dyDescent="0.2">
      <c r="D41060" s="20"/>
    </row>
    <row r="41061" spans="4:4" x14ac:dyDescent="0.2">
      <c r="D41061" s="20"/>
    </row>
    <row r="41062" spans="4:4" x14ac:dyDescent="0.2">
      <c r="D41062" s="20"/>
    </row>
    <row r="41063" spans="4:4" x14ac:dyDescent="0.2">
      <c r="D41063" s="20"/>
    </row>
    <row r="41064" spans="4:4" x14ac:dyDescent="0.2">
      <c r="D41064" s="20"/>
    </row>
    <row r="41065" spans="4:4" x14ac:dyDescent="0.2">
      <c r="D41065" s="20"/>
    </row>
    <row r="41066" spans="4:4" x14ac:dyDescent="0.2">
      <c r="D41066" s="20"/>
    </row>
    <row r="41067" spans="4:4" x14ac:dyDescent="0.2">
      <c r="D41067" s="20"/>
    </row>
    <row r="41068" spans="4:4" x14ac:dyDescent="0.2">
      <c r="D41068" s="20"/>
    </row>
    <row r="41069" spans="4:4" x14ac:dyDescent="0.2">
      <c r="D41069" s="20"/>
    </row>
    <row r="41070" spans="4:4" x14ac:dyDescent="0.2">
      <c r="D41070" s="20"/>
    </row>
    <row r="41071" spans="4:4" x14ac:dyDescent="0.2">
      <c r="D41071" s="20"/>
    </row>
    <row r="41072" spans="4:4" x14ac:dyDescent="0.2">
      <c r="D41072" s="20"/>
    </row>
    <row r="41073" spans="4:4" x14ac:dyDescent="0.2">
      <c r="D41073" s="20"/>
    </row>
    <row r="41074" spans="4:4" x14ac:dyDescent="0.2">
      <c r="D41074" s="20"/>
    </row>
    <row r="41075" spans="4:4" x14ac:dyDescent="0.2">
      <c r="D41075" s="20"/>
    </row>
    <row r="41076" spans="4:4" x14ac:dyDescent="0.2">
      <c r="D41076" s="20"/>
    </row>
    <row r="41077" spans="4:4" x14ac:dyDescent="0.2">
      <c r="D41077" s="20"/>
    </row>
    <row r="41078" spans="4:4" x14ac:dyDescent="0.2">
      <c r="D41078" s="20"/>
    </row>
    <row r="41079" spans="4:4" x14ac:dyDescent="0.2">
      <c r="D41079" s="20"/>
    </row>
    <row r="41080" spans="4:4" x14ac:dyDescent="0.2">
      <c r="D41080" s="20"/>
    </row>
    <row r="41081" spans="4:4" x14ac:dyDescent="0.2">
      <c r="D41081" s="20"/>
    </row>
    <row r="41082" spans="4:4" x14ac:dyDescent="0.2">
      <c r="D41082" s="20"/>
    </row>
    <row r="41083" spans="4:4" x14ac:dyDescent="0.2">
      <c r="D41083" s="20"/>
    </row>
    <row r="41084" spans="4:4" x14ac:dyDescent="0.2">
      <c r="D41084" s="20"/>
    </row>
    <row r="41085" spans="4:4" x14ac:dyDescent="0.2">
      <c r="D41085" s="20"/>
    </row>
    <row r="41086" spans="4:4" x14ac:dyDescent="0.2">
      <c r="D41086" s="20"/>
    </row>
    <row r="41087" spans="4:4" x14ac:dyDescent="0.2">
      <c r="D41087" s="20"/>
    </row>
    <row r="41088" spans="4:4" x14ac:dyDescent="0.2">
      <c r="D41088" s="20"/>
    </row>
    <row r="41089" spans="4:4" x14ac:dyDescent="0.2">
      <c r="D41089" s="20"/>
    </row>
    <row r="41090" spans="4:4" x14ac:dyDescent="0.2">
      <c r="D41090" s="20"/>
    </row>
    <row r="41091" spans="4:4" x14ac:dyDescent="0.2">
      <c r="D41091" s="20"/>
    </row>
    <row r="41092" spans="4:4" x14ac:dyDescent="0.2">
      <c r="D41092" s="20"/>
    </row>
    <row r="41093" spans="4:4" x14ac:dyDescent="0.2">
      <c r="D41093" s="20"/>
    </row>
    <row r="41094" spans="4:4" x14ac:dyDescent="0.2">
      <c r="D41094" s="20"/>
    </row>
    <row r="41095" spans="4:4" x14ac:dyDescent="0.2">
      <c r="D41095" s="20"/>
    </row>
    <row r="41096" spans="4:4" x14ac:dyDescent="0.2">
      <c r="D41096" s="20"/>
    </row>
    <row r="41097" spans="4:4" x14ac:dyDescent="0.2">
      <c r="D41097" s="20"/>
    </row>
    <row r="41098" spans="4:4" x14ac:dyDescent="0.2">
      <c r="D41098" s="20"/>
    </row>
    <row r="41099" spans="4:4" x14ac:dyDescent="0.2">
      <c r="D41099" s="20"/>
    </row>
    <row r="41100" spans="4:4" x14ac:dyDescent="0.2">
      <c r="D41100" s="20"/>
    </row>
    <row r="41101" spans="4:4" x14ac:dyDescent="0.2">
      <c r="D41101" s="20"/>
    </row>
    <row r="41102" spans="4:4" x14ac:dyDescent="0.2">
      <c r="D41102" s="20"/>
    </row>
    <row r="41103" spans="4:4" x14ac:dyDescent="0.2">
      <c r="D41103" s="20"/>
    </row>
    <row r="41104" spans="4:4" x14ac:dyDescent="0.2">
      <c r="D41104" s="20"/>
    </row>
    <row r="41105" spans="4:4" x14ac:dyDescent="0.2">
      <c r="D41105" s="20"/>
    </row>
    <row r="41106" spans="4:4" x14ac:dyDescent="0.2">
      <c r="D41106" s="20"/>
    </row>
    <row r="41107" spans="4:4" x14ac:dyDescent="0.2">
      <c r="D41107" s="20"/>
    </row>
    <row r="41108" spans="4:4" x14ac:dyDescent="0.2">
      <c r="D41108" s="20"/>
    </row>
    <row r="41109" spans="4:4" x14ac:dyDescent="0.2">
      <c r="D41109" s="20"/>
    </row>
    <row r="41110" spans="4:4" x14ac:dyDescent="0.2">
      <c r="D41110" s="20"/>
    </row>
    <row r="41111" spans="4:4" x14ac:dyDescent="0.2">
      <c r="D41111" s="20"/>
    </row>
    <row r="41112" spans="4:4" x14ac:dyDescent="0.2">
      <c r="D41112" s="20"/>
    </row>
    <row r="41113" spans="4:4" x14ac:dyDescent="0.2">
      <c r="D41113" s="20"/>
    </row>
    <row r="41114" spans="4:4" x14ac:dyDescent="0.2">
      <c r="D41114" s="20"/>
    </row>
    <row r="41115" spans="4:4" x14ac:dyDescent="0.2">
      <c r="D41115" s="20"/>
    </row>
    <row r="41116" spans="4:4" x14ac:dyDescent="0.2">
      <c r="D41116" s="20"/>
    </row>
    <row r="41117" spans="4:4" x14ac:dyDescent="0.2">
      <c r="D41117" s="20"/>
    </row>
    <row r="41118" spans="4:4" x14ac:dyDescent="0.2">
      <c r="D41118" s="20"/>
    </row>
    <row r="41119" spans="4:4" x14ac:dyDescent="0.2">
      <c r="D41119" s="20"/>
    </row>
    <row r="41120" spans="4:4" x14ac:dyDescent="0.2">
      <c r="D41120" s="20"/>
    </row>
    <row r="41121" spans="4:4" x14ac:dyDescent="0.2">
      <c r="D41121" s="20"/>
    </row>
    <row r="41122" spans="4:4" x14ac:dyDescent="0.2">
      <c r="D41122" s="20"/>
    </row>
    <row r="41123" spans="4:4" x14ac:dyDescent="0.2">
      <c r="D41123" s="20"/>
    </row>
    <row r="41124" spans="4:4" x14ac:dyDescent="0.2">
      <c r="D41124" s="20"/>
    </row>
    <row r="41125" spans="4:4" x14ac:dyDescent="0.2">
      <c r="D41125" s="20"/>
    </row>
    <row r="41126" spans="4:4" x14ac:dyDescent="0.2">
      <c r="D41126" s="20"/>
    </row>
    <row r="41127" spans="4:4" x14ac:dyDescent="0.2">
      <c r="D41127" s="20"/>
    </row>
    <row r="41128" spans="4:4" x14ac:dyDescent="0.2">
      <c r="D41128" s="20"/>
    </row>
    <row r="41129" spans="4:4" x14ac:dyDescent="0.2">
      <c r="D41129" s="20"/>
    </row>
    <row r="41130" spans="4:4" x14ac:dyDescent="0.2">
      <c r="D41130" s="20"/>
    </row>
    <row r="41131" spans="4:4" x14ac:dyDescent="0.2">
      <c r="D41131" s="20"/>
    </row>
    <row r="41132" spans="4:4" x14ac:dyDescent="0.2">
      <c r="D41132" s="20"/>
    </row>
    <row r="41133" spans="4:4" x14ac:dyDescent="0.2">
      <c r="D41133" s="20"/>
    </row>
    <row r="41134" spans="4:4" x14ac:dyDescent="0.2">
      <c r="D41134" s="20"/>
    </row>
    <row r="41135" spans="4:4" x14ac:dyDescent="0.2">
      <c r="D41135" s="20"/>
    </row>
    <row r="41136" spans="4:4" x14ac:dyDescent="0.2">
      <c r="D41136" s="20"/>
    </row>
    <row r="41137" spans="4:4" x14ac:dyDescent="0.2">
      <c r="D41137" s="20"/>
    </row>
    <row r="41138" spans="4:4" x14ac:dyDescent="0.2">
      <c r="D41138" s="20"/>
    </row>
    <row r="41139" spans="4:4" x14ac:dyDescent="0.2">
      <c r="D41139" s="20"/>
    </row>
    <row r="41140" spans="4:4" x14ac:dyDescent="0.2">
      <c r="D41140" s="20"/>
    </row>
    <row r="41141" spans="4:4" x14ac:dyDescent="0.2">
      <c r="D41141" s="20"/>
    </row>
    <row r="41142" spans="4:4" x14ac:dyDescent="0.2">
      <c r="D41142" s="20"/>
    </row>
    <row r="41143" spans="4:4" x14ac:dyDescent="0.2">
      <c r="D41143" s="20"/>
    </row>
    <row r="41144" spans="4:4" x14ac:dyDescent="0.2">
      <c r="D41144" s="20"/>
    </row>
    <row r="41145" spans="4:4" x14ac:dyDescent="0.2">
      <c r="D41145" s="20"/>
    </row>
    <row r="41146" spans="4:4" x14ac:dyDescent="0.2">
      <c r="D41146" s="20"/>
    </row>
    <row r="41147" spans="4:4" x14ac:dyDescent="0.2">
      <c r="D41147" s="20"/>
    </row>
    <row r="41148" spans="4:4" x14ac:dyDescent="0.2">
      <c r="D41148" s="20"/>
    </row>
    <row r="41149" spans="4:4" x14ac:dyDescent="0.2">
      <c r="D41149" s="20"/>
    </row>
    <row r="41150" spans="4:4" x14ac:dyDescent="0.2">
      <c r="D41150" s="20"/>
    </row>
    <row r="41151" spans="4:4" x14ac:dyDescent="0.2">
      <c r="D41151" s="20"/>
    </row>
    <row r="41152" spans="4:4" x14ac:dyDescent="0.2">
      <c r="D41152" s="20"/>
    </row>
    <row r="41153" spans="4:4" x14ac:dyDescent="0.2">
      <c r="D41153" s="20"/>
    </row>
    <row r="41154" spans="4:4" x14ac:dyDescent="0.2">
      <c r="D41154" s="20"/>
    </row>
    <row r="41155" spans="4:4" x14ac:dyDescent="0.2">
      <c r="D41155" s="20"/>
    </row>
    <row r="41156" spans="4:4" x14ac:dyDescent="0.2">
      <c r="D41156" s="20"/>
    </row>
    <row r="41157" spans="4:4" x14ac:dyDescent="0.2">
      <c r="D41157" s="20"/>
    </row>
    <row r="41158" spans="4:4" x14ac:dyDescent="0.2">
      <c r="D41158" s="20"/>
    </row>
    <row r="41159" spans="4:4" x14ac:dyDescent="0.2">
      <c r="D41159" s="20"/>
    </row>
    <row r="41160" spans="4:4" x14ac:dyDescent="0.2">
      <c r="D41160" s="20"/>
    </row>
    <row r="41161" spans="4:4" x14ac:dyDescent="0.2">
      <c r="D41161" s="20"/>
    </row>
    <row r="41162" spans="4:4" x14ac:dyDescent="0.2">
      <c r="D41162" s="20"/>
    </row>
    <row r="41163" spans="4:4" x14ac:dyDescent="0.2">
      <c r="D41163" s="20"/>
    </row>
    <row r="41164" spans="4:4" x14ac:dyDescent="0.2">
      <c r="D41164" s="20"/>
    </row>
    <row r="41165" spans="4:4" x14ac:dyDescent="0.2">
      <c r="D41165" s="20"/>
    </row>
    <row r="41166" spans="4:4" x14ac:dyDescent="0.2">
      <c r="D41166" s="20"/>
    </row>
    <row r="41167" spans="4:4" x14ac:dyDescent="0.2">
      <c r="D41167" s="20"/>
    </row>
    <row r="41168" spans="4:4" x14ac:dyDescent="0.2">
      <c r="D41168" s="20"/>
    </row>
    <row r="41169" spans="4:4" x14ac:dyDescent="0.2">
      <c r="D41169" s="20"/>
    </row>
    <row r="41170" spans="4:4" x14ac:dyDescent="0.2">
      <c r="D41170" s="20"/>
    </row>
    <row r="41171" spans="4:4" x14ac:dyDescent="0.2">
      <c r="D41171" s="20"/>
    </row>
    <row r="41172" spans="4:4" x14ac:dyDescent="0.2">
      <c r="D41172" s="20"/>
    </row>
    <row r="41173" spans="4:4" x14ac:dyDescent="0.2">
      <c r="D41173" s="20"/>
    </row>
    <row r="41174" spans="4:4" x14ac:dyDescent="0.2">
      <c r="D41174" s="20"/>
    </row>
    <row r="41175" spans="4:4" x14ac:dyDescent="0.2">
      <c r="D41175" s="20"/>
    </row>
    <row r="41176" spans="4:4" x14ac:dyDescent="0.2">
      <c r="D41176" s="20"/>
    </row>
    <row r="41177" spans="4:4" x14ac:dyDescent="0.2">
      <c r="D41177" s="20"/>
    </row>
    <row r="41178" spans="4:4" x14ac:dyDescent="0.2">
      <c r="D41178" s="20"/>
    </row>
    <row r="41179" spans="4:4" x14ac:dyDescent="0.2">
      <c r="D41179" s="20"/>
    </row>
    <row r="41180" spans="4:4" x14ac:dyDescent="0.2">
      <c r="D41180" s="20"/>
    </row>
    <row r="41181" spans="4:4" x14ac:dyDescent="0.2">
      <c r="D41181" s="20"/>
    </row>
    <row r="41182" spans="4:4" x14ac:dyDescent="0.2">
      <c r="D41182" s="20"/>
    </row>
    <row r="41183" spans="4:4" x14ac:dyDescent="0.2">
      <c r="D41183" s="20"/>
    </row>
    <row r="41184" spans="4:4" x14ac:dyDescent="0.2">
      <c r="D41184" s="20"/>
    </row>
    <row r="41185" spans="4:4" x14ac:dyDescent="0.2">
      <c r="D41185" s="20"/>
    </row>
    <row r="41186" spans="4:4" x14ac:dyDescent="0.2">
      <c r="D41186" s="20"/>
    </row>
    <row r="41187" spans="4:4" x14ac:dyDescent="0.2">
      <c r="D41187" s="20"/>
    </row>
    <row r="41188" spans="4:4" x14ac:dyDescent="0.2">
      <c r="D41188" s="20"/>
    </row>
    <row r="41189" spans="4:4" x14ac:dyDescent="0.2">
      <c r="D41189" s="20"/>
    </row>
    <row r="41190" spans="4:4" x14ac:dyDescent="0.2">
      <c r="D41190" s="20"/>
    </row>
    <row r="41191" spans="4:4" x14ac:dyDescent="0.2">
      <c r="D41191" s="20"/>
    </row>
    <row r="41192" spans="4:4" x14ac:dyDescent="0.2">
      <c r="D41192" s="20"/>
    </row>
    <row r="41193" spans="4:4" x14ac:dyDescent="0.2">
      <c r="D41193" s="20"/>
    </row>
    <row r="41194" spans="4:4" x14ac:dyDescent="0.2">
      <c r="D41194" s="20"/>
    </row>
    <row r="41195" spans="4:4" x14ac:dyDescent="0.2">
      <c r="D41195" s="20"/>
    </row>
    <row r="41196" spans="4:4" x14ac:dyDescent="0.2">
      <c r="D41196" s="20"/>
    </row>
    <row r="41197" spans="4:4" x14ac:dyDescent="0.2">
      <c r="D41197" s="20"/>
    </row>
    <row r="41198" spans="4:4" x14ac:dyDescent="0.2">
      <c r="D41198" s="20"/>
    </row>
    <row r="41199" spans="4:4" x14ac:dyDescent="0.2">
      <c r="D41199" s="20"/>
    </row>
    <row r="41200" spans="4:4" x14ac:dyDescent="0.2">
      <c r="D41200" s="20"/>
    </row>
    <row r="41201" spans="4:4" x14ac:dyDescent="0.2">
      <c r="D41201" s="20"/>
    </row>
    <row r="41202" spans="4:4" x14ac:dyDescent="0.2">
      <c r="D41202" s="20"/>
    </row>
    <row r="41203" spans="4:4" x14ac:dyDescent="0.2">
      <c r="D41203" s="20"/>
    </row>
    <row r="41204" spans="4:4" x14ac:dyDescent="0.2">
      <c r="D41204" s="20"/>
    </row>
    <row r="41205" spans="4:4" x14ac:dyDescent="0.2">
      <c r="D41205" s="20"/>
    </row>
    <row r="41206" spans="4:4" x14ac:dyDescent="0.2">
      <c r="D41206" s="20"/>
    </row>
    <row r="41207" spans="4:4" x14ac:dyDescent="0.2">
      <c r="D41207" s="20"/>
    </row>
    <row r="41208" spans="4:4" x14ac:dyDescent="0.2">
      <c r="D41208" s="20"/>
    </row>
    <row r="41209" spans="4:4" x14ac:dyDescent="0.2">
      <c r="D41209" s="20"/>
    </row>
    <row r="41210" spans="4:4" x14ac:dyDescent="0.2">
      <c r="D41210" s="20"/>
    </row>
    <row r="41211" spans="4:4" x14ac:dyDescent="0.2">
      <c r="D41211" s="20"/>
    </row>
    <row r="41212" spans="4:4" x14ac:dyDescent="0.2">
      <c r="D41212" s="20"/>
    </row>
    <row r="41213" spans="4:4" x14ac:dyDescent="0.2">
      <c r="D41213" s="20"/>
    </row>
    <row r="41214" spans="4:4" x14ac:dyDescent="0.2">
      <c r="D41214" s="20"/>
    </row>
    <row r="41215" spans="4:4" x14ac:dyDescent="0.2">
      <c r="D41215" s="20"/>
    </row>
    <row r="41216" spans="4:4" x14ac:dyDescent="0.2">
      <c r="D41216" s="20"/>
    </row>
    <row r="41217" spans="4:4" x14ac:dyDescent="0.2">
      <c r="D41217" s="20"/>
    </row>
    <row r="41218" spans="4:4" x14ac:dyDescent="0.2">
      <c r="D41218" s="20"/>
    </row>
    <row r="41219" spans="4:4" x14ac:dyDescent="0.2">
      <c r="D41219" s="20"/>
    </row>
    <row r="41220" spans="4:4" x14ac:dyDescent="0.2">
      <c r="D41220" s="20"/>
    </row>
    <row r="41221" spans="4:4" x14ac:dyDescent="0.2">
      <c r="D41221" s="20"/>
    </row>
    <row r="41222" spans="4:4" x14ac:dyDescent="0.2">
      <c r="D41222" s="20"/>
    </row>
    <row r="41223" spans="4:4" x14ac:dyDescent="0.2">
      <c r="D41223" s="20"/>
    </row>
    <row r="41224" spans="4:4" x14ac:dyDescent="0.2">
      <c r="D41224" s="20"/>
    </row>
    <row r="41225" spans="4:4" x14ac:dyDescent="0.2">
      <c r="D41225" s="20"/>
    </row>
    <row r="41226" spans="4:4" x14ac:dyDescent="0.2">
      <c r="D41226" s="20"/>
    </row>
    <row r="41227" spans="4:4" x14ac:dyDescent="0.2">
      <c r="D41227" s="20"/>
    </row>
    <row r="41228" spans="4:4" x14ac:dyDescent="0.2">
      <c r="D41228" s="20"/>
    </row>
    <row r="41229" spans="4:4" x14ac:dyDescent="0.2">
      <c r="D41229" s="20"/>
    </row>
    <row r="41230" spans="4:4" x14ac:dyDescent="0.2">
      <c r="D41230" s="20"/>
    </row>
    <row r="41231" spans="4:4" x14ac:dyDescent="0.2">
      <c r="D41231" s="20"/>
    </row>
    <row r="41232" spans="4:4" x14ac:dyDescent="0.2">
      <c r="D41232" s="20"/>
    </row>
    <row r="41233" spans="4:4" x14ac:dyDescent="0.2">
      <c r="D41233" s="20"/>
    </row>
    <row r="41234" spans="4:4" x14ac:dyDescent="0.2">
      <c r="D41234" s="20"/>
    </row>
    <row r="41235" spans="4:4" x14ac:dyDescent="0.2">
      <c r="D41235" s="20"/>
    </row>
    <row r="41236" spans="4:4" x14ac:dyDescent="0.2">
      <c r="D41236" s="20"/>
    </row>
    <row r="41237" spans="4:4" x14ac:dyDescent="0.2">
      <c r="D41237" s="20"/>
    </row>
    <row r="41238" spans="4:4" x14ac:dyDescent="0.2">
      <c r="D41238" s="20"/>
    </row>
    <row r="41239" spans="4:4" x14ac:dyDescent="0.2">
      <c r="D41239" s="20"/>
    </row>
    <row r="41240" spans="4:4" x14ac:dyDescent="0.2">
      <c r="D41240" s="20"/>
    </row>
    <row r="41241" spans="4:4" x14ac:dyDescent="0.2">
      <c r="D41241" s="20"/>
    </row>
    <row r="41242" spans="4:4" x14ac:dyDescent="0.2">
      <c r="D41242" s="20"/>
    </row>
    <row r="41243" spans="4:4" x14ac:dyDescent="0.2">
      <c r="D41243" s="20"/>
    </row>
    <row r="41244" spans="4:4" x14ac:dyDescent="0.2">
      <c r="D41244" s="20"/>
    </row>
    <row r="41245" spans="4:4" x14ac:dyDescent="0.2">
      <c r="D41245" s="20"/>
    </row>
    <row r="41246" spans="4:4" x14ac:dyDescent="0.2">
      <c r="D41246" s="20"/>
    </row>
    <row r="41247" spans="4:4" x14ac:dyDescent="0.2">
      <c r="D41247" s="20"/>
    </row>
    <row r="41248" spans="4:4" x14ac:dyDescent="0.2">
      <c r="D41248" s="20"/>
    </row>
    <row r="41249" spans="4:4" x14ac:dyDescent="0.2">
      <c r="D41249" s="20"/>
    </row>
    <row r="41250" spans="4:4" x14ac:dyDescent="0.2">
      <c r="D41250" s="20"/>
    </row>
    <row r="41251" spans="4:4" x14ac:dyDescent="0.2">
      <c r="D41251" s="20"/>
    </row>
    <row r="41252" spans="4:4" x14ac:dyDescent="0.2">
      <c r="D41252" s="20"/>
    </row>
    <row r="41253" spans="4:4" x14ac:dyDescent="0.2">
      <c r="D41253" s="20"/>
    </row>
    <row r="41254" spans="4:4" x14ac:dyDescent="0.2">
      <c r="D41254" s="20"/>
    </row>
    <row r="41255" spans="4:4" x14ac:dyDescent="0.2">
      <c r="D41255" s="20"/>
    </row>
    <row r="41256" spans="4:4" x14ac:dyDescent="0.2">
      <c r="D41256" s="20"/>
    </row>
    <row r="41257" spans="4:4" x14ac:dyDescent="0.2">
      <c r="D41257" s="20"/>
    </row>
    <row r="41258" spans="4:4" x14ac:dyDescent="0.2">
      <c r="D41258" s="20"/>
    </row>
    <row r="41259" spans="4:4" x14ac:dyDescent="0.2">
      <c r="D41259" s="20"/>
    </row>
    <row r="41260" spans="4:4" x14ac:dyDescent="0.2">
      <c r="D41260" s="20"/>
    </row>
    <row r="41261" spans="4:4" x14ac:dyDescent="0.2">
      <c r="D41261" s="20"/>
    </row>
    <row r="41262" spans="4:4" x14ac:dyDescent="0.2">
      <c r="D41262" s="20"/>
    </row>
    <row r="41263" spans="4:4" x14ac:dyDescent="0.2">
      <c r="D41263" s="20"/>
    </row>
    <row r="41264" spans="4:4" x14ac:dyDescent="0.2">
      <c r="D41264" s="20"/>
    </row>
    <row r="41265" spans="4:4" x14ac:dyDescent="0.2">
      <c r="D41265" s="20"/>
    </row>
    <row r="41266" spans="4:4" x14ac:dyDescent="0.2">
      <c r="D41266" s="20"/>
    </row>
    <row r="41267" spans="4:4" x14ac:dyDescent="0.2">
      <c r="D41267" s="20"/>
    </row>
    <row r="41268" spans="4:4" x14ac:dyDescent="0.2">
      <c r="D41268" s="20"/>
    </row>
    <row r="41269" spans="4:4" x14ac:dyDescent="0.2">
      <c r="D41269" s="20"/>
    </row>
    <row r="41270" spans="4:4" x14ac:dyDescent="0.2">
      <c r="D41270" s="20"/>
    </row>
    <row r="41271" spans="4:4" x14ac:dyDescent="0.2">
      <c r="D41271" s="20"/>
    </row>
    <row r="41272" spans="4:4" x14ac:dyDescent="0.2">
      <c r="D41272" s="20"/>
    </row>
    <row r="41273" spans="4:4" x14ac:dyDescent="0.2">
      <c r="D41273" s="20"/>
    </row>
    <row r="41274" spans="4:4" x14ac:dyDescent="0.2">
      <c r="D41274" s="20"/>
    </row>
    <row r="41275" spans="4:4" x14ac:dyDescent="0.2">
      <c r="D41275" s="20"/>
    </row>
    <row r="41276" spans="4:4" x14ac:dyDescent="0.2">
      <c r="D41276" s="20"/>
    </row>
    <row r="41277" spans="4:4" x14ac:dyDescent="0.2">
      <c r="D41277" s="20"/>
    </row>
    <row r="41278" spans="4:4" x14ac:dyDescent="0.2">
      <c r="D41278" s="20"/>
    </row>
    <row r="41279" spans="4:4" x14ac:dyDescent="0.2">
      <c r="D41279" s="20"/>
    </row>
    <row r="41280" spans="4:4" x14ac:dyDescent="0.2">
      <c r="D41280" s="20"/>
    </row>
    <row r="41281" spans="4:4" x14ac:dyDescent="0.2">
      <c r="D41281" s="20"/>
    </row>
    <row r="41282" spans="4:4" x14ac:dyDescent="0.2">
      <c r="D41282" s="20"/>
    </row>
    <row r="41283" spans="4:4" x14ac:dyDescent="0.2">
      <c r="D41283" s="20"/>
    </row>
    <row r="41284" spans="4:4" x14ac:dyDescent="0.2">
      <c r="D41284" s="20"/>
    </row>
    <row r="41285" spans="4:4" x14ac:dyDescent="0.2">
      <c r="D41285" s="20"/>
    </row>
    <row r="41286" spans="4:4" x14ac:dyDescent="0.2">
      <c r="D41286" s="20"/>
    </row>
    <row r="41287" spans="4:4" x14ac:dyDescent="0.2">
      <c r="D41287" s="20"/>
    </row>
    <row r="41288" spans="4:4" x14ac:dyDescent="0.2">
      <c r="D41288" s="20"/>
    </row>
    <row r="41289" spans="4:4" x14ac:dyDescent="0.2">
      <c r="D41289" s="20"/>
    </row>
    <row r="41290" spans="4:4" x14ac:dyDescent="0.2">
      <c r="D41290" s="20"/>
    </row>
    <row r="41291" spans="4:4" x14ac:dyDescent="0.2">
      <c r="D41291" s="20"/>
    </row>
    <row r="41292" spans="4:4" x14ac:dyDescent="0.2">
      <c r="D41292" s="20"/>
    </row>
    <row r="41293" spans="4:4" x14ac:dyDescent="0.2">
      <c r="D41293" s="20"/>
    </row>
    <row r="41294" spans="4:4" x14ac:dyDescent="0.2">
      <c r="D41294" s="20"/>
    </row>
    <row r="41295" spans="4:4" x14ac:dyDescent="0.2">
      <c r="D41295" s="20"/>
    </row>
    <row r="41296" spans="4:4" x14ac:dyDescent="0.2">
      <c r="D41296" s="20"/>
    </row>
    <row r="41297" spans="4:4" x14ac:dyDescent="0.2">
      <c r="D41297" s="20"/>
    </row>
    <row r="41298" spans="4:4" x14ac:dyDescent="0.2">
      <c r="D41298" s="20"/>
    </row>
    <row r="41299" spans="4:4" x14ac:dyDescent="0.2">
      <c r="D41299" s="20"/>
    </row>
    <row r="41300" spans="4:4" x14ac:dyDescent="0.2">
      <c r="D41300" s="20"/>
    </row>
    <row r="41301" spans="4:4" x14ac:dyDescent="0.2">
      <c r="D41301" s="20"/>
    </row>
    <row r="41302" spans="4:4" x14ac:dyDescent="0.2">
      <c r="D41302" s="20"/>
    </row>
    <row r="41303" spans="4:4" x14ac:dyDescent="0.2">
      <c r="D41303" s="20"/>
    </row>
    <row r="41304" spans="4:4" x14ac:dyDescent="0.2">
      <c r="D41304" s="20"/>
    </row>
    <row r="41305" spans="4:4" x14ac:dyDescent="0.2">
      <c r="D41305" s="20"/>
    </row>
    <row r="41306" spans="4:4" x14ac:dyDescent="0.2">
      <c r="D41306" s="20"/>
    </row>
    <row r="41307" spans="4:4" x14ac:dyDescent="0.2">
      <c r="D41307" s="20"/>
    </row>
    <row r="41308" spans="4:4" x14ac:dyDescent="0.2">
      <c r="D41308" s="20"/>
    </row>
    <row r="41309" spans="4:4" x14ac:dyDescent="0.2">
      <c r="D41309" s="20"/>
    </row>
    <row r="41310" spans="4:4" x14ac:dyDescent="0.2">
      <c r="D41310" s="20"/>
    </row>
    <row r="41311" spans="4:4" x14ac:dyDescent="0.2">
      <c r="D41311" s="20"/>
    </row>
    <row r="41312" spans="4:4" x14ac:dyDescent="0.2">
      <c r="D41312" s="20"/>
    </row>
    <row r="41313" spans="4:4" x14ac:dyDescent="0.2">
      <c r="D41313" s="20"/>
    </row>
    <row r="41314" spans="4:4" x14ac:dyDescent="0.2">
      <c r="D41314" s="20"/>
    </row>
    <row r="41315" spans="4:4" x14ac:dyDescent="0.2">
      <c r="D41315" s="20"/>
    </row>
    <row r="41316" spans="4:4" x14ac:dyDescent="0.2">
      <c r="D41316" s="20"/>
    </row>
    <row r="41317" spans="4:4" x14ac:dyDescent="0.2">
      <c r="D41317" s="20"/>
    </row>
    <row r="41318" spans="4:4" x14ac:dyDescent="0.2">
      <c r="D41318" s="20"/>
    </row>
    <row r="41319" spans="4:4" x14ac:dyDescent="0.2">
      <c r="D41319" s="20"/>
    </row>
    <row r="41320" spans="4:4" x14ac:dyDescent="0.2">
      <c r="D41320" s="20"/>
    </row>
    <row r="41321" spans="4:4" x14ac:dyDescent="0.2">
      <c r="D41321" s="20"/>
    </row>
    <row r="41322" spans="4:4" x14ac:dyDescent="0.2">
      <c r="D41322" s="20"/>
    </row>
    <row r="41323" spans="4:4" x14ac:dyDescent="0.2">
      <c r="D41323" s="20"/>
    </row>
    <row r="41324" spans="4:4" x14ac:dyDescent="0.2">
      <c r="D41324" s="20"/>
    </row>
    <row r="41325" spans="4:4" x14ac:dyDescent="0.2">
      <c r="D41325" s="20"/>
    </row>
    <row r="41326" spans="4:4" x14ac:dyDescent="0.2">
      <c r="D41326" s="20"/>
    </row>
    <row r="41327" spans="4:4" x14ac:dyDescent="0.2">
      <c r="D41327" s="20"/>
    </row>
    <row r="41328" spans="4:4" x14ac:dyDescent="0.2">
      <c r="D41328" s="20"/>
    </row>
    <row r="41329" spans="4:4" x14ac:dyDescent="0.2">
      <c r="D41329" s="20"/>
    </row>
    <row r="41330" spans="4:4" x14ac:dyDescent="0.2">
      <c r="D41330" s="20"/>
    </row>
    <row r="41331" spans="4:4" x14ac:dyDescent="0.2">
      <c r="D41331" s="20"/>
    </row>
    <row r="41332" spans="4:4" x14ac:dyDescent="0.2">
      <c r="D41332" s="20"/>
    </row>
    <row r="41333" spans="4:4" x14ac:dyDescent="0.2">
      <c r="D41333" s="20"/>
    </row>
    <row r="41334" spans="4:4" x14ac:dyDescent="0.2">
      <c r="D41334" s="20"/>
    </row>
    <row r="41335" spans="4:4" x14ac:dyDescent="0.2">
      <c r="D41335" s="20"/>
    </row>
    <row r="41336" spans="4:4" x14ac:dyDescent="0.2">
      <c r="D41336" s="20"/>
    </row>
    <row r="41337" spans="4:4" x14ac:dyDescent="0.2">
      <c r="D41337" s="20"/>
    </row>
    <row r="41338" spans="4:4" x14ac:dyDescent="0.2">
      <c r="D41338" s="20"/>
    </row>
    <row r="41339" spans="4:4" x14ac:dyDescent="0.2">
      <c r="D41339" s="20"/>
    </row>
    <row r="41340" spans="4:4" x14ac:dyDescent="0.2">
      <c r="D41340" s="20"/>
    </row>
    <row r="41341" spans="4:4" x14ac:dyDescent="0.2">
      <c r="D41341" s="20"/>
    </row>
    <row r="41342" spans="4:4" x14ac:dyDescent="0.2">
      <c r="D41342" s="20"/>
    </row>
    <row r="41343" spans="4:4" x14ac:dyDescent="0.2">
      <c r="D41343" s="20"/>
    </row>
    <row r="41344" spans="4:4" x14ac:dyDescent="0.2">
      <c r="D41344" s="20"/>
    </row>
    <row r="41345" spans="4:4" x14ac:dyDescent="0.2">
      <c r="D41345" s="20"/>
    </row>
    <row r="41346" spans="4:4" x14ac:dyDescent="0.2">
      <c r="D41346" s="20"/>
    </row>
    <row r="41347" spans="4:4" x14ac:dyDescent="0.2">
      <c r="D41347" s="20"/>
    </row>
    <row r="41348" spans="4:4" x14ac:dyDescent="0.2">
      <c r="D41348" s="20"/>
    </row>
    <row r="41349" spans="4:4" x14ac:dyDescent="0.2">
      <c r="D41349" s="20"/>
    </row>
    <row r="41350" spans="4:4" x14ac:dyDescent="0.2">
      <c r="D41350" s="20"/>
    </row>
    <row r="41351" spans="4:4" x14ac:dyDescent="0.2">
      <c r="D41351" s="20"/>
    </row>
    <row r="41352" spans="4:4" x14ac:dyDescent="0.2">
      <c r="D41352" s="20"/>
    </row>
    <row r="41353" spans="4:4" x14ac:dyDescent="0.2">
      <c r="D41353" s="20"/>
    </row>
    <row r="41354" spans="4:4" x14ac:dyDescent="0.2">
      <c r="D41354" s="20"/>
    </row>
    <row r="41355" spans="4:4" x14ac:dyDescent="0.2">
      <c r="D41355" s="20"/>
    </row>
    <row r="41356" spans="4:4" x14ac:dyDescent="0.2">
      <c r="D41356" s="20"/>
    </row>
    <row r="41357" spans="4:4" x14ac:dyDescent="0.2">
      <c r="D41357" s="20"/>
    </row>
    <row r="41358" spans="4:4" x14ac:dyDescent="0.2">
      <c r="D41358" s="20"/>
    </row>
    <row r="41359" spans="4:4" x14ac:dyDescent="0.2">
      <c r="D41359" s="20"/>
    </row>
    <row r="41360" spans="4:4" x14ac:dyDescent="0.2">
      <c r="D41360" s="20"/>
    </row>
    <row r="41361" spans="4:4" x14ac:dyDescent="0.2">
      <c r="D41361" s="20"/>
    </row>
    <row r="41362" spans="4:4" x14ac:dyDescent="0.2">
      <c r="D41362" s="20"/>
    </row>
    <row r="41363" spans="4:4" x14ac:dyDescent="0.2">
      <c r="D41363" s="20"/>
    </row>
    <row r="41364" spans="4:4" x14ac:dyDescent="0.2">
      <c r="D41364" s="20"/>
    </row>
    <row r="41365" spans="4:4" x14ac:dyDescent="0.2">
      <c r="D41365" s="20"/>
    </row>
    <row r="41366" spans="4:4" x14ac:dyDescent="0.2">
      <c r="D41366" s="20"/>
    </row>
    <row r="41367" spans="4:4" x14ac:dyDescent="0.2">
      <c r="D41367" s="20"/>
    </row>
    <row r="41368" spans="4:4" x14ac:dyDescent="0.2">
      <c r="D41368" s="20"/>
    </row>
    <row r="41369" spans="4:4" x14ac:dyDescent="0.2">
      <c r="D41369" s="20"/>
    </row>
    <row r="41370" spans="4:4" x14ac:dyDescent="0.2">
      <c r="D41370" s="20"/>
    </row>
    <row r="41371" spans="4:4" x14ac:dyDescent="0.2">
      <c r="D41371" s="20"/>
    </row>
    <row r="41372" spans="4:4" x14ac:dyDescent="0.2">
      <c r="D41372" s="20"/>
    </row>
    <row r="41373" spans="4:4" x14ac:dyDescent="0.2">
      <c r="D41373" s="20"/>
    </row>
    <row r="41374" spans="4:4" x14ac:dyDescent="0.2">
      <c r="D41374" s="20"/>
    </row>
    <row r="41375" spans="4:4" x14ac:dyDescent="0.2">
      <c r="D41375" s="20"/>
    </row>
    <row r="41376" spans="4:4" x14ac:dyDescent="0.2">
      <c r="D41376" s="20"/>
    </row>
    <row r="41377" spans="4:4" x14ac:dyDescent="0.2">
      <c r="D41377" s="20"/>
    </row>
    <row r="41378" spans="4:4" x14ac:dyDescent="0.2">
      <c r="D41378" s="20"/>
    </row>
    <row r="41379" spans="4:4" x14ac:dyDescent="0.2">
      <c r="D41379" s="20"/>
    </row>
    <row r="41380" spans="4:4" x14ac:dyDescent="0.2">
      <c r="D41380" s="20"/>
    </row>
    <row r="41381" spans="4:4" x14ac:dyDescent="0.2">
      <c r="D41381" s="20"/>
    </row>
    <row r="41382" spans="4:4" x14ac:dyDescent="0.2">
      <c r="D41382" s="20"/>
    </row>
    <row r="41383" spans="4:4" x14ac:dyDescent="0.2">
      <c r="D41383" s="20"/>
    </row>
    <row r="41384" spans="4:4" x14ac:dyDescent="0.2">
      <c r="D41384" s="20"/>
    </row>
    <row r="41385" spans="4:4" x14ac:dyDescent="0.2">
      <c r="D41385" s="20"/>
    </row>
    <row r="41386" spans="4:4" x14ac:dyDescent="0.2">
      <c r="D41386" s="20"/>
    </row>
    <row r="41387" spans="4:4" x14ac:dyDescent="0.2">
      <c r="D41387" s="20"/>
    </row>
    <row r="41388" spans="4:4" x14ac:dyDescent="0.2">
      <c r="D41388" s="20"/>
    </row>
    <row r="41389" spans="4:4" x14ac:dyDescent="0.2">
      <c r="D41389" s="20"/>
    </row>
    <row r="41390" spans="4:4" x14ac:dyDescent="0.2">
      <c r="D41390" s="20"/>
    </row>
    <row r="41391" spans="4:4" x14ac:dyDescent="0.2">
      <c r="D41391" s="20"/>
    </row>
    <row r="41392" spans="4:4" x14ac:dyDescent="0.2">
      <c r="D41392" s="20"/>
    </row>
    <row r="41393" spans="4:4" x14ac:dyDescent="0.2">
      <c r="D41393" s="20"/>
    </row>
    <row r="41394" spans="4:4" x14ac:dyDescent="0.2">
      <c r="D41394" s="20"/>
    </row>
    <row r="41395" spans="4:4" x14ac:dyDescent="0.2">
      <c r="D41395" s="20"/>
    </row>
    <row r="41396" spans="4:4" x14ac:dyDescent="0.2">
      <c r="D41396" s="20"/>
    </row>
    <row r="41397" spans="4:4" x14ac:dyDescent="0.2">
      <c r="D41397" s="20"/>
    </row>
    <row r="41398" spans="4:4" x14ac:dyDescent="0.2">
      <c r="D41398" s="20"/>
    </row>
    <row r="41399" spans="4:4" x14ac:dyDescent="0.2">
      <c r="D41399" s="20"/>
    </row>
    <row r="41400" spans="4:4" x14ac:dyDescent="0.2">
      <c r="D41400" s="20"/>
    </row>
    <row r="41401" spans="4:4" x14ac:dyDescent="0.2">
      <c r="D41401" s="20"/>
    </row>
    <row r="41402" spans="4:4" x14ac:dyDescent="0.2">
      <c r="D41402" s="20"/>
    </row>
    <row r="41403" spans="4:4" x14ac:dyDescent="0.2">
      <c r="D41403" s="20"/>
    </row>
    <row r="41404" spans="4:4" x14ac:dyDescent="0.2">
      <c r="D41404" s="20"/>
    </row>
    <row r="41405" spans="4:4" x14ac:dyDescent="0.2">
      <c r="D41405" s="20"/>
    </row>
    <row r="41406" spans="4:4" x14ac:dyDescent="0.2">
      <c r="D41406" s="20"/>
    </row>
    <row r="41407" spans="4:4" x14ac:dyDescent="0.2">
      <c r="D41407" s="20"/>
    </row>
    <row r="41408" spans="4:4" x14ac:dyDescent="0.2">
      <c r="D41408" s="20"/>
    </row>
    <row r="41409" spans="4:4" x14ac:dyDescent="0.2">
      <c r="D41409" s="20"/>
    </row>
    <row r="41410" spans="4:4" x14ac:dyDescent="0.2">
      <c r="D41410" s="20"/>
    </row>
    <row r="41411" spans="4:4" x14ac:dyDescent="0.2">
      <c r="D41411" s="20"/>
    </row>
    <row r="41412" spans="4:4" x14ac:dyDescent="0.2">
      <c r="D41412" s="20"/>
    </row>
    <row r="41413" spans="4:4" x14ac:dyDescent="0.2">
      <c r="D41413" s="20"/>
    </row>
    <row r="41414" spans="4:4" x14ac:dyDescent="0.2">
      <c r="D41414" s="20"/>
    </row>
    <row r="41415" spans="4:4" x14ac:dyDescent="0.2">
      <c r="D41415" s="20"/>
    </row>
    <row r="41416" spans="4:4" x14ac:dyDescent="0.2">
      <c r="D41416" s="20"/>
    </row>
    <row r="41417" spans="4:4" x14ac:dyDescent="0.2">
      <c r="D41417" s="20"/>
    </row>
    <row r="41418" spans="4:4" x14ac:dyDescent="0.2">
      <c r="D41418" s="20"/>
    </row>
    <row r="41419" spans="4:4" x14ac:dyDescent="0.2">
      <c r="D41419" s="20"/>
    </row>
    <row r="41420" spans="4:4" x14ac:dyDescent="0.2">
      <c r="D41420" s="20"/>
    </row>
    <row r="41421" spans="4:4" x14ac:dyDescent="0.2">
      <c r="D41421" s="20"/>
    </row>
    <row r="41422" spans="4:4" x14ac:dyDescent="0.2">
      <c r="D41422" s="20"/>
    </row>
    <row r="41423" spans="4:4" x14ac:dyDescent="0.2">
      <c r="D41423" s="20"/>
    </row>
    <row r="41424" spans="4:4" x14ac:dyDescent="0.2">
      <c r="D41424" s="20"/>
    </row>
    <row r="41425" spans="4:4" x14ac:dyDescent="0.2">
      <c r="D41425" s="20"/>
    </row>
    <row r="41426" spans="4:4" x14ac:dyDescent="0.2">
      <c r="D41426" s="20"/>
    </row>
    <row r="41427" spans="4:4" x14ac:dyDescent="0.2">
      <c r="D41427" s="20"/>
    </row>
    <row r="41428" spans="4:4" x14ac:dyDescent="0.2">
      <c r="D41428" s="20"/>
    </row>
    <row r="41429" spans="4:4" x14ac:dyDescent="0.2">
      <c r="D41429" s="20"/>
    </row>
    <row r="41430" spans="4:4" x14ac:dyDescent="0.2">
      <c r="D41430" s="20"/>
    </row>
    <row r="41431" spans="4:4" x14ac:dyDescent="0.2">
      <c r="D41431" s="20"/>
    </row>
    <row r="41432" spans="4:4" x14ac:dyDescent="0.2">
      <c r="D41432" s="20"/>
    </row>
    <row r="41433" spans="4:4" x14ac:dyDescent="0.2">
      <c r="D41433" s="20"/>
    </row>
    <row r="41434" spans="4:4" x14ac:dyDescent="0.2">
      <c r="D41434" s="20"/>
    </row>
    <row r="41435" spans="4:4" x14ac:dyDescent="0.2">
      <c r="D41435" s="20"/>
    </row>
    <row r="41436" spans="4:4" x14ac:dyDescent="0.2">
      <c r="D41436" s="20"/>
    </row>
    <row r="41437" spans="4:4" x14ac:dyDescent="0.2">
      <c r="D41437" s="20"/>
    </row>
    <row r="41438" spans="4:4" x14ac:dyDescent="0.2">
      <c r="D41438" s="20"/>
    </row>
    <row r="41439" spans="4:4" x14ac:dyDescent="0.2">
      <c r="D41439" s="20"/>
    </row>
    <row r="41440" spans="4:4" x14ac:dyDescent="0.2">
      <c r="D41440" s="20"/>
    </row>
    <row r="41441" spans="4:4" x14ac:dyDescent="0.2">
      <c r="D41441" s="20"/>
    </row>
    <row r="41442" spans="4:4" x14ac:dyDescent="0.2">
      <c r="D41442" s="20"/>
    </row>
    <row r="41443" spans="4:4" x14ac:dyDescent="0.2">
      <c r="D41443" s="20"/>
    </row>
    <row r="41444" spans="4:4" x14ac:dyDescent="0.2">
      <c r="D41444" s="20"/>
    </row>
    <row r="41445" spans="4:4" x14ac:dyDescent="0.2">
      <c r="D41445" s="20"/>
    </row>
    <row r="41446" spans="4:4" x14ac:dyDescent="0.2">
      <c r="D41446" s="20"/>
    </row>
    <row r="41447" spans="4:4" x14ac:dyDescent="0.2">
      <c r="D41447" s="20"/>
    </row>
    <row r="41448" spans="4:4" x14ac:dyDescent="0.2">
      <c r="D41448" s="20"/>
    </row>
    <row r="41449" spans="4:4" x14ac:dyDescent="0.2">
      <c r="D41449" s="20"/>
    </row>
    <row r="41450" spans="4:4" x14ac:dyDescent="0.2">
      <c r="D41450" s="20"/>
    </row>
    <row r="41451" spans="4:4" x14ac:dyDescent="0.2">
      <c r="D41451" s="20"/>
    </row>
    <row r="41452" spans="4:4" x14ac:dyDescent="0.2">
      <c r="D41452" s="20"/>
    </row>
    <row r="41453" spans="4:4" x14ac:dyDescent="0.2">
      <c r="D41453" s="20"/>
    </row>
    <row r="41454" spans="4:4" x14ac:dyDescent="0.2">
      <c r="D41454" s="20"/>
    </row>
    <row r="41455" spans="4:4" x14ac:dyDescent="0.2">
      <c r="D41455" s="20"/>
    </row>
    <row r="41456" spans="4:4" x14ac:dyDescent="0.2">
      <c r="D41456" s="20"/>
    </row>
    <row r="41457" spans="4:4" x14ac:dyDescent="0.2">
      <c r="D41457" s="20"/>
    </row>
    <row r="41458" spans="4:4" x14ac:dyDescent="0.2">
      <c r="D41458" s="20"/>
    </row>
    <row r="41459" spans="4:4" x14ac:dyDescent="0.2">
      <c r="D41459" s="20"/>
    </row>
    <row r="41460" spans="4:4" x14ac:dyDescent="0.2">
      <c r="D41460" s="20"/>
    </row>
    <row r="41461" spans="4:4" x14ac:dyDescent="0.2">
      <c r="D41461" s="20"/>
    </row>
    <row r="41462" spans="4:4" x14ac:dyDescent="0.2">
      <c r="D41462" s="20"/>
    </row>
    <row r="41463" spans="4:4" x14ac:dyDescent="0.2">
      <c r="D41463" s="20"/>
    </row>
    <row r="41464" spans="4:4" x14ac:dyDescent="0.2">
      <c r="D41464" s="20"/>
    </row>
    <row r="41465" spans="4:4" x14ac:dyDescent="0.2">
      <c r="D41465" s="20"/>
    </row>
    <row r="41466" spans="4:4" x14ac:dyDescent="0.2">
      <c r="D41466" s="20"/>
    </row>
    <row r="41467" spans="4:4" x14ac:dyDescent="0.2">
      <c r="D41467" s="20"/>
    </row>
    <row r="41468" spans="4:4" x14ac:dyDescent="0.2">
      <c r="D41468" s="20"/>
    </row>
    <row r="41469" spans="4:4" x14ac:dyDescent="0.2">
      <c r="D41469" s="20"/>
    </row>
    <row r="41470" spans="4:4" x14ac:dyDescent="0.2">
      <c r="D41470" s="20"/>
    </row>
    <row r="41471" spans="4:4" x14ac:dyDescent="0.2">
      <c r="D41471" s="20"/>
    </row>
    <row r="41472" spans="4:4" x14ac:dyDescent="0.2">
      <c r="D41472" s="20"/>
    </row>
    <row r="41473" spans="4:4" x14ac:dyDescent="0.2">
      <c r="D41473" s="20"/>
    </row>
    <row r="41474" spans="4:4" x14ac:dyDescent="0.2">
      <c r="D41474" s="20"/>
    </row>
    <row r="41475" spans="4:4" x14ac:dyDescent="0.2">
      <c r="D41475" s="20"/>
    </row>
    <row r="41476" spans="4:4" x14ac:dyDescent="0.2">
      <c r="D41476" s="20"/>
    </row>
    <row r="41477" spans="4:4" x14ac:dyDescent="0.2">
      <c r="D41477" s="20"/>
    </row>
    <row r="41478" spans="4:4" x14ac:dyDescent="0.2">
      <c r="D41478" s="20"/>
    </row>
    <row r="41479" spans="4:4" x14ac:dyDescent="0.2">
      <c r="D41479" s="20"/>
    </row>
    <row r="41480" spans="4:4" x14ac:dyDescent="0.2">
      <c r="D41480" s="20"/>
    </row>
    <row r="41481" spans="4:4" x14ac:dyDescent="0.2">
      <c r="D41481" s="20"/>
    </row>
    <row r="41482" spans="4:4" x14ac:dyDescent="0.2">
      <c r="D41482" s="20"/>
    </row>
    <row r="41483" spans="4:4" x14ac:dyDescent="0.2">
      <c r="D41483" s="20"/>
    </row>
    <row r="41484" spans="4:4" x14ac:dyDescent="0.2">
      <c r="D41484" s="20"/>
    </row>
    <row r="41485" spans="4:4" x14ac:dyDescent="0.2">
      <c r="D41485" s="20"/>
    </row>
    <row r="41486" spans="4:4" x14ac:dyDescent="0.2">
      <c r="D41486" s="20"/>
    </row>
    <row r="41487" spans="4:4" x14ac:dyDescent="0.2">
      <c r="D41487" s="20"/>
    </row>
    <row r="41488" spans="4:4" x14ac:dyDescent="0.2">
      <c r="D41488" s="20"/>
    </row>
    <row r="41489" spans="4:4" x14ac:dyDescent="0.2">
      <c r="D41489" s="20"/>
    </row>
    <row r="41490" spans="4:4" x14ac:dyDescent="0.2">
      <c r="D41490" s="20"/>
    </row>
    <row r="41491" spans="4:4" x14ac:dyDescent="0.2">
      <c r="D41491" s="20"/>
    </row>
    <row r="41492" spans="4:4" x14ac:dyDescent="0.2">
      <c r="D41492" s="20"/>
    </row>
    <row r="41493" spans="4:4" x14ac:dyDescent="0.2">
      <c r="D41493" s="20"/>
    </row>
    <row r="41494" spans="4:4" x14ac:dyDescent="0.2">
      <c r="D41494" s="20"/>
    </row>
    <row r="41495" spans="4:4" x14ac:dyDescent="0.2">
      <c r="D41495" s="20"/>
    </row>
    <row r="41496" spans="4:4" x14ac:dyDescent="0.2">
      <c r="D41496" s="20"/>
    </row>
    <row r="41497" spans="4:4" x14ac:dyDescent="0.2">
      <c r="D41497" s="20"/>
    </row>
    <row r="41498" spans="4:4" x14ac:dyDescent="0.2">
      <c r="D41498" s="20"/>
    </row>
    <row r="41499" spans="4:4" x14ac:dyDescent="0.2">
      <c r="D41499" s="20"/>
    </row>
    <row r="41500" spans="4:4" x14ac:dyDescent="0.2">
      <c r="D41500" s="20"/>
    </row>
    <row r="41501" spans="4:4" x14ac:dyDescent="0.2">
      <c r="D41501" s="20"/>
    </row>
    <row r="41502" spans="4:4" x14ac:dyDescent="0.2">
      <c r="D41502" s="20"/>
    </row>
    <row r="41503" spans="4:4" x14ac:dyDescent="0.2">
      <c r="D41503" s="20"/>
    </row>
    <row r="41504" spans="4:4" x14ac:dyDescent="0.2">
      <c r="D41504" s="20"/>
    </row>
    <row r="41505" spans="4:4" x14ac:dyDescent="0.2">
      <c r="D41505" s="20"/>
    </row>
    <row r="41506" spans="4:4" x14ac:dyDescent="0.2">
      <c r="D41506" s="20"/>
    </row>
    <row r="41507" spans="4:4" x14ac:dyDescent="0.2">
      <c r="D41507" s="20"/>
    </row>
    <row r="41508" spans="4:4" x14ac:dyDescent="0.2">
      <c r="D41508" s="20"/>
    </row>
    <row r="41509" spans="4:4" x14ac:dyDescent="0.2">
      <c r="D41509" s="20"/>
    </row>
    <row r="41510" spans="4:4" x14ac:dyDescent="0.2">
      <c r="D41510" s="20"/>
    </row>
    <row r="41511" spans="4:4" x14ac:dyDescent="0.2">
      <c r="D41511" s="20"/>
    </row>
    <row r="41512" spans="4:4" x14ac:dyDescent="0.2">
      <c r="D41512" s="20"/>
    </row>
    <row r="41513" spans="4:4" x14ac:dyDescent="0.2">
      <c r="D41513" s="20"/>
    </row>
    <row r="41514" spans="4:4" x14ac:dyDescent="0.2">
      <c r="D41514" s="20"/>
    </row>
    <row r="41515" spans="4:4" x14ac:dyDescent="0.2">
      <c r="D41515" s="20"/>
    </row>
    <row r="41516" spans="4:4" x14ac:dyDescent="0.2">
      <c r="D41516" s="20"/>
    </row>
    <row r="41517" spans="4:4" x14ac:dyDescent="0.2">
      <c r="D41517" s="20"/>
    </row>
    <row r="41518" spans="4:4" x14ac:dyDescent="0.2">
      <c r="D41518" s="20"/>
    </row>
    <row r="41519" spans="4:4" x14ac:dyDescent="0.2">
      <c r="D41519" s="20"/>
    </row>
    <row r="41520" spans="4:4" x14ac:dyDescent="0.2">
      <c r="D41520" s="20"/>
    </row>
    <row r="41521" spans="4:4" x14ac:dyDescent="0.2">
      <c r="D41521" s="20"/>
    </row>
    <row r="41522" spans="4:4" x14ac:dyDescent="0.2">
      <c r="D41522" s="20"/>
    </row>
    <row r="41523" spans="4:4" x14ac:dyDescent="0.2">
      <c r="D41523" s="20"/>
    </row>
    <row r="41524" spans="4:4" x14ac:dyDescent="0.2">
      <c r="D41524" s="20"/>
    </row>
    <row r="41525" spans="4:4" x14ac:dyDescent="0.2">
      <c r="D41525" s="20"/>
    </row>
    <row r="41526" spans="4:4" x14ac:dyDescent="0.2">
      <c r="D41526" s="20"/>
    </row>
    <row r="41527" spans="4:4" x14ac:dyDescent="0.2">
      <c r="D41527" s="20"/>
    </row>
    <row r="41528" spans="4:4" x14ac:dyDescent="0.2">
      <c r="D41528" s="20"/>
    </row>
    <row r="41529" spans="4:4" x14ac:dyDescent="0.2">
      <c r="D41529" s="20"/>
    </row>
    <row r="41530" spans="4:4" x14ac:dyDescent="0.2">
      <c r="D41530" s="20"/>
    </row>
    <row r="41531" spans="4:4" x14ac:dyDescent="0.2">
      <c r="D41531" s="20"/>
    </row>
    <row r="41532" spans="4:4" x14ac:dyDescent="0.2">
      <c r="D41532" s="20"/>
    </row>
    <row r="41533" spans="4:4" x14ac:dyDescent="0.2">
      <c r="D41533" s="20"/>
    </row>
    <row r="41534" spans="4:4" x14ac:dyDescent="0.2">
      <c r="D41534" s="20"/>
    </row>
    <row r="41535" spans="4:4" x14ac:dyDescent="0.2">
      <c r="D41535" s="20"/>
    </row>
    <row r="41536" spans="4:4" x14ac:dyDescent="0.2">
      <c r="D41536" s="20"/>
    </row>
    <row r="41537" spans="4:4" x14ac:dyDescent="0.2">
      <c r="D41537" s="20"/>
    </row>
    <row r="41538" spans="4:4" x14ac:dyDescent="0.2">
      <c r="D41538" s="20"/>
    </row>
    <row r="41539" spans="4:4" x14ac:dyDescent="0.2">
      <c r="D41539" s="20"/>
    </row>
    <row r="41540" spans="4:4" x14ac:dyDescent="0.2">
      <c r="D41540" s="20"/>
    </row>
    <row r="41541" spans="4:4" x14ac:dyDescent="0.2">
      <c r="D41541" s="20"/>
    </row>
    <row r="41542" spans="4:4" x14ac:dyDescent="0.2">
      <c r="D41542" s="20"/>
    </row>
    <row r="41543" spans="4:4" x14ac:dyDescent="0.2">
      <c r="D41543" s="20"/>
    </row>
    <row r="41544" spans="4:4" x14ac:dyDescent="0.2">
      <c r="D41544" s="20"/>
    </row>
    <row r="41545" spans="4:4" x14ac:dyDescent="0.2">
      <c r="D41545" s="20"/>
    </row>
    <row r="41546" spans="4:4" x14ac:dyDescent="0.2">
      <c r="D41546" s="20"/>
    </row>
    <row r="41547" spans="4:4" x14ac:dyDescent="0.2">
      <c r="D41547" s="20"/>
    </row>
    <row r="41548" spans="4:4" x14ac:dyDescent="0.2">
      <c r="D41548" s="20"/>
    </row>
    <row r="41549" spans="4:4" x14ac:dyDescent="0.2">
      <c r="D41549" s="20"/>
    </row>
    <row r="41550" spans="4:4" x14ac:dyDescent="0.2">
      <c r="D41550" s="20"/>
    </row>
    <row r="41551" spans="4:4" x14ac:dyDescent="0.2">
      <c r="D41551" s="20"/>
    </row>
    <row r="41552" spans="4:4" x14ac:dyDescent="0.2">
      <c r="D41552" s="20"/>
    </row>
    <row r="41553" spans="4:4" x14ac:dyDescent="0.2">
      <c r="D41553" s="20"/>
    </row>
    <row r="41554" spans="4:4" x14ac:dyDescent="0.2">
      <c r="D41554" s="20"/>
    </row>
    <row r="41555" spans="4:4" x14ac:dyDescent="0.2">
      <c r="D41555" s="20"/>
    </row>
    <row r="41556" spans="4:4" x14ac:dyDescent="0.2">
      <c r="D41556" s="20"/>
    </row>
    <row r="41557" spans="4:4" x14ac:dyDescent="0.2">
      <c r="D41557" s="20"/>
    </row>
    <row r="41558" spans="4:4" x14ac:dyDescent="0.2">
      <c r="D41558" s="20"/>
    </row>
    <row r="41559" spans="4:4" x14ac:dyDescent="0.2">
      <c r="D41559" s="20"/>
    </row>
    <row r="41560" spans="4:4" x14ac:dyDescent="0.2">
      <c r="D41560" s="20"/>
    </row>
    <row r="41561" spans="4:4" x14ac:dyDescent="0.2">
      <c r="D41561" s="20"/>
    </row>
    <row r="41562" spans="4:4" x14ac:dyDescent="0.2">
      <c r="D41562" s="20"/>
    </row>
    <row r="41563" spans="4:4" x14ac:dyDescent="0.2">
      <c r="D41563" s="20"/>
    </row>
    <row r="41564" spans="4:4" x14ac:dyDescent="0.2">
      <c r="D41564" s="20"/>
    </row>
    <row r="41565" spans="4:4" x14ac:dyDescent="0.2">
      <c r="D41565" s="20"/>
    </row>
    <row r="41566" spans="4:4" x14ac:dyDescent="0.2">
      <c r="D41566" s="20"/>
    </row>
    <row r="41567" spans="4:4" x14ac:dyDescent="0.2">
      <c r="D41567" s="20"/>
    </row>
    <row r="41568" spans="4:4" x14ac:dyDescent="0.2">
      <c r="D41568" s="20"/>
    </row>
    <row r="41569" spans="4:4" x14ac:dyDescent="0.2">
      <c r="D41569" s="20"/>
    </row>
    <row r="41570" spans="4:4" x14ac:dyDescent="0.2">
      <c r="D41570" s="20"/>
    </row>
    <row r="41571" spans="4:4" x14ac:dyDescent="0.2">
      <c r="D41571" s="20"/>
    </row>
    <row r="41572" spans="4:4" x14ac:dyDescent="0.2">
      <c r="D41572" s="20"/>
    </row>
    <row r="41573" spans="4:4" x14ac:dyDescent="0.2">
      <c r="D41573" s="20"/>
    </row>
    <row r="41574" spans="4:4" x14ac:dyDescent="0.2">
      <c r="D41574" s="20"/>
    </row>
    <row r="41575" spans="4:4" x14ac:dyDescent="0.2">
      <c r="D41575" s="20"/>
    </row>
    <row r="41576" spans="4:4" x14ac:dyDescent="0.2">
      <c r="D41576" s="20"/>
    </row>
    <row r="41577" spans="4:4" x14ac:dyDescent="0.2">
      <c r="D41577" s="20"/>
    </row>
    <row r="41578" spans="4:4" x14ac:dyDescent="0.2">
      <c r="D41578" s="20"/>
    </row>
    <row r="41579" spans="4:4" x14ac:dyDescent="0.2">
      <c r="D41579" s="20"/>
    </row>
    <row r="41580" spans="4:4" x14ac:dyDescent="0.2">
      <c r="D41580" s="20"/>
    </row>
    <row r="41581" spans="4:4" x14ac:dyDescent="0.2">
      <c r="D41581" s="20"/>
    </row>
    <row r="41582" spans="4:4" x14ac:dyDescent="0.2">
      <c r="D41582" s="20"/>
    </row>
    <row r="41583" spans="4:4" x14ac:dyDescent="0.2">
      <c r="D41583" s="20"/>
    </row>
    <row r="41584" spans="4:4" x14ac:dyDescent="0.2">
      <c r="D41584" s="20"/>
    </row>
    <row r="41585" spans="4:4" x14ac:dyDescent="0.2">
      <c r="D41585" s="20"/>
    </row>
    <row r="41586" spans="4:4" x14ac:dyDescent="0.2">
      <c r="D41586" s="20"/>
    </row>
    <row r="41587" spans="4:4" x14ac:dyDescent="0.2">
      <c r="D41587" s="20"/>
    </row>
    <row r="41588" spans="4:4" x14ac:dyDescent="0.2">
      <c r="D41588" s="20"/>
    </row>
    <row r="41589" spans="4:4" x14ac:dyDescent="0.2">
      <c r="D41589" s="20"/>
    </row>
    <row r="41590" spans="4:4" x14ac:dyDescent="0.2">
      <c r="D41590" s="20"/>
    </row>
    <row r="41591" spans="4:4" x14ac:dyDescent="0.2">
      <c r="D41591" s="20"/>
    </row>
    <row r="41592" spans="4:4" x14ac:dyDescent="0.2">
      <c r="D41592" s="20"/>
    </row>
    <row r="41593" spans="4:4" x14ac:dyDescent="0.2">
      <c r="D41593" s="20"/>
    </row>
    <row r="41594" spans="4:4" x14ac:dyDescent="0.2">
      <c r="D41594" s="20"/>
    </row>
    <row r="41595" spans="4:4" x14ac:dyDescent="0.2">
      <c r="D41595" s="20"/>
    </row>
    <row r="41596" spans="4:4" x14ac:dyDescent="0.2">
      <c r="D41596" s="20"/>
    </row>
    <row r="41597" spans="4:4" x14ac:dyDescent="0.2">
      <c r="D41597" s="20"/>
    </row>
    <row r="41598" spans="4:4" x14ac:dyDescent="0.2">
      <c r="D41598" s="20"/>
    </row>
    <row r="41599" spans="4:4" x14ac:dyDescent="0.2">
      <c r="D41599" s="20"/>
    </row>
    <row r="41600" spans="4:4" x14ac:dyDescent="0.2">
      <c r="D41600" s="20"/>
    </row>
    <row r="41601" spans="4:4" x14ac:dyDescent="0.2">
      <c r="D41601" s="20"/>
    </row>
    <row r="41602" spans="4:4" x14ac:dyDescent="0.2">
      <c r="D41602" s="20"/>
    </row>
    <row r="41603" spans="4:4" x14ac:dyDescent="0.2">
      <c r="D41603" s="20"/>
    </row>
    <row r="41604" spans="4:4" x14ac:dyDescent="0.2">
      <c r="D41604" s="20"/>
    </row>
    <row r="41605" spans="4:4" x14ac:dyDescent="0.2">
      <c r="D41605" s="20"/>
    </row>
    <row r="41606" spans="4:4" x14ac:dyDescent="0.2">
      <c r="D41606" s="20"/>
    </row>
    <row r="41607" spans="4:4" x14ac:dyDescent="0.2">
      <c r="D41607" s="20"/>
    </row>
    <row r="41608" spans="4:4" x14ac:dyDescent="0.2">
      <c r="D41608" s="20"/>
    </row>
    <row r="41609" spans="4:4" x14ac:dyDescent="0.2">
      <c r="D41609" s="20"/>
    </row>
    <row r="41610" spans="4:4" x14ac:dyDescent="0.2">
      <c r="D41610" s="20"/>
    </row>
    <row r="41611" spans="4:4" x14ac:dyDescent="0.2">
      <c r="D41611" s="20"/>
    </row>
    <row r="41612" spans="4:4" x14ac:dyDescent="0.2">
      <c r="D41612" s="20"/>
    </row>
    <row r="41613" spans="4:4" x14ac:dyDescent="0.2">
      <c r="D41613" s="20"/>
    </row>
    <row r="41614" spans="4:4" x14ac:dyDescent="0.2">
      <c r="D41614" s="20"/>
    </row>
    <row r="41615" spans="4:4" x14ac:dyDescent="0.2">
      <c r="D41615" s="20"/>
    </row>
    <row r="41616" spans="4:4" x14ac:dyDescent="0.2">
      <c r="D41616" s="20"/>
    </row>
    <row r="41617" spans="4:4" x14ac:dyDescent="0.2">
      <c r="D41617" s="20"/>
    </row>
    <row r="41618" spans="4:4" x14ac:dyDescent="0.2">
      <c r="D41618" s="20"/>
    </row>
    <row r="41619" spans="4:4" x14ac:dyDescent="0.2">
      <c r="D41619" s="20"/>
    </row>
    <row r="41620" spans="4:4" x14ac:dyDescent="0.2">
      <c r="D41620" s="20"/>
    </row>
    <row r="41621" spans="4:4" x14ac:dyDescent="0.2">
      <c r="D41621" s="20"/>
    </row>
    <row r="41622" spans="4:4" x14ac:dyDescent="0.2">
      <c r="D41622" s="20"/>
    </row>
    <row r="41623" spans="4:4" x14ac:dyDescent="0.2">
      <c r="D41623" s="20"/>
    </row>
    <row r="41624" spans="4:4" x14ac:dyDescent="0.2">
      <c r="D41624" s="20"/>
    </row>
    <row r="41625" spans="4:4" x14ac:dyDescent="0.2">
      <c r="D41625" s="20"/>
    </row>
    <row r="41626" spans="4:4" x14ac:dyDescent="0.2">
      <c r="D41626" s="20"/>
    </row>
    <row r="41627" spans="4:4" x14ac:dyDescent="0.2">
      <c r="D41627" s="20"/>
    </row>
    <row r="41628" spans="4:4" x14ac:dyDescent="0.2">
      <c r="D41628" s="20"/>
    </row>
    <row r="41629" spans="4:4" x14ac:dyDescent="0.2">
      <c r="D41629" s="20"/>
    </row>
    <row r="41630" spans="4:4" x14ac:dyDescent="0.2">
      <c r="D41630" s="20"/>
    </row>
    <row r="41631" spans="4:4" x14ac:dyDescent="0.2">
      <c r="D41631" s="20"/>
    </row>
    <row r="41632" spans="4:4" x14ac:dyDescent="0.2">
      <c r="D41632" s="20"/>
    </row>
    <row r="41633" spans="4:4" x14ac:dyDescent="0.2">
      <c r="D41633" s="20"/>
    </row>
    <row r="41634" spans="4:4" x14ac:dyDescent="0.2">
      <c r="D41634" s="20"/>
    </row>
    <row r="41635" spans="4:4" x14ac:dyDescent="0.2">
      <c r="D41635" s="20"/>
    </row>
    <row r="41636" spans="4:4" x14ac:dyDescent="0.2">
      <c r="D41636" s="20"/>
    </row>
    <row r="41637" spans="4:4" x14ac:dyDescent="0.2">
      <c r="D41637" s="20"/>
    </row>
    <row r="41638" spans="4:4" x14ac:dyDescent="0.2">
      <c r="D41638" s="20"/>
    </row>
    <row r="41639" spans="4:4" x14ac:dyDescent="0.2">
      <c r="D41639" s="20"/>
    </row>
    <row r="41640" spans="4:4" x14ac:dyDescent="0.2">
      <c r="D41640" s="20"/>
    </row>
    <row r="41641" spans="4:4" x14ac:dyDescent="0.2">
      <c r="D41641" s="20"/>
    </row>
    <row r="41642" spans="4:4" x14ac:dyDescent="0.2">
      <c r="D41642" s="20"/>
    </row>
    <row r="41643" spans="4:4" x14ac:dyDescent="0.2">
      <c r="D41643" s="20"/>
    </row>
    <row r="41644" spans="4:4" x14ac:dyDescent="0.2">
      <c r="D41644" s="20"/>
    </row>
    <row r="41645" spans="4:4" x14ac:dyDescent="0.2">
      <c r="D41645" s="20"/>
    </row>
    <row r="41646" spans="4:4" x14ac:dyDescent="0.2">
      <c r="D41646" s="20"/>
    </row>
    <row r="41647" spans="4:4" x14ac:dyDescent="0.2">
      <c r="D41647" s="20"/>
    </row>
    <row r="41648" spans="4:4" x14ac:dyDescent="0.2">
      <c r="D41648" s="20"/>
    </row>
    <row r="41649" spans="4:4" x14ac:dyDescent="0.2">
      <c r="D41649" s="20"/>
    </row>
    <row r="41650" spans="4:4" x14ac:dyDescent="0.2">
      <c r="D41650" s="20"/>
    </row>
    <row r="41651" spans="4:4" x14ac:dyDescent="0.2">
      <c r="D41651" s="20"/>
    </row>
    <row r="41652" spans="4:4" x14ac:dyDescent="0.2">
      <c r="D41652" s="20"/>
    </row>
    <row r="41653" spans="4:4" x14ac:dyDescent="0.2">
      <c r="D41653" s="20"/>
    </row>
    <row r="41654" spans="4:4" x14ac:dyDescent="0.2">
      <c r="D41654" s="20"/>
    </row>
    <row r="41655" spans="4:4" x14ac:dyDescent="0.2">
      <c r="D41655" s="20"/>
    </row>
    <row r="41656" spans="4:4" x14ac:dyDescent="0.2">
      <c r="D41656" s="20"/>
    </row>
    <row r="41657" spans="4:4" x14ac:dyDescent="0.2">
      <c r="D41657" s="20"/>
    </row>
    <row r="41658" spans="4:4" x14ac:dyDescent="0.2">
      <c r="D41658" s="20"/>
    </row>
    <row r="41659" spans="4:4" x14ac:dyDescent="0.2">
      <c r="D41659" s="20"/>
    </row>
    <row r="41660" spans="4:4" x14ac:dyDescent="0.2">
      <c r="D41660" s="20"/>
    </row>
    <row r="41661" spans="4:4" x14ac:dyDescent="0.2">
      <c r="D41661" s="20"/>
    </row>
    <row r="41662" spans="4:4" x14ac:dyDescent="0.2">
      <c r="D41662" s="20"/>
    </row>
    <row r="41663" spans="4:4" x14ac:dyDescent="0.2">
      <c r="D41663" s="20"/>
    </row>
    <row r="41664" spans="4:4" x14ac:dyDescent="0.2">
      <c r="D41664" s="20"/>
    </row>
    <row r="41665" spans="4:4" x14ac:dyDescent="0.2">
      <c r="D41665" s="20"/>
    </row>
    <row r="41666" spans="4:4" x14ac:dyDescent="0.2">
      <c r="D41666" s="20"/>
    </row>
    <row r="41667" spans="4:4" x14ac:dyDescent="0.2">
      <c r="D41667" s="20"/>
    </row>
    <row r="41668" spans="4:4" x14ac:dyDescent="0.2">
      <c r="D41668" s="20"/>
    </row>
    <row r="41669" spans="4:4" x14ac:dyDescent="0.2">
      <c r="D41669" s="20"/>
    </row>
    <row r="41670" spans="4:4" x14ac:dyDescent="0.2">
      <c r="D41670" s="20"/>
    </row>
    <row r="41671" spans="4:4" x14ac:dyDescent="0.2">
      <c r="D41671" s="20"/>
    </row>
    <row r="41672" spans="4:4" x14ac:dyDescent="0.2">
      <c r="D41672" s="20"/>
    </row>
    <row r="41673" spans="4:4" x14ac:dyDescent="0.2">
      <c r="D41673" s="20"/>
    </row>
    <row r="41674" spans="4:4" x14ac:dyDescent="0.2">
      <c r="D41674" s="20"/>
    </row>
    <row r="41675" spans="4:4" x14ac:dyDescent="0.2">
      <c r="D41675" s="20"/>
    </row>
    <row r="41676" spans="4:4" x14ac:dyDescent="0.2">
      <c r="D41676" s="20"/>
    </row>
    <row r="41677" spans="4:4" x14ac:dyDescent="0.2">
      <c r="D41677" s="20"/>
    </row>
    <row r="41678" spans="4:4" x14ac:dyDescent="0.2">
      <c r="D41678" s="20"/>
    </row>
    <row r="41679" spans="4:4" x14ac:dyDescent="0.2">
      <c r="D41679" s="20"/>
    </row>
    <row r="41680" spans="4:4" x14ac:dyDescent="0.2">
      <c r="D41680" s="20"/>
    </row>
    <row r="41681" spans="4:4" x14ac:dyDescent="0.2">
      <c r="D41681" s="20"/>
    </row>
    <row r="41682" spans="4:4" x14ac:dyDescent="0.2">
      <c r="D41682" s="20"/>
    </row>
    <row r="41683" spans="4:4" x14ac:dyDescent="0.2">
      <c r="D41683" s="20"/>
    </row>
    <row r="41684" spans="4:4" x14ac:dyDescent="0.2">
      <c r="D41684" s="20"/>
    </row>
    <row r="41685" spans="4:4" x14ac:dyDescent="0.2">
      <c r="D41685" s="20"/>
    </row>
    <row r="41686" spans="4:4" x14ac:dyDescent="0.2">
      <c r="D41686" s="20"/>
    </row>
    <row r="41687" spans="4:4" x14ac:dyDescent="0.2">
      <c r="D41687" s="20"/>
    </row>
    <row r="41688" spans="4:4" x14ac:dyDescent="0.2">
      <c r="D41688" s="20"/>
    </row>
    <row r="41689" spans="4:4" x14ac:dyDescent="0.2">
      <c r="D41689" s="20"/>
    </row>
    <row r="41690" spans="4:4" x14ac:dyDescent="0.2">
      <c r="D41690" s="20"/>
    </row>
    <row r="41691" spans="4:4" x14ac:dyDescent="0.2">
      <c r="D41691" s="20"/>
    </row>
    <row r="41692" spans="4:4" x14ac:dyDescent="0.2">
      <c r="D41692" s="20"/>
    </row>
    <row r="41693" spans="4:4" x14ac:dyDescent="0.2">
      <c r="D41693" s="20"/>
    </row>
    <row r="41694" spans="4:4" x14ac:dyDescent="0.2">
      <c r="D41694" s="20"/>
    </row>
    <row r="41695" spans="4:4" x14ac:dyDescent="0.2">
      <c r="D41695" s="20"/>
    </row>
    <row r="41696" spans="4:4" x14ac:dyDescent="0.2">
      <c r="D41696" s="20"/>
    </row>
    <row r="41697" spans="4:4" x14ac:dyDescent="0.2">
      <c r="D41697" s="20"/>
    </row>
    <row r="41698" spans="4:4" x14ac:dyDescent="0.2">
      <c r="D41698" s="20"/>
    </row>
    <row r="41699" spans="4:4" x14ac:dyDescent="0.2">
      <c r="D41699" s="20"/>
    </row>
    <row r="41700" spans="4:4" x14ac:dyDescent="0.2">
      <c r="D41700" s="20"/>
    </row>
    <row r="41701" spans="4:4" x14ac:dyDescent="0.2">
      <c r="D41701" s="20"/>
    </row>
    <row r="41702" spans="4:4" x14ac:dyDescent="0.2">
      <c r="D41702" s="20"/>
    </row>
    <row r="41703" spans="4:4" x14ac:dyDescent="0.2">
      <c r="D41703" s="20"/>
    </row>
    <row r="41704" spans="4:4" x14ac:dyDescent="0.2">
      <c r="D41704" s="20"/>
    </row>
    <row r="41705" spans="4:4" x14ac:dyDescent="0.2">
      <c r="D41705" s="20"/>
    </row>
    <row r="41706" spans="4:4" x14ac:dyDescent="0.2">
      <c r="D41706" s="20"/>
    </row>
    <row r="41707" spans="4:4" x14ac:dyDescent="0.2">
      <c r="D41707" s="20"/>
    </row>
    <row r="41708" spans="4:4" x14ac:dyDescent="0.2">
      <c r="D41708" s="20"/>
    </row>
    <row r="41709" spans="4:4" x14ac:dyDescent="0.2">
      <c r="D41709" s="20"/>
    </row>
    <row r="41710" spans="4:4" x14ac:dyDescent="0.2">
      <c r="D41710" s="20"/>
    </row>
    <row r="41711" spans="4:4" x14ac:dyDescent="0.2">
      <c r="D41711" s="20"/>
    </row>
    <row r="41712" spans="4:4" x14ac:dyDescent="0.2">
      <c r="D41712" s="20"/>
    </row>
    <row r="41713" spans="4:4" x14ac:dyDescent="0.2">
      <c r="D41713" s="20"/>
    </row>
    <row r="41714" spans="4:4" x14ac:dyDescent="0.2">
      <c r="D41714" s="20"/>
    </row>
    <row r="41715" spans="4:4" x14ac:dyDescent="0.2">
      <c r="D41715" s="20"/>
    </row>
    <row r="41716" spans="4:4" x14ac:dyDescent="0.2">
      <c r="D41716" s="20"/>
    </row>
    <row r="41717" spans="4:4" x14ac:dyDescent="0.2">
      <c r="D41717" s="20"/>
    </row>
    <row r="41718" spans="4:4" x14ac:dyDescent="0.2">
      <c r="D41718" s="20"/>
    </row>
    <row r="41719" spans="4:4" x14ac:dyDescent="0.2">
      <c r="D41719" s="20"/>
    </row>
    <row r="41720" spans="4:4" x14ac:dyDescent="0.2">
      <c r="D41720" s="20"/>
    </row>
    <row r="41721" spans="4:4" x14ac:dyDescent="0.2">
      <c r="D41721" s="20"/>
    </row>
    <row r="41722" spans="4:4" x14ac:dyDescent="0.2">
      <c r="D41722" s="20"/>
    </row>
    <row r="41723" spans="4:4" x14ac:dyDescent="0.2">
      <c r="D41723" s="20"/>
    </row>
    <row r="41724" spans="4:4" x14ac:dyDescent="0.2">
      <c r="D41724" s="20"/>
    </row>
    <row r="41725" spans="4:4" x14ac:dyDescent="0.2">
      <c r="D41725" s="20"/>
    </row>
    <row r="41726" spans="4:4" x14ac:dyDescent="0.2">
      <c r="D41726" s="20"/>
    </row>
    <row r="41727" spans="4:4" x14ac:dyDescent="0.2">
      <c r="D41727" s="20"/>
    </row>
    <row r="41728" spans="4:4" x14ac:dyDescent="0.2">
      <c r="D41728" s="20"/>
    </row>
    <row r="41729" spans="4:4" x14ac:dyDescent="0.2">
      <c r="D41729" s="20"/>
    </row>
    <row r="41730" spans="4:4" x14ac:dyDescent="0.2">
      <c r="D41730" s="20"/>
    </row>
    <row r="41731" spans="4:4" x14ac:dyDescent="0.2">
      <c r="D41731" s="20"/>
    </row>
    <row r="41732" spans="4:4" x14ac:dyDescent="0.2">
      <c r="D41732" s="20"/>
    </row>
    <row r="41733" spans="4:4" x14ac:dyDescent="0.2">
      <c r="D41733" s="20"/>
    </row>
    <row r="41734" spans="4:4" x14ac:dyDescent="0.2">
      <c r="D41734" s="20"/>
    </row>
    <row r="41735" spans="4:4" x14ac:dyDescent="0.2">
      <c r="D41735" s="20"/>
    </row>
    <row r="41736" spans="4:4" x14ac:dyDescent="0.2">
      <c r="D41736" s="20"/>
    </row>
    <row r="41737" spans="4:4" x14ac:dyDescent="0.2">
      <c r="D41737" s="20"/>
    </row>
    <row r="41738" spans="4:4" x14ac:dyDescent="0.2">
      <c r="D41738" s="20"/>
    </row>
    <row r="41739" spans="4:4" x14ac:dyDescent="0.2">
      <c r="D41739" s="20"/>
    </row>
    <row r="41740" spans="4:4" x14ac:dyDescent="0.2">
      <c r="D41740" s="20"/>
    </row>
    <row r="41741" spans="4:4" x14ac:dyDescent="0.2">
      <c r="D41741" s="20"/>
    </row>
    <row r="41742" spans="4:4" x14ac:dyDescent="0.2">
      <c r="D41742" s="20"/>
    </row>
    <row r="41743" spans="4:4" x14ac:dyDescent="0.2">
      <c r="D41743" s="20"/>
    </row>
    <row r="41744" spans="4:4" x14ac:dyDescent="0.2">
      <c r="D41744" s="20"/>
    </row>
    <row r="41745" spans="4:4" x14ac:dyDescent="0.2">
      <c r="D41745" s="20"/>
    </row>
    <row r="41746" spans="4:4" x14ac:dyDescent="0.2">
      <c r="D41746" s="20"/>
    </row>
    <row r="41747" spans="4:4" x14ac:dyDescent="0.2">
      <c r="D41747" s="20"/>
    </row>
    <row r="41748" spans="4:4" x14ac:dyDescent="0.2">
      <c r="D41748" s="20"/>
    </row>
    <row r="41749" spans="4:4" x14ac:dyDescent="0.2">
      <c r="D41749" s="20"/>
    </row>
    <row r="41750" spans="4:4" x14ac:dyDescent="0.2">
      <c r="D41750" s="20"/>
    </row>
    <row r="41751" spans="4:4" x14ac:dyDescent="0.2">
      <c r="D41751" s="20"/>
    </row>
    <row r="41752" spans="4:4" x14ac:dyDescent="0.2">
      <c r="D41752" s="20"/>
    </row>
    <row r="41753" spans="4:4" x14ac:dyDescent="0.2">
      <c r="D41753" s="20"/>
    </row>
    <row r="41754" spans="4:4" x14ac:dyDescent="0.2">
      <c r="D41754" s="20"/>
    </row>
    <row r="41755" spans="4:4" x14ac:dyDescent="0.2">
      <c r="D41755" s="20"/>
    </row>
    <row r="41756" spans="4:4" x14ac:dyDescent="0.2">
      <c r="D41756" s="20"/>
    </row>
    <row r="41757" spans="4:4" x14ac:dyDescent="0.2">
      <c r="D41757" s="20"/>
    </row>
    <row r="41758" spans="4:4" x14ac:dyDescent="0.2">
      <c r="D41758" s="20"/>
    </row>
    <row r="41759" spans="4:4" x14ac:dyDescent="0.2">
      <c r="D41759" s="20"/>
    </row>
    <row r="41760" spans="4:4" x14ac:dyDescent="0.2">
      <c r="D41760" s="20"/>
    </row>
    <row r="41761" spans="4:4" x14ac:dyDescent="0.2">
      <c r="D41761" s="20"/>
    </row>
    <row r="41762" spans="4:4" x14ac:dyDescent="0.2">
      <c r="D41762" s="20"/>
    </row>
    <row r="41763" spans="4:4" x14ac:dyDescent="0.2">
      <c r="D41763" s="20"/>
    </row>
    <row r="41764" spans="4:4" x14ac:dyDescent="0.2">
      <c r="D41764" s="20"/>
    </row>
    <row r="41765" spans="4:4" x14ac:dyDescent="0.2">
      <c r="D41765" s="20"/>
    </row>
    <row r="41766" spans="4:4" x14ac:dyDescent="0.2">
      <c r="D41766" s="20"/>
    </row>
    <row r="41767" spans="4:4" x14ac:dyDescent="0.2">
      <c r="D41767" s="20"/>
    </row>
    <row r="41768" spans="4:4" x14ac:dyDescent="0.2">
      <c r="D41768" s="20"/>
    </row>
    <row r="41769" spans="4:4" x14ac:dyDescent="0.2">
      <c r="D41769" s="20"/>
    </row>
    <row r="41770" spans="4:4" x14ac:dyDescent="0.2">
      <c r="D41770" s="20"/>
    </row>
    <row r="41771" spans="4:4" x14ac:dyDescent="0.2">
      <c r="D41771" s="20"/>
    </row>
    <row r="41772" spans="4:4" x14ac:dyDescent="0.2">
      <c r="D41772" s="20"/>
    </row>
    <row r="41773" spans="4:4" x14ac:dyDescent="0.2">
      <c r="D41773" s="20"/>
    </row>
    <row r="41774" spans="4:4" x14ac:dyDescent="0.2">
      <c r="D41774" s="20"/>
    </row>
    <row r="41775" spans="4:4" x14ac:dyDescent="0.2">
      <c r="D41775" s="20"/>
    </row>
    <row r="41776" spans="4:4" x14ac:dyDescent="0.2">
      <c r="D41776" s="20"/>
    </row>
    <row r="41777" spans="4:4" x14ac:dyDescent="0.2">
      <c r="D41777" s="20"/>
    </row>
    <row r="41778" spans="4:4" x14ac:dyDescent="0.2">
      <c r="D41778" s="20"/>
    </row>
    <row r="41779" spans="4:4" x14ac:dyDescent="0.2">
      <c r="D41779" s="20"/>
    </row>
    <row r="41780" spans="4:4" x14ac:dyDescent="0.2">
      <c r="D41780" s="20"/>
    </row>
    <row r="41781" spans="4:4" x14ac:dyDescent="0.2">
      <c r="D41781" s="20"/>
    </row>
    <row r="41782" spans="4:4" x14ac:dyDescent="0.2">
      <c r="D41782" s="20"/>
    </row>
    <row r="41783" spans="4:4" x14ac:dyDescent="0.2">
      <c r="D41783" s="20"/>
    </row>
    <row r="41784" spans="4:4" x14ac:dyDescent="0.2">
      <c r="D41784" s="20"/>
    </row>
    <row r="41785" spans="4:4" x14ac:dyDescent="0.2">
      <c r="D41785" s="20"/>
    </row>
    <row r="41786" spans="4:4" x14ac:dyDescent="0.2">
      <c r="D41786" s="20"/>
    </row>
    <row r="41787" spans="4:4" x14ac:dyDescent="0.2">
      <c r="D41787" s="20"/>
    </row>
    <row r="41788" spans="4:4" x14ac:dyDescent="0.2">
      <c r="D41788" s="20"/>
    </row>
    <row r="41789" spans="4:4" x14ac:dyDescent="0.2">
      <c r="D41789" s="20"/>
    </row>
    <row r="41790" spans="4:4" x14ac:dyDescent="0.2">
      <c r="D41790" s="20"/>
    </row>
    <row r="41791" spans="4:4" x14ac:dyDescent="0.2">
      <c r="D41791" s="20"/>
    </row>
    <row r="41792" spans="4:4" x14ac:dyDescent="0.2">
      <c r="D41792" s="20"/>
    </row>
    <row r="41793" spans="4:4" x14ac:dyDescent="0.2">
      <c r="D41793" s="20"/>
    </row>
    <row r="41794" spans="4:4" x14ac:dyDescent="0.2">
      <c r="D41794" s="20"/>
    </row>
    <row r="41795" spans="4:4" x14ac:dyDescent="0.2">
      <c r="D41795" s="20"/>
    </row>
    <row r="41796" spans="4:4" x14ac:dyDescent="0.2">
      <c r="D41796" s="20"/>
    </row>
    <row r="41797" spans="4:4" x14ac:dyDescent="0.2">
      <c r="D41797" s="20"/>
    </row>
    <row r="41798" spans="4:4" x14ac:dyDescent="0.2">
      <c r="D41798" s="20"/>
    </row>
    <row r="41799" spans="4:4" x14ac:dyDescent="0.2">
      <c r="D41799" s="20"/>
    </row>
    <row r="41800" spans="4:4" x14ac:dyDescent="0.2">
      <c r="D41800" s="20"/>
    </row>
    <row r="41801" spans="4:4" x14ac:dyDescent="0.2">
      <c r="D41801" s="20"/>
    </row>
    <row r="41802" spans="4:4" x14ac:dyDescent="0.2">
      <c r="D41802" s="20"/>
    </row>
    <row r="41803" spans="4:4" x14ac:dyDescent="0.2">
      <c r="D41803" s="20"/>
    </row>
    <row r="41804" spans="4:4" x14ac:dyDescent="0.2">
      <c r="D41804" s="20"/>
    </row>
    <row r="41805" spans="4:4" x14ac:dyDescent="0.2">
      <c r="D41805" s="20"/>
    </row>
    <row r="41806" spans="4:4" x14ac:dyDescent="0.2">
      <c r="D41806" s="20"/>
    </row>
    <row r="41807" spans="4:4" x14ac:dyDescent="0.2">
      <c r="D41807" s="20"/>
    </row>
    <row r="41808" spans="4:4" x14ac:dyDescent="0.2">
      <c r="D41808" s="20"/>
    </row>
    <row r="41809" spans="4:4" x14ac:dyDescent="0.2">
      <c r="D41809" s="20"/>
    </row>
    <row r="41810" spans="4:4" x14ac:dyDescent="0.2">
      <c r="D41810" s="20"/>
    </row>
    <row r="41811" spans="4:4" x14ac:dyDescent="0.2">
      <c r="D41811" s="20"/>
    </row>
    <row r="41812" spans="4:4" x14ac:dyDescent="0.2">
      <c r="D41812" s="20"/>
    </row>
    <row r="41813" spans="4:4" x14ac:dyDescent="0.2">
      <c r="D41813" s="20"/>
    </row>
    <row r="41814" spans="4:4" x14ac:dyDescent="0.2">
      <c r="D41814" s="20"/>
    </row>
    <row r="41815" spans="4:4" x14ac:dyDescent="0.2">
      <c r="D41815" s="20"/>
    </row>
    <row r="41816" spans="4:4" x14ac:dyDescent="0.2">
      <c r="D41816" s="20"/>
    </row>
    <row r="41817" spans="4:4" x14ac:dyDescent="0.2">
      <c r="D41817" s="20"/>
    </row>
    <row r="41818" spans="4:4" x14ac:dyDescent="0.2">
      <c r="D41818" s="20"/>
    </row>
    <row r="41819" spans="4:4" x14ac:dyDescent="0.2">
      <c r="D41819" s="20"/>
    </row>
    <row r="41820" spans="4:4" x14ac:dyDescent="0.2">
      <c r="D41820" s="20"/>
    </row>
    <row r="41821" spans="4:4" x14ac:dyDescent="0.2">
      <c r="D41821" s="20"/>
    </row>
    <row r="41822" spans="4:4" x14ac:dyDescent="0.2">
      <c r="D41822" s="20"/>
    </row>
    <row r="41823" spans="4:4" x14ac:dyDescent="0.2">
      <c r="D41823" s="20"/>
    </row>
    <row r="41824" spans="4:4" x14ac:dyDescent="0.2">
      <c r="D41824" s="20"/>
    </row>
    <row r="41825" spans="4:4" x14ac:dyDescent="0.2">
      <c r="D41825" s="20"/>
    </row>
    <row r="41826" spans="4:4" x14ac:dyDescent="0.2">
      <c r="D41826" s="20"/>
    </row>
    <row r="41827" spans="4:4" x14ac:dyDescent="0.2">
      <c r="D41827" s="20"/>
    </row>
    <row r="41828" spans="4:4" x14ac:dyDescent="0.2">
      <c r="D41828" s="20"/>
    </row>
    <row r="41829" spans="4:4" x14ac:dyDescent="0.2">
      <c r="D41829" s="20"/>
    </row>
    <row r="41830" spans="4:4" x14ac:dyDescent="0.2">
      <c r="D41830" s="20"/>
    </row>
    <row r="41831" spans="4:4" x14ac:dyDescent="0.2">
      <c r="D41831" s="20"/>
    </row>
    <row r="41832" spans="4:4" x14ac:dyDescent="0.2">
      <c r="D41832" s="20"/>
    </row>
    <row r="41833" spans="4:4" x14ac:dyDescent="0.2">
      <c r="D41833" s="20"/>
    </row>
    <row r="41834" spans="4:4" x14ac:dyDescent="0.2">
      <c r="D41834" s="20"/>
    </row>
    <row r="41835" spans="4:4" x14ac:dyDescent="0.2">
      <c r="D41835" s="20"/>
    </row>
    <row r="41836" spans="4:4" x14ac:dyDescent="0.2">
      <c r="D41836" s="20"/>
    </row>
    <row r="41837" spans="4:4" x14ac:dyDescent="0.2">
      <c r="D41837" s="20"/>
    </row>
    <row r="41838" spans="4:4" x14ac:dyDescent="0.2">
      <c r="D41838" s="20"/>
    </row>
    <row r="41839" spans="4:4" x14ac:dyDescent="0.2">
      <c r="D41839" s="20"/>
    </row>
    <row r="41840" spans="4:4" x14ac:dyDescent="0.2">
      <c r="D41840" s="20"/>
    </row>
    <row r="41841" spans="4:4" x14ac:dyDescent="0.2">
      <c r="D41841" s="20"/>
    </row>
    <row r="41842" spans="4:4" x14ac:dyDescent="0.2">
      <c r="D41842" s="20"/>
    </row>
    <row r="41843" spans="4:4" x14ac:dyDescent="0.2">
      <c r="D41843" s="20"/>
    </row>
    <row r="41844" spans="4:4" x14ac:dyDescent="0.2">
      <c r="D41844" s="20"/>
    </row>
    <row r="41845" spans="4:4" x14ac:dyDescent="0.2">
      <c r="D41845" s="20"/>
    </row>
    <row r="41846" spans="4:4" x14ac:dyDescent="0.2">
      <c r="D41846" s="20"/>
    </row>
    <row r="41847" spans="4:4" x14ac:dyDescent="0.2">
      <c r="D41847" s="20"/>
    </row>
    <row r="41848" spans="4:4" x14ac:dyDescent="0.2">
      <c r="D41848" s="20"/>
    </row>
    <row r="41849" spans="4:4" x14ac:dyDescent="0.2">
      <c r="D41849" s="20"/>
    </row>
    <row r="41850" spans="4:4" x14ac:dyDescent="0.2">
      <c r="D41850" s="20"/>
    </row>
    <row r="41851" spans="4:4" x14ac:dyDescent="0.2">
      <c r="D41851" s="20"/>
    </row>
    <row r="41852" spans="4:4" x14ac:dyDescent="0.2">
      <c r="D41852" s="20"/>
    </row>
    <row r="41853" spans="4:4" x14ac:dyDescent="0.2">
      <c r="D41853" s="20"/>
    </row>
    <row r="41854" spans="4:4" x14ac:dyDescent="0.2">
      <c r="D41854" s="20"/>
    </row>
    <row r="41855" spans="4:4" x14ac:dyDescent="0.2">
      <c r="D41855" s="20"/>
    </row>
    <row r="41856" spans="4:4" x14ac:dyDescent="0.2">
      <c r="D41856" s="20"/>
    </row>
    <row r="41857" spans="4:4" x14ac:dyDescent="0.2">
      <c r="D41857" s="20"/>
    </row>
    <row r="41858" spans="4:4" x14ac:dyDescent="0.2">
      <c r="D41858" s="20"/>
    </row>
    <row r="41859" spans="4:4" x14ac:dyDescent="0.2">
      <c r="D41859" s="20"/>
    </row>
    <row r="41860" spans="4:4" x14ac:dyDescent="0.2">
      <c r="D41860" s="20"/>
    </row>
    <row r="41861" spans="4:4" x14ac:dyDescent="0.2">
      <c r="D41861" s="20"/>
    </row>
    <row r="41862" spans="4:4" x14ac:dyDescent="0.2">
      <c r="D41862" s="20"/>
    </row>
    <row r="41863" spans="4:4" x14ac:dyDescent="0.2">
      <c r="D41863" s="20"/>
    </row>
    <row r="41864" spans="4:4" x14ac:dyDescent="0.2">
      <c r="D41864" s="20"/>
    </row>
    <row r="41865" spans="4:4" x14ac:dyDescent="0.2">
      <c r="D41865" s="20"/>
    </row>
    <row r="41866" spans="4:4" x14ac:dyDescent="0.2">
      <c r="D41866" s="20"/>
    </row>
    <row r="41867" spans="4:4" x14ac:dyDescent="0.2">
      <c r="D41867" s="20"/>
    </row>
    <row r="41868" spans="4:4" x14ac:dyDescent="0.2">
      <c r="D41868" s="20"/>
    </row>
    <row r="41869" spans="4:4" x14ac:dyDescent="0.2">
      <c r="D41869" s="20"/>
    </row>
    <row r="41870" spans="4:4" x14ac:dyDescent="0.2">
      <c r="D41870" s="20"/>
    </row>
    <row r="41871" spans="4:4" x14ac:dyDescent="0.2">
      <c r="D41871" s="20"/>
    </row>
    <row r="41872" spans="4:4" x14ac:dyDescent="0.2">
      <c r="D41872" s="20"/>
    </row>
    <row r="41873" spans="4:4" x14ac:dyDescent="0.2">
      <c r="D41873" s="20"/>
    </row>
    <row r="41874" spans="4:4" x14ac:dyDescent="0.2">
      <c r="D41874" s="20"/>
    </row>
    <row r="41875" spans="4:4" x14ac:dyDescent="0.2">
      <c r="D41875" s="20"/>
    </row>
    <row r="41876" spans="4:4" x14ac:dyDescent="0.2">
      <c r="D41876" s="20"/>
    </row>
    <row r="41877" spans="4:4" x14ac:dyDescent="0.2">
      <c r="D41877" s="20"/>
    </row>
    <row r="41878" spans="4:4" x14ac:dyDescent="0.2">
      <c r="D41878" s="20"/>
    </row>
    <row r="41879" spans="4:4" x14ac:dyDescent="0.2">
      <c r="D41879" s="20"/>
    </row>
    <row r="41880" spans="4:4" x14ac:dyDescent="0.2">
      <c r="D41880" s="20"/>
    </row>
    <row r="41881" spans="4:4" x14ac:dyDescent="0.2">
      <c r="D41881" s="20"/>
    </row>
    <row r="41882" spans="4:4" x14ac:dyDescent="0.2">
      <c r="D41882" s="20"/>
    </row>
    <row r="41883" spans="4:4" x14ac:dyDescent="0.2">
      <c r="D41883" s="20"/>
    </row>
    <row r="41884" spans="4:4" x14ac:dyDescent="0.2">
      <c r="D41884" s="20"/>
    </row>
    <row r="41885" spans="4:4" x14ac:dyDescent="0.2">
      <c r="D41885" s="20"/>
    </row>
    <row r="41886" spans="4:4" x14ac:dyDescent="0.2">
      <c r="D41886" s="20"/>
    </row>
    <row r="41887" spans="4:4" x14ac:dyDescent="0.2">
      <c r="D41887" s="20"/>
    </row>
    <row r="41888" spans="4:4" x14ac:dyDescent="0.2">
      <c r="D41888" s="20"/>
    </row>
    <row r="41889" spans="4:4" x14ac:dyDescent="0.2">
      <c r="D41889" s="20"/>
    </row>
    <row r="41890" spans="4:4" x14ac:dyDescent="0.2">
      <c r="D41890" s="20"/>
    </row>
    <row r="41891" spans="4:4" x14ac:dyDescent="0.2">
      <c r="D41891" s="20"/>
    </row>
    <row r="41892" spans="4:4" x14ac:dyDescent="0.2">
      <c r="D41892" s="20"/>
    </row>
    <row r="41893" spans="4:4" x14ac:dyDescent="0.2">
      <c r="D41893" s="20"/>
    </row>
    <row r="41894" spans="4:4" x14ac:dyDescent="0.2">
      <c r="D41894" s="20"/>
    </row>
    <row r="41895" spans="4:4" x14ac:dyDescent="0.2">
      <c r="D41895" s="20"/>
    </row>
    <row r="41896" spans="4:4" x14ac:dyDescent="0.2">
      <c r="D41896" s="20"/>
    </row>
    <row r="41897" spans="4:4" x14ac:dyDescent="0.2">
      <c r="D41897" s="20"/>
    </row>
    <row r="41898" spans="4:4" x14ac:dyDescent="0.2">
      <c r="D41898" s="20"/>
    </row>
    <row r="41899" spans="4:4" x14ac:dyDescent="0.2">
      <c r="D41899" s="20"/>
    </row>
    <row r="41900" spans="4:4" x14ac:dyDescent="0.2">
      <c r="D41900" s="20"/>
    </row>
    <row r="41901" spans="4:4" x14ac:dyDescent="0.2">
      <c r="D41901" s="20"/>
    </row>
    <row r="41902" spans="4:4" x14ac:dyDescent="0.2">
      <c r="D41902" s="20"/>
    </row>
    <row r="41903" spans="4:4" x14ac:dyDescent="0.2">
      <c r="D41903" s="20"/>
    </row>
    <row r="41904" spans="4:4" x14ac:dyDescent="0.2">
      <c r="D41904" s="20"/>
    </row>
    <row r="41905" spans="4:4" x14ac:dyDescent="0.2">
      <c r="D41905" s="20"/>
    </row>
    <row r="41906" spans="4:4" x14ac:dyDescent="0.2">
      <c r="D41906" s="20"/>
    </row>
    <row r="41907" spans="4:4" x14ac:dyDescent="0.2">
      <c r="D41907" s="20"/>
    </row>
    <row r="41908" spans="4:4" x14ac:dyDescent="0.2">
      <c r="D41908" s="20"/>
    </row>
    <row r="41909" spans="4:4" x14ac:dyDescent="0.2">
      <c r="D41909" s="20"/>
    </row>
    <row r="41910" spans="4:4" x14ac:dyDescent="0.2">
      <c r="D41910" s="20"/>
    </row>
    <row r="41911" spans="4:4" x14ac:dyDescent="0.2">
      <c r="D41911" s="20"/>
    </row>
    <row r="41912" spans="4:4" x14ac:dyDescent="0.2">
      <c r="D41912" s="20"/>
    </row>
    <row r="41913" spans="4:4" x14ac:dyDescent="0.2">
      <c r="D41913" s="20"/>
    </row>
    <row r="41914" spans="4:4" x14ac:dyDescent="0.2">
      <c r="D41914" s="20"/>
    </row>
    <row r="41915" spans="4:4" x14ac:dyDescent="0.2">
      <c r="D41915" s="20"/>
    </row>
    <row r="41916" spans="4:4" x14ac:dyDescent="0.2">
      <c r="D41916" s="20"/>
    </row>
    <row r="41917" spans="4:4" x14ac:dyDescent="0.2">
      <c r="D41917" s="20"/>
    </row>
    <row r="41918" spans="4:4" x14ac:dyDescent="0.2">
      <c r="D41918" s="20"/>
    </row>
    <row r="41919" spans="4:4" x14ac:dyDescent="0.2">
      <c r="D41919" s="20"/>
    </row>
    <row r="41920" spans="4:4" x14ac:dyDescent="0.2">
      <c r="D41920" s="20"/>
    </row>
    <row r="41921" spans="4:4" x14ac:dyDescent="0.2">
      <c r="D41921" s="20"/>
    </row>
    <row r="41922" spans="4:4" x14ac:dyDescent="0.2">
      <c r="D41922" s="20"/>
    </row>
    <row r="41923" spans="4:4" x14ac:dyDescent="0.2">
      <c r="D41923" s="20"/>
    </row>
    <row r="41924" spans="4:4" x14ac:dyDescent="0.2">
      <c r="D41924" s="20"/>
    </row>
    <row r="41925" spans="4:4" x14ac:dyDescent="0.2">
      <c r="D41925" s="20"/>
    </row>
    <row r="41926" spans="4:4" x14ac:dyDescent="0.2">
      <c r="D41926" s="20"/>
    </row>
    <row r="41927" spans="4:4" x14ac:dyDescent="0.2">
      <c r="D41927" s="20"/>
    </row>
    <row r="41928" spans="4:4" x14ac:dyDescent="0.2">
      <c r="D41928" s="20"/>
    </row>
    <row r="41929" spans="4:4" x14ac:dyDescent="0.2">
      <c r="D41929" s="20"/>
    </row>
    <row r="41930" spans="4:4" x14ac:dyDescent="0.2">
      <c r="D41930" s="20"/>
    </row>
    <row r="41931" spans="4:4" x14ac:dyDescent="0.2">
      <c r="D41931" s="20"/>
    </row>
    <row r="41932" spans="4:4" x14ac:dyDescent="0.2">
      <c r="D41932" s="20"/>
    </row>
    <row r="41933" spans="4:4" x14ac:dyDescent="0.2">
      <c r="D41933" s="20"/>
    </row>
    <row r="41934" spans="4:4" x14ac:dyDescent="0.2">
      <c r="D41934" s="20"/>
    </row>
    <row r="41935" spans="4:4" x14ac:dyDescent="0.2">
      <c r="D41935" s="20"/>
    </row>
    <row r="41936" spans="4:4" x14ac:dyDescent="0.2">
      <c r="D41936" s="20"/>
    </row>
    <row r="41937" spans="4:4" x14ac:dyDescent="0.2">
      <c r="D41937" s="20"/>
    </row>
    <row r="41938" spans="4:4" x14ac:dyDescent="0.2">
      <c r="D41938" s="20"/>
    </row>
    <row r="41939" spans="4:4" x14ac:dyDescent="0.2">
      <c r="D41939" s="20"/>
    </row>
    <row r="41940" spans="4:4" x14ac:dyDescent="0.2">
      <c r="D41940" s="20"/>
    </row>
    <row r="41941" spans="4:4" x14ac:dyDescent="0.2">
      <c r="D41941" s="20"/>
    </row>
    <row r="41942" spans="4:4" x14ac:dyDescent="0.2">
      <c r="D41942" s="20"/>
    </row>
    <row r="41943" spans="4:4" x14ac:dyDescent="0.2">
      <c r="D41943" s="20"/>
    </row>
    <row r="41944" spans="4:4" x14ac:dyDescent="0.2">
      <c r="D41944" s="20"/>
    </row>
    <row r="41945" spans="4:4" x14ac:dyDescent="0.2">
      <c r="D41945" s="20"/>
    </row>
    <row r="41946" spans="4:4" x14ac:dyDescent="0.2">
      <c r="D41946" s="20"/>
    </row>
    <row r="41947" spans="4:4" x14ac:dyDescent="0.2">
      <c r="D41947" s="20"/>
    </row>
    <row r="41948" spans="4:4" x14ac:dyDescent="0.2">
      <c r="D41948" s="20"/>
    </row>
    <row r="41949" spans="4:4" x14ac:dyDescent="0.2">
      <c r="D41949" s="20"/>
    </row>
    <row r="41950" spans="4:4" x14ac:dyDescent="0.2">
      <c r="D41950" s="20"/>
    </row>
    <row r="41951" spans="4:4" x14ac:dyDescent="0.2">
      <c r="D41951" s="20"/>
    </row>
    <row r="41952" spans="4:4" x14ac:dyDescent="0.2">
      <c r="D41952" s="20"/>
    </row>
    <row r="41953" spans="4:4" x14ac:dyDescent="0.2">
      <c r="D41953" s="20"/>
    </row>
    <row r="41954" spans="4:4" x14ac:dyDescent="0.2">
      <c r="D41954" s="20"/>
    </row>
    <row r="41955" spans="4:4" x14ac:dyDescent="0.2">
      <c r="D41955" s="20"/>
    </row>
    <row r="41956" spans="4:4" x14ac:dyDescent="0.2">
      <c r="D41956" s="20"/>
    </row>
    <row r="41957" spans="4:4" x14ac:dyDescent="0.2">
      <c r="D41957" s="20"/>
    </row>
    <row r="41958" spans="4:4" x14ac:dyDescent="0.2">
      <c r="D41958" s="20"/>
    </row>
    <row r="41959" spans="4:4" x14ac:dyDescent="0.2">
      <c r="D41959" s="20"/>
    </row>
    <row r="41960" spans="4:4" x14ac:dyDescent="0.2">
      <c r="D41960" s="20"/>
    </row>
    <row r="41961" spans="4:4" x14ac:dyDescent="0.2">
      <c r="D41961" s="20"/>
    </row>
    <row r="41962" spans="4:4" x14ac:dyDescent="0.2">
      <c r="D41962" s="20"/>
    </row>
    <row r="41963" spans="4:4" x14ac:dyDescent="0.2">
      <c r="D41963" s="20"/>
    </row>
    <row r="41964" spans="4:4" x14ac:dyDescent="0.2">
      <c r="D41964" s="20"/>
    </row>
    <row r="41965" spans="4:4" x14ac:dyDescent="0.2">
      <c r="D41965" s="20"/>
    </row>
    <row r="41966" spans="4:4" x14ac:dyDescent="0.2">
      <c r="D41966" s="20"/>
    </row>
    <row r="41967" spans="4:4" x14ac:dyDescent="0.2">
      <c r="D41967" s="20"/>
    </row>
    <row r="41968" spans="4:4" x14ac:dyDescent="0.2">
      <c r="D41968" s="20"/>
    </row>
    <row r="41969" spans="4:4" x14ac:dyDescent="0.2">
      <c r="D41969" s="20"/>
    </row>
    <row r="41970" spans="4:4" x14ac:dyDescent="0.2">
      <c r="D41970" s="20"/>
    </row>
    <row r="41971" spans="4:4" x14ac:dyDescent="0.2">
      <c r="D41971" s="20"/>
    </row>
    <row r="41972" spans="4:4" x14ac:dyDescent="0.2">
      <c r="D41972" s="20"/>
    </row>
    <row r="41973" spans="4:4" x14ac:dyDescent="0.2">
      <c r="D41973" s="20"/>
    </row>
    <row r="41974" spans="4:4" x14ac:dyDescent="0.2">
      <c r="D41974" s="20"/>
    </row>
    <row r="41975" spans="4:4" x14ac:dyDescent="0.2">
      <c r="D41975" s="20"/>
    </row>
    <row r="41976" spans="4:4" x14ac:dyDescent="0.2">
      <c r="D41976" s="20"/>
    </row>
    <row r="41977" spans="4:4" x14ac:dyDescent="0.2">
      <c r="D41977" s="20"/>
    </row>
    <row r="41978" spans="4:4" x14ac:dyDescent="0.2">
      <c r="D41978" s="20"/>
    </row>
    <row r="41979" spans="4:4" x14ac:dyDescent="0.2">
      <c r="D41979" s="20"/>
    </row>
    <row r="41980" spans="4:4" x14ac:dyDescent="0.2">
      <c r="D41980" s="20"/>
    </row>
    <row r="41981" spans="4:4" x14ac:dyDescent="0.2">
      <c r="D41981" s="20"/>
    </row>
    <row r="41982" spans="4:4" x14ac:dyDescent="0.2">
      <c r="D41982" s="20"/>
    </row>
    <row r="41983" spans="4:4" x14ac:dyDescent="0.2">
      <c r="D41983" s="20"/>
    </row>
    <row r="41984" spans="4:4" x14ac:dyDescent="0.2">
      <c r="D41984" s="20"/>
    </row>
    <row r="41985" spans="4:4" x14ac:dyDescent="0.2">
      <c r="D41985" s="20"/>
    </row>
    <row r="41986" spans="4:4" x14ac:dyDescent="0.2">
      <c r="D41986" s="20"/>
    </row>
    <row r="41987" spans="4:4" x14ac:dyDescent="0.2">
      <c r="D41987" s="20"/>
    </row>
    <row r="41988" spans="4:4" x14ac:dyDescent="0.2">
      <c r="D41988" s="20"/>
    </row>
    <row r="41989" spans="4:4" x14ac:dyDescent="0.2">
      <c r="D41989" s="20"/>
    </row>
    <row r="41990" spans="4:4" x14ac:dyDescent="0.2">
      <c r="D41990" s="20"/>
    </row>
    <row r="41991" spans="4:4" x14ac:dyDescent="0.2">
      <c r="D41991" s="20"/>
    </row>
    <row r="41992" spans="4:4" x14ac:dyDescent="0.2">
      <c r="D41992" s="20"/>
    </row>
    <row r="41993" spans="4:4" x14ac:dyDescent="0.2">
      <c r="D41993" s="20"/>
    </row>
    <row r="41994" spans="4:4" x14ac:dyDescent="0.2">
      <c r="D41994" s="20"/>
    </row>
    <row r="41995" spans="4:4" x14ac:dyDescent="0.2">
      <c r="D41995" s="20"/>
    </row>
    <row r="41996" spans="4:4" x14ac:dyDescent="0.2">
      <c r="D41996" s="20"/>
    </row>
    <row r="41997" spans="4:4" x14ac:dyDescent="0.2">
      <c r="D41997" s="20"/>
    </row>
    <row r="41998" spans="4:4" x14ac:dyDescent="0.2">
      <c r="D41998" s="20"/>
    </row>
    <row r="41999" spans="4:4" x14ac:dyDescent="0.2">
      <c r="D41999" s="20"/>
    </row>
    <row r="42000" spans="4:4" x14ac:dyDescent="0.2">
      <c r="D42000" s="20"/>
    </row>
    <row r="42001" spans="4:4" x14ac:dyDescent="0.2">
      <c r="D42001" s="20"/>
    </row>
    <row r="42002" spans="4:4" x14ac:dyDescent="0.2">
      <c r="D42002" s="20"/>
    </row>
    <row r="42003" spans="4:4" x14ac:dyDescent="0.2">
      <c r="D42003" s="20"/>
    </row>
    <row r="42004" spans="4:4" x14ac:dyDescent="0.2">
      <c r="D42004" s="20"/>
    </row>
    <row r="42005" spans="4:4" x14ac:dyDescent="0.2">
      <c r="D42005" s="20"/>
    </row>
    <row r="42006" spans="4:4" x14ac:dyDescent="0.2">
      <c r="D42006" s="20"/>
    </row>
    <row r="42007" spans="4:4" x14ac:dyDescent="0.2">
      <c r="D42007" s="20"/>
    </row>
    <row r="42008" spans="4:4" x14ac:dyDescent="0.2">
      <c r="D42008" s="20"/>
    </row>
    <row r="42009" spans="4:4" x14ac:dyDescent="0.2">
      <c r="D42009" s="20"/>
    </row>
    <row r="42010" spans="4:4" x14ac:dyDescent="0.2">
      <c r="D42010" s="20"/>
    </row>
    <row r="42011" spans="4:4" x14ac:dyDescent="0.2">
      <c r="D42011" s="20"/>
    </row>
    <row r="42012" spans="4:4" x14ac:dyDescent="0.2">
      <c r="D42012" s="20"/>
    </row>
    <row r="42013" spans="4:4" x14ac:dyDescent="0.2">
      <c r="D42013" s="20"/>
    </row>
    <row r="42014" spans="4:4" x14ac:dyDescent="0.2">
      <c r="D42014" s="20"/>
    </row>
    <row r="42015" spans="4:4" x14ac:dyDescent="0.2">
      <c r="D42015" s="20"/>
    </row>
    <row r="42016" spans="4:4" x14ac:dyDescent="0.2">
      <c r="D42016" s="20"/>
    </row>
    <row r="42017" spans="4:4" x14ac:dyDescent="0.2">
      <c r="D42017" s="20"/>
    </row>
    <row r="42018" spans="4:4" x14ac:dyDescent="0.2">
      <c r="D42018" s="20"/>
    </row>
    <row r="42019" spans="4:4" x14ac:dyDescent="0.2">
      <c r="D42019" s="20"/>
    </row>
    <row r="42020" spans="4:4" x14ac:dyDescent="0.2">
      <c r="D42020" s="20"/>
    </row>
    <row r="42021" spans="4:4" x14ac:dyDescent="0.2">
      <c r="D42021" s="20"/>
    </row>
    <row r="42022" spans="4:4" x14ac:dyDescent="0.2">
      <c r="D42022" s="20"/>
    </row>
    <row r="42023" spans="4:4" x14ac:dyDescent="0.2">
      <c r="D42023" s="20"/>
    </row>
    <row r="42024" spans="4:4" x14ac:dyDescent="0.2">
      <c r="D42024" s="20"/>
    </row>
    <row r="42025" spans="4:4" x14ac:dyDescent="0.2">
      <c r="D42025" s="20"/>
    </row>
    <row r="42026" spans="4:4" x14ac:dyDescent="0.2">
      <c r="D42026" s="20"/>
    </row>
    <row r="42027" spans="4:4" x14ac:dyDescent="0.2">
      <c r="D42027" s="20"/>
    </row>
    <row r="42028" spans="4:4" x14ac:dyDescent="0.2">
      <c r="D42028" s="20"/>
    </row>
    <row r="42029" spans="4:4" x14ac:dyDescent="0.2">
      <c r="D42029" s="20"/>
    </row>
    <row r="42030" spans="4:4" x14ac:dyDescent="0.2">
      <c r="D42030" s="20"/>
    </row>
    <row r="42031" spans="4:4" x14ac:dyDescent="0.2">
      <c r="D42031" s="20"/>
    </row>
    <row r="42032" spans="4:4" x14ac:dyDescent="0.2">
      <c r="D42032" s="20"/>
    </row>
    <row r="42033" spans="4:4" x14ac:dyDescent="0.2">
      <c r="D42033" s="20"/>
    </row>
    <row r="42034" spans="4:4" x14ac:dyDescent="0.2">
      <c r="D42034" s="20"/>
    </row>
    <row r="42035" spans="4:4" x14ac:dyDescent="0.2">
      <c r="D42035" s="20"/>
    </row>
    <row r="42036" spans="4:4" x14ac:dyDescent="0.2">
      <c r="D42036" s="20"/>
    </row>
    <row r="42037" spans="4:4" x14ac:dyDescent="0.2">
      <c r="D42037" s="20"/>
    </row>
    <row r="42038" spans="4:4" x14ac:dyDescent="0.2">
      <c r="D42038" s="20"/>
    </row>
    <row r="42039" spans="4:4" x14ac:dyDescent="0.2">
      <c r="D42039" s="20"/>
    </row>
    <row r="42040" spans="4:4" x14ac:dyDescent="0.2">
      <c r="D42040" s="20"/>
    </row>
    <row r="42041" spans="4:4" x14ac:dyDescent="0.2">
      <c r="D42041" s="20"/>
    </row>
    <row r="42042" spans="4:4" x14ac:dyDescent="0.2">
      <c r="D42042" s="20"/>
    </row>
    <row r="42043" spans="4:4" x14ac:dyDescent="0.2">
      <c r="D42043" s="20"/>
    </row>
    <row r="42044" spans="4:4" x14ac:dyDescent="0.2">
      <c r="D42044" s="20"/>
    </row>
    <row r="42045" spans="4:4" x14ac:dyDescent="0.2">
      <c r="D42045" s="20"/>
    </row>
    <row r="42046" spans="4:4" x14ac:dyDescent="0.2">
      <c r="D42046" s="20"/>
    </row>
    <row r="42047" spans="4:4" x14ac:dyDescent="0.2">
      <c r="D42047" s="20"/>
    </row>
    <row r="42048" spans="4:4" x14ac:dyDescent="0.2">
      <c r="D42048" s="20"/>
    </row>
    <row r="42049" spans="4:4" x14ac:dyDescent="0.2">
      <c r="D42049" s="20"/>
    </row>
    <row r="42050" spans="4:4" x14ac:dyDescent="0.2">
      <c r="D42050" s="20"/>
    </row>
    <row r="42051" spans="4:4" x14ac:dyDescent="0.2">
      <c r="D42051" s="20"/>
    </row>
    <row r="42052" spans="4:4" x14ac:dyDescent="0.2">
      <c r="D42052" s="20"/>
    </row>
    <row r="42053" spans="4:4" x14ac:dyDescent="0.2">
      <c r="D42053" s="20"/>
    </row>
    <row r="42054" spans="4:4" x14ac:dyDescent="0.2">
      <c r="D42054" s="20"/>
    </row>
    <row r="42055" spans="4:4" x14ac:dyDescent="0.2">
      <c r="D42055" s="20"/>
    </row>
    <row r="42056" spans="4:4" x14ac:dyDescent="0.2">
      <c r="D42056" s="20"/>
    </row>
    <row r="42057" spans="4:4" x14ac:dyDescent="0.2">
      <c r="D42057" s="20"/>
    </row>
    <row r="42058" spans="4:4" x14ac:dyDescent="0.2">
      <c r="D42058" s="20"/>
    </row>
    <row r="42059" spans="4:4" x14ac:dyDescent="0.2">
      <c r="D42059" s="20"/>
    </row>
    <row r="42060" spans="4:4" x14ac:dyDescent="0.2">
      <c r="D42060" s="20"/>
    </row>
    <row r="42061" spans="4:4" x14ac:dyDescent="0.2">
      <c r="D42061" s="20"/>
    </row>
    <row r="42062" spans="4:4" x14ac:dyDescent="0.2">
      <c r="D42062" s="20"/>
    </row>
    <row r="42063" spans="4:4" x14ac:dyDescent="0.2">
      <c r="D42063" s="20"/>
    </row>
    <row r="42064" spans="4:4" x14ac:dyDescent="0.2">
      <c r="D42064" s="20"/>
    </row>
    <row r="42065" spans="4:4" x14ac:dyDescent="0.2">
      <c r="D42065" s="20"/>
    </row>
    <row r="42066" spans="4:4" x14ac:dyDescent="0.2">
      <c r="D42066" s="20"/>
    </row>
    <row r="42067" spans="4:4" x14ac:dyDescent="0.2">
      <c r="D42067" s="20"/>
    </row>
    <row r="42068" spans="4:4" x14ac:dyDescent="0.2">
      <c r="D42068" s="20"/>
    </row>
    <row r="42069" spans="4:4" x14ac:dyDescent="0.2">
      <c r="D42069" s="20"/>
    </row>
    <row r="42070" spans="4:4" x14ac:dyDescent="0.2">
      <c r="D42070" s="20"/>
    </row>
    <row r="42071" spans="4:4" x14ac:dyDescent="0.2">
      <c r="D42071" s="20"/>
    </row>
    <row r="42072" spans="4:4" x14ac:dyDescent="0.2">
      <c r="D42072" s="20"/>
    </row>
    <row r="42073" spans="4:4" x14ac:dyDescent="0.2">
      <c r="D42073" s="20"/>
    </row>
    <row r="42074" spans="4:4" x14ac:dyDescent="0.2">
      <c r="D42074" s="20"/>
    </row>
    <row r="42075" spans="4:4" x14ac:dyDescent="0.2">
      <c r="D42075" s="20"/>
    </row>
    <row r="42076" spans="4:4" x14ac:dyDescent="0.2">
      <c r="D42076" s="20"/>
    </row>
    <row r="42077" spans="4:4" x14ac:dyDescent="0.2">
      <c r="D42077" s="20"/>
    </row>
    <row r="42078" spans="4:4" x14ac:dyDescent="0.2">
      <c r="D42078" s="20"/>
    </row>
    <row r="42079" spans="4:4" x14ac:dyDescent="0.2">
      <c r="D42079" s="20"/>
    </row>
    <row r="42080" spans="4:4" x14ac:dyDescent="0.2">
      <c r="D42080" s="20"/>
    </row>
    <row r="42081" spans="4:4" x14ac:dyDescent="0.2">
      <c r="D42081" s="20"/>
    </row>
    <row r="42082" spans="4:4" x14ac:dyDescent="0.2">
      <c r="D42082" s="20"/>
    </row>
    <row r="42083" spans="4:4" x14ac:dyDescent="0.2">
      <c r="D42083" s="20"/>
    </row>
    <row r="42084" spans="4:4" x14ac:dyDescent="0.2">
      <c r="D42084" s="20"/>
    </row>
    <row r="42085" spans="4:4" x14ac:dyDescent="0.2">
      <c r="D42085" s="20"/>
    </row>
    <row r="42086" spans="4:4" x14ac:dyDescent="0.2">
      <c r="D42086" s="20"/>
    </row>
    <row r="42087" spans="4:4" x14ac:dyDescent="0.2">
      <c r="D42087" s="20"/>
    </row>
    <row r="42088" spans="4:4" x14ac:dyDescent="0.2">
      <c r="D42088" s="20"/>
    </row>
    <row r="42089" spans="4:4" x14ac:dyDescent="0.2">
      <c r="D42089" s="20"/>
    </row>
    <row r="42090" spans="4:4" x14ac:dyDescent="0.2">
      <c r="D42090" s="20"/>
    </row>
    <row r="42091" spans="4:4" x14ac:dyDescent="0.2">
      <c r="D42091" s="20"/>
    </row>
    <row r="42092" spans="4:4" x14ac:dyDescent="0.2">
      <c r="D42092" s="20"/>
    </row>
    <row r="42093" spans="4:4" x14ac:dyDescent="0.2">
      <c r="D42093" s="20"/>
    </row>
    <row r="42094" spans="4:4" x14ac:dyDescent="0.2">
      <c r="D42094" s="20"/>
    </row>
    <row r="42095" spans="4:4" x14ac:dyDescent="0.2">
      <c r="D42095" s="20"/>
    </row>
    <row r="42096" spans="4:4" x14ac:dyDescent="0.2">
      <c r="D42096" s="20"/>
    </row>
    <row r="42097" spans="4:4" x14ac:dyDescent="0.2">
      <c r="D42097" s="20"/>
    </row>
    <row r="42098" spans="4:4" x14ac:dyDescent="0.2">
      <c r="D42098" s="20"/>
    </row>
    <row r="42099" spans="4:4" x14ac:dyDescent="0.2">
      <c r="D42099" s="20"/>
    </row>
    <row r="42100" spans="4:4" x14ac:dyDescent="0.2">
      <c r="D42100" s="20"/>
    </row>
    <row r="42101" spans="4:4" x14ac:dyDescent="0.2">
      <c r="D42101" s="20"/>
    </row>
    <row r="42102" spans="4:4" x14ac:dyDescent="0.2">
      <c r="D42102" s="20"/>
    </row>
    <row r="42103" spans="4:4" x14ac:dyDescent="0.2">
      <c r="D42103" s="20"/>
    </row>
    <row r="42104" spans="4:4" x14ac:dyDescent="0.2">
      <c r="D42104" s="20"/>
    </row>
    <row r="42105" spans="4:4" x14ac:dyDescent="0.2">
      <c r="D42105" s="20"/>
    </row>
    <row r="42106" spans="4:4" x14ac:dyDescent="0.2">
      <c r="D42106" s="20"/>
    </row>
    <row r="42107" spans="4:4" x14ac:dyDescent="0.2">
      <c r="D42107" s="20"/>
    </row>
    <row r="42108" spans="4:4" x14ac:dyDescent="0.2">
      <c r="D42108" s="20"/>
    </row>
    <row r="42109" spans="4:4" x14ac:dyDescent="0.2">
      <c r="D42109" s="20"/>
    </row>
    <row r="42110" spans="4:4" x14ac:dyDescent="0.2">
      <c r="D42110" s="20"/>
    </row>
    <row r="42111" spans="4:4" x14ac:dyDescent="0.2">
      <c r="D42111" s="20"/>
    </row>
    <row r="42112" spans="4:4" x14ac:dyDescent="0.2">
      <c r="D42112" s="20"/>
    </row>
    <row r="42113" spans="4:4" x14ac:dyDescent="0.2">
      <c r="D42113" s="20"/>
    </row>
    <row r="42114" spans="4:4" x14ac:dyDescent="0.2">
      <c r="D42114" s="20"/>
    </row>
    <row r="42115" spans="4:4" x14ac:dyDescent="0.2">
      <c r="D42115" s="20"/>
    </row>
    <row r="42116" spans="4:4" x14ac:dyDescent="0.2">
      <c r="D42116" s="20"/>
    </row>
    <row r="42117" spans="4:4" x14ac:dyDescent="0.2">
      <c r="D42117" s="20"/>
    </row>
    <row r="42118" spans="4:4" x14ac:dyDescent="0.2">
      <c r="D42118" s="20"/>
    </row>
    <row r="42119" spans="4:4" x14ac:dyDescent="0.2">
      <c r="D42119" s="20"/>
    </row>
    <row r="42120" spans="4:4" x14ac:dyDescent="0.2">
      <c r="D42120" s="20"/>
    </row>
    <row r="42121" spans="4:4" x14ac:dyDescent="0.2">
      <c r="D42121" s="20"/>
    </row>
    <row r="42122" spans="4:4" x14ac:dyDescent="0.2">
      <c r="D42122" s="20"/>
    </row>
    <row r="42123" spans="4:4" x14ac:dyDescent="0.2">
      <c r="D42123" s="20"/>
    </row>
    <row r="42124" spans="4:4" x14ac:dyDescent="0.2">
      <c r="D42124" s="20"/>
    </row>
    <row r="42125" spans="4:4" x14ac:dyDescent="0.2">
      <c r="D42125" s="20"/>
    </row>
    <row r="42126" spans="4:4" x14ac:dyDescent="0.2">
      <c r="D42126" s="20"/>
    </row>
    <row r="42127" spans="4:4" x14ac:dyDescent="0.2">
      <c r="D42127" s="20"/>
    </row>
    <row r="42128" spans="4:4" x14ac:dyDescent="0.2">
      <c r="D42128" s="20"/>
    </row>
    <row r="42129" spans="4:4" x14ac:dyDescent="0.2">
      <c r="D42129" s="20"/>
    </row>
    <row r="42130" spans="4:4" x14ac:dyDescent="0.2">
      <c r="D42130" s="20"/>
    </row>
    <row r="42131" spans="4:4" x14ac:dyDescent="0.2">
      <c r="D42131" s="20"/>
    </row>
    <row r="42132" spans="4:4" x14ac:dyDescent="0.2">
      <c r="D42132" s="20"/>
    </row>
    <row r="42133" spans="4:4" x14ac:dyDescent="0.2">
      <c r="D42133" s="20"/>
    </row>
    <row r="42134" spans="4:4" x14ac:dyDescent="0.2">
      <c r="D42134" s="20"/>
    </row>
    <row r="42135" spans="4:4" x14ac:dyDescent="0.2">
      <c r="D42135" s="20"/>
    </row>
    <row r="42136" spans="4:4" x14ac:dyDescent="0.2">
      <c r="D42136" s="20"/>
    </row>
    <row r="42137" spans="4:4" x14ac:dyDescent="0.2">
      <c r="D42137" s="20"/>
    </row>
    <row r="42138" spans="4:4" x14ac:dyDescent="0.2">
      <c r="D42138" s="20"/>
    </row>
    <row r="42139" spans="4:4" x14ac:dyDescent="0.2">
      <c r="D42139" s="20"/>
    </row>
    <row r="42140" spans="4:4" x14ac:dyDescent="0.2">
      <c r="D42140" s="20"/>
    </row>
    <row r="42141" spans="4:4" x14ac:dyDescent="0.2">
      <c r="D42141" s="20"/>
    </row>
    <row r="42142" spans="4:4" x14ac:dyDescent="0.2">
      <c r="D42142" s="20"/>
    </row>
    <row r="42143" spans="4:4" x14ac:dyDescent="0.2">
      <c r="D42143" s="20"/>
    </row>
    <row r="42144" spans="4:4" x14ac:dyDescent="0.2">
      <c r="D42144" s="20"/>
    </row>
    <row r="42145" spans="4:4" x14ac:dyDescent="0.2">
      <c r="D42145" s="20"/>
    </row>
    <row r="42146" spans="4:4" x14ac:dyDescent="0.2">
      <c r="D42146" s="20"/>
    </row>
    <row r="42147" spans="4:4" x14ac:dyDescent="0.2">
      <c r="D42147" s="20"/>
    </row>
    <row r="42148" spans="4:4" x14ac:dyDescent="0.2">
      <c r="D42148" s="20"/>
    </row>
    <row r="42149" spans="4:4" x14ac:dyDescent="0.2">
      <c r="D42149" s="20"/>
    </row>
    <row r="42150" spans="4:4" x14ac:dyDescent="0.2">
      <c r="D42150" s="20"/>
    </row>
    <row r="42151" spans="4:4" x14ac:dyDescent="0.2">
      <c r="D42151" s="20"/>
    </row>
    <row r="42152" spans="4:4" x14ac:dyDescent="0.2">
      <c r="D42152" s="20"/>
    </row>
    <row r="42153" spans="4:4" x14ac:dyDescent="0.2">
      <c r="D42153" s="20"/>
    </row>
    <row r="42154" spans="4:4" x14ac:dyDescent="0.2">
      <c r="D42154" s="20"/>
    </row>
    <row r="42155" spans="4:4" x14ac:dyDescent="0.2">
      <c r="D42155" s="20"/>
    </row>
    <row r="42156" spans="4:4" x14ac:dyDescent="0.2">
      <c r="D42156" s="20"/>
    </row>
    <row r="42157" spans="4:4" x14ac:dyDescent="0.2">
      <c r="D42157" s="20"/>
    </row>
    <row r="42158" spans="4:4" x14ac:dyDescent="0.2">
      <c r="D42158" s="20"/>
    </row>
    <row r="42159" spans="4:4" x14ac:dyDescent="0.2">
      <c r="D42159" s="20"/>
    </row>
    <row r="42160" spans="4:4" x14ac:dyDescent="0.2">
      <c r="D42160" s="20"/>
    </row>
    <row r="42161" spans="4:4" x14ac:dyDescent="0.2">
      <c r="D42161" s="20"/>
    </row>
    <row r="42162" spans="4:4" x14ac:dyDescent="0.2">
      <c r="D42162" s="20"/>
    </row>
    <row r="42163" spans="4:4" x14ac:dyDescent="0.2">
      <c r="D42163" s="20"/>
    </row>
    <row r="42164" spans="4:4" x14ac:dyDescent="0.2">
      <c r="D42164" s="20"/>
    </row>
    <row r="42165" spans="4:4" x14ac:dyDescent="0.2">
      <c r="D42165" s="20"/>
    </row>
    <row r="42166" spans="4:4" x14ac:dyDescent="0.2">
      <c r="D42166" s="20"/>
    </row>
    <row r="42167" spans="4:4" x14ac:dyDescent="0.2">
      <c r="D42167" s="20"/>
    </row>
    <row r="42168" spans="4:4" x14ac:dyDescent="0.2">
      <c r="D42168" s="20"/>
    </row>
    <row r="42169" spans="4:4" x14ac:dyDescent="0.2">
      <c r="D42169" s="20"/>
    </row>
    <row r="42170" spans="4:4" x14ac:dyDescent="0.2">
      <c r="D42170" s="20"/>
    </row>
    <row r="42171" spans="4:4" x14ac:dyDescent="0.2">
      <c r="D42171" s="20"/>
    </row>
    <row r="42172" spans="4:4" x14ac:dyDescent="0.2">
      <c r="D42172" s="20"/>
    </row>
    <row r="42173" spans="4:4" x14ac:dyDescent="0.2">
      <c r="D42173" s="20"/>
    </row>
    <row r="42174" spans="4:4" x14ac:dyDescent="0.2">
      <c r="D42174" s="20"/>
    </row>
    <row r="42175" spans="4:4" x14ac:dyDescent="0.2">
      <c r="D42175" s="20"/>
    </row>
    <row r="42176" spans="4:4" x14ac:dyDescent="0.2">
      <c r="D42176" s="20"/>
    </row>
    <row r="42177" spans="4:4" x14ac:dyDescent="0.2">
      <c r="D42177" s="20"/>
    </row>
    <row r="42178" spans="4:4" x14ac:dyDescent="0.2">
      <c r="D42178" s="20"/>
    </row>
    <row r="42179" spans="4:4" x14ac:dyDescent="0.2">
      <c r="D42179" s="20"/>
    </row>
    <row r="42180" spans="4:4" x14ac:dyDescent="0.2">
      <c r="D42180" s="20"/>
    </row>
    <row r="42181" spans="4:4" x14ac:dyDescent="0.2">
      <c r="D42181" s="20"/>
    </row>
    <row r="42182" spans="4:4" x14ac:dyDescent="0.2">
      <c r="D42182" s="20"/>
    </row>
    <row r="42183" spans="4:4" x14ac:dyDescent="0.2">
      <c r="D42183" s="20"/>
    </row>
    <row r="42184" spans="4:4" x14ac:dyDescent="0.2">
      <c r="D42184" s="20"/>
    </row>
    <row r="42185" spans="4:4" x14ac:dyDescent="0.2">
      <c r="D42185" s="20"/>
    </row>
    <row r="42186" spans="4:4" x14ac:dyDescent="0.2">
      <c r="D42186" s="20"/>
    </row>
    <row r="42187" spans="4:4" x14ac:dyDescent="0.2">
      <c r="D42187" s="20"/>
    </row>
    <row r="42188" spans="4:4" x14ac:dyDescent="0.2">
      <c r="D42188" s="20"/>
    </row>
    <row r="42189" spans="4:4" x14ac:dyDescent="0.2">
      <c r="D42189" s="20"/>
    </row>
    <row r="42190" spans="4:4" x14ac:dyDescent="0.2">
      <c r="D42190" s="20"/>
    </row>
    <row r="42191" spans="4:4" x14ac:dyDescent="0.2">
      <c r="D42191" s="20"/>
    </row>
    <row r="42192" spans="4:4" x14ac:dyDescent="0.2">
      <c r="D42192" s="20"/>
    </row>
    <row r="42193" spans="4:4" x14ac:dyDescent="0.2">
      <c r="D42193" s="20"/>
    </row>
    <row r="42194" spans="4:4" x14ac:dyDescent="0.2">
      <c r="D42194" s="20"/>
    </row>
    <row r="42195" spans="4:4" x14ac:dyDescent="0.2">
      <c r="D42195" s="20"/>
    </row>
    <row r="42196" spans="4:4" x14ac:dyDescent="0.2">
      <c r="D42196" s="20"/>
    </row>
    <row r="42197" spans="4:4" x14ac:dyDescent="0.2">
      <c r="D42197" s="20"/>
    </row>
    <row r="42198" spans="4:4" x14ac:dyDescent="0.2">
      <c r="D42198" s="20"/>
    </row>
    <row r="42199" spans="4:4" x14ac:dyDescent="0.2">
      <c r="D42199" s="20"/>
    </row>
    <row r="42200" spans="4:4" x14ac:dyDescent="0.2">
      <c r="D42200" s="20"/>
    </row>
    <row r="42201" spans="4:4" x14ac:dyDescent="0.2">
      <c r="D42201" s="20"/>
    </row>
    <row r="42202" spans="4:4" x14ac:dyDescent="0.2">
      <c r="D42202" s="20"/>
    </row>
    <row r="42203" spans="4:4" x14ac:dyDescent="0.2">
      <c r="D42203" s="20"/>
    </row>
    <row r="42204" spans="4:4" x14ac:dyDescent="0.2">
      <c r="D42204" s="20"/>
    </row>
    <row r="42205" spans="4:4" x14ac:dyDescent="0.2">
      <c r="D42205" s="20"/>
    </row>
    <row r="42206" spans="4:4" x14ac:dyDescent="0.2">
      <c r="D42206" s="20"/>
    </row>
    <row r="42207" spans="4:4" x14ac:dyDescent="0.2">
      <c r="D42207" s="20"/>
    </row>
    <row r="42208" spans="4:4" x14ac:dyDescent="0.2">
      <c r="D42208" s="20"/>
    </row>
    <row r="42209" spans="4:4" x14ac:dyDescent="0.2">
      <c r="D42209" s="20"/>
    </row>
    <row r="42210" spans="4:4" x14ac:dyDescent="0.2">
      <c r="D42210" s="20"/>
    </row>
    <row r="42211" spans="4:4" x14ac:dyDescent="0.2">
      <c r="D42211" s="20"/>
    </row>
    <row r="42212" spans="4:4" x14ac:dyDescent="0.2">
      <c r="D42212" s="20"/>
    </row>
    <row r="42213" spans="4:4" x14ac:dyDescent="0.2">
      <c r="D42213" s="20"/>
    </row>
    <row r="42214" spans="4:4" x14ac:dyDescent="0.2">
      <c r="D42214" s="20"/>
    </row>
    <row r="42215" spans="4:4" x14ac:dyDescent="0.2">
      <c r="D42215" s="20"/>
    </row>
    <row r="42216" spans="4:4" x14ac:dyDescent="0.2">
      <c r="D42216" s="20"/>
    </row>
    <row r="42217" spans="4:4" x14ac:dyDescent="0.2">
      <c r="D42217" s="20"/>
    </row>
    <row r="42218" spans="4:4" x14ac:dyDescent="0.2">
      <c r="D42218" s="20"/>
    </row>
    <row r="42219" spans="4:4" x14ac:dyDescent="0.2">
      <c r="D42219" s="20"/>
    </row>
    <row r="42220" spans="4:4" x14ac:dyDescent="0.2">
      <c r="D42220" s="20"/>
    </row>
    <row r="42221" spans="4:4" x14ac:dyDescent="0.2">
      <c r="D42221" s="20"/>
    </row>
    <row r="42222" spans="4:4" x14ac:dyDescent="0.2">
      <c r="D42222" s="20"/>
    </row>
    <row r="42223" spans="4:4" x14ac:dyDescent="0.2">
      <c r="D42223" s="20"/>
    </row>
    <row r="42224" spans="4:4" x14ac:dyDescent="0.2">
      <c r="D42224" s="20"/>
    </row>
    <row r="42225" spans="4:4" x14ac:dyDescent="0.2">
      <c r="D42225" s="20"/>
    </row>
    <row r="42226" spans="4:4" x14ac:dyDescent="0.2">
      <c r="D42226" s="20"/>
    </row>
    <row r="42227" spans="4:4" x14ac:dyDescent="0.2">
      <c r="D42227" s="20"/>
    </row>
    <row r="42228" spans="4:4" x14ac:dyDescent="0.2">
      <c r="D42228" s="20"/>
    </row>
    <row r="42229" spans="4:4" x14ac:dyDescent="0.2">
      <c r="D42229" s="20"/>
    </row>
    <row r="42230" spans="4:4" x14ac:dyDescent="0.2">
      <c r="D42230" s="20"/>
    </row>
    <row r="42231" spans="4:4" x14ac:dyDescent="0.2">
      <c r="D42231" s="20"/>
    </row>
    <row r="42232" spans="4:4" x14ac:dyDescent="0.2">
      <c r="D42232" s="20"/>
    </row>
    <row r="42233" spans="4:4" x14ac:dyDescent="0.2">
      <c r="D42233" s="20"/>
    </row>
    <row r="42234" spans="4:4" x14ac:dyDescent="0.2">
      <c r="D42234" s="20"/>
    </row>
    <row r="42235" spans="4:4" x14ac:dyDescent="0.2">
      <c r="D42235" s="20"/>
    </row>
    <row r="42236" spans="4:4" x14ac:dyDescent="0.2">
      <c r="D42236" s="20"/>
    </row>
    <row r="42237" spans="4:4" x14ac:dyDescent="0.2">
      <c r="D42237" s="20"/>
    </row>
    <row r="42238" spans="4:4" x14ac:dyDescent="0.2">
      <c r="D42238" s="20"/>
    </row>
    <row r="42239" spans="4:4" x14ac:dyDescent="0.2">
      <c r="D42239" s="20"/>
    </row>
    <row r="42240" spans="4:4" x14ac:dyDescent="0.2">
      <c r="D42240" s="20"/>
    </row>
    <row r="42241" spans="4:4" x14ac:dyDescent="0.2">
      <c r="D42241" s="20"/>
    </row>
    <row r="42242" spans="4:4" x14ac:dyDescent="0.2">
      <c r="D42242" s="20"/>
    </row>
    <row r="42243" spans="4:4" x14ac:dyDescent="0.2">
      <c r="D42243" s="20"/>
    </row>
    <row r="42244" spans="4:4" x14ac:dyDescent="0.2">
      <c r="D42244" s="20"/>
    </row>
    <row r="42245" spans="4:4" x14ac:dyDescent="0.2">
      <c r="D42245" s="20"/>
    </row>
    <row r="42246" spans="4:4" x14ac:dyDescent="0.2">
      <c r="D42246" s="20"/>
    </row>
    <row r="42247" spans="4:4" x14ac:dyDescent="0.2">
      <c r="D42247" s="20"/>
    </row>
    <row r="42248" spans="4:4" x14ac:dyDescent="0.2">
      <c r="D42248" s="20"/>
    </row>
    <row r="42249" spans="4:4" x14ac:dyDescent="0.2">
      <c r="D42249" s="20"/>
    </row>
    <row r="42250" spans="4:4" x14ac:dyDescent="0.2">
      <c r="D42250" s="20"/>
    </row>
    <row r="42251" spans="4:4" x14ac:dyDescent="0.2">
      <c r="D42251" s="20"/>
    </row>
    <row r="42252" spans="4:4" x14ac:dyDescent="0.2">
      <c r="D42252" s="20"/>
    </row>
    <row r="42253" spans="4:4" x14ac:dyDescent="0.2">
      <c r="D42253" s="20"/>
    </row>
    <row r="42254" spans="4:4" x14ac:dyDescent="0.2">
      <c r="D42254" s="20"/>
    </row>
    <row r="42255" spans="4:4" x14ac:dyDescent="0.2">
      <c r="D42255" s="20"/>
    </row>
    <row r="42256" spans="4:4" x14ac:dyDescent="0.2">
      <c r="D42256" s="20"/>
    </row>
    <row r="42257" spans="4:4" x14ac:dyDescent="0.2">
      <c r="D42257" s="20"/>
    </row>
    <row r="42258" spans="4:4" x14ac:dyDescent="0.2">
      <c r="D42258" s="20"/>
    </row>
    <row r="42259" spans="4:4" x14ac:dyDescent="0.2">
      <c r="D42259" s="20"/>
    </row>
    <row r="42260" spans="4:4" x14ac:dyDescent="0.2">
      <c r="D42260" s="20"/>
    </row>
    <row r="42261" spans="4:4" x14ac:dyDescent="0.2">
      <c r="D42261" s="20"/>
    </row>
    <row r="42262" spans="4:4" x14ac:dyDescent="0.2">
      <c r="D42262" s="20"/>
    </row>
    <row r="42263" spans="4:4" x14ac:dyDescent="0.2">
      <c r="D42263" s="20"/>
    </row>
    <row r="42264" spans="4:4" x14ac:dyDescent="0.2">
      <c r="D42264" s="20"/>
    </row>
    <row r="42265" spans="4:4" x14ac:dyDescent="0.2">
      <c r="D42265" s="20"/>
    </row>
    <row r="42266" spans="4:4" x14ac:dyDescent="0.2">
      <c r="D42266" s="20"/>
    </row>
    <row r="42267" spans="4:4" x14ac:dyDescent="0.2">
      <c r="D42267" s="20"/>
    </row>
    <row r="42268" spans="4:4" x14ac:dyDescent="0.2">
      <c r="D42268" s="20"/>
    </row>
    <row r="42269" spans="4:4" x14ac:dyDescent="0.2">
      <c r="D42269" s="20"/>
    </row>
    <row r="42270" spans="4:4" x14ac:dyDescent="0.2">
      <c r="D42270" s="20"/>
    </row>
    <row r="42271" spans="4:4" x14ac:dyDescent="0.2">
      <c r="D42271" s="20"/>
    </row>
    <row r="42272" spans="4:4" x14ac:dyDescent="0.2">
      <c r="D42272" s="20"/>
    </row>
    <row r="42273" spans="4:4" x14ac:dyDescent="0.2">
      <c r="D42273" s="20"/>
    </row>
    <row r="42274" spans="4:4" x14ac:dyDescent="0.2">
      <c r="D42274" s="20"/>
    </row>
    <row r="42275" spans="4:4" x14ac:dyDescent="0.2">
      <c r="D42275" s="20"/>
    </row>
    <row r="42276" spans="4:4" x14ac:dyDescent="0.2">
      <c r="D42276" s="20"/>
    </row>
    <row r="42277" spans="4:4" x14ac:dyDescent="0.2">
      <c r="D42277" s="20"/>
    </row>
    <row r="42278" spans="4:4" x14ac:dyDescent="0.2">
      <c r="D42278" s="20"/>
    </row>
    <row r="42279" spans="4:4" x14ac:dyDescent="0.2">
      <c r="D42279" s="20"/>
    </row>
    <row r="42280" spans="4:4" x14ac:dyDescent="0.2">
      <c r="D42280" s="20"/>
    </row>
    <row r="42281" spans="4:4" x14ac:dyDescent="0.2">
      <c r="D42281" s="20"/>
    </row>
    <row r="42282" spans="4:4" x14ac:dyDescent="0.2">
      <c r="D42282" s="20"/>
    </row>
    <row r="42283" spans="4:4" x14ac:dyDescent="0.2">
      <c r="D42283" s="20"/>
    </row>
    <row r="42284" spans="4:4" x14ac:dyDescent="0.2">
      <c r="D42284" s="20"/>
    </row>
    <row r="42285" spans="4:4" x14ac:dyDescent="0.2">
      <c r="D42285" s="20"/>
    </row>
    <row r="42286" spans="4:4" x14ac:dyDescent="0.2">
      <c r="D42286" s="20"/>
    </row>
    <row r="42287" spans="4:4" x14ac:dyDescent="0.2">
      <c r="D42287" s="20"/>
    </row>
    <row r="42288" spans="4:4" x14ac:dyDescent="0.2">
      <c r="D42288" s="20"/>
    </row>
    <row r="42289" spans="4:4" x14ac:dyDescent="0.2">
      <c r="D42289" s="20"/>
    </row>
    <row r="42290" spans="4:4" x14ac:dyDescent="0.2">
      <c r="D42290" s="20"/>
    </row>
    <row r="42291" spans="4:4" x14ac:dyDescent="0.2">
      <c r="D42291" s="20"/>
    </row>
    <row r="42292" spans="4:4" x14ac:dyDescent="0.2">
      <c r="D42292" s="20"/>
    </row>
    <row r="42293" spans="4:4" x14ac:dyDescent="0.2">
      <c r="D42293" s="20"/>
    </row>
    <row r="42294" spans="4:4" x14ac:dyDescent="0.2">
      <c r="D42294" s="20"/>
    </row>
    <row r="42295" spans="4:4" x14ac:dyDescent="0.2">
      <c r="D42295" s="20"/>
    </row>
    <row r="42296" spans="4:4" x14ac:dyDescent="0.2">
      <c r="D42296" s="20"/>
    </row>
    <row r="42297" spans="4:4" x14ac:dyDescent="0.2">
      <c r="D42297" s="20"/>
    </row>
    <row r="42298" spans="4:4" x14ac:dyDescent="0.2">
      <c r="D42298" s="20"/>
    </row>
    <row r="42299" spans="4:4" x14ac:dyDescent="0.2">
      <c r="D42299" s="20"/>
    </row>
    <row r="42300" spans="4:4" x14ac:dyDescent="0.2">
      <c r="D42300" s="20"/>
    </row>
    <row r="42301" spans="4:4" x14ac:dyDescent="0.2">
      <c r="D42301" s="20"/>
    </row>
    <row r="42302" spans="4:4" x14ac:dyDescent="0.2">
      <c r="D42302" s="20"/>
    </row>
    <row r="42303" spans="4:4" x14ac:dyDescent="0.2">
      <c r="D42303" s="20"/>
    </row>
    <row r="42304" spans="4:4" x14ac:dyDescent="0.2">
      <c r="D42304" s="20"/>
    </row>
    <row r="42305" spans="4:4" x14ac:dyDescent="0.2">
      <c r="D42305" s="20"/>
    </row>
    <row r="42306" spans="4:4" x14ac:dyDescent="0.2">
      <c r="D42306" s="20"/>
    </row>
    <row r="42307" spans="4:4" x14ac:dyDescent="0.2">
      <c r="D42307" s="20"/>
    </row>
    <row r="42308" spans="4:4" x14ac:dyDescent="0.2">
      <c r="D42308" s="20"/>
    </row>
    <row r="42309" spans="4:4" x14ac:dyDescent="0.2">
      <c r="D42309" s="20"/>
    </row>
    <row r="42310" spans="4:4" x14ac:dyDescent="0.2">
      <c r="D42310" s="20"/>
    </row>
    <row r="42311" spans="4:4" x14ac:dyDescent="0.2">
      <c r="D42311" s="20"/>
    </row>
    <row r="42312" spans="4:4" x14ac:dyDescent="0.2">
      <c r="D42312" s="20"/>
    </row>
    <row r="42313" spans="4:4" x14ac:dyDescent="0.2">
      <c r="D42313" s="20"/>
    </row>
    <row r="42314" spans="4:4" x14ac:dyDescent="0.2">
      <c r="D42314" s="20"/>
    </row>
    <row r="42315" spans="4:4" x14ac:dyDescent="0.2">
      <c r="D42315" s="20"/>
    </row>
    <row r="42316" spans="4:4" x14ac:dyDescent="0.2">
      <c r="D42316" s="20"/>
    </row>
    <row r="42317" spans="4:4" x14ac:dyDescent="0.2">
      <c r="D42317" s="20"/>
    </row>
    <row r="42318" spans="4:4" x14ac:dyDescent="0.2">
      <c r="D42318" s="20"/>
    </row>
    <row r="42319" spans="4:4" x14ac:dyDescent="0.2">
      <c r="D42319" s="20"/>
    </row>
    <row r="42320" spans="4:4" x14ac:dyDescent="0.2">
      <c r="D42320" s="20"/>
    </row>
    <row r="42321" spans="4:4" x14ac:dyDescent="0.2">
      <c r="D42321" s="20"/>
    </row>
    <row r="42322" spans="4:4" x14ac:dyDescent="0.2">
      <c r="D42322" s="20"/>
    </row>
    <row r="42323" spans="4:4" x14ac:dyDescent="0.2">
      <c r="D42323" s="20"/>
    </row>
    <row r="42324" spans="4:4" x14ac:dyDescent="0.2">
      <c r="D42324" s="20"/>
    </row>
    <row r="42325" spans="4:4" x14ac:dyDescent="0.2">
      <c r="D42325" s="20"/>
    </row>
    <row r="42326" spans="4:4" x14ac:dyDescent="0.2">
      <c r="D42326" s="20"/>
    </row>
    <row r="42327" spans="4:4" x14ac:dyDescent="0.2">
      <c r="D42327" s="20"/>
    </row>
    <row r="42328" spans="4:4" x14ac:dyDescent="0.2">
      <c r="D42328" s="20"/>
    </row>
    <row r="42329" spans="4:4" x14ac:dyDescent="0.2">
      <c r="D42329" s="20"/>
    </row>
    <row r="42330" spans="4:4" x14ac:dyDescent="0.2">
      <c r="D42330" s="20"/>
    </row>
    <row r="42331" spans="4:4" x14ac:dyDescent="0.2">
      <c r="D42331" s="20"/>
    </row>
    <row r="42332" spans="4:4" x14ac:dyDescent="0.2">
      <c r="D42332" s="20"/>
    </row>
    <row r="42333" spans="4:4" x14ac:dyDescent="0.2">
      <c r="D42333" s="20"/>
    </row>
    <row r="42334" spans="4:4" x14ac:dyDescent="0.2">
      <c r="D42334" s="20"/>
    </row>
    <row r="42335" spans="4:4" x14ac:dyDescent="0.2">
      <c r="D42335" s="20"/>
    </row>
    <row r="42336" spans="4:4" x14ac:dyDescent="0.2">
      <c r="D42336" s="20"/>
    </row>
    <row r="42337" spans="4:4" x14ac:dyDescent="0.2">
      <c r="D42337" s="20"/>
    </row>
    <row r="42338" spans="4:4" x14ac:dyDescent="0.2">
      <c r="D42338" s="20"/>
    </row>
    <row r="42339" spans="4:4" x14ac:dyDescent="0.2">
      <c r="D42339" s="20"/>
    </row>
    <row r="42340" spans="4:4" x14ac:dyDescent="0.2">
      <c r="D42340" s="20"/>
    </row>
    <row r="42341" spans="4:4" x14ac:dyDescent="0.2">
      <c r="D42341" s="20"/>
    </row>
    <row r="42342" spans="4:4" x14ac:dyDescent="0.2">
      <c r="D42342" s="20"/>
    </row>
    <row r="42343" spans="4:4" x14ac:dyDescent="0.2">
      <c r="D42343" s="20"/>
    </row>
    <row r="42344" spans="4:4" x14ac:dyDescent="0.2">
      <c r="D42344" s="20"/>
    </row>
    <row r="42345" spans="4:4" x14ac:dyDescent="0.2">
      <c r="D42345" s="20"/>
    </row>
    <row r="42346" spans="4:4" x14ac:dyDescent="0.2">
      <c r="D42346" s="20"/>
    </row>
    <row r="42347" spans="4:4" x14ac:dyDescent="0.2">
      <c r="D42347" s="20"/>
    </row>
    <row r="42348" spans="4:4" x14ac:dyDescent="0.2">
      <c r="D42348" s="20"/>
    </row>
    <row r="42349" spans="4:4" x14ac:dyDescent="0.2">
      <c r="D42349" s="20"/>
    </row>
    <row r="42350" spans="4:4" x14ac:dyDescent="0.2">
      <c r="D42350" s="20"/>
    </row>
    <row r="42351" spans="4:4" x14ac:dyDescent="0.2">
      <c r="D42351" s="20"/>
    </row>
    <row r="42352" spans="4:4" x14ac:dyDescent="0.2">
      <c r="D42352" s="20"/>
    </row>
    <row r="42353" spans="4:4" x14ac:dyDescent="0.2">
      <c r="D42353" s="20"/>
    </row>
    <row r="42354" spans="4:4" x14ac:dyDescent="0.2">
      <c r="D42354" s="20"/>
    </row>
    <row r="42355" spans="4:4" x14ac:dyDescent="0.2">
      <c r="D42355" s="20"/>
    </row>
    <row r="42356" spans="4:4" x14ac:dyDescent="0.2">
      <c r="D42356" s="20"/>
    </row>
    <row r="42357" spans="4:4" x14ac:dyDescent="0.2">
      <c r="D42357" s="20"/>
    </row>
    <row r="42358" spans="4:4" x14ac:dyDescent="0.2">
      <c r="D42358" s="20"/>
    </row>
    <row r="42359" spans="4:4" x14ac:dyDescent="0.2">
      <c r="D42359" s="20"/>
    </row>
    <row r="42360" spans="4:4" x14ac:dyDescent="0.2">
      <c r="D42360" s="20"/>
    </row>
    <row r="42361" spans="4:4" x14ac:dyDescent="0.2">
      <c r="D42361" s="20"/>
    </row>
    <row r="42362" spans="4:4" x14ac:dyDescent="0.2">
      <c r="D42362" s="20"/>
    </row>
    <row r="42363" spans="4:4" x14ac:dyDescent="0.2">
      <c r="D42363" s="20"/>
    </row>
    <row r="42364" spans="4:4" x14ac:dyDescent="0.2">
      <c r="D42364" s="20"/>
    </row>
    <row r="42365" spans="4:4" x14ac:dyDescent="0.2">
      <c r="D42365" s="20"/>
    </row>
    <row r="42366" spans="4:4" x14ac:dyDescent="0.2">
      <c r="D42366" s="20"/>
    </row>
    <row r="42367" spans="4:4" x14ac:dyDescent="0.2">
      <c r="D42367" s="20"/>
    </row>
    <row r="42368" spans="4:4" x14ac:dyDescent="0.2">
      <c r="D42368" s="20"/>
    </row>
    <row r="42369" spans="4:4" x14ac:dyDescent="0.2">
      <c r="D42369" s="20"/>
    </row>
    <row r="42370" spans="4:4" x14ac:dyDescent="0.2">
      <c r="D42370" s="20"/>
    </row>
    <row r="42371" spans="4:4" x14ac:dyDescent="0.2">
      <c r="D42371" s="20"/>
    </row>
    <row r="42372" spans="4:4" x14ac:dyDescent="0.2">
      <c r="D42372" s="20"/>
    </row>
    <row r="42373" spans="4:4" x14ac:dyDescent="0.2">
      <c r="D42373" s="20"/>
    </row>
    <row r="42374" spans="4:4" x14ac:dyDescent="0.2">
      <c r="D42374" s="20"/>
    </row>
    <row r="42375" spans="4:4" x14ac:dyDescent="0.2">
      <c r="D42375" s="20"/>
    </row>
    <row r="42376" spans="4:4" x14ac:dyDescent="0.2">
      <c r="D42376" s="20"/>
    </row>
    <row r="42377" spans="4:4" x14ac:dyDescent="0.2">
      <c r="D42377" s="20"/>
    </row>
    <row r="42378" spans="4:4" x14ac:dyDescent="0.2">
      <c r="D42378" s="20"/>
    </row>
    <row r="42379" spans="4:4" x14ac:dyDescent="0.2">
      <c r="D42379" s="20"/>
    </row>
    <row r="42380" spans="4:4" x14ac:dyDescent="0.2">
      <c r="D42380" s="20"/>
    </row>
    <row r="42381" spans="4:4" x14ac:dyDescent="0.2">
      <c r="D42381" s="20"/>
    </row>
    <row r="42382" spans="4:4" x14ac:dyDescent="0.2">
      <c r="D42382" s="20"/>
    </row>
    <row r="42383" spans="4:4" x14ac:dyDescent="0.2">
      <c r="D42383" s="20"/>
    </row>
    <row r="42384" spans="4:4" x14ac:dyDescent="0.2">
      <c r="D42384" s="20"/>
    </row>
    <row r="42385" spans="4:4" x14ac:dyDescent="0.2">
      <c r="D42385" s="20"/>
    </row>
    <row r="42386" spans="4:4" x14ac:dyDescent="0.2">
      <c r="D42386" s="20"/>
    </row>
    <row r="42387" spans="4:4" x14ac:dyDescent="0.2">
      <c r="D42387" s="20"/>
    </row>
    <row r="42388" spans="4:4" x14ac:dyDescent="0.2">
      <c r="D42388" s="20"/>
    </row>
    <row r="42389" spans="4:4" x14ac:dyDescent="0.2">
      <c r="D42389" s="20"/>
    </row>
    <row r="42390" spans="4:4" x14ac:dyDescent="0.2">
      <c r="D42390" s="20"/>
    </row>
    <row r="42391" spans="4:4" x14ac:dyDescent="0.2">
      <c r="D42391" s="20"/>
    </row>
    <row r="42392" spans="4:4" x14ac:dyDescent="0.2">
      <c r="D42392" s="20"/>
    </row>
    <row r="42393" spans="4:4" x14ac:dyDescent="0.2">
      <c r="D42393" s="20"/>
    </row>
    <row r="42394" spans="4:4" x14ac:dyDescent="0.2">
      <c r="D42394" s="20"/>
    </row>
    <row r="42395" spans="4:4" x14ac:dyDescent="0.2">
      <c r="D42395" s="20"/>
    </row>
    <row r="42396" spans="4:4" x14ac:dyDescent="0.2">
      <c r="D42396" s="20"/>
    </row>
    <row r="42397" spans="4:4" x14ac:dyDescent="0.2">
      <c r="D42397" s="20"/>
    </row>
    <row r="42398" spans="4:4" x14ac:dyDescent="0.2">
      <c r="D42398" s="20"/>
    </row>
    <row r="42399" spans="4:4" x14ac:dyDescent="0.2">
      <c r="D42399" s="20"/>
    </row>
    <row r="42400" spans="4:4" x14ac:dyDescent="0.2">
      <c r="D42400" s="20"/>
    </row>
    <row r="42401" spans="4:4" x14ac:dyDescent="0.2">
      <c r="D42401" s="20"/>
    </row>
    <row r="42402" spans="4:4" x14ac:dyDescent="0.2">
      <c r="D42402" s="20"/>
    </row>
    <row r="42403" spans="4:4" x14ac:dyDescent="0.2">
      <c r="D42403" s="20"/>
    </row>
    <row r="42404" spans="4:4" x14ac:dyDescent="0.2">
      <c r="D42404" s="20"/>
    </row>
    <row r="42405" spans="4:4" x14ac:dyDescent="0.2">
      <c r="D42405" s="20"/>
    </row>
    <row r="42406" spans="4:4" x14ac:dyDescent="0.2">
      <c r="D42406" s="20"/>
    </row>
    <row r="42407" spans="4:4" x14ac:dyDescent="0.2">
      <c r="D42407" s="20"/>
    </row>
    <row r="42408" spans="4:4" x14ac:dyDescent="0.2">
      <c r="D42408" s="20"/>
    </row>
    <row r="42409" spans="4:4" x14ac:dyDescent="0.2">
      <c r="D42409" s="20"/>
    </row>
    <row r="42410" spans="4:4" x14ac:dyDescent="0.2">
      <c r="D42410" s="20"/>
    </row>
    <row r="42411" spans="4:4" x14ac:dyDescent="0.2">
      <c r="D42411" s="20"/>
    </row>
    <row r="42412" spans="4:4" x14ac:dyDescent="0.2">
      <c r="D42412" s="20"/>
    </row>
    <row r="42413" spans="4:4" x14ac:dyDescent="0.2">
      <c r="D42413" s="20"/>
    </row>
    <row r="42414" spans="4:4" x14ac:dyDescent="0.2">
      <c r="D42414" s="20"/>
    </row>
    <row r="42415" spans="4:4" x14ac:dyDescent="0.2">
      <c r="D42415" s="20"/>
    </row>
    <row r="42416" spans="4:4" x14ac:dyDescent="0.2">
      <c r="D42416" s="20"/>
    </row>
    <row r="42417" spans="4:4" x14ac:dyDescent="0.2">
      <c r="D42417" s="20"/>
    </row>
    <row r="42418" spans="4:4" x14ac:dyDescent="0.2">
      <c r="D42418" s="20"/>
    </row>
    <row r="42419" spans="4:4" x14ac:dyDescent="0.2">
      <c r="D42419" s="20"/>
    </row>
    <row r="42420" spans="4:4" x14ac:dyDescent="0.2">
      <c r="D42420" s="20"/>
    </row>
    <row r="42421" spans="4:4" x14ac:dyDescent="0.2">
      <c r="D42421" s="20"/>
    </row>
    <row r="42422" spans="4:4" x14ac:dyDescent="0.2">
      <c r="D42422" s="20"/>
    </row>
    <row r="42423" spans="4:4" x14ac:dyDescent="0.2">
      <c r="D42423" s="20"/>
    </row>
    <row r="42424" spans="4:4" x14ac:dyDescent="0.2">
      <c r="D42424" s="20"/>
    </row>
    <row r="42425" spans="4:4" x14ac:dyDescent="0.2">
      <c r="D42425" s="20"/>
    </row>
    <row r="42426" spans="4:4" x14ac:dyDescent="0.2">
      <c r="D42426" s="20"/>
    </row>
    <row r="42427" spans="4:4" x14ac:dyDescent="0.2">
      <c r="D42427" s="20"/>
    </row>
    <row r="42428" spans="4:4" x14ac:dyDescent="0.2">
      <c r="D42428" s="20"/>
    </row>
    <row r="42429" spans="4:4" x14ac:dyDescent="0.2">
      <c r="D42429" s="20"/>
    </row>
    <row r="42430" spans="4:4" x14ac:dyDescent="0.2">
      <c r="D42430" s="20"/>
    </row>
    <row r="42431" spans="4:4" x14ac:dyDescent="0.2">
      <c r="D42431" s="20"/>
    </row>
    <row r="42432" spans="4:4" x14ac:dyDescent="0.2">
      <c r="D42432" s="20"/>
    </row>
    <row r="42433" spans="4:4" x14ac:dyDescent="0.2">
      <c r="D42433" s="20"/>
    </row>
    <row r="42434" spans="4:4" x14ac:dyDescent="0.2">
      <c r="D42434" s="20"/>
    </row>
    <row r="42435" spans="4:4" x14ac:dyDescent="0.2">
      <c r="D42435" s="20"/>
    </row>
    <row r="42436" spans="4:4" x14ac:dyDescent="0.2">
      <c r="D42436" s="20"/>
    </row>
    <row r="42437" spans="4:4" x14ac:dyDescent="0.2">
      <c r="D42437" s="20"/>
    </row>
    <row r="42438" spans="4:4" x14ac:dyDescent="0.2">
      <c r="D42438" s="20"/>
    </row>
    <row r="42439" spans="4:4" x14ac:dyDescent="0.2">
      <c r="D42439" s="20"/>
    </row>
    <row r="42440" spans="4:4" x14ac:dyDescent="0.2">
      <c r="D42440" s="20"/>
    </row>
    <row r="42441" spans="4:4" x14ac:dyDescent="0.2">
      <c r="D42441" s="20"/>
    </row>
    <row r="42442" spans="4:4" x14ac:dyDescent="0.2">
      <c r="D42442" s="20"/>
    </row>
    <row r="42443" spans="4:4" x14ac:dyDescent="0.2">
      <c r="D42443" s="20"/>
    </row>
    <row r="42444" spans="4:4" x14ac:dyDescent="0.2">
      <c r="D42444" s="20"/>
    </row>
    <row r="42445" spans="4:4" x14ac:dyDescent="0.2">
      <c r="D42445" s="20"/>
    </row>
    <row r="42446" spans="4:4" x14ac:dyDescent="0.2">
      <c r="D42446" s="20"/>
    </row>
    <row r="42447" spans="4:4" x14ac:dyDescent="0.2">
      <c r="D42447" s="20"/>
    </row>
    <row r="42448" spans="4:4" x14ac:dyDescent="0.2">
      <c r="D42448" s="20"/>
    </row>
    <row r="42449" spans="4:4" x14ac:dyDescent="0.2">
      <c r="D42449" s="20"/>
    </row>
    <row r="42450" spans="4:4" x14ac:dyDescent="0.2">
      <c r="D42450" s="20"/>
    </row>
    <row r="42451" spans="4:4" x14ac:dyDescent="0.2">
      <c r="D42451" s="20"/>
    </row>
    <row r="42452" spans="4:4" x14ac:dyDescent="0.2">
      <c r="D42452" s="20"/>
    </row>
    <row r="42453" spans="4:4" x14ac:dyDescent="0.2">
      <c r="D42453" s="20"/>
    </row>
    <row r="42454" spans="4:4" x14ac:dyDescent="0.2">
      <c r="D42454" s="20"/>
    </row>
    <row r="42455" spans="4:4" x14ac:dyDescent="0.2">
      <c r="D42455" s="20"/>
    </row>
    <row r="42456" spans="4:4" x14ac:dyDescent="0.2">
      <c r="D42456" s="20"/>
    </row>
    <row r="42457" spans="4:4" x14ac:dyDescent="0.2">
      <c r="D42457" s="20"/>
    </row>
    <row r="42458" spans="4:4" x14ac:dyDescent="0.2">
      <c r="D42458" s="20"/>
    </row>
    <row r="42459" spans="4:4" x14ac:dyDescent="0.2">
      <c r="D42459" s="20"/>
    </row>
    <row r="42460" spans="4:4" x14ac:dyDescent="0.2">
      <c r="D42460" s="20"/>
    </row>
    <row r="42461" spans="4:4" x14ac:dyDescent="0.2">
      <c r="D42461" s="20"/>
    </row>
    <row r="42462" spans="4:4" x14ac:dyDescent="0.2">
      <c r="D42462" s="20"/>
    </row>
    <row r="42463" spans="4:4" x14ac:dyDescent="0.2">
      <c r="D42463" s="20"/>
    </row>
    <row r="42464" spans="4:4" x14ac:dyDescent="0.2">
      <c r="D42464" s="20"/>
    </row>
    <row r="42465" spans="4:4" x14ac:dyDescent="0.2">
      <c r="D42465" s="20"/>
    </row>
    <row r="42466" spans="4:4" x14ac:dyDescent="0.2">
      <c r="D42466" s="20"/>
    </row>
    <row r="42467" spans="4:4" x14ac:dyDescent="0.2">
      <c r="D42467" s="20"/>
    </row>
    <row r="42468" spans="4:4" x14ac:dyDescent="0.2">
      <c r="D42468" s="20"/>
    </row>
    <row r="42469" spans="4:4" x14ac:dyDescent="0.2">
      <c r="D42469" s="20"/>
    </row>
    <row r="42470" spans="4:4" x14ac:dyDescent="0.2">
      <c r="D42470" s="20"/>
    </row>
    <row r="42471" spans="4:4" x14ac:dyDescent="0.2">
      <c r="D42471" s="20"/>
    </row>
    <row r="42472" spans="4:4" x14ac:dyDescent="0.2">
      <c r="D42472" s="20"/>
    </row>
    <row r="42473" spans="4:4" x14ac:dyDescent="0.2">
      <c r="D42473" s="20"/>
    </row>
    <row r="42474" spans="4:4" x14ac:dyDescent="0.2">
      <c r="D42474" s="20"/>
    </row>
    <row r="42475" spans="4:4" x14ac:dyDescent="0.2">
      <c r="D42475" s="20"/>
    </row>
    <row r="42476" spans="4:4" x14ac:dyDescent="0.2">
      <c r="D42476" s="20"/>
    </row>
    <row r="42477" spans="4:4" x14ac:dyDescent="0.2">
      <c r="D42477" s="20"/>
    </row>
    <row r="42478" spans="4:4" x14ac:dyDescent="0.2">
      <c r="D42478" s="20"/>
    </row>
    <row r="42479" spans="4:4" x14ac:dyDescent="0.2">
      <c r="D42479" s="20"/>
    </row>
    <row r="42480" spans="4:4" x14ac:dyDescent="0.2">
      <c r="D42480" s="20"/>
    </row>
    <row r="42481" spans="4:4" x14ac:dyDescent="0.2">
      <c r="D42481" s="20"/>
    </row>
    <row r="42482" spans="4:4" x14ac:dyDescent="0.2">
      <c r="D42482" s="20"/>
    </row>
    <row r="42483" spans="4:4" x14ac:dyDescent="0.2">
      <c r="D42483" s="20"/>
    </row>
    <row r="42484" spans="4:4" x14ac:dyDescent="0.2">
      <c r="D42484" s="20"/>
    </row>
    <row r="42485" spans="4:4" x14ac:dyDescent="0.2">
      <c r="D42485" s="20"/>
    </row>
    <row r="42486" spans="4:4" x14ac:dyDescent="0.2">
      <c r="D42486" s="20"/>
    </row>
    <row r="42487" spans="4:4" x14ac:dyDescent="0.2">
      <c r="D42487" s="20"/>
    </row>
    <row r="42488" spans="4:4" x14ac:dyDescent="0.2">
      <c r="D42488" s="20"/>
    </row>
    <row r="42489" spans="4:4" x14ac:dyDescent="0.2">
      <c r="D42489" s="20"/>
    </row>
    <row r="42490" spans="4:4" x14ac:dyDescent="0.2">
      <c r="D42490" s="20"/>
    </row>
    <row r="42491" spans="4:4" x14ac:dyDescent="0.2">
      <c r="D42491" s="20"/>
    </row>
    <row r="42492" spans="4:4" x14ac:dyDescent="0.2">
      <c r="D42492" s="20"/>
    </row>
    <row r="42493" spans="4:4" x14ac:dyDescent="0.2">
      <c r="D42493" s="20"/>
    </row>
    <row r="42494" spans="4:4" x14ac:dyDescent="0.2">
      <c r="D42494" s="20"/>
    </row>
    <row r="42495" spans="4:4" x14ac:dyDescent="0.2">
      <c r="D42495" s="20"/>
    </row>
    <row r="42496" spans="4:4" x14ac:dyDescent="0.2">
      <c r="D42496" s="20"/>
    </row>
    <row r="42497" spans="4:4" x14ac:dyDescent="0.2">
      <c r="D42497" s="20"/>
    </row>
    <row r="42498" spans="4:4" x14ac:dyDescent="0.2">
      <c r="D42498" s="20"/>
    </row>
    <row r="42499" spans="4:4" x14ac:dyDescent="0.2">
      <c r="D42499" s="20"/>
    </row>
    <row r="42500" spans="4:4" x14ac:dyDescent="0.2">
      <c r="D42500" s="20"/>
    </row>
    <row r="42501" spans="4:4" x14ac:dyDescent="0.2">
      <c r="D42501" s="20"/>
    </row>
    <row r="42502" spans="4:4" x14ac:dyDescent="0.2">
      <c r="D42502" s="20"/>
    </row>
    <row r="42503" spans="4:4" x14ac:dyDescent="0.2">
      <c r="D42503" s="20"/>
    </row>
    <row r="42504" spans="4:4" x14ac:dyDescent="0.2">
      <c r="D42504" s="20"/>
    </row>
    <row r="42505" spans="4:4" x14ac:dyDescent="0.2">
      <c r="D42505" s="20"/>
    </row>
    <row r="42506" spans="4:4" x14ac:dyDescent="0.2">
      <c r="D42506" s="20"/>
    </row>
    <row r="42507" spans="4:4" x14ac:dyDescent="0.2">
      <c r="D42507" s="20"/>
    </row>
    <row r="42508" spans="4:4" x14ac:dyDescent="0.2">
      <c r="D42508" s="20"/>
    </row>
    <row r="42509" spans="4:4" x14ac:dyDescent="0.2">
      <c r="D42509" s="20"/>
    </row>
    <row r="42510" spans="4:4" x14ac:dyDescent="0.2">
      <c r="D42510" s="20"/>
    </row>
    <row r="42511" spans="4:4" x14ac:dyDescent="0.2">
      <c r="D42511" s="20"/>
    </row>
    <row r="42512" spans="4:4" x14ac:dyDescent="0.2">
      <c r="D42512" s="20"/>
    </row>
    <row r="42513" spans="4:4" x14ac:dyDescent="0.2">
      <c r="D42513" s="20"/>
    </row>
    <row r="42514" spans="4:4" x14ac:dyDescent="0.2">
      <c r="D42514" s="20"/>
    </row>
    <row r="42515" spans="4:4" x14ac:dyDescent="0.2">
      <c r="D42515" s="20"/>
    </row>
    <row r="42516" spans="4:4" x14ac:dyDescent="0.2">
      <c r="D42516" s="20"/>
    </row>
    <row r="42517" spans="4:4" x14ac:dyDescent="0.2">
      <c r="D42517" s="20"/>
    </row>
    <row r="42518" spans="4:4" x14ac:dyDescent="0.2">
      <c r="D42518" s="20"/>
    </row>
    <row r="42519" spans="4:4" x14ac:dyDescent="0.2">
      <c r="D42519" s="20"/>
    </row>
    <row r="42520" spans="4:4" x14ac:dyDescent="0.2">
      <c r="D42520" s="20"/>
    </row>
    <row r="42521" spans="4:4" x14ac:dyDescent="0.2">
      <c r="D42521" s="20"/>
    </row>
    <row r="42522" spans="4:4" x14ac:dyDescent="0.2">
      <c r="D42522" s="20"/>
    </row>
    <row r="42523" spans="4:4" x14ac:dyDescent="0.2">
      <c r="D42523" s="20"/>
    </row>
    <row r="42524" spans="4:4" x14ac:dyDescent="0.2">
      <c r="D42524" s="20"/>
    </row>
    <row r="42525" spans="4:4" x14ac:dyDescent="0.2">
      <c r="D42525" s="20"/>
    </row>
    <row r="42526" spans="4:4" x14ac:dyDescent="0.2">
      <c r="D42526" s="20"/>
    </row>
    <row r="42527" spans="4:4" x14ac:dyDescent="0.2">
      <c r="D42527" s="20"/>
    </row>
    <row r="42528" spans="4:4" x14ac:dyDescent="0.2">
      <c r="D42528" s="20"/>
    </row>
    <row r="42529" spans="4:4" x14ac:dyDescent="0.2">
      <c r="D42529" s="20"/>
    </row>
    <row r="42530" spans="4:4" x14ac:dyDescent="0.2">
      <c r="D42530" s="20"/>
    </row>
    <row r="42531" spans="4:4" x14ac:dyDescent="0.2">
      <c r="D42531" s="20"/>
    </row>
    <row r="42532" spans="4:4" x14ac:dyDescent="0.2">
      <c r="D42532" s="20"/>
    </row>
    <row r="42533" spans="4:4" x14ac:dyDescent="0.2">
      <c r="D42533" s="20"/>
    </row>
    <row r="42534" spans="4:4" x14ac:dyDescent="0.2">
      <c r="D42534" s="20"/>
    </row>
    <row r="42535" spans="4:4" x14ac:dyDescent="0.2">
      <c r="D42535" s="20"/>
    </row>
    <row r="42536" spans="4:4" x14ac:dyDescent="0.2">
      <c r="D42536" s="20"/>
    </row>
    <row r="42537" spans="4:4" x14ac:dyDescent="0.2">
      <c r="D42537" s="20"/>
    </row>
    <row r="42538" spans="4:4" x14ac:dyDescent="0.2">
      <c r="D42538" s="20"/>
    </row>
    <row r="42539" spans="4:4" x14ac:dyDescent="0.2">
      <c r="D42539" s="20"/>
    </row>
    <row r="42540" spans="4:4" x14ac:dyDescent="0.2">
      <c r="D42540" s="20"/>
    </row>
    <row r="42541" spans="4:4" x14ac:dyDescent="0.2">
      <c r="D42541" s="20"/>
    </row>
    <row r="42542" spans="4:4" x14ac:dyDescent="0.2">
      <c r="D42542" s="20"/>
    </row>
    <row r="42543" spans="4:4" x14ac:dyDescent="0.2">
      <c r="D42543" s="20"/>
    </row>
    <row r="42544" spans="4:4" x14ac:dyDescent="0.2">
      <c r="D42544" s="20"/>
    </row>
    <row r="42545" spans="4:4" x14ac:dyDescent="0.2">
      <c r="D42545" s="20"/>
    </row>
    <row r="42546" spans="4:4" x14ac:dyDescent="0.2">
      <c r="D42546" s="20"/>
    </row>
    <row r="42547" spans="4:4" x14ac:dyDescent="0.2">
      <c r="D42547" s="20"/>
    </row>
    <row r="42548" spans="4:4" x14ac:dyDescent="0.2">
      <c r="D42548" s="20"/>
    </row>
    <row r="42549" spans="4:4" x14ac:dyDescent="0.2">
      <c r="D42549" s="20"/>
    </row>
    <row r="42550" spans="4:4" x14ac:dyDescent="0.2">
      <c r="D42550" s="20"/>
    </row>
    <row r="42551" spans="4:4" x14ac:dyDescent="0.2">
      <c r="D42551" s="20"/>
    </row>
    <row r="42552" spans="4:4" x14ac:dyDescent="0.2">
      <c r="D42552" s="20"/>
    </row>
    <row r="42553" spans="4:4" x14ac:dyDescent="0.2">
      <c r="D42553" s="20"/>
    </row>
    <row r="42554" spans="4:4" x14ac:dyDescent="0.2">
      <c r="D42554" s="20"/>
    </row>
    <row r="42555" spans="4:4" x14ac:dyDescent="0.2">
      <c r="D42555" s="20"/>
    </row>
    <row r="42556" spans="4:4" x14ac:dyDescent="0.2">
      <c r="D42556" s="20"/>
    </row>
    <row r="42557" spans="4:4" x14ac:dyDescent="0.2">
      <c r="D42557" s="20"/>
    </row>
    <row r="42558" spans="4:4" x14ac:dyDescent="0.2">
      <c r="D42558" s="20"/>
    </row>
    <row r="42559" spans="4:4" x14ac:dyDescent="0.2">
      <c r="D42559" s="20"/>
    </row>
    <row r="42560" spans="4:4" x14ac:dyDescent="0.2">
      <c r="D42560" s="20"/>
    </row>
    <row r="42561" spans="4:4" x14ac:dyDescent="0.2">
      <c r="D42561" s="20"/>
    </row>
    <row r="42562" spans="4:4" x14ac:dyDescent="0.2">
      <c r="D42562" s="20"/>
    </row>
    <row r="42563" spans="4:4" x14ac:dyDescent="0.2">
      <c r="D42563" s="20"/>
    </row>
    <row r="42564" spans="4:4" x14ac:dyDescent="0.2">
      <c r="D42564" s="20"/>
    </row>
    <row r="42565" spans="4:4" x14ac:dyDescent="0.2">
      <c r="D42565" s="20"/>
    </row>
    <row r="42566" spans="4:4" x14ac:dyDescent="0.2">
      <c r="D42566" s="20"/>
    </row>
    <row r="42567" spans="4:4" x14ac:dyDescent="0.2">
      <c r="D42567" s="20"/>
    </row>
    <row r="42568" spans="4:4" x14ac:dyDescent="0.2">
      <c r="D42568" s="20"/>
    </row>
    <row r="42569" spans="4:4" x14ac:dyDescent="0.2">
      <c r="D42569" s="20"/>
    </row>
    <row r="42570" spans="4:4" x14ac:dyDescent="0.2">
      <c r="D42570" s="20"/>
    </row>
    <row r="42571" spans="4:4" x14ac:dyDescent="0.2">
      <c r="D42571" s="20"/>
    </row>
    <row r="42572" spans="4:4" x14ac:dyDescent="0.2">
      <c r="D42572" s="20"/>
    </row>
    <row r="42573" spans="4:4" x14ac:dyDescent="0.2">
      <c r="D42573" s="20"/>
    </row>
    <row r="42574" spans="4:4" x14ac:dyDescent="0.2">
      <c r="D42574" s="20"/>
    </row>
    <row r="42575" spans="4:4" x14ac:dyDescent="0.2">
      <c r="D42575" s="20"/>
    </row>
    <row r="42576" spans="4:4" x14ac:dyDescent="0.2">
      <c r="D42576" s="20"/>
    </row>
    <row r="42577" spans="4:4" x14ac:dyDescent="0.2">
      <c r="D42577" s="20"/>
    </row>
    <row r="42578" spans="4:4" x14ac:dyDescent="0.2">
      <c r="D42578" s="20"/>
    </row>
    <row r="42579" spans="4:4" x14ac:dyDescent="0.2">
      <c r="D42579" s="20"/>
    </row>
    <row r="42580" spans="4:4" x14ac:dyDescent="0.2">
      <c r="D42580" s="20"/>
    </row>
    <row r="42581" spans="4:4" x14ac:dyDescent="0.2">
      <c r="D42581" s="20"/>
    </row>
    <row r="42582" spans="4:4" x14ac:dyDescent="0.2">
      <c r="D42582" s="20"/>
    </row>
    <row r="42583" spans="4:4" x14ac:dyDescent="0.2">
      <c r="D42583" s="20"/>
    </row>
    <row r="42584" spans="4:4" x14ac:dyDescent="0.2">
      <c r="D42584" s="20"/>
    </row>
    <row r="42585" spans="4:4" x14ac:dyDescent="0.2">
      <c r="D42585" s="20"/>
    </row>
    <row r="42586" spans="4:4" x14ac:dyDescent="0.2">
      <c r="D42586" s="20"/>
    </row>
    <row r="42587" spans="4:4" x14ac:dyDescent="0.2">
      <c r="D42587" s="20"/>
    </row>
    <row r="42588" spans="4:4" x14ac:dyDescent="0.2">
      <c r="D42588" s="20"/>
    </row>
    <row r="42589" spans="4:4" x14ac:dyDescent="0.2">
      <c r="D42589" s="20"/>
    </row>
    <row r="42590" spans="4:4" x14ac:dyDescent="0.2">
      <c r="D42590" s="20"/>
    </row>
    <row r="42591" spans="4:4" x14ac:dyDescent="0.2">
      <c r="D42591" s="20"/>
    </row>
    <row r="42592" spans="4:4" x14ac:dyDescent="0.2">
      <c r="D42592" s="20"/>
    </row>
    <row r="42593" spans="4:4" x14ac:dyDescent="0.2">
      <c r="D42593" s="20"/>
    </row>
    <row r="42594" spans="4:4" x14ac:dyDescent="0.2">
      <c r="D42594" s="20"/>
    </row>
    <row r="42595" spans="4:4" x14ac:dyDescent="0.2">
      <c r="D42595" s="20"/>
    </row>
    <row r="42596" spans="4:4" x14ac:dyDescent="0.2">
      <c r="D42596" s="20"/>
    </row>
    <row r="42597" spans="4:4" x14ac:dyDescent="0.2">
      <c r="D42597" s="20"/>
    </row>
    <row r="42598" spans="4:4" x14ac:dyDescent="0.2">
      <c r="D42598" s="20"/>
    </row>
    <row r="42599" spans="4:4" x14ac:dyDescent="0.2">
      <c r="D42599" s="20"/>
    </row>
    <row r="42600" spans="4:4" x14ac:dyDescent="0.2">
      <c r="D42600" s="20"/>
    </row>
    <row r="42601" spans="4:4" x14ac:dyDescent="0.2">
      <c r="D42601" s="20"/>
    </row>
    <row r="42602" spans="4:4" x14ac:dyDescent="0.2">
      <c r="D42602" s="20"/>
    </row>
    <row r="42603" spans="4:4" x14ac:dyDescent="0.2">
      <c r="D42603" s="20"/>
    </row>
    <row r="42604" spans="4:4" x14ac:dyDescent="0.2">
      <c r="D42604" s="20"/>
    </row>
    <row r="42605" spans="4:4" x14ac:dyDescent="0.2">
      <c r="D42605" s="20"/>
    </row>
    <row r="42606" spans="4:4" x14ac:dyDescent="0.2">
      <c r="D42606" s="20"/>
    </row>
    <row r="42607" spans="4:4" x14ac:dyDescent="0.2">
      <c r="D42607" s="20"/>
    </row>
    <row r="42608" spans="4:4" x14ac:dyDescent="0.2">
      <c r="D42608" s="20"/>
    </row>
    <row r="42609" spans="4:4" x14ac:dyDescent="0.2">
      <c r="D42609" s="20"/>
    </row>
    <row r="42610" spans="4:4" x14ac:dyDescent="0.2">
      <c r="D42610" s="20"/>
    </row>
    <row r="42611" spans="4:4" x14ac:dyDescent="0.2">
      <c r="D42611" s="20"/>
    </row>
    <row r="42612" spans="4:4" x14ac:dyDescent="0.2">
      <c r="D42612" s="20"/>
    </row>
    <row r="42613" spans="4:4" x14ac:dyDescent="0.2">
      <c r="D42613" s="20"/>
    </row>
    <row r="42614" spans="4:4" x14ac:dyDescent="0.2">
      <c r="D42614" s="20"/>
    </row>
    <row r="42615" spans="4:4" x14ac:dyDescent="0.2">
      <c r="D42615" s="20"/>
    </row>
    <row r="42616" spans="4:4" x14ac:dyDescent="0.2">
      <c r="D42616" s="20"/>
    </row>
    <row r="42617" spans="4:4" x14ac:dyDescent="0.2">
      <c r="D42617" s="20"/>
    </row>
    <row r="42618" spans="4:4" x14ac:dyDescent="0.2">
      <c r="D42618" s="20"/>
    </row>
    <row r="42619" spans="4:4" x14ac:dyDescent="0.2">
      <c r="D42619" s="20"/>
    </row>
    <row r="42620" spans="4:4" x14ac:dyDescent="0.2">
      <c r="D42620" s="20"/>
    </row>
    <row r="42621" spans="4:4" x14ac:dyDescent="0.2">
      <c r="D42621" s="20"/>
    </row>
    <row r="42622" spans="4:4" x14ac:dyDescent="0.2">
      <c r="D42622" s="20"/>
    </row>
    <row r="42623" spans="4:4" x14ac:dyDescent="0.2">
      <c r="D42623" s="20"/>
    </row>
    <row r="42624" spans="4:4" x14ac:dyDescent="0.2">
      <c r="D42624" s="20"/>
    </row>
    <row r="42625" spans="4:4" x14ac:dyDescent="0.2">
      <c r="D42625" s="20"/>
    </row>
    <row r="42626" spans="4:4" x14ac:dyDescent="0.2">
      <c r="D42626" s="20"/>
    </row>
    <row r="42627" spans="4:4" x14ac:dyDescent="0.2">
      <c r="D42627" s="20"/>
    </row>
    <row r="42628" spans="4:4" x14ac:dyDescent="0.2">
      <c r="D42628" s="20"/>
    </row>
    <row r="42629" spans="4:4" x14ac:dyDescent="0.2">
      <c r="D42629" s="20"/>
    </row>
    <row r="42630" spans="4:4" x14ac:dyDescent="0.2">
      <c r="D42630" s="20"/>
    </row>
    <row r="42631" spans="4:4" x14ac:dyDescent="0.2">
      <c r="D42631" s="20"/>
    </row>
    <row r="42632" spans="4:4" x14ac:dyDescent="0.2">
      <c r="D42632" s="20"/>
    </row>
    <row r="42633" spans="4:4" x14ac:dyDescent="0.2">
      <c r="D42633" s="20"/>
    </row>
    <row r="42634" spans="4:4" x14ac:dyDescent="0.2">
      <c r="D42634" s="20"/>
    </row>
    <row r="42635" spans="4:4" x14ac:dyDescent="0.2">
      <c r="D42635" s="20"/>
    </row>
    <row r="42636" spans="4:4" x14ac:dyDescent="0.2">
      <c r="D42636" s="20"/>
    </row>
    <row r="42637" spans="4:4" x14ac:dyDescent="0.2">
      <c r="D42637" s="20"/>
    </row>
    <row r="42638" spans="4:4" x14ac:dyDescent="0.2">
      <c r="D42638" s="20"/>
    </row>
    <row r="42639" spans="4:4" x14ac:dyDescent="0.2">
      <c r="D42639" s="20"/>
    </row>
    <row r="42640" spans="4:4" x14ac:dyDescent="0.2">
      <c r="D42640" s="20"/>
    </row>
    <row r="42641" spans="4:4" x14ac:dyDescent="0.2">
      <c r="D42641" s="20"/>
    </row>
    <row r="42642" spans="4:4" x14ac:dyDescent="0.2">
      <c r="D42642" s="20"/>
    </row>
    <row r="42643" spans="4:4" x14ac:dyDescent="0.2">
      <c r="D42643" s="20"/>
    </row>
    <row r="42644" spans="4:4" x14ac:dyDescent="0.2">
      <c r="D42644" s="20"/>
    </row>
    <row r="42645" spans="4:4" x14ac:dyDescent="0.2">
      <c r="D42645" s="20"/>
    </row>
    <row r="42646" spans="4:4" x14ac:dyDescent="0.2">
      <c r="D42646" s="20"/>
    </row>
    <row r="42647" spans="4:4" x14ac:dyDescent="0.2">
      <c r="D42647" s="20"/>
    </row>
    <row r="42648" spans="4:4" x14ac:dyDescent="0.2">
      <c r="D42648" s="20"/>
    </row>
    <row r="42649" spans="4:4" x14ac:dyDescent="0.2">
      <c r="D42649" s="20"/>
    </row>
    <row r="42650" spans="4:4" x14ac:dyDescent="0.2">
      <c r="D42650" s="20"/>
    </row>
    <row r="42651" spans="4:4" x14ac:dyDescent="0.2">
      <c r="D42651" s="20"/>
    </row>
    <row r="42652" spans="4:4" x14ac:dyDescent="0.2">
      <c r="D42652" s="20"/>
    </row>
    <row r="42653" spans="4:4" x14ac:dyDescent="0.2">
      <c r="D42653" s="20"/>
    </row>
    <row r="42654" spans="4:4" x14ac:dyDescent="0.2">
      <c r="D42654" s="20"/>
    </row>
    <row r="42655" spans="4:4" x14ac:dyDescent="0.2">
      <c r="D42655" s="20"/>
    </row>
    <row r="42656" spans="4:4" x14ac:dyDescent="0.2">
      <c r="D42656" s="20"/>
    </row>
    <row r="42657" spans="4:4" x14ac:dyDescent="0.2">
      <c r="D42657" s="20"/>
    </row>
    <row r="42658" spans="4:4" x14ac:dyDescent="0.2">
      <c r="D42658" s="20"/>
    </row>
    <row r="42659" spans="4:4" x14ac:dyDescent="0.2">
      <c r="D42659" s="20"/>
    </row>
    <row r="42660" spans="4:4" x14ac:dyDescent="0.2">
      <c r="D42660" s="20"/>
    </row>
    <row r="42661" spans="4:4" x14ac:dyDescent="0.2">
      <c r="D42661" s="20"/>
    </row>
    <row r="42662" spans="4:4" x14ac:dyDescent="0.2">
      <c r="D42662" s="20"/>
    </row>
    <row r="42663" spans="4:4" x14ac:dyDescent="0.2">
      <c r="D42663" s="20"/>
    </row>
    <row r="42664" spans="4:4" x14ac:dyDescent="0.2">
      <c r="D42664" s="20"/>
    </row>
    <row r="42665" spans="4:4" x14ac:dyDescent="0.2">
      <c r="D42665" s="20"/>
    </row>
    <row r="42666" spans="4:4" x14ac:dyDescent="0.2">
      <c r="D42666" s="20"/>
    </row>
    <row r="42667" spans="4:4" x14ac:dyDescent="0.2">
      <c r="D42667" s="20"/>
    </row>
    <row r="42668" spans="4:4" x14ac:dyDescent="0.2">
      <c r="D42668" s="20"/>
    </row>
    <row r="42669" spans="4:4" x14ac:dyDescent="0.2">
      <c r="D42669" s="20"/>
    </row>
    <row r="42670" spans="4:4" x14ac:dyDescent="0.2">
      <c r="D42670" s="20"/>
    </row>
    <row r="42671" spans="4:4" x14ac:dyDescent="0.2">
      <c r="D42671" s="20"/>
    </row>
    <row r="42672" spans="4:4" x14ac:dyDescent="0.2">
      <c r="D42672" s="20"/>
    </row>
    <row r="42673" spans="4:4" x14ac:dyDescent="0.2">
      <c r="D42673" s="20"/>
    </row>
    <row r="42674" spans="4:4" x14ac:dyDescent="0.2">
      <c r="D42674" s="20"/>
    </row>
    <row r="42675" spans="4:4" x14ac:dyDescent="0.2">
      <c r="D42675" s="20"/>
    </row>
    <row r="42676" spans="4:4" x14ac:dyDescent="0.2">
      <c r="D42676" s="20"/>
    </row>
    <row r="42677" spans="4:4" x14ac:dyDescent="0.2">
      <c r="D42677" s="20"/>
    </row>
    <row r="42678" spans="4:4" x14ac:dyDescent="0.2">
      <c r="D42678" s="20"/>
    </row>
    <row r="42679" spans="4:4" x14ac:dyDescent="0.2">
      <c r="D42679" s="20"/>
    </row>
    <row r="42680" spans="4:4" x14ac:dyDescent="0.2">
      <c r="D42680" s="20"/>
    </row>
    <row r="42681" spans="4:4" x14ac:dyDescent="0.2">
      <c r="D42681" s="20"/>
    </row>
    <row r="42682" spans="4:4" x14ac:dyDescent="0.2">
      <c r="D42682" s="20"/>
    </row>
    <row r="42683" spans="4:4" x14ac:dyDescent="0.2">
      <c r="D42683" s="20"/>
    </row>
    <row r="42684" spans="4:4" x14ac:dyDescent="0.2">
      <c r="D42684" s="20"/>
    </row>
    <row r="42685" spans="4:4" x14ac:dyDescent="0.2">
      <c r="D42685" s="20"/>
    </row>
    <row r="42686" spans="4:4" x14ac:dyDescent="0.2">
      <c r="D42686" s="20"/>
    </row>
    <row r="42687" spans="4:4" x14ac:dyDescent="0.2">
      <c r="D42687" s="20"/>
    </row>
    <row r="42688" spans="4:4" x14ac:dyDescent="0.2">
      <c r="D42688" s="20"/>
    </row>
    <row r="42689" spans="4:4" x14ac:dyDescent="0.2">
      <c r="D42689" s="20"/>
    </row>
    <row r="42690" spans="4:4" x14ac:dyDescent="0.2">
      <c r="D42690" s="20"/>
    </row>
    <row r="42691" spans="4:4" x14ac:dyDescent="0.2">
      <c r="D42691" s="20"/>
    </row>
    <row r="42692" spans="4:4" x14ac:dyDescent="0.2">
      <c r="D42692" s="20"/>
    </row>
    <row r="42693" spans="4:4" x14ac:dyDescent="0.2">
      <c r="D42693" s="20"/>
    </row>
    <row r="42694" spans="4:4" x14ac:dyDescent="0.2">
      <c r="D42694" s="20"/>
    </row>
    <row r="42695" spans="4:4" x14ac:dyDescent="0.2">
      <c r="D42695" s="20"/>
    </row>
    <row r="42696" spans="4:4" x14ac:dyDescent="0.2">
      <c r="D42696" s="20"/>
    </row>
    <row r="42697" spans="4:4" x14ac:dyDescent="0.2">
      <c r="D42697" s="20"/>
    </row>
    <row r="42698" spans="4:4" x14ac:dyDescent="0.2">
      <c r="D42698" s="20"/>
    </row>
    <row r="42699" spans="4:4" x14ac:dyDescent="0.2">
      <c r="D42699" s="20"/>
    </row>
    <row r="42700" spans="4:4" x14ac:dyDescent="0.2">
      <c r="D42700" s="20"/>
    </row>
    <row r="42701" spans="4:4" x14ac:dyDescent="0.2">
      <c r="D42701" s="20"/>
    </row>
    <row r="42702" spans="4:4" x14ac:dyDescent="0.2">
      <c r="D42702" s="20"/>
    </row>
    <row r="42703" spans="4:4" x14ac:dyDescent="0.2">
      <c r="D42703" s="20"/>
    </row>
    <row r="42704" spans="4:4" x14ac:dyDescent="0.2">
      <c r="D42704" s="20"/>
    </row>
    <row r="42705" spans="4:4" x14ac:dyDescent="0.2">
      <c r="D42705" s="20"/>
    </row>
    <row r="42706" spans="4:4" x14ac:dyDescent="0.2">
      <c r="D42706" s="20"/>
    </row>
    <row r="42707" spans="4:4" x14ac:dyDescent="0.2">
      <c r="D42707" s="20"/>
    </row>
    <row r="42708" spans="4:4" x14ac:dyDescent="0.2">
      <c r="D42708" s="20"/>
    </row>
    <row r="42709" spans="4:4" x14ac:dyDescent="0.2">
      <c r="D42709" s="20"/>
    </row>
    <row r="42710" spans="4:4" x14ac:dyDescent="0.2">
      <c r="D42710" s="20"/>
    </row>
    <row r="42711" spans="4:4" x14ac:dyDescent="0.2">
      <c r="D42711" s="20"/>
    </row>
    <row r="42712" spans="4:4" x14ac:dyDescent="0.2">
      <c r="D42712" s="20"/>
    </row>
    <row r="42713" spans="4:4" x14ac:dyDescent="0.2">
      <c r="D42713" s="20"/>
    </row>
    <row r="42714" spans="4:4" x14ac:dyDescent="0.2">
      <c r="D42714" s="20"/>
    </row>
    <row r="42715" spans="4:4" x14ac:dyDescent="0.2">
      <c r="D42715" s="20"/>
    </row>
    <row r="42716" spans="4:4" x14ac:dyDescent="0.2">
      <c r="D42716" s="20"/>
    </row>
    <row r="42717" spans="4:4" x14ac:dyDescent="0.2">
      <c r="D42717" s="20"/>
    </row>
    <row r="42718" spans="4:4" x14ac:dyDescent="0.2">
      <c r="D42718" s="20"/>
    </row>
    <row r="42719" spans="4:4" x14ac:dyDescent="0.2">
      <c r="D42719" s="20"/>
    </row>
    <row r="42720" spans="4:4" x14ac:dyDescent="0.2">
      <c r="D42720" s="20"/>
    </row>
    <row r="42721" spans="4:4" x14ac:dyDescent="0.2">
      <c r="D42721" s="20"/>
    </row>
    <row r="42722" spans="4:4" x14ac:dyDescent="0.2">
      <c r="D42722" s="20"/>
    </row>
    <row r="42723" spans="4:4" x14ac:dyDescent="0.2">
      <c r="D42723" s="20"/>
    </row>
    <row r="42724" spans="4:4" x14ac:dyDescent="0.2">
      <c r="D42724" s="20"/>
    </row>
    <row r="42725" spans="4:4" x14ac:dyDescent="0.2">
      <c r="D42725" s="20"/>
    </row>
    <row r="42726" spans="4:4" x14ac:dyDescent="0.2">
      <c r="D42726" s="20"/>
    </row>
    <row r="42727" spans="4:4" x14ac:dyDescent="0.2">
      <c r="D42727" s="20"/>
    </row>
    <row r="42728" spans="4:4" x14ac:dyDescent="0.2">
      <c r="D42728" s="20"/>
    </row>
    <row r="42729" spans="4:4" x14ac:dyDescent="0.2">
      <c r="D42729" s="20"/>
    </row>
    <row r="42730" spans="4:4" x14ac:dyDescent="0.2">
      <c r="D42730" s="20"/>
    </row>
    <row r="42731" spans="4:4" x14ac:dyDescent="0.2">
      <c r="D42731" s="20"/>
    </row>
    <row r="42732" spans="4:4" x14ac:dyDescent="0.2">
      <c r="D42732" s="20"/>
    </row>
    <row r="42733" spans="4:4" x14ac:dyDescent="0.2">
      <c r="D42733" s="20"/>
    </row>
    <row r="42734" spans="4:4" x14ac:dyDescent="0.2">
      <c r="D42734" s="20"/>
    </row>
    <row r="42735" spans="4:4" x14ac:dyDescent="0.2">
      <c r="D42735" s="20"/>
    </row>
    <row r="42736" spans="4:4" x14ac:dyDescent="0.2">
      <c r="D42736" s="20"/>
    </row>
    <row r="42737" spans="4:4" x14ac:dyDescent="0.2">
      <c r="D42737" s="20"/>
    </row>
    <row r="42738" spans="4:4" x14ac:dyDescent="0.2">
      <c r="D42738" s="20"/>
    </row>
    <row r="42739" spans="4:4" x14ac:dyDescent="0.2">
      <c r="D42739" s="20"/>
    </row>
    <row r="42740" spans="4:4" x14ac:dyDescent="0.2">
      <c r="D42740" s="20"/>
    </row>
    <row r="42741" spans="4:4" x14ac:dyDescent="0.2">
      <c r="D42741" s="20"/>
    </row>
    <row r="42742" spans="4:4" x14ac:dyDescent="0.2">
      <c r="D42742" s="20"/>
    </row>
    <row r="42743" spans="4:4" x14ac:dyDescent="0.2">
      <c r="D42743" s="20"/>
    </row>
    <row r="42744" spans="4:4" x14ac:dyDescent="0.2">
      <c r="D42744" s="20"/>
    </row>
    <row r="42745" spans="4:4" x14ac:dyDescent="0.2">
      <c r="D42745" s="20"/>
    </row>
    <row r="42746" spans="4:4" x14ac:dyDescent="0.2">
      <c r="D42746" s="20"/>
    </row>
    <row r="42747" spans="4:4" x14ac:dyDescent="0.2">
      <c r="D42747" s="20"/>
    </row>
    <row r="42748" spans="4:4" x14ac:dyDescent="0.2">
      <c r="D42748" s="20"/>
    </row>
    <row r="42749" spans="4:4" x14ac:dyDescent="0.2">
      <c r="D42749" s="20"/>
    </row>
    <row r="42750" spans="4:4" x14ac:dyDescent="0.2">
      <c r="D42750" s="20"/>
    </row>
    <row r="42751" spans="4:4" x14ac:dyDescent="0.2">
      <c r="D42751" s="20"/>
    </row>
    <row r="42752" spans="4:4" x14ac:dyDescent="0.2">
      <c r="D42752" s="20"/>
    </row>
    <row r="42753" spans="4:4" x14ac:dyDescent="0.2">
      <c r="D42753" s="20"/>
    </row>
    <row r="42754" spans="4:4" x14ac:dyDescent="0.2">
      <c r="D42754" s="20"/>
    </row>
    <row r="42755" spans="4:4" x14ac:dyDescent="0.2">
      <c r="D42755" s="20"/>
    </row>
    <row r="42756" spans="4:4" x14ac:dyDescent="0.2">
      <c r="D42756" s="20"/>
    </row>
    <row r="42757" spans="4:4" x14ac:dyDescent="0.2">
      <c r="D42757" s="20"/>
    </row>
    <row r="42758" spans="4:4" x14ac:dyDescent="0.2">
      <c r="D42758" s="20"/>
    </row>
    <row r="42759" spans="4:4" x14ac:dyDescent="0.2">
      <c r="D42759" s="20"/>
    </row>
    <row r="42760" spans="4:4" x14ac:dyDescent="0.2">
      <c r="D42760" s="20"/>
    </row>
    <row r="42761" spans="4:4" x14ac:dyDescent="0.2">
      <c r="D42761" s="20"/>
    </row>
    <row r="42762" spans="4:4" x14ac:dyDescent="0.2">
      <c r="D42762" s="20"/>
    </row>
    <row r="42763" spans="4:4" x14ac:dyDescent="0.2">
      <c r="D42763" s="20"/>
    </row>
    <row r="42764" spans="4:4" x14ac:dyDescent="0.2">
      <c r="D42764" s="20"/>
    </row>
    <row r="42765" spans="4:4" x14ac:dyDescent="0.2">
      <c r="D42765" s="20"/>
    </row>
    <row r="42766" spans="4:4" x14ac:dyDescent="0.2">
      <c r="D42766" s="20"/>
    </row>
    <row r="42767" spans="4:4" x14ac:dyDescent="0.2">
      <c r="D42767" s="20"/>
    </row>
    <row r="42768" spans="4:4" x14ac:dyDescent="0.2">
      <c r="D42768" s="20"/>
    </row>
    <row r="42769" spans="4:4" x14ac:dyDescent="0.2">
      <c r="D42769" s="20"/>
    </row>
    <row r="42770" spans="4:4" x14ac:dyDescent="0.2">
      <c r="D42770" s="20"/>
    </row>
    <row r="42771" spans="4:4" x14ac:dyDescent="0.2">
      <c r="D42771" s="20"/>
    </row>
    <row r="42772" spans="4:4" x14ac:dyDescent="0.2">
      <c r="D42772" s="20"/>
    </row>
    <row r="42773" spans="4:4" x14ac:dyDescent="0.2">
      <c r="D42773" s="20"/>
    </row>
    <row r="42774" spans="4:4" x14ac:dyDescent="0.2">
      <c r="D42774" s="20"/>
    </row>
    <row r="42775" spans="4:4" x14ac:dyDescent="0.2">
      <c r="D42775" s="20"/>
    </row>
    <row r="42776" spans="4:4" x14ac:dyDescent="0.2">
      <c r="D42776" s="20"/>
    </row>
    <row r="42777" spans="4:4" x14ac:dyDescent="0.2">
      <c r="D42777" s="20"/>
    </row>
    <row r="42778" spans="4:4" x14ac:dyDescent="0.2">
      <c r="D42778" s="20"/>
    </row>
    <row r="42779" spans="4:4" x14ac:dyDescent="0.2">
      <c r="D42779" s="20"/>
    </row>
    <row r="42780" spans="4:4" x14ac:dyDescent="0.2">
      <c r="D42780" s="20"/>
    </row>
    <row r="42781" spans="4:4" x14ac:dyDescent="0.2">
      <c r="D42781" s="20"/>
    </row>
    <row r="42782" spans="4:4" x14ac:dyDescent="0.2">
      <c r="D42782" s="20"/>
    </row>
    <row r="42783" spans="4:4" x14ac:dyDescent="0.2">
      <c r="D42783" s="20"/>
    </row>
    <row r="42784" spans="4:4" x14ac:dyDescent="0.2">
      <c r="D42784" s="20"/>
    </row>
    <row r="42785" spans="4:4" x14ac:dyDescent="0.2">
      <c r="D42785" s="20"/>
    </row>
    <row r="42786" spans="4:4" x14ac:dyDescent="0.2">
      <c r="D42786" s="20"/>
    </row>
    <row r="42787" spans="4:4" x14ac:dyDescent="0.2">
      <c r="D42787" s="20"/>
    </row>
    <row r="42788" spans="4:4" x14ac:dyDescent="0.2">
      <c r="D42788" s="20"/>
    </row>
    <row r="42789" spans="4:4" x14ac:dyDescent="0.2">
      <c r="D42789" s="20"/>
    </row>
    <row r="42790" spans="4:4" x14ac:dyDescent="0.2">
      <c r="D42790" s="20"/>
    </row>
    <row r="42791" spans="4:4" x14ac:dyDescent="0.2">
      <c r="D42791" s="20"/>
    </row>
    <row r="42792" spans="4:4" x14ac:dyDescent="0.2">
      <c r="D42792" s="20"/>
    </row>
    <row r="42793" spans="4:4" x14ac:dyDescent="0.2">
      <c r="D42793" s="20"/>
    </row>
    <row r="42794" spans="4:4" x14ac:dyDescent="0.2">
      <c r="D42794" s="20"/>
    </row>
    <row r="42795" spans="4:4" x14ac:dyDescent="0.2">
      <c r="D42795" s="20"/>
    </row>
    <row r="42796" spans="4:4" x14ac:dyDescent="0.2">
      <c r="D42796" s="20"/>
    </row>
    <row r="42797" spans="4:4" x14ac:dyDescent="0.2">
      <c r="D42797" s="20"/>
    </row>
    <row r="42798" spans="4:4" x14ac:dyDescent="0.2">
      <c r="D42798" s="20"/>
    </row>
    <row r="42799" spans="4:4" x14ac:dyDescent="0.2">
      <c r="D42799" s="20"/>
    </row>
    <row r="42800" spans="4:4" x14ac:dyDescent="0.2">
      <c r="D42800" s="20"/>
    </row>
    <row r="42801" spans="4:4" x14ac:dyDescent="0.2">
      <c r="D42801" s="20"/>
    </row>
    <row r="42802" spans="4:4" x14ac:dyDescent="0.2">
      <c r="D42802" s="20"/>
    </row>
    <row r="42803" spans="4:4" x14ac:dyDescent="0.2">
      <c r="D42803" s="20"/>
    </row>
    <row r="42804" spans="4:4" x14ac:dyDescent="0.2">
      <c r="D42804" s="20"/>
    </row>
    <row r="42805" spans="4:4" x14ac:dyDescent="0.2">
      <c r="D42805" s="20"/>
    </row>
    <row r="42806" spans="4:4" x14ac:dyDescent="0.2">
      <c r="D42806" s="20"/>
    </row>
    <row r="42807" spans="4:4" x14ac:dyDescent="0.2">
      <c r="D42807" s="20"/>
    </row>
    <row r="42808" spans="4:4" x14ac:dyDescent="0.2">
      <c r="D42808" s="20"/>
    </row>
    <row r="42809" spans="4:4" x14ac:dyDescent="0.2">
      <c r="D42809" s="20"/>
    </row>
    <row r="42810" spans="4:4" x14ac:dyDescent="0.2">
      <c r="D42810" s="20"/>
    </row>
    <row r="42811" spans="4:4" x14ac:dyDescent="0.2">
      <c r="D42811" s="20"/>
    </row>
    <row r="42812" spans="4:4" x14ac:dyDescent="0.2">
      <c r="D42812" s="20"/>
    </row>
    <row r="42813" spans="4:4" x14ac:dyDescent="0.2">
      <c r="D42813" s="20"/>
    </row>
    <row r="42814" spans="4:4" x14ac:dyDescent="0.2">
      <c r="D42814" s="20"/>
    </row>
    <row r="42815" spans="4:4" x14ac:dyDescent="0.2">
      <c r="D42815" s="20"/>
    </row>
    <row r="42816" spans="4:4" x14ac:dyDescent="0.2">
      <c r="D42816" s="20"/>
    </row>
    <row r="42817" spans="4:4" x14ac:dyDescent="0.2">
      <c r="D42817" s="20"/>
    </row>
    <row r="42818" spans="4:4" x14ac:dyDescent="0.2">
      <c r="D42818" s="20"/>
    </row>
    <row r="42819" spans="4:4" x14ac:dyDescent="0.2">
      <c r="D42819" s="20"/>
    </row>
    <row r="42820" spans="4:4" x14ac:dyDescent="0.2">
      <c r="D42820" s="20"/>
    </row>
    <row r="42821" spans="4:4" x14ac:dyDescent="0.2">
      <c r="D42821" s="20"/>
    </row>
    <row r="42822" spans="4:4" x14ac:dyDescent="0.2">
      <c r="D42822" s="20"/>
    </row>
    <row r="42823" spans="4:4" x14ac:dyDescent="0.2">
      <c r="D42823" s="20"/>
    </row>
    <row r="42824" spans="4:4" x14ac:dyDescent="0.2">
      <c r="D42824" s="20"/>
    </row>
    <row r="42825" spans="4:4" x14ac:dyDescent="0.2">
      <c r="D42825" s="20"/>
    </row>
    <row r="42826" spans="4:4" x14ac:dyDescent="0.2">
      <c r="D42826" s="20"/>
    </row>
    <row r="42827" spans="4:4" x14ac:dyDescent="0.2">
      <c r="D42827" s="20"/>
    </row>
    <row r="42828" spans="4:4" x14ac:dyDescent="0.2">
      <c r="D42828" s="20"/>
    </row>
    <row r="42829" spans="4:4" x14ac:dyDescent="0.2">
      <c r="D42829" s="20"/>
    </row>
    <row r="42830" spans="4:4" x14ac:dyDescent="0.2">
      <c r="D42830" s="20"/>
    </row>
    <row r="42831" spans="4:4" x14ac:dyDescent="0.2">
      <c r="D42831" s="20"/>
    </row>
    <row r="42832" spans="4:4" x14ac:dyDescent="0.2">
      <c r="D42832" s="20"/>
    </row>
    <row r="42833" spans="4:4" x14ac:dyDescent="0.2">
      <c r="D42833" s="20"/>
    </row>
    <row r="42834" spans="4:4" x14ac:dyDescent="0.2">
      <c r="D42834" s="20"/>
    </row>
    <row r="42835" spans="4:4" x14ac:dyDescent="0.2">
      <c r="D42835" s="20"/>
    </row>
    <row r="42836" spans="4:4" x14ac:dyDescent="0.2">
      <c r="D42836" s="20"/>
    </row>
    <row r="42837" spans="4:4" x14ac:dyDescent="0.2">
      <c r="D42837" s="20"/>
    </row>
    <row r="42838" spans="4:4" x14ac:dyDescent="0.2">
      <c r="D42838" s="20"/>
    </row>
    <row r="42839" spans="4:4" x14ac:dyDescent="0.2">
      <c r="D42839" s="20"/>
    </row>
    <row r="42840" spans="4:4" x14ac:dyDescent="0.2">
      <c r="D42840" s="20"/>
    </row>
    <row r="42841" spans="4:4" x14ac:dyDescent="0.2">
      <c r="D42841" s="20"/>
    </row>
    <row r="42842" spans="4:4" x14ac:dyDescent="0.2">
      <c r="D42842" s="20"/>
    </row>
    <row r="42843" spans="4:4" x14ac:dyDescent="0.2">
      <c r="D42843" s="20"/>
    </row>
    <row r="42844" spans="4:4" x14ac:dyDescent="0.2">
      <c r="D42844" s="20"/>
    </row>
    <row r="42845" spans="4:4" x14ac:dyDescent="0.2">
      <c r="D42845" s="20"/>
    </row>
    <row r="42846" spans="4:4" x14ac:dyDescent="0.2">
      <c r="D42846" s="20"/>
    </row>
    <row r="42847" spans="4:4" x14ac:dyDescent="0.2">
      <c r="D42847" s="20"/>
    </row>
    <row r="42848" spans="4:4" x14ac:dyDescent="0.2">
      <c r="D42848" s="20"/>
    </row>
    <row r="42849" spans="4:4" x14ac:dyDescent="0.2">
      <c r="D42849" s="20"/>
    </row>
    <row r="42850" spans="4:4" x14ac:dyDescent="0.2">
      <c r="D42850" s="20"/>
    </row>
    <row r="42851" spans="4:4" x14ac:dyDescent="0.2">
      <c r="D42851" s="20"/>
    </row>
    <row r="42852" spans="4:4" x14ac:dyDescent="0.2">
      <c r="D42852" s="20"/>
    </row>
    <row r="42853" spans="4:4" x14ac:dyDescent="0.2">
      <c r="D42853" s="20"/>
    </row>
    <row r="42854" spans="4:4" x14ac:dyDescent="0.2">
      <c r="D42854" s="20"/>
    </row>
    <row r="42855" spans="4:4" x14ac:dyDescent="0.2">
      <c r="D42855" s="20"/>
    </row>
    <row r="42856" spans="4:4" x14ac:dyDescent="0.2">
      <c r="D42856" s="20"/>
    </row>
    <row r="42857" spans="4:4" x14ac:dyDescent="0.2">
      <c r="D42857" s="20"/>
    </row>
    <row r="42858" spans="4:4" x14ac:dyDescent="0.2">
      <c r="D42858" s="20"/>
    </row>
    <row r="42859" spans="4:4" x14ac:dyDescent="0.2">
      <c r="D42859" s="20"/>
    </row>
    <row r="42860" spans="4:4" x14ac:dyDescent="0.2">
      <c r="D42860" s="20"/>
    </row>
    <row r="42861" spans="4:4" x14ac:dyDescent="0.2">
      <c r="D42861" s="20"/>
    </row>
    <row r="42862" spans="4:4" x14ac:dyDescent="0.2">
      <c r="D42862" s="20"/>
    </row>
    <row r="42863" spans="4:4" x14ac:dyDescent="0.2">
      <c r="D42863" s="20"/>
    </row>
    <row r="42864" spans="4:4" x14ac:dyDescent="0.2">
      <c r="D42864" s="20"/>
    </row>
    <row r="42865" spans="4:4" x14ac:dyDescent="0.2">
      <c r="D42865" s="20"/>
    </row>
    <row r="42866" spans="4:4" x14ac:dyDescent="0.2">
      <c r="D42866" s="20"/>
    </row>
    <row r="42867" spans="4:4" x14ac:dyDescent="0.2">
      <c r="D42867" s="20"/>
    </row>
    <row r="42868" spans="4:4" x14ac:dyDescent="0.2">
      <c r="D42868" s="20"/>
    </row>
    <row r="42869" spans="4:4" x14ac:dyDescent="0.2">
      <c r="D42869" s="20"/>
    </row>
    <row r="42870" spans="4:4" x14ac:dyDescent="0.2">
      <c r="D42870" s="20"/>
    </row>
    <row r="42871" spans="4:4" x14ac:dyDescent="0.2">
      <c r="D42871" s="20"/>
    </row>
    <row r="42872" spans="4:4" x14ac:dyDescent="0.2">
      <c r="D42872" s="20"/>
    </row>
    <row r="42873" spans="4:4" x14ac:dyDescent="0.2">
      <c r="D42873" s="20"/>
    </row>
    <row r="42874" spans="4:4" x14ac:dyDescent="0.2">
      <c r="D42874" s="20"/>
    </row>
    <row r="42875" spans="4:4" x14ac:dyDescent="0.2">
      <c r="D42875" s="20"/>
    </row>
    <row r="42876" spans="4:4" x14ac:dyDescent="0.2">
      <c r="D42876" s="20"/>
    </row>
    <row r="42877" spans="4:4" x14ac:dyDescent="0.2">
      <c r="D42877" s="20"/>
    </row>
    <row r="42878" spans="4:4" x14ac:dyDescent="0.2">
      <c r="D42878" s="20"/>
    </row>
    <row r="42879" spans="4:4" x14ac:dyDescent="0.2">
      <c r="D42879" s="20"/>
    </row>
    <row r="42880" spans="4:4" x14ac:dyDescent="0.2">
      <c r="D42880" s="20"/>
    </row>
    <row r="42881" spans="4:4" x14ac:dyDescent="0.2">
      <c r="D42881" s="20"/>
    </row>
    <row r="42882" spans="4:4" x14ac:dyDescent="0.2">
      <c r="D42882" s="20"/>
    </row>
    <row r="42883" spans="4:4" x14ac:dyDescent="0.2">
      <c r="D42883" s="20"/>
    </row>
    <row r="42884" spans="4:4" x14ac:dyDescent="0.2">
      <c r="D42884" s="20"/>
    </row>
    <row r="42885" spans="4:4" x14ac:dyDescent="0.2">
      <c r="D42885" s="20"/>
    </row>
    <row r="42886" spans="4:4" x14ac:dyDescent="0.2">
      <c r="D42886" s="20"/>
    </row>
    <row r="42887" spans="4:4" x14ac:dyDescent="0.2">
      <c r="D42887" s="20"/>
    </row>
    <row r="42888" spans="4:4" x14ac:dyDescent="0.2">
      <c r="D42888" s="20"/>
    </row>
    <row r="42889" spans="4:4" x14ac:dyDescent="0.2">
      <c r="D42889" s="20"/>
    </row>
    <row r="42890" spans="4:4" x14ac:dyDescent="0.2">
      <c r="D42890" s="20"/>
    </row>
    <row r="42891" spans="4:4" x14ac:dyDescent="0.2">
      <c r="D42891" s="20"/>
    </row>
    <row r="42892" spans="4:4" x14ac:dyDescent="0.2">
      <c r="D42892" s="20"/>
    </row>
    <row r="42893" spans="4:4" x14ac:dyDescent="0.2">
      <c r="D42893" s="20"/>
    </row>
    <row r="42894" spans="4:4" x14ac:dyDescent="0.2">
      <c r="D42894" s="20"/>
    </row>
    <row r="42895" spans="4:4" x14ac:dyDescent="0.2">
      <c r="D42895" s="20"/>
    </row>
    <row r="42896" spans="4:4" x14ac:dyDescent="0.2">
      <c r="D42896" s="20"/>
    </row>
    <row r="42897" spans="4:4" x14ac:dyDescent="0.2">
      <c r="D42897" s="20"/>
    </row>
    <row r="42898" spans="4:4" x14ac:dyDescent="0.2">
      <c r="D42898" s="20"/>
    </row>
    <row r="42899" spans="4:4" x14ac:dyDescent="0.2">
      <c r="D42899" s="20"/>
    </row>
    <row r="42900" spans="4:4" x14ac:dyDescent="0.2">
      <c r="D42900" s="20"/>
    </row>
    <row r="42901" spans="4:4" x14ac:dyDescent="0.2">
      <c r="D42901" s="20"/>
    </row>
    <row r="42902" spans="4:4" x14ac:dyDescent="0.2">
      <c r="D42902" s="20"/>
    </row>
    <row r="42903" spans="4:4" x14ac:dyDescent="0.2">
      <c r="D42903" s="20"/>
    </row>
    <row r="42904" spans="4:4" x14ac:dyDescent="0.2">
      <c r="D42904" s="20"/>
    </row>
    <row r="42905" spans="4:4" x14ac:dyDescent="0.2">
      <c r="D42905" s="20"/>
    </row>
    <row r="42906" spans="4:4" x14ac:dyDescent="0.2">
      <c r="D42906" s="20"/>
    </row>
    <row r="42907" spans="4:4" x14ac:dyDescent="0.2">
      <c r="D42907" s="20"/>
    </row>
    <row r="42908" spans="4:4" x14ac:dyDescent="0.2">
      <c r="D42908" s="20"/>
    </row>
    <row r="42909" spans="4:4" x14ac:dyDescent="0.2">
      <c r="D42909" s="20"/>
    </row>
    <row r="42910" spans="4:4" x14ac:dyDescent="0.2">
      <c r="D42910" s="20"/>
    </row>
    <row r="42911" spans="4:4" x14ac:dyDescent="0.2">
      <c r="D42911" s="20"/>
    </row>
    <row r="42912" spans="4:4" x14ac:dyDescent="0.2">
      <c r="D42912" s="20"/>
    </row>
    <row r="42913" spans="4:4" x14ac:dyDescent="0.2">
      <c r="D42913" s="20"/>
    </row>
    <row r="42914" spans="4:4" x14ac:dyDescent="0.2">
      <c r="D42914" s="20"/>
    </row>
    <row r="42915" spans="4:4" x14ac:dyDescent="0.2">
      <c r="D42915" s="20"/>
    </row>
    <row r="42916" spans="4:4" x14ac:dyDescent="0.2">
      <c r="D42916" s="20"/>
    </row>
    <row r="42917" spans="4:4" x14ac:dyDescent="0.2">
      <c r="D42917" s="20"/>
    </row>
    <row r="42918" spans="4:4" x14ac:dyDescent="0.2">
      <c r="D42918" s="20"/>
    </row>
    <row r="42919" spans="4:4" x14ac:dyDescent="0.2">
      <c r="D42919" s="20"/>
    </row>
    <row r="42920" spans="4:4" x14ac:dyDescent="0.2">
      <c r="D42920" s="20"/>
    </row>
    <row r="42921" spans="4:4" x14ac:dyDescent="0.2">
      <c r="D42921" s="20"/>
    </row>
    <row r="42922" spans="4:4" x14ac:dyDescent="0.2">
      <c r="D42922" s="20"/>
    </row>
    <row r="42923" spans="4:4" x14ac:dyDescent="0.2">
      <c r="D42923" s="20"/>
    </row>
    <row r="42924" spans="4:4" x14ac:dyDescent="0.2">
      <c r="D42924" s="20"/>
    </row>
    <row r="42925" spans="4:4" x14ac:dyDescent="0.2">
      <c r="D42925" s="20"/>
    </row>
    <row r="42926" spans="4:4" x14ac:dyDescent="0.2">
      <c r="D42926" s="20"/>
    </row>
    <row r="42927" spans="4:4" x14ac:dyDescent="0.2">
      <c r="D42927" s="20"/>
    </row>
    <row r="42928" spans="4:4" x14ac:dyDescent="0.2">
      <c r="D42928" s="20"/>
    </row>
    <row r="42929" spans="4:4" x14ac:dyDescent="0.2">
      <c r="D42929" s="20"/>
    </row>
    <row r="42930" spans="4:4" x14ac:dyDescent="0.2">
      <c r="D42930" s="20"/>
    </row>
    <row r="42931" spans="4:4" x14ac:dyDescent="0.2">
      <c r="D42931" s="20"/>
    </row>
    <row r="42932" spans="4:4" x14ac:dyDescent="0.2">
      <c r="D42932" s="20"/>
    </row>
    <row r="42933" spans="4:4" x14ac:dyDescent="0.2">
      <c r="D42933" s="20"/>
    </row>
    <row r="42934" spans="4:4" x14ac:dyDescent="0.2">
      <c r="D42934" s="20"/>
    </row>
    <row r="42935" spans="4:4" x14ac:dyDescent="0.2">
      <c r="D42935" s="20"/>
    </row>
    <row r="42936" spans="4:4" x14ac:dyDescent="0.2">
      <c r="D42936" s="20"/>
    </row>
    <row r="42937" spans="4:4" x14ac:dyDescent="0.2">
      <c r="D42937" s="20"/>
    </row>
    <row r="42938" spans="4:4" x14ac:dyDescent="0.2">
      <c r="D42938" s="20"/>
    </row>
    <row r="42939" spans="4:4" x14ac:dyDescent="0.2">
      <c r="D42939" s="20"/>
    </row>
    <row r="42940" spans="4:4" x14ac:dyDescent="0.2">
      <c r="D42940" s="20"/>
    </row>
    <row r="42941" spans="4:4" x14ac:dyDescent="0.2">
      <c r="D42941" s="20"/>
    </row>
    <row r="42942" spans="4:4" x14ac:dyDescent="0.2">
      <c r="D42942" s="20"/>
    </row>
    <row r="42943" spans="4:4" x14ac:dyDescent="0.2">
      <c r="D42943" s="20"/>
    </row>
    <row r="42944" spans="4:4" x14ac:dyDescent="0.2">
      <c r="D42944" s="20"/>
    </row>
    <row r="42945" spans="4:4" x14ac:dyDescent="0.2">
      <c r="D42945" s="20"/>
    </row>
    <row r="42946" spans="4:4" x14ac:dyDescent="0.2">
      <c r="D42946" s="20"/>
    </row>
    <row r="42947" spans="4:4" x14ac:dyDescent="0.2">
      <c r="D42947" s="20"/>
    </row>
    <row r="42948" spans="4:4" x14ac:dyDescent="0.2">
      <c r="D42948" s="20"/>
    </row>
    <row r="42949" spans="4:4" x14ac:dyDescent="0.2">
      <c r="D42949" s="20"/>
    </row>
    <row r="42950" spans="4:4" x14ac:dyDescent="0.2">
      <c r="D42950" s="20"/>
    </row>
    <row r="42951" spans="4:4" x14ac:dyDescent="0.2">
      <c r="D42951" s="20"/>
    </row>
    <row r="42952" spans="4:4" x14ac:dyDescent="0.2">
      <c r="D42952" s="20"/>
    </row>
    <row r="42953" spans="4:4" x14ac:dyDescent="0.2">
      <c r="D42953" s="20"/>
    </row>
    <row r="42954" spans="4:4" x14ac:dyDescent="0.2">
      <c r="D42954" s="20"/>
    </row>
    <row r="42955" spans="4:4" x14ac:dyDescent="0.2">
      <c r="D42955" s="20"/>
    </row>
    <row r="42956" spans="4:4" x14ac:dyDescent="0.2">
      <c r="D42956" s="20"/>
    </row>
    <row r="42957" spans="4:4" x14ac:dyDescent="0.2">
      <c r="D42957" s="20"/>
    </row>
    <row r="42958" spans="4:4" x14ac:dyDescent="0.2">
      <c r="D42958" s="20"/>
    </row>
    <row r="42959" spans="4:4" x14ac:dyDescent="0.2">
      <c r="D42959" s="20"/>
    </row>
    <row r="42960" spans="4:4" x14ac:dyDescent="0.2">
      <c r="D42960" s="20"/>
    </row>
    <row r="42961" spans="4:4" x14ac:dyDescent="0.2">
      <c r="D42961" s="20"/>
    </row>
    <row r="42962" spans="4:4" x14ac:dyDescent="0.2">
      <c r="D42962" s="20"/>
    </row>
    <row r="42963" spans="4:4" x14ac:dyDescent="0.2">
      <c r="D42963" s="20"/>
    </row>
    <row r="42964" spans="4:4" x14ac:dyDescent="0.2">
      <c r="D42964" s="20"/>
    </row>
    <row r="42965" spans="4:4" x14ac:dyDescent="0.2">
      <c r="D42965" s="20"/>
    </row>
    <row r="42966" spans="4:4" x14ac:dyDescent="0.2">
      <c r="D42966" s="20"/>
    </row>
    <row r="42967" spans="4:4" x14ac:dyDescent="0.2">
      <c r="D42967" s="20"/>
    </row>
    <row r="42968" spans="4:4" x14ac:dyDescent="0.2">
      <c r="D42968" s="20"/>
    </row>
    <row r="42969" spans="4:4" x14ac:dyDescent="0.2">
      <c r="D42969" s="20"/>
    </row>
    <row r="42970" spans="4:4" x14ac:dyDescent="0.2">
      <c r="D42970" s="20"/>
    </row>
    <row r="42971" spans="4:4" x14ac:dyDescent="0.2">
      <c r="D42971" s="20"/>
    </row>
    <row r="42972" spans="4:4" x14ac:dyDescent="0.2">
      <c r="D42972" s="20"/>
    </row>
    <row r="42973" spans="4:4" x14ac:dyDescent="0.2">
      <c r="D42973" s="20"/>
    </row>
    <row r="42974" spans="4:4" x14ac:dyDescent="0.2">
      <c r="D42974" s="20"/>
    </row>
    <row r="42975" spans="4:4" x14ac:dyDescent="0.2">
      <c r="D42975" s="20"/>
    </row>
    <row r="42976" spans="4:4" x14ac:dyDescent="0.2">
      <c r="D42976" s="20"/>
    </row>
    <row r="42977" spans="4:4" x14ac:dyDescent="0.2">
      <c r="D42977" s="20"/>
    </row>
    <row r="42978" spans="4:4" x14ac:dyDescent="0.2">
      <c r="D42978" s="20"/>
    </row>
    <row r="42979" spans="4:4" x14ac:dyDescent="0.2">
      <c r="D42979" s="20"/>
    </row>
    <row r="42980" spans="4:4" x14ac:dyDescent="0.2">
      <c r="D42980" s="20"/>
    </row>
    <row r="42981" spans="4:4" x14ac:dyDescent="0.2">
      <c r="D42981" s="20"/>
    </row>
    <row r="42982" spans="4:4" x14ac:dyDescent="0.2">
      <c r="D42982" s="20"/>
    </row>
    <row r="42983" spans="4:4" x14ac:dyDescent="0.2">
      <c r="D42983" s="20"/>
    </row>
    <row r="42984" spans="4:4" x14ac:dyDescent="0.2">
      <c r="D42984" s="20"/>
    </row>
    <row r="42985" spans="4:4" x14ac:dyDescent="0.2">
      <c r="D42985" s="20"/>
    </row>
    <row r="42986" spans="4:4" x14ac:dyDescent="0.2">
      <c r="D42986" s="20"/>
    </row>
    <row r="42987" spans="4:4" x14ac:dyDescent="0.2">
      <c r="D42987" s="20"/>
    </row>
    <row r="42988" spans="4:4" x14ac:dyDescent="0.2">
      <c r="D42988" s="20"/>
    </row>
    <row r="42989" spans="4:4" x14ac:dyDescent="0.2">
      <c r="D42989" s="20"/>
    </row>
    <row r="42990" spans="4:4" x14ac:dyDescent="0.2">
      <c r="D42990" s="20"/>
    </row>
    <row r="42991" spans="4:4" x14ac:dyDescent="0.2">
      <c r="D42991" s="20"/>
    </row>
    <row r="42992" spans="4:4" x14ac:dyDescent="0.2">
      <c r="D42992" s="20"/>
    </row>
    <row r="42993" spans="4:4" x14ac:dyDescent="0.2">
      <c r="D42993" s="20"/>
    </row>
    <row r="42994" spans="4:4" x14ac:dyDescent="0.2">
      <c r="D42994" s="20"/>
    </row>
    <row r="42995" spans="4:4" x14ac:dyDescent="0.2">
      <c r="D42995" s="20"/>
    </row>
    <row r="42996" spans="4:4" x14ac:dyDescent="0.2">
      <c r="D42996" s="20"/>
    </row>
    <row r="42997" spans="4:4" x14ac:dyDescent="0.2">
      <c r="D42997" s="20"/>
    </row>
    <row r="42998" spans="4:4" x14ac:dyDescent="0.2">
      <c r="D42998" s="20"/>
    </row>
    <row r="42999" spans="4:4" x14ac:dyDescent="0.2">
      <c r="D42999" s="20"/>
    </row>
    <row r="43000" spans="4:4" x14ac:dyDescent="0.2">
      <c r="D43000" s="20"/>
    </row>
    <row r="43001" spans="4:4" x14ac:dyDescent="0.2">
      <c r="D43001" s="20"/>
    </row>
    <row r="43002" spans="4:4" x14ac:dyDescent="0.2">
      <c r="D43002" s="20"/>
    </row>
    <row r="43003" spans="4:4" x14ac:dyDescent="0.2">
      <c r="D43003" s="20"/>
    </row>
    <row r="43004" spans="4:4" x14ac:dyDescent="0.2">
      <c r="D43004" s="20"/>
    </row>
    <row r="43005" spans="4:4" x14ac:dyDescent="0.2">
      <c r="D43005" s="20"/>
    </row>
    <row r="43006" spans="4:4" x14ac:dyDescent="0.2">
      <c r="D43006" s="20"/>
    </row>
    <row r="43007" spans="4:4" x14ac:dyDescent="0.2">
      <c r="D43007" s="20"/>
    </row>
    <row r="43008" spans="4:4" x14ac:dyDescent="0.2">
      <c r="D43008" s="20"/>
    </row>
    <row r="43009" spans="4:4" x14ac:dyDescent="0.2">
      <c r="D43009" s="20"/>
    </row>
    <row r="43010" spans="4:4" x14ac:dyDescent="0.2">
      <c r="D43010" s="20"/>
    </row>
    <row r="43011" spans="4:4" x14ac:dyDescent="0.2">
      <c r="D43011" s="20"/>
    </row>
    <row r="43012" spans="4:4" x14ac:dyDescent="0.2">
      <c r="D43012" s="20"/>
    </row>
    <row r="43013" spans="4:4" x14ac:dyDescent="0.2">
      <c r="D43013" s="20"/>
    </row>
    <row r="43014" spans="4:4" x14ac:dyDescent="0.2">
      <c r="D43014" s="20"/>
    </row>
    <row r="43015" spans="4:4" x14ac:dyDescent="0.2">
      <c r="D43015" s="20"/>
    </row>
    <row r="43016" spans="4:4" x14ac:dyDescent="0.2">
      <c r="D43016" s="20"/>
    </row>
    <row r="43017" spans="4:4" x14ac:dyDescent="0.2">
      <c r="D43017" s="20"/>
    </row>
    <row r="43018" spans="4:4" x14ac:dyDescent="0.2">
      <c r="D43018" s="20"/>
    </row>
    <row r="43019" spans="4:4" x14ac:dyDescent="0.2">
      <c r="D43019" s="20"/>
    </row>
    <row r="43020" spans="4:4" x14ac:dyDescent="0.2">
      <c r="D43020" s="20"/>
    </row>
    <row r="43021" spans="4:4" x14ac:dyDescent="0.2">
      <c r="D43021" s="20"/>
    </row>
    <row r="43022" spans="4:4" x14ac:dyDescent="0.2">
      <c r="D43022" s="20"/>
    </row>
    <row r="43023" spans="4:4" x14ac:dyDescent="0.2">
      <c r="D43023" s="20"/>
    </row>
    <row r="43024" spans="4:4" x14ac:dyDescent="0.2">
      <c r="D43024" s="20"/>
    </row>
    <row r="43025" spans="4:4" x14ac:dyDescent="0.2">
      <c r="D43025" s="20"/>
    </row>
    <row r="43026" spans="4:4" x14ac:dyDescent="0.2">
      <c r="D43026" s="20"/>
    </row>
    <row r="43027" spans="4:4" x14ac:dyDescent="0.2">
      <c r="D43027" s="20"/>
    </row>
    <row r="43028" spans="4:4" x14ac:dyDescent="0.2">
      <c r="D43028" s="20"/>
    </row>
    <row r="43029" spans="4:4" x14ac:dyDescent="0.2">
      <c r="D43029" s="20"/>
    </row>
    <row r="43030" spans="4:4" x14ac:dyDescent="0.2">
      <c r="D43030" s="20"/>
    </row>
    <row r="43031" spans="4:4" x14ac:dyDescent="0.2">
      <c r="D43031" s="20"/>
    </row>
    <row r="43032" spans="4:4" x14ac:dyDescent="0.2">
      <c r="D43032" s="20"/>
    </row>
    <row r="43033" spans="4:4" x14ac:dyDescent="0.2">
      <c r="D43033" s="20"/>
    </row>
    <row r="43034" spans="4:4" x14ac:dyDescent="0.2">
      <c r="D43034" s="20"/>
    </row>
    <row r="43035" spans="4:4" x14ac:dyDescent="0.2">
      <c r="D43035" s="20"/>
    </row>
    <row r="43036" spans="4:4" x14ac:dyDescent="0.2">
      <c r="D43036" s="20"/>
    </row>
    <row r="43037" spans="4:4" x14ac:dyDescent="0.2">
      <c r="D43037" s="20"/>
    </row>
    <row r="43038" spans="4:4" x14ac:dyDescent="0.2">
      <c r="D43038" s="20"/>
    </row>
    <row r="43039" spans="4:4" x14ac:dyDescent="0.2">
      <c r="D43039" s="20"/>
    </row>
    <row r="43040" spans="4:4" x14ac:dyDescent="0.2">
      <c r="D43040" s="20"/>
    </row>
    <row r="43041" spans="4:4" x14ac:dyDescent="0.2">
      <c r="D43041" s="20"/>
    </row>
    <row r="43042" spans="4:4" x14ac:dyDescent="0.2">
      <c r="D43042" s="20"/>
    </row>
    <row r="43043" spans="4:4" x14ac:dyDescent="0.2">
      <c r="D43043" s="20"/>
    </row>
    <row r="43044" spans="4:4" x14ac:dyDescent="0.2">
      <c r="D43044" s="20"/>
    </row>
    <row r="43045" spans="4:4" x14ac:dyDescent="0.2">
      <c r="D43045" s="20"/>
    </row>
    <row r="43046" spans="4:4" x14ac:dyDescent="0.2">
      <c r="D43046" s="20"/>
    </row>
    <row r="43047" spans="4:4" x14ac:dyDescent="0.2">
      <c r="D43047" s="20"/>
    </row>
    <row r="43048" spans="4:4" x14ac:dyDescent="0.2">
      <c r="D43048" s="20"/>
    </row>
    <row r="43049" spans="4:4" x14ac:dyDescent="0.2">
      <c r="D43049" s="20"/>
    </row>
    <row r="43050" spans="4:4" x14ac:dyDescent="0.2">
      <c r="D43050" s="20"/>
    </row>
    <row r="43051" spans="4:4" x14ac:dyDescent="0.2">
      <c r="D43051" s="20"/>
    </row>
    <row r="43052" spans="4:4" x14ac:dyDescent="0.2">
      <c r="D43052" s="20"/>
    </row>
    <row r="43053" spans="4:4" x14ac:dyDescent="0.2">
      <c r="D43053" s="20"/>
    </row>
    <row r="43054" spans="4:4" x14ac:dyDescent="0.2">
      <c r="D43054" s="20"/>
    </row>
    <row r="43055" spans="4:4" x14ac:dyDescent="0.2">
      <c r="D43055" s="20"/>
    </row>
    <row r="43056" spans="4:4" x14ac:dyDescent="0.2">
      <c r="D43056" s="20"/>
    </row>
    <row r="43057" spans="4:4" x14ac:dyDescent="0.2">
      <c r="D43057" s="20"/>
    </row>
    <row r="43058" spans="4:4" x14ac:dyDescent="0.2">
      <c r="D43058" s="20"/>
    </row>
    <row r="43059" spans="4:4" x14ac:dyDescent="0.2">
      <c r="D43059" s="20"/>
    </row>
    <row r="43060" spans="4:4" x14ac:dyDescent="0.2">
      <c r="D43060" s="20"/>
    </row>
    <row r="43061" spans="4:4" x14ac:dyDescent="0.2">
      <c r="D43061" s="20"/>
    </row>
    <row r="43062" spans="4:4" x14ac:dyDescent="0.2">
      <c r="D43062" s="20"/>
    </row>
    <row r="43063" spans="4:4" x14ac:dyDescent="0.2">
      <c r="D43063" s="20"/>
    </row>
    <row r="43064" spans="4:4" x14ac:dyDescent="0.2">
      <c r="D43064" s="20"/>
    </row>
    <row r="43065" spans="4:4" x14ac:dyDescent="0.2">
      <c r="D43065" s="20"/>
    </row>
    <row r="43066" spans="4:4" x14ac:dyDescent="0.2">
      <c r="D43066" s="20"/>
    </row>
    <row r="43067" spans="4:4" x14ac:dyDescent="0.2">
      <c r="D43067" s="20"/>
    </row>
    <row r="43068" spans="4:4" x14ac:dyDescent="0.2">
      <c r="D43068" s="20"/>
    </row>
    <row r="43069" spans="4:4" x14ac:dyDescent="0.2">
      <c r="D43069" s="20"/>
    </row>
    <row r="43070" spans="4:4" x14ac:dyDescent="0.2">
      <c r="D43070" s="20"/>
    </row>
    <row r="43071" spans="4:4" x14ac:dyDescent="0.2">
      <c r="D43071" s="20"/>
    </row>
    <row r="43072" spans="4:4" x14ac:dyDescent="0.2">
      <c r="D43072" s="20"/>
    </row>
    <row r="43073" spans="4:4" x14ac:dyDescent="0.2">
      <c r="D43073" s="20"/>
    </row>
    <row r="43074" spans="4:4" x14ac:dyDescent="0.2">
      <c r="D43074" s="20"/>
    </row>
    <row r="43075" spans="4:4" x14ac:dyDescent="0.2">
      <c r="D43075" s="20"/>
    </row>
    <row r="43076" spans="4:4" x14ac:dyDescent="0.2">
      <c r="D43076" s="20"/>
    </row>
    <row r="43077" spans="4:4" x14ac:dyDescent="0.2">
      <c r="D43077" s="20"/>
    </row>
    <row r="43078" spans="4:4" x14ac:dyDescent="0.2">
      <c r="D43078" s="20"/>
    </row>
    <row r="43079" spans="4:4" x14ac:dyDescent="0.2">
      <c r="D43079" s="20"/>
    </row>
    <row r="43080" spans="4:4" x14ac:dyDescent="0.2">
      <c r="D43080" s="20"/>
    </row>
    <row r="43081" spans="4:4" x14ac:dyDescent="0.2">
      <c r="D43081" s="20"/>
    </row>
    <row r="43082" spans="4:4" x14ac:dyDescent="0.2">
      <c r="D43082" s="20"/>
    </row>
    <row r="43083" spans="4:4" x14ac:dyDescent="0.2">
      <c r="D43083" s="20"/>
    </row>
    <row r="43084" spans="4:4" x14ac:dyDescent="0.2">
      <c r="D43084" s="20"/>
    </row>
    <row r="43085" spans="4:4" x14ac:dyDescent="0.2">
      <c r="D43085" s="20"/>
    </row>
    <row r="43086" spans="4:4" x14ac:dyDescent="0.2">
      <c r="D43086" s="20"/>
    </row>
    <row r="43087" spans="4:4" x14ac:dyDescent="0.2">
      <c r="D43087" s="20"/>
    </row>
    <row r="43088" spans="4:4" x14ac:dyDescent="0.2">
      <c r="D43088" s="20"/>
    </row>
    <row r="43089" spans="4:4" x14ac:dyDescent="0.2">
      <c r="D43089" s="20"/>
    </row>
    <row r="43090" spans="4:4" x14ac:dyDescent="0.2">
      <c r="D43090" s="20"/>
    </row>
    <row r="43091" spans="4:4" x14ac:dyDescent="0.2">
      <c r="D43091" s="20"/>
    </row>
    <row r="43092" spans="4:4" x14ac:dyDescent="0.2">
      <c r="D43092" s="20"/>
    </row>
    <row r="43093" spans="4:4" x14ac:dyDescent="0.2">
      <c r="D43093" s="20"/>
    </row>
    <row r="43094" spans="4:4" x14ac:dyDescent="0.2">
      <c r="D43094" s="20"/>
    </row>
    <row r="43095" spans="4:4" x14ac:dyDescent="0.2">
      <c r="D43095" s="20"/>
    </row>
    <row r="43096" spans="4:4" x14ac:dyDescent="0.2">
      <c r="D43096" s="20"/>
    </row>
    <row r="43097" spans="4:4" x14ac:dyDescent="0.2">
      <c r="D43097" s="20"/>
    </row>
    <row r="43098" spans="4:4" x14ac:dyDescent="0.2">
      <c r="D43098" s="20"/>
    </row>
    <row r="43099" spans="4:4" x14ac:dyDescent="0.2">
      <c r="D43099" s="20"/>
    </row>
    <row r="43100" spans="4:4" x14ac:dyDescent="0.2">
      <c r="D43100" s="20"/>
    </row>
    <row r="43101" spans="4:4" x14ac:dyDescent="0.2">
      <c r="D43101" s="20"/>
    </row>
    <row r="43102" spans="4:4" x14ac:dyDescent="0.2">
      <c r="D43102" s="20"/>
    </row>
    <row r="43103" spans="4:4" x14ac:dyDescent="0.2">
      <c r="D43103" s="20"/>
    </row>
    <row r="43104" spans="4:4" x14ac:dyDescent="0.2">
      <c r="D43104" s="20"/>
    </row>
    <row r="43105" spans="4:4" x14ac:dyDescent="0.2">
      <c r="D43105" s="20"/>
    </row>
    <row r="43106" spans="4:4" x14ac:dyDescent="0.2">
      <c r="D43106" s="20"/>
    </row>
    <row r="43107" spans="4:4" x14ac:dyDescent="0.2">
      <c r="D43107" s="20"/>
    </row>
    <row r="43108" spans="4:4" x14ac:dyDescent="0.2">
      <c r="D43108" s="20"/>
    </row>
    <row r="43109" spans="4:4" x14ac:dyDescent="0.2">
      <c r="D43109" s="20"/>
    </row>
    <row r="43110" spans="4:4" x14ac:dyDescent="0.2">
      <c r="D43110" s="20"/>
    </row>
    <row r="43111" spans="4:4" x14ac:dyDescent="0.2">
      <c r="D43111" s="20"/>
    </row>
    <row r="43112" spans="4:4" x14ac:dyDescent="0.2">
      <c r="D43112" s="20"/>
    </row>
    <row r="43113" spans="4:4" x14ac:dyDescent="0.2">
      <c r="D43113" s="20"/>
    </row>
    <row r="43114" spans="4:4" x14ac:dyDescent="0.2">
      <c r="D43114" s="20"/>
    </row>
    <row r="43115" spans="4:4" x14ac:dyDescent="0.2">
      <c r="D43115" s="20"/>
    </row>
    <row r="43116" spans="4:4" x14ac:dyDescent="0.2">
      <c r="D43116" s="20"/>
    </row>
    <row r="43117" spans="4:4" x14ac:dyDescent="0.2">
      <c r="D43117" s="20"/>
    </row>
    <row r="43118" spans="4:4" x14ac:dyDescent="0.2">
      <c r="D43118" s="20"/>
    </row>
    <row r="43119" spans="4:4" x14ac:dyDescent="0.2">
      <c r="D43119" s="20"/>
    </row>
    <row r="43120" spans="4:4" x14ac:dyDescent="0.2">
      <c r="D43120" s="20"/>
    </row>
    <row r="43121" spans="4:4" x14ac:dyDescent="0.2">
      <c r="D43121" s="20"/>
    </row>
    <row r="43122" spans="4:4" x14ac:dyDescent="0.2">
      <c r="D43122" s="20"/>
    </row>
    <row r="43123" spans="4:4" x14ac:dyDescent="0.2">
      <c r="D43123" s="20"/>
    </row>
    <row r="43124" spans="4:4" x14ac:dyDescent="0.2">
      <c r="D43124" s="20"/>
    </row>
    <row r="43125" spans="4:4" x14ac:dyDescent="0.2">
      <c r="D43125" s="20"/>
    </row>
    <row r="43126" spans="4:4" x14ac:dyDescent="0.2">
      <c r="D43126" s="20"/>
    </row>
    <row r="43127" spans="4:4" x14ac:dyDescent="0.2">
      <c r="D43127" s="20"/>
    </row>
    <row r="43128" spans="4:4" x14ac:dyDescent="0.2">
      <c r="D43128" s="20"/>
    </row>
    <row r="43129" spans="4:4" x14ac:dyDescent="0.2">
      <c r="D43129" s="20"/>
    </row>
    <row r="43130" spans="4:4" x14ac:dyDescent="0.2">
      <c r="D43130" s="20"/>
    </row>
    <row r="43131" spans="4:4" x14ac:dyDescent="0.2">
      <c r="D43131" s="20"/>
    </row>
    <row r="43132" spans="4:4" x14ac:dyDescent="0.2">
      <c r="D43132" s="20"/>
    </row>
    <row r="43133" spans="4:4" x14ac:dyDescent="0.2">
      <c r="D43133" s="20"/>
    </row>
    <row r="43134" spans="4:4" x14ac:dyDescent="0.2">
      <c r="D43134" s="20"/>
    </row>
    <row r="43135" spans="4:4" x14ac:dyDescent="0.2">
      <c r="D43135" s="20"/>
    </row>
    <row r="43136" spans="4:4" x14ac:dyDescent="0.2">
      <c r="D43136" s="20"/>
    </row>
    <row r="43137" spans="4:4" x14ac:dyDescent="0.2">
      <c r="D43137" s="20"/>
    </row>
    <row r="43138" spans="4:4" x14ac:dyDescent="0.2">
      <c r="D43138" s="20"/>
    </row>
    <row r="43139" spans="4:4" x14ac:dyDescent="0.2">
      <c r="D43139" s="20"/>
    </row>
    <row r="43140" spans="4:4" x14ac:dyDescent="0.2">
      <c r="D43140" s="20"/>
    </row>
    <row r="43141" spans="4:4" x14ac:dyDescent="0.2">
      <c r="D43141" s="20"/>
    </row>
    <row r="43142" spans="4:4" x14ac:dyDescent="0.2">
      <c r="D43142" s="20"/>
    </row>
    <row r="43143" spans="4:4" x14ac:dyDescent="0.2">
      <c r="D43143" s="20"/>
    </row>
    <row r="43144" spans="4:4" x14ac:dyDescent="0.2">
      <c r="D43144" s="20"/>
    </row>
    <row r="43145" spans="4:4" x14ac:dyDescent="0.2">
      <c r="D43145" s="20"/>
    </row>
    <row r="43146" spans="4:4" x14ac:dyDescent="0.2">
      <c r="D43146" s="20"/>
    </row>
    <row r="43147" spans="4:4" x14ac:dyDescent="0.2">
      <c r="D43147" s="20"/>
    </row>
    <row r="43148" spans="4:4" x14ac:dyDescent="0.2">
      <c r="D43148" s="20"/>
    </row>
    <row r="43149" spans="4:4" x14ac:dyDescent="0.2">
      <c r="D43149" s="20"/>
    </row>
    <row r="43150" spans="4:4" x14ac:dyDescent="0.2">
      <c r="D43150" s="20"/>
    </row>
    <row r="43151" spans="4:4" x14ac:dyDescent="0.2">
      <c r="D43151" s="20"/>
    </row>
    <row r="43152" spans="4:4" x14ac:dyDescent="0.2">
      <c r="D43152" s="20"/>
    </row>
    <row r="43153" spans="4:4" x14ac:dyDescent="0.2">
      <c r="D43153" s="20"/>
    </row>
    <row r="43154" spans="4:4" x14ac:dyDescent="0.2">
      <c r="D43154" s="20"/>
    </row>
    <row r="43155" spans="4:4" x14ac:dyDescent="0.2">
      <c r="D43155" s="20"/>
    </row>
    <row r="43156" spans="4:4" x14ac:dyDescent="0.2">
      <c r="D43156" s="20"/>
    </row>
    <row r="43157" spans="4:4" x14ac:dyDescent="0.2">
      <c r="D43157" s="20"/>
    </row>
    <row r="43158" spans="4:4" x14ac:dyDescent="0.2">
      <c r="D43158" s="20"/>
    </row>
    <row r="43159" spans="4:4" x14ac:dyDescent="0.2">
      <c r="D43159" s="20"/>
    </row>
    <row r="43160" spans="4:4" x14ac:dyDescent="0.2">
      <c r="D43160" s="20"/>
    </row>
    <row r="43161" spans="4:4" x14ac:dyDescent="0.2">
      <c r="D43161" s="20"/>
    </row>
    <row r="43162" spans="4:4" x14ac:dyDescent="0.2">
      <c r="D43162" s="20"/>
    </row>
    <row r="43163" spans="4:4" x14ac:dyDescent="0.2">
      <c r="D43163" s="20"/>
    </row>
    <row r="43164" spans="4:4" x14ac:dyDescent="0.2">
      <c r="D43164" s="20"/>
    </row>
    <row r="43165" spans="4:4" x14ac:dyDescent="0.2">
      <c r="D43165" s="20"/>
    </row>
    <row r="43166" spans="4:4" x14ac:dyDescent="0.2">
      <c r="D43166" s="20"/>
    </row>
    <row r="43167" spans="4:4" x14ac:dyDescent="0.2">
      <c r="D43167" s="20"/>
    </row>
    <row r="43168" spans="4:4" x14ac:dyDescent="0.2">
      <c r="D43168" s="20"/>
    </row>
    <row r="43169" spans="4:4" x14ac:dyDescent="0.2">
      <c r="D43169" s="20"/>
    </row>
    <row r="43170" spans="4:4" x14ac:dyDescent="0.2">
      <c r="D43170" s="20"/>
    </row>
    <row r="43171" spans="4:4" x14ac:dyDescent="0.2">
      <c r="D43171" s="20"/>
    </row>
    <row r="43172" spans="4:4" x14ac:dyDescent="0.2">
      <c r="D43172" s="20"/>
    </row>
    <row r="43173" spans="4:4" x14ac:dyDescent="0.2">
      <c r="D43173" s="20"/>
    </row>
    <row r="43174" spans="4:4" x14ac:dyDescent="0.2">
      <c r="D43174" s="20"/>
    </row>
    <row r="43175" spans="4:4" x14ac:dyDescent="0.2">
      <c r="D43175" s="20"/>
    </row>
    <row r="43176" spans="4:4" x14ac:dyDescent="0.2">
      <c r="D43176" s="20"/>
    </row>
    <row r="43177" spans="4:4" x14ac:dyDescent="0.2">
      <c r="D43177" s="20"/>
    </row>
    <row r="43178" spans="4:4" x14ac:dyDescent="0.2">
      <c r="D43178" s="20"/>
    </row>
    <row r="43179" spans="4:4" x14ac:dyDescent="0.2">
      <c r="D43179" s="20"/>
    </row>
    <row r="43180" spans="4:4" x14ac:dyDescent="0.2">
      <c r="D43180" s="20"/>
    </row>
    <row r="43181" spans="4:4" x14ac:dyDescent="0.2">
      <c r="D43181" s="20"/>
    </row>
    <row r="43182" spans="4:4" x14ac:dyDescent="0.2">
      <c r="D43182" s="20"/>
    </row>
    <row r="43183" spans="4:4" x14ac:dyDescent="0.2">
      <c r="D43183" s="20"/>
    </row>
    <row r="43184" spans="4:4" x14ac:dyDescent="0.2">
      <c r="D43184" s="20"/>
    </row>
    <row r="43185" spans="4:4" x14ac:dyDescent="0.2">
      <c r="D43185" s="20"/>
    </row>
    <row r="43186" spans="4:4" x14ac:dyDescent="0.2">
      <c r="D43186" s="20"/>
    </row>
    <row r="43187" spans="4:4" x14ac:dyDescent="0.2">
      <c r="D43187" s="20"/>
    </row>
    <row r="43188" spans="4:4" x14ac:dyDescent="0.2">
      <c r="D43188" s="20"/>
    </row>
    <row r="43189" spans="4:4" x14ac:dyDescent="0.2">
      <c r="D43189" s="20"/>
    </row>
    <row r="43190" spans="4:4" x14ac:dyDescent="0.2">
      <c r="D43190" s="20"/>
    </row>
    <row r="43191" spans="4:4" x14ac:dyDescent="0.2">
      <c r="D43191" s="20"/>
    </row>
    <row r="43192" spans="4:4" x14ac:dyDescent="0.2">
      <c r="D43192" s="20"/>
    </row>
    <row r="43193" spans="4:4" x14ac:dyDescent="0.2">
      <c r="D43193" s="20"/>
    </row>
    <row r="43194" spans="4:4" x14ac:dyDescent="0.2">
      <c r="D43194" s="20"/>
    </row>
    <row r="43195" spans="4:4" x14ac:dyDescent="0.2">
      <c r="D43195" s="20"/>
    </row>
    <row r="43196" spans="4:4" x14ac:dyDescent="0.2">
      <c r="D43196" s="20"/>
    </row>
    <row r="43197" spans="4:4" x14ac:dyDescent="0.2">
      <c r="D43197" s="20"/>
    </row>
    <row r="43198" spans="4:4" x14ac:dyDescent="0.2">
      <c r="D43198" s="20"/>
    </row>
    <row r="43199" spans="4:4" x14ac:dyDescent="0.2">
      <c r="D43199" s="20"/>
    </row>
    <row r="43200" spans="4:4" x14ac:dyDescent="0.2">
      <c r="D43200" s="20"/>
    </row>
    <row r="43201" spans="4:4" x14ac:dyDescent="0.2">
      <c r="D43201" s="20"/>
    </row>
    <row r="43202" spans="4:4" x14ac:dyDescent="0.2">
      <c r="D43202" s="20"/>
    </row>
    <row r="43203" spans="4:4" x14ac:dyDescent="0.2">
      <c r="D43203" s="20"/>
    </row>
    <row r="43204" spans="4:4" x14ac:dyDescent="0.2">
      <c r="D43204" s="20"/>
    </row>
    <row r="43205" spans="4:4" x14ac:dyDescent="0.2">
      <c r="D43205" s="20"/>
    </row>
    <row r="43206" spans="4:4" x14ac:dyDescent="0.2">
      <c r="D43206" s="20"/>
    </row>
    <row r="43207" spans="4:4" x14ac:dyDescent="0.2">
      <c r="D43207" s="20"/>
    </row>
    <row r="43208" spans="4:4" x14ac:dyDescent="0.2">
      <c r="D43208" s="20"/>
    </row>
    <row r="43209" spans="4:4" x14ac:dyDescent="0.2">
      <c r="D43209" s="20"/>
    </row>
    <row r="43210" spans="4:4" x14ac:dyDescent="0.2">
      <c r="D43210" s="20"/>
    </row>
    <row r="43211" spans="4:4" x14ac:dyDescent="0.2">
      <c r="D43211" s="20"/>
    </row>
    <row r="43212" spans="4:4" x14ac:dyDescent="0.2">
      <c r="D43212" s="20"/>
    </row>
    <row r="43213" spans="4:4" x14ac:dyDescent="0.2">
      <c r="D43213" s="20"/>
    </row>
    <row r="43214" spans="4:4" x14ac:dyDescent="0.2">
      <c r="D43214" s="20"/>
    </row>
    <row r="43215" spans="4:4" x14ac:dyDescent="0.2">
      <c r="D43215" s="20"/>
    </row>
    <row r="43216" spans="4:4" x14ac:dyDescent="0.2">
      <c r="D43216" s="20"/>
    </row>
    <row r="43217" spans="4:4" x14ac:dyDescent="0.2">
      <c r="D43217" s="20"/>
    </row>
    <row r="43218" spans="4:4" x14ac:dyDescent="0.2">
      <c r="D43218" s="20"/>
    </row>
    <row r="43219" spans="4:4" x14ac:dyDescent="0.2">
      <c r="D43219" s="20"/>
    </row>
    <row r="43220" spans="4:4" x14ac:dyDescent="0.2">
      <c r="D43220" s="20"/>
    </row>
    <row r="43221" spans="4:4" x14ac:dyDescent="0.2">
      <c r="D43221" s="20"/>
    </row>
    <row r="43222" spans="4:4" x14ac:dyDescent="0.2">
      <c r="D43222" s="20"/>
    </row>
    <row r="43223" spans="4:4" x14ac:dyDescent="0.2">
      <c r="D43223" s="20"/>
    </row>
    <row r="43224" spans="4:4" x14ac:dyDescent="0.2">
      <c r="D43224" s="20"/>
    </row>
    <row r="43225" spans="4:4" x14ac:dyDescent="0.2">
      <c r="D43225" s="20"/>
    </row>
    <row r="43226" spans="4:4" x14ac:dyDescent="0.2">
      <c r="D43226" s="20"/>
    </row>
    <row r="43227" spans="4:4" x14ac:dyDescent="0.2">
      <c r="D43227" s="20"/>
    </row>
    <row r="43228" spans="4:4" x14ac:dyDescent="0.2">
      <c r="D43228" s="20"/>
    </row>
    <row r="43229" spans="4:4" x14ac:dyDescent="0.2">
      <c r="D43229" s="20"/>
    </row>
    <row r="43230" spans="4:4" x14ac:dyDescent="0.2">
      <c r="D43230" s="20"/>
    </row>
    <row r="43231" spans="4:4" x14ac:dyDescent="0.2">
      <c r="D43231" s="20"/>
    </row>
    <row r="43232" spans="4:4" x14ac:dyDescent="0.2">
      <c r="D43232" s="20"/>
    </row>
    <row r="43233" spans="4:4" x14ac:dyDescent="0.2">
      <c r="D43233" s="20"/>
    </row>
    <row r="43234" spans="4:4" x14ac:dyDescent="0.2">
      <c r="D43234" s="20"/>
    </row>
    <row r="43235" spans="4:4" x14ac:dyDescent="0.2">
      <c r="D43235" s="20"/>
    </row>
    <row r="43236" spans="4:4" x14ac:dyDescent="0.2">
      <c r="D43236" s="20"/>
    </row>
    <row r="43237" spans="4:4" x14ac:dyDescent="0.2">
      <c r="D43237" s="20"/>
    </row>
    <row r="43238" spans="4:4" x14ac:dyDescent="0.2">
      <c r="D43238" s="20"/>
    </row>
    <row r="43239" spans="4:4" x14ac:dyDescent="0.2">
      <c r="D43239" s="20"/>
    </row>
    <row r="43240" spans="4:4" x14ac:dyDescent="0.2">
      <c r="D43240" s="20"/>
    </row>
    <row r="43241" spans="4:4" x14ac:dyDescent="0.2">
      <c r="D43241" s="20"/>
    </row>
    <row r="43242" spans="4:4" x14ac:dyDescent="0.2">
      <c r="D43242" s="20"/>
    </row>
    <row r="43243" spans="4:4" x14ac:dyDescent="0.2">
      <c r="D43243" s="20"/>
    </row>
    <row r="43244" spans="4:4" x14ac:dyDescent="0.2">
      <c r="D43244" s="20"/>
    </row>
    <row r="43245" spans="4:4" x14ac:dyDescent="0.2">
      <c r="D43245" s="20"/>
    </row>
    <row r="43246" spans="4:4" x14ac:dyDescent="0.2">
      <c r="D43246" s="20"/>
    </row>
    <row r="43247" spans="4:4" x14ac:dyDescent="0.2">
      <c r="D43247" s="20"/>
    </row>
    <row r="43248" spans="4:4" x14ac:dyDescent="0.2">
      <c r="D43248" s="20"/>
    </row>
    <row r="43249" spans="4:4" x14ac:dyDescent="0.2">
      <c r="D43249" s="20"/>
    </row>
    <row r="43250" spans="4:4" x14ac:dyDescent="0.2">
      <c r="D43250" s="20"/>
    </row>
    <row r="43251" spans="4:4" x14ac:dyDescent="0.2">
      <c r="D43251" s="20"/>
    </row>
    <row r="43252" spans="4:4" x14ac:dyDescent="0.2">
      <c r="D43252" s="20"/>
    </row>
    <row r="43253" spans="4:4" x14ac:dyDescent="0.2">
      <c r="D43253" s="20"/>
    </row>
    <row r="43254" spans="4:4" x14ac:dyDescent="0.2">
      <c r="D43254" s="20"/>
    </row>
    <row r="43255" spans="4:4" x14ac:dyDescent="0.2">
      <c r="D43255" s="20"/>
    </row>
    <row r="43256" spans="4:4" x14ac:dyDescent="0.2">
      <c r="D43256" s="20"/>
    </row>
    <row r="43257" spans="4:4" x14ac:dyDescent="0.2">
      <c r="D43257" s="20"/>
    </row>
    <row r="43258" spans="4:4" x14ac:dyDescent="0.2">
      <c r="D43258" s="20"/>
    </row>
    <row r="43259" spans="4:4" x14ac:dyDescent="0.2">
      <c r="D43259" s="20"/>
    </row>
    <row r="43260" spans="4:4" x14ac:dyDescent="0.2">
      <c r="D43260" s="20"/>
    </row>
    <row r="43261" spans="4:4" x14ac:dyDescent="0.2">
      <c r="D43261" s="20"/>
    </row>
    <row r="43262" spans="4:4" x14ac:dyDescent="0.2">
      <c r="D43262" s="20"/>
    </row>
    <row r="43263" spans="4:4" x14ac:dyDescent="0.2">
      <c r="D43263" s="20"/>
    </row>
    <row r="43264" spans="4:4" x14ac:dyDescent="0.2">
      <c r="D43264" s="20"/>
    </row>
    <row r="43265" spans="4:4" x14ac:dyDescent="0.2">
      <c r="D43265" s="20"/>
    </row>
    <row r="43266" spans="4:4" x14ac:dyDescent="0.2">
      <c r="D43266" s="20"/>
    </row>
    <row r="43267" spans="4:4" x14ac:dyDescent="0.2">
      <c r="D43267" s="20"/>
    </row>
    <row r="43268" spans="4:4" x14ac:dyDescent="0.2">
      <c r="D43268" s="20"/>
    </row>
    <row r="43269" spans="4:4" x14ac:dyDescent="0.2">
      <c r="D43269" s="20"/>
    </row>
    <row r="43270" spans="4:4" x14ac:dyDescent="0.2">
      <c r="D43270" s="20"/>
    </row>
    <row r="43271" spans="4:4" x14ac:dyDescent="0.2">
      <c r="D43271" s="20"/>
    </row>
    <row r="43272" spans="4:4" x14ac:dyDescent="0.2">
      <c r="D43272" s="20"/>
    </row>
    <row r="43273" spans="4:4" x14ac:dyDescent="0.2">
      <c r="D43273" s="20"/>
    </row>
    <row r="43274" spans="4:4" x14ac:dyDescent="0.2">
      <c r="D43274" s="20"/>
    </row>
    <row r="43275" spans="4:4" x14ac:dyDescent="0.2">
      <c r="D43275" s="20"/>
    </row>
    <row r="43276" spans="4:4" x14ac:dyDescent="0.2">
      <c r="D43276" s="20"/>
    </row>
    <row r="43277" spans="4:4" x14ac:dyDescent="0.2">
      <c r="D43277" s="20"/>
    </row>
    <row r="43278" spans="4:4" x14ac:dyDescent="0.2">
      <c r="D43278" s="20"/>
    </row>
    <row r="43279" spans="4:4" x14ac:dyDescent="0.2">
      <c r="D43279" s="20"/>
    </row>
    <row r="43280" spans="4:4" x14ac:dyDescent="0.2">
      <c r="D43280" s="20"/>
    </row>
    <row r="43281" spans="4:4" x14ac:dyDescent="0.2">
      <c r="D43281" s="20"/>
    </row>
    <row r="43282" spans="4:4" x14ac:dyDescent="0.2">
      <c r="D43282" s="20"/>
    </row>
    <row r="43283" spans="4:4" x14ac:dyDescent="0.2">
      <c r="D43283" s="20"/>
    </row>
    <row r="43284" spans="4:4" x14ac:dyDescent="0.2">
      <c r="D43284" s="20"/>
    </row>
    <row r="43285" spans="4:4" x14ac:dyDescent="0.2">
      <c r="D43285" s="20"/>
    </row>
    <row r="43286" spans="4:4" x14ac:dyDescent="0.2">
      <c r="D43286" s="20"/>
    </row>
    <row r="43287" spans="4:4" x14ac:dyDescent="0.2">
      <c r="D43287" s="20"/>
    </row>
    <row r="43288" spans="4:4" x14ac:dyDescent="0.2">
      <c r="D43288" s="20"/>
    </row>
    <row r="43289" spans="4:4" x14ac:dyDescent="0.2">
      <c r="D43289" s="20"/>
    </row>
    <row r="43290" spans="4:4" x14ac:dyDescent="0.2">
      <c r="D43290" s="20"/>
    </row>
    <row r="43291" spans="4:4" x14ac:dyDescent="0.2">
      <c r="D43291" s="20"/>
    </row>
    <row r="43292" spans="4:4" x14ac:dyDescent="0.2">
      <c r="D43292" s="20"/>
    </row>
    <row r="43293" spans="4:4" x14ac:dyDescent="0.2">
      <c r="D43293" s="20"/>
    </row>
    <row r="43294" spans="4:4" x14ac:dyDescent="0.2">
      <c r="D43294" s="20"/>
    </row>
    <row r="43295" spans="4:4" x14ac:dyDescent="0.2">
      <c r="D43295" s="20"/>
    </row>
    <row r="43296" spans="4:4" x14ac:dyDescent="0.2">
      <c r="D43296" s="20"/>
    </row>
    <row r="43297" spans="4:4" x14ac:dyDescent="0.2">
      <c r="D43297" s="20"/>
    </row>
    <row r="43298" spans="4:4" x14ac:dyDescent="0.2">
      <c r="D43298" s="20"/>
    </row>
    <row r="43299" spans="4:4" x14ac:dyDescent="0.2">
      <c r="D43299" s="20"/>
    </row>
    <row r="43300" spans="4:4" x14ac:dyDescent="0.2">
      <c r="D43300" s="20"/>
    </row>
    <row r="43301" spans="4:4" x14ac:dyDescent="0.2">
      <c r="D43301" s="20"/>
    </row>
    <row r="43302" spans="4:4" x14ac:dyDescent="0.2">
      <c r="D43302" s="20"/>
    </row>
    <row r="43303" spans="4:4" x14ac:dyDescent="0.2">
      <c r="D43303" s="20"/>
    </row>
    <row r="43304" spans="4:4" x14ac:dyDescent="0.2">
      <c r="D43304" s="20"/>
    </row>
    <row r="43305" spans="4:4" x14ac:dyDescent="0.2">
      <c r="D43305" s="20"/>
    </row>
    <row r="43306" spans="4:4" x14ac:dyDescent="0.2">
      <c r="D43306" s="20"/>
    </row>
    <row r="43307" spans="4:4" x14ac:dyDescent="0.2">
      <c r="D43307" s="20"/>
    </row>
    <row r="43308" spans="4:4" x14ac:dyDescent="0.2">
      <c r="D43308" s="20"/>
    </row>
    <row r="43309" spans="4:4" x14ac:dyDescent="0.2">
      <c r="D43309" s="20"/>
    </row>
    <row r="43310" spans="4:4" x14ac:dyDescent="0.2">
      <c r="D43310" s="20"/>
    </row>
    <row r="43311" spans="4:4" x14ac:dyDescent="0.2">
      <c r="D43311" s="20"/>
    </row>
    <row r="43312" spans="4:4" x14ac:dyDescent="0.2">
      <c r="D43312" s="20"/>
    </row>
    <row r="43313" spans="4:4" x14ac:dyDescent="0.2">
      <c r="D43313" s="20"/>
    </row>
    <row r="43314" spans="4:4" x14ac:dyDescent="0.2">
      <c r="D43314" s="20"/>
    </row>
    <row r="43315" spans="4:4" x14ac:dyDescent="0.2">
      <c r="D43315" s="20"/>
    </row>
    <row r="43316" spans="4:4" x14ac:dyDescent="0.2">
      <c r="D43316" s="20"/>
    </row>
    <row r="43317" spans="4:4" x14ac:dyDescent="0.2">
      <c r="D43317" s="20"/>
    </row>
    <row r="43318" spans="4:4" x14ac:dyDescent="0.2">
      <c r="D43318" s="20"/>
    </row>
    <row r="43319" spans="4:4" x14ac:dyDescent="0.2">
      <c r="D43319" s="20"/>
    </row>
    <row r="43320" spans="4:4" x14ac:dyDescent="0.2">
      <c r="D43320" s="20"/>
    </row>
    <row r="43321" spans="4:4" x14ac:dyDescent="0.2">
      <c r="D43321" s="20"/>
    </row>
    <row r="43322" spans="4:4" x14ac:dyDescent="0.2">
      <c r="D43322" s="20"/>
    </row>
    <row r="43323" spans="4:4" x14ac:dyDescent="0.2">
      <c r="D43323" s="20"/>
    </row>
    <row r="43324" spans="4:4" x14ac:dyDescent="0.2">
      <c r="D43324" s="20"/>
    </row>
    <row r="43325" spans="4:4" x14ac:dyDescent="0.2">
      <c r="D43325" s="20"/>
    </row>
    <row r="43326" spans="4:4" x14ac:dyDescent="0.2">
      <c r="D43326" s="20"/>
    </row>
    <row r="43327" spans="4:4" x14ac:dyDescent="0.2">
      <c r="D43327" s="20"/>
    </row>
    <row r="43328" spans="4:4" x14ac:dyDescent="0.2">
      <c r="D43328" s="20"/>
    </row>
    <row r="43329" spans="4:4" x14ac:dyDescent="0.2">
      <c r="D43329" s="20"/>
    </row>
    <row r="43330" spans="4:4" x14ac:dyDescent="0.2">
      <c r="D43330" s="20"/>
    </row>
    <row r="43331" spans="4:4" x14ac:dyDescent="0.2">
      <c r="D43331" s="20"/>
    </row>
    <row r="43332" spans="4:4" x14ac:dyDescent="0.2">
      <c r="D43332" s="20"/>
    </row>
    <row r="43333" spans="4:4" x14ac:dyDescent="0.2">
      <c r="D43333" s="20"/>
    </row>
    <row r="43334" spans="4:4" x14ac:dyDescent="0.2">
      <c r="D43334" s="20"/>
    </row>
    <row r="43335" spans="4:4" x14ac:dyDescent="0.2">
      <c r="D43335" s="20"/>
    </row>
    <row r="43336" spans="4:4" x14ac:dyDescent="0.2">
      <c r="D43336" s="20"/>
    </row>
    <row r="43337" spans="4:4" x14ac:dyDescent="0.2">
      <c r="D43337" s="20"/>
    </row>
    <row r="43338" spans="4:4" x14ac:dyDescent="0.2">
      <c r="D43338" s="20"/>
    </row>
    <row r="43339" spans="4:4" x14ac:dyDescent="0.2">
      <c r="D43339" s="20"/>
    </row>
    <row r="43340" spans="4:4" x14ac:dyDescent="0.2">
      <c r="D43340" s="20"/>
    </row>
    <row r="43341" spans="4:4" x14ac:dyDescent="0.2">
      <c r="D43341" s="20"/>
    </row>
    <row r="43342" spans="4:4" x14ac:dyDescent="0.2">
      <c r="D43342" s="20"/>
    </row>
    <row r="43343" spans="4:4" x14ac:dyDescent="0.2">
      <c r="D43343" s="20"/>
    </row>
    <row r="43344" spans="4:4" x14ac:dyDescent="0.2">
      <c r="D43344" s="20"/>
    </row>
    <row r="43345" spans="4:4" x14ac:dyDescent="0.2">
      <c r="D43345" s="20"/>
    </row>
    <row r="43346" spans="4:4" x14ac:dyDescent="0.2">
      <c r="D43346" s="20"/>
    </row>
    <row r="43347" spans="4:4" x14ac:dyDescent="0.2">
      <c r="D43347" s="20"/>
    </row>
    <row r="43348" spans="4:4" x14ac:dyDescent="0.2">
      <c r="D43348" s="20"/>
    </row>
    <row r="43349" spans="4:4" x14ac:dyDescent="0.2">
      <c r="D43349" s="20"/>
    </row>
    <row r="43350" spans="4:4" x14ac:dyDescent="0.2">
      <c r="D43350" s="20"/>
    </row>
    <row r="43351" spans="4:4" x14ac:dyDescent="0.2">
      <c r="D43351" s="20"/>
    </row>
    <row r="43352" spans="4:4" x14ac:dyDescent="0.2">
      <c r="D43352" s="20"/>
    </row>
    <row r="43353" spans="4:4" x14ac:dyDescent="0.2">
      <c r="D43353" s="20"/>
    </row>
    <row r="43354" spans="4:4" x14ac:dyDescent="0.2">
      <c r="D43354" s="20"/>
    </row>
    <row r="43355" spans="4:4" x14ac:dyDescent="0.2">
      <c r="D43355" s="20"/>
    </row>
    <row r="43356" spans="4:4" x14ac:dyDescent="0.2">
      <c r="D43356" s="20"/>
    </row>
    <row r="43357" spans="4:4" x14ac:dyDescent="0.2">
      <c r="D43357" s="20"/>
    </row>
    <row r="43358" spans="4:4" x14ac:dyDescent="0.2">
      <c r="D43358" s="20"/>
    </row>
    <row r="43359" spans="4:4" x14ac:dyDescent="0.2">
      <c r="D43359" s="20"/>
    </row>
    <row r="43360" spans="4:4" x14ac:dyDescent="0.2">
      <c r="D43360" s="20"/>
    </row>
    <row r="43361" spans="4:4" x14ac:dyDescent="0.2">
      <c r="D43361" s="20"/>
    </row>
    <row r="43362" spans="4:4" x14ac:dyDescent="0.2">
      <c r="D43362" s="20"/>
    </row>
    <row r="43363" spans="4:4" x14ac:dyDescent="0.2">
      <c r="D43363" s="20"/>
    </row>
    <row r="43364" spans="4:4" x14ac:dyDescent="0.2">
      <c r="D43364" s="20"/>
    </row>
    <row r="43365" spans="4:4" x14ac:dyDescent="0.2">
      <c r="D43365" s="20"/>
    </row>
    <row r="43366" spans="4:4" x14ac:dyDescent="0.2">
      <c r="D43366" s="20"/>
    </row>
    <row r="43367" spans="4:4" x14ac:dyDescent="0.2">
      <c r="D43367" s="20"/>
    </row>
    <row r="43368" spans="4:4" x14ac:dyDescent="0.2">
      <c r="D43368" s="20"/>
    </row>
    <row r="43369" spans="4:4" x14ac:dyDescent="0.2">
      <c r="D43369" s="20"/>
    </row>
    <row r="43370" spans="4:4" x14ac:dyDescent="0.2">
      <c r="D43370" s="20"/>
    </row>
    <row r="43371" spans="4:4" x14ac:dyDescent="0.2">
      <c r="D43371" s="20"/>
    </row>
    <row r="43372" spans="4:4" x14ac:dyDescent="0.2">
      <c r="D43372" s="20"/>
    </row>
    <row r="43373" spans="4:4" x14ac:dyDescent="0.2">
      <c r="D43373" s="20"/>
    </row>
    <row r="43374" spans="4:4" x14ac:dyDescent="0.2">
      <c r="D43374" s="20"/>
    </row>
    <row r="43375" spans="4:4" x14ac:dyDescent="0.2">
      <c r="D43375" s="20"/>
    </row>
    <row r="43376" spans="4:4" x14ac:dyDescent="0.2">
      <c r="D43376" s="20"/>
    </row>
    <row r="43377" spans="4:4" x14ac:dyDescent="0.2">
      <c r="D43377" s="20"/>
    </row>
    <row r="43378" spans="4:4" x14ac:dyDescent="0.2">
      <c r="D43378" s="20"/>
    </row>
    <row r="43379" spans="4:4" x14ac:dyDescent="0.2">
      <c r="D43379" s="20"/>
    </row>
    <row r="43380" spans="4:4" x14ac:dyDescent="0.2">
      <c r="D43380" s="20"/>
    </row>
    <row r="43381" spans="4:4" x14ac:dyDescent="0.2">
      <c r="D43381" s="20"/>
    </row>
    <row r="43382" spans="4:4" x14ac:dyDescent="0.2">
      <c r="D43382" s="20"/>
    </row>
    <row r="43383" spans="4:4" x14ac:dyDescent="0.2">
      <c r="D43383" s="20"/>
    </row>
    <row r="43384" spans="4:4" x14ac:dyDescent="0.2">
      <c r="D43384" s="20"/>
    </row>
    <row r="43385" spans="4:4" x14ac:dyDescent="0.2">
      <c r="D43385" s="20"/>
    </row>
    <row r="43386" spans="4:4" x14ac:dyDescent="0.2">
      <c r="D43386" s="20"/>
    </row>
    <row r="43387" spans="4:4" x14ac:dyDescent="0.2">
      <c r="D43387" s="20"/>
    </row>
    <row r="43388" spans="4:4" x14ac:dyDescent="0.2">
      <c r="D43388" s="20"/>
    </row>
    <row r="43389" spans="4:4" x14ac:dyDescent="0.2">
      <c r="D43389" s="20"/>
    </row>
    <row r="43390" spans="4:4" x14ac:dyDescent="0.2">
      <c r="D43390" s="20"/>
    </row>
    <row r="43391" spans="4:4" x14ac:dyDescent="0.2">
      <c r="D43391" s="20"/>
    </row>
    <row r="43392" spans="4:4" x14ac:dyDescent="0.2">
      <c r="D43392" s="20"/>
    </row>
    <row r="43393" spans="4:4" x14ac:dyDescent="0.2">
      <c r="D43393" s="20"/>
    </row>
    <row r="43394" spans="4:4" x14ac:dyDescent="0.2">
      <c r="D43394" s="20"/>
    </row>
    <row r="43395" spans="4:4" x14ac:dyDescent="0.2">
      <c r="D43395" s="20"/>
    </row>
    <row r="43396" spans="4:4" x14ac:dyDescent="0.2">
      <c r="D43396" s="20"/>
    </row>
    <row r="43397" spans="4:4" x14ac:dyDescent="0.2">
      <c r="D43397" s="20"/>
    </row>
    <row r="43398" spans="4:4" x14ac:dyDescent="0.2">
      <c r="D43398" s="20"/>
    </row>
    <row r="43399" spans="4:4" x14ac:dyDescent="0.2">
      <c r="D43399" s="20"/>
    </row>
    <row r="43400" spans="4:4" x14ac:dyDescent="0.2">
      <c r="D43400" s="20"/>
    </row>
    <row r="43401" spans="4:4" x14ac:dyDescent="0.2">
      <c r="D43401" s="20"/>
    </row>
    <row r="43402" spans="4:4" x14ac:dyDescent="0.2">
      <c r="D43402" s="20"/>
    </row>
    <row r="43403" spans="4:4" x14ac:dyDescent="0.2">
      <c r="D43403" s="20"/>
    </row>
    <row r="43404" spans="4:4" x14ac:dyDescent="0.2">
      <c r="D43404" s="20"/>
    </row>
    <row r="43405" spans="4:4" x14ac:dyDescent="0.2">
      <c r="D43405" s="20"/>
    </row>
    <row r="43406" spans="4:4" x14ac:dyDescent="0.2">
      <c r="D43406" s="20"/>
    </row>
    <row r="43407" spans="4:4" x14ac:dyDescent="0.2">
      <c r="D43407" s="20"/>
    </row>
    <row r="43408" spans="4:4" x14ac:dyDescent="0.2">
      <c r="D43408" s="20"/>
    </row>
    <row r="43409" spans="4:4" x14ac:dyDescent="0.2">
      <c r="D43409" s="20"/>
    </row>
    <row r="43410" spans="4:4" x14ac:dyDescent="0.2">
      <c r="D43410" s="20"/>
    </row>
    <row r="43411" spans="4:4" x14ac:dyDescent="0.2">
      <c r="D43411" s="20"/>
    </row>
    <row r="43412" spans="4:4" x14ac:dyDescent="0.2">
      <c r="D43412" s="20"/>
    </row>
    <row r="43413" spans="4:4" x14ac:dyDescent="0.2">
      <c r="D43413" s="20"/>
    </row>
    <row r="43414" spans="4:4" x14ac:dyDescent="0.2">
      <c r="D43414" s="20"/>
    </row>
    <row r="43415" spans="4:4" x14ac:dyDescent="0.2">
      <c r="D43415" s="20"/>
    </row>
    <row r="43416" spans="4:4" x14ac:dyDescent="0.2">
      <c r="D43416" s="20"/>
    </row>
    <row r="43417" spans="4:4" x14ac:dyDescent="0.2">
      <c r="D43417" s="20"/>
    </row>
    <row r="43418" spans="4:4" x14ac:dyDescent="0.2">
      <c r="D43418" s="20"/>
    </row>
    <row r="43419" spans="4:4" x14ac:dyDescent="0.2">
      <c r="D43419" s="20"/>
    </row>
    <row r="43420" spans="4:4" x14ac:dyDescent="0.2">
      <c r="D43420" s="20"/>
    </row>
    <row r="43421" spans="4:4" x14ac:dyDescent="0.2">
      <c r="D43421" s="20"/>
    </row>
    <row r="43422" spans="4:4" x14ac:dyDescent="0.2">
      <c r="D43422" s="20"/>
    </row>
    <row r="43423" spans="4:4" x14ac:dyDescent="0.2">
      <c r="D43423" s="20"/>
    </row>
    <row r="43424" spans="4:4" x14ac:dyDescent="0.2">
      <c r="D43424" s="20"/>
    </row>
    <row r="43425" spans="4:4" x14ac:dyDescent="0.2">
      <c r="D43425" s="20"/>
    </row>
    <row r="43426" spans="4:4" x14ac:dyDescent="0.2">
      <c r="D43426" s="20"/>
    </row>
    <row r="43427" spans="4:4" x14ac:dyDescent="0.2">
      <c r="D43427" s="20"/>
    </row>
    <row r="43428" spans="4:4" x14ac:dyDescent="0.2">
      <c r="D43428" s="20"/>
    </row>
    <row r="43429" spans="4:4" x14ac:dyDescent="0.2">
      <c r="D43429" s="20"/>
    </row>
    <row r="43430" spans="4:4" x14ac:dyDescent="0.2">
      <c r="D43430" s="20"/>
    </row>
    <row r="43431" spans="4:4" x14ac:dyDescent="0.2">
      <c r="D43431" s="20"/>
    </row>
    <row r="43432" spans="4:4" x14ac:dyDescent="0.2">
      <c r="D43432" s="20"/>
    </row>
    <row r="43433" spans="4:4" x14ac:dyDescent="0.2">
      <c r="D43433" s="20"/>
    </row>
    <row r="43434" spans="4:4" x14ac:dyDescent="0.2">
      <c r="D43434" s="20"/>
    </row>
    <row r="43435" spans="4:4" x14ac:dyDescent="0.2">
      <c r="D43435" s="20"/>
    </row>
    <row r="43436" spans="4:4" x14ac:dyDescent="0.2">
      <c r="D43436" s="20"/>
    </row>
    <row r="43437" spans="4:4" x14ac:dyDescent="0.2">
      <c r="D43437" s="20"/>
    </row>
    <row r="43438" spans="4:4" x14ac:dyDescent="0.2">
      <c r="D43438" s="20"/>
    </row>
    <row r="43439" spans="4:4" x14ac:dyDescent="0.2">
      <c r="D43439" s="20"/>
    </row>
    <row r="43440" spans="4:4" x14ac:dyDescent="0.2">
      <c r="D43440" s="20"/>
    </row>
    <row r="43441" spans="4:4" x14ac:dyDescent="0.2">
      <c r="D43441" s="20"/>
    </row>
    <row r="43442" spans="4:4" x14ac:dyDescent="0.2">
      <c r="D43442" s="20"/>
    </row>
    <row r="43443" spans="4:4" x14ac:dyDescent="0.2">
      <c r="D43443" s="20"/>
    </row>
    <row r="43444" spans="4:4" x14ac:dyDescent="0.2">
      <c r="D43444" s="20"/>
    </row>
    <row r="43445" spans="4:4" x14ac:dyDescent="0.2">
      <c r="D43445" s="20"/>
    </row>
    <row r="43446" spans="4:4" x14ac:dyDescent="0.2">
      <c r="D43446" s="20"/>
    </row>
    <row r="43447" spans="4:4" x14ac:dyDescent="0.2">
      <c r="D43447" s="20"/>
    </row>
    <row r="43448" spans="4:4" x14ac:dyDescent="0.2">
      <c r="D43448" s="20"/>
    </row>
    <row r="43449" spans="4:4" x14ac:dyDescent="0.2">
      <c r="D43449" s="20"/>
    </row>
    <row r="43450" spans="4:4" x14ac:dyDescent="0.2">
      <c r="D43450" s="20"/>
    </row>
    <row r="43451" spans="4:4" x14ac:dyDescent="0.2">
      <c r="D43451" s="20"/>
    </row>
    <row r="43452" spans="4:4" x14ac:dyDescent="0.2">
      <c r="D43452" s="20"/>
    </row>
    <row r="43453" spans="4:4" x14ac:dyDescent="0.2">
      <c r="D43453" s="20"/>
    </row>
    <row r="43454" spans="4:4" x14ac:dyDescent="0.2">
      <c r="D43454" s="20"/>
    </row>
    <row r="43455" spans="4:4" x14ac:dyDescent="0.2">
      <c r="D43455" s="20"/>
    </row>
    <row r="43456" spans="4:4" x14ac:dyDescent="0.2">
      <c r="D43456" s="20"/>
    </row>
    <row r="43457" spans="4:4" x14ac:dyDescent="0.2">
      <c r="D43457" s="20"/>
    </row>
    <row r="43458" spans="4:4" x14ac:dyDescent="0.2">
      <c r="D43458" s="20"/>
    </row>
    <row r="43459" spans="4:4" x14ac:dyDescent="0.2">
      <c r="D43459" s="20"/>
    </row>
    <row r="43460" spans="4:4" x14ac:dyDescent="0.2">
      <c r="D43460" s="20"/>
    </row>
    <row r="43461" spans="4:4" x14ac:dyDescent="0.2">
      <c r="D43461" s="20"/>
    </row>
    <row r="43462" spans="4:4" x14ac:dyDescent="0.2">
      <c r="D43462" s="20"/>
    </row>
    <row r="43463" spans="4:4" x14ac:dyDescent="0.2">
      <c r="D43463" s="20"/>
    </row>
    <row r="43464" spans="4:4" x14ac:dyDescent="0.2">
      <c r="D43464" s="20"/>
    </row>
    <row r="43465" spans="4:4" x14ac:dyDescent="0.2">
      <c r="D43465" s="20"/>
    </row>
    <row r="43466" spans="4:4" x14ac:dyDescent="0.2">
      <c r="D43466" s="20"/>
    </row>
    <row r="43467" spans="4:4" x14ac:dyDescent="0.2">
      <c r="D43467" s="20"/>
    </row>
    <row r="43468" spans="4:4" x14ac:dyDescent="0.2">
      <c r="D43468" s="20"/>
    </row>
    <row r="43469" spans="4:4" x14ac:dyDescent="0.2">
      <c r="D43469" s="20"/>
    </row>
    <row r="43470" spans="4:4" x14ac:dyDescent="0.2">
      <c r="D43470" s="20"/>
    </row>
    <row r="43471" spans="4:4" x14ac:dyDescent="0.2">
      <c r="D43471" s="20"/>
    </row>
    <row r="43472" spans="4:4" x14ac:dyDescent="0.2">
      <c r="D43472" s="20"/>
    </row>
    <row r="43473" spans="4:4" x14ac:dyDescent="0.2">
      <c r="D43473" s="20"/>
    </row>
    <row r="43474" spans="4:4" x14ac:dyDescent="0.2">
      <c r="D43474" s="20"/>
    </row>
    <row r="43475" spans="4:4" x14ac:dyDescent="0.2">
      <c r="D43475" s="20"/>
    </row>
    <row r="43476" spans="4:4" x14ac:dyDescent="0.2">
      <c r="D43476" s="20"/>
    </row>
    <row r="43477" spans="4:4" x14ac:dyDescent="0.2">
      <c r="D43477" s="20"/>
    </row>
    <row r="43478" spans="4:4" x14ac:dyDescent="0.2">
      <c r="D43478" s="20"/>
    </row>
    <row r="43479" spans="4:4" x14ac:dyDescent="0.2">
      <c r="D43479" s="20"/>
    </row>
    <row r="43480" spans="4:4" x14ac:dyDescent="0.2">
      <c r="D43480" s="20"/>
    </row>
    <row r="43481" spans="4:4" x14ac:dyDescent="0.2">
      <c r="D43481" s="20"/>
    </row>
    <row r="43482" spans="4:4" x14ac:dyDescent="0.2">
      <c r="D43482" s="20"/>
    </row>
    <row r="43483" spans="4:4" x14ac:dyDescent="0.2">
      <c r="D43483" s="20"/>
    </row>
    <row r="43484" spans="4:4" x14ac:dyDescent="0.2">
      <c r="D43484" s="20"/>
    </row>
    <row r="43485" spans="4:4" x14ac:dyDescent="0.2">
      <c r="D43485" s="20"/>
    </row>
    <row r="43486" spans="4:4" x14ac:dyDescent="0.2">
      <c r="D43486" s="20"/>
    </row>
    <row r="43487" spans="4:4" x14ac:dyDescent="0.2">
      <c r="D43487" s="20"/>
    </row>
    <row r="43488" spans="4:4" x14ac:dyDescent="0.2">
      <c r="D43488" s="20"/>
    </row>
    <row r="43489" spans="4:4" x14ac:dyDescent="0.2">
      <c r="D43489" s="20"/>
    </row>
    <row r="43490" spans="4:4" x14ac:dyDescent="0.2">
      <c r="D43490" s="20"/>
    </row>
    <row r="43491" spans="4:4" x14ac:dyDescent="0.2">
      <c r="D43491" s="20"/>
    </row>
    <row r="43492" spans="4:4" x14ac:dyDescent="0.2">
      <c r="D43492" s="20"/>
    </row>
    <row r="43493" spans="4:4" x14ac:dyDescent="0.2">
      <c r="D43493" s="20"/>
    </row>
    <row r="43494" spans="4:4" x14ac:dyDescent="0.2">
      <c r="D43494" s="20"/>
    </row>
    <row r="43495" spans="4:4" x14ac:dyDescent="0.2">
      <c r="D43495" s="20"/>
    </row>
    <row r="43496" spans="4:4" x14ac:dyDescent="0.2">
      <c r="D43496" s="20"/>
    </row>
    <row r="43497" spans="4:4" x14ac:dyDescent="0.2">
      <c r="D43497" s="20"/>
    </row>
    <row r="43498" spans="4:4" x14ac:dyDescent="0.2">
      <c r="D43498" s="20"/>
    </row>
    <row r="43499" spans="4:4" x14ac:dyDescent="0.2">
      <c r="D43499" s="20"/>
    </row>
    <row r="43500" spans="4:4" x14ac:dyDescent="0.2">
      <c r="D43500" s="20"/>
    </row>
    <row r="43501" spans="4:4" x14ac:dyDescent="0.2">
      <c r="D43501" s="20"/>
    </row>
    <row r="43502" spans="4:4" x14ac:dyDescent="0.2">
      <c r="D43502" s="20"/>
    </row>
    <row r="43503" spans="4:4" x14ac:dyDescent="0.2">
      <c r="D43503" s="20"/>
    </row>
    <row r="43504" spans="4:4" x14ac:dyDescent="0.2">
      <c r="D43504" s="20"/>
    </row>
    <row r="43505" spans="4:4" x14ac:dyDescent="0.2">
      <c r="D43505" s="20"/>
    </row>
    <row r="43506" spans="4:4" x14ac:dyDescent="0.2">
      <c r="D43506" s="20"/>
    </row>
    <row r="43507" spans="4:4" x14ac:dyDescent="0.2">
      <c r="D43507" s="20"/>
    </row>
    <row r="43508" spans="4:4" x14ac:dyDescent="0.2">
      <c r="D43508" s="20"/>
    </row>
    <row r="43509" spans="4:4" x14ac:dyDescent="0.2">
      <c r="D43509" s="20"/>
    </row>
    <row r="43510" spans="4:4" x14ac:dyDescent="0.2">
      <c r="D43510" s="20"/>
    </row>
    <row r="43511" spans="4:4" x14ac:dyDescent="0.2">
      <c r="D43511" s="20"/>
    </row>
    <row r="43512" spans="4:4" x14ac:dyDescent="0.2">
      <c r="D43512" s="20"/>
    </row>
    <row r="43513" spans="4:4" x14ac:dyDescent="0.2">
      <c r="D43513" s="20"/>
    </row>
    <row r="43514" spans="4:4" x14ac:dyDescent="0.2">
      <c r="D43514" s="20"/>
    </row>
    <row r="43515" spans="4:4" x14ac:dyDescent="0.2">
      <c r="D43515" s="20"/>
    </row>
    <row r="43516" spans="4:4" x14ac:dyDescent="0.2">
      <c r="D43516" s="20"/>
    </row>
    <row r="43517" spans="4:4" x14ac:dyDescent="0.2">
      <c r="D43517" s="20"/>
    </row>
    <row r="43518" spans="4:4" x14ac:dyDescent="0.2">
      <c r="D43518" s="20"/>
    </row>
    <row r="43519" spans="4:4" x14ac:dyDescent="0.2">
      <c r="D43519" s="20"/>
    </row>
    <row r="43520" spans="4:4" x14ac:dyDescent="0.2">
      <c r="D43520" s="20"/>
    </row>
    <row r="43521" spans="4:4" x14ac:dyDescent="0.2">
      <c r="D43521" s="20"/>
    </row>
    <row r="43522" spans="4:4" x14ac:dyDescent="0.2">
      <c r="D43522" s="20"/>
    </row>
    <row r="43523" spans="4:4" x14ac:dyDescent="0.2">
      <c r="D43523" s="20"/>
    </row>
    <row r="43524" spans="4:4" x14ac:dyDescent="0.2">
      <c r="D43524" s="20"/>
    </row>
    <row r="43525" spans="4:4" x14ac:dyDescent="0.2">
      <c r="D43525" s="20"/>
    </row>
    <row r="43526" spans="4:4" x14ac:dyDescent="0.2">
      <c r="D43526" s="20"/>
    </row>
    <row r="43527" spans="4:4" x14ac:dyDescent="0.2">
      <c r="D43527" s="20"/>
    </row>
    <row r="43528" spans="4:4" x14ac:dyDescent="0.2">
      <c r="D43528" s="20"/>
    </row>
    <row r="43529" spans="4:4" x14ac:dyDescent="0.2">
      <c r="D43529" s="20"/>
    </row>
    <row r="43530" spans="4:4" x14ac:dyDescent="0.2">
      <c r="D43530" s="20"/>
    </row>
    <row r="43531" spans="4:4" x14ac:dyDescent="0.2">
      <c r="D43531" s="20"/>
    </row>
    <row r="43532" spans="4:4" x14ac:dyDescent="0.2">
      <c r="D43532" s="20"/>
    </row>
    <row r="43533" spans="4:4" x14ac:dyDescent="0.2">
      <c r="D43533" s="20"/>
    </row>
    <row r="43534" spans="4:4" x14ac:dyDescent="0.2">
      <c r="D43534" s="20"/>
    </row>
    <row r="43535" spans="4:4" x14ac:dyDescent="0.2">
      <c r="D43535" s="20"/>
    </row>
    <row r="43536" spans="4:4" x14ac:dyDescent="0.2">
      <c r="D43536" s="20"/>
    </row>
    <row r="43537" spans="4:4" x14ac:dyDescent="0.2">
      <c r="D43537" s="20"/>
    </row>
    <row r="43538" spans="4:4" x14ac:dyDescent="0.2">
      <c r="D43538" s="20"/>
    </row>
    <row r="43539" spans="4:4" x14ac:dyDescent="0.2">
      <c r="D43539" s="20"/>
    </row>
    <row r="43540" spans="4:4" x14ac:dyDescent="0.2">
      <c r="D43540" s="20"/>
    </row>
    <row r="43541" spans="4:4" x14ac:dyDescent="0.2">
      <c r="D43541" s="20"/>
    </row>
    <row r="43542" spans="4:4" x14ac:dyDescent="0.2">
      <c r="D43542" s="20"/>
    </row>
    <row r="43543" spans="4:4" x14ac:dyDescent="0.2">
      <c r="D43543" s="20"/>
    </row>
    <row r="43544" spans="4:4" x14ac:dyDescent="0.2">
      <c r="D43544" s="20"/>
    </row>
    <row r="43545" spans="4:4" x14ac:dyDescent="0.2">
      <c r="D43545" s="20"/>
    </row>
    <row r="43546" spans="4:4" x14ac:dyDescent="0.2">
      <c r="D43546" s="20"/>
    </row>
    <row r="43547" spans="4:4" x14ac:dyDescent="0.2">
      <c r="D43547" s="20"/>
    </row>
    <row r="43548" spans="4:4" x14ac:dyDescent="0.2">
      <c r="D43548" s="20"/>
    </row>
    <row r="43549" spans="4:4" x14ac:dyDescent="0.2">
      <c r="D43549" s="20"/>
    </row>
    <row r="43550" spans="4:4" x14ac:dyDescent="0.2">
      <c r="D43550" s="20"/>
    </row>
    <row r="43551" spans="4:4" x14ac:dyDescent="0.2">
      <c r="D43551" s="20"/>
    </row>
    <row r="43552" spans="4:4" x14ac:dyDescent="0.2">
      <c r="D43552" s="20"/>
    </row>
    <row r="43553" spans="4:4" x14ac:dyDescent="0.2">
      <c r="D43553" s="20"/>
    </row>
    <row r="43554" spans="4:4" x14ac:dyDescent="0.2">
      <c r="D43554" s="20"/>
    </row>
    <row r="43555" spans="4:4" x14ac:dyDescent="0.2">
      <c r="D43555" s="20"/>
    </row>
    <row r="43556" spans="4:4" x14ac:dyDescent="0.2">
      <c r="D43556" s="20"/>
    </row>
    <row r="43557" spans="4:4" x14ac:dyDescent="0.2">
      <c r="D43557" s="20"/>
    </row>
    <row r="43558" spans="4:4" x14ac:dyDescent="0.2">
      <c r="D43558" s="20"/>
    </row>
    <row r="43559" spans="4:4" x14ac:dyDescent="0.2">
      <c r="D43559" s="20"/>
    </row>
    <row r="43560" spans="4:4" x14ac:dyDescent="0.2">
      <c r="D43560" s="20"/>
    </row>
    <row r="43561" spans="4:4" x14ac:dyDescent="0.2">
      <c r="D43561" s="20"/>
    </row>
    <row r="43562" spans="4:4" x14ac:dyDescent="0.2">
      <c r="D43562" s="20"/>
    </row>
    <row r="43563" spans="4:4" x14ac:dyDescent="0.2">
      <c r="D43563" s="20"/>
    </row>
    <row r="43564" spans="4:4" x14ac:dyDescent="0.2">
      <c r="D43564" s="20"/>
    </row>
    <row r="43565" spans="4:4" x14ac:dyDescent="0.2">
      <c r="D43565" s="20"/>
    </row>
    <row r="43566" spans="4:4" x14ac:dyDescent="0.2">
      <c r="D43566" s="20"/>
    </row>
    <row r="43567" spans="4:4" x14ac:dyDescent="0.2">
      <c r="D43567" s="20"/>
    </row>
    <row r="43568" spans="4:4" x14ac:dyDescent="0.2">
      <c r="D43568" s="20"/>
    </row>
    <row r="43569" spans="4:4" x14ac:dyDescent="0.2">
      <c r="D43569" s="20"/>
    </row>
    <row r="43570" spans="4:4" x14ac:dyDescent="0.2">
      <c r="D43570" s="20"/>
    </row>
    <row r="43571" spans="4:4" x14ac:dyDescent="0.2">
      <c r="D43571" s="20"/>
    </row>
    <row r="43572" spans="4:4" x14ac:dyDescent="0.2">
      <c r="D43572" s="20"/>
    </row>
    <row r="43573" spans="4:4" x14ac:dyDescent="0.2">
      <c r="D43573" s="20"/>
    </row>
    <row r="43574" spans="4:4" x14ac:dyDescent="0.2">
      <c r="D43574" s="20"/>
    </row>
    <row r="43575" spans="4:4" x14ac:dyDescent="0.2">
      <c r="D43575" s="20"/>
    </row>
    <row r="43576" spans="4:4" x14ac:dyDescent="0.2">
      <c r="D43576" s="20"/>
    </row>
    <row r="43577" spans="4:4" x14ac:dyDescent="0.2">
      <c r="D43577" s="20"/>
    </row>
    <row r="43578" spans="4:4" x14ac:dyDescent="0.2">
      <c r="D43578" s="20"/>
    </row>
    <row r="43579" spans="4:4" x14ac:dyDescent="0.2">
      <c r="D43579" s="20"/>
    </row>
    <row r="43580" spans="4:4" x14ac:dyDescent="0.2">
      <c r="D43580" s="20"/>
    </row>
    <row r="43581" spans="4:4" x14ac:dyDescent="0.2">
      <c r="D43581" s="20"/>
    </row>
    <row r="43582" spans="4:4" x14ac:dyDescent="0.2">
      <c r="D43582" s="20"/>
    </row>
    <row r="43583" spans="4:4" x14ac:dyDescent="0.2">
      <c r="D43583" s="20"/>
    </row>
    <row r="43584" spans="4:4" x14ac:dyDescent="0.2">
      <c r="D43584" s="20"/>
    </row>
    <row r="43585" spans="4:4" x14ac:dyDescent="0.2">
      <c r="D43585" s="20"/>
    </row>
    <row r="43586" spans="4:4" x14ac:dyDescent="0.2">
      <c r="D43586" s="20"/>
    </row>
    <row r="43587" spans="4:4" x14ac:dyDescent="0.2">
      <c r="D43587" s="20"/>
    </row>
    <row r="43588" spans="4:4" x14ac:dyDescent="0.2">
      <c r="D43588" s="20"/>
    </row>
    <row r="43589" spans="4:4" x14ac:dyDescent="0.2">
      <c r="D43589" s="20"/>
    </row>
    <row r="43590" spans="4:4" x14ac:dyDescent="0.2">
      <c r="D43590" s="20"/>
    </row>
    <row r="43591" spans="4:4" x14ac:dyDescent="0.2">
      <c r="D43591" s="20"/>
    </row>
    <row r="43592" spans="4:4" x14ac:dyDescent="0.2">
      <c r="D43592" s="20"/>
    </row>
    <row r="43593" spans="4:4" x14ac:dyDescent="0.2">
      <c r="D43593" s="20"/>
    </row>
    <row r="43594" spans="4:4" x14ac:dyDescent="0.2">
      <c r="D43594" s="20"/>
    </row>
    <row r="43595" spans="4:4" x14ac:dyDescent="0.2">
      <c r="D43595" s="20"/>
    </row>
    <row r="43596" spans="4:4" x14ac:dyDescent="0.2">
      <c r="D43596" s="20"/>
    </row>
    <row r="43597" spans="4:4" x14ac:dyDescent="0.2">
      <c r="D43597" s="20"/>
    </row>
    <row r="43598" spans="4:4" x14ac:dyDescent="0.2">
      <c r="D43598" s="20"/>
    </row>
    <row r="43599" spans="4:4" x14ac:dyDescent="0.2">
      <c r="D43599" s="20"/>
    </row>
    <row r="43600" spans="4:4" x14ac:dyDescent="0.2">
      <c r="D43600" s="20"/>
    </row>
    <row r="43601" spans="4:4" x14ac:dyDescent="0.2">
      <c r="D43601" s="20"/>
    </row>
    <row r="43602" spans="4:4" x14ac:dyDescent="0.2">
      <c r="D43602" s="20"/>
    </row>
    <row r="43603" spans="4:4" x14ac:dyDescent="0.2">
      <c r="D43603" s="20"/>
    </row>
    <row r="43604" spans="4:4" x14ac:dyDescent="0.2">
      <c r="D43604" s="20"/>
    </row>
    <row r="43605" spans="4:4" x14ac:dyDescent="0.2">
      <c r="D43605" s="20"/>
    </row>
    <row r="43606" spans="4:4" x14ac:dyDescent="0.2">
      <c r="D43606" s="20"/>
    </row>
    <row r="43607" spans="4:4" x14ac:dyDescent="0.2">
      <c r="D43607" s="20"/>
    </row>
    <row r="43608" spans="4:4" x14ac:dyDescent="0.2">
      <c r="D43608" s="20"/>
    </row>
    <row r="43609" spans="4:4" x14ac:dyDescent="0.2">
      <c r="D43609" s="20"/>
    </row>
    <row r="43610" spans="4:4" x14ac:dyDescent="0.2">
      <c r="D43610" s="20"/>
    </row>
    <row r="43611" spans="4:4" x14ac:dyDescent="0.2">
      <c r="D43611" s="20"/>
    </row>
    <row r="43612" spans="4:4" x14ac:dyDescent="0.2">
      <c r="D43612" s="20"/>
    </row>
    <row r="43613" spans="4:4" x14ac:dyDescent="0.2">
      <c r="D43613" s="20"/>
    </row>
    <row r="43614" spans="4:4" x14ac:dyDescent="0.2">
      <c r="D43614" s="20"/>
    </row>
    <row r="43615" spans="4:4" x14ac:dyDescent="0.2">
      <c r="D43615" s="20"/>
    </row>
    <row r="43616" spans="4:4" x14ac:dyDescent="0.2">
      <c r="D43616" s="20"/>
    </row>
    <row r="43617" spans="4:4" x14ac:dyDescent="0.2">
      <c r="D43617" s="20"/>
    </row>
    <row r="43618" spans="4:4" x14ac:dyDescent="0.2">
      <c r="D43618" s="20"/>
    </row>
    <row r="43619" spans="4:4" x14ac:dyDescent="0.2">
      <c r="D43619" s="20"/>
    </row>
    <row r="43620" spans="4:4" x14ac:dyDescent="0.2">
      <c r="D43620" s="20"/>
    </row>
    <row r="43621" spans="4:4" x14ac:dyDescent="0.2">
      <c r="D43621" s="20"/>
    </row>
    <row r="43622" spans="4:4" x14ac:dyDescent="0.2">
      <c r="D43622" s="20"/>
    </row>
    <row r="43623" spans="4:4" x14ac:dyDescent="0.2">
      <c r="D43623" s="20"/>
    </row>
    <row r="43624" spans="4:4" x14ac:dyDescent="0.2">
      <c r="D43624" s="20"/>
    </row>
    <row r="43625" spans="4:4" x14ac:dyDescent="0.2">
      <c r="D43625" s="20"/>
    </row>
    <row r="43626" spans="4:4" x14ac:dyDescent="0.2">
      <c r="D43626" s="20"/>
    </row>
    <row r="43627" spans="4:4" x14ac:dyDescent="0.2">
      <c r="D43627" s="20"/>
    </row>
    <row r="43628" spans="4:4" x14ac:dyDescent="0.2">
      <c r="D43628" s="20"/>
    </row>
    <row r="43629" spans="4:4" x14ac:dyDescent="0.2">
      <c r="D43629" s="20"/>
    </row>
    <row r="43630" spans="4:4" x14ac:dyDescent="0.2">
      <c r="D43630" s="20"/>
    </row>
    <row r="43631" spans="4:4" x14ac:dyDescent="0.2">
      <c r="D43631" s="20"/>
    </row>
    <row r="43632" spans="4:4" x14ac:dyDescent="0.2">
      <c r="D43632" s="20"/>
    </row>
    <row r="43633" spans="4:4" x14ac:dyDescent="0.2">
      <c r="D43633" s="20"/>
    </row>
    <row r="43634" spans="4:4" x14ac:dyDescent="0.2">
      <c r="D43634" s="20"/>
    </row>
    <row r="43635" spans="4:4" x14ac:dyDescent="0.2">
      <c r="D43635" s="20"/>
    </row>
    <row r="43636" spans="4:4" x14ac:dyDescent="0.2">
      <c r="D43636" s="20"/>
    </row>
    <row r="43637" spans="4:4" x14ac:dyDescent="0.2">
      <c r="D43637" s="20"/>
    </row>
    <row r="43638" spans="4:4" x14ac:dyDescent="0.2">
      <c r="D43638" s="20"/>
    </row>
    <row r="43639" spans="4:4" x14ac:dyDescent="0.2">
      <c r="D43639" s="20"/>
    </row>
    <row r="43640" spans="4:4" x14ac:dyDescent="0.2">
      <c r="D43640" s="20"/>
    </row>
    <row r="43641" spans="4:4" x14ac:dyDescent="0.2">
      <c r="D43641" s="20"/>
    </row>
    <row r="43642" spans="4:4" x14ac:dyDescent="0.2">
      <c r="D43642" s="20"/>
    </row>
    <row r="43643" spans="4:4" x14ac:dyDescent="0.2">
      <c r="D43643" s="20"/>
    </row>
    <row r="43644" spans="4:4" x14ac:dyDescent="0.2">
      <c r="D43644" s="20"/>
    </row>
    <row r="43645" spans="4:4" x14ac:dyDescent="0.2">
      <c r="D43645" s="20"/>
    </row>
    <row r="43646" spans="4:4" x14ac:dyDescent="0.2">
      <c r="D43646" s="20"/>
    </row>
    <row r="43647" spans="4:4" x14ac:dyDescent="0.2">
      <c r="D43647" s="20"/>
    </row>
    <row r="43648" spans="4:4" x14ac:dyDescent="0.2">
      <c r="D43648" s="20"/>
    </row>
    <row r="43649" spans="4:4" x14ac:dyDescent="0.2">
      <c r="D43649" s="20"/>
    </row>
    <row r="43650" spans="4:4" x14ac:dyDescent="0.2">
      <c r="D43650" s="20"/>
    </row>
    <row r="43651" spans="4:4" x14ac:dyDescent="0.2">
      <c r="D43651" s="20"/>
    </row>
    <row r="43652" spans="4:4" x14ac:dyDescent="0.2">
      <c r="D43652" s="20"/>
    </row>
    <row r="43653" spans="4:4" x14ac:dyDescent="0.2">
      <c r="D43653" s="20"/>
    </row>
    <row r="43654" spans="4:4" x14ac:dyDescent="0.2">
      <c r="D43654" s="20"/>
    </row>
    <row r="43655" spans="4:4" x14ac:dyDescent="0.2">
      <c r="D43655" s="20"/>
    </row>
    <row r="43656" spans="4:4" x14ac:dyDescent="0.2">
      <c r="D43656" s="20"/>
    </row>
    <row r="43657" spans="4:4" x14ac:dyDescent="0.2">
      <c r="D43657" s="20"/>
    </row>
    <row r="43658" spans="4:4" x14ac:dyDescent="0.2">
      <c r="D43658" s="20"/>
    </row>
    <row r="43659" spans="4:4" x14ac:dyDescent="0.2">
      <c r="D43659" s="20"/>
    </row>
    <row r="43660" spans="4:4" x14ac:dyDescent="0.2">
      <c r="D43660" s="20"/>
    </row>
    <row r="43661" spans="4:4" x14ac:dyDescent="0.2">
      <c r="D43661" s="20"/>
    </row>
    <row r="43662" spans="4:4" x14ac:dyDescent="0.2">
      <c r="D43662" s="20"/>
    </row>
    <row r="43663" spans="4:4" x14ac:dyDescent="0.2">
      <c r="D43663" s="20"/>
    </row>
    <row r="43664" spans="4:4" x14ac:dyDescent="0.2">
      <c r="D43664" s="20"/>
    </row>
    <row r="43665" spans="4:4" x14ac:dyDescent="0.2">
      <c r="D43665" s="20"/>
    </row>
    <row r="43666" spans="4:4" x14ac:dyDescent="0.2">
      <c r="D43666" s="20"/>
    </row>
    <row r="43667" spans="4:4" x14ac:dyDescent="0.2">
      <c r="D43667" s="20"/>
    </row>
    <row r="43668" spans="4:4" x14ac:dyDescent="0.2">
      <c r="D43668" s="20"/>
    </row>
    <row r="43669" spans="4:4" x14ac:dyDescent="0.2">
      <c r="D43669" s="20"/>
    </row>
    <row r="43670" spans="4:4" x14ac:dyDescent="0.2">
      <c r="D43670" s="20"/>
    </row>
    <row r="43671" spans="4:4" x14ac:dyDescent="0.2">
      <c r="D43671" s="20"/>
    </row>
    <row r="43672" spans="4:4" x14ac:dyDescent="0.2">
      <c r="D43672" s="20"/>
    </row>
    <row r="43673" spans="4:4" x14ac:dyDescent="0.2">
      <c r="D43673" s="20"/>
    </row>
    <row r="43674" spans="4:4" x14ac:dyDescent="0.2">
      <c r="D43674" s="20"/>
    </row>
    <row r="43675" spans="4:4" x14ac:dyDescent="0.2">
      <c r="D43675" s="20"/>
    </row>
    <row r="43676" spans="4:4" x14ac:dyDescent="0.2">
      <c r="D43676" s="20"/>
    </row>
    <row r="43677" spans="4:4" x14ac:dyDescent="0.2">
      <c r="D43677" s="20"/>
    </row>
    <row r="43678" spans="4:4" x14ac:dyDescent="0.2">
      <c r="D43678" s="20"/>
    </row>
    <row r="43679" spans="4:4" x14ac:dyDescent="0.2">
      <c r="D43679" s="20"/>
    </row>
    <row r="43680" spans="4:4" x14ac:dyDescent="0.2">
      <c r="D43680" s="20"/>
    </row>
    <row r="43681" spans="4:4" x14ac:dyDescent="0.2">
      <c r="D43681" s="20"/>
    </row>
    <row r="43682" spans="4:4" x14ac:dyDescent="0.2">
      <c r="D43682" s="20"/>
    </row>
    <row r="43683" spans="4:4" x14ac:dyDescent="0.2">
      <c r="D43683" s="20"/>
    </row>
    <row r="43684" spans="4:4" x14ac:dyDescent="0.2">
      <c r="D43684" s="20"/>
    </row>
    <row r="43685" spans="4:4" x14ac:dyDescent="0.2">
      <c r="D43685" s="20"/>
    </row>
    <row r="43686" spans="4:4" x14ac:dyDescent="0.2">
      <c r="D43686" s="20"/>
    </row>
    <row r="43687" spans="4:4" x14ac:dyDescent="0.2">
      <c r="D43687" s="20"/>
    </row>
    <row r="43688" spans="4:4" x14ac:dyDescent="0.2">
      <c r="D43688" s="20"/>
    </row>
    <row r="43689" spans="4:4" x14ac:dyDescent="0.2">
      <c r="D43689" s="20"/>
    </row>
    <row r="43690" spans="4:4" x14ac:dyDescent="0.2">
      <c r="D43690" s="20"/>
    </row>
    <row r="43691" spans="4:4" x14ac:dyDescent="0.2">
      <c r="D43691" s="20"/>
    </row>
    <row r="43692" spans="4:4" x14ac:dyDescent="0.2">
      <c r="D43692" s="20"/>
    </row>
    <row r="43693" spans="4:4" x14ac:dyDescent="0.2">
      <c r="D43693" s="20"/>
    </row>
    <row r="43694" spans="4:4" x14ac:dyDescent="0.2">
      <c r="D43694" s="20"/>
    </row>
    <row r="43695" spans="4:4" x14ac:dyDescent="0.2">
      <c r="D43695" s="20"/>
    </row>
    <row r="43696" spans="4:4" x14ac:dyDescent="0.2">
      <c r="D43696" s="20"/>
    </row>
    <row r="43697" spans="4:4" x14ac:dyDescent="0.2">
      <c r="D43697" s="20"/>
    </row>
    <row r="43698" spans="4:4" x14ac:dyDescent="0.2">
      <c r="D43698" s="20"/>
    </row>
    <row r="43699" spans="4:4" x14ac:dyDescent="0.2">
      <c r="D43699" s="20"/>
    </row>
    <row r="43700" spans="4:4" x14ac:dyDescent="0.2">
      <c r="D43700" s="20"/>
    </row>
    <row r="43701" spans="4:4" x14ac:dyDescent="0.2">
      <c r="D43701" s="20"/>
    </row>
    <row r="43702" spans="4:4" x14ac:dyDescent="0.2">
      <c r="D43702" s="20"/>
    </row>
    <row r="43703" spans="4:4" x14ac:dyDescent="0.2">
      <c r="D43703" s="20"/>
    </row>
    <row r="43704" spans="4:4" x14ac:dyDescent="0.2">
      <c r="D43704" s="20"/>
    </row>
    <row r="43705" spans="4:4" x14ac:dyDescent="0.2">
      <c r="D43705" s="20"/>
    </row>
    <row r="43706" spans="4:4" x14ac:dyDescent="0.2">
      <c r="D43706" s="20"/>
    </row>
    <row r="43707" spans="4:4" x14ac:dyDescent="0.2">
      <c r="D43707" s="20"/>
    </row>
    <row r="43708" spans="4:4" x14ac:dyDescent="0.2">
      <c r="D43708" s="20"/>
    </row>
    <row r="43709" spans="4:4" x14ac:dyDescent="0.2">
      <c r="D43709" s="20"/>
    </row>
    <row r="43710" spans="4:4" x14ac:dyDescent="0.2">
      <c r="D43710" s="20"/>
    </row>
    <row r="43711" spans="4:4" x14ac:dyDescent="0.2">
      <c r="D43711" s="20"/>
    </row>
    <row r="43712" spans="4:4" x14ac:dyDescent="0.2">
      <c r="D43712" s="20"/>
    </row>
    <row r="43713" spans="4:4" x14ac:dyDescent="0.2">
      <c r="D43713" s="20"/>
    </row>
    <row r="43714" spans="4:4" x14ac:dyDescent="0.2">
      <c r="D43714" s="20"/>
    </row>
    <row r="43715" spans="4:4" x14ac:dyDescent="0.2">
      <c r="D43715" s="20"/>
    </row>
    <row r="43716" spans="4:4" x14ac:dyDescent="0.2">
      <c r="D43716" s="20"/>
    </row>
    <row r="43717" spans="4:4" x14ac:dyDescent="0.2">
      <c r="D43717" s="20"/>
    </row>
    <row r="43718" spans="4:4" x14ac:dyDescent="0.2">
      <c r="D43718" s="20"/>
    </row>
    <row r="43719" spans="4:4" x14ac:dyDescent="0.2">
      <c r="D43719" s="20"/>
    </row>
    <row r="43720" spans="4:4" x14ac:dyDescent="0.2">
      <c r="D43720" s="20"/>
    </row>
    <row r="43721" spans="4:4" x14ac:dyDescent="0.2">
      <c r="D43721" s="20"/>
    </row>
    <row r="43722" spans="4:4" x14ac:dyDescent="0.2">
      <c r="D43722" s="20"/>
    </row>
    <row r="43723" spans="4:4" x14ac:dyDescent="0.2">
      <c r="D43723" s="20"/>
    </row>
    <row r="43724" spans="4:4" x14ac:dyDescent="0.2">
      <c r="D43724" s="20"/>
    </row>
    <row r="43725" spans="4:4" x14ac:dyDescent="0.2">
      <c r="D43725" s="20"/>
    </row>
    <row r="43726" spans="4:4" x14ac:dyDescent="0.2">
      <c r="D43726" s="20"/>
    </row>
    <row r="43727" spans="4:4" x14ac:dyDescent="0.2">
      <c r="D43727" s="20"/>
    </row>
    <row r="43728" spans="4:4" x14ac:dyDescent="0.2">
      <c r="D43728" s="20"/>
    </row>
    <row r="43729" spans="4:4" x14ac:dyDescent="0.2">
      <c r="D43729" s="20"/>
    </row>
    <row r="43730" spans="4:4" x14ac:dyDescent="0.2">
      <c r="D43730" s="20"/>
    </row>
    <row r="43731" spans="4:4" x14ac:dyDescent="0.2">
      <c r="D43731" s="20"/>
    </row>
    <row r="43732" spans="4:4" x14ac:dyDescent="0.2">
      <c r="D43732" s="20"/>
    </row>
    <row r="43733" spans="4:4" x14ac:dyDescent="0.2">
      <c r="D43733" s="20"/>
    </row>
    <row r="43734" spans="4:4" x14ac:dyDescent="0.2">
      <c r="D43734" s="20"/>
    </row>
    <row r="43735" spans="4:4" x14ac:dyDescent="0.2">
      <c r="D43735" s="20"/>
    </row>
    <row r="43736" spans="4:4" x14ac:dyDescent="0.2">
      <c r="D43736" s="20"/>
    </row>
    <row r="43737" spans="4:4" x14ac:dyDescent="0.2">
      <c r="D43737" s="20"/>
    </row>
    <row r="43738" spans="4:4" x14ac:dyDescent="0.2">
      <c r="D43738" s="20"/>
    </row>
    <row r="43739" spans="4:4" x14ac:dyDescent="0.2">
      <c r="D43739" s="20"/>
    </row>
    <row r="43740" spans="4:4" x14ac:dyDescent="0.2">
      <c r="D43740" s="20"/>
    </row>
    <row r="43741" spans="4:4" x14ac:dyDescent="0.2">
      <c r="D43741" s="20"/>
    </row>
    <row r="43742" spans="4:4" x14ac:dyDescent="0.2">
      <c r="D43742" s="20"/>
    </row>
    <row r="43743" spans="4:4" x14ac:dyDescent="0.2">
      <c r="D43743" s="20"/>
    </row>
    <row r="43744" spans="4:4" x14ac:dyDescent="0.2">
      <c r="D43744" s="20"/>
    </row>
    <row r="43745" spans="4:4" x14ac:dyDescent="0.2">
      <c r="D43745" s="20"/>
    </row>
    <row r="43746" spans="4:4" x14ac:dyDescent="0.2">
      <c r="D43746" s="20"/>
    </row>
    <row r="43747" spans="4:4" x14ac:dyDescent="0.2">
      <c r="D43747" s="20"/>
    </row>
    <row r="43748" spans="4:4" x14ac:dyDescent="0.2">
      <c r="D43748" s="20"/>
    </row>
    <row r="43749" spans="4:4" x14ac:dyDescent="0.2">
      <c r="D43749" s="20"/>
    </row>
    <row r="43750" spans="4:4" x14ac:dyDescent="0.2">
      <c r="D43750" s="20"/>
    </row>
    <row r="43751" spans="4:4" x14ac:dyDescent="0.2">
      <c r="D43751" s="20"/>
    </row>
    <row r="43752" spans="4:4" x14ac:dyDescent="0.2">
      <c r="D43752" s="20"/>
    </row>
    <row r="43753" spans="4:4" x14ac:dyDescent="0.2">
      <c r="D43753" s="20"/>
    </row>
    <row r="43754" spans="4:4" x14ac:dyDescent="0.2">
      <c r="D43754" s="20"/>
    </row>
    <row r="43755" spans="4:4" x14ac:dyDescent="0.2">
      <c r="D43755" s="20"/>
    </row>
    <row r="43756" spans="4:4" x14ac:dyDescent="0.2">
      <c r="D43756" s="20"/>
    </row>
    <row r="43757" spans="4:4" x14ac:dyDescent="0.2">
      <c r="D43757" s="20"/>
    </row>
    <row r="43758" spans="4:4" x14ac:dyDescent="0.2">
      <c r="D43758" s="20"/>
    </row>
    <row r="43759" spans="4:4" x14ac:dyDescent="0.2">
      <c r="D43759" s="20"/>
    </row>
    <row r="43760" spans="4:4" x14ac:dyDescent="0.2">
      <c r="D43760" s="20"/>
    </row>
    <row r="43761" spans="4:4" x14ac:dyDescent="0.2">
      <c r="D43761" s="20"/>
    </row>
    <row r="43762" spans="4:4" x14ac:dyDescent="0.2">
      <c r="D43762" s="20"/>
    </row>
    <row r="43763" spans="4:4" x14ac:dyDescent="0.2">
      <c r="D43763" s="20"/>
    </row>
    <row r="43764" spans="4:4" x14ac:dyDescent="0.2">
      <c r="D43764" s="20"/>
    </row>
    <row r="43765" spans="4:4" x14ac:dyDescent="0.2">
      <c r="D43765" s="20"/>
    </row>
    <row r="43766" spans="4:4" x14ac:dyDescent="0.2">
      <c r="D43766" s="20"/>
    </row>
    <row r="43767" spans="4:4" x14ac:dyDescent="0.2">
      <c r="D43767" s="20"/>
    </row>
    <row r="43768" spans="4:4" x14ac:dyDescent="0.2">
      <c r="D43768" s="20"/>
    </row>
    <row r="43769" spans="4:4" x14ac:dyDescent="0.2">
      <c r="D43769" s="20"/>
    </row>
    <row r="43770" spans="4:4" x14ac:dyDescent="0.2">
      <c r="D43770" s="20"/>
    </row>
    <row r="43771" spans="4:4" x14ac:dyDescent="0.2">
      <c r="D43771" s="20"/>
    </row>
    <row r="43772" spans="4:4" x14ac:dyDescent="0.2">
      <c r="D43772" s="20"/>
    </row>
    <row r="43773" spans="4:4" x14ac:dyDescent="0.2">
      <c r="D43773" s="20"/>
    </row>
    <row r="43774" spans="4:4" x14ac:dyDescent="0.2">
      <c r="D43774" s="20"/>
    </row>
    <row r="43775" spans="4:4" x14ac:dyDescent="0.2">
      <c r="D43775" s="20"/>
    </row>
    <row r="43776" spans="4:4" x14ac:dyDescent="0.2">
      <c r="D43776" s="20"/>
    </row>
    <row r="43777" spans="4:4" x14ac:dyDescent="0.2">
      <c r="D43777" s="20"/>
    </row>
    <row r="43778" spans="4:4" x14ac:dyDescent="0.2">
      <c r="D43778" s="20"/>
    </row>
    <row r="43779" spans="4:4" x14ac:dyDescent="0.2">
      <c r="D43779" s="20"/>
    </row>
    <row r="43780" spans="4:4" x14ac:dyDescent="0.2">
      <c r="D43780" s="20"/>
    </row>
    <row r="43781" spans="4:4" x14ac:dyDescent="0.2">
      <c r="D43781" s="20"/>
    </row>
    <row r="43782" spans="4:4" x14ac:dyDescent="0.2">
      <c r="D43782" s="20"/>
    </row>
    <row r="43783" spans="4:4" x14ac:dyDescent="0.2">
      <c r="D43783" s="20"/>
    </row>
    <row r="43784" spans="4:4" x14ac:dyDescent="0.2">
      <c r="D43784" s="20"/>
    </row>
    <row r="43785" spans="4:4" x14ac:dyDescent="0.2">
      <c r="D43785" s="20"/>
    </row>
    <row r="43786" spans="4:4" x14ac:dyDescent="0.2">
      <c r="D43786" s="20"/>
    </row>
    <row r="43787" spans="4:4" x14ac:dyDescent="0.2">
      <c r="D43787" s="20"/>
    </row>
    <row r="43788" spans="4:4" x14ac:dyDescent="0.2">
      <c r="D43788" s="20"/>
    </row>
    <row r="43789" spans="4:4" x14ac:dyDescent="0.2">
      <c r="D43789" s="20"/>
    </row>
    <row r="43790" spans="4:4" x14ac:dyDescent="0.2">
      <c r="D43790" s="20"/>
    </row>
    <row r="43791" spans="4:4" x14ac:dyDescent="0.2">
      <c r="D43791" s="20"/>
    </row>
    <row r="43792" spans="4:4" x14ac:dyDescent="0.2">
      <c r="D43792" s="20"/>
    </row>
    <row r="43793" spans="4:4" x14ac:dyDescent="0.2">
      <c r="D43793" s="20"/>
    </row>
    <row r="43794" spans="4:4" x14ac:dyDescent="0.2">
      <c r="D43794" s="20"/>
    </row>
    <row r="43795" spans="4:4" x14ac:dyDescent="0.2">
      <c r="D43795" s="20"/>
    </row>
    <row r="43796" spans="4:4" x14ac:dyDescent="0.2">
      <c r="D43796" s="20"/>
    </row>
    <row r="43797" spans="4:4" x14ac:dyDescent="0.2">
      <c r="D43797" s="20"/>
    </row>
    <row r="43798" spans="4:4" x14ac:dyDescent="0.2">
      <c r="D43798" s="20"/>
    </row>
    <row r="43799" spans="4:4" x14ac:dyDescent="0.2">
      <c r="D43799" s="20"/>
    </row>
    <row r="43800" spans="4:4" x14ac:dyDescent="0.2">
      <c r="D43800" s="20"/>
    </row>
    <row r="43801" spans="4:4" x14ac:dyDescent="0.2">
      <c r="D43801" s="20"/>
    </row>
    <row r="43802" spans="4:4" x14ac:dyDescent="0.2">
      <c r="D43802" s="20"/>
    </row>
    <row r="43803" spans="4:4" x14ac:dyDescent="0.2">
      <c r="D43803" s="20"/>
    </row>
    <row r="43804" spans="4:4" x14ac:dyDescent="0.2">
      <c r="D43804" s="20"/>
    </row>
    <row r="43805" spans="4:4" x14ac:dyDescent="0.2">
      <c r="D43805" s="20"/>
    </row>
    <row r="43806" spans="4:4" x14ac:dyDescent="0.2">
      <c r="D43806" s="20"/>
    </row>
    <row r="43807" spans="4:4" x14ac:dyDescent="0.2">
      <c r="D43807" s="20"/>
    </row>
    <row r="43808" spans="4:4" x14ac:dyDescent="0.2">
      <c r="D43808" s="20"/>
    </row>
    <row r="43809" spans="4:4" x14ac:dyDescent="0.2">
      <c r="D43809" s="20"/>
    </row>
    <row r="43810" spans="4:4" x14ac:dyDescent="0.2">
      <c r="D43810" s="20"/>
    </row>
    <row r="43811" spans="4:4" x14ac:dyDescent="0.2">
      <c r="D43811" s="20"/>
    </row>
    <row r="43812" spans="4:4" x14ac:dyDescent="0.2">
      <c r="D43812" s="20"/>
    </row>
    <row r="43813" spans="4:4" x14ac:dyDescent="0.2">
      <c r="D43813" s="20"/>
    </row>
    <row r="43814" spans="4:4" x14ac:dyDescent="0.2">
      <c r="D43814" s="20"/>
    </row>
    <row r="43815" spans="4:4" x14ac:dyDescent="0.2">
      <c r="D43815" s="20"/>
    </row>
    <row r="43816" spans="4:4" x14ac:dyDescent="0.2">
      <c r="D43816" s="20"/>
    </row>
    <row r="43817" spans="4:4" x14ac:dyDescent="0.2">
      <c r="D43817" s="20"/>
    </row>
    <row r="43818" spans="4:4" x14ac:dyDescent="0.2">
      <c r="D43818" s="20"/>
    </row>
    <row r="43819" spans="4:4" x14ac:dyDescent="0.2">
      <c r="D43819" s="20"/>
    </row>
    <row r="43820" spans="4:4" x14ac:dyDescent="0.2">
      <c r="D43820" s="20"/>
    </row>
    <row r="43821" spans="4:4" x14ac:dyDescent="0.2">
      <c r="D43821" s="20"/>
    </row>
    <row r="43822" spans="4:4" x14ac:dyDescent="0.2">
      <c r="D43822" s="20"/>
    </row>
    <row r="43823" spans="4:4" x14ac:dyDescent="0.2">
      <c r="D43823" s="20"/>
    </row>
    <row r="43824" spans="4:4" x14ac:dyDescent="0.2">
      <c r="D43824" s="20"/>
    </row>
    <row r="43825" spans="4:4" x14ac:dyDescent="0.2">
      <c r="D43825" s="20"/>
    </row>
    <row r="43826" spans="4:4" x14ac:dyDescent="0.2">
      <c r="D43826" s="20"/>
    </row>
    <row r="43827" spans="4:4" x14ac:dyDescent="0.2">
      <c r="D43827" s="20"/>
    </row>
    <row r="43828" spans="4:4" x14ac:dyDescent="0.2">
      <c r="D43828" s="20"/>
    </row>
    <row r="43829" spans="4:4" x14ac:dyDescent="0.2">
      <c r="D43829" s="20"/>
    </row>
    <row r="43830" spans="4:4" x14ac:dyDescent="0.2">
      <c r="D43830" s="20"/>
    </row>
    <row r="43831" spans="4:4" x14ac:dyDescent="0.2">
      <c r="D43831" s="20"/>
    </row>
    <row r="43832" spans="4:4" x14ac:dyDescent="0.2">
      <c r="D43832" s="20"/>
    </row>
    <row r="43833" spans="4:4" x14ac:dyDescent="0.2">
      <c r="D43833" s="20"/>
    </row>
    <row r="43834" spans="4:4" x14ac:dyDescent="0.2">
      <c r="D43834" s="20"/>
    </row>
    <row r="43835" spans="4:4" x14ac:dyDescent="0.2">
      <c r="D43835" s="20"/>
    </row>
    <row r="43836" spans="4:4" x14ac:dyDescent="0.2">
      <c r="D43836" s="20"/>
    </row>
    <row r="43837" spans="4:4" x14ac:dyDescent="0.2">
      <c r="D43837" s="20"/>
    </row>
    <row r="43838" spans="4:4" x14ac:dyDescent="0.2">
      <c r="D43838" s="20"/>
    </row>
    <row r="43839" spans="4:4" x14ac:dyDescent="0.2">
      <c r="D43839" s="20"/>
    </row>
    <row r="43840" spans="4:4" x14ac:dyDescent="0.2">
      <c r="D43840" s="20"/>
    </row>
    <row r="43841" spans="4:4" x14ac:dyDescent="0.2">
      <c r="D43841" s="20"/>
    </row>
    <row r="43842" spans="4:4" x14ac:dyDescent="0.2">
      <c r="D43842" s="20"/>
    </row>
    <row r="43843" spans="4:4" x14ac:dyDescent="0.2">
      <c r="D43843" s="20"/>
    </row>
    <row r="43844" spans="4:4" x14ac:dyDescent="0.2">
      <c r="D43844" s="20"/>
    </row>
    <row r="43845" spans="4:4" x14ac:dyDescent="0.2">
      <c r="D43845" s="20"/>
    </row>
    <row r="43846" spans="4:4" x14ac:dyDescent="0.2">
      <c r="D43846" s="20"/>
    </row>
    <row r="43847" spans="4:4" x14ac:dyDescent="0.2">
      <c r="D43847" s="20"/>
    </row>
    <row r="43848" spans="4:4" x14ac:dyDescent="0.2">
      <c r="D43848" s="20"/>
    </row>
    <row r="43849" spans="4:4" x14ac:dyDescent="0.2">
      <c r="D43849" s="20"/>
    </row>
    <row r="43850" spans="4:4" x14ac:dyDescent="0.2">
      <c r="D43850" s="20"/>
    </row>
    <row r="43851" spans="4:4" x14ac:dyDescent="0.2">
      <c r="D43851" s="20"/>
    </row>
    <row r="43852" spans="4:4" x14ac:dyDescent="0.2">
      <c r="D43852" s="20"/>
    </row>
    <row r="43853" spans="4:4" x14ac:dyDescent="0.2">
      <c r="D43853" s="20"/>
    </row>
    <row r="43854" spans="4:4" x14ac:dyDescent="0.2">
      <c r="D43854" s="20"/>
    </row>
    <row r="43855" spans="4:4" x14ac:dyDescent="0.2">
      <c r="D43855" s="20"/>
    </row>
    <row r="43856" spans="4:4" x14ac:dyDescent="0.2">
      <c r="D43856" s="20"/>
    </row>
    <row r="43857" spans="4:4" x14ac:dyDescent="0.2">
      <c r="D43857" s="20"/>
    </row>
    <row r="43858" spans="4:4" x14ac:dyDescent="0.2">
      <c r="D43858" s="20"/>
    </row>
    <row r="43859" spans="4:4" x14ac:dyDescent="0.2">
      <c r="D43859" s="20"/>
    </row>
    <row r="43860" spans="4:4" x14ac:dyDescent="0.2">
      <c r="D43860" s="20"/>
    </row>
    <row r="43861" spans="4:4" x14ac:dyDescent="0.2">
      <c r="D43861" s="20"/>
    </row>
    <row r="43862" spans="4:4" x14ac:dyDescent="0.2">
      <c r="D43862" s="20"/>
    </row>
    <row r="43863" spans="4:4" x14ac:dyDescent="0.2">
      <c r="D43863" s="20"/>
    </row>
    <row r="43864" spans="4:4" x14ac:dyDescent="0.2">
      <c r="D43864" s="20"/>
    </row>
    <row r="43865" spans="4:4" x14ac:dyDescent="0.2">
      <c r="D43865" s="20"/>
    </row>
    <row r="43866" spans="4:4" x14ac:dyDescent="0.2">
      <c r="D43866" s="20"/>
    </row>
    <row r="43867" spans="4:4" x14ac:dyDescent="0.2">
      <c r="D43867" s="20"/>
    </row>
    <row r="43868" spans="4:4" x14ac:dyDescent="0.2">
      <c r="D43868" s="20"/>
    </row>
    <row r="43869" spans="4:4" x14ac:dyDescent="0.2">
      <c r="D43869" s="20"/>
    </row>
    <row r="43870" spans="4:4" x14ac:dyDescent="0.2">
      <c r="D43870" s="20"/>
    </row>
    <row r="43871" spans="4:4" x14ac:dyDescent="0.2">
      <c r="D43871" s="20"/>
    </row>
    <row r="43872" spans="4:4" x14ac:dyDescent="0.2">
      <c r="D43872" s="20"/>
    </row>
    <row r="43873" spans="4:4" x14ac:dyDescent="0.2">
      <c r="D43873" s="20"/>
    </row>
    <row r="43874" spans="4:4" x14ac:dyDescent="0.2">
      <c r="D43874" s="20"/>
    </row>
    <row r="43875" spans="4:4" x14ac:dyDescent="0.2">
      <c r="D43875" s="20"/>
    </row>
    <row r="43876" spans="4:4" x14ac:dyDescent="0.2">
      <c r="D43876" s="20"/>
    </row>
    <row r="43877" spans="4:4" x14ac:dyDescent="0.2">
      <c r="D43877" s="20"/>
    </row>
    <row r="43878" spans="4:4" x14ac:dyDescent="0.2">
      <c r="D43878" s="20"/>
    </row>
    <row r="43879" spans="4:4" x14ac:dyDescent="0.2">
      <c r="D43879" s="20"/>
    </row>
    <row r="43880" spans="4:4" x14ac:dyDescent="0.2">
      <c r="D43880" s="20"/>
    </row>
    <row r="43881" spans="4:4" x14ac:dyDescent="0.2">
      <c r="D43881" s="20"/>
    </row>
    <row r="43882" spans="4:4" x14ac:dyDescent="0.2">
      <c r="D43882" s="20"/>
    </row>
    <row r="43883" spans="4:4" x14ac:dyDescent="0.2">
      <c r="D43883" s="20"/>
    </row>
    <row r="43884" spans="4:4" x14ac:dyDescent="0.2">
      <c r="D43884" s="20"/>
    </row>
    <row r="43885" spans="4:4" x14ac:dyDescent="0.2">
      <c r="D43885" s="20"/>
    </row>
    <row r="43886" spans="4:4" x14ac:dyDescent="0.2">
      <c r="D43886" s="20"/>
    </row>
    <row r="43887" spans="4:4" x14ac:dyDescent="0.2">
      <c r="D43887" s="20"/>
    </row>
    <row r="43888" spans="4:4" x14ac:dyDescent="0.2">
      <c r="D43888" s="20"/>
    </row>
    <row r="43889" spans="4:4" x14ac:dyDescent="0.2">
      <c r="D43889" s="20"/>
    </row>
    <row r="43890" spans="4:4" x14ac:dyDescent="0.2">
      <c r="D43890" s="20"/>
    </row>
    <row r="43891" spans="4:4" x14ac:dyDescent="0.2">
      <c r="D43891" s="20"/>
    </row>
    <row r="43892" spans="4:4" x14ac:dyDescent="0.2">
      <c r="D43892" s="20"/>
    </row>
    <row r="43893" spans="4:4" x14ac:dyDescent="0.2">
      <c r="D43893" s="20"/>
    </row>
    <row r="43894" spans="4:4" x14ac:dyDescent="0.2">
      <c r="D43894" s="20"/>
    </row>
    <row r="43895" spans="4:4" x14ac:dyDescent="0.2">
      <c r="D43895" s="20"/>
    </row>
    <row r="43896" spans="4:4" x14ac:dyDescent="0.2">
      <c r="D43896" s="20"/>
    </row>
    <row r="43897" spans="4:4" x14ac:dyDescent="0.2">
      <c r="D43897" s="20"/>
    </row>
    <row r="43898" spans="4:4" x14ac:dyDescent="0.2">
      <c r="D43898" s="20"/>
    </row>
    <row r="43899" spans="4:4" x14ac:dyDescent="0.2">
      <c r="D43899" s="20"/>
    </row>
    <row r="43900" spans="4:4" x14ac:dyDescent="0.2">
      <c r="D43900" s="20"/>
    </row>
    <row r="43901" spans="4:4" x14ac:dyDescent="0.2">
      <c r="D43901" s="20"/>
    </row>
    <row r="43902" spans="4:4" x14ac:dyDescent="0.2">
      <c r="D43902" s="20"/>
    </row>
    <row r="43903" spans="4:4" x14ac:dyDescent="0.2">
      <c r="D43903" s="20"/>
    </row>
    <row r="43904" spans="4:4" x14ac:dyDescent="0.2">
      <c r="D43904" s="20"/>
    </row>
    <row r="43905" spans="4:4" x14ac:dyDescent="0.2">
      <c r="D43905" s="20"/>
    </row>
    <row r="43906" spans="4:4" x14ac:dyDescent="0.2">
      <c r="D43906" s="20"/>
    </row>
    <row r="43907" spans="4:4" x14ac:dyDescent="0.2">
      <c r="D43907" s="20"/>
    </row>
    <row r="43908" spans="4:4" x14ac:dyDescent="0.2">
      <c r="D43908" s="20"/>
    </row>
    <row r="43909" spans="4:4" x14ac:dyDescent="0.2">
      <c r="D43909" s="20"/>
    </row>
    <row r="43910" spans="4:4" x14ac:dyDescent="0.2">
      <c r="D43910" s="20"/>
    </row>
    <row r="43911" spans="4:4" x14ac:dyDescent="0.2">
      <c r="D43911" s="20"/>
    </row>
    <row r="43912" spans="4:4" x14ac:dyDescent="0.2">
      <c r="D43912" s="20"/>
    </row>
    <row r="43913" spans="4:4" x14ac:dyDescent="0.2">
      <c r="D43913" s="20"/>
    </row>
    <row r="43914" spans="4:4" x14ac:dyDescent="0.2">
      <c r="D43914" s="20"/>
    </row>
    <row r="43915" spans="4:4" x14ac:dyDescent="0.2">
      <c r="D43915" s="20"/>
    </row>
    <row r="43916" spans="4:4" x14ac:dyDescent="0.2">
      <c r="D43916" s="20"/>
    </row>
    <row r="43917" spans="4:4" x14ac:dyDescent="0.2">
      <c r="D43917" s="20"/>
    </row>
    <row r="43918" spans="4:4" x14ac:dyDescent="0.2">
      <c r="D43918" s="20"/>
    </row>
    <row r="43919" spans="4:4" x14ac:dyDescent="0.2">
      <c r="D43919" s="20"/>
    </row>
    <row r="43920" spans="4:4" x14ac:dyDescent="0.2">
      <c r="D43920" s="20"/>
    </row>
    <row r="43921" spans="4:4" x14ac:dyDescent="0.2">
      <c r="D43921" s="20"/>
    </row>
    <row r="43922" spans="4:4" x14ac:dyDescent="0.2">
      <c r="D43922" s="20"/>
    </row>
    <row r="43923" spans="4:4" x14ac:dyDescent="0.2">
      <c r="D43923" s="20"/>
    </row>
    <row r="43924" spans="4:4" x14ac:dyDescent="0.2">
      <c r="D43924" s="20"/>
    </row>
    <row r="43925" spans="4:4" x14ac:dyDescent="0.2">
      <c r="D43925" s="20"/>
    </row>
    <row r="43926" spans="4:4" x14ac:dyDescent="0.2">
      <c r="D43926" s="20"/>
    </row>
    <row r="43927" spans="4:4" x14ac:dyDescent="0.2">
      <c r="D43927" s="20"/>
    </row>
    <row r="43928" spans="4:4" x14ac:dyDescent="0.2">
      <c r="D43928" s="20"/>
    </row>
    <row r="43929" spans="4:4" x14ac:dyDescent="0.2">
      <c r="D43929" s="20"/>
    </row>
    <row r="43930" spans="4:4" x14ac:dyDescent="0.2">
      <c r="D43930" s="20"/>
    </row>
    <row r="43931" spans="4:4" x14ac:dyDescent="0.2">
      <c r="D43931" s="20"/>
    </row>
    <row r="43932" spans="4:4" x14ac:dyDescent="0.2">
      <c r="D43932" s="20"/>
    </row>
    <row r="43933" spans="4:4" x14ac:dyDescent="0.2">
      <c r="D43933" s="20"/>
    </row>
    <row r="43934" spans="4:4" x14ac:dyDescent="0.2">
      <c r="D43934" s="20"/>
    </row>
    <row r="43935" spans="4:4" x14ac:dyDescent="0.2">
      <c r="D43935" s="20"/>
    </row>
    <row r="43936" spans="4:4" x14ac:dyDescent="0.2">
      <c r="D43936" s="20"/>
    </row>
    <row r="43937" spans="4:4" x14ac:dyDescent="0.2">
      <c r="D43937" s="20"/>
    </row>
    <row r="43938" spans="4:4" x14ac:dyDescent="0.2">
      <c r="D43938" s="20"/>
    </row>
    <row r="43939" spans="4:4" x14ac:dyDescent="0.2">
      <c r="D43939" s="20"/>
    </row>
    <row r="43940" spans="4:4" x14ac:dyDescent="0.2">
      <c r="D43940" s="20"/>
    </row>
    <row r="43941" spans="4:4" x14ac:dyDescent="0.2">
      <c r="D43941" s="20"/>
    </row>
    <row r="43942" spans="4:4" x14ac:dyDescent="0.2">
      <c r="D43942" s="20"/>
    </row>
    <row r="43943" spans="4:4" x14ac:dyDescent="0.2">
      <c r="D43943" s="20"/>
    </row>
    <row r="43944" spans="4:4" x14ac:dyDescent="0.2">
      <c r="D43944" s="20"/>
    </row>
    <row r="43945" spans="4:4" x14ac:dyDescent="0.2">
      <c r="D43945" s="20"/>
    </row>
    <row r="43946" spans="4:4" x14ac:dyDescent="0.2">
      <c r="D43946" s="20"/>
    </row>
    <row r="43947" spans="4:4" x14ac:dyDescent="0.2">
      <c r="D43947" s="20"/>
    </row>
    <row r="43948" spans="4:4" x14ac:dyDescent="0.2">
      <c r="D43948" s="20"/>
    </row>
    <row r="43949" spans="4:4" x14ac:dyDescent="0.2">
      <c r="D43949" s="20"/>
    </row>
    <row r="43950" spans="4:4" x14ac:dyDescent="0.2">
      <c r="D43950" s="20"/>
    </row>
    <row r="43951" spans="4:4" x14ac:dyDescent="0.2">
      <c r="D43951" s="20"/>
    </row>
    <row r="43952" spans="4:4" x14ac:dyDescent="0.2">
      <c r="D43952" s="20"/>
    </row>
    <row r="43953" spans="4:4" x14ac:dyDescent="0.2">
      <c r="D43953" s="20"/>
    </row>
    <row r="43954" spans="4:4" x14ac:dyDescent="0.2">
      <c r="D43954" s="20"/>
    </row>
    <row r="43955" spans="4:4" x14ac:dyDescent="0.2">
      <c r="D43955" s="20"/>
    </row>
    <row r="43956" spans="4:4" x14ac:dyDescent="0.2">
      <c r="D43956" s="20"/>
    </row>
    <row r="43957" spans="4:4" x14ac:dyDescent="0.2">
      <c r="D43957" s="20"/>
    </row>
    <row r="43958" spans="4:4" x14ac:dyDescent="0.2">
      <c r="D43958" s="20"/>
    </row>
    <row r="43959" spans="4:4" x14ac:dyDescent="0.2">
      <c r="D43959" s="20"/>
    </row>
    <row r="43960" spans="4:4" x14ac:dyDescent="0.2">
      <c r="D43960" s="20"/>
    </row>
    <row r="43961" spans="4:4" x14ac:dyDescent="0.2">
      <c r="D43961" s="20"/>
    </row>
    <row r="43962" spans="4:4" x14ac:dyDescent="0.2">
      <c r="D43962" s="20"/>
    </row>
    <row r="43963" spans="4:4" x14ac:dyDescent="0.2">
      <c r="D43963" s="20"/>
    </row>
    <row r="43964" spans="4:4" x14ac:dyDescent="0.2">
      <c r="D43964" s="20"/>
    </row>
    <row r="43965" spans="4:4" x14ac:dyDescent="0.2">
      <c r="D43965" s="20"/>
    </row>
    <row r="43966" spans="4:4" x14ac:dyDescent="0.2">
      <c r="D43966" s="20"/>
    </row>
    <row r="43967" spans="4:4" x14ac:dyDescent="0.2">
      <c r="D43967" s="20"/>
    </row>
    <row r="43968" spans="4:4" x14ac:dyDescent="0.2">
      <c r="D43968" s="20"/>
    </row>
    <row r="43969" spans="4:4" x14ac:dyDescent="0.2">
      <c r="D43969" s="20"/>
    </row>
    <row r="43970" spans="4:4" x14ac:dyDescent="0.2">
      <c r="D43970" s="20"/>
    </row>
    <row r="43971" spans="4:4" x14ac:dyDescent="0.2">
      <c r="D43971" s="20"/>
    </row>
    <row r="43972" spans="4:4" x14ac:dyDescent="0.2">
      <c r="D43972" s="20"/>
    </row>
    <row r="43973" spans="4:4" x14ac:dyDescent="0.2">
      <c r="D43973" s="20"/>
    </row>
    <row r="43974" spans="4:4" x14ac:dyDescent="0.2">
      <c r="D43974" s="20"/>
    </row>
    <row r="43975" spans="4:4" x14ac:dyDescent="0.2">
      <c r="D43975" s="20"/>
    </row>
    <row r="43976" spans="4:4" x14ac:dyDescent="0.2">
      <c r="D43976" s="20"/>
    </row>
    <row r="43977" spans="4:4" x14ac:dyDescent="0.2">
      <c r="D43977" s="20"/>
    </row>
    <row r="43978" spans="4:4" x14ac:dyDescent="0.2">
      <c r="D43978" s="20"/>
    </row>
    <row r="43979" spans="4:4" x14ac:dyDescent="0.2">
      <c r="D43979" s="20"/>
    </row>
    <row r="43980" spans="4:4" x14ac:dyDescent="0.2">
      <c r="D43980" s="20"/>
    </row>
    <row r="43981" spans="4:4" x14ac:dyDescent="0.2">
      <c r="D43981" s="20"/>
    </row>
    <row r="43982" spans="4:4" x14ac:dyDescent="0.2">
      <c r="D43982" s="20"/>
    </row>
    <row r="43983" spans="4:4" x14ac:dyDescent="0.2">
      <c r="D43983" s="20"/>
    </row>
    <row r="43984" spans="4:4" x14ac:dyDescent="0.2">
      <c r="D43984" s="20"/>
    </row>
    <row r="43985" spans="4:4" x14ac:dyDescent="0.2">
      <c r="D43985" s="20"/>
    </row>
    <row r="43986" spans="4:4" x14ac:dyDescent="0.2">
      <c r="D43986" s="20"/>
    </row>
    <row r="43987" spans="4:4" x14ac:dyDescent="0.2">
      <c r="D43987" s="20"/>
    </row>
    <row r="43988" spans="4:4" x14ac:dyDescent="0.2">
      <c r="D43988" s="20"/>
    </row>
    <row r="43989" spans="4:4" x14ac:dyDescent="0.2">
      <c r="D43989" s="20"/>
    </row>
    <row r="43990" spans="4:4" x14ac:dyDescent="0.2">
      <c r="D43990" s="20"/>
    </row>
    <row r="43991" spans="4:4" x14ac:dyDescent="0.2">
      <c r="D43991" s="20"/>
    </row>
    <row r="43992" spans="4:4" x14ac:dyDescent="0.2">
      <c r="D43992" s="20"/>
    </row>
    <row r="43993" spans="4:4" x14ac:dyDescent="0.2">
      <c r="D43993" s="20"/>
    </row>
    <row r="43994" spans="4:4" x14ac:dyDescent="0.2">
      <c r="D43994" s="20"/>
    </row>
    <row r="43995" spans="4:4" x14ac:dyDescent="0.2">
      <c r="D43995" s="20"/>
    </row>
    <row r="43996" spans="4:4" x14ac:dyDescent="0.2">
      <c r="D43996" s="20"/>
    </row>
    <row r="43997" spans="4:4" x14ac:dyDescent="0.2">
      <c r="D43997" s="20"/>
    </row>
    <row r="43998" spans="4:4" x14ac:dyDescent="0.2">
      <c r="D43998" s="20"/>
    </row>
    <row r="43999" spans="4:4" x14ac:dyDescent="0.2">
      <c r="D43999" s="20"/>
    </row>
    <row r="44000" spans="4:4" x14ac:dyDescent="0.2">
      <c r="D44000" s="20"/>
    </row>
    <row r="44001" spans="4:4" x14ac:dyDescent="0.2">
      <c r="D44001" s="20"/>
    </row>
    <row r="44002" spans="4:4" x14ac:dyDescent="0.2">
      <c r="D44002" s="20"/>
    </row>
    <row r="44003" spans="4:4" x14ac:dyDescent="0.2">
      <c r="D44003" s="20"/>
    </row>
    <row r="44004" spans="4:4" x14ac:dyDescent="0.2">
      <c r="D44004" s="20"/>
    </row>
    <row r="44005" spans="4:4" x14ac:dyDescent="0.2">
      <c r="D44005" s="20"/>
    </row>
    <row r="44006" spans="4:4" x14ac:dyDescent="0.2">
      <c r="D44006" s="20"/>
    </row>
    <row r="44007" spans="4:4" x14ac:dyDescent="0.2">
      <c r="D44007" s="20"/>
    </row>
    <row r="44008" spans="4:4" x14ac:dyDescent="0.2">
      <c r="D44008" s="20"/>
    </row>
    <row r="44009" spans="4:4" x14ac:dyDescent="0.2">
      <c r="D44009" s="20"/>
    </row>
    <row r="44010" spans="4:4" x14ac:dyDescent="0.2">
      <c r="D44010" s="20"/>
    </row>
    <row r="44011" spans="4:4" x14ac:dyDescent="0.2">
      <c r="D44011" s="20"/>
    </row>
    <row r="44012" spans="4:4" x14ac:dyDescent="0.2">
      <c r="D44012" s="20"/>
    </row>
    <row r="44013" spans="4:4" x14ac:dyDescent="0.2">
      <c r="D44013" s="20"/>
    </row>
    <row r="44014" spans="4:4" x14ac:dyDescent="0.2">
      <c r="D44014" s="20"/>
    </row>
    <row r="44015" spans="4:4" x14ac:dyDescent="0.2">
      <c r="D44015" s="20"/>
    </row>
    <row r="44016" spans="4:4" x14ac:dyDescent="0.2">
      <c r="D44016" s="20"/>
    </row>
    <row r="44017" spans="4:4" x14ac:dyDescent="0.2">
      <c r="D44017" s="20"/>
    </row>
    <row r="44018" spans="4:4" x14ac:dyDescent="0.2">
      <c r="D44018" s="20"/>
    </row>
    <row r="44019" spans="4:4" x14ac:dyDescent="0.2">
      <c r="D44019" s="20"/>
    </row>
    <row r="44020" spans="4:4" x14ac:dyDescent="0.2">
      <c r="D44020" s="20"/>
    </row>
    <row r="44021" spans="4:4" x14ac:dyDescent="0.2">
      <c r="D44021" s="20"/>
    </row>
    <row r="44022" spans="4:4" x14ac:dyDescent="0.2">
      <c r="D44022" s="20"/>
    </row>
    <row r="44023" spans="4:4" x14ac:dyDescent="0.2">
      <c r="D44023" s="20"/>
    </row>
    <row r="44024" spans="4:4" x14ac:dyDescent="0.2">
      <c r="D44024" s="20"/>
    </row>
    <row r="44025" spans="4:4" x14ac:dyDescent="0.2">
      <c r="D44025" s="20"/>
    </row>
    <row r="44026" spans="4:4" x14ac:dyDescent="0.2">
      <c r="D44026" s="20"/>
    </row>
    <row r="44027" spans="4:4" x14ac:dyDescent="0.2">
      <c r="D44027" s="20"/>
    </row>
    <row r="44028" spans="4:4" x14ac:dyDescent="0.2">
      <c r="D44028" s="20"/>
    </row>
    <row r="44029" spans="4:4" x14ac:dyDescent="0.2">
      <c r="D44029" s="20"/>
    </row>
    <row r="44030" spans="4:4" x14ac:dyDescent="0.2">
      <c r="D44030" s="20"/>
    </row>
    <row r="44031" spans="4:4" x14ac:dyDescent="0.2">
      <c r="D44031" s="20"/>
    </row>
    <row r="44032" spans="4:4" x14ac:dyDescent="0.2">
      <c r="D44032" s="20"/>
    </row>
    <row r="44033" spans="4:4" x14ac:dyDescent="0.2">
      <c r="D44033" s="20"/>
    </row>
    <row r="44034" spans="4:4" x14ac:dyDescent="0.2">
      <c r="D44034" s="20"/>
    </row>
    <row r="44035" spans="4:4" x14ac:dyDescent="0.2">
      <c r="D44035" s="20"/>
    </row>
    <row r="44036" spans="4:4" x14ac:dyDescent="0.2">
      <c r="D44036" s="20"/>
    </row>
    <row r="44037" spans="4:4" x14ac:dyDescent="0.2">
      <c r="D44037" s="20"/>
    </row>
    <row r="44038" spans="4:4" x14ac:dyDescent="0.2">
      <c r="D44038" s="20"/>
    </row>
    <row r="44039" spans="4:4" x14ac:dyDescent="0.2">
      <c r="D44039" s="20"/>
    </row>
    <row r="44040" spans="4:4" x14ac:dyDescent="0.2">
      <c r="D44040" s="20"/>
    </row>
    <row r="44041" spans="4:4" x14ac:dyDescent="0.2">
      <c r="D44041" s="20"/>
    </row>
    <row r="44042" spans="4:4" x14ac:dyDescent="0.2">
      <c r="D44042" s="20"/>
    </row>
    <row r="44043" spans="4:4" x14ac:dyDescent="0.2">
      <c r="D44043" s="20"/>
    </row>
    <row r="44044" spans="4:4" x14ac:dyDescent="0.2">
      <c r="D44044" s="20"/>
    </row>
    <row r="44045" spans="4:4" x14ac:dyDescent="0.2">
      <c r="D44045" s="20"/>
    </row>
    <row r="44046" spans="4:4" x14ac:dyDescent="0.2">
      <c r="D44046" s="20"/>
    </row>
    <row r="44047" spans="4:4" x14ac:dyDescent="0.2">
      <c r="D44047" s="20"/>
    </row>
    <row r="44048" spans="4:4" x14ac:dyDescent="0.2">
      <c r="D44048" s="20"/>
    </row>
    <row r="44049" spans="4:4" x14ac:dyDescent="0.2">
      <c r="D44049" s="20"/>
    </row>
    <row r="44050" spans="4:4" x14ac:dyDescent="0.2">
      <c r="D44050" s="20"/>
    </row>
    <row r="44051" spans="4:4" x14ac:dyDescent="0.2">
      <c r="D44051" s="20"/>
    </row>
    <row r="44052" spans="4:4" x14ac:dyDescent="0.2">
      <c r="D44052" s="20"/>
    </row>
    <row r="44053" spans="4:4" x14ac:dyDescent="0.2">
      <c r="D44053" s="20"/>
    </row>
    <row r="44054" spans="4:4" x14ac:dyDescent="0.2">
      <c r="D44054" s="20"/>
    </row>
    <row r="44055" spans="4:4" x14ac:dyDescent="0.2">
      <c r="D44055" s="20"/>
    </row>
    <row r="44056" spans="4:4" x14ac:dyDescent="0.2">
      <c r="D44056" s="20"/>
    </row>
    <row r="44057" spans="4:4" x14ac:dyDescent="0.2">
      <c r="D44057" s="20"/>
    </row>
    <row r="44058" spans="4:4" x14ac:dyDescent="0.2">
      <c r="D44058" s="20"/>
    </row>
    <row r="44059" spans="4:4" x14ac:dyDescent="0.2">
      <c r="D44059" s="20"/>
    </row>
    <row r="44060" spans="4:4" x14ac:dyDescent="0.2">
      <c r="D44060" s="20"/>
    </row>
    <row r="44061" spans="4:4" x14ac:dyDescent="0.2">
      <c r="D44061" s="20"/>
    </row>
    <row r="44062" spans="4:4" x14ac:dyDescent="0.2">
      <c r="D44062" s="20"/>
    </row>
    <row r="44063" spans="4:4" x14ac:dyDescent="0.2">
      <c r="D44063" s="20"/>
    </row>
    <row r="44064" spans="4:4" x14ac:dyDescent="0.2">
      <c r="D44064" s="20"/>
    </row>
    <row r="44065" spans="4:4" x14ac:dyDescent="0.2">
      <c r="D44065" s="20"/>
    </row>
    <row r="44066" spans="4:4" x14ac:dyDescent="0.2">
      <c r="D44066" s="20"/>
    </row>
    <row r="44067" spans="4:4" x14ac:dyDescent="0.2">
      <c r="D44067" s="20"/>
    </row>
    <row r="44068" spans="4:4" x14ac:dyDescent="0.2">
      <c r="D44068" s="20"/>
    </row>
    <row r="44069" spans="4:4" x14ac:dyDescent="0.2">
      <c r="D44069" s="20"/>
    </row>
    <row r="44070" spans="4:4" x14ac:dyDescent="0.2">
      <c r="D44070" s="20"/>
    </row>
    <row r="44071" spans="4:4" x14ac:dyDescent="0.2">
      <c r="D44071" s="20"/>
    </row>
    <row r="44072" spans="4:4" x14ac:dyDescent="0.2">
      <c r="D44072" s="20"/>
    </row>
    <row r="44073" spans="4:4" x14ac:dyDescent="0.2">
      <c r="D44073" s="20"/>
    </row>
    <row r="44074" spans="4:4" x14ac:dyDescent="0.2">
      <c r="D44074" s="20"/>
    </row>
    <row r="44075" spans="4:4" x14ac:dyDescent="0.2">
      <c r="D44075" s="20"/>
    </row>
    <row r="44076" spans="4:4" x14ac:dyDescent="0.2">
      <c r="D44076" s="20"/>
    </row>
    <row r="44077" spans="4:4" x14ac:dyDescent="0.2">
      <c r="D44077" s="20"/>
    </row>
    <row r="44078" spans="4:4" x14ac:dyDescent="0.2">
      <c r="D44078" s="20"/>
    </row>
    <row r="44079" spans="4:4" x14ac:dyDescent="0.2">
      <c r="D44079" s="20"/>
    </row>
    <row r="44080" spans="4:4" x14ac:dyDescent="0.2">
      <c r="D44080" s="20"/>
    </row>
    <row r="44081" spans="4:4" x14ac:dyDescent="0.2">
      <c r="D44081" s="20"/>
    </row>
    <row r="44082" spans="4:4" x14ac:dyDescent="0.2">
      <c r="D44082" s="20"/>
    </row>
    <row r="44083" spans="4:4" x14ac:dyDescent="0.2">
      <c r="D44083" s="20"/>
    </row>
    <row r="44084" spans="4:4" x14ac:dyDescent="0.2">
      <c r="D44084" s="20"/>
    </row>
    <row r="44085" spans="4:4" x14ac:dyDescent="0.2">
      <c r="D44085" s="20"/>
    </row>
    <row r="44086" spans="4:4" x14ac:dyDescent="0.2">
      <c r="D44086" s="20"/>
    </row>
    <row r="44087" spans="4:4" x14ac:dyDescent="0.2">
      <c r="D44087" s="20"/>
    </row>
    <row r="44088" spans="4:4" x14ac:dyDescent="0.2">
      <c r="D44088" s="20"/>
    </row>
    <row r="44089" spans="4:4" x14ac:dyDescent="0.2">
      <c r="D44089" s="20"/>
    </row>
    <row r="44090" spans="4:4" x14ac:dyDescent="0.2">
      <c r="D44090" s="20"/>
    </row>
    <row r="44091" spans="4:4" x14ac:dyDescent="0.2">
      <c r="D44091" s="20"/>
    </row>
    <row r="44092" spans="4:4" x14ac:dyDescent="0.2">
      <c r="D44092" s="20"/>
    </row>
    <row r="44093" spans="4:4" x14ac:dyDescent="0.2">
      <c r="D44093" s="20"/>
    </row>
    <row r="44094" spans="4:4" x14ac:dyDescent="0.2">
      <c r="D44094" s="20"/>
    </row>
    <row r="44095" spans="4:4" x14ac:dyDescent="0.2">
      <c r="D44095" s="20"/>
    </row>
    <row r="44096" spans="4:4" x14ac:dyDescent="0.2">
      <c r="D44096" s="20"/>
    </row>
    <row r="44097" spans="4:4" x14ac:dyDescent="0.2">
      <c r="D44097" s="20"/>
    </row>
    <row r="44098" spans="4:4" x14ac:dyDescent="0.2">
      <c r="D44098" s="20"/>
    </row>
    <row r="44099" spans="4:4" x14ac:dyDescent="0.2">
      <c r="D44099" s="20"/>
    </row>
    <row r="44100" spans="4:4" x14ac:dyDescent="0.2">
      <c r="D44100" s="20"/>
    </row>
    <row r="44101" spans="4:4" x14ac:dyDescent="0.2">
      <c r="D44101" s="20"/>
    </row>
    <row r="44102" spans="4:4" x14ac:dyDescent="0.2">
      <c r="D44102" s="20"/>
    </row>
    <row r="44103" spans="4:4" x14ac:dyDescent="0.2">
      <c r="D44103" s="20"/>
    </row>
    <row r="44104" spans="4:4" x14ac:dyDescent="0.2">
      <c r="D44104" s="20"/>
    </row>
    <row r="44105" spans="4:4" x14ac:dyDescent="0.2">
      <c r="D44105" s="20"/>
    </row>
    <row r="44106" spans="4:4" x14ac:dyDescent="0.2">
      <c r="D44106" s="20"/>
    </row>
    <row r="44107" spans="4:4" x14ac:dyDescent="0.2">
      <c r="D44107" s="20"/>
    </row>
    <row r="44108" spans="4:4" x14ac:dyDescent="0.2">
      <c r="D44108" s="20"/>
    </row>
    <row r="44109" spans="4:4" x14ac:dyDescent="0.2">
      <c r="D44109" s="20"/>
    </row>
    <row r="44110" spans="4:4" x14ac:dyDescent="0.2">
      <c r="D44110" s="20"/>
    </row>
    <row r="44111" spans="4:4" x14ac:dyDescent="0.2">
      <c r="D44111" s="20"/>
    </row>
    <row r="44112" spans="4:4" x14ac:dyDescent="0.2">
      <c r="D44112" s="20"/>
    </row>
    <row r="44113" spans="4:4" x14ac:dyDescent="0.2">
      <c r="D44113" s="20"/>
    </row>
    <row r="44114" spans="4:4" x14ac:dyDescent="0.2">
      <c r="D44114" s="20"/>
    </row>
    <row r="44115" spans="4:4" x14ac:dyDescent="0.2">
      <c r="D44115" s="20"/>
    </row>
    <row r="44116" spans="4:4" x14ac:dyDescent="0.2">
      <c r="D44116" s="20"/>
    </row>
    <row r="44117" spans="4:4" x14ac:dyDescent="0.2">
      <c r="D44117" s="20"/>
    </row>
    <row r="44118" spans="4:4" x14ac:dyDescent="0.2">
      <c r="D44118" s="20"/>
    </row>
    <row r="44119" spans="4:4" x14ac:dyDescent="0.2">
      <c r="D44119" s="20"/>
    </row>
    <row r="44120" spans="4:4" x14ac:dyDescent="0.2">
      <c r="D44120" s="20"/>
    </row>
    <row r="44121" spans="4:4" x14ac:dyDescent="0.2">
      <c r="D44121" s="20"/>
    </row>
    <row r="44122" spans="4:4" x14ac:dyDescent="0.2">
      <c r="D44122" s="20"/>
    </row>
    <row r="44123" spans="4:4" x14ac:dyDescent="0.2">
      <c r="D44123" s="20"/>
    </row>
    <row r="44124" spans="4:4" x14ac:dyDescent="0.2">
      <c r="D44124" s="20"/>
    </row>
    <row r="44125" spans="4:4" x14ac:dyDescent="0.2">
      <c r="D44125" s="20"/>
    </row>
    <row r="44126" spans="4:4" x14ac:dyDescent="0.2">
      <c r="D44126" s="20"/>
    </row>
    <row r="44127" spans="4:4" x14ac:dyDescent="0.2">
      <c r="D44127" s="20"/>
    </row>
    <row r="44128" spans="4:4" x14ac:dyDescent="0.2">
      <c r="D44128" s="20"/>
    </row>
    <row r="44129" spans="4:4" x14ac:dyDescent="0.2">
      <c r="D44129" s="20"/>
    </row>
    <row r="44130" spans="4:4" x14ac:dyDescent="0.2">
      <c r="D44130" s="20"/>
    </row>
    <row r="44131" spans="4:4" x14ac:dyDescent="0.2">
      <c r="D44131" s="20"/>
    </row>
    <row r="44132" spans="4:4" x14ac:dyDescent="0.2">
      <c r="D44132" s="20"/>
    </row>
    <row r="44133" spans="4:4" x14ac:dyDescent="0.2">
      <c r="D44133" s="20"/>
    </row>
    <row r="44134" spans="4:4" x14ac:dyDescent="0.2">
      <c r="D44134" s="20"/>
    </row>
    <row r="44135" spans="4:4" x14ac:dyDescent="0.2">
      <c r="D44135" s="20"/>
    </row>
    <row r="44136" spans="4:4" x14ac:dyDescent="0.2">
      <c r="D44136" s="20"/>
    </row>
    <row r="44137" spans="4:4" x14ac:dyDescent="0.2">
      <c r="D44137" s="20"/>
    </row>
    <row r="44138" spans="4:4" x14ac:dyDescent="0.2">
      <c r="D44138" s="20"/>
    </row>
    <row r="44139" spans="4:4" x14ac:dyDescent="0.2">
      <c r="D44139" s="20"/>
    </row>
    <row r="44140" spans="4:4" x14ac:dyDescent="0.2">
      <c r="D44140" s="20"/>
    </row>
    <row r="44141" spans="4:4" x14ac:dyDescent="0.2">
      <c r="D44141" s="20"/>
    </row>
    <row r="44142" spans="4:4" x14ac:dyDescent="0.2">
      <c r="D44142" s="20"/>
    </row>
    <row r="44143" spans="4:4" x14ac:dyDescent="0.2">
      <c r="D44143" s="20"/>
    </row>
    <row r="44144" spans="4:4" x14ac:dyDescent="0.2">
      <c r="D44144" s="20"/>
    </row>
    <row r="44145" spans="4:4" x14ac:dyDescent="0.2">
      <c r="D44145" s="20"/>
    </row>
    <row r="44146" spans="4:4" x14ac:dyDescent="0.2">
      <c r="D44146" s="20"/>
    </row>
    <row r="44147" spans="4:4" x14ac:dyDescent="0.2">
      <c r="D44147" s="20"/>
    </row>
    <row r="44148" spans="4:4" x14ac:dyDescent="0.2">
      <c r="D44148" s="20"/>
    </row>
    <row r="44149" spans="4:4" x14ac:dyDescent="0.2">
      <c r="D44149" s="20"/>
    </row>
    <row r="44150" spans="4:4" x14ac:dyDescent="0.2">
      <c r="D44150" s="20"/>
    </row>
    <row r="44151" spans="4:4" x14ac:dyDescent="0.2">
      <c r="D44151" s="20"/>
    </row>
    <row r="44152" spans="4:4" x14ac:dyDescent="0.2">
      <c r="D44152" s="20"/>
    </row>
    <row r="44153" spans="4:4" x14ac:dyDescent="0.2">
      <c r="D44153" s="20"/>
    </row>
    <row r="44154" spans="4:4" x14ac:dyDescent="0.2">
      <c r="D44154" s="20"/>
    </row>
    <row r="44155" spans="4:4" x14ac:dyDescent="0.2">
      <c r="D44155" s="20"/>
    </row>
    <row r="44156" spans="4:4" x14ac:dyDescent="0.2">
      <c r="D44156" s="20"/>
    </row>
    <row r="44157" spans="4:4" x14ac:dyDescent="0.2">
      <c r="D44157" s="20"/>
    </row>
    <row r="44158" spans="4:4" x14ac:dyDescent="0.2">
      <c r="D44158" s="20"/>
    </row>
    <row r="44159" spans="4:4" x14ac:dyDescent="0.2">
      <c r="D44159" s="20"/>
    </row>
    <row r="44160" spans="4:4" x14ac:dyDescent="0.2">
      <c r="D44160" s="20"/>
    </row>
    <row r="44161" spans="4:4" x14ac:dyDescent="0.2">
      <c r="D44161" s="20"/>
    </row>
    <row r="44162" spans="4:4" x14ac:dyDescent="0.2">
      <c r="D44162" s="20"/>
    </row>
    <row r="44163" spans="4:4" x14ac:dyDescent="0.2">
      <c r="D44163" s="20"/>
    </row>
    <row r="44164" spans="4:4" x14ac:dyDescent="0.2">
      <c r="D44164" s="20"/>
    </row>
    <row r="44165" spans="4:4" x14ac:dyDescent="0.2">
      <c r="D44165" s="20"/>
    </row>
    <row r="44166" spans="4:4" x14ac:dyDescent="0.2">
      <c r="D44166" s="20"/>
    </row>
    <row r="44167" spans="4:4" x14ac:dyDescent="0.2">
      <c r="D44167" s="20"/>
    </row>
    <row r="44168" spans="4:4" x14ac:dyDescent="0.2">
      <c r="D44168" s="20"/>
    </row>
    <row r="44169" spans="4:4" x14ac:dyDescent="0.2">
      <c r="D44169" s="20"/>
    </row>
    <row r="44170" spans="4:4" x14ac:dyDescent="0.2">
      <c r="D44170" s="20"/>
    </row>
    <row r="44171" spans="4:4" x14ac:dyDescent="0.2">
      <c r="D44171" s="20"/>
    </row>
    <row r="44172" spans="4:4" x14ac:dyDescent="0.2">
      <c r="D44172" s="20"/>
    </row>
    <row r="44173" spans="4:4" x14ac:dyDescent="0.2">
      <c r="D44173" s="20"/>
    </row>
    <row r="44174" spans="4:4" x14ac:dyDescent="0.2">
      <c r="D44174" s="20"/>
    </row>
    <row r="44175" spans="4:4" x14ac:dyDescent="0.2">
      <c r="D44175" s="20"/>
    </row>
    <row r="44176" spans="4:4" x14ac:dyDescent="0.2">
      <c r="D44176" s="20"/>
    </row>
    <row r="44177" spans="4:4" x14ac:dyDescent="0.2">
      <c r="D44177" s="20"/>
    </row>
    <row r="44178" spans="4:4" x14ac:dyDescent="0.2">
      <c r="D44178" s="20"/>
    </row>
    <row r="44179" spans="4:4" x14ac:dyDescent="0.2">
      <c r="D44179" s="20"/>
    </row>
    <row r="44180" spans="4:4" x14ac:dyDescent="0.2">
      <c r="D44180" s="20"/>
    </row>
    <row r="44181" spans="4:4" x14ac:dyDescent="0.2">
      <c r="D44181" s="20"/>
    </row>
    <row r="44182" spans="4:4" x14ac:dyDescent="0.2">
      <c r="D44182" s="20"/>
    </row>
    <row r="44183" spans="4:4" x14ac:dyDescent="0.2">
      <c r="D44183" s="20"/>
    </row>
    <row r="44184" spans="4:4" x14ac:dyDescent="0.2">
      <c r="D44184" s="20"/>
    </row>
    <row r="44185" spans="4:4" x14ac:dyDescent="0.2">
      <c r="D44185" s="20"/>
    </row>
    <row r="44186" spans="4:4" x14ac:dyDescent="0.2">
      <c r="D44186" s="20"/>
    </row>
    <row r="44187" spans="4:4" x14ac:dyDescent="0.2">
      <c r="D44187" s="20"/>
    </row>
    <row r="44188" spans="4:4" x14ac:dyDescent="0.2">
      <c r="D44188" s="20"/>
    </row>
    <row r="44189" spans="4:4" x14ac:dyDescent="0.2">
      <c r="D44189" s="20"/>
    </row>
    <row r="44190" spans="4:4" x14ac:dyDescent="0.2">
      <c r="D44190" s="20"/>
    </row>
    <row r="44191" spans="4:4" x14ac:dyDescent="0.2">
      <c r="D44191" s="20"/>
    </row>
    <row r="44192" spans="4:4" x14ac:dyDescent="0.2">
      <c r="D44192" s="20"/>
    </row>
    <row r="44193" spans="4:4" x14ac:dyDescent="0.2">
      <c r="D44193" s="20"/>
    </row>
    <row r="44194" spans="4:4" x14ac:dyDescent="0.2">
      <c r="D44194" s="20"/>
    </row>
    <row r="44195" spans="4:4" x14ac:dyDescent="0.2">
      <c r="D44195" s="20"/>
    </row>
    <row r="44196" spans="4:4" x14ac:dyDescent="0.2">
      <c r="D44196" s="20"/>
    </row>
    <row r="44197" spans="4:4" x14ac:dyDescent="0.2">
      <c r="D44197" s="20"/>
    </row>
    <row r="44198" spans="4:4" x14ac:dyDescent="0.2">
      <c r="D44198" s="20"/>
    </row>
    <row r="44199" spans="4:4" x14ac:dyDescent="0.2">
      <c r="D44199" s="20"/>
    </row>
    <row r="44200" spans="4:4" x14ac:dyDescent="0.2">
      <c r="D44200" s="20"/>
    </row>
    <row r="44201" spans="4:4" x14ac:dyDescent="0.2">
      <c r="D44201" s="20"/>
    </row>
    <row r="44202" spans="4:4" x14ac:dyDescent="0.2">
      <c r="D44202" s="20"/>
    </row>
    <row r="44203" spans="4:4" x14ac:dyDescent="0.2">
      <c r="D44203" s="20"/>
    </row>
    <row r="44204" spans="4:4" x14ac:dyDescent="0.2">
      <c r="D44204" s="20"/>
    </row>
    <row r="44205" spans="4:4" x14ac:dyDescent="0.2">
      <c r="D44205" s="20"/>
    </row>
    <row r="44206" spans="4:4" x14ac:dyDescent="0.2">
      <c r="D44206" s="20"/>
    </row>
    <row r="44207" spans="4:4" x14ac:dyDescent="0.2">
      <c r="D44207" s="20"/>
    </row>
    <row r="44208" spans="4:4" x14ac:dyDescent="0.2">
      <c r="D44208" s="20"/>
    </row>
    <row r="44209" spans="4:4" x14ac:dyDescent="0.2">
      <c r="D44209" s="20"/>
    </row>
    <row r="44210" spans="4:4" x14ac:dyDescent="0.2">
      <c r="D44210" s="20"/>
    </row>
    <row r="44211" spans="4:4" x14ac:dyDescent="0.2">
      <c r="D44211" s="20"/>
    </row>
    <row r="44212" spans="4:4" x14ac:dyDescent="0.2">
      <c r="D44212" s="20"/>
    </row>
    <row r="44213" spans="4:4" x14ac:dyDescent="0.2">
      <c r="D44213" s="20"/>
    </row>
    <row r="44214" spans="4:4" x14ac:dyDescent="0.2">
      <c r="D44214" s="20"/>
    </row>
    <row r="44215" spans="4:4" x14ac:dyDescent="0.2">
      <c r="D44215" s="20"/>
    </row>
    <row r="44216" spans="4:4" x14ac:dyDescent="0.2">
      <c r="D44216" s="20"/>
    </row>
    <row r="44217" spans="4:4" x14ac:dyDescent="0.2">
      <c r="D44217" s="20"/>
    </row>
    <row r="44218" spans="4:4" x14ac:dyDescent="0.2">
      <c r="D44218" s="20"/>
    </row>
    <row r="44219" spans="4:4" x14ac:dyDescent="0.2">
      <c r="D44219" s="20"/>
    </row>
    <row r="44220" spans="4:4" x14ac:dyDescent="0.2">
      <c r="D44220" s="20"/>
    </row>
    <row r="44221" spans="4:4" x14ac:dyDescent="0.2">
      <c r="D44221" s="20"/>
    </row>
    <row r="44222" spans="4:4" x14ac:dyDescent="0.2">
      <c r="D44222" s="20"/>
    </row>
    <row r="44223" spans="4:4" x14ac:dyDescent="0.2">
      <c r="D44223" s="20"/>
    </row>
    <row r="44224" spans="4:4" x14ac:dyDescent="0.2">
      <c r="D44224" s="20"/>
    </row>
    <row r="44225" spans="4:4" x14ac:dyDescent="0.2">
      <c r="D44225" s="20"/>
    </row>
    <row r="44226" spans="4:4" x14ac:dyDescent="0.2">
      <c r="D44226" s="20"/>
    </row>
    <row r="44227" spans="4:4" x14ac:dyDescent="0.2">
      <c r="D44227" s="20"/>
    </row>
    <row r="44228" spans="4:4" x14ac:dyDescent="0.2">
      <c r="D44228" s="20"/>
    </row>
    <row r="44229" spans="4:4" x14ac:dyDescent="0.2">
      <c r="D44229" s="20"/>
    </row>
    <row r="44230" spans="4:4" x14ac:dyDescent="0.2">
      <c r="D44230" s="20"/>
    </row>
    <row r="44231" spans="4:4" x14ac:dyDescent="0.2">
      <c r="D44231" s="20"/>
    </row>
    <row r="44232" spans="4:4" x14ac:dyDescent="0.2">
      <c r="D44232" s="20"/>
    </row>
    <row r="44233" spans="4:4" x14ac:dyDescent="0.2">
      <c r="D44233" s="20"/>
    </row>
    <row r="44234" spans="4:4" x14ac:dyDescent="0.2">
      <c r="D44234" s="20"/>
    </row>
    <row r="44235" spans="4:4" x14ac:dyDescent="0.2">
      <c r="D44235" s="20"/>
    </row>
    <row r="44236" spans="4:4" x14ac:dyDescent="0.2">
      <c r="D44236" s="20"/>
    </row>
    <row r="44237" spans="4:4" x14ac:dyDescent="0.2">
      <c r="D44237" s="20"/>
    </row>
    <row r="44238" spans="4:4" x14ac:dyDescent="0.2">
      <c r="D44238" s="20"/>
    </row>
    <row r="44239" spans="4:4" x14ac:dyDescent="0.2">
      <c r="D44239" s="20"/>
    </row>
    <row r="44240" spans="4:4" x14ac:dyDescent="0.2">
      <c r="D44240" s="20"/>
    </row>
    <row r="44241" spans="4:4" x14ac:dyDescent="0.2">
      <c r="D44241" s="20"/>
    </row>
    <row r="44242" spans="4:4" x14ac:dyDescent="0.2">
      <c r="D44242" s="20"/>
    </row>
    <row r="44243" spans="4:4" x14ac:dyDescent="0.2">
      <c r="D44243" s="20"/>
    </row>
    <row r="44244" spans="4:4" x14ac:dyDescent="0.2">
      <c r="D44244" s="20"/>
    </row>
    <row r="44245" spans="4:4" x14ac:dyDescent="0.2">
      <c r="D44245" s="20"/>
    </row>
    <row r="44246" spans="4:4" x14ac:dyDescent="0.2">
      <c r="D44246" s="20"/>
    </row>
    <row r="44247" spans="4:4" x14ac:dyDescent="0.2">
      <c r="D44247" s="20"/>
    </row>
    <row r="44248" spans="4:4" x14ac:dyDescent="0.2">
      <c r="D44248" s="20"/>
    </row>
    <row r="44249" spans="4:4" x14ac:dyDescent="0.2">
      <c r="D44249" s="20"/>
    </row>
    <row r="44250" spans="4:4" x14ac:dyDescent="0.2">
      <c r="D44250" s="20"/>
    </row>
    <row r="44251" spans="4:4" x14ac:dyDescent="0.2">
      <c r="D44251" s="20"/>
    </row>
    <row r="44252" spans="4:4" x14ac:dyDescent="0.2">
      <c r="D44252" s="20"/>
    </row>
    <row r="44253" spans="4:4" x14ac:dyDescent="0.2">
      <c r="D44253" s="20"/>
    </row>
    <row r="44254" spans="4:4" x14ac:dyDescent="0.2">
      <c r="D44254" s="20"/>
    </row>
    <row r="44255" spans="4:4" x14ac:dyDescent="0.2">
      <c r="D44255" s="20"/>
    </row>
    <row r="44256" spans="4:4" x14ac:dyDescent="0.2">
      <c r="D44256" s="20"/>
    </row>
    <row r="44257" spans="4:4" x14ac:dyDescent="0.2">
      <c r="D44257" s="20"/>
    </row>
    <row r="44258" spans="4:4" x14ac:dyDescent="0.2">
      <c r="D44258" s="20"/>
    </row>
    <row r="44259" spans="4:4" x14ac:dyDescent="0.2">
      <c r="D44259" s="20"/>
    </row>
    <row r="44260" spans="4:4" x14ac:dyDescent="0.2">
      <c r="D44260" s="20"/>
    </row>
    <row r="44261" spans="4:4" x14ac:dyDescent="0.2">
      <c r="D44261" s="20"/>
    </row>
    <row r="44262" spans="4:4" x14ac:dyDescent="0.2">
      <c r="D44262" s="20"/>
    </row>
    <row r="44263" spans="4:4" x14ac:dyDescent="0.2">
      <c r="D44263" s="20"/>
    </row>
    <row r="44264" spans="4:4" x14ac:dyDescent="0.2">
      <c r="D44264" s="20"/>
    </row>
    <row r="44265" spans="4:4" x14ac:dyDescent="0.2">
      <c r="D44265" s="20"/>
    </row>
    <row r="44266" spans="4:4" x14ac:dyDescent="0.2">
      <c r="D44266" s="20"/>
    </row>
    <row r="44267" spans="4:4" x14ac:dyDescent="0.2">
      <c r="D44267" s="20"/>
    </row>
    <row r="44268" spans="4:4" x14ac:dyDescent="0.2">
      <c r="D44268" s="20"/>
    </row>
    <row r="44269" spans="4:4" x14ac:dyDescent="0.2">
      <c r="D44269" s="20"/>
    </row>
    <row r="44270" spans="4:4" x14ac:dyDescent="0.2">
      <c r="D44270" s="20"/>
    </row>
    <row r="44271" spans="4:4" x14ac:dyDescent="0.2">
      <c r="D44271" s="20"/>
    </row>
    <row r="44272" spans="4:4" x14ac:dyDescent="0.2">
      <c r="D44272" s="20"/>
    </row>
    <row r="44273" spans="4:4" x14ac:dyDescent="0.2">
      <c r="D44273" s="20"/>
    </row>
    <row r="44274" spans="4:4" x14ac:dyDescent="0.2">
      <c r="D44274" s="20"/>
    </row>
    <row r="44275" spans="4:4" x14ac:dyDescent="0.2">
      <c r="D44275" s="20"/>
    </row>
    <row r="44276" spans="4:4" x14ac:dyDescent="0.2">
      <c r="D44276" s="20"/>
    </row>
    <row r="44277" spans="4:4" x14ac:dyDescent="0.2">
      <c r="D44277" s="20"/>
    </row>
    <row r="44278" spans="4:4" x14ac:dyDescent="0.2">
      <c r="D44278" s="20"/>
    </row>
    <row r="44279" spans="4:4" x14ac:dyDescent="0.2">
      <c r="D44279" s="20"/>
    </row>
    <row r="44280" spans="4:4" x14ac:dyDescent="0.2">
      <c r="D44280" s="20"/>
    </row>
    <row r="44281" spans="4:4" x14ac:dyDescent="0.2">
      <c r="D44281" s="20"/>
    </row>
    <row r="44282" spans="4:4" x14ac:dyDescent="0.2">
      <c r="D44282" s="20"/>
    </row>
    <row r="44283" spans="4:4" x14ac:dyDescent="0.2">
      <c r="D44283" s="20"/>
    </row>
    <row r="44284" spans="4:4" x14ac:dyDescent="0.2">
      <c r="D44284" s="20"/>
    </row>
    <row r="44285" spans="4:4" x14ac:dyDescent="0.2">
      <c r="D44285" s="20"/>
    </row>
    <row r="44286" spans="4:4" x14ac:dyDescent="0.2">
      <c r="D44286" s="20"/>
    </row>
    <row r="44287" spans="4:4" x14ac:dyDescent="0.2">
      <c r="D44287" s="20"/>
    </row>
    <row r="44288" spans="4:4" x14ac:dyDescent="0.2">
      <c r="D44288" s="20"/>
    </row>
    <row r="44289" spans="4:4" x14ac:dyDescent="0.2">
      <c r="D44289" s="20"/>
    </row>
    <row r="44290" spans="4:4" x14ac:dyDescent="0.2">
      <c r="D44290" s="20"/>
    </row>
    <row r="44291" spans="4:4" x14ac:dyDescent="0.2">
      <c r="D44291" s="20"/>
    </row>
    <row r="44292" spans="4:4" x14ac:dyDescent="0.2">
      <c r="D44292" s="20"/>
    </row>
    <row r="44293" spans="4:4" x14ac:dyDescent="0.2">
      <c r="D44293" s="20"/>
    </row>
    <row r="44294" spans="4:4" x14ac:dyDescent="0.2">
      <c r="D44294" s="20"/>
    </row>
    <row r="44295" spans="4:4" x14ac:dyDescent="0.2">
      <c r="D44295" s="20"/>
    </row>
    <row r="44296" spans="4:4" x14ac:dyDescent="0.2">
      <c r="D44296" s="20"/>
    </row>
    <row r="44297" spans="4:4" x14ac:dyDescent="0.2">
      <c r="D44297" s="20"/>
    </row>
    <row r="44298" spans="4:4" x14ac:dyDescent="0.2">
      <c r="D44298" s="20"/>
    </row>
    <row r="44299" spans="4:4" x14ac:dyDescent="0.2">
      <c r="D44299" s="20"/>
    </row>
    <row r="44300" spans="4:4" x14ac:dyDescent="0.2">
      <c r="D44300" s="20"/>
    </row>
    <row r="44301" spans="4:4" x14ac:dyDescent="0.2">
      <c r="D44301" s="20"/>
    </row>
    <row r="44302" spans="4:4" x14ac:dyDescent="0.2">
      <c r="D44302" s="20"/>
    </row>
    <row r="44303" spans="4:4" x14ac:dyDescent="0.2">
      <c r="D44303" s="20"/>
    </row>
    <row r="44304" spans="4:4" x14ac:dyDescent="0.2">
      <c r="D44304" s="20"/>
    </row>
    <row r="44305" spans="4:4" x14ac:dyDescent="0.2">
      <c r="D44305" s="20"/>
    </row>
    <row r="44306" spans="4:4" x14ac:dyDescent="0.2">
      <c r="D44306" s="20"/>
    </row>
    <row r="44307" spans="4:4" x14ac:dyDescent="0.2">
      <c r="D44307" s="20"/>
    </row>
    <row r="44308" spans="4:4" x14ac:dyDescent="0.2">
      <c r="D44308" s="20"/>
    </row>
    <row r="44309" spans="4:4" x14ac:dyDescent="0.2">
      <c r="D44309" s="20"/>
    </row>
    <row r="44310" spans="4:4" x14ac:dyDescent="0.2">
      <c r="D44310" s="20"/>
    </row>
    <row r="44311" spans="4:4" x14ac:dyDescent="0.2">
      <c r="D44311" s="20"/>
    </row>
    <row r="44312" spans="4:4" x14ac:dyDescent="0.2">
      <c r="D44312" s="20"/>
    </row>
    <row r="44313" spans="4:4" x14ac:dyDescent="0.2">
      <c r="D44313" s="20"/>
    </row>
    <row r="44314" spans="4:4" x14ac:dyDescent="0.2">
      <c r="D44314" s="20"/>
    </row>
    <row r="44315" spans="4:4" x14ac:dyDescent="0.2">
      <c r="D44315" s="20"/>
    </row>
    <row r="44316" spans="4:4" x14ac:dyDescent="0.2">
      <c r="D44316" s="20"/>
    </row>
    <row r="44317" spans="4:4" x14ac:dyDescent="0.2">
      <c r="D44317" s="20"/>
    </row>
    <row r="44318" spans="4:4" x14ac:dyDescent="0.2">
      <c r="D44318" s="20"/>
    </row>
    <row r="44319" spans="4:4" x14ac:dyDescent="0.2">
      <c r="D44319" s="20"/>
    </row>
    <row r="44320" spans="4:4" x14ac:dyDescent="0.2">
      <c r="D44320" s="20"/>
    </row>
    <row r="44321" spans="4:4" x14ac:dyDescent="0.2">
      <c r="D44321" s="20"/>
    </row>
    <row r="44322" spans="4:4" x14ac:dyDescent="0.2">
      <c r="D44322" s="20"/>
    </row>
    <row r="44323" spans="4:4" x14ac:dyDescent="0.2">
      <c r="D44323" s="20"/>
    </row>
    <row r="44324" spans="4:4" x14ac:dyDescent="0.2">
      <c r="D44324" s="20"/>
    </row>
    <row r="44325" spans="4:4" x14ac:dyDescent="0.2">
      <c r="D44325" s="20"/>
    </row>
    <row r="44326" spans="4:4" x14ac:dyDescent="0.2">
      <c r="D44326" s="20"/>
    </row>
    <row r="44327" spans="4:4" x14ac:dyDescent="0.2">
      <c r="D44327" s="20"/>
    </row>
    <row r="44328" spans="4:4" x14ac:dyDescent="0.2">
      <c r="D44328" s="20"/>
    </row>
    <row r="44329" spans="4:4" x14ac:dyDescent="0.2">
      <c r="D44329" s="20"/>
    </row>
    <row r="44330" spans="4:4" x14ac:dyDescent="0.2">
      <c r="D44330" s="20"/>
    </row>
    <row r="44331" spans="4:4" x14ac:dyDescent="0.2">
      <c r="D44331" s="20"/>
    </row>
    <row r="44332" spans="4:4" x14ac:dyDescent="0.2">
      <c r="D44332" s="20"/>
    </row>
    <row r="44333" spans="4:4" x14ac:dyDescent="0.2">
      <c r="D44333" s="20"/>
    </row>
    <row r="44334" spans="4:4" x14ac:dyDescent="0.2">
      <c r="D44334" s="20"/>
    </row>
    <row r="44335" spans="4:4" x14ac:dyDescent="0.2">
      <c r="D44335" s="20"/>
    </row>
    <row r="44336" spans="4:4" x14ac:dyDescent="0.2">
      <c r="D44336" s="20"/>
    </row>
    <row r="44337" spans="4:4" x14ac:dyDescent="0.2">
      <c r="D44337" s="20"/>
    </row>
    <row r="44338" spans="4:4" x14ac:dyDescent="0.2">
      <c r="D44338" s="20"/>
    </row>
    <row r="44339" spans="4:4" x14ac:dyDescent="0.2">
      <c r="D44339" s="20"/>
    </row>
    <row r="44340" spans="4:4" x14ac:dyDescent="0.2">
      <c r="D44340" s="20"/>
    </row>
    <row r="44341" spans="4:4" x14ac:dyDescent="0.2">
      <c r="D44341" s="20"/>
    </row>
    <row r="44342" spans="4:4" x14ac:dyDescent="0.2">
      <c r="D44342" s="20"/>
    </row>
    <row r="44343" spans="4:4" x14ac:dyDescent="0.2">
      <c r="D44343" s="20"/>
    </row>
    <row r="44344" spans="4:4" x14ac:dyDescent="0.2">
      <c r="D44344" s="20"/>
    </row>
    <row r="44345" spans="4:4" x14ac:dyDescent="0.2">
      <c r="D44345" s="20"/>
    </row>
    <row r="44346" spans="4:4" x14ac:dyDescent="0.2">
      <c r="D44346" s="20"/>
    </row>
    <row r="44347" spans="4:4" x14ac:dyDescent="0.2">
      <c r="D44347" s="20"/>
    </row>
    <row r="44348" spans="4:4" x14ac:dyDescent="0.2">
      <c r="D44348" s="20"/>
    </row>
    <row r="44349" spans="4:4" x14ac:dyDescent="0.2">
      <c r="D44349" s="20"/>
    </row>
    <row r="44350" spans="4:4" x14ac:dyDescent="0.2">
      <c r="D44350" s="20"/>
    </row>
    <row r="44351" spans="4:4" x14ac:dyDescent="0.2">
      <c r="D44351" s="20"/>
    </row>
    <row r="44352" spans="4:4" x14ac:dyDescent="0.2">
      <c r="D44352" s="20"/>
    </row>
    <row r="44353" spans="4:4" x14ac:dyDescent="0.2">
      <c r="D44353" s="20"/>
    </row>
    <row r="44354" spans="4:4" x14ac:dyDescent="0.2">
      <c r="D44354" s="20"/>
    </row>
    <row r="44355" spans="4:4" x14ac:dyDescent="0.2">
      <c r="D44355" s="20"/>
    </row>
    <row r="44356" spans="4:4" x14ac:dyDescent="0.2">
      <c r="D44356" s="20"/>
    </row>
    <row r="44357" spans="4:4" x14ac:dyDescent="0.2">
      <c r="D44357" s="20"/>
    </row>
    <row r="44358" spans="4:4" x14ac:dyDescent="0.2">
      <c r="D44358" s="20"/>
    </row>
    <row r="44359" spans="4:4" x14ac:dyDescent="0.2">
      <c r="D44359" s="20"/>
    </row>
    <row r="44360" spans="4:4" x14ac:dyDescent="0.2">
      <c r="D44360" s="20"/>
    </row>
    <row r="44361" spans="4:4" x14ac:dyDescent="0.2">
      <c r="D44361" s="20"/>
    </row>
    <row r="44362" spans="4:4" x14ac:dyDescent="0.2">
      <c r="D44362" s="20"/>
    </row>
    <row r="44363" spans="4:4" x14ac:dyDescent="0.2">
      <c r="D44363" s="20"/>
    </row>
    <row r="44364" spans="4:4" x14ac:dyDescent="0.2">
      <c r="D44364" s="20"/>
    </row>
    <row r="44365" spans="4:4" x14ac:dyDescent="0.2">
      <c r="D44365" s="20"/>
    </row>
    <row r="44366" spans="4:4" x14ac:dyDescent="0.2">
      <c r="D44366" s="20"/>
    </row>
    <row r="44367" spans="4:4" x14ac:dyDescent="0.2">
      <c r="D44367" s="20"/>
    </row>
    <row r="44368" spans="4:4" x14ac:dyDescent="0.2">
      <c r="D44368" s="20"/>
    </row>
    <row r="44369" spans="4:4" x14ac:dyDescent="0.2">
      <c r="D44369" s="20"/>
    </row>
    <row r="44370" spans="4:4" x14ac:dyDescent="0.2">
      <c r="D44370" s="20"/>
    </row>
    <row r="44371" spans="4:4" x14ac:dyDescent="0.2">
      <c r="D44371" s="20"/>
    </row>
    <row r="44372" spans="4:4" x14ac:dyDescent="0.2">
      <c r="D44372" s="20"/>
    </row>
    <row r="44373" spans="4:4" x14ac:dyDescent="0.2">
      <c r="D44373" s="20"/>
    </row>
    <row r="44374" spans="4:4" x14ac:dyDescent="0.2">
      <c r="D44374" s="20"/>
    </row>
    <row r="44375" spans="4:4" x14ac:dyDescent="0.2">
      <c r="D44375" s="20"/>
    </row>
    <row r="44376" spans="4:4" x14ac:dyDescent="0.2">
      <c r="D44376" s="20"/>
    </row>
    <row r="44377" spans="4:4" x14ac:dyDescent="0.2">
      <c r="D44377" s="20"/>
    </row>
    <row r="44378" spans="4:4" x14ac:dyDescent="0.2">
      <c r="D44378" s="20"/>
    </row>
    <row r="44379" spans="4:4" x14ac:dyDescent="0.2">
      <c r="D44379" s="20"/>
    </row>
    <row r="44380" spans="4:4" x14ac:dyDescent="0.2">
      <c r="D44380" s="20"/>
    </row>
    <row r="44381" spans="4:4" x14ac:dyDescent="0.2">
      <c r="D44381" s="20"/>
    </row>
    <row r="44382" spans="4:4" x14ac:dyDescent="0.2">
      <c r="D44382" s="20"/>
    </row>
    <row r="44383" spans="4:4" x14ac:dyDescent="0.2">
      <c r="D44383" s="20"/>
    </row>
    <row r="44384" spans="4:4" x14ac:dyDescent="0.2">
      <c r="D44384" s="20"/>
    </row>
    <row r="44385" spans="4:4" x14ac:dyDescent="0.2">
      <c r="D44385" s="20"/>
    </row>
    <row r="44386" spans="4:4" x14ac:dyDescent="0.2">
      <c r="D44386" s="20"/>
    </row>
    <row r="44387" spans="4:4" x14ac:dyDescent="0.2">
      <c r="D44387" s="20"/>
    </row>
    <row r="44388" spans="4:4" x14ac:dyDescent="0.2">
      <c r="D44388" s="20"/>
    </row>
    <row r="44389" spans="4:4" x14ac:dyDescent="0.2">
      <c r="D44389" s="20"/>
    </row>
    <row r="44390" spans="4:4" x14ac:dyDescent="0.2">
      <c r="D44390" s="20"/>
    </row>
    <row r="44391" spans="4:4" x14ac:dyDescent="0.2">
      <c r="D44391" s="20"/>
    </row>
    <row r="44392" spans="4:4" x14ac:dyDescent="0.2">
      <c r="D44392" s="20"/>
    </row>
    <row r="44393" spans="4:4" x14ac:dyDescent="0.2">
      <c r="D44393" s="20"/>
    </row>
    <row r="44394" spans="4:4" x14ac:dyDescent="0.2">
      <c r="D44394" s="20"/>
    </row>
    <row r="44395" spans="4:4" x14ac:dyDescent="0.2">
      <c r="D44395" s="20"/>
    </row>
    <row r="44396" spans="4:4" x14ac:dyDescent="0.2">
      <c r="D44396" s="20"/>
    </row>
    <row r="44397" spans="4:4" x14ac:dyDescent="0.2">
      <c r="D44397" s="20"/>
    </row>
    <row r="44398" spans="4:4" x14ac:dyDescent="0.2">
      <c r="D44398" s="20"/>
    </row>
    <row r="44399" spans="4:4" x14ac:dyDescent="0.2">
      <c r="D44399" s="20"/>
    </row>
    <row r="44400" spans="4:4" x14ac:dyDescent="0.2">
      <c r="D44400" s="20"/>
    </row>
    <row r="44401" spans="4:4" x14ac:dyDescent="0.2">
      <c r="D44401" s="20"/>
    </row>
    <row r="44402" spans="4:4" x14ac:dyDescent="0.2">
      <c r="D44402" s="20"/>
    </row>
    <row r="44403" spans="4:4" x14ac:dyDescent="0.2">
      <c r="D44403" s="20"/>
    </row>
    <row r="44404" spans="4:4" x14ac:dyDescent="0.2">
      <c r="D44404" s="20"/>
    </row>
    <row r="44405" spans="4:4" x14ac:dyDescent="0.2">
      <c r="D44405" s="20"/>
    </row>
    <row r="44406" spans="4:4" x14ac:dyDescent="0.2">
      <c r="D44406" s="20"/>
    </row>
    <row r="44407" spans="4:4" x14ac:dyDescent="0.2">
      <c r="D44407" s="20"/>
    </row>
    <row r="44408" spans="4:4" x14ac:dyDescent="0.2">
      <c r="D44408" s="20"/>
    </row>
    <row r="44409" spans="4:4" x14ac:dyDescent="0.2">
      <c r="D44409" s="20"/>
    </row>
    <row r="44410" spans="4:4" x14ac:dyDescent="0.2">
      <c r="D44410" s="20"/>
    </row>
    <row r="44411" spans="4:4" x14ac:dyDescent="0.2">
      <c r="D44411" s="20"/>
    </row>
    <row r="44412" spans="4:4" x14ac:dyDescent="0.2">
      <c r="D44412" s="20"/>
    </row>
    <row r="44413" spans="4:4" x14ac:dyDescent="0.2">
      <c r="D44413" s="20"/>
    </row>
    <row r="44414" spans="4:4" x14ac:dyDescent="0.2">
      <c r="D44414" s="20"/>
    </row>
    <row r="44415" spans="4:4" x14ac:dyDescent="0.2">
      <c r="D44415" s="20"/>
    </row>
    <row r="44416" spans="4:4" x14ac:dyDescent="0.2">
      <c r="D44416" s="20"/>
    </row>
    <row r="44417" spans="4:4" x14ac:dyDescent="0.2">
      <c r="D44417" s="20"/>
    </row>
    <row r="44418" spans="4:4" x14ac:dyDescent="0.2">
      <c r="D44418" s="20"/>
    </row>
    <row r="44419" spans="4:4" x14ac:dyDescent="0.2">
      <c r="D44419" s="20"/>
    </row>
    <row r="44420" spans="4:4" x14ac:dyDescent="0.2">
      <c r="D44420" s="20"/>
    </row>
    <row r="44421" spans="4:4" x14ac:dyDescent="0.2">
      <c r="D44421" s="20"/>
    </row>
    <row r="44422" spans="4:4" x14ac:dyDescent="0.2">
      <c r="D44422" s="20"/>
    </row>
    <row r="44423" spans="4:4" x14ac:dyDescent="0.2">
      <c r="D44423" s="20"/>
    </row>
    <row r="44424" spans="4:4" x14ac:dyDescent="0.2">
      <c r="D44424" s="20"/>
    </row>
    <row r="44425" spans="4:4" x14ac:dyDescent="0.2">
      <c r="D44425" s="20"/>
    </row>
    <row r="44426" spans="4:4" x14ac:dyDescent="0.2">
      <c r="D44426" s="20"/>
    </row>
    <row r="44427" spans="4:4" x14ac:dyDescent="0.2">
      <c r="D44427" s="20"/>
    </row>
    <row r="44428" spans="4:4" x14ac:dyDescent="0.2">
      <c r="D44428" s="20"/>
    </row>
    <row r="44429" spans="4:4" x14ac:dyDescent="0.2">
      <c r="D44429" s="20"/>
    </row>
    <row r="44430" spans="4:4" x14ac:dyDescent="0.2">
      <c r="D44430" s="20"/>
    </row>
    <row r="44431" spans="4:4" x14ac:dyDescent="0.2">
      <c r="D44431" s="20"/>
    </row>
    <row r="44432" spans="4:4" x14ac:dyDescent="0.2">
      <c r="D44432" s="20"/>
    </row>
    <row r="44433" spans="4:4" x14ac:dyDescent="0.2">
      <c r="D44433" s="20"/>
    </row>
    <row r="44434" spans="4:4" x14ac:dyDescent="0.2">
      <c r="D44434" s="20"/>
    </row>
    <row r="44435" spans="4:4" x14ac:dyDescent="0.2">
      <c r="D44435" s="20"/>
    </row>
    <row r="44436" spans="4:4" x14ac:dyDescent="0.2">
      <c r="D44436" s="20"/>
    </row>
    <row r="44437" spans="4:4" x14ac:dyDescent="0.2">
      <c r="D44437" s="20"/>
    </row>
    <row r="44438" spans="4:4" x14ac:dyDescent="0.2">
      <c r="D44438" s="20"/>
    </row>
    <row r="44439" spans="4:4" x14ac:dyDescent="0.2">
      <c r="D44439" s="20"/>
    </row>
    <row r="44440" spans="4:4" x14ac:dyDescent="0.2">
      <c r="D44440" s="20"/>
    </row>
    <row r="44441" spans="4:4" x14ac:dyDescent="0.2">
      <c r="D44441" s="20"/>
    </row>
    <row r="44442" spans="4:4" x14ac:dyDescent="0.2">
      <c r="D44442" s="20"/>
    </row>
    <row r="44443" spans="4:4" x14ac:dyDescent="0.2">
      <c r="D44443" s="20"/>
    </row>
    <row r="44444" spans="4:4" x14ac:dyDescent="0.2">
      <c r="D44444" s="20"/>
    </row>
    <row r="44445" spans="4:4" x14ac:dyDescent="0.2">
      <c r="D44445" s="20"/>
    </row>
    <row r="44446" spans="4:4" x14ac:dyDescent="0.2">
      <c r="D44446" s="20"/>
    </row>
    <row r="44447" spans="4:4" x14ac:dyDescent="0.2">
      <c r="D44447" s="20"/>
    </row>
    <row r="44448" spans="4:4" x14ac:dyDescent="0.2">
      <c r="D44448" s="20"/>
    </row>
    <row r="44449" spans="4:4" x14ac:dyDescent="0.2">
      <c r="D44449" s="20"/>
    </row>
    <row r="44450" spans="4:4" x14ac:dyDescent="0.2">
      <c r="D44450" s="20"/>
    </row>
    <row r="44451" spans="4:4" x14ac:dyDescent="0.2">
      <c r="D44451" s="20"/>
    </row>
    <row r="44452" spans="4:4" x14ac:dyDescent="0.2">
      <c r="D44452" s="20"/>
    </row>
    <row r="44453" spans="4:4" x14ac:dyDescent="0.2">
      <c r="D44453" s="20"/>
    </row>
    <row r="44454" spans="4:4" x14ac:dyDescent="0.2">
      <c r="D44454" s="20"/>
    </row>
    <row r="44455" spans="4:4" x14ac:dyDescent="0.2">
      <c r="D44455" s="20"/>
    </row>
    <row r="44456" spans="4:4" x14ac:dyDescent="0.2">
      <c r="D44456" s="20"/>
    </row>
    <row r="44457" spans="4:4" x14ac:dyDescent="0.2">
      <c r="D44457" s="20"/>
    </row>
    <row r="44458" spans="4:4" x14ac:dyDescent="0.2">
      <c r="D44458" s="20"/>
    </row>
    <row r="44459" spans="4:4" x14ac:dyDescent="0.2">
      <c r="D44459" s="20"/>
    </row>
    <row r="44460" spans="4:4" x14ac:dyDescent="0.2">
      <c r="D44460" s="20"/>
    </row>
    <row r="44461" spans="4:4" x14ac:dyDescent="0.2">
      <c r="D44461" s="20"/>
    </row>
    <row r="44462" spans="4:4" x14ac:dyDescent="0.2">
      <c r="D44462" s="20"/>
    </row>
    <row r="44463" spans="4:4" x14ac:dyDescent="0.2">
      <c r="D44463" s="20"/>
    </row>
    <row r="44464" spans="4:4" x14ac:dyDescent="0.2">
      <c r="D44464" s="20"/>
    </row>
    <row r="44465" spans="4:4" x14ac:dyDescent="0.2">
      <c r="D44465" s="20"/>
    </row>
    <row r="44466" spans="4:4" x14ac:dyDescent="0.2">
      <c r="D44466" s="20"/>
    </row>
    <row r="44467" spans="4:4" x14ac:dyDescent="0.2">
      <c r="D44467" s="20"/>
    </row>
    <row r="44468" spans="4:4" x14ac:dyDescent="0.2">
      <c r="D44468" s="20"/>
    </row>
    <row r="44469" spans="4:4" x14ac:dyDescent="0.2">
      <c r="D44469" s="20"/>
    </row>
    <row r="44470" spans="4:4" x14ac:dyDescent="0.2">
      <c r="D44470" s="20"/>
    </row>
    <row r="44471" spans="4:4" x14ac:dyDescent="0.2">
      <c r="D44471" s="20"/>
    </row>
    <row r="44472" spans="4:4" x14ac:dyDescent="0.2">
      <c r="D44472" s="20"/>
    </row>
    <row r="44473" spans="4:4" x14ac:dyDescent="0.2">
      <c r="D44473" s="20"/>
    </row>
    <row r="44474" spans="4:4" x14ac:dyDescent="0.2">
      <c r="D44474" s="20"/>
    </row>
    <row r="44475" spans="4:4" x14ac:dyDescent="0.2">
      <c r="D44475" s="20"/>
    </row>
    <row r="44476" spans="4:4" x14ac:dyDescent="0.2">
      <c r="D44476" s="20"/>
    </row>
    <row r="44477" spans="4:4" x14ac:dyDescent="0.2">
      <c r="D44477" s="20"/>
    </row>
    <row r="44478" spans="4:4" x14ac:dyDescent="0.2">
      <c r="D44478" s="20"/>
    </row>
    <row r="44479" spans="4:4" x14ac:dyDescent="0.2">
      <c r="D44479" s="20"/>
    </row>
    <row r="44480" spans="4:4" x14ac:dyDescent="0.2">
      <c r="D44480" s="20"/>
    </row>
    <row r="44481" spans="4:4" x14ac:dyDescent="0.2">
      <c r="D44481" s="20"/>
    </row>
    <row r="44482" spans="4:4" x14ac:dyDescent="0.2">
      <c r="D44482" s="20"/>
    </row>
    <row r="44483" spans="4:4" x14ac:dyDescent="0.2">
      <c r="D44483" s="20"/>
    </row>
    <row r="44484" spans="4:4" x14ac:dyDescent="0.2">
      <c r="D44484" s="20"/>
    </row>
    <row r="44485" spans="4:4" x14ac:dyDescent="0.2">
      <c r="D44485" s="20"/>
    </row>
    <row r="44486" spans="4:4" x14ac:dyDescent="0.2">
      <c r="D44486" s="20"/>
    </row>
    <row r="44487" spans="4:4" x14ac:dyDescent="0.2">
      <c r="D44487" s="20"/>
    </row>
    <row r="44488" spans="4:4" x14ac:dyDescent="0.2">
      <c r="D44488" s="20"/>
    </row>
    <row r="44489" spans="4:4" x14ac:dyDescent="0.2">
      <c r="D44489" s="20"/>
    </row>
    <row r="44490" spans="4:4" x14ac:dyDescent="0.2">
      <c r="D44490" s="20"/>
    </row>
    <row r="44491" spans="4:4" x14ac:dyDescent="0.2">
      <c r="D44491" s="20"/>
    </row>
    <row r="44492" spans="4:4" x14ac:dyDescent="0.2">
      <c r="D44492" s="20"/>
    </row>
    <row r="44493" spans="4:4" x14ac:dyDescent="0.2">
      <c r="D44493" s="20"/>
    </row>
    <row r="44494" spans="4:4" x14ac:dyDescent="0.2">
      <c r="D44494" s="20"/>
    </row>
    <row r="44495" spans="4:4" x14ac:dyDescent="0.2">
      <c r="D44495" s="20"/>
    </row>
    <row r="44496" spans="4:4" x14ac:dyDescent="0.2">
      <c r="D44496" s="20"/>
    </row>
    <row r="44497" spans="4:4" x14ac:dyDescent="0.2">
      <c r="D44497" s="20"/>
    </row>
    <row r="44498" spans="4:4" x14ac:dyDescent="0.2">
      <c r="D44498" s="20"/>
    </row>
    <row r="44499" spans="4:4" x14ac:dyDescent="0.2">
      <c r="D44499" s="20"/>
    </row>
    <row r="44500" spans="4:4" x14ac:dyDescent="0.2">
      <c r="D44500" s="20"/>
    </row>
    <row r="44501" spans="4:4" x14ac:dyDescent="0.2">
      <c r="D44501" s="20"/>
    </row>
    <row r="44502" spans="4:4" x14ac:dyDescent="0.2">
      <c r="D44502" s="20"/>
    </row>
    <row r="44503" spans="4:4" x14ac:dyDescent="0.2">
      <c r="D44503" s="20"/>
    </row>
    <row r="44504" spans="4:4" x14ac:dyDescent="0.2">
      <c r="D44504" s="20"/>
    </row>
    <row r="44505" spans="4:4" x14ac:dyDescent="0.2">
      <c r="D44505" s="20"/>
    </row>
    <row r="44506" spans="4:4" x14ac:dyDescent="0.2">
      <c r="D44506" s="20"/>
    </row>
    <row r="44507" spans="4:4" x14ac:dyDescent="0.2">
      <c r="D44507" s="20"/>
    </row>
    <row r="44508" spans="4:4" x14ac:dyDescent="0.2">
      <c r="D44508" s="20"/>
    </row>
    <row r="44509" spans="4:4" x14ac:dyDescent="0.2">
      <c r="D44509" s="20"/>
    </row>
    <row r="44510" spans="4:4" x14ac:dyDescent="0.2">
      <c r="D44510" s="20"/>
    </row>
    <row r="44511" spans="4:4" x14ac:dyDescent="0.2">
      <c r="D44511" s="20"/>
    </row>
    <row r="44512" spans="4:4" x14ac:dyDescent="0.2">
      <c r="D44512" s="20"/>
    </row>
    <row r="44513" spans="4:4" x14ac:dyDescent="0.2">
      <c r="D44513" s="20"/>
    </row>
    <row r="44514" spans="4:4" x14ac:dyDescent="0.2">
      <c r="D44514" s="20"/>
    </row>
    <row r="44515" spans="4:4" x14ac:dyDescent="0.2">
      <c r="D44515" s="20"/>
    </row>
    <row r="44516" spans="4:4" x14ac:dyDescent="0.2">
      <c r="D44516" s="20"/>
    </row>
    <row r="44517" spans="4:4" x14ac:dyDescent="0.2">
      <c r="D44517" s="20"/>
    </row>
    <row r="44518" spans="4:4" x14ac:dyDescent="0.2">
      <c r="D44518" s="20"/>
    </row>
    <row r="44519" spans="4:4" x14ac:dyDescent="0.2">
      <c r="D44519" s="20"/>
    </row>
    <row r="44520" spans="4:4" x14ac:dyDescent="0.2">
      <c r="D44520" s="20"/>
    </row>
    <row r="44521" spans="4:4" x14ac:dyDescent="0.2">
      <c r="D44521" s="20"/>
    </row>
    <row r="44522" spans="4:4" x14ac:dyDescent="0.2">
      <c r="D44522" s="20"/>
    </row>
    <row r="44523" spans="4:4" x14ac:dyDescent="0.2">
      <c r="D44523" s="20"/>
    </row>
    <row r="44524" spans="4:4" x14ac:dyDescent="0.2">
      <c r="D44524" s="20"/>
    </row>
    <row r="44525" spans="4:4" x14ac:dyDescent="0.2">
      <c r="D44525" s="20"/>
    </row>
    <row r="44526" spans="4:4" x14ac:dyDescent="0.2">
      <c r="D44526" s="20"/>
    </row>
    <row r="44527" spans="4:4" x14ac:dyDescent="0.2">
      <c r="D44527" s="20"/>
    </row>
    <row r="44528" spans="4:4" x14ac:dyDescent="0.2">
      <c r="D44528" s="20"/>
    </row>
    <row r="44529" spans="4:4" x14ac:dyDescent="0.2">
      <c r="D44529" s="20"/>
    </row>
    <row r="44530" spans="4:4" x14ac:dyDescent="0.2">
      <c r="D44530" s="20"/>
    </row>
    <row r="44531" spans="4:4" x14ac:dyDescent="0.2">
      <c r="D44531" s="20"/>
    </row>
    <row r="44532" spans="4:4" x14ac:dyDescent="0.2">
      <c r="D44532" s="20"/>
    </row>
    <row r="44533" spans="4:4" x14ac:dyDescent="0.2">
      <c r="D44533" s="20"/>
    </row>
    <row r="44534" spans="4:4" x14ac:dyDescent="0.2">
      <c r="D44534" s="20"/>
    </row>
    <row r="44535" spans="4:4" x14ac:dyDescent="0.2">
      <c r="D44535" s="20"/>
    </row>
    <row r="44536" spans="4:4" x14ac:dyDescent="0.2">
      <c r="D44536" s="20"/>
    </row>
    <row r="44537" spans="4:4" x14ac:dyDescent="0.2">
      <c r="D44537" s="20"/>
    </row>
    <row r="44538" spans="4:4" x14ac:dyDescent="0.2">
      <c r="D44538" s="20"/>
    </row>
    <row r="44539" spans="4:4" x14ac:dyDescent="0.2">
      <c r="D44539" s="20"/>
    </row>
    <row r="44540" spans="4:4" x14ac:dyDescent="0.2">
      <c r="D44540" s="20"/>
    </row>
    <row r="44541" spans="4:4" x14ac:dyDescent="0.2">
      <c r="D44541" s="20"/>
    </row>
    <row r="44542" spans="4:4" x14ac:dyDescent="0.2">
      <c r="D44542" s="20"/>
    </row>
    <row r="44543" spans="4:4" x14ac:dyDescent="0.2">
      <c r="D44543" s="20"/>
    </row>
    <row r="44544" spans="4:4" x14ac:dyDescent="0.2">
      <c r="D44544" s="20"/>
    </row>
    <row r="44545" spans="4:4" x14ac:dyDescent="0.2">
      <c r="D44545" s="20"/>
    </row>
    <row r="44546" spans="4:4" x14ac:dyDescent="0.2">
      <c r="D44546" s="20"/>
    </row>
    <row r="44547" spans="4:4" x14ac:dyDescent="0.2">
      <c r="D44547" s="20"/>
    </row>
    <row r="44548" spans="4:4" x14ac:dyDescent="0.2">
      <c r="D44548" s="20"/>
    </row>
    <row r="44549" spans="4:4" x14ac:dyDescent="0.2">
      <c r="D44549" s="20"/>
    </row>
    <row r="44550" spans="4:4" x14ac:dyDescent="0.2">
      <c r="D44550" s="20"/>
    </row>
    <row r="44551" spans="4:4" x14ac:dyDescent="0.2">
      <c r="D44551" s="20"/>
    </row>
    <row r="44552" spans="4:4" x14ac:dyDescent="0.2">
      <c r="D44552" s="20"/>
    </row>
    <row r="44553" spans="4:4" x14ac:dyDescent="0.2">
      <c r="D44553" s="20"/>
    </row>
    <row r="44554" spans="4:4" x14ac:dyDescent="0.2">
      <c r="D44554" s="20"/>
    </row>
    <row r="44555" spans="4:4" x14ac:dyDescent="0.2">
      <c r="D44555" s="20"/>
    </row>
    <row r="44556" spans="4:4" x14ac:dyDescent="0.2">
      <c r="D44556" s="20"/>
    </row>
    <row r="44557" spans="4:4" x14ac:dyDescent="0.2">
      <c r="D44557" s="20"/>
    </row>
    <row r="44558" spans="4:4" x14ac:dyDescent="0.2">
      <c r="D44558" s="20"/>
    </row>
    <row r="44559" spans="4:4" x14ac:dyDescent="0.2">
      <c r="D44559" s="20"/>
    </row>
    <row r="44560" spans="4:4" x14ac:dyDescent="0.2">
      <c r="D44560" s="20"/>
    </row>
    <row r="44561" spans="4:4" x14ac:dyDescent="0.2">
      <c r="D44561" s="20"/>
    </row>
    <row r="44562" spans="4:4" x14ac:dyDescent="0.2">
      <c r="D44562" s="20"/>
    </row>
    <row r="44563" spans="4:4" x14ac:dyDescent="0.2">
      <c r="D44563" s="20"/>
    </row>
    <row r="44564" spans="4:4" x14ac:dyDescent="0.2">
      <c r="D44564" s="20"/>
    </row>
    <row r="44565" spans="4:4" x14ac:dyDescent="0.2">
      <c r="D44565" s="20"/>
    </row>
    <row r="44566" spans="4:4" x14ac:dyDescent="0.2">
      <c r="D44566" s="20"/>
    </row>
    <row r="44567" spans="4:4" x14ac:dyDescent="0.2">
      <c r="D44567" s="20"/>
    </row>
    <row r="44568" spans="4:4" x14ac:dyDescent="0.2">
      <c r="D44568" s="20"/>
    </row>
    <row r="44569" spans="4:4" x14ac:dyDescent="0.2">
      <c r="D44569" s="20"/>
    </row>
    <row r="44570" spans="4:4" x14ac:dyDescent="0.2">
      <c r="D44570" s="20"/>
    </row>
    <row r="44571" spans="4:4" x14ac:dyDescent="0.2">
      <c r="D44571" s="20"/>
    </row>
    <row r="44572" spans="4:4" x14ac:dyDescent="0.2">
      <c r="D44572" s="20"/>
    </row>
    <row r="44573" spans="4:4" x14ac:dyDescent="0.2">
      <c r="D44573" s="20"/>
    </row>
    <row r="44574" spans="4:4" x14ac:dyDescent="0.2">
      <c r="D44574" s="20"/>
    </row>
    <row r="44575" spans="4:4" x14ac:dyDescent="0.2">
      <c r="D44575" s="20"/>
    </row>
    <row r="44576" spans="4:4" x14ac:dyDescent="0.2">
      <c r="D44576" s="20"/>
    </row>
    <row r="44577" spans="4:4" x14ac:dyDescent="0.2">
      <c r="D44577" s="20"/>
    </row>
    <row r="44578" spans="4:4" x14ac:dyDescent="0.2">
      <c r="D44578" s="20"/>
    </row>
    <row r="44579" spans="4:4" x14ac:dyDescent="0.2">
      <c r="D44579" s="20"/>
    </row>
    <row r="44580" spans="4:4" x14ac:dyDescent="0.2">
      <c r="D44580" s="20"/>
    </row>
    <row r="44581" spans="4:4" x14ac:dyDescent="0.2">
      <c r="D44581" s="20"/>
    </row>
    <row r="44582" spans="4:4" x14ac:dyDescent="0.2">
      <c r="D44582" s="20"/>
    </row>
    <row r="44583" spans="4:4" x14ac:dyDescent="0.2">
      <c r="D44583" s="20"/>
    </row>
    <row r="44584" spans="4:4" x14ac:dyDescent="0.2">
      <c r="D44584" s="20"/>
    </row>
    <row r="44585" spans="4:4" x14ac:dyDescent="0.2">
      <c r="D44585" s="20"/>
    </row>
    <row r="44586" spans="4:4" x14ac:dyDescent="0.2">
      <c r="D44586" s="20"/>
    </row>
    <row r="44587" spans="4:4" x14ac:dyDescent="0.2">
      <c r="D44587" s="20"/>
    </row>
    <row r="44588" spans="4:4" x14ac:dyDescent="0.2">
      <c r="D44588" s="20"/>
    </row>
    <row r="44589" spans="4:4" x14ac:dyDescent="0.2">
      <c r="D44589" s="20"/>
    </row>
    <row r="44590" spans="4:4" x14ac:dyDescent="0.2">
      <c r="D44590" s="20"/>
    </row>
    <row r="44591" spans="4:4" x14ac:dyDescent="0.2">
      <c r="D44591" s="20"/>
    </row>
    <row r="44592" spans="4:4" x14ac:dyDescent="0.2">
      <c r="D44592" s="20"/>
    </row>
    <row r="44593" spans="4:4" x14ac:dyDescent="0.2">
      <c r="D44593" s="20"/>
    </row>
    <row r="44594" spans="4:4" x14ac:dyDescent="0.2">
      <c r="D44594" s="20"/>
    </row>
    <row r="44595" spans="4:4" x14ac:dyDescent="0.2">
      <c r="D44595" s="20"/>
    </row>
    <row r="44596" spans="4:4" x14ac:dyDescent="0.2">
      <c r="D44596" s="20"/>
    </row>
    <row r="44597" spans="4:4" x14ac:dyDescent="0.2">
      <c r="D44597" s="20"/>
    </row>
    <row r="44598" spans="4:4" x14ac:dyDescent="0.2">
      <c r="D44598" s="20"/>
    </row>
    <row r="44599" spans="4:4" x14ac:dyDescent="0.2">
      <c r="D44599" s="20"/>
    </row>
    <row r="44600" spans="4:4" x14ac:dyDescent="0.2">
      <c r="D44600" s="20"/>
    </row>
    <row r="44601" spans="4:4" x14ac:dyDescent="0.2">
      <c r="D44601" s="20"/>
    </row>
    <row r="44602" spans="4:4" x14ac:dyDescent="0.2">
      <c r="D44602" s="20"/>
    </row>
    <row r="44603" spans="4:4" x14ac:dyDescent="0.2">
      <c r="D44603" s="20"/>
    </row>
    <row r="44604" spans="4:4" x14ac:dyDescent="0.2">
      <c r="D44604" s="20"/>
    </row>
    <row r="44605" spans="4:4" x14ac:dyDescent="0.2">
      <c r="D44605" s="20"/>
    </row>
    <row r="44606" spans="4:4" x14ac:dyDescent="0.2">
      <c r="D44606" s="20"/>
    </row>
    <row r="44607" spans="4:4" x14ac:dyDescent="0.2">
      <c r="D44607" s="20"/>
    </row>
    <row r="44608" spans="4:4" x14ac:dyDescent="0.2">
      <c r="D44608" s="20"/>
    </row>
    <row r="44609" spans="4:4" x14ac:dyDescent="0.2">
      <c r="D44609" s="20"/>
    </row>
    <row r="44610" spans="4:4" x14ac:dyDescent="0.2">
      <c r="D44610" s="20"/>
    </row>
    <row r="44611" spans="4:4" x14ac:dyDescent="0.2">
      <c r="D44611" s="20"/>
    </row>
    <row r="44612" spans="4:4" x14ac:dyDescent="0.2">
      <c r="D44612" s="20"/>
    </row>
    <row r="44613" spans="4:4" x14ac:dyDescent="0.2">
      <c r="D44613" s="20"/>
    </row>
    <row r="44614" spans="4:4" x14ac:dyDescent="0.2">
      <c r="D44614" s="20"/>
    </row>
    <row r="44615" spans="4:4" x14ac:dyDescent="0.2">
      <c r="D44615" s="20"/>
    </row>
    <row r="44616" spans="4:4" x14ac:dyDescent="0.2">
      <c r="D44616" s="20"/>
    </row>
    <row r="44617" spans="4:4" x14ac:dyDescent="0.2">
      <c r="D44617" s="20"/>
    </row>
    <row r="44618" spans="4:4" x14ac:dyDescent="0.2">
      <c r="D44618" s="20"/>
    </row>
    <row r="44619" spans="4:4" x14ac:dyDescent="0.2">
      <c r="D44619" s="20"/>
    </row>
    <row r="44620" spans="4:4" x14ac:dyDescent="0.2">
      <c r="D44620" s="20"/>
    </row>
    <row r="44621" spans="4:4" x14ac:dyDescent="0.2">
      <c r="D44621" s="20"/>
    </row>
    <row r="44622" spans="4:4" x14ac:dyDescent="0.2">
      <c r="D44622" s="20"/>
    </row>
    <row r="44623" spans="4:4" x14ac:dyDescent="0.2">
      <c r="D44623" s="20"/>
    </row>
    <row r="44624" spans="4:4" x14ac:dyDescent="0.2">
      <c r="D44624" s="20"/>
    </row>
    <row r="44625" spans="4:4" x14ac:dyDescent="0.2">
      <c r="D44625" s="20"/>
    </row>
    <row r="44626" spans="4:4" x14ac:dyDescent="0.2">
      <c r="D44626" s="20"/>
    </row>
    <row r="44627" spans="4:4" x14ac:dyDescent="0.2">
      <c r="D44627" s="20"/>
    </row>
    <row r="44628" spans="4:4" x14ac:dyDescent="0.2">
      <c r="D44628" s="20"/>
    </row>
    <row r="44629" spans="4:4" x14ac:dyDescent="0.2">
      <c r="D44629" s="20"/>
    </row>
    <row r="44630" spans="4:4" x14ac:dyDescent="0.2">
      <c r="D44630" s="20"/>
    </row>
    <row r="44631" spans="4:4" x14ac:dyDescent="0.2">
      <c r="D44631" s="20"/>
    </row>
    <row r="44632" spans="4:4" x14ac:dyDescent="0.2">
      <c r="D44632" s="20"/>
    </row>
    <row r="44633" spans="4:4" x14ac:dyDescent="0.2">
      <c r="D44633" s="20"/>
    </row>
    <row r="44634" spans="4:4" x14ac:dyDescent="0.2">
      <c r="D44634" s="20"/>
    </row>
    <row r="44635" spans="4:4" x14ac:dyDescent="0.2">
      <c r="D44635" s="20"/>
    </row>
    <row r="44636" spans="4:4" x14ac:dyDescent="0.2">
      <c r="D44636" s="20"/>
    </row>
    <row r="44637" spans="4:4" x14ac:dyDescent="0.2">
      <c r="D44637" s="20"/>
    </row>
    <row r="44638" spans="4:4" x14ac:dyDescent="0.2">
      <c r="D44638" s="20"/>
    </row>
    <row r="44639" spans="4:4" x14ac:dyDescent="0.2">
      <c r="D44639" s="20"/>
    </row>
    <row r="44640" spans="4:4" x14ac:dyDescent="0.2">
      <c r="D44640" s="20"/>
    </row>
    <row r="44641" spans="4:4" x14ac:dyDescent="0.2">
      <c r="D44641" s="20"/>
    </row>
    <row r="44642" spans="4:4" x14ac:dyDescent="0.2">
      <c r="D44642" s="20"/>
    </row>
    <row r="44643" spans="4:4" x14ac:dyDescent="0.2">
      <c r="D44643" s="20"/>
    </row>
    <row r="44644" spans="4:4" x14ac:dyDescent="0.2">
      <c r="D44644" s="20"/>
    </row>
    <row r="44645" spans="4:4" x14ac:dyDescent="0.2">
      <c r="D44645" s="20"/>
    </row>
    <row r="44646" spans="4:4" x14ac:dyDescent="0.2">
      <c r="D44646" s="20"/>
    </row>
    <row r="44647" spans="4:4" x14ac:dyDescent="0.2">
      <c r="D44647" s="20"/>
    </row>
    <row r="44648" spans="4:4" x14ac:dyDescent="0.2">
      <c r="D44648" s="20"/>
    </row>
    <row r="44649" spans="4:4" x14ac:dyDescent="0.2">
      <c r="D44649" s="20"/>
    </row>
    <row r="44650" spans="4:4" x14ac:dyDescent="0.2">
      <c r="D44650" s="20"/>
    </row>
    <row r="44651" spans="4:4" x14ac:dyDescent="0.2">
      <c r="D44651" s="20"/>
    </row>
    <row r="44652" spans="4:4" x14ac:dyDescent="0.2">
      <c r="D44652" s="20"/>
    </row>
    <row r="44653" spans="4:4" x14ac:dyDescent="0.2">
      <c r="D44653" s="20"/>
    </row>
    <row r="44654" spans="4:4" x14ac:dyDescent="0.2">
      <c r="D44654" s="20"/>
    </row>
    <row r="44655" spans="4:4" x14ac:dyDescent="0.2">
      <c r="D44655" s="20"/>
    </row>
    <row r="44656" spans="4:4" x14ac:dyDescent="0.2">
      <c r="D44656" s="20"/>
    </row>
    <row r="44657" spans="4:4" x14ac:dyDescent="0.2">
      <c r="D44657" s="20"/>
    </row>
    <row r="44658" spans="4:4" x14ac:dyDescent="0.2">
      <c r="D44658" s="20"/>
    </row>
    <row r="44659" spans="4:4" x14ac:dyDescent="0.2">
      <c r="D44659" s="20"/>
    </row>
    <row r="44660" spans="4:4" x14ac:dyDescent="0.2">
      <c r="D44660" s="20"/>
    </row>
    <row r="44661" spans="4:4" x14ac:dyDescent="0.2">
      <c r="D44661" s="20"/>
    </row>
    <row r="44662" spans="4:4" x14ac:dyDescent="0.2">
      <c r="D44662" s="20"/>
    </row>
    <row r="44663" spans="4:4" x14ac:dyDescent="0.2">
      <c r="D44663" s="20"/>
    </row>
    <row r="44664" spans="4:4" x14ac:dyDescent="0.2">
      <c r="D44664" s="20"/>
    </row>
    <row r="44665" spans="4:4" x14ac:dyDescent="0.2">
      <c r="D44665" s="20"/>
    </row>
    <row r="44666" spans="4:4" x14ac:dyDescent="0.2">
      <c r="D44666" s="20"/>
    </row>
    <row r="44667" spans="4:4" x14ac:dyDescent="0.2">
      <c r="D44667" s="20"/>
    </row>
    <row r="44668" spans="4:4" x14ac:dyDescent="0.2">
      <c r="D44668" s="20"/>
    </row>
    <row r="44669" spans="4:4" x14ac:dyDescent="0.2">
      <c r="D44669" s="20"/>
    </row>
    <row r="44670" spans="4:4" x14ac:dyDescent="0.2">
      <c r="D44670" s="20"/>
    </row>
    <row r="44671" spans="4:4" x14ac:dyDescent="0.2">
      <c r="D44671" s="20"/>
    </row>
    <row r="44672" spans="4:4" x14ac:dyDescent="0.2">
      <c r="D44672" s="20"/>
    </row>
    <row r="44673" spans="4:4" x14ac:dyDescent="0.2">
      <c r="D44673" s="20"/>
    </row>
    <row r="44674" spans="4:4" x14ac:dyDescent="0.2">
      <c r="D44674" s="20"/>
    </row>
    <row r="44675" spans="4:4" x14ac:dyDescent="0.2">
      <c r="D44675" s="20"/>
    </row>
    <row r="44676" spans="4:4" x14ac:dyDescent="0.2">
      <c r="D44676" s="20"/>
    </row>
    <row r="44677" spans="4:4" x14ac:dyDescent="0.2">
      <c r="D44677" s="20"/>
    </row>
    <row r="44678" spans="4:4" x14ac:dyDescent="0.2">
      <c r="D44678" s="20"/>
    </row>
    <row r="44679" spans="4:4" x14ac:dyDescent="0.2">
      <c r="D44679" s="20"/>
    </row>
    <row r="44680" spans="4:4" x14ac:dyDescent="0.2">
      <c r="D44680" s="20"/>
    </row>
    <row r="44681" spans="4:4" x14ac:dyDescent="0.2">
      <c r="D44681" s="20"/>
    </row>
    <row r="44682" spans="4:4" x14ac:dyDescent="0.2">
      <c r="D44682" s="20"/>
    </row>
    <row r="44683" spans="4:4" x14ac:dyDescent="0.2">
      <c r="D44683" s="20"/>
    </row>
    <row r="44684" spans="4:4" x14ac:dyDescent="0.2">
      <c r="D44684" s="20"/>
    </row>
    <row r="44685" spans="4:4" x14ac:dyDescent="0.2">
      <c r="D44685" s="20"/>
    </row>
    <row r="44686" spans="4:4" x14ac:dyDescent="0.2">
      <c r="D44686" s="20"/>
    </row>
    <row r="44687" spans="4:4" x14ac:dyDescent="0.2">
      <c r="D44687" s="20"/>
    </row>
    <row r="44688" spans="4:4" x14ac:dyDescent="0.2">
      <c r="D44688" s="20"/>
    </row>
    <row r="44689" spans="4:4" x14ac:dyDescent="0.2">
      <c r="D44689" s="20"/>
    </row>
    <row r="44690" spans="4:4" x14ac:dyDescent="0.2">
      <c r="D44690" s="20"/>
    </row>
    <row r="44691" spans="4:4" x14ac:dyDescent="0.2">
      <c r="D44691" s="20"/>
    </row>
    <row r="44692" spans="4:4" x14ac:dyDescent="0.2">
      <c r="D44692" s="20"/>
    </row>
    <row r="44693" spans="4:4" x14ac:dyDescent="0.2">
      <c r="D44693" s="20"/>
    </row>
    <row r="44694" spans="4:4" x14ac:dyDescent="0.2">
      <c r="D44694" s="20"/>
    </row>
    <row r="44695" spans="4:4" x14ac:dyDescent="0.2">
      <c r="D44695" s="20"/>
    </row>
    <row r="44696" spans="4:4" x14ac:dyDescent="0.2">
      <c r="D44696" s="20"/>
    </row>
    <row r="44697" spans="4:4" x14ac:dyDescent="0.2">
      <c r="D44697" s="20"/>
    </row>
    <row r="44698" spans="4:4" x14ac:dyDescent="0.2">
      <c r="D44698" s="20"/>
    </row>
    <row r="44699" spans="4:4" x14ac:dyDescent="0.2">
      <c r="D44699" s="20"/>
    </row>
    <row r="44700" spans="4:4" x14ac:dyDescent="0.2">
      <c r="D44700" s="20"/>
    </row>
    <row r="44701" spans="4:4" x14ac:dyDescent="0.2">
      <c r="D44701" s="20"/>
    </row>
    <row r="44702" spans="4:4" x14ac:dyDescent="0.2">
      <c r="D44702" s="20"/>
    </row>
    <row r="44703" spans="4:4" x14ac:dyDescent="0.2">
      <c r="D44703" s="20"/>
    </row>
    <row r="44704" spans="4:4" x14ac:dyDescent="0.2">
      <c r="D44704" s="20"/>
    </row>
    <row r="44705" spans="4:4" x14ac:dyDescent="0.2">
      <c r="D44705" s="20"/>
    </row>
    <row r="44706" spans="4:4" x14ac:dyDescent="0.2">
      <c r="D44706" s="20"/>
    </row>
    <row r="44707" spans="4:4" x14ac:dyDescent="0.2">
      <c r="D44707" s="20"/>
    </row>
    <row r="44708" spans="4:4" x14ac:dyDescent="0.2">
      <c r="D44708" s="20"/>
    </row>
    <row r="44709" spans="4:4" x14ac:dyDescent="0.2">
      <c r="D44709" s="20"/>
    </row>
    <row r="44710" spans="4:4" x14ac:dyDescent="0.2">
      <c r="D44710" s="20"/>
    </row>
    <row r="44711" spans="4:4" x14ac:dyDescent="0.2">
      <c r="D44711" s="20"/>
    </row>
    <row r="44712" spans="4:4" x14ac:dyDescent="0.2">
      <c r="D44712" s="20"/>
    </row>
    <row r="44713" spans="4:4" x14ac:dyDescent="0.2">
      <c r="D44713" s="20"/>
    </row>
    <row r="44714" spans="4:4" x14ac:dyDescent="0.2">
      <c r="D44714" s="20"/>
    </row>
    <row r="44715" spans="4:4" x14ac:dyDescent="0.2">
      <c r="D44715" s="20"/>
    </row>
    <row r="44716" spans="4:4" x14ac:dyDescent="0.2">
      <c r="D44716" s="20"/>
    </row>
    <row r="44717" spans="4:4" x14ac:dyDescent="0.2">
      <c r="D44717" s="20"/>
    </row>
    <row r="44718" spans="4:4" x14ac:dyDescent="0.2">
      <c r="D44718" s="20"/>
    </row>
    <row r="44719" spans="4:4" x14ac:dyDescent="0.2">
      <c r="D44719" s="20"/>
    </row>
    <row r="44720" spans="4:4" x14ac:dyDescent="0.2">
      <c r="D44720" s="20"/>
    </row>
    <row r="44721" spans="4:4" x14ac:dyDescent="0.2">
      <c r="D44721" s="20"/>
    </row>
    <row r="44722" spans="4:4" x14ac:dyDescent="0.2">
      <c r="D44722" s="20"/>
    </row>
    <row r="44723" spans="4:4" x14ac:dyDescent="0.2">
      <c r="D44723" s="20"/>
    </row>
    <row r="44724" spans="4:4" x14ac:dyDescent="0.2">
      <c r="D44724" s="20"/>
    </row>
    <row r="44725" spans="4:4" x14ac:dyDescent="0.2">
      <c r="D44725" s="20"/>
    </row>
    <row r="44726" spans="4:4" x14ac:dyDescent="0.2">
      <c r="D44726" s="20"/>
    </row>
    <row r="44727" spans="4:4" x14ac:dyDescent="0.2">
      <c r="D44727" s="20"/>
    </row>
    <row r="44728" spans="4:4" x14ac:dyDescent="0.2">
      <c r="D44728" s="20"/>
    </row>
    <row r="44729" spans="4:4" x14ac:dyDescent="0.2">
      <c r="D44729" s="20"/>
    </row>
    <row r="44730" spans="4:4" x14ac:dyDescent="0.2">
      <c r="D44730" s="20"/>
    </row>
    <row r="44731" spans="4:4" x14ac:dyDescent="0.2">
      <c r="D44731" s="20"/>
    </row>
    <row r="44732" spans="4:4" x14ac:dyDescent="0.2">
      <c r="D44732" s="20"/>
    </row>
    <row r="44733" spans="4:4" x14ac:dyDescent="0.2">
      <c r="D44733" s="20"/>
    </row>
    <row r="44734" spans="4:4" x14ac:dyDescent="0.2">
      <c r="D44734" s="20"/>
    </row>
    <row r="44735" spans="4:4" x14ac:dyDescent="0.2">
      <c r="D44735" s="20"/>
    </row>
    <row r="44736" spans="4:4" x14ac:dyDescent="0.2">
      <c r="D44736" s="20"/>
    </row>
    <row r="44737" spans="4:4" x14ac:dyDescent="0.2">
      <c r="D44737" s="20"/>
    </row>
    <row r="44738" spans="4:4" x14ac:dyDescent="0.2">
      <c r="D44738" s="20"/>
    </row>
    <row r="44739" spans="4:4" x14ac:dyDescent="0.2">
      <c r="D44739" s="20"/>
    </row>
    <row r="44740" spans="4:4" x14ac:dyDescent="0.2">
      <c r="D44740" s="20"/>
    </row>
    <row r="44741" spans="4:4" x14ac:dyDescent="0.2">
      <c r="D44741" s="20"/>
    </row>
    <row r="44742" spans="4:4" x14ac:dyDescent="0.2">
      <c r="D44742" s="20"/>
    </row>
    <row r="44743" spans="4:4" x14ac:dyDescent="0.2">
      <c r="D44743" s="20"/>
    </row>
    <row r="44744" spans="4:4" x14ac:dyDescent="0.2">
      <c r="D44744" s="20"/>
    </row>
    <row r="44745" spans="4:4" x14ac:dyDescent="0.2">
      <c r="D44745" s="20"/>
    </row>
    <row r="44746" spans="4:4" x14ac:dyDescent="0.2">
      <c r="D44746" s="20"/>
    </row>
    <row r="44747" spans="4:4" x14ac:dyDescent="0.2">
      <c r="D44747" s="20"/>
    </row>
    <row r="44748" spans="4:4" x14ac:dyDescent="0.2">
      <c r="D44748" s="20"/>
    </row>
    <row r="44749" spans="4:4" x14ac:dyDescent="0.2">
      <c r="D44749" s="20"/>
    </row>
    <row r="44750" spans="4:4" x14ac:dyDescent="0.2">
      <c r="D44750" s="20"/>
    </row>
    <row r="44751" spans="4:4" x14ac:dyDescent="0.2">
      <c r="D44751" s="20"/>
    </row>
    <row r="44752" spans="4:4" x14ac:dyDescent="0.2">
      <c r="D44752" s="20"/>
    </row>
    <row r="44753" spans="4:4" x14ac:dyDescent="0.2">
      <c r="D44753" s="20"/>
    </row>
    <row r="44754" spans="4:4" x14ac:dyDescent="0.2">
      <c r="D44754" s="20"/>
    </row>
    <row r="44755" spans="4:4" x14ac:dyDescent="0.2">
      <c r="D44755" s="20"/>
    </row>
    <row r="44756" spans="4:4" x14ac:dyDescent="0.2">
      <c r="D44756" s="20"/>
    </row>
    <row r="44757" spans="4:4" x14ac:dyDescent="0.2">
      <c r="D44757" s="20"/>
    </row>
    <row r="44758" spans="4:4" x14ac:dyDescent="0.2">
      <c r="D44758" s="20"/>
    </row>
    <row r="44759" spans="4:4" x14ac:dyDescent="0.2">
      <c r="D44759" s="20"/>
    </row>
    <row r="44760" spans="4:4" x14ac:dyDescent="0.2">
      <c r="D44760" s="20"/>
    </row>
    <row r="44761" spans="4:4" x14ac:dyDescent="0.2">
      <c r="D44761" s="20"/>
    </row>
    <row r="44762" spans="4:4" x14ac:dyDescent="0.2">
      <c r="D44762" s="20"/>
    </row>
    <row r="44763" spans="4:4" x14ac:dyDescent="0.2">
      <c r="D44763" s="20"/>
    </row>
    <row r="44764" spans="4:4" x14ac:dyDescent="0.2">
      <c r="D44764" s="20"/>
    </row>
    <row r="44765" spans="4:4" x14ac:dyDescent="0.2">
      <c r="D44765" s="20"/>
    </row>
    <row r="44766" spans="4:4" x14ac:dyDescent="0.2">
      <c r="D44766" s="20"/>
    </row>
    <row r="44767" spans="4:4" x14ac:dyDescent="0.2">
      <c r="D44767" s="20"/>
    </row>
    <row r="44768" spans="4:4" x14ac:dyDescent="0.2">
      <c r="D44768" s="20"/>
    </row>
    <row r="44769" spans="4:4" x14ac:dyDescent="0.2">
      <c r="D44769" s="20"/>
    </row>
    <row r="44770" spans="4:4" x14ac:dyDescent="0.2">
      <c r="D44770" s="20"/>
    </row>
    <row r="44771" spans="4:4" x14ac:dyDescent="0.2">
      <c r="D44771" s="20"/>
    </row>
    <row r="44772" spans="4:4" x14ac:dyDescent="0.2">
      <c r="D44772" s="20"/>
    </row>
    <row r="44773" spans="4:4" x14ac:dyDescent="0.2">
      <c r="D44773" s="20"/>
    </row>
    <row r="44774" spans="4:4" x14ac:dyDescent="0.2">
      <c r="D44774" s="20"/>
    </row>
    <row r="44775" spans="4:4" x14ac:dyDescent="0.2">
      <c r="D44775" s="20"/>
    </row>
    <row r="44776" spans="4:4" x14ac:dyDescent="0.2">
      <c r="D44776" s="20"/>
    </row>
    <row r="44777" spans="4:4" x14ac:dyDescent="0.2">
      <c r="D44777" s="20"/>
    </row>
    <row r="44778" spans="4:4" x14ac:dyDescent="0.2">
      <c r="D44778" s="20"/>
    </row>
    <row r="44779" spans="4:4" x14ac:dyDescent="0.2">
      <c r="D44779" s="20"/>
    </row>
    <row r="44780" spans="4:4" x14ac:dyDescent="0.2">
      <c r="D44780" s="20"/>
    </row>
    <row r="44781" spans="4:4" x14ac:dyDescent="0.2">
      <c r="D44781" s="20"/>
    </row>
    <row r="44782" spans="4:4" x14ac:dyDescent="0.2">
      <c r="D44782" s="20"/>
    </row>
    <row r="44783" spans="4:4" x14ac:dyDescent="0.2">
      <c r="D44783" s="20"/>
    </row>
    <row r="44784" spans="4:4" x14ac:dyDescent="0.2">
      <c r="D44784" s="20"/>
    </row>
    <row r="44785" spans="4:4" x14ac:dyDescent="0.2">
      <c r="D44785" s="20"/>
    </row>
    <row r="44786" spans="4:4" x14ac:dyDescent="0.2">
      <c r="D44786" s="20"/>
    </row>
    <row r="44787" spans="4:4" x14ac:dyDescent="0.2">
      <c r="D44787" s="20"/>
    </row>
    <row r="44788" spans="4:4" x14ac:dyDescent="0.2">
      <c r="D44788" s="20"/>
    </row>
    <row r="44789" spans="4:4" x14ac:dyDescent="0.2">
      <c r="D44789" s="20"/>
    </row>
    <row r="44790" spans="4:4" x14ac:dyDescent="0.2">
      <c r="D44790" s="20"/>
    </row>
    <row r="44791" spans="4:4" x14ac:dyDescent="0.2">
      <c r="D44791" s="20"/>
    </row>
    <row r="44792" spans="4:4" x14ac:dyDescent="0.2">
      <c r="D44792" s="20"/>
    </row>
    <row r="44793" spans="4:4" x14ac:dyDescent="0.2">
      <c r="D44793" s="20"/>
    </row>
    <row r="44794" spans="4:4" x14ac:dyDescent="0.2">
      <c r="D44794" s="20"/>
    </row>
    <row r="44795" spans="4:4" x14ac:dyDescent="0.2">
      <c r="D44795" s="20"/>
    </row>
    <row r="44796" spans="4:4" x14ac:dyDescent="0.2">
      <c r="D44796" s="20"/>
    </row>
    <row r="44797" spans="4:4" x14ac:dyDescent="0.2">
      <c r="D44797" s="20"/>
    </row>
    <row r="44798" spans="4:4" x14ac:dyDescent="0.2">
      <c r="D44798" s="20"/>
    </row>
    <row r="44799" spans="4:4" x14ac:dyDescent="0.2">
      <c r="D44799" s="20"/>
    </row>
    <row r="44800" spans="4:4" x14ac:dyDescent="0.2">
      <c r="D44800" s="20"/>
    </row>
    <row r="44801" spans="4:4" x14ac:dyDescent="0.2">
      <c r="D44801" s="20"/>
    </row>
    <row r="44802" spans="4:4" x14ac:dyDescent="0.2">
      <c r="D44802" s="20"/>
    </row>
    <row r="44803" spans="4:4" x14ac:dyDescent="0.2">
      <c r="D44803" s="20"/>
    </row>
    <row r="44804" spans="4:4" x14ac:dyDescent="0.2">
      <c r="D44804" s="20"/>
    </row>
    <row r="44805" spans="4:4" x14ac:dyDescent="0.2">
      <c r="D44805" s="20"/>
    </row>
    <row r="44806" spans="4:4" x14ac:dyDescent="0.2">
      <c r="D44806" s="20"/>
    </row>
    <row r="44807" spans="4:4" x14ac:dyDescent="0.2">
      <c r="D44807" s="20"/>
    </row>
    <row r="44808" spans="4:4" x14ac:dyDescent="0.2">
      <c r="D44808" s="20"/>
    </row>
    <row r="44809" spans="4:4" x14ac:dyDescent="0.2">
      <c r="D44809" s="20"/>
    </row>
    <row r="44810" spans="4:4" x14ac:dyDescent="0.2">
      <c r="D44810" s="20"/>
    </row>
    <row r="44811" spans="4:4" x14ac:dyDescent="0.2">
      <c r="D44811" s="20"/>
    </row>
    <row r="44812" spans="4:4" x14ac:dyDescent="0.2">
      <c r="D44812" s="20"/>
    </row>
    <row r="44813" spans="4:4" x14ac:dyDescent="0.2">
      <c r="D44813" s="20"/>
    </row>
    <row r="44814" spans="4:4" x14ac:dyDescent="0.2">
      <c r="D44814" s="20"/>
    </row>
    <row r="44815" spans="4:4" x14ac:dyDescent="0.2">
      <c r="D44815" s="20"/>
    </row>
    <row r="44816" spans="4:4" x14ac:dyDescent="0.2">
      <c r="D44816" s="20"/>
    </row>
    <row r="44817" spans="4:4" x14ac:dyDescent="0.2">
      <c r="D44817" s="20"/>
    </row>
    <row r="44818" spans="4:4" x14ac:dyDescent="0.2">
      <c r="D44818" s="20"/>
    </row>
    <row r="44819" spans="4:4" x14ac:dyDescent="0.2">
      <c r="D44819" s="20"/>
    </row>
    <row r="44820" spans="4:4" x14ac:dyDescent="0.2">
      <c r="D44820" s="20"/>
    </row>
    <row r="44821" spans="4:4" x14ac:dyDescent="0.2">
      <c r="D44821" s="20"/>
    </row>
    <row r="44822" spans="4:4" x14ac:dyDescent="0.2">
      <c r="D44822" s="20"/>
    </row>
    <row r="44823" spans="4:4" x14ac:dyDescent="0.2">
      <c r="D44823" s="20"/>
    </row>
    <row r="44824" spans="4:4" x14ac:dyDescent="0.2">
      <c r="D44824" s="20"/>
    </row>
    <row r="44825" spans="4:4" x14ac:dyDescent="0.2">
      <c r="D44825" s="20"/>
    </row>
    <row r="44826" spans="4:4" x14ac:dyDescent="0.2">
      <c r="D44826" s="20"/>
    </row>
    <row r="44827" spans="4:4" x14ac:dyDescent="0.2">
      <c r="D44827" s="20"/>
    </row>
    <row r="44828" spans="4:4" x14ac:dyDescent="0.2">
      <c r="D44828" s="20"/>
    </row>
    <row r="44829" spans="4:4" x14ac:dyDescent="0.2">
      <c r="D44829" s="20"/>
    </row>
    <row r="44830" spans="4:4" x14ac:dyDescent="0.2">
      <c r="D44830" s="20"/>
    </row>
    <row r="44831" spans="4:4" x14ac:dyDescent="0.2">
      <c r="D44831" s="20"/>
    </row>
    <row r="44832" spans="4:4" x14ac:dyDescent="0.2">
      <c r="D44832" s="20"/>
    </row>
    <row r="44833" spans="4:4" x14ac:dyDescent="0.2">
      <c r="D44833" s="20"/>
    </row>
    <row r="44834" spans="4:4" x14ac:dyDescent="0.2">
      <c r="D44834" s="20"/>
    </row>
    <row r="44835" spans="4:4" x14ac:dyDescent="0.2">
      <c r="D44835" s="20"/>
    </row>
    <row r="44836" spans="4:4" x14ac:dyDescent="0.2">
      <c r="D44836" s="20"/>
    </row>
    <row r="44837" spans="4:4" x14ac:dyDescent="0.2">
      <c r="D44837" s="20"/>
    </row>
    <row r="44838" spans="4:4" x14ac:dyDescent="0.2">
      <c r="D44838" s="20"/>
    </row>
    <row r="44839" spans="4:4" x14ac:dyDescent="0.2">
      <c r="D44839" s="20"/>
    </row>
    <row r="44840" spans="4:4" x14ac:dyDescent="0.2">
      <c r="D44840" s="20"/>
    </row>
    <row r="44841" spans="4:4" x14ac:dyDescent="0.2">
      <c r="D44841" s="20"/>
    </row>
    <row r="44842" spans="4:4" x14ac:dyDescent="0.2">
      <c r="D44842" s="20"/>
    </row>
    <row r="44843" spans="4:4" x14ac:dyDescent="0.2">
      <c r="D44843" s="20"/>
    </row>
    <row r="44844" spans="4:4" x14ac:dyDescent="0.2">
      <c r="D44844" s="20"/>
    </row>
    <row r="44845" spans="4:4" x14ac:dyDescent="0.2">
      <c r="D44845" s="20"/>
    </row>
    <row r="44846" spans="4:4" x14ac:dyDescent="0.2">
      <c r="D44846" s="20"/>
    </row>
    <row r="44847" spans="4:4" x14ac:dyDescent="0.2">
      <c r="D44847" s="20"/>
    </row>
    <row r="44848" spans="4:4" x14ac:dyDescent="0.2">
      <c r="D44848" s="20"/>
    </row>
    <row r="44849" spans="4:4" x14ac:dyDescent="0.2">
      <c r="D44849" s="20"/>
    </row>
    <row r="44850" spans="4:4" x14ac:dyDescent="0.2">
      <c r="D44850" s="20"/>
    </row>
    <row r="44851" spans="4:4" x14ac:dyDescent="0.2">
      <c r="D44851" s="20"/>
    </row>
    <row r="44852" spans="4:4" x14ac:dyDescent="0.2">
      <c r="D44852" s="20"/>
    </row>
    <row r="44853" spans="4:4" x14ac:dyDescent="0.2">
      <c r="D44853" s="20"/>
    </row>
    <row r="44854" spans="4:4" x14ac:dyDescent="0.2">
      <c r="D44854" s="20"/>
    </row>
    <row r="44855" spans="4:4" x14ac:dyDescent="0.2">
      <c r="D44855" s="20"/>
    </row>
    <row r="44856" spans="4:4" x14ac:dyDescent="0.2">
      <c r="D44856" s="20"/>
    </row>
    <row r="44857" spans="4:4" x14ac:dyDescent="0.2">
      <c r="D44857" s="20"/>
    </row>
    <row r="44858" spans="4:4" x14ac:dyDescent="0.2">
      <c r="D44858" s="20"/>
    </row>
    <row r="44859" spans="4:4" x14ac:dyDescent="0.2">
      <c r="D44859" s="20"/>
    </row>
    <row r="44860" spans="4:4" x14ac:dyDescent="0.2">
      <c r="D44860" s="20"/>
    </row>
    <row r="44861" spans="4:4" x14ac:dyDescent="0.2">
      <c r="D44861" s="20"/>
    </row>
    <row r="44862" spans="4:4" x14ac:dyDescent="0.2">
      <c r="D44862" s="20"/>
    </row>
    <row r="44863" spans="4:4" x14ac:dyDescent="0.2">
      <c r="D44863" s="20"/>
    </row>
    <row r="44864" spans="4:4" x14ac:dyDescent="0.2">
      <c r="D44864" s="20"/>
    </row>
    <row r="44865" spans="4:4" x14ac:dyDescent="0.2">
      <c r="D44865" s="20"/>
    </row>
    <row r="44866" spans="4:4" x14ac:dyDescent="0.2">
      <c r="D44866" s="20"/>
    </row>
    <row r="44867" spans="4:4" x14ac:dyDescent="0.2">
      <c r="D44867" s="20"/>
    </row>
    <row r="44868" spans="4:4" x14ac:dyDescent="0.2">
      <c r="D44868" s="20"/>
    </row>
    <row r="44869" spans="4:4" x14ac:dyDescent="0.2">
      <c r="D44869" s="20"/>
    </row>
    <row r="44870" spans="4:4" x14ac:dyDescent="0.2">
      <c r="D44870" s="20"/>
    </row>
    <row r="44871" spans="4:4" x14ac:dyDescent="0.2">
      <c r="D44871" s="20"/>
    </row>
    <row r="44872" spans="4:4" x14ac:dyDescent="0.2">
      <c r="D44872" s="20"/>
    </row>
    <row r="44873" spans="4:4" x14ac:dyDescent="0.2">
      <c r="D44873" s="20"/>
    </row>
    <row r="44874" spans="4:4" x14ac:dyDescent="0.2">
      <c r="D44874" s="20"/>
    </row>
    <row r="44875" spans="4:4" x14ac:dyDescent="0.2">
      <c r="D44875" s="20"/>
    </row>
    <row r="44876" spans="4:4" x14ac:dyDescent="0.2">
      <c r="D44876" s="20"/>
    </row>
    <row r="44877" spans="4:4" x14ac:dyDescent="0.2">
      <c r="D44877" s="20"/>
    </row>
    <row r="44878" spans="4:4" x14ac:dyDescent="0.2">
      <c r="D44878" s="20"/>
    </row>
    <row r="44879" spans="4:4" x14ac:dyDescent="0.2">
      <c r="D44879" s="20"/>
    </row>
    <row r="44880" spans="4:4" x14ac:dyDescent="0.2">
      <c r="D44880" s="20"/>
    </row>
    <row r="44881" spans="4:4" x14ac:dyDescent="0.2">
      <c r="D44881" s="20"/>
    </row>
    <row r="44882" spans="4:4" x14ac:dyDescent="0.2">
      <c r="D44882" s="20"/>
    </row>
    <row r="44883" spans="4:4" x14ac:dyDescent="0.2">
      <c r="D44883" s="20"/>
    </row>
    <row r="44884" spans="4:4" x14ac:dyDescent="0.2">
      <c r="D44884" s="20"/>
    </row>
    <row r="44885" spans="4:4" x14ac:dyDescent="0.2">
      <c r="D44885" s="20"/>
    </row>
    <row r="44886" spans="4:4" x14ac:dyDescent="0.2">
      <c r="D44886" s="20"/>
    </row>
    <row r="44887" spans="4:4" x14ac:dyDescent="0.2">
      <c r="D44887" s="20"/>
    </row>
    <row r="44888" spans="4:4" x14ac:dyDescent="0.2">
      <c r="D44888" s="20"/>
    </row>
    <row r="44889" spans="4:4" x14ac:dyDescent="0.2">
      <c r="D44889" s="20"/>
    </row>
    <row r="44890" spans="4:4" x14ac:dyDescent="0.2">
      <c r="D44890" s="20"/>
    </row>
    <row r="44891" spans="4:4" x14ac:dyDescent="0.2">
      <c r="D44891" s="20"/>
    </row>
    <row r="44892" spans="4:4" x14ac:dyDescent="0.2">
      <c r="D44892" s="20"/>
    </row>
    <row r="44893" spans="4:4" x14ac:dyDescent="0.2">
      <c r="D44893" s="20"/>
    </row>
    <row r="44894" spans="4:4" x14ac:dyDescent="0.2">
      <c r="D44894" s="20"/>
    </row>
    <row r="44895" spans="4:4" x14ac:dyDescent="0.2">
      <c r="D44895" s="20"/>
    </row>
    <row r="44896" spans="4:4" x14ac:dyDescent="0.2">
      <c r="D44896" s="20"/>
    </row>
    <row r="44897" spans="4:4" x14ac:dyDescent="0.2">
      <c r="D44897" s="20"/>
    </row>
    <row r="44898" spans="4:4" x14ac:dyDescent="0.2">
      <c r="D44898" s="20"/>
    </row>
    <row r="44899" spans="4:4" x14ac:dyDescent="0.2">
      <c r="D44899" s="20"/>
    </row>
    <row r="44900" spans="4:4" x14ac:dyDescent="0.2">
      <c r="D44900" s="20"/>
    </row>
    <row r="44901" spans="4:4" x14ac:dyDescent="0.2">
      <c r="D44901" s="20"/>
    </row>
    <row r="44902" spans="4:4" x14ac:dyDescent="0.2">
      <c r="D44902" s="20"/>
    </row>
    <row r="44903" spans="4:4" x14ac:dyDescent="0.2">
      <c r="D44903" s="20"/>
    </row>
    <row r="44904" spans="4:4" x14ac:dyDescent="0.2">
      <c r="D44904" s="20"/>
    </row>
    <row r="44905" spans="4:4" x14ac:dyDescent="0.2">
      <c r="D44905" s="20"/>
    </row>
    <row r="44906" spans="4:4" x14ac:dyDescent="0.2">
      <c r="D44906" s="20"/>
    </row>
    <row r="44907" spans="4:4" x14ac:dyDescent="0.2">
      <c r="D44907" s="20"/>
    </row>
    <row r="44908" spans="4:4" x14ac:dyDescent="0.2">
      <c r="D44908" s="20"/>
    </row>
    <row r="44909" spans="4:4" x14ac:dyDescent="0.2">
      <c r="D44909" s="20"/>
    </row>
    <row r="44910" spans="4:4" x14ac:dyDescent="0.2">
      <c r="D44910" s="20"/>
    </row>
    <row r="44911" spans="4:4" x14ac:dyDescent="0.2">
      <c r="D44911" s="20"/>
    </row>
    <row r="44912" spans="4:4" x14ac:dyDescent="0.2">
      <c r="D44912" s="20"/>
    </row>
    <row r="44913" spans="4:4" x14ac:dyDescent="0.2">
      <c r="D44913" s="20"/>
    </row>
    <row r="44914" spans="4:4" x14ac:dyDescent="0.2">
      <c r="D44914" s="20"/>
    </row>
    <row r="44915" spans="4:4" x14ac:dyDescent="0.2">
      <c r="D44915" s="20"/>
    </row>
    <row r="44916" spans="4:4" x14ac:dyDescent="0.2">
      <c r="D44916" s="20"/>
    </row>
    <row r="44917" spans="4:4" x14ac:dyDescent="0.2">
      <c r="D44917" s="20"/>
    </row>
    <row r="44918" spans="4:4" x14ac:dyDescent="0.2">
      <c r="D44918" s="20"/>
    </row>
    <row r="44919" spans="4:4" x14ac:dyDescent="0.2">
      <c r="D44919" s="20"/>
    </row>
    <row r="44920" spans="4:4" x14ac:dyDescent="0.2">
      <c r="D44920" s="20"/>
    </row>
    <row r="44921" spans="4:4" x14ac:dyDescent="0.2">
      <c r="D44921" s="20"/>
    </row>
    <row r="44922" spans="4:4" x14ac:dyDescent="0.2">
      <c r="D44922" s="20"/>
    </row>
    <row r="44923" spans="4:4" x14ac:dyDescent="0.2">
      <c r="D44923" s="20"/>
    </row>
    <row r="44924" spans="4:4" x14ac:dyDescent="0.2">
      <c r="D44924" s="20"/>
    </row>
    <row r="44925" spans="4:4" x14ac:dyDescent="0.2">
      <c r="D44925" s="20"/>
    </row>
    <row r="44926" spans="4:4" x14ac:dyDescent="0.2">
      <c r="D44926" s="20"/>
    </row>
    <row r="44927" spans="4:4" x14ac:dyDescent="0.2">
      <c r="D44927" s="20"/>
    </row>
    <row r="44928" spans="4:4" x14ac:dyDescent="0.2">
      <c r="D44928" s="20"/>
    </row>
    <row r="44929" spans="4:4" x14ac:dyDescent="0.2">
      <c r="D44929" s="20"/>
    </row>
    <row r="44930" spans="4:4" x14ac:dyDescent="0.2">
      <c r="D44930" s="20"/>
    </row>
    <row r="44931" spans="4:4" x14ac:dyDescent="0.2">
      <c r="D44931" s="20"/>
    </row>
    <row r="44932" spans="4:4" x14ac:dyDescent="0.2">
      <c r="D44932" s="20"/>
    </row>
    <row r="44933" spans="4:4" x14ac:dyDescent="0.2">
      <c r="D44933" s="20"/>
    </row>
    <row r="44934" spans="4:4" x14ac:dyDescent="0.2">
      <c r="D44934" s="20"/>
    </row>
    <row r="44935" spans="4:4" x14ac:dyDescent="0.2">
      <c r="D44935" s="20"/>
    </row>
    <row r="44936" spans="4:4" x14ac:dyDescent="0.2">
      <c r="D44936" s="20"/>
    </row>
    <row r="44937" spans="4:4" x14ac:dyDescent="0.2">
      <c r="D44937" s="20"/>
    </row>
    <row r="44938" spans="4:4" x14ac:dyDescent="0.2">
      <c r="D44938" s="20"/>
    </row>
    <row r="44939" spans="4:4" x14ac:dyDescent="0.2">
      <c r="D44939" s="20"/>
    </row>
    <row r="44940" spans="4:4" x14ac:dyDescent="0.2">
      <c r="D44940" s="20"/>
    </row>
    <row r="44941" spans="4:4" x14ac:dyDescent="0.2">
      <c r="D44941" s="20"/>
    </row>
    <row r="44942" spans="4:4" x14ac:dyDescent="0.2">
      <c r="D44942" s="20"/>
    </row>
    <row r="44943" spans="4:4" x14ac:dyDescent="0.2">
      <c r="D44943" s="20"/>
    </row>
    <row r="44944" spans="4:4" x14ac:dyDescent="0.2">
      <c r="D44944" s="20"/>
    </row>
    <row r="44945" spans="4:4" x14ac:dyDescent="0.2">
      <c r="D44945" s="20"/>
    </row>
    <row r="44946" spans="4:4" x14ac:dyDescent="0.2">
      <c r="D44946" s="20"/>
    </row>
    <row r="44947" spans="4:4" x14ac:dyDescent="0.2">
      <c r="D44947" s="20"/>
    </row>
    <row r="44948" spans="4:4" x14ac:dyDescent="0.2">
      <c r="D44948" s="20"/>
    </row>
    <row r="44949" spans="4:4" x14ac:dyDescent="0.2">
      <c r="D44949" s="20"/>
    </row>
    <row r="44950" spans="4:4" x14ac:dyDescent="0.2">
      <c r="D44950" s="20"/>
    </row>
    <row r="44951" spans="4:4" x14ac:dyDescent="0.2">
      <c r="D44951" s="20"/>
    </row>
    <row r="44952" spans="4:4" x14ac:dyDescent="0.2">
      <c r="D44952" s="20"/>
    </row>
    <row r="44953" spans="4:4" x14ac:dyDescent="0.2">
      <c r="D44953" s="20"/>
    </row>
    <row r="44954" spans="4:4" x14ac:dyDescent="0.2">
      <c r="D44954" s="20"/>
    </row>
    <row r="44955" spans="4:4" x14ac:dyDescent="0.2">
      <c r="D44955" s="20"/>
    </row>
    <row r="44956" spans="4:4" x14ac:dyDescent="0.2">
      <c r="D44956" s="20"/>
    </row>
    <row r="44957" spans="4:4" x14ac:dyDescent="0.2">
      <c r="D44957" s="20"/>
    </row>
    <row r="44958" spans="4:4" x14ac:dyDescent="0.2">
      <c r="D44958" s="20"/>
    </row>
    <row r="44959" spans="4:4" x14ac:dyDescent="0.2">
      <c r="D44959" s="20"/>
    </row>
    <row r="44960" spans="4:4" x14ac:dyDescent="0.2">
      <c r="D44960" s="20"/>
    </row>
    <row r="44961" spans="4:4" x14ac:dyDescent="0.2">
      <c r="D44961" s="20"/>
    </row>
    <row r="44962" spans="4:4" x14ac:dyDescent="0.2">
      <c r="D44962" s="20"/>
    </row>
    <row r="44963" spans="4:4" x14ac:dyDescent="0.2">
      <c r="D44963" s="20"/>
    </row>
    <row r="44964" spans="4:4" x14ac:dyDescent="0.2">
      <c r="D44964" s="20"/>
    </row>
    <row r="44965" spans="4:4" x14ac:dyDescent="0.2">
      <c r="D44965" s="20"/>
    </row>
    <row r="44966" spans="4:4" x14ac:dyDescent="0.2">
      <c r="D44966" s="20"/>
    </row>
    <row r="44967" spans="4:4" x14ac:dyDescent="0.2">
      <c r="D44967" s="20"/>
    </row>
    <row r="44968" spans="4:4" x14ac:dyDescent="0.2">
      <c r="D44968" s="20"/>
    </row>
    <row r="44969" spans="4:4" x14ac:dyDescent="0.2">
      <c r="D44969" s="20"/>
    </row>
    <row r="44970" spans="4:4" x14ac:dyDescent="0.2">
      <c r="D44970" s="20"/>
    </row>
    <row r="44971" spans="4:4" x14ac:dyDescent="0.2">
      <c r="D44971" s="20"/>
    </row>
    <row r="44972" spans="4:4" x14ac:dyDescent="0.2">
      <c r="D44972" s="20"/>
    </row>
    <row r="44973" spans="4:4" x14ac:dyDescent="0.2">
      <c r="D44973" s="20"/>
    </row>
    <row r="44974" spans="4:4" x14ac:dyDescent="0.2">
      <c r="D44974" s="20"/>
    </row>
    <row r="44975" spans="4:4" x14ac:dyDescent="0.2">
      <c r="D44975" s="20"/>
    </row>
    <row r="44976" spans="4:4" x14ac:dyDescent="0.2">
      <c r="D44976" s="20"/>
    </row>
    <row r="44977" spans="4:4" x14ac:dyDescent="0.2">
      <c r="D44977" s="20"/>
    </row>
    <row r="44978" spans="4:4" x14ac:dyDescent="0.2">
      <c r="D44978" s="20"/>
    </row>
    <row r="44979" spans="4:4" x14ac:dyDescent="0.2">
      <c r="D44979" s="20"/>
    </row>
    <row r="44980" spans="4:4" x14ac:dyDescent="0.2">
      <c r="D44980" s="20"/>
    </row>
    <row r="44981" spans="4:4" x14ac:dyDescent="0.2">
      <c r="D44981" s="20"/>
    </row>
    <row r="44982" spans="4:4" x14ac:dyDescent="0.2">
      <c r="D44982" s="20"/>
    </row>
    <row r="44983" spans="4:4" x14ac:dyDescent="0.2">
      <c r="D44983" s="20"/>
    </row>
    <row r="44984" spans="4:4" x14ac:dyDescent="0.2">
      <c r="D44984" s="20"/>
    </row>
    <row r="44985" spans="4:4" x14ac:dyDescent="0.2">
      <c r="D44985" s="20"/>
    </row>
    <row r="44986" spans="4:4" x14ac:dyDescent="0.2">
      <c r="D44986" s="20"/>
    </row>
    <row r="44987" spans="4:4" x14ac:dyDescent="0.2">
      <c r="D44987" s="20"/>
    </row>
    <row r="44988" spans="4:4" x14ac:dyDescent="0.2">
      <c r="D44988" s="20"/>
    </row>
    <row r="44989" spans="4:4" x14ac:dyDescent="0.2">
      <c r="D44989" s="20"/>
    </row>
    <row r="44990" spans="4:4" x14ac:dyDescent="0.2">
      <c r="D44990" s="20"/>
    </row>
    <row r="44991" spans="4:4" x14ac:dyDescent="0.2">
      <c r="D44991" s="20"/>
    </row>
    <row r="44992" spans="4:4" x14ac:dyDescent="0.2">
      <c r="D44992" s="20"/>
    </row>
    <row r="44993" spans="4:4" x14ac:dyDescent="0.2">
      <c r="D44993" s="20"/>
    </row>
    <row r="44994" spans="4:4" x14ac:dyDescent="0.2">
      <c r="D44994" s="20"/>
    </row>
    <row r="44995" spans="4:4" x14ac:dyDescent="0.2">
      <c r="D44995" s="20"/>
    </row>
    <row r="44996" spans="4:4" x14ac:dyDescent="0.2">
      <c r="D44996" s="20"/>
    </row>
    <row r="44997" spans="4:4" x14ac:dyDescent="0.2">
      <c r="D44997" s="20"/>
    </row>
    <row r="44998" spans="4:4" x14ac:dyDescent="0.2">
      <c r="D44998" s="20"/>
    </row>
    <row r="44999" spans="4:4" x14ac:dyDescent="0.2">
      <c r="D44999" s="20"/>
    </row>
    <row r="45000" spans="4:4" x14ac:dyDescent="0.2">
      <c r="D45000" s="20"/>
    </row>
    <row r="45001" spans="4:4" x14ac:dyDescent="0.2">
      <c r="D45001" s="20"/>
    </row>
    <row r="45002" spans="4:4" x14ac:dyDescent="0.2">
      <c r="D45002" s="20"/>
    </row>
    <row r="45003" spans="4:4" x14ac:dyDescent="0.2">
      <c r="D45003" s="20"/>
    </row>
    <row r="45004" spans="4:4" x14ac:dyDescent="0.2">
      <c r="D45004" s="20"/>
    </row>
    <row r="45005" spans="4:4" x14ac:dyDescent="0.2">
      <c r="D45005" s="20"/>
    </row>
    <row r="45006" spans="4:4" x14ac:dyDescent="0.2">
      <c r="D45006" s="20"/>
    </row>
    <row r="45007" spans="4:4" x14ac:dyDescent="0.2">
      <c r="D45007" s="20"/>
    </row>
    <row r="45008" spans="4:4" x14ac:dyDescent="0.2">
      <c r="D45008" s="20"/>
    </row>
    <row r="45009" spans="4:4" x14ac:dyDescent="0.2">
      <c r="D45009" s="20"/>
    </row>
    <row r="45010" spans="4:4" x14ac:dyDescent="0.2">
      <c r="D45010" s="20"/>
    </row>
    <row r="45011" spans="4:4" x14ac:dyDescent="0.2">
      <c r="D45011" s="20"/>
    </row>
    <row r="45012" spans="4:4" x14ac:dyDescent="0.2">
      <c r="D45012" s="20"/>
    </row>
    <row r="45013" spans="4:4" x14ac:dyDescent="0.2">
      <c r="D45013" s="20"/>
    </row>
    <row r="45014" spans="4:4" x14ac:dyDescent="0.2">
      <c r="D45014" s="20"/>
    </row>
    <row r="45015" spans="4:4" x14ac:dyDescent="0.2">
      <c r="D45015" s="20"/>
    </row>
    <row r="45016" spans="4:4" x14ac:dyDescent="0.2">
      <c r="D45016" s="20"/>
    </row>
    <row r="45017" spans="4:4" x14ac:dyDescent="0.2">
      <c r="D45017" s="20"/>
    </row>
    <row r="45018" spans="4:4" x14ac:dyDescent="0.2">
      <c r="D45018" s="20"/>
    </row>
    <row r="45019" spans="4:4" x14ac:dyDescent="0.2">
      <c r="D45019" s="20"/>
    </row>
    <row r="45020" spans="4:4" x14ac:dyDescent="0.2">
      <c r="D45020" s="20"/>
    </row>
    <row r="45021" spans="4:4" x14ac:dyDescent="0.2">
      <c r="D45021" s="20"/>
    </row>
    <row r="45022" spans="4:4" x14ac:dyDescent="0.2">
      <c r="D45022" s="20"/>
    </row>
    <row r="45023" spans="4:4" x14ac:dyDescent="0.2">
      <c r="D45023" s="20"/>
    </row>
    <row r="45024" spans="4:4" x14ac:dyDescent="0.2">
      <c r="D45024" s="20"/>
    </row>
    <row r="45025" spans="4:4" x14ac:dyDescent="0.2">
      <c r="D45025" s="20"/>
    </row>
    <row r="45026" spans="4:4" x14ac:dyDescent="0.2">
      <c r="D45026" s="20"/>
    </row>
    <row r="45027" spans="4:4" x14ac:dyDescent="0.2">
      <c r="D45027" s="20"/>
    </row>
    <row r="45028" spans="4:4" x14ac:dyDescent="0.2">
      <c r="D45028" s="20"/>
    </row>
    <row r="45029" spans="4:4" x14ac:dyDescent="0.2">
      <c r="D45029" s="20"/>
    </row>
    <row r="45030" spans="4:4" x14ac:dyDescent="0.2">
      <c r="D45030" s="20"/>
    </row>
    <row r="45031" spans="4:4" x14ac:dyDescent="0.2">
      <c r="D45031" s="20"/>
    </row>
    <row r="45032" spans="4:4" x14ac:dyDescent="0.2">
      <c r="D45032" s="20"/>
    </row>
    <row r="45033" spans="4:4" x14ac:dyDescent="0.2">
      <c r="D45033" s="20"/>
    </row>
    <row r="45034" spans="4:4" x14ac:dyDescent="0.2">
      <c r="D45034" s="20"/>
    </row>
    <row r="45035" spans="4:4" x14ac:dyDescent="0.2">
      <c r="D45035" s="20"/>
    </row>
    <row r="45036" spans="4:4" x14ac:dyDescent="0.2">
      <c r="D45036" s="20"/>
    </row>
    <row r="45037" spans="4:4" x14ac:dyDescent="0.2">
      <c r="D45037" s="20"/>
    </row>
    <row r="45038" spans="4:4" x14ac:dyDescent="0.2">
      <c r="D45038" s="20"/>
    </row>
    <row r="45039" spans="4:4" x14ac:dyDescent="0.2">
      <c r="D45039" s="20"/>
    </row>
    <row r="45040" spans="4:4" x14ac:dyDescent="0.2">
      <c r="D45040" s="20"/>
    </row>
    <row r="45041" spans="4:4" x14ac:dyDescent="0.2">
      <c r="D45041" s="20"/>
    </row>
    <row r="45042" spans="4:4" x14ac:dyDescent="0.2">
      <c r="D45042" s="20"/>
    </row>
    <row r="45043" spans="4:4" x14ac:dyDescent="0.2">
      <c r="D45043" s="20"/>
    </row>
    <row r="45044" spans="4:4" x14ac:dyDescent="0.2">
      <c r="D45044" s="20"/>
    </row>
    <row r="45045" spans="4:4" x14ac:dyDescent="0.2">
      <c r="D45045" s="20"/>
    </row>
    <row r="45046" spans="4:4" x14ac:dyDescent="0.2">
      <c r="D45046" s="20"/>
    </row>
    <row r="45047" spans="4:4" x14ac:dyDescent="0.2">
      <c r="D45047" s="20"/>
    </row>
    <row r="45048" spans="4:4" x14ac:dyDescent="0.2">
      <c r="D45048" s="20"/>
    </row>
    <row r="45049" spans="4:4" x14ac:dyDescent="0.2">
      <c r="D45049" s="20"/>
    </row>
    <row r="45050" spans="4:4" x14ac:dyDescent="0.2">
      <c r="D45050" s="20"/>
    </row>
    <row r="45051" spans="4:4" x14ac:dyDescent="0.2">
      <c r="D45051" s="20"/>
    </row>
    <row r="45052" spans="4:4" x14ac:dyDescent="0.2">
      <c r="D45052" s="20"/>
    </row>
    <row r="45053" spans="4:4" x14ac:dyDescent="0.2">
      <c r="D45053" s="20"/>
    </row>
    <row r="45054" spans="4:4" x14ac:dyDescent="0.2">
      <c r="D45054" s="20"/>
    </row>
    <row r="45055" spans="4:4" x14ac:dyDescent="0.2">
      <c r="D45055" s="20"/>
    </row>
    <row r="45056" spans="4:4" x14ac:dyDescent="0.2">
      <c r="D45056" s="20"/>
    </row>
    <row r="45057" spans="4:4" x14ac:dyDescent="0.2">
      <c r="D45057" s="20"/>
    </row>
    <row r="45058" spans="4:4" x14ac:dyDescent="0.2">
      <c r="D45058" s="20"/>
    </row>
    <row r="45059" spans="4:4" x14ac:dyDescent="0.2">
      <c r="D45059" s="20"/>
    </row>
    <row r="45060" spans="4:4" x14ac:dyDescent="0.2">
      <c r="D45060" s="20"/>
    </row>
    <row r="45061" spans="4:4" x14ac:dyDescent="0.2">
      <c r="D45061" s="20"/>
    </row>
    <row r="45062" spans="4:4" x14ac:dyDescent="0.2">
      <c r="D45062" s="20"/>
    </row>
    <row r="45063" spans="4:4" x14ac:dyDescent="0.2">
      <c r="D45063" s="20"/>
    </row>
    <row r="45064" spans="4:4" x14ac:dyDescent="0.2">
      <c r="D45064" s="20"/>
    </row>
    <row r="45065" spans="4:4" x14ac:dyDescent="0.2">
      <c r="D45065" s="20"/>
    </row>
    <row r="45066" spans="4:4" x14ac:dyDescent="0.2">
      <c r="D45066" s="20"/>
    </row>
    <row r="45067" spans="4:4" x14ac:dyDescent="0.2">
      <c r="D45067" s="20"/>
    </row>
    <row r="45068" spans="4:4" x14ac:dyDescent="0.2">
      <c r="D45068" s="20"/>
    </row>
    <row r="45069" spans="4:4" x14ac:dyDescent="0.2">
      <c r="D45069" s="20"/>
    </row>
    <row r="45070" spans="4:4" x14ac:dyDescent="0.2">
      <c r="D45070" s="20"/>
    </row>
    <row r="45071" spans="4:4" x14ac:dyDescent="0.2">
      <c r="D45071" s="20"/>
    </row>
    <row r="45072" spans="4:4" x14ac:dyDescent="0.2">
      <c r="D45072" s="20"/>
    </row>
    <row r="45073" spans="4:4" x14ac:dyDescent="0.2">
      <c r="D45073" s="20"/>
    </row>
    <row r="45074" spans="4:4" x14ac:dyDescent="0.2">
      <c r="D45074" s="20"/>
    </row>
    <row r="45075" spans="4:4" x14ac:dyDescent="0.2">
      <c r="D45075" s="20"/>
    </row>
    <row r="45076" spans="4:4" x14ac:dyDescent="0.2">
      <c r="D45076" s="20"/>
    </row>
    <row r="45077" spans="4:4" x14ac:dyDescent="0.2">
      <c r="D45077" s="20"/>
    </row>
    <row r="45078" spans="4:4" x14ac:dyDescent="0.2">
      <c r="D45078" s="20"/>
    </row>
    <row r="45079" spans="4:4" x14ac:dyDescent="0.2">
      <c r="D45079" s="20"/>
    </row>
    <row r="45080" spans="4:4" x14ac:dyDescent="0.2">
      <c r="D45080" s="20"/>
    </row>
    <row r="45081" spans="4:4" x14ac:dyDescent="0.2">
      <c r="D45081" s="20"/>
    </row>
    <row r="45082" spans="4:4" x14ac:dyDescent="0.2">
      <c r="D45082" s="20"/>
    </row>
    <row r="45083" spans="4:4" x14ac:dyDescent="0.2">
      <c r="D45083" s="20"/>
    </row>
    <row r="45084" spans="4:4" x14ac:dyDescent="0.2">
      <c r="D45084" s="20"/>
    </row>
    <row r="45085" spans="4:4" x14ac:dyDescent="0.2">
      <c r="D45085" s="20"/>
    </row>
    <row r="45086" spans="4:4" x14ac:dyDescent="0.2">
      <c r="D45086" s="20"/>
    </row>
    <row r="45087" spans="4:4" x14ac:dyDescent="0.2">
      <c r="D45087" s="20"/>
    </row>
    <row r="45088" spans="4:4" x14ac:dyDescent="0.2">
      <c r="D45088" s="20"/>
    </row>
    <row r="45089" spans="4:4" x14ac:dyDescent="0.2">
      <c r="D45089" s="20"/>
    </row>
    <row r="45090" spans="4:4" x14ac:dyDescent="0.2">
      <c r="D45090" s="20"/>
    </row>
    <row r="45091" spans="4:4" x14ac:dyDescent="0.2">
      <c r="D45091" s="20"/>
    </row>
    <row r="45092" spans="4:4" x14ac:dyDescent="0.2">
      <c r="D45092" s="20"/>
    </row>
    <row r="45093" spans="4:4" x14ac:dyDescent="0.2">
      <c r="D45093" s="20"/>
    </row>
    <row r="45094" spans="4:4" x14ac:dyDescent="0.2">
      <c r="D45094" s="20"/>
    </row>
    <row r="45095" spans="4:4" x14ac:dyDescent="0.2">
      <c r="D45095" s="20"/>
    </row>
    <row r="45096" spans="4:4" x14ac:dyDescent="0.2">
      <c r="D45096" s="20"/>
    </row>
    <row r="45097" spans="4:4" x14ac:dyDescent="0.2">
      <c r="D45097" s="20"/>
    </row>
    <row r="45098" spans="4:4" x14ac:dyDescent="0.2">
      <c r="D45098" s="20"/>
    </row>
    <row r="45099" spans="4:4" x14ac:dyDescent="0.2">
      <c r="D45099" s="20"/>
    </row>
    <row r="45100" spans="4:4" x14ac:dyDescent="0.2">
      <c r="D45100" s="20"/>
    </row>
    <row r="45101" spans="4:4" x14ac:dyDescent="0.2">
      <c r="D45101" s="20"/>
    </row>
    <row r="45102" spans="4:4" x14ac:dyDescent="0.2">
      <c r="D45102" s="20"/>
    </row>
    <row r="45103" spans="4:4" x14ac:dyDescent="0.2">
      <c r="D45103" s="20"/>
    </row>
    <row r="45104" spans="4:4" x14ac:dyDescent="0.2">
      <c r="D45104" s="20"/>
    </row>
    <row r="45105" spans="4:4" x14ac:dyDescent="0.2">
      <c r="D45105" s="20"/>
    </row>
    <row r="45106" spans="4:4" x14ac:dyDescent="0.2">
      <c r="D45106" s="20"/>
    </row>
    <row r="45107" spans="4:4" x14ac:dyDescent="0.2">
      <c r="D45107" s="20"/>
    </row>
    <row r="45108" spans="4:4" x14ac:dyDescent="0.2">
      <c r="D45108" s="20"/>
    </row>
    <row r="45109" spans="4:4" x14ac:dyDescent="0.2">
      <c r="D45109" s="20"/>
    </row>
    <row r="45110" spans="4:4" x14ac:dyDescent="0.2">
      <c r="D45110" s="20"/>
    </row>
    <row r="45111" spans="4:4" x14ac:dyDescent="0.2">
      <c r="D45111" s="20"/>
    </row>
    <row r="45112" spans="4:4" x14ac:dyDescent="0.2">
      <c r="D45112" s="20"/>
    </row>
    <row r="45113" spans="4:4" x14ac:dyDescent="0.2">
      <c r="D45113" s="20"/>
    </row>
    <row r="45114" spans="4:4" x14ac:dyDescent="0.2">
      <c r="D45114" s="20"/>
    </row>
    <row r="45115" spans="4:4" x14ac:dyDescent="0.2">
      <c r="D45115" s="20"/>
    </row>
    <row r="45116" spans="4:4" x14ac:dyDescent="0.2">
      <c r="D45116" s="20"/>
    </row>
    <row r="45117" spans="4:4" x14ac:dyDescent="0.2">
      <c r="D45117" s="20"/>
    </row>
    <row r="45118" spans="4:4" x14ac:dyDescent="0.2">
      <c r="D45118" s="20"/>
    </row>
    <row r="45119" spans="4:4" x14ac:dyDescent="0.2">
      <c r="D45119" s="20"/>
    </row>
    <row r="45120" spans="4:4" x14ac:dyDescent="0.2">
      <c r="D45120" s="20"/>
    </row>
    <row r="45121" spans="4:4" x14ac:dyDescent="0.2">
      <c r="D45121" s="20"/>
    </row>
    <row r="45122" spans="4:4" x14ac:dyDescent="0.2">
      <c r="D45122" s="20"/>
    </row>
    <row r="45123" spans="4:4" x14ac:dyDescent="0.2">
      <c r="D45123" s="20"/>
    </row>
    <row r="45124" spans="4:4" x14ac:dyDescent="0.2">
      <c r="D45124" s="20"/>
    </row>
    <row r="45125" spans="4:4" x14ac:dyDescent="0.2">
      <c r="D45125" s="20"/>
    </row>
    <row r="45126" spans="4:4" x14ac:dyDescent="0.2">
      <c r="D45126" s="20"/>
    </row>
    <row r="45127" spans="4:4" x14ac:dyDescent="0.2">
      <c r="D45127" s="20"/>
    </row>
    <row r="45128" spans="4:4" x14ac:dyDescent="0.2">
      <c r="D45128" s="20"/>
    </row>
    <row r="45129" spans="4:4" x14ac:dyDescent="0.2">
      <c r="D45129" s="20"/>
    </row>
    <row r="45130" spans="4:4" x14ac:dyDescent="0.2">
      <c r="D45130" s="20"/>
    </row>
    <row r="45131" spans="4:4" x14ac:dyDescent="0.2">
      <c r="D45131" s="20"/>
    </row>
    <row r="45132" spans="4:4" x14ac:dyDescent="0.2">
      <c r="D45132" s="20"/>
    </row>
    <row r="45133" spans="4:4" x14ac:dyDescent="0.2">
      <c r="D45133" s="20"/>
    </row>
    <row r="45134" spans="4:4" x14ac:dyDescent="0.2">
      <c r="D45134" s="20"/>
    </row>
    <row r="45135" spans="4:4" x14ac:dyDescent="0.2">
      <c r="D45135" s="20"/>
    </row>
    <row r="45136" spans="4:4" x14ac:dyDescent="0.2">
      <c r="D45136" s="20"/>
    </row>
    <row r="45137" spans="4:4" x14ac:dyDescent="0.2">
      <c r="D45137" s="20"/>
    </row>
    <row r="45138" spans="4:4" x14ac:dyDescent="0.2">
      <c r="D45138" s="20"/>
    </row>
    <row r="45139" spans="4:4" x14ac:dyDescent="0.2">
      <c r="D45139" s="20"/>
    </row>
    <row r="45140" spans="4:4" x14ac:dyDescent="0.2">
      <c r="D45140" s="20"/>
    </row>
    <row r="45141" spans="4:4" x14ac:dyDescent="0.2">
      <c r="D45141" s="20"/>
    </row>
    <row r="45142" spans="4:4" x14ac:dyDescent="0.2">
      <c r="D45142" s="20"/>
    </row>
    <row r="45143" spans="4:4" x14ac:dyDescent="0.2">
      <c r="D45143" s="20"/>
    </row>
    <row r="45144" spans="4:4" x14ac:dyDescent="0.2">
      <c r="D45144" s="20"/>
    </row>
    <row r="45145" spans="4:4" x14ac:dyDescent="0.2">
      <c r="D45145" s="20"/>
    </row>
    <row r="45146" spans="4:4" x14ac:dyDescent="0.2">
      <c r="D45146" s="20"/>
    </row>
    <row r="45147" spans="4:4" x14ac:dyDescent="0.2">
      <c r="D45147" s="20"/>
    </row>
    <row r="45148" spans="4:4" x14ac:dyDescent="0.2">
      <c r="D45148" s="20"/>
    </row>
    <row r="45149" spans="4:4" x14ac:dyDescent="0.2">
      <c r="D45149" s="20"/>
    </row>
    <row r="45150" spans="4:4" x14ac:dyDescent="0.2">
      <c r="D45150" s="20"/>
    </row>
    <row r="45151" spans="4:4" x14ac:dyDescent="0.2">
      <c r="D45151" s="20"/>
    </row>
    <row r="45152" spans="4:4" x14ac:dyDescent="0.2">
      <c r="D45152" s="20"/>
    </row>
    <row r="45153" spans="4:4" x14ac:dyDescent="0.2">
      <c r="D45153" s="20"/>
    </row>
    <row r="45154" spans="4:4" x14ac:dyDescent="0.2">
      <c r="D45154" s="20"/>
    </row>
    <row r="45155" spans="4:4" x14ac:dyDescent="0.2">
      <c r="D45155" s="20"/>
    </row>
    <row r="45156" spans="4:4" x14ac:dyDescent="0.2">
      <c r="D45156" s="20"/>
    </row>
    <row r="45157" spans="4:4" x14ac:dyDescent="0.2">
      <c r="D45157" s="20"/>
    </row>
    <row r="45158" spans="4:4" x14ac:dyDescent="0.2">
      <c r="D45158" s="20"/>
    </row>
    <row r="45159" spans="4:4" x14ac:dyDescent="0.2">
      <c r="D45159" s="20"/>
    </row>
    <row r="45160" spans="4:4" x14ac:dyDescent="0.2">
      <c r="D45160" s="20"/>
    </row>
    <row r="45161" spans="4:4" x14ac:dyDescent="0.2">
      <c r="D45161" s="20"/>
    </row>
    <row r="45162" spans="4:4" x14ac:dyDescent="0.2">
      <c r="D45162" s="20"/>
    </row>
    <row r="45163" spans="4:4" x14ac:dyDescent="0.2">
      <c r="D45163" s="20"/>
    </row>
    <row r="45164" spans="4:4" x14ac:dyDescent="0.2">
      <c r="D45164" s="20"/>
    </row>
    <row r="45165" spans="4:4" x14ac:dyDescent="0.2">
      <c r="D45165" s="20"/>
    </row>
    <row r="45166" spans="4:4" x14ac:dyDescent="0.2">
      <c r="D45166" s="20"/>
    </row>
    <row r="45167" spans="4:4" x14ac:dyDescent="0.2">
      <c r="D45167" s="20"/>
    </row>
    <row r="45168" spans="4:4" x14ac:dyDescent="0.2">
      <c r="D45168" s="20"/>
    </row>
    <row r="45169" spans="4:4" x14ac:dyDescent="0.2">
      <c r="D45169" s="20"/>
    </row>
    <row r="45170" spans="4:4" x14ac:dyDescent="0.2">
      <c r="D45170" s="20"/>
    </row>
    <row r="45171" spans="4:4" x14ac:dyDescent="0.2">
      <c r="D45171" s="20"/>
    </row>
    <row r="45172" spans="4:4" x14ac:dyDescent="0.2">
      <c r="D45172" s="20"/>
    </row>
    <row r="45173" spans="4:4" x14ac:dyDescent="0.2">
      <c r="D45173" s="20"/>
    </row>
    <row r="45174" spans="4:4" x14ac:dyDescent="0.2">
      <c r="D45174" s="20"/>
    </row>
    <row r="45175" spans="4:4" x14ac:dyDescent="0.2">
      <c r="D45175" s="20"/>
    </row>
    <row r="45176" spans="4:4" x14ac:dyDescent="0.2">
      <c r="D45176" s="20"/>
    </row>
    <row r="45177" spans="4:4" x14ac:dyDescent="0.2">
      <c r="D45177" s="20"/>
    </row>
    <row r="45178" spans="4:4" x14ac:dyDescent="0.2">
      <c r="D45178" s="20"/>
    </row>
    <row r="45179" spans="4:4" x14ac:dyDescent="0.2">
      <c r="D45179" s="20"/>
    </row>
    <row r="45180" spans="4:4" x14ac:dyDescent="0.2">
      <c r="D45180" s="20"/>
    </row>
    <row r="45181" spans="4:4" x14ac:dyDescent="0.2">
      <c r="D45181" s="20"/>
    </row>
    <row r="45182" spans="4:4" x14ac:dyDescent="0.2">
      <c r="D45182" s="20"/>
    </row>
    <row r="45183" spans="4:4" x14ac:dyDescent="0.2">
      <c r="D45183" s="20"/>
    </row>
    <row r="45184" spans="4:4" x14ac:dyDescent="0.2">
      <c r="D45184" s="20"/>
    </row>
    <row r="45185" spans="4:4" x14ac:dyDescent="0.2">
      <c r="D45185" s="20"/>
    </row>
    <row r="45186" spans="4:4" x14ac:dyDescent="0.2">
      <c r="D45186" s="20"/>
    </row>
    <row r="45187" spans="4:4" x14ac:dyDescent="0.2">
      <c r="D45187" s="20"/>
    </row>
    <row r="45188" spans="4:4" x14ac:dyDescent="0.2">
      <c r="D45188" s="20"/>
    </row>
    <row r="45189" spans="4:4" x14ac:dyDescent="0.2">
      <c r="D45189" s="20"/>
    </row>
    <row r="45190" spans="4:4" x14ac:dyDescent="0.2">
      <c r="D45190" s="20"/>
    </row>
    <row r="45191" spans="4:4" x14ac:dyDescent="0.2">
      <c r="D45191" s="20"/>
    </row>
    <row r="45192" spans="4:4" x14ac:dyDescent="0.2">
      <c r="D45192" s="20"/>
    </row>
    <row r="45193" spans="4:4" x14ac:dyDescent="0.2">
      <c r="D45193" s="20"/>
    </row>
    <row r="45194" spans="4:4" x14ac:dyDescent="0.2">
      <c r="D45194" s="20"/>
    </row>
    <row r="45195" spans="4:4" x14ac:dyDescent="0.2">
      <c r="D45195" s="20"/>
    </row>
    <row r="45196" spans="4:4" x14ac:dyDescent="0.2">
      <c r="D45196" s="20"/>
    </row>
    <row r="45197" spans="4:4" x14ac:dyDescent="0.2">
      <c r="D45197" s="20"/>
    </row>
    <row r="45198" spans="4:4" x14ac:dyDescent="0.2">
      <c r="D45198" s="20"/>
    </row>
    <row r="45199" spans="4:4" x14ac:dyDescent="0.2">
      <c r="D45199" s="20"/>
    </row>
    <row r="45200" spans="4:4" x14ac:dyDescent="0.2">
      <c r="D45200" s="20"/>
    </row>
    <row r="45201" spans="4:4" x14ac:dyDescent="0.2">
      <c r="D45201" s="20"/>
    </row>
    <row r="45202" spans="4:4" x14ac:dyDescent="0.2">
      <c r="D45202" s="20"/>
    </row>
    <row r="45203" spans="4:4" x14ac:dyDescent="0.2">
      <c r="D45203" s="20"/>
    </row>
    <row r="45204" spans="4:4" x14ac:dyDescent="0.2">
      <c r="D45204" s="20"/>
    </row>
    <row r="45205" spans="4:4" x14ac:dyDescent="0.2">
      <c r="D45205" s="20"/>
    </row>
    <row r="45206" spans="4:4" x14ac:dyDescent="0.2">
      <c r="D45206" s="20"/>
    </row>
    <row r="45207" spans="4:4" x14ac:dyDescent="0.2">
      <c r="D45207" s="20"/>
    </row>
    <row r="45208" spans="4:4" x14ac:dyDescent="0.2">
      <c r="D45208" s="20"/>
    </row>
    <row r="45209" spans="4:4" x14ac:dyDescent="0.2">
      <c r="D45209" s="20"/>
    </row>
    <row r="45210" spans="4:4" x14ac:dyDescent="0.2">
      <c r="D45210" s="20"/>
    </row>
    <row r="45211" spans="4:4" x14ac:dyDescent="0.2">
      <c r="D45211" s="20"/>
    </row>
    <row r="45212" spans="4:4" x14ac:dyDescent="0.2">
      <c r="D45212" s="20"/>
    </row>
    <row r="45213" spans="4:4" x14ac:dyDescent="0.2">
      <c r="D45213" s="20"/>
    </row>
    <row r="45214" spans="4:4" x14ac:dyDescent="0.2">
      <c r="D45214" s="20"/>
    </row>
    <row r="45215" spans="4:4" x14ac:dyDescent="0.2">
      <c r="D45215" s="20"/>
    </row>
    <row r="45216" spans="4:4" x14ac:dyDescent="0.2">
      <c r="D45216" s="20"/>
    </row>
    <row r="45217" spans="4:4" x14ac:dyDescent="0.2">
      <c r="D45217" s="20"/>
    </row>
    <row r="45218" spans="4:4" x14ac:dyDescent="0.2">
      <c r="D45218" s="20"/>
    </row>
    <row r="45219" spans="4:4" x14ac:dyDescent="0.2">
      <c r="D45219" s="20"/>
    </row>
    <row r="45220" spans="4:4" x14ac:dyDescent="0.2">
      <c r="D45220" s="20"/>
    </row>
    <row r="45221" spans="4:4" x14ac:dyDescent="0.2">
      <c r="D45221" s="20"/>
    </row>
    <row r="45222" spans="4:4" x14ac:dyDescent="0.2">
      <c r="D45222" s="20"/>
    </row>
    <row r="45223" spans="4:4" x14ac:dyDescent="0.2">
      <c r="D45223" s="20"/>
    </row>
    <row r="45224" spans="4:4" x14ac:dyDescent="0.2">
      <c r="D45224" s="20"/>
    </row>
    <row r="45225" spans="4:4" x14ac:dyDescent="0.2">
      <c r="D45225" s="20"/>
    </row>
    <row r="45226" spans="4:4" x14ac:dyDescent="0.2">
      <c r="D45226" s="20"/>
    </row>
    <row r="45227" spans="4:4" x14ac:dyDescent="0.2">
      <c r="D45227" s="20"/>
    </row>
    <row r="45228" spans="4:4" x14ac:dyDescent="0.2">
      <c r="D45228" s="20"/>
    </row>
    <row r="45229" spans="4:4" x14ac:dyDescent="0.2">
      <c r="D45229" s="20"/>
    </row>
    <row r="45230" spans="4:4" x14ac:dyDescent="0.2">
      <c r="D45230" s="20"/>
    </row>
    <row r="45231" spans="4:4" x14ac:dyDescent="0.2">
      <c r="D45231" s="20"/>
    </row>
    <row r="45232" spans="4:4" x14ac:dyDescent="0.2">
      <c r="D45232" s="20"/>
    </row>
    <row r="45233" spans="4:4" x14ac:dyDescent="0.2">
      <c r="D45233" s="20"/>
    </row>
    <row r="45234" spans="4:4" x14ac:dyDescent="0.2">
      <c r="D45234" s="20"/>
    </row>
    <row r="45235" spans="4:4" x14ac:dyDescent="0.2">
      <c r="D45235" s="20"/>
    </row>
    <row r="45236" spans="4:4" x14ac:dyDescent="0.2">
      <c r="D45236" s="20"/>
    </row>
    <row r="45237" spans="4:4" x14ac:dyDescent="0.2">
      <c r="D45237" s="20"/>
    </row>
    <row r="45238" spans="4:4" x14ac:dyDescent="0.2">
      <c r="D45238" s="20"/>
    </row>
    <row r="45239" spans="4:4" x14ac:dyDescent="0.2">
      <c r="D45239" s="20"/>
    </row>
    <row r="45240" spans="4:4" x14ac:dyDescent="0.2">
      <c r="D45240" s="20"/>
    </row>
    <row r="45241" spans="4:4" x14ac:dyDescent="0.2">
      <c r="D45241" s="20"/>
    </row>
    <row r="45242" spans="4:4" x14ac:dyDescent="0.2">
      <c r="D45242" s="20"/>
    </row>
    <row r="45243" spans="4:4" x14ac:dyDescent="0.2">
      <c r="D45243" s="20"/>
    </row>
    <row r="45244" spans="4:4" x14ac:dyDescent="0.2">
      <c r="D45244" s="20"/>
    </row>
    <row r="45245" spans="4:4" x14ac:dyDescent="0.2">
      <c r="D45245" s="20"/>
    </row>
    <row r="45246" spans="4:4" x14ac:dyDescent="0.2">
      <c r="D45246" s="20"/>
    </row>
    <row r="45247" spans="4:4" x14ac:dyDescent="0.2">
      <c r="D45247" s="20"/>
    </row>
    <row r="45248" spans="4:4" x14ac:dyDescent="0.2">
      <c r="D45248" s="20"/>
    </row>
    <row r="45249" spans="4:4" x14ac:dyDescent="0.2">
      <c r="D45249" s="20"/>
    </row>
    <row r="45250" spans="4:4" x14ac:dyDescent="0.2">
      <c r="D45250" s="20"/>
    </row>
    <row r="45251" spans="4:4" x14ac:dyDescent="0.2">
      <c r="D45251" s="20"/>
    </row>
    <row r="45252" spans="4:4" x14ac:dyDescent="0.2">
      <c r="D45252" s="20"/>
    </row>
    <row r="45253" spans="4:4" x14ac:dyDescent="0.2">
      <c r="D45253" s="20"/>
    </row>
    <row r="45254" spans="4:4" x14ac:dyDescent="0.2">
      <c r="D45254" s="20"/>
    </row>
    <row r="45255" spans="4:4" x14ac:dyDescent="0.2">
      <c r="D45255" s="20"/>
    </row>
    <row r="45256" spans="4:4" x14ac:dyDescent="0.2">
      <c r="D45256" s="20"/>
    </row>
    <row r="45257" spans="4:4" x14ac:dyDescent="0.2">
      <c r="D45257" s="20"/>
    </row>
    <row r="45258" spans="4:4" x14ac:dyDescent="0.2">
      <c r="D45258" s="20"/>
    </row>
    <row r="45259" spans="4:4" x14ac:dyDescent="0.2">
      <c r="D45259" s="20"/>
    </row>
    <row r="45260" spans="4:4" x14ac:dyDescent="0.2">
      <c r="D45260" s="20"/>
    </row>
    <row r="45261" spans="4:4" x14ac:dyDescent="0.2">
      <c r="D45261" s="20"/>
    </row>
    <row r="45262" spans="4:4" x14ac:dyDescent="0.2">
      <c r="D45262" s="20"/>
    </row>
    <row r="45263" spans="4:4" x14ac:dyDescent="0.2">
      <c r="D45263" s="20"/>
    </row>
    <row r="45264" spans="4:4" x14ac:dyDescent="0.2">
      <c r="D45264" s="20"/>
    </row>
    <row r="45265" spans="4:4" x14ac:dyDescent="0.2">
      <c r="D45265" s="20"/>
    </row>
    <row r="45266" spans="4:4" x14ac:dyDescent="0.2">
      <c r="D45266" s="20"/>
    </row>
    <row r="45267" spans="4:4" x14ac:dyDescent="0.2">
      <c r="D45267" s="20"/>
    </row>
    <row r="45268" spans="4:4" x14ac:dyDescent="0.2">
      <c r="D45268" s="20"/>
    </row>
    <row r="45269" spans="4:4" x14ac:dyDescent="0.2">
      <c r="D45269" s="20"/>
    </row>
    <row r="45270" spans="4:4" x14ac:dyDescent="0.2">
      <c r="D45270" s="20"/>
    </row>
    <row r="45271" spans="4:4" x14ac:dyDescent="0.2">
      <c r="D45271" s="20"/>
    </row>
    <row r="45272" spans="4:4" x14ac:dyDescent="0.2">
      <c r="D45272" s="20"/>
    </row>
    <row r="45273" spans="4:4" x14ac:dyDescent="0.2">
      <c r="D45273" s="20"/>
    </row>
    <row r="45274" spans="4:4" x14ac:dyDescent="0.2">
      <c r="D45274" s="20"/>
    </row>
    <row r="45275" spans="4:4" x14ac:dyDescent="0.2">
      <c r="D45275" s="20"/>
    </row>
    <row r="45276" spans="4:4" x14ac:dyDescent="0.2">
      <c r="D45276" s="20"/>
    </row>
    <row r="45277" spans="4:4" x14ac:dyDescent="0.2">
      <c r="D45277" s="20"/>
    </row>
    <row r="45278" spans="4:4" x14ac:dyDescent="0.2">
      <c r="D45278" s="20"/>
    </row>
    <row r="45279" spans="4:4" x14ac:dyDescent="0.2">
      <c r="D45279" s="20"/>
    </row>
    <row r="45280" spans="4:4" x14ac:dyDescent="0.2">
      <c r="D45280" s="20"/>
    </row>
    <row r="45281" spans="4:4" x14ac:dyDescent="0.2">
      <c r="D45281" s="20"/>
    </row>
    <row r="45282" spans="4:4" x14ac:dyDescent="0.2">
      <c r="D45282" s="20"/>
    </row>
    <row r="45283" spans="4:4" x14ac:dyDescent="0.2">
      <c r="D45283" s="20"/>
    </row>
    <row r="45284" spans="4:4" x14ac:dyDescent="0.2">
      <c r="D45284" s="20"/>
    </row>
    <row r="45285" spans="4:4" x14ac:dyDescent="0.2">
      <c r="D45285" s="20"/>
    </row>
    <row r="45286" spans="4:4" x14ac:dyDescent="0.2">
      <c r="D45286" s="20"/>
    </row>
    <row r="45287" spans="4:4" x14ac:dyDescent="0.2">
      <c r="D45287" s="20"/>
    </row>
    <row r="45288" spans="4:4" x14ac:dyDescent="0.2">
      <c r="D45288" s="20"/>
    </row>
    <row r="45289" spans="4:4" x14ac:dyDescent="0.2">
      <c r="D45289" s="20"/>
    </row>
    <row r="45290" spans="4:4" x14ac:dyDescent="0.2">
      <c r="D45290" s="20"/>
    </row>
    <row r="45291" spans="4:4" x14ac:dyDescent="0.2">
      <c r="D45291" s="20"/>
    </row>
    <row r="45292" spans="4:4" x14ac:dyDescent="0.2">
      <c r="D45292" s="20"/>
    </row>
    <row r="45293" spans="4:4" x14ac:dyDescent="0.2">
      <c r="D45293" s="20"/>
    </row>
    <row r="45294" spans="4:4" x14ac:dyDescent="0.2">
      <c r="D45294" s="20"/>
    </row>
    <row r="45295" spans="4:4" x14ac:dyDescent="0.2">
      <c r="D45295" s="20"/>
    </row>
    <row r="45296" spans="4:4" x14ac:dyDescent="0.2">
      <c r="D45296" s="20"/>
    </row>
    <row r="45297" spans="4:4" x14ac:dyDescent="0.2">
      <c r="D45297" s="20"/>
    </row>
    <row r="45298" spans="4:4" x14ac:dyDescent="0.2">
      <c r="D45298" s="20"/>
    </row>
    <row r="45299" spans="4:4" x14ac:dyDescent="0.2">
      <c r="D45299" s="20"/>
    </row>
    <row r="45300" spans="4:4" x14ac:dyDescent="0.2">
      <c r="D45300" s="20"/>
    </row>
    <row r="45301" spans="4:4" x14ac:dyDescent="0.2">
      <c r="D45301" s="20"/>
    </row>
    <row r="45302" spans="4:4" x14ac:dyDescent="0.2">
      <c r="D45302" s="20"/>
    </row>
    <row r="45303" spans="4:4" x14ac:dyDescent="0.2">
      <c r="D45303" s="20"/>
    </row>
    <row r="45304" spans="4:4" x14ac:dyDescent="0.2">
      <c r="D45304" s="20"/>
    </row>
    <row r="45305" spans="4:4" x14ac:dyDescent="0.2">
      <c r="D45305" s="20"/>
    </row>
    <row r="45306" spans="4:4" x14ac:dyDescent="0.2">
      <c r="D45306" s="20"/>
    </row>
    <row r="45307" spans="4:4" x14ac:dyDescent="0.2">
      <c r="D45307" s="20"/>
    </row>
    <row r="45308" spans="4:4" x14ac:dyDescent="0.2">
      <c r="D45308" s="20"/>
    </row>
    <row r="45309" spans="4:4" x14ac:dyDescent="0.2">
      <c r="D45309" s="20"/>
    </row>
    <row r="45310" spans="4:4" x14ac:dyDescent="0.2">
      <c r="D45310" s="20"/>
    </row>
    <row r="45311" spans="4:4" x14ac:dyDescent="0.2">
      <c r="D45311" s="20"/>
    </row>
    <row r="45312" spans="4:4" x14ac:dyDescent="0.2">
      <c r="D45312" s="20"/>
    </row>
    <row r="45313" spans="4:4" x14ac:dyDescent="0.2">
      <c r="D45313" s="20"/>
    </row>
    <row r="45314" spans="4:4" x14ac:dyDescent="0.2">
      <c r="D45314" s="20"/>
    </row>
    <row r="45315" spans="4:4" x14ac:dyDescent="0.2">
      <c r="D45315" s="20"/>
    </row>
    <row r="45316" spans="4:4" x14ac:dyDescent="0.2">
      <c r="D45316" s="20"/>
    </row>
    <row r="45317" spans="4:4" x14ac:dyDescent="0.2">
      <c r="D45317" s="20"/>
    </row>
    <row r="45318" spans="4:4" x14ac:dyDescent="0.2">
      <c r="D45318" s="20"/>
    </row>
    <row r="45319" spans="4:4" x14ac:dyDescent="0.2">
      <c r="D45319" s="20"/>
    </row>
    <row r="45320" spans="4:4" x14ac:dyDescent="0.2">
      <c r="D45320" s="20"/>
    </row>
    <row r="45321" spans="4:4" x14ac:dyDescent="0.2">
      <c r="D45321" s="20"/>
    </row>
    <row r="45322" spans="4:4" x14ac:dyDescent="0.2">
      <c r="D45322" s="20"/>
    </row>
    <row r="45323" spans="4:4" x14ac:dyDescent="0.2">
      <c r="D45323" s="20"/>
    </row>
    <row r="45324" spans="4:4" x14ac:dyDescent="0.2">
      <c r="D45324" s="20"/>
    </row>
    <row r="45325" spans="4:4" x14ac:dyDescent="0.2">
      <c r="D45325" s="20"/>
    </row>
    <row r="45326" spans="4:4" x14ac:dyDescent="0.2">
      <c r="D45326" s="20"/>
    </row>
    <row r="45327" spans="4:4" x14ac:dyDescent="0.2">
      <c r="D45327" s="20"/>
    </row>
    <row r="45328" spans="4:4" x14ac:dyDescent="0.2">
      <c r="D45328" s="20"/>
    </row>
    <row r="45329" spans="4:4" x14ac:dyDescent="0.2">
      <c r="D45329" s="20"/>
    </row>
    <row r="45330" spans="4:4" x14ac:dyDescent="0.2">
      <c r="D45330" s="20"/>
    </row>
    <row r="45331" spans="4:4" x14ac:dyDescent="0.2">
      <c r="D45331" s="20"/>
    </row>
    <row r="45332" spans="4:4" x14ac:dyDescent="0.2">
      <c r="D45332" s="20"/>
    </row>
    <row r="45333" spans="4:4" x14ac:dyDescent="0.2">
      <c r="D45333" s="20"/>
    </row>
    <row r="45334" spans="4:4" x14ac:dyDescent="0.2">
      <c r="D45334" s="20"/>
    </row>
    <row r="45335" spans="4:4" x14ac:dyDescent="0.2">
      <c r="D45335" s="20"/>
    </row>
    <row r="45336" spans="4:4" x14ac:dyDescent="0.2">
      <c r="D45336" s="20"/>
    </row>
    <row r="45337" spans="4:4" x14ac:dyDescent="0.2">
      <c r="D45337" s="20"/>
    </row>
    <row r="45338" spans="4:4" x14ac:dyDescent="0.2">
      <c r="D45338" s="20"/>
    </row>
    <row r="45339" spans="4:4" x14ac:dyDescent="0.2">
      <c r="D45339" s="20"/>
    </row>
    <row r="45340" spans="4:4" x14ac:dyDescent="0.2">
      <c r="D45340" s="20"/>
    </row>
    <row r="45341" spans="4:4" x14ac:dyDescent="0.2">
      <c r="D45341" s="20"/>
    </row>
    <row r="45342" spans="4:4" x14ac:dyDescent="0.2">
      <c r="D45342" s="20"/>
    </row>
    <row r="45343" spans="4:4" x14ac:dyDescent="0.2">
      <c r="D45343" s="20"/>
    </row>
    <row r="45344" spans="4:4" x14ac:dyDescent="0.2">
      <c r="D45344" s="20"/>
    </row>
    <row r="45345" spans="4:4" x14ac:dyDescent="0.2">
      <c r="D45345" s="20"/>
    </row>
    <row r="45346" spans="4:4" x14ac:dyDescent="0.2">
      <c r="D45346" s="20"/>
    </row>
    <row r="45347" spans="4:4" x14ac:dyDescent="0.2">
      <c r="D45347" s="20"/>
    </row>
    <row r="45348" spans="4:4" x14ac:dyDescent="0.2">
      <c r="D45348" s="20"/>
    </row>
    <row r="45349" spans="4:4" x14ac:dyDescent="0.2">
      <c r="D45349" s="20"/>
    </row>
    <row r="45350" spans="4:4" x14ac:dyDescent="0.2">
      <c r="D45350" s="20"/>
    </row>
    <row r="45351" spans="4:4" x14ac:dyDescent="0.2">
      <c r="D45351" s="20"/>
    </row>
    <row r="45352" spans="4:4" x14ac:dyDescent="0.2">
      <c r="D45352" s="20"/>
    </row>
    <row r="45353" spans="4:4" x14ac:dyDescent="0.2">
      <c r="D45353" s="20"/>
    </row>
    <row r="45354" spans="4:4" x14ac:dyDescent="0.2">
      <c r="D45354" s="20"/>
    </row>
    <row r="45355" spans="4:4" x14ac:dyDescent="0.2">
      <c r="D45355" s="20"/>
    </row>
    <row r="45356" spans="4:4" x14ac:dyDescent="0.2">
      <c r="D45356" s="20"/>
    </row>
    <row r="45357" spans="4:4" x14ac:dyDescent="0.2">
      <c r="D45357" s="20"/>
    </row>
    <row r="45358" spans="4:4" x14ac:dyDescent="0.2">
      <c r="D45358" s="20"/>
    </row>
    <row r="45359" spans="4:4" x14ac:dyDescent="0.2">
      <c r="D45359" s="20"/>
    </row>
    <row r="45360" spans="4:4" x14ac:dyDescent="0.2">
      <c r="D45360" s="20"/>
    </row>
    <row r="45361" spans="4:4" x14ac:dyDescent="0.2">
      <c r="D45361" s="20"/>
    </row>
    <row r="45362" spans="4:4" x14ac:dyDescent="0.2">
      <c r="D45362" s="20"/>
    </row>
    <row r="45363" spans="4:4" x14ac:dyDescent="0.2">
      <c r="D45363" s="20"/>
    </row>
    <row r="45364" spans="4:4" x14ac:dyDescent="0.2">
      <c r="D45364" s="20"/>
    </row>
    <row r="45365" spans="4:4" x14ac:dyDescent="0.2">
      <c r="D45365" s="20"/>
    </row>
    <row r="45366" spans="4:4" x14ac:dyDescent="0.2">
      <c r="D45366" s="20"/>
    </row>
    <row r="45367" spans="4:4" x14ac:dyDescent="0.2">
      <c r="D45367" s="20"/>
    </row>
    <row r="45368" spans="4:4" x14ac:dyDescent="0.2">
      <c r="D45368" s="20"/>
    </row>
    <row r="45369" spans="4:4" x14ac:dyDescent="0.2">
      <c r="D45369" s="20"/>
    </row>
    <row r="45370" spans="4:4" x14ac:dyDescent="0.2">
      <c r="D45370" s="20"/>
    </row>
    <row r="45371" spans="4:4" x14ac:dyDescent="0.2">
      <c r="D45371" s="20"/>
    </row>
    <row r="45372" spans="4:4" x14ac:dyDescent="0.2">
      <c r="D45372" s="20"/>
    </row>
    <row r="45373" spans="4:4" x14ac:dyDescent="0.2">
      <c r="D45373" s="20"/>
    </row>
    <row r="45374" spans="4:4" x14ac:dyDescent="0.2">
      <c r="D45374" s="20"/>
    </row>
    <row r="45375" spans="4:4" x14ac:dyDescent="0.2">
      <c r="D45375" s="20"/>
    </row>
    <row r="45376" spans="4:4" x14ac:dyDescent="0.2">
      <c r="D45376" s="20"/>
    </row>
    <row r="45377" spans="4:4" x14ac:dyDescent="0.2">
      <c r="D45377" s="20"/>
    </row>
    <row r="45378" spans="4:4" x14ac:dyDescent="0.2">
      <c r="D45378" s="20"/>
    </row>
    <row r="45379" spans="4:4" x14ac:dyDescent="0.2">
      <c r="D45379" s="20"/>
    </row>
    <row r="45380" spans="4:4" x14ac:dyDescent="0.2">
      <c r="D45380" s="20"/>
    </row>
    <row r="45381" spans="4:4" x14ac:dyDescent="0.2">
      <c r="D45381" s="20"/>
    </row>
    <row r="45382" spans="4:4" x14ac:dyDescent="0.2">
      <c r="D45382" s="20"/>
    </row>
    <row r="45383" spans="4:4" x14ac:dyDescent="0.2">
      <c r="D45383" s="20"/>
    </row>
    <row r="45384" spans="4:4" x14ac:dyDescent="0.2">
      <c r="D45384" s="20"/>
    </row>
    <row r="45385" spans="4:4" x14ac:dyDescent="0.2">
      <c r="D45385" s="20"/>
    </row>
    <row r="45386" spans="4:4" x14ac:dyDescent="0.2">
      <c r="D45386" s="20"/>
    </row>
    <row r="45387" spans="4:4" x14ac:dyDescent="0.2">
      <c r="D45387" s="20"/>
    </row>
    <row r="45388" spans="4:4" x14ac:dyDescent="0.2">
      <c r="D45388" s="20"/>
    </row>
    <row r="45389" spans="4:4" x14ac:dyDescent="0.2">
      <c r="D45389" s="20"/>
    </row>
    <row r="45390" spans="4:4" x14ac:dyDescent="0.2">
      <c r="D45390" s="20"/>
    </row>
    <row r="45391" spans="4:4" x14ac:dyDescent="0.2">
      <c r="D45391" s="20"/>
    </row>
    <row r="45392" spans="4:4" x14ac:dyDescent="0.2">
      <c r="D45392" s="20"/>
    </row>
    <row r="45393" spans="4:4" x14ac:dyDescent="0.2">
      <c r="D45393" s="20"/>
    </row>
    <row r="45394" spans="4:4" x14ac:dyDescent="0.2">
      <c r="D45394" s="20"/>
    </row>
    <row r="45395" spans="4:4" x14ac:dyDescent="0.2">
      <c r="D45395" s="20"/>
    </row>
    <row r="45396" spans="4:4" x14ac:dyDescent="0.2">
      <c r="D45396" s="20"/>
    </row>
    <row r="45397" spans="4:4" x14ac:dyDescent="0.2">
      <c r="D45397" s="20"/>
    </row>
    <row r="45398" spans="4:4" x14ac:dyDescent="0.2">
      <c r="D45398" s="20"/>
    </row>
    <row r="45399" spans="4:4" x14ac:dyDescent="0.2">
      <c r="D45399" s="20"/>
    </row>
    <row r="45400" spans="4:4" x14ac:dyDescent="0.2">
      <c r="D45400" s="20"/>
    </row>
    <row r="45401" spans="4:4" x14ac:dyDescent="0.2">
      <c r="D45401" s="20"/>
    </row>
    <row r="45402" spans="4:4" x14ac:dyDescent="0.2">
      <c r="D45402" s="20"/>
    </row>
    <row r="45403" spans="4:4" x14ac:dyDescent="0.2">
      <c r="D45403" s="20"/>
    </row>
    <row r="45404" spans="4:4" x14ac:dyDescent="0.2">
      <c r="D45404" s="20"/>
    </row>
    <row r="45405" spans="4:4" x14ac:dyDescent="0.2">
      <c r="D45405" s="20"/>
    </row>
    <row r="45406" spans="4:4" x14ac:dyDescent="0.2">
      <c r="D45406" s="20"/>
    </row>
    <row r="45407" spans="4:4" x14ac:dyDescent="0.2">
      <c r="D45407" s="20"/>
    </row>
    <row r="45408" spans="4:4" x14ac:dyDescent="0.2">
      <c r="D45408" s="20"/>
    </row>
    <row r="45409" spans="4:4" x14ac:dyDescent="0.2">
      <c r="D45409" s="20"/>
    </row>
    <row r="45410" spans="4:4" x14ac:dyDescent="0.2">
      <c r="D45410" s="20"/>
    </row>
    <row r="45411" spans="4:4" x14ac:dyDescent="0.2">
      <c r="D45411" s="20"/>
    </row>
    <row r="45412" spans="4:4" x14ac:dyDescent="0.2">
      <c r="D45412" s="20"/>
    </row>
    <row r="45413" spans="4:4" x14ac:dyDescent="0.2">
      <c r="D45413" s="20"/>
    </row>
    <row r="45414" spans="4:4" x14ac:dyDescent="0.2">
      <c r="D45414" s="20"/>
    </row>
    <row r="45415" spans="4:4" x14ac:dyDescent="0.2">
      <c r="D45415" s="20"/>
    </row>
    <row r="45416" spans="4:4" x14ac:dyDescent="0.2">
      <c r="D45416" s="20"/>
    </row>
    <row r="45417" spans="4:4" x14ac:dyDescent="0.2">
      <c r="D45417" s="20"/>
    </row>
    <row r="45418" spans="4:4" x14ac:dyDescent="0.2">
      <c r="D45418" s="20"/>
    </row>
    <row r="45419" spans="4:4" x14ac:dyDescent="0.2">
      <c r="D45419" s="20"/>
    </row>
    <row r="45420" spans="4:4" x14ac:dyDescent="0.2">
      <c r="D45420" s="20"/>
    </row>
    <row r="45421" spans="4:4" x14ac:dyDescent="0.2">
      <c r="D45421" s="20"/>
    </row>
    <row r="45422" spans="4:4" x14ac:dyDescent="0.2">
      <c r="D45422" s="20"/>
    </row>
    <row r="45423" spans="4:4" x14ac:dyDescent="0.2">
      <c r="D45423" s="20"/>
    </row>
    <row r="45424" spans="4:4" x14ac:dyDescent="0.2">
      <c r="D45424" s="20"/>
    </row>
    <row r="45425" spans="4:4" x14ac:dyDescent="0.2">
      <c r="D45425" s="20"/>
    </row>
    <row r="45426" spans="4:4" x14ac:dyDescent="0.2">
      <c r="D45426" s="20"/>
    </row>
    <row r="45427" spans="4:4" x14ac:dyDescent="0.2">
      <c r="D45427" s="20"/>
    </row>
    <row r="45428" spans="4:4" x14ac:dyDescent="0.2">
      <c r="D45428" s="20"/>
    </row>
    <row r="45429" spans="4:4" x14ac:dyDescent="0.2">
      <c r="D45429" s="20"/>
    </row>
    <row r="45430" spans="4:4" x14ac:dyDescent="0.2">
      <c r="D45430" s="20"/>
    </row>
    <row r="45431" spans="4:4" x14ac:dyDescent="0.2">
      <c r="D45431" s="20"/>
    </row>
    <row r="45432" spans="4:4" x14ac:dyDescent="0.2">
      <c r="D45432" s="20"/>
    </row>
    <row r="45433" spans="4:4" x14ac:dyDescent="0.2">
      <c r="D45433" s="20"/>
    </row>
    <row r="45434" spans="4:4" x14ac:dyDescent="0.2">
      <c r="D45434" s="20"/>
    </row>
    <row r="45435" spans="4:4" x14ac:dyDescent="0.2">
      <c r="D45435" s="20"/>
    </row>
    <row r="45436" spans="4:4" x14ac:dyDescent="0.2">
      <c r="D45436" s="20"/>
    </row>
    <row r="45437" spans="4:4" x14ac:dyDescent="0.2">
      <c r="D45437" s="20"/>
    </row>
    <row r="45438" spans="4:4" x14ac:dyDescent="0.2">
      <c r="D45438" s="20"/>
    </row>
    <row r="45439" spans="4:4" x14ac:dyDescent="0.2">
      <c r="D45439" s="20"/>
    </row>
    <row r="45440" spans="4:4" x14ac:dyDescent="0.2">
      <c r="D45440" s="20"/>
    </row>
    <row r="45441" spans="4:4" x14ac:dyDescent="0.2">
      <c r="D45441" s="20"/>
    </row>
    <row r="45442" spans="4:4" x14ac:dyDescent="0.2">
      <c r="D45442" s="20"/>
    </row>
    <row r="45443" spans="4:4" x14ac:dyDescent="0.2">
      <c r="D45443" s="20"/>
    </row>
    <row r="45444" spans="4:4" x14ac:dyDescent="0.2">
      <c r="D45444" s="20"/>
    </row>
    <row r="45445" spans="4:4" x14ac:dyDescent="0.2">
      <c r="D45445" s="20"/>
    </row>
    <row r="45446" spans="4:4" x14ac:dyDescent="0.2">
      <c r="D45446" s="20"/>
    </row>
    <row r="45447" spans="4:4" x14ac:dyDescent="0.2">
      <c r="D45447" s="20"/>
    </row>
    <row r="45448" spans="4:4" x14ac:dyDescent="0.2">
      <c r="D45448" s="20"/>
    </row>
    <row r="45449" spans="4:4" x14ac:dyDescent="0.2">
      <c r="D45449" s="20"/>
    </row>
    <row r="45450" spans="4:4" x14ac:dyDescent="0.2">
      <c r="D45450" s="20"/>
    </row>
    <row r="45451" spans="4:4" x14ac:dyDescent="0.2">
      <c r="D45451" s="20"/>
    </row>
    <row r="45452" spans="4:4" x14ac:dyDescent="0.2">
      <c r="D45452" s="20"/>
    </row>
    <row r="45453" spans="4:4" x14ac:dyDescent="0.2">
      <c r="D45453" s="20"/>
    </row>
    <row r="45454" spans="4:4" x14ac:dyDescent="0.2">
      <c r="D45454" s="20"/>
    </row>
    <row r="45455" spans="4:4" x14ac:dyDescent="0.2">
      <c r="D45455" s="20"/>
    </row>
    <row r="45456" spans="4:4" x14ac:dyDescent="0.2">
      <c r="D45456" s="20"/>
    </row>
    <row r="45457" spans="4:4" x14ac:dyDescent="0.2">
      <c r="D45457" s="20"/>
    </row>
    <row r="45458" spans="4:4" x14ac:dyDescent="0.2">
      <c r="D45458" s="20"/>
    </row>
    <row r="45459" spans="4:4" x14ac:dyDescent="0.2">
      <c r="D45459" s="20"/>
    </row>
    <row r="45460" spans="4:4" x14ac:dyDescent="0.2">
      <c r="D45460" s="20"/>
    </row>
    <row r="45461" spans="4:4" x14ac:dyDescent="0.2">
      <c r="D45461" s="20"/>
    </row>
    <row r="45462" spans="4:4" x14ac:dyDescent="0.2">
      <c r="D45462" s="20"/>
    </row>
    <row r="45463" spans="4:4" x14ac:dyDescent="0.2">
      <c r="D45463" s="20"/>
    </row>
    <row r="45464" spans="4:4" x14ac:dyDescent="0.2">
      <c r="D45464" s="20"/>
    </row>
    <row r="45465" spans="4:4" x14ac:dyDescent="0.2">
      <c r="D45465" s="20"/>
    </row>
    <row r="45466" spans="4:4" x14ac:dyDescent="0.2">
      <c r="D45466" s="20"/>
    </row>
    <row r="45467" spans="4:4" x14ac:dyDescent="0.2">
      <c r="D45467" s="20"/>
    </row>
    <row r="45468" spans="4:4" x14ac:dyDescent="0.2">
      <c r="D45468" s="20"/>
    </row>
    <row r="45469" spans="4:4" x14ac:dyDescent="0.2">
      <c r="D45469" s="20"/>
    </row>
    <row r="45470" spans="4:4" x14ac:dyDescent="0.2">
      <c r="D45470" s="20"/>
    </row>
    <row r="45471" spans="4:4" x14ac:dyDescent="0.2">
      <c r="D45471" s="20"/>
    </row>
    <row r="45472" spans="4:4" x14ac:dyDescent="0.2">
      <c r="D45472" s="20"/>
    </row>
    <row r="45473" spans="4:4" x14ac:dyDescent="0.2">
      <c r="D45473" s="20"/>
    </row>
    <row r="45474" spans="4:4" x14ac:dyDescent="0.2">
      <c r="D45474" s="20"/>
    </row>
    <row r="45475" spans="4:4" x14ac:dyDescent="0.2">
      <c r="D45475" s="20"/>
    </row>
    <row r="45476" spans="4:4" x14ac:dyDescent="0.2">
      <c r="D45476" s="20"/>
    </row>
    <row r="45477" spans="4:4" x14ac:dyDescent="0.2">
      <c r="D45477" s="20"/>
    </row>
    <row r="45478" spans="4:4" x14ac:dyDescent="0.2">
      <c r="D45478" s="20"/>
    </row>
    <row r="45479" spans="4:4" x14ac:dyDescent="0.2">
      <c r="D45479" s="20"/>
    </row>
    <row r="45480" spans="4:4" x14ac:dyDescent="0.2">
      <c r="D45480" s="20"/>
    </row>
    <row r="45481" spans="4:4" x14ac:dyDescent="0.2">
      <c r="D45481" s="20"/>
    </row>
    <row r="45482" spans="4:4" x14ac:dyDescent="0.2">
      <c r="D45482" s="20"/>
    </row>
    <row r="45483" spans="4:4" x14ac:dyDescent="0.2">
      <c r="D45483" s="20"/>
    </row>
    <row r="45484" spans="4:4" x14ac:dyDescent="0.2">
      <c r="D45484" s="20"/>
    </row>
    <row r="45485" spans="4:4" x14ac:dyDescent="0.2">
      <c r="D45485" s="20"/>
    </row>
    <row r="45486" spans="4:4" x14ac:dyDescent="0.2">
      <c r="D45486" s="20"/>
    </row>
    <row r="45487" spans="4:4" x14ac:dyDescent="0.2">
      <c r="D45487" s="20"/>
    </row>
    <row r="45488" spans="4:4" x14ac:dyDescent="0.2">
      <c r="D45488" s="20"/>
    </row>
    <row r="45489" spans="4:4" x14ac:dyDescent="0.2">
      <c r="D45489" s="20"/>
    </row>
    <row r="45490" spans="4:4" x14ac:dyDescent="0.2">
      <c r="D45490" s="20"/>
    </row>
    <row r="45491" spans="4:4" x14ac:dyDescent="0.2">
      <c r="D45491" s="20"/>
    </row>
    <row r="45492" spans="4:4" x14ac:dyDescent="0.2">
      <c r="D45492" s="20"/>
    </row>
    <row r="45493" spans="4:4" x14ac:dyDescent="0.2">
      <c r="D45493" s="20"/>
    </row>
    <row r="45494" spans="4:4" x14ac:dyDescent="0.2">
      <c r="D45494" s="20"/>
    </row>
    <row r="45495" spans="4:4" x14ac:dyDescent="0.2">
      <c r="D45495" s="20"/>
    </row>
    <row r="45496" spans="4:4" x14ac:dyDescent="0.2">
      <c r="D45496" s="20"/>
    </row>
    <row r="45497" spans="4:4" x14ac:dyDescent="0.2">
      <c r="D45497" s="20"/>
    </row>
    <row r="45498" spans="4:4" x14ac:dyDescent="0.2">
      <c r="D45498" s="20"/>
    </row>
    <row r="45499" spans="4:4" x14ac:dyDescent="0.2">
      <c r="D45499" s="20"/>
    </row>
    <row r="45500" spans="4:4" x14ac:dyDescent="0.2">
      <c r="D45500" s="20"/>
    </row>
    <row r="45501" spans="4:4" x14ac:dyDescent="0.2">
      <c r="D45501" s="20"/>
    </row>
    <row r="45502" spans="4:4" x14ac:dyDescent="0.2">
      <c r="D45502" s="20"/>
    </row>
    <row r="45503" spans="4:4" x14ac:dyDescent="0.2">
      <c r="D45503" s="20"/>
    </row>
    <row r="45504" spans="4:4" x14ac:dyDescent="0.2">
      <c r="D45504" s="20"/>
    </row>
    <row r="45505" spans="4:4" x14ac:dyDescent="0.2">
      <c r="D45505" s="20"/>
    </row>
    <row r="45506" spans="4:4" x14ac:dyDescent="0.2">
      <c r="D45506" s="20"/>
    </row>
    <row r="45507" spans="4:4" x14ac:dyDescent="0.2">
      <c r="D45507" s="20"/>
    </row>
    <row r="45508" spans="4:4" x14ac:dyDescent="0.2">
      <c r="D45508" s="20"/>
    </row>
    <row r="45509" spans="4:4" x14ac:dyDescent="0.2">
      <c r="D45509" s="20"/>
    </row>
    <row r="45510" spans="4:4" x14ac:dyDescent="0.2">
      <c r="D45510" s="20"/>
    </row>
    <row r="45511" spans="4:4" x14ac:dyDescent="0.2">
      <c r="D45511" s="20"/>
    </row>
    <row r="45512" spans="4:4" x14ac:dyDescent="0.2">
      <c r="D45512" s="20"/>
    </row>
    <row r="45513" spans="4:4" x14ac:dyDescent="0.2">
      <c r="D45513" s="20"/>
    </row>
    <row r="45514" spans="4:4" x14ac:dyDescent="0.2">
      <c r="D45514" s="20"/>
    </row>
    <row r="45515" spans="4:4" x14ac:dyDescent="0.2">
      <c r="D45515" s="20"/>
    </row>
    <row r="45516" spans="4:4" x14ac:dyDescent="0.2">
      <c r="D45516" s="20"/>
    </row>
    <row r="45517" spans="4:4" x14ac:dyDescent="0.2">
      <c r="D45517" s="20"/>
    </row>
    <row r="45518" spans="4:4" x14ac:dyDescent="0.2">
      <c r="D45518" s="20"/>
    </row>
    <row r="45519" spans="4:4" x14ac:dyDescent="0.2">
      <c r="D45519" s="20"/>
    </row>
    <row r="45520" spans="4:4" x14ac:dyDescent="0.2">
      <c r="D45520" s="20"/>
    </row>
    <row r="45521" spans="4:4" x14ac:dyDescent="0.2">
      <c r="D45521" s="20"/>
    </row>
    <row r="45522" spans="4:4" x14ac:dyDescent="0.2">
      <c r="D45522" s="20"/>
    </row>
    <row r="45523" spans="4:4" x14ac:dyDescent="0.2">
      <c r="D45523" s="20"/>
    </row>
    <row r="45524" spans="4:4" x14ac:dyDescent="0.2">
      <c r="D45524" s="20"/>
    </row>
    <row r="45525" spans="4:4" x14ac:dyDescent="0.2">
      <c r="D45525" s="20"/>
    </row>
    <row r="45526" spans="4:4" x14ac:dyDescent="0.2">
      <c r="D45526" s="20"/>
    </row>
    <row r="45527" spans="4:4" x14ac:dyDescent="0.2">
      <c r="D45527" s="20"/>
    </row>
    <row r="45528" spans="4:4" x14ac:dyDescent="0.2">
      <c r="D45528" s="20"/>
    </row>
    <row r="45529" spans="4:4" x14ac:dyDescent="0.2">
      <c r="D45529" s="20"/>
    </row>
    <row r="45530" spans="4:4" x14ac:dyDescent="0.2">
      <c r="D45530" s="20"/>
    </row>
    <row r="45531" spans="4:4" x14ac:dyDescent="0.2">
      <c r="D45531" s="20"/>
    </row>
    <row r="45532" spans="4:4" x14ac:dyDescent="0.2">
      <c r="D45532" s="20"/>
    </row>
    <row r="45533" spans="4:4" x14ac:dyDescent="0.2">
      <c r="D45533" s="20"/>
    </row>
    <row r="45534" spans="4:4" x14ac:dyDescent="0.2">
      <c r="D45534" s="20"/>
    </row>
    <row r="45535" spans="4:4" x14ac:dyDescent="0.2">
      <c r="D45535" s="20"/>
    </row>
    <row r="45536" spans="4:4" x14ac:dyDescent="0.2">
      <c r="D45536" s="20"/>
    </row>
    <row r="45537" spans="4:4" x14ac:dyDescent="0.2">
      <c r="D45537" s="20"/>
    </row>
    <row r="45538" spans="4:4" x14ac:dyDescent="0.2">
      <c r="D45538" s="20"/>
    </row>
    <row r="45539" spans="4:4" x14ac:dyDescent="0.2">
      <c r="D45539" s="20"/>
    </row>
    <row r="45540" spans="4:4" x14ac:dyDescent="0.2">
      <c r="D45540" s="20"/>
    </row>
    <row r="45541" spans="4:4" x14ac:dyDescent="0.2">
      <c r="D45541" s="20"/>
    </row>
    <row r="45542" spans="4:4" x14ac:dyDescent="0.2">
      <c r="D45542" s="20"/>
    </row>
    <row r="45543" spans="4:4" x14ac:dyDescent="0.2">
      <c r="D45543" s="20"/>
    </row>
    <row r="45544" spans="4:4" x14ac:dyDescent="0.2">
      <c r="D45544" s="20"/>
    </row>
    <row r="45545" spans="4:4" x14ac:dyDescent="0.2">
      <c r="D45545" s="20"/>
    </row>
    <row r="45546" spans="4:4" x14ac:dyDescent="0.2">
      <c r="D45546" s="20"/>
    </row>
    <row r="45547" spans="4:4" x14ac:dyDescent="0.2">
      <c r="D45547" s="20"/>
    </row>
    <row r="45548" spans="4:4" x14ac:dyDescent="0.2">
      <c r="D45548" s="20"/>
    </row>
    <row r="45549" spans="4:4" x14ac:dyDescent="0.2">
      <c r="D45549" s="20"/>
    </row>
    <row r="45550" spans="4:4" x14ac:dyDescent="0.2">
      <c r="D45550" s="20"/>
    </row>
    <row r="45551" spans="4:4" x14ac:dyDescent="0.2">
      <c r="D45551" s="20"/>
    </row>
    <row r="45552" spans="4:4" x14ac:dyDescent="0.2">
      <c r="D45552" s="20"/>
    </row>
    <row r="45553" spans="4:4" x14ac:dyDescent="0.2">
      <c r="D45553" s="20"/>
    </row>
    <row r="45554" spans="4:4" x14ac:dyDescent="0.2">
      <c r="D45554" s="20"/>
    </row>
    <row r="45555" spans="4:4" x14ac:dyDescent="0.2">
      <c r="D45555" s="20"/>
    </row>
    <row r="45556" spans="4:4" x14ac:dyDescent="0.2">
      <c r="D45556" s="20"/>
    </row>
    <row r="45557" spans="4:4" x14ac:dyDescent="0.2">
      <c r="D45557" s="20"/>
    </row>
    <row r="45558" spans="4:4" x14ac:dyDescent="0.2">
      <c r="D45558" s="20"/>
    </row>
    <row r="45559" spans="4:4" x14ac:dyDescent="0.2">
      <c r="D45559" s="20"/>
    </row>
    <row r="45560" spans="4:4" x14ac:dyDescent="0.2">
      <c r="D45560" s="20"/>
    </row>
    <row r="45561" spans="4:4" x14ac:dyDescent="0.2">
      <c r="D45561" s="20"/>
    </row>
    <row r="45562" spans="4:4" x14ac:dyDescent="0.2">
      <c r="D45562" s="20"/>
    </row>
    <row r="45563" spans="4:4" x14ac:dyDescent="0.2">
      <c r="D45563" s="20"/>
    </row>
    <row r="45564" spans="4:4" x14ac:dyDescent="0.2">
      <c r="D45564" s="20"/>
    </row>
    <row r="45565" spans="4:4" x14ac:dyDescent="0.2">
      <c r="D45565" s="20"/>
    </row>
    <row r="45566" spans="4:4" x14ac:dyDescent="0.2">
      <c r="D45566" s="20"/>
    </row>
    <row r="45567" spans="4:4" x14ac:dyDescent="0.2">
      <c r="D45567" s="20"/>
    </row>
    <row r="45568" spans="4:4" x14ac:dyDescent="0.2">
      <c r="D45568" s="20"/>
    </row>
    <row r="45569" spans="4:4" x14ac:dyDescent="0.2">
      <c r="D45569" s="20"/>
    </row>
    <row r="45570" spans="4:4" x14ac:dyDescent="0.2">
      <c r="D45570" s="20"/>
    </row>
    <row r="45571" spans="4:4" x14ac:dyDescent="0.2">
      <c r="D45571" s="20"/>
    </row>
    <row r="45572" spans="4:4" x14ac:dyDescent="0.2">
      <c r="D45572" s="20"/>
    </row>
    <row r="45573" spans="4:4" x14ac:dyDescent="0.2">
      <c r="D45573" s="20"/>
    </row>
    <row r="45574" spans="4:4" x14ac:dyDescent="0.2">
      <c r="D45574" s="20"/>
    </row>
    <row r="45575" spans="4:4" x14ac:dyDescent="0.2">
      <c r="D45575" s="20"/>
    </row>
    <row r="45576" spans="4:4" x14ac:dyDescent="0.2">
      <c r="D45576" s="20"/>
    </row>
    <row r="45577" spans="4:4" x14ac:dyDescent="0.2">
      <c r="D45577" s="20"/>
    </row>
    <row r="45578" spans="4:4" x14ac:dyDescent="0.2">
      <c r="D45578" s="20"/>
    </row>
    <row r="45579" spans="4:4" x14ac:dyDescent="0.2">
      <c r="D45579" s="20"/>
    </row>
    <row r="45580" spans="4:4" x14ac:dyDescent="0.2">
      <c r="D45580" s="20"/>
    </row>
    <row r="45581" spans="4:4" x14ac:dyDescent="0.2">
      <c r="D45581" s="20"/>
    </row>
    <row r="45582" spans="4:4" x14ac:dyDescent="0.2">
      <c r="D45582" s="20"/>
    </row>
    <row r="45583" spans="4:4" x14ac:dyDescent="0.2">
      <c r="D45583" s="20"/>
    </row>
    <row r="45584" spans="4:4" x14ac:dyDescent="0.2">
      <c r="D45584" s="20"/>
    </row>
    <row r="45585" spans="4:4" x14ac:dyDescent="0.2">
      <c r="D45585" s="20"/>
    </row>
    <row r="45586" spans="4:4" x14ac:dyDescent="0.2">
      <c r="D45586" s="20"/>
    </row>
    <row r="45587" spans="4:4" x14ac:dyDescent="0.2">
      <c r="D45587" s="20"/>
    </row>
    <row r="45588" spans="4:4" x14ac:dyDescent="0.2">
      <c r="D45588" s="20"/>
    </row>
    <row r="45589" spans="4:4" x14ac:dyDescent="0.2">
      <c r="D45589" s="20"/>
    </row>
    <row r="45590" spans="4:4" x14ac:dyDescent="0.2">
      <c r="D45590" s="20"/>
    </row>
    <row r="45591" spans="4:4" x14ac:dyDescent="0.2">
      <c r="D45591" s="20"/>
    </row>
    <row r="45592" spans="4:4" x14ac:dyDescent="0.2">
      <c r="D45592" s="20"/>
    </row>
    <row r="45593" spans="4:4" x14ac:dyDescent="0.2">
      <c r="D45593" s="20"/>
    </row>
    <row r="45594" spans="4:4" x14ac:dyDescent="0.2">
      <c r="D45594" s="20"/>
    </row>
    <row r="45595" spans="4:4" x14ac:dyDescent="0.2">
      <c r="D45595" s="20"/>
    </row>
    <row r="45596" spans="4:4" x14ac:dyDescent="0.2">
      <c r="D45596" s="20"/>
    </row>
    <row r="45597" spans="4:4" x14ac:dyDescent="0.2">
      <c r="D45597" s="20"/>
    </row>
    <row r="45598" spans="4:4" x14ac:dyDescent="0.2">
      <c r="D45598" s="20"/>
    </row>
    <row r="45599" spans="4:4" x14ac:dyDescent="0.2">
      <c r="D45599" s="20"/>
    </row>
    <row r="45600" spans="4:4" x14ac:dyDescent="0.2">
      <c r="D45600" s="20"/>
    </row>
    <row r="45601" spans="4:4" x14ac:dyDescent="0.2">
      <c r="D45601" s="20"/>
    </row>
    <row r="45602" spans="4:4" x14ac:dyDescent="0.2">
      <c r="D45602" s="20"/>
    </row>
    <row r="45603" spans="4:4" x14ac:dyDescent="0.2">
      <c r="D45603" s="20"/>
    </row>
    <row r="45604" spans="4:4" x14ac:dyDescent="0.2">
      <c r="D45604" s="20"/>
    </row>
    <row r="45605" spans="4:4" x14ac:dyDescent="0.2">
      <c r="D45605" s="20"/>
    </row>
    <row r="45606" spans="4:4" x14ac:dyDescent="0.2">
      <c r="D45606" s="20"/>
    </row>
    <row r="45607" spans="4:4" x14ac:dyDescent="0.2">
      <c r="D45607" s="20"/>
    </row>
    <row r="45608" spans="4:4" x14ac:dyDescent="0.2">
      <c r="D45608" s="20"/>
    </row>
    <row r="45609" spans="4:4" x14ac:dyDescent="0.2">
      <c r="D45609" s="20"/>
    </row>
    <row r="45610" spans="4:4" x14ac:dyDescent="0.2">
      <c r="D45610" s="20"/>
    </row>
    <row r="45611" spans="4:4" x14ac:dyDescent="0.2">
      <c r="D45611" s="20"/>
    </row>
    <row r="45612" spans="4:4" x14ac:dyDescent="0.2">
      <c r="D45612" s="20"/>
    </row>
    <row r="45613" spans="4:4" x14ac:dyDescent="0.2">
      <c r="D45613" s="20"/>
    </row>
    <row r="45614" spans="4:4" x14ac:dyDescent="0.2">
      <c r="D45614" s="20"/>
    </row>
    <row r="45615" spans="4:4" x14ac:dyDescent="0.2">
      <c r="D45615" s="20"/>
    </row>
    <row r="45616" spans="4:4" x14ac:dyDescent="0.2">
      <c r="D45616" s="20"/>
    </row>
    <row r="45617" spans="4:4" x14ac:dyDescent="0.2">
      <c r="D45617" s="20"/>
    </row>
    <row r="45618" spans="4:4" x14ac:dyDescent="0.2">
      <c r="D45618" s="20"/>
    </row>
    <row r="45619" spans="4:4" x14ac:dyDescent="0.2">
      <c r="D45619" s="20"/>
    </row>
    <row r="45620" spans="4:4" x14ac:dyDescent="0.2">
      <c r="D45620" s="20"/>
    </row>
    <row r="45621" spans="4:4" x14ac:dyDescent="0.2">
      <c r="D45621" s="20"/>
    </row>
    <row r="45622" spans="4:4" x14ac:dyDescent="0.2">
      <c r="D45622" s="20"/>
    </row>
    <row r="45623" spans="4:4" x14ac:dyDescent="0.2">
      <c r="D45623" s="20"/>
    </row>
    <row r="45624" spans="4:4" x14ac:dyDescent="0.2">
      <c r="D45624" s="20"/>
    </row>
    <row r="45625" spans="4:4" x14ac:dyDescent="0.2">
      <c r="D45625" s="20"/>
    </row>
    <row r="45626" spans="4:4" x14ac:dyDescent="0.2">
      <c r="D45626" s="20"/>
    </row>
    <row r="45627" spans="4:4" x14ac:dyDescent="0.2">
      <c r="D45627" s="20"/>
    </row>
    <row r="45628" spans="4:4" x14ac:dyDescent="0.2">
      <c r="D45628" s="20"/>
    </row>
    <row r="45629" spans="4:4" x14ac:dyDescent="0.2">
      <c r="D45629" s="20"/>
    </row>
    <row r="45630" spans="4:4" x14ac:dyDescent="0.2">
      <c r="D45630" s="20"/>
    </row>
    <row r="45631" spans="4:4" x14ac:dyDescent="0.2">
      <c r="D45631" s="20"/>
    </row>
    <row r="45632" spans="4:4" x14ac:dyDescent="0.2">
      <c r="D45632" s="20"/>
    </row>
    <row r="45633" spans="4:4" x14ac:dyDescent="0.2">
      <c r="D45633" s="20"/>
    </row>
    <row r="45634" spans="4:4" x14ac:dyDescent="0.2">
      <c r="D45634" s="20"/>
    </row>
    <row r="45635" spans="4:4" x14ac:dyDescent="0.2">
      <c r="D45635" s="20"/>
    </row>
    <row r="45636" spans="4:4" x14ac:dyDescent="0.2">
      <c r="D45636" s="20"/>
    </row>
    <row r="45637" spans="4:4" x14ac:dyDescent="0.2">
      <c r="D45637" s="20"/>
    </row>
    <row r="45638" spans="4:4" x14ac:dyDescent="0.2">
      <c r="D45638" s="20"/>
    </row>
    <row r="45639" spans="4:4" x14ac:dyDescent="0.2">
      <c r="D45639" s="20"/>
    </row>
    <row r="45640" spans="4:4" x14ac:dyDescent="0.2">
      <c r="D45640" s="20"/>
    </row>
    <row r="45641" spans="4:4" x14ac:dyDescent="0.2">
      <c r="D45641" s="20"/>
    </row>
    <row r="45642" spans="4:4" x14ac:dyDescent="0.2">
      <c r="D45642" s="20"/>
    </row>
    <row r="45643" spans="4:4" x14ac:dyDescent="0.2">
      <c r="D45643" s="20"/>
    </row>
    <row r="45644" spans="4:4" x14ac:dyDescent="0.2">
      <c r="D45644" s="20"/>
    </row>
    <row r="45645" spans="4:4" x14ac:dyDescent="0.2">
      <c r="D45645" s="20"/>
    </row>
    <row r="45646" spans="4:4" x14ac:dyDescent="0.2">
      <c r="D45646" s="20"/>
    </row>
    <row r="45647" spans="4:4" x14ac:dyDescent="0.2">
      <c r="D45647" s="20"/>
    </row>
    <row r="45648" spans="4:4" x14ac:dyDescent="0.2">
      <c r="D45648" s="20"/>
    </row>
    <row r="45649" spans="4:4" x14ac:dyDescent="0.2">
      <c r="D45649" s="20"/>
    </row>
    <row r="45650" spans="4:4" x14ac:dyDescent="0.2">
      <c r="D45650" s="20"/>
    </row>
    <row r="45651" spans="4:4" x14ac:dyDescent="0.2">
      <c r="D45651" s="20"/>
    </row>
    <row r="45652" spans="4:4" x14ac:dyDescent="0.2">
      <c r="D45652" s="20"/>
    </row>
    <row r="45653" spans="4:4" x14ac:dyDescent="0.2">
      <c r="D45653" s="20"/>
    </row>
    <row r="45654" spans="4:4" x14ac:dyDescent="0.2">
      <c r="D45654" s="20"/>
    </row>
    <row r="45655" spans="4:4" x14ac:dyDescent="0.2">
      <c r="D45655" s="20"/>
    </row>
    <row r="45656" spans="4:4" x14ac:dyDescent="0.2">
      <c r="D45656" s="20"/>
    </row>
    <row r="45657" spans="4:4" x14ac:dyDescent="0.2">
      <c r="D45657" s="20"/>
    </row>
    <row r="45658" spans="4:4" x14ac:dyDescent="0.2">
      <c r="D45658" s="20"/>
    </row>
    <row r="45659" spans="4:4" x14ac:dyDescent="0.2">
      <c r="D45659" s="20"/>
    </row>
    <row r="45660" spans="4:4" x14ac:dyDescent="0.2">
      <c r="D45660" s="20"/>
    </row>
    <row r="45661" spans="4:4" x14ac:dyDescent="0.2">
      <c r="D45661" s="20"/>
    </row>
    <row r="45662" spans="4:4" x14ac:dyDescent="0.2">
      <c r="D45662" s="20"/>
    </row>
    <row r="45663" spans="4:4" x14ac:dyDescent="0.2">
      <c r="D45663" s="20"/>
    </row>
    <row r="45664" spans="4:4" x14ac:dyDescent="0.2">
      <c r="D45664" s="20"/>
    </row>
    <row r="45665" spans="4:4" x14ac:dyDescent="0.2">
      <c r="D45665" s="20"/>
    </row>
    <row r="45666" spans="4:4" x14ac:dyDescent="0.2">
      <c r="D45666" s="20"/>
    </row>
    <row r="45667" spans="4:4" x14ac:dyDescent="0.2">
      <c r="D45667" s="20"/>
    </row>
    <row r="45668" spans="4:4" x14ac:dyDescent="0.2">
      <c r="D45668" s="20"/>
    </row>
    <row r="45669" spans="4:4" x14ac:dyDescent="0.2">
      <c r="D45669" s="20"/>
    </row>
    <row r="45670" spans="4:4" x14ac:dyDescent="0.2">
      <c r="D45670" s="20"/>
    </row>
    <row r="45671" spans="4:4" x14ac:dyDescent="0.2">
      <c r="D45671" s="20"/>
    </row>
    <row r="45672" spans="4:4" x14ac:dyDescent="0.2">
      <c r="D45672" s="20"/>
    </row>
    <row r="45673" spans="4:4" x14ac:dyDescent="0.2">
      <c r="D45673" s="20"/>
    </row>
    <row r="45674" spans="4:4" x14ac:dyDescent="0.2">
      <c r="D45674" s="20"/>
    </row>
    <row r="45675" spans="4:4" x14ac:dyDescent="0.2">
      <c r="D45675" s="20"/>
    </row>
    <row r="45676" spans="4:4" x14ac:dyDescent="0.2">
      <c r="D45676" s="20"/>
    </row>
    <row r="45677" spans="4:4" x14ac:dyDescent="0.2">
      <c r="D45677" s="20"/>
    </row>
    <row r="45678" spans="4:4" x14ac:dyDescent="0.2">
      <c r="D45678" s="20"/>
    </row>
    <row r="45679" spans="4:4" x14ac:dyDescent="0.2">
      <c r="D45679" s="20"/>
    </row>
    <row r="45680" spans="4:4" x14ac:dyDescent="0.2">
      <c r="D45680" s="20"/>
    </row>
    <row r="45681" spans="4:4" x14ac:dyDescent="0.2">
      <c r="D45681" s="20"/>
    </row>
    <row r="45682" spans="4:4" x14ac:dyDescent="0.2">
      <c r="D45682" s="20"/>
    </row>
    <row r="45683" spans="4:4" x14ac:dyDescent="0.2">
      <c r="D45683" s="20"/>
    </row>
    <row r="45684" spans="4:4" x14ac:dyDescent="0.2">
      <c r="D45684" s="20"/>
    </row>
    <row r="45685" spans="4:4" x14ac:dyDescent="0.2">
      <c r="D45685" s="20"/>
    </row>
    <row r="45686" spans="4:4" x14ac:dyDescent="0.2">
      <c r="D45686" s="20"/>
    </row>
    <row r="45687" spans="4:4" x14ac:dyDescent="0.2">
      <c r="D45687" s="20"/>
    </row>
    <row r="45688" spans="4:4" x14ac:dyDescent="0.2">
      <c r="D45688" s="20"/>
    </row>
    <row r="45689" spans="4:4" x14ac:dyDescent="0.2">
      <c r="D45689" s="20"/>
    </row>
    <row r="45690" spans="4:4" x14ac:dyDescent="0.2">
      <c r="D45690" s="20"/>
    </row>
    <row r="45691" spans="4:4" x14ac:dyDescent="0.2">
      <c r="D45691" s="20"/>
    </row>
    <row r="45692" spans="4:4" x14ac:dyDescent="0.2">
      <c r="D45692" s="20"/>
    </row>
    <row r="45693" spans="4:4" x14ac:dyDescent="0.2">
      <c r="D45693" s="20"/>
    </row>
    <row r="45694" spans="4:4" x14ac:dyDescent="0.2">
      <c r="D45694" s="20"/>
    </row>
    <row r="45695" spans="4:4" x14ac:dyDescent="0.2">
      <c r="D45695" s="20"/>
    </row>
    <row r="45696" spans="4:4" x14ac:dyDescent="0.2">
      <c r="D45696" s="20"/>
    </row>
    <row r="45697" spans="4:4" x14ac:dyDescent="0.2">
      <c r="D45697" s="20"/>
    </row>
    <row r="45698" spans="4:4" x14ac:dyDescent="0.2">
      <c r="D45698" s="20"/>
    </row>
    <row r="45699" spans="4:4" x14ac:dyDescent="0.2">
      <c r="D45699" s="20"/>
    </row>
    <row r="45700" spans="4:4" x14ac:dyDescent="0.2">
      <c r="D45700" s="20"/>
    </row>
    <row r="45701" spans="4:4" x14ac:dyDescent="0.2">
      <c r="D45701" s="20"/>
    </row>
    <row r="45702" spans="4:4" x14ac:dyDescent="0.2">
      <c r="D45702" s="20"/>
    </row>
    <row r="45703" spans="4:4" x14ac:dyDescent="0.2">
      <c r="D45703" s="20"/>
    </row>
    <row r="45704" spans="4:4" x14ac:dyDescent="0.2">
      <c r="D45704" s="20"/>
    </row>
    <row r="45705" spans="4:4" x14ac:dyDescent="0.2">
      <c r="D45705" s="20"/>
    </row>
    <row r="45706" spans="4:4" x14ac:dyDescent="0.2">
      <c r="D45706" s="20"/>
    </row>
    <row r="45707" spans="4:4" x14ac:dyDescent="0.2">
      <c r="D45707" s="20"/>
    </row>
    <row r="45708" spans="4:4" x14ac:dyDescent="0.2">
      <c r="D45708" s="20"/>
    </row>
    <row r="45709" spans="4:4" x14ac:dyDescent="0.2">
      <c r="D45709" s="20"/>
    </row>
    <row r="45710" spans="4:4" x14ac:dyDescent="0.2">
      <c r="D45710" s="20"/>
    </row>
    <row r="45711" spans="4:4" x14ac:dyDescent="0.2">
      <c r="D45711" s="20"/>
    </row>
    <row r="45712" spans="4:4" x14ac:dyDescent="0.2">
      <c r="D45712" s="20"/>
    </row>
    <row r="45713" spans="4:4" x14ac:dyDescent="0.2">
      <c r="D45713" s="20"/>
    </row>
    <row r="45714" spans="4:4" x14ac:dyDescent="0.2">
      <c r="D45714" s="20"/>
    </row>
    <row r="45715" spans="4:4" x14ac:dyDescent="0.2">
      <c r="D45715" s="20"/>
    </row>
    <row r="45716" spans="4:4" x14ac:dyDescent="0.2">
      <c r="D45716" s="20"/>
    </row>
    <row r="45717" spans="4:4" x14ac:dyDescent="0.2">
      <c r="D45717" s="20"/>
    </row>
    <row r="45718" spans="4:4" x14ac:dyDescent="0.2">
      <c r="D45718" s="20"/>
    </row>
    <row r="45719" spans="4:4" x14ac:dyDescent="0.2">
      <c r="D45719" s="20"/>
    </row>
    <row r="45720" spans="4:4" x14ac:dyDescent="0.2">
      <c r="D45720" s="20"/>
    </row>
    <row r="45721" spans="4:4" x14ac:dyDescent="0.2">
      <c r="D45721" s="20"/>
    </row>
    <row r="45722" spans="4:4" x14ac:dyDescent="0.2">
      <c r="D45722" s="20"/>
    </row>
    <row r="45723" spans="4:4" x14ac:dyDescent="0.2">
      <c r="D45723" s="20"/>
    </row>
    <row r="45724" spans="4:4" x14ac:dyDescent="0.2">
      <c r="D45724" s="20"/>
    </row>
    <row r="45725" spans="4:4" x14ac:dyDescent="0.2">
      <c r="D45725" s="20"/>
    </row>
    <row r="45726" spans="4:4" x14ac:dyDescent="0.2">
      <c r="D45726" s="20"/>
    </row>
    <row r="45727" spans="4:4" x14ac:dyDescent="0.2">
      <c r="D45727" s="20"/>
    </row>
    <row r="45728" spans="4:4" x14ac:dyDescent="0.2">
      <c r="D45728" s="20"/>
    </row>
    <row r="45729" spans="4:4" x14ac:dyDescent="0.2">
      <c r="D45729" s="20"/>
    </row>
    <row r="45730" spans="4:4" x14ac:dyDescent="0.2">
      <c r="D45730" s="20"/>
    </row>
    <row r="45731" spans="4:4" x14ac:dyDescent="0.2">
      <c r="D45731" s="20"/>
    </row>
    <row r="45732" spans="4:4" x14ac:dyDescent="0.2">
      <c r="D45732" s="20"/>
    </row>
    <row r="45733" spans="4:4" x14ac:dyDescent="0.2">
      <c r="D45733" s="20"/>
    </row>
    <row r="45734" spans="4:4" x14ac:dyDescent="0.2">
      <c r="D45734" s="20"/>
    </row>
    <row r="45735" spans="4:4" x14ac:dyDescent="0.2">
      <c r="D45735" s="20"/>
    </row>
    <row r="45736" spans="4:4" x14ac:dyDescent="0.2">
      <c r="D45736" s="20"/>
    </row>
    <row r="45737" spans="4:4" x14ac:dyDescent="0.2">
      <c r="D45737" s="20"/>
    </row>
    <row r="45738" spans="4:4" x14ac:dyDescent="0.2">
      <c r="D45738" s="20"/>
    </row>
    <row r="45739" spans="4:4" x14ac:dyDescent="0.2">
      <c r="D45739" s="20"/>
    </row>
    <row r="45740" spans="4:4" x14ac:dyDescent="0.2">
      <c r="D45740" s="20"/>
    </row>
    <row r="45741" spans="4:4" x14ac:dyDescent="0.2">
      <c r="D45741" s="20"/>
    </row>
    <row r="45742" spans="4:4" x14ac:dyDescent="0.2">
      <c r="D45742" s="20"/>
    </row>
    <row r="45743" spans="4:4" x14ac:dyDescent="0.2">
      <c r="D45743" s="20"/>
    </row>
    <row r="45744" spans="4:4" x14ac:dyDescent="0.2">
      <c r="D45744" s="20"/>
    </row>
    <row r="45745" spans="4:4" x14ac:dyDescent="0.2">
      <c r="D45745" s="20"/>
    </row>
    <row r="45746" spans="4:4" x14ac:dyDescent="0.2">
      <c r="D45746" s="20"/>
    </row>
    <row r="45747" spans="4:4" x14ac:dyDescent="0.2">
      <c r="D45747" s="20"/>
    </row>
    <row r="45748" spans="4:4" x14ac:dyDescent="0.2">
      <c r="D45748" s="20"/>
    </row>
    <row r="45749" spans="4:4" x14ac:dyDescent="0.2">
      <c r="D45749" s="20"/>
    </row>
    <row r="45750" spans="4:4" x14ac:dyDescent="0.2">
      <c r="D45750" s="20"/>
    </row>
    <row r="45751" spans="4:4" x14ac:dyDescent="0.2">
      <c r="D45751" s="20"/>
    </row>
    <row r="45752" spans="4:4" x14ac:dyDescent="0.2">
      <c r="D45752" s="20"/>
    </row>
    <row r="45753" spans="4:4" x14ac:dyDescent="0.2">
      <c r="D45753" s="20"/>
    </row>
    <row r="45754" spans="4:4" x14ac:dyDescent="0.2">
      <c r="D45754" s="20"/>
    </row>
    <row r="45755" spans="4:4" x14ac:dyDescent="0.2">
      <c r="D45755" s="20"/>
    </row>
    <row r="45756" spans="4:4" x14ac:dyDescent="0.2">
      <c r="D45756" s="20"/>
    </row>
    <row r="45757" spans="4:4" x14ac:dyDescent="0.2">
      <c r="D45757" s="20"/>
    </row>
    <row r="45758" spans="4:4" x14ac:dyDescent="0.2">
      <c r="D45758" s="20"/>
    </row>
    <row r="45759" spans="4:4" x14ac:dyDescent="0.2">
      <c r="D45759" s="20"/>
    </row>
    <row r="45760" spans="4:4" x14ac:dyDescent="0.2">
      <c r="D45760" s="20"/>
    </row>
    <row r="45761" spans="4:4" x14ac:dyDescent="0.2">
      <c r="D45761" s="20"/>
    </row>
    <row r="45762" spans="4:4" x14ac:dyDescent="0.2">
      <c r="D45762" s="20"/>
    </row>
    <row r="45763" spans="4:4" x14ac:dyDescent="0.2">
      <c r="D45763" s="20"/>
    </row>
    <row r="45764" spans="4:4" x14ac:dyDescent="0.2">
      <c r="D45764" s="20"/>
    </row>
    <row r="45765" spans="4:4" x14ac:dyDescent="0.2">
      <c r="D45765" s="20"/>
    </row>
    <row r="45766" spans="4:4" x14ac:dyDescent="0.2">
      <c r="D45766" s="20"/>
    </row>
    <row r="45767" spans="4:4" x14ac:dyDescent="0.2">
      <c r="D45767" s="20"/>
    </row>
    <row r="45768" spans="4:4" x14ac:dyDescent="0.2">
      <c r="D45768" s="20"/>
    </row>
    <row r="45769" spans="4:4" x14ac:dyDescent="0.2">
      <c r="D45769" s="20"/>
    </row>
    <row r="45770" spans="4:4" x14ac:dyDescent="0.2">
      <c r="D45770" s="20"/>
    </row>
    <row r="45771" spans="4:4" x14ac:dyDescent="0.2">
      <c r="D45771" s="20"/>
    </row>
    <row r="45772" spans="4:4" x14ac:dyDescent="0.2">
      <c r="D45772" s="20"/>
    </row>
    <row r="45773" spans="4:4" x14ac:dyDescent="0.2">
      <c r="D45773" s="20"/>
    </row>
    <row r="45774" spans="4:4" x14ac:dyDescent="0.2">
      <c r="D45774" s="20"/>
    </row>
    <row r="45775" spans="4:4" x14ac:dyDescent="0.2">
      <c r="D45775" s="20"/>
    </row>
    <row r="45776" spans="4:4" x14ac:dyDescent="0.2">
      <c r="D45776" s="20"/>
    </row>
    <row r="45777" spans="4:4" x14ac:dyDescent="0.2">
      <c r="D45777" s="20"/>
    </row>
    <row r="45778" spans="4:4" x14ac:dyDescent="0.2">
      <c r="D45778" s="20"/>
    </row>
    <row r="45779" spans="4:4" x14ac:dyDescent="0.2">
      <c r="D45779" s="20"/>
    </row>
    <row r="45780" spans="4:4" x14ac:dyDescent="0.2">
      <c r="D45780" s="20"/>
    </row>
    <row r="45781" spans="4:4" x14ac:dyDescent="0.2">
      <c r="D45781" s="20"/>
    </row>
    <row r="45782" spans="4:4" x14ac:dyDescent="0.2">
      <c r="D45782" s="20"/>
    </row>
    <row r="45783" spans="4:4" x14ac:dyDescent="0.2">
      <c r="D45783" s="20"/>
    </row>
    <row r="45784" spans="4:4" x14ac:dyDescent="0.2">
      <c r="D45784" s="20"/>
    </row>
    <row r="45785" spans="4:4" x14ac:dyDescent="0.2">
      <c r="D45785" s="20"/>
    </row>
    <row r="45786" spans="4:4" x14ac:dyDescent="0.2">
      <c r="D45786" s="20"/>
    </row>
    <row r="45787" spans="4:4" x14ac:dyDescent="0.2">
      <c r="D45787" s="20"/>
    </row>
    <row r="45788" spans="4:4" x14ac:dyDescent="0.2">
      <c r="D45788" s="20"/>
    </row>
    <row r="45789" spans="4:4" x14ac:dyDescent="0.2">
      <c r="D45789" s="20"/>
    </row>
    <row r="45790" spans="4:4" x14ac:dyDescent="0.2">
      <c r="D45790" s="20"/>
    </row>
    <row r="45791" spans="4:4" x14ac:dyDescent="0.2">
      <c r="D45791" s="20"/>
    </row>
    <row r="45792" spans="4:4" x14ac:dyDescent="0.2">
      <c r="D45792" s="20"/>
    </row>
    <row r="45793" spans="4:4" x14ac:dyDescent="0.2">
      <c r="D45793" s="20"/>
    </row>
    <row r="45794" spans="4:4" x14ac:dyDescent="0.2">
      <c r="D45794" s="20"/>
    </row>
    <row r="45795" spans="4:4" x14ac:dyDescent="0.2">
      <c r="D45795" s="20"/>
    </row>
    <row r="45796" spans="4:4" x14ac:dyDescent="0.2">
      <c r="D45796" s="20"/>
    </row>
    <row r="45797" spans="4:4" x14ac:dyDescent="0.2">
      <c r="D45797" s="20"/>
    </row>
    <row r="45798" spans="4:4" x14ac:dyDescent="0.2">
      <c r="D45798" s="20"/>
    </row>
    <row r="45799" spans="4:4" x14ac:dyDescent="0.2">
      <c r="D45799" s="20"/>
    </row>
    <row r="45800" spans="4:4" x14ac:dyDescent="0.2">
      <c r="D45800" s="20"/>
    </row>
    <row r="45801" spans="4:4" x14ac:dyDescent="0.2">
      <c r="D45801" s="20"/>
    </row>
    <row r="45802" spans="4:4" x14ac:dyDescent="0.2">
      <c r="D45802" s="20"/>
    </row>
    <row r="45803" spans="4:4" x14ac:dyDescent="0.2">
      <c r="D45803" s="20"/>
    </row>
    <row r="45804" spans="4:4" x14ac:dyDescent="0.2">
      <c r="D45804" s="20"/>
    </row>
    <row r="45805" spans="4:4" x14ac:dyDescent="0.2">
      <c r="D45805" s="20"/>
    </row>
    <row r="45806" spans="4:4" x14ac:dyDescent="0.2">
      <c r="D45806" s="20"/>
    </row>
    <row r="45807" spans="4:4" x14ac:dyDescent="0.2">
      <c r="D45807" s="20"/>
    </row>
    <row r="45808" spans="4:4" x14ac:dyDescent="0.2">
      <c r="D45808" s="20"/>
    </row>
    <row r="45809" spans="4:4" x14ac:dyDescent="0.2">
      <c r="D45809" s="20"/>
    </row>
    <row r="45810" spans="4:4" x14ac:dyDescent="0.2">
      <c r="D45810" s="20"/>
    </row>
    <row r="45811" spans="4:4" x14ac:dyDescent="0.2">
      <c r="D45811" s="20"/>
    </row>
    <row r="45812" spans="4:4" x14ac:dyDescent="0.2">
      <c r="D45812" s="20"/>
    </row>
    <row r="45813" spans="4:4" x14ac:dyDescent="0.2">
      <c r="D45813" s="20"/>
    </row>
    <row r="45814" spans="4:4" x14ac:dyDescent="0.2">
      <c r="D45814" s="20"/>
    </row>
    <row r="45815" spans="4:4" x14ac:dyDescent="0.2">
      <c r="D45815" s="20"/>
    </row>
    <row r="45816" spans="4:4" x14ac:dyDescent="0.2">
      <c r="D45816" s="20"/>
    </row>
    <row r="45817" spans="4:4" x14ac:dyDescent="0.2">
      <c r="D45817" s="20"/>
    </row>
    <row r="45818" spans="4:4" x14ac:dyDescent="0.2">
      <c r="D45818" s="20"/>
    </row>
    <row r="45819" spans="4:4" x14ac:dyDescent="0.2">
      <c r="D45819" s="20"/>
    </row>
    <row r="45820" spans="4:4" x14ac:dyDescent="0.2">
      <c r="D45820" s="20"/>
    </row>
    <row r="45821" spans="4:4" x14ac:dyDescent="0.2">
      <c r="D45821" s="20"/>
    </row>
    <row r="45822" spans="4:4" x14ac:dyDescent="0.2">
      <c r="D45822" s="20"/>
    </row>
    <row r="45823" spans="4:4" x14ac:dyDescent="0.2">
      <c r="D45823" s="20"/>
    </row>
    <row r="45824" spans="4:4" x14ac:dyDescent="0.2">
      <c r="D45824" s="20"/>
    </row>
    <row r="45825" spans="4:4" x14ac:dyDescent="0.2">
      <c r="D45825" s="20"/>
    </row>
    <row r="45826" spans="4:4" x14ac:dyDescent="0.2">
      <c r="D45826" s="20"/>
    </row>
    <row r="45827" spans="4:4" x14ac:dyDescent="0.2">
      <c r="D45827" s="20"/>
    </row>
    <row r="45828" spans="4:4" x14ac:dyDescent="0.2">
      <c r="D45828" s="20"/>
    </row>
    <row r="45829" spans="4:4" x14ac:dyDescent="0.2">
      <c r="D45829" s="20"/>
    </row>
    <row r="45830" spans="4:4" x14ac:dyDescent="0.2">
      <c r="D45830" s="20"/>
    </row>
    <row r="45831" spans="4:4" x14ac:dyDescent="0.2">
      <c r="D45831" s="20"/>
    </row>
    <row r="45832" spans="4:4" x14ac:dyDescent="0.2">
      <c r="D45832" s="20"/>
    </row>
    <row r="45833" spans="4:4" x14ac:dyDescent="0.2">
      <c r="D45833" s="20"/>
    </row>
    <row r="45834" spans="4:4" x14ac:dyDescent="0.2">
      <c r="D45834" s="20"/>
    </row>
    <row r="45835" spans="4:4" x14ac:dyDescent="0.2">
      <c r="D45835" s="20"/>
    </row>
    <row r="45836" spans="4:4" x14ac:dyDescent="0.2">
      <c r="D45836" s="20"/>
    </row>
    <row r="45837" spans="4:4" x14ac:dyDescent="0.2">
      <c r="D45837" s="20"/>
    </row>
    <row r="45838" spans="4:4" x14ac:dyDescent="0.2">
      <c r="D45838" s="20"/>
    </row>
    <row r="45839" spans="4:4" x14ac:dyDescent="0.2">
      <c r="D45839" s="20"/>
    </row>
    <row r="45840" spans="4:4" x14ac:dyDescent="0.2">
      <c r="D45840" s="20"/>
    </row>
    <row r="45841" spans="4:4" x14ac:dyDescent="0.2">
      <c r="D45841" s="20"/>
    </row>
    <row r="45842" spans="4:4" x14ac:dyDescent="0.2">
      <c r="D45842" s="20"/>
    </row>
    <row r="45843" spans="4:4" x14ac:dyDescent="0.2">
      <c r="D45843" s="20"/>
    </row>
    <row r="45844" spans="4:4" x14ac:dyDescent="0.2">
      <c r="D45844" s="20"/>
    </row>
    <row r="45845" spans="4:4" x14ac:dyDescent="0.2">
      <c r="D45845" s="20"/>
    </row>
    <row r="45846" spans="4:4" x14ac:dyDescent="0.2">
      <c r="D45846" s="20"/>
    </row>
    <row r="45847" spans="4:4" x14ac:dyDescent="0.2">
      <c r="D45847" s="20"/>
    </row>
    <row r="45848" spans="4:4" x14ac:dyDescent="0.2">
      <c r="D45848" s="20"/>
    </row>
    <row r="45849" spans="4:4" x14ac:dyDescent="0.2">
      <c r="D45849" s="20"/>
    </row>
    <row r="45850" spans="4:4" x14ac:dyDescent="0.2">
      <c r="D45850" s="20"/>
    </row>
    <row r="45851" spans="4:4" x14ac:dyDescent="0.2">
      <c r="D45851" s="20"/>
    </row>
    <row r="45852" spans="4:4" x14ac:dyDescent="0.2">
      <c r="D45852" s="20"/>
    </row>
    <row r="45853" spans="4:4" x14ac:dyDescent="0.2">
      <c r="D45853" s="20"/>
    </row>
    <row r="45854" spans="4:4" x14ac:dyDescent="0.2">
      <c r="D45854" s="20"/>
    </row>
    <row r="45855" spans="4:4" x14ac:dyDescent="0.2">
      <c r="D45855" s="20"/>
    </row>
    <row r="45856" spans="4:4" x14ac:dyDescent="0.2">
      <c r="D45856" s="20"/>
    </row>
    <row r="45857" spans="4:4" x14ac:dyDescent="0.2">
      <c r="D45857" s="20"/>
    </row>
    <row r="45858" spans="4:4" x14ac:dyDescent="0.2">
      <c r="D45858" s="20"/>
    </row>
    <row r="45859" spans="4:4" x14ac:dyDescent="0.2">
      <c r="D45859" s="20"/>
    </row>
    <row r="45860" spans="4:4" x14ac:dyDescent="0.2">
      <c r="D45860" s="20"/>
    </row>
    <row r="45861" spans="4:4" x14ac:dyDescent="0.2">
      <c r="D45861" s="20"/>
    </row>
    <row r="45862" spans="4:4" x14ac:dyDescent="0.2">
      <c r="D45862" s="20"/>
    </row>
    <row r="45863" spans="4:4" x14ac:dyDescent="0.2">
      <c r="D45863" s="20"/>
    </row>
    <row r="45864" spans="4:4" x14ac:dyDescent="0.2">
      <c r="D45864" s="20"/>
    </row>
    <row r="45865" spans="4:4" x14ac:dyDescent="0.2">
      <c r="D45865" s="20"/>
    </row>
    <row r="45866" spans="4:4" x14ac:dyDescent="0.2">
      <c r="D45866" s="20"/>
    </row>
    <row r="45867" spans="4:4" x14ac:dyDescent="0.2">
      <c r="D45867" s="20"/>
    </row>
    <row r="45868" spans="4:4" x14ac:dyDescent="0.2">
      <c r="D45868" s="20"/>
    </row>
    <row r="45869" spans="4:4" x14ac:dyDescent="0.2">
      <c r="D45869" s="20"/>
    </row>
    <row r="45870" spans="4:4" x14ac:dyDescent="0.2">
      <c r="D45870" s="20"/>
    </row>
    <row r="45871" spans="4:4" x14ac:dyDescent="0.2">
      <c r="D45871" s="20"/>
    </row>
    <row r="45872" spans="4:4" x14ac:dyDescent="0.2">
      <c r="D45872" s="20"/>
    </row>
    <row r="45873" spans="4:4" x14ac:dyDescent="0.2">
      <c r="D45873" s="20"/>
    </row>
    <row r="45874" spans="4:4" x14ac:dyDescent="0.2">
      <c r="D45874" s="20"/>
    </row>
    <row r="45875" spans="4:4" x14ac:dyDescent="0.2">
      <c r="D45875" s="20"/>
    </row>
    <row r="45876" spans="4:4" x14ac:dyDescent="0.2">
      <c r="D45876" s="20"/>
    </row>
    <row r="45877" spans="4:4" x14ac:dyDescent="0.2">
      <c r="D45877" s="20"/>
    </row>
    <row r="45878" spans="4:4" x14ac:dyDescent="0.2">
      <c r="D45878" s="20"/>
    </row>
    <row r="45879" spans="4:4" x14ac:dyDescent="0.2">
      <c r="D45879" s="20"/>
    </row>
    <row r="45880" spans="4:4" x14ac:dyDescent="0.2">
      <c r="D45880" s="20"/>
    </row>
    <row r="45881" spans="4:4" x14ac:dyDescent="0.2">
      <c r="D45881" s="20"/>
    </row>
    <row r="45882" spans="4:4" x14ac:dyDescent="0.2">
      <c r="D45882" s="20"/>
    </row>
    <row r="45883" spans="4:4" x14ac:dyDescent="0.2">
      <c r="D45883" s="20"/>
    </row>
    <row r="45884" spans="4:4" x14ac:dyDescent="0.2">
      <c r="D45884" s="20"/>
    </row>
    <row r="45885" spans="4:4" x14ac:dyDescent="0.2">
      <c r="D45885" s="20"/>
    </row>
    <row r="45886" spans="4:4" x14ac:dyDescent="0.2">
      <c r="D45886" s="20"/>
    </row>
    <row r="45887" spans="4:4" x14ac:dyDescent="0.2">
      <c r="D45887" s="20"/>
    </row>
    <row r="45888" spans="4:4" x14ac:dyDescent="0.2">
      <c r="D45888" s="20"/>
    </row>
    <row r="45889" spans="4:4" x14ac:dyDescent="0.2">
      <c r="D45889" s="20"/>
    </row>
    <row r="45890" spans="4:4" x14ac:dyDescent="0.2">
      <c r="D45890" s="20"/>
    </row>
    <row r="45891" spans="4:4" x14ac:dyDescent="0.2">
      <c r="D45891" s="20"/>
    </row>
    <row r="45892" spans="4:4" x14ac:dyDescent="0.2">
      <c r="D45892" s="20"/>
    </row>
    <row r="45893" spans="4:4" x14ac:dyDescent="0.2">
      <c r="D45893" s="20"/>
    </row>
    <row r="45894" spans="4:4" x14ac:dyDescent="0.2">
      <c r="D45894" s="20"/>
    </row>
    <row r="45895" spans="4:4" x14ac:dyDescent="0.2">
      <c r="D45895" s="20"/>
    </row>
    <row r="45896" spans="4:4" x14ac:dyDescent="0.2">
      <c r="D45896" s="20"/>
    </row>
    <row r="45897" spans="4:4" x14ac:dyDescent="0.2">
      <c r="D45897" s="20"/>
    </row>
    <row r="45898" spans="4:4" x14ac:dyDescent="0.2">
      <c r="D45898" s="20"/>
    </row>
    <row r="45899" spans="4:4" x14ac:dyDescent="0.2">
      <c r="D45899" s="20"/>
    </row>
    <row r="45900" spans="4:4" x14ac:dyDescent="0.2">
      <c r="D45900" s="20"/>
    </row>
    <row r="45901" spans="4:4" x14ac:dyDescent="0.2">
      <c r="D45901" s="20"/>
    </row>
    <row r="45902" spans="4:4" x14ac:dyDescent="0.2">
      <c r="D45902" s="20"/>
    </row>
    <row r="45903" spans="4:4" x14ac:dyDescent="0.2">
      <c r="D45903" s="20"/>
    </row>
    <row r="45904" spans="4:4" x14ac:dyDescent="0.2">
      <c r="D45904" s="20"/>
    </row>
    <row r="45905" spans="4:4" x14ac:dyDescent="0.2">
      <c r="D45905" s="20"/>
    </row>
    <row r="45906" spans="4:4" x14ac:dyDescent="0.2">
      <c r="D45906" s="20"/>
    </row>
    <row r="45907" spans="4:4" x14ac:dyDescent="0.2">
      <c r="D45907" s="20"/>
    </row>
    <row r="45908" spans="4:4" x14ac:dyDescent="0.2">
      <c r="D45908" s="20"/>
    </row>
    <row r="45909" spans="4:4" x14ac:dyDescent="0.2">
      <c r="D45909" s="20"/>
    </row>
    <row r="45910" spans="4:4" x14ac:dyDescent="0.2">
      <c r="D45910" s="20"/>
    </row>
    <row r="45911" spans="4:4" x14ac:dyDescent="0.2">
      <c r="D45911" s="20"/>
    </row>
    <row r="45912" spans="4:4" x14ac:dyDescent="0.2">
      <c r="D45912" s="20"/>
    </row>
    <row r="45913" spans="4:4" x14ac:dyDescent="0.2">
      <c r="D45913" s="20"/>
    </row>
    <row r="45914" spans="4:4" x14ac:dyDescent="0.2">
      <c r="D45914" s="20"/>
    </row>
    <row r="45915" spans="4:4" x14ac:dyDescent="0.2">
      <c r="D45915" s="20"/>
    </row>
    <row r="45916" spans="4:4" x14ac:dyDescent="0.2">
      <c r="D45916" s="20"/>
    </row>
    <row r="45917" spans="4:4" x14ac:dyDescent="0.2">
      <c r="D45917" s="20"/>
    </row>
    <row r="45918" spans="4:4" x14ac:dyDescent="0.2">
      <c r="D45918" s="20"/>
    </row>
    <row r="45919" spans="4:4" x14ac:dyDescent="0.2">
      <c r="D45919" s="20"/>
    </row>
    <row r="45920" spans="4:4" x14ac:dyDescent="0.2">
      <c r="D45920" s="20"/>
    </row>
    <row r="45921" spans="4:4" x14ac:dyDescent="0.2">
      <c r="D45921" s="20"/>
    </row>
    <row r="45922" spans="4:4" x14ac:dyDescent="0.2">
      <c r="D45922" s="20"/>
    </row>
    <row r="45923" spans="4:4" x14ac:dyDescent="0.2">
      <c r="D45923" s="20"/>
    </row>
    <row r="45924" spans="4:4" x14ac:dyDescent="0.2">
      <c r="D45924" s="20"/>
    </row>
    <row r="45925" spans="4:4" x14ac:dyDescent="0.2">
      <c r="D45925" s="20"/>
    </row>
    <row r="45926" spans="4:4" x14ac:dyDescent="0.2">
      <c r="D45926" s="20"/>
    </row>
    <row r="45927" spans="4:4" x14ac:dyDescent="0.2">
      <c r="D45927" s="20"/>
    </row>
    <row r="45928" spans="4:4" x14ac:dyDescent="0.2">
      <c r="D45928" s="20"/>
    </row>
    <row r="45929" spans="4:4" x14ac:dyDescent="0.2">
      <c r="D45929" s="20"/>
    </row>
    <row r="45930" spans="4:4" x14ac:dyDescent="0.2">
      <c r="D45930" s="20"/>
    </row>
    <row r="45931" spans="4:4" x14ac:dyDescent="0.2">
      <c r="D45931" s="20"/>
    </row>
    <row r="45932" spans="4:4" x14ac:dyDescent="0.2">
      <c r="D45932" s="20"/>
    </row>
    <row r="45933" spans="4:4" x14ac:dyDescent="0.2">
      <c r="D45933" s="20"/>
    </row>
    <row r="45934" spans="4:4" x14ac:dyDescent="0.2">
      <c r="D45934" s="20"/>
    </row>
    <row r="45935" spans="4:4" x14ac:dyDescent="0.2">
      <c r="D45935" s="20"/>
    </row>
    <row r="45936" spans="4:4" x14ac:dyDescent="0.2">
      <c r="D45936" s="20"/>
    </row>
    <row r="45937" spans="4:4" x14ac:dyDescent="0.2">
      <c r="D45937" s="20"/>
    </row>
    <row r="45938" spans="4:4" x14ac:dyDescent="0.2">
      <c r="D45938" s="20"/>
    </row>
    <row r="45939" spans="4:4" x14ac:dyDescent="0.2">
      <c r="D45939" s="20"/>
    </row>
    <row r="45940" spans="4:4" x14ac:dyDescent="0.2">
      <c r="D45940" s="20"/>
    </row>
    <row r="45941" spans="4:4" x14ac:dyDescent="0.2">
      <c r="D45941" s="20"/>
    </row>
    <row r="45942" spans="4:4" x14ac:dyDescent="0.2">
      <c r="D45942" s="20"/>
    </row>
    <row r="45943" spans="4:4" x14ac:dyDescent="0.2">
      <c r="D45943" s="20"/>
    </row>
    <row r="45944" spans="4:4" x14ac:dyDescent="0.2">
      <c r="D45944" s="20"/>
    </row>
    <row r="45945" spans="4:4" x14ac:dyDescent="0.2">
      <c r="D45945" s="20"/>
    </row>
    <row r="45946" spans="4:4" x14ac:dyDescent="0.2">
      <c r="D45946" s="20"/>
    </row>
    <row r="45947" spans="4:4" x14ac:dyDescent="0.2">
      <c r="D45947" s="20"/>
    </row>
    <row r="45948" spans="4:4" x14ac:dyDescent="0.2">
      <c r="D45948" s="20"/>
    </row>
    <row r="45949" spans="4:4" x14ac:dyDescent="0.2">
      <c r="D45949" s="20"/>
    </row>
    <row r="45950" spans="4:4" x14ac:dyDescent="0.2">
      <c r="D45950" s="20"/>
    </row>
    <row r="45951" spans="4:4" x14ac:dyDescent="0.2">
      <c r="D45951" s="20"/>
    </row>
    <row r="45952" spans="4:4" x14ac:dyDescent="0.2">
      <c r="D45952" s="20"/>
    </row>
    <row r="45953" spans="4:4" x14ac:dyDescent="0.2">
      <c r="D45953" s="20"/>
    </row>
    <row r="45954" spans="4:4" x14ac:dyDescent="0.2">
      <c r="D45954" s="20"/>
    </row>
    <row r="45955" spans="4:4" x14ac:dyDescent="0.2">
      <c r="D45955" s="20"/>
    </row>
    <row r="45956" spans="4:4" x14ac:dyDescent="0.2">
      <c r="D45956" s="20"/>
    </row>
    <row r="45957" spans="4:4" x14ac:dyDescent="0.2">
      <c r="D45957" s="20"/>
    </row>
    <row r="45958" spans="4:4" x14ac:dyDescent="0.2">
      <c r="D45958" s="20"/>
    </row>
    <row r="45959" spans="4:4" x14ac:dyDescent="0.2">
      <c r="D45959" s="20"/>
    </row>
    <row r="45960" spans="4:4" x14ac:dyDescent="0.2">
      <c r="D45960" s="20"/>
    </row>
    <row r="45961" spans="4:4" x14ac:dyDescent="0.2">
      <c r="D45961" s="20"/>
    </row>
    <row r="45962" spans="4:4" x14ac:dyDescent="0.2">
      <c r="D45962" s="20"/>
    </row>
    <row r="45963" spans="4:4" x14ac:dyDescent="0.2">
      <c r="D45963" s="20"/>
    </row>
    <row r="45964" spans="4:4" x14ac:dyDescent="0.2">
      <c r="D45964" s="20"/>
    </row>
    <row r="45965" spans="4:4" x14ac:dyDescent="0.2">
      <c r="D45965" s="20"/>
    </row>
    <row r="45966" spans="4:4" x14ac:dyDescent="0.2">
      <c r="D45966" s="20"/>
    </row>
    <row r="45967" spans="4:4" x14ac:dyDescent="0.2">
      <c r="D45967" s="20"/>
    </row>
    <row r="45968" spans="4:4" x14ac:dyDescent="0.2">
      <c r="D45968" s="20"/>
    </row>
    <row r="45969" spans="4:4" x14ac:dyDescent="0.2">
      <c r="D45969" s="20"/>
    </row>
    <row r="45970" spans="4:4" x14ac:dyDescent="0.2">
      <c r="D45970" s="20"/>
    </row>
    <row r="45971" spans="4:4" x14ac:dyDescent="0.2">
      <c r="D45971" s="20"/>
    </row>
    <row r="45972" spans="4:4" x14ac:dyDescent="0.2">
      <c r="D45972" s="20"/>
    </row>
    <row r="45973" spans="4:4" x14ac:dyDescent="0.2">
      <c r="D45973" s="20"/>
    </row>
    <row r="45974" spans="4:4" x14ac:dyDescent="0.2">
      <c r="D45974" s="20"/>
    </row>
    <row r="45975" spans="4:4" x14ac:dyDescent="0.2">
      <c r="D45975" s="20"/>
    </row>
    <row r="45976" spans="4:4" x14ac:dyDescent="0.2">
      <c r="D45976" s="20"/>
    </row>
    <row r="45977" spans="4:4" x14ac:dyDescent="0.2">
      <c r="D45977" s="20"/>
    </row>
    <row r="45978" spans="4:4" x14ac:dyDescent="0.2">
      <c r="D45978" s="20"/>
    </row>
    <row r="45979" spans="4:4" x14ac:dyDescent="0.2">
      <c r="D45979" s="20"/>
    </row>
    <row r="45980" spans="4:4" x14ac:dyDescent="0.2">
      <c r="D45980" s="20"/>
    </row>
    <row r="45981" spans="4:4" x14ac:dyDescent="0.2">
      <c r="D45981" s="20"/>
    </row>
    <row r="45982" spans="4:4" x14ac:dyDescent="0.2">
      <c r="D45982" s="20"/>
    </row>
    <row r="45983" spans="4:4" x14ac:dyDescent="0.2">
      <c r="D45983" s="20"/>
    </row>
    <row r="45984" spans="4:4" x14ac:dyDescent="0.2">
      <c r="D45984" s="20"/>
    </row>
    <row r="45985" spans="4:4" x14ac:dyDescent="0.2">
      <c r="D45985" s="20"/>
    </row>
    <row r="45986" spans="4:4" x14ac:dyDescent="0.2">
      <c r="D45986" s="20"/>
    </row>
    <row r="45987" spans="4:4" x14ac:dyDescent="0.2">
      <c r="D45987" s="20"/>
    </row>
    <row r="45988" spans="4:4" x14ac:dyDescent="0.2">
      <c r="D45988" s="20"/>
    </row>
    <row r="45989" spans="4:4" x14ac:dyDescent="0.2">
      <c r="D45989" s="20"/>
    </row>
    <row r="45990" spans="4:4" x14ac:dyDescent="0.2">
      <c r="D45990" s="20"/>
    </row>
    <row r="45991" spans="4:4" x14ac:dyDescent="0.2">
      <c r="D45991" s="20"/>
    </row>
    <row r="45992" spans="4:4" x14ac:dyDescent="0.2">
      <c r="D45992" s="20"/>
    </row>
    <row r="45993" spans="4:4" x14ac:dyDescent="0.2">
      <c r="D45993" s="20"/>
    </row>
    <row r="45994" spans="4:4" x14ac:dyDescent="0.2">
      <c r="D45994" s="20"/>
    </row>
    <row r="45995" spans="4:4" x14ac:dyDescent="0.2">
      <c r="D45995" s="20"/>
    </row>
    <row r="45996" spans="4:4" x14ac:dyDescent="0.2">
      <c r="D45996" s="20"/>
    </row>
    <row r="45997" spans="4:4" x14ac:dyDescent="0.2">
      <c r="D45997" s="20"/>
    </row>
    <row r="45998" spans="4:4" x14ac:dyDescent="0.2">
      <c r="D45998" s="20"/>
    </row>
    <row r="45999" spans="4:4" x14ac:dyDescent="0.2">
      <c r="D45999" s="20"/>
    </row>
    <row r="46000" spans="4:4" x14ac:dyDescent="0.2">
      <c r="D46000" s="20"/>
    </row>
    <row r="46001" spans="4:4" x14ac:dyDescent="0.2">
      <c r="D46001" s="20"/>
    </row>
    <row r="46002" spans="4:4" x14ac:dyDescent="0.2">
      <c r="D46002" s="20"/>
    </row>
    <row r="46003" spans="4:4" x14ac:dyDescent="0.2">
      <c r="D46003" s="20"/>
    </row>
    <row r="46004" spans="4:4" x14ac:dyDescent="0.2">
      <c r="D46004" s="20"/>
    </row>
    <row r="46005" spans="4:4" x14ac:dyDescent="0.2">
      <c r="D46005" s="20"/>
    </row>
    <row r="46006" spans="4:4" x14ac:dyDescent="0.2">
      <c r="D46006" s="20"/>
    </row>
    <row r="46007" spans="4:4" x14ac:dyDescent="0.2">
      <c r="D46007" s="20"/>
    </row>
    <row r="46008" spans="4:4" x14ac:dyDescent="0.2">
      <c r="D46008" s="20"/>
    </row>
    <row r="46009" spans="4:4" x14ac:dyDescent="0.2">
      <c r="D46009" s="20"/>
    </row>
    <row r="46010" spans="4:4" x14ac:dyDescent="0.2">
      <c r="D46010" s="20"/>
    </row>
    <row r="46011" spans="4:4" x14ac:dyDescent="0.2">
      <c r="D46011" s="20"/>
    </row>
    <row r="46012" spans="4:4" x14ac:dyDescent="0.2">
      <c r="D46012" s="20"/>
    </row>
    <row r="46013" spans="4:4" x14ac:dyDescent="0.2">
      <c r="D46013" s="20"/>
    </row>
    <row r="46014" spans="4:4" x14ac:dyDescent="0.2">
      <c r="D46014" s="20"/>
    </row>
    <row r="46015" spans="4:4" x14ac:dyDescent="0.2">
      <c r="D46015" s="20"/>
    </row>
    <row r="46016" spans="4:4" x14ac:dyDescent="0.2">
      <c r="D46016" s="20"/>
    </row>
    <row r="46017" spans="4:4" x14ac:dyDescent="0.2">
      <c r="D46017" s="20"/>
    </row>
    <row r="46018" spans="4:4" x14ac:dyDescent="0.2">
      <c r="D46018" s="20"/>
    </row>
    <row r="46019" spans="4:4" x14ac:dyDescent="0.2">
      <c r="D46019" s="20"/>
    </row>
    <row r="46020" spans="4:4" x14ac:dyDescent="0.2">
      <c r="D46020" s="20"/>
    </row>
    <row r="46021" spans="4:4" x14ac:dyDescent="0.2">
      <c r="D46021" s="20"/>
    </row>
    <row r="46022" spans="4:4" x14ac:dyDescent="0.2">
      <c r="D46022" s="20"/>
    </row>
    <row r="46023" spans="4:4" x14ac:dyDescent="0.2">
      <c r="D46023" s="20"/>
    </row>
    <row r="46024" spans="4:4" x14ac:dyDescent="0.2">
      <c r="D46024" s="20"/>
    </row>
    <row r="46025" spans="4:4" x14ac:dyDescent="0.2">
      <c r="D46025" s="20"/>
    </row>
    <row r="46026" spans="4:4" x14ac:dyDescent="0.2">
      <c r="D46026" s="20"/>
    </row>
    <row r="46027" spans="4:4" x14ac:dyDescent="0.2">
      <c r="D46027" s="20"/>
    </row>
    <row r="46028" spans="4:4" x14ac:dyDescent="0.2">
      <c r="D46028" s="20"/>
    </row>
    <row r="46029" spans="4:4" x14ac:dyDescent="0.2">
      <c r="D46029" s="20"/>
    </row>
    <row r="46030" spans="4:4" x14ac:dyDescent="0.2">
      <c r="D46030" s="20"/>
    </row>
    <row r="46031" spans="4:4" x14ac:dyDescent="0.2">
      <c r="D46031" s="20"/>
    </row>
    <row r="46032" spans="4:4" x14ac:dyDescent="0.2">
      <c r="D46032" s="20"/>
    </row>
    <row r="46033" spans="4:4" x14ac:dyDescent="0.2">
      <c r="D46033" s="20"/>
    </row>
    <row r="46034" spans="4:4" x14ac:dyDescent="0.2">
      <c r="D46034" s="20"/>
    </row>
    <row r="46035" spans="4:4" x14ac:dyDescent="0.2">
      <c r="D46035" s="20"/>
    </row>
    <row r="46036" spans="4:4" x14ac:dyDescent="0.2">
      <c r="D46036" s="20"/>
    </row>
    <row r="46037" spans="4:4" x14ac:dyDescent="0.2">
      <c r="D46037" s="20"/>
    </row>
    <row r="46038" spans="4:4" x14ac:dyDescent="0.2">
      <c r="D46038" s="20"/>
    </row>
    <row r="46039" spans="4:4" x14ac:dyDescent="0.2">
      <c r="D46039" s="20"/>
    </row>
    <row r="46040" spans="4:4" x14ac:dyDescent="0.2">
      <c r="D46040" s="20"/>
    </row>
    <row r="46041" spans="4:4" x14ac:dyDescent="0.2">
      <c r="D46041" s="20"/>
    </row>
    <row r="46042" spans="4:4" x14ac:dyDescent="0.2">
      <c r="D46042" s="20"/>
    </row>
    <row r="46043" spans="4:4" x14ac:dyDescent="0.2">
      <c r="D46043" s="20"/>
    </row>
    <row r="46044" spans="4:4" x14ac:dyDescent="0.2">
      <c r="D46044" s="20"/>
    </row>
    <row r="46045" spans="4:4" x14ac:dyDescent="0.2">
      <c r="D46045" s="20"/>
    </row>
    <row r="46046" spans="4:4" x14ac:dyDescent="0.2">
      <c r="D46046" s="20"/>
    </row>
    <row r="46047" spans="4:4" x14ac:dyDescent="0.2">
      <c r="D46047" s="20"/>
    </row>
    <row r="46048" spans="4:4" x14ac:dyDescent="0.2">
      <c r="D46048" s="20"/>
    </row>
    <row r="46049" spans="4:4" x14ac:dyDescent="0.2">
      <c r="D46049" s="20"/>
    </row>
    <row r="46050" spans="4:4" x14ac:dyDescent="0.2">
      <c r="D46050" s="20"/>
    </row>
    <row r="46051" spans="4:4" x14ac:dyDescent="0.2">
      <c r="D46051" s="20"/>
    </row>
    <row r="46052" spans="4:4" x14ac:dyDescent="0.2">
      <c r="D46052" s="20"/>
    </row>
    <row r="46053" spans="4:4" x14ac:dyDescent="0.2">
      <c r="D46053" s="20"/>
    </row>
    <row r="46054" spans="4:4" x14ac:dyDescent="0.2">
      <c r="D46054" s="20"/>
    </row>
    <row r="46055" spans="4:4" x14ac:dyDescent="0.2">
      <c r="D46055" s="20"/>
    </row>
    <row r="46056" spans="4:4" x14ac:dyDescent="0.2">
      <c r="D46056" s="20"/>
    </row>
    <row r="46057" spans="4:4" x14ac:dyDescent="0.2">
      <c r="D46057" s="20"/>
    </row>
    <row r="46058" spans="4:4" x14ac:dyDescent="0.2">
      <c r="D46058" s="20"/>
    </row>
    <row r="46059" spans="4:4" x14ac:dyDescent="0.2">
      <c r="D46059" s="20"/>
    </row>
    <row r="46060" spans="4:4" x14ac:dyDescent="0.2">
      <c r="D46060" s="20"/>
    </row>
    <row r="46061" spans="4:4" x14ac:dyDescent="0.2">
      <c r="D46061" s="20"/>
    </row>
    <row r="46062" spans="4:4" x14ac:dyDescent="0.2">
      <c r="D46062" s="20"/>
    </row>
    <row r="46063" spans="4:4" x14ac:dyDescent="0.2">
      <c r="D46063" s="20"/>
    </row>
    <row r="46064" spans="4:4" x14ac:dyDescent="0.2">
      <c r="D46064" s="20"/>
    </row>
    <row r="46065" spans="4:4" x14ac:dyDescent="0.2">
      <c r="D46065" s="20"/>
    </row>
    <row r="46066" spans="4:4" x14ac:dyDescent="0.2">
      <c r="D46066" s="20"/>
    </row>
    <row r="46067" spans="4:4" x14ac:dyDescent="0.2">
      <c r="D46067" s="20"/>
    </row>
    <row r="46068" spans="4:4" x14ac:dyDescent="0.2">
      <c r="D46068" s="20"/>
    </row>
    <row r="46069" spans="4:4" x14ac:dyDescent="0.2">
      <c r="D46069" s="20"/>
    </row>
    <row r="46070" spans="4:4" x14ac:dyDescent="0.2">
      <c r="D46070" s="20"/>
    </row>
    <row r="46071" spans="4:4" x14ac:dyDescent="0.2">
      <c r="D46071" s="20"/>
    </row>
    <row r="46072" spans="4:4" x14ac:dyDescent="0.2">
      <c r="D46072" s="20"/>
    </row>
    <row r="46073" spans="4:4" x14ac:dyDescent="0.2">
      <c r="D46073" s="20"/>
    </row>
    <row r="46074" spans="4:4" x14ac:dyDescent="0.2">
      <c r="D46074" s="20"/>
    </row>
    <row r="46075" spans="4:4" x14ac:dyDescent="0.2">
      <c r="D46075" s="20"/>
    </row>
    <row r="46076" spans="4:4" x14ac:dyDescent="0.2">
      <c r="D46076" s="20"/>
    </row>
    <row r="46077" spans="4:4" x14ac:dyDescent="0.2">
      <c r="D46077" s="20"/>
    </row>
    <row r="46078" spans="4:4" x14ac:dyDescent="0.2">
      <c r="D46078" s="20"/>
    </row>
    <row r="46079" spans="4:4" x14ac:dyDescent="0.2">
      <c r="D46079" s="20"/>
    </row>
    <row r="46080" spans="4:4" x14ac:dyDescent="0.2">
      <c r="D46080" s="20"/>
    </row>
    <row r="46081" spans="4:4" x14ac:dyDescent="0.2">
      <c r="D46081" s="20"/>
    </row>
    <row r="46082" spans="4:4" x14ac:dyDescent="0.2">
      <c r="D46082" s="20"/>
    </row>
    <row r="46083" spans="4:4" x14ac:dyDescent="0.2">
      <c r="D46083" s="20"/>
    </row>
    <row r="46084" spans="4:4" x14ac:dyDescent="0.2">
      <c r="D46084" s="20"/>
    </row>
    <row r="46085" spans="4:4" x14ac:dyDescent="0.2">
      <c r="D46085" s="20"/>
    </row>
    <row r="46086" spans="4:4" x14ac:dyDescent="0.2">
      <c r="D46086" s="20"/>
    </row>
    <row r="46087" spans="4:4" x14ac:dyDescent="0.2">
      <c r="D46087" s="20"/>
    </row>
    <row r="46088" spans="4:4" x14ac:dyDescent="0.2">
      <c r="D46088" s="20"/>
    </row>
    <row r="46089" spans="4:4" x14ac:dyDescent="0.2">
      <c r="D46089" s="20"/>
    </row>
    <row r="46090" spans="4:4" x14ac:dyDescent="0.2">
      <c r="D46090" s="20"/>
    </row>
    <row r="46091" spans="4:4" x14ac:dyDescent="0.2">
      <c r="D46091" s="20"/>
    </row>
    <row r="46092" spans="4:4" x14ac:dyDescent="0.2">
      <c r="D46092" s="20"/>
    </row>
    <row r="46093" spans="4:4" x14ac:dyDescent="0.2">
      <c r="D46093" s="20"/>
    </row>
    <row r="46094" spans="4:4" x14ac:dyDescent="0.2">
      <c r="D46094" s="20"/>
    </row>
    <row r="46095" spans="4:4" x14ac:dyDescent="0.2">
      <c r="D46095" s="20"/>
    </row>
    <row r="46096" spans="4:4" x14ac:dyDescent="0.2">
      <c r="D46096" s="20"/>
    </row>
    <row r="46097" spans="4:4" x14ac:dyDescent="0.2">
      <c r="D46097" s="20"/>
    </row>
    <row r="46098" spans="4:4" x14ac:dyDescent="0.2">
      <c r="D46098" s="20"/>
    </row>
    <row r="46099" spans="4:4" x14ac:dyDescent="0.2">
      <c r="D46099" s="20"/>
    </row>
    <row r="46100" spans="4:4" x14ac:dyDescent="0.2">
      <c r="D46100" s="20"/>
    </row>
    <row r="46101" spans="4:4" x14ac:dyDescent="0.2">
      <c r="D46101" s="20"/>
    </row>
    <row r="46102" spans="4:4" x14ac:dyDescent="0.2">
      <c r="D46102" s="20"/>
    </row>
    <row r="46103" spans="4:4" x14ac:dyDescent="0.2">
      <c r="D46103" s="20"/>
    </row>
    <row r="46104" spans="4:4" x14ac:dyDescent="0.2">
      <c r="D46104" s="20"/>
    </row>
    <row r="46105" spans="4:4" x14ac:dyDescent="0.2">
      <c r="D46105" s="20"/>
    </row>
    <row r="46106" spans="4:4" x14ac:dyDescent="0.2">
      <c r="D46106" s="20"/>
    </row>
    <row r="46107" spans="4:4" x14ac:dyDescent="0.2">
      <c r="D46107" s="20"/>
    </row>
    <row r="46108" spans="4:4" x14ac:dyDescent="0.2">
      <c r="D46108" s="20"/>
    </row>
    <row r="46109" spans="4:4" x14ac:dyDescent="0.2">
      <c r="D46109" s="20"/>
    </row>
    <row r="46110" spans="4:4" x14ac:dyDescent="0.2">
      <c r="D46110" s="20"/>
    </row>
    <row r="46111" spans="4:4" x14ac:dyDescent="0.2">
      <c r="D46111" s="20"/>
    </row>
    <row r="46112" spans="4:4" x14ac:dyDescent="0.2">
      <c r="D46112" s="20"/>
    </row>
    <row r="46113" spans="4:4" x14ac:dyDescent="0.2">
      <c r="D46113" s="20"/>
    </row>
    <row r="46114" spans="4:4" x14ac:dyDescent="0.2">
      <c r="D46114" s="20"/>
    </row>
    <row r="46115" spans="4:4" x14ac:dyDescent="0.2">
      <c r="D46115" s="20"/>
    </row>
    <row r="46116" spans="4:4" x14ac:dyDescent="0.2">
      <c r="D46116" s="20"/>
    </row>
    <row r="46117" spans="4:4" x14ac:dyDescent="0.2">
      <c r="D46117" s="20"/>
    </row>
    <row r="46118" spans="4:4" x14ac:dyDescent="0.2">
      <c r="D46118" s="20"/>
    </row>
    <row r="46119" spans="4:4" x14ac:dyDescent="0.2">
      <c r="D46119" s="20"/>
    </row>
    <row r="46120" spans="4:4" x14ac:dyDescent="0.2">
      <c r="D46120" s="20"/>
    </row>
    <row r="46121" spans="4:4" x14ac:dyDescent="0.2">
      <c r="D46121" s="20"/>
    </row>
    <row r="46122" spans="4:4" x14ac:dyDescent="0.2">
      <c r="D46122" s="20"/>
    </row>
    <row r="46123" spans="4:4" x14ac:dyDescent="0.2">
      <c r="D46123" s="20"/>
    </row>
    <row r="46124" spans="4:4" x14ac:dyDescent="0.2">
      <c r="D46124" s="20"/>
    </row>
    <row r="46125" spans="4:4" x14ac:dyDescent="0.2">
      <c r="D46125" s="20"/>
    </row>
    <row r="46126" spans="4:4" x14ac:dyDescent="0.2">
      <c r="D46126" s="20"/>
    </row>
    <row r="46127" spans="4:4" x14ac:dyDescent="0.2">
      <c r="D46127" s="20"/>
    </row>
    <row r="46128" spans="4:4" x14ac:dyDescent="0.2">
      <c r="D46128" s="20"/>
    </row>
    <row r="46129" spans="4:4" x14ac:dyDescent="0.2">
      <c r="D46129" s="20"/>
    </row>
    <row r="46130" spans="4:4" x14ac:dyDescent="0.2">
      <c r="D46130" s="20"/>
    </row>
    <row r="46131" spans="4:4" x14ac:dyDescent="0.2">
      <c r="D46131" s="20"/>
    </row>
    <row r="46132" spans="4:4" x14ac:dyDescent="0.2">
      <c r="D46132" s="20"/>
    </row>
    <row r="46133" spans="4:4" x14ac:dyDescent="0.2">
      <c r="D46133" s="20"/>
    </row>
    <row r="46134" spans="4:4" x14ac:dyDescent="0.2">
      <c r="D46134" s="20"/>
    </row>
    <row r="46135" spans="4:4" x14ac:dyDescent="0.2">
      <c r="D46135" s="20"/>
    </row>
    <row r="46136" spans="4:4" x14ac:dyDescent="0.2">
      <c r="D46136" s="20"/>
    </row>
    <row r="46137" spans="4:4" x14ac:dyDescent="0.2">
      <c r="D46137" s="20"/>
    </row>
    <row r="46138" spans="4:4" x14ac:dyDescent="0.2">
      <c r="D46138" s="20"/>
    </row>
    <row r="46139" spans="4:4" x14ac:dyDescent="0.2">
      <c r="D46139" s="20"/>
    </row>
    <row r="46140" spans="4:4" x14ac:dyDescent="0.2">
      <c r="D46140" s="20"/>
    </row>
    <row r="46141" spans="4:4" x14ac:dyDescent="0.2">
      <c r="D46141" s="20"/>
    </row>
    <row r="46142" spans="4:4" x14ac:dyDescent="0.2">
      <c r="D46142" s="20"/>
    </row>
    <row r="46143" spans="4:4" x14ac:dyDescent="0.2">
      <c r="D46143" s="20"/>
    </row>
    <row r="46144" spans="4:4" x14ac:dyDescent="0.2">
      <c r="D46144" s="20"/>
    </row>
    <row r="46145" spans="4:4" x14ac:dyDescent="0.2">
      <c r="D46145" s="20"/>
    </row>
    <row r="46146" spans="4:4" x14ac:dyDescent="0.2">
      <c r="D46146" s="20"/>
    </row>
    <row r="46147" spans="4:4" x14ac:dyDescent="0.2">
      <c r="D46147" s="20"/>
    </row>
    <row r="46148" spans="4:4" x14ac:dyDescent="0.2">
      <c r="D46148" s="20"/>
    </row>
    <row r="46149" spans="4:4" x14ac:dyDescent="0.2">
      <c r="D46149" s="20"/>
    </row>
    <row r="46150" spans="4:4" x14ac:dyDescent="0.2">
      <c r="D46150" s="20"/>
    </row>
    <row r="46151" spans="4:4" x14ac:dyDescent="0.2">
      <c r="D46151" s="20"/>
    </row>
    <row r="46152" spans="4:4" x14ac:dyDescent="0.2">
      <c r="D46152" s="20"/>
    </row>
    <row r="46153" spans="4:4" x14ac:dyDescent="0.2">
      <c r="D46153" s="20"/>
    </row>
    <row r="46154" spans="4:4" x14ac:dyDescent="0.2">
      <c r="D46154" s="20"/>
    </row>
    <row r="46155" spans="4:4" x14ac:dyDescent="0.2">
      <c r="D46155" s="20"/>
    </row>
    <row r="46156" spans="4:4" x14ac:dyDescent="0.2">
      <c r="D46156" s="20"/>
    </row>
    <row r="46157" spans="4:4" x14ac:dyDescent="0.2">
      <c r="D46157" s="20"/>
    </row>
    <row r="46158" spans="4:4" x14ac:dyDescent="0.2">
      <c r="D46158" s="20"/>
    </row>
    <row r="46159" spans="4:4" x14ac:dyDescent="0.2">
      <c r="D46159" s="20"/>
    </row>
    <row r="46160" spans="4:4" x14ac:dyDescent="0.2">
      <c r="D46160" s="20"/>
    </row>
    <row r="46161" spans="4:4" x14ac:dyDescent="0.2">
      <c r="D46161" s="20"/>
    </row>
    <row r="46162" spans="4:4" x14ac:dyDescent="0.2">
      <c r="D46162" s="20"/>
    </row>
    <row r="46163" spans="4:4" x14ac:dyDescent="0.2">
      <c r="D46163" s="20"/>
    </row>
    <row r="46164" spans="4:4" x14ac:dyDescent="0.2">
      <c r="D46164" s="20"/>
    </row>
    <row r="46165" spans="4:4" x14ac:dyDescent="0.2">
      <c r="D46165" s="20"/>
    </row>
    <row r="46166" spans="4:4" x14ac:dyDescent="0.2">
      <c r="D46166" s="20"/>
    </row>
    <row r="46167" spans="4:4" x14ac:dyDescent="0.2">
      <c r="D46167" s="20"/>
    </row>
    <row r="46168" spans="4:4" x14ac:dyDescent="0.2">
      <c r="D46168" s="20"/>
    </row>
    <row r="46169" spans="4:4" x14ac:dyDescent="0.2">
      <c r="D46169" s="20"/>
    </row>
    <row r="46170" spans="4:4" x14ac:dyDescent="0.2">
      <c r="D46170" s="20"/>
    </row>
    <row r="46171" spans="4:4" x14ac:dyDescent="0.2">
      <c r="D46171" s="20"/>
    </row>
    <row r="46172" spans="4:4" x14ac:dyDescent="0.2">
      <c r="D46172" s="20"/>
    </row>
    <row r="46173" spans="4:4" x14ac:dyDescent="0.2">
      <c r="D46173" s="20"/>
    </row>
    <row r="46174" spans="4:4" x14ac:dyDescent="0.2">
      <c r="D46174" s="20"/>
    </row>
    <row r="46175" spans="4:4" x14ac:dyDescent="0.2">
      <c r="D46175" s="20"/>
    </row>
    <row r="46176" spans="4:4" x14ac:dyDescent="0.2">
      <c r="D46176" s="20"/>
    </row>
    <row r="46177" spans="4:4" x14ac:dyDescent="0.2">
      <c r="D46177" s="20"/>
    </row>
    <row r="46178" spans="4:4" x14ac:dyDescent="0.2">
      <c r="D46178" s="20"/>
    </row>
    <row r="46179" spans="4:4" x14ac:dyDescent="0.2">
      <c r="D46179" s="20"/>
    </row>
    <row r="46180" spans="4:4" x14ac:dyDescent="0.2">
      <c r="D46180" s="20"/>
    </row>
    <row r="46181" spans="4:4" x14ac:dyDescent="0.2">
      <c r="D46181" s="20"/>
    </row>
    <row r="46182" spans="4:4" x14ac:dyDescent="0.2">
      <c r="D46182" s="20"/>
    </row>
    <row r="46183" spans="4:4" x14ac:dyDescent="0.2">
      <c r="D46183" s="20"/>
    </row>
    <row r="46184" spans="4:4" x14ac:dyDescent="0.2">
      <c r="D46184" s="20"/>
    </row>
    <row r="46185" spans="4:4" x14ac:dyDescent="0.2">
      <c r="D46185" s="20"/>
    </row>
    <row r="46186" spans="4:4" x14ac:dyDescent="0.2">
      <c r="D46186" s="20"/>
    </row>
    <row r="46187" spans="4:4" x14ac:dyDescent="0.2">
      <c r="D46187" s="20"/>
    </row>
    <row r="46188" spans="4:4" x14ac:dyDescent="0.2">
      <c r="D46188" s="20"/>
    </row>
    <row r="46189" spans="4:4" x14ac:dyDescent="0.2">
      <c r="D46189" s="20"/>
    </row>
    <row r="46190" spans="4:4" x14ac:dyDescent="0.2">
      <c r="D46190" s="20"/>
    </row>
    <row r="46191" spans="4:4" x14ac:dyDescent="0.2">
      <c r="D46191" s="20"/>
    </row>
    <row r="46192" spans="4:4" x14ac:dyDescent="0.2">
      <c r="D46192" s="20"/>
    </row>
    <row r="46193" spans="4:4" x14ac:dyDescent="0.2">
      <c r="D46193" s="20"/>
    </row>
    <row r="46194" spans="4:4" x14ac:dyDescent="0.2">
      <c r="D46194" s="20"/>
    </row>
    <row r="46195" spans="4:4" x14ac:dyDescent="0.2">
      <c r="D46195" s="20"/>
    </row>
    <row r="46196" spans="4:4" x14ac:dyDescent="0.2">
      <c r="D46196" s="20"/>
    </row>
    <row r="46197" spans="4:4" x14ac:dyDescent="0.2">
      <c r="D46197" s="20"/>
    </row>
    <row r="46198" spans="4:4" x14ac:dyDescent="0.2">
      <c r="D46198" s="20"/>
    </row>
    <row r="46199" spans="4:4" x14ac:dyDescent="0.2">
      <c r="D46199" s="20"/>
    </row>
    <row r="46200" spans="4:4" x14ac:dyDescent="0.2">
      <c r="D46200" s="20"/>
    </row>
    <row r="46201" spans="4:4" x14ac:dyDescent="0.2">
      <c r="D46201" s="20"/>
    </row>
    <row r="46202" spans="4:4" x14ac:dyDescent="0.2">
      <c r="D46202" s="20"/>
    </row>
    <row r="46203" spans="4:4" x14ac:dyDescent="0.2">
      <c r="D46203" s="20"/>
    </row>
    <row r="46204" spans="4:4" x14ac:dyDescent="0.2">
      <c r="D46204" s="20"/>
    </row>
    <row r="46205" spans="4:4" x14ac:dyDescent="0.2">
      <c r="D46205" s="20"/>
    </row>
    <row r="46206" spans="4:4" x14ac:dyDescent="0.2">
      <c r="D46206" s="20"/>
    </row>
    <row r="46207" spans="4:4" x14ac:dyDescent="0.2">
      <c r="D46207" s="20"/>
    </row>
    <row r="46208" spans="4:4" x14ac:dyDescent="0.2">
      <c r="D46208" s="20"/>
    </row>
    <row r="46209" spans="4:4" x14ac:dyDescent="0.2">
      <c r="D46209" s="20"/>
    </row>
    <row r="46210" spans="4:4" x14ac:dyDescent="0.2">
      <c r="D46210" s="20"/>
    </row>
    <row r="46211" spans="4:4" x14ac:dyDescent="0.2">
      <c r="D46211" s="20"/>
    </row>
    <row r="46212" spans="4:4" x14ac:dyDescent="0.2">
      <c r="D46212" s="20"/>
    </row>
    <row r="46213" spans="4:4" x14ac:dyDescent="0.2">
      <c r="D46213" s="20"/>
    </row>
    <row r="46214" spans="4:4" x14ac:dyDescent="0.2">
      <c r="D46214" s="20"/>
    </row>
    <row r="46215" spans="4:4" x14ac:dyDescent="0.2">
      <c r="D46215" s="20"/>
    </row>
    <row r="46216" spans="4:4" x14ac:dyDescent="0.2">
      <c r="D46216" s="20"/>
    </row>
    <row r="46217" spans="4:4" x14ac:dyDescent="0.2">
      <c r="D46217" s="20"/>
    </row>
    <row r="46218" spans="4:4" x14ac:dyDescent="0.2">
      <c r="D46218" s="20"/>
    </row>
    <row r="46219" spans="4:4" x14ac:dyDescent="0.2">
      <c r="D46219" s="20"/>
    </row>
    <row r="46220" spans="4:4" x14ac:dyDescent="0.2">
      <c r="D46220" s="20"/>
    </row>
    <row r="46221" spans="4:4" x14ac:dyDescent="0.2">
      <c r="D46221" s="20"/>
    </row>
    <row r="46222" spans="4:4" x14ac:dyDescent="0.2">
      <c r="D46222" s="20"/>
    </row>
    <row r="46223" spans="4:4" x14ac:dyDescent="0.2">
      <c r="D46223" s="20"/>
    </row>
    <row r="46224" spans="4:4" x14ac:dyDescent="0.2">
      <c r="D46224" s="20"/>
    </row>
    <row r="46225" spans="4:4" x14ac:dyDescent="0.2">
      <c r="D46225" s="20"/>
    </row>
    <row r="46226" spans="4:4" x14ac:dyDescent="0.2">
      <c r="D46226" s="20"/>
    </row>
    <row r="46227" spans="4:4" x14ac:dyDescent="0.2">
      <c r="D46227" s="20"/>
    </row>
    <row r="46228" spans="4:4" x14ac:dyDescent="0.2">
      <c r="D46228" s="20"/>
    </row>
    <row r="46229" spans="4:4" x14ac:dyDescent="0.2">
      <c r="D46229" s="20"/>
    </row>
    <row r="46230" spans="4:4" x14ac:dyDescent="0.2">
      <c r="D46230" s="20"/>
    </row>
    <row r="46231" spans="4:4" x14ac:dyDescent="0.2">
      <c r="D46231" s="20"/>
    </row>
    <row r="46232" spans="4:4" x14ac:dyDescent="0.2">
      <c r="D46232" s="20"/>
    </row>
    <row r="46233" spans="4:4" x14ac:dyDescent="0.2">
      <c r="D46233" s="20"/>
    </row>
    <row r="46234" spans="4:4" x14ac:dyDescent="0.2">
      <c r="D46234" s="20"/>
    </row>
    <row r="46235" spans="4:4" x14ac:dyDescent="0.2">
      <c r="D46235" s="20"/>
    </row>
    <row r="46236" spans="4:4" x14ac:dyDescent="0.2">
      <c r="D46236" s="20"/>
    </row>
    <row r="46237" spans="4:4" x14ac:dyDescent="0.2">
      <c r="D46237" s="20"/>
    </row>
    <row r="46238" spans="4:4" x14ac:dyDescent="0.2">
      <c r="D46238" s="20"/>
    </row>
    <row r="46239" spans="4:4" x14ac:dyDescent="0.2">
      <c r="D46239" s="20"/>
    </row>
    <row r="46240" spans="4:4" x14ac:dyDescent="0.2">
      <c r="D46240" s="20"/>
    </row>
    <row r="46241" spans="4:4" x14ac:dyDescent="0.2">
      <c r="D46241" s="20"/>
    </row>
    <row r="46242" spans="4:4" x14ac:dyDescent="0.2">
      <c r="D46242" s="20"/>
    </row>
    <row r="46243" spans="4:4" x14ac:dyDescent="0.2">
      <c r="D46243" s="20"/>
    </row>
    <row r="46244" spans="4:4" x14ac:dyDescent="0.2">
      <c r="D46244" s="20"/>
    </row>
    <row r="46245" spans="4:4" x14ac:dyDescent="0.2">
      <c r="D46245" s="20"/>
    </row>
    <row r="46246" spans="4:4" x14ac:dyDescent="0.2">
      <c r="D46246" s="20"/>
    </row>
    <row r="46247" spans="4:4" x14ac:dyDescent="0.2">
      <c r="D46247" s="20"/>
    </row>
    <row r="46248" spans="4:4" x14ac:dyDescent="0.2">
      <c r="D46248" s="20"/>
    </row>
    <row r="46249" spans="4:4" x14ac:dyDescent="0.2">
      <c r="D46249" s="20"/>
    </row>
    <row r="46250" spans="4:4" x14ac:dyDescent="0.2">
      <c r="D46250" s="20"/>
    </row>
    <row r="46251" spans="4:4" x14ac:dyDescent="0.2">
      <c r="D46251" s="20"/>
    </row>
    <row r="46252" spans="4:4" x14ac:dyDescent="0.2">
      <c r="D46252" s="20"/>
    </row>
    <row r="46253" spans="4:4" x14ac:dyDescent="0.2">
      <c r="D46253" s="20"/>
    </row>
    <row r="46254" spans="4:4" x14ac:dyDescent="0.2">
      <c r="D46254" s="20"/>
    </row>
    <row r="46255" spans="4:4" x14ac:dyDescent="0.2">
      <c r="D46255" s="20"/>
    </row>
    <row r="46256" spans="4:4" x14ac:dyDescent="0.2">
      <c r="D46256" s="20"/>
    </row>
    <row r="46257" spans="4:4" x14ac:dyDescent="0.2">
      <c r="D46257" s="20"/>
    </row>
    <row r="46258" spans="4:4" x14ac:dyDescent="0.2">
      <c r="D46258" s="20"/>
    </row>
    <row r="46259" spans="4:4" x14ac:dyDescent="0.2">
      <c r="D46259" s="20"/>
    </row>
    <row r="46260" spans="4:4" x14ac:dyDescent="0.2">
      <c r="D46260" s="20"/>
    </row>
    <row r="46261" spans="4:4" x14ac:dyDescent="0.2">
      <c r="D46261" s="20"/>
    </row>
    <row r="46262" spans="4:4" x14ac:dyDescent="0.2">
      <c r="D46262" s="20"/>
    </row>
    <row r="46263" spans="4:4" x14ac:dyDescent="0.2">
      <c r="D46263" s="20"/>
    </row>
    <row r="46264" spans="4:4" x14ac:dyDescent="0.2">
      <c r="D46264" s="20"/>
    </row>
    <row r="46265" spans="4:4" x14ac:dyDescent="0.2">
      <c r="D46265" s="20"/>
    </row>
    <row r="46266" spans="4:4" x14ac:dyDescent="0.2">
      <c r="D46266" s="20"/>
    </row>
    <row r="46267" spans="4:4" x14ac:dyDescent="0.2">
      <c r="D46267" s="20"/>
    </row>
    <row r="46268" spans="4:4" x14ac:dyDescent="0.2">
      <c r="D46268" s="20"/>
    </row>
    <row r="46269" spans="4:4" x14ac:dyDescent="0.2">
      <c r="D46269" s="20"/>
    </row>
    <row r="46270" spans="4:4" x14ac:dyDescent="0.2">
      <c r="D46270" s="20"/>
    </row>
    <row r="46271" spans="4:4" x14ac:dyDescent="0.2">
      <c r="D46271" s="20"/>
    </row>
    <row r="46272" spans="4:4" x14ac:dyDescent="0.2">
      <c r="D46272" s="20"/>
    </row>
    <row r="46273" spans="4:4" x14ac:dyDescent="0.2">
      <c r="D46273" s="20"/>
    </row>
    <row r="46274" spans="4:4" x14ac:dyDescent="0.2">
      <c r="D46274" s="20"/>
    </row>
    <row r="46275" spans="4:4" x14ac:dyDescent="0.2">
      <c r="D46275" s="20"/>
    </row>
    <row r="46276" spans="4:4" x14ac:dyDescent="0.2">
      <c r="D46276" s="20"/>
    </row>
    <row r="46277" spans="4:4" x14ac:dyDescent="0.2">
      <c r="D46277" s="20"/>
    </row>
    <row r="46278" spans="4:4" x14ac:dyDescent="0.2">
      <c r="D46278" s="20"/>
    </row>
    <row r="46279" spans="4:4" x14ac:dyDescent="0.2">
      <c r="D46279" s="20"/>
    </row>
    <row r="46280" spans="4:4" x14ac:dyDescent="0.2">
      <c r="D46280" s="20"/>
    </row>
    <row r="46281" spans="4:4" x14ac:dyDescent="0.2">
      <c r="D46281" s="20"/>
    </row>
    <row r="46282" spans="4:4" x14ac:dyDescent="0.2">
      <c r="D46282" s="20"/>
    </row>
    <row r="46283" spans="4:4" x14ac:dyDescent="0.2">
      <c r="D46283" s="20"/>
    </row>
    <row r="46284" spans="4:4" x14ac:dyDescent="0.2">
      <c r="D46284" s="20"/>
    </row>
    <row r="46285" spans="4:4" x14ac:dyDescent="0.2">
      <c r="D46285" s="20"/>
    </row>
    <row r="46286" spans="4:4" x14ac:dyDescent="0.2">
      <c r="D46286" s="20"/>
    </row>
    <row r="46287" spans="4:4" x14ac:dyDescent="0.2">
      <c r="D46287" s="20"/>
    </row>
    <row r="46288" spans="4:4" x14ac:dyDescent="0.2">
      <c r="D46288" s="20"/>
    </row>
    <row r="46289" spans="4:4" x14ac:dyDescent="0.2">
      <c r="D46289" s="20"/>
    </row>
    <row r="46290" spans="4:4" x14ac:dyDescent="0.2">
      <c r="D46290" s="20"/>
    </row>
    <row r="46291" spans="4:4" x14ac:dyDescent="0.2">
      <c r="D46291" s="20"/>
    </row>
    <row r="46292" spans="4:4" x14ac:dyDescent="0.2">
      <c r="D46292" s="20"/>
    </row>
    <row r="46293" spans="4:4" x14ac:dyDescent="0.2">
      <c r="D46293" s="20"/>
    </row>
    <row r="46294" spans="4:4" x14ac:dyDescent="0.2">
      <c r="D46294" s="20"/>
    </row>
    <row r="46295" spans="4:4" x14ac:dyDescent="0.2">
      <c r="D46295" s="20"/>
    </row>
    <row r="46296" spans="4:4" x14ac:dyDescent="0.2">
      <c r="D46296" s="20"/>
    </row>
    <row r="46297" spans="4:4" x14ac:dyDescent="0.2">
      <c r="D46297" s="20"/>
    </row>
    <row r="46298" spans="4:4" x14ac:dyDescent="0.2">
      <c r="D46298" s="20"/>
    </row>
    <row r="46299" spans="4:4" x14ac:dyDescent="0.2">
      <c r="D46299" s="20"/>
    </row>
    <row r="46300" spans="4:4" x14ac:dyDescent="0.2">
      <c r="D46300" s="20"/>
    </row>
    <row r="46301" spans="4:4" x14ac:dyDescent="0.2">
      <c r="D46301" s="20"/>
    </row>
    <row r="46302" spans="4:4" x14ac:dyDescent="0.2">
      <c r="D46302" s="20"/>
    </row>
    <row r="46303" spans="4:4" x14ac:dyDescent="0.2">
      <c r="D46303" s="20"/>
    </row>
    <row r="46304" spans="4:4" x14ac:dyDescent="0.2">
      <c r="D46304" s="20"/>
    </row>
    <row r="46305" spans="4:4" x14ac:dyDescent="0.2">
      <c r="D46305" s="20"/>
    </row>
    <row r="46306" spans="4:4" x14ac:dyDescent="0.2">
      <c r="D46306" s="20"/>
    </row>
    <row r="46307" spans="4:4" x14ac:dyDescent="0.2">
      <c r="D46307" s="20"/>
    </row>
    <row r="46308" spans="4:4" x14ac:dyDescent="0.2">
      <c r="D46308" s="20"/>
    </row>
    <row r="46309" spans="4:4" x14ac:dyDescent="0.2">
      <c r="D46309" s="20"/>
    </row>
    <row r="46310" spans="4:4" x14ac:dyDescent="0.2">
      <c r="D46310" s="20"/>
    </row>
    <row r="46311" spans="4:4" x14ac:dyDescent="0.2">
      <c r="D46311" s="20"/>
    </row>
    <row r="46312" spans="4:4" x14ac:dyDescent="0.2">
      <c r="D46312" s="20"/>
    </row>
    <row r="46313" spans="4:4" x14ac:dyDescent="0.2">
      <c r="D46313" s="20"/>
    </row>
    <row r="46314" spans="4:4" x14ac:dyDescent="0.2">
      <c r="D46314" s="20"/>
    </row>
    <row r="46315" spans="4:4" x14ac:dyDescent="0.2">
      <c r="D46315" s="20"/>
    </row>
    <row r="46316" spans="4:4" x14ac:dyDescent="0.2">
      <c r="D46316" s="20"/>
    </row>
    <row r="46317" spans="4:4" x14ac:dyDescent="0.2">
      <c r="D46317" s="20"/>
    </row>
    <row r="46318" spans="4:4" x14ac:dyDescent="0.2">
      <c r="D46318" s="20"/>
    </row>
    <row r="46319" spans="4:4" x14ac:dyDescent="0.2">
      <c r="D46319" s="20"/>
    </row>
    <row r="46320" spans="4:4" x14ac:dyDescent="0.2">
      <c r="D46320" s="20"/>
    </row>
    <row r="46321" spans="4:4" x14ac:dyDescent="0.2">
      <c r="D46321" s="20"/>
    </row>
    <row r="46322" spans="4:4" x14ac:dyDescent="0.2">
      <c r="D46322" s="20"/>
    </row>
    <row r="46323" spans="4:4" x14ac:dyDescent="0.2">
      <c r="D46323" s="20"/>
    </row>
    <row r="46324" spans="4:4" x14ac:dyDescent="0.2">
      <c r="D46324" s="20"/>
    </row>
    <row r="46325" spans="4:4" x14ac:dyDescent="0.2">
      <c r="D46325" s="20"/>
    </row>
    <row r="46326" spans="4:4" x14ac:dyDescent="0.2">
      <c r="D46326" s="20"/>
    </row>
    <row r="46327" spans="4:4" x14ac:dyDescent="0.2">
      <c r="D46327" s="20"/>
    </row>
    <row r="46328" spans="4:4" x14ac:dyDescent="0.2">
      <c r="D46328" s="20"/>
    </row>
    <row r="46329" spans="4:4" x14ac:dyDescent="0.2">
      <c r="D46329" s="20"/>
    </row>
    <row r="46330" spans="4:4" x14ac:dyDescent="0.2">
      <c r="D46330" s="20"/>
    </row>
    <row r="46331" spans="4:4" x14ac:dyDescent="0.2">
      <c r="D46331" s="20"/>
    </row>
    <row r="46332" spans="4:4" x14ac:dyDescent="0.2">
      <c r="D46332" s="20"/>
    </row>
    <row r="46333" spans="4:4" x14ac:dyDescent="0.2">
      <c r="D46333" s="20"/>
    </row>
    <row r="46334" spans="4:4" x14ac:dyDescent="0.2">
      <c r="D46334" s="20"/>
    </row>
    <row r="46335" spans="4:4" x14ac:dyDescent="0.2">
      <c r="D46335" s="20"/>
    </row>
    <row r="46336" spans="4:4" x14ac:dyDescent="0.2">
      <c r="D46336" s="20"/>
    </row>
    <row r="46337" spans="4:4" x14ac:dyDescent="0.2">
      <c r="D46337" s="20"/>
    </row>
    <row r="46338" spans="4:4" x14ac:dyDescent="0.2">
      <c r="D46338" s="20"/>
    </row>
    <row r="46339" spans="4:4" x14ac:dyDescent="0.2">
      <c r="D46339" s="20"/>
    </row>
    <row r="46340" spans="4:4" x14ac:dyDescent="0.2">
      <c r="D46340" s="20"/>
    </row>
    <row r="46341" spans="4:4" x14ac:dyDescent="0.2">
      <c r="D46341" s="20"/>
    </row>
    <row r="46342" spans="4:4" x14ac:dyDescent="0.2">
      <c r="D46342" s="20"/>
    </row>
    <row r="46343" spans="4:4" x14ac:dyDescent="0.2">
      <c r="D46343" s="20"/>
    </row>
    <row r="46344" spans="4:4" x14ac:dyDescent="0.2">
      <c r="D46344" s="20"/>
    </row>
    <row r="46345" spans="4:4" x14ac:dyDescent="0.2">
      <c r="D46345" s="20"/>
    </row>
    <row r="46346" spans="4:4" x14ac:dyDescent="0.2">
      <c r="D46346" s="20"/>
    </row>
    <row r="46347" spans="4:4" x14ac:dyDescent="0.2">
      <c r="D46347" s="20"/>
    </row>
    <row r="46348" spans="4:4" x14ac:dyDescent="0.2">
      <c r="D46348" s="20"/>
    </row>
    <row r="46349" spans="4:4" x14ac:dyDescent="0.2">
      <c r="D46349" s="20"/>
    </row>
    <row r="46350" spans="4:4" x14ac:dyDescent="0.2">
      <c r="D46350" s="20"/>
    </row>
    <row r="46351" spans="4:4" x14ac:dyDescent="0.2">
      <c r="D46351" s="20"/>
    </row>
    <row r="46352" spans="4:4" x14ac:dyDescent="0.2">
      <c r="D46352" s="20"/>
    </row>
    <row r="46353" spans="4:4" x14ac:dyDescent="0.2">
      <c r="D46353" s="20"/>
    </row>
    <row r="46354" spans="4:4" x14ac:dyDescent="0.2">
      <c r="D46354" s="20"/>
    </row>
    <row r="46355" spans="4:4" x14ac:dyDescent="0.2">
      <c r="D46355" s="20"/>
    </row>
    <row r="46356" spans="4:4" x14ac:dyDescent="0.2">
      <c r="D46356" s="20"/>
    </row>
    <row r="46357" spans="4:4" x14ac:dyDescent="0.2">
      <c r="D46357" s="20"/>
    </row>
    <row r="46358" spans="4:4" x14ac:dyDescent="0.2">
      <c r="D46358" s="20"/>
    </row>
    <row r="46359" spans="4:4" x14ac:dyDescent="0.2">
      <c r="D46359" s="20"/>
    </row>
    <row r="46360" spans="4:4" x14ac:dyDescent="0.2">
      <c r="D46360" s="20"/>
    </row>
    <row r="46361" spans="4:4" x14ac:dyDescent="0.2">
      <c r="D46361" s="20"/>
    </row>
    <row r="46362" spans="4:4" x14ac:dyDescent="0.2">
      <c r="D46362" s="20"/>
    </row>
    <row r="46363" spans="4:4" x14ac:dyDescent="0.2">
      <c r="D46363" s="20"/>
    </row>
    <row r="46364" spans="4:4" x14ac:dyDescent="0.2">
      <c r="D46364" s="20"/>
    </row>
    <row r="46365" spans="4:4" x14ac:dyDescent="0.2">
      <c r="D46365" s="20"/>
    </row>
    <row r="46366" spans="4:4" x14ac:dyDescent="0.2">
      <c r="D46366" s="20"/>
    </row>
    <row r="46367" spans="4:4" x14ac:dyDescent="0.2">
      <c r="D46367" s="20"/>
    </row>
    <row r="46368" spans="4:4" x14ac:dyDescent="0.2">
      <c r="D46368" s="20"/>
    </row>
    <row r="46369" spans="4:4" x14ac:dyDescent="0.2">
      <c r="D46369" s="20"/>
    </row>
    <row r="46370" spans="4:4" x14ac:dyDescent="0.2">
      <c r="D46370" s="20"/>
    </row>
    <row r="46371" spans="4:4" x14ac:dyDescent="0.2">
      <c r="D46371" s="20"/>
    </row>
    <row r="46372" spans="4:4" x14ac:dyDescent="0.2">
      <c r="D46372" s="20"/>
    </row>
    <row r="46373" spans="4:4" x14ac:dyDescent="0.2">
      <c r="D46373" s="20"/>
    </row>
    <row r="46374" spans="4:4" x14ac:dyDescent="0.2">
      <c r="D46374" s="20"/>
    </row>
    <row r="46375" spans="4:4" x14ac:dyDescent="0.2">
      <c r="D46375" s="20"/>
    </row>
    <row r="46376" spans="4:4" x14ac:dyDescent="0.2">
      <c r="D46376" s="20"/>
    </row>
    <row r="46377" spans="4:4" x14ac:dyDescent="0.2">
      <c r="D46377" s="20"/>
    </row>
    <row r="46378" spans="4:4" x14ac:dyDescent="0.2">
      <c r="D46378" s="20"/>
    </row>
    <row r="46379" spans="4:4" x14ac:dyDescent="0.2">
      <c r="D46379" s="20"/>
    </row>
    <row r="46380" spans="4:4" x14ac:dyDescent="0.2">
      <c r="D46380" s="20"/>
    </row>
    <row r="46381" spans="4:4" x14ac:dyDescent="0.2">
      <c r="D46381" s="20"/>
    </row>
    <row r="46382" spans="4:4" x14ac:dyDescent="0.2">
      <c r="D46382" s="20"/>
    </row>
    <row r="46383" spans="4:4" x14ac:dyDescent="0.2">
      <c r="D46383" s="20"/>
    </row>
    <row r="46384" spans="4:4" x14ac:dyDescent="0.2">
      <c r="D46384" s="20"/>
    </row>
    <row r="46385" spans="4:4" x14ac:dyDescent="0.2">
      <c r="D46385" s="20"/>
    </row>
    <row r="46386" spans="4:4" x14ac:dyDescent="0.2">
      <c r="D46386" s="20"/>
    </row>
    <row r="46387" spans="4:4" x14ac:dyDescent="0.2">
      <c r="D46387" s="20"/>
    </row>
    <row r="46388" spans="4:4" x14ac:dyDescent="0.2">
      <c r="D46388" s="20"/>
    </row>
    <row r="46389" spans="4:4" x14ac:dyDescent="0.2">
      <c r="D46389" s="20"/>
    </row>
    <row r="46390" spans="4:4" x14ac:dyDescent="0.2">
      <c r="D46390" s="20"/>
    </row>
    <row r="46391" spans="4:4" x14ac:dyDescent="0.2">
      <c r="D46391" s="20"/>
    </row>
    <row r="46392" spans="4:4" x14ac:dyDescent="0.2">
      <c r="D46392" s="20"/>
    </row>
    <row r="46393" spans="4:4" x14ac:dyDescent="0.2">
      <c r="D46393" s="20"/>
    </row>
    <row r="46394" spans="4:4" x14ac:dyDescent="0.2">
      <c r="D46394" s="20"/>
    </row>
    <row r="46395" spans="4:4" x14ac:dyDescent="0.2">
      <c r="D46395" s="20"/>
    </row>
    <row r="46396" spans="4:4" x14ac:dyDescent="0.2">
      <c r="D46396" s="20"/>
    </row>
    <row r="46397" spans="4:4" x14ac:dyDescent="0.2">
      <c r="D46397" s="20"/>
    </row>
    <row r="46398" spans="4:4" x14ac:dyDescent="0.2">
      <c r="D46398" s="20"/>
    </row>
    <row r="46399" spans="4:4" x14ac:dyDescent="0.2">
      <c r="D46399" s="20"/>
    </row>
    <row r="46400" spans="4:4" x14ac:dyDescent="0.2">
      <c r="D46400" s="20"/>
    </row>
    <row r="46401" spans="4:4" x14ac:dyDescent="0.2">
      <c r="D46401" s="20"/>
    </row>
    <row r="46402" spans="4:4" x14ac:dyDescent="0.2">
      <c r="D46402" s="20"/>
    </row>
    <row r="46403" spans="4:4" x14ac:dyDescent="0.2">
      <c r="D46403" s="20"/>
    </row>
    <row r="46404" spans="4:4" x14ac:dyDescent="0.2">
      <c r="D46404" s="20"/>
    </row>
    <row r="46405" spans="4:4" x14ac:dyDescent="0.2">
      <c r="D46405" s="20"/>
    </row>
    <row r="46406" spans="4:4" x14ac:dyDescent="0.2">
      <c r="D46406" s="20"/>
    </row>
    <row r="46407" spans="4:4" x14ac:dyDescent="0.2">
      <c r="D46407" s="20"/>
    </row>
    <row r="46408" spans="4:4" x14ac:dyDescent="0.2">
      <c r="D46408" s="20"/>
    </row>
    <row r="46409" spans="4:4" x14ac:dyDescent="0.2">
      <c r="D46409" s="20"/>
    </row>
    <row r="46410" spans="4:4" x14ac:dyDescent="0.2">
      <c r="D46410" s="20"/>
    </row>
    <row r="46411" spans="4:4" x14ac:dyDescent="0.2">
      <c r="D46411" s="20"/>
    </row>
    <row r="46412" spans="4:4" x14ac:dyDescent="0.2">
      <c r="D46412" s="20"/>
    </row>
    <row r="46413" spans="4:4" x14ac:dyDescent="0.2">
      <c r="D46413" s="20"/>
    </row>
    <row r="46414" spans="4:4" x14ac:dyDescent="0.2">
      <c r="D46414" s="20"/>
    </row>
    <row r="46415" spans="4:4" x14ac:dyDescent="0.2">
      <c r="D46415" s="20"/>
    </row>
    <row r="46416" spans="4:4" x14ac:dyDescent="0.2">
      <c r="D46416" s="20"/>
    </row>
    <row r="46417" spans="4:4" x14ac:dyDescent="0.2">
      <c r="D46417" s="20"/>
    </row>
    <row r="46418" spans="4:4" x14ac:dyDescent="0.2">
      <c r="D46418" s="20"/>
    </row>
    <row r="46419" spans="4:4" x14ac:dyDescent="0.2">
      <c r="D46419" s="20"/>
    </row>
    <row r="46420" spans="4:4" x14ac:dyDescent="0.2">
      <c r="D46420" s="20"/>
    </row>
    <row r="46421" spans="4:4" x14ac:dyDescent="0.2">
      <c r="D46421" s="20"/>
    </row>
    <row r="46422" spans="4:4" x14ac:dyDescent="0.2">
      <c r="D46422" s="20"/>
    </row>
    <row r="46423" spans="4:4" x14ac:dyDescent="0.2">
      <c r="D46423" s="20"/>
    </row>
    <row r="46424" spans="4:4" x14ac:dyDescent="0.2">
      <c r="D46424" s="20"/>
    </row>
    <row r="46425" spans="4:4" x14ac:dyDescent="0.2">
      <c r="D46425" s="20"/>
    </row>
    <row r="46426" spans="4:4" x14ac:dyDescent="0.2">
      <c r="D46426" s="20"/>
    </row>
    <row r="46427" spans="4:4" x14ac:dyDescent="0.2">
      <c r="D46427" s="20"/>
    </row>
    <row r="46428" spans="4:4" x14ac:dyDescent="0.2">
      <c r="D46428" s="20"/>
    </row>
    <row r="46429" spans="4:4" x14ac:dyDescent="0.2">
      <c r="D46429" s="20"/>
    </row>
    <row r="46430" spans="4:4" x14ac:dyDescent="0.2">
      <c r="D46430" s="20"/>
    </row>
    <row r="46431" spans="4:4" x14ac:dyDescent="0.2">
      <c r="D46431" s="20"/>
    </row>
    <row r="46432" spans="4:4" x14ac:dyDescent="0.2">
      <c r="D46432" s="20"/>
    </row>
    <row r="46433" spans="4:4" x14ac:dyDescent="0.2">
      <c r="D46433" s="20"/>
    </row>
    <row r="46434" spans="4:4" x14ac:dyDescent="0.2">
      <c r="D46434" s="20"/>
    </row>
    <row r="46435" spans="4:4" x14ac:dyDescent="0.2">
      <c r="D46435" s="20"/>
    </row>
    <row r="46436" spans="4:4" x14ac:dyDescent="0.2">
      <c r="D46436" s="20"/>
    </row>
    <row r="46437" spans="4:4" x14ac:dyDescent="0.2">
      <c r="D46437" s="20"/>
    </row>
    <row r="46438" spans="4:4" x14ac:dyDescent="0.2">
      <c r="D46438" s="20"/>
    </row>
    <row r="46439" spans="4:4" x14ac:dyDescent="0.2">
      <c r="D46439" s="20"/>
    </row>
    <row r="46440" spans="4:4" x14ac:dyDescent="0.2">
      <c r="D46440" s="20"/>
    </row>
    <row r="46441" spans="4:4" x14ac:dyDescent="0.2">
      <c r="D46441" s="20"/>
    </row>
    <row r="46442" spans="4:4" x14ac:dyDescent="0.2">
      <c r="D46442" s="20"/>
    </row>
    <row r="46443" spans="4:4" x14ac:dyDescent="0.2">
      <c r="D46443" s="20"/>
    </row>
    <row r="46444" spans="4:4" x14ac:dyDescent="0.2">
      <c r="D46444" s="20"/>
    </row>
    <row r="46445" spans="4:4" x14ac:dyDescent="0.2">
      <c r="D46445" s="20"/>
    </row>
    <row r="46446" spans="4:4" x14ac:dyDescent="0.2">
      <c r="D46446" s="20"/>
    </row>
    <row r="46447" spans="4:4" x14ac:dyDescent="0.2">
      <c r="D46447" s="20"/>
    </row>
    <row r="46448" spans="4:4" x14ac:dyDescent="0.2">
      <c r="D46448" s="20"/>
    </row>
    <row r="46449" spans="4:4" x14ac:dyDescent="0.2">
      <c r="D46449" s="20"/>
    </row>
    <row r="46450" spans="4:4" x14ac:dyDescent="0.2">
      <c r="D46450" s="20"/>
    </row>
    <row r="46451" spans="4:4" x14ac:dyDescent="0.2">
      <c r="D46451" s="20"/>
    </row>
    <row r="46452" spans="4:4" x14ac:dyDescent="0.2">
      <c r="D46452" s="20"/>
    </row>
    <row r="46453" spans="4:4" x14ac:dyDescent="0.2">
      <c r="D46453" s="20"/>
    </row>
    <row r="46454" spans="4:4" x14ac:dyDescent="0.2">
      <c r="D46454" s="20"/>
    </row>
    <row r="46455" spans="4:4" x14ac:dyDescent="0.2">
      <c r="D46455" s="20"/>
    </row>
    <row r="46456" spans="4:4" x14ac:dyDescent="0.2">
      <c r="D46456" s="20"/>
    </row>
    <row r="46457" spans="4:4" x14ac:dyDescent="0.2">
      <c r="D46457" s="20"/>
    </row>
    <row r="46458" spans="4:4" x14ac:dyDescent="0.2">
      <c r="D46458" s="20"/>
    </row>
    <row r="46459" spans="4:4" x14ac:dyDescent="0.2">
      <c r="D46459" s="20"/>
    </row>
    <row r="46460" spans="4:4" x14ac:dyDescent="0.2">
      <c r="D46460" s="20"/>
    </row>
    <row r="46461" spans="4:4" x14ac:dyDescent="0.2">
      <c r="D46461" s="20"/>
    </row>
    <row r="46462" spans="4:4" x14ac:dyDescent="0.2">
      <c r="D46462" s="20"/>
    </row>
    <row r="46463" spans="4:4" x14ac:dyDescent="0.2">
      <c r="D46463" s="20"/>
    </row>
    <row r="46464" spans="4:4" x14ac:dyDescent="0.2">
      <c r="D46464" s="20"/>
    </row>
    <row r="46465" spans="4:4" x14ac:dyDescent="0.2">
      <c r="D46465" s="20"/>
    </row>
    <row r="46466" spans="4:4" x14ac:dyDescent="0.2">
      <c r="D46466" s="20"/>
    </row>
    <row r="46467" spans="4:4" x14ac:dyDescent="0.2">
      <c r="D46467" s="20"/>
    </row>
    <row r="46468" spans="4:4" x14ac:dyDescent="0.2">
      <c r="D46468" s="20"/>
    </row>
    <row r="46469" spans="4:4" x14ac:dyDescent="0.2">
      <c r="D46469" s="20"/>
    </row>
    <row r="46470" spans="4:4" x14ac:dyDescent="0.2">
      <c r="D46470" s="20"/>
    </row>
    <row r="46471" spans="4:4" x14ac:dyDescent="0.2">
      <c r="D46471" s="20"/>
    </row>
    <row r="46472" spans="4:4" x14ac:dyDescent="0.2">
      <c r="D46472" s="20"/>
    </row>
    <row r="46473" spans="4:4" x14ac:dyDescent="0.2">
      <c r="D46473" s="20"/>
    </row>
    <row r="46474" spans="4:4" x14ac:dyDescent="0.2">
      <c r="D46474" s="20"/>
    </row>
    <row r="46475" spans="4:4" x14ac:dyDescent="0.2">
      <c r="D46475" s="20"/>
    </row>
    <row r="46476" spans="4:4" x14ac:dyDescent="0.2">
      <c r="D46476" s="20"/>
    </row>
    <row r="46477" spans="4:4" x14ac:dyDescent="0.2">
      <c r="D46477" s="20"/>
    </row>
    <row r="46478" spans="4:4" x14ac:dyDescent="0.2">
      <c r="D46478" s="20"/>
    </row>
    <row r="46479" spans="4:4" x14ac:dyDescent="0.2">
      <c r="D46479" s="20"/>
    </row>
    <row r="46480" spans="4:4" x14ac:dyDescent="0.2">
      <c r="D46480" s="20"/>
    </row>
    <row r="46481" spans="4:4" x14ac:dyDescent="0.2">
      <c r="D46481" s="20"/>
    </row>
    <row r="46482" spans="4:4" x14ac:dyDescent="0.2">
      <c r="D46482" s="20"/>
    </row>
    <row r="46483" spans="4:4" x14ac:dyDescent="0.2">
      <c r="D46483" s="20"/>
    </row>
    <row r="46484" spans="4:4" x14ac:dyDescent="0.2">
      <c r="D46484" s="20"/>
    </row>
    <row r="46485" spans="4:4" x14ac:dyDescent="0.2">
      <c r="D46485" s="20"/>
    </row>
    <row r="46486" spans="4:4" x14ac:dyDescent="0.2">
      <c r="D46486" s="20"/>
    </row>
    <row r="46487" spans="4:4" x14ac:dyDescent="0.2">
      <c r="D46487" s="20"/>
    </row>
    <row r="46488" spans="4:4" x14ac:dyDescent="0.2">
      <c r="D46488" s="20"/>
    </row>
    <row r="46489" spans="4:4" x14ac:dyDescent="0.2">
      <c r="D46489" s="20"/>
    </row>
    <row r="46490" spans="4:4" x14ac:dyDescent="0.2">
      <c r="D46490" s="20"/>
    </row>
    <row r="46491" spans="4:4" x14ac:dyDescent="0.2">
      <c r="D46491" s="20"/>
    </row>
    <row r="46492" spans="4:4" x14ac:dyDescent="0.2">
      <c r="D46492" s="20"/>
    </row>
    <row r="46493" spans="4:4" x14ac:dyDescent="0.2">
      <c r="D46493" s="20"/>
    </row>
    <row r="46494" spans="4:4" x14ac:dyDescent="0.2">
      <c r="D46494" s="20"/>
    </row>
    <row r="46495" spans="4:4" x14ac:dyDescent="0.2">
      <c r="D46495" s="20"/>
    </row>
    <row r="46496" spans="4:4" x14ac:dyDescent="0.2">
      <c r="D46496" s="20"/>
    </row>
    <row r="46497" spans="4:4" x14ac:dyDescent="0.2">
      <c r="D46497" s="20"/>
    </row>
    <row r="46498" spans="4:4" x14ac:dyDescent="0.2">
      <c r="D46498" s="20"/>
    </row>
    <row r="46499" spans="4:4" x14ac:dyDescent="0.2">
      <c r="D46499" s="20"/>
    </row>
    <row r="46500" spans="4:4" x14ac:dyDescent="0.2">
      <c r="D46500" s="20"/>
    </row>
    <row r="46501" spans="4:4" x14ac:dyDescent="0.2">
      <c r="D46501" s="20"/>
    </row>
    <row r="46502" spans="4:4" x14ac:dyDescent="0.2">
      <c r="D46502" s="20"/>
    </row>
    <row r="46503" spans="4:4" x14ac:dyDescent="0.2">
      <c r="D46503" s="20"/>
    </row>
    <row r="46504" spans="4:4" x14ac:dyDescent="0.2">
      <c r="D46504" s="20"/>
    </row>
    <row r="46505" spans="4:4" x14ac:dyDescent="0.2">
      <c r="D46505" s="20"/>
    </row>
    <row r="46506" spans="4:4" x14ac:dyDescent="0.2">
      <c r="D46506" s="20"/>
    </row>
    <row r="46507" spans="4:4" x14ac:dyDescent="0.2">
      <c r="D46507" s="20"/>
    </row>
    <row r="46508" spans="4:4" x14ac:dyDescent="0.2">
      <c r="D46508" s="20"/>
    </row>
    <row r="46509" spans="4:4" x14ac:dyDescent="0.2">
      <c r="D46509" s="20"/>
    </row>
    <row r="46510" spans="4:4" x14ac:dyDescent="0.2">
      <c r="D46510" s="20"/>
    </row>
    <row r="46511" spans="4:4" x14ac:dyDescent="0.2">
      <c r="D46511" s="20"/>
    </row>
    <row r="46512" spans="4:4" x14ac:dyDescent="0.2">
      <c r="D46512" s="20"/>
    </row>
    <row r="46513" spans="4:4" x14ac:dyDescent="0.2">
      <c r="D46513" s="20"/>
    </row>
    <row r="46514" spans="4:4" x14ac:dyDescent="0.2">
      <c r="D46514" s="20"/>
    </row>
    <row r="46515" spans="4:4" x14ac:dyDescent="0.2">
      <c r="D46515" s="20"/>
    </row>
    <row r="46516" spans="4:4" x14ac:dyDescent="0.2">
      <c r="D46516" s="20"/>
    </row>
    <row r="46517" spans="4:4" x14ac:dyDescent="0.2">
      <c r="D46517" s="20"/>
    </row>
    <row r="46518" spans="4:4" x14ac:dyDescent="0.2">
      <c r="D46518" s="20"/>
    </row>
    <row r="46519" spans="4:4" x14ac:dyDescent="0.2">
      <c r="D46519" s="20"/>
    </row>
    <row r="46520" spans="4:4" x14ac:dyDescent="0.2">
      <c r="D46520" s="20"/>
    </row>
    <row r="46521" spans="4:4" x14ac:dyDescent="0.2">
      <c r="D46521" s="20"/>
    </row>
    <row r="46522" spans="4:4" x14ac:dyDescent="0.2">
      <c r="D46522" s="20"/>
    </row>
    <row r="46523" spans="4:4" x14ac:dyDescent="0.2">
      <c r="D46523" s="20"/>
    </row>
    <row r="46524" spans="4:4" x14ac:dyDescent="0.2">
      <c r="D46524" s="20"/>
    </row>
    <row r="46525" spans="4:4" x14ac:dyDescent="0.2">
      <c r="D46525" s="20"/>
    </row>
    <row r="46526" spans="4:4" x14ac:dyDescent="0.2">
      <c r="D46526" s="20"/>
    </row>
    <row r="46527" spans="4:4" x14ac:dyDescent="0.2">
      <c r="D46527" s="20"/>
    </row>
    <row r="46528" spans="4:4" x14ac:dyDescent="0.2">
      <c r="D46528" s="20"/>
    </row>
    <row r="46529" spans="4:4" x14ac:dyDescent="0.2">
      <c r="D46529" s="20"/>
    </row>
    <row r="46530" spans="4:4" x14ac:dyDescent="0.2">
      <c r="D46530" s="20"/>
    </row>
    <row r="46531" spans="4:4" x14ac:dyDescent="0.2">
      <c r="D46531" s="20"/>
    </row>
    <row r="46532" spans="4:4" x14ac:dyDescent="0.2">
      <c r="D46532" s="20"/>
    </row>
    <row r="46533" spans="4:4" x14ac:dyDescent="0.2">
      <c r="D46533" s="20"/>
    </row>
    <row r="46534" spans="4:4" x14ac:dyDescent="0.2">
      <c r="D46534" s="20"/>
    </row>
    <row r="46535" spans="4:4" x14ac:dyDescent="0.2">
      <c r="D46535" s="20"/>
    </row>
    <row r="46536" spans="4:4" x14ac:dyDescent="0.2">
      <c r="D46536" s="20"/>
    </row>
    <row r="46537" spans="4:4" x14ac:dyDescent="0.2">
      <c r="D46537" s="20"/>
    </row>
    <row r="46538" spans="4:4" x14ac:dyDescent="0.2">
      <c r="D46538" s="20"/>
    </row>
    <row r="46539" spans="4:4" x14ac:dyDescent="0.2">
      <c r="D46539" s="20"/>
    </row>
    <row r="46540" spans="4:4" x14ac:dyDescent="0.2">
      <c r="D46540" s="20"/>
    </row>
    <row r="46541" spans="4:4" x14ac:dyDescent="0.2">
      <c r="D46541" s="20"/>
    </row>
    <row r="46542" spans="4:4" x14ac:dyDescent="0.2">
      <c r="D46542" s="20"/>
    </row>
    <row r="46543" spans="4:4" x14ac:dyDescent="0.2">
      <c r="D46543" s="20"/>
    </row>
    <row r="46544" spans="4:4" x14ac:dyDescent="0.2">
      <c r="D46544" s="20"/>
    </row>
    <row r="46545" spans="4:4" x14ac:dyDescent="0.2">
      <c r="D46545" s="20"/>
    </row>
    <row r="46546" spans="4:4" x14ac:dyDescent="0.2">
      <c r="D46546" s="20"/>
    </row>
    <row r="46547" spans="4:4" x14ac:dyDescent="0.2">
      <c r="D46547" s="20"/>
    </row>
    <row r="46548" spans="4:4" x14ac:dyDescent="0.2">
      <c r="D46548" s="20"/>
    </row>
    <row r="46549" spans="4:4" x14ac:dyDescent="0.2">
      <c r="D46549" s="20"/>
    </row>
    <row r="46550" spans="4:4" x14ac:dyDescent="0.2">
      <c r="D46550" s="20"/>
    </row>
    <row r="46551" spans="4:4" x14ac:dyDescent="0.2">
      <c r="D46551" s="20"/>
    </row>
    <row r="46552" spans="4:4" x14ac:dyDescent="0.2">
      <c r="D46552" s="20"/>
    </row>
    <row r="46553" spans="4:4" x14ac:dyDescent="0.2">
      <c r="D46553" s="20"/>
    </row>
    <row r="46554" spans="4:4" x14ac:dyDescent="0.2">
      <c r="D46554" s="20"/>
    </row>
    <row r="46555" spans="4:4" x14ac:dyDescent="0.2">
      <c r="D46555" s="20"/>
    </row>
    <row r="46556" spans="4:4" x14ac:dyDescent="0.2">
      <c r="D46556" s="20"/>
    </row>
    <row r="46557" spans="4:4" x14ac:dyDescent="0.2">
      <c r="D46557" s="20"/>
    </row>
    <row r="46558" spans="4:4" x14ac:dyDescent="0.2">
      <c r="D46558" s="20"/>
    </row>
    <row r="46559" spans="4:4" x14ac:dyDescent="0.2">
      <c r="D46559" s="20"/>
    </row>
    <row r="46560" spans="4:4" x14ac:dyDescent="0.2">
      <c r="D46560" s="20"/>
    </row>
    <row r="46561" spans="4:4" x14ac:dyDescent="0.2">
      <c r="D46561" s="20"/>
    </row>
    <row r="46562" spans="4:4" x14ac:dyDescent="0.2">
      <c r="D46562" s="20"/>
    </row>
    <row r="46563" spans="4:4" x14ac:dyDescent="0.2">
      <c r="D46563" s="20"/>
    </row>
    <row r="46564" spans="4:4" x14ac:dyDescent="0.2">
      <c r="D46564" s="20"/>
    </row>
    <row r="46565" spans="4:4" x14ac:dyDescent="0.2">
      <c r="D46565" s="20"/>
    </row>
    <row r="46566" spans="4:4" x14ac:dyDescent="0.2">
      <c r="D46566" s="20"/>
    </row>
    <row r="46567" spans="4:4" x14ac:dyDescent="0.2">
      <c r="D46567" s="20"/>
    </row>
    <row r="46568" spans="4:4" x14ac:dyDescent="0.2">
      <c r="D46568" s="20"/>
    </row>
    <row r="46569" spans="4:4" x14ac:dyDescent="0.2">
      <c r="D46569" s="20"/>
    </row>
    <row r="46570" spans="4:4" x14ac:dyDescent="0.2">
      <c r="D46570" s="20"/>
    </row>
    <row r="46571" spans="4:4" x14ac:dyDescent="0.2">
      <c r="D46571" s="20"/>
    </row>
    <row r="46572" spans="4:4" x14ac:dyDescent="0.2">
      <c r="D46572" s="20"/>
    </row>
    <row r="46573" spans="4:4" x14ac:dyDescent="0.2">
      <c r="D46573" s="20"/>
    </row>
    <row r="46574" spans="4:4" x14ac:dyDescent="0.2">
      <c r="D46574" s="20"/>
    </row>
    <row r="46575" spans="4:4" x14ac:dyDescent="0.2">
      <c r="D46575" s="20"/>
    </row>
    <row r="46576" spans="4:4" x14ac:dyDescent="0.2">
      <c r="D46576" s="20"/>
    </row>
    <row r="46577" spans="4:4" x14ac:dyDescent="0.2">
      <c r="D46577" s="20"/>
    </row>
    <row r="46578" spans="4:4" x14ac:dyDescent="0.2">
      <c r="D46578" s="20"/>
    </row>
    <row r="46579" spans="4:4" x14ac:dyDescent="0.2">
      <c r="D46579" s="20"/>
    </row>
    <row r="46580" spans="4:4" x14ac:dyDescent="0.2">
      <c r="D46580" s="20"/>
    </row>
    <row r="46581" spans="4:4" x14ac:dyDescent="0.2">
      <c r="D46581" s="20"/>
    </row>
    <row r="46582" spans="4:4" x14ac:dyDescent="0.2">
      <c r="D46582" s="20"/>
    </row>
    <row r="46583" spans="4:4" x14ac:dyDescent="0.2">
      <c r="D46583" s="20"/>
    </row>
    <row r="46584" spans="4:4" x14ac:dyDescent="0.2">
      <c r="D46584" s="20"/>
    </row>
    <row r="46585" spans="4:4" x14ac:dyDescent="0.2">
      <c r="D46585" s="20"/>
    </row>
    <row r="46586" spans="4:4" x14ac:dyDescent="0.2">
      <c r="D46586" s="20"/>
    </row>
    <row r="46587" spans="4:4" x14ac:dyDescent="0.2">
      <c r="D46587" s="20"/>
    </row>
    <row r="46588" spans="4:4" x14ac:dyDescent="0.2">
      <c r="D46588" s="20"/>
    </row>
    <row r="46589" spans="4:4" x14ac:dyDescent="0.2">
      <c r="D46589" s="20"/>
    </row>
    <row r="46590" spans="4:4" x14ac:dyDescent="0.2">
      <c r="D46590" s="20"/>
    </row>
    <row r="46591" spans="4:4" x14ac:dyDescent="0.2">
      <c r="D46591" s="20"/>
    </row>
    <row r="46592" spans="4:4" x14ac:dyDescent="0.2">
      <c r="D46592" s="20"/>
    </row>
    <row r="46593" spans="4:4" x14ac:dyDescent="0.2">
      <c r="D46593" s="20"/>
    </row>
    <row r="46594" spans="4:4" x14ac:dyDescent="0.2">
      <c r="D46594" s="20"/>
    </row>
    <row r="46595" spans="4:4" x14ac:dyDescent="0.2">
      <c r="D46595" s="20"/>
    </row>
    <row r="46596" spans="4:4" x14ac:dyDescent="0.2">
      <c r="D46596" s="20"/>
    </row>
    <row r="46597" spans="4:4" x14ac:dyDescent="0.2">
      <c r="D46597" s="20"/>
    </row>
    <row r="46598" spans="4:4" x14ac:dyDescent="0.2">
      <c r="D46598" s="20"/>
    </row>
    <row r="46599" spans="4:4" x14ac:dyDescent="0.2">
      <c r="D46599" s="20"/>
    </row>
    <row r="46600" spans="4:4" x14ac:dyDescent="0.2">
      <c r="D46600" s="20"/>
    </row>
    <row r="46601" spans="4:4" x14ac:dyDescent="0.2">
      <c r="D46601" s="20"/>
    </row>
    <row r="46602" spans="4:4" x14ac:dyDescent="0.2">
      <c r="D46602" s="20"/>
    </row>
    <row r="46603" spans="4:4" x14ac:dyDescent="0.2">
      <c r="D46603" s="20"/>
    </row>
    <row r="46604" spans="4:4" x14ac:dyDescent="0.2">
      <c r="D46604" s="20"/>
    </row>
    <row r="46605" spans="4:4" x14ac:dyDescent="0.2">
      <c r="D46605" s="20"/>
    </row>
    <row r="46606" spans="4:4" x14ac:dyDescent="0.2">
      <c r="D46606" s="20"/>
    </row>
    <row r="46607" spans="4:4" x14ac:dyDescent="0.2">
      <c r="D46607" s="20"/>
    </row>
    <row r="46608" spans="4:4" x14ac:dyDescent="0.2">
      <c r="D46608" s="20"/>
    </row>
    <row r="46609" spans="4:4" x14ac:dyDescent="0.2">
      <c r="D46609" s="20"/>
    </row>
    <row r="46610" spans="4:4" x14ac:dyDescent="0.2">
      <c r="D46610" s="20"/>
    </row>
    <row r="46611" spans="4:4" x14ac:dyDescent="0.2">
      <c r="D46611" s="20"/>
    </row>
    <row r="46612" spans="4:4" x14ac:dyDescent="0.2">
      <c r="D46612" s="20"/>
    </row>
    <row r="46613" spans="4:4" x14ac:dyDescent="0.2">
      <c r="D46613" s="20"/>
    </row>
    <row r="46614" spans="4:4" x14ac:dyDescent="0.2">
      <c r="D46614" s="20"/>
    </row>
    <row r="46615" spans="4:4" x14ac:dyDescent="0.2">
      <c r="D46615" s="20"/>
    </row>
    <row r="46616" spans="4:4" x14ac:dyDescent="0.2">
      <c r="D46616" s="20"/>
    </row>
    <row r="46617" spans="4:4" x14ac:dyDescent="0.2">
      <c r="D46617" s="20"/>
    </row>
    <row r="46618" spans="4:4" x14ac:dyDescent="0.2">
      <c r="D46618" s="20"/>
    </row>
    <row r="46619" spans="4:4" x14ac:dyDescent="0.2">
      <c r="D46619" s="20"/>
    </row>
    <row r="46620" spans="4:4" x14ac:dyDescent="0.2">
      <c r="D46620" s="20"/>
    </row>
    <row r="46621" spans="4:4" x14ac:dyDescent="0.2">
      <c r="D46621" s="20"/>
    </row>
    <row r="46622" spans="4:4" x14ac:dyDescent="0.2">
      <c r="D46622" s="20"/>
    </row>
    <row r="46623" spans="4:4" x14ac:dyDescent="0.2">
      <c r="D46623" s="20"/>
    </row>
    <row r="46624" spans="4:4" x14ac:dyDescent="0.2">
      <c r="D46624" s="20"/>
    </row>
    <row r="46625" spans="4:4" x14ac:dyDescent="0.2">
      <c r="D46625" s="20"/>
    </row>
    <row r="46626" spans="4:4" x14ac:dyDescent="0.2">
      <c r="D46626" s="20"/>
    </row>
    <row r="46627" spans="4:4" x14ac:dyDescent="0.2">
      <c r="D46627" s="20"/>
    </row>
    <row r="46628" spans="4:4" x14ac:dyDescent="0.2">
      <c r="D46628" s="20"/>
    </row>
    <row r="46629" spans="4:4" x14ac:dyDescent="0.2">
      <c r="D46629" s="20"/>
    </row>
    <row r="46630" spans="4:4" x14ac:dyDescent="0.2">
      <c r="D46630" s="20"/>
    </row>
    <row r="46631" spans="4:4" x14ac:dyDescent="0.2">
      <c r="D46631" s="20"/>
    </row>
    <row r="46632" spans="4:4" x14ac:dyDescent="0.2">
      <c r="D46632" s="20"/>
    </row>
    <row r="46633" spans="4:4" x14ac:dyDescent="0.2">
      <c r="D46633" s="20"/>
    </row>
    <row r="46634" spans="4:4" x14ac:dyDescent="0.2">
      <c r="D46634" s="20"/>
    </row>
    <row r="46635" spans="4:4" x14ac:dyDescent="0.2">
      <c r="D46635" s="20"/>
    </row>
    <row r="46636" spans="4:4" x14ac:dyDescent="0.2">
      <c r="D46636" s="20"/>
    </row>
    <row r="46637" spans="4:4" x14ac:dyDescent="0.2">
      <c r="D46637" s="20"/>
    </row>
    <row r="46638" spans="4:4" x14ac:dyDescent="0.2">
      <c r="D46638" s="20"/>
    </row>
    <row r="46639" spans="4:4" x14ac:dyDescent="0.2">
      <c r="D46639" s="20"/>
    </row>
    <row r="46640" spans="4:4" x14ac:dyDescent="0.2">
      <c r="D46640" s="20"/>
    </row>
    <row r="46641" spans="4:4" x14ac:dyDescent="0.2">
      <c r="D46641" s="20"/>
    </row>
    <row r="46642" spans="4:4" x14ac:dyDescent="0.2">
      <c r="D46642" s="20"/>
    </row>
    <row r="46643" spans="4:4" x14ac:dyDescent="0.2">
      <c r="D46643" s="20"/>
    </row>
    <row r="46644" spans="4:4" x14ac:dyDescent="0.2">
      <c r="D46644" s="20"/>
    </row>
    <row r="46645" spans="4:4" x14ac:dyDescent="0.2">
      <c r="D46645" s="20"/>
    </row>
    <row r="46646" spans="4:4" x14ac:dyDescent="0.2">
      <c r="D46646" s="20"/>
    </row>
    <row r="46647" spans="4:4" x14ac:dyDescent="0.2">
      <c r="D46647" s="20"/>
    </row>
    <row r="46648" spans="4:4" x14ac:dyDescent="0.2">
      <c r="D46648" s="20"/>
    </row>
    <row r="46649" spans="4:4" x14ac:dyDescent="0.2">
      <c r="D46649" s="20"/>
    </row>
    <row r="46650" spans="4:4" x14ac:dyDescent="0.2">
      <c r="D46650" s="20"/>
    </row>
    <row r="46651" spans="4:4" x14ac:dyDescent="0.2">
      <c r="D46651" s="20"/>
    </row>
    <row r="46652" spans="4:4" x14ac:dyDescent="0.2">
      <c r="D46652" s="20"/>
    </row>
    <row r="46653" spans="4:4" x14ac:dyDescent="0.2">
      <c r="D46653" s="20"/>
    </row>
    <row r="46654" spans="4:4" x14ac:dyDescent="0.2">
      <c r="D46654" s="20"/>
    </row>
    <row r="46655" spans="4:4" x14ac:dyDescent="0.2">
      <c r="D46655" s="20"/>
    </row>
    <row r="46656" spans="4:4" x14ac:dyDescent="0.2">
      <c r="D46656" s="20"/>
    </row>
    <row r="46657" spans="4:4" x14ac:dyDescent="0.2">
      <c r="D46657" s="20"/>
    </row>
    <row r="46658" spans="4:4" x14ac:dyDescent="0.2">
      <c r="D46658" s="20"/>
    </row>
    <row r="46659" spans="4:4" x14ac:dyDescent="0.2">
      <c r="D46659" s="20"/>
    </row>
    <row r="46660" spans="4:4" x14ac:dyDescent="0.2">
      <c r="D46660" s="20"/>
    </row>
    <row r="46661" spans="4:4" x14ac:dyDescent="0.2">
      <c r="D46661" s="20"/>
    </row>
    <row r="46662" spans="4:4" x14ac:dyDescent="0.2">
      <c r="D46662" s="20"/>
    </row>
    <row r="46663" spans="4:4" x14ac:dyDescent="0.2">
      <c r="D46663" s="20"/>
    </row>
    <row r="46664" spans="4:4" x14ac:dyDescent="0.2">
      <c r="D46664" s="20"/>
    </row>
    <row r="46665" spans="4:4" x14ac:dyDescent="0.2">
      <c r="D46665" s="20"/>
    </row>
    <row r="46666" spans="4:4" x14ac:dyDescent="0.2">
      <c r="D46666" s="20"/>
    </row>
    <row r="46667" spans="4:4" x14ac:dyDescent="0.2">
      <c r="D46667" s="20"/>
    </row>
    <row r="46668" spans="4:4" x14ac:dyDescent="0.2">
      <c r="D46668" s="20"/>
    </row>
    <row r="46669" spans="4:4" x14ac:dyDescent="0.2">
      <c r="D46669" s="20"/>
    </row>
    <row r="46670" spans="4:4" x14ac:dyDescent="0.2">
      <c r="D46670" s="20"/>
    </row>
    <row r="46671" spans="4:4" x14ac:dyDescent="0.2">
      <c r="D46671" s="20"/>
    </row>
    <row r="46672" spans="4:4" x14ac:dyDescent="0.2">
      <c r="D46672" s="20"/>
    </row>
    <row r="46673" spans="4:4" x14ac:dyDescent="0.2">
      <c r="D46673" s="20"/>
    </row>
    <row r="46674" spans="4:4" x14ac:dyDescent="0.2">
      <c r="D46674" s="20"/>
    </row>
    <row r="46675" spans="4:4" x14ac:dyDescent="0.2">
      <c r="D46675" s="20"/>
    </row>
    <row r="46676" spans="4:4" x14ac:dyDescent="0.2">
      <c r="D46676" s="20"/>
    </row>
    <row r="46677" spans="4:4" x14ac:dyDescent="0.2">
      <c r="D46677" s="20"/>
    </row>
    <row r="46678" spans="4:4" x14ac:dyDescent="0.2">
      <c r="D46678" s="20"/>
    </row>
    <row r="46679" spans="4:4" x14ac:dyDescent="0.2">
      <c r="D46679" s="20"/>
    </row>
    <row r="46680" spans="4:4" x14ac:dyDescent="0.2">
      <c r="D46680" s="20"/>
    </row>
    <row r="46681" spans="4:4" x14ac:dyDescent="0.2">
      <c r="D46681" s="20"/>
    </row>
    <row r="46682" spans="4:4" x14ac:dyDescent="0.2">
      <c r="D46682" s="20"/>
    </row>
    <row r="46683" spans="4:4" x14ac:dyDescent="0.2">
      <c r="D46683" s="20"/>
    </row>
    <row r="46684" spans="4:4" x14ac:dyDescent="0.2">
      <c r="D46684" s="20"/>
    </row>
    <row r="46685" spans="4:4" x14ac:dyDescent="0.2">
      <c r="D46685" s="20"/>
    </row>
    <row r="46686" spans="4:4" x14ac:dyDescent="0.2">
      <c r="D46686" s="20"/>
    </row>
    <row r="46687" spans="4:4" x14ac:dyDescent="0.2">
      <c r="D46687" s="20"/>
    </row>
    <row r="46688" spans="4:4" x14ac:dyDescent="0.2">
      <c r="D46688" s="20"/>
    </row>
    <row r="46689" spans="4:4" x14ac:dyDescent="0.2">
      <c r="D46689" s="20"/>
    </row>
    <row r="46690" spans="4:4" x14ac:dyDescent="0.2">
      <c r="D46690" s="20"/>
    </row>
    <row r="46691" spans="4:4" x14ac:dyDescent="0.2">
      <c r="D46691" s="20"/>
    </row>
    <row r="46692" spans="4:4" x14ac:dyDescent="0.2">
      <c r="D46692" s="20"/>
    </row>
    <row r="46693" spans="4:4" x14ac:dyDescent="0.2">
      <c r="D46693" s="20"/>
    </row>
    <row r="46694" spans="4:4" x14ac:dyDescent="0.2">
      <c r="D46694" s="20"/>
    </row>
    <row r="46695" spans="4:4" x14ac:dyDescent="0.2">
      <c r="D46695" s="20"/>
    </row>
    <row r="46696" spans="4:4" x14ac:dyDescent="0.2">
      <c r="D46696" s="20"/>
    </row>
    <row r="46697" spans="4:4" x14ac:dyDescent="0.2">
      <c r="D46697" s="20"/>
    </row>
    <row r="46698" spans="4:4" x14ac:dyDescent="0.2">
      <c r="D46698" s="20"/>
    </row>
    <row r="46699" spans="4:4" x14ac:dyDescent="0.2">
      <c r="D46699" s="20"/>
    </row>
    <row r="46700" spans="4:4" x14ac:dyDescent="0.2">
      <c r="D46700" s="20"/>
    </row>
    <row r="46701" spans="4:4" x14ac:dyDescent="0.2">
      <c r="D46701" s="20"/>
    </row>
    <row r="46702" spans="4:4" x14ac:dyDescent="0.2">
      <c r="D46702" s="20"/>
    </row>
    <row r="46703" spans="4:4" x14ac:dyDescent="0.2">
      <c r="D46703" s="20"/>
    </row>
    <row r="46704" spans="4:4" x14ac:dyDescent="0.2">
      <c r="D46704" s="20"/>
    </row>
    <row r="46705" spans="4:4" x14ac:dyDescent="0.2">
      <c r="D46705" s="20"/>
    </row>
    <row r="46706" spans="4:4" x14ac:dyDescent="0.2">
      <c r="D46706" s="20"/>
    </row>
    <row r="46707" spans="4:4" x14ac:dyDescent="0.2">
      <c r="D46707" s="20"/>
    </row>
    <row r="46708" spans="4:4" x14ac:dyDescent="0.2">
      <c r="D46708" s="20"/>
    </row>
    <row r="46709" spans="4:4" x14ac:dyDescent="0.2">
      <c r="D46709" s="20"/>
    </row>
    <row r="46710" spans="4:4" x14ac:dyDescent="0.2">
      <c r="D46710" s="20"/>
    </row>
    <row r="46711" spans="4:4" x14ac:dyDescent="0.2">
      <c r="D46711" s="20"/>
    </row>
    <row r="46712" spans="4:4" x14ac:dyDescent="0.2">
      <c r="D46712" s="20"/>
    </row>
    <row r="46713" spans="4:4" x14ac:dyDescent="0.2">
      <c r="D46713" s="20"/>
    </row>
    <row r="46714" spans="4:4" x14ac:dyDescent="0.2">
      <c r="D46714" s="20"/>
    </row>
    <row r="46715" spans="4:4" x14ac:dyDescent="0.2">
      <c r="D46715" s="20"/>
    </row>
    <row r="46716" spans="4:4" x14ac:dyDescent="0.2">
      <c r="D46716" s="20"/>
    </row>
    <row r="46717" spans="4:4" x14ac:dyDescent="0.2">
      <c r="D46717" s="20"/>
    </row>
    <row r="46718" spans="4:4" x14ac:dyDescent="0.2">
      <c r="D46718" s="20"/>
    </row>
    <row r="46719" spans="4:4" x14ac:dyDescent="0.2">
      <c r="D46719" s="20"/>
    </row>
    <row r="46720" spans="4:4" x14ac:dyDescent="0.2">
      <c r="D46720" s="20"/>
    </row>
    <row r="46721" spans="4:4" x14ac:dyDescent="0.2">
      <c r="D46721" s="20"/>
    </row>
    <row r="46722" spans="4:4" x14ac:dyDescent="0.2">
      <c r="D46722" s="20"/>
    </row>
    <row r="46723" spans="4:4" x14ac:dyDescent="0.2">
      <c r="D46723" s="20"/>
    </row>
    <row r="46724" spans="4:4" x14ac:dyDescent="0.2">
      <c r="D46724" s="20"/>
    </row>
    <row r="46725" spans="4:4" x14ac:dyDescent="0.2">
      <c r="D46725" s="20"/>
    </row>
    <row r="46726" spans="4:4" x14ac:dyDescent="0.2">
      <c r="D46726" s="20"/>
    </row>
    <row r="46727" spans="4:4" x14ac:dyDescent="0.2">
      <c r="D46727" s="20"/>
    </row>
    <row r="46728" spans="4:4" x14ac:dyDescent="0.2">
      <c r="D46728" s="20"/>
    </row>
    <row r="46729" spans="4:4" x14ac:dyDescent="0.2">
      <c r="D46729" s="20"/>
    </row>
    <row r="46730" spans="4:4" x14ac:dyDescent="0.2">
      <c r="D46730" s="20"/>
    </row>
    <row r="46731" spans="4:4" x14ac:dyDescent="0.2">
      <c r="D46731" s="20"/>
    </row>
    <row r="46732" spans="4:4" x14ac:dyDescent="0.2">
      <c r="D46732" s="20"/>
    </row>
    <row r="46733" spans="4:4" x14ac:dyDescent="0.2">
      <c r="D46733" s="20"/>
    </row>
    <row r="46734" spans="4:4" x14ac:dyDescent="0.2">
      <c r="D46734" s="20"/>
    </row>
    <row r="46735" spans="4:4" x14ac:dyDescent="0.2">
      <c r="D46735" s="20"/>
    </row>
    <row r="46736" spans="4:4" x14ac:dyDescent="0.2">
      <c r="D46736" s="20"/>
    </row>
    <row r="46737" spans="4:4" x14ac:dyDescent="0.2">
      <c r="D46737" s="20"/>
    </row>
    <row r="46738" spans="4:4" x14ac:dyDescent="0.2">
      <c r="D46738" s="20"/>
    </row>
    <row r="46739" spans="4:4" x14ac:dyDescent="0.2">
      <c r="D46739" s="20"/>
    </row>
    <row r="46740" spans="4:4" x14ac:dyDescent="0.2">
      <c r="D46740" s="20"/>
    </row>
    <row r="46741" spans="4:4" x14ac:dyDescent="0.2">
      <c r="D46741" s="20"/>
    </row>
    <row r="46742" spans="4:4" x14ac:dyDescent="0.2">
      <c r="D46742" s="20"/>
    </row>
    <row r="46743" spans="4:4" x14ac:dyDescent="0.2">
      <c r="D46743" s="20"/>
    </row>
    <row r="46744" spans="4:4" x14ac:dyDescent="0.2">
      <c r="D46744" s="20"/>
    </row>
    <row r="46745" spans="4:4" x14ac:dyDescent="0.2">
      <c r="D46745" s="20"/>
    </row>
    <row r="46746" spans="4:4" x14ac:dyDescent="0.2">
      <c r="D46746" s="20"/>
    </row>
    <row r="46747" spans="4:4" x14ac:dyDescent="0.2">
      <c r="D46747" s="20"/>
    </row>
    <row r="46748" spans="4:4" x14ac:dyDescent="0.2">
      <c r="D46748" s="20"/>
    </row>
    <row r="46749" spans="4:4" x14ac:dyDescent="0.2">
      <c r="D46749" s="20"/>
    </row>
    <row r="46750" spans="4:4" x14ac:dyDescent="0.2">
      <c r="D46750" s="20"/>
    </row>
    <row r="46751" spans="4:4" x14ac:dyDescent="0.2">
      <c r="D46751" s="20"/>
    </row>
    <row r="46752" spans="4:4" x14ac:dyDescent="0.2">
      <c r="D46752" s="20"/>
    </row>
    <row r="46753" spans="4:4" x14ac:dyDescent="0.2">
      <c r="D46753" s="20"/>
    </row>
    <row r="46754" spans="4:4" x14ac:dyDescent="0.2">
      <c r="D46754" s="20"/>
    </row>
    <row r="46755" spans="4:4" x14ac:dyDescent="0.2">
      <c r="D46755" s="20"/>
    </row>
    <row r="46756" spans="4:4" x14ac:dyDescent="0.2">
      <c r="D46756" s="20"/>
    </row>
    <row r="46757" spans="4:4" x14ac:dyDescent="0.2">
      <c r="D46757" s="20"/>
    </row>
    <row r="46758" spans="4:4" x14ac:dyDescent="0.2">
      <c r="D46758" s="20"/>
    </row>
    <row r="46759" spans="4:4" x14ac:dyDescent="0.2">
      <c r="D46759" s="20"/>
    </row>
    <row r="46760" spans="4:4" x14ac:dyDescent="0.2">
      <c r="D46760" s="20"/>
    </row>
    <row r="46761" spans="4:4" x14ac:dyDescent="0.2">
      <c r="D46761" s="20"/>
    </row>
    <row r="46762" spans="4:4" x14ac:dyDescent="0.2">
      <c r="D46762" s="20"/>
    </row>
    <row r="46763" spans="4:4" x14ac:dyDescent="0.2">
      <c r="D46763" s="20"/>
    </row>
    <row r="46764" spans="4:4" x14ac:dyDescent="0.2">
      <c r="D46764" s="20"/>
    </row>
    <row r="46765" spans="4:4" x14ac:dyDescent="0.2">
      <c r="D46765" s="20"/>
    </row>
    <row r="46766" spans="4:4" x14ac:dyDescent="0.2">
      <c r="D46766" s="20"/>
    </row>
    <row r="46767" spans="4:4" x14ac:dyDescent="0.2">
      <c r="D46767" s="20"/>
    </row>
    <row r="46768" spans="4:4" x14ac:dyDescent="0.2">
      <c r="D46768" s="20"/>
    </row>
    <row r="46769" spans="4:4" x14ac:dyDescent="0.2">
      <c r="D46769" s="20"/>
    </row>
    <row r="46770" spans="4:4" x14ac:dyDescent="0.2">
      <c r="D46770" s="20"/>
    </row>
    <row r="46771" spans="4:4" x14ac:dyDescent="0.2">
      <c r="D46771" s="20"/>
    </row>
    <row r="46772" spans="4:4" x14ac:dyDescent="0.2">
      <c r="D46772" s="20"/>
    </row>
    <row r="46773" spans="4:4" x14ac:dyDescent="0.2">
      <c r="D46773" s="20"/>
    </row>
    <row r="46774" spans="4:4" x14ac:dyDescent="0.2">
      <c r="D46774" s="20"/>
    </row>
    <row r="46775" spans="4:4" x14ac:dyDescent="0.2">
      <c r="D46775" s="20"/>
    </row>
    <row r="46776" spans="4:4" x14ac:dyDescent="0.2">
      <c r="D46776" s="20"/>
    </row>
    <row r="46777" spans="4:4" x14ac:dyDescent="0.2">
      <c r="D46777" s="20"/>
    </row>
    <row r="46778" spans="4:4" x14ac:dyDescent="0.2">
      <c r="D46778" s="20"/>
    </row>
    <row r="46779" spans="4:4" x14ac:dyDescent="0.2">
      <c r="D46779" s="20"/>
    </row>
    <row r="46780" spans="4:4" x14ac:dyDescent="0.2">
      <c r="D46780" s="20"/>
    </row>
    <row r="46781" spans="4:4" x14ac:dyDescent="0.2">
      <c r="D46781" s="20"/>
    </row>
    <row r="46782" spans="4:4" x14ac:dyDescent="0.2">
      <c r="D46782" s="20"/>
    </row>
    <row r="46783" spans="4:4" x14ac:dyDescent="0.2">
      <c r="D46783" s="20"/>
    </row>
    <row r="46784" spans="4:4" x14ac:dyDescent="0.2">
      <c r="D46784" s="20"/>
    </row>
    <row r="46785" spans="4:4" x14ac:dyDescent="0.2">
      <c r="D46785" s="20"/>
    </row>
    <row r="46786" spans="4:4" x14ac:dyDescent="0.2">
      <c r="D46786" s="20"/>
    </row>
    <row r="46787" spans="4:4" x14ac:dyDescent="0.2">
      <c r="D46787" s="20"/>
    </row>
    <row r="46788" spans="4:4" x14ac:dyDescent="0.2">
      <c r="D46788" s="20"/>
    </row>
    <row r="46789" spans="4:4" x14ac:dyDescent="0.2">
      <c r="D46789" s="20"/>
    </row>
    <row r="46790" spans="4:4" x14ac:dyDescent="0.2">
      <c r="D46790" s="20"/>
    </row>
    <row r="46791" spans="4:4" x14ac:dyDescent="0.2">
      <c r="D46791" s="20"/>
    </row>
    <row r="46792" spans="4:4" x14ac:dyDescent="0.2">
      <c r="D46792" s="20"/>
    </row>
    <row r="46793" spans="4:4" x14ac:dyDescent="0.2">
      <c r="D46793" s="20"/>
    </row>
    <row r="46794" spans="4:4" x14ac:dyDescent="0.2">
      <c r="D46794" s="20"/>
    </row>
    <row r="46795" spans="4:4" x14ac:dyDescent="0.2">
      <c r="D46795" s="20"/>
    </row>
    <row r="46796" spans="4:4" x14ac:dyDescent="0.2">
      <c r="D46796" s="20"/>
    </row>
    <row r="46797" spans="4:4" x14ac:dyDescent="0.2">
      <c r="D46797" s="20"/>
    </row>
    <row r="46798" spans="4:4" x14ac:dyDescent="0.2">
      <c r="D46798" s="20"/>
    </row>
    <row r="46799" spans="4:4" x14ac:dyDescent="0.2">
      <c r="D46799" s="20"/>
    </row>
    <row r="46800" spans="4:4" x14ac:dyDescent="0.2">
      <c r="D46800" s="20"/>
    </row>
    <row r="46801" spans="4:4" x14ac:dyDescent="0.2">
      <c r="D46801" s="20"/>
    </row>
    <row r="46802" spans="4:4" x14ac:dyDescent="0.2">
      <c r="D46802" s="20"/>
    </row>
    <row r="46803" spans="4:4" x14ac:dyDescent="0.2">
      <c r="D46803" s="20"/>
    </row>
    <row r="46804" spans="4:4" x14ac:dyDescent="0.2">
      <c r="D46804" s="20"/>
    </row>
    <row r="46805" spans="4:4" x14ac:dyDescent="0.2">
      <c r="D46805" s="20"/>
    </row>
    <row r="46806" spans="4:4" x14ac:dyDescent="0.2">
      <c r="D46806" s="20"/>
    </row>
    <row r="46807" spans="4:4" x14ac:dyDescent="0.2">
      <c r="D46807" s="20"/>
    </row>
    <row r="46808" spans="4:4" x14ac:dyDescent="0.2">
      <c r="D46808" s="20"/>
    </row>
    <row r="46809" spans="4:4" x14ac:dyDescent="0.2">
      <c r="D46809" s="20"/>
    </row>
    <row r="46810" spans="4:4" x14ac:dyDescent="0.2">
      <c r="D46810" s="20"/>
    </row>
    <row r="46811" spans="4:4" x14ac:dyDescent="0.2">
      <c r="D46811" s="20"/>
    </row>
    <row r="46812" spans="4:4" x14ac:dyDescent="0.2">
      <c r="D46812" s="20"/>
    </row>
    <row r="46813" spans="4:4" x14ac:dyDescent="0.2">
      <c r="D46813" s="20"/>
    </row>
    <row r="46814" spans="4:4" x14ac:dyDescent="0.2">
      <c r="D46814" s="20"/>
    </row>
    <row r="46815" spans="4:4" x14ac:dyDescent="0.2">
      <c r="D46815" s="20"/>
    </row>
    <row r="46816" spans="4:4" x14ac:dyDescent="0.2">
      <c r="D46816" s="20"/>
    </row>
    <row r="46817" spans="4:4" x14ac:dyDescent="0.2">
      <c r="D46817" s="20"/>
    </row>
    <row r="46818" spans="4:4" x14ac:dyDescent="0.2">
      <c r="D46818" s="20"/>
    </row>
    <row r="46819" spans="4:4" x14ac:dyDescent="0.2">
      <c r="D46819" s="20"/>
    </row>
    <row r="46820" spans="4:4" x14ac:dyDescent="0.2">
      <c r="D46820" s="20"/>
    </row>
    <row r="46821" spans="4:4" x14ac:dyDescent="0.2">
      <c r="D46821" s="20"/>
    </row>
    <row r="46822" spans="4:4" x14ac:dyDescent="0.2">
      <c r="D46822" s="20"/>
    </row>
    <row r="46823" spans="4:4" x14ac:dyDescent="0.2">
      <c r="D46823" s="20"/>
    </row>
    <row r="46824" spans="4:4" x14ac:dyDescent="0.2">
      <c r="D46824" s="20"/>
    </row>
    <row r="46825" spans="4:4" x14ac:dyDescent="0.2">
      <c r="D46825" s="20"/>
    </row>
    <row r="46826" spans="4:4" x14ac:dyDescent="0.2">
      <c r="D46826" s="20"/>
    </row>
    <row r="46827" spans="4:4" x14ac:dyDescent="0.2">
      <c r="D46827" s="20"/>
    </row>
    <row r="46828" spans="4:4" x14ac:dyDescent="0.2">
      <c r="D46828" s="20"/>
    </row>
    <row r="46829" spans="4:4" x14ac:dyDescent="0.2">
      <c r="D46829" s="20"/>
    </row>
    <row r="46830" spans="4:4" x14ac:dyDescent="0.2">
      <c r="D46830" s="20"/>
    </row>
    <row r="46831" spans="4:4" x14ac:dyDescent="0.2">
      <c r="D46831" s="20"/>
    </row>
    <row r="46832" spans="4:4" x14ac:dyDescent="0.2">
      <c r="D46832" s="20"/>
    </row>
    <row r="46833" spans="4:4" x14ac:dyDescent="0.2">
      <c r="D46833" s="20"/>
    </row>
    <row r="46834" spans="4:4" x14ac:dyDescent="0.2">
      <c r="D46834" s="20"/>
    </row>
    <row r="46835" spans="4:4" x14ac:dyDescent="0.2">
      <c r="D46835" s="20"/>
    </row>
    <row r="46836" spans="4:4" x14ac:dyDescent="0.2">
      <c r="D46836" s="20"/>
    </row>
    <row r="46837" spans="4:4" x14ac:dyDescent="0.2">
      <c r="D46837" s="20"/>
    </row>
    <row r="46838" spans="4:4" x14ac:dyDescent="0.2">
      <c r="D46838" s="20"/>
    </row>
    <row r="46839" spans="4:4" x14ac:dyDescent="0.2">
      <c r="D46839" s="20"/>
    </row>
    <row r="46840" spans="4:4" x14ac:dyDescent="0.2">
      <c r="D46840" s="20"/>
    </row>
    <row r="46841" spans="4:4" x14ac:dyDescent="0.2">
      <c r="D46841" s="20"/>
    </row>
    <row r="46842" spans="4:4" x14ac:dyDescent="0.2">
      <c r="D46842" s="20"/>
    </row>
    <row r="46843" spans="4:4" x14ac:dyDescent="0.2">
      <c r="D46843" s="20"/>
    </row>
    <row r="46844" spans="4:4" x14ac:dyDescent="0.2">
      <c r="D46844" s="20"/>
    </row>
    <row r="46845" spans="4:4" x14ac:dyDescent="0.2">
      <c r="D46845" s="20"/>
    </row>
    <row r="46846" spans="4:4" x14ac:dyDescent="0.2">
      <c r="D46846" s="20"/>
    </row>
    <row r="46847" spans="4:4" x14ac:dyDescent="0.2">
      <c r="D46847" s="20"/>
    </row>
    <row r="46848" spans="4:4" x14ac:dyDescent="0.2">
      <c r="D46848" s="20"/>
    </row>
    <row r="46849" spans="4:4" x14ac:dyDescent="0.2">
      <c r="D46849" s="20"/>
    </row>
    <row r="46850" spans="4:4" x14ac:dyDescent="0.2">
      <c r="D46850" s="20"/>
    </row>
    <row r="46851" spans="4:4" x14ac:dyDescent="0.2">
      <c r="D46851" s="20"/>
    </row>
    <row r="46852" spans="4:4" x14ac:dyDescent="0.2">
      <c r="D46852" s="20"/>
    </row>
    <row r="46853" spans="4:4" x14ac:dyDescent="0.2">
      <c r="D46853" s="20"/>
    </row>
    <row r="46854" spans="4:4" x14ac:dyDescent="0.2">
      <c r="D46854" s="20"/>
    </row>
    <row r="46855" spans="4:4" x14ac:dyDescent="0.2">
      <c r="D46855" s="20"/>
    </row>
    <row r="46856" spans="4:4" x14ac:dyDescent="0.2">
      <c r="D46856" s="20"/>
    </row>
    <row r="46857" spans="4:4" x14ac:dyDescent="0.2">
      <c r="D46857" s="20"/>
    </row>
    <row r="46858" spans="4:4" x14ac:dyDescent="0.2">
      <c r="D46858" s="20"/>
    </row>
    <row r="46859" spans="4:4" x14ac:dyDescent="0.2">
      <c r="D46859" s="20"/>
    </row>
    <row r="46860" spans="4:4" x14ac:dyDescent="0.2">
      <c r="D46860" s="20"/>
    </row>
    <row r="46861" spans="4:4" x14ac:dyDescent="0.2">
      <c r="D46861" s="20"/>
    </row>
    <row r="46862" spans="4:4" x14ac:dyDescent="0.2">
      <c r="D46862" s="20"/>
    </row>
    <row r="46863" spans="4:4" x14ac:dyDescent="0.2">
      <c r="D46863" s="20"/>
    </row>
    <row r="46864" spans="4:4" x14ac:dyDescent="0.2">
      <c r="D46864" s="20"/>
    </row>
    <row r="46865" spans="4:4" x14ac:dyDescent="0.2">
      <c r="D46865" s="20"/>
    </row>
    <row r="46866" spans="4:4" x14ac:dyDescent="0.2">
      <c r="D46866" s="20"/>
    </row>
    <row r="46867" spans="4:4" x14ac:dyDescent="0.2">
      <c r="D46867" s="20"/>
    </row>
    <row r="46868" spans="4:4" x14ac:dyDescent="0.2">
      <c r="D46868" s="20"/>
    </row>
    <row r="46869" spans="4:4" x14ac:dyDescent="0.2">
      <c r="D46869" s="20"/>
    </row>
    <row r="46870" spans="4:4" x14ac:dyDescent="0.2">
      <c r="D46870" s="20"/>
    </row>
    <row r="46871" spans="4:4" x14ac:dyDescent="0.2">
      <c r="D46871" s="20"/>
    </row>
    <row r="46872" spans="4:4" x14ac:dyDescent="0.2">
      <c r="D46872" s="20"/>
    </row>
    <row r="46873" spans="4:4" x14ac:dyDescent="0.2">
      <c r="D46873" s="20"/>
    </row>
    <row r="46874" spans="4:4" x14ac:dyDescent="0.2">
      <c r="D46874" s="20"/>
    </row>
    <row r="46875" spans="4:4" x14ac:dyDescent="0.2">
      <c r="D46875" s="20"/>
    </row>
    <row r="46876" spans="4:4" x14ac:dyDescent="0.2">
      <c r="D46876" s="20"/>
    </row>
    <row r="46877" spans="4:4" x14ac:dyDescent="0.2">
      <c r="D46877" s="20"/>
    </row>
    <row r="46878" spans="4:4" x14ac:dyDescent="0.2">
      <c r="D46878" s="20"/>
    </row>
    <row r="46879" spans="4:4" x14ac:dyDescent="0.2">
      <c r="D46879" s="20"/>
    </row>
    <row r="46880" spans="4:4" x14ac:dyDescent="0.2">
      <c r="D46880" s="20"/>
    </row>
    <row r="46881" spans="4:4" x14ac:dyDescent="0.2">
      <c r="D46881" s="20"/>
    </row>
    <row r="46882" spans="4:4" x14ac:dyDescent="0.2">
      <c r="D46882" s="20"/>
    </row>
    <row r="46883" spans="4:4" x14ac:dyDescent="0.2">
      <c r="D46883" s="20"/>
    </row>
    <row r="46884" spans="4:4" x14ac:dyDescent="0.2">
      <c r="D46884" s="20"/>
    </row>
    <row r="46885" spans="4:4" x14ac:dyDescent="0.2">
      <c r="D46885" s="20"/>
    </row>
    <row r="46886" spans="4:4" x14ac:dyDescent="0.2">
      <c r="D46886" s="20"/>
    </row>
    <row r="46887" spans="4:4" x14ac:dyDescent="0.2">
      <c r="D46887" s="20"/>
    </row>
    <row r="46888" spans="4:4" x14ac:dyDescent="0.2">
      <c r="D46888" s="20"/>
    </row>
    <row r="46889" spans="4:4" x14ac:dyDescent="0.2">
      <c r="D46889" s="20"/>
    </row>
    <row r="46890" spans="4:4" x14ac:dyDescent="0.2">
      <c r="D46890" s="20"/>
    </row>
    <row r="46891" spans="4:4" x14ac:dyDescent="0.2">
      <c r="D46891" s="20"/>
    </row>
    <row r="46892" spans="4:4" x14ac:dyDescent="0.2">
      <c r="D46892" s="20"/>
    </row>
    <row r="46893" spans="4:4" x14ac:dyDescent="0.2">
      <c r="D46893" s="20"/>
    </row>
    <row r="46894" spans="4:4" x14ac:dyDescent="0.2">
      <c r="D46894" s="20"/>
    </row>
    <row r="46895" spans="4:4" x14ac:dyDescent="0.2">
      <c r="D46895" s="20"/>
    </row>
    <row r="46896" spans="4:4" x14ac:dyDescent="0.2">
      <c r="D46896" s="20"/>
    </row>
    <row r="46897" spans="4:4" x14ac:dyDescent="0.2">
      <c r="D46897" s="20"/>
    </row>
    <row r="46898" spans="4:4" x14ac:dyDescent="0.2">
      <c r="D46898" s="20"/>
    </row>
    <row r="46899" spans="4:4" x14ac:dyDescent="0.2">
      <c r="D46899" s="20"/>
    </row>
    <row r="46900" spans="4:4" x14ac:dyDescent="0.2">
      <c r="D46900" s="20"/>
    </row>
    <row r="46901" spans="4:4" x14ac:dyDescent="0.2">
      <c r="D46901" s="20"/>
    </row>
    <row r="46902" spans="4:4" x14ac:dyDescent="0.2">
      <c r="D46902" s="20"/>
    </row>
    <row r="46903" spans="4:4" x14ac:dyDescent="0.2">
      <c r="D46903" s="20"/>
    </row>
    <row r="46904" spans="4:4" x14ac:dyDescent="0.2">
      <c r="D46904" s="20"/>
    </row>
    <row r="46905" spans="4:4" x14ac:dyDescent="0.2">
      <c r="D46905" s="20"/>
    </row>
    <row r="46906" spans="4:4" x14ac:dyDescent="0.2">
      <c r="D46906" s="20"/>
    </row>
    <row r="46907" spans="4:4" x14ac:dyDescent="0.2">
      <c r="D46907" s="20"/>
    </row>
    <row r="46908" spans="4:4" x14ac:dyDescent="0.2">
      <c r="D46908" s="20"/>
    </row>
    <row r="46909" spans="4:4" x14ac:dyDescent="0.2">
      <c r="D46909" s="20"/>
    </row>
    <row r="46910" spans="4:4" x14ac:dyDescent="0.2">
      <c r="D46910" s="20"/>
    </row>
    <row r="46911" spans="4:4" x14ac:dyDescent="0.2">
      <c r="D46911" s="20"/>
    </row>
    <row r="46912" spans="4:4" x14ac:dyDescent="0.2">
      <c r="D46912" s="20"/>
    </row>
    <row r="46913" spans="4:4" x14ac:dyDescent="0.2">
      <c r="D46913" s="20"/>
    </row>
    <row r="46914" spans="4:4" x14ac:dyDescent="0.2">
      <c r="D46914" s="20"/>
    </row>
    <row r="46915" spans="4:4" x14ac:dyDescent="0.2">
      <c r="D46915" s="20"/>
    </row>
    <row r="46916" spans="4:4" x14ac:dyDescent="0.2">
      <c r="D46916" s="20"/>
    </row>
    <row r="46917" spans="4:4" x14ac:dyDescent="0.2">
      <c r="D46917" s="20"/>
    </row>
    <row r="46918" spans="4:4" x14ac:dyDescent="0.2">
      <c r="D46918" s="20"/>
    </row>
    <row r="46919" spans="4:4" x14ac:dyDescent="0.2">
      <c r="D46919" s="20"/>
    </row>
    <row r="46920" spans="4:4" x14ac:dyDescent="0.2">
      <c r="D46920" s="20"/>
    </row>
    <row r="46921" spans="4:4" x14ac:dyDescent="0.2">
      <c r="D46921" s="20"/>
    </row>
    <row r="46922" spans="4:4" x14ac:dyDescent="0.2">
      <c r="D46922" s="20"/>
    </row>
    <row r="46923" spans="4:4" x14ac:dyDescent="0.2">
      <c r="D46923" s="20"/>
    </row>
    <row r="46924" spans="4:4" x14ac:dyDescent="0.2">
      <c r="D46924" s="20"/>
    </row>
    <row r="46925" spans="4:4" x14ac:dyDescent="0.2">
      <c r="D46925" s="20"/>
    </row>
    <row r="46926" spans="4:4" x14ac:dyDescent="0.2">
      <c r="D46926" s="20"/>
    </row>
    <row r="46927" spans="4:4" x14ac:dyDescent="0.2">
      <c r="D46927" s="20"/>
    </row>
    <row r="46928" spans="4:4" x14ac:dyDescent="0.2">
      <c r="D46928" s="20"/>
    </row>
    <row r="46929" spans="4:4" x14ac:dyDescent="0.2">
      <c r="D46929" s="20"/>
    </row>
    <row r="46930" spans="4:4" x14ac:dyDescent="0.2">
      <c r="D46930" s="20"/>
    </row>
    <row r="46931" spans="4:4" x14ac:dyDescent="0.2">
      <c r="D46931" s="20"/>
    </row>
    <row r="46932" spans="4:4" x14ac:dyDescent="0.2">
      <c r="D46932" s="20"/>
    </row>
    <row r="46933" spans="4:4" x14ac:dyDescent="0.2">
      <c r="D46933" s="20"/>
    </row>
    <row r="46934" spans="4:4" x14ac:dyDescent="0.2">
      <c r="D46934" s="20"/>
    </row>
    <row r="46935" spans="4:4" x14ac:dyDescent="0.2">
      <c r="D46935" s="20"/>
    </row>
    <row r="46936" spans="4:4" x14ac:dyDescent="0.2">
      <c r="D46936" s="20"/>
    </row>
    <row r="46937" spans="4:4" x14ac:dyDescent="0.2">
      <c r="D46937" s="20"/>
    </row>
    <row r="46938" spans="4:4" x14ac:dyDescent="0.2">
      <c r="D46938" s="20"/>
    </row>
    <row r="46939" spans="4:4" x14ac:dyDescent="0.2">
      <c r="D46939" s="20"/>
    </row>
    <row r="46940" spans="4:4" x14ac:dyDescent="0.2">
      <c r="D46940" s="20"/>
    </row>
    <row r="46941" spans="4:4" x14ac:dyDescent="0.2">
      <c r="D46941" s="20"/>
    </row>
    <row r="46942" spans="4:4" x14ac:dyDescent="0.2">
      <c r="D46942" s="20"/>
    </row>
    <row r="46943" spans="4:4" x14ac:dyDescent="0.2">
      <c r="D46943" s="20"/>
    </row>
    <row r="46944" spans="4:4" x14ac:dyDescent="0.2">
      <c r="D46944" s="20"/>
    </row>
    <row r="46945" spans="4:4" x14ac:dyDescent="0.2">
      <c r="D46945" s="20"/>
    </row>
    <row r="46946" spans="4:4" x14ac:dyDescent="0.2">
      <c r="D46946" s="20"/>
    </row>
    <row r="46947" spans="4:4" x14ac:dyDescent="0.2">
      <c r="D46947" s="20"/>
    </row>
    <row r="46948" spans="4:4" x14ac:dyDescent="0.2">
      <c r="D46948" s="20"/>
    </row>
    <row r="46949" spans="4:4" x14ac:dyDescent="0.2">
      <c r="D46949" s="20"/>
    </row>
    <row r="46950" spans="4:4" x14ac:dyDescent="0.2">
      <c r="D46950" s="20"/>
    </row>
    <row r="46951" spans="4:4" x14ac:dyDescent="0.2">
      <c r="D46951" s="20"/>
    </row>
    <row r="46952" spans="4:4" x14ac:dyDescent="0.2">
      <c r="D46952" s="20"/>
    </row>
    <row r="46953" spans="4:4" x14ac:dyDescent="0.2">
      <c r="D46953" s="20"/>
    </row>
    <row r="46954" spans="4:4" x14ac:dyDescent="0.2">
      <c r="D46954" s="20"/>
    </row>
    <row r="46955" spans="4:4" x14ac:dyDescent="0.2">
      <c r="D46955" s="20"/>
    </row>
    <row r="46956" spans="4:4" x14ac:dyDescent="0.2">
      <c r="D46956" s="20"/>
    </row>
    <row r="46957" spans="4:4" x14ac:dyDescent="0.2">
      <c r="D46957" s="20"/>
    </row>
    <row r="46958" spans="4:4" x14ac:dyDescent="0.2">
      <c r="D46958" s="20"/>
    </row>
    <row r="46959" spans="4:4" x14ac:dyDescent="0.2">
      <c r="D46959" s="20"/>
    </row>
    <row r="46960" spans="4:4" x14ac:dyDescent="0.2">
      <c r="D46960" s="20"/>
    </row>
    <row r="46961" spans="4:4" x14ac:dyDescent="0.2">
      <c r="D46961" s="20"/>
    </row>
    <row r="46962" spans="4:4" x14ac:dyDescent="0.2">
      <c r="D46962" s="20"/>
    </row>
    <row r="46963" spans="4:4" x14ac:dyDescent="0.2">
      <c r="D46963" s="20"/>
    </row>
    <row r="46964" spans="4:4" x14ac:dyDescent="0.2">
      <c r="D46964" s="20"/>
    </row>
    <row r="46965" spans="4:4" x14ac:dyDescent="0.2">
      <c r="D46965" s="20"/>
    </row>
    <row r="46966" spans="4:4" x14ac:dyDescent="0.2">
      <c r="D46966" s="20"/>
    </row>
    <row r="46967" spans="4:4" x14ac:dyDescent="0.2">
      <c r="D46967" s="20"/>
    </row>
    <row r="46968" spans="4:4" x14ac:dyDescent="0.2">
      <c r="D46968" s="20"/>
    </row>
    <row r="46969" spans="4:4" x14ac:dyDescent="0.2">
      <c r="D46969" s="20"/>
    </row>
    <row r="46970" spans="4:4" x14ac:dyDescent="0.2">
      <c r="D46970" s="20"/>
    </row>
    <row r="46971" spans="4:4" x14ac:dyDescent="0.2">
      <c r="D46971" s="20"/>
    </row>
    <row r="46972" spans="4:4" x14ac:dyDescent="0.2">
      <c r="D46972" s="20"/>
    </row>
    <row r="46973" spans="4:4" x14ac:dyDescent="0.2">
      <c r="D46973" s="20"/>
    </row>
    <row r="46974" spans="4:4" x14ac:dyDescent="0.2">
      <c r="D46974" s="20"/>
    </row>
    <row r="46975" spans="4:4" x14ac:dyDescent="0.2">
      <c r="D46975" s="20"/>
    </row>
    <row r="46976" spans="4:4" x14ac:dyDescent="0.2">
      <c r="D46976" s="20"/>
    </row>
    <row r="46977" spans="4:4" x14ac:dyDescent="0.2">
      <c r="D46977" s="20"/>
    </row>
    <row r="46978" spans="4:4" x14ac:dyDescent="0.2">
      <c r="D46978" s="20"/>
    </row>
    <row r="46979" spans="4:4" x14ac:dyDescent="0.2">
      <c r="D46979" s="20"/>
    </row>
    <row r="46980" spans="4:4" x14ac:dyDescent="0.2">
      <c r="D46980" s="20"/>
    </row>
    <row r="46981" spans="4:4" x14ac:dyDescent="0.2">
      <c r="D46981" s="20"/>
    </row>
    <row r="46982" spans="4:4" x14ac:dyDescent="0.2">
      <c r="D46982" s="20"/>
    </row>
    <row r="46983" spans="4:4" x14ac:dyDescent="0.2">
      <c r="D46983" s="20"/>
    </row>
    <row r="46984" spans="4:4" x14ac:dyDescent="0.2">
      <c r="D46984" s="20"/>
    </row>
    <row r="46985" spans="4:4" x14ac:dyDescent="0.2">
      <c r="D46985" s="20"/>
    </row>
    <row r="46986" spans="4:4" x14ac:dyDescent="0.2">
      <c r="D46986" s="20"/>
    </row>
    <row r="46987" spans="4:4" x14ac:dyDescent="0.2">
      <c r="D46987" s="20"/>
    </row>
    <row r="46988" spans="4:4" x14ac:dyDescent="0.2">
      <c r="D46988" s="20"/>
    </row>
    <row r="46989" spans="4:4" x14ac:dyDescent="0.2">
      <c r="D46989" s="20"/>
    </row>
    <row r="46990" spans="4:4" x14ac:dyDescent="0.2">
      <c r="D46990" s="20"/>
    </row>
    <row r="46991" spans="4:4" x14ac:dyDescent="0.2">
      <c r="D46991" s="20"/>
    </row>
    <row r="46992" spans="4:4" x14ac:dyDescent="0.2">
      <c r="D46992" s="20"/>
    </row>
    <row r="46993" spans="4:4" x14ac:dyDescent="0.2">
      <c r="D46993" s="20"/>
    </row>
    <row r="46994" spans="4:4" x14ac:dyDescent="0.2">
      <c r="D46994" s="20"/>
    </row>
    <row r="46995" spans="4:4" x14ac:dyDescent="0.2">
      <c r="D46995" s="20"/>
    </row>
    <row r="46996" spans="4:4" x14ac:dyDescent="0.2">
      <c r="D46996" s="20"/>
    </row>
    <row r="46997" spans="4:4" x14ac:dyDescent="0.2">
      <c r="D46997" s="20"/>
    </row>
    <row r="46998" spans="4:4" x14ac:dyDescent="0.2">
      <c r="D46998" s="20"/>
    </row>
    <row r="46999" spans="4:4" x14ac:dyDescent="0.2">
      <c r="D46999" s="20"/>
    </row>
    <row r="47000" spans="4:4" x14ac:dyDescent="0.2">
      <c r="D47000" s="20"/>
    </row>
    <row r="47001" spans="4:4" x14ac:dyDescent="0.2">
      <c r="D47001" s="20"/>
    </row>
    <row r="47002" spans="4:4" x14ac:dyDescent="0.2">
      <c r="D47002" s="20"/>
    </row>
    <row r="47003" spans="4:4" x14ac:dyDescent="0.2">
      <c r="D47003" s="20"/>
    </row>
    <row r="47004" spans="4:4" x14ac:dyDescent="0.2">
      <c r="D47004" s="20"/>
    </row>
    <row r="47005" spans="4:4" x14ac:dyDescent="0.2">
      <c r="D47005" s="20"/>
    </row>
    <row r="47006" spans="4:4" x14ac:dyDescent="0.2">
      <c r="D47006" s="20"/>
    </row>
    <row r="47007" spans="4:4" x14ac:dyDescent="0.2">
      <c r="D47007" s="20"/>
    </row>
    <row r="47008" spans="4:4" x14ac:dyDescent="0.2">
      <c r="D47008" s="20"/>
    </row>
    <row r="47009" spans="4:4" x14ac:dyDescent="0.2">
      <c r="D47009" s="20"/>
    </row>
    <row r="47010" spans="4:4" x14ac:dyDescent="0.2">
      <c r="D47010" s="20"/>
    </row>
    <row r="47011" spans="4:4" x14ac:dyDescent="0.2">
      <c r="D47011" s="20"/>
    </row>
    <row r="47012" spans="4:4" x14ac:dyDescent="0.2">
      <c r="D47012" s="20"/>
    </row>
    <row r="47013" spans="4:4" x14ac:dyDescent="0.2">
      <c r="D47013" s="20"/>
    </row>
    <row r="47014" spans="4:4" x14ac:dyDescent="0.2">
      <c r="D47014" s="20"/>
    </row>
    <row r="47015" spans="4:4" x14ac:dyDescent="0.2">
      <c r="D47015" s="20"/>
    </row>
    <row r="47016" spans="4:4" x14ac:dyDescent="0.2">
      <c r="D47016" s="20"/>
    </row>
    <row r="47017" spans="4:4" x14ac:dyDescent="0.2">
      <c r="D47017" s="20"/>
    </row>
    <row r="47018" spans="4:4" x14ac:dyDescent="0.2">
      <c r="D47018" s="20"/>
    </row>
    <row r="47019" spans="4:4" x14ac:dyDescent="0.2">
      <c r="D47019" s="20"/>
    </row>
    <row r="47020" spans="4:4" x14ac:dyDescent="0.2">
      <c r="D47020" s="20"/>
    </row>
    <row r="47021" spans="4:4" x14ac:dyDescent="0.2">
      <c r="D47021" s="20"/>
    </row>
    <row r="47022" spans="4:4" x14ac:dyDescent="0.2">
      <c r="D47022" s="20"/>
    </row>
    <row r="47023" spans="4:4" x14ac:dyDescent="0.2">
      <c r="D47023" s="20"/>
    </row>
    <row r="47024" spans="4:4" x14ac:dyDescent="0.2">
      <c r="D47024" s="20"/>
    </row>
    <row r="47025" spans="4:4" x14ac:dyDescent="0.2">
      <c r="D47025" s="20"/>
    </row>
    <row r="47026" spans="4:4" x14ac:dyDescent="0.2">
      <c r="D47026" s="20"/>
    </row>
    <row r="47027" spans="4:4" x14ac:dyDescent="0.2">
      <c r="D47027" s="20"/>
    </row>
    <row r="47028" spans="4:4" x14ac:dyDescent="0.2">
      <c r="D47028" s="20"/>
    </row>
    <row r="47029" spans="4:4" x14ac:dyDescent="0.2">
      <c r="D47029" s="20"/>
    </row>
    <row r="47030" spans="4:4" x14ac:dyDescent="0.2">
      <c r="D47030" s="20"/>
    </row>
    <row r="47031" spans="4:4" x14ac:dyDescent="0.2">
      <c r="D47031" s="20"/>
    </row>
    <row r="47032" spans="4:4" x14ac:dyDescent="0.2">
      <c r="D47032" s="20"/>
    </row>
    <row r="47033" spans="4:4" x14ac:dyDescent="0.2">
      <c r="D47033" s="20"/>
    </row>
    <row r="47034" spans="4:4" x14ac:dyDescent="0.2">
      <c r="D47034" s="20"/>
    </row>
    <row r="47035" spans="4:4" x14ac:dyDescent="0.2">
      <c r="D47035" s="20"/>
    </row>
    <row r="47036" spans="4:4" x14ac:dyDescent="0.2">
      <c r="D47036" s="20"/>
    </row>
    <row r="47037" spans="4:4" x14ac:dyDescent="0.2">
      <c r="D47037" s="20"/>
    </row>
    <row r="47038" spans="4:4" x14ac:dyDescent="0.2">
      <c r="D47038" s="20"/>
    </row>
    <row r="47039" spans="4:4" x14ac:dyDescent="0.2">
      <c r="D47039" s="20"/>
    </row>
    <row r="47040" spans="4:4" x14ac:dyDescent="0.2">
      <c r="D47040" s="20"/>
    </row>
    <row r="47041" spans="4:4" x14ac:dyDescent="0.2">
      <c r="D47041" s="20"/>
    </row>
    <row r="47042" spans="4:4" x14ac:dyDescent="0.2">
      <c r="D47042" s="20"/>
    </row>
    <row r="47043" spans="4:4" x14ac:dyDescent="0.2">
      <c r="D47043" s="20"/>
    </row>
    <row r="47044" spans="4:4" x14ac:dyDescent="0.2">
      <c r="D47044" s="20"/>
    </row>
    <row r="47045" spans="4:4" x14ac:dyDescent="0.2">
      <c r="D47045" s="20"/>
    </row>
    <row r="47046" spans="4:4" x14ac:dyDescent="0.2">
      <c r="D47046" s="20"/>
    </row>
    <row r="47047" spans="4:4" x14ac:dyDescent="0.2">
      <c r="D47047" s="20"/>
    </row>
    <row r="47048" spans="4:4" x14ac:dyDescent="0.2">
      <c r="D47048" s="20"/>
    </row>
    <row r="47049" spans="4:4" x14ac:dyDescent="0.2">
      <c r="D47049" s="20"/>
    </row>
    <row r="47050" spans="4:4" x14ac:dyDescent="0.2">
      <c r="D47050" s="20"/>
    </row>
    <row r="47051" spans="4:4" x14ac:dyDescent="0.2">
      <c r="D47051" s="20"/>
    </row>
    <row r="47052" spans="4:4" x14ac:dyDescent="0.2">
      <c r="D47052" s="20"/>
    </row>
    <row r="47053" spans="4:4" x14ac:dyDescent="0.2">
      <c r="D47053" s="20"/>
    </row>
    <row r="47054" spans="4:4" x14ac:dyDescent="0.2">
      <c r="D47054" s="20"/>
    </row>
    <row r="47055" spans="4:4" x14ac:dyDescent="0.2">
      <c r="D47055" s="20"/>
    </row>
    <row r="47056" spans="4:4" x14ac:dyDescent="0.2">
      <c r="D47056" s="20"/>
    </row>
    <row r="47057" spans="4:4" x14ac:dyDescent="0.2">
      <c r="D47057" s="20"/>
    </row>
    <row r="47058" spans="4:4" x14ac:dyDescent="0.2">
      <c r="D47058" s="20"/>
    </row>
    <row r="47059" spans="4:4" x14ac:dyDescent="0.2">
      <c r="D47059" s="20"/>
    </row>
    <row r="47060" spans="4:4" x14ac:dyDescent="0.2">
      <c r="D47060" s="20"/>
    </row>
    <row r="47061" spans="4:4" x14ac:dyDescent="0.2">
      <c r="D47061" s="20"/>
    </row>
    <row r="47062" spans="4:4" x14ac:dyDescent="0.2">
      <c r="D47062" s="20"/>
    </row>
    <row r="47063" spans="4:4" x14ac:dyDescent="0.2">
      <c r="D47063" s="20"/>
    </row>
    <row r="47064" spans="4:4" x14ac:dyDescent="0.2">
      <c r="D47064" s="20"/>
    </row>
    <row r="47065" spans="4:4" x14ac:dyDescent="0.2">
      <c r="D47065" s="20"/>
    </row>
    <row r="47066" spans="4:4" x14ac:dyDescent="0.2">
      <c r="D47066" s="20"/>
    </row>
    <row r="47067" spans="4:4" x14ac:dyDescent="0.2">
      <c r="D47067" s="20"/>
    </row>
    <row r="47068" spans="4:4" x14ac:dyDescent="0.2">
      <c r="D47068" s="20"/>
    </row>
    <row r="47069" spans="4:4" x14ac:dyDescent="0.2">
      <c r="D47069" s="20"/>
    </row>
    <row r="47070" spans="4:4" x14ac:dyDescent="0.2">
      <c r="D47070" s="20"/>
    </row>
    <row r="47071" spans="4:4" x14ac:dyDescent="0.2">
      <c r="D47071" s="20"/>
    </row>
    <row r="47072" spans="4:4" x14ac:dyDescent="0.2">
      <c r="D47072" s="20"/>
    </row>
    <row r="47073" spans="4:4" x14ac:dyDescent="0.2">
      <c r="D47073" s="20"/>
    </row>
    <row r="47074" spans="4:4" x14ac:dyDescent="0.2">
      <c r="D47074" s="20"/>
    </row>
    <row r="47075" spans="4:4" x14ac:dyDescent="0.2">
      <c r="D47075" s="20"/>
    </row>
    <row r="47076" spans="4:4" x14ac:dyDescent="0.2">
      <c r="D47076" s="20"/>
    </row>
    <row r="47077" spans="4:4" x14ac:dyDescent="0.2">
      <c r="D47077" s="20"/>
    </row>
    <row r="47078" spans="4:4" x14ac:dyDescent="0.2">
      <c r="D47078" s="20"/>
    </row>
    <row r="47079" spans="4:4" x14ac:dyDescent="0.2">
      <c r="D47079" s="20"/>
    </row>
    <row r="47080" spans="4:4" x14ac:dyDescent="0.2">
      <c r="D47080" s="20"/>
    </row>
    <row r="47081" spans="4:4" x14ac:dyDescent="0.2">
      <c r="D47081" s="20"/>
    </row>
    <row r="47082" spans="4:4" x14ac:dyDescent="0.2">
      <c r="D47082" s="20"/>
    </row>
    <row r="47083" spans="4:4" x14ac:dyDescent="0.2">
      <c r="D47083" s="20"/>
    </row>
    <row r="47084" spans="4:4" x14ac:dyDescent="0.2">
      <c r="D47084" s="20"/>
    </row>
    <row r="47085" spans="4:4" x14ac:dyDescent="0.2">
      <c r="D47085" s="20"/>
    </row>
    <row r="47086" spans="4:4" x14ac:dyDescent="0.2">
      <c r="D47086" s="20"/>
    </row>
    <row r="47087" spans="4:4" x14ac:dyDescent="0.2">
      <c r="D47087" s="20"/>
    </row>
    <row r="47088" spans="4:4" x14ac:dyDescent="0.2">
      <c r="D47088" s="20"/>
    </row>
    <row r="47089" spans="4:4" x14ac:dyDescent="0.2">
      <c r="D47089" s="20"/>
    </row>
    <row r="47090" spans="4:4" x14ac:dyDescent="0.2">
      <c r="D47090" s="20"/>
    </row>
    <row r="47091" spans="4:4" x14ac:dyDescent="0.2">
      <c r="D47091" s="20"/>
    </row>
    <row r="47092" spans="4:4" x14ac:dyDescent="0.2">
      <c r="D47092" s="20"/>
    </row>
    <row r="47093" spans="4:4" x14ac:dyDescent="0.2">
      <c r="D47093" s="20"/>
    </row>
    <row r="47094" spans="4:4" x14ac:dyDescent="0.2">
      <c r="D47094" s="20"/>
    </row>
    <row r="47095" spans="4:4" x14ac:dyDescent="0.2">
      <c r="D47095" s="20"/>
    </row>
    <row r="47096" spans="4:4" x14ac:dyDescent="0.2">
      <c r="D47096" s="20"/>
    </row>
    <row r="47097" spans="4:4" x14ac:dyDescent="0.2">
      <c r="D47097" s="20"/>
    </row>
    <row r="47098" spans="4:4" x14ac:dyDescent="0.2">
      <c r="D47098" s="20"/>
    </row>
    <row r="47099" spans="4:4" x14ac:dyDescent="0.2">
      <c r="D47099" s="20"/>
    </row>
    <row r="47100" spans="4:4" x14ac:dyDescent="0.2">
      <c r="D47100" s="20"/>
    </row>
    <row r="47101" spans="4:4" x14ac:dyDescent="0.2">
      <c r="D47101" s="20"/>
    </row>
    <row r="47102" spans="4:4" x14ac:dyDescent="0.2">
      <c r="D47102" s="20"/>
    </row>
    <row r="47103" spans="4:4" x14ac:dyDescent="0.2">
      <c r="D47103" s="20"/>
    </row>
    <row r="47104" spans="4:4" x14ac:dyDescent="0.2">
      <c r="D47104" s="20"/>
    </row>
    <row r="47105" spans="4:4" x14ac:dyDescent="0.2">
      <c r="D47105" s="20"/>
    </row>
    <row r="47106" spans="4:4" x14ac:dyDescent="0.2">
      <c r="D47106" s="20"/>
    </row>
    <row r="47107" spans="4:4" x14ac:dyDescent="0.2">
      <c r="D47107" s="20"/>
    </row>
    <row r="47108" spans="4:4" x14ac:dyDescent="0.2">
      <c r="D47108" s="20"/>
    </row>
    <row r="47109" spans="4:4" x14ac:dyDescent="0.2">
      <c r="D47109" s="20"/>
    </row>
    <row r="47110" spans="4:4" x14ac:dyDescent="0.2">
      <c r="D47110" s="20"/>
    </row>
    <row r="47111" spans="4:4" x14ac:dyDescent="0.2">
      <c r="D47111" s="20"/>
    </row>
    <row r="47112" spans="4:4" x14ac:dyDescent="0.2">
      <c r="D47112" s="20"/>
    </row>
    <row r="47113" spans="4:4" x14ac:dyDescent="0.2">
      <c r="D47113" s="20"/>
    </row>
    <row r="47114" spans="4:4" x14ac:dyDescent="0.2">
      <c r="D47114" s="20"/>
    </row>
    <row r="47115" spans="4:4" x14ac:dyDescent="0.2">
      <c r="D47115" s="20"/>
    </row>
    <row r="47116" spans="4:4" x14ac:dyDescent="0.2">
      <c r="D47116" s="20"/>
    </row>
    <row r="47117" spans="4:4" x14ac:dyDescent="0.2">
      <c r="D47117" s="20"/>
    </row>
    <row r="47118" spans="4:4" x14ac:dyDescent="0.2">
      <c r="D47118" s="20"/>
    </row>
    <row r="47119" spans="4:4" x14ac:dyDescent="0.2">
      <c r="D47119" s="20"/>
    </row>
    <row r="47120" spans="4:4" x14ac:dyDescent="0.2">
      <c r="D47120" s="20"/>
    </row>
    <row r="47121" spans="4:4" x14ac:dyDescent="0.2">
      <c r="D47121" s="20"/>
    </row>
    <row r="47122" spans="4:4" x14ac:dyDescent="0.2">
      <c r="D47122" s="20"/>
    </row>
    <row r="47123" spans="4:4" x14ac:dyDescent="0.2">
      <c r="D47123" s="20"/>
    </row>
    <row r="47124" spans="4:4" x14ac:dyDescent="0.2">
      <c r="D47124" s="20"/>
    </row>
    <row r="47125" spans="4:4" x14ac:dyDescent="0.2">
      <c r="D47125" s="20"/>
    </row>
    <row r="47126" spans="4:4" x14ac:dyDescent="0.2">
      <c r="D47126" s="20"/>
    </row>
    <row r="47127" spans="4:4" x14ac:dyDescent="0.2">
      <c r="D47127" s="20"/>
    </row>
    <row r="47128" spans="4:4" x14ac:dyDescent="0.2">
      <c r="D47128" s="20"/>
    </row>
    <row r="47129" spans="4:4" x14ac:dyDescent="0.2">
      <c r="D47129" s="20"/>
    </row>
    <row r="47130" spans="4:4" x14ac:dyDescent="0.2">
      <c r="D47130" s="20"/>
    </row>
    <row r="47131" spans="4:4" x14ac:dyDescent="0.2">
      <c r="D47131" s="20"/>
    </row>
    <row r="47132" spans="4:4" x14ac:dyDescent="0.2">
      <c r="D47132" s="20"/>
    </row>
    <row r="47133" spans="4:4" x14ac:dyDescent="0.2">
      <c r="D47133" s="20"/>
    </row>
    <row r="47134" spans="4:4" x14ac:dyDescent="0.2">
      <c r="D47134" s="20"/>
    </row>
    <row r="47135" spans="4:4" x14ac:dyDescent="0.2">
      <c r="D47135" s="20"/>
    </row>
    <row r="47136" spans="4:4" x14ac:dyDescent="0.2">
      <c r="D47136" s="20"/>
    </row>
    <row r="47137" spans="4:4" x14ac:dyDescent="0.2">
      <c r="D47137" s="20"/>
    </row>
    <row r="47138" spans="4:4" x14ac:dyDescent="0.2">
      <c r="D47138" s="20"/>
    </row>
    <row r="47139" spans="4:4" x14ac:dyDescent="0.2">
      <c r="D47139" s="20"/>
    </row>
    <row r="47140" spans="4:4" x14ac:dyDescent="0.2">
      <c r="D47140" s="20"/>
    </row>
    <row r="47141" spans="4:4" x14ac:dyDescent="0.2">
      <c r="D47141" s="20"/>
    </row>
    <row r="47142" spans="4:4" x14ac:dyDescent="0.2">
      <c r="D47142" s="20"/>
    </row>
    <row r="47143" spans="4:4" x14ac:dyDescent="0.2">
      <c r="D47143" s="20"/>
    </row>
    <row r="47144" spans="4:4" x14ac:dyDescent="0.2">
      <c r="D47144" s="20"/>
    </row>
    <row r="47145" spans="4:4" x14ac:dyDescent="0.2">
      <c r="D47145" s="20"/>
    </row>
    <row r="47146" spans="4:4" x14ac:dyDescent="0.2">
      <c r="D47146" s="20"/>
    </row>
    <row r="47147" spans="4:4" x14ac:dyDescent="0.2">
      <c r="D47147" s="20"/>
    </row>
    <row r="47148" spans="4:4" x14ac:dyDescent="0.2">
      <c r="D47148" s="20"/>
    </row>
    <row r="47149" spans="4:4" x14ac:dyDescent="0.2">
      <c r="D47149" s="20"/>
    </row>
    <row r="47150" spans="4:4" x14ac:dyDescent="0.2">
      <c r="D47150" s="20"/>
    </row>
    <row r="47151" spans="4:4" x14ac:dyDescent="0.2">
      <c r="D47151" s="20"/>
    </row>
    <row r="47152" spans="4:4" x14ac:dyDescent="0.2">
      <c r="D47152" s="20"/>
    </row>
    <row r="47153" spans="4:4" x14ac:dyDescent="0.2">
      <c r="D47153" s="20"/>
    </row>
    <row r="47154" spans="4:4" x14ac:dyDescent="0.2">
      <c r="D47154" s="20"/>
    </row>
    <row r="47155" spans="4:4" x14ac:dyDescent="0.2">
      <c r="D47155" s="20"/>
    </row>
    <row r="47156" spans="4:4" x14ac:dyDescent="0.2">
      <c r="D47156" s="20"/>
    </row>
    <row r="47157" spans="4:4" x14ac:dyDescent="0.2">
      <c r="D47157" s="20"/>
    </row>
    <row r="47158" spans="4:4" x14ac:dyDescent="0.2">
      <c r="D47158" s="20"/>
    </row>
    <row r="47159" spans="4:4" x14ac:dyDescent="0.2">
      <c r="D47159" s="20"/>
    </row>
    <row r="47160" spans="4:4" x14ac:dyDescent="0.2">
      <c r="D47160" s="20"/>
    </row>
    <row r="47161" spans="4:4" x14ac:dyDescent="0.2">
      <c r="D47161" s="20"/>
    </row>
    <row r="47162" spans="4:4" x14ac:dyDescent="0.2">
      <c r="D47162" s="20"/>
    </row>
    <row r="47163" spans="4:4" x14ac:dyDescent="0.2">
      <c r="D47163" s="20"/>
    </row>
    <row r="47164" spans="4:4" x14ac:dyDescent="0.2">
      <c r="D47164" s="20"/>
    </row>
    <row r="47165" spans="4:4" x14ac:dyDescent="0.2">
      <c r="D47165" s="20"/>
    </row>
    <row r="47166" spans="4:4" x14ac:dyDescent="0.2">
      <c r="D47166" s="20"/>
    </row>
    <row r="47167" spans="4:4" x14ac:dyDescent="0.2">
      <c r="D47167" s="20"/>
    </row>
    <row r="47168" spans="4:4" x14ac:dyDescent="0.2">
      <c r="D47168" s="20"/>
    </row>
    <row r="47169" spans="4:4" x14ac:dyDescent="0.2">
      <c r="D47169" s="20"/>
    </row>
    <row r="47170" spans="4:4" x14ac:dyDescent="0.2">
      <c r="D47170" s="20"/>
    </row>
    <row r="47171" spans="4:4" x14ac:dyDescent="0.2">
      <c r="D47171" s="20"/>
    </row>
    <row r="47172" spans="4:4" x14ac:dyDescent="0.2">
      <c r="D47172" s="20"/>
    </row>
    <row r="47173" spans="4:4" x14ac:dyDescent="0.2">
      <c r="D47173" s="20"/>
    </row>
    <row r="47174" spans="4:4" x14ac:dyDescent="0.2">
      <c r="D47174" s="20"/>
    </row>
    <row r="47175" spans="4:4" x14ac:dyDescent="0.2">
      <c r="D47175" s="20"/>
    </row>
    <row r="47176" spans="4:4" x14ac:dyDescent="0.2">
      <c r="D47176" s="20"/>
    </row>
    <row r="47177" spans="4:4" x14ac:dyDescent="0.2">
      <c r="D47177" s="20"/>
    </row>
    <row r="47178" spans="4:4" x14ac:dyDescent="0.2">
      <c r="D47178" s="20"/>
    </row>
    <row r="47179" spans="4:4" x14ac:dyDescent="0.2">
      <c r="D47179" s="20"/>
    </row>
    <row r="47180" spans="4:4" x14ac:dyDescent="0.2">
      <c r="D47180" s="20"/>
    </row>
    <row r="47181" spans="4:4" x14ac:dyDescent="0.2">
      <c r="D47181" s="20"/>
    </row>
    <row r="47182" spans="4:4" x14ac:dyDescent="0.2">
      <c r="D47182" s="20"/>
    </row>
    <row r="47183" spans="4:4" x14ac:dyDescent="0.2">
      <c r="D47183" s="20"/>
    </row>
    <row r="47184" spans="4:4" x14ac:dyDescent="0.2">
      <c r="D47184" s="20"/>
    </row>
    <row r="47185" spans="4:4" x14ac:dyDescent="0.2">
      <c r="D47185" s="20"/>
    </row>
    <row r="47186" spans="4:4" x14ac:dyDescent="0.2">
      <c r="D47186" s="20"/>
    </row>
    <row r="47187" spans="4:4" x14ac:dyDescent="0.2">
      <c r="D47187" s="20"/>
    </row>
    <row r="47188" spans="4:4" x14ac:dyDescent="0.2">
      <c r="D47188" s="20"/>
    </row>
    <row r="47189" spans="4:4" x14ac:dyDescent="0.2">
      <c r="D47189" s="20"/>
    </row>
    <row r="47190" spans="4:4" x14ac:dyDescent="0.2">
      <c r="D47190" s="20"/>
    </row>
    <row r="47191" spans="4:4" x14ac:dyDescent="0.2">
      <c r="D47191" s="20"/>
    </row>
    <row r="47192" spans="4:4" x14ac:dyDescent="0.2">
      <c r="D47192" s="20"/>
    </row>
    <row r="47193" spans="4:4" x14ac:dyDescent="0.2">
      <c r="D47193" s="20"/>
    </row>
    <row r="47194" spans="4:4" x14ac:dyDescent="0.2">
      <c r="D47194" s="20"/>
    </row>
    <row r="47195" spans="4:4" x14ac:dyDescent="0.2">
      <c r="D47195" s="20"/>
    </row>
    <row r="47196" spans="4:4" x14ac:dyDescent="0.2">
      <c r="D47196" s="20"/>
    </row>
    <row r="47197" spans="4:4" x14ac:dyDescent="0.2">
      <c r="D47197" s="20"/>
    </row>
    <row r="47198" spans="4:4" x14ac:dyDescent="0.2">
      <c r="D47198" s="20"/>
    </row>
    <row r="47199" spans="4:4" x14ac:dyDescent="0.2">
      <c r="D47199" s="20"/>
    </row>
    <row r="47200" spans="4:4" x14ac:dyDescent="0.2">
      <c r="D47200" s="20"/>
    </row>
    <row r="47201" spans="4:4" x14ac:dyDescent="0.2">
      <c r="D47201" s="20"/>
    </row>
    <row r="47202" spans="4:4" x14ac:dyDescent="0.2">
      <c r="D47202" s="20"/>
    </row>
    <row r="47203" spans="4:4" x14ac:dyDescent="0.2">
      <c r="D47203" s="20"/>
    </row>
    <row r="47204" spans="4:4" x14ac:dyDescent="0.2">
      <c r="D47204" s="20"/>
    </row>
    <row r="47205" spans="4:4" x14ac:dyDescent="0.2">
      <c r="D47205" s="20"/>
    </row>
    <row r="47206" spans="4:4" x14ac:dyDescent="0.2">
      <c r="D47206" s="20"/>
    </row>
    <row r="47207" spans="4:4" x14ac:dyDescent="0.2">
      <c r="D47207" s="20"/>
    </row>
    <row r="47208" spans="4:4" x14ac:dyDescent="0.2">
      <c r="D47208" s="20"/>
    </row>
    <row r="47209" spans="4:4" x14ac:dyDescent="0.2">
      <c r="D47209" s="20"/>
    </row>
    <row r="47210" spans="4:4" x14ac:dyDescent="0.2">
      <c r="D47210" s="20"/>
    </row>
    <row r="47211" spans="4:4" x14ac:dyDescent="0.2">
      <c r="D47211" s="20"/>
    </row>
    <row r="47212" spans="4:4" x14ac:dyDescent="0.2">
      <c r="D47212" s="20"/>
    </row>
    <row r="47213" spans="4:4" x14ac:dyDescent="0.2">
      <c r="D47213" s="20"/>
    </row>
    <row r="47214" spans="4:4" x14ac:dyDescent="0.2">
      <c r="D47214" s="20"/>
    </row>
    <row r="47215" spans="4:4" x14ac:dyDescent="0.2">
      <c r="D47215" s="20"/>
    </row>
    <row r="47216" spans="4:4" x14ac:dyDescent="0.2">
      <c r="D47216" s="20"/>
    </row>
    <row r="47217" spans="4:4" x14ac:dyDescent="0.2">
      <c r="D47217" s="20"/>
    </row>
    <row r="47218" spans="4:4" x14ac:dyDescent="0.2">
      <c r="D47218" s="20"/>
    </row>
    <row r="47219" spans="4:4" x14ac:dyDescent="0.2">
      <c r="D47219" s="20"/>
    </row>
    <row r="47220" spans="4:4" x14ac:dyDescent="0.2">
      <c r="D47220" s="20"/>
    </row>
    <row r="47221" spans="4:4" x14ac:dyDescent="0.2">
      <c r="D47221" s="20"/>
    </row>
    <row r="47222" spans="4:4" x14ac:dyDescent="0.2">
      <c r="D47222" s="20"/>
    </row>
    <row r="47223" spans="4:4" x14ac:dyDescent="0.2">
      <c r="D47223" s="20"/>
    </row>
    <row r="47224" spans="4:4" x14ac:dyDescent="0.2">
      <c r="D47224" s="20"/>
    </row>
    <row r="47225" spans="4:4" x14ac:dyDescent="0.2">
      <c r="D47225" s="20"/>
    </row>
    <row r="47226" spans="4:4" x14ac:dyDescent="0.2">
      <c r="D47226" s="20"/>
    </row>
    <row r="47227" spans="4:4" x14ac:dyDescent="0.2">
      <c r="D47227" s="20"/>
    </row>
    <row r="47228" spans="4:4" x14ac:dyDescent="0.2">
      <c r="D47228" s="20"/>
    </row>
    <row r="47229" spans="4:4" x14ac:dyDescent="0.2">
      <c r="D47229" s="20"/>
    </row>
    <row r="47230" spans="4:4" x14ac:dyDescent="0.2">
      <c r="D47230" s="20"/>
    </row>
    <row r="47231" spans="4:4" x14ac:dyDescent="0.2">
      <c r="D47231" s="20"/>
    </row>
    <row r="47232" spans="4:4" x14ac:dyDescent="0.2">
      <c r="D47232" s="20"/>
    </row>
    <row r="47233" spans="4:4" x14ac:dyDescent="0.2">
      <c r="D47233" s="20"/>
    </row>
    <row r="47234" spans="4:4" x14ac:dyDescent="0.2">
      <c r="D47234" s="20"/>
    </row>
    <row r="47235" spans="4:4" x14ac:dyDescent="0.2">
      <c r="D47235" s="20"/>
    </row>
    <row r="47236" spans="4:4" x14ac:dyDescent="0.2">
      <c r="D47236" s="20"/>
    </row>
    <row r="47237" spans="4:4" x14ac:dyDescent="0.2">
      <c r="D47237" s="20"/>
    </row>
    <row r="47238" spans="4:4" x14ac:dyDescent="0.2">
      <c r="D47238" s="20"/>
    </row>
    <row r="47239" spans="4:4" x14ac:dyDescent="0.2">
      <c r="D47239" s="20"/>
    </row>
    <row r="47240" spans="4:4" x14ac:dyDescent="0.2">
      <c r="D47240" s="20"/>
    </row>
    <row r="47241" spans="4:4" x14ac:dyDescent="0.2">
      <c r="D47241" s="20"/>
    </row>
    <row r="47242" spans="4:4" x14ac:dyDescent="0.2">
      <c r="D47242" s="20"/>
    </row>
    <row r="47243" spans="4:4" x14ac:dyDescent="0.2">
      <c r="D47243" s="20"/>
    </row>
    <row r="47244" spans="4:4" x14ac:dyDescent="0.2">
      <c r="D47244" s="20"/>
    </row>
    <row r="47245" spans="4:4" x14ac:dyDescent="0.2">
      <c r="D47245" s="20"/>
    </row>
    <row r="47246" spans="4:4" x14ac:dyDescent="0.2">
      <c r="D47246" s="20"/>
    </row>
    <row r="47247" spans="4:4" x14ac:dyDescent="0.2">
      <c r="D47247" s="20"/>
    </row>
    <row r="47248" spans="4:4" x14ac:dyDescent="0.2">
      <c r="D47248" s="20"/>
    </row>
    <row r="47249" spans="4:4" x14ac:dyDescent="0.2">
      <c r="D47249" s="20"/>
    </row>
    <row r="47250" spans="4:4" x14ac:dyDescent="0.2">
      <c r="D47250" s="20"/>
    </row>
    <row r="47251" spans="4:4" x14ac:dyDescent="0.2">
      <c r="D47251" s="20"/>
    </row>
    <row r="47252" spans="4:4" x14ac:dyDescent="0.2">
      <c r="D47252" s="20"/>
    </row>
    <row r="47253" spans="4:4" x14ac:dyDescent="0.2">
      <c r="D47253" s="20"/>
    </row>
    <row r="47254" spans="4:4" x14ac:dyDescent="0.2">
      <c r="D47254" s="20"/>
    </row>
    <row r="47255" spans="4:4" x14ac:dyDescent="0.2">
      <c r="D47255" s="20"/>
    </row>
    <row r="47256" spans="4:4" x14ac:dyDescent="0.2">
      <c r="D47256" s="20"/>
    </row>
    <row r="47257" spans="4:4" x14ac:dyDescent="0.2">
      <c r="D47257" s="20"/>
    </row>
    <row r="47258" spans="4:4" x14ac:dyDescent="0.2">
      <c r="D47258" s="20"/>
    </row>
    <row r="47259" spans="4:4" x14ac:dyDescent="0.2">
      <c r="D47259" s="20"/>
    </row>
    <row r="47260" spans="4:4" x14ac:dyDescent="0.2">
      <c r="D47260" s="20"/>
    </row>
    <row r="47261" spans="4:4" x14ac:dyDescent="0.2">
      <c r="D47261" s="20"/>
    </row>
    <row r="47262" spans="4:4" x14ac:dyDescent="0.2">
      <c r="D47262" s="20"/>
    </row>
    <row r="47263" spans="4:4" x14ac:dyDescent="0.2">
      <c r="D47263" s="20"/>
    </row>
    <row r="47264" spans="4:4" x14ac:dyDescent="0.2">
      <c r="D47264" s="20"/>
    </row>
    <row r="47265" spans="4:4" x14ac:dyDescent="0.2">
      <c r="D47265" s="20"/>
    </row>
    <row r="47266" spans="4:4" x14ac:dyDescent="0.2">
      <c r="D47266" s="20"/>
    </row>
    <row r="47267" spans="4:4" x14ac:dyDescent="0.2">
      <c r="D47267" s="20"/>
    </row>
    <row r="47268" spans="4:4" x14ac:dyDescent="0.2">
      <c r="D47268" s="20"/>
    </row>
    <row r="47269" spans="4:4" x14ac:dyDescent="0.2">
      <c r="D47269" s="20"/>
    </row>
    <row r="47270" spans="4:4" x14ac:dyDescent="0.2">
      <c r="D47270" s="20"/>
    </row>
    <row r="47271" spans="4:4" x14ac:dyDescent="0.2">
      <c r="D47271" s="20"/>
    </row>
    <row r="47272" spans="4:4" x14ac:dyDescent="0.2">
      <c r="D47272" s="20"/>
    </row>
    <row r="47273" spans="4:4" x14ac:dyDescent="0.2">
      <c r="D47273" s="20"/>
    </row>
    <row r="47274" spans="4:4" x14ac:dyDescent="0.2">
      <c r="D47274" s="20"/>
    </row>
    <row r="47275" spans="4:4" x14ac:dyDescent="0.2">
      <c r="D47275" s="20"/>
    </row>
    <row r="47276" spans="4:4" x14ac:dyDescent="0.2">
      <c r="D47276" s="20"/>
    </row>
    <row r="47277" spans="4:4" x14ac:dyDescent="0.2">
      <c r="D47277" s="20"/>
    </row>
    <row r="47278" spans="4:4" x14ac:dyDescent="0.2">
      <c r="D47278" s="20"/>
    </row>
    <row r="47279" spans="4:4" x14ac:dyDescent="0.2">
      <c r="D47279" s="20"/>
    </row>
    <row r="47280" spans="4:4" x14ac:dyDescent="0.2">
      <c r="D47280" s="20"/>
    </row>
    <row r="47281" spans="4:4" x14ac:dyDescent="0.2">
      <c r="D47281" s="20"/>
    </row>
    <row r="47282" spans="4:4" x14ac:dyDescent="0.2">
      <c r="D47282" s="20"/>
    </row>
    <row r="47283" spans="4:4" x14ac:dyDescent="0.2">
      <c r="D47283" s="20"/>
    </row>
    <row r="47284" spans="4:4" x14ac:dyDescent="0.2">
      <c r="D47284" s="20"/>
    </row>
    <row r="47285" spans="4:4" x14ac:dyDescent="0.2">
      <c r="D47285" s="20"/>
    </row>
    <row r="47286" spans="4:4" x14ac:dyDescent="0.2">
      <c r="D47286" s="20"/>
    </row>
    <row r="47287" spans="4:4" x14ac:dyDescent="0.2">
      <c r="D47287" s="20"/>
    </row>
    <row r="47288" spans="4:4" x14ac:dyDescent="0.2">
      <c r="D47288" s="20"/>
    </row>
    <row r="47289" spans="4:4" x14ac:dyDescent="0.2">
      <c r="D47289" s="20"/>
    </row>
    <row r="47290" spans="4:4" x14ac:dyDescent="0.2">
      <c r="D47290" s="20"/>
    </row>
    <row r="47291" spans="4:4" x14ac:dyDescent="0.2">
      <c r="D47291" s="20"/>
    </row>
    <row r="47292" spans="4:4" x14ac:dyDescent="0.2">
      <c r="D47292" s="20"/>
    </row>
    <row r="47293" spans="4:4" x14ac:dyDescent="0.2">
      <c r="D47293" s="20"/>
    </row>
    <row r="47294" spans="4:4" x14ac:dyDescent="0.2">
      <c r="D47294" s="20"/>
    </row>
    <row r="47295" spans="4:4" x14ac:dyDescent="0.2">
      <c r="D47295" s="20"/>
    </row>
    <row r="47296" spans="4:4" x14ac:dyDescent="0.2">
      <c r="D47296" s="20"/>
    </row>
    <row r="47297" spans="4:4" x14ac:dyDescent="0.2">
      <c r="D47297" s="20"/>
    </row>
    <row r="47298" spans="4:4" x14ac:dyDescent="0.2">
      <c r="D47298" s="20"/>
    </row>
    <row r="47299" spans="4:4" x14ac:dyDescent="0.2">
      <c r="D47299" s="20"/>
    </row>
    <row r="47300" spans="4:4" x14ac:dyDescent="0.2">
      <c r="D47300" s="20"/>
    </row>
    <row r="47301" spans="4:4" x14ac:dyDescent="0.2">
      <c r="D47301" s="20"/>
    </row>
    <row r="47302" spans="4:4" x14ac:dyDescent="0.2">
      <c r="D47302" s="20"/>
    </row>
    <row r="47303" spans="4:4" x14ac:dyDescent="0.2">
      <c r="D47303" s="20"/>
    </row>
    <row r="47304" spans="4:4" x14ac:dyDescent="0.2">
      <c r="D47304" s="20"/>
    </row>
    <row r="47305" spans="4:4" x14ac:dyDescent="0.2">
      <c r="D47305" s="20"/>
    </row>
    <row r="47306" spans="4:4" x14ac:dyDescent="0.2">
      <c r="D47306" s="20"/>
    </row>
    <row r="47307" spans="4:4" x14ac:dyDescent="0.2">
      <c r="D47307" s="20"/>
    </row>
    <row r="47308" spans="4:4" x14ac:dyDescent="0.2">
      <c r="D47308" s="20"/>
    </row>
    <row r="47309" spans="4:4" x14ac:dyDescent="0.2">
      <c r="D47309" s="20"/>
    </row>
    <row r="47310" spans="4:4" x14ac:dyDescent="0.2">
      <c r="D47310" s="20"/>
    </row>
    <row r="47311" spans="4:4" x14ac:dyDescent="0.2">
      <c r="D47311" s="20"/>
    </row>
    <row r="47312" spans="4:4" x14ac:dyDescent="0.2">
      <c r="D47312" s="20"/>
    </row>
    <row r="47313" spans="4:4" x14ac:dyDescent="0.2">
      <c r="D47313" s="20"/>
    </row>
    <row r="47314" spans="4:4" x14ac:dyDescent="0.2">
      <c r="D47314" s="20"/>
    </row>
    <row r="47315" spans="4:4" x14ac:dyDescent="0.2">
      <c r="D47315" s="20"/>
    </row>
    <row r="47316" spans="4:4" x14ac:dyDescent="0.2">
      <c r="D47316" s="20"/>
    </row>
    <row r="47317" spans="4:4" x14ac:dyDescent="0.2">
      <c r="D47317" s="20"/>
    </row>
    <row r="47318" spans="4:4" x14ac:dyDescent="0.2">
      <c r="D47318" s="20"/>
    </row>
    <row r="47319" spans="4:4" x14ac:dyDescent="0.2">
      <c r="D47319" s="20"/>
    </row>
    <row r="47320" spans="4:4" x14ac:dyDescent="0.2">
      <c r="D47320" s="20"/>
    </row>
    <row r="47321" spans="4:4" x14ac:dyDescent="0.2">
      <c r="D47321" s="20"/>
    </row>
    <row r="47322" spans="4:4" x14ac:dyDescent="0.2">
      <c r="D47322" s="20"/>
    </row>
    <row r="47323" spans="4:4" x14ac:dyDescent="0.2">
      <c r="D47323" s="20"/>
    </row>
    <row r="47324" spans="4:4" x14ac:dyDescent="0.2">
      <c r="D47324" s="20"/>
    </row>
    <row r="47325" spans="4:4" x14ac:dyDescent="0.2">
      <c r="D47325" s="20"/>
    </row>
    <row r="47326" spans="4:4" x14ac:dyDescent="0.2">
      <c r="D47326" s="20"/>
    </row>
    <row r="47327" spans="4:4" x14ac:dyDescent="0.2">
      <c r="D47327" s="20"/>
    </row>
    <row r="47328" spans="4:4" x14ac:dyDescent="0.2">
      <c r="D47328" s="20"/>
    </row>
    <row r="47329" spans="4:4" x14ac:dyDescent="0.2">
      <c r="D47329" s="20"/>
    </row>
    <row r="47330" spans="4:4" x14ac:dyDescent="0.2">
      <c r="D47330" s="20"/>
    </row>
    <row r="47331" spans="4:4" x14ac:dyDescent="0.2">
      <c r="D47331" s="20"/>
    </row>
    <row r="47332" spans="4:4" x14ac:dyDescent="0.2">
      <c r="D47332" s="20"/>
    </row>
    <row r="47333" spans="4:4" x14ac:dyDescent="0.2">
      <c r="D47333" s="20"/>
    </row>
    <row r="47334" spans="4:4" x14ac:dyDescent="0.2">
      <c r="D47334" s="20"/>
    </row>
    <row r="47335" spans="4:4" x14ac:dyDescent="0.2">
      <c r="D47335" s="20"/>
    </row>
    <row r="47336" spans="4:4" x14ac:dyDescent="0.2">
      <c r="D47336" s="20"/>
    </row>
    <row r="47337" spans="4:4" x14ac:dyDescent="0.2">
      <c r="D47337" s="20"/>
    </row>
    <row r="47338" spans="4:4" x14ac:dyDescent="0.2">
      <c r="D47338" s="20"/>
    </row>
    <row r="47339" spans="4:4" x14ac:dyDescent="0.2">
      <c r="D47339" s="20"/>
    </row>
    <row r="47340" spans="4:4" x14ac:dyDescent="0.2">
      <c r="D47340" s="20"/>
    </row>
    <row r="47341" spans="4:4" x14ac:dyDescent="0.2">
      <c r="D47341" s="20"/>
    </row>
    <row r="47342" spans="4:4" x14ac:dyDescent="0.2">
      <c r="D47342" s="20"/>
    </row>
    <row r="47343" spans="4:4" x14ac:dyDescent="0.2">
      <c r="D47343" s="20"/>
    </row>
    <row r="47344" spans="4:4" x14ac:dyDescent="0.2">
      <c r="D47344" s="20"/>
    </row>
    <row r="47345" spans="4:4" x14ac:dyDescent="0.2">
      <c r="D47345" s="20"/>
    </row>
    <row r="47346" spans="4:4" x14ac:dyDescent="0.2">
      <c r="D47346" s="20"/>
    </row>
    <row r="47347" spans="4:4" x14ac:dyDescent="0.2">
      <c r="D47347" s="20"/>
    </row>
    <row r="47348" spans="4:4" x14ac:dyDescent="0.2">
      <c r="D47348" s="20"/>
    </row>
    <row r="47349" spans="4:4" x14ac:dyDescent="0.2">
      <c r="D47349" s="20"/>
    </row>
    <row r="47350" spans="4:4" x14ac:dyDescent="0.2">
      <c r="D47350" s="20"/>
    </row>
    <row r="47351" spans="4:4" x14ac:dyDescent="0.2">
      <c r="D47351" s="20"/>
    </row>
    <row r="47352" spans="4:4" x14ac:dyDescent="0.2">
      <c r="D47352" s="20"/>
    </row>
    <row r="47353" spans="4:4" x14ac:dyDescent="0.2">
      <c r="D47353" s="20"/>
    </row>
    <row r="47354" spans="4:4" x14ac:dyDescent="0.2">
      <c r="D47354" s="20"/>
    </row>
    <row r="47355" spans="4:4" x14ac:dyDescent="0.2">
      <c r="D47355" s="20"/>
    </row>
    <row r="47356" spans="4:4" x14ac:dyDescent="0.2">
      <c r="D47356" s="20"/>
    </row>
    <row r="47357" spans="4:4" x14ac:dyDescent="0.2">
      <c r="D47357" s="20"/>
    </row>
    <row r="47358" spans="4:4" x14ac:dyDescent="0.2">
      <c r="D47358" s="20"/>
    </row>
    <row r="47359" spans="4:4" x14ac:dyDescent="0.2">
      <c r="D47359" s="20"/>
    </row>
    <row r="47360" spans="4:4" x14ac:dyDescent="0.2">
      <c r="D47360" s="20"/>
    </row>
    <row r="47361" spans="4:4" x14ac:dyDescent="0.2">
      <c r="D47361" s="20"/>
    </row>
    <row r="47362" spans="4:4" x14ac:dyDescent="0.2">
      <c r="D47362" s="20"/>
    </row>
    <row r="47363" spans="4:4" x14ac:dyDescent="0.2">
      <c r="D47363" s="20"/>
    </row>
    <row r="47364" spans="4:4" x14ac:dyDescent="0.2">
      <c r="D47364" s="20"/>
    </row>
    <row r="47365" spans="4:4" x14ac:dyDescent="0.2">
      <c r="D47365" s="20"/>
    </row>
    <row r="47366" spans="4:4" x14ac:dyDescent="0.2">
      <c r="D47366" s="20"/>
    </row>
    <row r="47367" spans="4:4" x14ac:dyDescent="0.2">
      <c r="D47367" s="20"/>
    </row>
    <row r="47368" spans="4:4" x14ac:dyDescent="0.2">
      <c r="D47368" s="20"/>
    </row>
    <row r="47369" spans="4:4" x14ac:dyDescent="0.2">
      <c r="D47369" s="20"/>
    </row>
    <row r="47370" spans="4:4" x14ac:dyDescent="0.2">
      <c r="D47370" s="20"/>
    </row>
    <row r="47371" spans="4:4" x14ac:dyDescent="0.2">
      <c r="D47371" s="20"/>
    </row>
    <row r="47372" spans="4:4" x14ac:dyDescent="0.2">
      <c r="D47372" s="20"/>
    </row>
    <row r="47373" spans="4:4" x14ac:dyDescent="0.2">
      <c r="D47373" s="20"/>
    </row>
    <row r="47374" spans="4:4" x14ac:dyDescent="0.2">
      <c r="D47374" s="20"/>
    </row>
    <row r="47375" spans="4:4" x14ac:dyDescent="0.2">
      <c r="D47375" s="20"/>
    </row>
    <row r="47376" spans="4:4" x14ac:dyDescent="0.2">
      <c r="D47376" s="20"/>
    </row>
    <row r="47377" spans="4:4" x14ac:dyDescent="0.2">
      <c r="D47377" s="20"/>
    </row>
    <row r="47378" spans="4:4" x14ac:dyDescent="0.2">
      <c r="D47378" s="20"/>
    </row>
    <row r="47379" spans="4:4" x14ac:dyDescent="0.2">
      <c r="D47379" s="20"/>
    </row>
    <row r="47380" spans="4:4" x14ac:dyDescent="0.2">
      <c r="D47380" s="20"/>
    </row>
    <row r="47381" spans="4:4" x14ac:dyDescent="0.2">
      <c r="D47381" s="20"/>
    </row>
    <row r="47382" spans="4:4" x14ac:dyDescent="0.2">
      <c r="D47382" s="20"/>
    </row>
    <row r="47383" spans="4:4" x14ac:dyDescent="0.2">
      <c r="D47383" s="20"/>
    </row>
    <row r="47384" spans="4:4" x14ac:dyDescent="0.2">
      <c r="D47384" s="20"/>
    </row>
    <row r="47385" spans="4:4" x14ac:dyDescent="0.2">
      <c r="D47385" s="20"/>
    </row>
    <row r="47386" spans="4:4" x14ac:dyDescent="0.2">
      <c r="D47386" s="20"/>
    </row>
    <row r="47387" spans="4:4" x14ac:dyDescent="0.2">
      <c r="D47387" s="20"/>
    </row>
    <row r="47388" spans="4:4" x14ac:dyDescent="0.2">
      <c r="D47388" s="20"/>
    </row>
    <row r="47389" spans="4:4" x14ac:dyDescent="0.2">
      <c r="D47389" s="20"/>
    </row>
    <row r="47390" spans="4:4" x14ac:dyDescent="0.2">
      <c r="D47390" s="20"/>
    </row>
    <row r="47391" spans="4:4" x14ac:dyDescent="0.2">
      <c r="D47391" s="20"/>
    </row>
    <row r="47392" spans="4:4" x14ac:dyDescent="0.2">
      <c r="D47392" s="20"/>
    </row>
    <row r="47393" spans="4:4" x14ac:dyDescent="0.2">
      <c r="D47393" s="20"/>
    </row>
    <row r="47394" spans="4:4" x14ac:dyDescent="0.2">
      <c r="D47394" s="20"/>
    </row>
    <row r="47395" spans="4:4" x14ac:dyDescent="0.2">
      <c r="D47395" s="20"/>
    </row>
    <row r="47396" spans="4:4" x14ac:dyDescent="0.2">
      <c r="D47396" s="20"/>
    </row>
    <row r="47397" spans="4:4" x14ac:dyDescent="0.2">
      <c r="D47397" s="20"/>
    </row>
    <row r="47398" spans="4:4" x14ac:dyDescent="0.2">
      <c r="D47398" s="20"/>
    </row>
    <row r="47399" spans="4:4" x14ac:dyDescent="0.2">
      <c r="D47399" s="20"/>
    </row>
    <row r="47400" spans="4:4" x14ac:dyDescent="0.2">
      <c r="D47400" s="20"/>
    </row>
    <row r="47401" spans="4:4" x14ac:dyDescent="0.2">
      <c r="D47401" s="20"/>
    </row>
    <row r="47402" spans="4:4" x14ac:dyDescent="0.2">
      <c r="D47402" s="20"/>
    </row>
    <row r="47403" spans="4:4" x14ac:dyDescent="0.2">
      <c r="D47403" s="20"/>
    </row>
    <row r="47404" spans="4:4" x14ac:dyDescent="0.2">
      <c r="D47404" s="20"/>
    </row>
    <row r="47405" spans="4:4" x14ac:dyDescent="0.2">
      <c r="D47405" s="20"/>
    </row>
    <row r="47406" spans="4:4" x14ac:dyDescent="0.2">
      <c r="D47406" s="20"/>
    </row>
    <row r="47407" spans="4:4" x14ac:dyDescent="0.2">
      <c r="D47407" s="20"/>
    </row>
    <row r="47408" spans="4:4" x14ac:dyDescent="0.2">
      <c r="D47408" s="20"/>
    </row>
    <row r="47409" spans="4:4" x14ac:dyDescent="0.2">
      <c r="D47409" s="20"/>
    </row>
    <row r="47410" spans="4:4" x14ac:dyDescent="0.2">
      <c r="D47410" s="20"/>
    </row>
    <row r="47411" spans="4:4" x14ac:dyDescent="0.2">
      <c r="D47411" s="20"/>
    </row>
    <row r="47412" spans="4:4" x14ac:dyDescent="0.2">
      <c r="D47412" s="20"/>
    </row>
    <row r="47413" spans="4:4" x14ac:dyDescent="0.2">
      <c r="D47413" s="20"/>
    </row>
    <row r="47414" spans="4:4" x14ac:dyDescent="0.2">
      <c r="D47414" s="20"/>
    </row>
    <row r="47415" spans="4:4" x14ac:dyDescent="0.2">
      <c r="D47415" s="20"/>
    </row>
    <row r="47416" spans="4:4" x14ac:dyDescent="0.2">
      <c r="D47416" s="20"/>
    </row>
    <row r="47417" spans="4:4" x14ac:dyDescent="0.2">
      <c r="D47417" s="20"/>
    </row>
    <row r="47418" spans="4:4" x14ac:dyDescent="0.2">
      <c r="D47418" s="20"/>
    </row>
    <row r="47419" spans="4:4" x14ac:dyDescent="0.2">
      <c r="D47419" s="20"/>
    </row>
    <row r="47420" spans="4:4" x14ac:dyDescent="0.2">
      <c r="D47420" s="20"/>
    </row>
    <row r="47421" spans="4:4" x14ac:dyDescent="0.2">
      <c r="D47421" s="20"/>
    </row>
    <row r="47422" spans="4:4" x14ac:dyDescent="0.2">
      <c r="D47422" s="20"/>
    </row>
    <row r="47423" spans="4:4" x14ac:dyDescent="0.2">
      <c r="D47423" s="20"/>
    </row>
    <row r="47424" spans="4:4" x14ac:dyDescent="0.2">
      <c r="D47424" s="20"/>
    </row>
    <row r="47425" spans="4:4" x14ac:dyDescent="0.2">
      <c r="D47425" s="20"/>
    </row>
    <row r="47426" spans="4:4" x14ac:dyDescent="0.2">
      <c r="D47426" s="20"/>
    </row>
    <row r="47427" spans="4:4" x14ac:dyDescent="0.2">
      <c r="D47427" s="20"/>
    </row>
    <row r="47428" spans="4:4" x14ac:dyDescent="0.2">
      <c r="D47428" s="20"/>
    </row>
    <row r="47429" spans="4:4" x14ac:dyDescent="0.2">
      <c r="D47429" s="20"/>
    </row>
    <row r="47430" spans="4:4" x14ac:dyDescent="0.2">
      <c r="D47430" s="20"/>
    </row>
    <row r="47431" spans="4:4" x14ac:dyDescent="0.2">
      <c r="D47431" s="20"/>
    </row>
    <row r="47432" spans="4:4" x14ac:dyDescent="0.2">
      <c r="D47432" s="20"/>
    </row>
    <row r="47433" spans="4:4" x14ac:dyDescent="0.2">
      <c r="D47433" s="20"/>
    </row>
    <row r="47434" spans="4:4" x14ac:dyDescent="0.2">
      <c r="D47434" s="20"/>
    </row>
    <row r="47435" spans="4:4" x14ac:dyDescent="0.2">
      <c r="D47435" s="20"/>
    </row>
    <row r="47436" spans="4:4" x14ac:dyDescent="0.2">
      <c r="D47436" s="20"/>
    </row>
    <row r="47437" spans="4:4" x14ac:dyDescent="0.2">
      <c r="D47437" s="20"/>
    </row>
    <row r="47438" spans="4:4" x14ac:dyDescent="0.2">
      <c r="D47438" s="20"/>
    </row>
    <row r="47439" spans="4:4" x14ac:dyDescent="0.2">
      <c r="D47439" s="20"/>
    </row>
    <row r="47440" spans="4:4" x14ac:dyDescent="0.2">
      <c r="D47440" s="20"/>
    </row>
    <row r="47441" spans="4:4" x14ac:dyDescent="0.2">
      <c r="D47441" s="20"/>
    </row>
    <row r="47442" spans="4:4" x14ac:dyDescent="0.2">
      <c r="D47442" s="20"/>
    </row>
    <row r="47443" spans="4:4" x14ac:dyDescent="0.2">
      <c r="D47443" s="20"/>
    </row>
    <row r="47444" spans="4:4" x14ac:dyDescent="0.2">
      <c r="D47444" s="20"/>
    </row>
    <row r="47445" spans="4:4" x14ac:dyDescent="0.2">
      <c r="D47445" s="20"/>
    </row>
    <row r="47446" spans="4:4" x14ac:dyDescent="0.2">
      <c r="D47446" s="20"/>
    </row>
    <row r="47447" spans="4:4" x14ac:dyDescent="0.2">
      <c r="D47447" s="20"/>
    </row>
    <row r="47448" spans="4:4" x14ac:dyDescent="0.2">
      <c r="D47448" s="20"/>
    </row>
    <row r="47449" spans="4:4" x14ac:dyDescent="0.2">
      <c r="D47449" s="20"/>
    </row>
    <row r="47450" spans="4:4" x14ac:dyDescent="0.2">
      <c r="D47450" s="20"/>
    </row>
    <row r="47451" spans="4:4" x14ac:dyDescent="0.2">
      <c r="D47451" s="20"/>
    </row>
    <row r="47452" spans="4:4" x14ac:dyDescent="0.2">
      <c r="D47452" s="20"/>
    </row>
    <row r="47453" spans="4:4" x14ac:dyDescent="0.2">
      <c r="D47453" s="20"/>
    </row>
    <row r="47454" spans="4:4" x14ac:dyDescent="0.2">
      <c r="D47454" s="20"/>
    </row>
    <row r="47455" spans="4:4" x14ac:dyDescent="0.2">
      <c r="D47455" s="20"/>
    </row>
    <row r="47456" spans="4:4" x14ac:dyDescent="0.2">
      <c r="D47456" s="20"/>
    </row>
    <row r="47457" spans="4:4" x14ac:dyDescent="0.2">
      <c r="D47457" s="20"/>
    </row>
    <row r="47458" spans="4:4" x14ac:dyDescent="0.2">
      <c r="D47458" s="20"/>
    </row>
    <row r="47459" spans="4:4" x14ac:dyDescent="0.2">
      <c r="D47459" s="20"/>
    </row>
    <row r="47460" spans="4:4" x14ac:dyDescent="0.2">
      <c r="D47460" s="20"/>
    </row>
    <row r="47461" spans="4:4" x14ac:dyDescent="0.2">
      <c r="D47461" s="20"/>
    </row>
    <row r="47462" spans="4:4" x14ac:dyDescent="0.2">
      <c r="D47462" s="20"/>
    </row>
    <row r="47463" spans="4:4" x14ac:dyDescent="0.2">
      <c r="D47463" s="20"/>
    </row>
    <row r="47464" spans="4:4" x14ac:dyDescent="0.2">
      <c r="D47464" s="20"/>
    </row>
    <row r="47465" spans="4:4" x14ac:dyDescent="0.2">
      <c r="D47465" s="20"/>
    </row>
    <row r="47466" spans="4:4" x14ac:dyDescent="0.2">
      <c r="D47466" s="20"/>
    </row>
    <row r="47467" spans="4:4" x14ac:dyDescent="0.2">
      <c r="D47467" s="20"/>
    </row>
    <row r="47468" spans="4:4" x14ac:dyDescent="0.2">
      <c r="D47468" s="20"/>
    </row>
    <row r="47469" spans="4:4" x14ac:dyDescent="0.2">
      <c r="D47469" s="20"/>
    </row>
    <row r="47470" spans="4:4" x14ac:dyDescent="0.2">
      <c r="D47470" s="20"/>
    </row>
    <row r="47471" spans="4:4" x14ac:dyDescent="0.2">
      <c r="D47471" s="20"/>
    </row>
    <row r="47472" spans="4:4" x14ac:dyDescent="0.2">
      <c r="D47472" s="20"/>
    </row>
    <row r="47473" spans="4:4" x14ac:dyDescent="0.2">
      <c r="D47473" s="20"/>
    </row>
    <row r="47474" spans="4:4" x14ac:dyDescent="0.2">
      <c r="D47474" s="20"/>
    </row>
    <row r="47475" spans="4:4" x14ac:dyDescent="0.2">
      <c r="D47475" s="20"/>
    </row>
    <row r="47476" spans="4:4" x14ac:dyDescent="0.2">
      <c r="D47476" s="20"/>
    </row>
    <row r="47477" spans="4:4" x14ac:dyDescent="0.2">
      <c r="D47477" s="20"/>
    </row>
    <row r="47478" spans="4:4" x14ac:dyDescent="0.2">
      <c r="D47478" s="20"/>
    </row>
    <row r="47479" spans="4:4" x14ac:dyDescent="0.2">
      <c r="D47479" s="20"/>
    </row>
    <row r="47480" spans="4:4" x14ac:dyDescent="0.2">
      <c r="D47480" s="20"/>
    </row>
    <row r="47481" spans="4:4" x14ac:dyDescent="0.2">
      <c r="D47481" s="20"/>
    </row>
    <row r="47482" spans="4:4" x14ac:dyDescent="0.2">
      <c r="D47482" s="20"/>
    </row>
    <row r="47483" spans="4:4" x14ac:dyDescent="0.2">
      <c r="D47483" s="20"/>
    </row>
    <row r="47484" spans="4:4" x14ac:dyDescent="0.2">
      <c r="D47484" s="20"/>
    </row>
    <row r="47485" spans="4:4" x14ac:dyDescent="0.2">
      <c r="D47485" s="20"/>
    </row>
    <row r="47486" spans="4:4" x14ac:dyDescent="0.2">
      <c r="D47486" s="20"/>
    </row>
    <row r="47487" spans="4:4" x14ac:dyDescent="0.2">
      <c r="D47487" s="20"/>
    </row>
    <row r="47488" spans="4:4" x14ac:dyDescent="0.2">
      <c r="D47488" s="20"/>
    </row>
    <row r="47489" spans="4:4" x14ac:dyDescent="0.2">
      <c r="D47489" s="20"/>
    </row>
    <row r="47490" spans="4:4" x14ac:dyDescent="0.2">
      <c r="D47490" s="20"/>
    </row>
    <row r="47491" spans="4:4" x14ac:dyDescent="0.2">
      <c r="D47491" s="20"/>
    </row>
    <row r="47492" spans="4:4" x14ac:dyDescent="0.2">
      <c r="D47492" s="20"/>
    </row>
    <row r="47493" spans="4:4" x14ac:dyDescent="0.2">
      <c r="D47493" s="20"/>
    </row>
    <row r="47494" spans="4:4" x14ac:dyDescent="0.2">
      <c r="D47494" s="20"/>
    </row>
    <row r="47495" spans="4:4" x14ac:dyDescent="0.2">
      <c r="D47495" s="20"/>
    </row>
    <row r="47496" spans="4:4" x14ac:dyDescent="0.2">
      <c r="D47496" s="20"/>
    </row>
    <row r="47497" spans="4:4" x14ac:dyDescent="0.2">
      <c r="D47497" s="20"/>
    </row>
    <row r="47498" spans="4:4" x14ac:dyDescent="0.2">
      <c r="D47498" s="20"/>
    </row>
    <row r="47499" spans="4:4" x14ac:dyDescent="0.2">
      <c r="D47499" s="20"/>
    </row>
    <row r="47500" spans="4:4" x14ac:dyDescent="0.2">
      <c r="D47500" s="20"/>
    </row>
    <row r="47501" spans="4:4" x14ac:dyDescent="0.2">
      <c r="D47501" s="20"/>
    </row>
    <row r="47502" spans="4:4" x14ac:dyDescent="0.2">
      <c r="D47502" s="20"/>
    </row>
    <row r="47503" spans="4:4" x14ac:dyDescent="0.2">
      <c r="D47503" s="20"/>
    </row>
    <row r="47504" spans="4:4" x14ac:dyDescent="0.2">
      <c r="D47504" s="20"/>
    </row>
    <row r="47505" spans="4:4" x14ac:dyDescent="0.2">
      <c r="D47505" s="20"/>
    </row>
    <row r="47506" spans="4:4" x14ac:dyDescent="0.2">
      <c r="D47506" s="20"/>
    </row>
    <row r="47507" spans="4:4" x14ac:dyDescent="0.2">
      <c r="D47507" s="20"/>
    </row>
    <row r="47508" spans="4:4" x14ac:dyDescent="0.2">
      <c r="D47508" s="20"/>
    </row>
    <row r="47509" spans="4:4" x14ac:dyDescent="0.2">
      <c r="D47509" s="20"/>
    </row>
    <row r="47510" spans="4:4" x14ac:dyDescent="0.2">
      <c r="D47510" s="20"/>
    </row>
    <row r="47511" spans="4:4" x14ac:dyDescent="0.2">
      <c r="D47511" s="20"/>
    </row>
    <row r="47512" spans="4:4" x14ac:dyDescent="0.2">
      <c r="D47512" s="20"/>
    </row>
    <row r="47513" spans="4:4" x14ac:dyDescent="0.2">
      <c r="D47513" s="20"/>
    </row>
    <row r="47514" spans="4:4" x14ac:dyDescent="0.2">
      <c r="D47514" s="20"/>
    </row>
    <row r="47515" spans="4:4" x14ac:dyDescent="0.2">
      <c r="D47515" s="20"/>
    </row>
    <row r="47516" spans="4:4" x14ac:dyDescent="0.2">
      <c r="D47516" s="20"/>
    </row>
    <row r="47517" spans="4:4" x14ac:dyDescent="0.2">
      <c r="D47517" s="20"/>
    </row>
    <row r="47518" spans="4:4" x14ac:dyDescent="0.2">
      <c r="D47518" s="20"/>
    </row>
    <row r="47519" spans="4:4" x14ac:dyDescent="0.2">
      <c r="D47519" s="20"/>
    </row>
    <row r="47520" spans="4:4" x14ac:dyDescent="0.2">
      <c r="D47520" s="20"/>
    </row>
    <row r="47521" spans="4:4" x14ac:dyDescent="0.2">
      <c r="D47521" s="20"/>
    </row>
    <row r="47522" spans="4:4" x14ac:dyDescent="0.2">
      <c r="D47522" s="20"/>
    </row>
    <row r="47523" spans="4:4" x14ac:dyDescent="0.2">
      <c r="D47523" s="20"/>
    </row>
    <row r="47524" spans="4:4" x14ac:dyDescent="0.2">
      <c r="D47524" s="20"/>
    </row>
    <row r="47525" spans="4:4" x14ac:dyDescent="0.2">
      <c r="D47525" s="20"/>
    </row>
    <row r="47526" spans="4:4" x14ac:dyDescent="0.2">
      <c r="D47526" s="20"/>
    </row>
    <row r="47527" spans="4:4" x14ac:dyDescent="0.2">
      <c r="D47527" s="20"/>
    </row>
    <row r="47528" spans="4:4" x14ac:dyDescent="0.2">
      <c r="D47528" s="20"/>
    </row>
    <row r="47529" spans="4:4" x14ac:dyDescent="0.2">
      <c r="D47529" s="20"/>
    </row>
    <row r="47530" spans="4:4" x14ac:dyDescent="0.2">
      <c r="D47530" s="20"/>
    </row>
    <row r="47531" spans="4:4" x14ac:dyDescent="0.2">
      <c r="D47531" s="20"/>
    </row>
    <row r="47532" spans="4:4" x14ac:dyDescent="0.2">
      <c r="D47532" s="20"/>
    </row>
    <row r="47533" spans="4:4" x14ac:dyDescent="0.2">
      <c r="D47533" s="20"/>
    </row>
    <row r="47534" spans="4:4" x14ac:dyDescent="0.2">
      <c r="D47534" s="20"/>
    </row>
    <row r="47535" spans="4:4" x14ac:dyDescent="0.2">
      <c r="D47535" s="20"/>
    </row>
    <row r="47536" spans="4:4" x14ac:dyDescent="0.2">
      <c r="D47536" s="20"/>
    </row>
    <row r="47537" spans="4:4" x14ac:dyDescent="0.2">
      <c r="D47537" s="20"/>
    </row>
    <row r="47538" spans="4:4" x14ac:dyDescent="0.2">
      <c r="D47538" s="20"/>
    </row>
    <row r="47539" spans="4:4" x14ac:dyDescent="0.2">
      <c r="D47539" s="20"/>
    </row>
    <row r="47540" spans="4:4" x14ac:dyDescent="0.2">
      <c r="D47540" s="20"/>
    </row>
    <row r="47541" spans="4:4" x14ac:dyDescent="0.2">
      <c r="D47541" s="20"/>
    </row>
    <row r="47542" spans="4:4" x14ac:dyDescent="0.2">
      <c r="D47542" s="20"/>
    </row>
    <row r="47543" spans="4:4" x14ac:dyDescent="0.2">
      <c r="D47543" s="20"/>
    </row>
    <row r="47544" spans="4:4" x14ac:dyDescent="0.2">
      <c r="D47544" s="20"/>
    </row>
    <row r="47545" spans="4:4" x14ac:dyDescent="0.2">
      <c r="D47545" s="20"/>
    </row>
    <row r="47546" spans="4:4" x14ac:dyDescent="0.2">
      <c r="D47546" s="20"/>
    </row>
    <row r="47547" spans="4:4" x14ac:dyDescent="0.2">
      <c r="D47547" s="20"/>
    </row>
    <row r="47548" spans="4:4" x14ac:dyDescent="0.2">
      <c r="D47548" s="20"/>
    </row>
    <row r="47549" spans="4:4" x14ac:dyDescent="0.2">
      <c r="D47549" s="20"/>
    </row>
    <row r="47550" spans="4:4" x14ac:dyDescent="0.2">
      <c r="D47550" s="20"/>
    </row>
    <row r="47551" spans="4:4" x14ac:dyDescent="0.2">
      <c r="D47551" s="20"/>
    </row>
    <row r="47552" spans="4:4" x14ac:dyDescent="0.2">
      <c r="D47552" s="20"/>
    </row>
    <row r="47553" spans="4:4" x14ac:dyDescent="0.2">
      <c r="D47553" s="20"/>
    </row>
    <row r="47554" spans="4:4" x14ac:dyDescent="0.2">
      <c r="D47554" s="20"/>
    </row>
    <row r="47555" spans="4:4" x14ac:dyDescent="0.2">
      <c r="D47555" s="20"/>
    </row>
    <row r="47556" spans="4:4" x14ac:dyDescent="0.2">
      <c r="D47556" s="20"/>
    </row>
    <row r="47557" spans="4:4" x14ac:dyDescent="0.2">
      <c r="D47557" s="20"/>
    </row>
    <row r="47558" spans="4:4" x14ac:dyDescent="0.2">
      <c r="D47558" s="20"/>
    </row>
    <row r="47559" spans="4:4" x14ac:dyDescent="0.2">
      <c r="D47559" s="20"/>
    </row>
    <row r="47560" spans="4:4" x14ac:dyDescent="0.2">
      <c r="D47560" s="20"/>
    </row>
    <row r="47561" spans="4:4" x14ac:dyDescent="0.2">
      <c r="D47561" s="20"/>
    </row>
    <row r="47562" spans="4:4" x14ac:dyDescent="0.2">
      <c r="D47562" s="20"/>
    </row>
    <row r="47563" spans="4:4" x14ac:dyDescent="0.2">
      <c r="D47563" s="20"/>
    </row>
    <row r="47564" spans="4:4" x14ac:dyDescent="0.2">
      <c r="D47564" s="20"/>
    </row>
    <row r="47565" spans="4:4" x14ac:dyDescent="0.2">
      <c r="D47565" s="20"/>
    </row>
    <row r="47566" spans="4:4" x14ac:dyDescent="0.2">
      <c r="D47566" s="20"/>
    </row>
    <row r="47567" spans="4:4" x14ac:dyDescent="0.2">
      <c r="D47567" s="20"/>
    </row>
    <row r="47568" spans="4:4" x14ac:dyDescent="0.2">
      <c r="D47568" s="20"/>
    </row>
    <row r="47569" spans="4:4" x14ac:dyDescent="0.2">
      <c r="D47569" s="20"/>
    </row>
    <row r="47570" spans="4:4" x14ac:dyDescent="0.2">
      <c r="D47570" s="20"/>
    </row>
    <row r="47571" spans="4:4" x14ac:dyDescent="0.2">
      <c r="D47571" s="20"/>
    </row>
    <row r="47572" spans="4:4" x14ac:dyDescent="0.2">
      <c r="D47572" s="20"/>
    </row>
    <row r="47573" spans="4:4" x14ac:dyDescent="0.2">
      <c r="D47573" s="20"/>
    </row>
    <row r="47574" spans="4:4" x14ac:dyDescent="0.2">
      <c r="D47574" s="20"/>
    </row>
    <row r="47575" spans="4:4" x14ac:dyDescent="0.2">
      <c r="D47575" s="20"/>
    </row>
    <row r="47576" spans="4:4" x14ac:dyDescent="0.2">
      <c r="D47576" s="20"/>
    </row>
    <row r="47577" spans="4:4" x14ac:dyDescent="0.2">
      <c r="D47577" s="20"/>
    </row>
    <row r="47578" spans="4:4" x14ac:dyDescent="0.2">
      <c r="D47578" s="20"/>
    </row>
    <row r="47579" spans="4:4" x14ac:dyDescent="0.2">
      <c r="D47579" s="20"/>
    </row>
    <row r="47580" spans="4:4" x14ac:dyDescent="0.2">
      <c r="D47580" s="20"/>
    </row>
    <row r="47581" spans="4:4" x14ac:dyDescent="0.2">
      <c r="D47581" s="20"/>
    </row>
    <row r="47582" spans="4:4" x14ac:dyDescent="0.2">
      <c r="D47582" s="20"/>
    </row>
    <row r="47583" spans="4:4" x14ac:dyDescent="0.2">
      <c r="D47583" s="20"/>
    </row>
    <row r="47584" spans="4:4" x14ac:dyDescent="0.2">
      <c r="D47584" s="20"/>
    </row>
    <row r="47585" spans="4:4" x14ac:dyDescent="0.2">
      <c r="D47585" s="20"/>
    </row>
    <row r="47586" spans="4:4" x14ac:dyDescent="0.2">
      <c r="D47586" s="20"/>
    </row>
    <row r="47587" spans="4:4" x14ac:dyDescent="0.2">
      <c r="D47587" s="20"/>
    </row>
    <row r="47588" spans="4:4" x14ac:dyDescent="0.2">
      <c r="D47588" s="20"/>
    </row>
    <row r="47589" spans="4:4" x14ac:dyDescent="0.2">
      <c r="D47589" s="20"/>
    </row>
    <row r="47590" spans="4:4" x14ac:dyDescent="0.2">
      <c r="D47590" s="20"/>
    </row>
    <row r="47591" spans="4:4" x14ac:dyDescent="0.2">
      <c r="D47591" s="20"/>
    </row>
    <row r="47592" spans="4:4" x14ac:dyDescent="0.2">
      <c r="D47592" s="20"/>
    </row>
    <row r="47593" spans="4:4" x14ac:dyDescent="0.2">
      <c r="D47593" s="20"/>
    </row>
    <row r="47594" spans="4:4" x14ac:dyDescent="0.2">
      <c r="D47594" s="20"/>
    </row>
    <row r="47595" spans="4:4" x14ac:dyDescent="0.2">
      <c r="D47595" s="20"/>
    </row>
    <row r="47596" spans="4:4" x14ac:dyDescent="0.2">
      <c r="D47596" s="20"/>
    </row>
    <row r="47597" spans="4:4" x14ac:dyDescent="0.2">
      <c r="D47597" s="20"/>
    </row>
    <row r="47598" spans="4:4" x14ac:dyDescent="0.2">
      <c r="D47598" s="20"/>
    </row>
    <row r="47599" spans="4:4" x14ac:dyDescent="0.2">
      <c r="D47599" s="20"/>
    </row>
    <row r="47600" spans="4:4" x14ac:dyDescent="0.2">
      <c r="D47600" s="20"/>
    </row>
    <row r="47601" spans="4:4" x14ac:dyDescent="0.2">
      <c r="D47601" s="20"/>
    </row>
    <row r="47602" spans="4:4" x14ac:dyDescent="0.2">
      <c r="D47602" s="20"/>
    </row>
    <row r="47603" spans="4:4" x14ac:dyDescent="0.2">
      <c r="D47603" s="20"/>
    </row>
    <row r="47604" spans="4:4" x14ac:dyDescent="0.2">
      <c r="D47604" s="20"/>
    </row>
    <row r="47605" spans="4:4" x14ac:dyDescent="0.2">
      <c r="D47605" s="20"/>
    </row>
    <row r="47606" spans="4:4" x14ac:dyDescent="0.2">
      <c r="D47606" s="20"/>
    </row>
    <row r="47607" spans="4:4" x14ac:dyDescent="0.2">
      <c r="D47607" s="20"/>
    </row>
    <row r="47608" spans="4:4" x14ac:dyDescent="0.2">
      <c r="D47608" s="20"/>
    </row>
    <row r="47609" spans="4:4" x14ac:dyDescent="0.2">
      <c r="D47609" s="20"/>
    </row>
    <row r="47610" spans="4:4" x14ac:dyDescent="0.2">
      <c r="D47610" s="20"/>
    </row>
    <row r="47611" spans="4:4" x14ac:dyDescent="0.2">
      <c r="D47611" s="20"/>
    </row>
    <row r="47612" spans="4:4" x14ac:dyDescent="0.2">
      <c r="D47612" s="20"/>
    </row>
    <row r="47613" spans="4:4" x14ac:dyDescent="0.2">
      <c r="D47613" s="20"/>
    </row>
    <row r="47614" spans="4:4" x14ac:dyDescent="0.2">
      <c r="D47614" s="20"/>
    </row>
    <row r="47615" spans="4:4" x14ac:dyDescent="0.2">
      <c r="D47615" s="20"/>
    </row>
    <row r="47616" spans="4:4" x14ac:dyDescent="0.2">
      <c r="D47616" s="20"/>
    </row>
    <row r="47617" spans="4:4" x14ac:dyDescent="0.2">
      <c r="D47617" s="20"/>
    </row>
    <row r="47618" spans="4:4" x14ac:dyDescent="0.2">
      <c r="D47618" s="20"/>
    </row>
    <row r="47619" spans="4:4" x14ac:dyDescent="0.2">
      <c r="D47619" s="20"/>
    </row>
    <row r="47620" spans="4:4" x14ac:dyDescent="0.2">
      <c r="D47620" s="20"/>
    </row>
    <row r="47621" spans="4:4" x14ac:dyDescent="0.2">
      <c r="D47621" s="20"/>
    </row>
    <row r="47622" spans="4:4" x14ac:dyDescent="0.2">
      <c r="D47622" s="20"/>
    </row>
    <row r="47623" spans="4:4" x14ac:dyDescent="0.2">
      <c r="D47623" s="20"/>
    </row>
    <row r="47624" spans="4:4" x14ac:dyDescent="0.2">
      <c r="D47624" s="20"/>
    </row>
    <row r="47625" spans="4:4" x14ac:dyDescent="0.2">
      <c r="D47625" s="20"/>
    </row>
    <row r="47626" spans="4:4" x14ac:dyDescent="0.2">
      <c r="D47626" s="20"/>
    </row>
    <row r="47627" spans="4:4" x14ac:dyDescent="0.2">
      <c r="D47627" s="20"/>
    </row>
    <row r="47628" spans="4:4" x14ac:dyDescent="0.2">
      <c r="D47628" s="20"/>
    </row>
    <row r="47629" spans="4:4" x14ac:dyDescent="0.2">
      <c r="D47629" s="20"/>
    </row>
    <row r="47630" spans="4:4" x14ac:dyDescent="0.2">
      <c r="D47630" s="20"/>
    </row>
    <row r="47631" spans="4:4" x14ac:dyDescent="0.2">
      <c r="D47631" s="20"/>
    </row>
    <row r="47632" spans="4:4" x14ac:dyDescent="0.2">
      <c r="D47632" s="20"/>
    </row>
    <row r="47633" spans="4:4" x14ac:dyDescent="0.2">
      <c r="D47633" s="20"/>
    </row>
    <row r="47634" spans="4:4" x14ac:dyDescent="0.2">
      <c r="D47634" s="20"/>
    </row>
    <row r="47635" spans="4:4" x14ac:dyDescent="0.2">
      <c r="D47635" s="20"/>
    </row>
    <row r="47636" spans="4:4" x14ac:dyDescent="0.2">
      <c r="D47636" s="20"/>
    </row>
    <row r="47637" spans="4:4" x14ac:dyDescent="0.2">
      <c r="D47637" s="20"/>
    </row>
    <row r="47638" spans="4:4" x14ac:dyDescent="0.2">
      <c r="D47638" s="20"/>
    </row>
    <row r="47639" spans="4:4" x14ac:dyDescent="0.2">
      <c r="D47639" s="20"/>
    </row>
    <row r="47640" spans="4:4" x14ac:dyDescent="0.2">
      <c r="D47640" s="20"/>
    </row>
    <row r="47641" spans="4:4" x14ac:dyDescent="0.2">
      <c r="D47641" s="20"/>
    </row>
    <row r="47642" spans="4:4" x14ac:dyDescent="0.2">
      <c r="D47642" s="20"/>
    </row>
    <row r="47643" spans="4:4" x14ac:dyDescent="0.2">
      <c r="D47643" s="20"/>
    </row>
    <row r="47644" spans="4:4" x14ac:dyDescent="0.2">
      <c r="D47644" s="20"/>
    </row>
    <row r="47645" spans="4:4" x14ac:dyDescent="0.2">
      <c r="D47645" s="20"/>
    </row>
    <row r="47646" spans="4:4" x14ac:dyDescent="0.2">
      <c r="D47646" s="20"/>
    </row>
    <row r="47647" spans="4:4" x14ac:dyDescent="0.2">
      <c r="D47647" s="20"/>
    </row>
    <row r="47648" spans="4:4" x14ac:dyDescent="0.2">
      <c r="D47648" s="20"/>
    </row>
    <row r="47649" spans="4:4" x14ac:dyDescent="0.2">
      <c r="D47649" s="20"/>
    </row>
    <row r="47650" spans="4:4" x14ac:dyDescent="0.2">
      <c r="D47650" s="20"/>
    </row>
    <row r="47651" spans="4:4" x14ac:dyDescent="0.2">
      <c r="D47651" s="20"/>
    </row>
    <row r="47652" spans="4:4" x14ac:dyDescent="0.2">
      <c r="D47652" s="20"/>
    </row>
    <row r="47653" spans="4:4" x14ac:dyDescent="0.2">
      <c r="D47653" s="20"/>
    </row>
    <row r="47654" spans="4:4" x14ac:dyDescent="0.2">
      <c r="D47654" s="20"/>
    </row>
    <row r="47655" spans="4:4" x14ac:dyDescent="0.2">
      <c r="D47655" s="20"/>
    </row>
    <row r="47656" spans="4:4" x14ac:dyDescent="0.2">
      <c r="D47656" s="20"/>
    </row>
    <row r="47657" spans="4:4" x14ac:dyDescent="0.2">
      <c r="D47657" s="20"/>
    </row>
    <row r="47658" spans="4:4" x14ac:dyDescent="0.2">
      <c r="D47658" s="20"/>
    </row>
    <row r="47659" spans="4:4" x14ac:dyDescent="0.2">
      <c r="D47659" s="20"/>
    </row>
    <row r="47660" spans="4:4" x14ac:dyDescent="0.2">
      <c r="D47660" s="20"/>
    </row>
    <row r="47661" spans="4:4" x14ac:dyDescent="0.2">
      <c r="D47661" s="20"/>
    </row>
    <row r="47662" spans="4:4" x14ac:dyDescent="0.2">
      <c r="D47662" s="20"/>
    </row>
    <row r="47663" spans="4:4" x14ac:dyDescent="0.2">
      <c r="D47663" s="20"/>
    </row>
    <row r="47664" spans="4:4" x14ac:dyDescent="0.2">
      <c r="D47664" s="20"/>
    </row>
    <row r="47665" spans="4:4" x14ac:dyDescent="0.2">
      <c r="D47665" s="20"/>
    </row>
    <row r="47666" spans="4:4" x14ac:dyDescent="0.2">
      <c r="D47666" s="20"/>
    </row>
    <row r="47667" spans="4:4" x14ac:dyDescent="0.2">
      <c r="D47667" s="20"/>
    </row>
    <row r="47668" spans="4:4" x14ac:dyDescent="0.2">
      <c r="D47668" s="20"/>
    </row>
    <row r="47669" spans="4:4" x14ac:dyDescent="0.2">
      <c r="D47669" s="20"/>
    </row>
    <row r="47670" spans="4:4" x14ac:dyDescent="0.2">
      <c r="D47670" s="20"/>
    </row>
    <row r="47671" spans="4:4" x14ac:dyDescent="0.2">
      <c r="D47671" s="20"/>
    </row>
    <row r="47672" spans="4:4" x14ac:dyDescent="0.2">
      <c r="D47672" s="20"/>
    </row>
    <row r="47673" spans="4:4" x14ac:dyDescent="0.2">
      <c r="D47673" s="20"/>
    </row>
    <row r="47674" spans="4:4" x14ac:dyDescent="0.2">
      <c r="D47674" s="20"/>
    </row>
    <row r="47675" spans="4:4" x14ac:dyDescent="0.2">
      <c r="D47675" s="20"/>
    </row>
    <row r="47676" spans="4:4" x14ac:dyDescent="0.2">
      <c r="D47676" s="20"/>
    </row>
    <row r="47677" spans="4:4" x14ac:dyDescent="0.2">
      <c r="D47677" s="20"/>
    </row>
    <row r="47678" spans="4:4" x14ac:dyDescent="0.2">
      <c r="D47678" s="20"/>
    </row>
    <row r="47679" spans="4:4" x14ac:dyDescent="0.2">
      <c r="D47679" s="20"/>
    </row>
    <row r="47680" spans="4:4" x14ac:dyDescent="0.2">
      <c r="D47680" s="20"/>
    </row>
    <row r="47681" spans="4:4" x14ac:dyDescent="0.2">
      <c r="D47681" s="20"/>
    </row>
    <row r="47682" spans="4:4" x14ac:dyDescent="0.2">
      <c r="D47682" s="20"/>
    </row>
    <row r="47683" spans="4:4" x14ac:dyDescent="0.2">
      <c r="D47683" s="20"/>
    </row>
    <row r="47684" spans="4:4" x14ac:dyDescent="0.2">
      <c r="D47684" s="20"/>
    </row>
    <row r="47685" spans="4:4" x14ac:dyDescent="0.2">
      <c r="D47685" s="20"/>
    </row>
    <row r="47686" spans="4:4" x14ac:dyDescent="0.2">
      <c r="D47686" s="20"/>
    </row>
    <row r="47687" spans="4:4" x14ac:dyDescent="0.2">
      <c r="D47687" s="20"/>
    </row>
    <row r="47688" spans="4:4" x14ac:dyDescent="0.2">
      <c r="D47688" s="20"/>
    </row>
    <row r="47689" spans="4:4" x14ac:dyDescent="0.2">
      <c r="D47689" s="20"/>
    </row>
    <row r="47690" spans="4:4" x14ac:dyDescent="0.2">
      <c r="D47690" s="20"/>
    </row>
    <row r="47691" spans="4:4" x14ac:dyDescent="0.2">
      <c r="D47691" s="20"/>
    </row>
    <row r="47692" spans="4:4" x14ac:dyDescent="0.2">
      <c r="D47692" s="20"/>
    </row>
    <row r="47693" spans="4:4" x14ac:dyDescent="0.2">
      <c r="D47693" s="20"/>
    </row>
    <row r="47694" spans="4:4" x14ac:dyDescent="0.2">
      <c r="D47694" s="20"/>
    </row>
    <row r="47695" spans="4:4" x14ac:dyDescent="0.2">
      <c r="D47695" s="20"/>
    </row>
    <row r="47696" spans="4:4" x14ac:dyDescent="0.2">
      <c r="D47696" s="20"/>
    </row>
    <row r="47697" spans="4:4" x14ac:dyDescent="0.2">
      <c r="D47697" s="20"/>
    </row>
    <row r="47698" spans="4:4" x14ac:dyDescent="0.2">
      <c r="D47698" s="20"/>
    </row>
    <row r="47699" spans="4:4" x14ac:dyDescent="0.2">
      <c r="D47699" s="20"/>
    </row>
    <row r="47700" spans="4:4" x14ac:dyDescent="0.2">
      <c r="D47700" s="20"/>
    </row>
    <row r="47701" spans="4:4" x14ac:dyDescent="0.2">
      <c r="D47701" s="20"/>
    </row>
    <row r="47702" spans="4:4" x14ac:dyDescent="0.2">
      <c r="D47702" s="20"/>
    </row>
    <row r="47703" spans="4:4" x14ac:dyDescent="0.2">
      <c r="D47703" s="20"/>
    </row>
    <row r="47704" spans="4:4" x14ac:dyDescent="0.2">
      <c r="D47704" s="20"/>
    </row>
    <row r="47705" spans="4:4" x14ac:dyDescent="0.2">
      <c r="D47705" s="20"/>
    </row>
    <row r="47706" spans="4:4" x14ac:dyDescent="0.2">
      <c r="D47706" s="20"/>
    </row>
    <row r="47707" spans="4:4" x14ac:dyDescent="0.2">
      <c r="D47707" s="20"/>
    </row>
    <row r="47708" spans="4:4" x14ac:dyDescent="0.2">
      <c r="D47708" s="20"/>
    </row>
    <row r="47709" spans="4:4" x14ac:dyDescent="0.2">
      <c r="D47709" s="20"/>
    </row>
    <row r="47710" spans="4:4" x14ac:dyDescent="0.2">
      <c r="D47710" s="20"/>
    </row>
    <row r="47711" spans="4:4" x14ac:dyDescent="0.2">
      <c r="D47711" s="20"/>
    </row>
    <row r="47712" spans="4:4" x14ac:dyDescent="0.2">
      <c r="D47712" s="20"/>
    </row>
    <row r="47713" spans="4:4" x14ac:dyDescent="0.2">
      <c r="D47713" s="20"/>
    </row>
    <row r="47714" spans="4:4" x14ac:dyDescent="0.2">
      <c r="D47714" s="20"/>
    </row>
    <row r="47715" spans="4:4" x14ac:dyDescent="0.2">
      <c r="D47715" s="20"/>
    </row>
    <row r="47716" spans="4:4" x14ac:dyDescent="0.2">
      <c r="D47716" s="20"/>
    </row>
    <row r="47717" spans="4:4" x14ac:dyDescent="0.2">
      <c r="D47717" s="20"/>
    </row>
    <row r="47718" spans="4:4" x14ac:dyDescent="0.2">
      <c r="D47718" s="20"/>
    </row>
    <row r="47719" spans="4:4" x14ac:dyDescent="0.2">
      <c r="D47719" s="20"/>
    </row>
    <row r="47720" spans="4:4" x14ac:dyDescent="0.2">
      <c r="D47720" s="20"/>
    </row>
    <row r="47721" spans="4:4" x14ac:dyDescent="0.2">
      <c r="D47721" s="20"/>
    </row>
    <row r="47722" spans="4:4" x14ac:dyDescent="0.2">
      <c r="D47722" s="20"/>
    </row>
    <row r="47723" spans="4:4" x14ac:dyDescent="0.2">
      <c r="D47723" s="20"/>
    </row>
    <row r="47724" spans="4:4" x14ac:dyDescent="0.2">
      <c r="D47724" s="20"/>
    </row>
    <row r="47725" spans="4:4" x14ac:dyDescent="0.2">
      <c r="D47725" s="20"/>
    </row>
    <row r="47726" spans="4:4" x14ac:dyDescent="0.2">
      <c r="D47726" s="20"/>
    </row>
    <row r="47727" spans="4:4" x14ac:dyDescent="0.2">
      <c r="D47727" s="20"/>
    </row>
    <row r="47728" spans="4:4" x14ac:dyDescent="0.2">
      <c r="D47728" s="20"/>
    </row>
    <row r="47729" spans="4:4" x14ac:dyDescent="0.2">
      <c r="D47729" s="20"/>
    </row>
    <row r="47730" spans="4:4" x14ac:dyDescent="0.2">
      <c r="D47730" s="20"/>
    </row>
    <row r="47731" spans="4:4" x14ac:dyDescent="0.2">
      <c r="D47731" s="20"/>
    </row>
    <row r="47732" spans="4:4" x14ac:dyDescent="0.2">
      <c r="D47732" s="20"/>
    </row>
    <row r="47733" spans="4:4" x14ac:dyDescent="0.2">
      <c r="D47733" s="20"/>
    </row>
    <row r="47734" spans="4:4" x14ac:dyDescent="0.2">
      <c r="D47734" s="20"/>
    </row>
    <row r="47735" spans="4:4" x14ac:dyDescent="0.2">
      <c r="D47735" s="20"/>
    </row>
    <row r="47736" spans="4:4" x14ac:dyDescent="0.2">
      <c r="D47736" s="20"/>
    </row>
    <row r="47737" spans="4:4" x14ac:dyDescent="0.2">
      <c r="D47737" s="20"/>
    </row>
    <row r="47738" spans="4:4" x14ac:dyDescent="0.2">
      <c r="D47738" s="20"/>
    </row>
    <row r="47739" spans="4:4" x14ac:dyDescent="0.2">
      <c r="D47739" s="20"/>
    </row>
    <row r="47740" spans="4:4" x14ac:dyDescent="0.2">
      <c r="D47740" s="20"/>
    </row>
    <row r="47741" spans="4:4" x14ac:dyDescent="0.2">
      <c r="D47741" s="20"/>
    </row>
    <row r="47742" spans="4:4" x14ac:dyDescent="0.2">
      <c r="D47742" s="20"/>
    </row>
    <row r="47743" spans="4:4" x14ac:dyDescent="0.2">
      <c r="D47743" s="20"/>
    </row>
    <row r="47744" spans="4:4" x14ac:dyDescent="0.2">
      <c r="D47744" s="20"/>
    </row>
    <row r="47745" spans="4:4" x14ac:dyDescent="0.2">
      <c r="D47745" s="20"/>
    </row>
    <row r="47746" spans="4:4" x14ac:dyDescent="0.2">
      <c r="D47746" s="20"/>
    </row>
    <row r="47747" spans="4:4" x14ac:dyDescent="0.2">
      <c r="D47747" s="20"/>
    </row>
    <row r="47748" spans="4:4" x14ac:dyDescent="0.2">
      <c r="D47748" s="20"/>
    </row>
    <row r="47749" spans="4:4" x14ac:dyDescent="0.2">
      <c r="D47749" s="20"/>
    </row>
    <row r="47750" spans="4:4" x14ac:dyDescent="0.2">
      <c r="D47750" s="20"/>
    </row>
    <row r="47751" spans="4:4" x14ac:dyDescent="0.2">
      <c r="D47751" s="20"/>
    </row>
    <row r="47752" spans="4:4" x14ac:dyDescent="0.2">
      <c r="D47752" s="20"/>
    </row>
    <row r="47753" spans="4:4" x14ac:dyDescent="0.2">
      <c r="D47753" s="20"/>
    </row>
    <row r="47754" spans="4:4" x14ac:dyDescent="0.2">
      <c r="D47754" s="20"/>
    </row>
    <row r="47755" spans="4:4" x14ac:dyDescent="0.2">
      <c r="D47755" s="20"/>
    </row>
    <row r="47756" spans="4:4" x14ac:dyDescent="0.2">
      <c r="D47756" s="20"/>
    </row>
    <row r="47757" spans="4:4" x14ac:dyDescent="0.2">
      <c r="D47757" s="20"/>
    </row>
    <row r="47758" spans="4:4" x14ac:dyDescent="0.2">
      <c r="D47758" s="20"/>
    </row>
    <row r="47759" spans="4:4" x14ac:dyDescent="0.2">
      <c r="D47759" s="20"/>
    </row>
    <row r="47760" spans="4:4" x14ac:dyDescent="0.2">
      <c r="D47760" s="20"/>
    </row>
    <row r="47761" spans="4:4" x14ac:dyDescent="0.2">
      <c r="D47761" s="20"/>
    </row>
    <row r="47762" spans="4:4" x14ac:dyDescent="0.2">
      <c r="D47762" s="20"/>
    </row>
    <row r="47763" spans="4:4" x14ac:dyDescent="0.2">
      <c r="D47763" s="20"/>
    </row>
    <row r="47764" spans="4:4" x14ac:dyDescent="0.2">
      <c r="D47764" s="20"/>
    </row>
    <row r="47765" spans="4:4" x14ac:dyDescent="0.2">
      <c r="D47765" s="20"/>
    </row>
    <row r="47766" spans="4:4" x14ac:dyDescent="0.2">
      <c r="D47766" s="20"/>
    </row>
    <row r="47767" spans="4:4" x14ac:dyDescent="0.2">
      <c r="D47767" s="20"/>
    </row>
    <row r="47768" spans="4:4" x14ac:dyDescent="0.2">
      <c r="D47768" s="20"/>
    </row>
    <row r="47769" spans="4:4" x14ac:dyDescent="0.2">
      <c r="D47769" s="20"/>
    </row>
    <row r="47770" spans="4:4" x14ac:dyDescent="0.2">
      <c r="D47770" s="20"/>
    </row>
    <row r="47771" spans="4:4" x14ac:dyDescent="0.2">
      <c r="D47771" s="20"/>
    </row>
    <row r="47772" spans="4:4" x14ac:dyDescent="0.2">
      <c r="D47772" s="20"/>
    </row>
    <row r="47773" spans="4:4" x14ac:dyDescent="0.2">
      <c r="D47773" s="20"/>
    </row>
    <row r="47774" spans="4:4" x14ac:dyDescent="0.2">
      <c r="D47774" s="20"/>
    </row>
    <row r="47775" spans="4:4" x14ac:dyDescent="0.2">
      <c r="D47775" s="20"/>
    </row>
    <row r="47776" spans="4:4" x14ac:dyDescent="0.2">
      <c r="D47776" s="20"/>
    </row>
    <row r="47777" spans="4:4" x14ac:dyDescent="0.2">
      <c r="D47777" s="20"/>
    </row>
    <row r="47778" spans="4:4" x14ac:dyDescent="0.2">
      <c r="D47778" s="20"/>
    </row>
    <row r="47779" spans="4:4" x14ac:dyDescent="0.2">
      <c r="D47779" s="20"/>
    </row>
    <row r="47780" spans="4:4" x14ac:dyDescent="0.2">
      <c r="D47780" s="20"/>
    </row>
    <row r="47781" spans="4:4" x14ac:dyDescent="0.2">
      <c r="D47781" s="20"/>
    </row>
    <row r="47782" spans="4:4" x14ac:dyDescent="0.2">
      <c r="D47782" s="20"/>
    </row>
    <row r="47783" spans="4:4" x14ac:dyDescent="0.2">
      <c r="D47783" s="20"/>
    </row>
    <row r="47784" spans="4:4" x14ac:dyDescent="0.2">
      <c r="D47784" s="20"/>
    </row>
    <row r="47785" spans="4:4" x14ac:dyDescent="0.2">
      <c r="D47785" s="20"/>
    </row>
    <row r="47786" spans="4:4" x14ac:dyDescent="0.2">
      <c r="D47786" s="20"/>
    </row>
    <row r="47787" spans="4:4" x14ac:dyDescent="0.2">
      <c r="D47787" s="20"/>
    </row>
    <row r="47788" spans="4:4" x14ac:dyDescent="0.2">
      <c r="D47788" s="20"/>
    </row>
    <row r="47789" spans="4:4" x14ac:dyDescent="0.2">
      <c r="D47789" s="20"/>
    </row>
    <row r="47790" spans="4:4" x14ac:dyDescent="0.2">
      <c r="D47790" s="20"/>
    </row>
    <row r="47791" spans="4:4" x14ac:dyDescent="0.2">
      <c r="D47791" s="20"/>
    </row>
    <row r="47792" spans="4:4" x14ac:dyDescent="0.2">
      <c r="D47792" s="20"/>
    </row>
    <row r="47793" spans="4:4" x14ac:dyDescent="0.2">
      <c r="D47793" s="20"/>
    </row>
    <row r="47794" spans="4:4" x14ac:dyDescent="0.2">
      <c r="D47794" s="20"/>
    </row>
    <row r="47795" spans="4:4" x14ac:dyDescent="0.2">
      <c r="D47795" s="20"/>
    </row>
    <row r="47796" spans="4:4" x14ac:dyDescent="0.2">
      <c r="D47796" s="20"/>
    </row>
    <row r="47797" spans="4:4" x14ac:dyDescent="0.2">
      <c r="D47797" s="20"/>
    </row>
    <row r="47798" spans="4:4" x14ac:dyDescent="0.2">
      <c r="D47798" s="20"/>
    </row>
    <row r="47799" spans="4:4" x14ac:dyDescent="0.2">
      <c r="D47799" s="20"/>
    </row>
    <row r="47800" spans="4:4" x14ac:dyDescent="0.2">
      <c r="D47800" s="20"/>
    </row>
    <row r="47801" spans="4:4" x14ac:dyDescent="0.2">
      <c r="D47801" s="20"/>
    </row>
    <row r="47802" spans="4:4" x14ac:dyDescent="0.2">
      <c r="D47802" s="20"/>
    </row>
    <row r="47803" spans="4:4" x14ac:dyDescent="0.2">
      <c r="D47803" s="20"/>
    </row>
    <row r="47804" spans="4:4" x14ac:dyDescent="0.2">
      <c r="D47804" s="20"/>
    </row>
    <row r="47805" spans="4:4" x14ac:dyDescent="0.2">
      <c r="D47805" s="20"/>
    </row>
    <row r="47806" spans="4:4" x14ac:dyDescent="0.2">
      <c r="D47806" s="20"/>
    </row>
    <row r="47807" spans="4:4" x14ac:dyDescent="0.2">
      <c r="D47807" s="20"/>
    </row>
    <row r="47808" spans="4:4" x14ac:dyDescent="0.2">
      <c r="D47808" s="20"/>
    </row>
    <row r="47809" spans="4:4" x14ac:dyDescent="0.2">
      <c r="D47809" s="20"/>
    </row>
    <row r="47810" spans="4:4" x14ac:dyDescent="0.2">
      <c r="D47810" s="20"/>
    </row>
    <row r="47811" spans="4:4" x14ac:dyDescent="0.2">
      <c r="D47811" s="20"/>
    </row>
    <row r="47812" spans="4:4" x14ac:dyDescent="0.2">
      <c r="D47812" s="20"/>
    </row>
    <row r="47813" spans="4:4" x14ac:dyDescent="0.2">
      <c r="D47813" s="20"/>
    </row>
    <row r="47814" spans="4:4" x14ac:dyDescent="0.2">
      <c r="D47814" s="20"/>
    </row>
    <row r="47815" spans="4:4" x14ac:dyDescent="0.2">
      <c r="D47815" s="20"/>
    </row>
    <row r="47816" spans="4:4" x14ac:dyDescent="0.2">
      <c r="D47816" s="20"/>
    </row>
    <row r="47817" spans="4:4" x14ac:dyDescent="0.2">
      <c r="D47817" s="20"/>
    </row>
    <row r="47818" spans="4:4" x14ac:dyDescent="0.2">
      <c r="D47818" s="20"/>
    </row>
    <row r="47819" spans="4:4" x14ac:dyDescent="0.2">
      <c r="D47819" s="20"/>
    </row>
    <row r="47820" spans="4:4" x14ac:dyDescent="0.2">
      <c r="D47820" s="20"/>
    </row>
    <row r="47821" spans="4:4" x14ac:dyDescent="0.2">
      <c r="D47821" s="20"/>
    </row>
    <row r="47822" spans="4:4" x14ac:dyDescent="0.2">
      <c r="D47822" s="20"/>
    </row>
    <row r="47823" spans="4:4" x14ac:dyDescent="0.2">
      <c r="D47823" s="20"/>
    </row>
    <row r="47824" spans="4:4" x14ac:dyDescent="0.2">
      <c r="D47824" s="20"/>
    </row>
    <row r="47825" spans="4:4" x14ac:dyDescent="0.2">
      <c r="D47825" s="20"/>
    </row>
    <row r="47826" spans="4:4" x14ac:dyDescent="0.2">
      <c r="D47826" s="20"/>
    </row>
    <row r="47827" spans="4:4" x14ac:dyDescent="0.2">
      <c r="D47827" s="20"/>
    </row>
    <row r="47828" spans="4:4" x14ac:dyDescent="0.2">
      <c r="D47828" s="20"/>
    </row>
    <row r="47829" spans="4:4" x14ac:dyDescent="0.2">
      <c r="D47829" s="20"/>
    </row>
    <row r="47830" spans="4:4" x14ac:dyDescent="0.2">
      <c r="D47830" s="20"/>
    </row>
    <row r="47831" spans="4:4" x14ac:dyDescent="0.2">
      <c r="D47831" s="20"/>
    </row>
    <row r="47832" spans="4:4" x14ac:dyDescent="0.2">
      <c r="D47832" s="20"/>
    </row>
    <row r="47833" spans="4:4" x14ac:dyDescent="0.2">
      <c r="D47833" s="20"/>
    </row>
    <row r="47834" spans="4:4" x14ac:dyDescent="0.2">
      <c r="D47834" s="20"/>
    </row>
    <row r="47835" spans="4:4" x14ac:dyDescent="0.2">
      <c r="D47835" s="20"/>
    </row>
    <row r="47836" spans="4:4" x14ac:dyDescent="0.2">
      <c r="D47836" s="20"/>
    </row>
    <row r="47837" spans="4:4" x14ac:dyDescent="0.2">
      <c r="D47837" s="20"/>
    </row>
    <row r="47838" spans="4:4" x14ac:dyDescent="0.2">
      <c r="D47838" s="20"/>
    </row>
    <row r="47839" spans="4:4" x14ac:dyDescent="0.2">
      <c r="D47839" s="20"/>
    </row>
    <row r="47840" spans="4:4" x14ac:dyDescent="0.2">
      <c r="D47840" s="20"/>
    </row>
    <row r="47841" spans="4:4" x14ac:dyDescent="0.2">
      <c r="D47841" s="20"/>
    </row>
    <row r="47842" spans="4:4" x14ac:dyDescent="0.2">
      <c r="D47842" s="20"/>
    </row>
    <row r="47843" spans="4:4" x14ac:dyDescent="0.2">
      <c r="D47843" s="20"/>
    </row>
    <row r="47844" spans="4:4" x14ac:dyDescent="0.2">
      <c r="D47844" s="20"/>
    </row>
    <row r="47845" spans="4:4" x14ac:dyDescent="0.2">
      <c r="D47845" s="20"/>
    </row>
    <row r="47846" spans="4:4" x14ac:dyDescent="0.2">
      <c r="D47846" s="20"/>
    </row>
    <row r="47847" spans="4:4" x14ac:dyDescent="0.2">
      <c r="D47847" s="20"/>
    </row>
    <row r="47848" spans="4:4" x14ac:dyDescent="0.2">
      <c r="D47848" s="20"/>
    </row>
    <row r="47849" spans="4:4" x14ac:dyDescent="0.2">
      <c r="D47849" s="20"/>
    </row>
    <row r="47850" spans="4:4" x14ac:dyDescent="0.2">
      <c r="D47850" s="20"/>
    </row>
    <row r="47851" spans="4:4" x14ac:dyDescent="0.2">
      <c r="D47851" s="20"/>
    </row>
    <row r="47852" spans="4:4" x14ac:dyDescent="0.2">
      <c r="D47852" s="20"/>
    </row>
    <row r="47853" spans="4:4" x14ac:dyDescent="0.2">
      <c r="D47853" s="20"/>
    </row>
    <row r="47854" spans="4:4" x14ac:dyDescent="0.2">
      <c r="D47854" s="20"/>
    </row>
    <row r="47855" spans="4:4" x14ac:dyDescent="0.2">
      <c r="D47855" s="20"/>
    </row>
    <row r="47856" spans="4:4" x14ac:dyDescent="0.2">
      <c r="D47856" s="20"/>
    </row>
    <row r="47857" spans="4:4" x14ac:dyDescent="0.2">
      <c r="D47857" s="20"/>
    </row>
    <row r="47858" spans="4:4" x14ac:dyDescent="0.2">
      <c r="D47858" s="20"/>
    </row>
    <row r="47859" spans="4:4" x14ac:dyDescent="0.2">
      <c r="D47859" s="20"/>
    </row>
    <row r="47860" spans="4:4" x14ac:dyDescent="0.2">
      <c r="D47860" s="20"/>
    </row>
    <row r="47861" spans="4:4" x14ac:dyDescent="0.2">
      <c r="D47861" s="20"/>
    </row>
    <row r="47862" spans="4:4" x14ac:dyDescent="0.2">
      <c r="D47862" s="20"/>
    </row>
    <row r="47863" spans="4:4" x14ac:dyDescent="0.2">
      <c r="D47863" s="20"/>
    </row>
    <row r="47864" spans="4:4" x14ac:dyDescent="0.2">
      <c r="D47864" s="20"/>
    </row>
    <row r="47865" spans="4:4" x14ac:dyDescent="0.2">
      <c r="D47865" s="20"/>
    </row>
    <row r="47866" spans="4:4" x14ac:dyDescent="0.2">
      <c r="D47866" s="20"/>
    </row>
    <row r="47867" spans="4:4" x14ac:dyDescent="0.2">
      <c r="D47867" s="20"/>
    </row>
    <row r="47868" spans="4:4" x14ac:dyDescent="0.2">
      <c r="D47868" s="20"/>
    </row>
    <row r="47869" spans="4:4" x14ac:dyDescent="0.2">
      <c r="D47869" s="20"/>
    </row>
    <row r="47870" spans="4:4" x14ac:dyDescent="0.2">
      <c r="D47870" s="20"/>
    </row>
    <row r="47871" spans="4:4" x14ac:dyDescent="0.2">
      <c r="D47871" s="20"/>
    </row>
    <row r="47872" spans="4:4" x14ac:dyDescent="0.2">
      <c r="D47872" s="20"/>
    </row>
    <row r="47873" spans="4:4" x14ac:dyDescent="0.2">
      <c r="D47873" s="20"/>
    </row>
    <row r="47874" spans="4:4" x14ac:dyDescent="0.2">
      <c r="D47874" s="20"/>
    </row>
    <row r="47875" spans="4:4" x14ac:dyDescent="0.2">
      <c r="D47875" s="20"/>
    </row>
    <row r="47876" spans="4:4" x14ac:dyDescent="0.2">
      <c r="D47876" s="20"/>
    </row>
    <row r="47877" spans="4:4" x14ac:dyDescent="0.2">
      <c r="D47877" s="20"/>
    </row>
    <row r="47878" spans="4:4" x14ac:dyDescent="0.2">
      <c r="D47878" s="20"/>
    </row>
    <row r="47879" spans="4:4" x14ac:dyDescent="0.2">
      <c r="D47879" s="20"/>
    </row>
    <row r="47880" spans="4:4" x14ac:dyDescent="0.2">
      <c r="D47880" s="20"/>
    </row>
    <row r="47881" spans="4:4" x14ac:dyDescent="0.2">
      <c r="D47881" s="20"/>
    </row>
    <row r="47882" spans="4:4" x14ac:dyDescent="0.2">
      <c r="D47882" s="20"/>
    </row>
    <row r="47883" spans="4:4" x14ac:dyDescent="0.2">
      <c r="D47883" s="20"/>
    </row>
    <row r="47884" spans="4:4" x14ac:dyDescent="0.2">
      <c r="D47884" s="20"/>
    </row>
    <row r="47885" spans="4:4" x14ac:dyDescent="0.2">
      <c r="D47885" s="20"/>
    </row>
    <row r="47886" spans="4:4" x14ac:dyDescent="0.2">
      <c r="D47886" s="20"/>
    </row>
    <row r="47887" spans="4:4" x14ac:dyDescent="0.2">
      <c r="D47887" s="20"/>
    </row>
    <row r="47888" spans="4:4" x14ac:dyDescent="0.2">
      <c r="D47888" s="20"/>
    </row>
    <row r="47889" spans="4:4" x14ac:dyDescent="0.2">
      <c r="D47889" s="20"/>
    </row>
    <row r="47890" spans="4:4" x14ac:dyDescent="0.2">
      <c r="D47890" s="20"/>
    </row>
    <row r="47891" spans="4:4" x14ac:dyDescent="0.2">
      <c r="D47891" s="20"/>
    </row>
    <row r="47892" spans="4:4" x14ac:dyDescent="0.2">
      <c r="D47892" s="20"/>
    </row>
    <row r="47893" spans="4:4" x14ac:dyDescent="0.2">
      <c r="D47893" s="20"/>
    </row>
    <row r="47894" spans="4:4" x14ac:dyDescent="0.2">
      <c r="D47894" s="20"/>
    </row>
    <row r="47895" spans="4:4" x14ac:dyDescent="0.2">
      <c r="D47895" s="20"/>
    </row>
    <row r="47896" spans="4:4" x14ac:dyDescent="0.2">
      <c r="D47896" s="20"/>
    </row>
    <row r="47897" spans="4:4" x14ac:dyDescent="0.2">
      <c r="D47897" s="20"/>
    </row>
    <row r="47898" spans="4:4" x14ac:dyDescent="0.2">
      <c r="D47898" s="20"/>
    </row>
    <row r="47899" spans="4:4" x14ac:dyDescent="0.2">
      <c r="D47899" s="20"/>
    </row>
    <row r="47900" spans="4:4" x14ac:dyDescent="0.2">
      <c r="D47900" s="20"/>
    </row>
    <row r="47901" spans="4:4" x14ac:dyDescent="0.2">
      <c r="D47901" s="20"/>
    </row>
    <row r="47902" spans="4:4" x14ac:dyDescent="0.2">
      <c r="D47902" s="20"/>
    </row>
    <row r="47903" spans="4:4" x14ac:dyDescent="0.2">
      <c r="D47903" s="20"/>
    </row>
    <row r="47904" spans="4:4" x14ac:dyDescent="0.2">
      <c r="D47904" s="20"/>
    </row>
    <row r="47905" spans="4:4" x14ac:dyDescent="0.2">
      <c r="D47905" s="20"/>
    </row>
    <row r="47906" spans="4:4" x14ac:dyDescent="0.2">
      <c r="D47906" s="20"/>
    </row>
    <row r="47907" spans="4:4" x14ac:dyDescent="0.2">
      <c r="D47907" s="20"/>
    </row>
    <row r="47908" spans="4:4" x14ac:dyDescent="0.2">
      <c r="D47908" s="20"/>
    </row>
    <row r="47909" spans="4:4" x14ac:dyDescent="0.2">
      <c r="D47909" s="20"/>
    </row>
    <row r="47910" spans="4:4" x14ac:dyDescent="0.2">
      <c r="D47910" s="20"/>
    </row>
    <row r="47911" spans="4:4" x14ac:dyDescent="0.2">
      <c r="D47911" s="20"/>
    </row>
    <row r="47912" spans="4:4" x14ac:dyDescent="0.2">
      <c r="D47912" s="20"/>
    </row>
    <row r="47913" spans="4:4" x14ac:dyDescent="0.2">
      <c r="D47913" s="20"/>
    </row>
    <row r="47914" spans="4:4" x14ac:dyDescent="0.2">
      <c r="D47914" s="20"/>
    </row>
    <row r="47915" spans="4:4" x14ac:dyDescent="0.2">
      <c r="D47915" s="20"/>
    </row>
    <row r="47916" spans="4:4" x14ac:dyDescent="0.2">
      <c r="D47916" s="20"/>
    </row>
    <row r="47917" spans="4:4" x14ac:dyDescent="0.2">
      <c r="D47917" s="20"/>
    </row>
    <row r="47918" spans="4:4" x14ac:dyDescent="0.2">
      <c r="D47918" s="20"/>
    </row>
    <row r="47919" spans="4:4" x14ac:dyDescent="0.2">
      <c r="D47919" s="20"/>
    </row>
    <row r="47920" spans="4:4" x14ac:dyDescent="0.2">
      <c r="D47920" s="20"/>
    </row>
    <row r="47921" spans="4:4" x14ac:dyDescent="0.2">
      <c r="D47921" s="20"/>
    </row>
    <row r="47922" spans="4:4" x14ac:dyDescent="0.2">
      <c r="D47922" s="20"/>
    </row>
    <row r="47923" spans="4:4" x14ac:dyDescent="0.2">
      <c r="D47923" s="20"/>
    </row>
    <row r="47924" spans="4:4" x14ac:dyDescent="0.2">
      <c r="D47924" s="20"/>
    </row>
    <row r="47925" spans="4:4" x14ac:dyDescent="0.2">
      <c r="D47925" s="20"/>
    </row>
    <row r="47926" spans="4:4" x14ac:dyDescent="0.2">
      <c r="D47926" s="20"/>
    </row>
    <row r="47927" spans="4:4" x14ac:dyDescent="0.2">
      <c r="D47927" s="20"/>
    </row>
    <row r="47928" spans="4:4" x14ac:dyDescent="0.2">
      <c r="D47928" s="20"/>
    </row>
    <row r="47929" spans="4:4" x14ac:dyDescent="0.2">
      <c r="D47929" s="20"/>
    </row>
    <row r="47930" spans="4:4" x14ac:dyDescent="0.2">
      <c r="D47930" s="20"/>
    </row>
    <row r="47931" spans="4:4" x14ac:dyDescent="0.2">
      <c r="D47931" s="20"/>
    </row>
    <row r="47932" spans="4:4" x14ac:dyDescent="0.2">
      <c r="D47932" s="20"/>
    </row>
    <row r="47933" spans="4:4" x14ac:dyDescent="0.2">
      <c r="D47933" s="20"/>
    </row>
    <row r="47934" spans="4:4" x14ac:dyDescent="0.2">
      <c r="D47934" s="20"/>
    </row>
    <row r="47935" spans="4:4" x14ac:dyDescent="0.2">
      <c r="D47935" s="20"/>
    </row>
    <row r="47936" spans="4:4" x14ac:dyDescent="0.2">
      <c r="D47936" s="20"/>
    </row>
    <row r="47937" spans="4:4" x14ac:dyDescent="0.2">
      <c r="D47937" s="20"/>
    </row>
    <row r="47938" spans="4:4" x14ac:dyDescent="0.2">
      <c r="D47938" s="20"/>
    </row>
    <row r="47939" spans="4:4" x14ac:dyDescent="0.2">
      <c r="D47939" s="20"/>
    </row>
    <row r="47940" spans="4:4" x14ac:dyDescent="0.2">
      <c r="D47940" s="20"/>
    </row>
    <row r="47941" spans="4:4" x14ac:dyDescent="0.2">
      <c r="D47941" s="20"/>
    </row>
    <row r="47942" spans="4:4" x14ac:dyDescent="0.2">
      <c r="D47942" s="20"/>
    </row>
    <row r="47943" spans="4:4" x14ac:dyDescent="0.2">
      <c r="D47943" s="20"/>
    </row>
    <row r="47944" spans="4:4" x14ac:dyDescent="0.2">
      <c r="D47944" s="20"/>
    </row>
    <row r="47945" spans="4:4" x14ac:dyDescent="0.2">
      <c r="D47945" s="20"/>
    </row>
    <row r="47946" spans="4:4" x14ac:dyDescent="0.2">
      <c r="D47946" s="20"/>
    </row>
    <row r="47947" spans="4:4" x14ac:dyDescent="0.2">
      <c r="D47947" s="20"/>
    </row>
    <row r="47948" spans="4:4" x14ac:dyDescent="0.2">
      <c r="D47948" s="20"/>
    </row>
    <row r="47949" spans="4:4" x14ac:dyDescent="0.2">
      <c r="D47949" s="20"/>
    </row>
    <row r="47950" spans="4:4" x14ac:dyDescent="0.2">
      <c r="D47950" s="20"/>
    </row>
    <row r="47951" spans="4:4" x14ac:dyDescent="0.2">
      <c r="D47951" s="20"/>
    </row>
    <row r="47952" spans="4:4" x14ac:dyDescent="0.2">
      <c r="D47952" s="20"/>
    </row>
    <row r="47953" spans="4:4" x14ac:dyDescent="0.2">
      <c r="D47953" s="20"/>
    </row>
    <row r="47954" spans="4:4" x14ac:dyDescent="0.2">
      <c r="D47954" s="20"/>
    </row>
    <row r="47955" spans="4:4" x14ac:dyDescent="0.2">
      <c r="D47955" s="20"/>
    </row>
    <row r="47956" spans="4:4" x14ac:dyDescent="0.2">
      <c r="D47956" s="20"/>
    </row>
    <row r="47957" spans="4:4" x14ac:dyDescent="0.2">
      <c r="D47957" s="20"/>
    </row>
    <row r="47958" spans="4:4" x14ac:dyDescent="0.2">
      <c r="D47958" s="20"/>
    </row>
    <row r="47959" spans="4:4" x14ac:dyDescent="0.2">
      <c r="D47959" s="20"/>
    </row>
    <row r="47960" spans="4:4" x14ac:dyDescent="0.2">
      <c r="D47960" s="20"/>
    </row>
    <row r="47961" spans="4:4" x14ac:dyDescent="0.2">
      <c r="D47961" s="20"/>
    </row>
    <row r="47962" spans="4:4" x14ac:dyDescent="0.2">
      <c r="D47962" s="20"/>
    </row>
    <row r="47963" spans="4:4" x14ac:dyDescent="0.2">
      <c r="D47963" s="20"/>
    </row>
    <row r="47964" spans="4:4" x14ac:dyDescent="0.2">
      <c r="D47964" s="20"/>
    </row>
    <row r="47965" spans="4:4" x14ac:dyDescent="0.2">
      <c r="D47965" s="20"/>
    </row>
    <row r="47966" spans="4:4" x14ac:dyDescent="0.2">
      <c r="D47966" s="20"/>
    </row>
    <row r="47967" spans="4:4" x14ac:dyDescent="0.2">
      <c r="D47967" s="20"/>
    </row>
    <row r="47968" spans="4:4" x14ac:dyDescent="0.2">
      <c r="D47968" s="20"/>
    </row>
    <row r="47969" spans="4:4" x14ac:dyDescent="0.2">
      <c r="D47969" s="20"/>
    </row>
    <row r="47970" spans="4:4" x14ac:dyDescent="0.2">
      <c r="D47970" s="20"/>
    </row>
    <row r="47971" spans="4:4" x14ac:dyDescent="0.2">
      <c r="D47971" s="20"/>
    </row>
    <row r="47972" spans="4:4" x14ac:dyDescent="0.2">
      <c r="D47972" s="20"/>
    </row>
    <row r="47973" spans="4:4" x14ac:dyDescent="0.2">
      <c r="D47973" s="20"/>
    </row>
    <row r="47974" spans="4:4" x14ac:dyDescent="0.2">
      <c r="D47974" s="20"/>
    </row>
    <row r="47975" spans="4:4" x14ac:dyDescent="0.2">
      <c r="D47975" s="20"/>
    </row>
    <row r="47976" spans="4:4" x14ac:dyDescent="0.2">
      <c r="D47976" s="20"/>
    </row>
    <row r="47977" spans="4:4" x14ac:dyDescent="0.2">
      <c r="D47977" s="20"/>
    </row>
    <row r="47978" spans="4:4" x14ac:dyDescent="0.2">
      <c r="D47978" s="20"/>
    </row>
    <row r="47979" spans="4:4" x14ac:dyDescent="0.2">
      <c r="D47979" s="20"/>
    </row>
    <row r="47980" spans="4:4" x14ac:dyDescent="0.2">
      <c r="D47980" s="20"/>
    </row>
    <row r="47981" spans="4:4" x14ac:dyDescent="0.2">
      <c r="D47981" s="20"/>
    </row>
    <row r="47982" spans="4:4" x14ac:dyDescent="0.2">
      <c r="D47982" s="20"/>
    </row>
    <row r="47983" spans="4:4" x14ac:dyDescent="0.2">
      <c r="D47983" s="20"/>
    </row>
    <row r="47984" spans="4:4" x14ac:dyDescent="0.2">
      <c r="D47984" s="20"/>
    </row>
    <row r="47985" spans="4:4" x14ac:dyDescent="0.2">
      <c r="D47985" s="20"/>
    </row>
    <row r="47986" spans="4:4" x14ac:dyDescent="0.2">
      <c r="D47986" s="20"/>
    </row>
    <row r="47987" spans="4:4" x14ac:dyDescent="0.2">
      <c r="D47987" s="20"/>
    </row>
    <row r="47988" spans="4:4" x14ac:dyDescent="0.2">
      <c r="D47988" s="20"/>
    </row>
    <row r="47989" spans="4:4" x14ac:dyDescent="0.2">
      <c r="D47989" s="20"/>
    </row>
    <row r="47990" spans="4:4" x14ac:dyDescent="0.2">
      <c r="D47990" s="20"/>
    </row>
    <row r="47991" spans="4:4" x14ac:dyDescent="0.2">
      <c r="D47991" s="20"/>
    </row>
    <row r="47992" spans="4:4" x14ac:dyDescent="0.2">
      <c r="D47992" s="20"/>
    </row>
    <row r="47993" spans="4:4" x14ac:dyDescent="0.2">
      <c r="D47993" s="20"/>
    </row>
    <row r="47994" spans="4:4" x14ac:dyDescent="0.2">
      <c r="D47994" s="20"/>
    </row>
    <row r="47995" spans="4:4" x14ac:dyDescent="0.2">
      <c r="D47995" s="20"/>
    </row>
    <row r="47996" spans="4:4" x14ac:dyDescent="0.2">
      <c r="D47996" s="20"/>
    </row>
    <row r="47997" spans="4:4" x14ac:dyDescent="0.2">
      <c r="D47997" s="20"/>
    </row>
    <row r="47998" spans="4:4" x14ac:dyDescent="0.2">
      <c r="D47998" s="20"/>
    </row>
    <row r="47999" spans="4:4" x14ac:dyDescent="0.2">
      <c r="D47999" s="20"/>
    </row>
    <row r="48000" spans="4:4" x14ac:dyDescent="0.2">
      <c r="D48000" s="20"/>
    </row>
    <row r="48001" spans="4:4" x14ac:dyDescent="0.2">
      <c r="D48001" s="20"/>
    </row>
    <row r="48002" spans="4:4" x14ac:dyDescent="0.2">
      <c r="D48002" s="20"/>
    </row>
    <row r="48003" spans="4:4" x14ac:dyDescent="0.2">
      <c r="D48003" s="20"/>
    </row>
    <row r="48004" spans="4:4" x14ac:dyDescent="0.2">
      <c r="D48004" s="20"/>
    </row>
    <row r="48005" spans="4:4" x14ac:dyDescent="0.2">
      <c r="D48005" s="20"/>
    </row>
    <row r="48006" spans="4:4" x14ac:dyDescent="0.2">
      <c r="D48006" s="20"/>
    </row>
    <row r="48007" spans="4:4" x14ac:dyDescent="0.2">
      <c r="D48007" s="20"/>
    </row>
    <row r="48008" spans="4:4" x14ac:dyDescent="0.2">
      <c r="D48008" s="20"/>
    </row>
    <row r="48009" spans="4:4" x14ac:dyDescent="0.2">
      <c r="D48009" s="20"/>
    </row>
    <row r="48010" spans="4:4" x14ac:dyDescent="0.2">
      <c r="D48010" s="20"/>
    </row>
    <row r="48011" spans="4:4" x14ac:dyDescent="0.2">
      <c r="D48011" s="20"/>
    </row>
    <row r="48012" spans="4:4" x14ac:dyDescent="0.2">
      <c r="D48012" s="20"/>
    </row>
    <row r="48013" spans="4:4" x14ac:dyDescent="0.2">
      <c r="D48013" s="20"/>
    </row>
    <row r="48014" spans="4:4" x14ac:dyDescent="0.2">
      <c r="D48014" s="20"/>
    </row>
    <row r="48015" spans="4:4" x14ac:dyDescent="0.2">
      <c r="D48015" s="20"/>
    </row>
    <row r="48016" spans="4:4" x14ac:dyDescent="0.2">
      <c r="D48016" s="20"/>
    </row>
    <row r="48017" spans="4:4" x14ac:dyDescent="0.2">
      <c r="D48017" s="20"/>
    </row>
    <row r="48018" spans="4:4" x14ac:dyDescent="0.2">
      <c r="D48018" s="20"/>
    </row>
    <row r="48019" spans="4:4" x14ac:dyDescent="0.2">
      <c r="D48019" s="20"/>
    </row>
    <row r="48020" spans="4:4" x14ac:dyDescent="0.2">
      <c r="D48020" s="20"/>
    </row>
    <row r="48021" spans="4:4" x14ac:dyDescent="0.2">
      <c r="D48021" s="20"/>
    </row>
    <row r="48022" spans="4:4" x14ac:dyDescent="0.2">
      <c r="D48022" s="20"/>
    </row>
    <row r="48023" spans="4:4" x14ac:dyDescent="0.2">
      <c r="D48023" s="20"/>
    </row>
    <row r="48024" spans="4:4" x14ac:dyDescent="0.2">
      <c r="D48024" s="20"/>
    </row>
    <row r="48025" spans="4:4" x14ac:dyDescent="0.2">
      <c r="D48025" s="20"/>
    </row>
    <row r="48026" spans="4:4" x14ac:dyDescent="0.2">
      <c r="D48026" s="20"/>
    </row>
    <row r="48027" spans="4:4" x14ac:dyDescent="0.2">
      <c r="D48027" s="20"/>
    </row>
    <row r="48028" spans="4:4" x14ac:dyDescent="0.2">
      <c r="D48028" s="20"/>
    </row>
    <row r="48029" spans="4:4" x14ac:dyDescent="0.2">
      <c r="D48029" s="20"/>
    </row>
    <row r="48030" spans="4:4" x14ac:dyDescent="0.2">
      <c r="D48030" s="20"/>
    </row>
    <row r="48031" spans="4:4" x14ac:dyDescent="0.2">
      <c r="D48031" s="20"/>
    </row>
    <row r="48032" spans="4:4" x14ac:dyDescent="0.2">
      <c r="D48032" s="20"/>
    </row>
    <row r="48033" spans="4:4" x14ac:dyDescent="0.2">
      <c r="D48033" s="20"/>
    </row>
    <row r="48034" spans="4:4" x14ac:dyDescent="0.2">
      <c r="D48034" s="20"/>
    </row>
    <row r="48035" spans="4:4" x14ac:dyDescent="0.2">
      <c r="D48035" s="20"/>
    </row>
    <row r="48036" spans="4:4" x14ac:dyDescent="0.2">
      <c r="D48036" s="20"/>
    </row>
    <row r="48037" spans="4:4" x14ac:dyDescent="0.2">
      <c r="D48037" s="20"/>
    </row>
    <row r="48038" spans="4:4" x14ac:dyDescent="0.2">
      <c r="D48038" s="20"/>
    </row>
    <row r="48039" spans="4:4" x14ac:dyDescent="0.2">
      <c r="D48039" s="20"/>
    </row>
    <row r="48040" spans="4:4" x14ac:dyDescent="0.2">
      <c r="D48040" s="20"/>
    </row>
    <row r="48041" spans="4:4" x14ac:dyDescent="0.2">
      <c r="D48041" s="20"/>
    </row>
    <row r="48042" spans="4:4" x14ac:dyDescent="0.2">
      <c r="D48042" s="20"/>
    </row>
    <row r="48043" spans="4:4" x14ac:dyDescent="0.2">
      <c r="D48043" s="20"/>
    </row>
    <row r="48044" spans="4:4" x14ac:dyDescent="0.2">
      <c r="D48044" s="20"/>
    </row>
    <row r="48045" spans="4:4" x14ac:dyDescent="0.2">
      <c r="D48045" s="20"/>
    </row>
    <row r="48046" spans="4:4" x14ac:dyDescent="0.2">
      <c r="D48046" s="20"/>
    </row>
    <row r="48047" spans="4:4" x14ac:dyDescent="0.2">
      <c r="D48047" s="20"/>
    </row>
    <row r="48048" spans="4:4" x14ac:dyDescent="0.2">
      <c r="D48048" s="20"/>
    </row>
    <row r="48049" spans="4:4" x14ac:dyDescent="0.2">
      <c r="D48049" s="20"/>
    </row>
    <row r="48050" spans="4:4" x14ac:dyDescent="0.2">
      <c r="D48050" s="20"/>
    </row>
    <row r="48051" spans="4:4" x14ac:dyDescent="0.2">
      <c r="D48051" s="20"/>
    </row>
    <row r="48052" spans="4:4" x14ac:dyDescent="0.2">
      <c r="D48052" s="20"/>
    </row>
    <row r="48053" spans="4:4" x14ac:dyDescent="0.2">
      <c r="D48053" s="20"/>
    </row>
    <row r="48054" spans="4:4" x14ac:dyDescent="0.2">
      <c r="D48054" s="20"/>
    </row>
    <row r="48055" spans="4:4" x14ac:dyDescent="0.2">
      <c r="D48055" s="20"/>
    </row>
    <row r="48056" spans="4:4" x14ac:dyDescent="0.2">
      <c r="D48056" s="20"/>
    </row>
    <row r="48057" spans="4:4" x14ac:dyDescent="0.2">
      <c r="D48057" s="20"/>
    </row>
    <row r="48058" spans="4:4" x14ac:dyDescent="0.2">
      <c r="D48058" s="20"/>
    </row>
    <row r="48059" spans="4:4" x14ac:dyDescent="0.2">
      <c r="D48059" s="20"/>
    </row>
    <row r="48060" spans="4:4" x14ac:dyDescent="0.2">
      <c r="D48060" s="20"/>
    </row>
    <row r="48061" spans="4:4" x14ac:dyDescent="0.2">
      <c r="D48061" s="20"/>
    </row>
    <row r="48062" spans="4:4" x14ac:dyDescent="0.2">
      <c r="D48062" s="20"/>
    </row>
    <row r="48063" spans="4:4" x14ac:dyDescent="0.2">
      <c r="D48063" s="20"/>
    </row>
    <row r="48064" spans="4:4" x14ac:dyDescent="0.2">
      <c r="D48064" s="20"/>
    </row>
    <row r="48065" spans="4:4" x14ac:dyDescent="0.2">
      <c r="D48065" s="20"/>
    </row>
    <row r="48066" spans="4:4" x14ac:dyDescent="0.2">
      <c r="D48066" s="20"/>
    </row>
    <row r="48067" spans="4:4" x14ac:dyDescent="0.2">
      <c r="D48067" s="20"/>
    </row>
    <row r="48068" spans="4:4" x14ac:dyDescent="0.2">
      <c r="D48068" s="20"/>
    </row>
    <row r="48069" spans="4:4" x14ac:dyDescent="0.2">
      <c r="D48069" s="20"/>
    </row>
    <row r="48070" spans="4:4" x14ac:dyDescent="0.2">
      <c r="D48070" s="20"/>
    </row>
    <row r="48071" spans="4:4" x14ac:dyDescent="0.2">
      <c r="D48071" s="20"/>
    </row>
    <row r="48072" spans="4:4" x14ac:dyDescent="0.2">
      <c r="D48072" s="20"/>
    </row>
    <row r="48073" spans="4:4" x14ac:dyDescent="0.2">
      <c r="D48073" s="20"/>
    </row>
    <row r="48074" spans="4:4" x14ac:dyDescent="0.2">
      <c r="D48074" s="20"/>
    </row>
    <row r="48075" spans="4:4" x14ac:dyDescent="0.2">
      <c r="D48075" s="20"/>
    </row>
    <row r="48076" spans="4:4" x14ac:dyDescent="0.2">
      <c r="D48076" s="20"/>
    </row>
    <row r="48077" spans="4:4" x14ac:dyDescent="0.2">
      <c r="D48077" s="20"/>
    </row>
    <row r="48078" spans="4:4" x14ac:dyDescent="0.2">
      <c r="D48078" s="20"/>
    </row>
    <row r="48079" spans="4:4" x14ac:dyDescent="0.2">
      <c r="D48079" s="20"/>
    </row>
    <row r="48080" spans="4:4" x14ac:dyDescent="0.2">
      <c r="D48080" s="20"/>
    </row>
    <row r="48081" spans="4:4" x14ac:dyDescent="0.2">
      <c r="D48081" s="20"/>
    </row>
    <row r="48082" spans="4:4" x14ac:dyDescent="0.2">
      <c r="D48082" s="20"/>
    </row>
    <row r="48083" spans="4:4" x14ac:dyDescent="0.2">
      <c r="D48083" s="20"/>
    </row>
    <row r="48084" spans="4:4" x14ac:dyDescent="0.2">
      <c r="D48084" s="20"/>
    </row>
    <row r="48085" spans="4:4" x14ac:dyDescent="0.2">
      <c r="D48085" s="20"/>
    </row>
    <row r="48086" spans="4:4" x14ac:dyDescent="0.2">
      <c r="D48086" s="20"/>
    </row>
    <row r="48087" spans="4:4" x14ac:dyDescent="0.2">
      <c r="D48087" s="20"/>
    </row>
    <row r="48088" spans="4:4" x14ac:dyDescent="0.2">
      <c r="D48088" s="20"/>
    </row>
    <row r="48089" spans="4:4" x14ac:dyDescent="0.2">
      <c r="D48089" s="20"/>
    </row>
    <row r="48090" spans="4:4" x14ac:dyDescent="0.2">
      <c r="D48090" s="20"/>
    </row>
    <row r="48091" spans="4:4" x14ac:dyDescent="0.2">
      <c r="D48091" s="20"/>
    </row>
    <row r="48092" spans="4:4" x14ac:dyDescent="0.2">
      <c r="D48092" s="20"/>
    </row>
    <row r="48093" spans="4:4" x14ac:dyDescent="0.2">
      <c r="D48093" s="20"/>
    </row>
    <row r="48094" spans="4:4" x14ac:dyDescent="0.2">
      <c r="D48094" s="20"/>
    </row>
    <row r="48095" spans="4:4" x14ac:dyDescent="0.2">
      <c r="D48095" s="20"/>
    </row>
    <row r="48096" spans="4:4" x14ac:dyDescent="0.2">
      <c r="D48096" s="20"/>
    </row>
    <row r="48097" spans="4:4" x14ac:dyDescent="0.2">
      <c r="D48097" s="20"/>
    </row>
    <row r="48098" spans="4:4" x14ac:dyDescent="0.2">
      <c r="D48098" s="20"/>
    </row>
    <row r="48099" spans="4:4" x14ac:dyDescent="0.2">
      <c r="D48099" s="20"/>
    </row>
    <row r="48100" spans="4:4" x14ac:dyDescent="0.2">
      <c r="D48100" s="20"/>
    </row>
    <row r="48101" spans="4:4" x14ac:dyDescent="0.2">
      <c r="D48101" s="20"/>
    </row>
    <row r="48102" spans="4:4" x14ac:dyDescent="0.2">
      <c r="D48102" s="20"/>
    </row>
    <row r="48103" spans="4:4" x14ac:dyDescent="0.2">
      <c r="D48103" s="20"/>
    </row>
    <row r="48104" spans="4:4" x14ac:dyDescent="0.2">
      <c r="D48104" s="20"/>
    </row>
    <row r="48105" spans="4:4" x14ac:dyDescent="0.2">
      <c r="D48105" s="20"/>
    </row>
    <row r="48106" spans="4:4" x14ac:dyDescent="0.2">
      <c r="D48106" s="20"/>
    </row>
    <row r="48107" spans="4:4" x14ac:dyDescent="0.2">
      <c r="D48107" s="20"/>
    </row>
    <row r="48108" spans="4:4" x14ac:dyDescent="0.2">
      <c r="D48108" s="20"/>
    </row>
    <row r="48109" spans="4:4" x14ac:dyDescent="0.2">
      <c r="D48109" s="20"/>
    </row>
    <row r="48110" spans="4:4" x14ac:dyDescent="0.2">
      <c r="D48110" s="20"/>
    </row>
    <row r="48111" spans="4:4" x14ac:dyDescent="0.2">
      <c r="D48111" s="20"/>
    </row>
    <row r="48112" spans="4:4" x14ac:dyDescent="0.2">
      <c r="D48112" s="20"/>
    </row>
    <row r="48113" spans="4:4" x14ac:dyDescent="0.2">
      <c r="D48113" s="20"/>
    </row>
    <row r="48114" spans="4:4" x14ac:dyDescent="0.2">
      <c r="D48114" s="20"/>
    </row>
    <row r="48115" spans="4:4" x14ac:dyDescent="0.2">
      <c r="D48115" s="20"/>
    </row>
    <row r="48116" spans="4:4" x14ac:dyDescent="0.2">
      <c r="D48116" s="20"/>
    </row>
    <row r="48117" spans="4:4" x14ac:dyDescent="0.2">
      <c r="D48117" s="20"/>
    </row>
    <row r="48118" spans="4:4" x14ac:dyDescent="0.2">
      <c r="D48118" s="20"/>
    </row>
    <row r="48119" spans="4:4" x14ac:dyDescent="0.2">
      <c r="D48119" s="20"/>
    </row>
    <row r="48120" spans="4:4" x14ac:dyDescent="0.2">
      <c r="D48120" s="20"/>
    </row>
    <row r="48121" spans="4:4" x14ac:dyDescent="0.2">
      <c r="D48121" s="20"/>
    </row>
    <row r="48122" spans="4:4" x14ac:dyDescent="0.2">
      <c r="D48122" s="20"/>
    </row>
    <row r="48123" spans="4:4" x14ac:dyDescent="0.2">
      <c r="D48123" s="20"/>
    </row>
    <row r="48124" spans="4:4" x14ac:dyDescent="0.2">
      <c r="D48124" s="20"/>
    </row>
    <row r="48125" spans="4:4" x14ac:dyDescent="0.2">
      <c r="D48125" s="20"/>
    </row>
    <row r="48126" spans="4:4" x14ac:dyDescent="0.2">
      <c r="D48126" s="20"/>
    </row>
    <row r="48127" spans="4:4" x14ac:dyDescent="0.2">
      <c r="D48127" s="20"/>
    </row>
    <row r="48128" spans="4:4" x14ac:dyDescent="0.2">
      <c r="D48128" s="20"/>
    </row>
    <row r="48129" spans="4:4" x14ac:dyDescent="0.2">
      <c r="D48129" s="20"/>
    </row>
    <row r="48130" spans="4:4" x14ac:dyDescent="0.2">
      <c r="D48130" s="20"/>
    </row>
    <row r="48131" spans="4:4" x14ac:dyDescent="0.2">
      <c r="D48131" s="20"/>
    </row>
    <row r="48132" spans="4:4" x14ac:dyDescent="0.2">
      <c r="D48132" s="20"/>
    </row>
    <row r="48133" spans="4:4" x14ac:dyDescent="0.2">
      <c r="D48133" s="20"/>
    </row>
    <row r="48134" spans="4:4" x14ac:dyDescent="0.2">
      <c r="D48134" s="20"/>
    </row>
    <row r="48135" spans="4:4" x14ac:dyDescent="0.2">
      <c r="D48135" s="20"/>
    </row>
    <row r="48136" spans="4:4" x14ac:dyDescent="0.2">
      <c r="D48136" s="20"/>
    </row>
    <row r="48137" spans="4:4" x14ac:dyDescent="0.2">
      <c r="D48137" s="20"/>
    </row>
    <row r="48138" spans="4:4" x14ac:dyDescent="0.2">
      <c r="D48138" s="20"/>
    </row>
    <row r="48139" spans="4:4" x14ac:dyDescent="0.2">
      <c r="D48139" s="20"/>
    </row>
    <row r="48140" spans="4:4" x14ac:dyDescent="0.2">
      <c r="D48140" s="20"/>
    </row>
    <row r="48141" spans="4:4" x14ac:dyDescent="0.2">
      <c r="D48141" s="20"/>
    </row>
    <row r="48142" spans="4:4" x14ac:dyDescent="0.2">
      <c r="D48142" s="20"/>
    </row>
    <row r="48143" spans="4:4" x14ac:dyDescent="0.2">
      <c r="D48143" s="20"/>
    </row>
    <row r="48144" spans="4:4" x14ac:dyDescent="0.2">
      <c r="D48144" s="20"/>
    </row>
    <row r="48145" spans="4:4" x14ac:dyDescent="0.2">
      <c r="D48145" s="20"/>
    </row>
    <row r="48146" spans="4:4" x14ac:dyDescent="0.2">
      <c r="D48146" s="20"/>
    </row>
    <row r="48147" spans="4:4" x14ac:dyDescent="0.2">
      <c r="D48147" s="20"/>
    </row>
    <row r="48148" spans="4:4" x14ac:dyDescent="0.2">
      <c r="D48148" s="20"/>
    </row>
    <row r="48149" spans="4:4" x14ac:dyDescent="0.2">
      <c r="D48149" s="20"/>
    </row>
    <row r="48150" spans="4:4" x14ac:dyDescent="0.2">
      <c r="D48150" s="20"/>
    </row>
    <row r="48151" spans="4:4" x14ac:dyDescent="0.2">
      <c r="D48151" s="20"/>
    </row>
    <row r="48152" spans="4:4" x14ac:dyDescent="0.2">
      <c r="D48152" s="20"/>
    </row>
    <row r="48153" spans="4:4" x14ac:dyDescent="0.2">
      <c r="D48153" s="20"/>
    </row>
    <row r="48154" spans="4:4" x14ac:dyDescent="0.2">
      <c r="D48154" s="20"/>
    </row>
    <row r="48155" spans="4:4" x14ac:dyDescent="0.2">
      <c r="D48155" s="20"/>
    </row>
    <row r="48156" spans="4:4" x14ac:dyDescent="0.2">
      <c r="D48156" s="20"/>
    </row>
    <row r="48157" spans="4:4" x14ac:dyDescent="0.2">
      <c r="D48157" s="20"/>
    </row>
    <row r="48158" spans="4:4" x14ac:dyDescent="0.2">
      <c r="D48158" s="20"/>
    </row>
    <row r="48159" spans="4:4" x14ac:dyDescent="0.2">
      <c r="D48159" s="20"/>
    </row>
    <row r="48160" spans="4:4" x14ac:dyDescent="0.2">
      <c r="D48160" s="20"/>
    </row>
    <row r="48161" spans="4:4" x14ac:dyDescent="0.2">
      <c r="D48161" s="20"/>
    </row>
    <row r="48162" spans="4:4" x14ac:dyDescent="0.2">
      <c r="D48162" s="20"/>
    </row>
    <row r="48163" spans="4:4" x14ac:dyDescent="0.2">
      <c r="D48163" s="20"/>
    </row>
    <row r="48164" spans="4:4" x14ac:dyDescent="0.2">
      <c r="D48164" s="20"/>
    </row>
    <row r="48165" spans="4:4" x14ac:dyDescent="0.2">
      <c r="D48165" s="20"/>
    </row>
    <row r="48166" spans="4:4" x14ac:dyDescent="0.2">
      <c r="D48166" s="20"/>
    </row>
    <row r="48167" spans="4:4" x14ac:dyDescent="0.2">
      <c r="D48167" s="20"/>
    </row>
    <row r="48168" spans="4:4" x14ac:dyDescent="0.2">
      <c r="D48168" s="20"/>
    </row>
    <row r="48169" spans="4:4" x14ac:dyDescent="0.2">
      <c r="D48169" s="20"/>
    </row>
    <row r="48170" spans="4:4" x14ac:dyDescent="0.2">
      <c r="D48170" s="20"/>
    </row>
    <row r="48171" spans="4:4" x14ac:dyDescent="0.2">
      <c r="D48171" s="20"/>
    </row>
    <row r="48172" spans="4:4" x14ac:dyDescent="0.2">
      <c r="D48172" s="20"/>
    </row>
    <row r="48173" spans="4:4" x14ac:dyDescent="0.2">
      <c r="D48173" s="20"/>
    </row>
    <row r="48174" spans="4:4" x14ac:dyDescent="0.2">
      <c r="D48174" s="20"/>
    </row>
    <row r="48175" spans="4:4" x14ac:dyDescent="0.2">
      <c r="D48175" s="20"/>
    </row>
    <row r="48176" spans="4:4" x14ac:dyDescent="0.2">
      <c r="D48176" s="20"/>
    </row>
    <row r="48177" spans="4:4" x14ac:dyDescent="0.2">
      <c r="D48177" s="20"/>
    </row>
    <row r="48178" spans="4:4" x14ac:dyDescent="0.2">
      <c r="D48178" s="20"/>
    </row>
    <row r="48179" spans="4:4" x14ac:dyDescent="0.2">
      <c r="D48179" s="20"/>
    </row>
    <row r="48180" spans="4:4" x14ac:dyDescent="0.2">
      <c r="D48180" s="20"/>
    </row>
    <row r="48181" spans="4:4" x14ac:dyDescent="0.2">
      <c r="D48181" s="20"/>
    </row>
    <row r="48182" spans="4:4" x14ac:dyDescent="0.2">
      <c r="D48182" s="20"/>
    </row>
    <row r="48183" spans="4:4" x14ac:dyDescent="0.2">
      <c r="D48183" s="20"/>
    </row>
    <row r="48184" spans="4:4" x14ac:dyDescent="0.2">
      <c r="D48184" s="20"/>
    </row>
    <row r="48185" spans="4:4" x14ac:dyDescent="0.2">
      <c r="D48185" s="20"/>
    </row>
    <row r="48186" spans="4:4" x14ac:dyDescent="0.2">
      <c r="D48186" s="20"/>
    </row>
    <row r="48187" spans="4:4" x14ac:dyDescent="0.2">
      <c r="D48187" s="20"/>
    </row>
    <row r="48188" spans="4:4" x14ac:dyDescent="0.2">
      <c r="D48188" s="20"/>
    </row>
    <row r="48189" spans="4:4" x14ac:dyDescent="0.2">
      <c r="D48189" s="20"/>
    </row>
    <row r="48190" spans="4:4" x14ac:dyDescent="0.2">
      <c r="D48190" s="20"/>
    </row>
    <row r="48191" spans="4:4" x14ac:dyDescent="0.2">
      <c r="D48191" s="20"/>
    </row>
    <row r="48192" spans="4:4" x14ac:dyDescent="0.2">
      <c r="D48192" s="20"/>
    </row>
    <row r="48193" spans="4:4" x14ac:dyDescent="0.2">
      <c r="D48193" s="20"/>
    </row>
    <row r="48194" spans="4:4" x14ac:dyDescent="0.2">
      <c r="D48194" s="20"/>
    </row>
    <row r="48195" spans="4:4" x14ac:dyDescent="0.2">
      <c r="D48195" s="20"/>
    </row>
    <row r="48196" spans="4:4" x14ac:dyDescent="0.2">
      <c r="D48196" s="20"/>
    </row>
    <row r="48197" spans="4:4" x14ac:dyDescent="0.2">
      <c r="D48197" s="20"/>
    </row>
    <row r="48198" spans="4:4" x14ac:dyDescent="0.2">
      <c r="D48198" s="20"/>
    </row>
    <row r="48199" spans="4:4" x14ac:dyDescent="0.2">
      <c r="D48199" s="20"/>
    </row>
    <row r="48200" spans="4:4" x14ac:dyDescent="0.2">
      <c r="D48200" s="20"/>
    </row>
    <row r="48201" spans="4:4" x14ac:dyDescent="0.2">
      <c r="D48201" s="20"/>
    </row>
    <row r="48202" spans="4:4" x14ac:dyDescent="0.2">
      <c r="D48202" s="20"/>
    </row>
    <row r="48203" spans="4:4" x14ac:dyDescent="0.2">
      <c r="D48203" s="20"/>
    </row>
    <row r="48204" spans="4:4" x14ac:dyDescent="0.2">
      <c r="D48204" s="20"/>
    </row>
    <row r="48205" spans="4:4" x14ac:dyDescent="0.2">
      <c r="D48205" s="20"/>
    </row>
    <row r="48206" spans="4:4" x14ac:dyDescent="0.2">
      <c r="D48206" s="20"/>
    </row>
    <row r="48207" spans="4:4" x14ac:dyDescent="0.2">
      <c r="D48207" s="20"/>
    </row>
    <row r="48208" spans="4:4" x14ac:dyDescent="0.2">
      <c r="D48208" s="20"/>
    </row>
    <row r="48209" spans="4:4" x14ac:dyDescent="0.2">
      <c r="D48209" s="20"/>
    </row>
    <row r="48210" spans="4:4" x14ac:dyDescent="0.2">
      <c r="D48210" s="20"/>
    </row>
    <row r="48211" spans="4:4" x14ac:dyDescent="0.2">
      <c r="D48211" s="20"/>
    </row>
    <row r="48212" spans="4:4" x14ac:dyDescent="0.2">
      <c r="D48212" s="20"/>
    </row>
    <row r="48213" spans="4:4" x14ac:dyDescent="0.2">
      <c r="D48213" s="20"/>
    </row>
    <row r="48214" spans="4:4" x14ac:dyDescent="0.2">
      <c r="D48214" s="20"/>
    </row>
    <row r="48215" spans="4:4" x14ac:dyDescent="0.2">
      <c r="D48215" s="20"/>
    </row>
    <row r="48216" spans="4:4" x14ac:dyDescent="0.2">
      <c r="D48216" s="20"/>
    </row>
    <row r="48217" spans="4:4" x14ac:dyDescent="0.2">
      <c r="D48217" s="20"/>
    </row>
    <row r="48218" spans="4:4" x14ac:dyDescent="0.2">
      <c r="D48218" s="20"/>
    </row>
    <row r="48219" spans="4:4" x14ac:dyDescent="0.2">
      <c r="D48219" s="20"/>
    </row>
    <row r="48220" spans="4:4" x14ac:dyDescent="0.2">
      <c r="D48220" s="20"/>
    </row>
    <row r="48221" spans="4:4" x14ac:dyDescent="0.2">
      <c r="D48221" s="20"/>
    </row>
    <row r="48222" spans="4:4" x14ac:dyDescent="0.2">
      <c r="D48222" s="20"/>
    </row>
    <row r="48223" spans="4:4" x14ac:dyDescent="0.2">
      <c r="D48223" s="20"/>
    </row>
    <row r="48224" spans="4:4" x14ac:dyDescent="0.2">
      <c r="D48224" s="20"/>
    </row>
    <row r="48225" spans="4:4" x14ac:dyDescent="0.2">
      <c r="D48225" s="20"/>
    </row>
    <row r="48226" spans="4:4" x14ac:dyDescent="0.2">
      <c r="D48226" s="20"/>
    </row>
    <row r="48227" spans="4:4" x14ac:dyDescent="0.2">
      <c r="D48227" s="20"/>
    </row>
    <row r="48228" spans="4:4" x14ac:dyDescent="0.2">
      <c r="D48228" s="20"/>
    </row>
    <row r="48229" spans="4:4" x14ac:dyDescent="0.2">
      <c r="D48229" s="20"/>
    </row>
    <row r="48230" spans="4:4" x14ac:dyDescent="0.2">
      <c r="D48230" s="20"/>
    </row>
    <row r="48231" spans="4:4" x14ac:dyDescent="0.2">
      <c r="D48231" s="20"/>
    </row>
    <row r="48232" spans="4:4" x14ac:dyDescent="0.2">
      <c r="D48232" s="20"/>
    </row>
    <row r="48233" spans="4:4" x14ac:dyDescent="0.2">
      <c r="D48233" s="20"/>
    </row>
    <row r="48234" spans="4:4" x14ac:dyDescent="0.2">
      <c r="D48234" s="20"/>
    </row>
    <row r="48235" spans="4:4" x14ac:dyDescent="0.2">
      <c r="D48235" s="20"/>
    </row>
    <row r="48236" spans="4:4" x14ac:dyDescent="0.2">
      <c r="D48236" s="20"/>
    </row>
    <row r="48237" spans="4:4" x14ac:dyDescent="0.2">
      <c r="D48237" s="20"/>
    </row>
    <row r="48238" spans="4:4" x14ac:dyDescent="0.2">
      <c r="D48238" s="20"/>
    </row>
    <row r="48239" spans="4:4" x14ac:dyDescent="0.2">
      <c r="D48239" s="20"/>
    </row>
    <row r="48240" spans="4:4" x14ac:dyDescent="0.2">
      <c r="D48240" s="20"/>
    </row>
    <row r="48241" spans="4:4" x14ac:dyDescent="0.2">
      <c r="D48241" s="20"/>
    </row>
    <row r="48242" spans="4:4" x14ac:dyDescent="0.2">
      <c r="D48242" s="20"/>
    </row>
    <row r="48243" spans="4:4" x14ac:dyDescent="0.2">
      <c r="D48243" s="20"/>
    </row>
    <row r="48244" spans="4:4" x14ac:dyDescent="0.2">
      <c r="D48244" s="20"/>
    </row>
    <row r="48245" spans="4:4" x14ac:dyDescent="0.2">
      <c r="D48245" s="20"/>
    </row>
    <row r="48246" spans="4:4" x14ac:dyDescent="0.2">
      <c r="D48246" s="20"/>
    </row>
    <row r="48247" spans="4:4" x14ac:dyDescent="0.2">
      <c r="D48247" s="20"/>
    </row>
    <row r="48248" spans="4:4" x14ac:dyDescent="0.2">
      <c r="D48248" s="20"/>
    </row>
    <row r="48249" spans="4:4" x14ac:dyDescent="0.2">
      <c r="D48249" s="20"/>
    </row>
    <row r="48250" spans="4:4" x14ac:dyDescent="0.2">
      <c r="D48250" s="20"/>
    </row>
    <row r="48251" spans="4:4" x14ac:dyDescent="0.2">
      <c r="D48251" s="20"/>
    </row>
    <row r="48252" spans="4:4" x14ac:dyDescent="0.2">
      <c r="D48252" s="20"/>
    </row>
    <row r="48253" spans="4:4" x14ac:dyDescent="0.2">
      <c r="D48253" s="20"/>
    </row>
    <row r="48254" spans="4:4" x14ac:dyDescent="0.2">
      <c r="D48254" s="20"/>
    </row>
    <row r="48255" spans="4:4" x14ac:dyDescent="0.2">
      <c r="D48255" s="20"/>
    </row>
    <row r="48256" spans="4:4" x14ac:dyDescent="0.2">
      <c r="D48256" s="20"/>
    </row>
    <row r="48257" spans="4:4" x14ac:dyDescent="0.2">
      <c r="D48257" s="20"/>
    </row>
    <row r="48258" spans="4:4" x14ac:dyDescent="0.2">
      <c r="D48258" s="20"/>
    </row>
    <row r="48259" spans="4:4" x14ac:dyDescent="0.2">
      <c r="D48259" s="20"/>
    </row>
    <row r="48260" spans="4:4" x14ac:dyDescent="0.2">
      <c r="D48260" s="20"/>
    </row>
    <row r="48261" spans="4:4" x14ac:dyDescent="0.2">
      <c r="D48261" s="20"/>
    </row>
    <row r="48262" spans="4:4" x14ac:dyDescent="0.2">
      <c r="D48262" s="20"/>
    </row>
    <row r="48263" spans="4:4" x14ac:dyDescent="0.2">
      <c r="D48263" s="20"/>
    </row>
    <row r="48264" spans="4:4" x14ac:dyDescent="0.2">
      <c r="D48264" s="20"/>
    </row>
    <row r="48265" spans="4:4" x14ac:dyDescent="0.2">
      <c r="D48265" s="20"/>
    </row>
    <row r="48266" spans="4:4" x14ac:dyDescent="0.2">
      <c r="D48266" s="20"/>
    </row>
    <row r="48267" spans="4:4" x14ac:dyDescent="0.2">
      <c r="D48267" s="20"/>
    </row>
    <row r="48268" spans="4:4" x14ac:dyDescent="0.2">
      <c r="D48268" s="20"/>
    </row>
    <row r="48269" spans="4:4" x14ac:dyDescent="0.2">
      <c r="D48269" s="20"/>
    </row>
    <row r="48270" spans="4:4" x14ac:dyDescent="0.2">
      <c r="D48270" s="20"/>
    </row>
    <row r="48271" spans="4:4" x14ac:dyDescent="0.2">
      <c r="D48271" s="20"/>
    </row>
    <row r="48272" spans="4:4" x14ac:dyDescent="0.2">
      <c r="D48272" s="20"/>
    </row>
    <row r="48273" spans="4:4" x14ac:dyDescent="0.2">
      <c r="D48273" s="20"/>
    </row>
    <row r="48274" spans="4:4" x14ac:dyDescent="0.2">
      <c r="D48274" s="20"/>
    </row>
    <row r="48275" spans="4:4" x14ac:dyDescent="0.2">
      <c r="D48275" s="20"/>
    </row>
    <row r="48276" spans="4:4" x14ac:dyDescent="0.2">
      <c r="D48276" s="20"/>
    </row>
    <row r="48277" spans="4:4" x14ac:dyDescent="0.2">
      <c r="D48277" s="20"/>
    </row>
    <row r="48278" spans="4:4" x14ac:dyDescent="0.2">
      <c r="D48278" s="20"/>
    </row>
    <row r="48279" spans="4:4" x14ac:dyDescent="0.2">
      <c r="D48279" s="20"/>
    </row>
    <row r="48280" spans="4:4" x14ac:dyDescent="0.2">
      <c r="D48280" s="20"/>
    </row>
    <row r="48281" spans="4:4" x14ac:dyDescent="0.2">
      <c r="D48281" s="20"/>
    </row>
    <row r="48282" spans="4:4" x14ac:dyDescent="0.2">
      <c r="D48282" s="20"/>
    </row>
    <row r="48283" spans="4:4" x14ac:dyDescent="0.2">
      <c r="D48283" s="20"/>
    </row>
    <row r="48284" spans="4:4" x14ac:dyDescent="0.2">
      <c r="D48284" s="20"/>
    </row>
    <row r="48285" spans="4:4" x14ac:dyDescent="0.2">
      <c r="D48285" s="20"/>
    </row>
    <row r="48286" spans="4:4" x14ac:dyDescent="0.2">
      <c r="D48286" s="20"/>
    </row>
    <row r="48287" spans="4:4" x14ac:dyDescent="0.2">
      <c r="D48287" s="20"/>
    </row>
    <row r="48288" spans="4:4" x14ac:dyDescent="0.2">
      <c r="D48288" s="20"/>
    </row>
    <row r="48289" spans="4:4" x14ac:dyDescent="0.2">
      <c r="D48289" s="20"/>
    </row>
    <row r="48290" spans="4:4" x14ac:dyDescent="0.2">
      <c r="D48290" s="20"/>
    </row>
    <row r="48291" spans="4:4" x14ac:dyDescent="0.2">
      <c r="D48291" s="20"/>
    </row>
    <row r="48292" spans="4:4" x14ac:dyDescent="0.2">
      <c r="D48292" s="20"/>
    </row>
    <row r="48293" spans="4:4" x14ac:dyDescent="0.2">
      <c r="D48293" s="20"/>
    </row>
    <row r="48294" spans="4:4" x14ac:dyDescent="0.2">
      <c r="D48294" s="20"/>
    </row>
    <row r="48295" spans="4:4" x14ac:dyDescent="0.2">
      <c r="D48295" s="20"/>
    </row>
    <row r="48296" spans="4:4" x14ac:dyDescent="0.2">
      <c r="D48296" s="20"/>
    </row>
    <row r="48297" spans="4:4" x14ac:dyDescent="0.2">
      <c r="D48297" s="20"/>
    </row>
    <row r="48298" spans="4:4" x14ac:dyDescent="0.2">
      <c r="D48298" s="20"/>
    </row>
    <row r="48299" spans="4:4" x14ac:dyDescent="0.2">
      <c r="D48299" s="20"/>
    </row>
    <row r="48300" spans="4:4" x14ac:dyDescent="0.2">
      <c r="D48300" s="20"/>
    </row>
    <row r="48301" spans="4:4" x14ac:dyDescent="0.2">
      <c r="D48301" s="20"/>
    </row>
    <row r="48302" spans="4:4" x14ac:dyDescent="0.2">
      <c r="D48302" s="20"/>
    </row>
    <row r="48303" spans="4:4" x14ac:dyDescent="0.2">
      <c r="D48303" s="20"/>
    </row>
    <row r="48304" spans="4:4" x14ac:dyDescent="0.2">
      <c r="D48304" s="20"/>
    </row>
    <row r="48305" spans="4:4" x14ac:dyDescent="0.2">
      <c r="D48305" s="20"/>
    </row>
    <row r="48306" spans="4:4" x14ac:dyDescent="0.2">
      <c r="D48306" s="20"/>
    </row>
    <row r="48307" spans="4:4" x14ac:dyDescent="0.2">
      <c r="D48307" s="20"/>
    </row>
    <row r="48308" spans="4:4" x14ac:dyDescent="0.2">
      <c r="D48308" s="20"/>
    </row>
    <row r="48309" spans="4:4" x14ac:dyDescent="0.2">
      <c r="D48309" s="20"/>
    </row>
    <row r="48310" spans="4:4" x14ac:dyDescent="0.2">
      <c r="D48310" s="20"/>
    </row>
    <row r="48311" spans="4:4" x14ac:dyDescent="0.2">
      <c r="D48311" s="20"/>
    </row>
    <row r="48312" spans="4:4" x14ac:dyDescent="0.2">
      <c r="D48312" s="20"/>
    </row>
    <row r="48313" spans="4:4" x14ac:dyDescent="0.2">
      <c r="D48313" s="20"/>
    </row>
    <row r="48314" spans="4:4" x14ac:dyDescent="0.2">
      <c r="D48314" s="20"/>
    </row>
    <row r="48315" spans="4:4" x14ac:dyDescent="0.2">
      <c r="D48315" s="20"/>
    </row>
    <row r="48316" spans="4:4" x14ac:dyDescent="0.2">
      <c r="D48316" s="20"/>
    </row>
    <row r="48317" spans="4:4" x14ac:dyDescent="0.2">
      <c r="D48317" s="20"/>
    </row>
    <row r="48318" spans="4:4" x14ac:dyDescent="0.2">
      <c r="D48318" s="20"/>
    </row>
    <row r="48319" spans="4:4" x14ac:dyDescent="0.2">
      <c r="D48319" s="20"/>
    </row>
    <row r="48320" spans="4:4" x14ac:dyDescent="0.2">
      <c r="D48320" s="20"/>
    </row>
    <row r="48321" spans="4:4" x14ac:dyDescent="0.2">
      <c r="D48321" s="20"/>
    </row>
    <row r="48322" spans="4:4" x14ac:dyDescent="0.2">
      <c r="D48322" s="20"/>
    </row>
    <row r="48323" spans="4:4" x14ac:dyDescent="0.2">
      <c r="D48323" s="20"/>
    </row>
    <row r="48324" spans="4:4" x14ac:dyDescent="0.2">
      <c r="D48324" s="20"/>
    </row>
    <row r="48325" spans="4:4" x14ac:dyDescent="0.2">
      <c r="D48325" s="20"/>
    </row>
    <row r="48326" spans="4:4" x14ac:dyDescent="0.2">
      <c r="D48326" s="20"/>
    </row>
    <row r="48327" spans="4:4" x14ac:dyDescent="0.2">
      <c r="D48327" s="20"/>
    </row>
    <row r="48328" spans="4:4" x14ac:dyDescent="0.2">
      <c r="D48328" s="20"/>
    </row>
    <row r="48329" spans="4:4" x14ac:dyDescent="0.2">
      <c r="D48329" s="20"/>
    </row>
    <row r="48330" spans="4:4" x14ac:dyDescent="0.2">
      <c r="D48330" s="20"/>
    </row>
    <row r="48331" spans="4:4" x14ac:dyDescent="0.2">
      <c r="D48331" s="20"/>
    </row>
    <row r="48332" spans="4:4" x14ac:dyDescent="0.2">
      <c r="D48332" s="20"/>
    </row>
    <row r="48333" spans="4:4" x14ac:dyDescent="0.2">
      <c r="D48333" s="20"/>
    </row>
    <row r="48334" spans="4:4" x14ac:dyDescent="0.2">
      <c r="D48334" s="20"/>
    </row>
    <row r="48335" spans="4:4" x14ac:dyDescent="0.2">
      <c r="D48335" s="20"/>
    </row>
    <row r="48336" spans="4:4" x14ac:dyDescent="0.2">
      <c r="D48336" s="20"/>
    </row>
    <row r="48337" spans="4:4" x14ac:dyDescent="0.2">
      <c r="D48337" s="20"/>
    </row>
    <row r="48338" spans="4:4" x14ac:dyDescent="0.2">
      <c r="D48338" s="20"/>
    </row>
    <row r="48339" spans="4:4" x14ac:dyDescent="0.2">
      <c r="D48339" s="20"/>
    </row>
    <row r="48340" spans="4:4" x14ac:dyDescent="0.2">
      <c r="D48340" s="20"/>
    </row>
    <row r="48341" spans="4:4" x14ac:dyDescent="0.2">
      <c r="D48341" s="20"/>
    </row>
    <row r="48342" spans="4:4" x14ac:dyDescent="0.2">
      <c r="D48342" s="20"/>
    </row>
    <row r="48343" spans="4:4" x14ac:dyDescent="0.2">
      <c r="D48343" s="20"/>
    </row>
    <row r="48344" spans="4:4" x14ac:dyDescent="0.2">
      <c r="D48344" s="20"/>
    </row>
    <row r="48345" spans="4:4" x14ac:dyDescent="0.2">
      <c r="D48345" s="20"/>
    </row>
    <row r="48346" spans="4:4" x14ac:dyDescent="0.2">
      <c r="D48346" s="20"/>
    </row>
    <row r="48347" spans="4:4" x14ac:dyDescent="0.2">
      <c r="D48347" s="20"/>
    </row>
    <row r="48348" spans="4:4" x14ac:dyDescent="0.2">
      <c r="D48348" s="20"/>
    </row>
    <row r="48349" spans="4:4" x14ac:dyDescent="0.2">
      <c r="D48349" s="20"/>
    </row>
    <row r="48350" spans="4:4" x14ac:dyDescent="0.2">
      <c r="D48350" s="20"/>
    </row>
    <row r="48351" spans="4:4" x14ac:dyDescent="0.2">
      <c r="D48351" s="20"/>
    </row>
    <row r="48352" spans="4:4" x14ac:dyDescent="0.2">
      <c r="D48352" s="20"/>
    </row>
    <row r="48353" spans="4:4" x14ac:dyDescent="0.2">
      <c r="D48353" s="20"/>
    </row>
    <row r="48354" spans="4:4" x14ac:dyDescent="0.2">
      <c r="D48354" s="20"/>
    </row>
    <row r="48355" spans="4:4" x14ac:dyDescent="0.2">
      <c r="D48355" s="20"/>
    </row>
    <row r="48356" spans="4:4" x14ac:dyDescent="0.2">
      <c r="D48356" s="20"/>
    </row>
    <row r="48357" spans="4:4" x14ac:dyDescent="0.2">
      <c r="D48357" s="20"/>
    </row>
    <row r="48358" spans="4:4" x14ac:dyDescent="0.2">
      <c r="D48358" s="20"/>
    </row>
    <row r="48359" spans="4:4" x14ac:dyDescent="0.2">
      <c r="D48359" s="20"/>
    </row>
    <row r="48360" spans="4:4" x14ac:dyDescent="0.2">
      <c r="D48360" s="20"/>
    </row>
    <row r="48361" spans="4:4" x14ac:dyDescent="0.2">
      <c r="D48361" s="20"/>
    </row>
    <row r="48362" spans="4:4" x14ac:dyDescent="0.2">
      <c r="D48362" s="20"/>
    </row>
    <row r="48363" spans="4:4" x14ac:dyDescent="0.2">
      <c r="D48363" s="20"/>
    </row>
    <row r="48364" spans="4:4" x14ac:dyDescent="0.2">
      <c r="D48364" s="20"/>
    </row>
    <row r="48365" spans="4:4" x14ac:dyDescent="0.2">
      <c r="D48365" s="20"/>
    </row>
    <row r="48366" spans="4:4" x14ac:dyDescent="0.2">
      <c r="D48366" s="20"/>
    </row>
    <row r="48367" spans="4:4" x14ac:dyDescent="0.2">
      <c r="D48367" s="20"/>
    </row>
    <row r="48368" spans="4:4" x14ac:dyDescent="0.2">
      <c r="D48368" s="20"/>
    </row>
    <row r="48369" spans="4:4" x14ac:dyDescent="0.2">
      <c r="D48369" s="20"/>
    </row>
    <row r="48370" spans="4:4" x14ac:dyDescent="0.2">
      <c r="D48370" s="20"/>
    </row>
    <row r="48371" spans="4:4" x14ac:dyDescent="0.2">
      <c r="D48371" s="20"/>
    </row>
    <row r="48372" spans="4:4" x14ac:dyDescent="0.2">
      <c r="D48372" s="20"/>
    </row>
    <row r="48373" spans="4:4" x14ac:dyDescent="0.2">
      <c r="D48373" s="20"/>
    </row>
    <row r="48374" spans="4:4" x14ac:dyDescent="0.2">
      <c r="D48374" s="20"/>
    </row>
    <row r="48375" spans="4:4" x14ac:dyDescent="0.2">
      <c r="D48375" s="20"/>
    </row>
    <row r="48376" spans="4:4" x14ac:dyDescent="0.2">
      <c r="D48376" s="20"/>
    </row>
    <row r="48377" spans="4:4" x14ac:dyDescent="0.2">
      <c r="D48377" s="20"/>
    </row>
    <row r="48378" spans="4:4" x14ac:dyDescent="0.2">
      <c r="D48378" s="20"/>
    </row>
    <row r="48379" spans="4:4" x14ac:dyDescent="0.2">
      <c r="D48379" s="20"/>
    </row>
    <row r="48380" spans="4:4" x14ac:dyDescent="0.2">
      <c r="D48380" s="20"/>
    </row>
    <row r="48381" spans="4:4" x14ac:dyDescent="0.2">
      <c r="D48381" s="20"/>
    </row>
    <row r="48382" spans="4:4" x14ac:dyDescent="0.2">
      <c r="D48382" s="20"/>
    </row>
    <row r="48383" spans="4:4" x14ac:dyDescent="0.2">
      <c r="D48383" s="20"/>
    </row>
    <row r="48384" spans="4:4" x14ac:dyDescent="0.2">
      <c r="D48384" s="20"/>
    </row>
    <row r="48385" spans="4:4" x14ac:dyDescent="0.2">
      <c r="D48385" s="20"/>
    </row>
    <row r="48386" spans="4:4" x14ac:dyDescent="0.2">
      <c r="D48386" s="20"/>
    </row>
    <row r="48387" spans="4:4" x14ac:dyDescent="0.2">
      <c r="D48387" s="20"/>
    </row>
    <row r="48388" spans="4:4" x14ac:dyDescent="0.2">
      <c r="D48388" s="20"/>
    </row>
    <row r="48389" spans="4:4" x14ac:dyDescent="0.2">
      <c r="D48389" s="20"/>
    </row>
    <row r="48390" spans="4:4" x14ac:dyDescent="0.2">
      <c r="D48390" s="20"/>
    </row>
    <row r="48391" spans="4:4" x14ac:dyDescent="0.2">
      <c r="D48391" s="20"/>
    </row>
    <row r="48392" spans="4:4" x14ac:dyDescent="0.2">
      <c r="D48392" s="20"/>
    </row>
    <row r="48393" spans="4:4" x14ac:dyDescent="0.2">
      <c r="D48393" s="20"/>
    </row>
    <row r="48394" spans="4:4" x14ac:dyDescent="0.2">
      <c r="D48394" s="20"/>
    </row>
    <row r="48395" spans="4:4" x14ac:dyDescent="0.2">
      <c r="D48395" s="20"/>
    </row>
    <row r="48396" spans="4:4" x14ac:dyDescent="0.2">
      <c r="D48396" s="20"/>
    </row>
    <row r="48397" spans="4:4" x14ac:dyDescent="0.2">
      <c r="D48397" s="20"/>
    </row>
    <row r="48398" spans="4:4" x14ac:dyDescent="0.2">
      <c r="D48398" s="20"/>
    </row>
    <row r="48399" spans="4:4" x14ac:dyDescent="0.2">
      <c r="D48399" s="20"/>
    </row>
    <row r="48400" spans="4:4" x14ac:dyDescent="0.2">
      <c r="D48400" s="20"/>
    </row>
    <row r="48401" spans="4:4" x14ac:dyDescent="0.2">
      <c r="D48401" s="20"/>
    </row>
    <row r="48402" spans="4:4" x14ac:dyDescent="0.2">
      <c r="D48402" s="20"/>
    </row>
    <row r="48403" spans="4:4" x14ac:dyDescent="0.2">
      <c r="D48403" s="20"/>
    </row>
    <row r="48404" spans="4:4" x14ac:dyDescent="0.2">
      <c r="D48404" s="20"/>
    </row>
    <row r="48405" spans="4:4" x14ac:dyDescent="0.2">
      <c r="D48405" s="20"/>
    </row>
    <row r="48406" spans="4:4" x14ac:dyDescent="0.2">
      <c r="D48406" s="20"/>
    </row>
    <row r="48407" spans="4:4" x14ac:dyDescent="0.2">
      <c r="D48407" s="20"/>
    </row>
    <row r="48408" spans="4:4" x14ac:dyDescent="0.2">
      <c r="D48408" s="20"/>
    </row>
    <row r="48409" spans="4:4" x14ac:dyDescent="0.2">
      <c r="D48409" s="20"/>
    </row>
    <row r="48410" spans="4:4" x14ac:dyDescent="0.2">
      <c r="D48410" s="20"/>
    </row>
    <row r="48411" spans="4:4" x14ac:dyDescent="0.2">
      <c r="D48411" s="20"/>
    </row>
    <row r="48412" spans="4:4" x14ac:dyDescent="0.2">
      <c r="D48412" s="20"/>
    </row>
    <row r="48413" spans="4:4" x14ac:dyDescent="0.2">
      <c r="D48413" s="20"/>
    </row>
    <row r="48414" spans="4:4" x14ac:dyDescent="0.2">
      <c r="D48414" s="20"/>
    </row>
    <row r="48415" spans="4:4" x14ac:dyDescent="0.2">
      <c r="D48415" s="20"/>
    </row>
    <row r="48416" spans="4:4" x14ac:dyDescent="0.2">
      <c r="D48416" s="20"/>
    </row>
    <row r="48417" spans="4:4" x14ac:dyDescent="0.2">
      <c r="D48417" s="20"/>
    </row>
    <row r="48418" spans="4:4" x14ac:dyDescent="0.2">
      <c r="D48418" s="20"/>
    </row>
    <row r="48419" spans="4:4" x14ac:dyDescent="0.2">
      <c r="D48419" s="20"/>
    </row>
    <row r="48420" spans="4:4" x14ac:dyDescent="0.2">
      <c r="D48420" s="20"/>
    </row>
    <row r="48421" spans="4:4" x14ac:dyDescent="0.2">
      <c r="D48421" s="20"/>
    </row>
    <row r="48422" spans="4:4" x14ac:dyDescent="0.2">
      <c r="D48422" s="20"/>
    </row>
    <row r="48423" spans="4:4" x14ac:dyDescent="0.2">
      <c r="D48423" s="20"/>
    </row>
    <row r="48424" spans="4:4" x14ac:dyDescent="0.2">
      <c r="D48424" s="20"/>
    </row>
    <row r="48425" spans="4:4" x14ac:dyDescent="0.2">
      <c r="D48425" s="20"/>
    </row>
    <row r="48426" spans="4:4" x14ac:dyDescent="0.2">
      <c r="D48426" s="20"/>
    </row>
    <row r="48427" spans="4:4" x14ac:dyDescent="0.2">
      <c r="D48427" s="20"/>
    </row>
    <row r="48428" spans="4:4" x14ac:dyDescent="0.2">
      <c r="D48428" s="20"/>
    </row>
    <row r="48429" spans="4:4" x14ac:dyDescent="0.2">
      <c r="D48429" s="20"/>
    </row>
    <row r="48430" spans="4:4" x14ac:dyDescent="0.2">
      <c r="D48430" s="20"/>
    </row>
    <row r="48431" spans="4:4" x14ac:dyDescent="0.2">
      <c r="D48431" s="20"/>
    </row>
    <row r="48432" spans="4:4" x14ac:dyDescent="0.2">
      <c r="D48432" s="20"/>
    </row>
    <row r="48433" spans="4:4" x14ac:dyDescent="0.2">
      <c r="D48433" s="20"/>
    </row>
    <row r="48434" spans="4:4" x14ac:dyDescent="0.2">
      <c r="D48434" s="20"/>
    </row>
    <row r="48435" spans="4:4" x14ac:dyDescent="0.2">
      <c r="D48435" s="20"/>
    </row>
    <row r="48436" spans="4:4" x14ac:dyDescent="0.2">
      <c r="D48436" s="20"/>
    </row>
    <row r="48437" spans="4:4" x14ac:dyDescent="0.2">
      <c r="D48437" s="20"/>
    </row>
    <row r="48438" spans="4:4" x14ac:dyDescent="0.2">
      <c r="D48438" s="20"/>
    </row>
    <row r="48439" spans="4:4" x14ac:dyDescent="0.2">
      <c r="D48439" s="20"/>
    </row>
    <row r="48440" spans="4:4" x14ac:dyDescent="0.2">
      <c r="D48440" s="20"/>
    </row>
    <row r="48441" spans="4:4" x14ac:dyDescent="0.2">
      <c r="D48441" s="20"/>
    </row>
    <row r="48442" spans="4:4" x14ac:dyDescent="0.2">
      <c r="D48442" s="20"/>
    </row>
    <row r="48443" spans="4:4" x14ac:dyDescent="0.2">
      <c r="D48443" s="20"/>
    </row>
    <row r="48444" spans="4:4" x14ac:dyDescent="0.2">
      <c r="D48444" s="20"/>
    </row>
    <row r="48445" spans="4:4" x14ac:dyDescent="0.2">
      <c r="D48445" s="20"/>
    </row>
    <row r="48446" spans="4:4" x14ac:dyDescent="0.2">
      <c r="D48446" s="20"/>
    </row>
    <row r="48447" spans="4:4" x14ac:dyDescent="0.2">
      <c r="D48447" s="20"/>
    </row>
    <row r="48448" spans="4:4" x14ac:dyDescent="0.2">
      <c r="D48448" s="20"/>
    </row>
    <row r="48449" spans="4:4" x14ac:dyDescent="0.2">
      <c r="D48449" s="20"/>
    </row>
    <row r="48450" spans="4:4" x14ac:dyDescent="0.2">
      <c r="D48450" s="20"/>
    </row>
    <row r="48451" spans="4:4" x14ac:dyDescent="0.2">
      <c r="D48451" s="20"/>
    </row>
    <row r="48452" spans="4:4" x14ac:dyDescent="0.2">
      <c r="D48452" s="20"/>
    </row>
    <row r="48453" spans="4:4" x14ac:dyDescent="0.2">
      <c r="D48453" s="20"/>
    </row>
    <row r="48454" spans="4:4" x14ac:dyDescent="0.2">
      <c r="D48454" s="20"/>
    </row>
    <row r="48455" spans="4:4" x14ac:dyDescent="0.2">
      <c r="D48455" s="20"/>
    </row>
    <row r="48456" spans="4:4" x14ac:dyDescent="0.2">
      <c r="D48456" s="20"/>
    </row>
    <row r="48457" spans="4:4" x14ac:dyDescent="0.2">
      <c r="D48457" s="20"/>
    </row>
    <row r="48458" spans="4:4" x14ac:dyDescent="0.2">
      <c r="D48458" s="20"/>
    </row>
    <row r="48459" spans="4:4" x14ac:dyDescent="0.2">
      <c r="D48459" s="20"/>
    </row>
    <row r="48460" spans="4:4" x14ac:dyDescent="0.2">
      <c r="D48460" s="20"/>
    </row>
    <row r="48461" spans="4:4" x14ac:dyDescent="0.2">
      <c r="D48461" s="20"/>
    </row>
    <row r="48462" spans="4:4" x14ac:dyDescent="0.2">
      <c r="D48462" s="20"/>
    </row>
    <row r="48463" spans="4:4" x14ac:dyDescent="0.2">
      <c r="D48463" s="20"/>
    </row>
    <row r="48464" spans="4:4" x14ac:dyDescent="0.2">
      <c r="D48464" s="20"/>
    </row>
    <row r="48465" spans="4:4" x14ac:dyDescent="0.2">
      <c r="D48465" s="20"/>
    </row>
    <row r="48466" spans="4:4" x14ac:dyDescent="0.2">
      <c r="D48466" s="20"/>
    </row>
    <row r="48467" spans="4:4" x14ac:dyDescent="0.2">
      <c r="D48467" s="20"/>
    </row>
    <row r="48468" spans="4:4" x14ac:dyDescent="0.2">
      <c r="D48468" s="20"/>
    </row>
    <row r="48469" spans="4:4" x14ac:dyDescent="0.2">
      <c r="D48469" s="20"/>
    </row>
    <row r="48470" spans="4:4" x14ac:dyDescent="0.2">
      <c r="D48470" s="20"/>
    </row>
    <row r="48471" spans="4:4" x14ac:dyDescent="0.2">
      <c r="D48471" s="20"/>
    </row>
    <row r="48472" spans="4:4" x14ac:dyDescent="0.2">
      <c r="D48472" s="20"/>
    </row>
    <row r="48473" spans="4:4" x14ac:dyDescent="0.2">
      <c r="D48473" s="20"/>
    </row>
    <row r="48474" spans="4:4" x14ac:dyDescent="0.2">
      <c r="D48474" s="20"/>
    </row>
    <row r="48475" spans="4:4" x14ac:dyDescent="0.2">
      <c r="D48475" s="20"/>
    </row>
    <row r="48476" spans="4:4" x14ac:dyDescent="0.2">
      <c r="D48476" s="20"/>
    </row>
    <row r="48477" spans="4:4" x14ac:dyDescent="0.2">
      <c r="D48477" s="20"/>
    </row>
    <row r="48478" spans="4:4" x14ac:dyDescent="0.2">
      <c r="D48478" s="20"/>
    </row>
    <row r="48479" spans="4:4" x14ac:dyDescent="0.2">
      <c r="D48479" s="20"/>
    </row>
    <row r="48480" spans="4:4" x14ac:dyDescent="0.2">
      <c r="D48480" s="20"/>
    </row>
    <row r="48481" spans="4:4" x14ac:dyDescent="0.2">
      <c r="D48481" s="20"/>
    </row>
    <row r="48482" spans="4:4" x14ac:dyDescent="0.2">
      <c r="D48482" s="20"/>
    </row>
    <row r="48483" spans="4:4" x14ac:dyDescent="0.2">
      <c r="D48483" s="20"/>
    </row>
    <row r="48484" spans="4:4" x14ac:dyDescent="0.2">
      <c r="D48484" s="20"/>
    </row>
    <row r="48485" spans="4:4" x14ac:dyDescent="0.2">
      <c r="D48485" s="20"/>
    </row>
    <row r="48486" spans="4:4" x14ac:dyDescent="0.2">
      <c r="D48486" s="20"/>
    </row>
    <row r="48487" spans="4:4" x14ac:dyDescent="0.2">
      <c r="D48487" s="20"/>
    </row>
    <row r="48488" spans="4:4" x14ac:dyDescent="0.2">
      <c r="D48488" s="20"/>
    </row>
    <row r="48489" spans="4:4" x14ac:dyDescent="0.2">
      <c r="D48489" s="20"/>
    </row>
    <row r="48490" spans="4:4" x14ac:dyDescent="0.2">
      <c r="D48490" s="20"/>
    </row>
    <row r="48491" spans="4:4" x14ac:dyDescent="0.2">
      <c r="D48491" s="20"/>
    </row>
    <row r="48492" spans="4:4" x14ac:dyDescent="0.2">
      <c r="D48492" s="20"/>
    </row>
    <row r="48493" spans="4:4" x14ac:dyDescent="0.2">
      <c r="D48493" s="20"/>
    </row>
    <row r="48494" spans="4:4" x14ac:dyDescent="0.2">
      <c r="D48494" s="20"/>
    </row>
    <row r="48495" spans="4:4" x14ac:dyDescent="0.2">
      <c r="D48495" s="20"/>
    </row>
    <row r="48496" spans="4:4" x14ac:dyDescent="0.2">
      <c r="D48496" s="20"/>
    </row>
    <row r="48497" spans="4:4" x14ac:dyDescent="0.2">
      <c r="D48497" s="20"/>
    </row>
    <row r="48498" spans="4:4" x14ac:dyDescent="0.2">
      <c r="D48498" s="20"/>
    </row>
    <row r="48499" spans="4:4" x14ac:dyDescent="0.2">
      <c r="D48499" s="20"/>
    </row>
    <row r="48500" spans="4:4" x14ac:dyDescent="0.2">
      <c r="D48500" s="20"/>
    </row>
    <row r="48501" spans="4:4" x14ac:dyDescent="0.2">
      <c r="D48501" s="20"/>
    </row>
    <row r="48502" spans="4:4" x14ac:dyDescent="0.2">
      <c r="D48502" s="20"/>
    </row>
    <row r="48503" spans="4:4" x14ac:dyDescent="0.2">
      <c r="D48503" s="20"/>
    </row>
    <row r="48504" spans="4:4" x14ac:dyDescent="0.2">
      <c r="D48504" s="20"/>
    </row>
    <row r="48505" spans="4:4" x14ac:dyDescent="0.2">
      <c r="D48505" s="20"/>
    </row>
    <row r="48506" spans="4:4" x14ac:dyDescent="0.2">
      <c r="D48506" s="20"/>
    </row>
    <row r="48507" spans="4:4" x14ac:dyDescent="0.2">
      <c r="D48507" s="20"/>
    </row>
    <row r="48508" spans="4:4" x14ac:dyDescent="0.2">
      <c r="D48508" s="20"/>
    </row>
    <row r="48509" spans="4:4" x14ac:dyDescent="0.2">
      <c r="D48509" s="20"/>
    </row>
    <row r="48510" spans="4:4" x14ac:dyDescent="0.2">
      <c r="D48510" s="20"/>
    </row>
    <row r="48511" spans="4:4" x14ac:dyDescent="0.2">
      <c r="D48511" s="20"/>
    </row>
    <row r="48512" spans="4:4" x14ac:dyDescent="0.2">
      <c r="D48512" s="20"/>
    </row>
    <row r="48513" spans="4:4" x14ac:dyDescent="0.2">
      <c r="D48513" s="20"/>
    </row>
    <row r="48514" spans="4:4" x14ac:dyDescent="0.2">
      <c r="D48514" s="20"/>
    </row>
    <row r="48515" spans="4:4" x14ac:dyDescent="0.2">
      <c r="D48515" s="20"/>
    </row>
    <row r="48516" spans="4:4" x14ac:dyDescent="0.2">
      <c r="D48516" s="20"/>
    </row>
    <row r="48517" spans="4:4" x14ac:dyDescent="0.2">
      <c r="D48517" s="20"/>
    </row>
    <row r="48518" spans="4:4" x14ac:dyDescent="0.2">
      <c r="D48518" s="20"/>
    </row>
    <row r="48519" spans="4:4" x14ac:dyDescent="0.2">
      <c r="D48519" s="20"/>
    </row>
    <row r="48520" spans="4:4" x14ac:dyDescent="0.2">
      <c r="D48520" s="20"/>
    </row>
    <row r="48521" spans="4:4" x14ac:dyDescent="0.2">
      <c r="D48521" s="20"/>
    </row>
    <row r="48522" spans="4:4" x14ac:dyDescent="0.2">
      <c r="D48522" s="20"/>
    </row>
    <row r="48523" spans="4:4" x14ac:dyDescent="0.2">
      <c r="D48523" s="20"/>
    </row>
    <row r="48524" spans="4:4" x14ac:dyDescent="0.2">
      <c r="D48524" s="20"/>
    </row>
    <row r="48525" spans="4:4" x14ac:dyDescent="0.2">
      <c r="D48525" s="20"/>
    </row>
    <row r="48526" spans="4:4" x14ac:dyDescent="0.2">
      <c r="D48526" s="20"/>
    </row>
    <row r="48527" spans="4:4" x14ac:dyDescent="0.2">
      <c r="D48527" s="20"/>
    </row>
    <row r="48528" spans="4:4" x14ac:dyDescent="0.2">
      <c r="D48528" s="20"/>
    </row>
    <row r="48529" spans="4:4" x14ac:dyDescent="0.2">
      <c r="D48529" s="20"/>
    </row>
    <row r="48530" spans="4:4" x14ac:dyDescent="0.2">
      <c r="D48530" s="20"/>
    </row>
    <row r="48531" spans="4:4" x14ac:dyDescent="0.2">
      <c r="D48531" s="20"/>
    </row>
    <row r="48532" spans="4:4" x14ac:dyDescent="0.2">
      <c r="D48532" s="20"/>
    </row>
    <row r="48533" spans="4:4" x14ac:dyDescent="0.2">
      <c r="D48533" s="20"/>
    </row>
    <row r="48534" spans="4:4" x14ac:dyDescent="0.2">
      <c r="D48534" s="20"/>
    </row>
    <row r="48535" spans="4:4" x14ac:dyDescent="0.2">
      <c r="D48535" s="20"/>
    </row>
    <row r="48536" spans="4:4" x14ac:dyDescent="0.2">
      <c r="D48536" s="20"/>
    </row>
    <row r="48537" spans="4:4" x14ac:dyDescent="0.2">
      <c r="D48537" s="20"/>
    </row>
    <row r="48538" spans="4:4" x14ac:dyDescent="0.2">
      <c r="D48538" s="20"/>
    </row>
    <row r="48539" spans="4:4" x14ac:dyDescent="0.2">
      <c r="D48539" s="20"/>
    </row>
    <row r="48540" spans="4:4" x14ac:dyDescent="0.2">
      <c r="D48540" s="20"/>
    </row>
    <row r="48541" spans="4:4" x14ac:dyDescent="0.2">
      <c r="D48541" s="20"/>
    </row>
    <row r="48542" spans="4:4" x14ac:dyDescent="0.2">
      <c r="D48542" s="20"/>
    </row>
    <row r="48543" spans="4:4" x14ac:dyDescent="0.2">
      <c r="D48543" s="20"/>
    </row>
    <row r="48544" spans="4:4" x14ac:dyDescent="0.2">
      <c r="D48544" s="20"/>
    </row>
    <row r="48545" spans="4:4" x14ac:dyDescent="0.2">
      <c r="D48545" s="20"/>
    </row>
    <row r="48546" spans="4:4" x14ac:dyDescent="0.2">
      <c r="D48546" s="20"/>
    </row>
    <row r="48547" spans="4:4" x14ac:dyDescent="0.2">
      <c r="D48547" s="20"/>
    </row>
    <row r="48548" spans="4:4" x14ac:dyDescent="0.2">
      <c r="D48548" s="20"/>
    </row>
    <row r="48549" spans="4:4" x14ac:dyDescent="0.2">
      <c r="D48549" s="20"/>
    </row>
    <row r="48550" spans="4:4" x14ac:dyDescent="0.2">
      <c r="D48550" s="20"/>
    </row>
    <row r="48551" spans="4:4" x14ac:dyDescent="0.2">
      <c r="D48551" s="20"/>
    </row>
    <row r="48552" spans="4:4" x14ac:dyDescent="0.2">
      <c r="D48552" s="20"/>
    </row>
    <row r="48553" spans="4:4" x14ac:dyDescent="0.2">
      <c r="D48553" s="20"/>
    </row>
    <row r="48554" spans="4:4" x14ac:dyDescent="0.2">
      <c r="D48554" s="20"/>
    </row>
    <row r="48555" spans="4:4" x14ac:dyDescent="0.2">
      <c r="D48555" s="20"/>
    </row>
    <row r="48556" spans="4:4" x14ac:dyDescent="0.2">
      <c r="D48556" s="20"/>
    </row>
    <row r="48557" spans="4:4" x14ac:dyDescent="0.2">
      <c r="D48557" s="20"/>
    </row>
    <row r="48558" spans="4:4" x14ac:dyDescent="0.2">
      <c r="D48558" s="20"/>
    </row>
    <row r="48559" spans="4:4" x14ac:dyDescent="0.2">
      <c r="D48559" s="20"/>
    </row>
    <row r="48560" spans="4:4" x14ac:dyDescent="0.2">
      <c r="D48560" s="20"/>
    </row>
    <row r="48561" spans="4:4" x14ac:dyDescent="0.2">
      <c r="D48561" s="20"/>
    </row>
    <row r="48562" spans="4:4" x14ac:dyDescent="0.2">
      <c r="D48562" s="20"/>
    </row>
    <row r="48563" spans="4:4" x14ac:dyDescent="0.2">
      <c r="D48563" s="20"/>
    </row>
    <row r="48564" spans="4:4" x14ac:dyDescent="0.2">
      <c r="D48564" s="20"/>
    </row>
    <row r="48565" spans="4:4" x14ac:dyDescent="0.2">
      <c r="D48565" s="20"/>
    </row>
    <row r="48566" spans="4:4" x14ac:dyDescent="0.2">
      <c r="D48566" s="20"/>
    </row>
    <row r="48567" spans="4:4" x14ac:dyDescent="0.2">
      <c r="D48567" s="20"/>
    </row>
    <row r="48568" spans="4:4" x14ac:dyDescent="0.2">
      <c r="D48568" s="20"/>
    </row>
    <row r="48569" spans="4:4" x14ac:dyDescent="0.2">
      <c r="D48569" s="20"/>
    </row>
    <row r="48570" spans="4:4" x14ac:dyDescent="0.2">
      <c r="D48570" s="20"/>
    </row>
    <row r="48571" spans="4:4" x14ac:dyDescent="0.2">
      <c r="D48571" s="20"/>
    </row>
    <row r="48572" spans="4:4" x14ac:dyDescent="0.2">
      <c r="D48572" s="20"/>
    </row>
    <row r="48573" spans="4:4" x14ac:dyDescent="0.2">
      <c r="D48573" s="20"/>
    </row>
    <row r="48574" spans="4:4" x14ac:dyDescent="0.2">
      <c r="D48574" s="20"/>
    </row>
    <row r="48575" spans="4:4" x14ac:dyDescent="0.2">
      <c r="D48575" s="20"/>
    </row>
    <row r="48576" spans="4:4" x14ac:dyDescent="0.2">
      <c r="D48576" s="20"/>
    </row>
    <row r="48577" spans="4:4" x14ac:dyDescent="0.2">
      <c r="D48577" s="20"/>
    </row>
    <row r="48578" spans="4:4" x14ac:dyDescent="0.2">
      <c r="D48578" s="20"/>
    </row>
    <row r="48579" spans="4:4" x14ac:dyDescent="0.2">
      <c r="D48579" s="20"/>
    </row>
    <row r="48580" spans="4:4" x14ac:dyDescent="0.2">
      <c r="D48580" s="20"/>
    </row>
    <row r="48581" spans="4:4" x14ac:dyDescent="0.2">
      <c r="D48581" s="20"/>
    </row>
    <row r="48582" spans="4:4" x14ac:dyDescent="0.2">
      <c r="D48582" s="20"/>
    </row>
    <row r="48583" spans="4:4" x14ac:dyDescent="0.2">
      <c r="D48583" s="20"/>
    </row>
    <row r="48584" spans="4:4" x14ac:dyDescent="0.2">
      <c r="D48584" s="20"/>
    </row>
    <row r="48585" spans="4:4" x14ac:dyDescent="0.2">
      <c r="D48585" s="20"/>
    </row>
    <row r="48586" spans="4:4" x14ac:dyDescent="0.2">
      <c r="D48586" s="20"/>
    </row>
    <row r="48587" spans="4:4" x14ac:dyDescent="0.2">
      <c r="D48587" s="20"/>
    </row>
    <row r="48588" spans="4:4" x14ac:dyDescent="0.2">
      <c r="D48588" s="20"/>
    </row>
    <row r="48589" spans="4:4" x14ac:dyDescent="0.2">
      <c r="D48589" s="20"/>
    </row>
    <row r="48590" spans="4:4" x14ac:dyDescent="0.2">
      <c r="D48590" s="20"/>
    </row>
    <row r="48591" spans="4:4" x14ac:dyDescent="0.2">
      <c r="D48591" s="20"/>
    </row>
    <row r="48592" spans="4:4" x14ac:dyDescent="0.2">
      <c r="D48592" s="20"/>
    </row>
    <row r="48593" spans="4:4" x14ac:dyDescent="0.2">
      <c r="D48593" s="20"/>
    </row>
    <row r="48594" spans="4:4" x14ac:dyDescent="0.2">
      <c r="D48594" s="20"/>
    </row>
    <row r="48595" spans="4:4" x14ac:dyDescent="0.2">
      <c r="D48595" s="20"/>
    </row>
    <row r="48596" spans="4:4" x14ac:dyDescent="0.2">
      <c r="D48596" s="20"/>
    </row>
    <row r="48597" spans="4:4" x14ac:dyDescent="0.2">
      <c r="D48597" s="20"/>
    </row>
    <row r="48598" spans="4:4" x14ac:dyDescent="0.2">
      <c r="D48598" s="20"/>
    </row>
    <row r="48599" spans="4:4" x14ac:dyDescent="0.2">
      <c r="D48599" s="20"/>
    </row>
    <row r="48600" spans="4:4" x14ac:dyDescent="0.2">
      <c r="D48600" s="20"/>
    </row>
    <row r="48601" spans="4:4" x14ac:dyDescent="0.2">
      <c r="D48601" s="20"/>
    </row>
    <row r="48602" spans="4:4" x14ac:dyDescent="0.2">
      <c r="D48602" s="20"/>
    </row>
    <row r="48603" spans="4:4" x14ac:dyDescent="0.2">
      <c r="D48603" s="20"/>
    </row>
    <row r="48604" spans="4:4" x14ac:dyDescent="0.2">
      <c r="D48604" s="20"/>
    </row>
    <row r="48605" spans="4:4" x14ac:dyDescent="0.2">
      <c r="D48605" s="20"/>
    </row>
    <row r="48606" spans="4:4" x14ac:dyDescent="0.2">
      <c r="D48606" s="20"/>
    </row>
    <row r="48607" spans="4:4" x14ac:dyDescent="0.2">
      <c r="D48607" s="20"/>
    </row>
    <row r="48608" spans="4:4" x14ac:dyDescent="0.2">
      <c r="D48608" s="20"/>
    </row>
    <row r="48609" spans="4:4" x14ac:dyDescent="0.2">
      <c r="D48609" s="20"/>
    </row>
    <row r="48610" spans="4:4" x14ac:dyDescent="0.2">
      <c r="D48610" s="20"/>
    </row>
    <row r="48611" spans="4:4" x14ac:dyDescent="0.2">
      <c r="D48611" s="20"/>
    </row>
    <row r="48612" spans="4:4" x14ac:dyDescent="0.2">
      <c r="D48612" s="20"/>
    </row>
    <row r="48613" spans="4:4" x14ac:dyDescent="0.2">
      <c r="D48613" s="20"/>
    </row>
    <row r="48614" spans="4:4" x14ac:dyDescent="0.2">
      <c r="D48614" s="20"/>
    </row>
    <row r="48615" spans="4:4" x14ac:dyDescent="0.2">
      <c r="D48615" s="20"/>
    </row>
    <row r="48616" spans="4:4" x14ac:dyDescent="0.2">
      <c r="D48616" s="20"/>
    </row>
    <row r="48617" spans="4:4" x14ac:dyDescent="0.2">
      <c r="D48617" s="20"/>
    </row>
    <row r="48618" spans="4:4" x14ac:dyDescent="0.2">
      <c r="D48618" s="20"/>
    </row>
    <row r="48619" spans="4:4" x14ac:dyDescent="0.2">
      <c r="D48619" s="20"/>
    </row>
    <row r="48620" spans="4:4" x14ac:dyDescent="0.2">
      <c r="D48620" s="20"/>
    </row>
    <row r="48621" spans="4:4" x14ac:dyDescent="0.2">
      <c r="D48621" s="20"/>
    </row>
    <row r="48622" spans="4:4" x14ac:dyDescent="0.2">
      <c r="D48622" s="20"/>
    </row>
    <row r="48623" spans="4:4" x14ac:dyDescent="0.2">
      <c r="D48623" s="20"/>
    </row>
    <row r="48624" spans="4:4" x14ac:dyDescent="0.2">
      <c r="D48624" s="20"/>
    </row>
    <row r="48625" spans="4:4" x14ac:dyDescent="0.2">
      <c r="D48625" s="20"/>
    </row>
    <row r="48626" spans="4:4" x14ac:dyDescent="0.2">
      <c r="D48626" s="20"/>
    </row>
    <row r="48627" spans="4:4" x14ac:dyDescent="0.2">
      <c r="D48627" s="20"/>
    </row>
    <row r="48628" spans="4:4" x14ac:dyDescent="0.2">
      <c r="D48628" s="20"/>
    </row>
    <row r="48629" spans="4:4" x14ac:dyDescent="0.2">
      <c r="D48629" s="20"/>
    </row>
    <row r="48630" spans="4:4" x14ac:dyDescent="0.2">
      <c r="D48630" s="20"/>
    </row>
    <row r="48631" spans="4:4" x14ac:dyDescent="0.2">
      <c r="D48631" s="20"/>
    </row>
    <row r="48632" spans="4:4" x14ac:dyDescent="0.2">
      <c r="D48632" s="20"/>
    </row>
    <row r="48633" spans="4:4" x14ac:dyDescent="0.2">
      <c r="D48633" s="20"/>
    </row>
    <row r="48634" spans="4:4" x14ac:dyDescent="0.2">
      <c r="D48634" s="20"/>
    </row>
    <row r="48635" spans="4:4" x14ac:dyDescent="0.2">
      <c r="D48635" s="20"/>
    </row>
    <row r="48636" spans="4:4" x14ac:dyDescent="0.2">
      <c r="D48636" s="20"/>
    </row>
    <row r="48637" spans="4:4" x14ac:dyDescent="0.2">
      <c r="D48637" s="20"/>
    </row>
    <row r="48638" spans="4:4" x14ac:dyDescent="0.2">
      <c r="D48638" s="20"/>
    </row>
    <row r="48639" spans="4:4" x14ac:dyDescent="0.2">
      <c r="D48639" s="20"/>
    </row>
    <row r="48640" spans="4:4" x14ac:dyDescent="0.2">
      <c r="D48640" s="20"/>
    </row>
    <row r="48641" spans="4:4" x14ac:dyDescent="0.2">
      <c r="D48641" s="20"/>
    </row>
    <row r="48642" spans="4:4" x14ac:dyDescent="0.2">
      <c r="D48642" s="20"/>
    </row>
    <row r="48643" spans="4:4" x14ac:dyDescent="0.2">
      <c r="D48643" s="20"/>
    </row>
    <row r="48644" spans="4:4" x14ac:dyDescent="0.2">
      <c r="D48644" s="20"/>
    </row>
    <row r="48645" spans="4:4" x14ac:dyDescent="0.2">
      <c r="D48645" s="20"/>
    </row>
    <row r="48646" spans="4:4" x14ac:dyDescent="0.2">
      <c r="D48646" s="20"/>
    </row>
    <row r="48647" spans="4:4" x14ac:dyDescent="0.2">
      <c r="D48647" s="20"/>
    </row>
    <row r="48648" spans="4:4" x14ac:dyDescent="0.2">
      <c r="D48648" s="20"/>
    </row>
    <row r="48649" spans="4:4" x14ac:dyDescent="0.2">
      <c r="D48649" s="20"/>
    </row>
    <row r="48650" spans="4:4" x14ac:dyDescent="0.2">
      <c r="D48650" s="20"/>
    </row>
    <row r="48651" spans="4:4" x14ac:dyDescent="0.2">
      <c r="D48651" s="20"/>
    </row>
    <row r="48652" spans="4:4" x14ac:dyDescent="0.2">
      <c r="D48652" s="20"/>
    </row>
    <row r="48653" spans="4:4" x14ac:dyDescent="0.2">
      <c r="D48653" s="20"/>
    </row>
    <row r="48654" spans="4:4" x14ac:dyDescent="0.2">
      <c r="D48654" s="20"/>
    </row>
    <row r="48655" spans="4:4" x14ac:dyDescent="0.2">
      <c r="D48655" s="20"/>
    </row>
    <row r="48656" spans="4:4" x14ac:dyDescent="0.2">
      <c r="D48656" s="20"/>
    </row>
    <row r="48657" spans="4:4" x14ac:dyDescent="0.2">
      <c r="D48657" s="20"/>
    </row>
    <row r="48658" spans="4:4" x14ac:dyDescent="0.2">
      <c r="D48658" s="20"/>
    </row>
    <row r="48659" spans="4:4" x14ac:dyDescent="0.2">
      <c r="D48659" s="20"/>
    </row>
    <row r="48660" spans="4:4" x14ac:dyDescent="0.2">
      <c r="D48660" s="20"/>
    </row>
    <row r="48661" spans="4:4" x14ac:dyDescent="0.2">
      <c r="D48661" s="20"/>
    </row>
    <row r="48662" spans="4:4" x14ac:dyDescent="0.2">
      <c r="D48662" s="20"/>
    </row>
    <row r="48663" spans="4:4" x14ac:dyDescent="0.2">
      <c r="D48663" s="20"/>
    </row>
    <row r="48664" spans="4:4" x14ac:dyDescent="0.2">
      <c r="D48664" s="20"/>
    </row>
    <row r="48665" spans="4:4" x14ac:dyDescent="0.2">
      <c r="D48665" s="20"/>
    </row>
    <row r="48666" spans="4:4" x14ac:dyDescent="0.2">
      <c r="D48666" s="20"/>
    </row>
    <row r="48667" spans="4:4" x14ac:dyDescent="0.2">
      <c r="D48667" s="20"/>
    </row>
    <row r="48668" spans="4:4" x14ac:dyDescent="0.2">
      <c r="D48668" s="20"/>
    </row>
    <row r="48669" spans="4:4" x14ac:dyDescent="0.2">
      <c r="D48669" s="20"/>
    </row>
    <row r="48670" spans="4:4" x14ac:dyDescent="0.2">
      <c r="D48670" s="20"/>
    </row>
    <row r="48671" spans="4:4" x14ac:dyDescent="0.2">
      <c r="D48671" s="20"/>
    </row>
    <row r="48672" spans="4:4" x14ac:dyDescent="0.2">
      <c r="D48672" s="20"/>
    </row>
    <row r="48673" spans="4:4" x14ac:dyDescent="0.2">
      <c r="D48673" s="20"/>
    </row>
    <row r="48674" spans="4:4" x14ac:dyDescent="0.2">
      <c r="D48674" s="20"/>
    </row>
    <row r="48675" spans="4:4" x14ac:dyDescent="0.2">
      <c r="D48675" s="20"/>
    </row>
    <row r="48676" spans="4:4" x14ac:dyDescent="0.2">
      <c r="D48676" s="20"/>
    </row>
    <row r="48677" spans="4:4" x14ac:dyDescent="0.2">
      <c r="D48677" s="20"/>
    </row>
    <row r="48678" spans="4:4" x14ac:dyDescent="0.2">
      <c r="D48678" s="20"/>
    </row>
    <row r="48679" spans="4:4" x14ac:dyDescent="0.2">
      <c r="D48679" s="20"/>
    </row>
    <row r="48680" spans="4:4" x14ac:dyDescent="0.2">
      <c r="D48680" s="20"/>
    </row>
    <row r="48681" spans="4:4" x14ac:dyDescent="0.2">
      <c r="D48681" s="20"/>
    </row>
    <row r="48682" spans="4:4" x14ac:dyDescent="0.2">
      <c r="D48682" s="20"/>
    </row>
    <row r="48683" spans="4:4" x14ac:dyDescent="0.2">
      <c r="D48683" s="20"/>
    </row>
    <row r="48684" spans="4:4" x14ac:dyDescent="0.2">
      <c r="D48684" s="20"/>
    </row>
    <row r="48685" spans="4:4" x14ac:dyDescent="0.2">
      <c r="D48685" s="20"/>
    </row>
    <row r="48686" spans="4:4" x14ac:dyDescent="0.2">
      <c r="D48686" s="20"/>
    </row>
    <row r="48687" spans="4:4" x14ac:dyDescent="0.2">
      <c r="D48687" s="20"/>
    </row>
    <row r="48688" spans="4:4" x14ac:dyDescent="0.2">
      <c r="D48688" s="20"/>
    </row>
    <row r="48689" spans="4:4" x14ac:dyDescent="0.2">
      <c r="D48689" s="20"/>
    </row>
    <row r="48690" spans="4:4" x14ac:dyDescent="0.2">
      <c r="D48690" s="20"/>
    </row>
    <row r="48691" spans="4:4" x14ac:dyDescent="0.2">
      <c r="D48691" s="20"/>
    </row>
    <row r="48692" spans="4:4" x14ac:dyDescent="0.2">
      <c r="D48692" s="20"/>
    </row>
    <row r="48693" spans="4:4" x14ac:dyDescent="0.2">
      <c r="D48693" s="20"/>
    </row>
    <row r="48694" spans="4:4" x14ac:dyDescent="0.2">
      <c r="D48694" s="20"/>
    </row>
    <row r="48695" spans="4:4" x14ac:dyDescent="0.2">
      <c r="D48695" s="20"/>
    </row>
    <row r="48696" spans="4:4" x14ac:dyDescent="0.2">
      <c r="D48696" s="20"/>
    </row>
    <row r="48697" spans="4:4" x14ac:dyDescent="0.2">
      <c r="D48697" s="20"/>
    </row>
    <row r="48698" spans="4:4" x14ac:dyDescent="0.2">
      <c r="D48698" s="20"/>
    </row>
    <row r="48699" spans="4:4" x14ac:dyDescent="0.2">
      <c r="D48699" s="20"/>
    </row>
    <row r="48700" spans="4:4" x14ac:dyDescent="0.2">
      <c r="D48700" s="20"/>
    </row>
    <row r="48701" spans="4:4" x14ac:dyDescent="0.2">
      <c r="D48701" s="20"/>
    </row>
    <row r="48702" spans="4:4" x14ac:dyDescent="0.2">
      <c r="D48702" s="20"/>
    </row>
    <row r="48703" spans="4:4" x14ac:dyDescent="0.2">
      <c r="D48703" s="20"/>
    </row>
    <row r="48704" spans="4:4" x14ac:dyDescent="0.2">
      <c r="D48704" s="20"/>
    </row>
    <row r="48705" spans="4:4" x14ac:dyDescent="0.2">
      <c r="D48705" s="20"/>
    </row>
    <row r="48706" spans="4:4" x14ac:dyDescent="0.2">
      <c r="D48706" s="20"/>
    </row>
    <row r="48707" spans="4:4" x14ac:dyDescent="0.2">
      <c r="D48707" s="20"/>
    </row>
    <row r="48708" spans="4:4" x14ac:dyDescent="0.2">
      <c r="D48708" s="20"/>
    </row>
    <row r="48709" spans="4:4" x14ac:dyDescent="0.2">
      <c r="D48709" s="20"/>
    </row>
    <row r="48710" spans="4:4" x14ac:dyDescent="0.2">
      <c r="D48710" s="20"/>
    </row>
    <row r="48711" spans="4:4" x14ac:dyDescent="0.2">
      <c r="D48711" s="20"/>
    </row>
    <row r="48712" spans="4:4" x14ac:dyDescent="0.2">
      <c r="D48712" s="20"/>
    </row>
    <row r="48713" spans="4:4" x14ac:dyDescent="0.2">
      <c r="D48713" s="20"/>
    </row>
    <row r="48714" spans="4:4" x14ac:dyDescent="0.2">
      <c r="D48714" s="20"/>
    </row>
    <row r="48715" spans="4:4" x14ac:dyDescent="0.2">
      <c r="D48715" s="20"/>
    </row>
    <row r="48716" spans="4:4" x14ac:dyDescent="0.2">
      <c r="D48716" s="20"/>
    </row>
    <row r="48717" spans="4:4" x14ac:dyDescent="0.2">
      <c r="D48717" s="20"/>
    </row>
    <row r="48718" spans="4:4" x14ac:dyDescent="0.2">
      <c r="D48718" s="20"/>
    </row>
    <row r="48719" spans="4:4" x14ac:dyDescent="0.2">
      <c r="D48719" s="20"/>
    </row>
    <row r="48720" spans="4:4" x14ac:dyDescent="0.2">
      <c r="D48720" s="20"/>
    </row>
    <row r="48721" spans="4:4" x14ac:dyDescent="0.2">
      <c r="D48721" s="20"/>
    </row>
    <row r="48722" spans="4:4" x14ac:dyDescent="0.2">
      <c r="D48722" s="20"/>
    </row>
    <row r="48723" spans="4:4" x14ac:dyDescent="0.2">
      <c r="D48723" s="20"/>
    </row>
    <row r="48724" spans="4:4" x14ac:dyDescent="0.2">
      <c r="D48724" s="20"/>
    </row>
    <row r="48725" spans="4:4" x14ac:dyDescent="0.2">
      <c r="D48725" s="20"/>
    </row>
    <row r="48726" spans="4:4" x14ac:dyDescent="0.2">
      <c r="D48726" s="20"/>
    </row>
    <row r="48727" spans="4:4" x14ac:dyDescent="0.2">
      <c r="D48727" s="20"/>
    </row>
    <row r="48728" spans="4:4" x14ac:dyDescent="0.2">
      <c r="D48728" s="20"/>
    </row>
    <row r="48729" spans="4:4" x14ac:dyDescent="0.2">
      <c r="D48729" s="20"/>
    </row>
    <row r="48730" spans="4:4" x14ac:dyDescent="0.2">
      <c r="D48730" s="20"/>
    </row>
    <row r="48731" spans="4:4" x14ac:dyDescent="0.2">
      <c r="D48731" s="20"/>
    </row>
    <row r="48732" spans="4:4" x14ac:dyDescent="0.2">
      <c r="D48732" s="20"/>
    </row>
    <row r="48733" spans="4:4" x14ac:dyDescent="0.2">
      <c r="D48733" s="20"/>
    </row>
    <row r="48734" spans="4:4" x14ac:dyDescent="0.2">
      <c r="D48734" s="20"/>
    </row>
    <row r="48735" spans="4:4" x14ac:dyDescent="0.2">
      <c r="D48735" s="20"/>
    </row>
    <row r="48736" spans="4:4" x14ac:dyDescent="0.2">
      <c r="D48736" s="20"/>
    </row>
    <row r="48737" spans="4:4" x14ac:dyDescent="0.2">
      <c r="D48737" s="20"/>
    </row>
    <row r="48738" spans="4:4" x14ac:dyDescent="0.2">
      <c r="D48738" s="20"/>
    </row>
    <row r="48739" spans="4:4" x14ac:dyDescent="0.2">
      <c r="D48739" s="20"/>
    </row>
    <row r="48740" spans="4:4" x14ac:dyDescent="0.2">
      <c r="D48740" s="20"/>
    </row>
    <row r="48741" spans="4:4" x14ac:dyDescent="0.2">
      <c r="D48741" s="20"/>
    </row>
    <row r="48742" spans="4:4" x14ac:dyDescent="0.2">
      <c r="D48742" s="20"/>
    </row>
    <row r="48743" spans="4:4" x14ac:dyDescent="0.2">
      <c r="D48743" s="20"/>
    </row>
    <row r="48744" spans="4:4" x14ac:dyDescent="0.2">
      <c r="D48744" s="20"/>
    </row>
    <row r="48745" spans="4:4" x14ac:dyDescent="0.2">
      <c r="D48745" s="20"/>
    </row>
    <row r="48746" spans="4:4" x14ac:dyDescent="0.2">
      <c r="D48746" s="20"/>
    </row>
    <row r="48747" spans="4:4" x14ac:dyDescent="0.2">
      <c r="D48747" s="20"/>
    </row>
    <row r="48748" spans="4:4" x14ac:dyDescent="0.2">
      <c r="D48748" s="20"/>
    </row>
    <row r="48749" spans="4:4" x14ac:dyDescent="0.2">
      <c r="D48749" s="20"/>
    </row>
    <row r="48750" spans="4:4" x14ac:dyDescent="0.2">
      <c r="D48750" s="20"/>
    </row>
    <row r="48751" spans="4:4" x14ac:dyDescent="0.2">
      <c r="D48751" s="20"/>
    </row>
    <row r="48752" spans="4:4" x14ac:dyDescent="0.2">
      <c r="D48752" s="20"/>
    </row>
    <row r="48753" spans="4:4" x14ac:dyDescent="0.2">
      <c r="D48753" s="20"/>
    </row>
    <row r="48754" spans="4:4" x14ac:dyDescent="0.2">
      <c r="D48754" s="20"/>
    </row>
    <row r="48755" spans="4:4" x14ac:dyDescent="0.2">
      <c r="D48755" s="20"/>
    </row>
    <row r="48756" spans="4:4" x14ac:dyDescent="0.2">
      <c r="D48756" s="20"/>
    </row>
    <row r="48757" spans="4:4" x14ac:dyDescent="0.2">
      <c r="D48757" s="20"/>
    </row>
    <row r="48758" spans="4:4" x14ac:dyDescent="0.2">
      <c r="D48758" s="20"/>
    </row>
    <row r="48759" spans="4:4" x14ac:dyDescent="0.2">
      <c r="D48759" s="20"/>
    </row>
    <row r="48760" spans="4:4" x14ac:dyDescent="0.2">
      <c r="D48760" s="20"/>
    </row>
    <row r="48761" spans="4:4" x14ac:dyDescent="0.2">
      <c r="D48761" s="20"/>
    </row>
    <row r="48762" spans="4:4" x14ac:dyDescent="0.2">
      <c r="D48762" s="20"/>
    </row>
    <row r="48763" spans="4:4" x14ac:dyDescent="0.2">
      <c r="D48763" s="20"/>
    </row>
    <row r="48764" spans="4:4" x14ac:dyDescent="0.2">
      <c r="D48764" s="20"/>
    </row>
    <row r="48765" spans="4:4" x14ac:dyDescent="0.2">
      <c r="D48765" s="20"/>
    </row>
    <row r="48766" spans="4:4" x14ac:dyDescent="0.2">
      <c r="D48766" s="20"/>
    </row>
    <row r="48767" spans="4:4" x14ac:dyDescent="0.2">
      <c r="D48767" s="20"/>
    </row>
    <row r="48768" spans="4:4" x14ac:dyDescent="0.2">
      <c r="D48768" s="20"/>
    </row>
    <row r="48769" spans="4:4" x14ac:dyDescent="0.2">
      <c r="D48769" s="20"/>
    </row>
    <row r="48770" spans="4:4" x14ac:dyDescent="0.2">
      <c r="D48770" s="20"/>
    </row>
    <row r="48771" spans="4:4" x14ac:dyDescent="0.2">
      <c r="D48771" s="20"/>
    </row>
    <row r="48772" spans="4:4" x14ac:dyDescent="0.2">
      <c r="D48772" s="20"/>
    </row>
    <row r="48773" spans="4:4" x14ac:dyDescent="0.2">
      <c r="D48773" s="20"/>
    </row>
    <row r="48774" spans="4:4" x14ac:dyDescent="0.2">
      <c r="D48774" s="20"/>
    </row>
    <row r="48775" spans="4:4" x14ac:dyDescent="0.2">
      <c r="D48775" s="20"/>
    </row>
    <row r="48776" spans="4:4" x14ac:dyDescent="0.2">
      <c r="D48776" s="20"/>
    </row>
    <row r="48777" spans="4:4" x14ac:dyDescent="0.2">
      <c r="D48777" s="20"/>
    </row>
    <row r="48778" spans="4:4" x14ac:dyDescent="0.2">
      <c r="D48778" s="20"/>
    </row>
    <row r="48779" spans="4:4" x14ac:dyDescent="0.2">
      <c r="D48779" s="20"/>
    </row>
    <row r="48780" spans="4:4" x14ac:dyDescent="0.2">
      <c r="D48780" s="20"/>
    </row>
    <row r="48781" spans="4:4" x14ac:dyDescent="0.2">
      <c r="D48781" s="20"/>
    </row>
    <row r="48782" spans="4:4" x14ac:dyDescent="0.2">
      <c r="D48782" s="20"/>
    </row>
    <row r="48783" spans="4:4" x14ac:dyDescent="0.2">
      <c r="D48783" s="20"/>
    </row>
    <row r="48784" spans="4:4" x14ac:dyDescent="0.2">
      <c r="D48784" s="20"/>
    </row>
    <row r="48785" spans="4:4" x14ac:dyDescent="0.2">
      <c r="D48785" s="20"/>
    </row>
    <row r="48786" spans="4:4" x14ac:dyDescent="0.2">
      <c r="D48786" s="20"/>
    </row>
    <row r="48787" spans="4:4" x14ac:dyDescent="0.2">
      <c r="D48787" s="20"/>
    </row>
    <row r="48788" spans="4:4" x14ac:dyDescent="0.2">
      <c r="D48788" s="20"/>
    </row>
    <row r="48789" spans="4:4" x14ac:dyDescent="0.2">
      <c r="D48789" s="20"/>
    </row>
    <row r="48790" spans="4:4" x14ac:dyDescent="0.2">
      <c r="D48790" s="20"/>
    </row>
    <row r="48791" spans="4:4" x14ac:dyDescent="0.2">
      <c r="D48791" s="20"/>
    </row>
    <row r="48792" spans="4:4" x14ac:dyDescent="0.2">
      <c r="D48792" s="20"/>
    </row>
    <row r="48793" spans="4:4" x14ac:dyDescent="0.2">
      <c r="D48793" s="20"/>
    </row>
    <row r="48794" spans="4:4" x14ac:dyDescent="0.2">
      <c r="D48794" s="20"/>
    </row>
    <row r="48795" spans="4:4" x14ac:dyDescent="0.2">
      <c r="D48795" s="20"/>
    </row>
    <row r="48796" spans="4:4" x14ac:dyDescent="0.2">
      <c r="D48796" s="20"/>
    </row>
    <row r="48797" spans="4:4" x14ac:dyDescent="0.2">
      <c r="D48797" s="20"/>
    </row>
    <row r="48798" spans="4:4" x14ac:dyDescent="0.2">
      <c r="D48798" s="20"/>
    </row>
    <row r="48799" spans="4:4" x14ac:dyDescent="0.2">
      <c r="D48799" s="20"/>
    </row>
    <row r="48800" spans="4:4" x14ac:dyDescent="0.2">
      <c r="D48800" s="20"/>
    </row>
    <row r="48801" spans="4:4" x14ac:dyDescent="0.2">
      <c r="D48801" s="20"/>
    </row>
    <row r="48802" spans="4:4" x14ac:dyDescent="0.2">
      <c r="D48802" s="20"/>
    </row>
    <row r="48803" spans="4:4" x14ac:dyDescent="0.2">
      <c r="D48803" s="20"/>
    </row>
    <row r="48804" spans="4:4" x14ac:dyDescent="0.2">
      <c r="D48804" s="20"/>
    </row>
    <row r="48805" spans="4:4" x14ac:dyDescent="0.2">
      <c r="D48805" s="20"/>
    </row>
    <row r="48806" spans="4:4" x14ac:dyDescent="0.2">
      <c r="D48806" s="20"/>
    </row>
    <row r="48807" spans="4:4" x14ac:dyDescent="0.2">
      <c r="D48807" s="20"/>
    </row>
    <row r="48808" spans="4:4" x14ac:dyDescent="0.2">
      <c r="D48808" s="20"/>
    </row>
    <row r="48809" spans="4:4" x14ac:dyDescent="0.2">
      <c r="D48809" s="20"/>
    </row>
    <row r="48810" spans="4:4" x14ac:dyDescent="0.2">
      <c r="D48810" s="20"/>
    </row>
    <row r="48811" spans="4:4" x14ac:dyDescent="0.2">
      <c r="D48811" s="20"/>
    </row>
    <row r="48812" spans="4:4" x14ac:dyDescent="0.2">
      <c r="D48812" s="20"/>
    </row>
    <row r="48813" spans="4:4" x14ac:dyDescent="0.2">
      <c r="D48813" s="20"/>
    </row>
    <row r="48814" spans="4:4" x14ac:dyDescent="0.2">
      <c r="D48814" s="20"/>
    </row>
    <row r="48815" spans="4:4" x14ac:dyDescent="0.2">
      <c r="D48815" s="20"/>
    </row>
    <row r="48816" spans="4:4" x14ac:dyDescent="0.2">
      <c r="D48816" s="20"/>
    </row>
    <row r="48817" spans="4:4" x14ac:dyDescent="0.2">
      <c r="D48817" s="20"/>
    </row>
    <row r="48818" spans="4:4" x14ac:dyDescent="0.2">
      <c r="D48818" s="20"/>
    </row>
    <row r="48819" spans="4:4" x14ac:dyDescent="0.2">
      <c r="D48819" s="20"/>
    </row>
    <row r="48820" spans="4:4" x14ac:dyDescent="0.2">
      <c r="D48820" s="20"/>
    </row>
    <row r="48821" spans="4:4" x14ac:dyDescent="0.2">
      <c r="D48821" s="20"/>
    </row>
    <row r="48822" spans="4:4" x14ac:dyDescent="0.2">
      <c r="D48822" s="20"/>
    </row>
    <row r="48823" spans="4:4" x14ac:dyDescent="0.2">
      <c r="D48823" s="20"/>
    </row>
    <row r="48824" spans="4:4" x14ac:dyDescent="0.2">
      <c r="D48824" s="20"/>
    </row>
    <row r="48825" spans="4:4" x14ac:dyDescent="0.2">
      <c r="D48825" s="20"/>
    </row>
    <row r="48826" spans="4:4" x14ac:dyDescent="0.2">
      <c r="D48826" s="20"/>
    </row>
    <row r="48827" spans="4:4" x14ac:dyDescent="0.2">
      <c r="D48827" s="20"/>
    </row>
    <row r="48828" spans="4:4" x14ac:dyDescent="0.2">
      <c r="D48828" s="20"/>
    </row>
    <row r="48829" spans="4:4" x14ac:dyDescent="0.2">
      <c r="D48829" s="20"/>
    </row>
    <row r="48830" spans="4:4" x14ac:dyDescent="0.2">
      <c r="D48830" s="20"/>
    </row>
    <row r="48831" spans="4:4" x14ac:dyDescent="0.2">
      <c r="D48831" s="20"/>
    </row>
    <row r="48832" spans="4:4" x14ac:dyDescent="0.2">
      <c r="D48832" s="20"/>
    </row>
    <row r="48833" spans="4:4" x14ac:dyDescent="0.2">
      <c r="D48833" s="20"/>
    </row>
    <row r="48834" spans="4:4" x14ac:dyDescent="0.2">
      <c r="D48834" s="20"/>
    </row>
    <row r="48835" spans="4:4" x14ac:dyDescent="0.2">
      <c r="D48835" s="20"/>
    </row>
    <row r="48836" spans="4:4" x14ac:dyDescent="0.2">
      <c r="D48836" s="20"/>
    </row>
    <row r="48837" spans="4:4" x14ac:dyDescent="0.2">
      <c r="D48837" s="20"/>
    </row>
    <row r="48838" spans="4:4" x14ac:dyDescent="0.2">
      <c r="D48838" s="20"/>
    </row>
    <row r="48839" spans="4:4" x14ac:dyDescent="0.2">
      <c r="D48839" s="20"/>
    </row>
    <row r="48840" spans="4:4" x14ac:dyDescent="0.2">
      <c r="D48840" s="20"/>
    </row>
    <row r="48841" spans="4:4" x14ac:dyDescent="0.2">
      <c r="D48841" s="20"/>
    </row>
    <row r="48842" spans="4:4" x14ac:dyDescent="0.2">
      <c r="D48842" s="20"/>
    </row>
    <row r="48843" spans="4:4" x14ac:dyDescent="0.2">
      <c r="D48843" s="20"/>
    </row>
    <row r="48844" spans="4:4" x14ac:dyDescent="0.2">
      <c r="D48844" s="20"/>
    </row>
    <row r="48845" spans="4:4" x14ac:dyDescent="0.2">
      <c r="D48845" s="20"/>
    </row>
    <row r="48846" spans="4:4" x14ac:dyDescent="0.2">
      <c r="D48846" s="20"/>
    </row>
    <row r="48847" spans="4:4" x14ac:dyDescent="0.2">
      <c r="D48847" s="20"/>
    </row>
    <row r="48848" spans="4:4" x14ac:dyDescent="0.2">
      <c r="D48848" s="20"/>
    </row>
    <row r="48849" spans="4:4" x14ac:dyDescent="0.2">
      <c r="D48849" s="20"/>
    </row>
    <row r="48850" spans="4:4" x14ac:dyDescent="0.2">
      <c r="D48850" s="20"/>
    </row>
    <row r="48851" spans="4:4" x14ac:dyDescent="0.2">
      <c r="D48851" s="20"/>
    </row>
    <row r="48852" spans="4:4" x14ac:dyDescent="0.2">
      <c r="D48852" s="20"/>
    </row>
    <row r="48853" spans="4:4" x14ac:dyDescent="0.2">
      <c r="D48853" s="20"/>
    </row>
    <row r="48854" spans="4:4" x14ac:dyDescent="0.2">
      <c r="D48854" s="20"/>
    </row>
    <row r="48855" spans="4:4" x14ac:dyDescent="0.2">
      <c r="D48855" s="20"/>
    </row>
    <row r="48856" spans="4:4" x14ac:dyDescent="0.2">
      <c r="D48856" s="20"/>
    </row>
    <row r="48857" spans="4:4" x14ac:dyDescent="0.2">
      <c r="D48857" s="20"/>
    </row>
    <row r="48858" spans="4:4" x14ac:dyDescent="0.2">
      <c r="D48858" s="20"/>
    </row>
    <row r="48859" spans="4:4" x14ac:dyDescent="0.2">
      <c r="D48859" s="20"/>
    </row>
    <row r="48860" spans="4:4" x14ac:dyDescent="0.2">
      <c r="D48860" s="20"/>
    </row>
    <row r="48861" spans="4:4" x14ac:dyDescent="0.2">
      <c r="D48861" s="20"/>
    </row>
    <row r="48862" spans="4:4" x14ac:dyDescent="0.2">
      <c r="D48862" s="20"/>
    </row>
    <row r="48863" spans="4:4" x14ac:dyDescent="0.2">
      <c r="D48863" s="20"/>
    </row>
    <row r="48864" spans="4:4" x14ac:dyDescent="0.2">
      <c r="D48864" s="20"/>
    </row>
    <row r="48865" spans="4:4" x14ac:dyDescent="0.2">
      <c r="D48865" s="20"/>
    </row>
    <row r="48866" spans="4:4" x14ac:dyDescent="0.2">
      <c r="D48866" s="20"/>
    </row>
    <row r="48867" spans="4:4" x14ac:dyDescent="0.2">
      <c r="D48867" s="20"/>
    </row>
    <row r="48868" spans="4:4" x14ac:dyDescent="0.2">
      <c r="D48868" s="20"/>
    </row>
    <row r="48869" spans="4:4" x14ac:dyDescent="0.2">
      <c r="D48869" s="20"/>
    </row>
    <row r="48870" spans="4:4" x14ac:dyDescent="0.2">
      <c r="D48870" s="20"/>
    </row>
    <row r="48871" spans="4:4" x14ac:dyDescent="0.2">
      <c r="D48871" s="20"/>
    </row>
    <row r="48872" spans="4:4" x14ac:dyDescent="0.2">
      <c r="D48872" s="20"/>
    </row>
    <row r="48873" spans="4:4" x14ac:dyDescent="0.2">
      <c r="D48873" s="20"/>
    </row>
    <row r="48874" spans="4:4" x14ac:dyDescent="0.2">
      <c r="D48874" s="20"/>
    </row>
    <row r="48875" spans="4:4" x14ac:dyDescent="0.2">
      <c r="D48875" s="20"/>
    </row>
    <row r="48876" spans="4:4" x14ac:dyDescent="0.2">
      <c r="D48876" s="20"/>
    </row>
    <row r="48877" spans="4:4" x14ac:dyDescent="0.2">
      <c r="D48877" s="20"/>
    </row>
    <row r="48878" spans="4:4" x14ac:dyDescent="0.2">
      <c r="D48878" s="20"/>
    </row>
    <row r="48879" spans="4:4" x14ac:dyDescent="0.2">
      <c r="D48879" s="20"/>
    </row>
    <row r="48880" spans="4:4" x14ac:dyDescent="0.2">
      <c r="D48880" s="20"/>
    </row>
    <row r="48881" spans="4:4" x14ac:dyDescent="0.2">
      <c r="D48881" s="20"/>
    </row>
    <row r="48882" spans="4:4" x14ac:dyDescent="0.2">
      <c r="D48882" s="20"/>
    </row>
    <row r="48883" spans="4:4" x14ac:dyDescent="0.2">
      <c r="D48883" s="20"/>
    </row>
    <row r="48884" spans="4:4" x14ac:dyDescent="0.2">
      <c r="D48884" s="20"/>
    </row>
    <row r="48885" spans="4:4" x14ac:dyDescent="0.2">
      <c r="D48885" s="20"/>
    </row>
    <row r="48886" spans="4:4" x14ac:dyDescent="0.2">
      <c r="D48886" s="20"/>
    </row>
    <row r="48887" spans="4:4" x14ac:dyDescent="0.2">
      <c r="D48887" s="20"/>
    </row>
    <row r="48888" spans="4:4" x14ac:dyDescent="0.2">
      <c r="D48888" s="20"/>
    </row>
    <row r="48889" spans="4:4" x14ac:dyDescent="0.2">
      <c r="D48889" s="20"/>
    </row>
    <row r="48890" spans="4:4" x14ac:dyDescent="0.2">
      <c r="D48890" s="20"/>
    </row>
    <row r="48891" spans="4:4" x14ac:dyDescent="0.2">
      <c r="D48891" s="20"/>
    </row>
    <row r="48892" spans="4:4" x14ac:dyDescent="0.2">
      <c r="D48892" s="20"/>
    </row>
    <row r="48893" spans="4:4" x14ac:dyDescent="0.2">
      <c r="D48893" s="20"/>
    </row>
    <row r="48894" spans="4:4" x14ac:dyDescent="0.2">
      <c r="D48894" s="20"/>
    </row>
    <row r="48895" spans="4:4" x14ac:dyDescent="0.2">
      <c r="D48895" s="20"/>
    </row>
    <row r="48896" spans="4:4" x14ac:dyDescent="0.2">
      <c r="D48896" s="20"/>
    </row>
    <row r="48897" spans="4:4" x14ac:dyDescent="0.2">
      <c r="D48897" s="20"/>
    </row>
    <row r="48898" spans="4:4" x14ac:dyDescent="0.2">
      <c r="D48898" s="20"/>
    </row>
    <row r="48899" spans="4:4" x14ac:dyDescent="0.2">
      <c r="D48899" s="20"/>
    </row>
    <row r="48900" spans="4:4" x14ac:dyDescent="0.2">
      <c r="D48900" s="20"/>
    </row>
    <row r="48901" spans="4:4" x14ac:dyDescent="0.2">
      <c r="D48901" s="20"/>
    </row>
    <row r="48902" spans="4:4" x14ac:dyDescent="0.2">
      <c r="D48902" s="20"/>
    </row>
    <row r="48903" spans="4:4" x14ac:dyDescent="0.2">
      <c r="D48903" s="20"/>
    </row>
    <row r="48904" spans="4:4" x14ac:dyDescent="0.2">
      <c r="D48904" s="20"/>
    </row>
    <row r="48905" spans="4:4" x14ac:dyDescent="0.2">
      <c r="D48905" s="20"/>
    </row>
    <row r="48906" spans="4:4" x14ac:dyDescent="0.2">
      <c r="D48906" s="20"/>
    </row>
    <row r="48907" spans="4:4" x14ac:dyDescent="0.2">
      <c r="D48907" s="20"/>
    </row>
    <row r="48908" spans="4:4" x14ac:dyDescent="0.2">
      <c r="D48908" s="20"/>
    </row>
    <row r="48909" spans="4:4" x14ac:dyDescent="0.2">
      <c r="D48909" s="20"/>
    </row>
    <row r="48910" spans="4:4" x14ac:dyDescent="0.2">
      <c r="D48910" s="20"/>
    </row>
    <row r="48911" spans="4:4" x14ac:dyDescent="0.2">
      <c r="D48911" s="20"/>
    </row>
    <row r="48912" spans="4:4" x14ac:dyDescent="0.2">
      <c r="D48912" s="20"/>
    </row>
    <row r="48913" spans="4:4" x14ac:dyDescent="0.2">
      <c r="D48913" s="20"/>
    </row>
    <row r="48914" spans="4:4" x14ac:dyDescent="0.2">
      <c r="D48914" s="20"/>
    </row>
    <row r="48915" spans="4:4" x14ac:dyDescent="0.2">
      <c r="D48915" s="20"/>
    </row>
    <row r="48916" spans="4:4" x14ac:dyDescent="0.2">
      <c r="D48916" s="20"/>
    </row>
    <row r="48917" spans="4:4" x14ac:dyDescent="0.2">
      <c r="D48917" s="20"/>
    </row>
    <row r="48918" spans="4:4" x14ac:dyDescent="0.2">
      <c r="D48918" s="20"/>
    </row>
    <row r="48919" spans="4:4" x14ac:dyDescent="0.2">
      <c r="D48919" s="20"/>
    </row>
    <row r="48920" spans="4:4" x14ac:dyDescent="0.2">
      <c r="D48920" s="20"/>
    </row>
    <row r="48921" spans="4:4" x14ac:dyDescent="0.2">
      <c r="D48921" s="20"/>
    </row>
    <row r="48922" spans="4:4" x14ac:dyDescent="0.2">
      <c r="D48922" s="20"/>
    </row>
    <row r="48923" spans="4:4" x14ac:dyDescent="0.2">
      <c r="D48923" s="20"/>
    </row>
    <row r="48924" spans="4:4" x14ac:dyDescent="0.2">
      <c r="D48924" s="20"/>
    </row>
    <row r="48925" spans="4:4" x14ac:dyDescent="0.2">
      <c r="D48925" s="20"/>
    </row>
    <row r="48926" spans="4:4" x14ac:dyDescent="0.2">
      <c r="D48926" s="20"/>
    </row>
    <row r="48927" spans="4:4" x14ac:dyDescent="0.2">
      <c r="D48927" s="20"/>
    </row>
    <row r="48928" spans="4:4" x14ac:dyDescent="0.2">
      <c r="D48928" s="20"/>
    </row>
    <row r="48929" spans="4:4" x14ac:dyDescent="0.2">
      <c r="D48929" s="20"/>
    </row>
    <row r="48930" spans="4:4" x14ac:dyDescent="0.2">
      <c r="D48930" s="20"/>
    </row>
    <row r="48931" spans="4:4" x14ac:dyDescent="0.2">
      <c r="D48931" s="20"/>
    </row>
    <row r="48932" spans="4:4" x14ac:dyDescent="0.2">
      <c r="D48932" s="20"/>
    </row>
    <row r="48933" spans="4:4" x14ac:dyDescent="0.2">
      <c r="D48933" s="20"/>
    </row>
    <row r="48934" spans="4:4" x14ac:dyDescent="0.2">
      <c r="D48934" s="20"/>
    </row>
    <row r="48935" spans="4:4" x14ac:dyDescent="0.2">
      <c r="D48935" s="20"/>
    </row>
    <row r="48936" spans="4:4" x14ac:dyDescent="0.2">
      <c r="D48936" s="20"/>
    </row>
    <row r="48937" spans="4:4" x14ac:dyDescent="0.2">
      <c r="D48937" s="20"/>
    </row>
    <row r="48938" spans="4:4" x14ac:dyDescent="0.2">
      <c r="D48938" s="20"/>
    </row>
    <row r="48939" spans="4:4" x14ac:dyDescent="0.2">
      <c r="D48939" s="20"/>
    </row>
    <row r="48940" spans="4:4" x14ac:dyDescent="0.2">
      <c r="D48940" s="20"/>
    </row>
    <row r="48941" spans="4:4" x14ac:dyDescent="0.2">
      <c r="D48941" s="20"/>
    </row>
    <row r="48942" spans="4:4" x14ac:dyDescent="0.2">
      <c r="D48942" s="20"/>
    </row>
    <row r="48943" spans="4:4" x14ac:dyDescent="0.2">
      <c r="D48943" s="20"/>
    </row>
    <row r="48944" spans="4:4" x14ac:dyDescent="0.2">
      <c r="D48944" s="20"/>
    </row>
    <row r="48945" spans="4:4" x14ac:dyDescent="0.2">
      <c r="D48945" s="20"/>
    </row>
    <row r="48946" spans="4:4" x14ac:dyDescent="0.2">
      <c r="D48946" s="20"/>
    </row>
    <row r="48947" spans="4:4" x14ac:dyDescent="0.2">
      <c r="D48947" s="20"/>
    </row>
    <row r="48948" spans="4:4" x14ac:dyDescent="0.2">
      <c r="D48948" s="20"/>
    </row>
    <row r="48949" spans="4:4" x14ac:dyDescent="0.2">
      <c r="D48949" s="20"/>
    </row>
    <row r="48950" spans="4:4" x14ac:dyDescent="0.2">
      <c r="D48950" s="20"/>
    </row>
    <row r="48951" spans="4:4" x14ac:dyDescent="0.2">
      <c r="D48951" s="20"/>
    </row>
    <row r="48952" spans="4:4" x14ac:dyDescent="0.2">
      <c r="D48952" s="20"/>
    </row>
    <row r="48953" spans="4:4" x14ac:dyDescent="0.2">
      <c r="D48953" s="20"/>
    </row>
    <row r="48954" spans="4:4" x14ac:dyDescent="0.2">
      <c r="D48954" s="20"/>
    </row>
    <row r="48955" spans="4:4" x14ac:dyDescent="0.2">
      <c r="D48955" s="20"/>
    </row>
    <row r="48956" spans="4:4" x14ac:dyDescent="0.2">
      <c r="D48956" s="20"/>
    </row>
    <row r="48957" spans="4:4" x14ac:dyDescent="0.2">
      <c r="D48957" s="20"/>
    </row>
    <row r="48958" spans="4:4" x14ac:dyDescent="0.2">
      <c r="D48958" s="20"/>
    </row>
    <row r="48959" spans="4:4" x14ac:dyDescent="0.2">
      <c r="D48959" s="20"/>
    </row>
    <row r="48960" spans="4:4" x14ac:dyDescent="0.2">
      <c r="D48960" s="20"/>
    </row>
    <row r="48961" spans="4:4" x14ac:dyDescent="0.2">
      <c r="D48961" s="20"/>
    </row>
    <row r="48962" spans="4:4" x14ac:dyDescent="0.2">
      <c r="D48962" s="20"/>
    </row>
    <row r="48963" spans="4:4" x14ac:dyDescent="0.2">
      <c r="D48963" s="20"/>
    </row>
    <row r="48964" spans="4:4" x14ac:dyDescent="0.2">
      <c r="D48964" s="20"/>
    </row>
    <row r="48965" spans="4:4" x14ac:dyDescent="0.2">
      <c r="D48965" s="20"/>
    </row>
    <row r="48966" spans="4:4" x14ac:dyDescent="0.2">
      <c r="D48966" s="20"/>
    </row>
    <row r="48967" spans="4:4" x14ac:dyDescent="0.2">
      <c r="D48967" s="20"/>
    </row>
    <row r="48968" spans="4:4" x14ac:dyDescent="0.2">
      <c r="D48968" s="20"/>
    </row>
    <row r="48969" spans="4:4" x14ac:dyDescent="0.2">
      <c r="D48969" s="20"/>
    </row>
    <row r="48970" spans="4:4" x14ac:dyDescent="0.2">
      <c r="D48970" s="20"/>
    </row>
    <row r="48971" spans="4:4" x14ac:dyDescent="0.2">
      <c r="D48971" s="20"/>
    </row>
    <row r="48972" spans="4:4" x14ac:dyDescent="0.2">
      <c r="D48972" s="20"/>
    </row>
    <row r="48973" spans="4:4" x14ac:dyDescent="0.2">
      <c r="D48973" s="20"/>
    </row>
    <row r="48974" spans="4:4" x14ac:dyDescent="0.2">
      <c r="D48974" s="20"/>
    </row>
    <row r="48975" spans="4:4" x14ac:dyDescent="0.2">
      <c r="D48975" s="20"/>
    </row>
    <row r="48976" spans="4:4" x14ac:dyDescent="0.2">
      <c r="D48976" s="20"/>
    </row>
    <row r="48977" spans="4:4" x14ac:dyDescent="0.2">
      <c r="D48977" s="20"/>
    </row>
    <row r="48978" spans="4:4" x14ac:dyDescent="0.2">
      <c r="D48978" s="20"/>
    </row>
    <row r="48979" spans="4:4" x14ac:dyDescent="0.2">
      <c r="D48979" s="20"/>
    </row>
    <row r="48980" spans="4:4" x14ac:dyDescent="0.2">
      <c r="D48980" s="20"/>
    </row>
    <row r="48981" spans="4:4" x14ac:dyDescent="0.2">
      <c r="D48981" s="20"/>
    </row>
    <row r="48982" spans="4:4" x14ac:dyDescent="0.2">
      <c r="D48982" s="20"/>
    </row>
    <row r="48983" spans="4:4" x14ac:dyDescent="0.2">
      <c r="D48983" s="20"/>
    </row>
    <row r="48984" spans="4:4" x14ac:dyDescent="0.2">
      <c r="D48984" s="20"/>
    </row>
    <row r="48985" spans="4:4" x14ac:dyDescent="0.2">
      <c r="D48985" s="20"/>
    </row>
    <row r="48986" spans="4:4" x14ac:dyDescent="0.2">
      <c r="D48986" s="20"/>
    </row>
    <row r="48987" spans="4:4" x14ac:dyDescent="0.2">
      <c r="D48987" s="20"/>
    </row>
    <row r="48988" spans="4:4" x14ac:dyDescent="0.2">
      <c r="D48988" s="20"/>
    </row>
    <row r="48989" spans="4:4" x14ac:dyDescent="0.2">
      <c r="D48989" s="20"/>
    </row>
    <row r="48990" spans="4:4" x14ac:dyDescent="0.2">
      <c r="D48990" s="20"/>
    </row>
    <row r="48991" spans="4:4" x14ac:dyDescent="0.2">
      <c r="D48991" s="20"/>
    </row>
    <row r="48992" spans="4:4" x14ac:dyDescent="0.2">
      <c r="D48992" s="20"/>
    </row>
    <row r="48993" spans="4:4" x14ac:dyDescent="0.2">
      <c r="D48993" s="20"/>
    </row>
    <row r="48994" spans="4:4" x14ac:dyDescent="0.2">
      <c r="D48994" s="20"/>
    </row>
    <row r="48995" spans="4:4" x14ac:dyDescent="0.2">
      <c r="D48995" s="20"/>
    </row>
    <row r="48996" spans="4:4" x14ac:dyDescent="0.2">
      <c r="D48996" s="20"/>
    </row>
    <row r="48997" spans="4:4" x14ac:dyDescent="0.2">
      <c r="D48997" s="20"/>
    </row>
    <row r="48998" spans="4:4" x14ac:dyDescent="0.2">
      <c r="D48998" s="20"/>
    </row>
    <row r="48999" spans="4:4" x14ac:dyDescent="0.2">
      <c r="D48999" s="20"/>
    </row>
    <row r="49000" spans="4:4" x14ac:dyDescent="0.2">
      <c r="D49000" s="20"/>
    </row>
    <row r="49001" spans="4:4" x14ac:dyDescent="0.2">
      <c r="D49001" s="20"/>
    </row>
    <row r="49002" spans="4:4" x14ac:dyDescent="0.2">
      <c r="D49002" s="20"/>
    </row>
    <row r="49003" spans="4:4" x14ac:dyDescent="0.2">
      <c r="D49003" s="20"/>
    </row>
    <row r="49004" spans="4:4" x14ac:dyDescent="0.2">
      <c r="D49004" s="20"/>
    </row>
    <row r="49005" spans="4:4" x14ac:dyDescent="0.2">
      <c r="D49005" s="20"/>
    </row>
    <row r="49006" spans="4:4" x14ac:dyDescent="0.2">
      <c r="D49006" s="20"/>
    </row>
    <row r="49007" spans="4:4" x14ac:dyDescent="0.2">
      <c r="D49007" s="20"/>
    </row>
    <row r="49008" spans="4:4" x14ac:dyDescent="0.2">
      <c r="D49008" s="20"/>
    </row>
    <row r="49009" spans="4:4" x14ac:dyDescent="0.2">
      <c r="D49009" s="20"/>
    </row>
    <row r="49010" spans="4:4" x14ac:dyDescent="0.2">
      <c r="D49010" s="20"/>
    </row>
    <row r="49011" spans="4:4" x14ac:dyDescent="0.2">
      <c r="D49011" s="20"/>
    </row>
    <row r="49012" spans="4:4" x14ac:dyDescent="0.2">
      <c r="D49012" s="20"/>
    </row>
    <row r="49013" spans="4:4" x14ac:dyDescent="0.2">
      <c r="D49013" s="20"/>
    </row>
    <row r="49014" spans="4:4" x14ac:dyDescent="0.2">
      <c r="D49014" s="20"/>
    </row>
    <row r="49015" spans="4:4" x14ac:dyDescent="0.2">
      <c r="D49015" s="20"/>
    </row>
    <row r="49016" spans="4:4" x14ac:dyDescent="0.2">
      <c r="D49016" s="20"/>
    </row>
    <row r="49017" spans="4:4" x14ac:dyDescent="0.2">
      <c r="D49017" s="20"/>
    </row>
    <row r="49018" spans="4:4" x14ac:dyDescent="0.2">
      <c r="D49018" s="20"/>
    </row>
    <row r="49019" spans="4:4" x14ac:dyDescent="0.2">
      <c r="D49019" s="20"/>
    </row>
    <row r="49020" spans="4:4" x14ac:dyDescent="0.2">
      <c r="D49020" s="20"/>
    </row>
    <row r="49021" spans="4:4" x14ac:dyDescent="0.2">
      <c r="D49021" s="20"/>
    </row>
    <row r="49022" spans="4:4" x14ac:dyDescent="0.2">
      <c r="D49022" s="20"/>
    </row>
    <row r="49023" spans="4:4" x14ac:dyDescent="0.2">
      <c r="D49023" s="20"/>
    </row>
    <row r="49024" spans="4:4" x14ac:dyDescent="0.2">
      <c r="D49024" s="20"/>
    </row>
    <row r="49025" spans="4:4" x14ac:dyDescent="0.2">
      <c r="D49025" s="20"/>
    </row>
    <row r="49026" spans="4:4" x14ac:dyDescent="0.2">
      <c r="D49026" s="20"/>
    </row>
    <row r="49027" spans="4:4" x14ac:dyDescent="0.2">
      <c r="D49027" s="20"/>
    </row>
    <row r="49028" spans="4:4" x14ac:dyDescent="0.2">
      <c r="D49028" s="20"/>
    </row>
    <row r="49029" spans="4:4" x14ac:dyDescent="0.2">
      <c r="D49029" s="20"/>
    </row>
    <row r="49030" spans="4:4" x14ac:dyDescent="0.2">
      <c r="D49030" s="20"/>
    </row>
    <row r="49031" spans="4:4" x14ac:dyDescent="0.2">
      <c r="D49031" s="20"/>
    </row>
    <row r="49032" spans="4:4" x14ac:dyDescent="0.2">
      <c r="D49032" s="20"/>
    </row>
    <row r="49033" spans="4:4" x14ac:dyDescent="0.2">
      <c r="D49033" s="20"/>
    </row>
    <row r="49034" spans="4:4" x14ac:dyDescent="0.2">
      <c r="D49034" s="20"/>
    </row>
    <row r="49035" spans="4:4" x14ac:dyDescent="0.2">
      <c r="D49035" s="20"/>
    </row>
    <row r="49036" spans="4:4" x14ac:dyDescent="0.2">
      <c r="D49036" s="20"/>
    </row>
    <row r="49037" spans="4:4" x14ac:dyDescent="0.2">
      <c r="D49037" s="20"/>
    </row>
    <row r="49038" spans="4:4" x14ac:dyDescent="0.2">
      <c r="D49038" s="20"/>
    </row>
    <row r="49039" spans="4:4" x14ac:dyDescent="0.2">
      <c r="D49039" s="20"/>
    </row>
    <row r="49040" spans="4:4" x14ac:dyDescent="0.2">
      <c r="D49040" s="20"/>
    </row>
    <row r="49041" spans="4:4" x14ac:dyDescent="0.2">
      <c r="D49041" s="20"/>
    </row>
    <row r="49042" spans="4:4" x14ac:dyDescent="0.2">
      <c r="D49042" s="20"/>
    </row>
    <row r="49043" spans="4:4" x14ac:dyDescent="0.2">
      <c r="D49043" s="20"/>
    </row>
    <row r="49044" spans="4:4" x14ac:dyDescent="0.2">
      <c r="D49044" s="20"/>
    </row>
    <row r="49045" spans="4:4" x14ac:dyDescent="0.2">
      <c r="D49045" s="20"/>
    </row>
    <row r="49046" spans="4:4" x14ac:dyDescent="0.2">
      <c r="D49046" s="20"/>
    </row>
    <row r="49047" spans="4:4" x14ac:dyDescent="0.2">
      <c r="D49047" s="20"/>
    </row>
    <row r="49048" spans="4:4" x14ac:dyDescent="0.2">
      <c r="D49048" s="20"/>
    </row>
    <row r="49049" spans="4:4" x14ac:dyDescent="0.2">
      <c r="D49049" s="20"/>
    </row>
    <row r="49050" spans="4:4" x14ac:dyDescent="0.2">
      <c r="D49050" s="20"/>
    </row>
    <row r="49051" spans="4:4" x14ac:dyDescent="0.2">
      <c r="D49051" s="20"/>
    </row>
    <row r="49052" spans="4:4" x14ac:dyDescent="0.2">
      <c r="D49052" s="20"/>
    </row>
    <row r="49053" spans="4:4" x14ac:dyDescent="0.2">
      <c r="D49053" s="20"/>
    </row>
    <row r="49054" spans="4:4" x14ac:dyDescent="0.2">
      <c r="D49054" s="20"/>
    </row>
    <row r="49055" spans="4:4" x14ac:dyDescent="0.2">
      <c r="D49055" s="20"/>
    </row>
    <row r="49056" spans="4:4" x14ac:dyDescent="0.2">
      <c r="D49056" s="20"/>
    </row>
    <row r="49057" spans="4:4" x14ac:dyDescent="0.2">
      <c r="D49057" s="20"/>
    </row>
    <row r="49058" spans="4:4" x14ac:dyDescent="0.2">
      <c r="D49058" s="20"/>
    </row>
    <row r="49059" spans="4:4" x14ac:dyDescent="0.2">
      <c r="D49059" s="20"/>
    </row>
    <row r="49060" spans="4:4" x14ac:dyDescent="0.2">
      <c r="D49060" s="20"/>
    </row>
    <row r="49061" spans="4:4" x14ac:dyDescent="0.2">
      <c r="D49061" s="20"/>
    </row>
    <row r="49062" spans="4:4" x14ac:dyDescent="0.2">
      <c r="D49062" s="20"/>
    </row>
    <row r="49063" spans="4:4" x14ac:dyDescent="0.2">
      <c r="D49063" s="20"/>
    </row>
    <row r="49064" spans="4:4" x14ac:dyDescent="0.2">
      <c r="D49064" s="20"/>
    </row>
    <row r="49065" spans="4:4" x14ac:dyDescent="0.2">
      <c r="D49065" s="20"/>
    </row>
    <row r="49066" spans="4:4" x14ac:dyDescent="0.2">
      <c r="D49066" s="20"/>
    </row>
    <row r="49067" spans="4:4" x14ac:dyDescent="0.2">
      <c r="D49067" s="20"/>
    </row>
    <row r="49068" spans="4:4" x14ac:dyDescent="0.2">
      <c r="D49068" s="20"/>
    </row>
    <row r="49069" spans="4:4" x14ac:dyDescent="0.2">
      <c r="D49069" s="20"/>
    </row>
    <row r="49070" spans="4:4" x14ac:dyDescent="0.2">
      <c r="D49070" s="20"/>
    </row>
    <row r="49071" spans="4:4" x14ac:dyDescent="0.2">
      <c r="D49071" s="20"/>
    </row>
    <row r="49072" spans="4:4" x14ac:dyDescent="0.2">
      <c r="D49072" s="20"/>
    </row>
    <row r="49073" spans="4:4" x14ac:dyDescent="0.2">
      <c r="D49073" s="20"/>
    </row>
    <row r="49074" spans="4:4" x14ac:dyDescent="0.2">
      <c r="D49074" s="20"/>
    </row>
    <row r="49075" spans="4:4" x14ac:dyDescent="0.2">
      <c r="D49075" s="20"/>
    </row>
    <row r="49076" spans="4:4" x14ac:dyDescent="0.2">
      <c r="D49076" s="20"/>
    </row>
    <row r="49077" spans="4:4" x14ac:dyDescent="0.2">
      <c r="D49077" s="20"/>
    </row>
    <row r="49078" spans="4:4" x14ac:dyDescent="0.2">
      <c r="D49078" s="20"/>
    </row>
    <row r="49079" spans="4:4" x14ac:dyDescent="0.2">
      <c r="D49079" s="20"/>
    </row>
    <row r="49080" spans="4:4" x14ac:dyDescent="0.2">
      <c r="D49080" s="20"/>
    </row>
    <row r="49081" spans="4:4" x14ac:dyDescent="0.2">
      <c r="D49081" s="20"/>
    </row>
    <row r="49082" spans="4:4" x14ac:dyDescent="0.2">
      <c r="D49082" s="20"/>
    </row>
    <row r="49083" spans="4:4" x14ac:dyDescent="0.2">
      <c r="D49083" s="20"/>
    </row>
    <row r="49084" spans="4:4" x14ac:dyDescent="0.2">
      <c r="D49084" s="20"/>
    </row>
    <row r="49085" spans="4:4" x14ac:dyDescent="0.2">
      <c r="D49085" s="20"/>
    </row>
    <row r="49086" spans="4:4" x14ac:dyDescent="0.2">
      <c r="D49086" s="20"/>
    </row>
    <row r="49087" spans="4:4" x14ac:dyDescent="0.2">
      <c r="D49087" s="20"/>
    </row>
    <row r="49088" spans="4:4" x14ac:dyDescent="0.2">
      <c r="D49088" s="20"/>
    </row>
    <row r="49089" spans="4:4" x14ac:dyDescent="0.2">
      <c r="D49089" s="20"/>
    </row>
    <row r="49090" spans="4:4" x14ac:dyDescent="0.2">
      <c r="D49090" s="20"/>
    </row>
    <row r="49091" spans="4:4" x14ac:dyDescent="0.2">
      <c r="D49091" s="20"/>
    </row>
    <row r="49092" spans="4:4" x14ac:dyDescent="0.2">
      <c r="D49092" s="20"/>
    </row>
    <row r="49093" spans="4:4" x14ac:dyDescent="0.2">
      <c r="D49093" s="20"/>
    </row>
    <row r="49094" spans="4:4" x14ac:dyDescent="0.2">
      <c r="D49094" s="20"/>
    </row>
    <row r="49095" spans="4:4" x14ac:dyDescent="0.2">
      <c r="D49095" s="20"/>
    </row>
    <row r="49096" spans="4:4" x14ac:dyDescent="0.2">
      <c r="D49096" s="20"/>
    </row>
    <row r="49097" spans="4:4" x14ac:dyDescent="0.2">
      <c r="D49097" s="20"/>
    </row>
    <row r="49098" spans="4:4" x14ac:dyDescent="0.2">
      <c r="D49098" s="20"/>
    </row>
    <row r="49099" spans="4:4" x14ac:dyDescent="0.2">
      <c r="D49099" s="20"/>
    </row>
    <row r="49100" spans="4:4" x14ac:dyDescent="0.2">
      <c r="D49100" s="20"/>
    </row>
    <row r="49101" spans="4:4" x14ac:dyDescent="0.2">
      <c r="D49101" s="20"/>
    </row>
    <row r="49102" spans="4:4" x14ac:dyDescent="0.2">
      <c r="D49102" s="20"/>
    </row>
    <row r="49103" spans="4:4" x14ac:dyDescent="0.2">
      <c r="D49103" s="20"/>
    </row>
    <row r="49104" spans="4:4" x14ac:dyDescent="0.2">
      <c r="D49104" s="20"/>
    </row>
    <row r="49105" spans="4:4" x14ac:dyDescent="0.2">
      <c r="D49105" s="20"/>
    </row>
    <row r="49106" spans="4:4" x14ac:dyDescent="0.2">
      <c r="D49106" s="20"/>
    </row>
    <row r="49107" spans="4:4" x14ac:dyDescent="0.2">
      <c r="D49107" s="20"/>
    </row>
    <row r="49108" spans="4:4" x14ac:dyDescent="0.2">
      <c r="D49108" s="20"/>
    </row>
    <row r="49109" spans="4:4" x14ac:dyDescent="0.2">
      <c r="D49109" s="20"/>
    </row>
    <row r="49110" spans="4:4" x14ac:dyDescent="0.2">
      <c r="D49110" s="20"/>
    </row>
    <row r="49111" spans="4:4" x14ac:dyDescent="0.2">
      <c r="D49111" s="20"/>
    </row>
    <row r="49112" spans="4:4" x14ac:dyDescent="0.2">
      <c r="D49112" s="20"/>
    </row>
    <row r="49113" spans="4:4" x14ac:dyDescent="0.2">
      <c r="D49113" s="20"/>
    </row>
    <row r="49114" spans="4:4" x14ac:dyDescent="0.2">
      <c r="D49114" s="20"/>
    </row>
    <row r="49115" spans="4:4" x14ac:dyDescent="0.2">
      <c r="D49115" s="20"/>
    </row>
    <row r="49116" spans="4:4" x14ac:dyDescent="0.2">
      <c r="D49116" s="20"/>
    </row>
    <row r="49117" spans="4:4" x14ac:dyDescent="0.2">
      <c r="D49117" s="20"/>
    </row>
    <row r="49118" spans="4:4" x14ac:dyDescent="0.2">
      <c r="D49118" s="20"/>
    </row>
    <row r="49119" spans="4:4" x14ac:dyDescent="0.2">
      <c r="D49119" s="20"/>
    </row>
    <row r="49120" spans="4:4" x14ac:dyDescent="0.2">
      <c r="D49120" s="20"/>
    </row>
    <row r="49121" spans="4:4" x14ac:dyDescent="0.2">
      <c r="D49121" s="20"/>
    </row>
    <row r="49122" spans="4:4" x14ac:dyDescent="0.2">
      <c r="D49122" s="20"/>
    </row>
    <row r="49123" spans="4:4" x14ac:dyDescent="0.2">
      <c r="D49123" s="20"/>
    </row>
    <row r="49124" spans="4:4" x14ac:dyDescent="0.2">
      <c r="D49124" s="20"/>
    </row>
    <row r="49125" spans="4:4" x14ac:dyDescent="0.2">
      <c r="D49125" s="20"/>
    </row>
    <row r="49126" spans="4:4" x14ac:dyDescent="0.2">
      <c r="D49126" s="20"/>
    </row>
    <row r="49127" spans="4:4" x14ac:dyDescent="0.2">
      <c r="D49127" s="20"/>
    </row>
    <row r="49128" spans="4:4" x14ac:dyDescent="0.2">
      <c r="D49128" s="20"/>
    </row>
    <row r="49129" spans="4:4" x14ac:dyDescent="0.2">
      <c r="D49129" s="20"/>
    </row>
    <row r="49130" spans="4:4" x14ac:dyDescent="0.2">
      <c r="D49130" s="20"/>
    </row>
    <row r="49131" spans="4:4" x14ac:dyDescent="0.2">
      <c r="D49131" s="20"/>
    </row>
    <row r="49132" spans="4:4" x14ac:dyDescent="0.2">
      <c r="D49132" s="20"/>
    </row>
    <row r="49133" spans="4:4" x14ac:dyDescent="0.2">
      <c r="D49133" s="20"/>
    </row>
    <row r="49134" spans="4:4" x14ac:dyDescent="0.2">
      <c r="D49134" s="20"/>
    </row>
    <row r="49135" spans="4:4" x14ac:dyDescent="0.2">
      <c r="D49135" s="20"/>
    </row>
    <row r="49136" spans="4:4" x14ac:dyDescent="0.2">
      <c r="D49136" s="20"/>
    </row>
    <row r="49137" spans="4:4" x14ac:dyDescent="0.2">
      <c r="D49137" s="20"/>
    </row>
    <row r="49138" spans="4:4" x14ac:dyDescent="0.2">
      <c r="D49138" s="20"/>
    </row>
    <row r="49139" spans="4:4" x14ac:dyDescent="0.2">
      <c r="D49139" s="20"/>
    </row>
    <row r="49140" spans="4:4" x14ac:dyDescent="0.2">
      <c r="D49140" s="20"/>
    </row>
    <row r="49141" spans="4:4" x14ac:dyDescent="0.2">
      <c r="D49141" s="20"/>
    </row>
    <row r="49142" spans="4:4" x14ac:dyDescent="0.2">
      <c r="D49142" s="20"/>
    </row>
    <row r="49143" spans="4:4" x14ac:dyDescent="0.2">
      <c r="D49143" s="20"/>
    </row>
    <row r="49144" spans="4:4" x14ac:dyDescent="0.2">
      <c r="D49144" s="20"/>
    </row>
    <row r="49145" spans="4:4" x14ac:dyDescent="0.2">
      <c r="D49145" s="20"/>
    </row>
    <row r="49146" spans="4:4" x14ac:dyDescent="0.2">
      <c r="D49146" s="20"/>
    </row>
    <row r="49147" spans="4:4" x14ac:dyDescent="0.2">
      <c r="D49147" s="20"/>
    </row>
    <row r="49148" spans="4:4" x14ac:dyDescent="0.2">
      <c r="D49148" s="20"/>
    </row>
    <row r="49149" spans="4:4" x14ac:dyDescent="0.2">
      <c r="D49149" s="20"/>
    </row>
    <row r="49150" spans="4:4" x14ac:dyDescent="0.2">
      <c r="D49150" s="20"/>
    </row>
    <row r="49151" spans="4:4" x14ac:dyDescent="0.2">
      <c r="D49151" s="20"/>
    </row>
    <row r="49152" spans="4:4" x14ac:dyDescent="0.2">
      <c r="D49152" s="20"/>
    </row>
    <row r="49153" spans="4:4" x14ac:dyDescent="0.2">
      <c r="D49153" s="20"/>
    </row>
    <row r="49154" spans="4:4" x14ac:dyDescent="0.2">
      <c r="D49154" s="20"/>
    </row>
    <row r="49155" spans="4:4" x14ac:dyDescent="0.2">
      <c r="D49155" s="20"/>
    </row>
    <row r="49156" spans="4:4" x14ac:dyDescent="0.2">
      <c r="D49156" s="20"/>
    </row>
    <row r="49157" spans="4:4" x14ac:dyDescent="0.2">
      <c r="D49157" s="20"/>
    </row>
    <row r="49158" spans="4:4" x14ac:dyDescent="0.2">
      <c r="D49158" s="20"/>
    </row>
    <row r="49159" spans="4:4" x14ac:dyDescent="0.2">
      <c r="D49159" s="20"/>
    </row>
    <row r="49160" spans="4:4" x14ac:dyDescent="0.2">
      <c r="D49160" s="20"/>
    </row>
    <row r="49161" spans="4:4" x14ac:dyDescent="0.2">
      <c r="D49161" s="20"/>
    </row>
    <row r="49162" spans="4:4" x14ac:dyDescent="0.2">
      <c r="D49162" s="20"/>
    </row>
    <row r="49163" spans="4:4" x14ac:dyDescent="0.2">
      <c r="D49163" s="20"/>
    </row>
    <row r="49164" spans="4:4" x14ac:dyDescent="0.2">
      <c r="D49164" s="20"/>
    </row>
    <row r="49165" spans="4:4" x14ac:dyDescent="0.2">
      <c r="D49165" s="20"/>
    </row>
    <row r="49166" spans="4:4" x14ac:dyDescent="0.2">
      <c r="D49166" s="20"/>
    </row>
    <row r="49167" spans="4:4" x14ac:dyDescent="0.2">
      <c r="D49167" s="20"/>
    </row>
    <row r="49168" spans="4:4" x14ac:dyDescent="0.2">
      <c r="D49168" s="20"/>
    </row>
    <row r="49169" spans="4:4" x14ac:dyDescent="0.2">
      <c r="D49169" s="20"/>
    </row>
    <row r="49170" spans="4:4" x14ac:dyDescent="0.2">
      <c r="D49170" s="20"/>
    </row>
    <row r="49171" spans="4:4" x14ac:dyDescent="0.2">
      <c r="D49171" s="20"/>
    </row>
    <row r="49172" spans="4:4" x14ac:dyDescent="0.2">
      <c r="D49172" s="20"/>
    </row>
    <row r="49173" spans="4:4" x14ac:dyDescent="0.2">
      <c r="D49173" s="20"/>
    </row>
    <row r="49174" spans="4:4" x14ac:dyDescent="0.2">
      <c r="D49174" s="20"/>
    </row>
    <row r="49175" spans="4:4" x14ac:dyDescent="0.2">
      <c r="D49175" s="20"/>
    </row>
    <row r="49176" spans="4:4" x14ac:dyDescent="0.2">
      <c r="D49176" s="20"/>
    </row>
    <row r="49177" spans="4:4" x14ac:dyDescent="0.2">
      <c r="D49177" s="20"/>
    </row>
    <row r="49178" spans="4:4" x14ac:dyDescent="0.2">
      <c r="D49178" s="20"/>
    </row>
    <row r="49179" spans="4:4" x14ac:dyDescent="0.2">
      <c r="D49179" s="20"/>
    </row>
    <row r="49180" spans="4:4" x14ac:dyDescent="0.2">
      <c r="D49180" s="20"/>
    </row>
    <row r="49181" spans="4:4" x14ac:dyDescent="0.2">
      <c r="D49181" s="20"/>
    </row>
    <row r="49182" spans="4:4" x14ac:dyDescent="0.2">
      <c r="D49182" s="20"/>
    </row>
    <row r="49183" spans="4:4" x14ac:dyDescent="0.2">
      <c r="D49183" s="20"/>
    </row>
    <row r="49184" spans="4:4" x14ac:dyDescent="0.2">
      <c r="D49184" s="20"/>
    </row>
    <row r="49185" spans="4:4" x14ac:dyDescent="0.2">
      <c r="D49185" s="20"/>
    </row>
    <row r="49186" spans="4:4" x14ac:dyDescent="0.2">
      <c r="D49186" s="20"/>
    </row>
    <row r="49187" spans="4:4" x14ac:dyDescent="0.2">
      <c r="D49187" s="20"/>
    </row>
    <row r="49188" spans="4:4" x14ac:dyDescent="0.2">
      <c r="D49188" s="20"/>
    </row>
    <row r="49189" spans="4:4" x14ac:dyDescent="0.2">
      <c r="D49189" s="20"/>
    </row>
    <row r="49190" spans="4:4" x14ac:dyDescent="0.2">
      <c r="D49190" s="20"/>
    </row>
    <row r="49191" spans="4:4" x14ac:dyDescent="0.2">
      <c r="D49191" s="20"/>
    </row>
    <row r="49192" spans="4:4" x14ac:dyDescent="0.2">
      <c r="D49192" s="20"/>
    </row>
    <row r="49193" spans="4:4" x14ac:dyDescent="0.2">
      <c r="D49193" s="20"/>
    </row>
    <row r="49194" spans="4:4" x14ac:dyDescent="0.2">
      <c r="D49194" s="20"/>
    </row>
    <row r="49195" spans="4:4" x14ac:dyDescent="0.2">
      <c r="D49195" s="20"/>
    </row>
    <row r="49196" spans="4:4" x14ac:dyDescent="0.2">
      <c r="D49196" s="20"/>
    </row>
    <row r="49197" spans="4:4" x14ac:dyDescent="0.2">
      <c r="D49197" s="20"/>
    </row>
    <row r="49198" spans="4:4" x14ac:dyDescent="0.2">
      <c r="D49198" s="20"/>
    </row>
    <row r="49199" spans="4:4" x14ac:dyDescent="0.2">
      <c r="D49199" s="20"/>
    </row>
    <row r="49200" spans="4:4" x14ac:dyDescent="0.2">
      <c r="D49200" s="20"/>
    </row>
    <row r="49201" spans="4:4" x14ac:dyDescent="0.2">
      <c r="D49201" s="20"/>
    </row>
    <row r="49202" spans="4:4" x14ac:dyDescent="0.2">
      <c r="D49202" s="20"/>
    </row>
    <row r="49203" spans="4:4" x14ac:dyDescent="0.2">
      <c r="D49203" s="20"/>
    </row>
    <row r="49204" spans="4:4" x14ac:dyDescent="0.2">
      <c r="D49204" s="20"/>
    </row>
    <row r="49205" spans="4:4" x14ac:dyDescent="0.2">
      <c r="D49205" s="20"/>
    </row>
    <row r="49206" spans="4:4" x14ac:dyDescent="0.2">
      <c r="D49206" s="20"/>
    </row>
    <row r="49207" spans="4:4" x14ac:dyDescent="0.2">
      <c r="D49207" s="20"/>
    </row>
    <row r="49208" spans="4:4" x14ac:dyDescent="0.2">
      <c r="D49208" s="20"/>
    </row>
    <row r="49209" spans="4:4" x14ac:dyDescent="0.2">
      <c r="D49209" s="20"/>
    </row>
    <row r="49210" spans="4:4" x14ac:dyDescent="0.2">
      <c r="D49210" s="20"/>
    </row>
    <row r="49211" spans="4:4" x14ac:dyDescent="0.2">
      <c r="D49211" s="20"/>
    </row>
    <row r="49212" spans="4:4" x14ac:dyDescent="0.2">
      <c r="D49212" s="20"/>
    </row>
    <row r="49213" spans="4:4" x14ac:dyDescent="0.2">
      <c r="D49213" s="20"/>
    </row>
    <row r="49214" spans="4:4" x14ac:dyDescent="0.2">
      <c r="D49214" s="20"/>
    </row>
    <row r="49215" spans="4:4" x14ac:dyDescent="0.2">
      <c r="D49215" s="20"/>
    </row>
    <row r="49216" spans="4:4" x14ac:dyDescent="0.2">
      <c r="D49216" s="20"/>
    </row>
    <row r="49217" spans="4:4" x14ac:dyDescent="0.2">
      <c r="D49217" s="20"/>
    </row>
    <row r="49218" spans="4:4" x14ac:dyDescent="0.2">
      <c r="D49218" s="20"/>
    </row>
    <row r="49219" spans="4:4" x14ac:dyDescent="0.2">
      <c r="D49219" s="20"/>
    </row>
    <row r="49220" spans="4:4" x14ac:dyDescent="0.2">
      <c r="D49220" s="20"/>
    </row>
    <row r="49221" spans="4:4" x14ac:dyDescent="0.2">
      <c r="D49221" s="20"/>
    </row>
    <row r="49222" spans="4:4" x14ac:dyDescent="0.2">
      <c r="D49222" s="20"/>
    </row>
    <row r="49223" spans="4:4" x14ac:dyDescent="0.2">
      <c r="D49223" s="20"/>
    </row>
    <row r="49224" spans="4:4" x14ac:dyDescent="0.2">
      <c r="D49224" s="20"/>
    </row>
    <row r="49225" spans="4:4" x14ac:dyDescent="0.2">
      <c r="D49225" s="20"/>
    </row>
    <row r="49226" spans="4:4" x14ac:dyDescent="0.2">
      <c r="D49226" s="20"/>
    </row>
    <row r="49227" spans="4:4" x14ac:dyDescent="0.2">
      <c r="D49227" s="20"/>
    </row>
    <row r="49228" spans="4:4" x14ac:dyDescent="0.2">
      <c r="D49228" s="20"/>
    </row>
    <row r="49229" spans="4:4" x14ac:dyDescent="0.2">
      <c r="D49229" s="20"/>
    </row>
    <row r="49230" spans="4:4" x14ac:dyDescent="0.2">
      <c r="D49230" s="20"/>
    </row>
    <row r="49231" spans="4:4" x14ac:dyDescent="0.2">
      <c r="D49231" s="20"/>
    </row>
    <row r="49232" spans="4:4" x14ac:dyDescent="0.2">
      <c r="D49232" s="20"/>
    </row>
    <row r="49233" spans="4:4" x14ac:dyDescent="0.2">
      <c r="D49233" s="20"/>
    </row>
    <row r="49234" spans="4:4" x14ac:dyDescent="0.2">
      <c r="D49234" s="20"/>
    </row>
    <row r="49235" spans="4:4" x14ac:dyDescent="0.2">
      <c r="D49235" s="20"/>
    </row>
    <row r="49236" spans="4:4" x14ac:dyDescent="0.2">
      <c r="D49236" s="20"/>
    </row>
    <row r="49237" spans="4:4" x14ac:dyDescent="0.2">
      <c r="D49237" s="20"/>
    </row>
    <row r="49238" spans="4:4" x14ac:dyDescent="0.2">
      <c r="D49238" s="20"/>
    </row>
    <row r="49239" spans="4:4" x14ac:dyDescent="0.2">
      <c r="D49239" s="20"/>
    </row>
    <row r="49240" spans="4:4" x14ac:dyDescent="0.2">
      <c r="D49240" s="20"/>
    </row>
    <row r="49241" spans="4:4" x14ac:dyDescent="0.2">
      <c r="D49241" s="20"/>
    </row>
    <row r="49242" spans="4:4" x14ac:dyDescent="0.2">
      <c r="D49242" s="20"/>
    </row>
    <row r="49243" spans="4:4" x14ac:dyDescent="0.2">
      <c r="D49243" s="20"/>
    </row>
    <row r="49244" spans="4:4" x14ac:dyDescent="0.2">
      <c r="D49244" s="20"/>
    </row>
    <row r="49245" spans="4:4" x14ac:dyDescent="0.2">
      <c r="D49245" s="20"/>
    </row>
    <row r="49246" spans="4:4" x14ac:dyDescent="0.2">
      <c r="D49246" s="20"/>
    </row>
    <row r="49247" spans="4:4" x14ac:dyDescent="0.2">
      <c r="D49247" s="20"/>
    </row>
    <row r="49248" spans="4:4" x14ac:dyDescent="0.2">
      <c r="D49248" s="20"/>
    </row>
    <row r="49249" spans="4:4" x14ac:dyDescent="0.2">
      <c r="D49249" s="20"/>
    </row>
    <row r="49250" spans="4:4" x14ac:dyDescent="0.2">
      <c r="D49250" s="20"/>
    </row>
    <row r="49251" spans="4:4" x14ac:dyDescent="0.2">
      <c r="D49251" s="20"/>
    </row>
    <row r="49252" spans="4:4" x14ac:dyDescent="0.2">
      <c r="D49252" s="20"/>
    </row>
    <row r="49253" spans="4:4" x14ac:dyDescent="0.2">
      <c r="D49253" s="20"/>
    </row>
    <row r="49254" spans="4:4" x14ac:dyDescent="0.2">
      <c r="D49254" s="20"/>
    </row>
    <row r="49255" spans="4:4" x14ac:dyDescent="0.2">
      <c r="D49255" s="20"/>
    </row>
    <row r="49256" spans="4:4" x14ac:dyDescent="0.2">
      <c r="D49256" s="20"/>
    </row>
    <row r="49257" spans="4:4" x14ac:dyDescent="0.2">
      <c r="D49257" s="20"/>
    </row>
    <row r="49258" spans="4:4" x14ac:dyDescent="0.2">
      <c r="D49258" s="20"/>
    </row>
    <row r="49259" spans="4:4" x14ac:dyDescent="0.2">
      <c r="D49259" s="20"/>
    </row>
    <row r="49260" spans="4:4" x14ac:dyDescent="0.2">
      <c r="D49260" s="20"/>
    </row>
    <row r="49261" spans="4:4" x14ac:dyDescent="0.2">
      <c r="D49261" s="20"/>
    </row>
    <row r="49262" spans="4:4" x14ac:dyDescent="0.2">
      <c r="D49262" s="20"/>
    </row>
    <row r="49263" spans="4:4" x14ac:dyDescent="0.2">
      <c r="D49263" s="20"/>
    </row>
    <row r="49264" spans="4:4" x14ac:dyDescent="0.2">
      <c r="D49264" s="20"/>
    </row>
    <row r="49265" spans="4:4" x14ac:dyDescent="0.2">
      <c r="D49265" s="20"/>
    </row>
    <row r="49266" spans="4:4" x14ac:dyDescent="0.2">
      <c r="D49266" s="20"/>
    </row>
    <row r="49267" spans="4:4" x14ac:dyDescent="0.2">
      <c r="D49267" s="20"/>
    </row>
    <row r="49268" spans="4:4" x14ac:dyDescent="0.2">
      <c r="D49268" s="20"/>
    </row>
    <row r="49269" spans="4:4" x14ac:dyDescent="0.2">
      <c r="D49269" s="20"/>
    </row>
    <row r="49270" spans="4:4" x14ac:dyDescent="0.2">
      <c r="D49270" s="20"/>
    </row>
    <row r="49271" spans="4:4" x14ac:dyDescent="0.2">
      <c r="D49271" s="20"/>
    </row>
    <row r="49272" spans="4:4" x14ac:dyDescent="0.2">
      <c r="D49272" s="20"/>
    </row>
    <row r="49273" spans="4:4" x14ac:dyDescent="0.2">
      <c r="D49273" s="20"/>
    </row>
    <row r="49274" spans="4:4" x14ac:dyDescent="0.2">
      <c r="D49274" s="20"/>
    </row>
    <row r="49275" spans="4:4" x14ac:dyDescent="0.2">
      <c r="D49275" s="20"/>
    </row>
    <row r="49276" spans="4:4" x14ac:dyDescent="0.2">
      <c r="D49276" s="20"/>
    </row>
    <row r="49277" spans="4:4" x14ac:dyDescent="0.2">
      <c r="D49277" s="20"/>
    </row>
    <row r="49278" spans="4:4" x14ac:dyDescent="0.2">
      <c r="D49278" s="20"/>
    </row>
    <row r="49279" spans="4:4" x14ac:dyDescent="0.2">
      <c r="D49279" s="20"/>
    </row>
    <row r="49280" spans="4:4" x14ac:dyDescent="0.2">
      <c r="D49280" s="20"/>
    </row>
    <row r="49281" spans="4:4" x14ac:dyDescent="0.2">
      <c r="D49281" s="20"/>
    </row>
    <row r="49282" spans="4:4" x14ac:dyDescent="0.2">
      <c r="D49282" s="20"/>
    </row>
    <row r="49283" spans="4:4" x14ac:dyDescent="0.2">
      <c r="D49283" s="20"/>
    </row>
    <row r="49284" spans="4:4" x14ac:dyDescent="0.2">
      <c r="D49284" s="20"/>
    </row>
    <row r="49285" spans="4:4" x14ac:dyDescent="0.2">
      <c r="D49285" s="20"/>
    </row>
    <row r="49286" spans="4:4" x14ac:dyDescent="0.2">
      <c r="D49286" s="20"/>
    </row>
    <row r="49287" spans="4:4" x14ac:dyDescent="0.2">
      <c r="D49287" s="20"/>
    </row>
    <row r="49288" spans="4:4" x14ac:dyDescent="0.2">
      <c r="D49288" s="20"/>
    </row>
    <row r="49289" spans="4:4" x14ac:dyDescent="0.2">
      <c r="D49289" s="20"/>
    </row>
    <row r="49290" spans="4:4" x14ac:dyDescent="0.2">
      <c r="D49290" s="20"/>
    </row>
    <row r="49291" spans="4:4" x14ac:dyDescent="0.2">
      <c r="D49291" s="20"/>
    </row>
    <row r="49292" spans="4:4" x14ac:dyDescent="0.2">
      <c r="D49292" s="20"/>
    </row>
    <row r="49293" spans="4:4" x14ac:dyDescent="0.2">
      <c r="D49293" s="20"/>
    </row>
    <row r="49294" spans="4:4" x14ac:dyDescent="0.2">
      <c r="D49294" s="20"/>
    </row>
    <row r="49295" spans="4:4" x14ac:dyDescent="0.2">
      <c r="D49295" s="20"/>
    </row>
    <row r="49296" spans="4:4" x14ac:dyDescent="0.2">
      <c r="D49296" s="20"/>
    </row>
    <row r="49297" spans="4:4" x14ac:dyDescent="0.2">
      <c r="D49297" s="20"/>
    </row>
    <row r="49298" spans="4:4" x14ac:dyDescent="0.2">
      <c r="D49298" s="20"/>
    </row>
    <row r="49299" spans="4:4" x14ac:dyDescent="0.2">
      <c r="D49299" s="20"/>
    </row>
    <row r="49300" spans="4:4" x14ac:dyDescent="0.2">
      <c r="D49300" s="20"/>
    </row>
    <row r="49301" spans="4:4" x14ac:dyDescent="0.2">
      <c r="D49301" s="20"/>
    </row>
    <row r="49302" spans="4:4" x14ac:dyDescent="0.2">
      <c r="D49302" s="20"/>
    </row>
    <row r="49303" spans="4:4" x14ac:dyDescent="0.2">
      <c r="D49303" s="20"/>
    </row>
    <row r="49304" spans="4:4" x14ac:dyDescent="0.2">
      <c r="D49304" s="20"/>
    </row>
    <row r="49305" spans="4:4" x14ac:dyDescent="0.2">
      <c r="D49305" s="20"/>
    </row>
    <row r="49306" spans="4:4" x14ac:dyDescent="0.2">
      <c r="D49306" s="20"/>
    </row>
    <row r="49307" spans="4:4" x14ac:dyDescent="0.2">
      <c r="D49307" s="20"/>
    </row>
    <row r="49308" spans="4:4" x14ac:dyDescent="0.2">
      <c r="D49308" s="20"/>
    </row>
    <row r="49309" spans="4:4" x14ac:dyDescent="0.2">
      <c r="D49309" s="20"/>
    </row>
    <row r="49310" spans="4:4" x14ac:dyDescent="0.2">
      <c r="D49310" s="20"/>
    </row>
    <row r="49311" spans="4:4" x14ac:dyDescent="0.2">
      <c r="D49311" s="20"/>
    </row>
    <row r="49312" spans="4:4" x14ac:dyDescent="0.2">
      <c r="D49312" s="20"/>
    </row>
    <row r="49313" spans="4:4" x14ac:dyDescent="0.2">
      <c r="D49313" s="20"/>
    </row>
    <row r="49314" spans="4:4" x14ac:dyDescent="0.2">
      <c r="D49314" s="20"/>
    </row>
    <row r="49315" spans="4:4" x14ac:dyDescent="0.2">
      <c r="D49315" s="20"/>
    </row>
    <row r="49316" spans="4:4" x14ac:dyDescent="0.2">
      <c r="D49316" s="20"/>
    </row>
    <row r="49317" spans="4:4" x14ac:dyDescent="0.2">
      <c r="D49317" s="20"/>
    </row>
    <row r="49318" spans="4:4" x14ac:dyDescent="0.2">
      <c r="D49318" s="20"/>
    </row>
    <row r="49319" spans="4:4" x14ac:dyDescent="0.2">
      <c r="D49319" s="20"/>
    </row>
    <row r="49320" spans="4:4" x14ac:dyDescent="0.2">
      <c r="D49320" s="20"/>
    </row>
    <row r="49321" spans="4:4" x14ac:dyDescent="0.2">
      <c r="D49321" s="20"/>
    </row>
    <row r="49322" spans="4:4" x14ac:dyDescent="0.2">
      <c r="D49322" s="20"/>
    </row>
    <row r="49323" spans="4:4" x14ac:dyDescent="0.2">
      <c r="D49323" s="20"/>
    </row>
    <row r="49324" spans="4:4" x14ac:dyDescent="0.2">
      <c r="D49324" s="20"/>
    </row>
    <row r="49325" spans="4:4" x14ac:dyDescent="0.2">
      <c r="D49325" s="20"/>
    </row>
    <row r="49326" spans="4:4" x14ac:dyDescent="0.2">
      <c r="D49326" s="20"/>
    </row>
    <row r="49327" spans="4:4" x14ac:dyDescent="0.2">
      <c r="D49327" s="20"/>
    </row>
    <row r="49328" spans="4:4" x14ac:dyDescent="0.2">
      <c r="D49328" s="20"/>
    </row>
    <row r="49329" spans="4:4" x14ac:dyDescent="0.2">
      <c r="D49329" s="20"/>
    </row>
    <row r="49330" spans="4:4" x14ac:dyDescent="0.2">
      <c r="D49330" s="20"/>
    </row>
    <row r="49331" spans="4:4" x14ac:dyDescent="0.2">
      <c r="D49331" s="20"/>
    </row>
    <row r="49332" spans="4:4" x14ac:dyDescent="0.2">
      <c r="D49332" s="20"/>
    </row>
    <row r="49333" spans="4:4" x14ac:dyDescent="0.2">
      <c r="D49333" s="20"/>
    </row>
    <row r="49334" spans="4:4" x14ac:dyDescent="0.2">
      <c r="D49334" s="20"/>
    </row>
    <row r="49335" spans="4:4" x14ac:dyDescent="0.2">
      <c r="D49335" s="20"/>
    </row>
    <row r="49336" spans="4:4" x14ac:dyDescent="0.2">
      <c r="D49336" s="20"/>
    </row>
    <row r="49337" spans="4:4" x14ac:dyDescent="0.2">
      <c r="D49337" s="20"/>
    </row>
    <row r="49338" spans="4:4" x14ac:dyDescent="0.2">
      <c r="D49338" s="20"/>
    </row>
    <row r="49339" spans="4:4" x14ac:dyDescent="0.2">
      <c r="D49339" s="20"/>
    </row>
    <row r="49340" spans="4:4" x14ac:dyDescent="0.2">
      <c r="D49340" s="20"/>
    </row>
    <row r="49341" spans="4:4" x14ac:dyDescent="0.2">
      <c r="D49341" s="20"/>
    </row>
    <row r="49342" spans="4:4" x14ac:dyDescent="0.2">
      <c r="D49342" s="20"/>
    </row>
    <row r="49343" spans="4:4" x14ac:dyDescent="0.2">
      <c r="D49343" s="20"/>
    </row>
    <row r="49344" spans="4:4" x14ac:dyDescent="0.2">
      <c r="D49344" s="20"/>
    </row>
    <row r="49345" spans="4:4" x14ac:dyDescent="0.2">
      <c r="D49345" s="20"/>
    </row>
    <row r="49346" spans="4:4" x14ac:dyDescent="0.2">
      <c r="D49346" s="20"/>
    </row>
    <row r="49347" spans="4:4" x14ac:dyDescent="0.2">
      <c r="D49347" s="20"/>
    </row>
    <row r="49348" spans="4:4" x14ac:dyDescent="0.2">
      <c r="D49348" s="20"/>
    </row>
    <row r="49349" spans="4:4" x14ac:dyDescent="0.2">
      <c r="D49349" s="20"/>
    </row>
    <row r="49350" spans="4:4" x14ac:dyDescent="0.2">
      <c r="D49350" s="20"/>
    </row>
    <row r="49351" spans="4:4" x14ac:dyDescent="0.2">
      <c r="D49351" s="20"/>
    </row>
    <row r="49352" spans="4:4" x14ac:dyDescent="0.2">
      <c r="D49352" s="20"/>
    </row>
    <row r="49353" spans="4:4" x14ac:dyDescent="0.2">
      <c r="D49353" s="20"/>
    </row>
    <row r="49354" spans="4:4" x14ac:dyDescent="0.2">
      <c r="D49354" s="20"/>
    </row>
    <row r="49355" spans="4:4" x14ac:dyDescent="0.2">
      <c r="D49355" s="20"/>
    </row>
    <row r="49356" spans="4:4" x14ac:dyDescent="0.2">
      <c r="D49356" s="20"/>
    </row>
    <row r="49357" spans="4:4" x14ac:dyDescent="0.2">
      <c r="D49357" s="20"/>
    </row>
    <row r="49358" spans="4:4" x14ac:dyDescent="0.2">
      <c r="D49358" s="20"/>
    </row>
    <row r="49359" spans="4:4" x14ac:dyDescent="0.2">
      <c r="D49359" s="20"/>
    </row>
    <row r="49360" spans="4:4" x14ac:dyDescent="0.2">
      <c r="D49360" s="20"/>
    </row>
    <row r="49361" spans="4:4" x14ac:dyDescent="0.2">
      <c r="D49361" s="20"/>
    </row>
    <row r="49362" spans="4:4" x14ac:dyDescent="0.2">
      <c r="D49362" s="20"/>
    </row>
    <row r="49363" spans="4:4" x14ac:dyDescent="0.2">
      <c r="D49363" s="20"/>
    </row>
    <row r="49364" spans="4:4" x14ac:dyDescent="0.2">
      <c r="D49364" s="20"/>
    </row>
    <row r="49365" spans="4:4" x14ac:dyDescent="0.2">
      <c r="D49365" s="20"/>
    </row>
    <row r="49366" spans="4:4" x14ac:dyDescent="0.2">
      <c r="D49366" s="20"/>
    </row>
    <row r="49367" spans="4:4" x14ac:dyDescent="0.2">
      <c r="D49367" s="20"/>
    </row>
    <row r="49368" spans="4:4" x14ac:dyDescent="0.2">
      <c r="D49368" s="20"/>
    </row>
    <row r="49369" spans="4:4" x14ac:dyDescent="0.2">
      <c r="D49369" s="20"/>
    </row>
    <row r="49370" spans="4:4" x14ac:dyDescent="0.2">
      <c r="D49370" s="20"/>
    </row>
    <row r="49371" spans="4:4" x14ac:dyDescent="0.2">
      <c r="D49371" s="20"/>
    </row>
    <row r="49372" spans="4:4" x14ac:dyDescent="0.2">
      <c r="D49372" s="20"/>
    </row>
    <row r="49373" spans="4:4" x14ac:dyDescent="0.2">
      <c r="D49373" s="20"/>
    </row>
    <row r="49374" spans="4:4" x14ac:dyDescent="0.2">
      <c r="D49374" s="20"/>
    </row>
    <row r="49375" spans="4:4" x14ac:dyDescent="0.2">
      <c r="D49375" s="20"/>
    </row>
    <row r="49376" spans="4:4" x14ac:dyDescent="0.2">
      <c r="D49376" s="20"/>
    </row>
    <row r="49377" spans="4:4" x14ac:dyDescent="0.2">
      <c r="D49377" s="20"/>
    </row>
    <row r="49378" spans="4:4" x14ac:dyDescent="0.2">
      <c r="D49378" s="20"/>
    </row>
    <row r="49379" spans="4:4" x14ac:dyDescent="0.2">
      <c r="D49379" s="20"/>
    </row>
    <row r="49380" spans="4:4" x14ac:dyDescent="0.2">
      <c r="D49380" s="20"/>
    </row>
    <row r="49381" spans="4:4" x14ac:dyDescent="0.2">
      <c r="D49381" s="20"/>
    </row>
    <row r="49382" spans="4:4" x14ac:dyDescent="0.2">
      <c r="D49382" s="20"/>
    </row>
    <row r="49383" spans="4:4" x14ac:dyDescent="0.2">
      <c r="D49383" s="20"/>
    </row>
    <row r="49384" spans="4:4" x14ac:dyDescent="0.2">
      <c r="D49384" s="20"/>
    </row>
    <row r="49385" spans="4:4" x14ac:dyDescent="0.2">
      <c r="D49385" s="20"/>
    </row>
    <row r="49386" spans="4:4" x14ac:dyDescent="0.2">
      <c r="D49386" s="20"/>
    </row>
    <row r="49387" spans="4:4" x14ac:dyDescent="0.2">
      <c r="D49387" s="20"/>
    </row>
    <row r="49388" spans="4:4" x14ac:dyDescent="0.2">
      <c r="D49388" s="20"/>
    </row>
    <row r="49389" spans="4:4" x14ac:dyDescent="0.2">
      <c r="D49389" s="20"/>
    </row>
    <row r="49390" spans="4:4" x14ac:dyDescent="0.2">
      <c r="D49390" s="20"/>
    </row>
    <row r="49391" spans="4:4" x14ac:dyDescent="0.2">
      <c r="D49391" s="20"/>
    </row>
    <row r="49392" spans="4:4" x14ac:dyDescent="0.2">
      <c r="D49392" s="20"/>
    </row>
    <row r="49393" spans="4:4" x14ac:dyDescent="0.2">
      <c r="D49393" s="20"/>
    </row>
    <row r="49394" spans="4:4" x14ac:dyDescent="0.2">
      <c r="D49394" s="20"/>
    </row>
    <row r="49395" spans="4:4" x14ac:dyDescent="0.2">
      <c r="D49395" s="20"/>
    </row>
    <row r="49396" spans="4:4" x14ac:dyDescent="0.2">
      <c r="D49396" s="20"/>
    </row>
    <row r="49397" spans="4:4" x14ac:dyDescent="0.2">
      <c r="D49397" s="20"/>
    </row>
    <row r="49398" spans="4:4" x14ac:dyDescent="0.2">
      <c r="D49398" s="20"/>
    </row>
    <row r="49399" spans="4:4" x14ac:dyDescent="0.2">
      <c r="D49399" s="20"/>
    </row>
    <row r="49400" spans="4:4" x14ac:dyDescent="0.2">
      <c r="D49400" s="20"/>
    </row>
    <row r="49401" spans="4:4" x14ac:dyDescent="0.2">
      <c r="D49401" s="20"/>
    </row>
    <row r="49402" spans="4:4" x14ac:dyDescent="0.2">
      <c r="D49402" s="20"/>
    </row>
    <row r="49403" spans="4:4" x14ac:dyDescent="0.2">
      <c r="D49403" s="20"/>
    </row>
    <row r="49404" spans="4:4" x14ac:dyDescent="0.2">
      <c r="D49404" s="20"/>
    </row>
    <row r="49405" spans="4:4" x14ac:dyDescent="0.2">
      <c r="D49405" s="20"/>
    </row>
    <row r="49406" spans="4:4" x14ac:dyDescent="0.2">
      <c r="D49406" s="20"/>
    </row>
    <row r="49407" spans="4:4" x14ac:dyDescent="0.2">
      <c r="D49407" s="20"/>
    </row>
    <row r="49408" spans="4:4" x14ac:dyDescent="0.2">
      <c r="D49408" s="20"/>
    </row>
    <row r="49409" spans="4:4" x14ac:dyDescent="0.2">
      <c r="D49409" s="20"/>
    </row>
    <row r="49410" spans="4:4" x14ac:dyDescent="0.2">
      <c r="D49410" s="20"/>
    </row>
    <row r="49411" spans="4:4" x14ac:dyDescent="0.2">
      <c r="D49411" s="20"/>
    </row>
    <row r="49412" spans="4:4" x14ac:dyDescent="0.2">
      <c r="D49412" s="20"/>
    </row>
    <row r="49413" spans="4:4" x14ac:dyDescent="0.2">
      <c r="D49413" s="20"/>
    </row>
    <row r="49414" spans="4:4" x14ac:dyDescent="0.2">
      <c r="D49414" s="20"/>
    </row>
    <row r="49415" spans="4:4" x14ac:dyDescent="0.2">
      <c r="D49415" s="20"/>
    </row>
    <row r="49416" spans="4:4" x14ac:dyDescent="0.2">
      <c r="D49416" s="20"/>
    </row>
    <row r="49417" spans="4:4" x14ac:dyDescent="0.2">
      <c r="D49417" s="20"/>
    </row>
    <row r="49418" spans="4:4" x14ac:dyDescent="0.2">
      <c r="D49418" s="20"/>
    </row>
    <row r="49419" spans="4:4" x14ac:dyDescent="0.2">
      <c r="D49419" s="20"/>
    </row>
    <row r="49420" spans="4:4" x14ac:dyDescent="0.2">
      <c r="D49420" s="20"/>
    </row>
    <row r="49421" spans="4:4" x14ac:dyDescent="0.2">
      <c r="D49421" s="20"/>
    </row>
    <row r="49422" spans="4:4" x14ac:dyDescent="0.2">
      <c r="D49422" s="20"/>
    </row>
    <row r="49423" spans="4:4" x14ac:dyDescent="0.2">
      <c r="D49423" s="20"/>
    </row>
    <row r="49424" spans="4:4" x14ac:dyDescent="0.2">
      <c r="D49424" s="20"/>
    </row>
    <row r="49425" spans="4:4" x14ac:dyDescent="0.2">
      <c r="D49425" s="20"/>
    </row>
    <row r="49426" spans="4:4" x14ac:dyDescent="0.2">
      <c r="D49426" s="20"/>
    </row>
    <row r="49427" spans="4:4" x14ac:dyDescent="0.2">
      <c r="D49427" s="20"/>
    </row>
    <row r="49428" spans="4:4" x14ac:dyDescent="0.2">
      <c r="D49428" s="20"/>
    </row>
    <row r="49429" spans="4:4" x14ac:dyDescent="0.2">
      <c r="D49429" s="20"/>
    </row>
    <row r="49430" spans="4:4" x14ac:dyDescent="0.2">
      <c r="D49430" s="20"/>
    </row>
    <row r="49431" spans="4:4" x14ac:dyDescent="0.2">
      <c r="D49431" s="20"/>
    </row>
    <row r="49432" spans="4:4" x14ac:dyDescent="0.2">
      <c r="D49432" s="20"/>
    </row>
    <row r="49433" spans="4:4" x14ac:dyDescent="0.2">
      <c r="D49433" s="20"/>
    </row>
    <row r="49434" spans="4:4" x14ac:dyDescent="0.2">
      <c r="D49434" s="20"/>
    </row>
    <row r="49435" spans="4:4" x14ac:dyDescent="0.2">
      <c r="D49435" s="20"/>
    </row>
    <row r="49436" spans="4:4" x14ac:dyDescent="0.2">
      <c r="D49436" s="20"/>
    </row>
    <row r="49437" spans="4:4" x14ac:dyDescent="0.2">
      <c r="D49437" s="20"/>
    </row>
    <row r="49438" spans="4:4" x14ac:dyDescent="0.2">
      <c r="D49438" s="20"/>
    </row>
    <row r="49439" spans="4:4" x14ac:dyDescent="0.2">
      <c r="D49439" s="20"/>
    </row>
    <row r="49440" spans="4:4" x14ac:dyDescent="0.2">
      <c r="D49440" s="20"/>
    </row>
    <row r="49441" spans="4:4" x14ac:dyDescent="0.2">
      <c r="D49441" s="20"/>
    </row>
    <row r="49442" spans="4:4" x14ac:dyDescent="0.2">
      <c r="D49442" s="20"/>
    </row>
    <row r="49443" spans="4:4" x14ac:dyDescent="0.2">
      <c r="D49443" s="20"/>
    </row>
    <row r="49444" spans="4:4" x14ac:dyDescent="0.2">
      <c r="D49444" s="20"/>
    </row>
    <row r="49445" spans="4:4" x14ac:dyDescent="0.2">
      <c r="D49445" s="20"/>
    </row>
    <row r="49446" spans="4:4" x14ac:dyDescent="0.2">
      <c r="D49446" s="20"/>
    </row>
    <row r="49447" spans="4:4" x14ac:dyDescent="0.2">
      <c r="D49447" s="20"/>
    </row>
    <row r="49448" spans="4:4" x14ac:dyDescent="0.2">
      <c r="D49448" s="20"/>
    </row>
    <row r="49449" spans="4:4" x14ac:dyDescent="0.2">
      <c r="D49449" s="20"/>
    </row>
    <row r="49450" spans="4:4" x14ac:dyDescent="0.2">
      <c r="D49450" s="20"/>
    </row>
    <row r="49451" spans="4:4" x14ac:dyDescent="0.2">
      <c r="D49451" s="20"/>
    </row>
    <row r="49452" spans="4:4" x14ac:dyDescent="0.2">
      <c r="D49452" s="20"/>
    </row>
    <row r="49453" spans="4:4" x14ac:dyDescent="0.2">
      <c r="D49453" s="20"/>
    </row>
    <row r="49454" spans="4:4" x14ac:dyDescent="0.2">
      <c r="D49454" s="20"/>
    </row>
    <row r="49455" spans="4:4" x14ac:dyDescent="0.2">
      <c r="D49455" s="20"/>
    </row>
    <row r="49456" spans="4:4" x14ac:dyDescent="0.2">
      <c r="D49456" s="20"/>
    </row>
    <row r="49457" spans="4:4" x14ac:dyDescent="0.2">
      <c r="D49457" s="20"/>
    </row>
    <row r="49458" spans="4:4" x14ac:dyDescent="0.2">
      <c r="D49458" s="20"/>
    </row>
    <row r="49459" spans="4:4" x14ac:dyDescent="0.2">
      <c r="D49459" s="20"/>
    </row>
    <row r="49460" spans="4:4" x14ac:dyDescent="0.2">
      <c r="D49460" s="20"/>
    </row>
    <row r="49461" spans="4:4" x14ac:dyDescent="0.2">
      <c r="D49461" s="20"/>
    </row>
    <row r="49462" spans="4:4" x14ac:dyDescent="0.2">
      <c r="D49462" s="20"/>
    </row>
    <row r="49463" spans="4:4" x14ac:dyDescent="0.2">
      <c r="D49463" s="20"/>
    </row>
    <row r="49464" spans="4:4" x14ac:dyDescent="0.2">
      <c r="D49464" s="20"/>
    </row>
    <row r="49465" spans="4:4" x14ac:dyDescent="0.2">
      <c r="D49465" s="20"/>
    </row>
    <row r="49466" spans="4:4" x14ac:dyDescent="0.2">
      <c r="D49466" s="20"/>
    </row>
    <row r="49467" spans="4:4" x14ac:dyDescent="0.2">
      <c r="D49467" s="20"/>
    </row>
    <row r="49468" spans="4:4" x14ac:dyDescent="0.2">
      <c r="D49468" s="20"/>
    </row>
    <row r="49469" spans="4:4" x14ac:dyDescent="0.2">
      <c r="D49469" s="20"/>
    </row>
    <row r="49470" spans="4:4" x14ac:dyDescent="0.2">
      <c r="D49470" s="20"/>
    </row>
    <row r="49471" spans="4:4" x14ac:dyDescent="0.2">
      <c r="D49471" s="20"/>
    </row>
    <row r="49472" spans="4:4" x14ac:dyDescent="0.2">
      <c r="D49472" s="20"/>
    </row>
    <row r="49473" spans="4:4" x14ac:dyDescent="0.2">
      <c r="D49473" s="20"/>
    </row>
    <row r="49474" spans="4:4" x14ac:dyDescent="0.2">
      <c r="D49474" s="20"/>
    </row>
    <row r="49475" spans="4:4" x14ac:dyDescent="0.2">
      <c r="D49475" s="20"/>
    </row>
    <row r="49476" spans="4:4" x14ac:dyDescent="0.2">
      <c r="D49476" s="20"/>
    </row>
    <row r="49477" spans="4:4" x14ac:dyDescent="0.2">
      <c r="D49477" s="20"/>
    </row>
    <row r="49478" spans="4:4" x14ac:dyDescent="0.2">
      <c r="D49478" s="20"/>
    </row>
    <row r="49479" spans="4:4" x14ac:dyDescent="0.2">
      <c r="D49479" s="20"/>
    </row>
    <row r="49480" spans="4:4" x14ac:dyDescent="0.2">
      <c r="D49480" s="20"/>
    </row>
    <row r="49481" spans="4:4" x14ac:dyDescent="0.2">
      <c r="D49481" s="20"/>
    </row>
    <row r="49482" spans="4:4" x14ac:dyDescent="0.2">
      <c r="D49482" s="20"/>
    </row>
    <row r="49483" spans="4:4" x14ac:dyDescent="0.2">
      <c r="D49483" s="20"/>
    </row>
    <row r="49484" spans="4:4" x14ac:dyDescent="0.2">
      <c r="D49484" s="20"/>
    </row>
    <row r="49485" spans="4:4" x14ac:dyDescent="0.2">
      <c r="D49485" s="20"/>
    </row>
    <row r="49486" spans="4:4" x14ac:dyDescent="0.2">
      <c r="D49486" s="20"/>
    </row>
    <row r="49487" spans="4:4" x14ac:dyDescent="0.2">
      <c r="D49487" s="20"/>
    </row>
    <row r="49488" spans="4:4" x14ac:dyDescent="0.2">
      <c r="D49488" s="20"/>
    </row>
    <row r="49489" spans="4:4" x14ac:dyDescent="0.2">
      <c r="D49489" s="20"/>
    </row>
    <row r="49490" spans="4:4" x14ac:dyDescent="0.2">
      <c r="D49490" s="20"/>
    </row>
    <row r="49491" spans="4:4" x14ac:dyDescent="0.2">
      <c r="D49491" s="20"/>
    </row>
    <row r="49492" spans="4:4" x14ac:dyDescent="0.2">
      <c r="D49492" s="20"/>
    </row>
    <row r="49493" spans="4:4" x14ac:dyDescent="0.2">
      <c r="D49493" s="20"/>
    </row>
    <row r="49494" spans="4:4" x14ac:dyDescent="0.2">
      <c r="D49494" s="20"/>
    </row>
    <row r="49495" spans="4:4" x14ac:dyDescent="0.2">
      <c r="D49495" s="20"/>
    </row>
    <row r="49496" spans="4:4" x14ac:dyDescent="0.2">
      <c r="D49496" s="20"/>
    </row>
    <row r="49497" spans="4:4" x14ac:dyDescent="0.2">
      <c r="D49497" s="20"/>
    </row>
    <row r="49498" spans="4:4" x14ac:dyDescent="0.2">
      <c r="D49498" s="20"/>
    </row>
    <row r="49499" spans="4:4" x14ac:dyDescent="0.2">
      <c r="D49499" s="20"/>
    </row>
    <row r="49500" spans="4:4" x14ac:dyDescent="0.2">
      <c r="D49500" s="20"/>
    </row>
    <row r="49501" spans="4:4" x14ac:dyDescent="0.2">
      <c r="D49501" s="20"/>
    </row>
    <row r="49502" spans="4:4" x14ac:dyDescent="0.2">
      <c r="D49502" s="20"/>
    </row>
    <row r="49503" spans="4:4" x14ac:dyDescent="0.2">
      <c r="D49503" s="20"/>
    </row>
    <row r="49504" spans="4:4" x14ac:dyDescent="0.2">
      <c r="D49504" s="20"/>
    </row>
    <row r="49505" spans="4:4" x14ac:dyDescent="0.2">
      <c r="D49505" s="20"/>
    </row>
    <row r="49506" spans="4:4" x14ac:dyDescent="0.2">
      <c r="D49506" s="20"/>
    </row>
    <row r="49507" spans="4:4" x14ac:dyDescent="0.2">
      <c r="D49507" s="20"/>
    </row>
    <row r="49508" spans="4:4" x14ac:dyDescent="0.2">
      <c r="D49508" s="20"/>
    </row>
    <row r="49509" spans="4:4" x14ac:dyDescent="0.2">
      <c r="D49509" s="20"/>
    </row>
    <row r="49510" spans="4:4" x14ac:dyDescent="0.2">
      <c r="D49510" s="20"/>
    </row>
    <row r="49511" spans="4:4" x14ac:dyDescent="0.2">
      <c r="D49511" s="20"/>
    </row>
    <row r="49512" spans="4:4" x14ac:dyDescent="0.2">
      <c r="D49512" s="20"/>
    </row>
    <row r="49513" spans="4:4" x14ac:dyDescent="0.2">
      <c r="D49513" s="20"/>
    </row>
    <row r="49514" spans="4:4" x14ac:dyDescent="0.2">
      <c r="D49514" s="20"/>
    </row>
    <row r="49515" spans="4:4" x14ac:dyDescent="0.2">
      <c r="D49515" s="20"/>
    </row>
    <row r="49516" spans="4:4" x14ac:dyDescent="0.2">
      <c r="D49516" s="20"/>
    </row>
    <row r="49517" spans="4:4" x14ac:dyDescent="0.2">
      <c r="D49517" s="20"/>
    </row>
    <row r="49518" spans="4:4" x14ac:dyDescent="0.2">
      <c r="D49518" s="20"/>
    </row>
    <row r="49519" spans="4:4" x14ac:dyDescent="0.2">
      <c r="D49519" s="20"/>
    </row>
    <row r="49520" spans="4:4" x14ac:dyDescent="0.2">
      <c r="D49520" s="20"/>
    </row>
    <row r="49521" spans="4:4" x14ac:dyDescent="0.2">
      <c r="D49521" s="20"/>
    </row>
    <row r="49522" spans="4:4" x14ac:dyDescent="0.2">
      <c r="D49522" s="20"/>
    </row>
    <row r="49523" spans="4:4" x14ac:dyDescent="0.2">
      <c r="D49523" s="20"/>
    </row>
    <row r="49524" spans="4:4" x14ac:dyDescent="0.2">
      <c r="D49524" s="20"/>
    </row>
    <row r="49525" spans="4:4" x14ac:dyDescent="0.2">
      <c r="D49525" s="20"/>
    </row>
    <row r="49526" spans="4:4" x14ac:dyDescent="0.2">
      <c r="D49526" s="20"/>
    </row>
    <row r="49527" spans="4:4" x14ac:dyDescent="0.2">
      <c r="D49527" s="20"/>
    </row>
    <row r="49528" spans="4:4" x14ac:dyDescent="0.2">
      <c r="D49528" s="20"/>
    </row>
    <row r="49529" spans="4:4" x14ac:dyDescent="0.2">
      <c r="D49529" s="20"/>
    </row>
    <row r="49530" spans="4:4" x14ac:dyDescent="0.2">
      <c r="D49530" s="20"/>
    </row>
    <row r="49531" spans="4:4" x14ac:dyDescent="0.2">
      <c r="D49531" s="20"/>
    </row>
    <row r="49532" spans="4:4" x14ac:dyDescent="0.2">
      <c r="D49532" s="20"/>
    </row>
    <row r="49533" spans="4:4" x14ac:dyDescent="0.2">
      <c r="D49533" s="20"/>
    </row>
    <row r="49534" spans="4:4" x14ac:dyDescent="0.2">
      <c r="D49534" s="20"/>
    </row>
    <row r="49535" spans="4:4" x14ac:dyDescent="0.2">
      <c r="D49535" s="20"/>
    </row>
    <row r="49536" spans="4:4" x14ac:dyDescent="0.2">
      <c r="D49536" s="20"/>
    </row>
    <row r="49537" spans="4:4" x14ac:dyDescent="0.2">
      <c r="D49537" s="20"/>
    </row>
    <row r="49538" spans="4:4" x14ac:dyDescent="0.2">
      <c r="D49538" s="20"/>
    </row>
    <row r="49539" spans="4:4" x14ac:dyDescent="0.2">
      <c r="D49539" s="20"/>
    </row>
    <row r="49540" spans="4:4" x14ac:dyDescent="0.2">
      <c r="D49540" s="20"/>
    </row>
    <row r="49541" spans="4:4" x14ac:dyDescent="0.2">
      <c r="D49541" s="20"/>
    </row>
    <row r="49542" spans="4:4" x14ac:dyDescent="0.2">
      <c r="D49542" s="20"/>
    </row>
    <row r="49543" spans="4:4" x14ac:dyDescent="0.2">
      <c r="D49543" s="20"/>
    </row>
    <row r="49544" spans="4:4" x14ac:dyDescent="0.2">
      <c r="D49544" s="20"/>
    </row>
    <row r="49545" spans="4:4" x14ac:dyDescent="0.2">
      <c r="D49545" s="20"/>
    </row>
    <row r="49546" spans="4:4" x14ac:dyDescent="0.2">
      <c r="D49546" s="20"/>
    </row>
    <row r="49547" spans="4:4" x14ac:dyDescent="0.2">
      <c r="D49547" s="20"/>
    </row>
    <row r="49548" spans="4:4" x14ac:dyDescent="0.2">
      <c r="D49548" s="20"/>
    </row>
    <row r="49549" spans="4:4" x14ac:dyDescent="0.2">
      <c r="D49549" s="20"/>
    </row>
    <row r="49550" spans="4:4" x14ac:dyDescent="0.2">
      <c r="D49550" s="20"/>
    </row>
    <row r="49551" spans="4:4" x14ac:dyDescent="0.2">
      <c r="D49551" s="20"/>
    </row>
    <row r="49552" spans="4:4" x14ac:dyDescent="0.2">
      <c r="D49552" s="20"/>
    </row>
    <row r="49553" spans="4:4" x14ac:dyDescent="0.2">
      <c r="D49553" s="20"/>
    </row>
    <row r="49554" spans="4:4" x14ac:dyDescent="0.2">
      <c r="D49554" s="20"/>
    </row>
    <row r="49555" spans="4:4" x14ac:dyDescent="0.2">
      <c r="D49555" s="20"/>
    </row>
    <row r="49556" spans="4:4" x14ac:dyDescent="0.2">
      <c r="D49556" s="20"/>
    </row>
    <row r="49557" spans="4:4" x14ac:dyDescent="0.2">
      <c r="D49557" s="20"/>
    </row>
    <row r="49558" spans="4:4" x14ac:dyDescent="0.2">
      <c r="D49558" s="20"/>
    </row>
    <row r="49559" spans="4:4" x14ac:dyDescent="0.2">
      <c r="D49559" s="20"/>
    </row>
    <row r="49560" spans="4:4" x14ac:dyDescent="0.2">
      <c r="D49560" s="20"/>
    </row>
    <row r="49561" spans="4:4" x14ac:dyDescent="0.2">
      <c r="D49561" s="20"/>
    </row>
    <row r="49562" spans="4:4" x14ac:dyDescent="0.2">
      <c r="D49562" s="20"/>
    </row>
    <row r="49563" spans="4:4" x14ac:dyDescent="0.2">
      <c r="D49563" s="20"/>
    </row>
    <row r="49564" spans="4:4" x14ac:dyDescent="0.2">
      <c r="D49564" s="20"/>
    </row>
    <row r="49565" spans="4:4" x14ac:dyDescent="0.2">
      <c r="D49565" s="20"/>
    </row>
    <row r="49566" spans="4:4" x14ac:dyDescent="0.2">
      <c r="D49566" s="20"/>
    </row>
    <row r="49567" spans="4:4" x14ac:dyDescent="0.2">
      <c r="D49567" s="20"/>
    </row>
    <row r="49568" spans="4:4" x14ac:dyDescent="0.2">
      <c r="D49568" s="20"/>
    </row>
    <row r="49569" spans="4:4" x14ac:dyDescent="0.2">
      <c r="D49569" s="20"/>
    </row>
    <row r="49570" spans="4:4" x14ac:dyDescent="0.2">
      <c r="D49570" s="20"/>
    </row>
    <row r="49571" spans="4:4" x14ac:dyDescent="0.2">
      <c r="D49571" s="20"/>
    </row>
    <row r="49572" spans="4:4" x14ac:dyDescent="0.2">
      <c r="D49572" s="20"/>
    </row>
    <row r="49573" spans="4:4" x14ac:dyDescent="0.2">
      <c r="D49573" s="20"/>
    </row>
    <row r="49574" spans="4:4" x14ac:dyDescent="0.2">
      <c r="D49574" s="20"/>
    </row>
    <row r="49575" spans="4:4" x14ac:dyDescent="0.2">
      <c r="D49575" s="20"/>
    </row>
    <row r="49576" spans="4:4" x14ac:dyDescent="0.2">
      <c r="D49576" s="20"/>
    </row>
    <row r="49577" spans="4:4" x14ac:dyDescent="0.2">
      <c r="D49577" s="20"/>
    </row>
    <row r="49578" spans="4:4" x14ac:dyDescent="0.2">
      <c r="D49578" s="20"/>
    </row>
    <row r="49579" spans="4:4" x14ac:dyDescent="0.2">
      <c r="D49579" s="20"/>
    </row>
    <row r="49580" spans="4:4" x14ac:dyDescent="0.2">
      <c r="D49580" s="20"/>
    </row>
    <row r="49581" spans="4:4" x14ac:dyDescent="0.2">
      <c r="D49581" s="20"/>
    </row>
    <row r="49582" spans="4:4" x14ac:dyDescent="0.2">
      <c r="D49582" s="20"/>
    </row>
    <row r="49583" spans="4:4" x14ac:dyDescent="0.2">
      <c r="D49583" s="20"/>
    </row>
    <row r="49584" spans="4:4" x14ac:dyDescent="0.2">
      <c r="D49584" s="20"/>
    </row>
    <row r="49585" spans="4:4" x14ac:dyDescent="0.2">
      <c r="D49585" s="20"/>
    </row>
    <row r="49586" spans="4:4" x14ac:dyDescent="0.2">
      <c r="D49586" s="20"/>
    </row>
    <row r="49587" spans="4:4" x14ac:dyDescent="0.2">
      <c r="D49587" s="20"/>
    </row>
    <row r="49588" spans="4:4" x14ac:dyDescent="0.2">
      <c r="D49588" s="20"/>
    </row>
    <row r="49589" spans="4:4" x14ac:dyDescent="0.2">
      <c r="D49589" s="20"/>
    </row>
    <row r="49590" spans="4:4" x14ac:dyDescent="0.2">
      <c r="D49590" s="20"/>
    </row>
    <row r="49591" spans="4:4" x14ac:dyDescent="0.2">
      <c r="D49591" s="20"/>
    </row>
    <row r="49592" spans="4:4" x14ac:dyDescent="0.2">
      <c r="D49592" s="20"/>
    </row>
    <row r="49593" spans="4:4" x14ac:dyDescent="0.2">
      <c r="D49593" s="20"/>
    </row>
    <row r="49594" spans="4:4" x14ac:dyDescent="0.2">
      <c r="D49594" s="20"/>
    </row>
    <row r="49595" spans="4:4" x14ac:dyDescent="0.2">
      <c r="D49595" s="20"/>
    </row>
    <row r="49596" spans="4:4" x14ac:dyDescent="0.2">
      <c r="D49596" s="20"/>
    </row>
    <row r="49597" spans="4:4" x14ac:dyDescent="0.2">
      <c r="D49597" s="20"/>
    </row>
    <row r="49598" spans="4:4" x14ac:dyDescent="0.2">
      <c r="D49598" s="20"/>
    </row>
    <row r="49599" spans="4:4" x14ac:dyDescent="0.2">
      <c r="D49599" s="20"/>
    </row>
    <row r="49600" spans="4:4" x14ac:dyDescent="0.2">
      <c r="D49600" s="20"/>
    </row>
    <row r="49601" spans="4:4" x14ac:dyDescent="0.2">
      <c r="D49601" s="20"/>
    </row>
    <row r="49602" spans="4:4" x14ac:dyDescent="0.2">
      <c r="D49602" s="20"/>
    </row>
    <row r="49603" spans="4:4" x14ac:dyDescent="0.2">
      <c r="D49603" s="20"/>
    </row>
    <row r="49604" spans="4:4" x14ac:dyDescent="0.2">
      <c r="D49604" s="20"/>
    </row>
    <row r="49605" spans="4:4" x14ac:dyDescent="0.2">
      <c r="D49605" s="20"/>
    </row>
    <row r="49606" spans="4:4" x14ac:dyDescent="0.2">
      <c r="D49606" s="20"/>
    </row>
    <row r="49607" spans="4:4" x14ac:dyDescent="0.2">
      <c r="D49607" s="20"/>
    </row>
    <row r="49608" spans="4:4" x14ac:dyDescent="0.2">
      <c r="D49608" s="20"/>
    </row>
    <row r="49609" spans="4:4" x14ac:dyDescent="0.2">
      <c r="D49609" s="20"/>
    </row>
    <row r="49610" spans="4:4" x14ac:dyDescent="0.2">
      <c r="D49610" s="20"/>
    </row>
    <row r="49611" spans="4:4" x14ac:dyDescent="0.2">
      <c r="D49611" s="20"/>
    </row>
    <row r="49612" spans="4:4" x14ac:dyDescent="0.2">
      <c r="D49612" s="20"/>
    </row>
    <row r="49613" spans="4:4" x14ac:dyDescent="0.2">
      <c r="D49613" s="20"/>
    </row>
    <row r="49614" spans="4:4" x14ac:dyDescent="0.2">
      <c r="D49614" s="20"/>
    </row>
    <row r="49615" spans="4:4" x14ac:dyDescent="0.2">
      <c r="D49615" s="20"/>
    </row>
    <row r="49616" spans="4:4" x14ac:dyDescent="0.2">
      <c r="D49616" s="20"/>
    </row>
    <row r="49617" spans="4:4" x14ac:dyDescent="0.2">
      <c r="D49617" s="20"/>
    </row>
    <row r="49618" spans="4:4" x14ac:dyDescent="0.2">
      <c r="D49618" s="20"/>
    </row>
    <row r="49619" spans="4:4" x14ac:dyDescent="0.2">
      <c r="D49619" s="20"/>
    </row>
    <row r="49620" spans="4:4" x14ac:dyDescent="0.2">
      <c r="D49620" s="20"/>
    </row>
    <row r="49621" spans="4:4" x14ac:dyDescent="0.2">
      <c r="D49621" s="20"/>
    </row>
    <row r="49622" spans="4:4" x14ac:dyDescent="0.2">
      <c r="D49622" s="20"/>
    </row>
    <row r="49623" spans="4:4" x14ac:dyDescent="0.2">
      <c r="D49623" s="20"/>
    </row>
    <row r="49624" spans="4:4" x14ac:dyDescent="0.2">
      <c r="D49624" s="20"/>
    </row>
    <row r="49625" spans="4:4" x14ac:dyDescent="0.2">
      <c r="D49625" s="20"/>
    </row>
    <row r="49626" spans="4:4" x14ac:dyDescent="0.2">
      <c r="D49626" s="20"/>
    </row>
    <row r="49627" spans="4:4" x14ac:dyDescent="0.2">
      <c r="D49627" s="20"/>
    </row>
    <row r="49628" spans="4:4" x14ac:dyDescent="0.2">
      <c r="D49628" s="20"/>
    </row>
    <row r="49629" spans="4:4" x14ac:dyDescent="0.2">
      <c r="D49629" s="20"/>
    </row>
    <row r="49630" spans="4:4" x14ac:dyDescent="0.2">
      <c r="D49630" s="20"/>
    </row>
    <row r="49631" spans="4:4" x14ac:dyDescent="0.2">
      <c r="D49631" s="20"/>
    </row>
    <row r="49632" spans="4:4" x14ac:dyDescent="0.2">
      <c r="D49632" s="20"/>
    </row>
    <row r="49633" spans="4:4" x14ac:dyDescent="0.2">
      <c r="D49633" s="20"/>
    </row>
    <row r="49634" spans="4:4" x14ac:dyDescent="0.2">
      <c r="D49634" s="20"/>
    </row>
    <row r="49635" spans="4:4" x14ac:dyDescent="0.2">
      <c r="D49635" s="20"/>
    </row>
    <row r="49636" spans="4:4" x14ac:dyDescent="0.2">
      <c r="D49636" s="20"/>
    </row>
    <row r="49637" spans="4:4" x14ac:dyDescent="0.2">
      <c r="D49637" s="20"/>
    </row>
    <row r="49638" spans="4:4" x14ac:dyDescent="0.2">
      <c r="D49638" s="20"/>
    </row>
    <row r="49639" spans="4:4" x14ac:dyDescent="0.2">
      <c r="D49639" s="20"/>
    </row>
    <row r="49640" spans="4:4" x14ac:dyDescent="0.2">
      <c r="D49640" s="20"/>
    </row>
    <row r="49641" spans="4:4" x14ac:dyDescent="0.2">
      <c r="D49641" s="20"/>
    </row>
    <row r="49642" spans="4:4" x14ac:dyDescent="0.2">
      <c r="D49642" s="20"/>
    </row>
    <row r="49643" spans="4:4" x14ac:dyDescent="0.2">
      <c r="D49643" s="20"/>
    </row>
    <row r="49644" spans="4:4" x14ac:dyDescent="0.2">
      <c r="D49644" s="20"/>
    </row>
    <row r="49645" spans="4:4" x14ac:dyDescent="0.2">
      <c r="D49645" s="20"/>
    </row>
    <row r="49646" spans="4:4" x14ac:dyDescent="0.2">
      <c r="D49646" s="20"/>
    </row>
    <row r="49647" spans="4:4" x14ac:dyDescent="0.2">
      <c r="D49647" s="20"/>
    </row>
    <row r="49648" spans="4:4" x14ac:dyDescent="0.2">
      <c r="D49648" s="20"/>
    </row>
    <row r="49649" spans="4:4" x14ac:dyDescent="0.2">
      <c r="D49649" s="20"/>
    </row>
    <row r="49650" spans="4:4" x14ac:dyDescent="0.2">
      <c r="D49650" s="20"/>
    </row>
    <row r="49651" spans="4:4" x14ac:dyDescent="0.2">
      <c r="D49651" s="20"/>
    </row>
    <row r="49652" spans="4:4" x14ac:dyDescent="0.2">
      <c r="D49652" s="20"/>
    </row>
    <row r="49653" spans="4:4" x14ac:dyDescent="0.2">
      <c r="D49653" s="20"/>
    </row>
    <row r="49654" spans="4:4" x14ac:dyDescent="0.2">
      <c r="D49654" s="20"/>
    </row>
    <row r="49655" spans="4:4" x14ac:dyDescent="0.2">
      <c r="D49655" s="20"/>
    </row>
    <row r="49656" spans="4:4" x14ac:dyDescent="0.2">
      <c r="D49656" s="20"/>
    </row>
    <row r="49657" spans="4:4" x14ac:dyDescent="0.2">
      <c r="D49657" s="20"/>
    </row>
    <row r="49658" spans="4:4" x14ac:dyDescent="0.2">
      <c r="D49658" s="20"/>
    </row>
    <row r="49659" spans="4:4" x14ac:dyDescent="0.2">
      <c r="D49659" s="20"/>
    </row>
    <row r="49660" spans="4:4" x14ac:dyDescent="0.2">
      <c r="D49660" s="20"/>
    </row>
    <row r="49661" spans="4:4" x14ac:dyDescent="0.2">
      <c r="D49661" s="20"/>
    </row>
    <row r="49662" spans="4:4" x14ac:dyDescent="0.2">
      <c r="D49662" s="20"/>
    </row>
    <row r="49663" spans="4:4" x14ac:dyDescent="0.2">
      <c r="D49663" s="20"/>
    </row>
    <row r="49664" spans="4:4" x14ac:dyDescent="0.2">
      <c r="D49664" s="20"/>
    </row>
    <row r="49665" spans="4:4" x14ac:dyDescent="0.2">
      <c r="D49665" s="20"/>
    </row>
    <row r="49666" spans="4:4" x14ac:dyDescent="0.2">
      <c r="D49666" s="20"/>
    </row>
    <row r="49667" spans="4:4" x14ac:dyDescent="0.2">
      <c r="D49667" s="20"/>
    </row>
    <row r="49668" spans="4:4" x14ac:dyDescent="0.2">
      <c r="D49668" s="20"/>
    </row>
    <row r="49669" spans="4:4" x14ac:dyDescent="0.2">
      <c r="D49669" s="20"/>
    </row>
    <row r="49670" spans="4:4" x14ac:dyDescent="0.2">
      <c r="D49670" s="20"/>
    </row>
    <row r="49671" spans="4:4" x14ac:dyDescent="0.2">
      <c r="D49671" s="20"/>
    </row>
    <row r="49672" spans="4:4" x14ac:dyDescent="0.2">
      <c r="D49672" s="20"/>
    </row>
    <row r="49673" spans="4:4" x14ac:dyDescent="0.2">
      <c r="D49673" s="20"/>
    </row>
    <row r="49674" spans="4:4" x14ac:dyDescent="0.2">
      <c r="D49674" s="20"/>
    </row>
    <row r="49675" spans="4:4" x14ac:dyDescent="0.2">
      <c r="D49675" s="20"/>
    </row>
    <row r="49676" spans="4:4" x14ac:dyDescent="0.2">
      <c r="D49676" s="20"/>
    </row>
    <row r="49677" spans="4:4" x14ac:dyDescent="0.2">
      <c r="D49677" s="20"/>
    </row>
    <row r="49678" spans="4:4" x14ac:dyDescent="0.2">
      <c r="D49678" s="20"/>
    </row>
    <row r="49679" spans="4:4" x14ac:dyDescent="0.2">
      <c r="D49679" s="20"/>
    </row>
    <row r="49680" spans="4:4" x14ac:dyDescent="0.2">
      <c r="D49680" s="20"/>
    </row>
    <row r="49681" spans="4:4" x14ac:dyDescent="0.2">
      <c r="D49681" s="20"/>
    </row>
    <row r="49682" spans="4:4" x14ac:dyDescent="0.2">
      <c r="D49682" s="20"/>
    </row>
    <row r="49683" spans="4:4" x14ac:dyDescent="0.2">
      <c r="D49683" s="20"/>
    </row>
    <row r="49684" spans="4:4" x14ac:dyDescent="0.2">
      <c r="D49684" s="20"/>
    </row>
    <row r="49685" spans="4:4" x14ac:dyDescent="0.2">
      <c r="D49685" s="20"/>
    </row>
    <row r="49686" spans="4:4" x14ac:dyDescent="0.2">
      <c r="D49686" s="20"/>
    </row>
    <row r="49687" spans="4:4" x14ac:dyDescent="0.2">
      <c r="D49687" s="20"/>
    </row>
    <row r="49688" spans="4:4" x14ac:dyDescent="0.2">
      <c r="D49688" s="20"/>
    </row>
    <row r="49689" spans="4:4" x14ac:dyDescent="0.2">
      <c r="D49689" s="20"/>
    </row>
    <row r="49690" spans="4:4" x14ac:dyDescent="0.2">
      <c r="D49690" s="20"/>
    </row>
    <row r="49691" spans="4:4" x14ac:dyDescent="0.2">
      <c r="D49691" s="20"/>
    </row>
    <row r="49692" spans="4:4" x14ac:dyDescent="0.2">
      <c r="D49692" s="20"/>
    </row>
    <row r="49693" spans="4:4" x14ac:dyDescent="0.2">
      <c r="D49693" s="20"/>
    </row>
    <row r="49694" spans="4:4" x14ac:dyDescent="0.2">
      <c r="D49694" s="20"/>
    </row>
    <row r="49695" spans="4:4" x14ac:dyDescent="0.2">
      <c r="D49695" s="20"/>
    </row>
    <row r="49696" spans="4:4" x14ac:dyDescent="0.2">
      <c r="D49696" s="20"/>
    </row>
    <row r="49697" spans="4:4" x14ac:dyDescent="0.2">
      <c r="D49697" s="20"/>
    </row>
    <row r="49698" spans="4:4" x14ac:dyDescent="0.2">
      <c r="D49698" s="20"/>
    </row>
    <row r="49699" spans="4:4" x14ac:dyDescent="0.2">
      <c r="D49699" s="20"/>
    </row>
    <row r="49700" spans="4:4" x14ac:dyDescent="0.2">
      <c r="D49700" s="20"/>
    </row>
    <row r="49701" spans="4:4" x14ac:dyDescent="0.2">
      <c r="D49701" s="20"/>
    </row>
    <row r="49702" spans="4:4" x14ac:dyDescent="0.2">
      <c r="D49702" s="20"/>
    </row>
    <row r="49703" spans="4:4" x14ac:dyDescent="0.2">
      <c r="D49703" s="20"/>
    </row>
    <row r="49704" spans="4:4" x14ac:dyDescent="0.2">
      <c r="D49704" s="20"/>
    </row>
    <row r="49705" spans="4:4" x14ac:dyDescent="0.2">
      <c r="D49705" s="20"/>
    </row>
    <row r="49706" spans="4:4" x14ac:dyDescent="0.2">
      <c r="D49706" s="20"/>
    </row>
    <row r="49707" spans="4:4" x14ac:dyDescent="0.2">
      <c r="D49707" s="20"/>
    </row>
    <row r="49708" spans="4:4" x14ac:dyDescent="0.2">
      <c r="D49708" s="20"/>
    </row>
    <row r="49709" spans="4:4" x14ac:dyDescent="0.2">
      <c r="D49709" s="20"/>
    </row>
    <row r="49710" spans="4:4" x14ac:dyDescent="0.2">
      <c r="D49710" s="20"/>
    </row>
    <row r="49711" spans="4:4" x14ac:dyDescent="0.2">
      <c r="D49711" s="20"/>
    </row>
    <row r="49712" spans="4:4" x14ac:dyDescent="0.2">
      <c r="D49712" s="20"/>
    </row>
    <row r="49713" spans="4:4" x14ac:dyDescent="0.2">
      <c r="D49713" s="20"/>
    </row>
    <row r="49714" spans="4:4" x14ac:dyDescent="0.2">
      <c r="D49714" s="20"/>
    </row>
    <row r="49715" spans="4:4" x14ac:dyDescent="0.2">
      <c r="D49715" s="20"/>
    </row>
    <row r="49716" spans="4:4" x14ac:dyDescent="0.2">
      <c r="D49716" s="20"/>
    </row>
    <row r="49717" spans="4:4" x14ac:dyDescent="0.2">
      <c r="D49717" s="20"/>
    </row>
    <row r="49718" spans="4:4" x14ac:dyDescent="0.2">
      <c r="D49718" s="20"/>
    </row>
    <row r="49719" spans="4:4" x14ac:dyDescent="0.2">
      <c r="D49719" s="20"/>
    </row>
    <row r="49720" spans="4:4" x14ac:dyDescent="0.2">
      <c r="D49720" s="20"/>
    </row>
    <row r="49721" spans="4:4" x14ac:dyDescent="0.2">
      <c r="D49721" s="20"/>
    </row>
    <row r="49722" spans="4:4" x14ac:dyDescent="0.2">
      <c r="D49722" s="20"/>
    </row>
    <row r="49723" spans="4:4" x14ac:dyDescent="0.2">
      <c r="D49723" s="20"/>
    </row>
    <row r="49724" spans="4:4" x14ac:dyDescent="0.2">
      <c r="D49724" s="20"/>
    </row>
    <row r="49725" spans="4:4" x14ac:dyDescent="0.2">
      <c r="D49725" s="20"/>
    </row>
    <row r="49726" spans="4:4" x14ac:dyDescent="0.2">
      <c r="D49726" s="20"/>
    </row>
    <row r="49727" spans="4:4" x14ac:dyDescent="0.2">
      <c r="D49727" s="20"/>
    </row>
    <row r="49728" spans="4:4" x14ac:dyDescent="0.2">
      <c r="D49728" s="20"/>
    </row>
    <row r="49729" spans="4:4" x14ac:dyDescent="0.2">
      <c r="D49729" s="20"/>
    </row>
    <row r="49730" spans="4:4" x14ac:dyDescent="0.2">
      <c r="D49730" s="20"/>
    </row>
    <row r="49731" spans="4:4" x14ac:dyDescent="0.2">
      <c r="D49731" s="20"/>
    </row>
    <row r="49732" spans="4:4" x14ac:dyDescent="0.2">
      <c r="D49732" s="20"/>
    </row>
    <row r="49733" spans="4:4" x14ac:dyDescent="0.2">
      <c r="D49733" s="20"/>
    </row>
    <row r="49734" spans="4:4" x14ac:dyDescent="0.2">
      <c r="D49734" s="20"/>
    </row>
    <row r="49735" spans="4:4" x14ac:dyDescent="0.2">
      <c r="D49735" s="20"/>
    </row>
    <row r="49736" spans="4:4" x14ac:dyDescent="0.2">
      <c r="D49736" s="20"/>
    </row>
    <row r="49737" spans="4:4" x14ac:dyDescent="0.2">
      <c r="D49737" s="20"/>
    </row>
    <row r="49738" spans="4:4" x14ac:dyDescent="0.2">
      <c r="D49738" s="20"/>
    </row>
    <row r="49739" spans="4:4" x14ac:dyDescent="0.2">
      <c r="D49739" s="20"/>
    </row>
    <row r="49740" spans="4:4" x14ac:dyDescent="0.2">
      <c r="D49740" s="20"/>
    </row>
    <row r="49741" spans="4:4" x14ac:dyDescent="0.2">
      <c r="D49741" s="20"/>
    </row>
    <row r="49742" spans="4:4" x14ac:dyDescent="0.2">
      <c r="D49742" s="20"/>
    </row>
    <row r="49743" spans="4:4" x14ac:dyDescent="0.2">
      <c r="D49743" s="20"/>
    </row>
    <row r="49744" spans="4:4" x14ac:dyDescent="0.2">
      <c r="D49744" s="20"/>
    </row>
    <row r="49745" spans="4:4" x14ac:dyDescent="0.2">
      <c r="D49745" s="20"/>
    </row>
    <row r="49746" spans="4:4" x14ac:dyDescent="0.2">
      <c r="D49746" s="20"/>
    </row>
    <row r="49747" spans="4:4" x14ac:dyDescent="0.2">
      <c r="D49747" s="20"/>
    </row>
    <row r="49748" spans="4:4" x14ac:dyDescent="0.2">
      <c r="D49748" s="20"/>
    </row>
    <row r="49749" spans="4:4" x14ac:dyDescent="0.2">
      <c r="D49749" s="20"/>
    </row>
    <row r="49750" spans="4:4" x14ac:dyDescent="0.2">
      <c r="D49750" s="20"/>
    </row>
    <row r="49751" spans="4:4" x14ac:dyDescent="0.2">
      <c r="D49751" s="20"/>
    </row>
    <row r="49752" spans="4:4" x14ac:dyDescent="0.2">
      <c r="D49752" s="20"/>
    </row>
    <row r="49753" spans="4:4" x14ac:dyDescent="0.2">
      <c r="D49753" s="20"/>
    </row>
    <row r="49754" spans="4:4" x14ac:dyDescent="0.2">
      <c r="D49754" s="20"/>
    </row>
    <row r="49755" spans="4:4" x14ac:dyDescent="0.2">
      <c r="D49755" s="20"/>
    </row>
    <row r="49756" spans="4:4" x14ac:dyDescent="0.2">
      <c r="D49756" s="20"/>
    </row>
    <row r="49757" spans="4:4" x14ac:dyDescent="0.2">
      <c r="D49757" s="20"/>
    </row>
    <row r="49758" spans="4:4" x14ac:dyDescent="0.2">
      <c r="D49758" s="20"/>
    </row>
    <row r="49759" spans="4:4" x14ac:dyDescent="0.2">
      <c r="D49759" s="20"/>
    </row>
    <row r="49760" spans="4:4" x14ac:dyDescent="0.2">
      <c r="D49760" s="20"/>
    </row>
    <row r="49761" spans="4:4" x14ac:dyDescent="0.2">
      <c r="D49761" s="20"/>
    </row>
    <row r="49762" spans="4:4" x14ac:dyDescent="0.2">
      <c r="D49762" s="20"/>
    </row>
    <row r="49763" spans="4:4" x14ac:dyDescent="0.2">
      <c r="D49763" s="20"/>
    </row>
    <row r="49764" spans="4:4" x14ac:dyDescent="0.2">
      <c r="D49764" s="20"/>
    </row>
    <row r="49765" spans="4:4" x14ac:dyDescent="0.2">
      <c r="D49765" s="20"/>
    </row>
    <row r="49766" spans="4:4" x14ac:dyDescent="0.2">
      <c r="D49766" s="20"/>
    </row>
    <row r="49767" spans="4:4" x14ac:dyDescent="0.2">
      <c r="D49767" s="20"/>
    </row>
    <row r="49768" spans="4:4" x14ac:dyDescent="0.2">
      <c r="D49768" s="20"/>
    </row>
    <row r="49769" spans="4:4" x14ac:dyDescent="0.2">
      <c r="D49769" s="20"/>
    </row>
    <row r="49770" spans="4:4" x14ac:dyDescent="0.2">
      <c r="D49770" s="20"/>
    </row>
    <row r="49771" spans="4:4" x14ac:dyDescent="0.2">
      <c r="D49771" s="20"/>
    </row>
    <row r="49772" spans="4:4" x14ac:dyDescent="0.2">
      <c r="D49772" s="20"/>
    </row>
    <row r="49773" spans="4:4" x14ac:dyDescent="0.2">
      <c r="D49773" s="20"/>
    </row>
    <row r="49774" spans="4:4" x14ac:dyDescent="0.2">
      <c r="D49774" s="20"/>
    </row>
    <row r="49775" spans="4:4" x14ac:dyDescent="0.2">
      <c r="D49775" s="20"/>
    </row>
    <row r="49776" spans="4:4" x14ac:dyDescent="0.2">
      <c r="D49776" s="20"/>
    </row>
    <row r="49777" spans="4:4" x14ac:dyDescent="0.2">
      <c r="D49777" s="20"/>
    </row>
    <row r="49778" spans="4:4" x14ac:dyDescent="0.2">
      <c r="D49778" s="20"/>
    </row>
    <row r="49779" spans="4:4" x14ac:dyDescent="0.2">
      <c r="D49779" s="20"/>
    </row>
    <row r="49780" spans="4:4" x14ac:dyDescent="0.2">
      <c r="D49780" s="20"/>
    </row>
    <row r="49781" spans="4:4" x14ac:dyDescent="0.2">
      <c r="D49781" s="20"/>
    </row>
    <row r="49782" spans="4:4" x14ac:dyDescent="0.2">
      <c r="D49782" s="20"/>
    </row>
    <row r="49783" spans="4:4" x14ac:dyDescent="0.2">
      <c r="D49783" s="20"/>
    </row>
    <row r="49784" spans="4:4" x14ac:dyDescent="0.2">
      <c r="D49784" s="20"/>
    </row>
    <row r="49785" spans="4:4" x14ac:dyDescent="0.2">
      <c r="D49785" s="20"/>
    </row>
    <row r="49786" spans="4:4" x14ac:dyDescent="0.2">
      <c r="D49786" s="20"/>
    </row>
    <row r="49787" spans="4:4" x14ac:dyDescent="0.2">
      <c r="D49787" s="20"/>
    </row>
    <row r="49788" spans="4:4" x14ac:dyDescent="0.2">
      <c r="D49788" s="20"/>
    </row>
    <row r="49789" spans="4:4" x14ac:dyDescent="0.2">
      <c r="D49789" s="20"/>
    </row>
    <row r="49790" spans="4:4" x14ac:dyDescent="0.2">
      <c r="D49790" s="20"/>
    </row>
    <row r="49791" spans="4:4" x14ac:dyDescent="0.2">
      <c r="D49791" s="20"/>
    </row>
    <row r="49792" spans="4:4" x14ac:dyDescent="0.2">
      <c r="D49792" s="20"/>
    </row>
    <row r="49793" spans="4:4" x14ac:dyDescent="0.2">
      <c r="D49793" s="20"/>
    </row>
    <row r="49794" spans="4:4" x14ac:dyDescent="0.2">
      <c r="D49794" s="20"/>
    </row>
    <row r="49795" spans="4:4" x14ac:dyDescent="0.2">
      <c r="D49795" s="20"/>
    </row>
    <row r="49796" spans="4:4" x14ac:dyDescent="0.2">
      <c r="D49796" s="20"/>
    </row>
    <row r="49797" spans="4:4" x14ac:dyDescent="0.2">
      <c r="D49797" s="20"/>
    </row>
    <row r="49798" spans="4:4" x14ac:dyDescent="0.2">
      <c r="D49798" s="20"/>
    </row>
    <row r="49799" spans="4:4" x14ac:dyDescent="0.2">
      <c r="D49799" s="20"/>
    </row>
    <row r="49800" spans="4:4" x14ac:dyDescent="0.2">
      <c r="D49800" s="20"/>
    </row>
    <row r="49801" spans="4:4" x14ac:dyDescent="0.2">
      <c r="D49801" s="20"/>
    </row>
    <row r="49802" spans="4:4" x14ac:dyDescent="0.2">
      <c r="D49802" s="20"/>
    </row>
    <row r="49803" spans="4:4" x14ac:dyDescent="0.2">
      <c r="D49803" s="20"/>
    </row>
    <row r="49804" spans="4:4" x14ac:dyDescent="0.2">
      <c r="D49804" s="20"/>
    </row>
    <row r="49805" spans="4:4" x14ac:dyDescent="0.2">
      <c r="D49805" s="20"/>
    </row>
    <row r="49806" spans="4:4" x14ac:dyDescent="0.2">
      <c r="D49806" s="20"/>
    </row>
    <row r="49807" spans="4:4" x14ac:dyDescent="0.2">
      <c r="D49807" s="20"/>
    </row>
    <row r="49808" spans="4:4" x14ac:dyDescent="0.2">
      <c r="D49808" s="20"/>
    </row>
    <row r="49809" spans="4:4" x14ac:dyDescent="0.2">
      <c r="D49809" s="20"/>
    </row>
    <row r="49810" spans="4:4" x14ac:dyDescent="0.2">
      <c r="D49810" s="20"/>
    </row>
    <row r="49811" spans="4:4" x14ac:dyDescent="0.2">
      <c r="D49811" s="20"/>
    </row>
    <row r="49812" spans="4:4" x14ac:dyDescent="0.2">
      <c r="D49812" s="20"/>
    </row>
    <row r="49813" spans="4:4" x14ac:dyDescent="0.2">
      <c r="D49813" s="20"/>
    </row>
    <row r="49814" spans="4:4" x14ac:dyDescent="0.2">
      <c r="D49814" s="20"/>
    </row>
    <row r="49815" spans="4:4" x14ac:dyDescent="0.2">
      <c r="D49815" s="20"/>
    </row>
    <row r="49816" spans="4:4" x14ac:dyDescent="0.2">
      <c r="D49816" s="20"/>
    </row>
    <row r="49817" spans="4:4" x14ac:dyDescent="0.2">
      <c r="D49817" s="20"/>
    </row>
    <row r="49818" spans="4:4" x14ac:dyDescent="0.2">
      <c r="D49818" s="20"/>
    </row>
    <row r="49819" spans="4:4" x14ac:dyDescent="0.2">
      <c r="D49819" s="20"/>
    </row>
    <row r="49820" spans="4:4" x14ac:dyDescent="0.2">
      <c r="D49820" s="20"/>
    </row>
    <row r="49821" spans="4:4" x14ac:dyDescent="0.2">
      <c r="D49821" s="20"/>
    </row>
    <row r="49822" spans="4:4" x14ac:dyDescent="0.2">
      <c r="D49822" s="20"/>
    </row>
    <row r="49823" spans="4:4" x14ac:dyDescent="0.2">
      <c r="D49823" s="20"/>
    </row>
    <row r="49824" spans="4:4" x14ac:dyDescent="0.2">
      <c r="D49824" s="20"/>
    </row>
    <row r="49825" spans="4:4" x14ac:dyDescent="0.2">
      <c r="D49825" s="20"/>
    </row>
    <row r="49826" spans="4:4" x14ac:dyDescent="0.2">
      <c r="D49826" s="20"/>
    </row>
    <row r="49827" spans="4:4" x14ac:dyDescent="0.2">
      <c r="D49827" s="20"/>
    </row>
    <row r="49828" spans="4:4" x14ac:dyDescent="0.2">
      <c r="D49828" s="20"/>
    </row>
    <row r="49829" spans="4:4" x14ac:dyDescent="0.2">
      <c r="D49829" s="20"/>
    </row>
    <row r="49830" spans="4:4" x14ac:dyDescent="0.2">
      <c r="D49830" s="20"/>
    </row>
    <row r="49831" spans="4:4" x14ac:dyDescent="0.2">
      <c r="D49831" s="20"/>
    </row>
    <row r="49832" spans="4:4" x14ac:dyDescent="0.2">
      <c r="D49832" s="20"/>
    </row>
    <row r="49833" spans="4:4" x14ac:dyDescent="0.2">
      <c r="D49833" s="20"/>
    </row>
    <row r="49834" spans="4:4" x14ac:dyDescent="0.2">
      <c r="D49834" s="20"/>
    </row>
    <row r="49835" spans="4:4" x14ac:dyDescent="0.2">
      <c r="D49835" s="20"/>
    </row>
    <row r="49836" spans="4:4" x14ac:dyDescent="0.2">
      <c r="D49836" s="20"/>
    </row>
    <row r="49837" spans="4:4" x14ac:dyDescent="0.2">
      <c r="D49837" s="20"/>
    </row>
    <row r="49838" spans="4:4" x14ac:dyDescent="0.2">
      <c r="D49838" s="20"/>
    </row>
    <row r="49839" spans="4:4" x14ac:dyDescent="0.2">
      <c r="D49839" s="20"/>
    </row>
    <row r="49840" spans="4:4" x14ac:dyDescent="0.2">
      <c r="D49840" s="20"/>
    </row>
    <row r="49841" spans="4:4" x14ac:dyDescent="0.2">
      <c r="D49841" s="20"/>
    </row>
    <row r="49842" spans="4:4" x14ac:dyDescent="0.2">
      <c r="D49842" s="20"/>
    </row>
    <row r="49843" spans="4:4" x14ac:dyDescent="0.2">
      <c r="D49843" s="20"/>
    </row>
    <row r="49844" spans="4:4" x14ac:dyDescent="0.2">
      <c r="D49844" s="20"/>
    </row>
    <row r="49845" spans="4:4" x14ac:dyDescent="0.2">
      <c r="D49845" s="20"/>
    </row>
    <row r="49846" spans="4:4" x14ac:dyDescent="0.2">
      <c r="D49846" s="20"/>
    </row>
    <row r="49847" spans="4:4" x14ac:dyDescent="0.2">
      <c r="D49847" s="20"/>
    </row>
    <row r="49848" spans="4:4" x14ac:dyDescent="0.2">
      <c r="D49848" s="20"/>
    </row>
    <row r="49849" spans="4:4" x14ac:dyDescent="0.2">
      <c r="D49849" s="20"/>
    </row>
    <row r="49850" spans="4:4" x14ac:dyDescent="0.2">
      <c r="D49850" s="20"/>
    </row>
    <row r="49851" spans="4:4" x14ac:dyDescent="0.2">
      <c r="D49851" s="20"/>
    </row>
    <row r="49852" spans="4:4" x14ac:dyDescent="0.2">
      <c r="D49852" s="20"/>
    </row>
    <row r="49853" spans="4:4" x14ac:dyDescent="0.2">
      <c r="D49853" s="20"/>
    </row>
    <row r="49854" spans="4:4" x14ac:dyDescent="0.2">
      <c r="D49854" s="20"/>
    </row>
    <row r="49855" spans="4:4" x14ac:dyDescent="0.2">
      <c r="D49855" s="20"/>
    </row>
    <row r="49856" spans="4:4" x14ac:dyDescent="0.2">
      <c r="D49856" s="20"/>
    </row>
    <row r="49857" spans="4:4" x14ac:dyDescent="0.2">
      <c r="D49857" s="20"/>
    </row>
    <row r="49858" spans="4:4" x14ac:dyDescent="0.2">
      <c r="D49858" s="20"/>
    </row>
    <row r="49859" spans="4:4" x14ac:dyDescent="0.2">
      <c r="D49859" s="20"/>
    </row>
    <row r="49860" spans="4:4" x14ac:dyDescent="0.2">
      <c r="D49860" s="20"/>
    </row>
    <row r="49861" spans="4:4" x14ac:dyDescent="0.2">
      <c r="D49861" s="20"/>
    </row>
    <row r="49862" spans="4:4" x14ac:dyDescent="0.2">
      <c r="D49862" s="20"/>
    </row>
    <row r="49863" spans="4:4" x14ac:dyDescent="0.2">
      <c r="D49863" s="20"/>
    </row>
    <row r="49864" spans="4:4" x14ac:dyDescent="0.2">
      <c r="D49864" s="20"/>
    </row>
    <row r="49865" spans="4:4" x14ac:dyDescent="0.2">
      <c r="D49865" s="20"/>
    </row>
    <row r="49866" spans="4:4" x14ac:dyDescent="0.2">
      <c r="D49866" s="20"/>
    </row>
    <row r="49867" spans="4:4" x14ac:dyDescent="0.2">
      <c r="D49867" s="20"/>
    </row>
    <row r="49868" spans="4:4" x14ac:dyDescent="0.2">
      <c r="D49868" s="20"/>
    </row>
    <row r="49869" spans="4:4" x14ac:dyDescent="0.2">
      <c r="D49869" s="20"/>
    </row>
    <row r="49870" spans="4:4" x14ac:dyDescent="0.2">
      <c r="D49870" s="20"/>
    </row>
    <row r="49871" spans="4:4" x14ac:dyDescent="0.2">
      <c r="D49871" s="20"/>
    </row>
    <row r="49872" spans="4:4" x14ac:dyDescent="0.2">
      <c r="D49872" s="20"/>
    </row>
    <row r="49873" spans="4:4" x14ac:dyDescent="0.2">
      <c r="D49873" s="20"/>
    </row>
    <row r="49874" spans="4:4" x14ac:dyDescent="0.2">
      <c r="D49874" s="20"/>
    </row>
    <row r="49875" spans="4:4" x14ac:dyDescent="0.2">
      <c r="D49875" s="20"/>
    </row>
    <row r="49876" spans="4:4" x14ac:dyDescent="0.2">
      <c r="D49876" s="20"/>
    </row>
    <row r="49877" spans="4:4" x14ac:dyDescent="0.2">
      <c r="D49877" s="20"/>
    </row>
    <row r="49878" spans="4:4" x14ac:dyDescent="0.2">
      <c r="D49878" s="20"/>
    </row>
    <row r="49879" spans="4:4" x14ac:dyDescent="0.2">
      <c r="D49879" s="20"/>
    </row>
    <row r="49880" spans="4:4" x14ac:dyDescent="0.2">
      <c r="D49880" s="20"/>
    </row>
    <row r="49881" spans="4:4" x14ac:dyDescent="0.2">
      <c r="D49881" s="20"/>
    </row>
    <row r="49882" spans="4:4" x14ac:dyDescent="0.2">
      <c r="D49882" s="20"/>
    </row>
    <row r="49883" spans="4:4" x14ac:dyDescent="0.2">
      <c r="D49883" s="20"/>
    </row>
    <row r="49884" spans="4:4" x14ac:dyDescent="0.2">
      <c r="D49884" s="20"/>
    </row>
    <row r="49885" spans="4:4" x14ac:dyDescent="0.2">
      <c r="D49885" s="20"/>
    </row>
    <row r="49886" spans="4:4" x14ac:dyDescent="0.2">
      <c r="D49886" s="20"/>
    </row>
    <row r="49887" spans="4:4" x14ac:dyDescent="0.2">
      <c r="D49887" s="20"/>
    </row>
    <row r="49888" spans="4:4" x14ac:dyDescent="0.2">
      <c r="D49888" s="20"/>
    </row>
    <row r="49889" spans="4:4" x14ac:dyDescent="0.2">
      <c r="D49889" s="20"/>
    </row>
    <row r="49890" spans="4:4" x14ac:dyDescent="0.2">
      <c r="D49890" s="20"/>
    </row>
    <row r="49891" spans="4:4" x14ac:dyDescent="0.2">
      <c r="D49891" s="20"/>
    </row>
    <row r="49892" spans="4:4" x14ac:dyDescent="0.2">
      <c r="D49892" s="20"/>
    </row>
    <row r="49893" spans="4:4" x14ac:dyDescent="0.2">
      <c r="D49893" s="20"/>
    </row>
    <row r="49894" spans="4:4" x14ac:dyDescent="0.2">
      <c r="D49894" s="20"/>
    </row>
    <row r="49895" spans="4:4" x14ac:dyDescent="0.2">
      <c r="D49895" s="20"/>
    </row>
    <row r="49896" spans="4:4" x14ac:dyDescent="0.2">
      <c r="D49896" s="20"/>
    </row>
    <row r="49897" spans="4:4" x14ac:dyDescent="0.2">
      <c r="D49897" s="20"/>
    </row>
    <row r="49898" spans="4:4" x14ac:dyDescent="0.2">
      <c r="D49898" s="20"/>
    </row>
    <row r="49899" spans="4:4" x14ac:dyDescent="0.2">
      <c r="D49899" s="20"/>
    </row>
    <row r="49900" spans="4:4" x14ac:dyDescent="0.2">
      <c r="D49900" s="20"/>
    </row>
    <row r="49901" spans="4:4" x14ac:dyDescent="0.2">
      <c r="D49901" s="20"/>
    </row>
    <row r="49902" spans="4:4" x14ac:dyDescent="0.2">
      <c r="D49902" s="20"/>
    </row>
    <row r="49903" spans="4:4" x14ac:dyDescent="0.2">
      <c r="D49903" s="20"/>
    </row>
    <row r="49904" spans="4:4" x14ac:dyDescent="0.2">
      <c r="D49904" s="20"/>
    </row>
    <row r="49905" spans="4:4" x14ac:dyDescent="0.2">
      <c r="D49905" s="20"/>
    </row>
    <row r="49906" spans="4:4" x14ac:dyDescent="0.2">
      <c r="D49906" s="20"/>
    </row>
    <row r="49907" spans="4:4" x14ac:dyDescent="0.2">
      <c r="D49907" s="20"/>
    </row>
    <row r="49908" spans="4:4" x14ac:dyDescent="0.2">
      <c r="D49908" s="20"/>
    </row>
    <row r="49909" spans="4:4" x14ac:dyDescent="0.2">
      <c r="D49909" s="20"/>
    </row>
    <row r="49910" spans="4:4" x14ac:dyDescent="0.2">
      <c r="D49910" s="20"/>
    </row>
    <row r="49911" spans="4:4" x14ac:dyDescent="0.2">
      <c r="D49911" s="20"/>
    </row>
    <row r="49912" spans="4:4" x14ac:dyDescent="0.2">
      <c r="D49912" s="20"/>
    </row>
    <row r="49913" spans="4:4" x14ac:dyDescent="0.2">
      <c r="D49913" s="20"/>
    </row>
    <row r="49914" spans="4:4" x14ac:dyDescent="0.2">
      <c r="D49914" s="20"/>
    </row>
    <row r="49915" spans="4:4" x14ac:dyDescent="0.2">
      <c r="D49915" s="20"/>
    </row>
    <row r="49916" spans="4:4" x14ac:dyDescent="0.2">
      <c r="D49916" s="20"/>
    </row>
    <row r="49917" spans="4:4" x14ac:dyDescent="0.2">
      <c r="D49917" s="20"/>
    </row>
    <row r="49918" spans="4:4" x14ac:dyDescent="0.2">
      <c r="D49918" s="20"/>
    </row>
    <row r="49919" spans="4:4" x14ac:dyDescent="0.2">
      <c r="D49919" s="20"/>
    </row>
    <row r="49920" spans="4:4" x14ac:dyDescent="0.2">
      <c r="D49920" s="20"/>
    </row>
    <row r="49921" spans="4:4" x14ac:dyDescent="0.2">
      <c r="D49921" s="20"/>
    </row>
    <row r="49922" spans="4:4" x14ac:dyDescent="0.2">
      <c r="D49922" s="20"/>
    </row>
    <row r="49923" spans="4:4" x14ac:dyDescent="0.2">
      <c r="D49923" s="20"/>
    </row>
    <row r="49924" spans="4:4" x14ac:dyDescent="0.2">
      <c r="D49924" s="20"/>
    </row>
    <row r="49925" spans="4:4" x14ac:dyDescent="0.2">
      <c r="D49925" s="20"/>
    </row>
    <row r="49926" spans="4:4" x14ac:dyDescent="0.2">
      <c r="D49926" s="20"/>
    </row>
    <row r="49927" spans="4:4" x14ac:dyDescent="0.2">
      <c r="D49927" s="20"/>
    </row>
    <row r="49928" spans="4:4" x14ac:dyDescent="0.2">
      <c r="D49928" s="20"/>
    </row>
    <row r="49929" spans="4:4" x14ac:dyDescent="0.2">
      <c r="D49929" s="20"/>
    </row>
    <row r="49930" spans="4:4" x14ac:dyDescent="0.2">
      <c r="D49930" s="20"/>
    </row>
    <row r="49931" spans="4:4" x14ac:dyDescent="0.2">
      <c r="D49931" s="20"/>
    </row>
    <row r="49932" spans="4:4" x14ac:dyDescent="0.2">
      <c r="D49932" s="20"/>
    </row>
    <row r="49933" spans="4:4" x14ac:dyDescent="0.2">
      <c r="D49933" s="20"/>
    </row>
    <row r="49934" spans="4:4" x14ac:dyDescent="0.2">
      <c r="D49934" s="20"/>
    </row>
    <row r="49935" spans="4:4" x14ac:dyDescent="0.2">
      <c r="D49935" s="20"/>
    </row>
    <row r="49936" spans="4:4" x14ac:dyDescent="0.2">
      <c r="D49936" s="20"/>
    </row>
    <row r="49937" spans="4:4" x14ac:dyDescent="0.2">
      <c r="D49937" s="20"/>
    </row>
    <row r="49938" spans="4:4" x14ac:dyDescent="0.2">
      <c r="D49938" s="20"/>
    </row>
    <row r="49939" spans="4:4" x14ac:dyDescent="0.2">
      <c r="D49939" s="20"/>
    </row>
    <row r="49940" spans="4:4" x14ac:dyDescent="0.2">
      <c r="D49940" s="20"/>
    </row>
    <row r="49941" spans="4:4" x14ac:dyDescent="0.2">
      <c r="D49941" s="20"/>
    </row>
    <row r="49942" spans="4:4" x14ac:dyDescent="0.2">
      <c r="D49942" s="20"/>
    </row>
    <row r="49943" spans="4:4" x14ac:dyDescent="0.2">
      <c r="D49943" s="20"/>
    </row>
    <row r="49944" spans="4:4" x14ac:dyDescent="0.2">
      <c r="D49944" s="20"/>
    </row>
    <row r="49945" spans="4:4" x14ac:dyDescent="0.2">
      <c r="D49945" s="20"/>
    </row>
    <row r="49946" spans="4:4" x14ac:dyDescent="0.2">
      <c r="D49946" s="20"/>
    </row>
    <row r="49947" spans="4:4" x14ac:dyDescent="0.2">
      <c r="D49947" s="20"/>
    </row>
    <row r="49948" spans="4:4" x14ac:dyDescent="0.2">
      <c r="D49948" s="20"/>
    </row>
    <row r="49949" spans="4:4" x14ac:dyDescent="0.2">
      <c r="D49949" s="20"/>
    </row>
    <row r="49950" spans="4:4" x14ac:dyDescent="0.2">
      <c r="D49950" s="20"/>
    </row>
    <row r="49951" spans="4:4" x14ac:dyDescent="0.2">
      <c r="D49951" s="20"/>
    </row>
    <row r="49952" spans="4:4" x14ac:dyDescent="0.2">
      <c r="D49952" s="20"/>
    </row>
    <row r="49953" spans="4:4" x14ac:dyDescent="0.2">
      <c r="D49953" s="20"/>
    </row>
    <row r="49954" spans="4:4" x14ac:dyDescent="0.2">
      <c r="D49954" s="20"/>
    </row>
    <row r="49955" spans="4:4" x14ac:dyDescent="0.2">
      <c r="D49955" s="20"/>
    </row>
    <row r="49956" spans="4:4" x14ac:dyDescent="0.2">
      <c r="D49956" s="20"/>
    </row>
    <row r="49957" spans="4:4" x14ac:dyDescent="0.2">
      <c r="D49957" s="20"/>
    </row>
    <row r="49958" spans="4:4" x14ac:dyDescent="0.2">
      <c r="D49958" s="20"/>
    </row>
    <row r="49959" spans="4:4" x14ac:dyDescent="0.2">
      <c r="D49959" s="20"/>
    </row>
    <row r="49960" spans="4:4" x14ac:dyDescent="0.2">
      <c r="D49960" s="20"/>
    </row>
    <row r="49961" spans="4:4" x14ac:dyDescent="0.2">
      <c r="D49961" s="20"/>
    </row>
    <row r="49962" spans="4:4" x14ac:dyDescent="0.2">
      <c r="D49962" s="20"/>
    </row>
    <row r="49963" spans="4:4" x14ac:dyDescent="0.2">
      <c r="D49963" s="20"/>
    </row>
    <row r="49964" spans="4:4" x14ac:dyDescent="0.2">
      <c r="D49964" s="20"/>
    </row>
    <row r="49965" spans="4:4" x14ac:dyDescent="0.2">
      <c r="D49965" s="20"/>
    </row>
    <row r="49966" spans="4:4" x14ac:dyDescent="0.2">
      <c r="D49966" s="20"/>
    </row>
    <row r="49967" spans="4:4" x14ac:dyDescent="0.2">
      <c r="D49967" s="20"/>
    </row>
    <row r="49968" spans="4:4" x14ac:dyDescent="0.2">
      <c r="D49968" s="20"/>
    </row>
    <row r="49969" spans="4:4" x14ac:dyDescent="0.2">
      <c r="D49969" s="20"/>
    </row>
    <row r="49970" spans="4:4" x14ac:dyDescent="0.2">
      <c r="D49970" s="20"/>
    </row>
    <row r="49971" spans="4:4" x14ac:dyDescent="0.2">
      <c r="D49971" s="20"/>
    </row>
    <row r="49972" spans="4:4" x14ac:dyDescent="0.2">
      <c r="D49972" s="20"/>
    </row>
    <row r="49973" spans="4:4" x14ac:dyDescent="0.2">
      <c r="D49973" s="20"/>
    </row>
    <row r="49974" spans="4:4" x14ac:dyDescent="0.2">
      <c r="D49974" s="20"/>
    </row>
    <row r="49975" spans="4:4" x14ac:dyDescent="0.2">
      <c r="D49975" s="20"/>
    </row>
    <row r="49976" spans="4:4" x14ac:dyDescent="0.2">
      <c r="D49976" s="20"/>
    </row>
    <row r="49977" spans="4:4" x14ac:dyDescent="0.2">
      <c r="D49977" s="20"/>
    </row>
    <row r="49978" spans="4:4" x14ac:dyDescent="0.2">
      <c r="D49978" s="20"/>
    </row>
    <row r="49979" spans="4:4" x14ac:dyDescent="0.2">
      <c r="D49979" s="20"/>
    </row>
    <row r="49980" spans="4:4" x14ac:dyDescent="0.2">
      <c r="D49980" s="20"/>
    </row>
    <row r="49981" spans="4:4" x14ac:dyDescent="0.2">
      <c r="D49981" s="20"/>
    </row>
    <row r="49982" spans="4:4" x14ac:dyDescent="0.2">
      <c r="D49982" s="20"/>
    </row>
    <row r="49983" spans="4:4" x14ac:dyDescent="0.2">
      <c r="D49983" s="20"/>
    </row>
    <row r="49984" spans="4:4" x14ac:dyDescent="0.2">
      <c r="D49984" s="20"/>
    </row>
    <row r="49985" spans="4:4" x14ac:dyDescent="0.2">
      <c r="D49985" s="20"/>
    </row>
    <row r="49986" spans="4:4" x14ac:dyDescent="0.2">
      <c r="D49986" s="20"/>
    </row>
    <row r="49987" spans="4:4" x14ac:dyDescent="0.2">
      <c r="D49987" s="20"/>
    </row>
    <row r="49988" spans="4:4" x14ac:dyDescent="0.2">
      <c r="D49988" s="20"/>
    </row>
    <row r="49989" spans="4:4" x14ac:dyDescent="0.2">
      <c r="D49989" s="20"/>
    </row>
    <row r="49990" spans="4:4" x14ac:dyDescent="0.2">
      <c r="D49990" s="20"/>
    </row>
    <row r="49991" spans="4:4" x14ac:dyDescent="0.2">
      <c r="D49991" s="20"/>
    </row>
    <row r="49992" spans="4:4" x14ac:dyDescent="0.2">
      <c r="D49992" s="20"/>
    </row>
    <row r="49993" spans="4:4" x14ac:dyDescent="0.2">
      <c r="D49993" s="20"/>
    </row>
    <row r="49994" spans="4:4" x14ac:dyDescent="0.2">
      <c r="D49994" s="20"/>
    </row>
    <row r="49995" spans="4:4" x14ac:dyDescent="0.2">
      <c r="D49995" s="20"/>
    </row>
    <row r="49996" spans="4:4" x14ac:dyDescent="0.2">
      <c r="D49996" s="20"/>
    </row>
    <row r="49997" spans="4:4" x14ac:dyDescent="0.2">
      <c r="D49997" s="20"/>
    </row>
    <row r="49998" spans="4:4" x14ac:dyDescent="0.2">
      <c r="D49998" s="20"/>
    </row>
    <row r="49999" spans="4:4" x14ac:dyDescent="0.2">
      <c r="D49999" s="20"/>
    </row>
    <row r="50000" spans="4:4" x14ac:dyDescent="0.2">
      <c r="D50000" s="20"/>
    </row>
    <row r="50001" spans="4:4" x14ac:dyDescent="0.2">
      <c r="D50001" s="20"/>
    </row>
    <row r="50002" spans="4:4" x14ac:dyDescent="0.2">
      <c r="D50002" s="20"/>
    </row>
    <row r="50003" spans="4:4" x14ac:dyDescent="0.2">
      <c r="D50003" s="20"/>
    </row>
    <row r="50004" spans="4:4" x14ac:dyDescent="0.2">
      <c r="D50004" s="20"/>
    </row>
    <row r="50005" spans="4:4" x14ac:dyDescent="0.2">
      <c r="D50005" s="20"/>
    </row>
    <row r="50006" spans="4:4" x14ac:dyDescent="0.2">
      <c r="D50006" s="20"/>
    </row>
    <row r="50007" spans="4:4" x14ac:dyDescent="0.2">
      <c r="D50007" s="20"/>
    </row>
    <row r="50008" spans="4:4" x14ac:dyDescent="0.2">
      <c r="D50008" s="20"/>
    </row>
    <row r="50009" spans="4:4" x14ac:dyDescent="0.2">
      <c r="D50009" s="20"/>
    </row>
    <row r="50010" spans="4:4" x14ac:dyDescent="0.2">
      <c r="D50010" s="20"/>
    </row>
    <row r="50011" spans="4:4" x14ac:dyDescent="0.2">
      <c r="D50011" s="20"/>
    </row>
    <row r="50012" spans="4:4" x14ac:dyDescent="0.2">
      <c r="D50012" s="20"/>
    </row>
    <row r="50013" spans="4:4" x14ac:dyDescent="0.2">
      <c r="D50013" s="20"/>
    </row>
    <row r="50014" spans="4:4" x14ac:dyDescent="0.2">
      <c r="D50014" s="20"/>
    </row>
    <row r="50015" spans="4:4" x14ac:dyDescent="0.2">
      <c r="D50015" s="20"/>
    </row>
    <row r="50016" spans="4:4" x14ac:dyDescent="0.2">
      <c r="D50016" s="20"/>
    </row>
    <row r="50017" spans="4:4" x14ac:dyDescent="0.2">
      <c r="D50017" s="20"/>
    </row>
    <row r="50018" spans="4:4" x14ac:dyDescent="0.2">
      <c r="D50018" s="20"/>
    </row>
    <row r="50019" spans="4:4" x14ac:dyDescent="0.2">
      <c r="D50019" s="20"/>
    </row>
    <row r="50020" spans="4:4" x14ac:dyDescent="0.2">
      <c r="D50020" s="20"/>
    </row>
    <row r="50021" spans="4:4" x14ac:dyDescent="0.2">
      <c r="D50021" s="20"/>
    </row>
    <row r="50022" spans="4:4" x14ac:dyDescent="0.2">
      <c r="D50022" s="20"/>
    </row>
    <row r="50023" spans="4:4" x14ac:dyDescent="0.2">
      <c r="D50023" s="20"/>
    </row>
    <row r="50024" spans="4:4" x14ac:dyDescent="0.2">
      <c r="D50024" s="20"/>
    </row>
    <row r="50025" spans="4:4" x14ac:dyDescent="0.2">
      <c r="D50025" s="20"/>
    </row>
    <row r="50026" spans="4:4" x14ac:dyDescent="0.2">
      <c r="D50026" s="20"/>
    </row>
    <row r="50027" spans="4:4" x14ac:dyDescent="0.2">
      <c r="D50027" s="20"/>
    </row>
    <row r="50028" spans="4:4" x14ac:dyDescent="0.2">
      <c r="D50028" s="20"/>
    </row>
    <row r="50029" spans="4:4" x14ac:dyDescent="0.2">
      <c r="D50029" s="20"/>
    </row>
    <row r="50030" spans="4:4" x14ac:dyDescent="0.2">
      <c r="D50030" s="20"/>
    </row>
    <row r="50031" spans="4:4" x14ac:dyDescent="0.2">
      <c r="D50031" s="20"/>
    </row>
    <row r="50032" spans="4:4" x14ac:dyDescent="0.2">
      <c r="D50032" s="20"/>
    </row>
    <row r="50033" spans="4:4" x14ac:dyDescent="0.2">
      <c r="D50033" s="20"/>
    </row>
    <row r="50034" spans="4:4" x14ac:dyDescent="0.2">
      <c r="D50034" s="20"/>
    </row>
    <row r="50035" spans="4:4" x14ac:dyDescent="0.2">
      <c r="D50035" s="20"/>
    </row>
    <row r="50036" spans="4:4" x14ac:dyDescent="0.2">
      <c r="D50036" s="20"/>
    </row>
    <row r="50037" spans="4:4" x14ac:dyDescent="0.2">
      <c r="D50037" s="20"/>
    </row>
    <row r="50038" spans="4:4" x14ac:dyDescent="0.2">
      <c r="D50038" s="20"/>
    </row>
    <row r="50039" spans="4:4" x14ac:dyDescent="0.2">
      <c r="D50039" s="20"/>
    </row>
    <row r="50040" spans="4:4" x14ac:dyDescent="0.2">
      <c r="D50040" s="20"/>
    </row>
    <row r="50041" spans="4:4" x14ac:dyDescent="0.2">
      <c r="D50041" s="20"/>
    </row>
    <row r="50042" spans="4:4" x14ac:dyDescent="0.2">
      <c r="D50042" s="20"/>
    </row>
    <row r="50043" spans="4:4" x14ac:dyDescent="0.2">
      <c r="D50043" s="20"/>
    </row>
    <row r="50044" spans="4:4" x14ac:dyDescent="0.2">
      <c r="D50044" s="20"/>
    </row>
    <row r="50045" spans="4:4" x14ac:dyDescent="0.2">
      <c r="D50045" s="20"/>
    </row>
    <row r="50046" spans="4:4" x14ac:dyDescent="0.2">
      <c r="D50046" s="20"/>
    </row>
    <row r="50047" spans="4:4" x14ac:dyDescent="0.2">
      <c r="D50047" s="20"/>
    </row>
    <row r="50048" spans="4:4" x14ac:dyDescent="0.2">
      <c r="D50048" s="20"/>
    </row>
    <row r="50049" spans="4:4" x14ac:dyDescent="0.2">
      <c r="D50049" s="20"/>
    </row>
    <row r="50050" spans="4:4" x14ac:dyDescent="0.2">
      <c r="D50050" s="20"/>
    </row>
    <row r="50051" spans="4:4" x14ac:dyDescent="0.2">
      <c r="D50051" s="20"/>
    </row>
    <row r="50052" spans="4:4" x14ac:dyDescent="0.2">
      <c r="D50052" s="20"/>
    </row>
    <row r="50053" spans="4:4" x14ac:dyDescent="0.2">
      <c r="D50053" s="20"/>
    </row>
    <row r="50054" spans="4:4" x14ac:dyDescent="0.2">
      <c r="D50054" s="20"/>
    </row>
    <row r="50055" spans="4:4" x14ac:dyDescent="0.2">
      <c r="D50055" s="20"/>
    </row>
    <row r="50056" spans="4:4" x14ac:dyDescent="0.2">
      <c r="D50056" s="20"/>
    </row>
    <row r="50057" spans="4:4" x14ac:dyDescent="0.2">
      <c r="D50057" s="20"/>
    </row>
    <row r="50058" spans="4:4" x14ac:dyDescent="0.2">
      <c r="D50058" s="20"/>
    </row>
    <row r="50059" spans="4:4" x14ac:dyDescent="0.2">
      <c r="D50059" s="20"/>
    </row>
    <row r="50060" spans="4:4" x14ac:dyDescent="0.2">
      <c r="D50060" s="20"/>
    </row>
    <row r="50061" spans="4:4" x14ac:dyDescent="0.2">
      <c r="D50061" s="20"/>
    </row>
    <row r="50062" spans="4:4" x14ac:dyDescent="0.2">
      <c r="D50062" s="20"/>
    </row>
    <row r="50063" spans="4:4" x14ac:dyDescent="0.2">
      <c r="D50063" s="20"/>
    </row>
    <row r="50064" spans="4:4" x14ac:dyDescent="0.2">
      <c r="D50064" s="20"/>
    </row>
    <row r="50065" spans="4:4" x14ac:dyDescent="0.2">
      <c r="D50065" s="20"/>
    </row>
    <row r="50066" spans="4:4" x14ac:dyDescent="0.2">
      <c r="D50066" s="20"/>
    </row>
    <row r="50067" spans="4:4" x14ac:dyDescent="0.2">
      <c r="D50067" s="20"/>
    </row>
    <row r="50068" spans="4:4" x14ac:dyDescent="0.2">
      <c r="D50068" s="20"/>
    </row>
    <row r="50069" spans="4:4" x14ac:dyDescent="0.2">
      <c r="D50069" s="20"/>
    </row>
    <row r="50070" spans="4:4" x14ac:dyDescent="0.2">
      <c r="D50070" s="20"/>
    </row>
    <row r="50071" spans="4:4" x14ac:dyDescent="0.2">
      <c r="D50071" s="20"/>
    </row>
    <row r="50072" spans="4:4" x14ac:dyDescent="0.2">
      <c r="D50072" s="20"/>
    </row>
    <row r="50073" spans="4:4" x14ac:dyDescent="0.2">
      <c r="D50073" s="20"/>
    </row>
    <row r="50074" spans="4:4" x14ac:dyDescent="0.2">
      <c r="D50074" s="20"/>
    </row>
    <row r="50075" spans="4:4" x14ac:dyDescent="0.2">
      <c r="D50075" s="20"/>
    </row>
    <row r="50076" spans="4:4" x14ac:dyDescent="0.2">
      <c r="D50076" s="20"/>
    </row>
    <row r="50077" spans="4:4" x14ac:dyDescent="0.2">
      <c r="D50077" s="20"/>
    </row>
    <row r="50078" spans="4:4" x14ac:dyDescent="0.2">
      <c r="D50078" s="20"/>
    </row>
    <row r="50079" spans="4:4" x14ac:dyDescent="0.2">
      <c r="D50079" s="20"/>
    </row>
    <row r="50080" spans="4:4" x14ac:dyDescent="0.2">
      <c r="D50080" s="20"/>
    </row>
    <row r="50081" spans="4:4" x14ac:dyDescent="0.2">
      <c r="D50081" s="20"/>
    </row>
    <row r="50082" spans="4:4" x14ac:dyDescent="0.2">
      <c r="D50082" s="20"/>
    </row>
    <row r="50083" spans="4:4" x14ac:dyDescent="0.2">
      <c r="D50083" s="20"/>
    </row>
    <row r="50084" spans="4:4" x14ac:dyDescent="0.2">
      <c r="D50084" s="20"/>
    </row>
    <row r="50085" spans="4:4" x14ac:dyDescent="0.2">
      <c r="D50085" s="20"/>
    </row>
    <row r="50086" spans="4:4" x14ac:dyDescent="0.2">
      <c r="D50086" s="20"/>
    </row>
    <row r="50087" spans="4:4" x14ac:dyDescent="0.2">
      <c r="D50087" s="20"/>
    </row>
    <row r="50088" spans="4:4" x14ac:dyDescent="0.2">
      <c r="D50088" s="20"/>
    </row>
    <row r="50089" spans="4:4" x14ac:dyDescent="0.2">
      <c r="D50089" s="20"/>
    </row>
    <row r="50090" spans="4:4" x14ac:dyDescent="0.2">
      <c r="D50090" s="20"/>
    </row>
    <row r="50091" spans="4:4" x14ac:dyDescent="0.2">
      <c r="D50091" s="20"/>
    </row>
    <row r="50092" spans="4:4" x14ac:dyDescent="0.2">
      <c r="D50092" s="20"/>
    </row>
    <row r="50093" spans="4:4" x14ac:dyDescent="0.2">
      <c r="D50093" s="20"/>
    </row>
    <row r="50094" spans="4:4" x14ac:dyDescent="0.2">
      <c r="D50094" s="20"/>
    </row>
    <row r="50095" spans="4:4" x14ac:dyDescent="0.2">
      <c r="D50095" s="20"/>
    </row>
    <row r="50096" spans="4:4" x14ac:dyDescent="0.2">
      <c r="D50096" s="20"/>
    </row>
    <row r="50097" spans="4:4" x14ac:dyDescent="0.2">
      <c r="D50097" s="20"/>
    </row>
    <row r="50098" spans="4:4" x14ac:dyDescent="0.2">
      <c r="D50098" s="20"/>
    </row>
    <row r="50099" spans="4:4" x14ac:dyDescent="0.2">
      <c r="D50099" s="20"/>
    </row>
    <row r="50100" spans="4:4" x14ac:dyDescent="0.2">
      <c r="D50100" s="20"/>
    </row>
    <row r="50101" spans="4:4" x14ac:dyDescent="0.2">
      <c r="D50101" s="20"/>
    </row>
    <row r="50102" spans="4:4" x14ac:dyDescent="0.2">
      <c r="D50102" s="20"/>
    </row>
    <row r="50103" spans="4:4" x14ac:dyDescent="0.2">
      <c r="D50103" s="20"/>
    </row>
    <row r="50104" spans="4:4" x14ac:dyDescent="0.2">
      <c r="D50104" s="20"/>
    </row>
    <row r="50105" spans="4:4" x14ac:dyDescent="0.2">
      <c r="D50105" s="20"/>
    </row>
    <row r="50106" spans="4:4" x14ac:dyDescent="0.2">
      <c r="D50106" s="20"/>
    </row>
    <row r="50107" spans="4:4" x14ac:dyDescent="0.2">
      <c r="D50107" s="20"/>
    </row>
    <row r="50108" spans="4:4" x14ac:dyDescent="0.2">
      <c r="D50108" s="20"/>
    </row>
    <row r="50109" spans="4:4" x14ac:dyDescent="0.2">
      <c r="D50109" s="20"/>
    </row>
    <row r="50110" spans="4:4" x14ac:dyDescent="0.2">
      <c r="D50110" s="20"/>
    </row>
    <row r="50111" spans="4:4" x14ac:dyDescent="0.2">
      <c r="D50111" s="20"/>
    </row>
    <row r="50112" spans="4:4" x14ac:dyDescent="0.2">
      <c r="D50112" s="20"/>
    </row>
    <row r="50113" spans="4:4" x14ac:dyDescent="0.2">
      <c r="D50113" s="20"/>
    </row>
    <row r="50114" spans="4:4" x14ac:dyDescent="0.2">
      <c r="D50114" s="20"/>
    </row>
    <row r="50115" spans="4:4" x14ac:dyDescent="0.2">
      <c r="D50115" s="20"/>
    </row>
    <row r="50116" spans="4:4" x14ac:dyDescent="0.2">
      <c r="D50116" s="20"/>
    </row>
    <row r="50117" spans="4:4" x14ac:dyDescent="0.2">
      <c r="D50117" s="20"/>
    </row>
    <row r="50118" spans="4:4" x14ac:dyDescent="0.2">
      <c r="D50118" s="20"/>
    </row>
    <row r="50119" spans="4:4" x14ac:dyDescent="0.2">
      <c r="D50119" s="20"/>
    </row>
    <row r="50120" spans="4:4" x14ac:dyDescent="0.2">
      <c r="D50120" s="20"/>
    </row>
    <row r="50121" spans="4:4" x14ac:dyDescent="0.2">
      <c r="D50121" s="20"/>
    </row>
    <row r="50122" spans="4:4" x14ac:dyDescent="0.2">
      <c r="D50122" s="20"/>
    </row>
    <row r="50123" spans="4:4" x14ac:dyDescent="0.2">
      <c r="D50123" s="20"/>
    </row>
    <row r="50124" spans="4:4" x14ac:dyDescent="0.2">
      <c r="D50124" s="20"/>
    </row>
    <row r="50125" spans="4:4" x14ac:dyDescent="0.2">
      <c r="D50125" s="20"/>
    </row>
    <row r="50126" spans="4:4" x14ac:dyDescent="0.2">
      <c r="D50126" s="20"/>
    </row>
    <row r="50127" spans="4:4" x14ac:dyDescent="0.2">
      <c r="D50127" s="20"/>
    </row>
    <row r="50128" spans="4:4" x14ac:dyDescent="0.2">
      <c r="D50128" s="20"/>
    </row>
    <row r="50129" spans="4:4" x14ac:dyDescent="0.2">
      <c r="D50129" s="20"/>
    </row>
    <row r="50130" spans="4:4" x14ac:dyDescent="0.2">
      <c r="D50130" s="20"/>
    </row>
    <row r="50131" spans="4:4" x14ac:dyDescent="0.2">
      <c r="D50131" s="20"/>
    </row>
    <row r="50132" spans="4:4" x14ac:dyDescent="0.2">
      <c r="D50132" s="20"/>
    </row>
    <row r="50133" spans="4:4" x14ac:dyDescent="0.2">
      <c r="D50133" s="20"/>
    </row>
    <row r="50134" spans="4:4" x14ac:dyDescent="0.2">
      <c r="D50134" s="20"/>
    </row>
    <row r="50135" spans="4:4" x14ac:dyDescent="0.2">
      <c r="D50135" s="20"/>
    </row>
    <row r="50136" spans="4:4" x14ac:dyDescent="0.2">
      <c r="D50136" s="20"/>
    </row>
    <row r="50137" spans="4:4" x14ac:dyDescent="0.2">
      <c r="D50137" s="20"/>
    </row>
    <row r="50138" spans="4:4" x14ac:dyDescent="0.2">
      <c r="D50138" s="20"/>
    </row>
    <row r="50139" spans="4:4" x14ac:dyDescent="0.2">
      <c r="D50139" s="20"/>
    </row>
    <row r="50140" spans="4:4" x14ac:dyDescent="0.2">
      <c r="D50140" s="20"/>
    </row>
    <row r="50141" spans="4:4" x14ac:dyDescent="0.2">
      <c r="D50141" s="20"/>
    </row>
    <row r="50142" spans="4:4" x14ac:dyDescent="0.2">
      <c r="D50142" s="20"/>
    </row>
    <row r="50143" spans="4:4" x14ac:dyDescent="0.2">
      <c r="D50143" s="20"/>
    </row>
    <row r="50144" spans="4:4" x14ac:dyDescent="0.2">
      <c r="D50144" s="20"/>
    </row>
    <row r="50145" spans="4:4" x14ac:dyDescent="0.2">
      <c r="D50145" s="20"/>
    </row>
    <row r="50146" spans="4:4" x14ac:dyDescent="0.2">
      <c r="D50146" s="20"/>
    </row>
    <row r="50147" spans="4:4" x14ac:dyDescent="0.2">
      <c r="D50147" s="20"/>
    </row>
    <row r="50148" spans="4:4" x14ac:dyDescent="0.2">
      <c r="D50148" s="20"/>
    </row>
    <row r="50149" spans="4:4" x14ac:dyDescent="0.2">
      <c r="D50149" s="20"/>
    </row>
    <row r="50150" spans="4:4" x14ac:dyDescent="0.2">
      <c r="D50150" s="20"/>
    </row>
    <row r="50151" spans="4:4" x14ac:dyDescent="0.2">
      <c r="D50151" s="20"/>
    </row>
    <row r="50152" spans="4:4" x14ac:dyDescent="0.2">
      <c r="D50152" s="20"/>
    </row>
    <row r="50153" spans="4:4" x14ac:dyDescent="0.2">
      <c r="D50153" s="20"/>
    </row>
    <row r="50154" spans="4:4" x14ac:dyDescent="0.2">
      <c r="D50154" s="20"/>
    </row>
    <row r="50155" spans="4:4" x14ac:dyDescent="0.2">
      <c r="D50155" s="20"/>
    </row>
    <row r="50156" spans="4:4" x14ac:dyDescent="0.2">
      <c r="D50156" s="20"/>
    </row>
    <row r="50157" spans="4:4" x14ac:dyDescent="0.2">
      <c r="D50157" s="20"/>
    </row>
    <row r="50158" spans="4:4" x14ac:dyDescent="0.2">
      <c r="D50158" s="20"/>
    </row>
    <row r="50159" spans="4:4" x14ac:dyDescent="0.2">
      <c r="D50159" s="20"/>
    </row>
    <row r="50160" spans="4:4" x14ac:dyDescent="0.2">
      <c r="D50160" s="20"/>
    </row>
    <row r="50161" spans="4:4" x14ac:dyDescent="0.2">
      <c r="D50161" s="20"/>
    </row>
    <row r="50162" spans="4:4" x14ac:dyDescent="0.2">
      <c r="D50162" s="20"/>
    </row>
    <row r="50163" spans="4:4" x14ac:dyDescent="0.2">
      <c r="D50163" s="20"/>
    </row>
    <row r="50164" spans="4:4" x14ac:dyDescent="0.2">
      <c r="D50164" s="20"/>
    </row>
    <row r="50165" spans="4:4" x14ac:dyDescent="0.2">
      <c r="D50165" s="20"/>
    </row>
    <row r="50166" spans="4:4" x14ac:dyDescent="0.2">
      <c r="D50166" s="20"/>
    </row>
    <row r="50167" spans="4:4" x14ac:dyDescent="0.2">
      <c r="D50167" s="20"/>
    </row>
    <row r="50168" spans="4:4" x14ac:dyDescent="0.2">
      <c r="D50168" s="20"/>
    </row>
    <row r="50169" spans="4:4" x14ac:dyDescent="0.2">
      <c r="D50169" s="20"/>
    </row>
    <row r="50170" spans="4:4" x14ac:dyDescent="0.2">
      <c r="D50170" s="20"/>
    </row>
    <row r="50171" spans="4:4" x14ac:dyDescent="0.2">
      <c r="D50171" s="20"/>
    </row>
    <row r="50172" spans="4:4" x14ac:dyDescent="0.2">
      <c r="D50172" s="20"/>
    </row>
    <row r="50173" spans="4:4" x14ac:dyDescent="0.2">
      <c r="D50173" s="20"/>
    </row>
    <row r="50174" spans="4:4" x14ac:dyDescent="0.2">
      <c r="D50174" s="20"/>
    </row>
    <row r="50175" spans="4:4" x14ac:dyDescent="0.2">
      <c r="D50175" s="20"/>
    </row>
    <row r="50176" spans="4:4" x14ac:dyDescent="0.2">
      <c r="D50176" s="20"/>
    </row>
    <row r="50177" spans="4:4" x14ac:dyDescent="0.2">
      <c r="D50177" s="20"/>
    </row>
    <row r="50178" spans="4:4" x14ac:dyDescent="0.2">
      <c r="D50178" s="20"/>
    </row>
    <row r="50179" spans="4:4" x14ac:dyDescent="0.2">
      <c r="D50179" s="20"/>
    </row>
    <row r="50180" spans="4:4" x14ac:dyDescent="0.2">
      <c r="D50180" s="20"/>
    </row>
    <row r="50181" spans="4:4" x14ac:dyDescent="0.2">
      <c r="D50181" s="20"/>
    </row>
    <row r="50182" spans="4:4" x14ac:dyDescent="0.2">
      <c r="D50182" s="20"/>
    </row>
    <row r="50183" spans="4:4" x14ac:dyDescent="0.2">
      <c r="D50183" s="20"/>
    </row>
    <row r="50184" spans="4:4" x14ac:dyDescent="0.2">
      <c r="D50184" s="20"/>
    </row>
    <row r="50185" spans="4:4" x14ac:dyDescent="0.2">
      <c r="D50185" s="20"/>
    </row>
    <row r="50186" spans="4:4" x14ac:dyDescent="0.2">
      <c r="D50186" s="20"/>
    </row>
    <row r="50187" spans="4:4" x14ac:dyDescent="0.2">
      <c r="D50187" s="20"/>
    </row>
    <row r="50188" spans="4:4" x14ac:dyDescent="0.2">
      <c r="D50188" s="20"/>
    </row>
    <row r="50189" spans="4:4" x14ac:dyDescent="0.2">
      <c r="D50189" s="20"/>
    </row>
    <row r="50190" spans="4:4" x14ac:dyDescent="0.2">
      <c r="D50190" s="20"/>
    </row>
    <row r="50191" spans="4:4" x14ac:dyDescent="0.2">
      <c r="D50191" s="20"/>
    </row>
    <row r="50192" spans="4:4" x14ac:dyDescent="0.2">
      <c r="D50192" s="20"/>
    </row>
    <row r="50193" spans="4:4" x14ac:dyDescent="0.2">
      <c r="D50193" s="20"/>
    </row>
    <row r="50194" spans="4:4" x14ac:dyDescent="0.2">
      <c r="D50194" s="20"/>
    </row>
    <row r="50195" spans="4:4" x14ac:dyDescent="0.2">
      <c r="D50195" s="20"/>
    </row>
    <row r="50196" spans="4:4" x14ac:dyDescent="0.2">
      <c r="D50196" s="20"/>
    </row>
    <row r="50197" spans="4:4" x14ac:dyDescent="0.2">
      <c r="D50197" s="20"/>
    </row>
    <row r="50198" spans="4:4" x14ac:dyDescent="0.2">
      <c r="D50198" s="20"/>
    </row>
    <row r="50199" spans="4:4" x14ac:dyDescent="0.2">
      <c r="D50199" s="20"/>
    </row>
    <row r="50200" spans="4:4" x14ac:dyDescent="0.2">
      <c r="D50200" s="20"/>
    </row>
    <row r="50201" spans="4:4" x14ac:dyDescent="0.2">
      <c r="D50201" s="20"/>
    </row>
    <row r="50202" spans="4:4" x14ac:dyDescent="0.2">
      <c r="D50202" s="20"/>
    </row>
    <row r="50203" spans="4:4" x14ac:dyDescent="0.2">
      <c r="D50203" s="20"/>
    </row>
    <row r="50204" spans="4:4" x14ac:dyDescent="0.2">
      <c r="D50204" s="20"/>
    </row>
    <row r="50205" spans="4:4" x14ac:dyDescent="0.2">
      <c r="D50205" s="20"/>
    </row>
    <row r="50206" spans="4:4" x14ac:dyDescent="0.2">
      <c r="D50206" s="20"/>
    </row>
    <row r="50207" spans="4:4" x14ac:dyDescent="0.2">
      <c r="D50207" s="20"/>
    </row>
    <row r="50208" spans="4:4" x14ac:dyDescent="0.2">
      <c r="D50208" s="20"/>
    </row>
    <row r="50209" spans="4:4" x14ac:dyDescent="0.2">
      <c r="D50209" s="20"/>
    </row>
    <row r="50210" spans="4:4" x14ac:dyDescent="0.2">
      <c r="D50210" s="20"/>
    </row>
    <row r="50211" spans="4:4" x14ac:dyDescent="0.2">
      <c r="D50211" s="20"/>
    </row>
    <row r="50212" spans="4:4" x14ac:dyDescent="0.2">
      <c r="D50212" s="20"/>
    </row>
    <row r="50213" spans="4:4" x14ac:dyDescent="0.2">
      <c r="D50213" s="20"/>
    </row>
    <row r="50214" spans="4:4" x14ac:dyDescent="0.2">
      <c r="D50214" s="20"/>
    </row>
    <row r="50215" spans="4:4" x14ac:dyDescent="0.2">
      <c r="D50215" s="20"/>
    </row>
    <row r="50216" spans="4:4" x14ac:dyDescent="0.2">
      <c r="D50216" s="20"/>
    </row>
    <row r="50217" spans="4:4" x14ac:dyDescent="0.2">
      <c r="D50217" s="20"/>
    </row>
    <row r="50218" spans="4:4" x14ac:dyDescent="0.2">
      <c r="D50218" s="20"/>
    </row>
    <row r="50219" spans="4:4" x14ac:dyDescent="0.2">
      <c r="D50219" s="20"/>
    </row>
    <row r="50220" spans="4:4" x14ac:dyDescent="0.2">
      <c r="D50220" s="20"/>
    </row>
    <row r="50221" spans="4:4" x14ac:dyDescent="0.2">
      <c r="D50221" s="20"/>
    </row>
    <row r="50222" spans="4:4" x14ac:dyDescent="0.2">
      <c r="D50222" s="20"/>
    </row>
    <row r="50223" spans="4:4" x14ac:dyDescent="0.2">
      <c r="D50223" s="20"/>
    </row>
    <row r="50224" spans="4:4" x14ac:dyDescent="0.2">
      <c r="D50224" s="20"/>
    </row>
    <row r="50225" spans="4:4" x14ac:dyDescent="0.2">
      <c r="D50225" s="20"/>
    </row>
    <row r="50226" spans="4:4" x14ac:dyDescent="0.2">
      <c r="D50226" s="20"/>
    </row>
    <row r="50227" spans="4:4" x14ac:dyDescent="0.2">
      <c r="D50227" s="20"/>
    </row>
    <row r="50228" spans="4:4" x14ac:dyDescent="0.2">
      <c r="D50228" s="20"/>
    </row>
    <row r="50229" spans="4:4" x14ac:dyDescent="0.2">
      <c r="D50229" s="20"/>
    </row>
    <row r="50230" spans="4:4" x14ac:dyDescent="0.2">
      <c r="D50230" s="20"/>
    </row>
    <row r="50231" spans="4:4" x14ac:dyDescent="0.2">
      <c r="D50231" s="20"/>
    </row>
    <row r="50232" spans="4:4" x14ac:dyDescent="0.2">
      <c r="D50232" s="20"/>
    </row>
    <row r="50233" spans="4:4" x14ac:dyDescent="0.2">
      <c r="D50233" s="20"/>
    </row>
    <row r="50234" spans="4:4" x14ac:dyDescent="0.2">
      <c r="D50234" s="20"/>
    </row>
    <row r="50235" spans="4:4" x14ac:dyDescent="0.2">
      <c r="D50235" s="20"/>
    </row>
    <row r="50236" spans="4:4" x14ac:dyDescent="0.2">
      <c r="D50236" s="20"/>
    </row>
    <row r="50237" spans="4:4" x14ac:dyDescent="0.2">
      <c r="D50237" s="20"/>
    </row>
    <row r="50238" spans="4:4" x14ac:dyDescent="0.2">
      <c r="D50238" s="20"/>
    </row>
    <row r="50239" spans="4:4" x14ac:dyDescent="0.2">
      <c r="D50239" s="20"/>
    </row>
    <row r="50240" spans="4:4" x14ac:dyDescent="0.2">
      <c r="D50240" s="20"/>
    </row>
    <row r="50241" spans="4:4" x14ac:dyDescent="0.2">
      <c r="D50241" s="20"/>
    </row>
    <row r="50242" spans="4:4" x14ac:dyDescent="0.2">
      <c r="D50242" s="20"/>
    </row>
    <row r="50243" spans="4:4" x14ac:dyDescent="0.2">
      <c r="D50243" s="20"/>
    </row>
    <row r="50244" spans="4:4" x14ac:dyDescent="0.2">
      <c r="D50244" s="20"/>
    </row>
    <row r="50245" spans="4:4" x14ac:dyDescent="0.2">
      <c r="D50245" s="20"/>
    </row>
    <row r="50246" spans="4:4" x14ac:dyDescent="0.2">
      <c r="D50246" s="20"/>
    </row>
    <row r="50247" spans="4:4" x14ac:dyDescent="0.2">
      <c r="D50247" s="20"/>
    </row>
    <row r="50248" spans="4:4" x14ac:dyDescent="0.2">
      <c r="D50248" s="20"/>
    </row>
    <row r="50249" spans="4:4" x14ac:dyDescent="0.2">
      <c r="D50249" s="20"/>
    </row>
    <row r="50250" spans="4:4" x14ac:dyDescent="0.2">
      <c r="D50250" s="20"/>
    </row>
    <row r="50251" spans="4:4" x14ac:dyDescent="0.2">
      <c r="D50251" s="20"/>
    </row>
    <row r="50252" spans="4:4" x14ac:dyDescent="0.2">
      <c r="D50252" s="20"/>
    </row>
    <row r="50253" spans="4:4" x14ac:dyDescent="0.2">
      <c r="D50253" s="20"/>
    </row>
    <row r="50254" spans="4:4" x14ac:dyDescent="0.2">
      <c r="D50254" s="20"/>
    </row>
    <row r="50255" spans="4:4" x14ac:dyDescent="0.2">
      <c r="D50255" s="20"/>
    </row>
    <row r="50256" spans="4:4" x14ac:dyDescent="0.2">
      <c r="D50256" s="20"/>
    </row>
    <row r="50257" spans="4:4" x14ac:dyDescent="0.2">
      <c r="D50257" s="20"/>
    </row>
    <row r="50258" spans="4:4" x14ac:dyDescent="0.2">
      <c r="D50258" s="20"/>
    </row>
    <row r="50259" spans="4:4" x14ac:dyDescent="0.2">
      <c r="D50259" s="20"/>
    </row>
    <row r="50260" spans="4:4" x14ac:dyDescent="0.2">
      <c r="D50260" s="20"/>
    </row>
    <row r="50261" spans="4:4" x14ac:dyDescent="0.2">
      <c r="D50261" s="20"/>
    </row>
    <row r="50262" spans="4:4" x14ac:dyDescent="0.2">
      <c r="D50262" s="20"/>
    </row>
    <row r="50263" spans="4:4" x14ac:dyDescent="0.2">
      <c r="D50263" s="20"/>
    </row>
    <row r="50264" spans="4:4" x14ac:dyDescent="0.2">
      <c r="D50264" s="20"/>
    </row>
    <row r="50265" spans="4:4" x14ac:dyDescent="0.2">
      <c r="D50265" s="20"/>
    </row>
    <row r="50266" spans="4:4" x14ac:dyDescent="0.2">
      <c r="D50266" s="20"/>
    </row>
    <row r="50267" spans="4:4" x14ac:dyDescent="0.2">
      <c r="D50267" s="20"/>
    </row>
    <row r="50268" spans="4:4" x14ac:dyDescent="0.2">
      <c r="D50268" s="20"/>
    </row>
    <row r="50269" spans="4:4" x14ac:dyDescent="0.2">
      <c r="D50269" s="20"/>
    </row>
    <row r="50270" spans="4:4" x14ac:dyDescent="0.2">
      <c r="D50270" s="20"/>
    </row>
    <row r="50271" spans="4:4" x14ac:dyDescent="0.2">
      <c r="D50271" s="20"/>
    </row>
    <row r="50272" spans="4:4" x14ac:dyDescent="0.2">
      <c r="D50272" s="20"/>
    </row>
    <row r="50273" spans="4:4" x14ac:dyDescent="0.2">
      <c r="D50273" s="20"/>
    </row>
    <row r="50274" spans="4:4" x14ac:dyDescent="0.2">
      <c r="D50274" s="20"/>
    </row>
    <row r="50275" spans="4:4" x14ac:dyDescent="0.2">
      <c r="D50275" s="20"/>
    </row>
    <row r="50276" spans="4:4" x14ac:dyDescent="0.2">
      <c r="D50276" s="20"/>
    </row>
    <row r="50277" spans="4:4" x14ac:dyDescent="0.2">
      <c r="D50277" s="20"/>
    </row>
    <row r="50278" spans="4:4" x14ac:dyDescent="0.2">
      <c r="D50278" s="20"/>
    </row>
    <row r="50279" spans="4:4" x14ac:dyDescent="0.2">
      <c r="D50279" s="20"/>
    </row>
    <row r="50280" spans="4:4" x14ac:dyDescent="0.2">
      <c r="D50280" s="20"/>
    </row>
    <row r="50281" spans="4:4" x14ac:dyDescent="0.2">
      <c r="D50281" s="20"/>
    </row>
    <row r="50282" spans="4:4" x14ac:dyDescent="0.2">
      <c r="D50282" s="20"/>
    </row>
    <row r="50283" spans="4:4" x14ac:dyDescent="0.2">
      <c r="D50283" s="20"/>
    </row>
    <row r="50284" spans="4:4" x14ac:dyDescent="0.2">
      <c r="D50284" s="20"/>
    </row>
    <row r="50285" spans="4:4" x14ac:dyDescent="0.2">
      <c r="D50285" s="20"/>
    </row>
    <row r="50286" spans="4:4" x14ac:dyDescent="0.2">
      <c r="D50286" s="20"/>
    </row>
    <row r="50287" spans="4:4" x14ac:dyDescent="0.2">
      <c r="D50287" s="20"/>
    </row>
    <row r="50288" spans="4:4" x14ac:dyDescent="0.2">
      <c r="D50288" s="20"/>
    </row>
    <row r="50289" spans="4:4" x14ac:dyDescent="0.2">
      <c r="D50289" s="20"/>
    </row>
    <row r="50290" spans="4:4" x14ac:dyDescent="0.2">
      <c r="D50290" s="20"/>
    </row>
    <row r="50291" spans="4:4" x14ac:dyDescent="0.2">
      <c r="D50291" s="20"/>
    </row>
    <row r="50292" spans="4:4" x14ac:dyDescent="0.2">
      <c r="D50292" s="20"/>
    </row>
    <row r="50293" spans="4:4" x14ac:dyDescent="0.2">
      <c r="D50293" s="20"/>
    </row>
    <row r="50294" spans="4:4" x14ac:dyDescent="0.2">
      <c r="D50294" s="20"/>
    </row>
    <row r="50295" spans="4:4" x14ac:dyDescent="0.2">
      <c r="D50295" s="20"/>
    </row>
    <row r="50296" spans="4:4" x14ac:dyDescent="0.2">
      <c r="D50296" s="20"/>
    </row>
    <row r="50297" spans="4:4" x14ac:dyDescent="0.2">
      <c r="D50297" s="20"/>
    </row>
    <row r="50298" spans="4:4" x14ac:dyDescent="0.2">
      <c r="D50298" s="20"/>
    </row>
    <row r="50299" spans="4:4" x14ac:dyDescent="0.2">
      <c r="D50299" s="20"/>
    </row>
    <row r="50300" spans="4:4" x14ac:dyDescent="0.2">
      <c r="D50300" s="20"/>
    </row>
    <row r="50301" spans="4:4" x14ac:dyDescent="0.2">
      <c r="D50301" s="20"/>
    </row>
    <row r="50302" spans="4:4" x14ac:dyDescent="0.2">
      <c r="D50302" s="20"/>
    </row>
    <row r="50303" spans="4:4" x14ac:dyDescent="0.2">
      <c r="D50303" s="20"/>
    </row>
    <row r="50304" spans="4:4" x14ac:dyDescent="0.2">
      <c r="D50304" s="20"/>
    </row>
    <row r="50305" spans="4:4" x14ac:dyDescent="0.2">
      <c r="D50305" s="20"/>
    </row>
    <row r="50306" spans="4:4" x14ac:dyDescent="0.2">
      <c r="D50306" s="20"/>
    </row>
    <row r="50307" spans="4:4" x14ac:dyDescent="0.2">
      <c r="D50307" s="20"/>
    </row>
    <row r="50308" spans="4:4" x14ac:dyDescent="0.2">
      <c r="D50308" s="20"/>
    </row>
    <row r="50309" spans="4:4" x14ac:dyDescent="0.2">
      <c r="D50309" s="20"/>
    </row>
    <row r="50310" spans="4:4" x14ac:dyDescent="0.2">
      <c r="D50310" s="20"/>
    </row>
    <row r="50311" spans="4:4" x14ac:dyDescent="0.2">
      <c r="D50311" s="20"/>
    </row>
    <row r="50312" spans="4:4" x14ac:dyDescent="0.2">
      <c r="D50312" s="20"/>
    </row>
    <row r="50313" spans="4:4" x14ac:dyDescent="0.2">
      <c r="D50313" s="20"/>
    </row>
    <row r="50314" spans="4:4" x14ac:dyDescent="0.2">
      <c r="D50314" s="20"/>
    </row>
    <row r="50315" spans="4:4" x14ac:dyDescent="0.2">
      <c r="D50315" s="20"/>
    </row>
    <row r="50316" spans="4:4" x14ac:dyDescent="0.2">
      <c r="D50316" s="20"/>
    </row>
    <row r="50317" spans="4:4" x14ac:dyDescent="0.2">
      <c r="D50317" s="20"/>
    </row>
    <row r="50318" spans="4:4" x14ac:dyDescent="0.2">
      <c r="D50318" s="20"/>
    </row>
    <row r="50319" spans="4:4" x14ac:dyDescent="0.2">
      <c r="D50319" s="20"/>
    </row>
    <row r="50320" spans="4:4" x14ac:dyDescent="0.2">
      <c r="D50320" s="20"/>
    </row>
    <row r="50321" spans="4:4" x14ac:dyDescent="0.2">
      <c r="D50321" s="20"/>
    </row>
    <row r="50322" spans="4:4" x14ac:dyDescent="0.2">
      <c r="D50322" s="20"/>
    </row>
    <row r="50323" spans="4:4" x14ac:dyDescent="0.2">
      <c r="D50323" s="20"/>
    </row>
    <row r="50324" spans="4:4" x14ac:dyDescent="0.2">
      <c r="D50324" s="20"/>
    </row>
    <row r="50325" spans="4:4" x14ac:dyDescent="0.2">
      <c r="D50325" s="20"/>
    </row>
    <row r="50326" spans="4:4" x14ac:dyDescent="0.2">
      <c r="D50326" s="20"/>
    </row>
    <row r="50327" spans="4:4" x14ac:dyDescent="0.2">
      <c r="D50327" s="20"/>
    </row>
    <row r="50328" spans="4:4" x14ac:dyDescent="0.2">
      <c r="D50328" s="20"/>
    </row>
    <row r="50329" spans="4:4" x14ac:dyDescent="0.2">
      <c r="D50329" s="20"/>
    </row>
    <row r="50330" spans="4:4" x14ac:dyDescent="0.2">
      <c r="D50330" s="20"/>
    </row>
    <row r="50331" spans="4:4" x14ac:dyDescent="0.2">
      <c r="D50331" s="20"/>
    </row>
    <row r="50332" spans="4:4" x14ac:dyDescent="0.2">
      <c r="D50332" s="20"/>
    </row>
    <row r="50333" spans="4:4" x14ac:dyDescent="0.2">
      <c r="D50333" s="20"/>
    </row>
    <row r="50334" spans="4:4" x14ac:dyDescent="0.2">
      <c r="D50334" s="20"/>
    </row>
    <row r="50335" spans="4:4" x14ac:dyDescent="0.2">
      <c r="D50335" s="20"/>
    </row>
    <row r="50336" spans="4:4" x14ac:dyDescent="0.2">
      <c r="D50336" s="20"/>
    </row>
    <row r="50337" spans="4:4" x14ac:dyDescent="0.2">
      <c r="D50337" s="20"/>
    </row>
    <row r="50338" spans="4:4" x14ac:dyDescent="0.2">
      <c r="D50338" s="20"/>
    </row>
    <row r="50339" spans="4:4" x14ac:dyDescent="0.2">
      <c r="D50339" s="20"/>
    </row>
    <row r="50340" spans="4:4" x14ac:dyDescent="0.2">
      <c r="D50340" s="20"/>
    </row>
    <row r="50341" spans="4:4" x14ac:dyDescent="0.2">
      <c r="D50341" s="20"/>
    </row>
    <row r="50342" spans="4:4" x14ac:dyDescent="0.2">
      <c r="D50342" s="20"/>
    </row>
    <row r="50343" spans="4:4" x14ac:dyDescent="0.2">
      <c r="D50343" s="20"/>
    </row>
    <row r="50344" spans="4:4" x14ac:dyDescent="0.2">
      <c r="D50344" s="20"/>
    </row>
    <row r="50345" spans="4:4" x14ac:dyDescent="0.2">
      <c r="D50345" s="20"/>
    </row>
    <row r="50346" spans="4:4" x14ac:dyDescent="0.2">
      <c r="D50346" s="20"/>
    </row>
    <row r="50347" spans="4:4" x14ac:dyDescent="0.2">
      <c r="D50347" s="20"/>
    </row>
    <row r="50348" spans="4:4" x14ac:dyDescent="0.2">
      <c r="D50348" s="20"/>
    </row>
    <row r="50349" spans="4:4" x14ac:dyDescent="0.2">
      <c r="D50349" s="20"/>
    </row>
    <row r="50350" spans="4:4" x14ac:dyDescent="0.2">
      <c r="D50350" s="20"/>
    </row>
    <row r="50351" spans="4:4" x14ac:dyDescent="0.2">
      <c r="D50351" s="20"/>
    </row>
    <row r="50352" spans="4:4" x14ac:dyDescent="0.2">
      <c r="D50352" s="20"/>
    </row>
    <row r="50353" spans="4:4" x14ac:dyDescent="0.2">
      <c r="D50353" s="20"/>
    </row>
    <row r="50354" spans="4:4" x14ac:dyDescent="0.2">
      <c r="D50354" s="20"/>
    </row>
    <row r="50355" spans="4:4" x14ac:dyDescent="0.2">
      <c r="D50355" s="20"/>
    </row>
    <row r="50356" spans="4:4" x14ac:dyDescent="0.2">
      <c r="D50356" s="20"/>
    </row>
    <row r="50357" spans="4:4" x14ac:dyDescent="0.2">
      <c r="D50357" s="20"/>
    </row>
    <row r="50358" spans="4:4" x14ac:dyDescent="0.2">
      <c r="D50358" s="20"/>
    </row>
    <row r="50359" spans="4:4" x14ac:dyDescent="0.2">
      <c r="D50359" s="20"/>
    </row>
    <row r="50360" spans="4:4" x14ac:dyDescent="0.2">
      <c r="D50360" s="20"/>
    </row>
    <row r="50361" spans="4:4" x14ac:dyDescent="0.2">
      <c r="D50361" s="20"/>
    </row>
    <row r="50362" spans="4:4" x14ac:dyDescent="0.2">
      <c r="D50362" s="20"/>
    </row>
    <row r="50363" spans="4:4" x14ac:dyDescent="0.2">
      <c r="D50363" s="20"/>
    </row>
    <row r="50364" spans="4:4" x14ac:dyDescent="0.2">
      <c r="D50364" s="20"/>
    </row>
    <row r="50365" spans="4:4" x14ac:dyDescent="0.2">
      <c r="D50365" s="20"/>
    </row>
    <row r="50366" spans="4:4" x14ac:dyDescent="0.2">
      <c r="D50366" s="20"/>
    </row>
    <row r="50367" spans="4:4" x14ac:dyDescent="0.2">
      <c r="D50367" s="20"/>
    </row>
    <row r="50368" spans="4:4" x14ac:dyDescent="0.2">
      <c r="D50368" s="20"/>
    </row>
    <row r="50369" spans="4:4" x14ac:dyDescent="0.2">
      <c r="D50369" s="20"/>
    </row>
    <row r="50370" spans="4:4" x14ac:dyDescent="0.2">
      <c r="D50370" s="20"/>
    </row>
    <row r="50371" spans="4:4" x14ac:dyDescent="0.2">
      <c r="D50371" s="20"/>
    </row>
    <row r="50372" spans="4:4" x14ac:dyDescent="0.2">
      <c r="D50372" s="20"/>
    </row>
    <row r="50373" spans="4:4" x14ac:dyDescent="0.2">
      <c r="D50373" s="20"/>
    </row>
    <row r="50374" spans="4:4" x14ac:dyDescent="0.2">
      <c r="D50374" s="20"/>
    </row>
    <row r="50375" spans="4:4" x14ac:dyDescent="0.2">
      <c r="D50375" s="20"/>
    </row>
    <row r="50376" spans="4:4" x14ac:dyDescent="0.2">
      <c r="D50376" s="20"/>
    </row>
    <row r="50377" spans="4:4" x14ac:dyDescent="0.2">
      <c r="D50377" s="20"/>
    </row>
    <row r="50378" spans="4:4" x14ac:dyDescent="0.2">
      <c r="D50378" s="20"/>
    </row>
    <row r="50379" spans="4:4" x14ac:dyDescent="0.2">
      <c r="D50379" s="20"/>
    </row>
    <row r="50380" spans="4:4" x14ac:dyDescent="0.2">
      <c r="D50380" s="20"/>
    </row>
    <row r="50381" spans="4:4" x14ac:dyDescent="0.2">
      <c r="D50381" s="20"/>
    </row>
    <row r="50382" spans="4:4" x14ac:dyDescent="0.2">
      <c r="D50382" s="20"/>
    </row>
    <row r="50383" spans="4:4" x14ac:dyDescent="0.2">
      <c r="D50383" s="20"/>
    </row>
    <row r="50384" spans="4:4" x14ac:dyDescent="0.2">
      <c r="D50384" s="20"/>
    </row>
    <row r="50385" spans="4:4" x14ac:dyDescent="0.2">
      <c r="D50385" s="20"/>
    </row>
    <row r="50386" spans="4:4" x14ac:dyDescent="0.2">
      <c r="D50386" s="20"/>
    </row>
    <row r="50387" spans="4:4" x14ac:dyDescent="0.2">
      <c r="D50387" s="20"/>
    </row>
    <row r="50388" spans="4:4" x14ac:dyDescent="0.2">
      <c r="D50388" s="20"/>
    </row>
    <row r="50389" spans="4:4" x14ac:dyDescent="0.2">
      <c r="D50389" s="20"/>
    </row>
    <row r="50390" spans="4:4" x14ac:dyDescent="0.2">
      <c r="D50390" s="20"/>
    </row>
    <row r="50391" spans="4:4" x14ac:dyDescent="0.2">
      <c r="D50391" s="20"/>
    </row>
    <row r="50392" spans="4:4" x14ac:dyDescent="0.2">
      <c r="D50392" s="20"/>
    </row>
    <row r="50393" spans="4:4" x14ac:dyDescent="0.2">
      <c r="D50393" s="20"/>
    </row>
    <row r="50394" spans="4:4" x14ac:dyDescent="0.2">
      <c r="D50394" s="20"/>
    </row>
    <row r="50395" spans="4:4" x14ac:dyDescent="0.2">
      <c r="D50395" s="20"/>
    </row>
    <row r="50396" spans="4:4" x14ac:dyDescent="0.2">
      <c r="D50396" s="20"/>
    </row>
    <row r="50397" spans="4:4" x14ac:dyDescent="0.2">
      <c r="D50397" s="20"/>
    </row>
    <row r="50398" spans="4:4" x14ac:dyDescent="0.2">
      <c r="D50398" s="20"/>
    </row>
    <row r="50399" spans="4:4" x14ac:dyDescent="0.2">
      <c r="D50399" s="20"/>
    </row>
    <row r="50400" spans="4:4" x14ac:dyDescent="0.2">
      <c r="D50400" s="20"/>
    </row>
    <row r="50401" spans="4:4" x14ac:dyDescent="0.2">
      <c r="D50401" s="20"/>
    </row>
    <row r="50402" spans="4:4" x14ac:dyDescent="0.2">
      <c r="D50402" s="20"/>
    </row>
    <row r="50403" spans="4:4" x14ac:dyDescent="0.2">
      <c r="D50403" s="20"/>
    </row>
    <row r="50404" spans="4:4" x14ac:dyDescent="0.2">
      <c r="D50404" s="20"/>
    </row>
    <row r="50405" spans="4:4" x14ac:dyDescent="0.2">
      <c r="D50405" s="20"/>
    </row>
    <row r="50406" spans="4:4" x14ac:dyDescent="0.2">
      <c r="D50406" s="20"/>
    </row>
    <row r="50407" spans="4:4" x14ac:dyDescent="0.2">
      <c r="D50407" s="20"/>
    </row>
    <row r="50408" spans="4:4" x14ac:dyDescent="0.2">
      <c r="D50408" s="20"/>
    </row>
    <row r="50409" spans="4:4" x14ac:dyDescent="0.2">
      <c r="D50409" s="20"/>
    </row>
    <row r="50410" spans="4:4" x14ac:dyDescent="0.2">
      <c r="D50410" s="20"/>
    </row>
    <row r="50411" spans="4:4" x14ac:dyDescent="0.2">
      <c r="D50411" s="20"/>
    </row>
    <row r="50412" spans="4:4" x14ac:dyDescent="0.2">
      <c r="D50412" s="20"/>
    </row>
    <row r="50413" spans="4:4" x14ac:dyDescent="0.2">
      <c r="D50413" s="20"/>
    </row>
    <row r="50414" spans="4:4" x14ac:dyDescent="0.2">
      <c r="D50414" s="20"/>
    </row>
    <row r="50415" spans="4:4" x14ac:dyDescent="0.2">
      <c r="D50415" s="20"/>
    </row>
    <row r="50416" spans="4:4" x14ac:dyDescent="0.2">
      <c r="D50416" s="20"/>
    </row>
    <row r="50417" spans="4:4" x14ac:dyDescent="0.2">
      <c r="D50417" s="20"/>
    </row>
    <row r="50418" spans="4:4" x14ac:dyDescent="0.2">
      <c r="D50418" s="20"/>
    </row>
    <row r="50419" spans="4:4" x14ac:dyDescent="0.2">
      <c r="D50419" s="20"/>
    </row>
    <row r="50420" spans="4:4" x14ac:dyDescent="0.2">
      <c r="D50420" s="20"/>
    </row>
    <row r="50421" spans="4:4" x14ac:dyDescent="0.2">
      <c r="D50421" s="20"/>
    </row>
    <row r="50422" spans="4:4" x14ac:dyDescent="0.2">
      <c r="D50422" s="20"/>
    </row>
    <row r="50423" spans="4:4" x14ac:dyDescent="0.2">
      <c r="D50423" s="20"/>
    </row>
    <row r="50424" spans="4:4" x14ac:dyDescent="0.2">
      <c r="D50424" s="20"/>
    </row>
    <row r="50425" spans="4:4" x14ac:dyDescent="0.2">
      <c r="D50425" s="20"/>
    </row>
    <row r="50426" spans="4:4" x14ac:dyDescent="0.2">
      <c r="D50426" s="20"/>
    </row>
    <row r="50427" spans="4:4" x14ac:dyDescent="0.2">
      <c r="D50427" s="20"/>
    </row>
    <row r="50428" spans="4:4" x14ac:dyDescent="0.2">
      <c r="D50428" s="20"/>
    </row>
    <row r="50429" spans="4:4" x14ac:dyDescent="0.2">
      <c r="D50429" s="20"/>
    </row>
    <row r="50430" spans="4:4" x14ac:dyDescent="0.2">
      <c r="D50430" s="20"/>
    </row>
    <row r="50431" spans="4:4" x14ac:dyDescent="0.2">
      <c r="D50431" s="20"/>
    </row>
    <row r="50432" spans="4:4" x14ac:dyDescent="0.2">
      <c r="D50432" s="20"/>
    </row>
    <row r="50433" spans="4:4" x14ac:dyDescent="0.2">
      <c r="D50433" s="20"/>
    </row>
    <row r="50434" spans="4:4" x14ac:dyDescent="0.2">
      <c r="D50434" s="20"/>
    </row>
    <row r="50435" spans="4:4" x14ac:dyDescent="0.2">
      <c r="D50435" s="20"/>
    </row>
    <row r="50436" spans="4:4" x14ac:dyDescent="0.2">
      <c r="D50436" s="20"/>
    </row>
    <row r="50437" spans="4:4" x14ac:dyDescent="0.2">
      <c r="D50437" s="20"/>
    </row>
    <row r="50438" spans="4:4" x14ac:dyDescent="0.2">
      <c r="D50438" s="20"/>
    </row>
    <row r="50439" spans="4:4" x14ac:dyDescent="0.2">
      <c r="D50439" s="20"/>
    </row>
    <row r="50440" spans="4:4" x14ac:dyDescent="0.2">
      <c r="D50440" s="20"/>
    </row>
    <row r="50441" spans="4:4" x14ac:dyDescent="0.2">
      <c r="D50441" s="20"/>
    </row>
    <row r="50442" spans="4:4" x14ac:dyDescent="0.2">
      <c r="D50442" s="20"/>
    </row>
    <row r="50443" spans="4:4" x14ac:dyDescent="0.2">
      <c r="D50443" s="20"/>
    </row>
    <row r="50444" spans="4:4" x14ac:dyDescent="0.2">
      <c r="D50444" s="20"/>
    </row>
    <row r="50445" spans="4:4" x14ac:dyDescent="0.2">
      <c r="D50445" s="20"/>
    </row>
    <row r="50446" spans="4:4" x14ac:dyDescent="0.2">
      <c r="D50446" s="20"/>
    </row>
    <row r="50447" spans="4:4" x14ac:dyDescent="0.2">
      <c r="D50447" s="20"/>
    </row>
    <row r="50448" spans="4:4" x14ac:dyDescent="0.2">
      <c r="D50448" s="20"/>
    </row>
    <row r="50449" spans="4:4" x14ac:dyDescent="0.2">
      <c r="D50449" s="20"/>
    </row>
    <row r="50450" spans="4:4" x14ac:dyDescent="0.2">
      <c r="D50450" s="20"/>
    </row>
    <row r="50451" spans="4:4" x14ac:dyDescent="0.2">
      <c r="D50451" s="20"/>
    </row>
    <row r="50452" spans="4:4" x14ac:dyDescent="0.2">
      <c r="D50452" s="20"/>
    </row>
    <row r="50453" spans="4:4" x14ac:dyDescent="0.2">
      <c r="D50453" s="20"/>
    </row>
    <row r="50454" spans="4:4" x14ac:dyDescent="0.2">
      <c r="D50454" s="20"/>
    </row>
    <row r="50455" spans="4:4" x14ac:dyDescent="0.2">
      <c r="D50455" s="20"/>
    </row>
    <row r="50456" spans="4:4" x14ac:dyDescent="0.2">
      <c r="D50456" s="20"/>
    </row>
    <row r="50457" spans="4:4" x14ac:dyDescent="0.2">
      <c r="D50457" s="20"/>
    </row>
    <row r="50458" spans="4:4" x14ac:dyDescent="0.2">
      <c r="D50458" s="20"/>
    </row>
    <row r="50459" spans="4:4" x14ac:dyDescent="0.2">
      <c r="D50459" s="20"/>
    </row>
    <row r="50460" spans="4:4" x14ac:dyDescent="0.2">
      <c r="D50460" s="20"/>
    </row>
    <row r="50461" spans="4:4" x14ac:dyDescent="0.2">
      <c r="D50461" s="20"/>
    </row>
    <row r="50462" spans="4:4" x14ac:dyDescent="0.2">
      <c r="D50462" s="20"/>
    </row>
    <row r="50463" spans="4:4" x14ac:dyDescent="0.2">
      <c r="D50463" s="20"/>
    </row>
    <row r="50464" spans="4:4" x14ac:dyDescent="0.2">
      <c r="D50464" s="20"/>
    </row>
    <row r="50465" spans="4:4" x14ac:dyDescent="0.2">
      <c r="D50465" s="20"/>
    </row>
    <row r="50466" spans="4:4" x14ac:dyDescent="0.2">
      <c r="D50466" s="20"/>
    </row>
    <row r="50467" spans="4:4" x14ac:dyDescent="0.2">
      <c r="D50467" s="20"/>
    </row>
    <row r="50468" spans="4:4" x14ac:dyDescent="0.2">
      <c r="D50468" s="20"/>
    </row>
    <row r="50469" spans="4:4" x14ac:dyDescent="0.2">
      <c r="D50469" s="20"/>
    </row>
    <row r="50470" spans="4:4" x14ac:dyDescent="0.2">
      <c r="D50470" s="20"/>
    </row>
    <row r="50471" spans="4:4" x14ac:dyDescent="0.2">
      <c r="D50471" s="20"/>
    </row>
    <row r="50472" spans="4:4" x14ac:dyDescent="0.2">
      <c r="D50472" s="20"/>
    </row>
    <row r="50473" spans="4:4" x14ac:dyDescent="0.2">
      <c r="D50473" s="20"/>
    </row>
    <row r="50474" spans="4:4" x14ac:dyDescent="0.2">
      <c r="D50474" s="20"/>
    </row>
    <row r="50475" spans="4:4" x14ac:dyDescent="0.2">
      <c r="D50475" s="20"/>
    </row>
    <row r="50476" spans="4:4" x14ac:dyDescent="0.2">
      <c r="D50476" s="20"/>
    </row>
    <row r="50477" spans="4:4" x14ac:dyDescent="0.2">
      <c r="D50477" s="20"/>
    </row>
    <row r="50478" spans="4:4" x14ac:dyDescent="0.2">
      <c r="D50478" s="20"/>
    </row>
    <row r="50479" spans="4:4" x14ac:dyDescent="0.2">
      <c r="D50479" s="20"/>
    </row>
    <row r="50480" spans="4:4" x14ac:dyDescent="0.2">
      <c r="D50480" s="20"/>
    </row>
    <row r="50481" spans="4:4" x14ac:dyDescent="0.2">
      <c r="D50481" s="20"/>
    </row>
    <row r="50482" spans="4:4" x14ac:dyDescent="0.2">
      <c r="D50482" s="20"/>
    </row>
    <row r="50483" spans="4:4" x14ac:dyDescent="0.2">
      <c r="D50483" s="20"/>
    </row>
    <row r="50484" spans="4:4" x14ac:dyDescent="0.2">
      <c r="D50484" s="20"/>
    </row>
    <row r="50485" spans="4:4" x14ac:dyDescent="0.2">
      <c r="D50485" s="20"/>
    </row>
    <row r="50486" spans="4:4" x14ac:dyDescent="0.2">
      <c r="D50486" s="20"/>
    </row>
    <row r="50487" spans="4:4" x14ac:dyDescent="0.2">
      <c r="D50487" s="20"/>
    </row>
    <row r="50488" spans="4:4" x14ac:dyDescent="0.2">
      <c r="D50488" s="20"/>
    </row>
    <row r="50489" spans="4:4" x14ac:dyDescent="0.2">
      <c r="D50489" s="20"/>
    </row>
    <row r="50490" spans="4:4" x14ac:dyDescent="0.2">
      <c r="D50490" s="20"/>
    </row>
    <row r="50491" spans="4:4" x14ac:dyDescent="0.2">
      <c r="D50491" s="20"/>
    </row>
    <row r="50492" spans="4:4" x14ac:dyDescent="0.2">
      <c r="D50492" s="20"/>
    </row>
    <row r="50493" spans="4:4" x14ac:dyDescent="0.2">
      <c r="D50493" s="20"/>
    </row>
    <row r="50494" spans="4:4" x14ac:dyDescent="0.2">
      <c r="D50494" s="20"/>
    </row>
    <row r="50495" spans="4:4" x14ac:dyDescent="0.2">
      <c r="D50495" s="20"/>
    </row>
    <row r="50496" spans="4:4" x14ac:dyDescent="0.2">
      <c r="D50496" s="20"/>
    </row>
    <row r="50497" spans="4:4" x14ac:dyDescent="0.2">
      <c r="D50497" s="20"/>
    </row>
    <row r="50498" spans="4:4" x14ac:dyDescent="0.2">
      <c r="D50498" s="20"/>
    </row>
    <row r="50499" spans="4:4" x14ac:dyDescent="0.2">
      <c r="D50499" s="20"/>
    </row>
    <row r="50500" spans="4:4" x14ac:dyDescent="0.2">
      <c r="D50500" s="20"/>
    </row>
    <row r="50501" spans="4:4" x14ac:dyDescent="0.2">
      <c r="D50501" s="20"/>
    </row>
    <row r="50502" spans="4:4" x14ac:dyDescent="0.2">
      <c r="D50502" s="20"/>
    </row>
    <row r="50503" spans="4:4" x14ac:dyDescent="0.2">
      <c r="D50503" s="20"/>
    </row>
    <row r="50504" spans="4:4" x14ac:dyDescent="0.2">
      <c r="D50504" s="20"/>
    </row>
    <row r="50505" spans="4:4" x14ac:dyDescent="0.2">
      <c r="D50505" s="20"/>
    </row>
    <row r="50506" spans="4:4" x14ac:dyDescent="0.2">
      <c r="D50506" s="20"/>
    </row>
    <row r="50507" spans="4:4" x14ac:dyDescent="0.2">
      <c r="D50507" s="20"/>
    </row>
    <row r="50508" spans="4:4" x14ac:dyDescent="0.2">
      <c r="D50508" s="20"/>
    </row>
    <row r="50509" spans="4:4" x14ac:dyDescent="0.2">
      <c r="D50509" s="20"/>
    </row>
    <row r="50510" spans="4:4" x14ac:dyDescent="0.2">
      <c r="D50510" s="20"/>
    </row>
    <row r="50511" spans="4:4" x14ac:dyDescent="0.2">
      <c r="D50511" s="20"/>
    </row>
    <row r="50512" spans="4:4" x14ac:dyDescent="0.2">
      <c r="D50512" s="20"/>
    </row>
    <row r="50513" spans="4:4" x14ac:dyDescent="0.2">
      <c r="D50513" s="20"/>
    </row>
    <row r="50514" spans="4:4" x14ac:dyDescent="0.2">
      <c r="D50514" s="20"/>
    </row>
    <row r="50515" spans="4:4" x14ac:dyDescent="0.2">
      <c r="D50515" s="20"/>
    </row>
    <row r="50516" spans="4:4" x14ac:dyDescent="0.2">
      <c r="D50516" s="20"/>
    </row>
    <row r="50517" spans="4:4" x14ac:dyDescent="0.2">
      <c r="D50517" s="20"/>
    </row>
    <row r="50518" spans="4:4" x14ac:dyDescent="0.2">
      <c r="D50518" s="20"/>
    </row>
    <row r="50519" spans="4:4" x14ac:dyDescent="0.2">
      <c r="D50519" s="20"/>
    </row>
    <row r="50520" spans="4:4" x14ac:dyDescent="0.2">
      <c r="D50520" s="20"/>
    </row>
    <row r="50521" spans="4:4" x14ac:dyDescent="0.2">
      <c r="D50521" s="20"/>
    </row>
    <row r="50522" spans="4:4" x14ac:dyDescent="0.2">
      <c r="D50522" s="20"/>
    </row>
    <row r="50523" spans="4:4" x14ac:dyDescent="0.2">
      <c r="D50523" s="20"/>
    </row>
    <row r="50524" spans="4:4" x14ac:dyDescent="0.2">
      <c r="D50524" s="20"/>
    </row>
    <row r="50525" spans="4:4" x14ac:dyDescent="0.2">
      <c r="D50525" s="20"/>
    </row>
    <row r="50526" spans="4:4" x14ac:dyDescent="0.2">
      <c r="D50526" s="20"/>
    </row>
    <row r="50527" spans="4:4" x14ac:dyDescent="0.2">
      <c r="D50527" s="20"/>
    </row>
    <row r="50528" spans="4:4" x14ac:dyDescent="0.2">
      <c r="D50528" s="20"/>
    </row>
    <row r="50529" spans="4:4" x14ac:dyDescent="0.2">
      <c r="D50529" s="20"/>
    </row>
    <row r="50530" spans="4:4" x14ac:dyDescent="0.2">
      <c r="D50530" s="20"/>
    </row>
    <row r="50531" spans="4:4" x14ac:dyDescent="0.2">
      <c r="D50531" s="20"/>
    </row>
    <row r="50532" spans="4:4" x14ac:dyDescent="0.2">
      <c r="D50532" s="20"/>
    </row>
    <row r="50533" spans="4:4" x14ac:dyDescent="0.2">
      <c r="D50533" s="20"/>
    </row>
    <row r="50534" spans="4:4" x14ac:dyDescent="0.2">
      <c r="D50534" s="20"/>
    </row>
    <row r="50535" spans="4:4" x14ac:dyDescent="0.2">
      <c r="D50535" s="20"/>
    </row>
    <row r="50536" spans="4:4" x14ac:dyDescent="0.2">
      <c r="D50536" s="20"/>
    </row>
    <row r="50537" spans="4:4" x14ac:dyDescent="0.2">
      <c r="D50537" s="20"/>
    </row>
    <row r="50538" spans="4:4" x14ac:dyDescent="0.2">
      <c r="D50538" s="20"/>
    </row>
    <row r="50539" spans="4:4" x14ac:dyDescent="0.2">
      <c r="D50539" s="20"/>
    </row>
    <row r="50540" spans="4:4" x14ac:dyDescent="0.2">
      <c r="D50540" s="20"/>
    </row>
    <row r="50541" spans="4:4" x14ac:dyDescent="0.2">
      <c r="D50541" s="20"/>
    </row>
    <row r="50542" spans="4:4" x14ac:dyDescent="0.2">
      <c r="D50542" s="20"/>
    </row>
    <row r="50543" spans="4:4" x14ac:dyDescent="0.2">
      <c r="D50543" s="20"/>
    </row>
    <row r="50544" spans="4:4" x14ac:dyDescent="0.2">
      <c r="D50544" s="20"/>
    </row>
    <row r="50545" spans="4:4" x14ac:dyDescent="0.2">
      <c r="D50545" s="20"/>
    </row>
    <row r="50546" spans="4:4" x14ac:dyDescent="0.2">
      <c r="D50546" s="20"/>
    </row>
    <row r="50547" spans="4:4" x14ac:dyDescent="0.2">
      <c r="D50547" s="20"/>
    </row>
    <row r="50548" spans="4:4" x14ac:dyDescent="0.2">
      <c r="D50548" s="20"/>
    </row>
    <row r="50549" spans="4:4" x14ac:dyDescent="0.2">
      <c r="D50549" s="20"/>
    </row>
    <row r="50550" spans="4:4" x14ac:dyDescent="0.2">
      <c r="D50550" s="20"/>
    </row>
    <row r="50551" spans="4:4" x14ac:dyDescent="0.2">
      <c r="D50551" s="20"/>
    </row>
    <row r="50552" spans="4:4" x14ac:dyDescent="0.2">
      <c r="D50552" s="20"/>
    </row>
    <row r="50553" spans="4:4" x14ac:dyDescent="0.2">
      <c r="D50553" s="20"/>
    </row>
    <row r="50554" spans="4:4" x14ac:dyDescent="0.2">
      <c r="D50554" s="20"/>
    </row>
    <row r="50555" spans="4:4" x14ac:dyDescent="0.2">
      <c r="D50555" s="20"/>
    </row>
    <row r="50556" spans="4:4" x14ac:dyDescent="0.2">
      <c r="D50556" s="20"/>
    </row>
    <row r="50557" spans="4:4" x14ac:dyDescent="0.2">
      <c r="D50557" s="20"/>
    </row>
    <row r="50558" spans="4:4" x14ac:dyDescent="0.2">
      <c r="D50558" s="20"/>
    </row>
    <row r="50559" spans="4:4" x14ac:dyDescent="0.2">
      <c r="D50559" s="20"/>
    </row>
    <row r="50560" spans="4:4" x14ac:dyDescent="0.2">
      <c r="D50560" s="20"/>
    </row>
    <row r="50561" spans="4:4" x14ac:dyDescent="0.2">
      <c r="D50561" s="20"/>
    </row>
    <row r="50562" spans="4:4" x14ac:dyDescent="0.2">
      <c r="D50562" s="20"/>
    </row>
    <row r="50563" spans="4:4" x14ac:dyDescent="0.2">
      <c r="D50563" s="20"/>
    </row>
    <row r="50564" spans="4:4" x14ac:dyDescent="0.2">
      <c r="D50564" s="20"/>
    </row>
    <row r="50565" spans="4:4" x14ac:dyDescent="0.2">
      <c r="D50565" s="20"/>
    </row>
    <row r="50566" spans="4:4" x14ac:dyDescent="0.2">
      <c r="D50566" s="20"/>
    </row>
    <row r="50567" spans="4:4" x14ac:dyDescent="0.2">
      <c r="D50567" s="20"/>
    </row>
    <row r="50568" spans="4:4" x14ac:dyDescent="0.2">
      <c r="D50568" s="20"/>
    </row>
    <row r="50569" spans="4:4" x14ac:dyDescent="0.2">
      <c r="D50569" s="20"/>
    </row>
    <row r="50570" spans="4:4" x14ac:dyDescent="0.2">
      <c r="D50570" s="20"/>
    </row>
    <row r="50571" spans="4:4" x14ac:dyDescent="0.2">
      <c r="D50571" s="20"/>
    </row>
    <row r="50572" spans="4:4" x14ac:dyDescent="0.2">
      <c r="D50572" s="20"/>
    </row>
    <row r="50573" spans="4:4" x14ac:dyDescent="0.2">
      <c r="D50573" s="20"/>
    </row>
    <row r="50574" spans="4:4" x14ac:dyDescent="0.2">
      <c r="D50574" s="20"/>
    </row>
    <row r="50575" spans="4:4" x14ac:dyDescent="0.2">
      <c r="D50575" s="20"/>
    </row>
    <row r="50576" spans="4:4" x14ac:dyDescent="0.2">
      <c r="D50576" s="20"/>
    </row>
    <row r="50577" spans="4:4" x14ac:dyDescent="0.2">
      <c r="D50577" s="20"/>
    </row>
    <row r="50578" spans="4:4" x14ac:dyDescent="0.2">
      <c r="D50578" s="20"/>
    </row>
    <row r="50579" spans="4:4" x14ac:dyDescent="0.2">
      <c r="D50579" s="20"/>
    </row>
    <row r="50580" spans="4:4" x14ac:dyDescent="0.2">
      <c r="D50580" s="20"/>
    </row>
    <row r="50581" spans="4:4" x14ac:dyDescent="0.2">
      <c r="D50581" s="20"/>
    </row>
    <row r="50582" spans="4:4" x14ac:dyDescent="0.2">
      <c r="D50582" s="20"/>
    </row>
    <row r="50583" spans="4:4" x14ac:dyDescent="0.2">
      <c r="D50583" s="20"/>
    </row>
    <row r="50584" spans="4:4" x14ac:dyDescent="0.2">
      <c r="D50584" s="20"/>
    </row>
    <row r="50585" spans="4:4" x14ac:dyDescent="0.2">
      <c r="D50585" s="20"/>
    </row>
    <row r="50586" spans="4:4" x14ac:dyDescent="0.2">
      <c r="D50586" s="20"/>
    </row>
    <row r="50587" spans="4:4" x14ac:dyDescent="0.2">
      <c r="D50587" s="20"/>
    </row>
    <row r="50588" spans="4:4" x14ac:dyDescent="0.2">
      <c r="D50588" s="20"/>
    </row>
    <row r="50589" spans="4:4" x14ac:dyDescent="0.2">
      <c r="D50589" s="20"/>
    </row>
    <row r="50590" spans="4:4" x14ac:dyDescent="0.2">
      <c r="D50590" s="20"/>
    </row>
    <row r="50591" spans="4:4" x14ac:dyDescent="0.2">
      <c r="D50591" s="20"/>
    </row>
    <row r="50592" spans="4:4" x14ac:dyDescent="0.2">
      <c r="D50592" s="20"/>
    </row>
    <row r="50593" spans="4:4" x14ac:dyDescent="0.2">
      <c r="D50593" s="20"/>
    </row>
    <row r="50594" spans="4:4" x14ac:dyDescent="0.2">
      <c r="D50594" s="20"/>
    </row>
    <row r="50595" spans="4:4" x14ac:dyDescent="0.2">
      <c r="D50595" s="20"/>
    </row>
    <row r="50596" spans="4:4" x14ac:dyDescent="0.2">
      <c r="D50596" s="20"/>
    </row>
    <row r="50597" spans="4:4" x14ac:dyDescent="0.2">
      <c r="D50597" s="20"/>
    </row>
    <row r="50598" spans="4:4" x14ac:dyDescent="0.2">
      <c r="D50598" s="20"/>
    </row>
    <row r="50599" spans="4:4" x14ac:dyDescent="0.2">
      <c r="D50599" s="20"/>
    </row>
    <row r="50600" spans="4:4" x14ac:dyDescent="0.2">
      <c r="D50600" s="20"/>
    </row>
    <row r="50601" spans="4:4" x14ac:dyDescent="0.2">
      <c r="D50601" s="20"/>
    </row>
    <row r="50602" spans="4:4" x14ac:dyDescent="0.2">
      <c r="D50602" s="20"/>
    </row>
    <row r="50603" spans="4:4" x14ac:dyDescent="0.2">
      <c r="D50603" s="20"/>
    </row>
    <row r="50604" spans="4:4" x14ac:dyDescent="0.2">
      <c r="D50604" s="20"/>
    </row>
    <row r="50605" spans="4:4" x14ac:dyDescent="0.2">
      <c r="D50605" s="20"/>
    </row>
    <row r="50606" spans="4:4" x14ac:dyDescent="0.2">
      <c r="D50606" s="20"/>
    </row>
    <row r="50607" spans="4:4" x14ac:dyDescent="0.2">
      <c r="D50607" s="20"/>
    </row>
    <row r="50608" spans="4:4" x14ac:dyDescent="0.2">
      <c r="D50608" s="20"/>
    </row>
    <row r="50609" spans="4:4" x14ac:dyDescent="0.2">
      <c r="D50609" s="20"/>
    </row>
    <row r="50610" spans="4:4" x14ac:dyDescent="0.2">
      <c r="D50610" s="20"/>
    </row>
    <row r="50611" spans="4:4" x14ac:dyDescent="0.2">
      <c r="D50611" s="20"/>
    </row>
    <row r="50612" spans="4:4" x14ac:dyDescent="0.2">
      <c r="D50612" s="20"/>
    </row>
    <row r="50613" spans="4:4" x14ac:dyDescent="0.2">
      <c r="D50613" s="20"/>
    </row>
    <row r="50614" spans="4:4" x14ac:dyDescent="0.2">
      <c r="D50614" s="20"/>
    </row>
    <row r="50615" spans="4:4" x14ac:dyDescent="0.2">
      <c r="D50615" s="20"/>
    </row>
    <row r="50616" spans="4:4" x14ac:dyDescent="0.2">
      <c r="D50616" s="20"/>
    </row>
    <row r="50617" spans="4:4" x14ac:dyDescent="0.2">
      <c r="D50617" s="20"/>
    </row>
    <row r="50618" spans="4:4" x14ac:dyDescent="0.2">
      <c r="D50618" s="20"/>
    </row>
    <row r="50619" spans="4:4" x14ac:dyDescent="0.2">
      <c r="D50619" s="20"/>
    </row>
    <row r="50620" spans="4:4" x14ac:dyDescent="0.2">
      <c r="D50620" s="20"/>
    </row>
    <row r="50621" spans="4:4" x14ac:dyDescent="0.2">
      <c r="D50621" s="20"/>
    </row>
    <row r="50622" spans="4:4" x14ac:dyDescent="0.2">
      <c r="D50622" s="20"/>
    </row>
    <row r="50623" spans="4:4" x14ac:dyDescent="0.2">
      <c r="D50623" s="20"/>
    </row>
    <row r="50624" spans="4:4" x14ac:dyDescent="0.2">
      <c r="D50624" s="20"/>
    </row>
    <row r="50625" spans="4:4" x14ac:dyDescent="0.2">
      <c r="D50625" s="20"/>
    </row>
    <row r="50626" spans="4:4" x14ac:dyDescent="0.2">
      <c r="D50626" s="20"/>
    </row>
    <row r="50627" spans="4:4" x14ac:dyDescent="0.2">
      <c r="D50627" s="20"/>
    </row>
    <row r="50628" spans="4:4" x14ac:dyDescent="0.2">
      <c r="D50628" s="20"/>
    </row>
    <row r="50629" spans="4:4" x14ac:dyDescent="0.2">
      <c r="D50629" s="20"/>
    </row>
    <row r="50630" spans="4:4" x14ac:dyDescent="0.2">
      <c r="D50630" s="20"/>
    </row>
    <row r="50631" spans="4:4" x14ac:dyDescent="0.2">
      <c r="D50631" s="20"/>
    </row>
    <row r="50632" spans="4:4" x14ac:dyDescent="0.2">
      <c r="D50632" s="20"/>
    </row>
    <row r="50633" spans="4:4" x14ac:dyDescent="0.2">
      <c r="D50633" s="20"/>
    </row>
    <row r="50634" spans="4:4" x14ac:dyDescent="0.2">
      <c r="D50634" s="20"/>
    </row>
    <row r="50635" spans="4:4" x14ac:dyDescent="0.2">
      <c r="D50635" s="20"/>
    </row>
    <row r="50636" spans="4:4" x14ac:dyDescent="0.2">
      <c r="D50636" s="20"/>
    </row>
    <row r="50637" spans="4:4" x14ac:dyDescent="0.2">
      <c r="D50637" s="20"/>
    </row>
    <row r="50638" spans="4:4" x14ac:dyDescent="0.2">
      <c r="D50638" s="20"/>
    </row>
    <row r="50639" spans="4:4" x14ac:dyDescent="0.2">
      <c r="D50639" s="20"/>
    </row>
    <row r="50640" spans="4:4" x14ac:dyDescent="0.2">
      <c r="D50640" s="20"/>
    </row>
    <row r="50641" spans="4:4" x14ac:dyDescent="0.2">
      <c r="D50641" s="20"/>
    </row>
    <row r="50642" spans="4:4" x14ac:dyDescent="0.2">
      <c r="D50642" s="20"/>
    </row>
    <row r="50643" spans="4:4" x14ac:dyDescent="0.2">
      <c r="D50643" s="20"/>
    </row>
    <row r="50644" spans="4:4" x14ac:dyDescent="0.2">
      <c r="D50644" s="20"/>
    </row>
    <row r="50645" spans="4:4" x14ac:dyDescent="0.2">
      <c r="D50645" s="20"/>
    </row>
    <row r="50646" spans="4:4" x14ac:dyDescent="0.2">
      <c r="D50646" s="20"/>
    </row>
    <row r="50647" spans="4:4" x14ac:dyDescent="0.2">
      <c r="D50647" s="20"/>
    </row>
    <row r="50648" spans="4:4" x14ac:dyDescent="0.2">
      <c r="D50648" s="20"/>
    </row>
    <row r="50649" spans="4:4" x14ac:dyDescent="0.2">
      <c r="D50649" s="20"/>
    </row>
    <row r="50650" spans="4:4" x14ac:dyDescent="0.2">
      <c r="D50650" s="20"/>
    </row>
    <row r="50651" spans="4:4" x14ac:dyDescent="0.2">
      <c r="D50651" s="20"/>
    </row>
    <row r="50652" spans="4:4" x14ac:dyDescent="0.2">
      <c r="D50652" s="20"/>
    </row>
    <row r="50653" spans="4:4" x14ac:dyDescent="0.2">
      <c r="D50653" s="20"/>
    </row>
    <row r="50654" spans="4:4" x14ac:dyDescent="0.2">
      <c r="D50654" s="20"/>
    </row>
    <row r="50655" spans="4:4" x14ac:dyDescent="0.2">
      <c r="D50655" s="20"/>
    </row>
    <row r="50656" spans="4:4" x14ac:dyDescent="0.2">
      <c r="D50656" s="20"/>
    </row>
    <row r="50657" spans="4:4" x14ac:dyDescent="0.2">
      <c r="D50657" s="20"/>
    </row>
    <row r="50658" spans="4:4" x14ac:dyDescent="0.2">
      <c r="D50658" s="20"/>
    </row>
    <row r="50659" spans="4:4" x14ac:dyDescent="0.2">
      <c r="D50659" s="20"/>
    </row>
    <row r="50660" spans="4:4" x14ac:dyDescent="0.2">
      <c r="D50660" s="20"/>
    </row>
    <row r="50661" spans="4:4" x14ac:dyDescent="0.2">
      <c r="D50661" s="20"/>
    </row>
    <row r="50662" spans="4:4" x14ac:dyDescent="0.2">
      <c r="D50662" s="20"/>
    </row>
    <row r="50663" spans="4:4" x14ac:dyDescent="0.2">
      <c r="D50663" s="20"/>
    </row>
    <row r="50664" spans="4:4" x14ac:dyDescent="0.2">
      <c r="D50664" s="20"/>
    </row>
    <row r="50665" spans="4:4" x14ac:dyDescent="0.2">
      <c r="D50665" s="20"/>
    </row>
    <row r="50666" spans="4:4" x14ac:dyDescent="0.2">
      <c r="D50666" s="20"/>
    </row>
    <row r="50667" spans="4:4" x14ac:dyDescent="0.2">
      <c r="D50667" s="20"/>
    </row>
    <row r="50668" spans="4:4" x14ac:dyDescent="0.2">
      <c r="D50668" s="20"/>
    </row>
    <row r="50669" spans="4:4" x14ac:dyDescent="0.2">
      <c r="D50669" s="20"/>
    </row>
    <row r="50670" spans="4:4" x14ac:dyDescent="0.2">
      <c r="D50670" s="20"/>
    </row>
    <row r="50671" spans="4:4" x14ac:dyDescent="0.2">
      <c r="D50671" s="20"/>
    </row>
    <row r="50672" spans="4:4" x14ac:dyDescent="0.2">
      <c r="D50672" s="20"/>
    </row>
    <row r="50673" spans="4:4" x14ac:dyDescent="0.2">
      <c r="D50673" s="20"/>
    </row>
    <row r="50674" spans="4:4" x14ac:dyDescent="0.2">
      <c r="D50674" s="20"/>
    </row>
    <row r="50675" spans="4:4" x14ac:dyDescent="0.2">
      <c r="D50675" s="20"/>
    </row>
    <row r="50676" spans="4:4" x14ac:dyDescent="0.2">
      <c r="D50676" s="20"/>
    </row>
    <row r="50677" spans="4:4" x14ac:dyDescent="0.2">
      <c r="D50677" s="20"/>
    </row>
    <row r="50678" spans="4:4" x14ac:dyDescent="0.2">
      <c r="D50678" s="20"/>
    </row>
    <row r="50679" spans="4:4" x14ac:dyDescent="0.2">
      <c r="D50679" s="20"/>
    </row>
    <row r="50680" spans="4:4" x14ac:dyDescent="0.2">
      <c r="D50680" s="20"/>
    </row>
    <row r="50681" spans="4:4" x14ac:dyDescent="0.2">
      <c r="D50681" s="20"/>
    </row>
    <row r="50682" spans="4:4" x14ac:dyDescent="0.2">
      <c r="D50682" s="20"/>
    </row>
    <row r="50683" spans="4:4" x14ac:dyDescent="0.2">
      <c r="D50683" s="20"/>
    </row>
    <row r="50684" spans="4:4" x14ac:dyDescent="0.2">
      <c r="D50684" s="20"/>
    </row>
    <row r="50685" spans="4:4" x14ac:dyDescent="0.2">
      <c r="D50685" s="20"/>
    </row>
    <row r="50686" spans="4:4" x14ac:dyDescent="0.2">
      <c r="D50686" s="20"/>
    </row>
    <row r="50687" spans="4:4" x14ac:dyDescent="0.2">
      <c r="D50687" s="20"/>
    </row>
    <row r="50688" spans="4:4" x14ac:dyDescent="0.2">
      <c r="D50688" s="20"/>
    </row>
    <row r="50689" spans="4:4" x14ac:dyDescent="0.2">
      <c r="D50689" s="20"/>
    </row>
    <row r="50690" spans="4:4" x14ac:dyDescent="0.2">
      <c r="D50690" s="20"/>
    </row>
    <row r="50691" spans="4:4" x14ac:dyDescent="0.2">
      <c r="D50691" s="20"/>
    </row>
    <row r="50692" spans="4:4" x14ac:dyDescent="0.2">
      <c r="D50692" s="20"/>
    </row>
    <row r="50693" spans="4:4" x14ac:dyDescent="0.2">
      <c r="D50693" s="20"/>
    </row>
    <row r="50694" spans="4:4" x14ac:dyDescent="0.2">
      <c r="D50694" s="20"/>
    </row>
    <row r="50695" spans="4:4" x14ac:dyDescent="0.2">
      <c r="D50695" s="20"/>
    </row>
    <row r="50696" spans="4:4" x14ac:dyDescent="0.2">
      <c r="D50696" s="20"/>
    </row>
    <row r="50697" spans="4:4" x14ac:dyDescent="0.2">
      <c r="D50697" s="20"/>
    </row>
    <row r="50698" spans="4:4" x14ac:dyDescent="0.2">
      <c r="D50698" s="20"/>
    </row>
    <row r="50699" spans="4:4" x14ac:dyDescent="0.2">
      <c r="D50699" s="20"/>
    </row>
    <row r="50700" spans="4:4" x14ac:dyDescent="0.2">
      <c r="D50700" s="20"/>
    </row>
    <row r="50701" spans="4:4" x14ac:dyDescent="0.2">
      <c r="D50701" s="20"/>
    </row>
    <row r="50702" spans="4:4" x14ac:dyDescent="0.2">
      <c r="D50702" s="20"/>
    </row>
    <row r="50703" spans="4:4" x14ac:dyDescent="0.2">
      <c r="D50703" s="20"/>
    </row>
    <row r="50704" spans="4:4" x14ac:dyDescent="0.2">
      <c r="D50704" s="20"/>
    </row>
    <row r="50705" spans="4:4" x14ac:dyDescent="0.2">
      <c r="D50705" s="20"/>
    </row>
    <row r="50706" spans="4:4" x14ac:dyDescent="0.2">
      <c r="D50706" s="20"/>
    </row>
    <row r="50707" spans="4:4" x14ac:dyDescent="0.2">
      <c r="D50707" s="20"/>
    </row>
    <row r="50708" spans="4:4" x14ac:dyDescent="0.2">
      <c r="D50708" s="20"/>
    </row>
    <row r="50709" spans="4:4" x14ac:dyDescent="0.2">
      <c r="D50709" s="20"/>
    </row>
    <row r="50710" spans="4:4" x14ac:dyDescent="0.2">
      <c r="D50710" s="20"/>
    </row>
    <row r="50711" spans="4:4" x14ac:dyDescent="0.2">
      <c r="D50711" s="20"/>
    </row>
    <row r="50712" spans="4:4" x14ac:dyDescent="0.2">
      <c r="D50712" s="20"/>
    </row>
    <row r="50713" spans="4:4" x14ac:dyDescent="0.2">
      <c r="D50713" s="20"/>
    </row>
    <row r="50714" spans="4:4" x14ac:dyDescent="0.2">
      <c r="D50714" s="20"/>
    </row>
    <row r="50715" spans="4:4" x14ac:dyDescent="0.2">
      <c r="D50715" s="20"/>
    </row>
    <row r="50716" spans="4:4" x14ac:dyDescent="0.2">
      <c r="D50716" s="20"/>
    </row>
    <row r="50717" spans="4:4" x14ac:dyDescent="0.2">
      <c r="D50717" s="20"/>
    </row>
    <row r="50718" spans="4:4" x14ac:dyDescent="0.2">
      <c r="D50718" s="20"/>
    </row>
    <row r="50719" spans="4:4" x14ac:dyDescent="0.2">
      <c r="D50719" s="20"/>
    </row>
    <row r="50720" spans="4:4" x14ac:dyDescent="0.2">
      <c r="D50720" s="20"/>
    </row>
    <row r="50721" spans="4:4" x14ac:dyDescent="0.2">
      <c r="D50721" s="20"/>
    </row>
    <row r="50722" spans="4:4" x14ac:dyDescent="0.2">
      <c r="D50722" s="20"/>
    </row>
    <row r="50723" spans="4:4" x14ac:dyDescent="0.2">
      <c r="D50723" s="20"/>
    </row>
    <row r="50724" spans="4:4" x14ac:dyDescent="0.2">
      <c r="D50724" s="20"/>
    </row>
    <row r="50725" spans="4:4" x14ac:dyDescent="0.2">
      <c r="D50725" s="20"/>
    </row>
    <row r="50726" spans="4:4" x14ac:dyDescent="0.2">
      <c r="D50726" s="20"/>
    </row>
    <row r="50727" spans="4:4" x14ac:dyDescent="0.2">
      <c r="D50727" s="20"/>
    </row>
    <row r="50728" spans="4:4" x14ac:dyDescent="0.2">
      <c r="D50728" s="20"/>
    </row>
    <row r="50729" spans="4:4" x14ac:dyDescent="0.2">
      <c r="D50729" s="20"/>
    </row>
    <row r="50730" spans="4:4" x14ac:dyDescent="0.2">
      <c r="D50730" s="20"/>
    </row>
    <row r="50731" spans="4:4" x14ac:dyDescent="0.2">
      <c r="D50731" s="20"/>
    </row>
    <row r="50732" spans="4:4" x14ac:dyDescent="0.2">
      <c r="D50732" s="20"/>
    </row>
    <row r="50733" spans="4:4" x14ac:dyDescent="0.2">
      <c r="D50733" s="20"/>
    </row>
    <row r="50734" spans="4:4" x14ac:dyDescent="0.2">
      <c r="D50734" s="20"/>
    </row>
    <row r="50735" spans="4:4" x14ac:dyDescent="0.2">
      <c r="D50735" s="20"/>
    </row>
    <row r="50736" spans="4:4" x14ac:dyDescent="0.2">
      <c r="D50736" s="20"/>
    </row>
    <row r="50737" spans="4:4" x14ac:dyDescent="0.2">
      <c r="D50737" s="20"/>
    </row>
    <row r="50738" spans="4:4" x14ac:dyDescent="0.2">
      <c r="D50738" s="20"/>
    </row>
    <row r="50739" spans="4:4" x14ac:dyDescent="0.2">
      <c r="D50739" s="20"/>
    </row>
    <row r="50740" spans="4:4" x14ac:dyDescent="0.2">
      <c r="D50740" s="20"/>
    </row>
    <row r="50741" spans="4:4" x14ac:dyDescent="0.2">
      <c r="D50741" s="20"/>
    </row>
    <row r="50742" spans="4:4" x14ac:dyDescent="0.2">
      <c r="D50742" s="20"/>
    </row>
    <row r="50743" spans="4:4" x14ac:dyDescent="0.2">
      <c r="D50743" s="20"/>
    </row>
    <row r="50744" spans="4:4" x14ac:dyDescent="0.2">
      <c r="D50744" s="20"/>
    </row>
    <row r="50745" spans="4:4" x14ac:dyDescent="0.2">
      <c r="D50745" s="20"/>
    </row>
    <row r="50746" spans="4:4" x14ac:dyDescent="0.2">
      <c r="D50746" s="20"/>
    </row>
    <row r="50747" spans="4:4" x14ac:dyDescent="0.2">
      <c r="D50747" s="20"/>
    </row>
    <row r="50748" spans="4:4" x14ac:dyDescent="0.2">
      <c r="D50748" s="20"/>
    </row>
    <row r="50749" spans="4:4" x14ac:dyDescent="0.2">
      <c r="D50749" s="20"/>
    </row>
    <row r="50750" spans="4:4" x14ac:dyDescent="0.2">
      <c r="D50750" s="20"/>
    </row>
    <row r="50751" spans="4:4" x14ac:dyDescent="0.2">
      <c r="D50751" s="20"/>
    </row>
    <row r="50752" spans="4:4" x14ac:dyDescent="0.2">
      <c r="D50752" s="20"/>
    </row>
    <row r="50753" spans="4:4" x14ac:dyDescent="0.2">
      <c r="D50753" s="20"/>
    </row>
    <row r="50754" spans="4:4" x14ac:dyDescent="0.2">
      <c r="D50754" s="20"/>
    </row>
    <row r="50755" spans="4:4" x14ac:dyDescent="0.2">
      <c r="D50755" s="20"/>
    </row>
    <row r="50756" spans="4:4" x14ac:dyDescent="0.2">
      <c r="D50756" s="20"/>
    </row>
    <row r="50757" spans="4:4" x14ac:dyDescent="0.2">
      <c r="D50757" s="20"/>
    </row>
    <row r="50758" spans="4:4" x14ac:dyDescent="0.2">
      <c r="D50758" s="20"/>
    </row>
    <row r="50759" spans="4:4" x14ac:dyDescent="0.2">
      <c r="D50759" s="20"/>
    </row>
    <row r="50760" spans="4:4" x14ac:dyDescent="0.2">
      <c r="D50760" s="20"/>
    </row>
    <row r="50761" spans="4:4" x14ac:dyDescent="0.2">
      <c r="D50761" s="20"/>
    </row>
    <row r="50762" spans="4:4" x14ac:dyDescent="0.2">
      <c r="D50762" s="20"/>
    </row>
    <row r="50763" spans="4:4" x14ac:dyDescent="0.2">
      <c r="D50763" s="20"/>
    </row>
    <row r="50764" spans="4:4" x14ac:dyDescent="0.2">
      <c r="D50764" s="20"/>
    </row>
    <row r="50765" spans="4:4" x14ac:dyDescent="0.2">
      <c r="D50765" s="20"/>
    </row>
    <row r="50766" spans="4:4" x14ac:dyDescent="0.2">
      <c r="D50766" s="20"/>
    </row>
    <row r="50767" spans="4:4" x14ac:dyDescent="0.2">
      <c r="D50767" s="20"/>
    </row>
    <row r="50768" spans="4:4" x14ac:dyDescent="0.2">
      <c r="D50768" s="20"/>
    </row>
    <row r="50769" spans="4:4" x14ac:dyDescent="0.2">
      <c r="D50769" s="20"/>
    </row>
    <row r="50770" spans="4:4" x14ac:dyDescent="0.2">
      <c r="D50770" s="20"/>
    </row>
    <row r="50771" spans="4:4" x14ac:dyDescent="0.2">
      <c r="D50771" s="20"/>
    </row>
    <row r="50772" spans="4:4" x14ac:dyDescent="0.2">
      <c r="D50772" s="20"/>
    </row>
    <row r="50773" spans="4:4" x14ac:dyDescent="0.2">
      <c r="D50773" s="20"/>
    </row>
    <row r="50774" spans="4:4" x14ac:dyDescent="0.2">
      <c r="D50774" s="20"/>
    </row>
    <row r="50775" spans="4:4" x14ac:dyDescent="0.2">
      <c r="D50775" s="20"/>
    </row>
    <row r="50776" spans="4:4" x14ac:dyDescent="0.2">
      <c r="D50776" s="20"/>
    </row>
    <row r="50777" spans="4:4" x14ac:dyDescent="0.2">
      <c r="D50777" s="20"/>
    </row>
    <row r="50778" spans="4:4" x14ac:dyDescent="0.2">
      <c r="D50778" s="20"/>
    </row>
    <row r="50779" spans="4:4" x14ac:dyDescent="0.2">
      <c r="D50779" s="20"/>
    </row>
    <row r="50780" spans="4:4" x14ac:dyDescent="0.2">
      <c r="D50780" s="20"/>
    </row>
    <row r="50781" spans="4:4" x14ac:dyDescent="0.2">
      <c r="D50781" s="20"/>
    </row>
    <row r="50782" spans="4:4" x14ac:dyDescent="0.2">
      <c r="D50782" s="20"/>
    </row>
    <row r="50783" spans="4:4" x14ac:dyDescent="0.2">
      <c r="D50783" s="20"/>
    </row>
    <row r="50784" spans="4:4" x14ac:dyDescent="0.2">
      <c r="D50784" s="20"/>
    </row>
    <row r="50785" spans="4:4" x14ac:dyDescent="0.2">
      <c r="D50785" s="20"/>
    </row>
    <row r="50786" spans="4:4" x14ac:dyDescent="0.2">
      <c r="D50786" s="20"/>
    </row>
    <row r="50787" spans="4:4" x14ac:dyDescent="0.2">
      <c r="D50787" s="20"/>
    </row>
    <row r="50788" spans="4:4" x14ac:dyDescent="0.2">
      <c r="D50788" s="20"/>
    </row>
    <row r="50789" spans="4:4" x14ac:dyDescent="0.2">
      <c r="D50789" s="20"/>
    </row>
    <row r="50790" spans="4:4" x14ac:dyDescent="0.2">
      <c r="D50790" s="20"/>
    </row>
    <row r="50791" spans="4:4" x14ac:dyDescent="0.2">
      <c r="D50791" s="20"/>
    </row>
    <row r="50792" spans="4:4" x14ac:dyDescent="0.2">
      <c r="D50792" s="20"/>
    </row>
    <row r="50793" spans="4:4" x14ac:dyDescent="0.2">
      <c r="D50793" s="20"/>
    </row>
    <row r="50794" spans="4:4" x14ac:dyDescent="0.2">
      <c r="D50794" s="20"/>
    </row>
    <row r="50795" spans="4:4" x14ac:dyDescent="0.2">
      <c r="D50795" s="20"/>
    </row>
    <row r="50796" spans="4:4" x14ac:dyDescent="0.2">
      <c r="D50796" s="20"/>
    </row>
    <row r="50797" spans="4:4" x14ac:dyDescent="0.2">
      <c r="D50797" s="20"/>
    </row>
    <row r="50798" spans="4:4" x14ac:dyDescent="0.2">
      <c r="D50798" s="20"/>
    </row>
    <row r="50799" spans="4:4" x14ac:dyDescent="0.2">
      <c r="D50799" s="20"/>
    </row>
    <row r="50800" spans="4:4" x14ac:dyDescent="0.2">
      <c r="D50800" s="20"/>
    </row>
    <row r="50801" spans="4:4" x14ac:dyDescent="0.2">
      <c r="D50801" s="20"/>
    </row>
    <row r="50802" spans="4:4" x14ac:dyDescent="0.2">
      <c r="D50802" s="20"/>
    </row>
    <row r="50803" spans="4:4" x14ac:dyDescent="0.2">
      <c r="D50803" s="20"/>
    </row>
    <row r="50804" spans="4:4" x14ac:dyDescent="0.2">
      <c r="D50804" s="20"/>
    </row>
    <row r="50805" spans="4:4" x14ac:dyDescent="0.2">
      <c r="D50805" s="20"/>
    </row>
    <row r="50806" spans="4:4" x14ac:dyDescent="0.2">
      <c r="D50806" s="20"/>
    </row>
    <row r="50807" spans="4:4" x14ac:dyDescent="0.2">
      <c r="D50807" s="20"/>
    </row>
    <row r="50808" spans="4:4" x14ac:dyDescent="0.2">
      <c r="D50808" s="20"/>
    </row>
    <row r="50809" spans="4:4" x14ac:dyDescent="0.2">
      <c r="D50809" s="20"/>
    </row>
    <row r="50810" spans="4:4" x14ac:dyDescent="0.2">
      <c r="D50810" s="20"/>
    </row>
    <row r="50811" spans="4:4" x14ac:dyDescent="0.2">
      <c r="D50811" s="20"/>
    </row>
    <row r="50812" spans="4:4" x14ac:dyDescent="0.2">
      <c r="D50812" s="20"/>
    </row>
    <row r="50813" spans="4:4" x14ac:dyDescent="0.2">
      <c r="D50813" s="20"/>
    </row>
    <row r="50814" spans="4:4" x14ac:dyDescent="0.2">
      <c r="D50814" s="20"/>
    </row>
    <row r="50815" spans="4:4" x14ac:dyDescent="0.2">
      <c r="D50815" s="20"/>
    </row>
    <row r="50816" spans="4:4" x14ac:dyDescent="0.2">
      <c r="D50816" s="20"/>
    </row>
    <row r="50817" spans="4:4" x14ac:dyDescent="0.2">
      <c r="D50817" s="20"/>
    </row>
    <row r="50818" spans="4:4" x14ac:dyDescent="0.2">
      <c r="D50818" s="20"/>
    </row>
    <row r="50819" spans="4:4" x14ac:dyDescent="0.2">
      <c r="D50819" s="20"/>
    </row>
    <row r="50820" spans="4:4" x14ac:dyDescent="0.2">
      <c r="D50820" s="20"/>
    </row>
    <row r="50821" spans="4:4" x14ac:dyDescent="0.2">
      <c r="D50821" s="20"/>
    </row>
    <row r="50822" spans="4:4" x14ac:dyDescent="0.2">
      <c r="D50822" s="20"/>
    </row>
    <row r="50823" spans="4:4" x14ac:dyDescent="0.2">
      <c r="D50823" s="20"/>
    </row>
    <row r="50824" spans="4:4" x14ac:dyDescent="0.2">
      <c r="D50824" s="20"/>
    </row>
    <row r="50825" spans="4:4" x14ac:dyDescent="0.2">
      <c r="D50825" s="20"/>
    </row>
    <row r="50826" spans="4:4" x14ac:dyDescent="0.2">
      <c r="D50826" s="20"/>
    </row>
    <row r="50827" spans="4:4" x14ac:dyDescent="0.2">
      <c r="D50827" s="20"/>
    </row>
    <row r="50828" spans="4:4" x14ac:dyDescent="0.2">
      <c r="D50828" s="20"/>
    </row>
    <row r="50829" spans="4:4" x14ac:dyDescent="0.2">
      <c r="D50829" s="20"/>
    </row>
    <row r="50830" spans="4:4" x14ac:dyDescent="0.2">
      <c r="D50830" s="20"/>
    </row>
    <row r="50831" spans="4:4" x14ac:dyDescent="0.2">
      <c r="D50831" s="20"/>
    </row>
    <row r="50832" spans="4:4" x14ac:dyDescent="0.2">
      <c r="D50832" s="20"/>
    </row>
    <row r="50833" spans="4:4" x14ac:dyDescent="0.2">
      <c r="D50833" s="20"/>
    </row>
    <row r="50834" spans="4:4" x14ac:dyDescent="0.2">
      <c r="D50834" s="20"/>
    </row>
    <row r="50835" spans="4:4" x14ac:dyDescent="0.2">
      <c r="D50835" s="20"/>
    </row>
    <row r="50836" spans="4:4" x14ac:dyDescent="0.2">
      <c r="D50836" s="20"/>
    </row>
    <row r="50837" spans="4:4" x14ac:dyDescent="0.2">
      <c r="D50837" s="20"/>
    </row>
    <row r="50838" spans="4:4" x14ac:dyDescent="0.2">
      <c r="D50838" s="20"/>
    </row>
    <row r="50839" spans="4:4" x14ac:dyDescent="0.2">
      <c r="D50839" s="20"/>
    </row>
    <row r="50840" spans="4:4" x14ac:dyDescent="0.2">
      <c r="D50840" s="20"/>
    </row>
    <row r="50841" spans="4:4" x14ac:dyDescent="0.2">
      <c r="D50841" s="20"/>
    </row>
    <row r="50842" spans="4:4" x14ac:dyDescent="0.2">
      <c r="D50842" s="20"/>
    </row>
    <row r="50843" spans="4:4" x14ac:dyDescent="0.2">
      <c r="D50843" s="20"/>
    </row>
    <row r="50844" spans="4:4" x14ac:dyDescent="0.2">
      <c r="D50844" s="20"/>
    </row>
    <row r="50845" spans="4:4" x14ac:dyDescent="0.2">
      <c r="D50845" s="20"/>
    </row>
    <row r="50846" spans="4:4" x14ac:dyDescent="0.2">
      <c r="D50846" s="20"/>
    </row>
    <row r="50847" spans="4:4" x14ac:dyDescent="0.2">
      <c r="D50847" s="20"/>
    </row>
    <row r="50848" spans="4:4" x14ac:dyDescent="0.2">
      <c r="D50848" s="20"/>
    </row>
    <row r="50849" spans="4:4" x14ac:dyDescent="0.2">
      <c r="D50849" s="20"/>
    </row>
    <row r="50850" spans="4:4" x14ac:dyDescent="0.2">
      <c r="D50850" s="20"/>
    </row>
    <row r="50851" spans="4:4" x14ac:dyDescent="0.2">
      <c r="D50851" s="20"/>
    </row>
    <row r="50852" spans="4:4" x14ac:dyDescent="0.2">
      <c r="D50852" s="20"/>
    </row>
    <row r="50853" spans="4:4" x14ac:dyDescent="0.2">
      <c r="D50853" s="20"/>
    </row>
    <row r="50854" spans="4:4" x14ac:dyDescent="0.2">
      <c r="D50854" s="20"/>
    </row>
    <row r="50855" spans="4:4" x14ac:dyDescent="0.2">
      <c r="D50855" s="20"/>
    </row>
    <row r="50856" spans="4:4" x14ac:dyDescent="0.2">
      <c r="D50856" s="20"/>
    </row>
    <row r="50857" spans="4:4" x14ac:dyDescent="0.2">
      <c r="D50857" s="20"/>
    </row>
    <row r="50858" spans="4:4" x14ac:dyDescent="0.2">
      <c r="D50858" s="20"/>
    </row>
    <row r="50859" spans="4:4" x14ac:dyDescent="0.2">
      <c r="D50859" s="20"/>
    </row>
    <row r="50860" spans="4:4" x14ac:dyDescent="0.2">
      <c r="D50860" s="20"/>
    </row>
    <row r="50861" spans="4:4" x14ac:dyDescent="0.2">
      <c r="D50861" s="20"/>
    </row>
    <row r="50862" spans="4:4" x14ac:dyDescent="0.2">
      <c r="D50862" s="20"/>
    </row>
    <row r="50863" spans="4:4" x14ac:dyDescent="0.2">
      <c r="D50863" s="20"/>
    </row>
    <row r="50864" spans="4:4" x14ac:dyDescent="0.2">
      <c r="D50864" s="20"/>
    </row>
    <row r="50865" spans="4:4" x14ac:dyDescent="0.2">
      <c r="D50865" s="20"/>
    </row>
    <row r="50866" spans="4:4" x14ac:dyDescent="0.2">
      <c r="D50866" s="20"/>
    </row>
    <row r="50867" spans="4:4" x14ac:dyDescent="0.2">
      <c r="D50867" s="20"/>
    </row>
    <row r="50868" spans="4:4" x14ac:dyDescent="0.2">
      <c r="D50868" s="20"/>
    </row>
    <row r="50869" spans="4:4" x14ac:dyDescent="0.2">
      <c r="D50869" s="20"/>
    </row>
    <row r="50870" spans="4:4" x14ac:dyDescent="0.2">
      <c r="D50870" s="20"/>
    </row>
    <row r="50871" spans="4:4" x14ac:dyDescent="0.2">
      <c r="D50871" s="20"/>
    </row>
    <row r="50872" spans="4:4" x14ac:dyDescent="0.2">
      <c r="D50872" s="20"/>
    </row>
    <row r="50873" spans="4:4" x14ac:dyDescent="0.2">
      <c r="D50873" s="20"/>
    </row>
    <row r="50874" spans="4:4" x14ac:dyDescent="0.2">
      <c r="D50874" s="20"/>
    </row>
    <row r="50875" spans="4:4" x14ac:dyDescent="0.2">
      <c r="D50875" s="20"/>
    </row>
    <row r="50876" spans="4:4" x14ac:dyDescent="0.2">
      <c r="D50876" s="20"/>
    </row>
    <row r="50877" spans="4:4" x14ac:dyDescent="0.2">
      <c r="D50877" s="20"/>
    </row>
    <row r="50878" spans="4:4" x14ac:dyDescent="0.2">
      <c r="D50878" s="20"/>
    </row>
    <row r="50879" spans="4:4" x14ac:dyDescent="0.2">
      <c r="D50879" s="20"/>
    </row>
    <row r="50880" spans="4:4" x14ac:dyDescent="0.2">
      <c r="D50880" s="20"/>
    </row>
    <row r="50881" spans="4:4" x14ac:dyDescent="0.2">
      <c r="D50881" s="20"/>
    </row>
    <row r="50882" spans="4:4" x14ac:dyDescent="0.2">
      <c r="D50882" s="20"/>
    </row>
    <row r="50883" spans="4:4" x14ac:dyDescent="0.2">
      <c r="D50883" s="20"/>
    </row>
    <row r="50884" spans="4:4" x14ac:dyDescent="0.2">
      <c r="D50884" s="20"/>
    </row>
    <row r="50885" spans="4:4" x14ac:dyDescent="0.2">
      <c r="D50885" s="20"/>
    </row>
    <row r="50886" spans="4:4" x14ac:dyDescent="0.2">
      <c r="D50886" s="20"/>
    </row>
    <row r="50887" spans="4:4" x14ac:dyDescent="0.2">
      <c r="D50887" s="20"/>
    </row>
    <row r="50888" spans="4:4" x14ac:dyDescent="0.2">
      <c r="D50888" s="20"/>
    </row>
    <row r="50889" spans="4:4" x14ac:dyDescent="0.2">
      <c r="D50889" s="20"/>
    </row>
    <row r="50890" spans="4:4" x14ac:dyDescent="0.2">
      <c r="D50890" s="20"/>
    </row>
    <row r="50891" spans="4:4" x14ac:dyDescent="0.2">
      <c r="D50891" s="20"/>
    </row>
    <row r="50892" spans="4:4" x14ac:dyDescent="0.2">
      <c r="D50892" s="20"/>
    </row>
    <row r="50893" spans="4:4" x14ac:dyDescent="0.2">
      <c r="D50893" s="20"/>
    </row>
    <row r="50894" spans="4:4" x14ac:dyDescent="0.2">
      <c r="D50894" s="20"/>
    </row>
    <row r="50895" spans="4:4" x14ac:dyDescent="0.2">
      <c r="D50895" s="20"/>
    </row>
    <row r="50896" spans="4:4" x14ac:dyDescent="0.2">
      <c r="D50896" s="20"/>
    </row>
    <row r="50897" spans="4:4" x14ac:dyDescent="0.2">
      <c r="D50897" s="20"/>
    </row>
    <row r="50898" spans="4:4" x14ac:dyDescent="0.2">
      <c r="D50898" s="20"/>
    </row>
    <row r="50899" spans="4:4" x14ac:dyDescent="0.2">
      <c r="D50899" s="20"/>
    </row>
    <row r="50900" spans="4:4" x14ac:dyDescent="0.2">
      <c r="D50900" s="20"/>
    </row>
    <row r="50901" spans="4:4" x14ac:dyDescent="0.2">
      <c r="D50901" s="20"/>
    </row>
    <row r="50902" spans="4:4" x14ac:dyDescent="0.2">
      <c r="D50902" s="20"/>
    </row>
    <row r="50903" spans="4:4" x14ac:dyDescent="0.2">
      <c r="D50903" s="20"/>
    </row>
    <row r="50904" spans="4:4" x14ac:dyDescent="0.2">
      <c r="D50904" s="20"/>
    </row>
    <row r="50905" spans="4:4" x14ac:dyDescent="0.2">
      <c r="D50905" s="20"/>
    </row>
    <row r="50906" spans="4:4" x14ac:dyDescent="0.2">
      <c r="D50906" s="20"/>
    </row>
    <row r="50907" spans="4:4" x14ac:dyDescent="0.2">
      <c r="D50907" s="20"/>
    </row>
    <row r="50908" spans="4:4" x14ac:dyDescent="0.2">
      <c r="D50908" s="20"/>
    </row>
    <row r="50909" spans="4:4" x14ac:dyDescent="0.2">
      <c r="D50909" s="20"/>
    </row>
    <row r="50910" spans="4:4" x14ac:dyDescent="0.2">
      <c r="D50910" s="20"/>
    </row>
    <row r="50911" spans="4:4" x14ac:dyDescent="0.2">
      <c r="D50911" s="20"/>
    </row>
    <row r="50912" spans="4:4" x14ac:dyDescent="0.2">
      <c r="D50912" s="20"/>
    </row>
    <row r="50913" spans="4:4" x14ac:dyDescent="0.2">
      <c r="D50913" s="20"/>
    </row>
    <row r="50914" spans="4:4" x14ac:dyDescent="0.2">
      <c r="D50914" s="20"/>
    </row>
    <row r="50915" spans="4:4" x14ac:dyDescent="0.2">
      <c r="D50915" s="20"/>
    </row>
    <row r="50916" spans="4:4" x14ac:dyDescent="0.2">
      <c r="D50916" s="20"/>
    </row>
    <row r="50917" spans="4:4" x14ac:dyDescent="0.2">
      <c r="D50917" s="20"/>
    </row>
    <row r="50918" spans="4:4" x14ac:dyDescent="0.2">
      <c r="D50918" s="20"/>
    </row>
    <row r="50919" spans="4:4" x14ac:dyDescent="0.2">
      <c r="D50919" s="20"/>
    </row>
    <row r="50920" spans="4:4" x14ac:dyDescent="0.2">
      <c r="D50920" s="20"/>
    </row>
    <row r="50921" spans="4:4" x14ac:dyDescent="0.2">
      <c r="D50921" s="20"/>
    </row>
    <row r="50922" spans="4:4" x14ac:dyDescent="0.2">
      <c r="D50922" s="20"/>
    </row>
    <row r="50923" spans="4:4" x14ac:dyDescent="0.2">
      <c r="D50923" s="20"/>
    </row>
    <row r="50924" spans="4:4" x14ac:dyDescent="0.2">
      <c r="D50924" s="20"/>
    </row>
    <row r="50925" spans="4:4" x14ac:dyDescent="0.2">
      <c r="D50925" s="20"/>
    </row>
    <row r="50926" spans="4:4" x14ac:dyDescent="0.2">
      <c r="D50926" s="20"/>
    </row>
    <row r="50927" spans="4:4" x14ac:dyDescent="0.2">
      <c r="D50927" s="20"/>
    </row>
    <row r="50928" spans="4:4" x14ac:dyDescent="0.2">
      <c r="D50928" s="20"/>
    </row>
    <row r="50929" spans="4:4" x14ac:dyDescent="0.2">
      <c r="D50929" s="20"/>
    </row>
    <row r="50930" spans="4:4" x14ac:dyDescent="0.2">
      <c r="D50930" s="20"/>
    </row>
    <row r="50931" spans="4:4" x14ac:dyDescent="0.2">
      <c r="D50931" s="20"/>
    </row>
    <row r="50932" spans="4:4" x14ac:dyDescent="0.2">
      <c r="D50932" s="20"/>
    </row>
    <row r="50933" spans="4:4" x14ac:dyDescent="0.2">
      <c r="D50933" s="20"/>
    </row>
    <row r="50934" spans="4:4" x14ac:dyDescent="0.2">
      <c r="D50934" s="20"/>
    </row>
    <row r="50935" spans="4:4" x14ac:dyDescent="0.2">
      <c r="D50935" s="20"/>
    </row>
    <row r="50936" spans="4:4" x14ac:dyDescent="0.2">
      <c r="D50936" s="20"/>
    </row>
    <row r="50937" spans="4:4" x14ac:dyDescent="0.2">
      <c r="D50937" s="20"/>
    </row>
    <row r="50938" spans="4:4" x14ac:dyDescent="0.2">
      <c r="D50938" s="20"/>
    </row>
    <row r="50939" spans="4:4" x14ac:dyDescent="0.2">
      <c r="D50939" s="20"/>
    </row>
    <row r="50940" spans="4:4" x14ac:dyDescent="0.2">
      <c r="D50940" s="20"/>
    </row>
    <row r="50941" spans="4:4" x14ac:dyDescent="0.2">
      <c r="D50941" s="20"/>
    </row>
    <row r="50942" spans="4:4" x14ac:dyDescent="0.2">
      <c r="D50942" s="20"/>
    </row>
    <row r="50943" spans="4:4" x14ac:dyDescent="0.2">
      <c r="D50943" s="20"/>
    </row>
    <row r="50944" spans="4:4" x14ac:dyDescent="0.2">
      <c r="D50944" s="20"/>
    </row>
    <row r="50945" spans="4:4" x14ac:dyDescent="0.2">
      <c r="D50945" s="20"/>
    </row>
    <row r="50946" spans="4:4" x14ac:dyDescent="0.2">
      <c r="D50946" s="20"/>
    </row>
    <row r="50947" spans="4:4" x14ac:dyDescent="0.2">
      <c r="D50947" s="20"/>
    </row>
    <row r="50948" spans="4:4" x14ac:dyDescent="0.2">
      <c r="D50948" s="20"/>
    </row>
    <row r="50949" spans="4:4" x14ac:dyDescent="0.2">
      <c r="D50949" s="20"/>
    </row>
    <row r="50950" spans="4:4" x14ac:dyDescent="0.2">
      <c r="D50950" s="20"/>
    </row>
    <row r="50951" spans="4:4" x14ac:dyDescent="0.2">
      <c r="D50951" s="20"/>
    </row>
    <row r="50952" spans="4:4" x14ac:dyDescent="0.2">
      <c r="D50952" s="20"/>
    </row>
    <row r="50953" spans="4:4" x14ac:dyDescent="0.2">
      <c r="D50953" s="20"/>
    </row>
    <row r="50954" spans="4:4" x14ac:dyDescent="0.2">
      <c r="D50954" s="20"/>
    </row>
    <row r="50955" spans="4:4" x14ac:dyDescent="0.2">
      <c r="D50955" s="20"/>
    </row>
    <row r="50956" spans="4:4" x14ac:dyDescent="0.2">
      <c r="D50956" s="20"/>
    </row>
    <row r="50957" spans="4:4" x14ac:dyDescent="0.2">
      <c r="D50957" s="20"/>
    </row>
    <row r="50958" spans="4:4" x14ac:dyDescent="0.2">
      <c r="D50958" s="20"/>
    </row>
    <row r="50959" spans="4:4" x14ac:dyDescent="0.2">
      <c r="D50959" s="20"/>
    </row>
    <row r="50960" spans="4:4" x14ac:dyDescent="0.2">
      <c r="D50960" s="20"/>
    </row>
    <row r="50961" spans="4:4" x14ac:dyDescent="0.2">
      <c r="D50961" s="20"/>
    </row>
    <row r="50962" spans="4:4" x14ac:dyDescent="0.2">
      <c r="D50962" s="20"/>
    </row>
    <row r="50963" spans="4:4" x14ac:dyDescent="0.2">
      <c r="D50963" s="20"/>
    </row>
    <row r="50964" spans="4:4" x14ac:dyDescent="0.2">
      <c r="D50964" s="20"/>
    </row>
    <row r="50965" spans="4:4" x14ac:dyDescent="0.2">
      <c r="D50965" s="20"/>
    </row>
    <row r="50966" spans="4:4" x14ac:dyDescent="0.2">
      <c r="D50966" s="20"/>
    </row>
    <row r="50967" spans="4:4" x14ac:dyDescent="0.2">
      <c r="D50967" s="20"/>
    </row>
    <row r="50968" spans="4:4" x14ac:dyDescent="0.2">
      <c r="D50968" s="20"/>
    </row>
    <row r="50969" spans="4:4" x14ac:dyDescent="0.2">
      <c r="D50969" s="20"/>
    </row>
    <row r="50970" spans="4:4" x14ac:dyDescent="0.2">
      <c r="D50970" s="20"/>
    </row>
    <row r="50971" spans="4:4" x14ac:dyDescent="0.2">
      <c r="D50971" s="20"/>
    </row>
    <row r="50972" spans="4:4" x14ac:dyDescent="0.2">
      <c r="D50972" s="20"/>
    </row>
    <row r="50973" spans="4:4" x14ac:dyDescent="0.2">
      <c r="D50973" s="20"/>
    </row>
    <row r="50974" spans="4:4" x14ac:dyDescent="0.2">
      <c r="D50974" s="20"/>
    </row>
    <row r="50975" spans="4:4" x14ac:dyDescent="0.2">
      <c r="D50975" s="20"/>
    </row>
    <row r="50976" spans="4:4" x14ac:dyDescent="0.2">
      <c r="D50976" s="20"/>
    </row>
    <row r="50977" spans="4:4" x14ac:dyDescent="0.2">
      <c r="D50977" s="20"/>
    </row>
    <row r="50978" spans="4:4" x14ac:dyDescent="0.2">
      <c r="D50978" s="20"/>
    </row>
    <row r="50979" spans="4:4" x14ac:dyDescent="0.2">
      <c r="D50979" s="20"/>
    </row>
    <row r="50980" spans="4:4" x14ac:dyDescent="0.2">
      <c r="D50980" s="20"/>
    </row>
    <row r="50981" spans="4:4" x14ac:dyDescent="0.2">
      <c r="D50981" s="20"/>
    </row>
    <row r="50982" spans="4:4" x14ac:dyDescent="0.2">
      <c r="D50982" s="20"/>
    </row>
    <row r="50983" spans="4:4" x14ac:dyDescent="0.2">
      <c r="D50983" s="20"/>
    </row>
    <row r="50984" spans="4:4" x14ac:dyDescent="0.2">
      <c r="D50984" s="20"/>
    </row>
    <row r="50985" spans="4:4" x14ac:dyDescent="0.2">
      <c r="D50985" s="20"/>
    </row>
    <row r="50986" spans="4:4" x14ac:dyDescent="0.2">
      <c r="D50986" s="20"/>
    </row>
    <row r="50987" spans="4:4" x14ac:dyDescent="0.2">
      <c r="D50987" s="20"/>
    </row>
    <row r="50988" spans="4:4" x14ac:dyDescent="0.2">
      <c r="D50988" s="20"/>
    </row>
    <row r="50989" spans="4:4" x14ac:dyDescent="0.2">
      <c r="D50989" s="20"/>
    </row>
    <row r="50990" spans="4:4" x14ac:dyDescent="0.2">
      <c r="D50990" s="20"/>
    </row>
    <row r="50991" spans="4:4" x14ac:dyDescent="0.2">
      <c r="D50991" s="20"/>
    </row>
    <row r="50992" spans="4:4" x14ac:dyDescent="0.2">
      <c r="D50992" s="20"/>
    </row>
    <row r="50993" spans="4:4" x14ac:dyDescent="0.2">
      <c r="D50993" s="20"/>
    </row>
    <row r="50994" spans="4:4" x14ac:dyDescent="0.2">
      <c r="D50994" s="20"/>
    </row>
    <row r="50995" spans="4:4" x14ac:dyDescent="0.2">
      <c r="D50995" s="20"/>
    </row>
    <row r="50996" spans="4:4" x14ac:dyDescent="0.2">
      <c r="D50996" s="20"/>
    </row>
    <row r="50997" spans="4:4" x14ac:dyDescent="0.2">
      <c r="D50997" s="20"/>
    </row>
    <row r="50998" spans="4:4" x14ac:dyDescent="0.2">
      <c r="D50998" s="20"/>
    </row>
    <row r="50999" spans="4:4" x14ac:dyDescent="0.2">
      <c r="D50999" s="20"/>
    </row>
    <row r="51000" spans="4:4" x14ac:dyDescent="0.2">
      <c r="D51000" s="20"/>
    </row>
    <row r="51001" spans="4:4" x14ac:dyDescent="0.2">
      <c r="D51001" s="20"/>
    </row>
    <row r="51002" spans="4:4" x14ac:dyDescent="0.2">
      <c r="D51002" s="20"/>
    </row>
    <row r="51003" spans="4:4" x14ac:dyDescent="0.2">
      <c r="D51003" s="20"/>
    </row>
    <row r="51004" spans="4:4" x14ac:dyDescent="0.2">
      <c r="D51004" s="20"/>
    </row>
    <row r="51005" spans="4:4" x14ac:dyDescent="0.2">
      <c r="D51005" s="20"/>
    </row>
    <row r="51006" spans="4:4" x14ac:dyDescent="0.2">
      <c r="D51006" s="20"/>
    </row>
    <row r="51007" spans="4:4" x14ac:dyDescent="0.2">
      <c r="D51007" s="20"/>
    </row>
    <row r="51008" spans="4:4" x14ac:dyDescent="0.2">
      <c r="D51008" s="20"/>
    </row>
    <row r="51009" spans="4:4" x14ac:dyDescent="0.2">
      <c r="D51009" s="20"/>
    </row>
    <row r="51010" spans="4:4" x14ac:dyDescent="0.2">
      <c r="D51010" s="20"/>
    </row>
    <row r="51011" spans="4:4" x14ac:dyDescent="0.2">
      <c r="D51011" s="20"/>
    </row>
    <row r="51012" spans="4:4" x14ac:dyDescent="0.2">
      <c r="D51012" s="20"/>
    </row>
    <row r="51013" spans="4:4" x14ac:dyDescent="0.2">
      <c r="D51013" s="20"/>
    </row>
    <row r="51014" spans="4:4" x14ac:dyDescent="0.2">
      <c r="D51014" s="20"/>
    </row>
    <row r="51015" spans="4:4" x14ac:dyDescent="0.2">
      <c r="D51015" s="20"/>
    </row>
    <row r="51016" spans="4:4" x14ac:dyDescent="0.2">
      <c r="D51016" s="20"/>
    </row>
    <row r="51017" spans="4:4" x14ac:dyDescent="0.2">
      <c r="D51017" s="20"/>
    </row>
    <row r="51018" spans="4:4" x14ac:dyDescent="0.2">
      <c r="D51018" s="20"/>
    </row>
    <row r="51019" spans="4:4" x14ac:dyDescent="0.2">
      <c r="D51019" s="20"/>
    </row>
    <row r="51020" spans="4:4" x14ac:dyDescent="0.2">
      <c r="D51020" s="20"/>
    </row>
    <row r="51021" spans="4:4" x14ac:dyDescent="0.2">
      <c r="D51021" s="20"/>
    </row>
    <row r="51022" spans="4:4" x14ac:dyDescent="0.2">
      <c r="D51022" s="20"/>
    </row>
    <row r="51023" spans="4:4" x14ac:dyDescent="0.2">
      <c r="D51023" s="20"/>
    </row>
    <row r="51024" spans="4:4" x14ac:dyDescent="0.2">
      <c r="D51024" s="20"/>
    </row>
    <row r="51025" spans="4:4" x14ac:dyDescent="0.2">
      <c r="D51025" s="20"/>
    </row>
    <row r="51026" spans="4:4" x14ac:dyDescent="0.2">
      <c r="D51026" s="20"/>
    </row>
    <row r="51027" spans="4:4" x14ac:dyDescent="0.2">
      <c r="D51027" s="20"/>
    </row>
    <row r="51028" spans="4:4" x14ac:dyDescent="0.2">
      <c r="D51028" s="20"/>
    </row>
    <row r="51029" spans="4:4" x14ac:dyDescent="0.2">
      <c r="D51029" s="20"/>
    </row>
    <row r="51030" spans="4:4" x14ac:dyDescent="0.2">
      <c r="D51030" s="20"/>
    </row>
    <row r="51031" spans="4:4" x14ac:dyDescent="0.2">
      <c r="D51031" s="20"/>
    </row>
    <row r="51032" spans="4:4" x14ac:dyDescent="0.2">
      <c r="D51032" s="20"/>
    </row>
    <row r="51033" spans="4:4" x14ac:dyDescent="0.2">
      <c r="D51033" s="20"/>
    </row>
    <row r="51034" spans="4:4" x14ac:dyDescent="0.2">
      <c r="D51034" s="20"/>
    </row>
    <row r="51035" spans="4:4" x14ac:dyDescent="0.2">
      <c r="D51035" s="20"/>
    </row>
    <row r="51036" spans="4:4" x14ac:dyDescent="0.2">
      <c r="D51036" s="20"/>
    </row>
    <row r="51037" spans="4:4" x14ac:dyDescent="0.2">
      <c r="D51037" s="20"/>
    </row>
    <row r="51038" spans="4:4" x14ac:dyDescent="0.2">
      <c r="D51038" s="20"/>
    </row>
    <row r="51039" spans="4:4" x14ac:dyDescent="0.2">
      <c r="D51039" s="20"/>
    </row>
    <row r="51040" spans="4:4" x14ac:dyDescent="0.2">
      <c r="D51040" s="20"/>
    </row>
    <row r="51041" spans="4:4" x14ac:dyDescent="0.2">
      <c r="D51041" s="20"/>
    </row>
    <row r="51042" spans="4:4" x14ac:dyDescent="0.2">
      <c r="D51042" s="20"/>
    </row>
    <row r="51043" spans="4:4" x14ac:dyDescent="0.2">
      <c r="D51043" s="20"/>
    </row>
    <row r="51044" spans="4:4" x14ac:dyDescent="0.2">
      <c r="D51044" s="20"/>
    </row>
    <row r="51045" spans="4:4" x14ac:dyDescent="0.2">
      <c r="D51045" s="20"/>
    </row>
    <row r="51046" spans="4:4" x14ac:dyDescent="0.2">
      <c r="D51046" s="20"/>
    </row>
    <row r="51047" spans="4:4" x14ac:dyDescent="0.2">
      <c r="D51047" s="20"/>
    </row>
    <row r="51048" spans="4:4" x14ac:dyDescent="0.2">
      <c r="D51048" s="20"/>
    </row>
    <row r="51049" spans="4:4" x14ac:dyDescent="0.2">
      <c r="D51049" s="20"/>
    </row>
    <row r="51050" spans="4:4" x14ac:dyDescent="0.2">
      <c r="D51050" s="20"/>
    </row>
    <row r="51051" spans="4:4" x14ac:dyDescent="0.2">
      <c r="D51051" s="20"/>
    </row>
    <row r="51052" spans="4:4" x14ac:dyDescent="0.2">
      <c r="D51052" s="20"/>
    </row>
    <row r="51053" spans="4:4" x14ac:dyDescent="0.2">
      <c r="D51053" s="20"/>
    </row>
    <row r="51054" spans="4:4" x14ac:dyDescent="0.2">
      <c r="D51054" s="20"/>
    </row>
    <row r="51055" spans="4:4" x14ac:dyDescent="0.2">
      <c r="D51055" s="20"/>
    </row>
    <row r="51056" spans="4:4" x14ac:dyDescent="0.2">
      <c r="D51056" s="20"/>
    </row>
    <row r="51057" spans="4:4" x14ac:dyDescent="0.2">
      <c r="D51057" s="20"/>
    </row>
    <row r="51058" spans="4:4" x14ac:dyDescent="0.2">
      <c r="D51058" s="20"/>
    </row>
    <row r="51059" spans="4:4" x14ac:dyDescent="0.2">
      <c r="D51059" s="20"/>
    </row>
    <row r="51060" spans="4:4" x14ac:dyDescent="0.2">
      <c r="D51060" s="20"/>
    </row>
    <row r="51061" spans="4:4" x14ac:dyDescent="0.2">
      <c r="D51061" s="20"/>
    </row>
    <row r="51062" spans="4:4" x14ac:dyDescent="0.2">
      <c r="D51062" s="20"/>
    </row>
    <row r="51063" spans="4:4" x14ac:dyDescent="0.2">
      <c r="D51063" s="20"/>
    </row>
    <row r="51064" spans="4:4" x14ac:dyDescent="0.2">
      <c r="D51064" s="20"/>
    </row>
    <row r="51065" spans="4:4" x14ac:dyDescent="0.2">
      <c r="D51065" s="20"/>
    </row>
    <row r="51066" spans="4:4" x14ac:dyDescent="0.2">
      <c r="D51066" s="20"/>
    </row>
    <row r="51067" spans="4:4" x14ac:dyDescent="0.2">
      <c r="D51067" s="20"/>
    </row>
    <row r="51068" spans="4:4" x14ac:dyDescent="0.2">
      <c r="D51068" s="20"/>
    </row>
    <row r="51069" spans="4:4" x14ac:dyDescent="0.2">
      <c r="D51069" s="20"/>
    </row>
    <row r="51070" spans="4:4" x14ac:dyDescent="0.2">
      <c r="D51070" s="20"/>
    </row>
    <row r="51071" spans="4:4" x14ac:dyDescent="0.2">
      <c r="D51071" s="20"/>
    </row>
    <row r="51072" spans="4:4" x14ac:dyDescent="0.2">
      <c r="D51072" s="20"/>
    </row>
    <row r="51073" spans="4:4" x14ac:dyDescent="0.2">
      <c r="D51073" s="20"/>
    </row>
    <row r="51074" spans="4:4" x14ac:dyDescent="0.2">
      <c r="D51074" s="20"/>
    </row>
    <row r="51075" spans="4:4" x14ac:dyDescent="0.2">
      <c r="D51075" s="20"/>
    </row>
    <row r="51076" spans="4:4" x14ac:dyDescent="0.2">
      <c r="D51076" s="20"/>
    </row>
    <row r="51077" spans="4:4" x14ac:dyDescent="0.2">
      <c r="D51077" s="20"/>
    </row>
    <row r="51078" spans="4:4" x14ac:dyDescent="0.2">
      <c r="D51078" s="20"/>
    </row>
    <row r="51079" spans="4:4" x14ac:dyDescent="0.2">
      <c r="D51079" s="20"/>
    </row>
    <row r="51080" spans="4:4" x14ac:dyDescent="0.2">
      <c r="D51080" s="20"/>
    </row>
    <row r="51081" spans="4:4" x14ac:dyDescent="0.2">
      <c r="D51081" s="20"/>
    </row>
    <row r="51082" spans="4:4" x14ac:dyDescent="0.2">
      <c r="D51082" s="20"/>
    </row>
    <row r="51083" spans="4:4" x14ac:dyDescent="0.2">
      <c r="D51083" s="20"/>
    </row>
    <row r="51084" spans="4:4" x14ac:dyDescent="0.2">
      <c r="D51084" s="20"/>
    </row>
    <row r="51085" spans="4:4" x14ac:dyDescent="0.2">
      <c r="D51085" s="20"/>
    </row>
    <row r="51086" spans="4:4" x14ac:dyDescent="0.2">
      <c r="D51086" s="20"/>
    </row>
    <row r="51087" spans="4:4" x14ac:dyDescent="0.2">
      <c r="D51087" s="20"/>
    </row>
    <row r="51088" spans="4:4" x14ac:dyDescent="0.2">
      <c r="D51088" s="20"/>
    </row>
    <row r="51089" spans="4:4" x14ac:dyDescent="0.2">
      <c r="D51089" s="20"/>
    </row>
    <row r="51090" spans="4:4" x14ac:dyDescent="0.2">
      <c r="D51090" s="20"/>
    </row>
    <row r="51091" spans="4:4" x14ac:dyDescent="0.2">
      <c r="D51091" s="20"/>
    </row>
    <row r="51092" spans="4:4" x14ac:dyDescent="0.2">
      <c r="D51092" s="20"/>
    </row>
    <row r="51093" spans="4:4" x14ac:dyDescent="0.2">
      <c r="D51093" s="20"/>
    </row>
    <row r="51094" spans="4:4" x14ac:dyDescent="0.2">
      <c r="D51094" s="20"/>
    </row>
    <row r="51095" spans="4:4" x14ac:dyDescent="0.2">
      <c r="D51095" s="20"/>
    </row>
    <row r="51096" spans="4:4" x14ac:dyDescent="0.2">
      <c r="D51096" s="20"/>
    </row>
    <row r="51097" spans="4:4" x14ac:dyDescent="0.2">
      <c r="D51097" s="20"/>
    </row>
    <row r="51098" spans="4:4" x14ac:dyDescent="0.2">
      <c r="D51098" s="20"/>
    </row>
    <row r="51099" spans="4:4" x14ac:dyDescent="0.2">
      <c r="D51099" s="20"/>
    </row>
    <row r="51100" spans="4:4" x14ac:dyDescent="0.2">
      <c r="D51100" s="20"/>
    </row>
    <row r="51101" spans="4:4" x14ac:dyDescent="0.2">
      <c r="D51101" s="20"/>
    </row>
    <row r="51102" spans="4:4" x14ac:dyDescent="0.2">
      <c r="D51102" s="20"/>
    </row>
    <row r="51103" spans="4:4" x14ac:dyDescent="0.2">
      <c r="D51103" s="20"/>
    </row>
    <row r="51104" spans="4:4" x14ac:dyDescent="0.2">
      <c r="D51104" s="20"/>
    </row>
    <row r="51105" spans="4:4" x14ac:dyDescent="0.2">
      <c r="D51105" s="20"/>
    </row>
    <row r="51106" spans="4:4" x14ac:dyDescent="0.2">
      <c r="D51106" s="20"/>
    </row>
    <row r="51107" spans="4:4" x14ac:dyDescent="0.2">
      <c r="D51107" s="20"/>
    </row>
    <row r="51108" spans="4:4" x14ac:dyDescent="0.2">
      <c r="D51108" s="20"/>
    </row>
    <row r="51109" spans="4:4" x14ac:dyDescent="0.2">
      <c r="D51109" s="20"/>
    </row>
    <row r="51110" spans="4:4" x14ac:dyDescent="0.2">
      <c r="D51110" s="20"/>
    </row>
    <row r="51111" spans="4:4" x14ac:dyDescent="0.2">
      <c r="D51111" s="20"/>
    </row>
    <row r="51112" spans="4:4" x14ac:dyDescent="0.2">
      <c r="D51112" s="20"/>
    </row>
    <row r="51113" spans="4:4" x14ac:dyDescent="0.2">
      <c r="D51113" s="20"/>
    </row>
    <row r="51114" spans="4:4" x14ac:dyDescent="0.2">
      <c r="D51114" s="20"/>
    </row>
    <row r="51115" spans="4:4" x14ac:dyDescent="0.2">
      <c r="D51115" s="20"/>
    </row>
    <row r="51116" spans="4:4" x14ac:dyDescent="0.2">
      <c r="D51116" s="20"/>
    </row>
    <row r="51117" spans="4:4" x14ac:dyDescent="0.2">
      <c r="D51117" s="20"/>
    </row>
    <row r="51118" spans="4:4" x14ac:dyDescent="0.2">
      <c r="D51118" s="20"/>
    </row>
    <row r="51119" spans="4:4" x14ac:dyDescent="0.2">
      <c r="D51119" s="20"/>
    </row>
    <row r="51120" spans="4:4" x14ac:dyDescent="0.2">
      <c r="D51120" s="20"/>
    </row>
    <row r="51121" spans="4:4" x14ac:dyDescent="0.2">
      <c r="D51121" s="20"/>
    </row>
    <row r="51122" spans="4:4" x14ac:dyDescent="0.2">
      <c r="D51122" s="20"/>
    </row>
    <row r="51123" spans="4:4" x14ac:dyDescent="0.2">
      <c r="D51123" s="20"/>
    </row>
    <row r="51124" spans="4:4" x14ac:dyDescent="0.2">
      <c r="D51124" s="20"/>
    </row>
    <row r="51125" spans="4:4" x14ac:dyDescent="0.2">
      <c r="D51125" s="20"/>
    </row>
    <row r="51126" spans="4:4" x14ac:dyDescent="0.2">
      <c r="D51126" s="20"/>
    </row>
    <row r="51127" spans="4:4" x14ac:dyDescent="0.2">
      <c r="D51127" s="20"/>
    </row>
    <row r="51128" spans="4:4" x14ac:dyDescent="0.2">
      <c r="D51128" s="20"/>
    </row>
    <row r="51129" spans="4:4" x14ac:dyDescent="0.2">
      <c r="D51129" s="20"/>
    </row>
    <row r="51130" spans="4:4" x14ac:dyDescent="0.2">
      <c r="D51130" s="20"/>
    </row>
    <row r="51131" spans="4:4" x14ac:dyDescent="0.2">
      <c r="D51131" s="20"/>
    </row>
    <row r="51132" spans="4:4" x14ac:dyDescent="0.2">
      <c r="D51132" s="20"/>
    </row>
    <row r="51133" spans="4:4" x14ac:dyDescent="0.2">
      <c r="D51133" s="20"/>
    </row>
    <row r="51134" spans="4:4" x14ac:dyDescent="0.2">
      <c r="D51134" s="20"/>
    </row>
    <row r="51135" spans="4:4" x14ac:dyDescent="0.2">
      <c r="D51135" s="20"/>
    </row>
    <row r="51136" spans="4:4" x14ac:dyDescent="0.2">
      <c r="D51136" s="20"/>
    </row>
    <row r="51137" spans="4:4" x14ac:dyDescent="0.2">
      <c r="D51137" s="20"/>
    </row>
    <row r="51138" spans="4:4" x14ac:dyDescent="0.2">
      <c r="D51138" s="20"/>
    </row>
    <row r="51139" spans="4:4" x14ac:dyDescent="0.2">
      <c r="D51139" s="20"/>
    </row>
    <row r="51140" spans="4:4" x14ac:dyDescent="0.2">
      <c r="D51140" s="20"/>
    </row>
    <row r="51141" spans="4:4" x14ac:dyDescent="0.2">
      <c r="D51141" s="20"/>
    </row>
    <row r="51142" spans="4:4" x14ac:dyDescent="0.2">
      <c r="D51142" s="20"/>
    </row>
    <row r="51143" spans="4:4" x14ac:dyDescent="0.2">
      <c r="D51143" s="20"/>
    </row>
    <row r="51144" spans="4:4" x14ac:dyDescent="0.2">
      <c r="D51144" s="20"/>
    </row>
    <row r="51145" spans="4:4" x14ac:dyDescent="0.2">
      <c r="D51145" s="20"/>
    </row>
    <row r="51146" spans="4:4" x14ac:dyDescent="0.2">
      <c r="D51146" s="20"/>
    </row>
    <row r="51147" spans="4:4" x14ac:dyDescent="0.2">
      <c r="D51147" s="20"/>
    </row>
    <row r="51148" spans="4:4" x14ac:dyDescent="0.2">
      <c r="D51148" s="20"/>
    </row>
    <row r="51149" spans="4:4" x14ac:dyDescent="0.2">
      <c r="D51149" s="20"/>
    </row>
    <row r="51150" spans="4:4" x14ac:dyDescent="0.2">
      <c r="D51150" s="20"/>
    </row>
    <row r="51151" spans="4:4" x14ac:dyDescent="0.2">
      <c r="D51151" s="20"/>
    </row>
    <row r="51152" spans="4:4" x14ac:dyDescent="0.2">
      <c r="D51152" s="20"/>
    </row>
    <row r="51153" spans="4:4" x14ac:dyDescent="0.2">
      <c r="D51153" s="20"/>
    </row>
    <row r="51154" spans="4:4" x14ac:dyDescent="0.2">
      <c r="D51154" s="20"/>
    </row>
    <row r="51155" spans="4:4" x14ac:dyDescent="0.2">
      <c r="D51155" s="20"/>
    </row>
    <row r="51156" spans="4:4" x14ac:dyDescent="0.2">
      <c r="D51156" s="20"/>
    </row>
    <row r="51157" spans="4:4" x14ac:dyDescent="0.2">
      <c r="D51157" s="20"/>
    </row>
    <row r="51158" spans="4:4" x14ac:dyDescent="0.2">
      <c r="D51158" s="20"/>
    </row>
    <row r="51159" spans="4:4" x14ac:dyDescent="0.2">
      <c r="D51159" s="20"/>
    </row>
    <row r="51160" spans="4:4" x14ac:dyDescent="0.2">
      <c r="D51160" s="20"/>
    </row>
    <row r="51161" spans="4:4" x14ac:dyDescent="0.2">
      <c r="D51161" s="20"/>
    </row>
    <row r="51162" spans="4:4" x14ac:dyDescent="0.2">
      <c r="D51162" s="20"/>
    </row>
    <row r="51163" spans="4:4" x14ac:dyDescent="0.2">
      <c r="D51163" s="20"/>
    </row>
    <row r="51164" spans="4:4" x14ac:dyDescent="0.2">
      <c r="D51164" s="20"/>
    </row>
    <row r="51165" spans="4:4" x14ac:dyDescent="0.2">
      <c r="D51165" s="20"/>
    </row>
    <row r="51166" spans="4:4" x14ac:dyDescent="0.2">
      <c r="D51166" s="20"/>
    </row>
    <row r="51167" spans="4:4" x14ac:dyDescent="0.2">
      <c r="D51167" s="20"/>
    </row>
    <row r="51168" spans="4:4" x14ac:dyDescent="0.2">
      <c r="D51168" s="20"/>
    </row>
    <row r="51169" spans="4:4" x14ac:dyDescent="0.2">
      <c r="D51169" s="20"/>
    </row>
    <row r="51170" spans="4:4" x14ac:dyDescent="0.2">
      <c r="D51170" s="20"/>
    </row>
    <row r="51171" spans="4:4" x14ac:dyDescent="0.2">
      <c r="D51171" s="20"/>
    </row>
    <row r="51172" spans="4:4" x14ac:dyDescent="0.2">
      <c r="D51172" s="20"/>
    </row>
    <row r="51173" spans="4:4" x14ac:dyDescent="0.2">
      <c r="D51173" s="20"/>
    </row>
    <row r="51174" spans="4:4" x14ac:dyDescent="0.2">
      <c r="D51174" s="20"/>
    </row>
    <row r="51175" spans="4:4" x14ac:dyDescent="0.2">
      <c r="D51175" s="20"/>
    </row>
    <row r="51176" spans="4:4" x14ac:dyDescent="0.2">
      <c r="D51176" s="20"/>
    </row>
    <row r="51177" spans="4:4" x14ac:dyDescent="0.2">
      <c r="D51177" s="20"/>
    </row>
    <row r="51178" spans="4:4" x14ac:dyDescent="0.2">
      <c r="D51178" s="20"/>
    </row>
    <row r="51179" spans="4:4" x14ac:dyDescent="0.2">
      <c r="D51179" s="20"/>
    </row>
    <row r="51180" spans="4:4" x14ac:dyDescent="0.2">
      <c r="D51180" s="20"/>
    </row>
    <row r="51181" spans="4:4" x14ac:dyDescent="0.2">
      <c r="D51181" s="20"/>
    </row>
    <row r="51182" spans="4:4" x14ac:dyDescent="0.2">
      <c r="D51182" s="20"/>
    </row>
    <row r="51183" spans="4:4" x14ac:dyDescent="0.2">
      <c r="D51183" s="20"/>
    </row>
    <row r="51184" spans="4:4" x14ac:dyDescent="0.2">
      <c r="D51184" s="20"/>
    </row>
    <row r="51185" spans="4:4" x14ac:dyDescent="0.2">
      <c r="D51185" s="20"/>
    </row>
    <row r="51186" spans="4:4" x14ac:dyDescent="0.2">
      <c r="D51186" s="20"/>
    </row>
    <row r="51187" spans="4:4" x14ac:dyDescent="0.2">
      <c r="D51187" s="20"/>
    </row>
    <row r="51188" spans="4:4" x14ac:dyDescent="0.2">
      <c r="D51188" s="20"/>
    </row>
    <row r="51189" spans="4:4" x14ac:dyDescent="0.2">
      <c r="D51189" s="20"/>
    </row>
    <row r="51190" spans="4:4" x14ac:dyDescent="0.2">
      <c r="D51190" s="20"/>
    </row>
    <row r="51191" spans="4:4" x14ac:dyDescent="0.2">
      <c r="D51191" s="20"/>
    </row>
    <row r="51192" spans="4:4" x14ac:dyDescent="0.2">
      <c r="D51192" s="20"/>
    </row>
    <row r="51193" spans="4:4" x14ac:dyDescent="0.2">
      <c r="D51193" s="20"/>
    </row>
    <row r="51194" spans="4:4" x14ac:dyDescent="0.2">
      <c r="D51194" s="20"/>
    </row>
    <row r="51195" spans="4:4" x14ac:dyDescent="0.2">
      <c r="D51195" s="20"/>
    </row>
    <row r="51196" spans="4:4" x14ac:dyDescent="0.2">
      <c r="D51196" s="20"/>
    </row>
    <row r="51197" spans="4:4" x14ac:dyDescent="0.2">
      <c r="D51197" s="20"/>
    </row>
    <row r="51198" spans="4:4" x14ac:dyDescent="0.2">
      <c r="D51198" s="20"/>
    </row>
    <row r="51199" spans="4:4" x14ac:dyDescent="0.2">
      <c r="D51199" s="20"/>
    </row>
    <row r="51200" spans="4:4" x14ac:dyDescent="0.2">
      <c r="D51200" s="20"/>
    </row>
    <row r="51201" spans="4:4" x14ac:dyDescent="0.2">
      <c r="D51201" s="20"/>
    </row>
    <row r="51202" spans="4:4" x14ac:dyDescent="0.2">
      <c r="D51202" s="20"/>
    </row>
    <row r="51203" spans="4:4" x14ac:dyDescent="0.2">
      <c r="D51203" s="20"/>
    </row>
    <row r="51204" spans="4:4" x14ac:dyDescent="0.2">
      <c r="D51204" s="20"/>
    </row>
    <row r="51205" spans="4:4" x14ac:dyDescent="0.2">
      <c r="D51205" s="20"/>
    </row>
    <row r="51206" spans="4:4" x14ac:dyDescent="0.2">
      <c r="D51206" s="20"/>
    </row>
    <row r="51207" spans="4:4" x14ac:dyDescent="0.2">
      <c r="D51207" s="20"/>
    </row>
    <row r="51208" spans="4:4" x14ac:dyDescent="0.2">
      <c r="D51208" s="20"/>
    </row>
    <row r="51209" spans="4:4" x14ac:dyDescent="0.2">
      <c r="D51209" s="20"/>
    </row>
    <row r="51210" spans="4:4" x14ac:dyDescent="0.2">
      <c r="D51210" s="20"/>
    </row>
    <row r="51211" spans="4:4" x14ac:dyDescent="0.2">
      <c r="D51211" s="20"/>
    </row>
    <row r="51212" spans="4:4" x14ac:dyDescent="0.2">
      <c r="D51212" s="20"/>
    </row>
    <row r="51213" spans="4:4" x14ac:dyDescent="0.2">
      <c r="D51213" s="20"/>
    </row>
    <row r="51214" spans="4:4" x14ac:dyDescent="0.2">
      <c r="D51214" s="20"/>
    </row>
    <row r="51215" spans="4:4" x14ac:dyDescent="0.2">
      <c r="D51215" s="20"/>
    </row>
    <row r="51216" spans="4:4" x14ac:dyDescent="0.2">
      <c r="D51216" s="20"/>
    </row>
    <row r="51217" spans="4:4" x14ac:dyDescent="0.2">
      <c r="D51217" s="20"/>
    </row>
    <row r="51218" spans="4:4" x14ac:dyDescent="0.2">
      <c r="D51218" s="20"/>
    </row>
    <row r="51219" spans="4:4" x14ac:dyDescent="0.2">
      <c r="D51219" s="20"/>
    </row>
    <row r="51220" spans="4:4" x14ac:dyDescent="0.2">
      <c r="D51220" s="20"/>
    </row>
    <row r="51221" spans="4:4" x14ac:dyDescent="0.2">
      <c r="D51221" s="20"/>
    </row>
    <row r="51222" spans="4:4" x14ac:dyDescent="0.2">
      <c r="D51222" s="20"/>
    </row>
    <row r="51223" spans="4:4" x14ac:dyDescent="0.2">
      <c r="D51223" s="20"/>
    </row>
    <row r="51224" spans="4:4" x14ac:dyDescent="0.2">
      <c r="D51224" s="20"/>
    </row>
    <row r="51225" spans="4:4" x14ac:dyDescent="0.2">
      <c r="D51225" s="20"/>
    </row>
    <row r="51226" spans="4:4" x14ac:dyDescent="0.2">
      <c r="D51226" s="20"/>
    </row>
    <row r="51227" spans="4:4" x14ac:dyDescent="0.2">
      <c r="D51227" s="20"/>
    </row>
    <row r="51228" spans="4:4" x14ac:dyDescent="0.2">
      <c r="D51228" s="20"/>
    </row>
    <row r="51229" spans="4:4" x14ac:dyDescent="0.2">
      <c r="D51229" s="20"/>
    </row>
    <row r="51230" spans="4:4" x14ac:dyDescent="0.2">
      <c r="D51230" s="20"/>
    </row>
    <row r="51231" spans="4:4" x14ac:dyDescent="0.2">
      <c r="D51231" s="20"/>
    </row>
    <row r="51232" spans="4:4" x14ac:dyDescent="0.2">
      <c r="D51232" s="20"/>
    </row>
    <row r="51233" spans="4:4" x14ac:dyDescent="0.2">
      <c r="D51233" s="20"/>
    </row>
    <row r="51234" spans="4:4" x14ac:dyDescent="0.2">
      <c r="D51234" s="20"/>
    </row>
    <row r="51235" spans="4:4" x14ac:dyDescent="0.2">
      <c r="D51235" s="20"/>
    </row>
    <row r="51236" spans="4:4" x14ac:dyDescent="0.2">
      <c r="D51236" s="20"/>
    </row>
    <row r="51237" spans="4:4" x14ac:dyDescent="0.2">
      <c r="D51237" s="20"/>
    </row>
    <row r="51238" spans="4:4" x14ac:dyDescent="0.2">
      <c r="D51238" s="20"/>
    </row>
    <row r="51239" spans="4:4" x14ac:dyDescent="0.2">
      <c r="D51239" s="20"/>
    </row>
    <row r="51240" spans="4:4" x14ac:dyDescent="0.2">
      <c r="D51240" s="20"/>
    </row>
    <row r="51241" spans="4:4" x14ac:dyDescent="0.2">
      <c r="D51241" s="20"/>
    </row>
    <row r="51242" spans="4:4" x14ac:dyDescent="0.2">
      <c r="D51242" s="20"/>
    </row>
    <row r="51243" spans="4:4" x14ac:dyDescent="0.2">
      <c r="D51243" s="20"/>
    </row>
    <row r="51244" spans="4:4" x14ac:dyDescent="0.2">
      <c r="D51244" s="20"/>
    </row>
    <row r="51245" spans="4:4" x14ac:dyDescent="0.2">
      <c r="D51245" s="20"/>
    </row>
    <row r="51246" spans="4:4" x14ac:dyDescent="0.2">
      <c r="D51246" s="20"/>
    </row>
    <row r="51247" spans="4:4" x14ac:dyDescent="0.2">
      <c r="D51247" s="20"/>
    </row>
    <row r="51248" spans="4:4" x14ac:dyDescent="0.2">
      <c r="D51248" s="20"/>
    </row>
    <row r="51249" spans="4:4" x14ac:dyDescent="0.2">
      <c r="D51249" s="20"/>
    </row>
    <row r="51250" spans="4:4" x14ac:dyDescent="0.2">
      <c r="D51250" s="20"/>
    </row>
    <row r="51251" spans="4:4" x14ac:dyDescent="0.2">
      <c r="D51251" s="20"/>
    </row>
    <row r="51252" spans="4:4" x14ac:dyDescent="0.2">
      <c r="D51252" s="20"/>
    </row>
    <row r="51253" spans="4:4" x14ac:dyDescent="0.2">
      <c r="D51253" s="20"/>
    </row>
    <row r="51254" spans="4:4" x14ac:dyDescent="0.2">
      <c r="D51254" s="20"/>
    </row>
    <row r="51255" spans="4:4" x14ac:dyDescent="0.2">
      <c r="D51255" s="20"/>
    </row>
    <row r="51256" spans="4:4" x14ac:dyDescent="0.2">
      <c r="D51256" s="20"/>
    </row>
    <row r="51257" spans="4:4" x14ac:dyDescent="0.2">
      <c r="D51257" s="20"/>
    </row>
    <row r="51258" spans="4:4" x14ac:dyDescent="0.2">
      <c r="D51258" s="20"/>
    </row>
    <row r="51259" spans="4:4" x14ac:dyDescent="0.2">
      <c r="D51259" s="20"/>
    </row>
    <row r="51260" spans="4:4" x14ac:dyDescent="0.2">
      <c r="D51260" s="20"/>
    </row>
    <row r="51261" spans="4:4" x14ac:dyDescent="0.2">
      <c r="D51261" s="20"/>
    </row>
    <row r="51262" spans="4:4" x14ac:dyDescent="0.2">
      <c r="D51262" s="20"/>
    </row>
    <row r="51263" spans="4:4" x14ac:dyDescent="0.2">
      <c r="D51263" s="20"/>
    </row>
    <row r="51264" spans="4:4" x14ac:dyDescent="0.2">
      <c r="D51264" s="20"/>
    </row>
    <row r="51265" spans="4:4" x14ac:dyDescent="0.2">
      <c r="D51265" s="20"/>
    </row>
    <row r="51266" spans="4:4" x14ac:dyDescent="0.2">
      <c r="D51266" s="20"/>
    </row>
    <row r="51267" spans="4:4" x14ac:dyDescent="0.2">
      <c r="D51267" s="20"/>
    </row>
    <row r="51268" spans="4:4" x14ac:dyDescent="0.2">
      <c r="D51268" s="20"/>
    </row>
    <row r="51269" spans="4:4" x14ac:dyDescent="0.2">
      <c r="D51269" s="20"/>
    </row>
    <row r="51270" spans="4:4" x14ac:dyDescent="0.2">
      <c r="D51270" s="20"/>
    </row>
    <row r="51271" spans="4:4" x14ac:dyDescent="0.2">
      <c r="D51271" s="20"/>
    </row>
    <row r="51272" spans="4:4" x14ac:dyDescent="0.2">
      <c r="D51272" s="20"/>
    </row>
    <row r="51273" spans="4:4" x14ac:dyDescent="0.2">
      <c r="D51273" s="20"/>
    </row>
    <row r="51274" spans="4:4" x14ac:dyDescent="0.2">
      <c r="D51274" s="20"/>
    </row>
    <row r="51275" spans="4:4" x14ac:dyDescent="0.2">
      <c r="D51275" s="20"/>
    </row>
    <row r="51276" spans="4:4" x14ac:dyDescent="0.2">
      <c r="D51276" s="20"/>
    </row>
    <row r="51277" spans="4:4" x14ac:dyDescent="0.2">
      <c r="D51277" s="20"/>
    </row>
    <row r="51278" spans="4:4" x14ac:dyDescent="0.2">
      <c r="D51278" s="20"/>
    </row>
    <row r="51279" spans="4:4" x14ac:dyDescent="0.2">
      <c r="D51279" s="20"/>
    </row>
    <row r="51280" spans="4:4" x14ac:dyDescent="0.2">
      <c r="D51280" s="20"/>
    </row>
    <row r="51281" spans="4:4" x14ac:dyDescent="0.2">
      <c r="D51281" s="20"/>
    </row>
    <row r="51282" spans="4:4" x14ac:dyDescent="0.2">
      <c r="D51282" s="20"/>
    </row>
    <row r="51283" spans="4:4" x14ac:dyDescent="0.2">
      <c r="D51283" s="20"/>
    </row>
    <row r="51284" spans="4:4" x14ac:dyDescent="0.2">
      <c r="D51284" s="20"/>
    </row>
    <row r="51285" spans="4:4" x14ac:dyDescent="0.2">
      <c r="D51285" s="20"/>
    </row>
    <row r="51286" spans="4:4" x14ac:dyDescent="0.2">
      <c r="D51286" s="20"/>
    </row>
    <row r="51287" spans="4:4" x14ac:dyDescent="0.2">
      <c r="D51287" s="20"/>
    </row>
    <row r="51288" spans="4:4" x14ac:dyDescent="0.2">
      <c r="D51288" s="20"/>
    </row>
    <row r="51289" spans="4:4" x14ac:dyDescent="0.2">
      <c r="D51289" s="20"/>
    </row>
    <row r="51290" spans="4:4" x14ac:dyDescent="0.2">
      <c r="D51290" s="20"/>
    </row>
    <row r="51291" spans="4:4" x14ac:dyDescent="0.2">
      <c r="D51291" s="20"/>
    </row>
    <row r="51292" spans="4:4" x14ac:dyDescent="0.2">
      <c r="D51292" s="20"/>
    </row>
    <row r="51293" spans="4:4" x14ac:dyDescent="0.2">
      <c r="D51293" s="20"/>
    </row>
    <row r="51294" spans="4:4" x14ac:dyDescent="0.2">
      <c r="D51294" s="20"/>
    </row>
    <row r="51295" spans="4:4" x14ac:dyDescent="0.2">
      <c r="D51295" s="20"/>
    </row>
    <row r="51296" spans="4:4" x14ac:dyDescent="0.2">
      <c r="D51296" s="20"/>
    </row>
    <row r="51297" spans="4:4" x14ac:dyDescent="0.2">
      <c r="D51297" s="20"/>
    </row>
    <row r="51298" spans="4:4" x14ac:dyDescent="0.2">
      <c r="D51298" s="20"/>
    </row>
    <row r="51299" spans="4:4" x14ac:dyDescent="0.2">
      <c r="D51299" s="20"/>
    </row>
    <row r="51300" spans="4:4" x14ac:dyDescent="0.2">
      <c r="D51300" s="20"/>
    </row>
    <row r="51301" spans="4:4" x14ac:dyDescent="0.2">
      <c r="D51301" s="20"/>
    </row>
    <row r="51302" spans="4:4" x14ac:dyDescent="0.2">
      <c r="D51302" s="20"/>
    </row>
    <row r="51303" spans="4:4" x14ac:dyDescent="0.2">
      <c r="D51303" s="20"/>
    </row>
    <row r="51304" spans="4:4" x14ac:dyDescent="0.2">
      <c r="D51304" s="20"/>
    </row>
    <row r="51305" spans="4:4" x14ac:dyDescent="0.2">
      <c r="D51305" s="20"/>
    </row>
    <row r="51306" spans="4:4" x14ac:dyDescent="0.2">
      <c r="D51306" s="20"/>
    </row>
    <row r="51307" spans="4:4" x14ac:dyDescent="0.2">
      <c r="D51307" s="20"/>
    </row>
    <row r="51308" spans="4:4" x14ac:dyDescent="0.2">
      <c r="D51308" s="20"/>
    </row>
    <row r="51309" spans="4:4" x14ac:dyDescent="0.2">
      <c r="D51309" s="20"/>
    </row>
    <row r="51310" spans="4:4" x14ac:dyDescent="0.2">
      <c r="D51310" s="20"/>
    </row>
    <row r="51311" spans="4:4" x14ac:dyDescent="0.2">
      <c r="D51311" s="20"/>
    </row>
    <row r="51312" spans="4:4" x14ac:dyDescent="0.2">
      <c r="D51312" s="20"/>
    </row>
    <row r="51313" spans="4:4" x14ac:dyDescent="0.2">
      <c r="D51313" s="20"/>
    </row>
    <row r="51314" spans="4:4" x14ac:dyDescent="0.2">
      <c r="D51314" s="20"/>
    </row>
    <row r="51315" spans="4:4" x14ac:dyDescent="0.2">
      <c r="D51315" s="20"/>
    </row>
    <row r="51316" spans="4:4" x14ac:dyDescent="0.2">
      <c r="D51316" s="20"/>
    </row>
    <row r="51317" spans="4:4" x14ac:dyDescent="0.2">
      <c r="D51317" s="20"/>
    </row>
    <row r="51318" spans="4:4" x14ac:dyDescent="0.2">
      <c r="D51318" s="20"/>
    </row>
    <row r="51319" spans="4:4" x14ac:dyDescent="0.2">
      <c r="D51319" s="20"/>
    </row>
    <row r="51320" spans="4:4" x14ac:dyDescent="0.2">
      <c r="D51320" s="20"/>
    </row>
    <row r="51321" spans="4:4" x14ac:dyDescent="0.2">
      <c r="D51321" s="20"/>
    </row>
    <row r="51322" spans="4:4" x14ac:dyDescent="0.2">
      <c r="D51322" s="20"/>
    </row>
    <row r="51323" spans="4:4" x14ac:dyDescent="0.2">
      <c r="D51323" s="20"/>
    </row>
    <row r="51324" spans="4:4" x14ac:dyDescent="0.2">
      <c r="D51324" s="20"/>
    </row>
    <row r="51325" spans="4:4" x14ac:dyDescent="0.2">
      <c r="D51325" s="20"/>
    </row>
    <row r="51326" spans="4:4" x14ac:dyDescent="0.2">
      <c r="D51326" s="20"/>
    </row>
    <row r="51327" spans="4:4" x14ac:dyDescent="0.2">
      <c r="D51327" s="20"/>
    </row>
    <row r="51328" spans="4:4" x14ac:dyDescent="0.2">
      <c r="D51328" s="20"/>
    </row>
    <row r="51329" spans="4:4" x14ac:dyDescent="0.2">
      <c r="D51329" s="20"/>
    </row>
    <row r="51330" spans="4:4" x14ac:dyDescent="0.2">
      <c r="D51330" s="20"/>
    </row>
    <row r="51331" spans="4:4" x14ac:dyDescent="0.2">
      <c r="D51331" s="20"/>
    </row>
    <row r="51332" spans="4:4" x14ac:dyDescent="0.2">
      <c r="D51332" s="20"/>
    </row>
    <row r="51333" spans="4:4" x14ac:dyDescent="0.2">
      <c r="D51333" s="20"/>
    </row>
    <row r="51334" spans="4:4" x14ac:dyDescent="0.2">
      <c r="D51334" s="20"/>
    </row>
    <row r="51335" spans="4:4" x14ac:dyDescent="0.2">
      <c r="D51335" s="20"/>
    </row>
    <row r="51336" spans="4:4" x14ac:dyDescent="0.2">
      <c r="D51336" s="20"/>
    </row>
    <row r="51337" spans="4:4" x14ac:dyDescent="0.2">
      <c r="D51337" s="20"/>
    </row>
    <row r="51338" spans="4:4" x14ac:dyDescent="0.2">
      <c r="D51338" s="20"/>
    </row>
    <row r="51339" spans="4:4" x14ac:dyDescent="0.2">
      <c r="D51339" s="20"/>
    </row>
    <row r="51340" spans="4:4" x14ac:dyDescent="0.2">
      <c r="D51340" s="20"/>
    </row>
    <row r="51341" spans="4:4" x14ac:dyDescent="0.2">
      <c r="D51341" s="20"/>
    </row>
    <row r="51342" spans="4:4" x14ac:dyDescent="0.2">
      <c r="D51342" s="20"/>
    </row>
    <row r="51343" spans="4:4" x14ac:dyDescent="0.2">
      <c r="D51343" s="20"/>
    </row>
    <row r="51344" spans="4:4" x14ac:dyDescent="0.2">
      <c r="D51344" s="20"/>
    </row>
    <row r="51345" spans="4:4" x14ac:dyDescent="0.2">
      <c r="D51345" s="20"/>
    </row>
    <row r="51346" spans="4:4" x14ac:dyDescent="0.2">
      <c r="D51346" s="20"/>
    </row>
    <row r="51347" spans="4:4" x14ac:dyDescent="0.2">
      <c r="D51347" s="20"/>
    </row>
    <row r="51348" spans="4:4" x14ac:dyDescent="0.2">
      <c r="D51348" s="20"/>
    </row>
    <row r="51349" spans="4:4" x14ac:dyDescent="0.2">
      <c r="D51349" s="20"/>
    </row>
    <row r="51350" spans="4:4" x14ac:dyDescent="0.2">
      <c r="D51350" s="20"/>
    </row>
    <row r="51351" spans="4:4" x14ac:dyDescent="0.2">
      <c r="D51351" s="20"/>
    </row>
    <row r="51352" spans="4:4" x14ac:dyDescent="0.2">
      <c r="D51352" s="20"/>
    </row>
    <row r="51353" spans="4:4" x14ac:dyDescent="0.2">
      <c r="D51353" s="20"/>
    </row>
    <row r="51354" spans="4:4" x14ac:dyDescent="0.2">
      <c r="D51354" s="20"/>
    </row>
    <row r="51355" spans="4:4" x14ac:dyDescent="0.2">
      <c r="D51355" s="20"/>
    </row>
    <row r="51356" spans="4:4" x14ac:dyDescent="0.2">
      <c r="D51356" s="20"/>
    </row>
    <row r="51357" spans="4:4" x14ac:dyDescent="0.2">
      <c r="D51357" s="20"/>
    </row>
    <row r="51358" spans="4:4" x14ac:dyDescent="0.2">
      <c r="D51358" s="20"/>
    </row>
    <row r="51359" spans="4:4" x14ac:dyDescent="0.2">
      <c r="D51359" s="20"/>
    </row>
    <row r="51360" spans="4:4" x14ac:dyDescent="0.2">
      <c r="D51360" s="20"/>
    </row>
    <row r="51361" spans="4:4" x14ac:dyDescent="0.2">
      <c r="D51361" s="20"/>
    </row>
    <row r="51362" spans="4:4" x14ac:dyDescent="0.2">
      <c r="D51362" s="20"/>
    </row>
    <row r="51363" spans="4:4" x14ac:dyDescent="0.2">
      <c r="D51363" s="20"/>
    </row>
    <row r="51364" spans="4:4" x14ac:dyDescent="0.2">
      <c r="D51364" s="20"/>
    </row>
    <row r="51365" spans="4:4" x14ac:dyDescent="0.2">
      <c r="D51365" s="20"/>
    </row>
    <row r="51366" spans="4:4" x14ac:dyDescent="0.2">
      <c r="D51366" s="20"/>
    </row>
    <row r="51367" spans="4:4" x14ac:dyDescent="0.2">
      <c r="D51367" s="20"/>
    </row>
    <row r="51368" spans="4:4" x14ac:dyDescent="0.2">
      <c r="D51368" s="20"/>
    </row>
    <row r="51369" spans="4:4" x14ac:dyDescent="0.2">
      <c r="D51369" s="20"/>
    </row>
    <row r="51370" spans="4:4" x14ac:dyDescent="0.2">
      <c r="D51370" s="20"/>
    </row>
    <row r="51371" spans="4:4" x14ac:dyDescent="0.2">
      <c r="D51371" s="20"/>
    </row>
    <row r="51372" spans="4:4" x14ac:dyDescent="0.2">
      <c r="D51372" s="20"/>
    </row>
    <row r="51373" spans="4:4" x14ac:dyDescent="0.2">
      <c r="D51373" s="20"/>
    </row>
    <row r="51374" spans="4:4" x14ac:dyDescent="0.2">
      <c r="D51374" s="20"/>
    </row>
    <row r="51375" spans="4:4" x14ac:dyDescent="0.2">
      <c r="D51375" s="20"/>
    </row>
    <row r="51376" spans="4:4" x14ac:dyDescent="0.2">
      <c r="D51376" s="20"/>
    </row>
    <row r="51377" spans="4:4" x14ac:dyDescent="0.2">
      <c r="D51377" s="20"/>
    </row>
    <row r="51378" spans="4:4" x14ac:dyDescent="0.2">
      <c r="D51378" s="20"/>
    </row>
    <row r="51379" spans="4:4" x14ac:dyDescent="0.2">
      <c r="D51379" s="20"/>
    </row>
    <row r="51380" spans="4:4" x14ac:dyDescent="0.2">
      <c r="D51380" s="20"/>
    </row>
    <row r="51381" spans="4:4" x14ac:dyDescent="0.2">
      <c r="D51381" s="20"/>
    </row>
    <row r="51382" spans="4:4" x14ac:dyDescent="0.2">
      <c r="D51382" s="20"/>
    </row>
    <row r="51383" spans="4:4" x14ac:dyDescent="0.2">
      <c r="D51383" s="20"/>
    </row>
    <row r="51384" spans="4:4" x14ac:dyDescent="0.2">
      <c r="D51384" s="20"/>
    </row>
    <row r="51385" spans="4:4" x14ac:dyDescent="0.2">
      <c r="D51385" s="20"/>
    </row>
    <row r="51386" spans="4:4" x14ac:dyDescent="0.2">
      <c r="D51386" s="20"/>
    </row>
    <row r="51387" spans="4:4" x14ac:dyDescent="0.2">
      <c r="D51387" s="20"/>
    </row>
    <row r="51388" spans="4:4" x14ac:dyDescent="0.2">
      <c r="D51388" s="20"/>
    </row>
    <row r="51389" spans="4:4" x14ac:dyDescent="0.2">
      <c r="D51389" s="20"/>
    </row>
    <row r="51390" spans="4:4" x14ac:dyDescent="0.2">
      <c r="D51390" s="20"/>
    </row>
    <row r="51391" spans="4:4" x14ac:dyDescent="0.2">
      <c r="D51391" s="20"/>
    </row>
    <row r="51392" spans="4:4" x14ac:dyDescent="0.2">
      <c r="D51392" s="20"/>
    </row>
    <row r="51393" spans="4:4" x14ac:dyDescent="0.2">
      <c r="D51393" s="20"/>
    </row>
    <row r="51394" spans="4:4" x14ac:dyDescent="0.2">
      <c r="D51394" s="20"/>
    </row>
    <row r="51395" spans="4:4" x14ac:dyDescent="0.2">
      <c r="D51395" s="20"/>
    </row>
    <row r="51396" spans="4:4" x14ac:dyDescent="0.2">
      <c r="D51396" s="20"/>
    </row>
    <row r="51397" spans="4:4" x14ac:dyDescent="0.2">
      <c r="D51397" s="20"/>
    </row>
    <row r="51398" spans="4:4" x14ac:dyDescent="0.2">
      <c r="D51398" s="20"/>
    </row>
    <row r="51399" spans="4:4" x14ac:dyDescent="0.2">
      <c r="D51399" s="20"/>
    </row>
    <row r="51400" spans="4:4" x14ac:dyDescent="0.2">
      <c r="D51400" s="20"/>
    </row>
    <row r="51401" spans="4:4" x14ac:dyDescent="0.2">
      <c r="D51401" s="20"/>
    </row>
    <row r="51402" spans="4:4" x14ac:dyDescent="0.2">
      <c r="D51402" s="20"/>
    </row>
    <row r="51403" spans="4:4" x14ac:dyDescent="0.2">
      <c r="D51403" s="20"/>
    </row>
    <row r="51404" spans="4:4" x14ac:dyDescent="0.2">
      <c r="D51404" s="20"/>
    </row>
    <row r="51405" spans="4:4" x14ac:dyDescent="0.2">
      <c r="D51405" s="20"/>
    </row>
    <row r="51406" spans="4:4" x14ac:dyDescent="0.2">
      <c r="D51406" s="20"/>
    </row>
    <row r="51407" spans="4:4" x14ac:dyDescent="0.2">
      <c r="D51407" s="20"/>
    </row>
    <row r="51408" spans="4:4" x14ac:dyDescent="0.2">
      <c r="D51408" s="20"/>
    </row>
    <row r="51409" spans="4:4" x14ac:dyDescent="0.2">
      <c r="D51409" s="20"/>
    </row>
    <row r="51410" spans="4:4" x14ac:dyDescent="0.2">
      <c r="D51410" s="20"/>
    </row>
    <row r="51411" spans="4:4" x14ac:dyDescent="0.2">
      <c r="D51411" s="20"/>
    </row>
    <row r="51412" spans="4:4" x14ac:dyDescent="0.2">
      <c r="D51412" s="20"/>
    </row>
    <row r="51413" spans="4:4" x14ac:dyDescent="0.2">
      <c r="D51413" s="20"/>
    </row>
    <row r="51414" spans="4:4" x14ac:dyDescent="0.2">
      <c r="D51414" s="20"/>
    </row>
    <row r="51415" spans="4:4" x14ac:dyDescent="0.2">
      <c r="D51415" s="20"/>
    </row>
    <row r="51416" spans="4:4" x14ac:dyDescent="0.2">
      <c r="D51416" s="20"/>
    </row>
    <row r="51417" spans="4:4" x14ac:dyDescent="0.2">
      <c r="D51417" s="20"/>
    </row>
    <row r="51418" spans="4:4" x14ac:dyDescent="0.2">
      <c r="D51418" s="20"/>
    </row>
    <row r="51419" spans="4:4" x14ac:dyDescent="0.2">
      <c r="D51419" s="20"/>
    </row>
    <row r="51420" spans="4:4" x14ac:dyDescent="0.2">
      <c r="D51420" s="20"/>
    </row>
    <row r="51421" spans="4:4" x14ac:dyDescent="0.2">
      <c r="D51421" s="20"/>
    </row>
    <row r="51422" spans="4:4" x14ac:dyDescent="0.2">
      <c r="D51422" s="20"/>
    </row>
    <row r="51423" spans="4:4" x14ac:dyDescent="0.2">
      <c r="D51423" s="20"/>
    </row>
    <row r="51424" spans="4:4" x14ac:dyDescent="0.2">
      <c r="D51424" s="20"/>
    </row>
    <row r="51425" spans="4:4" x14ac:dyDescent="0.2">
      <c r="D51425" s="20"/>
    </row>
    <row r="51426" spans="4:4" x14ac:dyDescent="0.2">
      <c r="D51426" s="20"/>
    </row>
    <row r="51427" spans="4:4" x14ac:dyDescent="0.2">
      <c r="D51427" s="20"/>
    </row>
    <row r="51428" spans="4:4" x14ac:dyDescent="0.2">
      <c r="D51428" s="20"/>
    </row>
    <row r="51429" spans="4:4" x14ac:dyDescent="0.2">
      <c r="D51429" s="20"/>
    </row>
    <row r="51430" spans="4:4" x14ac:dyDescent="0.2">
      <c r="D51430" s="20"/>
    </row>
    <row r="51431" spans="4:4" x14ac:dyDescent="0.2">
      <c r="D51431" s="20"/>
    </row>
    <row r="51432" spans="4:4" x14ac:dyDescent="0.2">
      <c r="D51432" s="20"/>
    </row>
    <row r="51433" spans="4:4" x14ac:dyDescent="0.2">
      <c r="D51433" s="20"/>
    </row>
    <row r="51434" spans="4:4" x14ac:dyDescent="0.2">
      <c r="D51434" s="20"/>
    </row>
    <row r="51435" spans="4:4" x14ac:dyDescent="0.2">
      <c r="D51435" s="20"/>
    </row>
    <row r="51436" spans="4:4" x14ac:dyDescent="0.2">
      <c r="D51436" s="20"/>
    </row>
    <row r="51437" spans="4:4" x14ac:dyDescent="0.2">
      <c r="D51437" s="20"/>
    </row>
    <row r="51438" spans="4:4" x14ac:dyDescent="0.2">
      <c r="D51438" s="20"/>
    </row>
    <row r="51439" spans="4:4" x14ac:dyDescent="0.2">
      <c r="D51439" s="20"/>
    </row>
    <row r="51440" spans="4:4" x14ac:dyDescent="0.2">
      <c r="D51440" s="20"/>
    </row>
    <row r="51441" spans="4:4" x14ac:dyDescent="0.2">
      <c r="D51441" s="20"/>
    </row>
    <row r="51442" spans="4:4" x14ac:dyDescent="0.2">
      <c r="D51442" s="20"/>
    </row>
    <row r="51443" spans="4:4" x14ac:dyDescent="0.2">
      <c r="D51443" s="20"/>
    </row>
    <row r="51444" spans="4:4" x14ac:dyDescent="0.2">
      <c r="D51444" s="20"/>
    </row>
    <row r="51445" spans="4:4" x14ac:dyDescent="0.2">
      <c r="D51445" s="20"/>
    </row>
    <row r="51446" spans="4:4" x14ac:dyDescent="0.2">
      <c r="D51446" s="20"/>
    </row>
    <row r="51447" spans="4:4" x14ac:dyDescent="0.2">
      <c r="D51447" s="20"/>
    </row>
    <row r="51448" spans="4:4" x14ac:dyDescent="0.2">
      <c r="D51448" s="20"/>
    </row>
    <row r="51449" spans="4:4" x14ac:dyDescent="0.2">
      <c r="D51449" s="20"/>
    </row>
    <row r="51450" spans="4:4" x14ac:dyDescent="0.2">
      <c r="D51450" s="20"/>
    </row>
    <row r="51451" spans="4:4" x14ac:dyDescent="0.2">
      <c r="D51451" s="20"/>
    </row>
    <row r="51452" spans="4:4" x14ac:dyDescent="0.2">
      <c r="D51452" s="20"/>
    </row>
    <row r="51453" spans="4:4" x14ac:dyDescent="0.2">
      <c r="D51453" s="20"/>
    </row>
    <row r="51454" spans="4:4" x14ac:dyDescent="0.2">
      <c r="D51454" s="20"/>
    </row>
    <row r="51455" spans="4:4" x14ac:dyDescent="0.2">
      <c r="D51455" s="20"/>
    </row>
    <row r="51456" spans="4:4" x14ac:dyDescent="0.2">
      <c r="D51456" s="20"/>
    </row>
    <row r="51457" spans="4:4" x14ac:dyDescent="0.2">
      <c r="D51457" s="20"/>
    </row>
    <row r="51458" spans="4:4" x14ac:dyDescent="0.2">
      <c r="D51458" s="20"/>
    </row>
    <row r="51459" spans="4:4" x14ac:dyDescent="0.2">
      <c r="D51459" s="20"/>
    </row>
    <row r="51460" spans="4:4" x14ac:dyDescent="0.2">
      <c r="D51460" s="20"/>
    </row>
    <row r="51461" spans="4:4" x14ac:dyDescent="0.2">
      <c r="D51461" s="20"/>
    </row>
    <row r="51462" spans="4:4" x14ac:dyDescent="0.2">
      <c r="D51462" s="20"/>
    </row>
    <row r="51463" spans="4:4" x14ac:dyDescent="0.2">
      <c r="D51463" s="20"/>
    </row>
    <row r="51464" spans="4:4" x14ac:dyDescent="0.2">
      <c r="D51464" s="20"/>
    </row>
    <row r="51465" spans="4:4" x14ac:dyDescent="0.2">
      <c r="D51465" s="20"/>
    </row>
    <row r="51466" spans="4:4" x14ac:dyDescent="0.2">
      <c r="D51466" s="20"/>
    </row>
    <row r="51467" spans="4:4" x14ac:dyDescent="0.2">
      <c r="D51467" s="20"/>
    </row>
    <row r="51468" spans="4:4" x14ac:dyDescent="0.2">
      <c r="D51468" s="20"/>
    </row>
    <row r="51469" spans="4:4" x14ac:dyDescent="0.2">
      <c r="D51469" s="20"/>
    </row>
    <row r="51470" spans="4:4" x14ac:dyDescent="0.2">
      <c r="D51470" s="20"/>
    </row>
    <row r="51471" spans="4:4" x14ac:dyDescent="0.2">
      <c r="D51471" s="20"/>
    </row>
    <row r="51472" spans="4:4" x14ac:dyDescent="0.2">
      <c r="D51472" s="20"/>
    </row>
    <row r="51473" spans="4:4" x14ac:dyDescent="0.2">
      <c r="D51473" s="20"/>
    </row>
    <row r="51474" spans="4:4" x14ac:dyDescent="0.2">
      <c r="D51474" s="20"/>
    </row>
    <row r="51475" spans="4:4" x14ac:dyDescent="0.2">
      <c r="D51475" s="20"/>
    </row>
    <row r="51476" spans="4:4" x14ac:dyDescent="0.2">
      <c r="D51476" s="20"/>
    </row>
    <row r="51477" spans="4:4" x14ac:dyDescent="0.2">
      <c r="D51477" s="20"/>
    </row>
    <row r="51478" spans="4:4" x14ac:dyDescent="0.2">
      <c r="D51478" s="20"/>
    </row>
    <row r="51479" spans="4:4" x14ac:dyDescent="0.2">
      <c r="D51479" s="20"/>
    </row>
    <row r="51480" spans="4:4" x14ac:dyDescent="0.2">
      <c r="D51480" s="20"/>
    </row>
    <row r="51481" spans="4:4" x14ac:dyDescent="0.2">
      <c r="D51481" s="20"/>
    </row>
    <row r="51482" spans="4:4" x14ac:dyDescent="0.2">
      <c r="D51482" s="20"/>
    </row>
    <row r="51483" spans="4:4" x14ac:dyDescent="0.2">
      <c r="D51483" s="20"/>
    </row>
    <row r="51484" spans="4:4" x14ac:dyDescent="0.2">
      <c r="D51484" s="20"/>
    </row>
    <row r="51485" spans="4:4" x14ac:dyDescent="0.2">
      <c r="D51485" s="20"/>
    </row>
    <row r="51486" spans="4:4" x14ac:dyDescent="0.2">
      <c r="D51486" s="20"/>
    </row>
    <row r="51487" spans="4:4" x14ac:dyDescent="0.2">
      <c r="D51487" s="20"/>
    </row>
    <row r="51488" spans="4:4" x14ac:dyDescent="0.2">
      <c r="D51488" s="20"/>
    </row>
    <row r="51489" spans="4:4" x14ac:dyDescent="0.2">
      <c r="D51489" s="20"/>
    </row>
    <row r="51490" spans="4:4" x14ac:dyDescent="0.2">
      <c r="D51490" s="20"/>
    </row>
    <row r="51491" spans="4:4" x14ac:dyDescent="0.2">
      <c r="D51491" s="20"/>
    </row>
    <row r="51492" spans="4:4" x14ac:dyDescent="0.2">
      <c r="D51492" s="20"/>
    </row>
    <row r="51493" spans="4:4" x14ac:dyDescent="0.2">
      <c r="D51493" s="20"/>
    </row>
    <row r="51494" spans="4:4" x14ac:dyDescent="0.2">
      <c r="D51494" s="20"/>
    </row>
    <row r="51495" spans="4:4" x14ac:dyDescent="0.2">
      <c r="D51495" s="20"/>
    </row>
    <row r="51496" spans="4:4" x14ac:dyDescent="0.2">
      <c r="D51496" s="20"/>
    </row>
    <row r="51497" spans="4:4" x14ac:dyDescent="0.2">
      <c r="D51497" s="20"/>
    </row>
    <row r="51498" spans="4:4" x14ac:dyDescent="0.2">
      <c r="D51498" s="20"/>
    </row>
    <row r="51499" spans="4:4" x14ac:dyDescent="0.2">
      <c r="D51499" s="20"/>
    </row>
    <row r="51500" spans="4:4" x14ac:dyDescent="0.2">
      <c r="D51500" s="20"/>
    </row>
    <row r="51501" spans="4:4" x14ac:dyDescent="0.2">
      <c r="D51501" s="20"/>
    </row>
    <row r="51502" spans="4:4" x14ac:dyDescent="0.2">
      <c r="D51502" s="20"/>
    </row>
    <row r="51503" spans="4:4" x14ac:dyDescent="0.2">
      <c r="D51503" s="20"/>
    </row>
    <row r="51504" spans="4:4" x14ac:dyDescent="0.2">
      <c r="D51504" s="20"/>
    </row>
    <row r="51505" spans="4:4" x14ac:dyDescent="0.2">
      <c r="D51505" s="20"/>
    </row>
    <row r="51506" spans="4:4" x14ac:dyDescent="0.2">
      <c r="D51506" s="20"/>
    </row>
    <row r="51507" spans="4:4" x14ac:dyDescent="0.2">
      <c r="D51507" s="20"/>
    </row>
    <row r="51508" spans="4:4" x14ac:dyDescent="0.2">
      <c r="D51508" s="20"/>
    </row>
    <row r="51509" spans="4:4" x14ac:dyDescent="0.2">
      <c r="D51509" s="20"/>
    </row>
    <row r="51510" spans="4:4" x14ac:dyDescent="0.2">
      <c r="D51510" s="20"/>
    </row>
    <row r="51511" spans="4:4" x14ac:dyDescent="0.2">
      <c r="D51511" s="20"/>
    </row>
    <row r="51512" spans="4:4" x14ac:dyDescent="0.2">
      <c r="D51512" s="20"/>
    </row>
    <row r="51513" spans="4:4" x14ac:dyDescent="0.2">
      <c r="D51513" s="20"/>
    </row>
    <row r="51514" spans="4:4" x14ac:dyDescent="0.2">
      <c r="D51514" s="20"/>
    </row>
    <row r="51515" spans="4:4" x14ac:dyDescent="0.2">
      <c r="D51515" s="20"/>
    </row>
    <row r="51516" spans="4:4" x14ac:dyDescent="0.2">
      <c r="D51516" s="20"/>
    </row>
    <row r="51517" spans="4:4" x14ac:dyDescent="0.2">
      <c r="D51517" s="20"/>
    </row>
    <row r="51518" spans="4:4" x14ac:dyDescent="0.2">
      <c r="D51518" s="20"/>
    </row>
    <row r="51519" spans="4:4" x14ac:dyDescent="0.2">
      <c r="D51519" s="20"/>
    </row>
    <row r="51520" spans="4:4" x14ac:dyDescent="0.2">
      <c r="D51520" s="20"/>
    </row>
    <row r="51521" spans="4:4" x14ac:dyDescent="0.2">
      <c r="D51521" s="20"/>
    </row>
    <row r="51522" spans="4:4" x14ac:dyDescent="0.2">
      <c r="D51522" s="20"/>
    </row>
    <row r="51523" spans="4:4" x14ac:dyDescent="0.2">
      <c r="D51523" s="20"/>
    </row>
    <row r="51524" spans="4:4" x14ac:dyDescent="0.2">
      <c r="D51524" s="20"/>
    </row>
    <row r="51525" spans="4:4" x14ac:dyDescent="0.2">
      <c r="D51525" s="20"/>
    </row>
    <row r="51526" spans="4:4" x14ac:dyDescent="0.2">
      <c r="D51526" s="20"/>
    </row>
    <row r="51527" spans="4:4" x14ac:dyDescent="0.2">
      <c r="D51527" s="20"/>
    </row>
    <row r="51528" spans="4:4" x14ac:dyDescent="0.2">
      <c r="D51528" s="20"/>
    </row>
    <row r="51529" spans="4:4" x14ac:dyDescent="0.2">
      <c r="D51529" s="20"/>
    </row>
    <row r="51530" spans="4:4" x14ac:dyDescent="0.2">
      <c r="D51530" s="20"/>
    </row>
    <row r="51531" spans="4:4" x14ac:dyDescent="0.2">
      <c r="D51531" s="20"/>
    </row>
    <row r="51532" spans="4:4" x14ac:dyDescent="0.2">
      <c r="D51532" s="20"/>
    </row>
    <row r="51533" spans="4:4" x14ac:dyDescent="0.2">
      <c r="D51533" s="20"/>
    </row>
    <row r="51534" spans="4:4" x14ac:dyDescent="0.2">
      <c r="D51534" s="20"/>
    </row>
    <row r="51535" spans="4:4" x14ac:dyDescent="0.2">
      <c r="D51535" s="20"/>
    </row>
    <row r="51536" spans="4:4" x14ac:dyDescent="0.2">
      <c r="D51536" s="20"/>
    </row>
    <row r="51537" spans="4:4" x14ac:dyDescent="0.2">
      <c r="D51537" s="20"/>
    </row>
    <row r="51538" spans="4:4" x14ac:dyDescent="0.2">
      <c r="D51538" s="20"/>
    </row>
    <row r="51539" spans="4:4" x14ac:dyDescent="0.2">
      <c r="D51539" s="20"/>
    </row>
    <row r="51540" spans="4:4" x14ac:dyDescent="0.2">
      <c r="D51540" s="20"/>
    </row>
    <row r="51541" spans="4:4" x14ac:dyDescent="0.2">
      <c r="D51541" s="20"/>
    </row>
    <row r="51542" spans="4:4" x14ac:dyDescent="0.2">
      <c r="D51542" s="20"/>
    </row>
    <row r="51543" spans="4:4" x14ac:dyDescent="0.2">
      <c r="D51543" s="20"/>
    </row>
    <row r="51544" spans="4:4" x14ac:dyDescent="0.2">
      <c r="D51544" s="20"/>
    </row>
    <row r="51545" spans="4:4" x14ac:dyDescent="0.2">
      <c r="D51545" s="20"/>
    </row>
    <row r="51546" spans="4:4" x14ac:dyDescent="0.2">
      <c r="D51546" s="20"/>
    </row>
    <row r="51547" spans="4:4" x14ac:dyDescent="0.2">
      <c r="D51547" s="20"/>
    </row>
    <row r="51548" spans="4:4" x14ac:dyDescent="0.2">
      <c r="D51548" s="20"/>
    </row>
    <row r="51549" spans="4:4" x14ac:dyDescent="0.2">
      <c r="D51549" s="20"/>
    </row>
    <row r="51550" spans="4:4" x14ac:dyDescent="0.2">
      <c r="D51550" s="20"/>
    </row>
    <row r="51551" spans="4:4" x14ac:dyDescent="0.2">
      <c r="D51551" s="20"/>
    </row>
    <row r="51552" spans="4:4" x14ac:dyDescent="0.2">
      <c r="D51552" s="20"/>
    </row>
    <row r="51553" spans="4:4" x14ac:dyDescent="0.2">
      <c r="D51553" s="20"/>
    </row>
    <row r="51554" spans="4:4" x14ac:dyDescent="0.2">
      <c r="D51554" s="20"/>
    </row>
    <row r="51555" spans="4:4" x14ac:dyDescent="0.2">
      <c r="D51555" s="20"/>
    </row>
    <row r="51556" spans="4:4" x14ac:dyDescent="0.2">
      <c r="D51556" s="20"/>
    </row>
    <row r="51557" spans="4:4" x14ac:dyDescent="0.2">
      <c r="D51557" s="20"/>
    </row>
    <row r="51558" spans="4:4" x14ac:dyDescent="0.2">
      <c r="D51558" s="20"/>
    </row>
    <row r="51559" spans="4:4" x14ac:dyDescent="0.2">
      <c r="D51559" s="20"/>
    </row>
    <row r="51560" spans="4:4" x14ac:dyDescent="0.2">
      <c r="D51560" s="20"/>
    </row>
    <row r="51561" spans="4:4" x14ac:dyDescent="0.2">
      <c r="D51561" s="20"/>
    </row>
    <row r="51562" spans="4:4" x14ac:dyDescent="0.2">
      <c r="D51562" s="20"/>
    </row>
    <row r="51563" spans="4:4" x14ac:dyDescent="0.2">
      <c r="D51563" s="20"/>
    </row>
    <row r="51564" spans="4:4" x14ac:dyDescent="0.2">
      <c r="D51564" s="20"/>
    </row>
    <row r="51565" spans="4:4" x14ac:dyDescent="0.2">
      <c r="D51565" s="20"/>
    </row>
    <row r="51566" spans="4:4" x14ac:dyDescent="0.2">
      <c r="D51566" s="20"/>
    </row>
    <row r="51567" spans="4:4" x14ac:dyDescent="0.2">
      <c r="D51567" s="20"/>
    </row>
    <row r="51568" spans="4:4" x14ac:dyDescent="0.2">
      <c r="D51568" s="20"/>
    </row>
    <row r="51569" spans="4:4" x14ac:dyDescent="0.2">
      <c r="D51569" s="20"/>
    </row>
    <row r="51570" spans="4:4" x14ac:dyDescent="0.2">
      <c r="D51570" s="20"/>
    </row>
    <row r="51571" spans="4:4" x14ac:dyDescent="0.2">
      <c r="D51571" s="20"/>
    </row>
    <row r="51572" spans="4:4" x14ac:dyDescent="0.2">
      <c r="D51572" s="20"/>
    </row>
    <row r="51573" spans="4:4" x14ac:dyDescent="0.2">
      <c r="D51573" s="20"/>
    </row>
    <row r="51574" spans="4:4" x14ac:dyDescent="0.2">
      <c r="D51574" s="20"/>
    </row>
    <row r="51575" spans="4:4" x14ac:dyDescent="0.2">
      <c r="D51575" s="20"/>
    </row>
    <row r="51576" spans="4:4" x14ac:dyDescent="0.2">
      <c r="D51576" s="20"/>
    </row>
    <row r="51577" spans="4:4" x14ac:dyDescent="0.2">
      <c r="D51577" s="20"/>
    </row>
    <row r="51578" spans="4:4" x14ac:dyDescent="0.2">
      <c r="D51578" s="20"/>
    </row>
    <row r="51579" spans="4:4" x14ac:dyDescent="0.2">
      <c r="D51579" s="20"/>
    </row>
    <row r="51580" spans="4:4" x14ac:dyDescent="0.2">
      <c r="D51580" s="20"/>
    </row>
    <row r="51581" spans="4:4" x14ac:dyDescent="0.2">
      <c r="D51581" s="20"/>
    </row>
    <row r="51582" spans="4:4" x14ac:dyDescent="0.2">
      <c r="D51582" s="20"/>
    </row>
    <row r="51583" spans="4:4" x14ac:dyDescent="0.2">
      <c r="D51583" s="20"/>
    </row>
    <row r="51584" spans="4:4" x14ac:dyDescent="0.2">
      <c r="D51584" s="20"/>
    </row>
    <row r="51585" spans="4:4" x14ac:dyDescent="0.2">
      <c r="D51585" s="20"/>
    </row>
    <row r="51586" spans="4:4" x14ac:dyDescent="0.2">
      <c r="D51586" s="20"/>
    </row>
    <row r="51587" spans="4:4" x14ac:dyDescent="0.2">
      <c r="D51587" s="20"/>
    </row>
    <row r="51588" spans="4:4" x14ac:dyDescent="0.2">
      <c r="D51588" s="20"/>
    </row>
    <row r="51589" spans="4:4" x14ac:dyDescent="0.2">
      <c r="D51589" s="20"/>
    </row>
    <row r="51590" spans="4:4" x14ac:dyDescent="0.2">
      <c r="D51590" s="20"/>
    </row>
    <row r="51591" spans="4:4" x14ac:dyDescent="0.2">
      <c r="D51591" s="20"/>
    </row>
    <row r="51592" spans="4:4" x14ac:dyDescent="0.2">
      <c r="D51592" s="20"/>
    </row>
    <row r="51593" spans="4:4" x14ac:dyDescent="0.2">
      <c r="D51593" s="20"/>
    </row>
    <row r="51594" spans="4:4" x14ac:dyDescent="0.2">
      <c r="D51594" s="20"/>
    </row>
    <row r="51595" spans="4:4" x14ac:dyDescent="0.2">
      <c r="D51595" s="20"/>
    </row>
    <row r="51596" spans="4:4" x14ac:dyDescent="0.2">
      <c r="D51596" s="20"/>
    </row>
    <row r="51597" spans="4:4" x14ac:dyDescent="0.2">
      <c r="D51597" s="20"/>
    </row>
    <row r="51598" spans="4:4" x14ac:dyDescent="0.2">
      <c r="D51598" s="20"/>
    </row>
    <row r="51599" spans="4:4" x14ac:dyDescent="0.2">
      <c r="D51599" s="20"/>
    </row>
    <row r="51600" spans="4:4" x14ac:dyDescent="0.2">
      <c r="D51600" s="20"/>
    </row>
    <row r="51601" spans="4:4" x14ac:dyDescent="0.2">
      <c r="D51601" s="20"/>
    </row>
    <row r="51602" spans="4:4" x14ac:dyDescent="0.2">
      <c r="D51602" s="20"/>
    </row>
    <row r="51603" spans="4:4" x14ac:dyDescent="0.2">
      <c r="D51603" s="20"/>
    </row>
    <row r="51604" spans="4:4" x14ac:dyDescent="0.2">
      <c r="D51604" s="20"/>
    </row>
    <row r="51605" spans="4:4" x14ac:dyDescent="0.2">
      <c r="D51605" s="20"/>
    </row>
    <row r="51606" spans="4:4" x14ac:dyDescent="0.2">
      <c r="D51606" s="20"/>
    </row>
    <row r="51607" spans="4:4" x14ac:dyDescent="0.2">
      <c r="D51607" s="20"/>
    </row>
    <row r="51608" spans="4:4" x14ac:dyDescent="0.2">
      <c r="D51608" s="20"/>
    </row>
    <row r="51609" spans="4:4" x14ac:dyDescent="0.2">
      <c r="D51609" s="20"/>
    </row>
    <row r="51610" spans="4:4" x14ac:dyDescent="0.2">
      <c r="D51610" s="20"/>
    </row>
    <row r="51611" spans="4:4" x14ac:dyDescent="0.2">
      <c r="D51611" s="20"/>
    </row>
    <row r="51612" spans="4:4" x14ac:dyDescent="0.2">
      <c r="D51612" s="20"/>
    </row>
    <row r="51613" spans="4:4" x14ac:dyDescent="0.2">
      <c r="D51613" s="20"/>
    </row>
    <row r="51614" spans="4:4" x14ac:dyDescent="0.2">
      <c r="D51614" s="20"/>
    </row>
    <row r="51615" spans="4:4" x14ac:dyDescent="0.2">
      <c r="D51615" s="20"/>
    </row>
    <row r="51616" spans="4:4" x14ac:dyDescent="0.2">
      <c r="D51616" s="20"/>
    </row>
    <row r="51617" spans="4:4" x14ac:dyDescent="0.2">
      <c r="D51617" s="20"/>
    </row>
    <row r="51618" spans="4:4" x14ac:dyDescent="0.2">
      <c r="D51618" s="20"/>
    </row>
    <row r="51619" spans="4:4" x14ac:dyDescent="0.2">
      <c r="D51619" s="20"/>
    </row>
    <row r="51620" spans="4:4" x14ac:dyDescent="0.2">
      <c r="D51620" s="20"/>
    </row>
    <row r="51621" spans="4:4" x14ac:dyDescent="0.2">
      <c r="D51621" s="20"/>
    </row>
    <row r="51622" spans="4:4" x14ac:dyDescent="0.2">
      <c r="D51622" s="20"/>
    </row>
    <row r="51623" spans="4:4" x14ac:dyDescent="0.2">
      <c r="D51623" s="20"/>
    </row>
    <row r="51624" spans="4:4" x14ac:dyDescent="0.2">
      <c r="D51624" s="20"/>
    </row>
    <row r="51625" spans="4:4" x14ac:dyDescent="0.2">
      <c r="D51625" s="20"/>
    </row>
    <row r="51626" spans="4:4" x14ac:dyDescent="0.2">
      <c r="D51626" s="20"/>
    </row>
    <row r="51627" spans="4:4" x14ac:dyDescent="0.2">
      <c r="D51627" s="20"/>
    </row>
    <row r="51628" spans="4:4" x14ac:dyDescent="0.2">
      <c r="D51628" s="20"/>
    </row>
    <row r="51629" spans="4:4" x14ac:dyDescent="0.2">
      <c r="D51629" s="20"/>
    </row>
    <row r="51630" spans="4:4" x14ac:dyDescent="0.2">
      <c r="D51630" s="20"/>
    </row>
    <row r="51631" spans="4:4" x14ac:dyDescent="0.2">
      <c r="D51631" s="20"/>
    </row>
    <row r="51632" spans="4:4" x14ac:dyDescent="0.2">
      <c r="D51632" s="20"/>
    </row>
    <row r="51633" spans="4:4" x14ac:dyDescent="0.2">
      <c r="D51633" s="20"/>
    </row>
    <row r="51634" spans="4:4" x14ac:dyDescent="0.2">
      <c r="D51634" s="20"/>
    </row>
    <row r="51635" spans="4:4" x14ac:dyDescent="0.2">
      <c r="D51635" s="20"/>
    </row>
    <row r="51636" spans="4:4" x14ac:dyDescent="0.2">
      <c r="D51636" s="20"/>
    </row>
    <row r="51637" spans="4:4" x14ac:dyDescent="0.2">
      <c r="D51637" s="20"/>
    </row>
    <row r="51638" spans="4:4" x14ac:dyDescent="0.2">
      <c r="D51638" s="20"/>
    </row>
    <row r="51639" spans="4:4" x14ac:dyDescent="0.2">
      <c r="D51639" s="20"/>
    </row>
    <row r="51640" spans="4:4" x14ac:dyDescent="0.2">
      <c r="D51640" s="20"/>
    </row>
    <row r="51641" spans="4:4" x14ac:dyDescent="0.2">
      <c r="D51641" s="20"/>
    </row>
    <row r="51642" spans="4:4" x14ac:dyDescent="0.2">
      <c r="D51642" s="20"/>
    </row>
    <row r="51643" spans="4:4" x14ac:dyDescent="0.2">
      <c r="D51643" s="20"/>
    </row>
    <row r="51644" spans="4:4" x14ac:dyDescent="0.2">
      <c r="D51644" s="20"/>
    </row>
    <row r="51645" spans="4:4" x14ac:dyDescent="0.2">
      <c r="D51645" s="20"/>
    </row>
    <row r="51646" spans="4:4" x14ac:dyDescent="0.2">
      <c r="D51646" s="20"/>
    </row>
    <row r="51647" spans="4:4" x14ac:dyDescent="0.2">
      <c r="D51647" s="20"/>
    </row>
    <row r="51648" spans="4:4" x14ac:dyDescent="0.2">
      <c r="D51648" s="20"/>
    </row>
    <row r="51649" spans="4:4" x14ac:dyDescent="0.2">
      <c r="D51649" s="20"/>
    </row>
    <row r="51650" spans="4:4" x14ac:dyDescent="0.2">
      <c r="D51650" s="20"/>
    </row>
    <row r="51651" spans="4:4" x14ac:dyDescent="0.2">
      <c r="D51651" s="20"/>
    </row>
    <row r="51652" spans="4:4" x14ac:dyDescent="0.2">
      <c r="D51652" s="20"/>
    </row>
    <row r="51653" spans="4:4" x14ac:dyDescent="0.2">
      <c r="D51653" s="20"/>
    </row>
    <row r="51654" spans="4:4" x14ac:dyDescent="0.2">
      <c r="D51654" s="20"/>
    </row>
    <row r="51655" spans="4:4" x14ac:dyDescent="0.2">
      <c r="D51655" s="20"/>
    </row>
    <row r="51656" spans="4:4" x14ac:dyDescent="0.2">
      <c r="D51656" s="20"/>
    </row>
    <row r="51657" spans="4:4" x14ac:dyDescent="0.2">
      <c r="D51657" s="20"/>
    </row>
    <row r="51658" spans="4:4" x14ac:dyDescent="0.2">
      <c r="D51658" s="20"/>
    </row>
    <row r="51659" spans="4:4" x14ac:dyDescent="0.2">
      <c r="D51659" s="20"/>
    </row>
    <row r="51660" spans="4:4" x14ac:dyDescent="0.2">
      <c r="D51660" s="20"/>
    </row>
    <row r="51661" spans="4:4" x14ac:dyDescent="0.2">
      <c r="D51661" s="20"/>
    </row>
    <row r="51662" spans="4:4" x14ac:dyDescent="0.2">
      <c r="D51662" s="20"/>
    </row>
    <row r="51663" spans="4:4" x14ac:dyDescent="0.2">
      <c r="D51663" s="20"/>
    </row>
    <row r="51664" spans="4:4" x14ac:dyDescent="0.2">
      <c r="D51664" s="20"/>
    </row>
    <row r="51665" spans="4:4" x14ac:dyDescent="0.2">
      <c r="D51665" s="20"/>
    </row>
    <row r="51666" spans="4:4" x14ac:dyDescent="0.2">
      <c r="D51666" s="20"/>
    </row>
    <row r="51667" spans="4:4" x14ac:dyDescent="0.2">
      <c r="D51667" s="20"/>
    </row>
    <row r="51668" spans="4:4" x14ac:dyDescent="0.2">
      <c r="D51668" s="20"/>
    </row>
    <row r="51669" spans="4:4" x14ac:dyDescent="0.2">
      <c r="D51669" s="20"/>
    </row>
    <row r="51670" spans="4:4" x14ac:dyDescent="0.2">
      <c r="D51670" s="20"/>
    </row>
    <row r="51671" spans="4:4" x14ac:dyDescent="0.2">
      <c r="D51671" s="20"/>
    </row>
    <row r="51672" spans="4:4" x14ac:dyDescent="0.2">
      <c r="D51672" s="20"/>
    </row>
    <row r="51673" spans="4:4" x14ac:dyDescent="0.2">
      <c r="D51673" s="20"/>
    </row>
    <row r="51674" spans="4:4" x14ac:dyDescent="0.2">
      <c r="D51674" s="20"/>
    </row>
    <row r="51675" spans="4:4" x14ac:dyDescent="0.2">
      <c r="D51675" s="20"/>
    </row>
    <row r="51676" spans="4:4" x14ac:dyDescent="0.2">
      <c r="D51676" s="20"/>
    </row>
    <row r="51677" spans="4:4" x14ac:dyDescent="0.2">
      <c r="D51677" s="20"/>
    </row>
    <row r="51678" spans="4:4" x14ac:dyDescent="0.2">
      <c r="D51678" s="20"/>
    </row>
    <row r="51679" spans="4:4" x14ac:dyDescent="0.2">
      <c r="D51679" s="20"/>
    </row>
    <row r="51680" spans="4:4" x14ac:dyDescent="0.2">
      <c r="D51680" s="20"/>
    </row>
    <row r="51681" spans="4:4" x14ac:dyDescent="0.2">
      <c r="D51681" s="20"/>
    </row>
    <row r="51682" spans="4:4" x14ac:dyDescent="0.2">
      <c r="D51682" s="20"/>
    </row>
    <row r="51683" spans="4:4" x14ac:dyDescent="0.2">
      <c r="D51683" s="20"/>
    </row>
    <row r="51684" spans="4:4" x14ac:dyDescent="0.2">
      <c r="D51684" s="20"/>
    </row>
    <row r="51685" spans="4:4" x14ac:dyDescent="0.2">
      <c r="D51685" s="20"/>
    </row>
    <row r="51686" spans="4:4" x14ac:dyDescent="0.2">
      <c r="D51686" s="20"/>
    </row>
    <row r="51687" spans="4:4" x14ac:dyDescent="0.2">
      <c r="D51687" s="20"/>
    </row>
    <row r="51688" spans="4:4" x14ac:dyDescent="0.2">
      <c r="D51688" s="20"/>
    </row>
    <row r="51689" spans="4:4" x14ac:dyDescent="0.2">
      <c r="D51689" s="20"/>
    </row>
    <row r="51690" spans="4:4" x14ac:dyDescent="0.2">
      <c r="D51690" s="20"/>
    </row>
    <row r="51691" spans="4:4" x14ac:dyDescent="0.2">
      <c r="D51691" s="20"/>
    </row>
    <row r="51692" spans="4:4" x14ac:dyDescent="0.2">
      <c r="D51692" s="20"/>
    </row>
    <row r="51693" spans="4:4" x14ac:dyDescent="0.2">
      <c r="D51693" s="20"/>
    </row>
    <row r="51694" spans="4:4" x14ac:dyDescent="0.2">
      <c r="D51694" s="20"/>
    </row>
    <row r="51695" spans="4:4" x14ac:dyDescent="0.2">
      <c r="D51695" s="20"/>
    </row>
    <row r="51696" spans="4:4" x14ac:dyDescent="0.2">
      <c r="D51696" s="20"/>
    </row>
    <row r="51697" spans="4:4" x14ac:dyDescent="0.2">
      <c r="D51697" s="20"/>
    </row>
    <row r="51698" spans="4:4" x14ac:dyDescent="0.2">
      <c r="D51698" s="20"/>
    </row>
    <row r="51699" spans="4:4" x14ac:dyDescent="0.2">
      <c r="D51699" s="20"/>
    </row>
    <row r="51700" spans="4:4" x14ac:dyDescent="0.2">
      <c r="D51700" s="20"/>
    </row>
    <row r="51701" spans="4:4" x14ac:dyDescent="0.2">
      <c r="D51701" s="20"/>
    </row>
    <row r="51702" spans="4:4" x14ac:dyDescent="0.2">
      <c r="D51702" s="20"/>
    </row>
    <row r="51703" spans="4:4" x14ac:dyDescent="0.2">
      <c r="D51703" s="20"/>
    </row>
    <row r="51704" spans="4:4" x14ac:dyDescent="0.2">
      <c r="D51704" s="20"/>
    </row>
    <row r="51705" spans="4:4" x14ac:dyDescent="0.2">
      <c r="D51705" s="20"/>
    </row>
    <row r="51706" spans="4:4" x14ac:dyDescent="0.2">
      <c r="D51706" s="20"/>
    </row>
    <row r="51707" spans="4:4" x14ac:dyDescent="0.2">
      <c r="D51707" s="20"/>
    </row>
    <row r="51708" spans="4:4" x14ac:dyDescent="0.2">
      <c r="D51708" s="20"/>
    </row>
    <row r="51709" spans="4:4" x14ac:dyDescent="0.2">
      <c r="D51709" s="20"/>
    </row>
    <row r="51710" spans="4:4" x14ac:dyDescent="0.2">
      <c r="D51710" s="20"/>
    </row>
    <row r="51711" spans="4:4" x14ac:dyDescent="0.2">
      <c r="D51711" s="20"/>
    </row>
    <row r="51712" spans="4:4" x14ac:dyDescent="0.2">
      <c r="D51712" s="20"/>
    </row>
    <row r="51713" spans="4:4" x14ac:dyDescent="0.2">
      <c r="D51713" s="20"/>
    </row>
    <row r="51714" spans="4:4" x14ac:dyDescent="0.2">
      <c r="D51714" s="20"/>
    </row>
    <row r="51715" spans="4:4" x14ac:dyDescent="0.2">
      <c r="D51715" s="20"/>
    </row>
    <row r="51716" spans="4:4" x14ac:dyDescent="0.2">
      <c r="D51716" s="20"/>
    </row>
    <row r="51717" spans="4:4" x14ac:dyDescent="0.2">
      <c r="D51717" s="20"/>
    </row>
    <row r="51718" spans="4:4" x14ac:dyDescent="0.2">
      <c r="D51718" s="20"/>
    </row>
    <row r="51719" spans="4:4" x14ac:dyDescent="0.2">
      <c r="D51719" s="20"/>
    </row>
    <row r="51720" spans="4:4" x14ac:dyDescent="0.2">
      <c r="D51720" s="20"/>
    </row>
    <row r="51721" spans="4:4" x14ac:dyDescent="0.2">
      <c r="D51721" s="20"/>
    </row>
    <row r="51722" spans="4:4" x14ac:dyDescent="0.2">
      <c r="D51722" s="20"/>
    </row>
    <row r="51723" spans="4:4" x14ac:dyDescent="0.2">
      <c r="D51723" s="20"/>
    </row>
    <row r="51724" spans="4:4" x14ac:dyDescent="0.2">
      <c r="D51724" s="20"/>
    </row>
    <row r="51725" spans="4:4" x14ac:dyDescent="0.2">
      <c r="D51725" s="20"/>
    </row>
    <row r="51726" spans="4:4" x14ac:dyDescent="0.2">
      <c r="D51726" s="20"/>
    </row>
    <row r="51727" spans="4:4" x14ac:dyDescent="0.2">
      <c r="D51727" s="20"/>
    </row>
    <row r="51728" spans="4:4" x14ac:dyDescent="0.2">
      <c r="D51728" s="20"/>
    </row>
    <row r="51729" spans="4:4" x14ac:dyDescent="0.2">
      <c r="D51729" s="20"/>
    </row>
    <row r="51730" spans="4:4" x14ac:dyDescent="0.2">
      <c r="D51730" s="20"/>
    </row>
    <row r="51731" spans="4:4" x14ac:dyDescent="0.2">
      <c r="D51731" s="20"/>
    </row>
    <row r="51732" spans="4:4" x14ac:dyDescent="0.2">
      <c r="D51732" s="20"/>
    </row>
    <row r="51733" spans="4:4" x14ac:dyDescent="0.2">
      <c r="D51733" s="20"/>
    </row>
    <row r="51734" spans="4:4" x14ac:dyDescent="0.2">
      <c r="D51734" s="20"/>
    </row>
    <row r="51735" spans="4:4" x14ac:dyDescent="0.2">
      <c r="D51735" s="20"/>
    </row>
    <row r="51736" spans="4:4" x14ac:dyDescent="0.2">
      <c r="D51736" s="20"/>
    </row>
    <row r="51737" spans="4:4" x14ac:dyDescent="0.2">
      <c r="D51737" s="20"/>
    </row>
    <row r="51738" spans="4:4" x14ac:dyDescent="0.2">
      <c r="D51738" s="20"/>
    </row>
    <row r="51739" spans="4:4" x14ac:dyDescent="0.2">
      <c r="D51739" s="20"/>
    </row>
    <row r="51740" spans="4:4" x14ac:dyDescent="0.2">
      <c r="D51740" s="20"/>
    </row>
    <row r="51741" spans="4:4" x14ac:dyDescent="0.2">
      <c r="D51741" s="20"/>
    </row>
    <row r="51742" spans="4:4" x14ac:dyDescent="0.2">
      <c r="D51742" s="20"/>
    </row>
    <row r="51743" spans="4:4" x14ac:dyDescent="0.2">
      <c r="D51743" s="20"/>
    </row>
    <row r="51744" spans="4:4" x14ac:dyDescent="0.2">
      <c r="D51744" s="20"/>
    </row>
    <row r="51745" spans="4:4" x14ac:dyDescent="0.2">
      <c r="D51745" s="20"/>
    </row>
    <row r="51746" spans="4:4" x14ac:dyDescent="0.2">
      <c r="D51746" s="20"/>
    </row>
    <row r="51747" spans="4:4" x14ac:dyDescent="0.2">
      <c r="D51747" s="20"/>
    </row>
    <row r="51748" spans="4:4" x14ac:dyDescent="0.2">
      <c r="D51748" s="20"/>
    </row>
    <row r="51749" spans="4:4" x14ac:dyDescent="0.2">
      <c r="D51749" s="20"/>
    </row>
    <row r="51750" spans="4:4" x14ac:dyDescent="0.2">
      <c r="D51750" s="20"/>
    </row>
    <row r="51751" spans="4:4" x14ac:dyDescent="0.2">
      <c r="D51751" s="20"/>
    </row>
    <row r="51752" spans="4:4" x14ac:dyDescent="0.2">
      <c r="D51752" s="20"/>
    </row>
    <row r="51753" spans="4:4" x14ac:dyDescent="0.2">
      <c r="D51753" s="20"/>
    </row>
    <row r="51754" spans="4:4" x14ac:dyDescent="0.2">
      <c r="D51754" s="20"/>
    </row>
    <row r="51755" spans="4:4" x14ac:dyDescent="0.2">
      <c r="D51755" s="20"/>
    </row>
    <row r="51756" spans="4:4" x14ac:dyDescent="0.2">
      <c r="D51756" s="20"/>
    </row>
    <row r="51757" spans="4:4" x14ac:dyDescent="0.2">
      <c r="D51757" s="20"/>
    </row>
    <row r="51758" spans="4:4" x14ac:dyDescent="0.2">
      <c r="D51758" s="20"/>
    </row>
    <row r="51759" spans="4:4" x14ac:dyDescent="0.2">
      <c r="D51759" s="20"/>
    </row>
    <row r="51760" spans="4:4" x14ac:dyDescent="0.2">
      <c r="D51760" s="20"/>
    </row>
    <row r="51761" spans="4:4" x14ac:dyDescent="0.2">
      <c r="D51761" s="20"/>
    </row>
    <row r="51762" spans="4:4" x14ac:dyDescent="0.2">
      <c r="D51762" s="20"/>
    </row>
    <row r="51763" spans="4:4" x14ac:dyDescent="0.2">
      <c r="D51763" s="20"/>
    </row>
    <row r="51764" spans="4:4" x14ac:dyDescent="0.2">
      <c r="D51764" s="20"/>
    </row>
    <row r="51765" spans="4:4" x14ac:dyDescent="0.2">
      <c r="D51765" s="20"/>
    </row>
    <row r="51766" spans="4:4" x14ac:dyDescent="0.2">
      <c r="D51766" s="20"/>
    </row>
    <row r="51767" spans="4:4" x14ac:dyDescent="0.2">
      <c r="D51767" s="20"/>
    </row>
    <row r="51768" spans="4:4" x14ac:dyDescent="0.2">
      <c r="D51768" s="20"/>
    </row>
    <row r="51769" spans="4:4" x14ac:dyDescent="0.2">
      <c r="D51769" s="20"/>
    </row>
    <row r="51770" spans="4:4" x14ac:dyDescent="0.2">
      <c r="D51770" s="20"/>
    </row>
    <row r="51771" spans="4:4" x14ac:dyDescent="0.2">
      <c r="D51771" s="20"/>
    </row>
    <row r="51772" spans="4:4" x14ac:dyDescent="0.2">
      <c r="D51772" s="20"/>
    </row>
    <row r="51773" spans="4:4" x14ac:dyDescent="0.2">
      <c r="D51773" s="20"/>
    </row>
    <row r="51774" spans="4:4" x14ac:dyDescent="0.2">
      <c r="D51774" s="20"/>
    </row>
    <row r="51775" spans="4:4" x14ac:dyDescent="0.2">
      <c r="D51775" s="20"/>
    </row>
    <row r="51776" spans="4:4" x14ac:dyDescent="0.2">
      <c r="D51776" s="20"/>
    </row>
    <row r="51777" spans="4:4" x14ac:dyDescent="0.2">
      <c r="D51777" s="20"/>
    </row>
    <row r="51778" spans="4:4" x14ac:dyDescent="0.2">
      <c r="D51778" s="20"/>
    </row>
    <row r="51779" spans="4:4" x14ac:dyDescent="0.2">
      <c r="D51779" s="20"/>
    </row>
    <row r="51780" spans="4:4" x14ac:dyDescent="0.2">
      <c r="D51780" s="20"/>
    </row>
    <row r="51781" spans="4:4" x14ac:dyDescent="0.2">
      <c r="D51781" s="20"/>
    </row>
    <row r="51782" spans="4:4" x14ac:dyDescent="0.2">
      <c r="D51782" s="20"/>
    </row>
    <row r="51783" spans="4:4" x14ac:dyDescent="0.2">
      <c r="D51783" s="20"/>
    </row>
    <row r="51784" spans="4:4" x14ac:dyDescent="0.2">
      <c r="D51784" s="20"/>
    </row>
    <row r="51785" spans="4:4" x14ac:dyDescent="0.2">
      <c r="D51785" s="20"/>
    </row>
    <row r="51786" spans="4:4" x14ac:dyDescent="0.2">
      <c r="D51786" s="20"/>
    </row>
    <row r="51787" spans="4:4" x14ac:dyDescent="0.2">
      <c r="D51787" s="20"/>
    </row>
    <row r="51788" spans="4:4" x14ac:dyDescent="0.2">
      <c r="D51788" s="20"/>
    </row>
    <row r="51789" spans="4:4" x14ac:dyDescent="0.2">
      <c r="D51789" s="20"/>
    </row>
    <row r="51790" spans="4:4" x14ac:dyDescent="0.2">
      <c r="D51790" s="20"/>
    </row>
    <row r="51791" spans="4:4" x14ac:dyDescent="0.2">
      <c r="D51791" s="20"/>
    </row>
    <row r="51792" spans="4:4" x14ac:dyDescent="0.2">
      <c r="D51792" s="20"/>
    </row>
    <row r="51793" spans="4:4" x14ac:dyDescent="0.2">
      <c r="D51793" s="20"/>
    </row>
    <row r="51794" spans="4:4" x14ac:dyDescent="0.2">
      <c r="D51794" s="20"/>
    </row>
    <row r="51795" spans="4:4" x14ac:dyDescent="0.2">
      <c r="D51795" s="20"/>
    </row>
    <row r="51796" spans="4:4" x14ac:dyDescent="0.2">
      <c r="D51796" s="20"/>
    </row>
    <row r="51797" spans="4:4" x14ac:dyDescent="0.2">
      <c r="D51797" s="20"/>
    </row>
    <row r="51798" spans="4:4" x14ac:dyDescent="0.2">
      <c r="D51798" s="20"/>
    </row>
    <row r="51799" spans="4:4" x14ac:dyDescent="0.2">
      <c r="D51799" s="20"/>
    </row>
    <row r="51800" spans="4:4" x14ac:dyDescent="0.2">
      <c r="D51800" s="20"/>
    </row>
    <row r="51801" spans="4:4" x14ac:dyDescent="0.2">
      <c r="D51801" s="20"/>
    </row>
    <row r="51802" spans="4:4" x14ac:dyDescent="0.2">
      <c r="D51802" s="20"/>
    </row>
    <row r="51803" spans="4:4" x14ac:dyDescent="0.2">
      <c r="D51803" s="20"/>
    </row>
    <row r="51804" spans="4:4" x14ac:dyDescent="0.2">
      <c r="D51804" s="20"/>
    </row>
    <row r="51805" spans="4:4" x14ac:dyDescent="0.2">
      <c r="D51805" s="20"/>
    </row>
    <row r="51806" spans="4:4" x14ac:dyDescent="0.2">
      <c r="D51806" s="20"/>
    </row>
    <row r="51807" spans="4:4" x14ac:dyDescent="0.2">
      <c r="D51807" s="20"/>
    </row>
    <row r="51808" spans="4:4" x14ac:dyDescent="0.2">
      <c r="D51808" s="20"/>
    </row>
    <row r="51809" spans="4:4" x14ac:dyDescent="0.2">
      <c r="D51809" s="20"/>
    </row>
    <row r="51810" spans="4:4" x14ac:dyDescent="0.2">
      <c r="D51810" s="20"/>
    </row>
    <row r="51811" spans="4:4" x14ac:dyDescent="0.2">
      <c r="D51811" s="20"/>
    </row>
    <row r="51812" spans="4:4" x14ac:dyDescent="0.2">
      <c r="D51812" s="20"/>
    </row>
    <row r="51813" spans="4:4" x14ac:dyDescent="0.2">
      <c r="D51813" s="20"/>
    </row>
    <row r="51814" spans="4:4" x14ac:dyDescent="0.2">
      <c r="D51814" s="20"/>
    </row>
    <row r="51815" spans="4:4" x14ac:dyDescent="0.2">
      <c r="D51815" s="20"/>
    </row>
    <row r="51816" spans="4:4" x14ac:dyDescent="0.2">
      <c r="D51816" s="20"/>
    </row>
    <row r="51817" spans="4:4" x14ac:dyDescent="0.2">
      <c r="D51817" s="20"/>
    </row>
    <row r="51818" spans="4:4" x14ac:dyDescent="0.2">
      <c r="D51818" s="20"/>
    </row>
    <row r="51819" spans="4:4" x14ac:dyDescent="0.2">
      <c r="D51819" s="20"/>
    </row>
    <row r="51820" spans="4:4" x14ac:dyDescent="0.2">
      <c r="D51820" s="20"/>
    </row>
    <row r="51821" spans="4:4" x14ac:dyDescent="0.2">
      <c r="D51821" s="20"/>
    </row>
    <row r="51822" spans="4:4" x14ac:dyDescent="0.2">
      <c r="D51822" s="20"/>
    </row>
    <row r="51823" spans="4:4" x14ac:dyDescent="0.2">
      <c r="D51823" s="20"/>
    </row>
    <row r="51824" spans="4:4" x14ac:dyDescent="0.2">
      <c r="D51824" s="20"/>
    </row>
    <row r="51825" spans="4:4" x14ac:dyDescent="0.2">
      <c r="D51825" s="20"/>
    </row>
    <row r="51826" spans="4:4" x14ac:dyDescent="0.2">
      <c r="D51826" s="20"/>
    </row>
    <row r="51827" spans="4:4" x14ac:dyDescent="0.2">
      <c r="D51827" s="20"/>
    </row>
    <row r="51828" spans="4:4" x14ac:dyDescent="0.2">
      <c r="D51828" s="20"/>
    </row>
    <row r="51829" spans="4:4" x14ac:dyDescent="0.2">
      <c r="D51829" s="20"/>
    </row>
    <row r="51830" spans="4:4" x14ac:dyDescent="0.2">
      <c r="D51830" s="20"/>
    </row>
    <row r="51831" spans="4:4" x14ac:dyDescent="0.2">
      <c r="D51831" s="20"/>
    </row>
    <row r="51832" spans="4:4" x14ac:dyDescent="0.2">
      <c r="D51832" s="20"/>
    </row>
    <row r="51833" spans="4:4" x14ac:dyDescent="0.2">
      <c r="D51833" s="20"/>
    </row>
    <row r="51834" spans="4:4" x14ac:dyDescent="0.2">
      <c r="D51834" s="20"/>
    </row>
    <row r="51835" spans="4:4" x14ac:dyDescent="0.2">
      <c r="D51835" s="20"/>
    </row>
    <row r="51836" spans="4:4" x14ac:dyDescent="0.2">
      <c r="D51836" s="20"/>
    </row>
    <row r="51837" spans="4:4" x14ac:dyDescent="0.2">
      <c r="D51837" s="20"/>
    </row>
    <row r="51838" spans="4:4" x14ac:dyDescent="0.2">
      <c r="D51838" s="20"/>
    </row>
    <row r="51839" spans="4:4" x14ac:dyDescent="0.2">
      <c r="D51839" s="20"/>
    </row>
    <row r="51840" spans="4:4" x14ac:dyDescent="0.2">
      <c r="D51840" s="20"/>
    </row>
    <row r="51841" spans="4:4" x14ac:dyDescent="0.2">
      <c r="D51841" s="20"/>
    </row>
    <row r="51842" spans="4:4" x14ac:dyDescent="0.2">
      <c r="D51842" s="20"/>
    </row>
    <row r="51843" spans="4:4" x14ac:dyDescent="0.2">
      <c r="D51843" s="20"/>
    </row>
    <row r="51844" spans="4:4" x14ac:dyDescent="0.2">
      <c r="D51844" s="20"/>
    </row>
    <row r="51845" spans="4:4" x14ac:dyDescent="0.2">
      <c r="D51845" s="20"/>
    </row>
    <row r="51846" spans="4:4" x14ac:dyDescent="0.2">
      <c r="D51846" s="20"/>
    </row>
    <row r="51847" spans="4:4" x14ac:dyDescent="0.2">
      <c r="D51847" s="20"/>
    </row>
    <row r="51848" spans="4:4" x14ac:dyDescent="0.2">
      <c r="D51848" s="20"/>
    </row>
    <row r="51849" spans="4:4" x14ac:dyDescent="0.2">
      <c r="D51849" s="20"/>
    </row>
    <row r="51850" spans="4:4" x14ac:dyDescent="0.2">
      <c r="D51850" s="20"/>
    </row>
    <row r="51851" spans="4:4" x14ac:dyDescent="0.2">
      <c r="D51851" s="20"/>
    </row>
    <row r="51852" spans="4:4" x14ac:dyDescent="0.2">
      <c r="D51852" s="20"/>
    </row>
    <row r="51853" spans="4:4" x14ac:dyDescent="0.2">
      <c r="D51853" s="20"/>
    </row>
    <row r="51854" spans="4:4" x14ac:dyDescent="0.2">
      <c r="D51854" s="20"/>
    </row>
    <row r="51855" spans="4:4" x14ac:dyDescent="0.2">
      <c r="D51855" s="20"/>
    </row>
    <row r="51856" spans="4:4" x14ac:dyDescent="0.2">
      <c r="D51856" s="20"/>
    </row>
    <row r="51857" spans="4:4" x14ac:dyDescent="0.2">
      <c r="D51857" s="20"/>
    </row>
    <row r="51858" spans="4:4" x14ac:dyDescent="0.2">
      <c r="D51858" s="20"/>
    </row>
    <row r="51859" spans="4:4" x14ac:dyDescent="0.2">
      <c r="D51859" s="20"/>
    </row>
    <row r="51860" spans="4:4" x14ac:dyDescent="0.2">
      <c r="D51860" s="20"/>
    </row>
    <row r="51861" spans="4:4" x14ac:dyDescent="0.2">
      <c r="D51861" s="20"/>
    </row>
    <row r="51862" spans="4:4" x14ac:dyDescent="0.2">
      <c r="D51862" s="20"/>
    </row>
    <row r="51863" spans="4:4" x14ac:dyDescent="0.2">
      <c r="D51863" s="20"/>
    </row>
    <row r="51864" spans="4:4" x14ac:dyDescent="0.2">
      <c r="D51864" s="20"/>
    </row>
    <row r="51865" spans="4:4" x14ac:dyDescent="0.2">
      <c r="D51865" s="20"/>
    </row>
    <row r="51866" spans="4:4" x14ac:dyDescent="0.2">
      <c r="D51866" s="20"/>
    </row>
    <row r="51867" spans="4:4" x14ac:dyDescent="0.2">
      <c r="D51867" s="20"/>
    </row>
    <row r="51868" spans="4:4" x14ac:dyDescent="0.2">
      <c r="D51868" s="20"/>
    </row>
    <row r="51869" spans="4:4" x14ac:dyDescent="0.2">
      <c r="D51869" s="20"/>
    </row>
    <row r="51870" spans="4:4" x14ac:dyDescent="0.2">
      <c r="D51870" s="20"/>
    </row>
    <row r="51871" spans="4:4" x14ac:dyDescent="0.2">
      <c r="D51871" s="20"/>
    </row>
    <row r="51872" spans="4:4" x14ac:dyDescent="0.2">
      <c r="D51872" s="20"/>
    </row>
    <row r="51873" spans="4:4" x14ac:dyDescent="0.2">
      <c r="D51873" s="20"/>
    </row>
    <row r="51874" spans="4:4" x14ac:dyDescent="0.2">
      <c r="D51874" s="20"/>
    </row>
    <row r="51875" spans="4:4" x14ac:dyDescent="0.2">
      <c r="D51875" s="20"/>
    </row>
    <row r="51876" spans="4:4" x14ac:dyDescent="0.2">
      <c r="D51876" s="20"/>
    </row>
    <row r="51877" spans="4:4" x14ac:dyDescent="0.2">
      <c r="D51877" s="20"/>
    </row>
    <row r="51878" spans="4:4" x14ac:dyDescent="0.2">
      <c r="D51878" s="20"/>
    </row>
    <row r="51879" spans="4:4" x14ac:dyDescent="0.2">
      <c r="D51879" s="20"/>
    </row>
    <row r="51880" spans="4:4" x14ac:dyDescent="0.2">
      <c r="D51880" s="20"/>
    </row>
    <row r="51881" spans="4:4" x14ac:dyDescent="0.2">
      <c r="D51881" s="20"/>
    </row>
    <row r="51882" spans="4:4" x14ac:dyDescent="0.2">
      <c r="D51882" s="20"/>
    </row>
    <row r="51883" spans="4:4" x14ac:dyDescent="0.2">
      <c r="D51883" s="20"/>
    </row>
    <row r="51884" spans="4:4" x14ac:dyDescent="0.2">
      <c r="D51884" s="20"/>
    </row>
    <row r="51885" spans="4:4" x14ac:dyDescent="0.2">
      <c r="D51885" s="20"/>
    </row>
    <row r="51886" spans="4:4" x14ac:dyDescent="0.2">
      <c r="D51886" s="20"/>
    </row>
    <row r="51887" spans="4:4" x14ac:dyDescent="0.2">
      <c r="D51887" s="20"/>
    </row>
    <row r="51888" spans="4:4" x14ac:dyDescent="0.2">
      <c r="D51888" s="20"/>
    </row>
    <row r="51889" spans="4:4" x14ac:dyDescent="0.2">
      <c r="D51889" s="20"/>
    </row>
    <row r="51890" spans="4:4" x14ac:dyDescent="0.2">
      <c r="D51890" s="20"/>
    </row>
    <row r="51891" spans="4:4" x14ac:dyDescent="0.2">
      <c r="D51891" s="20"/>
    </row>
    <row r="51892" spans="4:4" x14ac:dyDescent="0.2">
      <c r="D51892" s="20"/>
    </row>
    <row r="51893" spans="4:4" x14ac:dyDescent="0.2">
      <c r="D51893" s="20"/>
    </row>
    <row r="51894" spans="4:4" x14ac:dyDescent="0.2">
      <c r="D51894" s="20"/>
    </row>
    <row r="51895" spans="4:4" x14ac:dyDescent="0.2">
      <c r="D51895" s="20"/>
    </row>
    <row r="51896" spans="4:4" x14ac:dyDescent="0.2">
      <c r="D51896" s="20"/>
    </row>
    <row r="51897" spans="4:4" x14ac:dyDescent="0.2">
      <c r="D51897" s="20"/>
    </row>
    <row r="51898" spans="4:4" x14ac:dyDescent="0.2">
      <c r="D51898" s="20"/>
    </row>
    <row r="51899" spans="4:4" x14ac:dyDescent="0.2">
      <c r="D51899" s="20"/>
    </row>
    <row r="51900" spans="4:4" x14ac:dyDescent="0.2">
      <c r="D51900" s="20"/>
    </row>
    <row r="51901" spans="4:4" x14ac:dyDescent="0.2">
      <c r="D51901" s="20"/>
    </row>
    <row r="51902" spans="4:4" x14ac:dyDescent="0.2">
      <c r="D51902" s="20"/>
    </row>
    <row r="51903" spans="4:4" x14ac:dyDescent="0.2">
      <c r="D51903" s="20"/>
    </row>
    <row r="51904" spans="4:4" x14ac:dyDescent="0.2">
      <c r="D51904" s="20"/>
    </row>
    <row r="51905" spans="4:4" x14ac:dyDescent="0.2">
      <c r="D51905" s="20"/>
    </row>
    <row r="51906" spans="4:4" x14ac:dyDescent="0.2">
      <c r="D51906" s="20"/>
    </row>
    <row r="51907" spans="4:4" x14ac:dyDescent="0.2">
      <c r="D51907" s="20"/>
    </row>
    <row r="51908" spans="4:4" x14ac:dyDescent="0.2">
      <c r="D51908" s="20"/>
    </row>
    <row r="51909" spans="4:4" x14ac:dyDescent="0.2">
      <c r="D51909" s="20"/>
    </row>
    <row r="51910" spans="4:4" x14ac:dyDescent="0.2">
      <c r="D51910" s="20"/>
    </row>
    <row r="51911" spans="4:4" x14ac:dyDescent="0.2">
      <c r="D51911" s="20"/>
    </row>
    <row r="51912" spans="4:4" x14ac:dyDescent="0.2">
      <c r="D51912" s="20"/>
    </row>
    <row r="51913" spans="4:4" x14ac:dyDescent="0.2">
      <c r="D51913" s="20"/>
    </row>
    <row r="51914" spans="4:4" x14ac:dyDescent="0.2">
      <c r="D51914" s="20"/>
    </row>
    <row r="51915" spans="4:4" x14ac:dyDescent="0.2">
      <c r="D51915" s="20"/>
    </row>
    <row r="51916" spans="4:4" x14ac:dyDescent="0.2">
      <c r="D51916" s="20"/>
    </row>
    <row r="51917" spans="4:4" x14ac:dyDescent="0.2">
      <c r="D51917" s="20"/>
    </row>
    <row r="51918" spans="4:4" x14ac:dyDescent="0.2">
      <c r="D51918" s="20"/>
    </row>
    <row r="51919" spans="4:4" x14ac:dyDescent="0.2">
      <c r="D51919" s="20"/>
    </row>
    <row r="51920" spans="4:4" x14ac:dyDescent="0.2">
      <c r="D51920" s="20"/>
    </row>
    <row r="51921" spans="4:4" x14ac:dyDescent="0.2">
      <c r="D51921" s="20"/>
    </row>
    <row r="51922" spans="4:4" x14ac:dyDescent="0.2">
      <c r="D51922" s="20"/>
    </row>
    <row r="51923" spans="4:4" x14ac:dyDescent="0.2">
      <c r="D51923" s="20"/>
    </row>
    <row r="51924" spans="4:4" x14ac:dyDescent="0.2">
      <c r="D51924" s="20"/>
    </row>
    <row r="51925" spans="4:4" x14ac:dyDescent="0.2">
      <c r="D51925" s="20"/>
    </row>
    <row r="51926" spans="4:4" x14ac:dyDescent="0.2">
      <c r="D51926" s="20"/>
    </row>
    <row r="51927" spans="4:4" x14ac:dyDescent="0.2">
      <c r="D51927" s="20"/>
    </row>
    <row r="51928" spans="4:4" x14ac:dyDescent="0.2">
      <c r="D51928" s="20"/>
    </row>
    <row r="51929" spans="4:4" x14ac:dyDescent="0.2">
      <c r="D51929" s="20"/>
    </row>
    <row r="51930" spans="4:4" x14ac:dyDescent="0.2">
      <c r="D51930" s="20"/>
    </row>
    <row r="51931" spans="4:4" x14ac:dyDescent="0.2">
      <c r="D51931" s="20"/>
    </row>
    <row r="51932" spans="4:4" x14ac:dyDescent="0.2">
      <c r="D51932" s="20"/>
    </row>
    <row r="51933" spans="4:4" x14ac:dyDescent="0.2">
      <c r="D51933" s="20"/>
    </row>
    <row r="51934" spans="4:4" x14ac:dyDescent="0.2">
      <c r="D51934" s="20"/>
    </row>
    <row r="51935" spans="4:4" x14ac:dyDescent="0.2">
      <c r="D51935" s="20"/>
    </row>
    <row r="51936" spans="4:4" x14ac:dyDescent="0.2">
      <c r="D51936" s="20"/>
    </row>
    <row r="51937" spans="4:4" x14ac:dyDescent="0.2">
      <c r="D51937" s="20"/>
    </row>
    <row r="51938" spans="4:4" x14ac:dyDescent="0.2">
      <c r="D51938" s="20"/>
    </row>
    <row r="51939" spans="4:4" x14ac:dyDescent="0.2">
      <c r="D51939" s="20"/>
    </row>
    <row r="51940" spans="4:4" x14ac:dyDescent="0.2">
      <c r="D51940" s="20"/>
    </row>
    <row r="51941" spans="4:4" x14ac:dyDescent="0.2">
      <c r="D51941" s="20"/>
    </row>
    <row r="51942" spans="4:4" x14ac:dyDescent="0.2">
      <c r="D51942" s="20"/>
    </row>
    <row r="51943" spans="4:4" x14ac:dyDescent="0.2">
      <c r="D51943" s="20"/>
    </row>
    <row r="51944" spans="4:4" x14ac:dyDescent="0.2">
      <c r="D51944" s="20"/>
    </row>
    <row r="51945" spans="4:4" x14ac:dyDescent="0.2">
      <c r="D51945" s="20"/>
    </row>
    <row r="51946" spans="4:4" x14ac:dyDescent="0.2">
      <c r="D51946" s="20"/>
    </row>
    <row r="51947" spans="4:4" x14ac:dyDescent="0.2">
      <c r="D51947" s="20"/>
    </row>
    <row r="51948" spans="4:4" x14ac:dyDescent="0.2">
      <c r="D51948" s="20"/>
    </row>
    <row r="51949" spans="4:4" x14ac:dyDescent="0.2">
      <c r="D51949" s="20"/>
    </row>
    <row r="51950" spans="4:4" x14ac:dyDescent="0.2">
      <c r="D51950" s="20"/>
    </row>
    <row r="51951" spans="4:4" x14ac:dyDescent="0.2">
      <c r="D51951" s="20"/>
    </row>
    <row r="51952" spans="4:4" x14ac:dyDescent="0.2">
      <c r="D51952" s="20"/>
    </row>
    <row r="51953" spans="4:4" x14ac:dyDescent="0.2">
      <c r="D51953" s="20"/>
    </row>
    <row r="51954" spans="4:4" x14ac:dyDescent="0.2">
      <c r="D51954" s="20"/>
    </row>
    <row r="51955" spans="4:4" x14ac:dyDescent="0.2">
      <c r="D51955" s="20"/>
    </row>
    <row r="51956" spans="4:4" x14ac:dyDescent="0.2">
      <c r="D51956" s="20"/>
    </row>
    <row r="51957" spans="4:4" x14ac:dyDescent="0.2">
      <c r="D51957" s="20"/>
    </row>
    <row r="51958" spans="4:4" x14ac:dyDescent="0.2">
      <c r="D51958" s="20"/>
    </row>
    <row r="51959" spans="4:4" x14ac:dyDescent="0.2">
      <c r="D51959" s="20"/>
    </row>
    <row r="51960" spans="4:4" x14ac:dyDescent="0.2">
      <c r="D51960" s="20"/>
    </row>
    <row r="51961" spans="4:4" x14ac:dyDescent="0.2">
      <c r="D51961" s="20"/>
    </row>
    <row r="51962" spans="4:4" x14ac:dyDescent="0.2">
      <c r="D51962" s="20"/>
    </row>
    <row r="51963" spans="4:4" x14ac:dyDescent="0.2">
      <c r="D51963" s="20"/>
    </row>
    <row r="51964" spans="4:4" x14ac:dyDescent="0.2">
      <c r="D51964" s="20"/>
    </row>
    <row r="51965" spans="4:4" x14ac:dyDescent="0.2">
      <c r="D51965" s="20"/>
    </row>
    <row r="51966" spans="4:4" x14ac:dyDescent="0.2">
      <c r="D51966" s="20"/>
    </row>
    <row r="51967" spans="4:4" x14ac:dyDescent="0.2">
      <c r="D51967" s="20"/>
    </row>
    <row r="51968" spans="4:4" x14ac:dyDescent="0.2">
      <c r="D51968" s="20"/>
    </row>
    <row r="51969" spans="4:4" x14ac:dyDescent="0.2">
      <c r="D51969" s="20"/>
    </row>
    <row r="51970" spans="4:4" x14ac:dyDescent="0.2">
      <c r="D51970" s="20"/>
    </row>
    <row r="51971" spans="4:4" x14ac:dyDescent="0.2">
      <c r="D51971" s="20"/>
    </row>
    <row r="51972" spans="4:4" x14ac:dyDescent="0.2">
      <c r="D51972" s="20"/>
    </row>
    <row r="51973" spans="4:4" x14ac:dyDescent="0.2">
      <c r="D51973" s="20"/>
    </row>
    <row r="51974" spans="4:4" x14ac:dyDescent="0.2">
      <c r="D51974" s="20"/>
    </row>
    <row r="51975" spans="4:4" x14ac:dyDescent="0.2">
      <c r="D51975" s="20"/>
    </row>
    <row r="51976" spans="4:4" x14ac:dyDescent="0.2">
      <c r="D51976" s="20"/>
    </row>
    <row r="51977" spans="4:4" x14ac:dyDescent="0.2">
      <c r="D51977" s="20"/>
    </row>
    <row r="51978" spans="4:4" x14ac:dyDescent="0.2">
      <c r="D51978" s="20"/>
    </row>
    <row r="51979" spans="4:4" x14ac:dyDescent="0.2">
      <c r="D51979" s="20"/>
    </row>
    <row r="51980" spans="4:4" x14ac:dyDescent="0.2">
      <c r="D51980" s="20"/>
    </row>
    <row r="51981" spans="4:4" x14ac:dyDescent="0.2">
      <c r="D51981" s="20"/>
    </row>
    <row r="51982" spans="4:4" x14ac:dyDescent="0.2">
      <c r="D51982" s="20"/>
    </row>
    <row r="51983" spans="4:4" x14ac:dyDescent="0.2">
      <c r="D51983" s="20"/>
    </row>
    <row r="51984" spans="4:4" x14ac:dyDescent="0.2">
      <c r="D51984" s="20"/>
    </row>
    <row r="51985" spans="4:4" x14ac:dyDescent="0.2">
      <c r="D51985" s="20"/>
    </row>
    <row r="51986" spans="4:4" x14ac:dyDescent="0.2">
      <c r="D51986" s="20"/>
    </row>
    <row r="51987" spans="4:4" x14ac:dyDescent="0.2">
      <c r="D51987" s="20"/>
    </row>
    <row r="51988" spans="4:4" x14ac:dyDescent="0.2">
      <c r="D51988" s="20"/>
    </row>
    <row r="51989" spans="4:4" x14ac:dyDescent="0.2">
      <c r="D51989" s="20"/>
    </row>
    <row r="51990" spans="4:4" x14ac:dyDescent="0.2">
      <c r="D51990" s="20"/>
    </row>
    <row r="51991" spans="4:4" x14ac:dyDescent="0.2">
      <c r="D51991" s="20"/>
    </row>
    <row r="51992" spans="4:4" x14ac:dyDescent="0.2">
      <c r="D51992" s="20"/>
    </row>
    <row r="51993" spans="4:4" x14ac:dyDescent="0.2">
      <c r="D51993" s="20"/>
    </row>
    <row r="51994" spans="4:4" x14ac:dyDescent="0.2">
      <c r="D51994" s="20"/>
    </row>
    <row r="51995" spans="4:4" x14ac:dyDescent="0.2">
      <c r="D51995" s="20"/>
    </row>
    <row r="51996" spans="4:4" x14ac:dyDescent="0.2">
      <c r="D51996" s="20"/>
    </row>
    <row r="51997" spans="4:4" x14ac:dyDescent="0.2">
      <c r="D51997" s="20"/>
    </row>
    <row r="51998" spans="4:4" x14ac:dyDescent="0.2">
      <c r="D51998" s="20"/>
    </row>
    <row r="51999" spans="4:4" x14ac:dyDescent="0.2">
      <c r="D51999" s="20"/>
    </row>
    <row r="52000" spans="4:4" x14ac:dyDescent="0.2">
      <c r="D52000" s="20"/>
    </row>
    <row r="52001" spans="4:4" x14ac:dyDescent="0.2">
      <c r="D52001" s="20"/>
    </row>
    <row r="52002" spans="4:4" x14ac:dyDescent="0.2">
      <c r="D52002" s="20"/>
    </row>
    <row r="52003" spans="4:4" x14ac:dyDescent="0.2">
      <c r="D52003" s="20"/>
    </row>
    <row r="52004" spans="4:4" x14ac:dyDescent="0.2">
      <c r="D52004" s="20"/>
    </row>
    <row r="52005" spans="4:4" x14ac:dyDescent="0.2">
      <c r="D52005" s="20"/>
    </row>
    <row r="52006" spans="4:4" x14ac:dyDescent="0.2">
      <c r="D52006" s="20"/>
    </row>
    <row r="52007" spans="4:4" x14ac:dyDescent="0.2">
      <c r="D52007" s="20"/>
    </row>
    <row r="52008" spans="4:4" x14ac:dyDescent="0.2">
      <c r="D52008" s="20"/>
    </row>
    <row r="52009" spans="4:4" x14ac:dyDescent="0.2">
      <c r="D52009" s="20"/>
    </row>
    <row r="52010" spans="4:4" x14ac:dyDescent="0.2">
      <c r="D52010" s="20"/>
    </row>
    <row r="52011" spans="4:4" x14ac:dyDescent="0.2">
      <c r="D52011" s="20"/>
    </row>
    <row r="52012" spans="4:4" x14ac:dyDescent="0.2">
      <c r="D52012" s="20"/>
    </row>
    <row r="52013" spans="4:4" x14ac:dyDescent="0.2">
      <c r="D52013" s="20"/>
    </row>
    <row r="52014" spans="4:4" x14ac:dyDescent="0.2">
      <c r="D52014" s="20"/>
    </row>
    <row r="52015" spans="4:4" x14ac:dyDescent="0.2">
      <c r="D52015" s="20"/>
    </row>
    <row r="52016" spans="4:4" x14ac:dyDescent="0.2">
      <c r="D52016" s="20"/>
    </row>
    <row r="52017" spans="4:4" x14ac:dyDescent="0.2">
      <c r="D52017" s="20"/>
    </row>
    <row r="52018" spans="4:4" x14ac:dyDescent="0.2">
      <c r="D52018" s="20"/>
    </row>
    <row r="52019" spans="4:4" x14ac:dyDescent="0.2">
      <c r="D52019" s="20"/>
    </row>
    <row r="52020" spans="4:4" x14ac:dyDescent="0.2">
      <c r="D52020" s="20"/>
    </row>
    <row r="52021" spans="4:4" x14ac:dyDescent="0.2">
      <c r="D52021" s="20"/>
    </row>
    <row r="52022" spans="4:4" x14ac:dyDescent="0.2">
      <c r="D52022" s="20"/>
    </row>
    <row r="52023" spans="4:4" x14ac:dyDescent="0.2">
      <c r="D52023" s="20"/>
    </row>
    <row r="52024" spans="4:4" x14ac:dyDescent="0.2">
      <c r="D52024" s="20"/>
    </row>
    <row r="52025" spans="4:4" x14ac:dyDescent="0.2">
      <c r="D52025" s="20"/>
    </row>
    <row r="52026" spans="4:4" x14ac:dyDescent="0.2">
      <c r="D52026" s="20"/>
    </row>
    <row r="52027" spans="4:4" x14ac:dyDescent="0.2">
      <c r="D52027" s="20"/>
    </row>
    <row r="52028" spans="4:4" x14ac:dyDescent="0.2">
      <c r="D52028" s="20"/>
    </row>
    <row r="52029" spans="4:4" x14ac:dyDescent="0.2">
      <c r="D52029" s="20"/>
    </row>
    <row r="52030" spans="4:4" x14ac:dyDescent="0.2">
      <c r="D52030" s="20"/>
    </row>
    <row r="52031" spans="4:4" x14ac:dyDescent="0.2">
      <c r="D52031" s="20"/>
    </row>
    <row r="52032" spans="4:4" x14ac:dyDescent="0.2">
      <c r="D52032" s="20"/>
    </row>
    <row r="52033" spans="4:4" x14ac:dyDescent="0.2">
      <c r="D52033" s="20"/>
    </row>
    <row r="52034" spans="4:4" x14ac:dyDescent="0.2">
      <c r="D52034" s="20"/>
    </row>
    <row r="52035" spans="4:4" x14ac:dyDescent="0.2">
      <c r="D52035" s="20"/>
    </row>
    <row r="52036" spans="4:4" x14ac:dyDescent="0.2">
      <c r="D52036" s="20"/>
    </row>
    <row r="52037" spans="4:4" x14ac:dyDescent="0.2">
      <c r="D52037" s="20"/>
    </row>
    <row r="52038" spans="4:4" x14ac:dyDescent="0.2">
      <c r="D52038" s="20"/>
    </row>
    <row r="52039" spans="4:4" x14ac:dyDescent="0.2">
      <c r="D52039" s="20"/>
    </row>
    <row r="52040" spans="4:4" x14ac:dyDescent="0.2">
      <c r="D52040" s="20"/>
    </row>
    <row r="52041" spans="4:4" x14ac:dyDescent="0.2">
      <c r="D52041" s="20"/>
    </row>
    <row r="52042" spans="4:4" x14ac:dyDescent="0.2">
      <c r="D52042" s="20"/>
    </row>
    <row r="52043" spans="4:4" x14ac:dyDescent="0.2">
      <c r="D52043" s="20"/>
    </row>
    <row r="52044" spans="4:4" x14ac:dyDescent="0.2">
      <c r="D52044" s="20"/>
    </row>
    <row r="52045" spans="4:4" x14ac:dyDescent="0.2">
      <c r="D52045" s="20"/>
    </row>
    <row r="52046" spans="4:4" x14ac:dyDescent="0.2">
      <c r="D52046" s="20"/>
    </row>
    <row r="52047" spans="4:4" x14ac:dyDescent="0.2">
      <c r="D52047" s="20"/>
    </row>
    <row r="52048" spans="4:4" x14ac:dyDescent="0.2">
      <c r="D52048" s="20"/>
    </row>
    <row r="52049" spans="4:4" x14ac:dyDescent="0.2">
      <c r="D52049" s="20"/>
    </row>
    <row r="52050" spans="4:4" x14ac:dyDescent="0.2">
      <c r="D52050" s="20"/>
    </row>
    <row r="52051" spans="4:4" x14ac:dyDescent="0.2">
      <c r="D52051" s="20"/>
    </row>
    <row r="52052" spans="4:4" x14ac:dyDescent="0.2">
      <c r="D52052" s="20"/>
    </row>
    <row r="52053" spans="4:4" x14ac:dyDescent="0.2">
      <c r="D52053" s="20"/>
    </row>
    <row r="52054" spans="4:4" x14ac:dyDescent="0.2">
      <c r="D52054" s="20"/>
    </row>
    <row r="52055" spans="4:4" x14ac:dyDescent="0.2">
      <c r="D52055" s="20"/>
    </row>
    <row r="52056" spans="4:4" x14ac:dyDescent="0.2">
      <c r="D52056" s="20"/>
    </row>
    <row r="52057" spans="4:4" x14ac:dyDescent="0.2">
      <c r="D52057" s="20"/>
    </row>
    <row r="52058" spans="4:4" x14ac:dyDescent="0.2">
      <c r="D52058" s="20"/>
    </row>
    <row r="52059" spans="4:4" x14ac:dyDescent="0.2">
      <c r="D52059" s="20"/>
    </row>
    <row r="52060" spans="4:4" x14ac:dyDescent="0.2">
      <c r="D52060" s="20"/>
    </row>
    <row r="52061" spans="4:4" x14ac:dyDescent="0.2">
      <c r="D52061" s="20"/>
    </row>
    <row r="52062" spans="4:4" x14ac:dyDescent="0.2">
      <c r="D52062" s="20"/>
    </row>
    <row r="52063" spans="4:4" x14ac:dyDescent="0.2">
      <c r="D52063" s="20"/>
    </row>
    <row r="52064" spans="4:4" x14ac:dyDescent="0.2">
      <c r="D52064" s="20"/>
    </row>
    <row r="52065" spans="4:4" x14ac:dyDescent="0.2">
      <c r="D52065" s="20"/>
    </row>
    <row r="52066" spans="4:4" x14ac:dyDescent="0.2">
      <c r="D52066" s="20"/>
    </row>
    <row r="52067" spans="4:4" x14ac:dyDescent="0.2">
      <c r="D52067" s="20"/>
    </row>
    <row r="52068" spans="4:4" x14ac:dyDescent="0.2">
      <c r="D52068" s="20"/>
    </row>
    <row r="52069" spans="4:4" x14ac:dyDescent="0.2">
      <c r="D52069" s="20"/>
    </row>
    <row r="52070" spans="4:4" x14ac:dyDescent="0.2">
      <c r="D52070" s="20"/>
    </row>
    <row r="52071" spans="4:4" x14ac:dyDescent="0.2">
      <c r="D52071" s="20"/>
    </row>
    <row r="52072" spans="4:4" x14ac:dyDescent="0.2">
      <c r="D52072" s="20"/>
    </row>
    <row r="52073" spans="4:4" x14ac:dyDescent="0.2">
      <c r="D52073" s="20"/>
    </row>
    <row r="52074" spans="4:4" x14ac:dyDescent="0.2">
      <c r="D52074" s="20"/>
    </row>
    <row r="52075" spans="4:4" x14ac:dyDescent="0.2">
      <c r="D52075" s="20"/>
    </row>
    <row r="52076" spans="4:4" x14ac:dyDescent="0.2">
      <c r="D52076" s="20"/>
    </row>
    <row r="52077" spans="4:4" x14ac:dyDescent="0.2">
      <c r="D52077" s="20"/>
    </row>
    <row r="52078" spans="4:4" x14ac:dyDescent="0.2">
      <c r="D52078" s="20"/>
    </row>
    <row r="52079" spans="4:4" x14ac:dyDescent="0.2">
      <c r="D52079" s="20"/>
    </row>
    <row r="52080" spans="4:4" x14ac:dyDescent="0.2">
      <c r="D52080" s="20"/>
    </row>
    <row r="52081" spans="4:4" x14ac:dyDescent="0.2">
      <c r="D52081" s="20"/>
    </row>
    <row r="52082" spans="4:4" x14ac:dyDescent="0.2">
      <c r="D52082" s="20"/>
    </row>
    <row r="52083" spans="4:4" x14ac:dyDescent="0.2">
      <c r="D52083" s="20"/>
    </row>
    <row r="52084" spans="4:4" x14ac:dyDescent="0.2">
      <c r="D52084" s="20"/>
    </row>
    <row r="52085" spans="4:4" x14ac:dyDescent="0.2">
      <c r="D52085" s="20"/>
    </row>
    <row r="52086" spans="4:4" x14ac:dyDescent="0.2">
      <c r="D52086" s="20"/>
    </row>
    <row r="52087" spans="4:4" x14ac:dyDescent="0.2">
      <c r="D52087" s="20"/>
    </row>
    <row r="52088" spans="4:4" x14ac:dyDescent="0.2">
      <c r="D52088" s="20"/>
    </row>
    <row r="52089" spans="4:4" x14ac:dyDescent="0.2">
      <c r="D52089" s="20"/>
    </row>
    <row r="52090" spans="4:4" x14ac:dyDescent="0.2">
      <c r="D52090" s="20"/>
    </row>
    <row r="52091" spans="4:4" x14ac:dyDescent="0.2">
      <c r="D52091" s="20"/>
    </row>
    <row r="52092" spans="4:4" x14ac:dyDescent="0.2">
      <c r="D52092" s="20"/>
    </row>
    <row r="52093" spans="4:4" x14ac:dyDescent="0.2">
      <c r="D52093" s="20"/>
    </row>
    <row r="52094" spans="4:4" x14ac:dyDescent="0.2">
      <c r="D52094" s="20"/>
    </row>
    <row r="52095" spans="4:4" x14ac:dyDescent="0.2">
      <c r="D52095" s="20"/>
    </row>
    <row r="52096" spans="4:4" x14ac:dyDescent="0.2">
      <c r="D52096" s="20"/>
    </row>
    <row r="52097" spans="4:4" x14ac:dyDescent="0.2">
      <c r="D52097" s="20"/>
    </row>
    <row r="52098" spans="4:4" x14ac:dyDescent="0.2">
      <c r="D52098" s="20"/>
    </row>
    <row r="52099" spans="4:4" x14ac:dyDescent="0.2">
      <c r="D52099" s="20"/>
    </row>
    <row r="52100" spans="4:4" x14ac:dyDescent="0.2">
      <c r="D52100" s="20"/>
    </row>
    <row r="52101" spans="4:4" x14ac:dyDescent="0.2">
      <c r="D52101" s="20"/>
    </row>
    <row r="52102" spans="4:4" x14ac:dyDescent="0.2">
      <c r="D52102" s="20"/>
    </row>
    <row r="52103" spans="4:4" x14ac:dyDescent="0.2">
      <c r="D52103" s="20"/>
    </row>
    <row r="52104" spans="4:4" x14ac:dyDescent="0.2">
      <c r="D52104" s="20"/>
    </row>
    <row r="52105" spans="4:4" x14ac:dyDescent="0.2">
      <c r="D52105" s="20"/>
    </row>
    <row r="52106" spans="4:4" x14ac:dyDescent="0.2">
      <c r="D52106" s="20"/>
    </row>
    <row r="52107" spans="4:4" x14ac:dyDescent="0.2">
      <c r="D52107" s="20"/>
    </row>
    <row r="52108" spans="4:4" x14ac:dyDescent="0.2">
      <c r="D52108" s="20"/>
    </row>
    <row r="52109" spans="4:4" x14ac:dyDescent="0.2">
      <c r="D52109" s="20"/>
    </row>
    <row r="52110" spans="4:4" x14ac:dyDescent="0.2">
      <c r="D52110" s="20"/>
    </row>
    <row r="52111" spans="4:4" x14ac:dyDescent="0.2">
      <c r="D52111" s="20"/>
    </row>
    <row r="52112" spans="4:4" x14ac:dyDescent="0.2">
      <c r="D52112" s="20"/>
    </row>
    <row r="52113" spans="4:4" x14ac:dyDescent="0.2">
      <c r="D52113" s="20"/>
    </row>
    <row r="52114" spans="4:4" x14ac:dyDescent="0.2">
      <c r="D52114" s="20"/>
    </row>
    <row r="52115" spans="4:4" x14ac:dyDescent="0.2">
      <c r="D52115" s="20"/>
    </row>
    <row r="52116" spans="4:4" x14ac:dyDescent="0.2">
      <c r="D52116" s="20"/>
    </row>
    <row r="52117" spans="4:4" x14ac:dyDescent="0.2">
      <c r="D52117" s="20"/>
    </row>
    <row r="52118" spans="4:4" x14ac:dyDescent="0.2">
      <c r="D52118" s="20"/>
    </row>
    <row r="52119" spans="4:4" x14ac:dyDescent="0.2">
      <c r="D52119" s="20"/>
    </row>
    <row r="52120" spans="4:4" x14ac:dyDescent="0.2">
      <c r="D52120" s="20"/>
    </row>
    <row r="52121" spans="4:4" x14ac:dyDescent="0.2">
      <c r="D52121" s="20"/>
    </row>
    <row r="52122" spans="4:4" x14ac:dyDescent="0.2">
      <c r="D52122" s="20"/>
    </row>
    <row r="52123" spans="4:4" x14ac:dyDescent="0.2">
      <c r="D52123" s="20"/>
    </row>
    <row r="52124" spans="4:4" x14ac:dyDescent="0.2">
      <c r="D52124" s="20"/>
    </row>
    <row r="52125" spans="4:4" x14ac:dyDescent="0.2">
      <c r="D52125" s="20"/>
    </row>
    <row r="52126" spans="4:4" x14ac:dyDescent="0.2">
      <c r="D52126" s="20"/>
    </row>
    <row r="52127" spans="4:4" x14ac:dyDescent="0.2">
      <c r="D52127" s="20"/>
    </row>
    <row r="52128" spans="4:4" x14ac:dyDescent="0.2">
      <c r="D52128" s="20"/>
    </row>
    <row r="52129" spans="4:4" x14ac:dyDescent="0.2">
      <c r="D52129" s="20"/>
    </row>
    <row r="52130" spans="4:4" x14ac:dyDescent="0.2">
      <c r="D52130" s="20"/>
    </row>
    <row r="52131" spans="4:4" x14ac:dyDescent="0.2">
      <c r="D52131" s="20"/>
    </row>
    <row r="52132" spans="4:4" x14ac:dyDescent="0.2">
      <c r="D52132" s="20"/>
    </row>
    <row r="52133" spans="4:4" x14ac:dyDescent="0.2">
      <c r="D52133" s="20"/>
    </row>
    <row r="52134" spans="4:4" x14ac:dyDescent="0.2">
      <c r="D52134" s="20"/>
    </row>
    <row r="52135" spans="4:4" x14ac:dyDescent="0.2">
      <c r="D52135" s="20"/>
    </row>
    <row r="52136" spans="4:4" x14ac:dyDescent="0.2">
      <c r="D52136" s="20"/>
    </row>
    <row r="52137" spans="4:4" x14ac:dyDescent="0.2">
      <c r="D52137" s="20"/>
    </row>
    <row r="52138" spans="4:4" x14ac:dyDescent="0.2">
      <c r="D52138" s="20"/>
    </row>
    <row r="52139" spans="4:4" x14ac:dyDescent="0.2">
      <c r="D52139" s="20"/>
    </row>
    <row r="52140" spans="4:4" x14ac:dyDescent="0.2">
      <c r="D52140" s="20"/>
    </row>
    <row r="52141" spans="4:4" x14ac:dyDescent="0.2">
      <c r="D52141" s="20"/>
    </row>
    <row r="52142" spans="4:4" x14ac:dyDescent="0.2">
      <c r="D52142" s="20"/>
    </row>
    <row r="52143" spans="4:4" x14ac:dyDescent="0.2">
      <c r="D52143" s="20"/>
    </row>
    <row r="52144" spans="4:4" x14ac:dyDescent="0.2">
      <c r="D52144" s="20"/>
    </row>
    <row r="52145" spans="4:4" x14ac:dyDescent="0.2">
      <c r="D52145" s="20"/>
    </row>
    <row r="52146" spans="4:4" x14ac:dyDescent="0.2">
      <c r="D52146" s="20"/>
    </row>
    <row r="52147" spans="4:4" x14ac:dyDescent="0.2">
      <c r="D52147" s="20"/>
    </row>
    <row r="52148" spans="4:4" x14ac:dyDescent="0.2">
      <c r="D52148" s="20"/>
    </row>
    <row r="52149" spans="4:4" x14ac:dyDescent="0.2">
      <c r="D52149" s="20"/>
    </row>
    <row r="52150" spans="4:4" x14ac:dyDescent="0.2">
      <c r="D52150" s="20"/>
    </row>
    <row r="52151" spans="4:4" x14ac:dyDescent="0.2">
      <c r="D52151" s="20"/>
    </row>
    <row r="52152" spans="4:4" x14ac:dyDescent="0.2">
      <c r="D52152" s="20"/>
    </row>
    <row r="52153" spans="4:4" x14ac:dyDescent="0.2">
      <c r="D52153" s="20"/>
    </row>
    <row r="52154" spans="4:4" x14ac:dyDescent="0.2">
      <c r="D52154" s="20"/>
    </row>
    <row r="52155" spans="4:4" x14ac:dyDescent="0.2">
      <c r="D52155" s="20"/>
    </row>
    <row r="52156" spans="4:4" x14ac:dyDescent="0.2">
      <c r="D52156" s="20"/>
    </row>
    <row r="52157" spans="4:4" x14ac:dyDescent="0.2">
      <c r="D52157" s="20"/>
    </row>
    <row r="52158" spans="4:4" x14ac:dyDescent="0.2">
      <c r="D52158" s="20"/>
    </row>
    <row r="52159" spans="4:4" x14ac:dyDescent="0.2">
      <c r="D52159" s="20"/>
    </row>
    <row r="52160" spans="4:4" x14ac:dyDescent="0.2">
      <c r="D52160" s="20"/>
    </row>
    <row r="52161" spans="4:4" x14ac:dyDescent="0.2">
      <c r="D52161" s="20"/>
    </row>
    <row r="52162" spans="4:4" x14ac:dyDescent="0.2">
      <c r="D52162" s="20"/>
    </row>
    <row r="52163" spans="4:4" x14ac:dyDescent="0.2">
      <c r="D52163" s="20"/>
    </row>
    <row r="52164" spans="4:4" x14ac:dyDescent="0.2">
      <c r="D52164" s="20"/>
    </row>
    <row r="52165" spans="4:4" x14ac:dyDescent="0.2">
      <c r="D52165" s="20"/>
    </row>
    <row r="52166" spans="4:4" x14ac:dyDescent="0.2">
      <c r="D52166" s="20"/>
    </row>
    <row r="52167" spans="4:4" x14ac:dyDescent="0.2">
      <c r="D52167" s="20"/>
    </row>
    <row r="52168" spans="4:4" x14ac:dyDescent="0.2">
      <c r="D52168" s="20"/>
    </row>
    <row r="52169" spans="4:4" x14ac:dyDescent="0.2">
      <c r="D52169" s="20"/>
    </row>
    <row r="52170" spans="4:4" x14ac:dyDescent="0.2">
      <c r="D52170" s="20"/>
    </row>
    <row r="52171" spans="4:4" x14ac:dyDescent="0.2">
      <c r="D52171" s="20"/>
    </row>
    <row r="52172" spans="4:4" x14ac:dyDescent="0.2">
      <c r="D52172" s="20"/>
    </row>
    <row r="52173" spans="4:4" x14ac:dyDescent="0.2">
      <c r="D52173" s="20"/>
    </row>
    <row r="52174" spans="4:4" x14ac:dyDescent="0.2">
      <c r="D52174" s="20"/>
    </row>
    <row r="52175" spans="4:4" x14ac:dyDescent="0.2">
      <c r="D52175" s="20"/>
    </row>
    <row r="52176" spans="4:4" x14ac:dyDescent="0.2">
      <c r="D52176" s="20"/>
    </row>
    <row r="52177" spans="4:4" x14ac:dyDescent="0.2">
      <c r="D52177" s="20"/>
    </row>
    <row r="52178" spans="4:4" x14ac:dyDescent="0.2">
      <c r="D52178" s="20"/>
    </row>
    <row r="52179" spans="4:4" x14ac:dyDescent="0.2">
      <c r="D52179" s="20"/>
    </row>
    <row r="52180" spans="4:4" x14ac:dyDescent="0.2">
      <c r="D52180" s="20"/>
    </row>
    <row r="52181" spans="4:4" x14ac:dyDescent="0.2">
      <c r="D52181" s="20"/>
    </row>
    <row r="52182" spans="4:4" x14ac:dyDescent="0.2">
      <c r="D52182" s="20"/>
    </row>
    <row r="52183" spans="4:4" x14ac:dyDescent="0.2">
      <c r="D52183" s="20"/>
    </row>
    <row r="52184" spans="4:4" x14ac:dyDescent="0.2">
      <c r="D52184" s="20"/>
    </row>
    <row r="52185" spans="4:4" x14ac:dyDescent="0.2">
      <c r="D52185" s="20"/>
    </row>
    <row r="52186" spans="4:4" x14ac:dyDescent="0.2">
      <c r="D52186" s="20"/>
    </row>
    <row r="52187" spans="4:4" x14ac:dyDescent="0.2">
      <c r="D52187" s="20"/>
    </row>
    <row r="52188" spans="4:4" x14ac:dyDescent="0.2">
      <c r="D52188" s="20"/>
    </row>
    <row r="52189" spans="4:4" x14ac:dyDescent="0.2">
      <c r="D52189" s="20"/>
    </row>
    <row r="52190" spans="4:4" x14ac:dyDescent="0.2">
      <c r="D52190" s="20"/>
    </row>
    <row r="52191" spans="4:4" x14ac:dyDescent="0.2">
      <c r="D52191" s="20"/>
    </row>
    <row r="52192" spans="4:4" x14ac:dyDescent="0.2">
      <c r="D52192" s="20"/>
    </row>
    <row r="52193" spans="4:4" x14ac:dyDescent="0.2">
      <c r="D52193" s="20"/>
    </row>
    <row r="52194" spans="4:4" x14ac:dyDescent="0.2">
      <c r="D52194" s="20"/>
    </row>
    <row r="52195" spans="4:4" x14ac:dyDescent="0.2">
      <c r="D52195" s="20"/>
    </row>
    <row r="52196" spans="4:4" x14ac:dyDescent="0.2">
      <c r="D52196" s="20"/>
    </row>
    <row r="52197" spans="4:4" x14ac:dyDescent="0.2">
      <c r="D52197" s="20"/>
    </row>
    <row r="52198" spans="4:4" x14ac:dyDescent="0.2">
      <c r="D52198" s="20"/>
    </row>
    <row r="52199" spans="4:4" x14ac:dyDescent="0.2">
      <c r="D52199" s="20"/>
    </row>
    <row r="52200" spans="4:4" x14ac:dyDescent="0.2">
      <c r="D52200" s="20"/>
    </row>
    <row r="52201" spans="4:4" x14ac:dyDescent="0.2">
      <c r="D52201" s="20"/>
    </row>
    <row r="52202" spans="4:4" x14ac:dyDescent="0.2">
      <c r="D52202" s="20"/>
    </row>
    <row r="52203" spans="4:4" x14ac:dyDescent="0.2">
      <c r="D52203" s="20"/>
    </row>
    <row r="52204" spans="4:4" x14ac:dyDescent="0.2">
      <c r="D52204" s="20"/>
    </row>
    <row r="52205" spans="4:4" x14ac:dyDescent="0.2">
      <c r="D52205" s="20"/>
    </row>
    <row r="52206" spans="4:4" x14ac:dyDescent="0.2">
      <c r="D52206" s="20"/>
    </row>
    <row r="52207" spans="4:4" x14ac:dyDescent="0.2">
      <c r="D52207" s="20"/>
    </row>
    <row r="52208" spans="4:4" x14ac:dyDescent="0.2">
      <c r="D52208" s="20"/>
    </row>
    <row r="52209" spans="4:4" x14ac:dyDescent="0.2">
      <c r="D52209" s="20"/>
    </row>
    <row r="52210" spans="4:4" x14ac:dyDescent="0.2">
      <c r="D52210" s="20"/>
    </row>
    <row r="52211" spans="4:4" x14ac:dyDescent="0.2">
      <c r="D52211" s="20"/>
    </row>
    <row r="52212" spans="4:4" x14ac:dyDescent="0.2">
      <c r="D52212" s="20"/>
    </row>
    <row r="52213" spans="4:4" x14ac:dyDescent="0.2">
      <c r="D52213" s="20"/>
    </row>
    <row r="52214" spans="4:4" x14ac:dyDescent="0.2">
      <c r="D52214" s="20"/>
    </row>
    <row r="52215" spans="4:4" x14ac:dyDescent="0.2">
      <c r="D52215" s="20"/>
    </row>
    <row r="52216" spans="4:4" x14ac:dyDescent="0.2">
      <c r="D52216" s="20"/>
    </row>
    <row r="52217" spans="4:4" x14ac:dyDescent="0.2">
      <c r="D52217" s="20"/>
    </row>
    <row r="52218" spans="4:4" x14ac:dyDescent="0.2">
      <c r="D52218" s="20"/>
    </row>
    <row r="52219" spans="4:4" x14ac:dyDescent="0.2">
      <c r="D52219" s="20"/>
    </row>
    <row r="52220" spans="4:4" x14ac:dyDescent="0.2">
      <c r="D52220" s="20"/>
    </row>
    <row r="52221" spans="4:4" x14ac:dyDescent="0.2">
      <c r="D52221" s="20"/>
    </row>
    <row r="52222" spans="4:4" x14ac:dyDescent="0.2">
      <c r="D52222" s="20"/>
    </row>
    <row r="52223" spans="4:4" x14ac:dyDescent="0.2">
      <c r="D52223" s="20"/>
    </row>
    <row r="52224" spans="4:4" x14ac:dyDescent="0.2">
      <c r="D52224" s="20"/>
    </row>
    <row r="52225" spans="4:4" x14ac:dyDescent="0.2">
      <c r="D52225" s="20"/>
    </row>
    <row r="52226" spans="4:4" x14ac:dyDescent="0.2">
      <c r="D52226" s="20"/>
    </row>
    <row r="52227" spans="4:4" x14ac:dyDescent="0.2">
      <c r="D52227" s="20"/>
    </row>
    <row r="52228" spans="4:4" x14ac:dyDescent="0.2">
      <c r="D52228" s="20"/>
    </row>
    <row r="52229" spans="4:4" x14ac:dyDescent="0.2">
      <c r="D52229" s="20"/>
    </row>
    <row r="52230" spans="4:4" x14ac:dyDescent="0.2">
      <c r="D52230" s="20"/>
    </row>
    <row r="52231" spans="4:4" x14ac:dyDescent="0.2">
      <c r="D52231" s="20"/>
    </row>
    <row r="52232" spans="4:4" x14ac:dyDescent="0.2">
      <c r="D52232" s="20"/>
    </row>
    <row r="52233" spans="4:4" x14ac:dyDescent="0.2">
      <c r="D52233" s="20"/>
    </row>
    <row r="52234" spans="4:4" x14ac:dyDescent="0.2">
      <c r="D52234" s="20"/>
    </row>
    <row r="52235" spans="4:4" x14ac:dyDescent="0.2">
      <c r="D52235" s="20"/>
    </row>
    <row r="52236" spans="4:4" x14ac:dyDescent="0.2">
      <c r="D52236" s="20"/>
    </row>
    <row r="52237" spans="4:4" x14ac:dyDescent="0.2">
      <c r="D52237" s="20"/>
    </row>
    <row r="52238" spans="4:4" x14ac:dyDescent="0.2">
      <c r="D52238" s="20"/>
    </row>
    <row r="52239" spans="4:4" x14ac:dyDescent="0.2">
      <c r="D52239" s="20"/>
    </row>
    <row r="52240" spans="4:4" x14ac:dyDescent="0.2">
      <c r="D52240" s="20"/>
    </row>
    <row r="52241" spans="4:4" x14ac:dyDescent="0.2">
      <c r="D52241" s="20"/>
    </row>
    <row r="52242" spans="4:4" x14ac:dyDescent="0.2">
      <c r="D52242" s="20"/>
    </row>
    <row r="52243" spans="4:4" x14ac:dyDescent="0.2">
      <c r="D52243" s="20"/>
    </row>
    <row r="52244" spans="4:4" x14ac:dyDescent="0.2">
      <c r="D52244" s="20"/>
    </row>
    <row r="52245" spans="4:4" x14ac:dyDescent="0.2">
      <c r="D52245" s="20"/>
    </row>
    <row r="52246" spans="4:4" x14ac:dyDescent="0.2">
      <c r="D52246" s="20"/>
    </row>
    <row r="52247" spans="4:4" x14ac:dyDescent="0.2">
      <c r="D52247" s="20"/>
    </row>
    <row r="52248" spans="4:4" x14ac:dyDescent="0.2">
      <c r="D52248" s="20"/>
    </row>
    <row r="52249" spans="4:4" x14ac:dyDescent="0.2">
      <c r="D52249" s="20"/>
    </row>
    <row r="52250" spans="4:4" x14ac:dyDescent="0.2">
      <c r="D52250" s="20"/>
    </row>
    <row r="52251" spans="4:4" x14ac:dyDescent="0.2">
      <c r="D52251" s="20"/>
    </row>
    <row r="52252" spans="4:4" x14ac:dyDescent="0.2">
      <c r="D52252" s="20"/>
    </row>
    <row r="52253" spans="4:4" x14ac:dyDescent="0.2">
      <c r="D52253" s="20"/>
    </row>
    <row r="52254" spans="4:4" x14ac:dyDescent="0.2">
      <c r="D52254" s="20"/>
    </row>
    <row r="52255" spans="4:4" x14ac:dyDescent="0.2">
      <c r="D52255" s="20"/>
    </row>
    <row r="52256" spans="4:4" x14ac:dyDescent="0.2">
      <c r="D52256" s="20"/>
    </row>
    <row r="52257" spans="4:4" x14ac:dyDescent="0.2">
      <c r="D52257" s="20"/>
    </row>
    <row r="52258" spans="4:4" x14ac:dyDescent="0.2">
      <c r="D52258" s="20"/>
    </row>
    <row r="52259" spans="4:4" x14ac:dyDescent="0.2">
      <c r="D52259" s="20"/>
    </row>
    <row r="52260" spans="4:4" x14ac:dyDescent="0.2">
      <c r="D52260" s="20"/>
    </row>
    <row r="52261" spans="4:4" x14ac:dyDescent="0.2">
      <c r="D52261" s="20"/>
    </row>
    <row r="52262" spans="4:4" x14ac:dyDescent="0.2">
      <c r="D52262" s="20"/>
    </row>
    <row r="52263" spans="4:4" x14ac:dyDescent="0.2">
      <c r="D52263" s="20"/>
    </row>
    <row r="52264" spans="4:4" x14ac:dyDescent="0.2">
      <c r="D52264" s="20"/>
    </row>
    <row r="52265" spans="4:4" x14ac:dyDescent="0.2">
      <c r="D52265" s="20"/>
    </row>
    <row r="52266" spans="4:4" x14ac:dyDescent="0.2">
      <c r="D52266" s="20"/>
    </row>
    <row r="52267" spans="4:4" x14ac:dyDescent="0.2">
      <c r="D52267" s="20"/>
    </row>
    <row r="52268" spans="4:4" x14ac:dyDescent="0.2">
      <c r="D52268" s="20"/>
    </row>
    <row r="52269" spans="4:4" x14ac:dyDescent="0.2">
      <c r="D52269" s="20"/>
    </row>
    <row r="52270" spans="4:4" x14ac:dyDescent="0.2">
      <c r="D52270" s="20"/>
    </row>
    <row r="52271" spans="4:4" x14ac:dyDescent="0.2">
      <c r="D52271" s="20"/>
    </row>
    <row r="52272" spans="4:4" x14ac:dyDescent="0.2">
      <c r="D52272" s="20"/>
    </row>
    <row r="52273" spans="4:4" x14ac:dyDescent="0.2">
      <c r="D52273" s="20"/>
    </row>
    <row r="52274" spans="4:4" x14ac:dyDescent="0.2">
      <c r="D52274" s="20"/>
    </row>
    <row r="52275" spans="4:4" x14ac:dyDescent="0.2">
      <c r="D52275" s="20"/>
    </row>
    <row r="52276" spans="4:4" x14ac:dyDescent="0.2">
      <c r="D52276" s="20"/>
    </row>
    <row r="52277" spans="4:4" x14ac:dyDescent="0.2">
      <c r="D52277" s="20"/>
    </row>
    <row r="52278" spans="4:4" x14ac:dyDescent="0.2">
      <c r="D52278" s="20"/>
    </row>
    <row r="52279" spans="4:4" x14ac:dyDescent="0.2">
      <c r="D52279" s="20"/>
    </row>
    <row r="52280" spans="4:4" x14ac:dyDescent="0.2">
      <c r="D52280" s="20"/>
    </row>
    <row r="52281" spans="4:4" x14ac:dyDescent="0.2">
      <c r="D52281" s="20"/>
    </row>
    <row r="52282" spans="4:4" x14ac:dyDescent="0.2">
      <c r="D52282" s="20"/>
    </row>
    <row r="52283" spans="4:4" x14ac:dyDescent="0.2">
      <c r="D52283" s="20"/>
    </row>
    <row r="52284" spans="4:4" x14ac:dyDescent="0.2">
      <c r="D52284" s="20"/>
    </row>
    <row r="52285" spans="4:4" x14ac:dyDescent="0.2">
      <c r="D52285" s="20"/>
    </row>
    <row r="52286" spans="4:4" x14ac:dyDescent="0.2">
      <c r="D52286" s="20"/>
    </row>
    <row r="52287" spans="4:4" x14ac:dyDescent="0.2">
      <c r="D52287" s="20"/>
    </row>
    <row r="52288" spans="4:4" x14ac:dyDescent="0.2">
      <c r="D52288" s="20"/>
    </row>
    <row r="52289" spans="4:4" x14ac:dyDescent="0.2">
      <c r="D52289" s="20"/>
    </row>
    <row r="52290" spans="4:4" x14ac:dyDescent="0.2">
      <c r="D52290" s="20"/>
    </row>
    <row r="52291" spans="4:4" x14ac:dyDescent="0.2">
      <c r="D52291" s="20"/>
    </row>
    <row r="52292" spans="4:4" x14ac:dyDescent="0.2">
      <c r="D52292" s="20"/>
    </row>
    <row r="52293" spans="4:4" x14ac:dyDescent="0.2">
      <c r="D52293" s="20"/>
    </row>
    <row r="52294" spans="4:4" x14ac:dyDescent="0.2">
      <c r="D52294" s="20"/>
    </row>
    <row r="52295" spans="4:4" x14ac:dyDescent="0.2">
      <c r="D52295" s="20"/>
    </row>
    <row r="52296" spans="4:4" x14ac:dyDescent="0.2">
      <c r="D52296" s="20"/>
    </row>
    <row r="52297" spans="4:4" x14ac:dyDescent="0.2">
      <c r="D52297" s="20"/>
    </row>
    <row r="52298" spans="4:4" x14ac:dyDescent="0.2">
      <c r="D52298" s="20"/>
    </row>
    <row r="52299" spans="4:4" x14ac:dyDescent="0.2">
      <c r="D52299" s="20"/>
    </row>
    <row r="52300" spans="4:4" x14ac:dyDescent="0.2">
      <c r="D52300" s="20"/>
    </row>
    <row r="52301" spans="4:4" x14ac:dyDescent="0.2">
      <c r="D52301" s="20"/>
    </row>
    <row r="52302" spans="4:4" x14ac:dyDescent="0.2">
      <c r="D52302" s="20"/>
    </row>
    <row r="52303" spans="4:4" x14ac:dyDescent="0.2">
      <c r="D52303" s="20"/>
    </row>
    <row r="52304" spans="4:4" x14ac:dyDescent="0.2">
      <c r="D52304" s="20"/>
    </row>
    <row r="52305" spans="4:4" x14ac:dyDescent="0.2">
      <c r="D52305" s="20"/>
    </row>
    <row r="52306" spans="4:4" x14ac:dyDescent="0.2">
      <c r="D52306" s="20"/>
    </row>
    <row r="52307" spans="4:4" x14ac:dyDescent="0.2">
      <c r="D52307" s="20"/>
    </row>
    <row r="52308" spans="4:4" x14ac:dyDescent="0.2">
      <c r="D52308" s="20"/>
    </row>
    <row r="52309" spans="4:4" x14ac:dyDescent="0.2">
      <c r="D52309" s="20"/>
    </row>
    <row r="52310" spans="4:4" x14ac:dyDescent="0.2">
      <c r="D52310" s="20"/>
    </row>
    <row r="52311" spans="4:4" x14ac:dyDescent="0.2">
      <c r="D52311" s="20"/>
    </row>
    <row r="52312" spans="4:4" x14ac:dyDescent="0.2">
      <c r="D52312" s="20"/>
    </row>
    <row r="52313" spans="4:4" x14ac:dyDescent="0.2">
      <c r="D52313" s="20"/>
    </row>
    <row r="52314" spans="4:4" x14ac:dyDescent="0.2">
      <c r="D52314" s="20"/>
    </row>
    <row r="52315" spans="4:4" x14ac:dyDescent="0.2">
      <c r="D52315" s="20"/>
    </row>
    <row r="52316" spans="4:4" x14ac:dyDescent="0.2">
      <c r="D52316" s="20"/>
    </row>
    <row r="52317" spans="4:4" x14ac:dyDescent="0.2">
      <c r="D52317" s="20"/>
    </row>
    <row r="52318" spans="4:4" x14ac:dyDescent="0.2">
      <c r="D52318" s="20"/>
    </row>
    <row r="52319" spans="4:4" x14ac:dyDescent="0.2">
      <c r="D52319" s="20"/>
    </row>
    <row r="52320" spans="4:4" x14ac:dyDescent="0.2">
      <c r="D52320" s="20"/>
    </row>
    <row r="52321" spans="4:4" x14ac:dyDescent="0.2">
      <c r="D52321" s="20"/>
    </row>
    <row r="52322" spans="4:4" x14ac:dyDescent="0.2">
      <c r="D52322" s="20"/>
    </row>
    <row r="52323" spans="4:4" x14ac:dyDescent="0.2">
      <c r="D52323" s="20"/>
    </row>
    <row r="52324" spans="4:4" x14ac:dyDescent="0.2">
      <c r="D52324" s="20"/>
    </row>
    <row r="52325" spans="4:4" x14ac:dyDescent="0.2">
      <c r="D52325" s="20"/>
    </row>
    <row r="52326" spans="4:4" x14ac:dyDescent="0.2">
      <c r="D52326" s="20"/>
    </row>
    <row r="52327" spans="4:4" x14ac:dyDescent="0.2">
      <c r="D52327" s="20"/>
    </row>
    <row r="52328" spans="4:4" x14ac:dyDescent="0.2">
      <c r="D52328" s="20"/>
    </row>
    <row r="52329" spans="4:4" x14ac:dyDescent="0.2">
      <c r="D52329" s="20"/>
    </row>
    <row r="52330" spans="4:4" x14ac:dyDescent="0.2">
      <c r="D52330" s="20"/>
    </row>
    <row r="52331" spans="4:4" x14ac:dyDescent="0.2">
      <c r="D52331" s="20"/>
    </row>
    <row r="52332" spans="4:4" x14ac:dyDescent="0.2">
      <c r="D52332" s="20"/>
    </row>
    <row r="52333" spans="4:4" x14ac:dyDescent="0.2">
      <c r="D52333" s="20"/>
    </row>
    <row r="52334" spans="4:4" x14ac:dyDescent="0.2">
      <c r="D52334" s="20"/>
    </row>
    <row r="52335" spans="4:4" x14ac:dyDescent="0.2">
      <c r="D52335" s="20"/>
    </row>
    <row r="52336" spans="4:4" x14ac:dyDescent="0.2">
      <c r="D52336" s="20"/>
    </row>
    <row r="52337" spans="4:4" x14ac:dyDescent="0.2">
      <c r="D52337" s="20"/>
    </row>
    <row r="52338" spans="4:4" x14ac:dyDescent="0.2">
      <c r="D52338" s="20"/>
    </row>
    <row r="52339" spans="4:4" x14ac:dyDescent="0.2">
      <c r="D52339" s="20"/>
    </row>
    <row r="52340" spans="4:4" x14ac:dyDescent="0.2">
      <c r="D52340" s="20"/>
    </row>
    <row r="52341" spans="4:4" x14ac:dyDescent="0.2">
      <c r="D52341" s="20"/>
    </row>
    <row r="52342" spans="4:4" x14ac:dyDescent="0.2">
      <c r="D52342" s="20"/>
    </row>
    <row r="52343" spans="4:4" x14ac:dyDescent="0.2">
      <c r="D52343" s="20"/>
    </row>
    <row r="52344" spans="4:4" x14ac:dyDescent="0.2">
      <c r="D52344" s="20"/>
    </row>
    <row r="52345" spans="4:4" x14ac:dyDescent="0.2">
      <c r="D52345" s="20"/>
    </row>
    <row r="52346" spans="4:4" x14ac:dyDescent="0.2">
      <c r="D52346" s="20"/>
    </row>
    <row r="52347" spans="4:4" x14ac:dyDescent="0.2">
      <c r="D52347" s="20"/>
    </row>
    <row r="52348" spans="4:4" x14ac:dyDescent="0.2">
      <c r="D52348" s="20"/>
    </row>
    <row r="52349" spans="4:4" x14ac:dyDescent="0.2">
      <c r="D52349" s="20"/>
    </row>
    <row r="52350" spans="4:4" x14ac:dyDescent="0.2">
      <c r="D52350" s="20"/>
    </row>
    <row r="52351" spans="4:4" x14ac:dyDescent="0.2">
      <c r="D52351" s="20"/>
    </row>
    <row r="52352" spans="4:4" x14ac:dyDescent="0.2">
      <c r="D52352" s="20"/>
    </row>
    <row r="52353" spans="4:4" x14ac:dyDescent="0.2">
      <c r="D52353" s="20"/>
    </row>
    <row r="52354" spans="4:4" x14ac:dyDescent="0.2">
      <c r="D52354" s="20"/>
    </row>
    <row r="52355" spans="4:4" x14ac:dyDescent="0.2">
      <c r="D52355" s="20"/>
    </row>
    <row r="52356" spans="4:4" x14ac:dyDescent="0.2">
      <c r="D52356" s="20"/>
    </row>
    <row r="52357" spans="4:4" x14ac:dyDescent="0.2">
      <c r="D52357" s="20"/>
    </row>
    <row r="52358" spans="4:4" x14ac:dyDescent="0.2">
      <c r="D52358" s="20"/>
    </row>
    <row r="52359" spans="4:4" x14ac:dyDescent="0.2">
      <c r="D52359" s="20"/>
    </row>
    <row r="52360" spans="4:4" x14ac:dyDescent="0.2">
      <c r="D52360" s="20"/>
    </row>
    <row r="52361" spans="4:4" x14ac:dyDescent="0.2">
      <c r="D52361" s="20"/>
    </row>
    <row r="52362" spans="4:4" x14ac:dyDescent="0.2">
      <c r="D52362" s="20"/>
    </row>
    <row r="52363" spans="4:4" x14ac:dyDescent="0.2">
      <c r="D52363" s="20"/>
    </row>
    <row r="52364" spans="4:4" x14ac:dyDescent="0.2">
      <c r="D52364" s="20"/>
    </row>
    <row r="52365" spans="4:4" x14ac:dyDescent="0.2">
      <c r="D52365" s="20"/>
    </row>
    <row r="52366" spans="4:4" x14ac:dyDescent="0.2">
      <c r="D52366" s="20"/>
    </row>
    <row r="52367" spans="4:4" x14ac:dyDescent="0.2">
      <c r="D52367" s="20"/>
    </row>
    <row r="52368" spans="4:4" x14ac:dyDescent="0.2">
      <c r="D52368" s="20"/>
    </row>
    <row r="52369" spans="4:4" x14ac:dyDescent="0.2">
      <c r="D52369" s="20"/>
    </row>
    <row r="52370" spans="4:4" x14ac:dyDescent="0.2">
      <c r="D52370" s="20"/>
    </row>
    <row r="52371" spans="4:4" x14ac:dyDescent="0.2">
      <c r="D52371" s="20"/>
    </row>
    <row r="52372" spans="4:4" x14ac:dyDescent="0.2">
      <c r="D52372" s="20"/>
    </row>
    <row r="52373" spans="4:4" x14ac:dyDescent="0.2">
      <c r="D52373" s="20"/>
    </row>
    <row r="52374" spans="4:4" x14ac:dyDescent="0.2">
      <c r="D52374" s="20"/>
    </row>
    <row r="52375" spans="4:4" x14ac:dyDescent="0.2">
      <c r="D52375" s="20"/>
    </row>
    <row r="52376" spans="4:4" x14ac:dyDescent="0.2">
      <c r="D52376" s="20"/>
    </row>
    <row r="52377" spans="4:4" x14ac:dyDescent="0.2">
      <c r="D52377" s="20"/>
    </row>
    <row r="52378" spans="4:4" x14ac:dyDescent="0.2">
      <c r="D52378" s="20"/>
    </row>
    <row r="52379" spans="4:4" x14ac:dyDescent="0.2">
      <c r="D52379" s="20"/>
    </row>
    <row r="52380" spans="4:4" x14ac:dyDescent="0.2">
      <c r="D52380" s="20"/>
    </row>
    <row r="52381" spans="4:4" x14ac:dyDescent="0.2">
      <c r="D52381" s="20"/>
    </row>
    <row r="52382" spans="4:4" x14ac:dyDescent="0.2">
      <c r="D52382" s="20"/>
    </row>
    <row r="52383" spans="4:4" x14ac:dyDescent="0.2">
      <c r="D52383" s="20"/>
    </row>
    <row r="52384" spans="4:4" x14ac:dyDescent="0.2">
      <c r="D52384" s="20"/>
    </row>
    <row r="52385" spans="4:4" x14ac:dyDescent="0.2">
      <c r="D52385" s="20"/>
    </row>
    <row r="52386" spans="4:4" x14ac:dyDescent="0.2">
      <c r="D52386" s="20"/>
    </row>
    <row r="52387" spans="4:4" x14ac:dyDescent="0.2">
      <c r="D52387" s="20"/>
    </row>
    <row r="52388" spans="4:4" x14ac:dyDescent="0.2">
      <c r="D52388" s="20"/>
    </row>
    <row r="52389" spans="4:4" x14ac:dyDescent="0.2">
      <c r="D52389" s="20"/>
    </row>
    <row r="52390" spans="4:4" x14ac:dyDescent="0.2">
      <c r="D52390" s="20"/>
    </row>
    <row r="52391" spans="4:4" x14ac:dyDescent="0.2">
      <c r="D52391" s="20"/>
    </row>
    <row r="52392" spans="4:4" x14ac:dyDescent="0.2">
      <c r="D52392" s="20"/>
    </row>
    <row r="52393" spans="4:4" x14ac:dyDescent="0.2">
      <c r="D52393" s="20"/>
    </row>
    <row r="52394" spans="4:4" x14ac:dyDescent="0.2">
      <c r="D52394" s="20"/>
    </row>
    <row r="52395" spans="4:4" x14ac:dyDescent="0.2">
      <c r="D52395" s="20"/>
    </row>
    <row r="52396" spans="4:4" x14ac:dyDescent="0.2">
      <c r="D52396" s="20"/>
    </row>
    <row r="52397" spans="4:4" x14ac:dyDescent="0.2">
      <c r="D52397" s="20"/>
    </row>
    <row r="52398" spans="4:4" x14ac:dyDescent="0.2">
      <c r="D52398" s="20"/>
    </row>
    <row r="52399" spans="4:4" x14ac:dyDescent="0.2">
      <c r="D52399" s="20"/>
    </row>
    <row r="52400" spans="4:4" x14ac:dyDescent="0.2">
      <c r="D52400" s="20"/>
    </row>
    <row r="52401" spans="4:4" x14ac:dyDescent="0.2">
      <c r="D52401" s="20"/>
    </row>
    <row r="52402" spans="4:4" x14ac:dyDescent="0.2">
      <c r="D52402" s="20"/>
    </row>
    <row r="52403" spans="4:4" x14ac:dyDescent="0.2">
      <c r="D52403" s="20"/>
    </row>
    <row r="52404" spans="4:4" x14ac:dyDescent="0.2">
      <c r="D52404" s="20"/>
    </row>
    <row r="52405" spans="4:4" x14ac:dyDescent="0.2">
      <c r="D52405" s="20"/>
    </row>
    <row r="52406" spans="4:4" x14ac:dyDescent="0.2">
      <c r="D52406" s="20"/>
    </row>
    <row r="52407" spans="4:4" x14ac:dyDescent="0.2">
      <c r="D52407" s="20"/>
    </row>
    <row r="52408" spans="4:4" x14ac:dyDescent="0.2">
      <c r="D52408" s="20"/>
    </row>
    <row r="52409" spans="4:4" x14ac:dyDescent="0.2">
      <c r="D52409" s="20"/>
    </row>
    <row r="52410" spans="4:4" x14ac:dyDescent="0.2">
      <c r="D52410" s="20"/>
    </row>
    <row r="52411" spans="4:4" x14ac:dyDescent="0.2">
      <c r="D52411" s="20"/>
    </row>
    <row r="52412" spans="4:4" x14ac:dyDescent="0.2">
      <c r="D52412" s="20"/>
    </row>
    <row r="52413" spans="4:4" x14ac:dyDescent="0.2">
      <c r="D52413" s="20"/>
    </row>
    <row r="52414" spans="4:4" x14ac:dyDescent="0.2">
      <c r="D52414" s="20"/>
    </row>
    <row r="52415" spans="4:4" x14ac:dyDescent="0.2">
      <c r="D52415" s="20"/>
    </row>
    <row r="52416" spans="4:4" x14ac:dyDescent="0.2">
      <c r="D52416" s="20"/>
    </row>
    <row r="52417" spans="4:4" x14ac:dyDescent="0.2">
      <c r="D52417" s="20"/>
    </row>
    <row r="52418" spans="4:4" x14ac:dyDescent="0.2">
      <c r="D52418" s="20"/>
    </row>
    <row r="52419" spans="4:4" x14ac:dyDescent="0.2">
      <c r="D52419" s="20"/>
    </row>
    <row r="52420" spans="4:4" x14ac:dyDescent="0.2">
      <c r="D52420" s="20"/>
    </row>
    <row r="52421" spans="4:4" x14ac:dyDescent="0.2">
      <c r="D52421" s="20"/>
    </row>
    <row r="52422" spans="4:4" x14ac:dyDescent="0.2">
      <c r="D52422" s="20"/>
    </row>
    <row r="52423" spans="4:4" x14ac:dyDescent="0.2">
      <c r="D52423" s="20"/>
    </row>
    <row r="52424" spans="4:4" x14ac:dyDescent="0.2">
      <c r="D52424" s="20"/>
    </row>
    <row r="52425" spans="4:4" x14ac:dyDescent="0.2">
      <c r="D52425" s="20"/>
    </row>
    <row r="52426" spans="4:4" x14ac:dyDescent="0.2">
      <c r="D52426" s="20"/>
    </row>
    <row r="52427" spans="4:4" x14ac:dyDescent="0.2">
      <c r="D52427" s="20"/>
    </row>
    <row r="52428" spans="4:4" x14ac:dyDescent="0.2">
      <c r="D52428" s="20"/>
    </row>
    <row r="52429" spans="4:4" x14ac:dyDescent="0.2">
      <c r="D52429" s="20"/>
    </row>
    <row r="52430" spans="4:4" x14ac:dyDescent="0.2">
      <c r="D52430" s="20"/>
    </row>
    <row r="52431" spans="4:4" x14ac:dyDescent="0.2">
      <c r="D52431" s="20"/>
    </row>
    <row r="52432" spans="4:4" x14ac:dyDescent="0.2">
      <c r="D52432" s="20"/>
    </row>
    <row r="52433" spans="4:4" x14ac:dyDescent="0.2">
      <c r="D52433" s="20"/>
    </row>
    <row r="52434" spans="4:4" x14ac:dyDescent="0.2">
      <c r="D52434" s="20"/>
    </row>
    <row r="52435" spans="4:4" x14ac:dyDescent="0.2">
      <c r="D52435" s="20"/>
    </row>
    <row r="52436" spans="4:4" x14ac:dyDescent="0.2">
      <c r="D52436" s="20"/>
    </row>
    <row r="52437" spans="4:4" x14ac:dyDescent="0.2">
      <c r="D52437" s="20"/>
    </row>
    <row r="52438" spans="4:4" x14ac:dyDescent="0.2">
      <c r="D52438" s="20"/>
    </row>
    <row r="52439" spans="4:4" x14ac:dyDescent="0.2">
      <c r="D52439" s="20"/>
    </row>
    <row r="52440" spans="4:4" x14ac:dyDescent="0.2">
      <c r="D52440" s="20"/>
    </row>
    <row r="52441" spans="4:4" x14ac:dyDescent="0.2">
      <c r="D52441" s="20"/>
    </row>
    <row r="52442" spans="4:4" x14ac:dyDescent="0.2">
      <c r="D52442" s="20"/>
    </row>
    <row r="52443" spans="4:4" x14ac:dyDescent="0.2">
      <c r="D52443" s="20"/>
    </row>
    <row r="52444" spans="4:4" x14ac:dyDescent="0.2">
      <c r="D52444" s="20"/>
    </row>
    <row r="52445" spans="4:4" x14ac:dyDescent="0.2">
      <c r="D52445" s="20"/>
    </row>
    <row r="52446" spans="4:4" x14ac:dyDescent="0.2">
      <c r="D52446" s="20"/>
    </row>
    <row r="52447" spans="4:4" x14ac:dyDescent="0.2">
      <c r="D52447" s="20"/>
    </row>
    <row r="52448" spans="4:4" x14ac:dyDescent="0.2">
      <c r="D52448" s="20"/>
    </row>
    <row r="52449" spans="4:4" x14ac:dyDescent="0.2">
      <c r="D52449" s="20"/>
    </row>
    <row r="52450" spans="4:4" x14ac:dyDescent="0.2">
      <c r="D52450" s="20"/>
    </row>
    <row r="52451" spans="4:4" x14ac:dyDescent="0.2">
      <c r="D52451" s="20"/>
    </row>
    <row r="52452" spans="4:4" x14ac:dyDescent="0.2">
      <c r="D52452" s="20"/>
    </row>
    <row r="52453" spans="4:4" x14ac:dyDescent="0.2">
      <c r="D52453" s="20"/>
    </row>
    <row r="52454" spans="4:4" x14ac:dyDescent="0.2">
      <c r="D52454" s="20"/>
    </row>
    <row r="52455" spans="4:4" x14ac:dyDescent="0.2">
      <c r="D52455" s="20"/>
    </row>
    <row r="52456" spans="4:4" x14ac:dyDescent="0.2">
      <c r="D52456" s="20"/>
    </row>
    <row r="52457" spans="4:4" x14ac:dyDescent="0.2">
      <c r="D52457" s="20"/>
    </row>
    <row r="52458" spans="4:4" x14ac:dyDescent="0.2">
      <c r="D52458" s="20"/>
    </row>
    <row r="52459" spans="4:4" x14ac:dyDescent="0.2">
      <c r="D52459" s="20"/>
    </row>
    <row r="52460" spans="4:4" x14ac:dyDescent="0.2">
      <c r="D52460" s="20"/>
    </row>
    <row r="52461" spans="4:4" x14ac:dyDescent="0.2">
      <c r="D52461" s="20"/>
    </row>
    <row r="52462" spans="4:4" x14ac:dyDescent="0.2">
      <c r="D52462" s="20"/>
    </row>
    <row r="52463" spans="4:4" x14ac:dyDescent="0.2">
      <c r="D52463" s="20"/>
    </row>
    <row r="52464" spans="4:4" x14ac:dyDescent="0.2">
      <c r="D52464" s="20"/>
    </row>
    <row r="52465" spans="4:4" x14ac:dyDescent="0.2">
      <c r="D52465" s="20"/>
    </row>
    <row r="52466" spans="4:4" x14ac:dyDescent="0.2">
      <c r="D52466" s="20"/>
    </row>
    <row r="52467" spans="4:4" x14ac:dyDescent="0.2">
      <c r="D52467" s="20"/>
    </row>
    <row r="52468" spans="4:4" x14ac:dyDescent="0.2">
      <c r="D52468" s="20"/>
    </row>
    <row r="52469" spans="4:4" x14ac:dyDescent="0.2">
      <c r="D52469" s="20"/>
    </row>
    <row r="52470" spans="4:4" x14ac:dyDescent="0.2">
      <c r="D52470" s="20"/>
    </row>
    <row r="52471" spans="4:4" x14ac:dyDescent="0.2">
      <c r="D52471" s="20"/>
    </row>
    <row r="52472" spans="4:4" x14ac:dyDescent="0.2">
      <c r="D52472" s="20"/>
    </row>
    <row r="52473" spans="4:4" x14ac:dyDescent="0.2">
      <c r="D52473" s="20"/>
    </row>
    <row r="52474" spans="4:4" x14ac:dyDescent="0.2">
      <c r="D52474" s="20"/>
    </row>
    <row r="52475" spans="4:4" x14ac:dyDescent="0.2">
      <c r="D52475" s="20"/>
    </row>
    <row r="52476" spans="4:4" x14ac:dyDescent="0.2">
      <c r="D52476" s="20"/>
    </row>
    <row r="52477" spans="4:4" x14ac:dyDescent="0.2">
      <c r="D52477" s="20"/>
    </row>
    <row r="52478" spans="4:4" x14ac:dyDescent="0.2">
      <c r="D52478" s="20"/>
    </row>
    <row r="52479" spans="4:4" x14ac:dyDescent="0.2">
      <c r="D52479" s="20"/>
    </row>
    <row r="52480" spans="4:4" x14ac:dyDescent="0.2">
      <c r="D52480" s="20"/>
    </row>
    <row r="52481" spans="4:4" x14ac:dyDescent="0.2">
      <c r="D52481" s="20"/>
    </row>
    <row r="52482" spans="4:4" x14ac:dyDescent="0.2">
      <c r="D52482" s="20"/>
    </row>
    <row r="52483" spans="4:4" x14ac:dyDescent="0.2">
      <c r="D52483" s="20"/>
    </row>
    <row r="52484" spans="4:4" x14ac:dyDescent="0.2">
      <c r="D52484" s="20"/>
    </row>
    <row r="52485" spans="4:4" x14ac:dyDescent="0.2">
      <c r="D52485" s="20"/>
    </row>
    <row r="52486" spans="4:4" x14ac:dyDescent="0.2">
      <c r="D52486" s="20"/>
    </row>
    <row r="52487" spans="4:4" x14ac:dyDescent="0.2">
      <c r="D52487" s="20"/>
    </row>
    <row r="52488" spans="4:4" x14ac:dyDescent="0.2">
      <c r="D52488" s="20"/>
    </row>
    <row r="52489" spans="4:4" x14ac:dyDescent="0.2">
      <c r="D52489" s="20"/>
    </row>
    <row r="52490" spans="4:4" x14ac:dyDescent="0.2">
      <c r="D52490" s="20"/>
    </row>
    <row r="52491" spans="4:4" x14ac:dyDescent="0.2">
      <c r="D52491" s="20"/>
    </row>
    <row r="52492" spans="4:4" x14ac:dyDescent="0.2">
      <c r="D52492" s="20"/>
    </row>
    <row r="52493" spans="4:4" x14ac:dyDescent="0.2">
      <c r="D52493" s="20"/>
    </row>
    <row r="52494" spans="4:4" x14ac:dyDescent="0.2">
      <c r="D52494" s="20"/>
    </row>
    <row r="52495" spans="4:4" x14ac:dyDescent="0.2">
      <c r="D52495" s="20"/>
    </row>
    <row r="52496" spans="4:4" x14ac:dyDescent="0.2">
      <c r="D52496" s="20"/>
    </row>
    <row r="52497" spans="4:4" x14ac:dyDescent="0.2">
      <c r="D52497" s="20"/>
    </row>
    <row r="52498" spans="4:4" x14ac:dyDescent="0.2">
      <c r="D52498" s="20"/>
    </row>
    <row r="52499" spans="4:4" x14ac:dyDescent="0.2">
      <c r="D52499" s="20"/>
    </row>
    <row r="52500" spans="4:4" x14ac:dyDescent="0.2">
      <c r="D52500" s="20"/>
    </row>
    <row r="52501" spans="4:4" x14ac:dyDescent="0.2">
      <c r="D52501" s="20"/>
    </row>
    <row r="52502" spans="4:4" x14ac:dyDescent="0.2">
      <c r="D52502" s="20"/>
    </row>
    <row r="52503" spans="4:4" x14ac:dyDescent="0.2">
      <c r="D52503" s="20"/>
    </row>
    <row r="52504" spans="4:4" x14ac:dyDescent="0.2">
      <c r="D52504" s="20"/>
    </row>
    <row r="52505" spans="4:4" x14ac:dyDescent="0.2">
      <c r="D52505" s="20"/>
    </row>
    <row r="52506" spans="4:4" x14ac:dyDescent="0.2">
      <c r="D52506" s="20"/>
    </row>
    <row r="52507" spans="4:4" x14ac:dyDescent="0.2">
      <c r="D52507" s="20"/>
    </row>
    <row r="52508" spans="4:4" x14ac:dyDescent="0.2">
      <c r="D52508" s="20"/>
    </row>
    <row r="52509" spans="4:4" x14ac:dyDescent="0.2">
      <c r="D52509" s="20"/>
    </row>
    <row r="52510" spans="4:4" x14ac:dyDescent="0.2">
      <c r="D52510" s="20"/>
    </row>
    <row r="52511" spans="4:4" x14ac:dyDescent="0.2">
      <c r="D52511" s="20"/>
    </row>
    <row r="52512" spans="4:4" x14ac:dyDescent="0.2">
      <c r="D52512" s="20"/>
    </row>
    <row r="52513" spans="4:4" x14ac:dyDescent="0.2">
      <c r="D52513" s="20"/>
    </row>
    <row r="52514" spans="4:4" x14ac:dyDescent="0.2">
      <c r="D52514" s="20"/>
    </row>
    <row r="52515" spans="4:4" x14ac:dyDescent="0.2">
      <c r="D52515" s="20"/>
    </row>
    <row r="52516" spans="4:4" x14ac:dyDescent="0.2">
      <c r="D52516" s="20"/>
    </row>
    <row r="52517" spans="4:4" x14ac:dyDescent="0.2">
      <c r="D52517" s="20"/>
    </row>
    <row r="52518" spans="4:4" x14ac:dyDescent="0.2">
      <c r="D52518" s="20"/>
    </row>
    <row r="52519" spans="4:4" x14ac:dyDescent="0.2">
      <c r="D52519" s="20"/>
    </row>
    <row r="52520" spans="4:4" x14ac:dyDescent="0.2">
      <c r="D52520" s="20"/>
    </row>
    <row r="52521" spans="4:4" x14ac:dyDescent="0.2">
      <c r="D52521" s="20"/>
    </row>
    <row r="52522" spans="4:4" x14ac:dyDescent="0.2">
      <c r="D52522" s="20"/>
    </row>
    <row r="52523" spans="4:4" x14ac:dyDescent="0.2">
      <c r="D52523" s="20"/>
    </row>
    <row r="52524" spans="4:4" x14ac:dyDescent="0.2">
      <c r="D52524" s="20"/>
    </row>
    <row r="52525" spans="4:4" x14ac:dyDescent="0.2">
      <c r="D52525" s="20"/>
    </row>
    <row r="52526" spans="4:4" x14ac:dyDescent="0.2">
      <c r="D52526" s="20"/>
    </row>
    <row r="52527" spans="4:4" x14ac:dyDescent="0.2">
      <c r="D52527" s="20"/>
    </row>
    <row r="52528" spans="4:4" x14ac:dyDescent="0.2">
      <c r="D52528" s="20"/>
    </row>
    <row r="52529" spans="4:4" x14ac:dyDescent="0.2">
      <c r="D52529" s="20"/>
    </row>
    <row r="52530" spans="4:4" x14ac:dyDescent="0.2">
      <c r="D52530" s="20"/>
    </row>
    <row r="52531" spans="4:4" x14ac:dyDescent="0.2">
      <c r="D52531" s="20"/>
    </row>
    <row r="52532" spans="4:4" x14ac:dyDescent="0.2">
      <c r="D52532" s="20"/>
    </row>
    <row r="52533" spans="4:4" x14ac:dyDescent="0.2">
      <c r="D52533" s="20"/>
    </row>
    <row r="52534" spans="4:4" x14ac:dyDescent="0.2">
      <c r="D52534" s="20"/>
    </row>
    <row r="52535" spans="4:4" x14ac:dyDescent="0.2">
      <c r="D52535" s="20"/>
    </row>
    <row r="52536" spans="4:4" x14ac:dyDescent="0.2">
      <c r="D52536" s="20"/>
    </row>
    <row r="52537" spans="4:4" x14ac:dyDescent="0.2">
      <c r="D52537" s="20"/>
    </row>
    <row r="52538" spans="4:4" x14ac:dyDescent="0.2">
      <c r="D52538" s="20"/>
    </row>
    <row r="52539" spans="4:4" x14ac:dyDescent="0.2">
      <c r="D52539" s="20"/>
    </row>
    <row r="52540" spans="4:4" x14ac:dyDescent="0.2">
      <c r="D52540" s="20"/>
    </row>
    <row r="52541" spans="4:4" x14ac:dyDescent="0.2">
      <c r="D52541" s="20"/>
    </row>
    <row r="52542" spans="4:4" x14ac:dyDescent="0.2">
      <c r="D52542" s="20"/>
    </row>
    <row r="52543" spans="4:4" x14ac:dyDescent="0.2">
      <c r="D52543" s="20"/>
    </row>
    <row r="52544" spans="4:4" x14ac:dyDescent="0.2">
      <c r="D52544" s="20"/>
    </row>
    <row r="52545" spans="4:4" x14ac:dyDescent="0.2">
      <c r="D52545" s="20"/>
    </row>
    <row r="52546" spans="4:4" x14ac:dyDescent="0.2">
      <c r="D52546" s="20"/>
    </row>
    <row r="52547" spans="4:4" x14ac:dyDescent="0.2">
      <c r="D52547" s="20"/>
    </row>
    <row r="52548" spans="4:4" x14ac:dyDescent="0.2">
      <c r="D52548" s="20"/>
    </row>
    <row r="52549" spans="4:4" x14ac:dyDescent="0.2">
      <c r="D52549" s="20"/>
    </row>
    <row r="52550" spans="4:4" x14ac:dyDescent="0.2">
      <c r="D52550" s="20"/>
    </row>
    <row r="52551" spans="4:4" x14ac:dyDescent="0.2">
      <c r="D52551" s="20"/>
    </row>
    <row r="52552" spans="4:4" x14ac:dyDescent="0.2">
      <c r="D52552" s="20"/>
    </row>
    <row r="52553" spans="4:4" x14ac:dyDescent="0.2">
      <c r="D52553" s="20"/>
    </row>
    <row r="52554" spans="4:4" x14ac:dyDescent="0.2">
      <c r="D52554" s="20"/>
    </row>
    <row r="52555" spans="4:4" x14ac:dyDescent="0.2">
      <c r="D52555" s="20"/>
    </row>
    <row r="52556" spans="4:4" x14ac:dyDescent="0.2">
      <c r="D52556" s="20"/>
    </row>
    <row r="52557" spans="4:4" x14ac:dyDescent="0.2">
      <c r="D52557" s="20"/>
    </row>
    <row r="52558" spans="4:4" x14ac:dyDescent="0.2">
      <c r="D52558" s="20"/>
    </row>
    <row r="52559" spans="4:4" x14ac:dyDescent="0.2">
      <c r="D52559" s="20"/>
    </row>
    <row r="52560" spans="4:4" x14ac:dyDescent="0.2">
      <c r="D52560" s="20"/>
    </row>
    <row r="52561" spans="4:4" x14ac:dyDescent="0.2">
      <c r="D52561" s="20"/>
    </row>
    <row r="52562" spans="4:4" x14ac:dyDescent="0.2">
      <c r="D52562" s="20"/>
    </row>
    <row r="52563" spans="4:4" x14ac:dyDescent="0.2">
      <c r="D52563" s="20"/>
    </row>
    <row r="52564" spans="4:4" x14ac:dyDescent="0.2">
      <c r="D52564" s="20"/>
    </row>
    <row r="52565" spans="4:4" x14ac:dyDescent="0.2">
      <c r="D52565" s="20"/>
    </row>
    <row r="52566" spans="4:4" x14ac:dyDescent="0.2">
      <c r="D52566" s="20"/>
    </row>
    <row r="52567" spans="4:4" x14ac:dyDescent="0.2">
      <c r="D52567" s="20"/>
    </row>
    <row r="52568" spans="4:4" x14ac:dyDescent="0.2">
      <c r="D52568" s="20"/>
    </row>
    <row r="52569" spans="4:4" x14ac:dyDescent="0.2">
      <c r="D52569" s="20"/>
    </row>
    <row r="52570" spans="4:4" x14ac:dyDescent="0.2">
      <c r="D52570" s="20"/>
    </row>
    <row r="52571" spans="4:4" x14ac:dyDescent="0.2">
      <c r="D52571" s="20"/>
    </row>
    <row r="52572" spans="4:4" x14ac:dyDescent="0.2">
      <c r="D52572" s="20"/>
    </row>
    <row r="52573" spans="4:4" x14ac:dyDescent="0.2">
      <c r="D52573" s="20"/>
    </row>
    <row r="52574" spans="4:4" x14ac:dyDescent="0.2">
      <c r="D52574" s="20"/>
    </row>
    <row r="52575" spans="4:4" x14ac:dyDescent="0.2">
      <c r="D52575" s="20"/>
    </row>
    <row r="52576" spans="4:4" x14ac:dyDescent="0.2">
      <c r="D52576" s="20"/>
    </row>
    <row r="52577" spans="4:4" x14ac:dyDescent="0.2">
      <c r="D52577" s="20"/>
    </row>
    <row r="52578" spans="4:4" x14ac:dyDescent="0.2">
      <c r="D52578" s="20"/>
    </row>
    <row r="52579" spans="4:4" x14ac:dyDescent="0.2">
      <c r="D52579" s="20"/>
    </row>
    <row r="52580" spans="4:4" x14ac:dyDescent="0.2">
      <c r="D52580" s="20"/>
    </row>
    <row r="52581" spans="4:4" x14ac:dyDescent="0.2">
      <c r="D52581" s="20"/>
    </row>
    <row r="52582" spans="4:4" x14ac:dyDescent="0.2">
      <c r="D52582" s="20"/>
    </row>
    <row r="52583" spans="4:4" x14ac:dyDescent="0.2">
      <c r="D52583" s="20"/>
    </row>
    <row r="52584" spans="4:4" x14ac:dyDescent="0.2">
      <c r="D52584" s="20"/>
    </row>
    <row r="52585" spans="4:4" x14ac:dyDescent="0.2">
      <c r="D52585" s="20"/>
    </row>
    <row r="52586" spans="4:4" x14ac:dyDescent="0.2">
      <c r="D52586" s="20"/>
    </row>
    <row r="52587" spans="4:4" x14ac:dyDescent="0.2">
      <c r="D52587" s="20"/>
    </row>
    <row r="52588" spans="4:4" x14ac:dyDescent="0.2">
      <c r="D52588" s="20"/>
    </row>
    <row r="52589" spans="4:4" x14ac:dyDescent="0.2">
      <c r="D52589" s="20"/>
    </row>
    <row r="52590" spans="4:4" x14ac:dyDescent="0.2">
      <c r="D52590" s="20"/>
    </row>
    <row r="52591" spans="4:4" x14ac:dyDescent="0.2">
      <c r="D52591" s="20"/>
    </row>
    <row r="52592" spans="4:4" x14ac:dyDescent="0.2">
      <c r="D52592" s="20"/>
    </row>
    <row r="52593" spans="4:4" x14ac:dyDescent="0.2">
      <c r="D52593" s="20"/>
    </row>
    <row r="52594" spans="4:4" x14ac:dyDescent="0.2">
      <c r="D52594" s="20"/>
    </row>
    <row r="52595" spans="4:4" x14ac:dyDescent="0.2">
      <c r="D52595" s="20"/>
    </row>
    <row r="52596" spans="4:4" x14ac:dyDescent="0.2">
      <c r="D52596" s="20"/>
    </row>
    <row r="52597" spans="4:4" x14ac:dyDescent="0.2">
      <c r="D52597" s="20"/>
    </row>
    <row r="52598" spans="4:4" x14ac:dyDescent="0.2">
      <c r="D52598" s="20"/>
    </row>
    <row r="52599" spans="4:4" x14ac:dyDescent="0.2">
      <c r="D52599" s="20"/>
    </row>
    <row r="52600" spans="4:4" x14ac:dyDescent="0.2">
      <c r="D52600" s="20"/>
    </row>
    <row r="52601" spans="4:4" x14ac:dyDescent="0.2">
      <c r="D52601" s="20"/>
    </row>
    <row r="52602" spans="4:4" x14ac:dyDescent="0.2">
      <c r="D52602" s="20"/>
    </row>
    <row r="52603" spans="4:4" x14ac:dyDescent="0.2">
      <c r="D52603" s="20"/>
    </row>
    <row r="52604" spans="4:4" x14ac:dyDescent="0.2">
      <c r="D52604" s="20"/>
    </row>
    <row r="52605" spans="4:4" x14ac:dyDescent="0.2">
      <c r="D52605" s="20"/>
    </row>
    <row r="52606" spans="4:4" x14ac:dyDescent="0.2">
      <c r="D52606" s="20"/>
    </row>
    <row r="52607" spans="4:4" x14ac:dyDescent="0.2">
      <c r="D52607" s="20"/>
    </row>
    <row r="52608" spans="4:4" x14ac:dyDescent="0.2">
      <c r="D52608" s="20"/>
    </row>
    <row r="52609" spans="4:4" x14ac:dyDescent="0.2">
      <c r="D52609" s="20"/>
    </row>
    <row r="52610" spans="4:4" x14ac:dyDescent="0.2">
      <c r="D52610" s="20"/>
    </row>
    <row r="52611" spans="4:4" x14ac:dyDescent="0.2">
      <c r="D52611" s="20"/>
    </row>
    <row r="52612" spans="4:4" x14ac:dyDescent="0.2">
      <c r="D52612" s="20"/>
    </row>
    <row r="52613" spans="4:4" x14ac:dyDescent="0.2">
      <c r="D52613" s="20"/>
    </row>
    <row r="52614" spans="4:4" x14ac:dyDescent="0.2">
      <c r="D52614" s="20"/>
    </row>
    <row r="52615" spans="4:4" x14ac:dyDescent="0.2">
      <c r="D52615" s="20"/>
    </row>
    <row r="52616" spans="4:4" x14ac:dyDescent="0.2">
      <c r="D52616" s="20"/>
    </row>
    <row r="52617" spans="4:4" x14ac:dyDescent="0.2">
      <c r="D52617" s="20"/>
    </row>
    <row r="52618" spans="4:4" x14ac:dyDescent="0.2">
      <c r="D52618" s="20"/>
    </row>
    <row r="52619" spans="4:4" x14ac:dyDescent="0.2">
      <c r="D52619" s="20"/>
    </row>
    <row r="52620" spans="4:4" x14ac:dyDescent="0.2">
      <c r="D52620" s="20"/>
    </row>
    <row r="52621" spans="4:4" x14ac:dyDescent="0.2">
      <c r="D52621" s="20"/>
    </row>
    <row r="52622" spans="4:4" x14ac:dyDescent="0.2">
      <c r="D52622" s="20"/>
    </row>
    <row r="52623" spans="4:4" x14ac:dyDescent="0.2">
      <c r="D52623" s="20"/>
    </row>
    <row r="52624" spans="4:4" x14ac:dyDescent="0.2">
      <c r="D52624" s="20"/>
    </row>
    <row r="52625" spans="4:4" x14ac:dyDescent="0.2">
      <c r="D52625" s="20"/>
    </row>
    <row r="52626" spans="4:4" x14ac:dyDescent="0.2">
      <c r="D52626" s="20"/>
    </row>
    <row r="52627" spans="4:4" x14ac:dyDescent="0.2">
      <c r="D52627" s="20"/>
    </row>
    <row r="52628" spans="4:4" x14ac:dyDescent="0.2">
      <c r="D52628" s="20"/>
    </row>
    <row r="52629" spans="4:4" x14ac:dyDescent="0.2">
      <c r="D52629" s="20"/>
    </row>
    <row r="52630" spans="4:4" x14ac:dyDescent="0.2">
      <c r="D52630" s="20"/>
    </row>
    <row r="52631" spans="4:4" x14ac:dyDescent="0.2">
      <c r="D52631" s="20"/>
    </row>
    <row r="52632" spans="4:4" x14ac:dyDescent="0.2">
      <c r="D52632" s="20"/>
    </row>
    <row r="52633" spans="4:4" x14ac:dyDescent="0.2">
      <c r="D52633" s="20"/>
    </row>
    <row r="52634" spans="4:4" x14ac:dyDescent="0.2">
      <c r="D52634" s="20"/>
    </row>
    <row r="52635" spans="4:4" x14ac:dyDescent="0.2">
      <c r="D52635" s="20"/>
    </row>
    <row r="52636" spans="4:4" x14ac:dyDescent="0.2">
      <c r="D52636" s="20"/>
    </row>
    <row r="52637" spans="4:4" x14ac:dyDescent="0.2">
      <c r="D52637" s="20"/>
    </row>
    <row r="52638" spans="4:4" x14ac:dyDescent="0.2">
      <c r="D52638" s="20"/>
    </row>
    <row r="52639" spans="4:4" x14ac:dyDescent="0.2">
      <c r="D52639" s="20"/>
    </row>
    <row r="52640" spans="4:4" x14ac:dyDescent="0.2">
      <c r="D52640" s="20"/>
    </row>
    <row r="52641" spans="4:4" x14ac:dyDescent="0.2">
      <c r="D52641" s="20"/>
    </row>
    <row r="52642" spans="4:4" x14ac:dyDescent="0.2">
      <c r="D52642" s="20"/>
    </row>
    <row r="52643" spans="4:4" x14ac:dyDescent="0.2">
      <c r="D52643" s="20"/>
    </row>
    <row r="52644" spans="4:4" x14ac:dyDescent="0.2">
      <c r="D52644" s="20"/>
    </row>
    <row r="52645" spans="4:4" x14ac:dyDescent="0.2">
      <c r="D52645" s="20"/>
    </row>
    <row r="52646" spans="4:4" x14ac:dyDescent="0.2">
      <c r="D52646" s="20"/>
    </row>
    <row r="52647" spans="4:4" x14ac:dyDescent="0.2">
      <c r="D52647" s="20"/>
    </row>
    <row r="52648" spans="4:4" x14ac:dyDescent="0.2">
      <c r="D52648" s="20"/>
    </row>
    <row r="52649" spans="4:4" x14ac:dyDescent="0.2">
      <c r="D52649" s="20"/>
    </row>
    <row r="52650" spans="4:4" x14ac:dyDescent="0.2">
      <c r="D52650" s="20"/>
    </row>
    <row r="52651" spans="4:4" x14ac:dyDescent="0.2">
      <c r="D52651" s="20"/>
    </row>
    <row r="52652" spans="4:4" x14ac:dyDescent="0.2">
      <c r="D52652" s="20"/>
    </row>
    <row r="52653" spans="4:4" x14ac:dyDescent="0.2">
      <c r="D52653" s="20"/>
    </row>
    <row r="52654" spans="4:4" x14ac:dyDescent="0.2">
      <c r="D52654" s="20"/>
    </row>
    <row r="52655" spans="4:4" x14ac:dyDescent="0.2">
      <c r="D52655" s="20"/>
    </row>
    <row r="52656" spans="4:4" x14ac:dyDescent="0.2">
      <c r="D52656" s="20"/>
    </row>
    <row r="52657" spans="4:4" x14ac:dyDescent="0.2">
      <c r="D52657" s="20"/>
    </row>
    <row r="52658" spans="4:4" x14ac:dyDescent="0.2">
      <c r="D52658" s="20"/>
    </row>
    <row r="52659" spans="4:4" x14ac:dyDescent="0.2">
      <c r="D52659" s="20"/>
    </row>
    <row r="52660" spans="4:4" x14ac:dyDescent="0.2">
      <c r="D52660" s="20"/>
    </row>
    <row r="52661" spans="4:4" x14ac:dyDescent="0.2">
      <c r="D52661" s="20"/>
    </row>
    <row r="52662" spans="4:4" x14ac:dyDescent="0.2">
      <c r="D52662" s="20"/>
    </row>
    <row r="52663" spans="4:4" x14ac:dyDescent="0.2">
      <c r="D52663" s="20"/>
    </row>
    <row r="52664" spans="4:4" x14ac:dyDescent="0.2">
      <c r="D52664" s="20"/>
    </row>
    <row r="52665" spans="4:4" x14ac:dyDescent="0.2">
      <c r="D52665" s="20"/>
    </row>
    <row r="52666" spans="4:4" x14ac:dyDescent="0.2">
      <c r="D52666" s="20"/>
    </row>
    <row r="52667" spans="4:4" x14ac:dyDescent="0.2">
      <c r="D52667" s="20"/>
    </row>
    <row r="52668" spans="4:4" x14ac:dyDescent="0.2">
      <c r="D52668" s="20"/>
    </row>
    <row r="52669" spans="4:4" x14ac:dyDescent="0.2">
      <c r="D52669" s="20"/>
    </row>
    <row r="52670" spans="4:4" x14ac:dyDescent="0.2">
      <c r="D52670" s="20"/>
    </row>
    <row r="52671" spans="4:4" x14ac:dyDescent="0.2">
      <c r="D52671" s="20"/>
    </row>
    <row r="52672" spans="4:4" x14ac:dyDescent="0.2">
      <c r="D52672" s="20"/>
    </row>
    <row r="52673" spans="4:4" x14ac:dyDescent="0.2">
      <c r="D52673" s="20"/>
    </row>
    <row r="52674" spans="4:4" x14ac:dyDescent="0.2">
      <c r="D52674" s="20"/>
    </row>
    <row r="52675" spans="4:4" x14ac:dyDescent="0.2">
      <c r="D52675" s="20"/>
    </row>
    <row r="52676" spans="4:4" x14ac:dyDescent="0.2">
      <c r="D52676" s="20"/>
    </row>
    <row r="52677" spans="4:4" x14ac:dyDescent="0.2">
      <c r="D52677" s="20"/>
    </row>
    <row r="52678" spans="4:4" x14ac:dyDescent="0.2">
      <c r="D52678" s="20"/>
    </row>
    <row r="52679" spans="4:4" x14ac:dyDescent="0.2">
      <c r="D52679" s="20"/>
    </row>
    <row r="52680" spans="4:4" x14ac:dyDescent="0.2">
      <c r="D52680" s="20"/>
    </row>
    <row r="52681" spans="4:4" x14ac:dyDescent="0.2">
      <c r="D52681" s="20"/>
    </row>
    <row r="52682" spans="4:4" x14ac:dyDescent="0.2">
      <c r="D52682" s="20"/>
    </row>
    <row r="52683" spans="4:4" x14ac:dyDescent="0.2">
      <c r="D52683" s="20"/>
    </row>
    <row r="52684" spans="4:4" x14ac:dyDescent="0.2">
      <c r="D52684" s="20"/>
    </row>
    <row r="52685" spans="4:4" x14ac:dyDescent="0.2">
      <c r="D52685" s="20"/>
    </row>
    <row r="52686" spans="4:4" x14ac:dyDescent="0.2">
      <c r="D52686" s="20"/>
    </row>
    <row r="52687" spans="4:4" x14ac:dyDescent="0.2">
      <c r="D52687" s="20"/>
    </row>
    <row r="52688" spans="4:4" x14ac:dyDescent="0.2">
      <c r="D52688" s="20"/>
    </row>
    <row r="52689" spans="4:4" x14ac:dyDescent="0.2">
      <c r="D52689" s="20"/>
    </row>
    <row r="52690" spans="4:4" x14ac:dyDescent="0.2">
      <c r="D52690" s="20"/>
    </row>
    <row r="52691" spans="4:4" x14ac:dyDescent="0.2">
      <c r="D52691" s="20"/>
    </row>
    <row r="52692" spans="4:4" x14ac:dyDescent="0.2">
      <c r="D52692" s="20"/>
    </row>
    <row r="52693" spans="4:4" x14ac:dyDescent="0.2">
      <c r="D52693" s="20"/>
    </row>
    <row r="52694" spans="4:4" x14ac:dyDescent="0.2">
      <c r="D52694" s="20"/>
    </row>
    <row r="52695" spans="4:4" x14ac:dyDescent="0.2">
      <c r="D52695" s="20"/>
    </row>
    <row r="52696" spans="4:4" x14ac:dyDescent="0.2">
      <c r="D52696" s="20"/>
    </row>
    <row r="52697" spans="4:4" x14ac:dyDescent="0.2">
      <c r="D52697" s="20"/>
    </row>
    <row r="52698" spans="4:4" x14ac:dyDescent="0.2">
      <c r="D52698" s="20"/>
    </row>
    <row r="52699" spans="4:4" x14ac:dyDescent="0.2">
      <c r="D52699" s="20"/>
    </row>
    <row r="52700" spans="4:4" x14ac:dyDescent="0.2">
      <c r="D52700" s="20"/>
    </row>
    <row r="52701" spans="4:4" x14ac:dyDescent="0.2">
      <c r="D52701" s="20"/>
    </row>
    <row r="52702" spans="4:4" x14ac:dyDescent="0.2">
      <c r="D52702" s="20"/>
    </row>
    <row r="52703" spans="4:4" x14ac:dyDescent="0.2">
      <c r="D52703" s="20"/>
    </row>
    <row r="52704" spans="4:4" x14ac:dyDescent="0.2">
      <c r="D52704" s="20"/>
    </row>
    <row r="52705" spans="4:4" x14ac:dyDescent="0.2">
      <c r="D52705" s="20"/>
    </row>
    <row r="52706" spans="4:4" x14ac:dyDescent="0.2">
      <c r="D52706" s="20"/>
    </row>
    <row r="52707" spans="4:4" x14ac:dyDescent="0.2">
      <c r="D52707" s="20"/>
    </row>
    <row r="52708" spans="4:4" x14ac:dyDescent="0.2">
      <c r="D52708" s="20"/>
    </row>
    <row r="52709" spans="4:4" x14ac:dyDescent="0.2">
      <c r="D52709" s="20"/>
    </row>
    <row r="52710" spans="4:4" x14ac:dyDescent="0.2">
      <c r="D52710" s="20"/>
    </row>
    <row r="52711" spans="4:4" x14ac:dyDescent="0.2">
      <c r="D52711" s="20"/>
    </row>
    <row r="52712" spans="4:4" x14ac:dyDescent="0.2">
      <c r="D52712" s="20"/>
    </row>
    <row r="52713" spans="4:4" x14ac:dyDescent="0.2">
      <c r="D52713" s="20"/>
    </row>
    <row r="52714" spans="4:4" x14ac:dyDescent="0.2">
      <c r="D52714" s="20"/>
    </row>
    <row r="52715" spans="4:4" x14ac:dyDescent="0.2">
      <c r="D52715" s="20"/>
    </row>
    <row r="52716" spans="4:4" x14ac:dyDescent="0.2">
      <c r="D52716" s="20"/>
    </row>
    <row r="52717" spans="4:4" x14ac:dyDescent="0.2">
      <c r="D52717" s="20"/>
    </row>
    <row r="52718" spans="4:4" x14ac:dyDescent="0.2">
      <c r="D52718" s="20"/>
    </row>
    <row r="52719" spans="4:4" x14ac:dyDescent="0.2">
      <c r="D52719" s="20"/>
    </row>
    <row r="52720" spans="4:4" x14ac:dyDescent="0.2">
      <c r="D52720" s="20"/>
    </row>
    <row r="52721" spans="4:4" x14ac:dyDescent="0.2">
      <c r="D52721" s="20"/>
    </row>
    <row r="52722" spans="4:4" x14ac:dyDescent="0.2">
      <c r="D52722" s="20"/>
    </row>
    <row r="52723" spans="4:4" x14ac:dyDescent="0.2">
      <c r="D52723" s="20"/>
    </row>
    <row r="52724" spans="4:4" x14ac:dyDescent="0.2">
      <c r="D52724" s="20"/>
    </row>
    <row r="52725" spans="4:4" x14ac:dyDescent="0.2">
      <c r="D52725" s="20"/>
    </row>
    <row r="52726" spans="4:4" x14ac:dyDescent="0.2">
      <c r="D52726" s="20"/>
    </row>
    <row r="52727" spans="4:4" x14ac:dyDescent="0.2">
      <c r="D52727" s="20"/>
    </row>
    <row r="52728" spans="4:4" x14ac:dyDescent="0.2">
      <c r="D52728" s="20"/>
    </row>
    <row r="52729" spans="4:4" x14ac:dyDescent="0.2">
      <c r="D52729" s="20"/>
    </row>
    <row r="52730" spans="4:4" x14ac:dyDescent="0.2">
      <c r="D52730" s="20"/>
    </row>
    <row r="52731" spans="4:4" x14ac:dyDescent="0.2">
      <c r="D52731" s="20"/>
    </row>
    <row r="52732" spans="4:4" x14ac:dyDescent="0.2">
      <c r="D52732" s="20"/>
    </row>
    <row r="52733" spans="4:4" x14ac:dyDescent="0.2">
      <c r="D52733" s="20"/>
    </row>
    <row r="52734" spans="4:4" x14ac:dyDescent="0.2">
      <c r="D52734" s="20"/>
    </row>
    <row r="52735" spans="4:4" x14ac:dyDescent="0.2">
      <c r="D52735" s="20"/>
    </row>
    <row r="52736" spans="4:4" x14ac:dyDescent="0.2">
      <c r="D52736" s="20"/>
    </row>
    <row r="52737" spans="4:4" x14ac:dyDescent="0.2">
      <c r="D52737" s="20"/>
    </row>
    <row r="52738" spans="4:4" x14ac:dyDescent="0.2">
      <c r="D52738" s="20"/>
    </row>
    <row r="52739" spans="4:4" x14ac:dyDescent="0.2">
      <c r="D52739" s="20"/>
    </row>
    <row r="52740" spans="4:4" x14ac:dyDescent="0.2">
      <c r="D52740" s="20"/>
    </row>
    <row r="52741" spans="4:4" x14ac:dyDescent="0.2">
      <c r="D52741" s="20"/>
    </row>
    <row r="52742" spans="4:4" x14ac:dyDescent="0.2">
      <c r="D52742" s="20"/>
    </row>
    <row r="52743" spans="4:4" x14ac:dyDescent="0.2">
      <c r="D52743" s="20"/>
    </row>
    <row r="52744" spans="4:4" x14ac:dyDescent="0.2">
      <c r="D52744" s="20"/>
    </row>
    <row r="52745" spans="4:4" x14ac:dyDescent="0.2">
      <c r="D52745" s="20"/>
    </row>
    <row r="52746" spans="4:4" x14ac:dyDescent="0.2">
      <c r="D52746" s="20"/>
    </row>
    <row r="52747" spans="4:4" x14ac:dyDescent="0.2">
      <c r="D52747" s="20"/>
    </row>
    <row r="52748" spans="4:4" x14ac:dyDescent="0.2">
      <c r="D52748" s="20"/>
    </row>
    <row r="52749" spans="4:4" x14ac:dyDescent="0.2">
      <c r="D52749" s="20"/>
    </row>
    <row r="52750" spans="4:4" x14ac:dyDescent="0.2">
      <c r="D52750" s="20"/>
    </row>
    <row r="52751" spans="4:4" x14ac:dyDescent="0.2">
      <c r="D52751" s="20"/>
    </row>
    <row r="52752" spans="4:4" x14ac:dyDescent="0.2">
      <c r="D52752" s="20"/>
    </row>
    <row r="52753" spans="4:4" x14ac:dyDescent="0.2">
      <c r="D52753" s="20"/>
    </row>
    <row r="52754" spans="4:4" x14ac:dyDescent="0.2">
      <c r="D52754" s="20"/>
    </row>
    <row r="52755" spans="4:4" x14ac:dyDescent="0.2">
      <c r="D52755" s="20"/>
    </row>
    <row r="52756" spans="4:4" x14ac:dyDescent="0.2">
      <c r="D52756" s="20"/>
    </row>
    <row r="52757" spans="4:4" x14ac:dyDescent="0.2">
      <c r="D52757" s="20"/>
    </row>
    <row r="52758" spans="4:4" x14ac:dyDescent="0.2">
      <c r="D52758" s="20"/>
    </row>
    <row r="52759" spans="4:4" x14ac:dyDescent="0.2">
      <c r="D52759" s="20"/>
    </row>
    <row r="52760" spans="4:4" x14ac:dyDescent="0.2">
      <c r="D52760" s="20"/>
    </row>
    <row r="52761" spans="4:4" x14ac:dyDescent="0.2">
      <c r="D52761" s="20"/>
    </row>
    <row r="52762" spans="4:4" x14ac:dyDescent="0.2">
      <c r="D52762" s="20"/>
    </row>
    <row r="52763" spans="4:4" x14ac:dyDescent="0.2">
      <c r="D52763" s="20"/>
    </row>
    <row r="52764" spans="4:4" x14ac:dyDescent="0.2">
      <c r="D52764" s="20"/>
    </row>
    <row r="52765" spans="4:4" x14ac:dyDescent="0.2">
      <c r="D52765" s="20"/>
    </row>
    <row r="52766" spans="4:4" x14ac:dyDescent="0.2">
      <c r="D52766" s="20"/>
    </row>
    <row r="52767" spans="4:4" x14ac:dyDescent="0.2">
      <c r="D52767" s="20"/>
    </row>
    <row r="52768" spans="4:4" x14ac:dyDescent="0.2">
      <c r="D52768" s="20"/>
    </row>
    <row r="52769" spans="4:4" x14ac:dyDescent="0.2">
      <c r="D52769" s="20"/>
    </row>
    <row r="52770" spans="4:4" x14ac:dyDescent="0.2">
      <c r="D52770" s="20"/>
    </row>
    <row r="52771" spans="4:4" x14ac:dyDescent="0.2">
      <c r="D52771" s="20"/>
    </row>
    <row r="52772" spans="4:4" x14ac:dyDescent="0.2">
      <c r="D52772" s="20"/>
    </row>
    <row r="52773" spans="4:4" x14ac:dyDescent="0.2">
      <c r="D52773" s="20"/>
    </row>
    <row r="52774" spans="4:4" x14ac:dyDescent="0.2">
      <c r="D52774" s="20"/>
    </row>
    <row r="52775" spans="4:4" x14ac:dyDescent="0.2">
      <c r="D52775" s="20"/>
    </row>
    <row r="52776" spans="4:4" x14ac:dyDescent="0.2">
      <c r="D52776" s="20"/>
    </row>
    <row r="52777" spans="4:4" x14ac:dyDescent="0.2">
      <c r="D52777" s="20"/>
    </row>
    <row r="52778" spans="4:4" x14ac:dyDescent="0.2">
      <c r="D52778" s="20"/>
    </row>
    <row r="52779" spans="4:4" x14ac:dyDescent="0.2">
      <c r="D52779" s="20"/>
    </row>
    <row r="52780" spans="4:4" x14ac:dyDescent="0.2">
      <c r="D52780" s="20"/>
    </row>
    <row r="52781" spans="4:4" x14ac:dyDescent="0.2">
      <c r="D52781" s="20"/>
    </row>
    <row r="52782" spans="4:4" x14ac:dyDescent="0.2">
      <c r="D52782" s="20"/>
    </row>
    <row r="52783" spans="4:4" x14ac:dyDescent="0.2">
      <c r="D52783" s="20"/>
    </row>
    <row r="52784" spans="4:4" x14ac:dyDescent="0.2">
      <c r="D52784" s="20"/>
    </row>
    <row r="52785" spans="4:4" x14ac:dyDescent="0.2">
      <c r="D52785" s="20"/>
    </row>
    <row r="52786" spans="4:4" x14ac:dyDescent="0.2">
      <c r="D52786" s="20"/>
    </row>
    <row r="52787" spans="4:4" x14ac:dyDescent="0.2">
      <c r="D52787" s="20"/>
    </row>
    <row r="52788" spans="4:4" x14ac:dyDescent="0.2">
      <c r="D52788" s="20"/>
    </row>
    <row r="52789" spans="4:4" x14ac:dyDescent="0.2">
      <c r="D52789" s="20"/>
    </row>
    <row r="52790" spans="4:4" x14ac:dyDescent="0.2">
      <c r="D52790" s="20"/>
    </row>
    <row r="52791" spans="4:4" x14ac:dyDescent="0.2">
      <c r="D52791" s="20"/>
    </row>
    <row r="52792" spans="4:4" x14ac:dyDescent="0.2">
      <c r="D52792" s="20"/>
    </row>
    <row r="52793" spans="4:4" x14ac:dyDescent="0.2">
      <c r="D52793" s="20"/>
    </row>
    <row r="52794" spans="4:4" x14ac:dyDescent="0.2">
      <c r="D52794" s="20"/>
    </row>
    <row r="52795" spans="4:4" x14ac:dyDescent="0.2">
      <c r="D52795" s="20"/>
    </row>
    <row r="52796" spans="4:4" x14ac:dyDescent="0.2">
      <c r="D52796" s="20"/>
    </row>
    <row r="52797" spans="4:4" x14ac:dyDescent="0.2">
      <c r="D52797" s="20"/>
    </row>
    <row r="52798" spans="4:4" x14ac:dyDescent="0.2">
      <c r="D52798" s="20"/>
    </row>
    <row r="52799" spans="4:4" x14ac:dyDescent="0.2">
      <c r="D52799" s="20"/>
    </row>
    <row r="52800" spans="4:4" x14ac:dyDescent="0.2">
      <c r="D52800" s="20"/>
    </row>
    <row r="52801" spans="4:4" x14ac:dyDescent="0.2">
      <c r="D52801" s="20"/>
    </row>
    <row r="52802" spans="4:4" x14ac:dyDescent="0.2">
      <c r="D52802" s="20"/>
    </row>
    <row r="52803" spans="4:4" x14ac:dyDescent="0.2">
      <c r="D52803" s="20"/>
    </row>
    <row r="52804" spans="4:4" x14ac:dyDescent="0.2">
      <c r="D52804" s="20"/>
    </row>
    <row r="52805" spans="4:4" x14ac:dyDescent="0.2">
      <c r="D52805" s="20"/>
    </row>
    <row r="52806" spans="4:4" x14ac:dyDescent="0.2">
      <c r="D52806" s="20"/>
    </row>
    <row r="52807" spans="4:4" x14ac:dyDescent="0.2">
      <c r="D52807" s="20"/>
    </row>
    <row r="52808" spans="4:4" x14ac:dyDescent="0.2">
      <c r="D52808" s="20"/>
    </row>
    <row r="52809" spans="4:4" x14ac:dyDescent="0.2">
      <c r="D52809" s="20"/>
    </row>
    <row r="52810" spans="4:4" x14ac:dyDescent="0.2">
      <c r="D52810" s="20"/>
    </row>
    <row r="52811" spans="4:4" x14ac:dyDescent="0.2">
      <c r="D52811" s="20"/>
    </row>
    <row r="52812" spans="4:4" x14ac:dyDescent="0.2">
      <c r="D52812" s="20"/>
    </row>
    <row r="52813" spans="4:4" x14ac:dyDescent="0.2">
      <c r="D52813" s="20"/>
    </row>
    <row r="52814" spans="4:4" x14ac:dyDescent="0.2">
      <c r="D52814" s="20"/>
    </row>
    <row r="52815" spans="4:4" x14ac:dyDescent="0.2">
      <c r="D52815" s="20"/>
    </row>
    <row r="52816" spans="4:4" x14ac:dyDescent="0.2">
      <c r="D52816" s="20"/>
    </row>
    <row r="52817" spans="4:4" x14ac:dyDescent="0.2">
      <c r="D52817" s="20"/>
    </row>
    <row r="52818" spans="4:4" x14ac:dyDescent="0.2">
      <c r="D52818" s="20"/>
    </row>
    <row r="52819" spans="4:4" x14ac:dyDescent="0.2">
      <c r="D52819" s="20"/>
    </row>
    <row r="52820" spans="4:4" x14ac:dyDescent="0.2">
      <c r="D52820" s="20"/>
    </row>
    <row r="52821" spans="4:4" x14ac:dyDescent="0.2">
      <c r="D52821" s="20"/>
    </row>
    <row r="52822" spans="4:4" x14ac:dyDescent="0.2">
      <c r="D52822" s="20"/>
    </row>
    <row r="52823" spans="4:4" x14ac:dyDescent="0.2">
      <c r="D52823" s="20"/>
    </row>
    <row r="52824" spans="4:4" x14ac:dyDescent="0.2">
      <c r="D52824" s="20"/>
    </row>
    <row r="52825" spans="4:4" x14ac:dyDescent="0.2">
      <c r="D52825" s="20"/>
    </row>
    <row r="52826" spans="4:4" x14ac:dyDescent="0.2">
      <c r="D52826" s="20"/>
    </row>
    <row r="52827" spans="4:4" x14ac:dyDescent="0.2">
      <c r="D52827" s="20"/>
    </row>
    <row r="52828" spans="4:4" x14ac:dyDescent="0.2">
      <c r="D52828" s="20"/>
    </row>
    <row r="52829" spans="4:4" x14ac:dyDescent="0.2">
      <c r="D52829" s="20"/>
    </row>
    <row r="52830" spans="4:4" x14ac:dyDescent="0.2">
      <c r="D52830" s="20"/>
    </row>
    <row r="52831" spans="4:4" x14ac:dyDescent="0.2">
      <c r="D52831" s="20"/>
    </row>
    <row r="52832" spans="4:4" x14ac:dyDescent="0.2">
      <c r="D52832" s="20"/>
    </row>
    <row r="52833" spans="4:4" x14ac:dyDescent="0.2">
      <c r="D52833" s="20"/>
    </row>
    <row r="52834" spans="4:4" x14ac:dyDescent="0.2">
      <c r="D52834" s="20"/>
    </row>
    <row r="52835" spans="4:4" x14ac:dyDescent="0.2">
      <c r="D52835" s="20"/>
    </row>
    <row r="52836" spans="4:4" x14ac:dyDescent="0.2">
      <c r="D52836" s="20"/>
    </row>
    <row r="52837" spans="4:4" x14ac:dyDescent="0.2">
      <c r="D52837" s="20"/>
    </row>
    <row r="52838" spans="4:4" x14ac:dyDescent="0.2">
      <c r="D52838" s="20"/>
    </row>
    <row r="52839" spans="4:4" x14ac:dyDescent="0.2">
      <c r="D52839" s="20"/>
    </row>
    <row r="52840" spans="4:4" x14ac:dyDescent="0.2">
      <c r="D52840" s="20"/>
    </row>
    <row r="52841" spans="4:4" x14ac:dyDescent="0.2">
      <c r="D52841" s="20"/>
    </row>
    <row r="52842" spans="4:4" x14ac:dyDescent="0.2">
      <c r="D52842" s="20"/>
    </row>
    <row r="52843" spans="4:4" x14ac:dyDescent="0.2">
      <c r="D52843" s="20"/>
    </row>
    <row r="52844" spans="4:4" x14ac:dyDescent="0.2">
      <c r="D52844" s="20"/>
    </row>
    <row r="52845" spans="4:4" x14ac:dyDescent="0.2">
      <c r="D52845" s="20"/>
    </row>
    <row r="52846" spans="4:4" x14ac:dyDescent="0.2">
      <c r="D52846" s="20"/>
    </row>
    <row r="52847" spans="4:4" x14ac:dyDescent="0.2">
      <c r="D52847" s="20"/>
    </row>
    <row r="52848" spans="4:4" x14ac:dyDescent="0.2">
      <c r="D52848" s="20"/>
    </row>
    <row r="52849" spans="4:4" x14ac:dyDescent="0.2">
      <c r="D52849" s="20"/>
    </row>
    <row r="52850" spans="4:4" x14ac:dyDescent="0.2">
      <c r="D52850" s="20"/>
    </row>
    <row r="52851" spans="4:4" x14ac:dyDescent="0.2">
      <c r="D52851" s="20"/>
    </row>
    <row r="52852" spans="4:4" x14ac:dyDescent="0.2">
      <c r="D52852" s="20"/>
    </row>
    <row r="52853" spans="4:4" x14ac:dyDescent="0.2">
      <c r="D52853" s="20"/>
    </row>
    <row r="52854" spans="4:4" x14ac:dyDescent="0.2">
      <c r="D52854" s="20"/>
    </row>
    <row r="52855" spans="4:4" x14ac:dyDescent="0.2">
      <c r="D52855" s="20"/>
    </row>
    <row r="52856" spans="4:4" x14ac:dyDescent="0.2">
      <c r="D52856" s="20"/>
    </row>
    <row r="52857" spans="4:4" x14ac:dyDescent="0.2">
      <c r="D52857" s="20"/>
    </row>
    <row r="52858" spans="4:4" x14ac:dyDescent="0.2">
      <c r="D52858" s="20"/>
    </row>
    <row r="52859" spans="4:4" x14ac:dyDescent="0.2">
      <c r="D52859" s="20"/>
    </row>
    <row r="52860" spans="4:4" x14ac:dyDescent="0.2">
      <c r="D52860" s="20"/>
    </row>
    <row r="52861" spans="4:4" x14ac:dyDescent="0.2">
      <c r="D52861" s="20"/>
    </row>
    <row r="52862" spans="4:4" x14ac:dyDescent="0.2">
      <c r="D52862" s="20"/>
    </row>
    <row r="52863" spans="4:4" x14ac:dyDescent="0.2">
      <c r="D52863" s="20"/>
    </row>
    <row r="52864" spans="4:4" x14ac:dyDescent="0.2">
      <c r="D52864" s="20"/>
    </row>
    <row r="52865" spans="4:4" x14ac:dyDescent="0.2">
      <c r="D52865" s="20"/>
    </row>
    <row r="52866" spans="4:4" x14ac:dyDescent="0.2">
      <c r="D52866" s="20"/>
    </row>
    <row r="52867" spans="4:4" x14ac:dyDescent="0.2">
      <c r="D52867" s="20"/>
    </row>
    <row r="52868" spans="4:4" x14ac:dyDescent="0.2">
      <c r="D52868" s="20"/>
    </row>
    <row r="52869" spans="4:4" x14ac:dyDescent="0.2">
      <c r="D52869" s="20"/>
    </row>
    <row r="52870" spans="4:4" x14ac:dyDescent="0.2">
      <c r="D52870" s="20"/>
    </row>
    <row r="52871" spans="4:4" x14ac:dyDescent="0.2">
      <c r="D52871" s="20"/>
    </row>
    <row r="52872" spans="4:4" x14ac:dyDescent="0.2">
      <c r="D52872" s="20"/>
    </row>
    <row r="52873" spans="4:4" x14ac:dyDescent="0.2">
      <c r="D52873" s="20"/>
    </row>
    <row r="52874" spans="4:4" x14ac:dyDescent="0.2">
      <c r="D52874" s="20"/>
    </row>
    <row r="52875" spans="4:4" x14ac:dyDescent="0.2">
      <c r="D52875" s="20"/>
    </row>
    <row r="52876" spans="4:4" x14ac:dyDescent="0.2">
      <c r="D52876" s="20"/>
    </row>
    <row r="52877" spans="4:4" x14ac:dyDescent="0.2">
      <c r="D52877" s="20"/>
    </row>
    <row r="52878" spans="4:4" x14ac:dyDescent="0.2">
      <c r="D52878" s="20"/>
    </row>
    <row r="52879" spans="4:4" x14ac:dyDescent="0.2">
      <c r="D52879" s="20"/>
    </row>
    <row r="52880" spans="4:4" x14ac:dyDescent="0.2">
      <c r="D52880" s="20"/>
    </row>
    <row r="52881" spans="4:4" x14ac:dyDescent="0.2">
      <c r="D52881" s="20"/>
    </row>
    <row r="52882" spans="4:4" x14ac:dyDescent="0.2">
      <c r="D52882" s="20"/>
    </row>
    <row r="52883" spans="4:4" x14ac:dyDescent="0.2">
      <c r="D52883" s="20"/>
    </row>
    <row r="52884" spans="4:4" x14ac:dyDescent="0.2">
      <c r="D52884" s="20"/>
    </row>
    <row r="52885" spans="4:4" x14ac:dyDescent="0.2">
      <c r="D52885" s="20"/>
    </row>
    <row r="52886" spans="4:4" x14ac:dyDescent="0.2">
      <c r="D52886" s="20"/>
    </row>
    <row r="52887" spans="4:4" x14ac:dyDescent="0.2">
      <c r="D52887" s="20"/>
    </row>
    <row r="52888" spans="4:4" x14ac:dyDescent="0.2">
      <c r="D52888" s="20"/>
    </row>
    <row r="52889" spans="4:4" x14ac:dyDescent="0.2">
      <c r="D52889" s="20"/>
    </row>
    <row r="52890" spans="4:4" x14ac:dyDescent="0.2">
      <c r="D52890" s="20"/>
    </row>
    <row r="52891" spans="4:4" x14ac:dyDescent="0.2">
      <c r="D52891" s="20"/>
    </row>
    <row r="52892" spans="4:4" x14ac:dyDescent="0.2">
      <c r="D52892" s="20"/>
    </row>
    <row r="52893" spans="4:4" x14ac:dyDescent="0.2">
      <c r="D52893" s="20"/>
    </row>
    <row r="52894" spans="4:4" x14ac:dyDescent="0.2">
      <c r="D52894" s="20"/>
    </row>
    <row r="52895" spans="4:4" x14ac:dyDescent="0.2">
      <c r="D52895" s="20"/>
    </row>
    <row r="52896" spans="4:4" x14ac:dyDescent="0.2">
      <c r="D52896" s="20"/>
    </row>
    <row r="52897" spans="4:4" x14ac:dyDescent="0.2">
      <c r="D52897" s="20"/>
    </row>
    <row r="52898" spans="4:4" x14ac:dyDescent="0.2">
      <c r="D52898" s="20"/>
    </row>
    <row r="52899" spans="4:4" x14ac:dyDescent="0.2">
      <c r="D52899" s="20"/>
    </row>
    <row r="52900" spans="4:4" x14ac:dyDescent="0.2">
      <c r="D52900" s="20"/>
    </row>
    <row r="52901" spans="4:4" x14ac:dyDescent="0.2">
      <c r="D52901" s="20"/>
    </row>
    <row r="52902" spans="4:4" x14ac:dyDescent="0.2">
      <c r="D52902" s="20"/>
    </row>
    <row r="52903" spans="4:4" x14ac:dyDescent="0.2">
      <c r="D52903" s="20"/>
    </row>
    <row r="52904" spans="4:4" x14ac:dyDescent="0.2">
      <c r="D52904" s="20"/>
    </row>
    <row r="52905" spans="4:4" x14ac:dyDescent="0.2">
      <c r="D52905" s="20"/>
    </row>
    <row r="52906" spans="4:4" x14ac:dyDescent="0.2">
      <c r="D52906" s="20"/>
    </row>
    <row r="52907" spans="4:4" x14ac:dyDescent="0.2">
      <c r="D52907" s="20"/>
    </row>
    <row r="52908" spans="4:4" x14ac:dyDescent="0.2">
      <c r="D52908" s="20"/>
    </row>
    <row r="52909" spans="4:4" x14ac:dyDescent="0.2">
      <c r="D52909" s="20"/>
    </row>
    <row r="52910" spans="4:4" x14ac:dyDescent="0.2">
      <c r="D52910" s="20"/>
    </row>
    <row r="52911" spans="4:4" x14ac:dyDescent="0.2">
      <c r="D52911" s="20"/>
    </row>
    <row r="52912" spans="4:4" x14ac:dyDescent="0.2">
      <c r="D52912" s="20"/>
    </row>
    <row r="52913" spans="4:4" x14ac:dyDescent="0.2">
      <c r="D52913" s="20"/>
    </row>
    <row r="52914" spans="4:4" x14ac:dyDescent="0.2">
      <c r="D52914" s="20"/>
    </row>
    <row r="52915" spans="4:4" x14ac:dyDescent="0.2">
      <c r="D52915" s="20"/>
    </row>
    <row r="52916" spans="4:4" x14ac:dyDescent="0.2">
      <c r="D52916" s="20"/>
    </row>
    <row r="52917" spans="4:4" x14ac:dyDescent="0.2">
      <c r="D52917" s="20"/>
    </row>
    <row r="52918" spans="4:4" x14ac:dyDescent="0.2">
      <c r="D52918" s="20"/>
    </row>
    <row r="52919" spans="4:4" x14ac:dyDescent="0.2">
      <c r="D52919" s="20"/>
    </row>
    <row r="52920" spans="4:4" x14ac:dyDescent="0.2">
      <c r="D52920" s="20"/>
    </row>
    <row r="52921" spans="4:4" x14ac:dyDescent="0.2">
      <c r="D52921" s="20"/>
    </row>
    <row r="52922" spans="4:4" x14ac:dyDescent="0.2">
      <c r="D52922" s="20"/>
    </row>
    <row r="52923" spans="4:4" x14ac:dyDescent="0.2">
      <c r="D52923" s="20"/>
    </row>
    <row r="52924" spans="4:4" x14ac:dyDescent="0.2">
      <c r="D52924" s="20"/>
    </row>
    <row r="52925" spans="4:4" x14ac:dyDescent="0.2">
      <c r="D52925" s="20"/>
    </row>
    <row r="52926" spans="4:4" x14ac:dyDescent="0.2">
      <c r="D52926" s="20"/>
    </row>
    <row r="52927" spans="4:4" x14ac:dyDescent="0.2">
      <c r="D52927" s="20"/>
    </row>
    <row r="52928" spans="4:4" x14ac:dyDescent="0.2">
      <c r="D52928" s="20"/>
    </row>
    <row r="52929" spans="4:4" x14ac:dyDescent="0.2">
      <c r="D52929" s="20"/>
    </row>
    <row r="52930" spans="4:4" x14ac:dyDescent="0.2">
      <c r="D52930" s="20"/>
    </row>
    <row r="52931" spans="4:4" x14ac:dyDescent="0.2">
      <c r="D52931" s="20"/>
    </row>
    <row r="52932" spans="4:4" x14ac:dyDescent="0.2">
      <c r="D52932" s="20"/>
    </row>
    <row r="52933" spans="4:4" x14ac:dyDescent="0.2">
      <c r="D52933" s="20"/>
    </row>
    <row r="52934" spans="4:4" x14ac:dyDescent="0.2">
      <c r="D52934" s="20"/>
    </row>
    <row r="52935" spans="4:4" x14ac:dyDescent="0.2">
      <c r="D52935" s="20"/>
    </row>
    <row r="52936" spans="4:4" x14ac:dyDescent="0.2">
      <c r="D52936" s="20"/>
    </row>
    <row r="52937" spans="4:4" x14ac:dyDescent="0.2">
      <c r="D52937" s="20"/>
    </row>
    <row r="52938" spans="4:4" x14ac:dyDescent="0.2">
      <c r="D52938" s="20"/>
    </row>
    <row r="52939" spans="4:4" x14ac:dyDescent="0.2">
      <c r="D52939" s="20"/>
    </row>
    <row r="52940" spans="4:4" x14ac:dyDescent="0.2">
      <c r="D52940" s="20"/>
    </row>
    <row r="52941" spans="4:4" x14ac:dyDescent="0.2">
      <c r="D52941" s="20"/>
    </row>
    <row r="52942" spans="4:4" x14ac:dyDescent="0.2">
      <c r="D52942" s="20"/>
    </row>
    <row r="52943" spans="4:4" x14ac:dyDescent="0.2">
      <c r="D52943" s="20"/>
    </row>
    <row r="52944" spans="4:4" x14ac:dyDescent="0.2">
      <c r="D52944" s="20"/>
    </row>
    <row r="52945" spans="4:4" x14ac:dyDescent="0.2">
      <c r="D52945" s="20"/>
    </row>
    <row r="52946" spans="4:4" x14ac:dyDescent="0.2">
      <c r="D52946" s="20"/>
    </row>
    <row r="52947" spans="4:4" x14ac:dyDescent="0.2">
      <c r="D52947" s="20"/>
    </row>
    <row r="52948" spans="4:4" x14ac:dyDescent="0.2">
      <c r="D52948" s="20"/>
    </row>
    <row r="52949" spans="4:4" x14ac:dyDescent="0.2">
      <c r="D52949" s="20"/>
    </row>
    <row r="52950" spans="4:4" x14ac:dyDescent="0.2">
      <c r="D52950" s="20"/>
    </row>
    <row r="52951" spans="4:4" x14ac:dyDescent="0.2">
      <c r="D52951" s="20"/>
    </row>
    <row r="52952" spans="4:4" x14ac:dyDescent="0.2">
      <c r="D52952" s="20"/>
    </row>
    <row r="52953" spans="4:4" x14ac:dyDescent="0.2">
      <c r="D52953" s="20"/>
    </row>
    <row r="52954" spans="4:4" x14ac:dyDescent="0.2">
      <c r="D52954" s="20"/>
    </row>
    <row r="52955" spans="4:4" x14ac:dyDescent="0.2">
      <c r="D52955" s="20"/>
    </row>
    <row r="52956" spans="4:4" x14ac:dyDescent="0.2">
      <c r="D52956" s="20"/>
    </row>
    <row r="52957" spans="4:4" x14ac:dyDescent="0.2">
      <c r="D52957" s="20"/>
    </row>
    <row r="52958" spans="4:4" x14ac:dyDescent="0.2">
      <c r="D52958" s="20"/>
    </row>
    <row r="52959" spans="4:4" x14ac:dyDescent="0.2">
      <c r="D52959" s="20"/>
    </row>
    <row r="52960" spans="4:4" x14ac:dyDescent="0.2">
      <c r="D52960" s="20"/>
    </row>
    <row r="52961" spans="4:4" x14ac:dyDescent="0.2">
      <c r="D52961" s="20"/>
    </row>
    <row r="52962" spans="4:4" x14ac:dyDescent="0.2">
      <c r="D52962" s="20"/>
    </row>
    <row r="52963" spans="4:4" x14ac:dyDescent="0.2">
      <c r="D52963" s="20"/>
    </row>
    <row r="52964" spans="4:4" x14ac:dyDescent="0.2">
      <c r="D52964" s="20"/>
    </row>
    <row r="52965" spans="4:4" x14ac:dyDescent="0.2">
      <c r="D52965" s="20"/>
    </row>
    <row r="52966" spans="4:4" x14ac:dyDescent="0.2">
      <c r="D52966" s="20"/>
    </row>
    <row r="52967" spans="4:4" x14ac:dyDescent="0.2">
      <c r="D52967" s="20"/>
    </row>
    <row r="52968" spans="4:4" x14ac:dyDescent="0.2">
      <c r="D52968" s="20"/>
    </row>
    <row r="52969" spans="4:4" x14ac:dyDescent="0.2">
      <c r="D52969" s="20"/>
    </row>
    <row r="52970" spans="4:4" x14ac:dyDescent="0.2">
      <c r="D52970" s="20"/>
    </row>
    <row r="52971" spans="4:4" x14ac:dyDescent="0.2">
      <c r="D52971" s="20"/>
    </row>
    <row r="52972" spans="4:4" x14ac:dyDescent="0.2">
      <c r="D52972" s="20"/>
    </row>
    <row r="52973" spans="4:4" x14ac:dyDescent="0.2">
      <c r="D52973" s="20"/>
    </row>
    <row r="52974" spans="4:4" x14ac:dyDescent="0.2">
      <c r="D52974" s="20"/>
    </row>
    <row r="52975" spans="4:4" x14ac:dyDescent="0.2">
      <c r="D52975" s="20"/>
    </row>
    <row r="52976" spans="4:4" x14ac:dyDescent="0.2">
      <c r="D52976" s="20"/>
    </row>
    <row r="52977" spans="4:4" x14ac:dyDescent="0.2">
      <c r="D52977" s="20"/>
    </row>
    <row r="52978" spans="4:4" x14ac:dyDescent="0.2">
      <c r="D52978" s="20"/>
    </row>
    <row r="52979" spans="4:4" x14ac:dyDescent="0.2">
      <c r="D52979" s="20"/>
    </row>
    <row r="52980" spans="4:4" x14ac:dyDescent="0.2">
      <c r="D52980" s="20"/>
    </row>
    <row r="52981" spans="4:4" x14ac:dyDescent="0.2">
      <c r="D52981" s="20"/>
    </row>
    <row r="52982" spans="4:4" x14ac:dyDescent="0.2">
      <c r="D52982" s="20"/>
    </row>
    <row r="52983" spans="4:4" x14ac:dyDescent="0.2">
      <c r="D52983" s="20"/>
    </row>
    <row r="52984" spans="4:4" x14ac:dyDescent="0.2">
      <c r="D52984" s="20"/>
    </row>
    <row r="52985" spans="4:4" x14ac:dyDescent="0.2">
      <c r="D52985" s="20"/>
    </row>
    <row r="52986" spans="4:4" x14ac:dyDescent="0.2">
      <c r="D52986" s="20"/>
    </row>
    <row r="52987" spans="4:4" x14ac:dyDescent="0.2">
      <c r="D52987" s="20"/>
    </row>
    <row r="52988" spans="4:4" x14ac:dyDescent="0.2">
      <c r="D52988" s="20"/>
    </row>
    <row r="52989" spans="4:4" x14ac:dyDescent="0.2">
      <c r="D52989" s="20"/>
    </row>
    <row r="52990" spans="4:4" x14ac:dyDescent="0.2">
      <c r="D52990" s="20"/>
    </row>
    <row r="52991" spans="4:4" x14ac:dyDescent="0.2">
      <c r="D52991" s="20"/>
    </row>
    <row r="52992" spans="4:4" x14ac:dyDescent="0.2">
      <c r="D52992" s="20"/>
    </row>
    <row r="52993" spans="4:4" x14ac:dyDescent="0.2">
      <c r="D52993" s="20"/>
    </row>
    <row r="52994" spans="4:4" x14ac:dyDescent="0.2">
      <c r="D52994" s="20"/>
    </row>
    <row r="52995" spans="4:4" x14ac:dyDescent="0.2">
      <c r="D52995" s="20"/>
    </row>
    <row r="52996" spans="4:4" x14ac:dyDescent="0.2">
      <c r="D52996" s="20"/>
    </row>
    <row r="52997" spans="4:4" x14ac:dyDescent="0.2">
      <c r="D52997" s="20"/>
    </row>
    <row r="52998" spans="4:4" x14ac:dyDescent="0.2">
      <c r="D52998" s="20"/>
    </row>
    <row r="52999" spans="4:4" x14ac:dyDescent="0.2">
      <c r="D52999" s="20"/>
    </row>
    <row r="53000" spans="4:4" x14ac:dyDescent="0.2">
      <c r="D53000" s="20"/>
    </row>
    <row r="53001" spans="4:4" x14ac:dyDescent="0.2">
      <c r="D53001" s="20"/>
    </row>
    <row r="53002" spans="4:4" x14ac:dyDescent="0.2">
      <c r="D53002" s="20"/>
    </row>
    <row r="53003" spans="4:4" x14ac:dyDescent="0.2">
      <c r="D53003" s="20"/>
    </row>
    <row r="53004" spans="4:4" x14ac:dyDescent="0.2">
      <c r="D53004" s="20"/>
    </row>
    <row r="53005" spans="4:4" x14ac:dyDescent="0.2">
      <c r="D53005" s="20"/>
    </row>
    <row r="53006" spans="4:4" x14ac:dyDescent="0.2">
      <c r="D53006" s="20"/>
    </row>
    <row r="53007" spans="4:4" x14ac:dyDescent="0.2">
      <c r="D53007" s="20"/>
    </row>
    <row r="53008" spans="4:4" x14ac:dyDescent="0.2">
      <c r="D53008" s="20"/>
    </row>
    <row r="53009" spans="4:4" x14ac:dyDescent="0.2">
      <c r="D53009" s="20"/>
    </row>
    <row r="53010" spans="4:4" x14ac:dyDescent="0.2">
      <c r="D53010" s="20"/>
    </row>
    <row r="53011" spans="4:4" x14ac:dyDescent="0.2">
      <c r="D53011" s="20"/>
    </row>
    <row r="53012" spans="4:4" x14ac:dyDescent="0.2">
      <c r="D53012" s="20"/>
    </row>
    <row r="53013" spans="4:4" x14ac:dyDescent="0.2">
      <c r="D53013" s="20"/>
    </row>
    <row r="53014" spans="4:4" x14ac:dyDescent="0.2">
      <c r="D53014" s="20"/>
    </row>
    <row r="53015" spans="4:4" x14ac:dyDescent="0.2">
      <c r="D53015" s="20"/>
    </row>
    <row r="53016" spans="4:4" x14ac:dyDescent="0.2">
      <c r="D53016" s="20"/>
    </row>
    <row r="53017" spans="4:4" x14ac:dyDescent="0.2">
      <c r="D53017" s="20"/>
    </row>
    <row r="53018" spans="4:4" x14ac:dyDescent="0.2">
      <c r="D53018" s="20"/>
    </row>
    <row r="53019" spans="4:4" x14ac:dyDescent="0.2">
      <c r="D53019" s="20"/>
    </row>
    <row r="53020" spans="4:4" x14ac:dyDescent="0.2">
      <c r="D53020" s="20"/>
    </row>
    <row r="53021" spans="4:4" x14ac:dyDescent="0.2">
      <c r="D53021" s="20"/>
    </row>
    <row r="53022" spans="4:4" x14ac:dyDescent="0.2">
      <c r="D53022" s="20"/>
    </row>
    <row r="53023" spans="4:4" x14ac:dyDescent="0.2">
      <c r="D53023" s="20"/>
    </row>
    <row r="53024" spans="4:4" x14ac:dyDescent="0.2">
      <c r="D53024" s="20"/>
    </row>
    <row r="53025" spans="4:4" x14ac:dyDescent="0.2">
      <c r="D53025" s="20"/>
    </row>
    <row r="53026" spans="4:4" x14ac:dyDescent="0.2">
      <c r="D53026" s="20"/>
    </row>
    <row r="53027" spans="4:4" x14ac:dyDescent="0.2">
      <c r="D53027" s="20"/>
    </row>
    <row r="53028" spans="4:4" x14ac:dyDescent="0.2">
      <c r="D53028" s="20"/>
    </row>
    <row r="53029" spans="4:4" x14ac:dyDescent="0.2">
      <c r="D53029" s="20"/>
    </row>
    <row r="53030" spans="4:4" x14ac:dyDescent="0.2">
      <c r="D53030" s="20"/>
    </row>
    <row r="53031" spans="4:4" x14ac:dyDescent="0.2">
      <c r="D53031" s="20"/>
    </row>
    <row r="53032" spans="4:4" x14ac:dyDescent="0.2">
      <c r="D53032" s="20"/>
    </row>
    <row r="53033" spans="4:4" x14ac:dyDescent="0.2">
      <c r="D53033" s="20"/>
    </row>
    <row r="53034" spans="4:4" x14ac:dyDescent="0.2">
      <c r="D53034" s="20"/>
    </row>
    <row r="53035" spans="4:4" x14ac:dyDescent="0.2">
      <c r="D53035" s="20"/>
    </row>
    <row r="53036" spans="4:4" x14ac:dyDescent="0.2">
      <c r="D53036" s="20"/>
    </row>
    <row r="53037" spans="4:4" x14ac:dyDescent="0.2">
      <c r="D53037" s="20"/>
    </row>
    <row r="53038" spans="4:4" x14ac:dyDescent="0.2">
      <c r="D53038" s="20"/>
    </row>
    <row r="53039" spans="4:4" x14ac:dyDescent="0.2">
      <c r="D53039" s="20"/>
    </row>
    <row r="53040" spans="4:4" x14ac:dyDescent="0.2">
      <c r="D53040" s="20"/>
    </row>
    <row r="53041" spans="4:4" x14ac:dyDescent="0.2">
      <c r="D53041" s="20"/>
    </row>
    <row r="53042" spans="4:4" x14ac:dyDescent="0.2">
      <c r="D53042" s="20"/>
    </row>
    <row r="53043" spans="4:4" x14ac:dyDescent="0.2">
      <c r="D53043" s="20"/>
    </row>
    <row r="53044" spans="4:4" x14ac:dyDescent="0.2">
      <c r="D53044" s="20"/>
    </row>
    <row r="53045" spans="4:4" x14ac:dyDescent="0.2">
      <c r="D53045" s="20"/>
    </row>
    <row r="53046" spans="4:4" x14ac:dyDescent="0.2">
      <c r="D53046" s="20"/>
    </row>
    <row r="53047" spans="4:4" x14ac:dyDescent="0.2">
      <c r="D53047" s="20"/>
    </row>
    <row r="53048" spans="4:4" x14ac:dyDescent="0.2">
      <c r="D53048" s="20"/>
    </row>
    <row r="53049" spans="4:4" x14ac:dyDescent="0.2">
      <c r="D53049" s="20"/>
    </row>
    <row r="53050" spans="4:4" x14ac:dyDescent="0.2">
      <c r="D53050" s="20"/>
    </row>
    <row r="53051" spans="4:4" x14ac:dyDescent="0.2">
      <c r="D53051" s="20"/>
    </row>
    <row r="53052" spans="4:4" x14ac:dyDescent="0.2">
      <c r="D53052" s="20"/>
    </row>
    <row r="53053" spans="4:4" x14ac:dyDescent="0.2">
      <c r="D53053" s="20"/>
    </row>
    <row r="53054" spans="4:4" x14ac:dyDescent="0.2">
      <c r="D53054" s="20"/>
    </row>
    <row r="53055" spans="4:4" x14ac:dyDescent="0.2">
      <c r="D53055" s="20"/>
    </row>
    <row r="53056" spans="4:4" x14ac:dyDescent="0.2">
      <c r="D53056" s="20"/>
    </row>
    <row r="53057" spans="4:4" x14ac:dyDescent="0.2">
      <c r="D53057" s="20"/>
    </row>
    <row r="53058" spans="4:4" x14ac:dyDescent="0.2">
      <c r="D53058" s="20"/>
    </row>
    <row r="53059" spans="4:4" x14ac:dyDescent="0.2">
      <c r="D53059" s="20"/>
    </row>
    <row r="53060" spans="4:4" x14ac:dyDescent="0.2">
      <c r="D53060" s="20"/>
    </row>
    <row r="53061" spans="4:4" x14ac:dyDescent="0.2">
      <c r="D53061" s="20"/>
    </row>
    <row r="53062" spans="4:4" x14ac:dyDescent="0.2">
      <c r="D53062" s="20"/>
    </row>
    <row r="53063" spans="4:4" x14ac:dyDescent="0.2">
      <c r="D53063" s="20"/>
    </row>
    <row r="53064" spans="4:4" x14ac:dyDescent="0.2">
      <c r="D53064" s="20"/>
    </row>
    <row r="53065" spans="4:4" x14ac:dyDescent="0.2">
      <c r="D53065" s="20"/>
    </row>
    <row r="53066" spans="4:4" x14ac:dyDescent="0.2">
      <c r="D53066" s="20"/>
    </row>
    <row r="53067" spans="4:4" x14ac:dyDescent="0.2">
      <c r="D53067" s="20"/>
    </row>
    <row r="53068" spans="4:4" x14ac:dyDescent="0.2">
      <c r="D53068" s="20"/>
    </row>
    <row r="53069" spans="4:4" x14ac:dyDescent="0.2">
      <c r="D53069" s="20"/>
    </row>
    <row r="53070" spans="4:4" x14ac:dyDescent="0.2">
      <c r="D53070" s="20"/>
    </row>
    <row r="53071" spans="4:4" x14ac:dyDescent="0.2">
      <c r="D53071" s="20"/>
    </row>
    <row r="53072" spans="4:4" x14ac:dyDescent="0.2">
      <c r="D53072" s="20"/>
    </row>
    <row r="53073" spans="4:4" x14ac:dyDescent="0.2">
      <c r="D53073" s="20"/>
    </row>
    <row r="53074" spans="4:4" x14ac:dyDescent="0.2">
      <c r="D53074" s="20"/>
    </row>
    <row r="53075" spans="4:4" x14ac:dyDescent="0.2">
      <c r="D53075" s="20"/>
    </row>
    <row r="53076" spans="4:4" x14ac:dyDescent="0.2">
      <c r="D53076" s="20"/>
    </row>
    <row r="53077" spans="4:4" x14ac:dyDescent="0.2">
      <c r="D53077" s="20"/>
    </row>
    <row r="53078" spans="4:4" x14ac:dyDescent="0.2">
      <c r="D53078" s="20"/>
    </row>
    <row r="53079" spans="4:4" x14ac:dyDescent="0.2">
      <c r="D53079" s="20"/>
    </row>
    <row r="53080" spans="4:4" x14ac:dyDescent="0.2">
      <c r="D53080" s="20"/>
    </row>
    <row r="53081" spans="4:4" x14ac:dyDescent="0.2">
      <c r="D53081" s="20"/>
    </row>
    <row r="53082" spans="4:4" x14ac:dyDescent="0.2">
      <c r="D53082" s="20"/>
    </row>
    <row r="53083" spans="4:4" x14ac:dyDescent="0.2">
      <c r="D53083" s="20"/>
    </row>
    <row r="53084" spans="4:4" x14ac:dyDescent="0.2">
      <c r="D53084" s="20"/>
    </row>
    <row r="53085" spans="4:4" x14ac:dyDescent="0.2">
      <c r="D53085" s="20"/>
    </row>
    <row r="53086" spans="4:4" x14ac:dyDescent="0.2">
      <c r="D53086" s="20"/>
    </row>
    <row r="53087" spans="4:4" x14ac:dyDescent="0.2">
      <c r="D53087" s="20"/>
    </row>
    <row r="53088" spans="4:4" x14ac:dyDescent="0.2">
      <c r="D53088" s="20"/>
    </row>
    <row r="53089" spans="4:4" x14ac:dyDescent="0.2">
      <c r="D53089" s="20"/>
    </row>
    <row r="53090" spans="4:4" x14ac:dyDescent="0.2">
      <c r="D53090" s="20"/>
    </row>
    <row r="53091" spans="4:4" x14ac:dyDescent="0.2">
      <c r="D53091" s="20"/>
    </row>
    <row r="53092" spans="4:4" x14ac:dyDescent="0.2">
      <c r="D53092" s="20"/>
    </row>
    <row r="53093" spans="4:4" x14ac:dyDescent="0.2">
      <c r="D53093" s="20"/>
    </row>
    <row r="53094" spans="4:4" x14ac:dyDescent="0.2">
      <c r="D53094" s="20"/>
    </row>
    <row r="53095" spans="4:4" x14ac:dyDescent="0.2">
      <c r="D53095" s="20"/>
    </row>
    <row r="53096" spans="4:4" x14ac:dyDescent="0.2">
      <c r="D53096" s="20"/>
    </row>
    <row r="53097" spans="4:4" x14ac:dyDescent="0.2">
      <c r="D53097" s="20"/>
    </row>
    <row r="53098" spans="4:4" x14ac:dyDescent="0.2">
      <c r="D53098" s="20"/>
    </row>
    <row r="53099" spans="4:4" x14ac:dyDescent="0.2">
      <c r="D53099" s="20"/>
    </row>
    <row r="53100" spans="4:4" x14ac:dyDescent="0.2">
      <c r="D53100" s="20"/>
    </row>
    <row r="53101" spans="4:4" x14ac:dyDescent="0.2">
      <c r="D53101" s="20"/>
    </row>
    <row r="53102" spans="4:4" x14ac:dyDescent="0.2">
      <c r="D53102" s="20"/>
    </row>
    <row r="53103" spans="4:4" x14ac:dyDescent="0.2">
      <c r="D53103" s="20"/>
    </row>
    <row r="53104" spans="4:4" x14ac:dyDescent="0.2">
      <c r="D53104" s="20"/>
    </row>
    <row r="53105" spans="4:4" x14ac:dyDescent="0.2">
      <c r="D53105" s="20"/>
    </row>
    <row r="53106" spans="4:4" x14ac:dyDescent="0.2">
      <c r="D53106" s="20"/>
    </row>
    <row r="53107" spans="4:4" x14ac:dyDescent="0.2">
      <c r="D53107" s="20"/>
    </row>
    <row r="53108" spans="4:4" x14ac:dyDescent="0.2">
      <c r="D53108" s="20"/>
    </row>
    <row r="53109" spans="4:4" x14ac:dyDescent="0.2">
      <c r="D53109" s="20"/>
    </row>
    <row r="53110" spans="4:4" x14ac:dyDescent="0.2">
      <c r="D53110" s="20"/>
    </row>
    <row r="53111" spans="4:4" x14ac:dyDescent="0.2">
      <c r="D53111" s="20"/>
    </row>
    <row r="53112" spans="4:4" x14ac:dyDescent="0.2">
      <c r="D53112" s="20"/>
    </row>
    <row r="53113" spans="4:4" x14ac:dyDescent="0.2">
      <c r="D53113" s="20"/>
    </row>
    <row r="53114" spans="4:4" x14ac:dyDescent="0.2">
      <c r="D53114" s="20"/>
    </row>
    <row r="53115" spans="4:4" x14ac:dyDescent="0.2">
      <c r="D53115" s="20"/>
    </row>
    <row r="53116" spans="4:4" x14ac:dyDescent="0.2">
      <c r="D53116" s="20"/>
    </row>
    <row r="53117" spans="4:4" x14ac:dyDescent="0.2">
      <c r="D53117" s="20"/>
    </row>
    <row r="53118" spans="4:4" x14ac:dyDescent="0.2">
      <c r="D53118" s="20"/>
    </row>
    <row r="53119" spans="4:4" x14ac:dyDescent="0.2">
      <c r="D53119" s="20"/>
    </row>
    <row r="53120" spans="4:4" x14ac:dyDescent="0.2">
      <c r="D53120" s="20"/>
    </row>
    <row r="53121" spans="4:4" x14ac:dyDescent="0.2">
      <c r="D53121" s="20"/>
    </row>
    <row r="53122" spans="4:4" x14ac:dyDescent="0.2">
      <c r="D53122" s="20"/>
    </row>
    <row r="53123" spans="4:4" x14ac:dyDescent="0.2">
      <c r="D53123" s="20"/>
    </row>
    <row r="53124" spans="4:4" x14ac:dyDescent="0.2">
      <c r="D53124" s="20"/>
    </row>
    <row r="53125" spans="4:4" x14ac:dyDescent="0.2">
      <c r="D53125" s="20"/>
    </row>
    <row r="53126" spans="4:4" x14ac:dyDescent="0.2">
      <c r="D53126" s="20"/>
    </row>
    <row r="53127" spans="4:4" x14ac:dyDescent="0.2">
      <c r="D53127" s="20"/>
    </row>
    <row r="53128" spans="4:4" x14ac:dyDescent="0.2">
      <c r="D53128" s="20"/>
    </row>
    <row r="53129" spans="4:4" x14ac:dyDescent="0.2">
      <c r="D53129" s="20"/>
    </row>
    <row r="53130" spans="4:4" x14ac:dyDescent="0.2">
      <c r="D53130" s="20"/>
    </row>
    <row r="53131" spans="4:4" x14ac:dyDescent="0.2">
      <c r="D53131" s="20"/>
    </row>
    <row r="53132" spans="4:4" x14ac:dyDescent="0.2">
      <c r="D53132" s="20"/>
    </row>
    <row r="53133" spans="4:4" x14ac:dyDescent="0.2">
      <c r="D53133" s="20"/>
    </row>
    <row r="53134" spans="4:4" x14ac:dyDescent="0.2">
      <c r="D53134" s="20"/>
    </row>
    <row r="53135" spans="4:4" x14ac:dyDescent="0.2">
      <c r="D53135" s="20"/>
    </row>
    <row r="53136" spans="4:4" x14ac:dyDescent="0.2">
      <c r="D53136" s="20"/>
    </row>
    <row r="53137" spans="4:4" x14ac:dyDescent="0.2">
      <c r="D53137" s="20"/>
    </row>
    <row r="53138" spans="4:4" x14ac:dyDescent="0.2">
      <c r="D53138" s="20"/>
    </row>
    <row r="53139" spans="4:4" x14ac:dyDescent="0.2">
      <c r="D53139" s="20"/>
    </row>
    <row r="53140" spans="4:4" x14ac:dyDescent="0.2">
      <c r="D53140" s="20"/>
    </row>
    <row r="53141" spans="4:4" x14ac:dyDescent="0.2">
      <c r="D53141" s="20"/>
    </row>
    <row r="53142" spans="4:4" x14ac:dyDescent="0.2">
      <c r="D53142" s="20"/>
    </row>
    <row r="53143" spans="4:4" x14ac:dyDescent="0.2">
      <c r="D53143" s="20"/>
    </row>
    <row r="53144" spans="4:4" x14ac:dyDescent="0.2">
      <c r="D53144" s="20"/>
    </row>
    <row r="53145" spans="4:4" x14ac:dyDescent="0.2">
      <c r="D53145" s="20"/>
    </row>
    <row r="53146" spans="4:4" x14ac:dyDescent="0.2">
      <c r="D53146" s="20"/>
    </row>
    <row r="53147" spans="4:4" x14ac:dyDescent="0.2">
      <c r="D53147" s="20"/>
    </row>
    <row r="53148" spans="4:4" x14ac:dyDescent="0.2">
      <c r="D53148" s="20"/>
    </row>
    <row r="53149" spans="4:4" x14ac:dyDescent="0.2">
      <c r="D53149" s="20"/>
    </row>
    <row r="53150" spans="4:4" x14ac:dyDescent="0.2">
      <c r="D53150" s="20"/>
    </row>
    <row r="53151" spans="4:4" x14ac:dyDescent="0.2">
      <c r="D53151" s="20"/>
    </row>
    <row r="53152" spans="4:4" x14ac:dyDescent="0.2">
      <c r="D53152" s="20"/>
    </row>
    <row r="53153" spans="4:4" x14ac:dyDescent="0.2">
      <c r="D53153" s="20"/>
    </row>
    <row r="53154" spans="4:4" x14ac:dyDescent="0.2">
      <c r="D53154" s="20"/>
    </row>
    <row r="53155" spans="4:4" x14ac:dyDescent="0.2">
      <c r="D53155" s="20"/>
    </row>
    <row r="53156" spans="4:4" x14ac:dyDescent="0.2">
      <c r="D53156" s="20"/>
    </row>
    <row r="53157" spans="4:4" x14ac:dyDescent="0.2">
      <c r="D53157" s="20"/>
    </row>
    <row r="53158" spans="4:4" x14ac:dyDescent="0.2">
      <c r="D53158" s="20"/>
    </row>
    <row r="53159" spans="4:4" x14ac:dyDescent="0.2">
      <c r="D53159" s="20"/>
    </row>
    <row r="53160" spans="4:4" x14ac:dyDescent="0.2">
      <c r="D53160" s="20"/>
    </row>
    <row r="53161" spans="4:4" x14ac:dyDescent="0.2">
      <c r="D53161" s="20"/>
    </row>
    <row r="53162" spans="4:4" x14ac:dyDescent="0.2">
      <c r="D53162" s="20"/>
    </row>
    <row r="53163" spans="4:4" x14ac:dyDescent="0.2">
      <c r="D53163" s="20"/>
    </row>
    <row r="53164" spans="4:4" x14ac:dyDescent="0.2">
      <c r="D53164" s="20"/>
    </row>
    <row r="53165" spans="4:4" x14ac:dyDescent="0.2">
      <c r="D53165" s="20"/>
    </row>
    <row r="53166" spans="4:4" x14ac:dyDescent="0.2">
      <c r="D53166" s="20"/>
    </row>
    <row r="53167" spans="4:4" x14ac:dyDescent="0.2">
      <c r="D53167" s="20"/>
    </row>
    <row r="53168" spans="4:4" x14ac:dyDescent="0.2">
      <c r="D53168" s="20"/>
    </row>
    <row r="53169" spans="4:4" x14ac:dyDescent="0.2">
      <c r="D53169" s="20"/>
    </row>
    <row r="53170" spans="4:4" x14ac:dyDescent="0.2">
      <c r="D53170" s="20"/>
    </row>
    <row r="53171" spans="4:4" x14ac:dyDescent="0.2">
      <c r="D53171" s="20"/>
    </row>
    <row r="53172" spans="4:4" x14ac:dyDescent="0.2">
      <c r="D53172" s="20"/>
    </row>
    <row r="53173" spans="4:4" x14ac:dyDescent="0.2">
      <c r="D53173" s="20"/>
    </row>
    <row r="53174" spans="4:4" x14ac:dyDescent="0.2">
      <c r="D53174" s="20"/>
    </row>
    <row r="53175" spans="4:4" x14ac:dyDescent="0.2">
      <c r="D53175" s="20"/>
    </row>
    <row r="53176" spans="4:4" x14ac:dyDescent="0.2">
      <c r="D53176" s="20"/>
    </row>
    <row r="53177" spans="4:4" x14ac:dyDescent="0.2">
      <c r="D53177" s="20"/>
    </row>
    <row r="53178" spans="4:4" x14ac:dyDescent="0.2">
      <c r="D53178" s="20"/>
    </row>
    <row r="53179" spans="4:4" x14ac:dyDescent="0.2">
      <c r="D53179" s="20"/>
    </row>
    <row r="53180" spans="4:4" x14ac:dyDescent="0.2">
      <c r="D53180" s="20"/>
    </row>
    <row r="53181" spans="4:4" x14ac:dyDescent="0.2">
      <c r="D53181" s="20"/>
    </row>
    <row r="53182" spans="4:4" x14ac:dyDescent="0.2">
      <c r="D53182" s="20"/>
    </row>
    <row r="53183" spans="4:4" x14ac:dyDescent="0.2">
      <c r="D53183" s="20"/>
    </row>
    <row r="53184" spans="4:4" x14ac:dyDescent="0.2">
      <c r="D53184" s="20"/>
    </row>
    <row r="53185" spans="4:4" x14ac:dyDescent="0.2">
      <c r="D53185" s="20"/>
    </row>
    <row r="53186" spans="4:4" x14ac:dyDescent="0.2">
      <c r="D53186" s="20"/>
    </row>
    <row r="53187" spans="4:4" x14ac:dyDescent="0.2">
      <c r="D53187" s="20"/>
    </row>
    <row r="53188" spans="4:4" x14ac:dyDescent="0.2">
      <c r="D53188" s="20"/>
    </row>
    <row r="53189" spans="4:4" x14ac:dyDescent="0.2">
      <c r="D53189" s="20"/>
    </row>
    <row r="53190" spans="4:4" x14ac:dyDescent="0.2">
      <c r="D53190" s="20"/>
    </row>
    <row r="53191" spans="4:4" x14ac:dyDescent="0.2">
      <c r="D53191" s="20"/>
    </row>
    <row r="53192" spans="4:4" x14ac:dyDescent="0.2">
      <c r="D53192" s="20"/>
    </row>
    <row r="53193" spans="4:4" x14ac:dyDescent="0.2">
      <c r="D53193" s="20"/>
    </row>
    <row r="53194" spans="4:4" x14ac:dyDescent="0.2">
      <c r="D53194" s="20"/>
    </row>
    <row r="53195" spans="4:4" x14ac:dyDescent="0.2">
      <c r="D53195" s="20"/>
    </row>
    <row r="53196" spans="4:4" x14ac:dyDescent="0.2">
      <c r="D53196" s="20"/>
    </row>
    <row r="53197" spans="4:4" x14ac:dyDescent="0.2">
      <c r="D53197" s="20"/>
    </row>
    <row r="53198" spans="4:4" x14ac:dyDescent="0.2">
      <c r="D53198" s="20"/>
    </row>
    <row r="53199" spans="4:4" x14ac:dyDescent="0.2">
      <c r="D53199" s="20"/>
    </row>
    <row r="53200" spans="4:4" x14ac:dyDescent="0.2">
      <c r="D53200" s="20"/>
    </row>
    <row r="53201" spans="4:4" x14ac:dyDescent="0.2">
      <c r="D53201" s="20"/>
    </row>
    <row r="53202" spans="4:4" x14ac:dyDescent="0.2">
      <c r="D53202" s="20"/>
    </row>
    <row r="53203" spans="4:4" x14ac:dyDescent="0.2">
      <c r="D53203" s="20"/>
    </row>
    <row r="53204" spans="4:4" x14ac:dyDescent="0.2">
      <c r="D53204" s="20"/>
    </row>
    <row r="53205" spans="4:4" x14ac:dyDescent="0.2">
      <c r="D53205" s="20"/>
    </row>
    <row r="53206" spans="4:4" x14ac:dyDescent="0.2">
      <c r="D53206" s="20"/>
    </row>
    <row r="53207" spans="4:4" x14ac:dyDescent="0.2">
      <c r="D53207" s="20"/>
    </row>
    <row r="53208" spans="4:4" x14ac:dyDescent="0.2">
      <c r="D53208" s="20"/>
    </row>
    <row r="53209" spans="4:4" x14ac:dyDescent="0.2">
      <c r="D53209" s="20"/>
    </row>
    <row r="53210" spans="4:4" x14ac:dyDescent="0.2">
      <c r="D53210" s="20"/>
    </row>
    <row r="53211" spans="4:4" x14ac:dyDescent="0.2">
      <c r="D53211" s="20"/>
    </row>
    <row r="53212" spans="4:4" x14ac:dyDescent="0.2">
      <c r="D53212" s="20"/>
    </row>
    <row r="53213" spans="4:4" x14ac:dyDescent="0.2">
      <c r="D53213" s="20"/>
    </row>
    <row r="53214" spans="4:4" x14ac:dyDescent="0.2">
      <c r="D53214" s="20"/>
    </row>
    <row r="53215" spans="4:4" x14ac:dyDescent="0.2">
      <c r="D53215" s="20"/>
    </row>
    <row r="53216" spans="4:4" x14ac:dyDescent="0.2">
      <c r="D53216" s="20"/>
    </row>
    <row r="53217" spans="4:4" x14ac:dyDescent="0.2">
      <c r="D53217" s="20"/>
    </row>
    <row r="53218" spans="4:4" x14ac:dyDescent="0.2">
      <c r="D53218" s="20"/>
    </row>
    <row r="53219" spans="4:4" x14ac:dyDescent="0.2">
      <c r="D53219" s="20"/>
    </row>
    <row r="53220" spans="4:4" x14ac:dyDescent="0.2">
      <c r="D53220" s="20"/>
    </row>
    <row r="53221" spans="4:4" x14ac:dyDescent="0.2">
      <c r="D53221" s="20"/>
    </row>
    <row r="53222" spans="4:4" x14ac:dyDescent="0.2">
      <c r="D53222" s="20"/>
    </row>
    <row r="53223" spans="4:4" x14ac:dyDescent="0.2">
      <c r="D53223" s="20"/>
    </row>
    <row r="53224" spans="4:4" x14ac:dyDescent="0.2">
      <c r="D53224" s="20"/>
    </row>
    <row r="53225" spans="4:4" x14ac:dyDescent="0.2">
      <c r="D53225" s="20"/>
    </row>
    <row r="53226" spans="4:4" x14ac:dyDescent="0.2">
      <c r="D53226" s="20"/>
    </row>
    <row r="53227" spans="4:4" x14ac:dyDescent="0.2">
      <c r="D53227" s="20"/>
    </row>
    <row r="53228" spans="4:4" x14ac:dyDescent="0.2">
      <c r="D53228" s="20"/>
    </row>
    <row r="53229" spans="4:4" x14ac:dyDescent="0.2">
      <c r="D53229" s="20"/>
    </row>
    <row r="53230" spans="4:4" x14ac:dyDescent="0.2">
      <c r="D53230" s="20"/>
    </row>
    <row r="53231" spans="4:4" x14ac:dyDescent="0.2">
      <c r="D53231" s="20"/>
    </row>
    <row r="53232" spans="4:4" x14ac:dyDescent="0.2">
      <c r="D53232" s="20"/>
    </row>
    <row r="53233" spans="4:4" x14ac:dyDescent="0.2">
      <c r="D53233" s="20"/>
    </row>
    <row r="53234" spans="4:4" x14ac:dyDescent="0.2">
      <c r="D53234" s="20"/>
    </row>
    <row r="53235" spans="4:4" x14ac:dyDescent="0.2">
      <c r="D53235" s="20"/>
    </row>
    <row r="53236" spans="4:4" x14ac:dyDescent="0.2">
      <c r="D53236" s="20"/>
    </row>
    <row r="53237" spans="4:4" x14ac:dyDescent="0.2">
      <c r="D53237" s="20"/>
    </row>
    <row r="53238" spans="4:4" x14ac:dyDescent="0.2">
      <c r="D53238" s="20"/>
    </row>
    <row r="53239" spans="4:4" x14ac:dyDescent="0.2">
      <c r="D53239" s="20"/>
    </row>
    <row r="53240" spans="4:4" x14ac:dyDescent="0.2">
      <c r="D53240" s="20"/>
    </row>
    <row r="53241" spans="4:4" x14ac:dyDescent="0.2">
      <c r="D53241" s="20"/>
    </row>
    <row r="53242" spans="4:4" x14ac:dyDescent="0.2">
      <c r="D53242" s="20"/>
    </row>
    <row r="53243" spans="4:4" x14ac:dyDescent="0.2">
      <c r="D53243" s="20"/>
    </row>
    <row r="53244" spans="4:4" x14ac:dyDescent="0.2">
      <c r="D53244" s="20"/>
    </row>
    <row r="53245" spans="4:4" x14ac:dyDescent="0.2">
      <c r="D53245" s="20"/>
    </row>
    <row r="53246" spans="4:4" x14ac:dyDescent="0.2">
      <c r="D53246" s="20"/>
    </row>
    <row r="53247" spans="4:4" x14ac:dyDescent="0.2">
      <c r="D53247" s="20"/>
    </row>
    <row r="53248" spans="4:4" x14ac:dyDescent="0.2">
      <c r="D53248" s="20"/>
    </row>
    <row r="53249" spans="4:4" x14ac:dyDescent="0.2">
      <c r="D53249" s="20"/>
    </row>
    <row r="53250" spans="4:4" x14ac:dyDescent="0.2">
      <c r="D53250" s="20"/>
    </row>
    <row r="53251" spans="4:4" x14ac:dyDescent="0.2">
      <c r="D53251" s="20"/>
    </row>
    <row r="53252" spans="4:4" x14ac:dyDescent="0.2">
      <c r="D53252" s="20"/>
    </row>
    <row r="53253" spans="4:4" x14ac:dyDescent="0.2">
      <c r="D53253" s="20"/>
    </row>
    <row r="53254" spans="4:4" x14ac:dyDescent="0.2">
      <c r="D53254" s="20"/>
    </row>
    <row r="53255" spans="4:4" x14ac:dyDescent="0.2">
      <c r="D53255" s="20"/>
    </row>
    <row r="53256" spans="4:4" x14ac:dyDescent="0.2">
      <c r="D53256" s="20"/>
    </row>
    <row r="53257" spans="4:4" x14ac:dyDescent="0.2">
      <c r="D53257" s="20"/>
    </row>
    <row r="53258" spans="4:4" x14ac:dyDescent="0.2">
      <c r="D53258" s="20"/>
    </row>
    <row r="53259" spans="4:4" x14ac:dyDescent="0.2">
      <c r="D53259" s="20"/>
    </row>
    <row r="53260" spans="4:4" x14ac:dyDescent="0.2">
      <c r="D53260" s="20"/>
    </row>
    <row r="53261" spans="4:4" x14ac:dyDescent="0.2">
      <c r="D53261" s="20"/>
    </row>
    <row r="53262" spans="4:4" x14ac:dyDescent="0.2">
      <c r="D53262" s="20"/>
    </row>
    <row r="53263" spans="4:4" x14ac:dyDescent="0.2">
      <c r="D53263" s="20"/>
    </row>
    <row r="53264" spans="4:4" x14ac:dyDescent="0.2">
      <c r="D53264" s="20"/>
    </row>
    <row r="53265" spans="4:4" x14ac:dyDescent="0.2">
      <c r="D53265" s="20"/>
    </row>
    <row r="53266" spans="4:4" x14ac:dyDescent="0.2">
      <c r="D53266" s="20"/>
    </row>
    <row r="53267" spans="4:4" x14ac:dyDescent="0.2">
      <c r="D53267" s="20"/>
    </row>
    <row r="53268" spans="4:4" x14ac:dyDescent="0.2">
      <c r="D53268" s="20"/>
    </row>
    <row r="53269" spans="4:4" x14ac:dyDescent="0.2">
      <c r="D53269" s="20"/>
    </row>
    <row r="53270" spans="4:4" x14ac:dyDescent="0.2">
      <c r="D53270" s="20"/>
    </row>
    <row r="53271" spans="4:4" x14ac:dyDescent="0.2">
      <c r="D53271" s="20"/>
    </row>
    <row r="53272" spans="4:4" x14ac:dyDescent="0.2">
      <c r="D53272" s="20"/>
    </row>
    <row r="53273" spans="4:4" x14ac:dyDescent="0.2">
      <c r="D53273" s="20"/>
    </row>
    <row r="53274" spans="4:4" x14ac:dyDescent="0.2">
      <c r="D53274" s="20"/>
    </row>
    <row r="53275" spans="4:4" x14ac:dyDescent="0.2">
      <c r="D53275" s="20"/>
    </row>
    <row r="53276" spans="4:4" x14ac:dyDescent="0.2">
      <c r="D53276" s="20"/>
    </row>
    <row r="53277" spans="4:4" x14ac:dyDescent="0.2">
      <c r="D53277" s="20"/>
    </row>
    <row r="53278" spans="4:4" x14ac:dyDescent="0.2">
      <c r="D53278" s="20"/>
    </row>
    <row r="53279" spans="4:4" x14ac:dyDescent="0.2">
      <c r="D53279" s="20"/>
    </row>
    <row r="53280" spans="4:4" x14ac:dyDescent="0.2">
      <c r="D53280" s="20"/>
    </row>
    <row r="53281" spans="4:4" x14ac:dyDescent="0.2">
      <c r="D53281" s="20"/>
    </row>
    <row r="53282" spans="4:4" x14ac:dyDescent="0.2">
      <c r="D53282" s="20"/>
    </row>
    <row r="53283" spans="4:4" x14ac:dyDescent="0.2">
      <c r="D53283" s="20"/>
    </row>
    <row r="53284" spans="4:4" x14ac:dyDescent="0.2">
      <c r="D53284" s="20"/>
    </row>
    <row r="53285" spans="4:4" x14ac:dyDescent="0.2">
      <c r="D53285" s="20"/>
    </row>
    <row r="53286" spans="4:4" x14ac:dyDescent="0.2">
      <c r="D53286" s="20"/>
    </row>
    <row r="53287" spans="4:4" x14ac:dyDescent="0.2">
      <c r="D53287" s="20"/>
    </row>
    <row r="53288" spans="4:4" x14ac:dyDescent="0.2">
      <c r="D53288" s="20"/>
    </row>
    <row r="53289" spans="4:4" x14ac:dyDescent="0.2">
      <c r="D53289" s="20"/>
    </row>
    <row r="53290" spans="4:4" x14ac:dyDescent="0.2">
      <c r="D53290" s="20"/>
    </row>
    <row r="53291" spans="4:4" x14ac:dyDescent="0.2">
      <c r="D53291" s="20"/>
    </row>
    <row r="53292" spans="4:4" x14ac:dyDescent="0.2">
      <c r="D53292" s="20"/>
    </row>
    <row r="53293" spans="4:4" x14ac:dyDescent="0.2">
      <c r="D53293" s="20"/>
    </row>
    <row r="53294" spans="4:4" x14ac:dyDescent="0.2">
      <c r="D53294" s="20"/>
    </row>
    <row r="53295" spans="4:4" x14ac:dyDescent="0.2">
      <c r="D53295" s="20"/>
    </row>
    <row r="53296" spans="4:4" x14ac:dyDescent="0.2">
      <c r="D53296" s="20"/>
    </row>
    <row r="53297" spans="4:4" x14ac:dyDescent="0.2">
      <c r="D53297" s="20"/>
    </row>
    <row r="53298" spans="4:4" x14ac:dyDescent="0.2">
      <c r="D53298" s="20"/>
    </row>
    <row r="53299" spans="4:4" x14ac:dyDescent="0.2">
      <c r="D53299" s="20"/>
    </row>
    <row r="53300" spans="4:4" x14ac:dyDescent="0.2">
      <c r="D53300" s="20"/>
    </row>
    <row r="53301" spans="4:4" x14ac:dyDescent="0.2">
      <c r="D53301" s="20"/>
    </row>
    <row r="53302" spans="4:4" x14ac:dyDescent="0.2">
      <c r="D53302" s="20"/>
    </row>
    <row r="53303" spans="4:4" x14ac:dyDescent="0.2">
      <c r="D53303" s="20"/>
    </row>
    <row r="53304" spans="4:4" x14ac:dyDescent="0.2">
      <c r="D53304" s="20"/>
    </row>
    <row r="53305" spans="4:4" x14ac:dyDescent="0.2">
      <c r="D53305" s="20"/>
    </row>
    <row r="53306" spans="4:4" x14ac:dyDescent="0.2">
      <c r="D53306" s="20"/>
    </row>
    <row r="53307" spans="4:4" x14ac:dyDescent="0.2">
      <c r="D53307" s="20"/>
    </row>
    <row r="53308" spans="4:4" x14ac:dyDescent="0.2">
      <c r="D53308" s="20"/>
    </row>
    <row r="53309" spans="4:4" x14ac:dyDescent="0.2">
      <c r="D53309" s="20"/>
    </row>
    <row r="53310" spans="4:4" x14ac:dyDescent="0.2">
      <c r="D53310" s="20"/>
    </row>
    <row r="53311" spans="4:4" x14ac:dyDescent="0.2">
      <c r="D53311" s="20"/>
    </row>
    <row r="53312" spans="4:4" x14ac:dyDescent="0.2">
      <c r="D53312" s="20"/>
    </row>
    <row r="53313" spans="4:4" x14ac:dyDescent="0.2">
      <c r="D53313" s="20"/>
    </row>
    <row r="53314" spans="4:4" x14ac:dyDescent="0.2">
      <c r="D53314" s="20"/>
    </row>
    <row r="53315" spans="4:4" x14ac:dyDescent="0.2">
      <c r="D53315" s="20"/>
    </row>
    <row r="53316" spans="4:4" x14ac:dyDescent="0.2">
      <c r="D53316" s="20"/>
    </row>
    <row r="53317" spans="4:4" x14ac:dyDescent="0.2">
      <c r="D53317" s="20"/>
    </row>
    <row r="53318" spans="4:4" x14ac:dyDescent="0.2">
      <c r="D53318" s="20"/>
    </row>
    <row r="53319" spans="4:4" x14ac:dyDescent="0.2">
      <c r="D53319" s="20"/>
    </row>
    <row r="53320" spans="4:4" x14ac:dyDescent="0.2">
      <c r="D53320" s="20"/>
    </row>
    <row r="53321" spans="4:4" x14ac:dyDescent="0.2">
      <c r="D53321" s="20"/>
    </row>
    <row r="53322" spans="4:4" x14ac:dyDescent="0.2">
      <c r="D53322" s="20"/>
    </row>
    <row r="53323" spans="4:4" x14ac:dyDescent="0.2">
      <c r="D53323" s="20"/>
    </row>
    <row r="53324" spans="4:4" x14ac:dyDescent="0.2">
      <c r="D53324" s="20"/>
    </row>
    <row r="53325" spans="4:4" x14ac:dyDescent="0.2">
      <c r="D53325" s="20"/>
    </row>
    <row r="53326" spans="4:4" x14ac:dyDescent="0.2">
      <c r="D53326" s="20"/>
    </row>
    <row r="53327" spans="4:4" x14ac:dyDescent="0.2">
      <c r="D53327" s="20"/>
    </row>
    <row r="53328" spans="4:4" x14ac:dyDescent="0.2">
      <c r="D53328" s="20"/>
    </row>
    <row r="53329" spans="4:4" x14ac:dyDescent="0.2">
      <c r="D53329" s="20"/>
    </row>
    <row r="53330" spans="4:4" x14ac:dyDescent="0.2">
      <c r="D53330" s="20"/>
    </row>
    <row r="53331" spans="4:4" x14ac:dyDescent="0.2">
      <c r="D53331" s="20"/>
    </row>
    <row r="53332" spans="4:4" x14ac:dyDescent="0.2">
      <c r="D53332" s="20"/>
    </row>
    <row r="53333" spans="4:4" x14ac:dyDescent="0.2">
      <c r="D53333" s="20"/>
    </row>
    <row r="53334" spans="4:4" x14ac:dyDescent="0.2">
      <c r="D53334" s="20"/>
    </row>
    <row r="53335" spans="4:4" x14ac:dyDescent="0.2">
      <c r="D53335" s="20"/>
    </row>
    <row r="53336" spans="4:4" x14ac:dyDescent="0.2">
      <c r="D53336" s="20"/>
    </row>
    <row r="53337" spans="4:4" x14ac:dyDescent="0.2">
      <c r="D53337" s="20"/>
    </row>
    <row r="53338" spans="4:4" x14ac:dyDescent="0.2">
      <c r="D53338" s="20"/>
    </row>
    <row r="53339" spans="4:4" x14ac:dyDescent="0.2">
      <c r="D53339" s="20"/>
    </row>
    <row r="53340" spans="4:4" x14ac:dyDescent="0.2">
      <c r="D53340" s="20"/>
    </row>
    <row r="53341" spans="4:4" x14ac:dyDescent="0.2">
      <c r="D53341" s="20"/>
    </row>
    <row r="53342" spans="4:4" x14ac:dyDescent="0.2">
      <c r="D53342" s="20"/>
    </row>
    <row r="53343" spans="4:4" x14ac:dyDescent="0.2">
      <c r="D53343" s="20"/>
    </row>
    <row r="53344" spans="4:4" x14ac:dyDescent="0.2">
      <c r="D53344" s="20"/>
    </row>
    <row r="53345" spans="4:4" x14ac:dyDescent="0.2">
      <c r="D53345" s="20"/>
    </row>
    <row r="53346" spans="4:4" x14ac:dyDescent="0.2">
      <c r="D53346" s="20"/>
    </row>
    <row r="53347" spans="4:4" x14ac:dyDescent="0.2">
      <c r="D53347" s="20"/>
    </row>
    <row r="53348" spans="4:4" x14ac:dyDescent="0.2">
      <c r="D53348" s="20"/>
    </row>
    <row r="53349" spans="4:4" x14ac:dyDescent="0.2">
      <c r="D53349" s="20"/>
    </row>
    <row r="53350" spans="4:4" x14ac:dyDescent="0.2">
      <c r="D53350" s="20"/>
    </row>
    <row r="53351" spans="4:4" x14ac:dyDescent="0.2">
      <c r="D53351" s="20"/>
    </row>
    <row r="53352" spans="4:4" x14ac:dyDescent="0.2">
      <c r="D53352" s="20"/>
    </row>
    <row r="53353" spans="4:4" x14ac:dyDescent="0.2">
      <c r="D53353" s="20"/>
    </row>
    <row r="53354" spans="4:4" x14ac:dyDescent="0.2">
      <c r="D53354" s="20"/>
    </row>
    <row r="53355" spans="4:4" x14ac:dyDescent="0.2">
      <c r="D53355" s="20"/>
    </row>
    <row r="53356" spans="4:4" x14ac:dyDescent="0.2">
      <c r="D53356" s="20"/>
    </row>
    <row r="53357" spans="4:4" x14ac:dyDescent="0.2">
      <c r="D53357" s="20"/>
    </row>
    <row r="53358" spans="4:4" x14ac:dyDescent="0.2">
      <c r="D53358" s="20"/>
    </row>
    <row r="53359" spans="4:4" x14ac:dyDescent="0.2">
      <c r="D53359" s="20"/>
    </row>
    <row r="53360" spans="4:4" x14ac:dyDescent="0.2">
      <c r="D53360" s="20"/>
    </row>
    <row r="53361" spans="4:4" x14ac:dyDescent="0.2">
      <c r="D53361" s="20"/>
    </row>
    <row r="53362" spans="4:4" x14ac:dyDescent="0.2">
      <c r="D53362" s="20"/>
    </row>
    <row r="53363" spans="4:4" x14ac:dyDescent="0.2">
      <c r="D53363" s="20"/>
    </row>
    <row r="53364" spans="4:4" x14ac:dyDescent="0.2">
      <c r="D53364" s="20"/>
    </row>
    <row r="53365" spans="4:4" x14ac:dyDescent="0.2">
      <c r="D53365" s="20"/>
    </row>
    <row r="53366" spans="4:4" x14ac:dyDescent="0.2">
      <c r="D53366" s="20"/>
    </row>
    <row r="53367" spans="4:4" x14ac:dyDescent="0.2">
      <c r="D53367" s="20"/>
    </row>
    <row r="53368" spans="4:4" x14ac:dyDescent="0.2">
      <c r="D53368" s="20"/>
    </row>
    <row r="53369" spans="4:4" x14ac:dyDescent="0.2">
      <c r="D53369" s="20"/>
    </row>
    <row r="53370" spans="4:4" x14ac:dyDescent="0.2">
      <c r="D53370" s="20"/>
    </row>
    <row r="53371" spans="4:4" x14ac:dyDescent="0.2">
      <c r="D53371" s="20"/>
    </row>
    <row r="53372" spans="4:4" x14ac:dyDescent="0.2">
      <c r="D53372" s="20"/>
    </row>
    <row r="53373" spans="4:4" x14ac:dyDescent="0.2">
      <c r="D53373" s="20"/>
    </row>
    <row r="53374" spans="4:4" x14ac:dyDescent="0.2">
      <c r="D53374" s="20"/>
    </row>
    <row r="53375" spans="4:4" x14ac:dyDescent="0.2">
      <c r="D53375" s="20"/>
    </row>
    <row r="53376" spans="4:4" x14ac:dyDescent="0.2">
      <c r="D53376" s="20"/>
    </row>
    <row r="53377" spans="4:4" x14ac:dyDescent="0.2">
      <c r="D53377" s="20"/>
    </row>
    <row r="53378" spans="4:4" x14ac:dyDescent="0.2">
      <c r="D53378" s="20"/>
    </row>
    <row r="53379" spans="4:4" x14ac:dyDescent="0.2">
      <c r="D53379" s="20"/>
    </row>
    <row r="53380" spans="4:4" x14ac:dyDescent="0.2">
      <c r="D53380" s="20"/>
    </row>
    <row r="53381" spans="4:4" x14ac:dyDescent="0.2">
      <c r="D53381" s="20"/>
    </row>
    <row r="53382" spans="4:4" x14ac:dyDescent="0.2">
      <c r="D53382" s="20"/>
    </row>
    <row r="53383" spans="4:4" x14ac:dyDescent="0.2">
      <c r="D53383" s="20"/>
    </row>
    <row r="53384" spans="4:4" x14ac:dyDescent="0.2">
      <c r="D53384" s="20"/>
    </row>
    <row r="53385" spans="4:4" x14ac:dyDescent="0.2">
      <c r="D53385" s="20"/>
    </row>
    <row r="53386" spans="4:4" x14ac:dyDescent="0.2">
      <c r="D53386" s="20"/>
    </row>
    <row r="53387" spans="4:4" x14ac:dyDescent="0.2">
      <c r="D53387" s="20"/>
    </row>
    <row r="53388" spans="4:4" x14ac:dyDescent="0.2">
      <c r="D53388" s="20"/>
    </row>
    <row r="53389" spans="4:4" x14ac:dyDescent="0.2">
      <c r="D53389" s="20"/>
    </row>
    <row r="53390" spans="4:4" x14ac:dyDescent="0.2">
      <c r="D53390" s="20"/>
    </row>
    <row r="53391" spans="4:4" x14ac:dyDescent="0.2">
      <c r="D53391" s="20"/>
    </row>
    <row r="53392" spans="4:4" x14ac:dyDescent="0.2">
      <c r="D53392" s="20"/>
    </row>
    <row r="53393" spans="4:4" x14ac:dyDescent="0.2">
      <c r="D53393" s="20"/>
    </row>
    <row r="53394" spans="4:4" x14ac:dyDescent="0.2">
      <c r="D53394" s="20"/>
    </row>
    <row r="53395" spans="4:4" x14ac:dyDescent="0.2">
      <c r="D53395" s="20"/>
    </row>
    <row r="53396" spans="4:4" x14ac:dyDescent="0.2">
      <c r="D53396" s="20"/>
    </row>
    <row r="53397" spans="4:4" x14ac:dyDescent="0.2">
      <c r="D53397" s="20"/>
    </row>
    <row r="53398" spans="4:4" x14ac:dyDescent="0.2">
      <c r="D53398" s="20"/>
    </row>
    <row r="53399" spans="4:4" x14ac:dyDescent="0.2">
      <c r="D53399" s="20"/>
    </row>
    <row r="53400" spans="4:4" x14ac:dyDescent="0.2">
      <c r="D53400" s="20"/>
    </row>
    <row r="53401" spans="4:4" x14ac:dyDescent="0.2">
      <c r="D53401" s="20"/>
    </row>
    <row r="53402" spans="4:4" x14ac:dyDescent="0.2">
      <c r="D53402" s="20"/>
    </row>
    <row r="53403" spans="4:4" x14ac:dyDescent="0.2">
      <c r="D53403" s="20"/>
    </row>
    <row r="53404" spans="4:4" x14ac:dyDescent="0.2">
      <c r="D53404" s="20"/>
    </row>
    <row r="53405" spans="4:4" x14ac:dyDescent="0.2">
      <c r="D53405" s="20"/>
    </row>
    <row r="53406" spans="4:4" x14ac:dyDescent="0.2">
      <c r="D53406" s="20"/>
    </row>
    <row r="53407" spans="4:4" x14ac:dyDescent="0.2">
      <c r="D53407" s="20"/>
    </row>
    <row r="53408" spans="4:4" x14ac:dyDescent="0.2">
      <c r="D53408" s="20"/>
    </row>
    <row r="53409" spans="4:4" x14ac:dyDescent="0.2">
      <c r="D53409" s="20"/>
    </row>
    <row r="53410" spans="4:4" x14ac:dyDescent="0.2">
      <c r="D53410" s="20"/>
    </row>
    <row r="53411" spans="4:4" x14ac:dyDescent="0.2">
      <c r="D53411" s="20"/>
    </row>
    <row r="53412" spans="4:4" x14ac:dyDescent="0.2">
      <c r="D53412" s="20"/>
    </row>
    <row r="53413" spans="4:4" x14ac:dyDescent="0.2">
      <c r="D53413" s="20"/>
    </row>
    <row r="53414" spans="4:4" x14ac:dyDescent="0.2">
      <c r="D53414" s="20"/>
    </row>
    <row r="53415" spans="4:4" x14ac:dyDescent="0.2">
      <c r="D53415" s="20"/>
    </row>
    <row r="53416" spans="4:4" x14ac:dyDescent="0.2">
      <c r="D53416" s="20"/>
    </row>
    <row r="53417" spans="4:4" x14ac:dyDescent="0.2">
      <c r="D53417" s="20"/>
    </row>
    <row r="53418" spans="4:4" x14ac:dyDescent="0.2">
      <c r="D53418" s="20"/>
    </row>
    <row r="53419" spans="4:4" x14ac:dyDescent="0.2">
      <c r="D53419" s="20"/>
    </row>
    <row r="53420" spans="4:4" x14ac:dyDescent="0.2">
      <c r="D53420" s="20"/>
    </row>
    <row r="53421" spans="4:4" x14ac:dyDescent="0.2">
      <c r="D53421" s="20"/>
    </row>
    <row r="53422" spans="4:4" x14ac:dyDescent="0.2">
      <c r="D53422" s="20"/>
    </row>
    <row r="53423" spans="4:4" x14ac:dyDescent="0.2">
      <c r="D53423" s="20"/>
    </row>
    <row r="53424" spans="4:4" x14ac:dyDescent="0.2">
      <c r="D53424" s="20"/>
    </row>
    <row r="53425" spans="4:4" x14ac:dyDescent="0.2">
      <c r="D53425" s="20"/>
    </row>
    <row r="53426" spans="4:4" x14ac:dyDescent="0.2">
      <c r="D53426" s="20"/>
    </row>
    <row r="53427" spans="4:4" x14ac:dyDescent="0.2">
      <c r="D53427" s="20"/>
    </row>
    <row r="53428" spans="4:4" x14ac:dyDescent="0.2">
      <c r="D53428" s="20"/>
    </row>
    <row r="53429" spans="4:4" x14ac:dyDescent="0.2">
      <c r="D53429" s="20"/>
    </row>
    <row r="53430" spans="4:4" x14ac:dyDescent="0.2">
      <c r="D53430" s="20"/>
    </row>
    <row r="53431" spans="4:4" x14ac:dyDescent="0.2">
      <c r="D53431" s="20"/>
    </row>
    <row r="53432" spans="4:4" x14ac:dyDescent="0.2">
      <c r="D53432" s="20"/>
    </row>
    <row r="53433" spans="4:4" x14ac:dyDescent="0.2">
      <c r="D53433" s="20"/>
    </row>
    <row r="53434" spans="4:4" x14ac:dyDescent="0.2">
      <c r="D53434" s="20"/>
    </row>
    <row r="53435" spans="4:4" x14ac:dyDescent="0.2">
      <c r="D53435" s="20"/>
    </row>
    <row r="53436" spans="4:4" x14ac:dyDescent="0.2">
      <c r="D53436" s="20"/>
    </row>
    <row r="53437" spans="4:4" x14ac:dyDescent="0.2">
      <c r="D53437" s="20"/>
    </row>
    <row r="53438" spans="4:4" x14ac:dyDescent="0.2">
      <c r="D53438" s="20"/>
    </row>
    <row r="53439" spans="4:4" x14ac:dyDescent="0.2">
      <c r="D53439" s="20"/>
    </row>
    <row r="53440" spans="4:4" x14ac:dyDescent="0.2">
      <c r="D53440" s="20"/>
    </row>
    <row r="53441" spans="4:4" x14ac:dyDescent="0.2">
      <c r="D53441" s="20"/>
    </row>
    <row r="53442" spans="4:4" x14ac:dyDescent="0.2">
      <c r="D53442" s="20"/>
    </row>
    <row r="53443" spans="4:4" x14ac:dyDescent="0.2">
      <c r="D53443" s="20"/>
    </row>
    <row r="53444" spans="4:4" x14ac:dyDescent="0.2">
      <c r="D53444" s="20"/>
    </row>
    <row r="53445" spans="4:4" x14ac:dyDescent="0.2">
      <c r="D53445" s="20"/>
    </row>
    <row r="53446" spans="4:4" x14ac:dyDescent="0.2">
      <c r="D53446" s="20"/>
    </row>
    <row r="53447" spans="4:4" x14ac:dyDescent="0.2">
      <c r="D53447" s="20"/>
    </row>
    <row r="53448" spans="4:4" x14ac:dyDescent="0.2">
      <c r="D53448" s="20"/>
    </row>
    <row r="53449" spans="4:4" x14ac:dyDescent="0.2">
      <c r="D53449" s="20"/>
    </row>
    <row r="53450" spans="4:4" x14ac:dyDescent="0.2">
      <c r="D53450" s="20"/>
    </row>
    <row r="53451" spans="4:4" x14ac:dyDescent="0.2">
      <c r="D53451" s="20"/>
    </row>
    <row r="53452" spans="4:4" x14ac:dyDescent="0.2">
      <c r="D53452" s="20"/>
    </row>
    <row r="53453" spans="4:4" x14ac:dyDescent="0.2">
      <c r="D53453" s="20"/>
    </row>
    <row r="53454" spans="4:4" x14ac:dyDescent="0.2">
      <c r="D53454" s="20"/>
    </row>
    <row r="53455" spans="4:4" x14ac:dyDescent="0.2">
      <c r="D53455" s="20"/>
    </row>
    <row r="53456" spans="4:4" x14ac:dyDescent="0.2">
      <c r="D53456" s="20"/>
    </row>
    <row r="53457" spans="4:4" x14ac:dyDescent="0.2">
      <c r="D53457" s="20"/>
    </row>
    <row r="53458" spans="4:4" x14ac:dyDescent="0.2">
      <c r="D53458" s="20"/>
    </row>
    <row r="53459" spans="4:4" x14ac:dyDescent="0.2">
      <c r="D53459" s="20"/>
    </row>
    <row r="53460" spans="4:4" x14ac:dyDescent="0.2">
      <c r="D53460" s="20"/>
    </row>
    <row r="53461" spans="4:4" x14ac:dyDescent="0.2">
      <c r="D53461" s="20"/>
    </row>
    <row r="53462" spans="4:4" x14ac:dyDescent="0.2">
      <c r="D53462" s="20"/>
    </row>
    <row r="53463" spans="4:4" x14ac:dyDescent="0.2">
      <c r="D53463" s="20"/>
    </row>
    <row r="53464" spans="4:4" x14ac:dyDescent="0.2">
      <c r="D53464" s="20"/>
    </row>
    <row r="53465" spans="4:4" x14ac:dyDescent="0.2">
      <c r="D53465" s="20"/>
    </row>
    <row r="53466" spans="4:4" x14ac:dyDescent="0.2">
      <c r="D53466" s="20"/>
    </row>
    <row r="53467" spans="4:4" x14ac:dyDescent="0.2">
      <c r="D53467" s="20"/>
    </row>
    <row r="53468" spans="4:4" x14ac:dyDescent="0.2">
      <c r="D53468" s="20"/>
    </row>
    <row r="53469" spans="4:4" x14ac:dyDescent="0.2">
      <c r="D53469" s="20"/>
    </row>
    <row r="53470" spans="4:4" x14ac:dyDescent="0.2">
      <c r="D53470" s="20"/>
    </row>
    <row r="53471" spans="4:4" x14ac:dyDescent="0.2">
      <c r="D53471" s="20"/>
    </row>
    <row r="53472" spans="4:4" x14ac:dyDescent="0.2">
      <c r="D53472" s="20"/>
    </row>
    <row r="53473" spans="4:4" x14ac:dyDescent="0.2">
      <c r="D53473" s="20"/>
    </row>
    <row r="53474" spans="4:4" x14ac:dyDescent="0.2">
      <c r="D53474" s="20"/>
    </row>
    <row r="53475" spans="4:4" x14ac:dyDescent="0.2">
      <c r="D53475" s="20"/>
    </row>
    <row r="53476" spans="4:4" x14ac:dyDescent="0.2">
      <c r="D53476" s="20"/>
    </row>
    <row r="53477" spans="4:4" x14ac:dyDescent="0.2">
      <c r="D53477" s="20"/>
    </row>
    <row r="53478" spans="4:4" x14ac:dyDescent="0.2">
      <c r="D53478" s="20"/>
    </row>
    <row r="53479" spans="4:4" x14ac:dyDescent="0.2">
      <c r="D53479" s="20"/>
    </row>
    <row r="53480" spans="4:4" x14ac:dyDescent="0.2">
      <c r="D53480" s="20"/>
    </row>
    <row r="53481" spans="4:4" x14ac:dyDescent="0.2">
      <c r="D53481" s="20"/>
    </row>
    <row r="53482" spans="4:4" x14ac:dyDescent="0.2">
      <c r="D53482" s="20"/>
    </row>
    <row r="53483" spans="4:4" x14ac:dyDescent="0.2">
      <c r="D53483" s="20"/>
    </row>
    <row r="53484" spans="4:4" x14ac:dyDescent="0.2">
      <c r="D53484" s="20"/>
    </row>
    <row r="53485" spans="4:4" x14ac:dyDescent="0.2">
      <c r="D53485" s="20"/>
    </row>
    <row r="53486" spans="4:4" x14ac:dyDescent="0.2">
      <c r="D53486" s="20"/>
    </row>
    <row r="53487" spans="4:4" x14ac:dyDescent="0.2">
      <c r="D53487" s="20"/>
    </row>
    <row r="53488" spans="4:4" x14ac:dyDescent="0.2">
      <c r="D53488" s="20"/>
    </row>
    <row r="53489" spans="4:4" x14ac:dyDescent="0.2">
      <c r="D53489" s="20"/>
    </row>
    <row r="53490" spans="4:4" x14ac:dyDescent="0.2">
      <c r="D53490" s="20"/>
    </row>
    <row r="53491" spans="4:4" x14ac:dyDescent="0.2">
      <c r="D53491" s="20"/>
    </row>
    <row r="53492" spans="4:4" x14ac:dyDescent="0.2">
      <c r="D53492" s="20"/>
    </row>
    <row r="53493" spans="4:4" x14ac:dyDescent="0.2">
      <c r="D53493" s="20"/>
    </row>
    <row r="53494" spans="4:4" x14ac:dyDescent="0.2">
      <c r="D53494" s="20"/>
    </row>
    <row r="53495" spans="4:4" x14ac:dyDescent="0.2">
      <c r="D53495" s="20"/>
    </row>
    <row r="53496" spans="4:4" x14ac:dyDescent="0.2">
      <c r="D53496" s="20"/>
    </row>
    <row r="53497" spans="4:4" x14ac:dyDescent="0.2">
      <c r="D53497" s="20"/>
    </row>
    <row r="53498" spans="4:4" x14ac:dyDescent="0.2">
      <c r="D53498" s="20"/>
    </row>
    <row r="53499" spans="4:4" x14ac:dyDescent="0.2">
      <c r="D53499" s="20"/>
    </row>
    <row r="53500" spans="4:4" x14ac:dyDescent="0.2">
      <c r="D53500" s="20"/>
    </row>
    <row r="53501" spans="4:4" x14ac:dyDescent="0.2">
      <c r="D53501" s="20"/>
    </row>
    <row r="53502" spans="4:4" x14ac:dyDescent="0.2">
      <c r="D53502" s="20"/>
    </row>
    <row r="53503" spans="4:4" x14ac:dyDescent="0.2">
      <c r="D53503" s="20"/>
    </row>
    <row r="53504" spans="4:4" x14ac:dyDescent="0.2">
      <c r="D53504" s="20"/>
    </row>
    <row r="53505" spans="4:4" x14ac:dyDescent="0.2">
      <c r="D53505" s="20"/>
    </row>
    <row r="53506" spans="4:4" x14ac:dyDescent="0.2">
      <c r="D53506" s="20"/>
    </row>
    <row r="53507" spans="4:4" x14ac:dyDescent="0.2">
      <c r="D53507" s="20"/>
    </row>
    <row r="53508" spans="4:4" x14ac:dyDescent="0.2">
      <c r="D53508" s="20"/>
    </row>
    <row r="53509" spans="4:4" x14ac:dyDescent="0.2">
      <c r="D53509" s="20"/>
    </row>
    <row r="53510" spans="4:4" x14ac:dyDescent="0.2">
      <c r="D53510" s="20"/>
    </row>
    <row r="53511" spans="4:4" x14ac:dyDescent="0.2">
      <c r="D53511" s="20"/>
    </row>
    <row r="53512" spans="4:4" x14ac:dyDescent="0.2">
      <c r="D53512" s="20"/>
    </row>
    <row r="53513" spans="4:4" x14ac:dyDescent="0.2">
      <c r="D53513" s="20"/>
    </row>
    <row r="53514" spans="4:4" x14ac:dyDescent="0.2">
      <c r="D53514" s="20"/>
    </row>
    <row r="53515" spans="4:4" x14ac:dyDescent="0.2">
      <c r="D53515" s="20"/>
    </row>
    <row r="53516" spans="4:4" x14ac:dyDescent="0.2">
      <c r="D53516" s="20"/>
    </row>
    <row r="53517" spans="4:4" x14ac:dyDescent="0.2">
      <c r="D53517" s="20"/>
    </row>
    <row r="53518" spans="4:4" x14ac:dyDescent="0.2">
      <c r="D53518" s="20"/>
    </row>
    <row r="53519" spans="4:4" x14ac:dyDescent="0.2">
      <c r="D53519" s="20"/>
    </row>
    <row r="53520" spans="4:4" x14ac:dyDescent="0.2">
      <c r="D53520" s="20"/>
    </row>
    <row r="53521" spans="4:4" x14ac:dyDescent="0.2">
      <c r="D53521" s="20"/>
    </row>
    <row r="53522" spans="4:4" x14ac:dyDescent="0.2">
      <c r="D53522" s="20"/>
    </row>
    <row r="53523" spans="4:4" x14ac:dyDescent="0.2">
      <c r="D53523" s="20"/>
    </row>
    <row r="53524" spans="4:4" x14ac:dyDescent="0.2">
      <c r="D53524" s="20"/>
    </row>
    <row r="53525" spans="4:4" x14ac:dyDescent="0.2">
      <c r="D53525" s="20"/>
    </row>
    <row r="53526" spans="4:4" x14ac:dyDescent="0.2">
      <c r="D53526" s="20"/>
    </row>
    <row r="53527" spans="4:4" x14ac:dyDescent="0.2">
      <c r="D53527" s="20"/>
    </row>
    <row r="53528" spans="4:4" x14ac:dyDescent="0.2">
      <c r="D53528" s="20"/>
    </row>
    <row r="53529" spans="4:4" x14ac:dyDescent="0.2">
      <c r="D53529" s="20"/>
    </row>
    <row r="53530" spans="4:4" x14ac:dyDescent="0.2">
      <c r="D53530" s="20"/>
    </row>
    <row r="53531" spans="4:4" x14ac:dyDescent="0.2">
      <c r="D53531" s="20"/>
    </row>
    <row r="53532" spans="4:4" x14ac:dyDescent="0.2">
      <c r="D53532" s="20"/>
    </row>
    <row r="53533" spans="4:4" x14ac:dyDescent="0.2">
      <c r="D53533" s="20"/>
    </row>
    <row r="53534" spans="4:4" x14ac:dyDescent="0.2">
      <c r="D53534" s="20"/>
    </row>
    <row r="53535" spans="4:4" x14ac:dyDescent="0.2">
      <c r="D53535" s="20"/>
    </row>
    <row r="53536" spans="4:4" x14ac:dyDescent="0.2">
      <c r="D53536" s="20"/>
    </row>
    <row r="53537" spans="4:4" x14ac:dyDescent="0.2">
      <c r="D53537" s="20"/>
    </row>
    <row r="53538" spans="4:4" x14ac:dyDescent="0.2">
      <c r="D53538" s="20"/>
    </row>
    <row r="53539" spans="4:4" x14ac:dyDescent="0.2">
      <c r="D53539" s="20"/>
    </row>
    <row r="53540" spans="4:4" x14ac:dyDescent="0.2">
      <c r="D53540" s="20"/>
    </row>
    <row r="53541" spans="4:4" x14ac:dyDescent="0.2">
      <c r="D53541" s="20"/>
    </row>
    <row r="53542" spans="4:4" x14ac:dyDescent="0.2">
      <c r="D53542" s="20"/>
    </row>
    <row r="53543" spans="4:4" x14ac:dyDescent="0.2">
      <c r="D53543" s="20"/>
    </row>
    <row r="53544" spans="4:4" x14ac:dyDescent="0.2">
      <c r="D53544" s="20"/>
    </row>
    <row r="53545" spans="4:4" x14ac:dyDescent="0.2">
      <c r="D53545" s="20"/>
    </row>
    <row r="53546" spans="4:4" x14ac:dyDescent="0.2">
      <c r="D53546" s="20"/>
    </row>
    <row r="53547" spans="4:4" x14ac:dyDescent="0.2">
      <c r="D53547" s="20"/>
    </row>
    <row r="53548" spans="4:4" x14ac:dyDescent="0.2">
      <c r="D53548" s="20"/>
    </row>
    <row r="53549" spans="4:4" x14ac:dyDescent="0.2">
      <c r="D53549" s="20"/>
    </row>
    <row r="53550" spans="4:4" x14ac:dyDescent="0.2">
      <c r="D53550" s="20"/>
    </row>
    <row r="53551" spans="4:4" x14ac:dyDescent="0.2">
      <c r="D53551" s="20"/>
    </row>
    <row r="53552" spans="4:4" x14ac:dyDescent="0.2">
      <c r="D53552" s="20"/>
    </row>
    <row r="53553" spans="4:4" x14ac:dyDescent="0.2">
      <c r="D53553" s="20"/>
    </row>
    <row r="53554" spans="4:4" x14ac:dyDescent="0.2">
      <c r="D53554" s="20"/>
    </row>
    <row r="53555" spans="4:4" x14ac:dyDescent="0.2">
      <c r="D53555" s="20"/>
    </row>
    <row r="53556" spans="4:4" x14ac:dyDescent="0.2">
      <c r="D53556" s="20"/>
    </row>
    <row r="53557" spans="4:4" x14ac:dyDescent="0.2">
      <c r="D53557" s="20"/>
    </row>
    <row r="53558" spans="4:4" x14ac:dyDescent="0.2">
      <c r="D53558" s="20"/>
    </row>
    <row r="53559" spans="4:4" x14ac:dyDescent="0.2">
      <c r="D53559" s="20"/>
    </row>
    <row r="53560" spans="4:4" x14ac:dyDescent="0.2">
      <c r="D53560" s="20"/>
    </row>
    <row r="53561" spans="4:4" x14ac:dyDescent="0.2">
      <c r="D53561" s="20"/>
    </row>
    <row r="53562" spans="4:4" x14ac:dyDescent="0.2">
      <c r="D53562" s="20"/>
    </row>
    <row r="53563" spans="4:4" x14ac:dyDescent="0.2">
      <c r="D53563" s="20"/>
    </row>
    <row r="53564" spans="4:4" x14ac:dyDescent="0.2">
      <c r="D53564" s="20"/>
    </row>
    <row r="53565" spans="4:4" x14ac:dyDescent="0.2">
      <c r="D53565" s="20"/>
    </row>
    <row r="53566" spans="4:4" x14ac:dyDescent="0.2">
      <c r="D53566" s="20"/>
    </row>
    <row r="53567" spans="4:4" x14ac:dyDescent="0.2">
      <c r="D53567" s="20"/>
    </row>
    <row r="53568" spans="4:4" x14ac:dyDescent="0.2">
      <c r="D53568" s="20"/>
    </row>
    <row r="53569" spans="4:4" x14ac:dyDescent="0.2">
      <c r="D53569" s="20"/>
    </row>
    <row r="53570" spans="4:4" x14ac:dyDescent="0.2">
      <c r="D53570" s="20"/>
    </row>
    <row r="53571" spans="4:4" x14ac:dyDescent="0.2">
      <c r="D53571" s="20"/>
    </row>
    <row r="53572" spans="4:4" x14ac:dyDescent="0.2">
      <c r="D53572" s="20"/>
    </row>
    <row r="53573" spans="4:4" x14ac:dyDescent="0.2">
      <c r="D53573" s="20"/>
    </row>
    <row r="53574" spans="4:4" x14ac:dyDescent="0.2">
      <c r="D53574" s="20"/>
    </row>
    <row r="53575" spans="4:4" x14ac:dyDescent="0.2">
      <c r="D53575" s="20"/>
    </row>
    <row r="53576" spans="4:4" x14ac:dyDescent="0.2">
      <c r="D53576" s="20"/>
    </row>
    <row r="53577" spans="4:4" x14ac:dyDescent="0.2">
      <c r="D53577" s="20"/>
    </row>
    <row r="53578" spans="4:4" x14ac:dyDescent="0.2">
      <c r="D53578" s="20"/>
    </row>
    <row r="53579" spans="4:4" x14ac:dyDescent="0.2">
      <c r="D53579" s="20"/>
    </row>
    <row r="53580" spans="4:4" x14ac:dyDescent="0.2">
      <c r="D53580" s="20"/>
    </row>
    <row r="53581" spans="4:4" x14ac:dyDescent="0.2">
      <c r="D53581" s="20"/>
    </row>
    <row r="53582" spans="4:4" x14ac:dyDescent="0.2">
      <c r="D53582" s="20"/>
    </row>
    <row r="53583" spans="4:4" x14ac:dyDescent="0.2">
      <c r="D53583" s="20"/>
    </row>
    <row r="53584" spans="4:4" x14ac:dyDescent="0.2">
      <c r="D53584" s="20"/>
    </row>
    <row r="53585" spans="4:4" x14ac:dyDescent="0.2">
      <c r="D53585" s="20"/>
    </row>
    <row r="53586" spans="4:4" x14ac:dyDescent="0.2">
      <c r="D53586" s="20"/>
    </row>
    <row r="53587" spans="4:4" x14ac:dyDescent="0.2">
      <c r="D53587" s="20"/>
    </row>
    <row r="53588" spans="4:4" x14ac:dyDescent="0.2">
      <c r="D53588" s="20"/>
    </row>
    <row r="53589" spans="4:4" x14ac:dyDescent="0.2">
      <c r="D53589" s="20"/>
    </row>
    <row r="53590" spans="4:4" x14ac:dyDescent="0.2">
      <c r="D53590" s="20"/>
    </row>
    <row r="53591" spans="4:4" x14ac:dyDescent="0.2">
      <c r="D53591" s="20"/>
    </row>
    <row r="53592" spans="4:4" x14ac:dyDescent="0.2">
      <c r="D53592" s="20"/>
    </row>
    <row r="53593" spans="4:4" x14ac:dyDescent="0.2">
      <c r="D53593" s="20"/>
    </row>
    <row r="53594" spans="4:4" x14ac:dyDescent="0.2">
      <c r="D53594" s="20"/>
    </row>
    <row r="53595" spans="4:4" x14ac:dyDescent="0.2">
      <c r="D53595" s="20"/>
    </row>
    <row r="53596" spans="4:4" x14ac:dyDescent="0.2">
      <c r="D53596" s="20"/>
    </row>
    <row r="53597" spans="4:4" x14ac:dyDescent="0.2">
      <c r="D53597" s="20"/>
    </row>
    <row r="53598" spans="4:4" x14ac:dyDescent="0.2">
      <c r="D53598" s="20"/>
    </row>
    <row r="53599" spans="4:4" x14ac:dyDescent="0.2">
      <c r="D53599" s="20"/>
    </row>
    <row r="53600" spans="4:4" x14ac:dyDescent="0.2">
      <c r="D53600" s="20"/>
    </row>
    <row r="53601" spans="4:4" x14ac:dyDescent="0.2">
      <c r="D53601" s="20"/>
    </row>
    <row r="53602" spans="4:4" x14ac:dyDescent="0.2">
      <c r="D53602" s="20"/>
    </row>
    <row r="53603" spans="4:4" x14ac:dyDescent="0.2">
      <c r="D53603" s="20"/>
    </row>
    <row r="53604" spans="4:4" x14ac:dyDescent="0.2">
      <c r="D53604" s="20"/>
    </row>
    <row r="53605" spans="4:4" x14ac:dyDescent="0.2">
      <c r="D53605" s="20"/>
    </row>
    <row r="53606" spans="4:4" x14ac:dyDescent="0.2">
      <c r="D53606" s="20"/>
    </row>
    <row r="53607" spans="4:4" x14ac:dyDescent="0.2">
      <c r="D53607" s="20"/>
    </row>
    <row r="53608" spans="4:4" x14ac:dyDescent="0.2">
      <c r="D53608" s="20"/>
    </row>
    <row r="53609" spans="4:4" x14ac:dyDescent="0.2">
      <c r="D53609" s="20"/>
    </row>
    <row r="53610" spans="4:4" x14ac:dyDescent="0.2">
      <c r="D53610" s="20"/>
    </row>
    <row r="53611" spans="4:4" x14ac:dyDescent="0.2">
      <c r="D53611" s="20"/>
    </row>
    <row r="53612" spans="4:4" x14ac:dyDescent="0.2">
      <c r="D53612" s="20"/>
    </row>
    <row r="53613" spans="4:4" x14ac:dyDescent="0.2">
      <c r="D53613" s="20"/>
    </row>
    <row r="53614" spans="4:4" x14ac:dyDescent="0.2">
      <c r="D53614" s="20"/>
    </row>
    <row r="53615" spans="4:4" x14ac:dyDescent="0.2">
      <c r="D53615" s="20"/>
    </row>
    <row r="53616" spans="4:4" x14ac:dyDescent="0.2">
      <c r="D53616" s="20"/>
    </row>
    <row r="53617" spans="4:4" x14ac:dyDescent="0.2">
      <c r="D53617" s="20"/>
    </row>
    <row r="53618" spans="4:4" x14ac:dyDescent="0.2">
      <c r="D53618" s="20"/>
    </row>
    <row r="53619" spans="4:4" x14ac:dyDescent="0.2">
      <c r="D53619" s="20"/>
    </row>
    <row r="53620" spans="4:4" x14ac:dyDescent="0.2">
      <c r="D53620" s="20"/>
    </row>
    <row r="53621" spans="4:4" x14ac:dyDescent="0.2">
      <c r="D53621" s="20"/>
    </row>
    <row r="53622" spans="4:4" x14ac:dyDescent="0.2">
      <c r="D53622" s="20"/>
    </row>
    <row r="53623" spans="4:4" x14ac:dyDescent="0.2">
      <c r="D53623" s="20"/>
    </row>
    <row r="53624" spans="4:4" x14ac:dyDescent="0.2">
      <c r="D53624" s="20"/>
    </row>
    <row r="53625" spans="4:4" x14ac:dyDescent="0.2">
      <c r="D53625" s="20"/>
    </row>
    <row r="53626" spans="4:4" x14ac:dyDescent="0.2">
      <c r="D53626" s="20"/>
    </row>
    <row r="53627" spans="4:4" x14ac:dyDescent="0.2">
      <c r="D53627" s="20"/>
    </row>
    <row r="53628" spans="4:4" x14ac:dyDescent="0.2">
      <c r="D53628" s="20"/>
    </row>
    <row r="53629" spans="4:4" x14ac:dyDescent="0.2">
      <c r="D53629" s="20"/>
    </row>
    <row r="53630" spans="4:4" x14ac:dyDescent="0.2">
      <c r="D53630" s="20"/>
    </row>
    <row r="53631" spans="4:4" x14ac:dyDescent="0.2">
      <c r="D53631" s="20"/>
    </row>
    <row r="53632" spans="4:4" x14ac:dyDescent="0.2">
      <c r="D53632" s="20"/>
    </row>
    <row r="53633" spans="4:4" x14ac:dyDescent="0.2">
      <c r="D53633" s="20"/>
    </row>
    <row r="53634" spans="4:4" x14ac:dyDescent="0.2">
      <c r="D53634" s="20"/>
    </row>
    <row r="53635" spans="4:4" x14ac:dyDescent="0.2">
      <c r="D53635" s="20"/>
    </row>
    <row r="53636" spans="4:4" x14ac:dyDescent="0.2">
      <c r="D53636" s="20"/>
    </row>
    <row r="53637" spans="4:4" x14ac:dyDescent="0.2">
      <c r="D53637" s="20"/>
    </row>
    <row r="53638" spans="4:4" x14ac:dyDescent="0.2">
      <c r="D53638" s="20"/>
    </row>
    <row r="53639" spans="4:4" x14ac:dyDescent="0.2">
      <c r="D53639" s="20"/>
    </row>
    <row r="53640" spans="4:4" x14ac:dyDescent="0.2">
      <c r="D53640" s="20"/>
    </row>
    <row r="53641" spans="4:4" x14ac:dyDescent="0.2">
      <c r="D53641" s="20"/>
    </row>
    <row r="53642" spans="4:4" x14ac:dyDescent="0.2">
      <c r="D53642" s="20"/>
    </row>
    <row r="53643" spans="4:4" x14ac:dyDescent="0.2">
      <c r="D53643" s="20"/>
    </row>
    <row r="53644" spans="4:4" x14ac:dyDescent="0.2">
      <c r="D53644" s="20"/>
    </row>
    <row r="53645" spans="4:4" x14ac:dyDescent="0.2">
      <c r="D53645" s="20"/>
    </row>
    <row r="53646" spans="4:4" x14ac:dyDescent="0.2">
      <c r="D53646" s="20"/>
    </row>
    <row r="53647" spans="4:4" x14ac:dyDescent="0.2">
      <c r="D53647" s="20"/>
    </row>
    <row r="53648" spans="4:4" x14ac:dyDescent="0.2">
      <c r="D53648" s="20"/>
    </row>
    <row r="53649" spans="4:4" x14ac:dyDescent="0.2">
      <c r="D53649" s="20"/>
    </row>
    <row r="53650" spans="4:4" x14ac:dyDescent="0.2">
      <c r="D53650" s="20"/>
    </row>
    <row r="53651" spans="4:4" x14ac:dyDescent="0.2">
      <c r="D53651" s="20"/>
    </row>
    <row r="53652" spans="4:4" x14ac:dyDescent="0.2">
      <c r="D53652" s="20"/>
    </row>
    <row r="53653" spans="4:4" x14ac:dyDescent="0.2">
      <c r="D53653" s="20"/>
    </row>
    <row r="53654" spans="4:4" x14ac:dyDescent="0.2">
      <c r="D53654" s="20"/>
    </row>
    <row r="53655" spans="4:4" x14ac:dyDescent="0.2">
      <c r="D53655" s="20"/>
    </row>
    <row r="53656" spans="4:4" x14ac:dyDescent="0.2">
      <c r="D53656" s="20"/>
    </row>
    <row r="53657" spans="4:4" x14ac:dyDescent="0.2">
      <c r="D53657" s="20"/>
    </row>
    <row r="53658" spans="4:4" x14ac:dyDescent="0.2">
      <c r="D53658" s="20"/>
    </row>
    <row r="53659" spans="4:4" x14ac:dyDescent="0.2">
      <c r="D53659" s="20"/>
    </row>
    <row r="53660" spans="4:4" x14ac:dyDescent="0.2">
      <c r="D53660" s="20"/>
    </row>
    <row r="53661" spans="4:4" x14ac:dyDescent="0.2">
      <c r="D53661" s="20"/>
    </row>
    <row r="53662" spans="4:4" x14ac:dyDescent="0.2">
      <c r="D53662" s="20"/>
    </row>
    <row r="53663" spans="4:4" x14ac:dyDescent="0.2">
      <c r="D53663" s="20"/>
    </row>
    <row r="53664" spans="4:4" x14ac:dyDescent="0.2">
      <c r="D53664" s="20"/>
    </row>
    <row r="53665" spans="4:4" x14ac:dyDescent="0.2">
      <c r="D53665" s="20"/>
    </row>
    <row r="53666" spans="4:4" x14ac:dyDescent="0.2">
      <c r="D53666" s="20"/>
    </row>
    <row r="53667" spans="4:4" x14ac:dyDescent="0.2">
      <c r="D53667" s="20"/>
    </row>
    <row r="53668" spans="4:4" x14ac:dyDescent="0.2">
      <c r="D53668" s="20"/>
    </row>
    <row r="53669" spans="4:4" x14ac:dyDescent="0.2">
      <c r="D53669" s="20"/>
    </row>
    <row r="53670" spans="4:4" x14ac:dyDescent="0.2">
      <c r="D53670" s="20"/>
    </row>
    <row r="53671" spans="4:4" x14ac:dyDescent="0.2">
      <c r="D53671" s="20"/>
    </row>
    <row r="53672" spans="4:4" x14ac:dyDescent="0.2">
      <c r="D53672" s="20"/>
    </row>
    <row r="53673" spans="4:4" x14ac:dyDescent="0.2">
      <c r="D53673" s="20"/>
    </row>
    <row r="53674" spans="4:4" x14ac:dyDescent="0.2">
      <c r="D53674" s="20"/>
    </row>
    <row r="53675" spans="4:4" x14ac:dyDescent="0.2">
      <c r="D53675" s="20"/>
    </row>
    <row r="53676" spans="4:4" x14ac:dyDescent="0.2">
      <c r="D53676" s="20"/>
    </row>
    <row r="53677" spans="4:4" x14ac:dyDescent="0.2">
      <c r="D53677" s="20"/>
    </row>
    <row r="53678" spans="4:4" x14ac:dyDescent="0.2">
      <c r="D53678" s="20"/>
    </row>
    <row r="53679" spans="4:4" x14ac:dyDescent="0.2">
      <c r="D53679" s="20"/>
    </row>
    <row r="53680" spans="4:4" x14ac:dyDescent="0.2">
      <c r="D53680" s="20"/>
    </row>
    <row r="53681" spans="4:4" x14ac:dyDescent="0.2">
      <c r="D53681" s="20"/>
    </row>
    <row r="53682" spans="4:4" x14ac:dyDescent="0.2">
      <c r="D53682" s="20"/>
    </row>
    <row r="53683" spans="4:4" x14ac:dyDescent="0.2">
      <c r="D53683" s="20"/>
    </row>
    <row r="53684" spans="4:4" x14ac:dyDescent="0.2">
      <c r="D53684" s="20"/>
    </row>
    <row r="53685" spans="4:4" x14ac:dyDescent="0.2">
      <c r="D53685" s="20"/>
    </row>
    <row r="53686" spans="4:4" x14ac:dyDescent="0.2">
      <c r="D53686" s="20"/>
    </row>
    <row r="53687" spans="4:4" x14ac:dyDescent="0.2">
      <c r="D53687" s="20"/>
    </row>
    <row r="53688" spans="4:4" x14ac:dyDescent="0.2">
      <c r="D53688" s="20"/>
    </row>
    <row r="53689" spans="4:4" x14ac:dyDescent="0.2">
      <c r="D53689" s="20"/>
    </row>
    <row r="53690" spans="4:4" x14ac:dyDescent="0.2">
      <c r="D53690" s="20"/>
    </row>
    <row r="53691" spans="4:4" x14ac:dyDescent="0.2">
      <c r="D53691" s="20"/>
    </row>
    <row r="53692" spans="4:4" x14ac:dyDescent="0.2">
      <c r="D53692" s="20"/>
    </row>
    <row r="53693" spans="4:4" x14ac:dyDescent="0.2">
      <c r="D53693" s="20"/>
    </row>
    <row r="53694" spans="4:4" x14ac:dyDescent="0.2">
      <c r="D53694" s="20"/>
    </row>
    <row r="53695" spans="4:4" x14ac:dyDescent="0.2">
      <c r="D53695" s="20"/>
    </row>
    <row r="53696" spans="4:4" x14ac:dyDescent="0.2">
      <c r="D53696" s="20"/>
    </row>
    <row r="53697" spans="4:4" x14ac:dyDescent="0.2">
      <c r="D53697" s="20"/>
    </row>
    <row r="53698" spans="4:4" x14ac:dyDescent="0.2">
      <c r="D53698" s="20"/>
    </row>
    <row r="53699" spans="4:4" x14ac:dyDescent="0.2">
      <c r="D53699" s="20"/>
    </row>
    <row r="53700" spans="4:4" x14ac:dyDescent="0.2">
      <c r="D53700" s="20"/>
    </row>
    <row r="53701" spans="4:4" x14ac:dyDescent="0.2">
      <c r="D53701" s="20"/>
    </row>
    <row r="53702" spans="4:4" x14ac:dyDescent="0.2">
      <c r="D53702" s="20"/>
    </row>
    <row r="53703" spans="4:4" x14ac:dyDescent="0.2">
      <c r="D53703" s="20"/>
    </row>
    <row r="53704" spans="4:4" x14ac:dyDescent="0.2">
      <c r="D53704" s="20"/>
    </row>
    <row r="53705" spans="4:4" x14ac:dyDescent="0.2">
      <c r="D53705" s="20"/>
    </row>
    <row r="53706" spans="4:4" x14ac:dyDescent="0.2">
      <c r="D53706" s="20"/>
    </row>
    <row r="53707" spans="4:4" x14ac:dyDescent="0.2">
      <c r="D53707" s="20"/>
    </row>
    <row r="53708" spans="4:4" x14ac:dyDescent="0.2">
      <c r="D53708" s="20"/>
    </row>
    <row r="53709" spans="4:4" x14ac:dyDescent="0.2">
      <c r="D53709" s="20"/>
    </row>
    <row r="53710" spans="4:4" x14ac:dyDescent="0.2">
      <c r="D53710" s="20"/>
    </row>
    <row r="53711" spans="4:4" x14ac:dyDescent="0.2">
      <c r="D53711" s="20"/>
    </row>
    <row r="53712" spans="4:4" x14ac:dyDescent="0.2">
      <c r="D53712" s="20"/>
    </row>
    <row r="53713" spans="4:4" x14ac:dyDescent="0.2">
      <c r="D53713" s="20"/>
    </row>
    <row r="53714" spans="4:4" x14ac:dyDescent="0.2">
      <c r="D53714" s="20"/>
    </row>
    <row r="53715" spans="4:4" x14ac:dyDescent="0.2">
      <c r="D53715" s="20"/>
    </row>
    <row r="53716" spans="4:4" x14ac:dyDescent="0.2">
      <c r="D53716" s="20"/>
    </row>
    <row r="53717" spans="4:4" x14ac:dyDescent="0.2">
      <c r="D53717" s="20"/>
    </row>
    <row r="53718" spans="4:4" x14ac:dyDescent="0.2">
      <c r="D53718" s="20"/>
    </row>
    <row r="53719" spans="4:4" x14ac:dyDescent="0.2">
      <c r="D53719" s="20"/>
    </row>
    <row r="53720" spans="4:4" x14ac:dyDescent="0.2">
      <c r="D53720" s="20"/>
    </row>
    <row r="53721" spans="4:4" x14ac:dyDescent="0.2">
      <c r="D53721" s="20"/>
    </row>
    <row r="53722" spans="4:4" x14ac:dyDescent="0.2">
      <c r="D53722" s="20"/>
    </row>
    <row r="53723" spans="4:4" x14ac:dyDescent="0.2">
      <c r="D53723" s="20"/>
    </row>
    <row r="53724" spans="4:4" x14ac:dyDescent="0.2">
      <c r="D53724" s="20"/>
    </row>
    <row r="53725" spans="4:4" x14ac:dyDescent="0.2">
      <c r="D53725" s="20"/>
    </row>
    <row r="53726" spans="4:4" x14ac:dyDescent="0.2">
      <c r="D53726" s="20"/>
    </row>
    <row r="53727" spans="4:4" x14ac:dyDescent="0.2">
      <c r="D53727" s="20"/>
    </row>
    <row r="53728" spans="4:4" x14ac:dyDescent="0.2">
      <c r="D53728" s="20"/>
    </row>
    <row r="53729" spans="4:4" x14ac:dyDescent="0.2">
      <c r="D53729" s="20"/>
    </row>
    <row r="53730" spans="4:4" x14ac:dyDescent="0.2">
      <c r="D53730" s="20"/>
    </row>
    <row r="53731" spans="4:4" x14ac:dyDescent="0.2">
      <c r="D53731" s="20"/>
    </row>
    <row r="53732" spans="4:4" x14ac:dyDescent="0.2">
      <c r="D53732" s="20"/>
    </row>
    <row r="53733" spans="4:4" x14ac:dyDescent="0.2">
      <c r="D53733" s="20"/>
    </row>
    <row r="53734" spans="4:4" x14ac:dyDescent="0.2">
      <c r="D53734" s="20"/>
    </row>
    <row r="53735" spans="4:4" x14ac:dyDescent="0.2">
      <c r="D53735" s="20"/>
    </row>
    <row r="53736" spans="4:4" x14ac:dyDescent="0.2">
      <c r="D53736" s="20"/>
    </row>
    <row r="53737" spans="4:4" x14ac:dyDescent="0.2">
      <c r="D53737" s="20"/>
    </row>
    <row r="53738" spans="4:4" x14ac:dyDescent="0.2">
      <c r="D53738" s="20"/>
    </row>
    <row r="53739" spans="4:4" x14ac:dyDescent="0.2">
      <c r="D53739" s="20"/>
    </row>
    <row r="53740" spans="4:4" x14ac:dyDescent="0.2">
      <c r="D53740" s="20"/>
    </row>
    <row r="53741" spans="4:4" x14ac:dyDescent="0.2">
      <c r="D53741" s="20"/>
    </row>
    <row r="53742" spans="4:4" x14ac:dyDescent="0.2">
      <c r="D53742" s="20"/>
    </row>
    <row r="53743" spans="4:4" x14ac:dyDescent="0.2">
      <c r="D53743" s="20"/>
    </row>
    <row r="53744" spans="4:4" x14ac:dyDescent="0.2">
      <c r="D53744" s="20"/>
    </row>
    <row r="53745" spans="4:4" x14ac:dyDescent="0.2">
      <c r="D53745" s="20"/>
    </row>
    <row r="53746" spans="4:4" x14ac:dyDescent="0.2">
      <c r="D53746" s="20"/>
    </row>
    <row r="53747" spans="4:4" x14ac:dyDescent="0.2">
      <c r="D53747" s="20"/>
    </row>
    <row r="53748" spans="4:4" x14ac:dyDescent="0.2">
      <c r="D53748" s="20"/>
    </row>
    <row r="53749" spans="4:4" x14ac:dyDescent="0.2">
      <c r="D53749" s="20"/>
    </row>
    <row r="53750" spans="4:4" x14ac:dyDescent="0.2">
      <c r="D53750" s="20"/>
    </row>
    <row r="53751" spans="4:4" x14ac:dyDescent="0.2">
      <c r="D53751" s="20"/>
    </row>
    <row r="53752" spans="4:4" x14ac:dyDescent="0.2">
      <c r="D53752" s="20"/>
    </row>
    <row r="53753" spans="4:4" x14ac:dyDescent="0.2">
      <c r="D53753" s="20"/>
    </row>
    <row r="53754" spans="4:4" x14ac:dyDescent="0.2">
      <c r="D53754" s="20"/>
    </row>
    <row r="53755" spans="4:4" x14ac:dyDescent="0.2">
      <c r="D53755" s="20"/>
    </row>
    <row r="53756" spans="4:4" x14ac:dyDescent="0.2">
      <c r="D53756" s="20"/>
    </row>
    <row r="53757" spans="4:4" x14ac:dyDescent="0.2">
      <c r="D53757" s="20"/>
    </row>
    <row r="53758" spans="4:4" x14ac:dyDescent="0.2">
      <c r="D53758" s="20"/>
    </row>
    <row r="53759" spans="4:4" x14ac:dyDescent="0.2">
      <c r="D53759" s="20"/>
    </row>
    <row r="53760" spans="4:4" x14ac:dyDescent="0.2">
      <c r="D53760" s="20"/>
    </row>
    <row r="53761" spans="4:4" x14ac:dyDescent="0.2">
      <c r="D53761" s="20"/>
    </row>
    <row r="53762" spans="4:4" x14ac:dyDescent="0.2">
      <c r="D53762" s="20"/>
    </row>
    <row r="53763" spans="4:4" x14ac:dyDescent="0.2">
      <c r="D53763" s="20"/>
    </row>
    <row r="53764" spans="4:4" x14ac:dyDescent="0.2">
      <c r="D53764" s="20"/>
    </row>
    <row r="53765" spans="4:4" x14ac:dyDescent="0.2">
      <c r="D53765" s="20"/>
    </row>
    <row r="53766" spans="4:4" x14ac:dyDescent="0.2">
      <c r="D53766" s="20"/>
    </row>
    <row r="53767" spans="4:4" x14ac:dyDescent="0.2">
      <c r="D53767" s="20"/>
    </row>
    <row r="53768" spans="4:4" x14ac:dyDescent="0.2">
      <c r="D53768" s="20"/>
    </row>
    <row r="53769" spans="4:4" x14ac:dyDescent="0.2">
      <c r="D53769" s="20"/>
    </row>
    <row r="53770" spans="4:4" x14ac:dyDescent="0.2">
      <c r="D53770" s="20"/>
    </row>
    <row r="53771" spans="4:4" x14ac:dyDescent="0.2">
      <c r="D53771" s="20"/>
    </row>
    <row r="53772" spans="4:4" x14ac:dyDescent="0.2">
      <c r="D53772" s="20"/>
    </row>
    <row r="53773" spans="4:4" x14ac:dyDescent="0.2">
      <c r="D53773" s="20"/>
    </row>
    <row r="53774" spans="4:4" x14ac:dyDescent="0.2">
      <c r="D53774" s="20"/>
    </row>
    <row r="53775" spans="4:4" x14ac:dyDescent="0.2">
      <c r="D53775" s="20"/>
    </row>
    <row r="53776" spans="4:4" x14ac:dyDescent="0.2">
      <c r="D53776" s="20"/>
    </row>
    <row r="53777" spans="4:4" x14ac:dyDescent="0.2">
      <c r="D53777" s="20"/>
    </row>
    <row r="53778" spans="4:4" x14ac:dyDescent="0.2">
      <c r="D53778" s="20"/>
    </row>
    <row r="53779" spans="4:4" x14ac:dyDescent="0.2">
      <c r="D53779" s="20"/>
    </row>
    <row r="53780" spans="4:4" x14ac:dyDescent="0.2">
      <c r="D53780" s="20"/>
    </row>
    <row r="53781" spans="4:4" x14ac:dyDescent="0.2">
      <c r="D53781" s="20"/>
    </row>
    <row r="53782" spans="4:4" x14ac:dyDescent="0.2">
      <c r="D53782" s="20"/>
    </row>
    <row r="53783" spans="4:4" x14ac:dyDescent="0.2">
      <c r="D53783" s="20"/>
    </row>
    <row r="53784" spans="4:4" x14ac:dyDescent="0.2">
      <c r="D53784" s="20"/>
    </row>
    <row r="53785" spans="4:4" x14ac:dyDescent="0.2">
      <c r="D53785" s="20"/>
    </row>
    <row r="53786" spans="4:4" x14ac:dyDescent="0.2">
      <c r="D53786" s="20"/>
    </row>
    <row r="53787" spans="4:4" x14ac:dyDescent="0.2">
      <c r="D53787" s="20"/>
    </row>
    <row r="53788" spans="4:4" x14ac:dyDescent="0.2">
      <c r="D53788" s="20"/>
    </row>
    <row r="53789" spans="4:4" x14ac:dyDescent="0.2">
      <c r="D53789" s="20"/>
    </row>
    <row r="53790" spans="4:4" x14ac:dyDescent="0.2">
      <c r="D53790" s="20"/>
    </row>
    <row r="53791" spans="4:4" x14ac:dyDescent="0.2">
      <c r="D53791" s="20"/>
    </row>
    <row r="53792" spans="4:4" x14ac:dyDescent="0.2">
      <c r="D53792" s="20"/>
    </row>
    <row r="53793" spans="4:4" x14ac:dyDescent="0.2">
      <c r="D53793" s="20"/>
    </row>
    <row r="53794" spans="4:4" x14ac:dyDescent="0.2">
      <c r="D53794" s="20"/>
    </row>
    <row r="53795" spans="4:4" x14ac:dyDescent="0.2">
      <c r="D53795" s="20"/>
    </row>
    <row r="53796" spans="4:4" x14ac:dyDescent="0.2">
      <c r="D53796" s="20"/>
    </row>
    <row r="53797" spans="4:4" x14ac:dyDescent="0.2">
      <c r="D53797" s="20"/>
    </row>
    <row r="53798" spans="4:4" x14ac:dyDescent="0.2">
      <c r="D53798" s="20"/>
    </row>
    <row r="53799" spans="4:4" x14ac:dyDescent="0.2">
      <c r="D53799" s="20"/>
    </row>
    <row r="53800" spans="4:4" x14ac:dyDescent="0.2">
      <c r="D53800" s="20"/>
    </row>
    <row r="53801" spans="4:4" x14ac:dyDescent="0.2">
      <c r="D53801" s="20"/>
    </row>
    <row r="53802" spans="4:4" x14ac:dyDescent="0.2">
      <c r="D53802" s="20"/>
    </row>
    <row r="53803" spans="4:4" x14ac:dyDescent="0.2">
      <c r="D53803" s="20"/>
    </row>
    <row r="53804" spans="4:4" x14ac:dyDescent="0.2">
      <c r="D53804" s="20"/>
    </row>
    <row r="53805" spans="4:4" x14ac:dyDescent="0.2">
      <c r="D53805" s="20"/>
    </row>
    <row r="53806" spans="4:4" x14ac:dyDescent="0.2">
      <c r="D53806" s="20"/>
    </row>
    <row r="53807" spans="4:4" x14ac:dyDescent="0.2">
      <c r="D53807" s="20"/>
    </row>
    <row r="53808" spans="4:4" x14ac:dyDescent="0.2">
      <c r="D53808" s="20"/>
    </row>
    <row r="53809" spans="4:4" x14ac:dyDescent="0.2">
      <c r="D53809" s="20"/>
    </row>
    <row r="53810" spans="4:4" x14ac:dyDescent="0.2">
      <c r="D53810" s="20"/>
    </row>
    <row r="53811" spans="4:4" x14ac:dyDescent="0.2">
      <c r="D53811" s="20"/>
    </row>
    <row r="53812" spans="4:4" x14ac:dyDescent="0.2">
      <c r="D53812" s="20"/>
    </row>
    <row r="53813" spans="4:4" x14ac:dyDescent="0.2">
      <c r="D53813" s="20"/>
    </row>
    <row r="53814" spans="4:4" x14ac:dyDescent="0.2">
      <c r="D53814" s="20"/>
    </row>
    <row r="53815" spans="4:4" x14ac:dyDescent="0.2">
      <c r="D53815" s="20"/>
    </row>
    <row r="53816" spans="4:4" x14ac:dyDescent="0.2">
      <c r="D53816" s="20"/>
    </row>
    <row r="53817" spans="4:4" x14ac:dyDescent="0.2">
      <c r="D53817" s="20"/>
    </row>
    <row r="53818" spans="4:4" x14ac:dyDescent="0.2">
      <c r="D53818" s="20"/>
    </row>
    <row r="53819" spans="4:4" x14ac:dyDescent="0.2">
      <c r="D53819" s="20"/>
    </row>
    <row r="53820" spans="4:4" x14ac:dyDescent="0.2">
      <c r="D53820" s="20"/>
    </row>
    <row r="53821" spans="4:4" x14ac:dyDescent="0.2">
      <c r="D53821" s="20"/>
    </row>
    <row r="53822" spans="4:4" x14ac:dyDescent="0.2">
      <c r="D53822" s="20"/>
    </row>
    <row r="53823" spans="4:4" x14ac:dyDescent="0.2">
      <c r="D53823" s="20"/>
    </row>
    <row r="53824" spans="4:4" x14ac:dyDescent="0.2">
      <c r="D53824" s="20"/>
    </row>
    <row r="53825" spans="4:4" x14ac:dyDescent="0.2">
      <c r="D53825" s="20"/>
    </row>
    <row r="53826" spans="4:4" x14ac:dyDescent="0.2">
      <c r="D53826" s="20"/>
    </row>
    <row r="53827" spans="4:4" x14ac:dyDescent="0.2">
      <c r="D53827" s="20"/>
    </row>
    <row r="53828" spans="4:4" x14ac:dyDescent="0.2">
      <c r="D53828" s="20"/>
    </row>
    <row r="53829" spans="4:4" x14ac:dyDescent="0.2">
      <c r="D53829" s="20"/>
    </row>
    <row r="53830" spans="4:4" x14ac:dyDescent="0.2">
      <c r="D53830" s="20"/>
    </row>
    <row r="53831" spans="4:4" x14ac:dyDescent="0.2">
      <c r="D53831" s="20"/>
    </row>
    <row r="53832" spans="4:4" x14ac:dyDescent="0.2">
      <c r="D53832" s="20"/>
    </row>
    <row r="53833" spans="4:4" x14ac:dyDescent="0.2">
      <c r="D53833" s="20"/>
    </row>
    <row r="53834" spans="4:4" x14ac:dyDescent="0.2">
      <c r="D53834" s="20"/>
    </row>
    <row r="53835" spans="4:4" x14ac:dyDescent="0.2">
      <c r="D53835" s="20"/>
    </row>
    <row r="53836" spans="4:4" x14ac:dyDescent="0.2">
      <c r="D53836" s="20"/>
    </row>
    <row r="53837" spans="4:4" x14ac:dyDescent="0.2">
      <c r="D53837" s="20"/>
    </row>
    <row r="53838" spans="4:4" x14ac:dyDescent="0.2">
      <c r="D53838" s="20"/>
    </row>
    <row r="53839" spans="4:4" x14ac:dyDescent="0.2">
      <c r="D53839" s="20"/>
    </row>
    <row r="53840" spans="4:4" x14ac:dyDescent="0.2">
      <c r="D53840" s="20"/>
    </row>
    <row r="53841" spans="4:4" x14ac:dyDescent="0.2">
      <c r="D53841" s="20"/>
    </row>
    <row r="53842" spans="4:4" x14ac:dyDescent="0.2">
      <c r="D53842" s="20"/>
    </row>
    <row r="53843" spans="4:4" x14ac:dyDescent="0.2">
      <c r="D53843" s="20"/>
    </row>
    <row r="53844" spans="4:4" x14ac:dyDescent="0.2">
      <c r="D53844" s="20"/>
    </row>
    <row r="53845" spans="4:4" x14ac:dyDescent="0.2">
      <c r="D53845" s="20"/>
    </row>
    <row r="53846" spans="4:4" x14ac:dyDescent="0.2">
      <c r="D53846" s="20"/>
    </row>
    <row r="53847" spans="4:4" x14ac:dyDescent="0.2">
      <c r="D53847" s="20"/>
    </row>
    <row r="53848" spans="4:4" x14ac:dyDescent="0.2">
      <c r="D53848" s="20"/>
    </row>
    <row r="53849" spans="4:4" x14ac:dyDescent="0.2">
      <c r="D53849" s="20"/>
    </row>
    <row r="53850" spans="4:4" x14ac:dyDescent="0.2">
      <c r="D53850" s="20"/>
    </row>
    <row r="53851" spans="4:4" x14ac:dyDescent="0.2">
      <c r="D53851" s="20"/>
    </row>
    <row r="53852" spans="4:4" x14ac:dyDescent="0.2">
      <c r="D53852" s="20"/>
    </row>
    <row r="53853" spans="4:4" x14ac:dyDescent="0.2">
      <c r="D53853" s="20"/>
    </row>
    <row r="53854" spans="4:4" x14ac:dyDescent="0.2">
      <c r="D53854" s="20"/>
    </row>
    <row r="53855" spans="4:4" x14ac:dyDescent="0.2">
      <c r="D53855" s="20"/>
    </row>
    <row r="53856" spans="4:4" x14ac:dyDescent="0.2">
      <c r="D53856" s="20"/>
    </row>
    <row r="53857" spans="4:4" x14ac:dyDescent="0.2">
      <c r="D53857" s="20"/>
    </row>
    <row r="53858" spans="4:4" x14ac:dyDescent="0.2">
      <c r="D53858" s="20"/>
    </row>
    <row r="53859" spans="4:4" x14ac:dyDescent="0.2">
      <c r="D53859" s="20"/>
    </row>
    <row r="53860" spans="4:4" x14ac:dyDescent="0.2">
      <c r="D53860" s="20"/>
    </row>
    <row r="53861" spans="4:4" x14ac:dyDescent="0.2">
      <c r="D53861" s="20"/>
    </row>
    <row r="53862" spans="4:4" x14ac:dyDescent="0.2">
      <c r="D53862" s="20"/>
    </row>
    <row r="53863" spans="4:4" x14ac:dyDescent="0.2">
      <c r="D53863" s="20"/>
    </row>
    <row r="53864" spans="4:4" x14ac:dyDescent="0.2">
      <c r="D53864" s="20"/>
    </row>
    <row r="53865" spans="4:4" x14ac:dyDescent="0.2">
      <c r="D53865" s="20"/>
    </row>
    <row r="53866" spans="4:4" x14ac:dyDescent="0.2">
      <c r="D53866" s="20"/>
    </row>
    <row r="53867" spans="4:4" x14ac:dyDescent="0.2">
      <c r="D53867" s="20"/>
    </row>
    <row r="53868" spans="4:4" x14ac:dyDescent="0.2">
      <c r="D53868" s="20"/>
    </row>
    <row r="53869" spans="4:4" x14ac:dyDescent="0.2">
      <c r="D53869" s="20"/>
    </row>
    <row r="53870" spans="4:4" x14ac:dyDescent="0.2">
      <c r="D53870" s="20"/>
    </row>
    <row r="53871" spans="4:4" x14ac:dyDescent="0.2">
      <c r="D53871" s="20"/>
    </row>
    <row r="53872" spans="4:4" x14ac:dyDescent="0.2">
      <c r="D53872" s="20"/>
    </row>
    <row r="53873" spans="4:4" x14ac:dyDescent="0.2">
      <c r="D53873" s="20"/>
    </row>
    <row r="53874" spans="4:4" x14ac:dyDescent="0.2">
      <c r="D53874" s="20"/>
    </row>
    <row r="53875" spans="4:4" x14ac:dyDescent="0.2">
      <c r="D53875" s="20"/>
    </row>
    <row r="53876" spans="4:4" x14ac:dyDescent="0.2">
      <c r="D53876" s="20"/>
    </row>
    <row r="53877" spans="4:4" x14ac:dyDescent="0.2">
      <c r="D53877" s="20"/>
    </row>
    <row r="53878" spans="4:4" x14ac:dyDescent="0.2">
      <c r="D53878" s="20"/>
    </row>
    <row r="53879" spans="4:4" x14ac:dyDescent="0.2">
      <c r="D53879" s="20"/>
    </row>
    <row r="53880" spans="4:4" x14ac:dyDescent="0.2">
      <c r="D53880" s="20"/>
    </row>
    <row r="53881" spans="4:4" x14ac:dyDescent="0.2">
      <c r="D53881" s="20"/>
    </row>
    <row r="53882" spans="4:4" x14ac:dyDescent="0.2">
      <c r="D53882" s="20"/>
    </row>
    <row r="53883" spans="4:4" x14ac:dyDescent="0.2">
      <c r="D53883" s="20"/>
    </row>
    <row r="53884" spans="4:4" x14ac:dyDescent="0.2">
      <c r="D53884" s="20"/>
    </row>
    <row r="53885" spans="4:4" x14ac:dyDescent="0.2">
      <c r="D53885" s="20"/>
    </row>
    <row r="53886" spans="4:4" x14ac:dyDescent="0.2">
      <c r="D53886" s="20"/>
    </row>
    <row r="53887" spans="4:4" x14ac:dyDescent="0.2">
      <c r="D53887" s="20"/>
    </row>
    <row r="53888" spans="4:4" x14ac:dyDescent="0.2">
      <c r="D53888" s="20"/>
    </row>
    <row r="53889" spans="4:4" x14ac:dyDescent="0.2">
      <c r="D53889" s="20"/>
    </row>
    <row r="53890" spans="4:4" x14ac:dyDescent="0.2">
      <c r="D53890" s="20"/>
    </row>
    <row r="53891" spans="4:4" x14ac:dyDescent="0.2">
      <c r="D53891" s="20"/>
    </row>
    <row r="53892" spans="4:4" x14ac:dyDescent="0.2">
      <c r="D53892" s="20"/>
    </row>
    <row r="53893" spans="4:4" x14ac:dyDescent="0.2">
      <c r="D53893" s="20"/>
    </row>
    <row r="53894" spans="4:4" x14ac:dyDescent="0.2">
      <c r="D53894" s="20"/>
    </row>
    <row r="53895" spans="4:4" x14ac:dyDescent="0.2">
      <c r="D53895" s="20"/>
    </row>
    <row r="53896" spans="4:4" x14ac:dyDescent="0.2">
      <c r="D53896" s="20"/>
    </row>
    <row r="53897" spans="4:4" x14ac:dyDescent="0.2">
      <c r="D53897" s="20"/>
    </row>
    <row r="53898" spans="4:4" x14ac:dyDescent="0.2">
      <c r="D53898" s="20"/>
    </row>
    <row r="53899" spans="4:4" x14ac:dyDescent="0.2">
      <c r="D53899" s="20"/>
    </row>
    <row r="53900" spans="4:4" x14ac:dyDescent="0.2">
      <c r="D53900" s="20"/>
    </row>
    <row r="53901" spans="4:4" x14ac:dyDescent="0.2">
      <c r="D53901" s="20"/>
    </row>
    <row r="53902" spans="4:4" x14ac:dyDescent="0.2">
      <c r="D53902" s="20"/>
    </row>
    <row r="53903" spans="4:4" x14ac:dyDescent="0.2">
      <c r="D53903" s="20"/>
    </row>
    <row r="53904" spans="4:4" x14ac:dyDescent="0.2">
      <c r="D53904" s="20"/>
    </row>
    <row r="53905" spans="4:4" x14ac:dyDescent="0.2">
      <c r="D53905" s="20"/>
    </row>
    <row r="53906" spans="4:4" x14ac:dyDescent="0.2">
      <c r="D53906" s="20"/>
    </row>
    <row r="53907" spans="4:4" x14ac:dyDescent="0.2">
      <c r="D53907" s="20"/>
    </row>
    <row r="53908" spans="4:4" x14ac:dyDescent="0.2">
      <c r="D53908" s="20"/>
    </row>
    <row r="53909" spans="4:4" x14ac:dyDescent="0.2">
      <c r="D53909" s="20"/>
    </row>
    <row r="53910" spans="4:4" x14ac:dyDescent="0.2">
      <c r="D53910" s="20"/>
    </row>
    <row r="53911" spans="4:4" x14ac:dyDescent="0.2">
      <c r="D53911" s="20"/>
    </row>
    <row r="53912" spans="4:4" x14ac:dyDescent="0.2">
      <c r="D53912" s="20"/>
    </row>
    <row r="53913" spans="4:4" x14ac:dyDescent="0.2">
      <c r="D53913" s="20"/>
    </row>
    <row r="53914" spans="4:4" x14ac:dyDescent="0.2">
      <c r="D53914" s="20"/>
    </row>
    <row r="53915" spans="4:4" x14ac:dyDescent="0.2">
      <c r="D53915" s="20"/>
    </row>
    <row r="53916" spans="4:4" x14ac:dyDescent="0.2">
      <c r="D53916" s="20"/>
    </row>
    <row r="53917" spans="4:4" x14ac:dyDescent="0.2">
      <c r="D53917" s="20"/>
    </row>
    <row r="53918" spans="4:4" x14ac:dyDescent="0.2">
      <c r="D53918" s="20"/>
    </row>
    <row r="53919" spans="4:4" x14ac:dyDescent="0.2">
      <c r="D53919" s="20"/>
    </row>
    <row r="53920" spans="4:4" x14ac:dyDescent="0.2">
      <c r="D53920" s="20"/>
    </row>
    <row r="53921" spans="4:4" x14ac:dyDescent="0.2">
      <c r="D53921" s="20"/>
    </row>
    <row r="53922" spans="4:4" x14ac:dyDescent="0.2">
      <c r="D53922" s="20"/>
    </row>
    <row r="53923" spans="4:4" x14ac:dyDescent="0.2">
      <c r="D53923" s="20"/>
    </row>
    <row r="53924" spans="4:4" x14ac:dyDescent="0.2">
      <c r="D53924" s="20"/>
    </row>
    <row r="53925" spans="4:4" x14ac:dyDescent="0.2">
      <c r="D53925" s="20"/>
    </row>
    <row r="53926" spans="4:4" x14ac:dyDescent="0.2">
      <c r="D53926" s="20"/>
    </row>
    <row r="53927" spans="4:4" x14ac:dyDescent="0.2">
      <c r="D53927" s="20"/>
    </row>
    <row r="53928" spans="4:4" x14ac:dyDescent="0.2">
      <c r="D53928" s="20"/>
    </row>
    <row r="53929" spans="4:4" x14ac:dyDescent="0.2">
      <c r="D53929" s="20"/>
    </row>
    <row r="53930" spans="4:4" x14ac:dyDescent="0.2">
      <c r="D53930" s="20"/>
    </row>
    <row r="53931" spans="4:4" x14ac:dyDescent="0.2">
      <c r="D53931" s="20"/>
    </row>
    <row r="53932" spans="4:4" x14ac:dyDescent="0.2">
      <c r="D53932" s="20"/>
    </row>
    <row r="53933" spans="4:4" x14ac:dyDescent="0.2">
      <c r="D53933" s="20"/>
    </row>
    <row r="53934" spans="4:4" x14ac:dyDescent="0.2">
      <c r="D53934" s="20"/>
    </row>
    <row r="53935" spans="4:4" x14ac:dyDescent="0.2">
      <c r="D53935" s="20"/>
    </row>
    <row r="53936" spans="4:4" x14ac:dyDescent="0.2">
      <c r="D53936" s="20"/>
    </row>
    <row r="53937" spans="4:4" x14ac:dyDescent="0.2">
      <c r="D53937" s="20"/>
    </row>
    <row r="53938" spans="4:4" x14ac:dyDescent="0.2">
      <c r="D53938" s="20"/>
    </row>
    <row r="53939" spans="4:4" x14ac:dyDescent="0.2">
      <c r="D53939" s="20"/>
    </row>
    <row r="53940" spans="4:4" x14ac:dyDescent="0.2">
      <c r="D53940" s="20"/>
    </row>
    <row r="53941" spans="4:4" x14ac:dyDescent="0.2">
      <c r="D53941" s="20"/>
    </row>
    <row r="53942" spans="4:4" x14ac:dyDescent="0.2">
      <c r="D53942" s="20"/>
    </row>
    <row r="53943" spans="4:4" x14ac:dyDescent="0.2">
      <c r="D53943" s="20"/>
    </row>
    <row r="53944" spans="4:4" x14ac:dyDescent="0.2">
      <c r="D53944" s="20"/>
    </row>
    <row r="53945" spans="4:4" x14ac:dyDescent="0.2">
      <c r="D53945" s="20"/>
    </row>
    <row r="53946" spans="4:4" x14ac:dyDescent="0.2">
      <c r="D53946" s="20"/>
    </row>
    <row r="53947" spans="4:4" x14ac:dyDescent="0.2">
      <c r="D53947" s="20"/>
    </row>
    <row r="53948" spans="4:4" x14ac:dyDescent="0.2">
      <c r="D53948" s="20"/>
    </row>
    <row r="53949" spans="4:4" x14ac:dyDescent="0.2">
      <c r="D53949" s="20"/>
    </row>
    <row r="53950" spans="4:4" x14ac:dyDescent="0.2">
      <c r="D53950" s="20"/>
    </row>
    <row r="53951" spans="4:4" x14ac:dyDescent="0.2">
      <c r="D53951" s="20"/>
    </row>
    <row r="53952" spans="4:4" x14ac:dyDescent="0.2">
      <c r="D53952" s="20"/>
    </row>
    <row r="53953" spans="4:4" x14ac:dyDescent="0.2">
      <c r="D53953" s="20"/>
    </row>
    <row r="53954" spans="4:4" x14ac:dyDescent="0.2">
      <c r="D53954" s="20"/>
    </row>
    <row r="53955" spans="4:4" x14ac:dyDescent="0.2">
      <c r="D53955" s="20"/>
    </row>
    <row r="53956" spans="4:4" x14ac:dyDescent="0.2">
      <c r="D53956" s="20"/>
    </row>
    <row r="53957" spans="4:4" x14ac:dyDescent="0.2">
      <c r="D53957" s="20"/>
    </row>
    <row r="53958" spans="4:4" x14ac:dyDescent="0.2">
      <c r="D53958" s="20"/>
    </row>
    <row r="53959" spans="4:4" x14ac:dyDescent="0.2">
      <c r="D53959" s="20"/>
    </row>
    <row r="53960" spans="4:4" x14ac:dyDescent="0.2">
      <c r="D53960" s="20"/>
    </row>
    <row r="53961" spans="4:4" x14ac:dyDescent="0.2">
      <c r="D53961" s="20"/>
    </row>
    <row r="53962" spans="4:4" x14ac:dyDescent="0.2">
      <c r="D53962" s="20"/>
    </row>
    <row r="53963" spans="4:4" x14ac:dyDescent="0.2">
      <c r="D53963" s="20"/>
    </row>
    <row r="53964" spans="4:4" x14ac:dyDescent="0.2">
      <c r="D53964" s="20"/>
    </row>
    <row r="53965" spans="4:4" x14ac:dyDescent="0.2">
      <c r="D53965" s="20"/>
    </row>
    <row r="53966" spans="4:4" x14ac:dyDescent="0.2">
      <c r="D53966" s="20"/>
    </row>
    <row r="53967" spans="4:4" x14ac:dyDescent="0.2">
      <c r="D53967" s="20"/>
    </row>
    <row r="53968" spans="4:4" x14ac:dyDescent="0.2">
      <c r="D53968" s="20"/>
    </row>
    <row r="53969" spans="4:4" x14ac:dyDescent="0.2">
      <c r="D53969" s="20"/>
    </row>
    <row r="53970" spans="4:4" x14ac:dyDescent="0.2">
      <c r="D53970" s="20"/>
    </row>
    <row r="53971" spans="4:4" x14ac:dyDescent="0.2">
      <c r="D53971" s="20"/>
    </row>
    <row r="53972" spans="4:4" x14ac:dyDescent="0.2">
      <c r="D53972" s="20"/>
    </row>
    <row r="53973" spans="4:4" x14ac:dyDescent="0.2">
      <c r="D53973" s="20"/>
    </row>
    <row r="53974" spans="4:4" x14ac:dyDescent="0.2">
      <c r="D53974" s="20"/>
    </row>
    <row r="53975" spans="4:4" x14ac:dyDescent="0.2">
      <c r="D53975" s="20"/>
    </row>
    <row r="53976" spans="4:4" x14ac:dyDescent="0.2">
      <c r="D53976" s="20"/>
    </row>
    <row r="53977" spans="4:4" x14ac:dyDescent="0.2">
      <c r="D53977" s="20"/>
    </row>
    <row r="53978" spans="4:4" x14ac:dyDescent="0.2">
      <c r="D53978" s="20"/>
    </row>
    <row r="53979" spans="4:4" x14ac:dyDescent="0.2">
      <c r="D53979" s="20"/>
    </row>
    <row r="53980" spans="4:4" x14ac:dyDescent="0.2">
      <c r="D53980" s="20"/>
    </row>
    <row r="53981" spans="4:4" x14ac:dyDescent="0.2">
      <c r="D53981" s="20"/>
    </row>
    <row r="53982" spans="4:4" x14ac:dyDescent="0.2">
      <c r="D53982" s="20"/>
    </row>
    <row r="53983" spans="4:4" x14ac:dyDescent="0.2">
      <c r="D53983" s="20"/>
    </row>
    <row r="53984" spans="4:4" x14ac:dyDescent="0.2">
      <c r="D53984" s="20"/>
    </row>
    <row r="53985" spans="4:4" x14ac:dyDescent="0.2">
      <c r="D53985" s="20"/>
    </row>
    <row r="53986" spans="4:4" x14ac:dyDescent="0.2">
      <c r="D53986" s="20"/>
    </row>
    <row r="53987" spans="4:4" x14ac:dyDescent="0.2">
      <c r="D53987" s="20"/>
    </row>
    <row r="53988" spans="4:4" x14ac:dyDescent="0.2">
      <c r="D53988" s="20"/>
    </row>
    <row r="53989" spans="4:4" x14ac:dyDescent="0.2">
      <c r="D53989" s="20"/>
    </row>
    <row r="53990" spans="4:4" x14ac:dyDescent="0.2">
      <c r="D53990" s="20"/>
    </row>
    <row r="53991" spans="4:4" x14ac:dyDescent="0.2">
      <c r="D53991" s="20"/>
    </row>
    <row r="53992" spans="4:4" x14ac:dyDescent="0.2">
      <c r="D53992" s="20"/>
    </row>
    <row r="53993" spans="4:4" x14ac:dyDescent="0.2">
      <c r="D53993" s="20"/>
    </row>
    <row r="53994" spans="4:4" x14ac:dyDescent="0.2">
      <c r="D53994" s="20"/>
    </row>
    <row r="53995" spans="4:4" x14ac:dyDescent="0.2">
      <c r="D53995" s="20"/>
    </row>
    <row r="53996" spans="4:4" x14ac:dyDescent="0.2">
      <c r="D53996" s="20"/>
    </row>
    <row r="53997" spans="4:4" x14ac:dyDescent="0.2">
      <c r="D53997" s="20"/>
    </row>
    <row r="53998" spans="4:4" x14ac:dyDescent="0.2">
      <c r="D53998" s="20"/>
    </row>
    <row r="53999" spans="4:4" x14ac:dyDescent="0.2">
      <c r="D53999" s="20"/>
    </row>
    <row r="54000" spans="4:4" x14ac:dyDescent="0.2">
      <c r="D54000" s="20"/>
    </row>
    <row r="54001" spans="4:4" x14ac:dyDescent="0.2">
      <c r="D54001" s="20"/>
    </row>
    <row r="54002" spans="4:4" x14ac:dyDescent="0.2">
      <c r="D54002" s="20"/>
    </row>
    <row r="54003" spans="4:4" x14ac:dyDescent="0.2">
      <c r="D54003" s="20"/>
    </row>
    <row r="54004" spans="4:4" x14ac:dyDescent="0.2">
      <c r="D54004" s="20"/>
    </row>
    <row r="54005" spans="4:4" x14ac:dyDescent="0.2">
      <c r="D54005" s="20"/>
    </row>
    <row r="54006" spans="4:4" x14ac:dyDescent="0.2">
      <c r="D54006" s="20"/>
    </row>
    <row r="54007" spans="4:4" x14ac:dyDescent="0.2">
      <c r="D54007" s="20"/>
    </row>
    <row r="54008" spans="4:4" x14ac:dyDescent="0.2">
      <c r="D54008" s="20"/>
    </row>
    <row r="54009" spans="4:4" x14ac:dyDescent="0.2">
      <c r="D54009" s="20"/>
    </row>
    <row r="54010" spans="4:4" x14ac:dyDescent="0.2">
      <c r="D54010" s="20"/>
    </row>
    <row r="54011" spans="4:4" x14ac:dyDescent="0.2">
      <c r="D54011" s="20"/>
    </row>
    <row r="54012" spans="4:4" x14ac:dyDescent="0.2">
      <c r="D54012" s="20"/>
    </row>
    <row r="54013" spans="4:4" x14ac:dyDescent="0.2">
      <c r="D54013" s="20"/>
    </row>
    <row r="54014" spans="4:4" x14ac:dyDescent="0.2">
      <c r="D54014" s="20"/>
    </row>
    <row r="54015" spans="4:4" x14ac:dyDescent="0.2">
      <c r="D54015" s="20"/>
    </row>
    <row r="54016" spans="4:4" x14ac:dyDescent="0.2">
      <c r="D54016" s="20"/>
    </row>
    <row r="54017" spans="4:4" x14ac:dyDescent="0.2">
      <c r="D54017" s="20"/>
    </row>
    <row r="54018" spans="4:4" x14ac:dyDescent="0.2">
      <c r="D54018" s="20"/>
    </row>
    <row r="54019" spans="4:4" x14ac:dyDescent="0.2">
      <c r="D54019" s="20"/>
    </row>
    <row r="54020" spans="4:4" x14ac:dyDescent="0.2">
      <c r="D54020" s="20"/>
    </row>
    <row r="54021" spans="4:4" x14ac:dyDescent="0.2">
      <c r="D54021" s="20"/>
    </row>
    <row r="54022" spans="4:4" x14ac:dyDescent="0.2">
      <c r="D54022" s="20"/>
    </row>
    <row r="54023" spans="4:4" x14ac:dyDescent="0.2">
      <c r="D54023" s="20"/>
    </row>
    <row r="54024" spans="4:4" x14ac:dyDescent="0.2">
      <c r="D54024" s="20"/>
    </row>
    <row r="54025" spans="4:4" x14ac:dyDescent="0.2">
      <c r="D54025" s="20"/>
    </row>
    <row r="54026" spans="4:4" x14ac:dyDescent="0.2">
      <c r="D54026" s="20"/>
    </row>
    <row r="54027" spans="4:4" x14ac:dyDescent="0.2">
      <c r="D54027" s="20"/>
    </row>
    <row r="54028" spans="4:4" x14ac:dyDescent="0.2">
      <c r="D54028" s="20"/>
    </row>
    <row r="54029" spans="4:4" x14ac:dyDescent="0.2">
      <c r="D54029" s="20"/>
    </row>
    <row r="54030" spans="4:4" x14ac:dyDescent="0.2">
      <c r="D54030" s="20"/>
    </row>
    <row r="54031" spans="4:4" x14ac:dyDescent="0.2">
      <c r="D54031" s="20"/>
    </row>
    <row r="54032" spans="4:4" x14ac:dyDescent="0.2">
      <c r="D54032" s="20"/>
    </row>
    <row r="54033" spans="4:4" x14ac:dyDescent="0.2">
      <c r="D54033" s="20"/>
    </row>
    <row r="54034" spans="4:4" x14ac:dyDescent="0.2">
      <c r="D54034" s="20"/>
    </row>
    <row r="54035" spans="4:4" x14ac:dyDescent="0.2">
      <c r="D54035" s="20"/>
    </row>
    <row r="54036" spans="4:4" x14ac:dyDescent="0.2">
      <c r="D54036" s="20"/>
    </row>
    <row r="54037" spans="4:4" x14ac:dyDescent="0.2">
      <c r="D54037" s="20"/>
    </row>
    <row r="54038" spans="4:4" x14ac:dyDescent="0.2">
      <c r="D54038" s="20"/>
    </row>
    <row r="54039" spans="4:4" x14ac:dyDescent="0.2">
      <c r="D54039" s="20"/>
    </row>
    <row r="54040" spans="4:4" x14ac:dyDescent="0.2">
      <c r="D54040" s="20"/>
    </row>
    <row r="54041" spans="4:4" x14ac:dyDescent="0.2">
      <c r="D54041" s="20"/>
    </row>
    <row r="54042" spans="4:4" x14ac:dyDescent="0.2">
      <c r="D54042" s="20"/>
    </row>
    <row r="54043" spans="4:4" x14ac:dyDescent="0.2">
      <c r="D54043" s="20"/>
    </row>
    <row r="54044" spans="4:4" x14ac:dyDescent="0.2">
      <c r="D54044" s="20"/>
    </row>
    <row r="54045" spans="4:4" x14ac:dyDescent="0.2">
      <c r="D54045" s="20"/>
    </row>
    <row r="54046" spans="4:4" x14ac:dyDescent="0.2">
      <c r="D54046" s="20"/>
    </row>
    <row r="54047" spans="4:4" x14ac:dyDescent="0.2">
      <c r="D54047" s="20"/>
    </row>
    <row r="54048" spans="4:4" x14ac:dyDescent="0.2">
      <c r="D54048" s="20"/>
    </row>
    <row r="54049" spans="4:4" x14ac:dyDescent="0.2">
      <c r="D54049" s="20"/>
    </row>
    <row r="54050" spans="4:4" x14ac:dyDescent="0.2">
      <c r="D54050" s="20"/>
    </row>
    <row r="54051" spans="4:4" x14ac:dyDescent="0.2">
      <c r="D54051" s="20"/>
    </row>
    <row r="54052" spans="4:4" x14ac:dyDescent="0.2">
      <c r="D54052" s="20"/>
    </row>
    <row r="54053" spans="4:4" x14ac:dyDescent="0.2">
      <c r="D54053" s="20"/>
    </row>
    <row r="54054" spans="4:4" x14ac:dyDescent="0.2">
      <c r="D54054" s="20"/>
    </row>
    <row r="54055" spans="4:4" x14ac:dyDescent="0.2">
      <c r="D54055" s="20"/>
    </row>
    <row r="54056" spans="4:4" x14ac:dyDescent="0.2">
      <c r="D54056" s="20"/>
    </row>
    <row r="54057" spans="4:4" x14ac:dyDescent="0.2">
      <c r="D54057" s="20"/>
    </row>
    <row r="54058" spans="4:4" x14ac:dyDescent="0.2">
      <c r="D54058" s="20"/>
    </row>
    <row r="54059" spans="4:4" x14ac:dyDescent="0.2">
      <c r="D54059" s="20"/>
    </row>
    <row r="54060" spans="4:4" x14ac:dyDescent="0.2">
      <c r="D54060" s="20"/>
    </row>
    <row r="54061" spans="4:4" x14ac:dyDescent="0.2">
      <c r="D54061" s="20"/>
    </row>
    <row r="54062" spans="4:4" x14ac:dyDescent="0.2">
      <c r="D54062" s="20"/>
    </row>
    <row r="54063" spans="4:4" x14ac:dyDescent="0.2">
      <c r="D54063" s="20"/>
    </row>
    <row r="54064" spans="4:4" x14ac:dyDescent="0.2">
      <c r="D54064" s="20"/>
    </row>
    <row r="54065" spans="4:4" x14ac:dyDescent="0.2">
      <c r="D54065" s="20"/>
    </row>
    <row r="54066" spans="4:4" x14ac:dyDescent="0.2">
      <c r="D54066" s="20"/>
    </row>
    <row r="54067" spans="4:4" x14ac:dyDescent="0.2">
      <c r="D54067" s="20"/>
    </row>
    <row r="54068" spans="4:4" x14ac:dyDescent="0.2">
      <c r="D54068" s="20"/>
    </row>
    <row r="54069" spans="4:4" x14ac:dyDescent="0.2">
      <c r="D54069" s="20"/>
    </row>
    <row r="54070" spans="4:4" x14ac:dyDescent="0.2">
      <c r="D54070" s="20"/>
    </row>
    <row r="54071" spans="4:4" x14ac:dyDescent="0.2">
      <c r="D54071" s="20"/>
    </row>
    <row r="54072" spans="4:4" x14ac:dyDescent="0.2">
      <c r="D54072" s="20"/>
    </row>
    <row r="54073" spans="4:4" x14ac:dyDescent="0.2">
      <c r="D54073" s="20"/>
    </row>
    <row r="54074" spans="4:4" x14ac:dyDescent="0.2">
      <c r="D54074" s="20"/>
    </row>
    <row r="54075" spans="4:4" x14ac:dyDescent="0.2">
      <c r="D54075" s="20"/>
    </row>
    <row r="54076" spans="4:4" x14ac:dyDescent="0.2">
      <c r="D54076" s="20"/>
    </row>
    <row r="54077" spans="4:4" x14ac:dyDescent="0.2">
      <c r="D54077" s="20"/>
    </row>
    <row r="54078" spans="4:4" x14ac:dyDescent="0.2">
      <c r="D54078" s="20"/>
    </row>
    <row r="54079" spans="4:4" x14ac:dyDescent="0.2">
      <c r="D54079" s="20"/>
    </row>
    <row r="54080" spans="4:4" x14ac:dyDescent="0.2">
      <c r="D54080" s="20"/>
    </row>
    <row r="54081" spans="4:4" x14ac:dyDescent="0.2">
      <c r="D54081" s="20"/>
    </row>
    <row r="54082" spans="4:4" x14ac:dyDescent="0.2">
      <c r="D54082" s="20"/>
    </row>
    <row r="54083" spans="4:4" x14ac:dyDescent="0.2">
      <c r="D54083" s="20"/>
    </row>
    <row r="54084" spans="4:4" x14ac:dyDescent="0.2">
      <c r="D54084" s="20"/>
    </row>
    <row r="54085" spans="4:4" x14ac:dyDescent="0.2">
      <c r="D54085" s="20"/>
    </row>
    <row r="54086" spans="4:4" x14ac:dyDescent="0.2">
      <c r="D54086" s="20"/>
    </row>
    <row r="54087" spans="4:4" x14ac:dyDescent="0.2">
      <c r="D54087" s="20"/>
    </row>
    <row r="54088" spans="4:4" x14ac:dyDescent="0.2">
      <c r="D54088" s="20"/>
    </row>
    <row r="54089" spans="4:4" x14ac:dyDescent="0.2">
      <c r="D54089" s="20"/>
    </row>
    <row r="54090" spans="4:4" x14ac:dyDescent="0.2">
      <c r="D54090" s="20"/>
    </row>
    <row r="54091" spans="4:4" x14ac:dyDescent="0.2">
      <c r="D54091" s="20"/>
    </row>
    <row r="54092" spans="4:4" x14ac:dyDescent="0.2">
      <c r="D54092" s="20"/>
    </row>
    <row r="54093" spans="4:4" x14ac:dyDescent="0.2">
      <c r="D54093" s="20"/>
    </row>
    <row r="54094" spans="4:4" x14ac:dyDescent="0.2">
      <c r="D54094" s="20"/>
    </row>
    <row r="54095" spans="4:4" x14ac:dyDescent="0.2">
      <c r="D54095" s="20"/>
    </row>
    <row r="54096" spans="4:4" x14ac:dyDescent="0.2">
      <c r="D54096" s="20"/>
    </row>
    <row r="54097" spans="4:4" x14ac:dyDescent="0.2">
      <c r="D54097" s="20"/>
    </row>
    <row r="54098" spans="4:4" x14ac:dyDescent="0.2">
      <c r="D54098" s="20"/>
    </row>
    <row r="54099" spans="4:4" x14ac:dyDescent="0.2">
      <c r="D54099" s="20"/>
    </row>
    <row r="54100" spans="4:4" x14ac:dyDescent="0.2">
      <c r="D54100" s="20"/>
    </row>
    <row r="54101" spans="4:4" x14ac:dyDescent="0.2">
      <c r="D54101" s="20"/>
    </row>
    <row r="54102" spans="4:4" x14ac:dyDescent="0.2">
      <c r="D54102" s="20"/>
    </row>
    <row r="54103" spans="4:4" x14ac:dyDescent="0.2">
      <c r="D54103" s="20"/>
    </row>
    <row r="54104" spans="4:4" x14ac:dyDescent="0.2">
      <c r="D54104" s="20"/>
    </row>
    <row r="54105" spans="4:4" x14ac:dyDescent="0.2">
      <c r="D54105" s="20"/>
    </row>
    <row r="54106" spans="4:4" x14ac:dyDescent="0.2">
      <c r="D54106" s="20"/>
    </row>
    <row r="54107" spans="4:4" x14ac:dyDescent="0.2">
      <c r="D54107" s="20"/>
    </row>
    <row r="54108" spans="4:4" x14ac:dyDescent="0.2">
      <c r="D54108" s="20"/>
    </row>
    <row r="54109" spans="4:4" x14ac:dyDescent="0.2">
      <c r="D54109" s="20"/>
    </row>
    <row r="54110" spans="4:4" x14ac:dyDescent="0.2">
      <c r="D54110" s="20"/>
    </row>
    <row r="54111" spans="4:4" x14ac:dyDescent="0.2">
      <c r="D54111" s="20"/>
    </row>
    <row r="54112" spans="4:4" x14ac:dyDescent="0.2">
      <c r="D54112" s="20"/>
    </row>
    <row r="54113" spans="4:4" x14ac:dyDescent="0.2">
      <c r="D54113" s="20"/>
    </row>
    <row r="54114" spans="4:4" x14ac:dyDescent="0.2">
      <c r="D54114" s="20"/>
    </row>
    <row r="54115" spans="4:4" x14ac:dyDescent="0.2">
      <c r="D54115" s="20"/>
    </row>
    <row r="54116" spans="4:4" x14ac:dyDescent="0.2">
      <c r="D54116" s="20"/>
    </row>
    <row r="54117" spans="4:4" x14ac:dyDescent="0.2">
      <c r="D54117" s="20"/>
    </row>
    <row r="54118" spans="4:4" x14ac:dyDescent="0.2">
      <c r="D54118" s="20"/>
    </row>
    <row r="54119" spans="4:4" x14ac:dyDescent="0.2">
      <c r="D54119" s="20"/>
    </row>
    <row r="54120" spans="4:4" x14ac:dyDescent="0.2">
      <c r="D54120" s="20"/>
    </row>
    <row r="54121" spans="4:4" x14ac:dyDescent="0.2">
      <c r="D54121" s="20"/>
    </row>
    <row r="54122" spans="4:4" x14ac:dyDescent="0.2">
      <c r="D54122" s="20"/>
    </row>
    <row r="54123" spans="4:4" x14ac:dyDescent="0.2">
      <c r="D54123" s="20"/>
    </row>
    <row r="54124" spans="4:4" x14ac:dyDescent="0.2">
      <c r="D54124" s="20"/>
    </row>
    <row r="54125" spans="4:4" x14ac:dyDescent="0.2">
      <c r="D54125" s="20"/>
    </row>
    <row r="54126" spans="4:4" x14ac:dyDescent="0.2">
      <c r="D54126" s="20"/>
    </row>
    <row r="54127" spans="4:4" x14ac:dyDescent="0.2">
      <c r="D54127" s="20"/>
    </row>
    <row r="54128" spans="4:4" x14ac:dyDescent="0.2">
      <c r="D54128" s="20"/>
    </row>
    <row r="54129" spans="4:4" x14ac:dyDescent="0.2">
      <c r="D54129" s="20"/>
    </row>
    <row r="54130" spans="4:4" x14ac:dyDescent="0.2">
      <c r="D54130" s="20"/>
    </row>
    <row r="54131" spans="4:4" x14ac:dyDescent="0.2">
      <c r="D54131" s="20"/>
    </row>
    <row r="54132" spans="4:4" x14ac:dyDescent="0.2">
      <c r="D54132" s="20"/>
    </row>
    <row r="54133" spans="4:4" x14ac:dyDescent="0.2">
      <c r="D54133" s="20"/>
    </row>
    <row r="54134" spans="4:4" x14ac:dyDescent="0.2">
      <c r="D54134" s="20"/>
    </row>
    <row r="54135" spans="4:4" x14ac:dyDescent="0.2">
      <c r="D54135" s="20"/>
    </row>
    <row r="54136" spans="4:4" x14ac:dyDescent="0.2">
      <c r="D54136" s="20"/>
    </row>
    <row r="54137" spans="4:4" x14ac:dyDescent="0.2">
      <c r="D54137" s="20"/>
    </row>
    <row r="54138" spans="4:4" x14ac:dyDescent="0.2">
      <c r="D54138" s="20"/>
    </row>
    <row r="54139" spans="4:4" x14ac:dyDescent="0.2">
      <c r="D54139" s="20"/>
    </row>
    <row r="54140" spans="4:4" x14ac:dyDescent="0.2">
      <c r="D54140" s="20"/>
    </row>
    <row r="54141" spans="4:4" x14ac:dyDescent="0.2">
      <c r="D54141" s="20"/>
    </row>
    <row r="54142" spans="4:4" x14ac:dyDescent="0.2">
      <c r="D54142" s="20"/>
    </row>
    <row r="54143" spans="4:4" x14ac:dyDescent="0.2">
      <c r="D54143" s="20"/>
    </row>
    <row r="54144" spans="4:4" x14ac:dyDescent="0.2">
      <c r="D54144" s="20"/>
    </row>
    <row r="54145" spans="4:4" x14ac:dyDescent="0.2">
      <c r="D54145" s="20"/>
    </row>
    <row r="54146" spans="4:4" x14ac:dyDescent="0.2">
      <c r="D54146" s="20"/>
    </row>
    <row r="54147" spans="4:4" x14ac:dyDescent="0.2">
      <c r="D54147" s="20"/>
    </row>
    <row r="54148" spans="4:4" x14ac:dyDescent="0.2">
      <c r="D54148" s="20"/>
    </row>
    <row r="54149" spans="4:4" x14ac:dyDescent="0.2">
      <c r="D54149" s="20"/>
    </row>
    <row r="54150" spans="4:4" x14ac:dyDescent="0.2">
      <c r="D54150" s="20"/>
    </row>
    <row r="54151" spans="4:4" x14ac:dyDescent="0.2">
      <c r="D54151" s="20"/>
    </row>
    <row r="54152" spans="4:4" x14ac:dyDescent="0.2">
      <c r="D54152" s="20"/>
    </row>
    <row r="54153" spans="4:4" x14ac:dyDescent="0.2">
      <c r="D54153" s="20"/>
    </row>
    <row r="54154" spans="4:4" x14ac:dyDescent="0.2">
      <c r="D54154" s="20"/>
    </row>
    <row r="54155" spans="4:4" x14ac:dyDescent="0.2">
      <c r="D54155" s="20"/>
    </row>
    <row r="54156" spans="4:4" x14ac:dyDescent="0.2">
      <c r="D54156" s="20"/>
    </row>
    <row r="54157" spans="4:4" x14ac:dyDescent="0.2">
      <c r="D54157" s="20"/>
    </row>
    <row r="54158" spans="4:4" x14ac:dyDescent="0.2">
      <c r="D54158" s="20"/>
    </row>
    <row r="54159" spans="4:4" x14ac:dyDescent="0.2">
      <c r="D54159" s="20"/>
    </row>
    <row r="54160" spans="4:4" x14ac:dyDescent="0.2">
      <c r="D54160" s="20"/>
    </row>
    <row r="54161" spans="4:4" x14ac:dyDescent="0.2">
      <c r="D54161" s="20"/>
    </row>
    <row r="54162" spans="4:4" x14ac:dyDescent="0.2">
      <c r="D54162" s="20"/>
    </row>
    <row r="54163" spans="4:4" x14ac:dyDescent="0.2">
      <c r="D54163" s="20"/>
    </row>
    <row r="54164" spans="4:4" x14ac:dyDescent="0.2">
      <c r="D54164" s="20"/>
    </row>
    <row r="54165" spans="4:4" x14ac:dyDescent="0.2">
      <c r="D54165" s="20"/>
    </row>
    <row r="54166" spans="4:4" x14ac:dyDescent="0.2">
      <c r="D54166" s="20"/>
    </row>
    <row r="54167" spans="4:4" x14ac:dyDescent="0.2">
      <c r="D54167" s="20"/>
    </row>
    <row r="54168" spans="4:4" x14ac:dyDescent="0.2">
      <c r="D54168" s="20"/>
    </row>
    <row r="54169" spans="4:4" x14ac:dyDescent="0.2">
      <c r="D54169" s="20"/>
    </row>
    <row r="54170" spans="4:4" x14ac:dyDescent="0.2">
      <c r="D54170" s="20"/>
    </row>
    <row r="54171" spans="4:4" x14ac:dyDescent="0.2">
      <c r="D54171" s="20"/>
    </row>
    <row r="54172" spans="4:4" x14ac:dyDescent="0.2">
      <c r="D54172" s="20"/>
    </row>
    <row r="54173" spans="4:4" x14ac:dyDescent="0.2">
      <c r="D54173" s="20"/>
    </row>
    <row r="54174" spans="4:4" x14ac:dyDescent="0.2">
      <c r="D54174" s="20"/>
    </row>
    <row r="54175" spans="4:4" x14ac:dyDescent="0.2">
      <c r="D54175" s="20"/>
    </row>
    <row r="54176" spans="4:4" x14ac:dyDescent="0.2">
      <c r="D54176" s="20"/>
    </row>
    <row r="54177" spans="4:4" x14ac:dyDescent="0.2">
      <c r="D54177" s="20"/>
    </row>
    <row r="54178" spans="4:4" x14ac:dyDescent="0.2">
      <c r="D54178" s="20"/>
    </row>
    <row r="54179" spans="4:4" x14ac:dyDescent="0.2">
      <c r="D54179" s="20"/>
    </row>
    <row r="54180" spans="4:4" x14ac:dyDescent="0.2">
      <c r="D54180" s="20"/>
    </row>
    <row r="54181" spans="4:4" x14ac:dyDescent="0.2">
      <c r="D54181" s="20"/>
    </row>
    <row r="54182" spans="4:4" x14ac:dyDescent="0.2">
      <c r="D54182" s="20"/>
    </row>
    <row r="54183" spans="4:4" x14ac:dyDescent="0.2">
      <c r="D54183" s="20"/>
    </row>
    <row r="54184" spans="4:4" x14ac:dyDescent="0.2">
      <c r="D54184" s="20"/>
    </row>
    <row r="54185" spans="4:4" x14ac:dyDescent="0.2">
      <c r="D54185" s="20"/>
    </row>
    <row r="54186" spans="4:4" x14ac:dyDescent="0.2">
      <c r="D54186" s="20"/>
    </row>
    <row r="54187" spans="4:4" x14ac:dyDescent="0.2">
      <c r="D54187" s="20"/>
    </row>
    <row r="54188" spans="4:4" x14ac:dyDescent="0.2">
      <c r="D54188" s="20"/>
    </row>
    <row r="54189" spans="4:4" x14ac:dyDescent="0.2">
      <c r="D54189" s="20"/>
    </row>
    <row r="54190" spans="4:4" x14ac:dyDescent="0.2">
      <c r="D54190" s="20"/>
    </row>
    <row r="54191" spans="4:4" x14ac:dyDescent="0.2">
      <c r="D54191" s="20"/>
    </row>
    <row r="54192" spans="4:4" x14ac:dyDescent="0.2">
      <c r="D54192" s="20"/>
    </row>
    <row r="54193" spans="4:4" x14ac:dyDescent="0.2">
      <c r="D54193" s="20"/>
    </row>
    <row r="54194" spans="4:4" x14ac:dyDescent="0.2">
      <c r="D54194" s="20"/>
    </row>
    <row r="54195" spans="4:4" x14ac:dyDescent="0.2">
      <c r="D54195" s="20"/>
    </row>
    <row r="54196" spans="4:4" x14ac:dyDescent="0.2">
      <c r="D54196" s="20"/>
    </row>
    <row r="54197" spans="4:4" x14ac:dyDescent="0.2">
      <c r="D54197" s="20"/>
    </row>
    <row r="54198" spans="4:4" x14ac:dyDescent="0.2">
      <c r="D54198" s="20"/>
    </row>
    <row r="54199" spans="4:4" x14ac:dyDescent="0.2">
      <c r="D54199" s="20"/>
    </row>
    <row r="54200" spans="4:4" x14ac:dyDescent="0.2">
      <c r="D54200" s="20"/>
    </row>
    <row r="54201" spans="4:4" x14ac:dyDescent="0.2">
      <c r="D54201" s="20"/>
    </row>
    <row r="54202" spans="4:4" x14ac:dyDescent="0.2">
      <c r="D54202" s="20"/>
    </row>
    <row r="54203" spans="4:4" x14ac:dyDescent="0.2">
      <c r="D54203" s="20"/>
    </row>
    <row r="54204" spans="4:4" x14ac:dyDescent="0.2">
      <c r="D54204" s="20"/>
    </row>
    <row r="54205" spans="4:4" x14ac:dyDescent="0.2">
      <c r="D54205" s="20"/>
    </row>
    <row r="54206" spans="4:4" x14ac:dyDescent="0.2">
      <c r="D54206" s="20"/>
    </row>
    <row r="54207" spans="4:4" x14ac:dyDescent="0.2">
      <c r="D54207" s="20"/>
    </row>
    <row r="54208" spans="4:4" x14ac:dyDescent="0.2">
      <c r="D54208" s="20"/>
    </row>
    <row r="54209" spans="4:4" x14ac:dyDescent="0.2">
      <c r="D54209" s="20"/>
    </row>
    <row r="54210" spans="4:4" x14ac:dyDescent="0.2">
      <c r="D54210" s="20"/>
    </row>
    <row r="54211" spans="4:4" x14ac:dyDescent="0.2">
      <c r="D54211" s="20"/>
    </row>
    <row r="54212" spans="4:4" x14ac:dyDescent="0.2">
      <c r="D54212" s="20"/>
    </row>
    <row r="54213" spans="4:4" x14ac:dyDescent="0.2">
      <c r="D54213" s="20"/>
    </row>
    <row r="54214" spans="4:4" x14ac:dyDescent="0.2">
      <c r="D54214" s="20"/>
    </row>
    <row r="54215" spans="4:4" x14ac:dyDescent="0.2">
      <c r="D54215" s="20"/>
    </row>
    <row r="54216" spans="4:4" x14ac:dyDescent="0.2">
      <c r="D54216" s="20"/>
    </row>
    <row r="54217" spans="4:4" x14ac:dyDescent="0.2">
      <c r="D54217" s="20"/>
    </row>
    <row r="54218" spans="4:4" x14ac:dyDescent="0.2">
      <c r="D54218" s="20"/>
    </row>
    <row r="54219" spans="4:4" x14ac:dyDescent="0.2">
      <c r="D54219" s="20"/>
    </row>
    <row r="54220" spans="4:4" x14ac:dyDescent="0.2">
      <c r="D54220" s="20"/>
    </row>
    <row r="54221" spans="4:4" x14ac:dyDescent="0.2">
      <c r="D54221" s="20"/>
    </row>
    <row r="54222" spans="4:4" x14ac:dyDescent="0.2">
      <c r="D54222" s="20"/>
    </row>
    <row r="54223" spans="4:4" x14ac:dyDescent="0.2">
      <c r="D54223" s="20"/>
    </row>
    <row r="54224" spans="4:4" x14ac:dyDescent="0.2">
      <c r="D54224" s="20"/>
    </row>
    <row r="54225" spans="4:4" x14ac:dyDescent="0.2">
      <c r="D54225" s="20"/>
    </row>
    <row r="54226" spans="4:4" x14ac:dyDescent="0.2">
      <c r="D54226" s="20"/>
    </row>
    <row r="54227" spans="4:4" x14ac:dyDescent="0.2">
      <c r="D54227" s="20"/>
    </row>
    <row r="54228" spans="4:4" x14ac:dyDescent="0.2">
      <c r="D54228" s="20"/>
    </row>
    <row r="54229" spans="4:4" x14ac:dyDescent="0.2">
      <c r="D54229" s="20"/>
    </row>
    <row r="54230" spans="4:4" x14ac:dyDescent="0.2">
      <c r="D54230" s="20"/>
    </row>
    <row r="54231" spans="4:4" x14ac:dyDescent="0.2">
      <c r="D54231" s="20"/>
    </row>
    <row r="54232" spans="4:4" x14ac:dyDescent="0.2">
      <c r="D54232" s="20"/>
    </row>
    <row r="54233" spans="4:4" x14ac:dyDescent="0.2">
      <c r="D54233" s="20"/>
    </row>
    <row r="54234" spans="4:4" x14ac:dyDescent="0.2">
      <c r="D54234" s="20"/>
    </row>
    <row r="54235" spans="4:4" x14ac:dyDescent="0.2">
      <c r="D54235" s="20"/>
    </row>
    <row r="54236" spans="4:4" x14ac:dyDescent="0.2">
      <c r="D54236" s="20"/>
    </row>
    <row r="54237" spans="4:4" x14ac:dyDescent="0.2">
      <c r="D54237" s="20"/>
    </row>
    <row r="54238" spans="4:4" x14ac:dyDescent="0.2">
      <c r="D54238" s="20"/>
    </row>
    <row r="54239" spans="4:4" x14ac:dyDescent="0.2">
      <c r="D54239" s="20"/>
    </row>
    <row r="54240" spans="4:4" x14ac:dyDescent="0.2">
      <c r="D54240" s="20"/>
    </row>
    <row r="54241" spans="4:4" x14ac:dyDescent="0.2">
      <c r="D54241" s="20"/>
    </row>
    <row r="54242" spans="4:4" x14ac:dyDescent="0.2">
      <c r="D54242" s="20"/>
    </row>
    <row r="54243" spans="4:4" x14ac:dyDescent="0.2">
      <c r="D54243" s="20"/>
    </row>
    <row r="54244" spans="4:4" x14ac:dyDescent="0.2">
      <c r="D54244" s="20"/>
    </row>
    <row r="54245" spans="4:4" x14ac:dyDescent="0.2">
      <c r="D54245" s="20"/>
    </row>
    <row r="54246" spans="4:4" x14ac:dyDescent="0.2">
      <c r="D54246" s="20"/>
    </row>
    <row r="54247" spans="4:4" x14ac:dyDescent="0.2">
      <c r="D54247" s="20"/>
    </row>
    <row r="54248" spans="4:4" x14ac:dyDescent="0.2">
      <c r="D54248" s="20"/>
    </row>
    <row r="54249" spans="4:4" x14ac:dyDescent="0.2">
      <c r="D54249" s="20"/>
    </row>
    <row r="54250" spans="4:4" x14ac:dyDescent="0.2">
      <c r="D54250" s="20"/>
    </row>
    <row r="54251" spans="4:4" x14ac:dyDescent="0.2">
      <c r="D54251" s="20"/>
    </row>
    <row r="54252" spans="4:4" x14ac:dyDescent="0.2">
      <c r="D54252" s="20"/>
    </row>
    <row r="54253" spans="4:4" x14ac:dyDescent="0.2">
      <c r="D54253" s="20"/>
    </row>
    <row r="54254" spans="4:4" x14ac:dyDescent="0.2">
      <c r="D54254" s="20"/>
    </row>
    <row r="54255" spans="4:4" x14ac:dyDescent="0.2">
      <c r="D54255" s="20"/>
    </row>
    <row r="54256" spans="4:4" x14ac:dyDescent="0.2">
      <c r="D54256" s="20"/>
    </row>
    <row r="54257" spans="4:4" x14ac:dyDescent="0.2">
      <c r="D54257" s="20"/>
    </row>
    <row r="54258" spans="4:4" x14ac:dyDescent="0.2">
      <c r="D54258" s="20"/>
    </row>
    <row r="54259" spans="4:4" x14ac:dyDescent="0.2">
      <c r="D54259" s="20"/>
    </row>
    <row r="54260" spans="4:4" x14ac:dyDescent="0.2">
      <c r="D54260" s="20"/>
    </row>
    <row r="54261" spans="4:4" x14ac:dyDescent="0.2">
      <c r="D54261" s="20"/>
    </row>
    <row r="54262" spans="4:4" x14ac:dyDescent="0.2">
      <c r="D54262" s="20"/>
    </row>
    <row r="54263" spans="4:4" x14ac:dyDescent="0.2">
      <c r="D54263" s="20"/>
    </row>
    <row r="54264" spans="4:4" x14ac:dyDescent="0.2">
      <c r="D54264" s="20"/>
    </row>
    <row r="54265" spans="4:4" x14ac:dyDescent="0.2">
      <c r="D54265" s="20"/>
    </row>
    <row r="54266" spans="4:4" x14ac:dyDescent="0.2">
      <c r="D54266" s="20"/>
    </row>
    <row r="54267" spans="4:4" x14ac:dyDescent="0.2">
      <c r="D54267" s="20"/>
    </row>
    <row r="54268" spans="4:4" x14ac:dyDescent="0.2">
      <c r="D54268" s="20"/>
    </row>
    <row r="54269" spans="4:4" x14ac:dyDescent="0.2">
      <c r="D54269" s="20"/>
    </row>
    <row r="54270" spans="4:4" x14ac:dyDescent="0.2">
      <c r="D54270" s="20"/>
    </row>
    <row r="54271" spans="4:4" x14ac:dyDescent="0.2">
      <c r="D54271" s="20"/>
    </row>
    <row r="54272" spans="4:4" x14ac:dyDescent="0.2">
      <c r="D54272" s="20"/>
    </row>
    <row r="54273" spans="4:4" x14ac:dyDescent="0.2">
      <c r="D54273" s="20"/>
    </row>
    <row r="54274" spans="4:4" x14ac:dyDescent="0.2">
      <c r="D54274" s="20"/>
    </row>
    <row r="54275" spans="4:4" x14ac:dyDescent="0.2">
      <c r="D54275" s="20"/>
    </row>
    <row r="54276" spans="4:4" x14ac:dyDescent="0.2">
      <c r="D54276" s="20"/>
    </row>
    <row r="54277" spans="4:4" x14ac:dyDescent="0.2">
      <c r="D54277" s="20"/>
    </row>
    <row r="54278" spans="4:4" x14ac:dyDescent="0.2">
      <c r="D54278" s="20"/>
    </row>
    <row r="54279" spans="4:4" x14ac:dyDescent="0.2">
      <c r="D54279" s="20"/>
    </row>
    <row r="54280" spans="4:4" x14ac:dyDescent="0.2">
      <c r="D54280" s="20"/>
    </row>
    <row r="54281" spans="4:4" x14ac:dyDescent="0.2">
      <c r="D54281" s="20"/>
    </row>
    <row r="54282" spans="4:4" x14ac:dyDescent="0.2">
      <c r="D54282" s="20"/>
    </row>
    <row r="54283" spans="4:4" x14ac:dyDescent="0.2">
      <c r="D54283" s="20"/>
    </row>
    <row r="54284" spans="4:4" x14ac:dyDescent="0.2">
      <c r="D54284" s="20"/>
    </row>
    <row r="54285" spans="4:4" x14ac:dyDescent="0.2">
      <c r="D54285" s="20"/>
    </row>
    <row r="54286" spans="4:4" x14ac:dyDescent="0.2">
      <c r="D54286" s="20"/>
    </row>
    <row r="54287" spans="4:4" x14ac:dyDescent="0.2">
      <c r="D54287" s="20"/>
    </row>
    <row r="54288" spans="4:4" x14ac:dyDescent="0.2">
      <c r="D54288" s="20"/>
    </row>
    <row r="54289" spans="4:4" x14ac:dyDescent="0.2">
      <c r="D54289" s="20"/>
    </row>
    <row r="54290" spans="4:4" x14ac:dyDescent="0.2">
      <c r="D54290" s="20"/>
    </row>
    <row r="54291" spans="4:4" x14ac:dyDescent="0.2">
      <c r="D54291" s="20"/>
    </row>
    <row r="54292" spans="4:4" x14ac:dyDescent="0.2">
      <c r="D54292" s="20"/>
    </row>
    <row r="54293" spans="4:4" x14ac:dyDescent="0.2">
      <c r="D54293" s="20"/>
    </row>
    <row r="54294" spans="4:4" x14ac:dyDescent="0.2">
      <c r="D54294" s="20"/>
    </row>
    <row r="54295" spans="4:4" x14ac:dyDescent="0.2">
      <c r="D54295" s="20"/>
    </row>
    <row r="54296" spans="4:4" x14ac:dyDescent="0.2">
      <c r="D54296" s="20"/>
    </row>
    <row r="54297" spans="4:4" x14ac:dyDescent="0.2">
      <c r="D54297" s="20"/>
    </row>
    <row r="54298" spans="4:4" x14ac:dyDescent="0.2">
      <c r="D54298" s="20"/>
    </row>
    <row r="54299" spans="4:4" x14ac:dyDescent="0.2">
      <c r="D54299" s="20"/>
    </row>
    <row r="54300" spans="4:4" x14ac:dyDescent="0.2">
      <c r="D54300" s="20"/>
    </row>
    <row r="54301" spans="4:4" x14ac:dyDescent="0.2">
      <c r="D54301" s="20"/>
    </row>
    <row r="54302" spans="4:4" x14ac:dyDescent="0.2">
      <c r="D54302" s="20"/>
    </row>
    <row r="54303" spans="4:4" x14ac:dyDescent="0.2">
      <c r="D54303" s="20"/>
    </row>
    <row r="54304" spans="4:4" x14ac:dyDescent="0.2">
      <c r="D54304" s="20"/>
    </row>
    <row r="54305" spans="4:4" x14ac:dyDescent="0.2">
      <c r="D54305" s="20"/>
    </row>
    <row r="54306" spans="4:4" x14ac:dyDescent="0.2">
      <c r="D54306" s="20"/>
    </row>
    <row r="54307" spans="4:4" x14ac:dyDescent="0.2">
      <c r="D54307" s="20"/>
    </row>
    <row r="54308" spans="4:4" x14ac:dyDescent="0.2">
      <c r="D54308" s="20"/>
    </row>
    <row r="54309" spans="4:4" x14ac:dyDescent="0.2">
      <c r="D54309" s="20"/>
    </row>
    <row r="54310" spans="4:4" x14ac:dyDescent="0.2">
      <c r="D54310" s="20"/>
    </row>
    <row r="54311" spans="4:4" x14ac:dyDescent="0.2">
      <c r="D54311" s="20"/>
    </row>
    <row r="54312" spans="4:4" x14ac:dyDescent="0.2">
      <c r="D54312" s="20"/>
    </row>
    <row r="54313" spans="4:4" x14ac:dyDescent="0.2">
      <c r="D54313" s="20"/>
    </row>
    <row r="54314" spans="4:4" x14ac:dyDescent="0.2">
      <c r="D54314" s="20"/>
    </row>
    <row r="54315" spans="4:4" x14ac:dyDescent="0.2">
      <c r="D54315" s="20"/>
    </row>
    <row r="54316" spans="4:4" x14ac:dyDescent="0.2">
      <c r="D54316" s="20"/>
    </row>
    <row r="54317" spans="4:4" x14ac:dyDescent="0.2">
      <c r="D54317" s="20"/>
    </row>
    <row r="54318" spans="4:4" x14ac:dyDescent="0.2">
      <c r="D54318" s="20"/>
    </row>
    <row r="54319" spans="4:4" x14ac:dyDescent="0.2">
      <c r="D54319" s="20"/>
    </row>
    <row r="54320" spans="4:4" x14ac:dyDescent="0.2">
      <c r="D54320" s="20"/>
    </row>
    <row r="54321" spans="4:4" x14ac:dyDescent="0.2">
      <c r="D54321" s="20"/>
    </row>
    <row r="54322" spans="4:4" x14ac:dyDescent="0.2">
      <c r="D54322" s="20"/>
    </row>
    <row r="54323" spans="4:4" x14ac:dyDescent="0.2">
      <c r="D54323" s="20"/>
    </row>
    <row r="54324" spans="4:4" x14ac:dyDescent="0.2">
      <c r="D54324" s="20"/>
    </row>
    <row r="54325" spans="4:4" x14ac:dyDescent="0.2">
      <c r="D54325" s="20"/>
    </row>
    <row r="54326" spans="4:4" x14ac:dyDescent="0.2">
      <c r="D54326" s="20"/>
    </row>
    <row r="54327" spans="4:4" x14ac:dyDescent="0.2">
      <c r="D54327" s="20"/>
    </row>
    <row r="54328" spans="4:4" x14ac:dyDescent="0.2">
      <c r="D54328" s="20"/>
    </row>
    <row r="54329" spans="4:4" x14ac:dyDescent="0.2">
      <c r="D54329" s="20"/>
    </row>
    <row r="54330" spans="4:4" x14ac:dyDescent="0.2">
      <c r="D54330" s="20"/>
    </row>
    <row r="54331" spans="4:4" x14ac:dyDescent="0.2">
      <c r="D54331" s="20"/>
    </row>
    <row r="54332" spans="4:4" x14ac:dyDescent="0.2">
      <c r="D54332" s="20"/>
    </row>
    <row r="54333" spans="4:4" x14ac:dyDescent="0.2">
      <c r="D54333" s="20"/>
    </row>
    <row r="54334" spans="4:4" x14ac:dyDescent="0.2">
      <c r="D54334" s="20"/>
    </row>
    <row r="54335" spans="4:4" x14ac:dyDescent="0.2">
      <c r="D54335" s="20"/>
    </row>
    <row r="54336" spans="4:4" x14ac:dyDescent="0.2">
      <c r="D54336" s="20"/>
    </row>
    <row r="54337" spans="4:4" x14ac:dyDescent="0.2">
      <c r="D54337" s="20"/>
    </row>
    <row r="54338" spans="4:4" x14ac:dyDescent="0.2">
      <c r="D54338" s="20"/>
    </row>
    <row r="54339" spans="4:4" x14ac:dyDescent="0.2">
      <c r="D54339" s="20"/>
    </row>
    <row r="54340" spans="4:4" x14ac:dyDescent="0.2">
      <c r="D54340" s="20"/>
    </row>
    <row r="54341" spans="4:4" x14ac:dyDescent="0.2">
      <c r="D54341" s="20"/>
    </row>
    <row r="54342" spans="4:4" x14ac:dyDescent="0.2">
      <c r="D54342" s="20"/>
    </row>
    <row r="54343" spans="4:4" x14ac:dyDescent="0.2">
      <c r="D54343" s="20"/>
    </row>
    <row r="54344" spans="4:4" x14ac:dyDescent="0.2">
      <c r="D54344" s="20"/>
    </row>
    <row r="54345" spans="4:4" x14ac:dyDescent="0.2">
      <c r="D54345" s="20"/>
    </row>
    <row r="54346" spans="4:4" x14ac:dyDescent="0.2">
      <c r="D54346" s="20"/>
    </row>
    <row r="54347" spans="4:4" x14ac:dyDescent="0.2">
      <c r="D54347" s="20"/>
    </row>
    <row r="54348" spans="4:4" x14ac:dyDescent="0.2">
      <c r="D54348" s="20"/>
    </row>
    <row r="54349" spans="4:4" x14ac:dyDescent="0.2">
      <c r="D54349" s="20"/>
    </row>
    <row r="54350" spans="4:4" x14ac:dyDescent="0.2">
      <c r="D54350" s="20"/>
    </row>
    <row r="54351" spans="4:4" x14ac:dyDescent="0.2">
      <c r="D54351" s="20"/>
    </row>
    <row r="54352" spans="4:4" x14ac:dyDescent="0.2">
      <c r="D54352" s="20"/>
    </row>
    <row r="54353" spans="4:4" x14ac:dyDescent="0.2">
      <c r="D54353" s="20"/>
    </row>
    <row r="54354" spans="4:4" x14ac:dyDescent="0.2">
      <c r="D54354" s="20"/>
    </row>
    <row r="54355" spans="4:4" x14ac:dyDescent="0.2">
      <c r="D54355" s="20"/>
    </row>
    <row r="54356" spans="4:4" x14ac:dyDescent="0.2">
      <c r="D54356" s="20"/>
    </row>
    <row r="54357" spans="4:4" x14ac:dyDescent="0.2">
      <c r="D54357" s="20"/>
    </row>
    <row r="54358" spans="4:4" x14ac:dyDescent="0.2">
      <c r="D54358" s="20"/>
    </row>
    <row r="54359" spans="4:4" x14ac:dyDescent="0.2">
      <c r="D54359" s="20"/>
    </row>
    <row r="54360" spans="4:4" x14ac:dyDescent="0.2">
      <c r="D54360" s="20"/>
    </row>
    <row r="54361" spans="4:4" x14ac:dyDescent="0.2">
      <c r="D54361" s="20"/>
    </row>
    <row r="54362" spans="4:4" x14ac:dyDescent="0.2">
      <c r="D54362" s="20"/>
    </row>
    <row r="54363" spans="4:4" x14ac:dyDescent="0.2">
      <c r="D54363" s="20"/>
    </row>
    <row r="54364" spans="4:4" x14ac:dyDescent="0.2">
      <c r="D54364" s="20"/>
    </row>
    <row r="54365" spans="4:4" x14ac:dyDescent="0.2">
      <c r="D54365" s="20"/>
    </row>
    <row r="54366" spans="4:4" x14ac:dyDescent="0.2">
      <c r="D54366" s="20"/>
    </row>
    <row r="54367" spans="4:4" x14ac:dyDescent="0.2">
      <c r="D54367" s="20"/>
    </row>
    <row r="54368" spans="4:4" x14ac:dyDescent="0.2">
      <c r="D54368" s="20"/>
    </row>
    <row r="54369" spans="4:4" x14ac:dyDescent="0.2">
      <c r="D54369" s="20"/>
    </row>
    <row r="54370" spans="4:4" x14ac:dyDescent="0.2">
      <c r="D54370" s="20"/>
    </row>
    <row r="54371" spans="4:4" x14ac:dyDescent="0.2">
      <c r="D54371" s="20"/>
    </row>
    <row r="54372" spans="4:4" x14ac:dyDescent="0.2">
      <c r="D54372" s="20"/>
    </row>
    <row r="54373" spans="4:4" x14ac:dyDescent="0.2">
      <c r="D54373" s="20"/>
    </row>
    <row r="54374" spans="4:4" x14ac:dyDescent="0.2">
      <c r="D54374" s="20"/>
    </row>
    <row r="54375" spans="4:4" x14ac:dyDescent="0.2">
      <c r="D54375" s="20"/>
    </row>
    <row r="54376" spans="4:4" x14ac:dyDescent="0.2">
      <c r="D54376" s="20"/>
    </row>
    <row r="54377" spans="4:4" x14ac:dyDescent="0.2">
      <c r="D54377" s="20"/>
    </row>
    <row r="54378" spans="4:4" x14ac:dyDescent="0.2">
      <c r="D54378" s="20"/>
    </row>
    <row r="54379" spans="4:4" x14ac:dyDescent="0.2">
      <c r="D54379" s="20"/>
    </row>
    <row r="54380" spans="4:4" x14ac:dyDescent="0.2">
      <c r="D54380" s="20"/>
    </row>
    <row r="54381" spans="4:4" x14ac:dyDescent="0.2">
      <c r="D54381" s="20"/>
    </row>
    <row r="54382" spans="4:4" x14ac:dyDescent="0.2">
      <c r="D54382" s="20"/>
    </row>
    <row r="54383" spans="4:4" x14ac:dyDescent="0.2">
      <c r="D54383" s="20"/>
    </row>
    <row r="54384" spans="4:4" x14ac:dyDescent="0.2">
      <c r="D54384" s="20"/>
    </row>
    <row r="54385" spans="4:4" x14ac:dyDescent="0.2">
      <c r="D54385" s="20"/>
    </row>
    <row r="54386" spans="4:4" x14ac:dyDescent="0.2">
      <c r="D54386" s="20"/>
    </row>
    <row r="54387" spans="4:4" x14ac:dyDescent="0.2">
      <c r="D54387" s="20"/>
    </row>
    <row r="54388" spans="4:4" x14ac:dyDescent="0.2">
      <c r="D54388" s="20"/>
    </row>
    <row r="54389" spans="4:4" x14ac:dyDescent="0.2">
      <c r="D54389" s="20"/>
    </row>
    <row r="54390" spans="4:4" x14ac:dyDescent="0.2">
      <c r="D54390" s="20"/>
    </row>
    <row r="54391" spans="4:4" x14ac:dyDescent="0.2">
      <c r="D54391" s="20"/>
    </row>
    <row r="54392" spans="4:4" x14ac:dyDescent="0.2">
      <c r="D54392" s="20"/>
    </row>
    <row r="54393" spans="4:4" x14ac:dyDescent="0.2">
      <c r="D54393" s="20"/>
    </row>
    <row r="54394" spans="4:4" x14ac:dyDescent="0.2">
      <c r="D54394" s="20"/>
    </row>
    <row r="54395" spans="4:4" x14ac:dyDescent="0.2">
      <c r="D54395" s="20"/>
    </row>
    <row r="54396" spans="4:4" x14ac:dyDescent="0.2">
      <c r="D54396" s="20"/>
    </row>
    <row r="54397" spans="4:4" x14ac:dyDescent="0.2">
      <c r="D54397" s="20"/>
    </row>
    <row r="54398" spans="4:4" x14ac:dyDescent="0.2">
      <c r="D54398" s="20"/>
    </row>
    <row r="54399" spans="4:4" x14ac:dyDescent="0.2">
      <c r="D54399" s="20"/>
    </row>
    <row r="54400" spans="4:4" x14ac:dyDescent="0.2">
      <c r="D54400" s="20"/>
    </row>
    <row r="54401" spans="4:4" x14ac:dyDescent="0.2">
      <c r="D54401" s="20"/>
    </row>
    <row r="54402" spans="4:4" x14ac:dyDescent="0.2">
      <c r="D54402" s="20"/>
    </row>
    <row r="54403" spans="4:4" x14ac:dyDescent="0.2">
      <c r="D54403" s="20"/>
    </row>
    <row r="54404" spans="4:4" x14ac:dyDescent="0.2">
      <c r="D54404" s="20"/>
    </row>
    <row r="54405" spans="4:4" x14ac:dyDescent="0.2">
      <c r="D54405" s="20"/>
    </row>
    <row r="54406" spans="4:4" x14ac:dyDescent="0.2">
      <c r="D54406" s="20"/>
    </row>
    <row r="54407" spans="4:4" x14ac:dyDescent="0.2">
      <c r="D54407" s="20"/>
    </row>
    <row r="54408" spans="4:4" x14ac:dyDescent="0.2">
      <c r="D54408" s="20"/>
    </row>
    <row r="54409" spans="4:4" x14ac:dyDescent="0.2">
      <c r="D54409" s="20"/>
    </row>
    <row r="54410" spans="4:4" x14ac:dyDescent="0.2">
      <c r="D54410" s="20"/>
    </row>
    <row r="54411" spans="4:4" x14ac:dyDescent="0.2">
      <c r="D54411" s="20"/>
    </row>
    <row r="54412" spans="4:4" x14ac:dyDescent="0.2">
      <c r="D54412" s="20"/>
    </row>
    <row r="54413" spans="4:4" x14ac:dyDescent="0.2">
      <c r="D54413" s="20"/>
    </row>
    <row r="54414" spans="4:4" x14ac:dyDescent="0.2">
      <c r="D54414" s="20"/>
    </row>
    <row r="54415" spans="4:4" x14ac:dyDescent="0.2">
      <c r="D54415" s="20"/>
    </row>
    <row r="54416" spans="4:4" x14ac:dyDescent="0.2">
      <c r="D54416" s="20"/>
    </row>
    <row r="54417" spans="4:4" x14ac:dyDescent="0.2">
      <c r="D54417" s="20"/>
    </row>
    <row r="54418" spans="4:4" x14ac:dyDescent="0.2">
      <c r="D54418" s="20"/>
    </row>
    <row r="54419" spans="4:4" x14ac:dyDescent="0.2">
      <c r="D54419" s="20"/>
    </row>
    <row r="54420" spans="4:4" x14ac:dyDescent="0.2">
      <c r="D54420" s="20"/>
    </row>
    <row r="54421" spans="4:4" x14ac:dyDescent="0.2">
      <c r="D54421" s="20"/>
    </row>
    <row r="54422" spans="4:4" x14ac:dyDescent="0.2">
      <c r="D54422" s="20"/>
    </row>
    <row r="54423" spans="4:4" x14ac:dyDescent="0.2">
      <c r="D54423" s="20"/>
    </row>
    <row r="54424" spans="4:4" x14ac:dyDescent="0.2">
      <c r="D54424" s="20"/>
    </row>
    <row r="54425" spans="4:4" x14ac:dyDescent="0.2">
      <c r="D54425" s="20"/>
    </row>
    <row r="54426" spans="4:4" x14ac:dyDescent="0.2">
      <c r="D54426" s="20"/>
    </row>
    <row r="54427" spans="4:4" x14ac:dyDescent="0.2">
      <c r="D54427" s="20"/>
    </row>
    <row r="54428" spans="4:4" x14ac:dyDescent="0.2">
      <c r="D54428" s="20"/>
    </row>
    <row r="54429" spans="4:4" x14ac:dyDescent="0.2">
      <c r="D54429" s="20"/>
    </row>
    <row r="54430" spans="4:4" x14ac:dyDescent="0.2">
      <c r="D54430" s="20"/>
    </row>
    <row r="54431" spans="4:4" x14ac:dyDescent="0.2">
      <c r="D54431" s="20"/>
    </row>
    <row r="54432" spans="4:4" x14ac:dyDescent="0.2">
      <c r="D54432" s="20"/>
    </row>
    <row r="54433" spans="4:4" x14ac:dyDescent="0.2">
      <c r="D54433" s="20"/>
    </row>
    <row r="54434" spans="4:4" x14ac:dyDescent="0.2">
      <c r="D54434" s="20"/>
    </row>
    <row r="54435" spans="4:4" x14ac:dyDescent="0.2">
      <c r="D54435" s="20"/>
    </row>
    <row r="54436" spans="4:4" x14ac:dyDescent="0.2">
      <c r="D54436" s="20"/>
    </row>
    <row r="54437" spans="4:4" x14ac:dyDescent="0.2">
      <c r="D54437" s="20"/>
    </row>
    <row r="54438" spans="4:4" x14ac:dyDescent="0.2">
      <c r="D54438" s="20"/>
    </row>
    <row r="54439" spans="4:4" x14ac:dyDescent="0.2">
      <c r="D54439" s="20"/>
    </row>
    <row r="54440" spans="4:4" x14ac:dyDescent="0.2">
      <c r="D54440" s="20"/>
    </row>
    <row r="54441" spans="4:4" x14ac:dyDescent="0.2">
      <c r="D54441" s="20"/>
    </row>
    <row r="54442" spans="4:4" x14ac:dyDescent="0.2">
      <c r="D54442" s="20"/>
    </row>
    <row r="54443" spans="4:4" x14ac:dyDescent="0.2">
      <c r="D54443" s="20"/>
    </row>
    <row r="54444" spans="4:4" x14ac:dyDescent="0.2">
      <c r="D54444" s="20"/>
    </row>
    <row r="54445" spans="4:4" x14ac:dyDescent="0.2">
      <c r="D54445" s="20"/>
    </row>
    <row r="54446" spans="4:4" x14ac:dyDescent="0.2">
      <c r="D54446" s="20"/>
    </row>
    <row r="54447" spans="4:4" x14ac:dyDescent="0.2">
      <c r="D54447" s="20"/>
    </row>
    <row r="54448" spans="4:4" x14ac:dyDescent="0.2">
      <c r="D54448" s="20"/>
    </row>
    <row r="54449" spans="4:4" x14ac:dyDescent="0.2">
      <c r="D54449" s="20"/>
    </row>
    <row r="54450" spans="4:4" x14ac:dyDescent="0.2">
      <c r="D54450" s="20"/>
    </row>
    <row r="54451" spans="4:4" x14ac:dyDescent="0.2">
      <c r="D54451" s="20"/>
    </row>
    <row r="54452" spans="4:4" x14ac:dyDescent="0.2">
      <c r="D54452" s="20"/>
    </row>
    <row r="54453" spans="4:4" x14ac:dyDescent="0.2">
      <c r="D54453" s="20"/>
    </row>
    <row r="54454" spans="4:4" x14ac:dyDescent="0.2">
      <c r="D54454" s="20"/>
    </row>
    <row r="54455" spans="4:4" x14ac:dyDescent="0.2">
      <c r="D54455" s="20"/>
    </row>
    <row r="54456" spans="4:4" x14ac:dyDescent="0.2">
      <c r="D54456" s="20"/>
    </row>
    <row r="54457" spans="4:4" x14ac:dyDescent="0.2">
      <c r="D54457" s="20"/>
    </row>
    <row r="54458" spans="4:4" x14ac:dyDescent="0.2">
      <c r="D54458" s="20"/>
    </row>
    <row r="54459" spans="4:4" x14ac:dyDescent="0.2">
      <c r="D54459" s="20"/>
    </row>
    <row r="54460" spans="4:4" x14ac:dyDescent="0.2">
      <c r="D54460" s="20"/>
    </row>
    <row r="54461" spans="4:4" x14ac:dyDescent="0.2">
      <c r="D54461" s="20"/>
    </row>
    <row r="54462" spans="4:4" x14ac:dyDescent="0.2">
      <c r="D54462" s="20"/>
    </row>
    <row r="54463" spans="4:4" x14ac:dyDescent="0.2">
      <c r="D54463" s="20"/>
    </row>
    <row r="54464" spans="4:4" x14ac:dyDescent="0.2">
      <c r="D54464" s="20"/>
    </row>
    <row r="54465" spans="4:4" x14ac:dyDescent="0.2">
      <c r="D54465" s="20"/>
    </row>
    <row r="54466" spans="4:4" x14ac:dyDescent="0.2">
      <c r="D54466" s="20"/>
    </row>
    <row r="54467" spans="4:4" x14ac:dyDescent="0.2">
      <c r="D54467" s="20"/>
    </row>
    <row r="54468" spans="4:4" x14ac:dyDescent="0.2">
      <c r="D54468" s="20"/>
    </row>
    <row r="54469" spans="4:4" x14ac:dyDescent="0.2">
      <c r="D54469" s="20"/>
    </row>
    <row r="54470" spans="4:4" x14ac:dyDescent="0.2">
      <c r="D54470" s="20"/>
    </row>
    <row r="54471" spans="4:4" x14ac:dyDescent="0.2">
      <c r="D54471" s="20"/>
    </row>
    <row r="54472" spans="4:4" x14ac:dyDescent="0.2">
      <c r="D54472" s="20"/>
    </row>
    <row r="54473" spans="4:4" x14ac:dyDescent="0.2">
      <c r="D54473" s="20"/>
    </row>
    <row r="54474" spans="4:4" x14ac:dyDescent="0.2">
      <c r="D54474" s="20"/>
    </row>
    <row r="54475" spans="4:4" x14ac:dyDescent="0.2">
      <c r="D54475" s="20"/>
    </row>
    <row r="54476" spans="4:4" x14ac:dyDescent="0.2">
      <c r="D54476" s="20"/>
    </row>
    <row r="54477" spans="4:4" x14ac:dyDescent="0.2">
      <c r="D54477" s="20"/>
    </row>
    <row r="54478" spans="4:4" x14ac:dyDescent="0.2">
      <c r="D54478" s="20"/>
    </row>
    <row r="54479" spans="4:4" x14ac:dyDescent="0.2">
      <c r="D54479" s="20"/>
    </row>
    <row r="54480" spans="4:4" x14ac:dyDescent="0.2">
      <c r="D54480" s="20"/>
    </row>
    <row r="54481" spans="4:4" x14ac:dyDescent="0.2">
      <c r="D54481" s="20"/>
    </row>
    <row r="54482" spans="4:4" x14ac:dyDescent="0.2">
      <c r="D54482" s="20"/>
    </row>
    <row r="54483" spans="4:4" x14ac:dyDescent="0.2">
      <c r="D54483" s="20"/>
    </row>
    <row r="54484" spans="4:4" x14ac:dyDescent="0.2">
      <c r="D54484" s="20"/>
    </row>
    <row r="54485" spans="4:4" x14ac:dyDescent="0.2">
      <c r="D54485" s="20"/>
    </row>
    <row r="54486" spans="4:4" x14ac:dyDescent="0.2">
      <c r="D54486" s="20"/>
    </row>
    <row r="54487" spans="4:4" x14ac:dyDescent="0.2">
      <c r="D54487" s="20"/>
    </row>
    <row r="54488" spans="4:4" x14ac:dyDescent="0.2">
      <c r="D54488" s="20"/>
    </row>
    <row r="54489" spans="4:4" x14ac:dyDescent="0.2">
      <c r="D54489" s="20"/>
    </row>
    <row r="54490" spans="4:4" x14ac:dyDescent="0.2">
      <c r="D54490" s="20"/>
    </row>
    <row r="54491" spans="4:4" x14ac:dyDescent="0.2">
      <c r="D54491" s="20"/>
    </row>
    <row r="54492" spans="4:4" x14ac:dyDescent="0.2">
      <c r="D54492" s="20"/>
    </row>
    <row r="54493" spans="4:4" x14ac:dyDescent="0.2">
      <c r="D54493" s="20"/>
    </row>
    <row r="54494" spans="4:4" x14ac:dyDescent="0.2">
      <c r="D54494" s="20"/>
    </row>
    <row r="54495" spans="4:4" x14ac:dyDescent="0.2">
      <c r="D54495" s="20"/>
    </row>
    <row r="54496" spans="4:4" x14ac:dyDescent="0.2">
      <c r="D54496" s="20"/>
    </row>
    <row r="54497" spans="4:4" x14ac:dyDescent="0.2">
      <c r="D54497" s="20"/>
    </row>
    <row r="54498" spans="4:4" x14ac:dyDescent="0.2">
      <c r="D54498" s="20"/>
    </row>
    <row r="54499" spans="4:4" x14ac:dyDescent="0.2">
      <c r="D54499" s="20"/>
    </row>
    <row r="54500" spans="4:4" x14ac:dyDescent="0.2">
      <c r="D54500" s="20"/>
    </row>
    <row r="54501" spans="4:4" x14ac:dyDescent="0.2">
      <c r="D54501" s="20"/>
    </row>
    <row r="54502" spans="4:4" x14ac:dyDescent="0.2">
      <c r="D54502" s="20"/>
    </row>
    <row r="54503" spans="4:4" x14ac:dyDescent="0.2">
      <c r="D54503" s="20"/>
    </row>
    <row r="54504" spans="4:4" x14ac:dyDescent="0.2">
      <c r="D54504" s="20"/>
    </row>
    <row r="54505" spans="4:4" x14ac:dyDescent="0.2">
      <c r="D54505" s="20"/>
    </row>
    <row r="54506" spans="4:4" x14ac:dyDescent="0.2">
      <c r="D54506" s="20"/>
    </row>
    <row r="54507" spans="4:4" x14ac:dyDescent="0.2">
      <c r="D54507" s="20"/>
    </row>
    <row r="54508" spans="4:4" x14ac:dyDescent="0.2">
      <c r="D54508" s="20"/>
    </row>
    <row r="54509" spans="4:4" x14ac:dyDescent="0.2">
      <c r="D54509" s="20"/>
    </row>
    <row r="54510" spans="4:4" x14ac:dyDescent="0.2">
      <c r="D54510" s="20"/>
    </row>
    <row r="54511" spans="4:4" x14ac:dyDescent="0.2">
      <c r="D54511" s="20"/>
    </row>
    <row r="54512" spans="4:4" x14ac:dyDescent="0.2">
      <c r="D54512" s="20"/>
    </row>
    <row r="54513" spans="4:4" x14ac:dyDescent="0.2">
      <c r="D54513" s="20"/>
    </row>
    <row r="54514" spans="4:4" x14ac:dyDescent="0.2">
      <c r="D54514" s="20"/>
    </row>
    <row r="54515" spans="4:4" x14ac:dyDescent="0.2">
      <c r="D54515" s="20"/>
    </row>
    <row r="54516" spans="4:4" x14ac:dyDescent="0.2">
      <c r="D54516" s="20"/>
    </row>
    <row r="54517" spans="4:4" x14ac:dyDescent="0.2">
      <c r="D54517" s="20"/>
    </row>
    <row r="54518" spans="4:4" x14ac:dyDescent="0.2">
      <c r="D54518" s="20"/>
    </row>
    <row r="54519" spans="4:4" x14ac:dyDescent="0.2">
      <c r="D54519" s="20"/>
    </row>
    <row r="54520" spans="4:4" x14ac:dyDescent="0.2">
      <c r="D54520" s="20"/>
    </row>
    <row r="54521" spans="4:4" x14ac:dyDescent="0.2">
      <c r="D54521" s="20"/>
    </row>
    <row r="54522" spans="4:4" x14ac:dyDescent="0.2">
      <c r="D54522" s="20"/>
    </row>
    <row r="54523" spans="4:4" x14ac:dyDescent="0.2">
      <c r="D54523" s="20"/>
    </row>
    <row r="54524" spans="4:4" x14ac:dyDescent="0.2">
      <c r="D54524" s="20"/>
    </row>
    <row r="54525" spans="4:4" x14ac:dyDescent="0.2">
      <c r="D54525" s="20"/>
    </row>
    <row r="54526" spans="4:4" x14ac:dyDescent="0.2">
      <c r="D54526" s="20"/>
    </row>
    <row r="54527" spans="4:4" x14ac:dyDescent="0.2">
      <c r="D54527" s="20"/>
    </row>
    <row r="54528" spans="4:4" x14ac:dyDescent="0.2">
      <c r="D54528" s="20"/>
    </row>
    <row r="54529" spans="4:4" x14ac:dyDescent="0.2">
      <c r="D54529" s="20"/>
    </row>
    <row r="54530" spans="4:4" x14ac:dyDescent="0.2">
      <c r="D54530" s="20"/>
    </row>
    <row r="54531" spans="4:4" x14ac:dyDescent="0.2">
      <c r="D54531" s="20"/>
    </row>
    <row r="54532" spans="4:4" x14ac:dyDescent="0.2">
      <c r="D54532" s="20"/>
    </row>
    <row r="54533" spans="4:4" x14ac:dyDescent="0.2">
      <c r="D54533" s="20"/>
    </row>
    <row r="54534" spans="4:4" x14ac:dyDescent="0.2">
      <c r="D54534" s="20"/>
    </row>
    <row r="54535" spans="4:4" x14ac:dyDescent="0.2">
      <c r="D54535" s="20"/>
    </row>
    <row r="54536" spans="4:4" x14ac:dyDescent="0.2">
      <c r="D54536" s="20"/>
    </row>
    <row r="54537" spans="4:4" x14ac:dyDescent="0.2">
      <c r="D54537" s="20"/>
    </row>
    <row r="54538" spans="4:4" x14ac:dyDescent="0.2">
      <c r="D54538" s="20"/>
    </row>
    <row r="54539" spans="4:4" x14ac:dyDescent="0.2">
      <c r="D54539" s="20"/>
    </row>
    <row r="54540" spans="4:4" x14ac:dyDescent="0.2">
      <c r="D54540" s="20"/>
    </row>
    <row r="54541" spans="4:4" x14ac:dyDescent="0.2">
      <c r="D54541" s="20"/>
    </row>
    <row r="54542" spans="4:4" x14ac:dyDescent="0.2">
      <c r="D54542" s="20"/>
    </row>
    <row r="54543" spans="4:4" x14ac:dyDescent="0.2">
      <c r="D54543" s="20"/>
    </row>
    <row r="54544" spans="4:4" x14ac:dyDescent="0.2">
      <c r="D54544" s="20"/>
    </row>
    <row r="54545" spans="4:4" x14ac:dyDescent="0.2">
      <c r="D54545" s="20"/>
    </row>
    <row r="54546" spans="4:4" x14ac:dyDescent="0.2">
      <c r="D54546" s="20"/>
    </row>
    <row r="54547" spans="4:4" x14ac:dyDescent="0.2">
      <c r="D54547" s="20"/>
    </row>
    <row r="54548" spans="4:4" x14ac:dyDescent="0.2">
      <c r="D54548" s="20"/>
    </row>
    <row r="54549" spans="4:4" x14ac:dyDescent="0.2">
      <c r="D54549" s="20"/>
    </row>
    <row r="54550" spans="4:4" x14ac:dyDescent="0.2">
      <c r="D54550" s="20"/>
    </row>
    <row r="54551" spans="4:4" x14ac:dyDescent="0.2">
      <c r="D54551" s="20"/>
    </row>
    <row r="54552" spans="4:4" x14ac:dyDescent="0.2">
      <c r="D54552" s="20"/>
    </row>
    <row r="54553" spans="4:4" x14ac:dyDescent="0.2">
      <c r="D54553" s="20"/>
    </row>
    <row r="54554" spans="4:4" x14ac:dyDescent="0.2">
      <c r="D54554" s="20"/>
    </row>
    <row r="54555" spans="4:4" x14ac:dyDescent="0.2">
      <c r="D54555" s="20"/>
    </row>
    <row r="54556" spans="4:4" x14ac:dyDescent="0.2">
      <c r="D54556" s="20"/>
    </row>
    <row r="54557" spans="4:4" x14ac:dyDescent="0.2">
      <c r="D54557" s="20"/>
    </row>
    <row r="54558" spans="4:4" x14ac:dyDescent="0.2">
      <c r="D54558" s="20"/>
    </row>
    <row r="54559" spans="4:4" x14ac:dyDescent="0.2">
      <c r="D54559" s="20"/>
    </row>
    <row r="54560" spans="4:4" x14ac:dyDescent="0.2">
      <c r="D54560" s="20"/>
    </row>
    <row r="54561" spans="4:4" x14ac:dyDescent="0.2">
      <c r="D54561" s="20"/>
    </row>
    <row r="54562" spans="4:4" x14ac:dyDescent="0.2">
      <c r="D54562" s="20"/>
    </row>
    <row r="54563" spans="4:4" x14ac:dyDescent="0.2">
      <c r="D54563" s="20"/>
    </row>
    <row r="54564" spans="4:4" x14ac:dyDescent="0.2">
      <c r="D54564" s="20"/>
    </row>
    <row r="54565" spans="4:4" x14ac:dyDescent="0.2">
      <c r="D54565" s="20"/>
    </row>
    <row r="54566" spans="4:4" x14ac:dyDescent="0.2">
      <c r="D54566" s="20"/>
    </row>
    <row r="54567" spans="4:4" x14ac:dyDescent="0.2">
      <c r="D54567" s="20"/>
    </row>
    <row r="54568" spans="4:4" x14ac:dyDescent="0.2">
      <c r="D54568" s="20"/>
    </row>
    <row r="54569" spans="4:4" x14ac:dyDescent="0.2">
      <c r="D54569" s="20"/>
    </row>
    <row r="54570" spans="4:4" x14ac:dyDescent="0.2">
      <c r="D54570" s="20"/>
    </row>
    <row r="54571" spans="4:4" x14ac:dyDescent="0.2">
      <c r="D54571" s="20"/>
    </row>
    <row r="54572" spans="4:4" x14ac:dyDescent="0.2">
      <c r="D54572" s="20"/>
    </row>
    <row r="54573" spans="4:4" x14ac:dyDescent="0.2">
      <c r="D54573" s="20"/>
    </row>
    <row r="54574" spans="4:4" x14ac:dyDescent="0.2">
      <c r="D54574" s="20"/>
    </row>
    <row r="54575" spans="4:4" x14ac:dyDescent="0.2">
      <c r="D54575" s="20"/>
    </row>
    <row r="54576" spans="4:4" x14ac:dyDescent="0.2">
      <c r="D54576" s="20"/>
    </row>
    <row r="54577" spans="4:4" x14ac:dyDescent="0.2">
      <c r="D54577" s="20"/>
    </row>
    <row r="54578" spans="4:4" x14ac:dyDescent="0.2">
      <c r="D54578" s="20"/>
    </row>
    <row r="54579" spans="4:4" x14ac:dyDescent="0.2">
      <c r="D54579" s="20"/>
    </row>
    <row r="54580" spans="4:4" x14ac:dyDescent="0.2">
      <c r="D54580" s="20"/>
    </row>
    <row r="54581" spans="4:4" x14ac:dyDescent="0.2">
      <c r="D54581" s="20"/>
    </row>
    <row r="54582" spans="4:4" x14ac:dyDescent="0.2">
      <c r="D54582" s="20"/>
    </row>
    <row r="54583" spans="4:4" x14ac:dyDescent="0.2">
      <c r="D54583" s="20"/>
    </row>
    <row r="54584" spans="4:4" x14ac:dyDescent="0.2">
      <c r="D54584" s="20"/>
    </row>
    <row r="54585" spans="4:4" x14ac:dyDescent="0.2">
      <c r="D54585" s="20"/>
    </row>
    <row r="54586" spans="4:4" x14ac:dyDescent="0.2">
      <c r="D54586" s="20"/>
    </row>
    <row r="54587" spans="4:4" x14ac:dyDescent="0.2">
      <c r="D54587" s="20"/>
    </row>
    <row r="54588" spans="4:4" x14ac:dyDescent="0.2">
      <c r="D54588" s="20"/>
    </row>
    <row r="54589" spans="4:4" x14ac:dyDescent="0.2">
      <c r="D54589" s="20"/>
    </row>
    <row r="54590" spans="4:4" x14ac:dyDescent="0.2">
      <c r="D54590" s="20"/>
    </row>
    <row r="54591" spans="4:4" x14ac:dyDescent="0.2">
      <c r="D54591" s="20"/>
    </row>
    <row r="54592" spans="4:4" x14ac:dyDescent="0.2">
      <c r="D54592" s="20"/>
    </row>
    <row r="54593" spans="4:4" x14ac:dyDescent="0.2">
      <c r="D54593" s="20"/>
    </row>
    <row r="54594" spans="4:4" x14ac:dyDescent="0.2">
      <c r="D54594" s="20"/>
    </row>
    <row r="54595" spans="4:4" x14ac:dyDescent="0.2">
      <c r="D54595" s="20"/>
    </row>
    <row r="54596" spans="4:4" x14ac:dyDescent="0.2">
      <c r="D54596" s="20"/>
    </row>
    <row r="54597" spans="4:4" x14ac:dyDescent="0.2">
      <c r="D54597" s="20"/>
    </row>
    <row r="54598" spans="4:4" x14ac:dyDescent="0.2">
      <c r="D54598" s="20"/>
    </row>
    <row r="54599" spans="4:4" x14ac:dyDescent="0.2">
      <c r="D54599" s="20"/>
    </row>
    <row r="54600" spans="4:4" x14ac:dyDescent="0.2">
      <c r="D54600" s="20"/>
    </row>
    <row r="54601" spans="4:4" x14ac:dyDescent="0.2">
      <c r="D54601" s="20"/>
    </row>
    <row r="54602" spans="4:4" x14ac:dyDescent="0.2">
      <c r="D54602" s="20"/>
    </row>
    <row r="54603" spans="4:4" x14ac:dyDescent="0.2">
      <c r="D54603" s="20"/>
    </row>
    <row r="54604" spans="4:4" x14ac:dyDescent="0.2">
      <c r="D54604" s="20"/>
    </row>
    <row r="54605" spans="4:4" x14ac:dyDescent="0.2">
      <c r="D54605" s="20"/>
    </row>
    <row r="54606" spans="4:4" x14ac:dyDescent="0.2">
      <c r="D54606" s="20"/>
    </row>
    <row r="54607" spans="4:4" x14ac:dyDescent="0.2">
      <c r="D54607" s="20"/>
    </row>
    <row r="54608" spans="4:4" x14ac:dyDescent="0.2">
      <c r="D54608" s="20"/>
    </row>
    <row r="54609" spans="4:4" x14ac:dyDescent="0.2">
      <c r="D54609" s="20"/>
    </row>
    <row r="54610" spans="4:4" x14ac:dyDescent="0.2">
      <c r="D54610" s="20"/>
    </row>
    <row r="54611" spans="4:4" x14ac:dyDescent="0.2">
      <c r="D54611" s="20"/>
    </row>
    <row r="54612" spans="4:4" x14ac:dyDescent="0.2">
      <c r="D54612" s="20"/>
    </row>
    <row r="54613" spans="4:4" x14ac:dyDescent="0.2">
      <c r="D54613" s="20"/>
    </row>
    <row r="54614" spans="4:4" x14ac:dyDescent="0.2">
      <c r="D54614" s="20"/>
    </row>
    <row r="54615" spans="4:4" x14ac:dyDescent="0.2">
      <c r="D54615" s="20"/>
    </row>
    <row r="54616" spans="4:4" x14ac:dyDescent="0.2">
      <c r="D54616" s="20"/>
    </row>
    <row r="54617" spans="4:4" x14ac:dyDescent="0.2">
      <c r="D54617" s="20"/>
    </row>
    <row r="54618" spans="4:4" x14ac:dyDescent="0.2">
      <c r="D54618" s="20"/>
    </row>
    <row r="54619" spans="4:4" x14ac:dyDescent="0.2">
      <c r="D54619" s="20"/>
    </row>
    <row r="54620" spans="4:4" x14ac:dyDescent="0.2">
      <c r="D54620" s="20"/>
    </row>
    <row r="54621" spans="4:4" x14ac:dyDescent="0.2">
      <c r="D54621" s="20"/>
    </row>
    <row r="54622" spans="4:4" x14ac:dyDescent="0.2">
      <c r="D54622" s="20"/>
    </row>
    <row r="54623" spans="4:4" x14ac:dyDescent="0.2">
      <c r="D54623" s="20"/>
    </row>
    <row r="54624" spans="4:4" x14ac:dyDescent="0.2">
      <c r="D54624" s="20"/>
    </row>
    <row r="54625" spans="4:4" x14ac:dyDescent="0.2">
      <c r="D54625" s="20"/>
    </row>
    <row r="54626" spans="4:4" x14ac:dyDescent="0.2">
      <c r="D54626" s="20"/>
    </row>
    <row r="54627" spans="4:4" x14ac:dyDescent="0.2">
      <c r="D54627" s="20"/>
    </row>
    <row r="54628" spans="4:4" x14ac:dyDescent="0.2">
      <c r="D54628" s="20"/>
    </row>
    <row r="54629" spans="4:4" x14ac:dyDescent="0.2">
      <c r="D54629" s="20"/>
    </row>
    <row r="54630" spans="4:4" x14ac:dyDescent="0.2">
      <c r="D54630" s="20"/>
    </row>
    <row r="54631" spans="4:4" x14ac:dyDescent="0.2">
      <c r="D54631" s="20"/>
    </row>
    <row r="54632" spans="4:4" x14ac:dyDescent="0.2">
      <c r="D54632" s="20"/>
    </row>
    <row r="54633" spans="4:4" x14ac:dyDescent="0.2">
      <c r="D54633" s="20"/>
    </row>
    <row r="54634" spans="4:4" x14ac:dyDescent="0.2">
      <c r="D54634" s="20"/>
    </row>
    <row r="54635" spans="4:4" x14ac:dyDescent="0.2">
      <c r="D54635" s="20"/>
    </row>
    <row r="54636" spans="4:4" x14ac:dyDescent="0.2">
      <c r="D54636" s="20"/>
    </row>
    <row r="54637" spans="4:4" x14ac:dyDescent="0.2">
      <c r="D54637" s="20"/>
    </row>
    <row r="54638" spans="4:4" x14ac:dyDescent="0.2">
      <c r="D54638" s="20"/>
    </row>
    <row r="54639" spans="4:4" x14ac:dyDescent="0.2">
      <c r="D54639" s="20"/>
    </row>
    <row r="54640" spans="4:4" x14ac:dyDescent="0.2">
      <c r="D54640" s="20"/>
    </row>
    <row r="54641" spans="4:4" x14ac:dyDescent="0.2">
      <c r="D54641" s="20"/>
    </row>
    <row r="54642" spans="4:4" x14ac:dyDescent="0.2">
      <c r="D54642" s="20"/>
    </row>
    <row r="54643" spans="4:4" x14ac:dyDescent="0.2">
      <c r="D54643" s="20"/>
    </row>
    <row r="54644" spans="4:4" x14ac:dyDescent="0.2">
      <c r="D54644" s="20"/>
    </row>
    <row r="54645" spans="4:4" x14ac:dyDescent="0.2">
      <c r="D54645" s="20"/>
    </row>
    <row r="54646" spans="4:4" x14ac:dyDescent="0.2">
      <c r="D54646" s="20"/>
    </row>
    <row r="54647" spans="4:4" x14ac:dyDescent="0.2">
      <c r="D54647" s="20"/>
    </row>
    <row r="54648" spans="4:4" x14ac:dyDescent="0.2">
      <c r="D54648" s="20"/>
    </row>
    <row r="54649" spans="4:4" x14ac:dyDescent="0.2">
      <c r="D54649" s="20"/>
    </row>
    <row r="54650" spans="4:4" x14ac:dyDescent="0.2">
      <c r="D54650" s="20"/>
    </row>
    <row r="54651" spans="4:4" x14ac:dyDescent="0.2">
      <c r="D54651" s="20"/>
    </row>
    <row r="54652" spans="4:4" x14ac:dyDescent="0.2">
      <c r="D54652" s="20"/>
    </row>
    <row r="54653" spans="4:4" x14ac:dyDescent="0.2">
      <c r="D54653" s="20"/>
    </row>
    <row r="54654" spans="4:4" x14ac:dyDescent="0.2">
      <c r="D54654" s="20"/>
    </row>
    <row r="54655" spans="4:4" x14ac:dyDescent="0.2">
      <c r="D54655" s="20"/>
    </row>
    <row r="54656" spans="4:4" x14ac:dyDescent="0.2">
      <c r="D54656" s="20"/>
    </row>
    <row r="54657" spans="4:4" x14ac:dyDescent="0.2">
      <c r="D54657" s="20"/>
    </row>
    <row r="54658" spans="4:4" x14ac:dyDescent="0.2">
      <c r="D54658" s="20"/>
    </row>
    <row r="54659" spans="4:4" x14ac:dyDescent="0.2">
      <c r="D54659" s="20"/>
    </row>
    <row r="54660" spans="4:4" x14ac:dyDescent="0.2">
      <c r="D54660" s="20"/>
    </row>
    <row r="54661" spans="4:4" x14ac:dyDescent="0.2">
      <c r="D54661" s="20"/>
    </row>
    <row r="54662" spans="4:4" x14ac:dyDescent="0.2">
      <c r="D54662" s="20"/>
    </row>
    <row r="54663" spans="4:4" x14ac:dyDescent="0.2">
      <c r="D54663" s="20"/>
    </row>
    <row r="54664" spans="4:4" x14ac:dyDescent="0.2">
      <c r="D54664" s="20"/>
    </row>
    <row r="54665" spans="4:4" x14ac:dyDescent="0.2">
      <c r="D54665" s="20"/>
    </row>
    <row r="54666" spans="4:4" x14ac:dyDescent="0.2">
      <c r="D54666" s="20"/>
    </row>
    <row r="54667" spans="4:4" x14ac:dyDescent="0.2">
      <c r="D54667" s="20"/>
    </row>
    <row r="54668" spans="4:4" x14ac:dyDescent="0.2">
      <c r="D54668" s="20"/>
    </row>
    <row r="54669" spans="4:4" x14ac:dyDescent="0.2">
      <c r="D54669" s="20"/>
    </row>
    <row r="54670" spans="4:4" x14ac:dyDescent="0.2">
      <c r="D54670" s="20"/>
    </row>
    <row r="54671" spans="4:4" x14ac:dyDescent="0.2">
      <c r="D54671" s="20"/>
    </row>
    <row r="54672" spans="4:4" x14ac:dyDescent="0.2">
      <c r="D54672" s="20"/>
    </row>
    <row r="54673" spans="4:4" x14ac:dyDescent="0.2">
      <c r="D54673" s="20"/>
    </row>
    <row r="54674" spans="4:4" x14ac:dyDescent="0.2">
      <c r="D54674" s="20"/>
    </row>
    <row r="54675" spans="4:4" x14ac:dyDescent="0.2">
      <c r="D54675" s="20"/>
    </row>
    <row r="54676" spans="4:4" x14ac:dyDescent="0.2">
      <c r="D54676" s="20"/>
    </row>
    <row r="54677" spans="4:4" x14ac:dyDescent="0.2">
      <c r="D54677" s="20"/>
    </row>
    <row r="54678" spans="4:4" x14ac:dyDescent="0.2">
      <c r="D54678" s="20"/>
    </row>
    <row r="54679" spans="4:4" x14ac:dyDescent="0.2">
      <c r="D54679" s="20"/>
    </row>
    <row r="54680" spans="4:4" x14ac:dyDescent="0.2">
      <c r="D54680" s="20"/>
    </row>
    <row r="54681" spans="4:4" x14ac:dyDescent="0.2">
      <c r="D54681" s="20"/>
    </row>
    <row r="54682" spans="4:4" x14ac:dyDescent="0.2">
      <c r="D54682" s="20"/>
    </row>
    <row r="54683" spans="4:4" x14ac:dyDescent="0.2">
      <c r="D54683" s="20"/>
    </row>
    <row r="54684" spans="4:4" x14ac:dyDescent="0.2">
      <c r="D54684" s="20"/>
    </row>
    <row r="54685" spans="4:4" x14ac:dyDescent="0.2">
      <c r="D54685" s="20"/>
    </row>
    <row r="54686" spans="4:4" x14ac:dyDescent="0.2">
      <c r="D54686" s="20"/>
    </row>
    <row r="54687" spans="4:4" x14ac:dyDescent="0.2">
      <c r="D54687" s="20"/>
    </row>
    <row r="54688" spans="4:4" x14ac:dyDescent="0.2">
      <c r="D54688" s="20"/>
    </row>
    <row r="54689" spans="4:4" x14ac:dyDescent="0.2">
      <c r="D54689" s="20"/>
    </row>
    <row r="54690" spans="4:4" x14ac:dyDescent="0.2">
      <c r="D54690" s="20"/>
    </row>
    <row r="54691" spans="4:4" x14ac:dyDescent="0.2">
      <c r="D54691" s="20"/>
    </row>
    <row r="54692" spans="4:4" x14ac:dyDescent="0.2">
      <c r="D54692" s="20"/>
    </row>
    <row r="54693" spans="4:4" x14ac:dyDescent="0.2">
      <c r="D54693" s="20"/>
    </row>
    <row r="54694" spans="4:4" x14ac:dyDescent="0.2">
      <c r="D54694" s="20"/>
    </row>
    <row r="54695" spans="4:4" x14ac:dyDescent="0.2">
      <c r="D54695" s="20"/>
    </row>
    <row r="54696" spans="4:4" x14ac:dyDescent="0.2">
      <c r="D54696" s="20"/>
    </row>
    <row r="54697" spans="4:4" x14ac:dyDescent="0.2">
      <c r="D54697" s="20"/>
    </row>
    <row r="54698" spans="4:4" x14ac:dyDescent="0.2">
      <c r="D54698" s="20"/>
    </row>
    <row r="54699" spans="4:4" x14ac:dyDescent="0.2">
      <c r="D54699" s="20"/>
    </row>
    <row r="54700" spans="4:4" x14ac:dyDescent="0.2">
      <c r="D54700" s="20"/>
    </row>
    <row r="54701" spans="4:4" x14ac:dyDescent="0.2">
      <c r="D54701" s="20"/>
    </row>
    <row r="54702" spans="4:4" x14ac:dyDescent="0.2">
      <c r="D54702" s="20"/>
    </row>
    <row r="54703" spans="4:4" x14ac:dyDescent="0.2">
      <c r="D54703" s="20"/>
    </row>
    <row r="54704" spans="4:4" x14ac:dyDescent="0.2">
      <c r="D54704" s="20"/>
    </row>
    <row r="54705" spans="4:4" x14ac:dyDescent="0.2">
      <c r="D54705" s="20"/>
    </row>
    <row r="54706" spans="4:4" x14ac:dyDescent="0.2">
      <c r="D54706" s="20"/>
    </row>
    <row r="54707" spans="4:4" x14ac:dyDescent="0.2">
      <c r="D54707" s="20"/>
    </row>
    <row r="54708" spans="4:4" x14ac:dyDescent="0.2">
      <c r="D54708" s="20"/>
    </row>
    <row r="54709" spans="4:4" x14ac:dyDescent="0.2">
      <c r="D54709" s="20"/>
    </row>
    <row r="54710" spans="4:4" x14ac:dyDescent="0.2">
      <c r="D54710" s="20"/>
    </row>
    <row r="54711" spans="4:4" x14ac:dyDescent="0.2">
      <c r="D54711" s="20"/>
    </row>
    <row r="54712" spans="4:4" x14ac:dyDescent="0.2">
      <c r="D54712" s="20"/>
    </row>
    <row r="54713" spans="4:4" x14ac:dyDescent="0.2">
      <c r="D54713" s="20"/>
    </row>
    <row r="54714" spans="4:4" x14ac:dyDescent="0.2">
      <c r="D54714" s="20"/>
    </row>
    <row r="54715" spans="4:4" x14ac:dyDescent="0.2">
      <c r="D54715" s="20"/>
    </row>
    <row r="54716" spans="4:4" x14ac:dyDescent="0.2">
      <c r="D54716" s="20"/>
    </row>
    <row r="54717" spans="4:4" x14ac:dyDescent="0.2">
      <c r="D54717" s="20"/>
    </row>
    <row r="54718" spans="4:4" x14ac:dyDescent="0.2">
      <c r="D54718" s="20"/>
    </row>
    <row r="54719" spans="4:4" x14ac:dyDescent="0.2">
      <c r="D54719" s="20"/>
    </row>
    <row r="54720" spans="4:4" x14ac:dyDescent="0.2">
      <c r="D54720" s="20"/>
    </row>
    <row r="54721" spans="4:4" x14ac:dyDescent="0.2">
      <c r="D54721" s="20"/>
    </row>
    <row r="54722" spans="4:4" x14ac:dyDescent="0.2">
      <c r="D54722" s="20"/>
    </row>
    <row r="54723" spans="4:4" x14ac:dyDescent="0.2">
      <c r="D54723" s="20"/>
    </row>
    <row r="54724" spans="4:4" x14ac:dyDescent="0.2">
      <c r="D54724" s="20"/>
    </row>
    <row r="54725" spans="4:4" x14ac:dyDescent="0.2">
      <c r="D54725" s="20"/>
    </row>
    <row r="54726" spans="4:4" x14ac:dyDescent="0.2">
      <c r="D54726" s="20"/>
    </row>
    <row r="54727" spans="4:4" x14ac:dyDescent="0.2">
      <c r="D54727" s="20"/>
    </row>
    <row r="54728" spans="4:4" x14ac:dyDescent="0.2">
      <c r="D54728" s="20"/>
    </row>
    <row r="54729" spans="4:4" x14ac:dyDescent="0.2">
      <c r="D54729" s="20"/>
    </row>
    <row r="54730" spans="4:4" x14ac:dyDescent="0.2">
      <c r="D54730" s="20"/>
    </row>
    <row r="54731" spans="4:4" x14ac:dyDescent="0.2">
      <c r="D54731" s="20"/>
    </row>
    <row r="54732" spans="4:4" x14ac:dyDescent="0.2">
      <c r="D54732" s="20"/>
    </row>
    <row r="54733" spans="4:4" x14ac:dyDescent="0.2">
      <c r="D54733" s="20"/>
    </row>
    <row r="54734" spans="4:4" x14ac:dyDescent="0.2">
      <c r="D54734" s="20"/>
    </row>
    <row r="54735" spans="4:4" x14ac:dyDescent="0.2">
      <c r="D54735" s="20"/>
    </row>
    <row r="54736" spans="4:4" x14ac:dyDescent="0.2">
      <c r="D54736" s="20"/>
    </row>
    <row r="54737" spans="4:4" x14ac:dyDescent="0.2">
      <c r="D54737" s="20"/>
    </row>
    <row r="54738" spans="4:4" x14ac:dyDescent="0.2">
      <c r="D54738" s="20"/>
    </row>
    <row r="54739" spans="4:4" x14ac:dyDescent="0.2">
      <c r="D54739" s="20"/>
    </row>
    <row r="54740" spans="4:4" x14ac:dyDescent="0.2">
      <c r="D54740" s="20"/>
    </row>
    <row r="54741" spans="4:4" x14ac:dyDescent="0.2">
      <c r="D54741" s="20"/>
    </row>
    <row r="54742" spans="4:4" x14ac:dyDescent="0.2">
      <c r="D54742" s="20"/>
    </row>
    <row r="54743" spans="4:4" x14ac:dyDescent="0.2">
      <c r="D54743" s="20"/>
    </row>
    <row r="54744" spans="4:4" x14ac:dyDescent="0.2">
      <c r="D54744" s="20"/>
    </row>
    <row r="54745" spans="4:4" x14ac:dyDescent="0.2">
      <c r="D54745" s="20"/>
    </row>
    <row r="54746" spans="4:4" x14ac:dyDescent="0.2">
      <c r="D54746" s="20"/>
    </row>
    <row r="54747" spans="4:4" x14ac:dyDescent="0.2">
      <c r="D54747" s="20"/>
    </row>
    <row r="54748" spans="4:4" x14ac:dyDescent="0.2">
      <c r="D54748" s="20"/>
    </row>
    <row r="54749" spans="4:4" x14ac:dyDescent="0.2">
      <c r="D54749" s="20"/>
    </row>
    <row r="54750" spans="4:4" x14ac:dyDescent="0.2">
      <c r="D54750" s="20"/>
    </row>
    <row r="54751" spans="4:4" x14ac:dyDescent="0.2">
      <c r="D54751" s="20"/>
    </row>
    <row r="54752" spans="4:4" x14ac:dyDescent="0.2">
      <c r="D54752" s="20"/>
    </row>
    <row r="54753" spans="4:4" x14ac:dyDescent="0.2">
      <c r="D54753" s="20"/>
    </row>
    <row r="54754" spans="4:4" x14ac:dyDescent="0.2">
      <c r="D54754" s="20"/>
    </row>
    <row r="54755" spans="4:4" x14ac:dyDescent="0.2">
      <c r="D54755" s="20"/>
    </row>
    <row r="54756" spans="4:4" x14ac:dyDescent="0.2">
      <c r="D54756" s="20"/>
    </row>
    <row r="54757" spans="4:4" x14ac:dyDescent="0.2">
      <c r="D54757" s="20"/>
    </row>
    <row r="54758" spans="4:4" x14ac:dyDescent="0.2">
      <c r="D54758" s="20"/>
    </row>
    <row r="54759" spans="4:4" x14ac:dyDescent="0.2">
      <c r="D54759" s="20"/>
    </row>
    <row r="54760" spans="4:4" x14ac:dyDescent="0.2">
      <c r="D54760" s="20"/>
    </row>
    <row r="54761" spans="4:4" x14ac:dyDescent="0.2">
      <c r="D54761" s="20"/>
    </row>
    <row r="54762" spans="4:4" x14ac:dyDescent="0.2">
      <c r="D54762" s="20"/>
    </row>
    <row r="54763" spans="4:4" x14ac:dyDescent="0.2">
      <c r="D54763" s="20"/>
    </row>
    <row r="54764" spans="4:4" x14ac:dyDescent="0.2">
      <c r="D54764" s="20"/>
    </row>
    <row r="54765" spans="4:4" x14ac:dyDescent="0.2">
      <c r="D54765" s="20"/>
    </row>
    <row r="54766" spans="4:4" x14ac:dyDescent="0.2">
      <c r="D54766" s="20"/>
    </row>
    <row r="54767" spans="4:4" x14ac:dyDescent="0.2">
      <c r="D54767" s="20"/>
    </row>
    <row r="54768" spans="4:4" x14ac:dyDescent="0.2">
      <c r="D54768" s="20"/>
    </row>
    <row r="54769" spans="4:4" x14ac:dyDescent="0.2">
      <c r="D54769" s="20"/>
    </row>
    <row r="54770" spans="4:4" x14ac:dyDescent="0.2">
      <c r="D54770" s="20"/>
    </row>
    <row r="54771" spans="4:4" x14ac:dyDescent="0.2">
      <c r="D54771" s="20"/>
    </row>
    <row r="54772" spans="4:4" x14ac:dyDescent="0.2">
      <c r="D54772" s="20"/>
    </row>
    <row r="54773" spans="4:4" x14ac:dyDescent="0.2">
      <c r="D54773" s="20"/>
    </row>
    <row r="54774" spans="4:4" x14ac:dyDescent="0.2">
      <c r="D54774" s="20"/>
    </row>
    <row r="54775" spans="4:4" x14ac:dyDescent="0.2">
      <c r="D54775" s="20"/>
    </row>
    <row r="54776" spans="4:4" x14ac:dyDescent="0.2">
      <c r="D54776" s="20"/>
    </row>
    <row r="54777" spans="4:4" x14ac:dyDescent="0.2">
      <c r="D54777" s="20"/>
    </row>
    <row r="54778" spans="4:4" x14ac:dyDescent="0.2">
      <c r="D54778" s="20"/>
    </row>
    <row r="54779" spans="4:4" x14ac:dyDescent="0.2">
      <c r="D54779" s="20"/>
    </row>
    <row r="54780" spans="4:4" x14ac:dyDescent="0.2">
      <c r="D54780" s="20"/>
    </row>
    <row r="54781" spans="4:4" x14ac:dyDescent="0.2">
      <c r="D54781" s="20"/>
    </row>
    <row r="54782" spans="4:4" x14ac:dyDescent="0.2">
      <c r="D54782" s="20"/>
    </row>
    <row r="54783" spans="4:4" x14ac:dyDescent="0.2">
      <c r="D54783" s="20"/>
    </row>
    <row r="54784" spans="4:4" x14ac:dyDescent="0.2">
      <c r="D54784" s="20"/>
    </row>
    <row r="54785" spans="4:4" x14ac:dyDescent="0.2">
      <c r="D54785" s="20"/>
    </row>
    <row r="54786" spans="4:4" x14ac:dyDescent="0.2">
      <c r="D54786" s="20"/>
    </row>
    <row r="54787" spans="4:4" x14ac:dyDescent="0.2">
      <c r="D54787" s="20"/>
    </row>
    <row r="54788" spans="4:4" x14ac:dyDescent="0.2">
      <c r="D54788" s="20"/>
    </row>
    <row r="54789" spans="4:4" x14ac:dyDescent="0.2">
      <c r="D54789" s="20"/>
    </row>
    <row r="54790" spans="4:4" x14ac:dyDescent="0.2">
      <c r="D54790" s="20"/>
    </row>
    <row r="54791" spans="4:4" x14ac:dyDescent="0.2">
      <c r="D54791" s="20"/>
    </row>
    <row r="54792" spans="4:4" x14ac:dyDescent="0.2">
      <c r="D54792" s="20"/>
    </row>
    <row r="54793" spans="4:4" x14ac:dyDescent="0.2">
      <c r="D54793" s="20"/>
    </row>
    <row r="54794" spans="4:4" x14ac:dyDescent="0.2">
      <c r="D54794" s="20"/>
    </row>
    <row r="54795" spans="4:4" x14ac:dyDescent="0.2">
      <c r="D54795" s="20"/>
    </row>
    <row r="54796" spans="4:4" x14ac:dyDescent="0.2">
      <c r="D54796" s="20"/>
    </row>
    <row r="54797" spans="4:4" x14ac:dyDescent="0.2">
      <c r="D54797" s="20"/>
    </row>
    <row r="54798" spans="4:4" x14ac:dyDescent="0.2">
      <c r="D54798" s="20"/>
    </row>
    <row r="54799" spans="4:4" x14ac:dyDescent="0.2">
      <c r="D54799" s="20"/>
    </row>
    <row r="54800" spans="4:4" x14ac:dyDescent="0.2">
      <c r="D54800" s="20"/>
    </row>
    <row r="54801" spans="4:4" x14ac:dyDescent="0.2">
      <c r="D54801" s="20"/>
    </row>
    <row r="54802" spans="4:4" x14ac:dyDescent="0.2">
      <c r="D54802" s="20"/>
    </row>
    <row r="54803" spans="4:4" x14ac:dyDescent="0.2">
      <c r="D54803" s="20"/>
    </row>
    <row r="54804" spans="4:4" x14ac:dyDescent="0.2">
      <c r="D54804" s="20"/>
    </row>
    <row r="54805" spans="4:4" x14ac:dyDescent="0.2">
      <c r="D54805" s="20"/>
    </row>
    <row r="54806" spans="4:4" x14ac:dyDescent="0.2">
      <c r="D54806" s="20"/>
    </row>
    <row r="54807" spans="4:4" x14ac:dyDescent="0.2">
      <c r="D54807" s="20"/>
    </row>
    <row r="54808" spans="4:4" x14ac:dyDescent="0.2">
      <c r="D54808" s="20"/>
    </row>
    <row r="54809" spans="4:4" x14ac:dyDescent="0.2">
      <c r="D54809" s="20"/>
    </row>
    <row r="54810" spans="4:4" x14ac:dyDescent="0.2">
      <c r="D54810" s="20"/>
    </row>
    <row r="54811" spans="4:4" x14ac:dyDescent="0.2">
      <c r="D54811" s="20"/>
    </row>
    <row r="54812" spans="4:4" x14ac:dyDescent="0.2">
      <c r="D54812" s="20"/>
    </row>
    <row r="54813" spans="4:4" x14ac:dyDescent="0.2">
      <c r="D54813" s="20"/>
    </row>
    <row r="54814" spans="4:4" x14ac:dyDescent="0.2">
      <c r="D54814" s="20"/>
    </row>
    <row r="54815" spans="4:4" x14ac:dyDescent="0.2">
      <c r="D54815" s="20"/>
    </row>
    <row r="54816" spans="4:4" x14ac:dyDescent="0.2">
      <c r="D54816" s="20"/>
    </row>
    <row r="54817" spans="4:4" x14ac:dyDescent="0.2">
      <c r="D54817" s="20"/>
    </row>
    <row r="54818" spans="4:4" x14ac:dyDescent="0.2">
      <c r="D54818" s="20"/>
    </row>
    <row r="54819" spans="4:4" x14ac:dyDescent="0.2">
      <c r="D54819" s="20"/>
    </row>
    <row r="54820" spans="4:4" x14ac:dyDescent="0.2">
      <c r="D54820" s="20"/>
    </row>
    <row r="54821" spans="4:4" x14ac:dyDescent="0.2">
      <c r="D54821" s="20"/>
    </row>
    <row r="54822" spans="4:4" x14ac:dyDescent="0.2">
      <c r="D54822" s="20"/>
    </row>
    <row r="54823" spans="4:4" x14ac:dyDescent="0.2">
      <c r="D54823" s="20"/>
    </row>
    <row r="54824" spans="4:4" x14ac:dyDescent="0.2">
      <c r="D54824" s="20"/>
    </row>
    <row r="54825" spans="4:4" x14ac:dyDescent="0.2">
      <c r="D54825" s="20"/>
    </row>
    <row r="54826" spans="4:4" x14ac:dyDescent="0.2">
      <c r="D54826" s="20"/>
    </row>
    <row r="54827" spans="4:4" x14ac:dyDescent="0.2">
      <c r="D54827" s="20"/>
    </row>
    <row r="54828" spans="4:4" x14ac:dyDescent="0.2">
      <c r="D54828" s="20"/>
    </row>
    <row r="54829" spans="4:4" x14ac:dyDescent="0.2">
      <c r="D54829" s="20"/>
    </row>
    <row r="54830" spans="4:4" x14ac:dyDescent="0.2">
      <c r="D54830" s="20"/>
    </row>
    <row r="54831" spans="4:4" x14ac:dyDescent="0.2">
      <c r="D54831" s="20"/>
    </row>
    <row r="54832" spans="4:4" x14ac:dyDescent="0.2">
      <c r="D54832" s="20"/>
    </row>
    <row r="54833" spans="4:4" x14ac:dyDescent="0.2">
      <c r="D54833" s="20"/>
    </row>
    <row r="54834" spans="4:4" x14ac:dyDescent="0.2">
      <c r="D54834" s="20"/>
    </row>
    <row r="54835" spans="4:4" x14ac:dyDescent="0.2">
      <c r="D54835" s="20"/>
    </row>
    <row r="54836" spans="4:4" x14ac:dyDescent="0.2">
      <c r="D54836" s="20"/>
    </row>
    <row r="54837" spans="4:4" x14ac:dyDescent="0.2">
      <c r="D54837" s="20"/>
    </row>
    <row r="54838" spans="4:4" x14ac:dyDescent="0.2">
      <c r="D54838" s="20"/>
    </row>
    <row r="54839" spans="4:4" x14ac:dyDescent="0.2">
      <c r="D54839" s="20"/>
    </row>
    <row r="54840" spans="4:4" x14ac:dyDescent="0.2">
      <c r="D54840" s="20"/>
    </row>
    <row r="54841" spans="4:4" x14ac:dyDescent="0.2">
      <c r="D54841" s="20"/>
    </row>
    <row r="54842" spans="4:4" x14ac:dyDescent="0.2">
      <c r="D54842" s="20"/>
    </row>
    <row r="54843" spans="4:4" x14ac:dyDescent="0.2">
      <c r="D54843" s="20"/>
    </row>
    <row r="54844" spans="4:4" x14ac:dyDescent="0.2">
      <c r="D54844" s="20"/>
    </row>
    <row r="54845" spans="4:4" x14ac:dyDescent="0.2">
      <c r="D54845" s="20"/>
    </row>
    <row r="54846" spans="4:4" x14ac:dyDescent="0.2">
      <c r="D54846" s="20"/>
    </row>
    <row r="54847" spans="4:4" x14ac:dyDescent="0.2">
      <c r="D54847" s="20"/>
    </row>
    <row r="54848" spans="4:4" x14ac:dyDescent="0.2">
      <c r="D54848" s="20"/>
    </row>
    <row r="54849" spans="4:4" x14ac:dyDescent="0.2">
      <c r="D54849" s="20"/>
    </row>
    <row r="54850" spans="4:4" x14ac:dyDescent="0.2">
      <c r="D54850" s="20"/>
    </row>
    <row r="54851" spans="4:4" x14ac:dyDescent="0.2">
      <c r="D54851" s="20"/>
    </row>
    <row r="54852" spans="4:4" x14ac:dyDescent="0.2">
      <c r="D54852" s="20"/>
    </row>
    <row r="54853" spans="4:4" x14ac:dyDescent="0.2">
      <c r="D54853" s="20"/>
    </row>
    <row r="54854" spans="4:4" x14ac:dyDescent="0.2">
      <c r="D54854" s="20"/>
    </row>
    <row r="54855" spans="4:4" x14ac:dyDescent="0.2">
      <c r="D54855" s="20"/>
    </row>
    <row r="54856" spans="4:4" x14ac:dyDescent="0.2">
      <c r="D54856" s="20"/>
    </row>
    <row r="54857" spans="4:4" x14ac:dyDescent="0.2">
      <c r="D54857" s="20"/>
    </row>
    <row r="54858" spans="4:4" x14ac:dyDescent="0.2">
      <c r="D54858" s="20"/>
    </row>
    <row r="54859" spans="4:4" x14ac:dyDescent="0.2">
      <c r="D54859" s="20"/>
    </row>
    <row r="54860" spans="4:4" x14ac:dyDescent="0.2">
      <c r="D54860" s="20"/>
    </row>
    <row r="54861" spans="4:4" x14ac:dyDescent="0.2">
      <c r="D54861" s="20"/>
    </row>
    <row r="54862" spans="4:4" x14ac:dyDescent="0.2">
      <c r="D54862" s="20"/>
    </row>
    <row r="54863" spans="4:4" x14ac:dyDescent="0.2">
      <c r="D54863" s="20"/>
    </row>
    <row r="54864" spans="4:4" x14ac:dyDescent="0.2">
      <c r="D54864" s="20"/>
    </row>
    <row r="54865" spans="4:4" x14ac:dyDescent="0.2">
      <c r="D54865" s="20"/>
    </row>
    <row r="54866" spans="4:4" x14ac:dyDescent="0.2">
      <c r="D54866" s="20"/>
    </row>
    <row r="54867" spans="4:4" x14ac:dyDescent="0.2">
      <c r="D54867" s="20"/>
    </row>
    <row r="54868" spans="4:4" x14ac:dyDescent="0.2">
      <c r="D54868" s="20"/>
    </row>
    <row r="54869" spans="4:4" x14ac:dyDescent="0.2">
      <c r="D54869" s="20"/>
    </row>
    <row r="54870" spans="4:4" x14ac:dyDescent="0.2">
      <c r="D54870" s="20"/>
    </row>
    <row r="54871" spans="4:4" x14ac:dyDescent="0.2">
      <c r="D54871" s="20"/>
    </row>
    <row r="54872" spans="4:4" x14ac:dyDescent="0.2">
      <c r="D54872" s="20"/>
    </row>
    <row r="54873" spans="4:4" x14ac:dyDescent="0.2">
      <c r="D54873" s="20"/>
    </row>
    <row r="54874" spans="4:4" x14ac:dyDescent="0.2">
      <c r="D54874" s="20"/>
    </row>
    <row r="54875" spans="4:4" x14ac:dyDescent="0.2">
      <c r="D54875" s="20"/>
    </row>
    <row r="54876" spans="4:4" x14ac:dyDescent="0.2">
      <c r="D54876" s="20"/>
    </row>
    <row r="54877" spans="4:4" x14ac:dyDescent="0.2">
      <c r="D54877" s="20"/>
    </row>
    <row r="54878" spans="4:4" x14ac:dyDescent="0.2">
      <c r="D54878" s="20"/>
    </row>
    <row r="54879" spans="4:4" x14ac:dyDescent="0.2">
      <c r="D54879" s="20"/>
    </row>
    <row r="54880" spans="4:4" x14ac:dyDescent="0.2">
      <c r="D54880" s="20"/>
    </row>
    <row r="54881" spans="4:4" x14ac:dyDescent="0.2">
      <c r="D54881" s="20"/>
    </row>
    <row r="54882" spans="4:4" x14ac:dyDescent="0.2">
      <c r="D54882" s="20"/>
    </row>
    <row r="54883" spans="4:4" x14ac:dyDescent="0.2">
      <c r="D54883" s="20"/>
    </row>
    <row r="54884" spans="4:4" x14ac:dyDescent="0.2">
      <c r="D54884" s="20"/>
    </row>
    <row r="54885" spans="4:4" x14ac:dyDescent="0.2">
      <c r="D54885" s="20"/>
    </row>
    <row r="54886" spans="4:4" x14ac:dyDescent="0.2">
      <c r="D54886" s="20"/>
    </row>
    <row r="54887" spans="4:4" x14ac:dyDescent="0.2">
      <c r="D54887" s="20"/>
    </row>
    <row r="54888" spans="4:4" x14ac:dyDescent="0.2">
      <c r="D54888" s="20"/>
    </row>
    <row r="54889" spans="4:4" x14ac:dyDescent="0.2">
      <c r="D54889" s="20"/>
    </row>
    <row r="54890" spans="4:4" x14ac:dyDescent="0.2">
      <c r="D54890" s="20"/>
    </row>
    <row r="54891" spans="4:4" x14ac:dyDescent="0.2">
      <c r="D54891" s="20"/>
    </row>
    <row r="54892" spans="4:4" x14ac:dyDescent="0.2">
      <c r="D54892" s="20"/>
    </row>
    <row r="54893" spans="4:4" x14ac:dyDescent="0.2">
      <c r="D54893" s="20"/>
    </row>
    <row r="54894" spans="4:4" x14ac:dyDescent="0.2">
      <c r="D54894" s="20"/>
    </row>
    <row r="54895" spans="4:4" x14ac:dyDescent="0.2">
      <c r="D54895" s="20"/>
    </row>
    <row r="54896" spans="4:4" x14ac:dyDescent="0.2">
      <c r="D54896" s="20"/>
    </row>
    <row r="54897" spans="4:4" x14ac:dyDescent="0.2">
      <c r="D54897" s="20"/>
    </row>
    <row r="54898" spans="4:4" x14ac:dyDescent="0.2">
      <c r="D54898" s="20"/>
    </row>
    <row r="54899" spans="4:4" x14ac:dyDescent="0.2">
      <c r="D54899" s="20"/>
    </row>
    <row r="54900" spans="4:4" x14ac:dyDescent="0.2">
      <c r="D54900" s="20"/>
    </row>
    <row r="54901" spans="4:4" x14ac:dyDescent="0.2">
      <c r="D54901" s="20"/>
    </row>
    <row r="54902" spans="4:4" x14ac:dyDescent="0.2">
      <c r="D54902" s="20"/>
    </row>
    <row r="54903" spans="4:4" x14ac:dyDescent="0.2">
      <c r="D54903" s="20"/>
    </row>
    <row r="54904" spans="4:4" x14ac:dyDescent="0.2">
      <c r="D54904" s="20"/>
    </row>
    <row r="54905" spans="4:4" x14ac:dyDescent="0.2">
      <c r="D54905" s="20"/>
    </row>
    <row r="54906" spans="4:4" x14ac:dyDescent="0.2">
      <c r="D54906" s="20"/>
    </row>
    <row r="54907" spans="4:4" x14ac:dyDescent="0.2">
      <c r="D54907" s="20"/>
    </row>
    <row r="54908" spans="4:4" x14ac:dyDescent="0.2">
      <c r="D54908" s="20"/>
    </row>
    <row r="54909" spans="4:4" x14ac:dyDescent="0.2">
      <c r="D54909" s="20"/>
    </row>
    <row r="54910" spans="4:4" x14ac:dyDescent="0.2">
      <c r="D54910" s="20"/>
    </row>
    <row r="54911" spans="4:4" x14ac:dyDescent="0.2">
      <c r="D54911" s="20"/>
    </row>
    <row r="54912" spans="4:4" x14ac:dyDescent="0.2">
      <c r="D54912" s="20"/>
    </row>
    <row r="54913" spans="4:4" x14ac:dyDescent="0.2">
      <c r="D54913" s="20"/>
    </row>
    <row r="54914" spans="4:4" x14ac:dyDescent="0.2">
      <c r="D54914" s="20"/>
    </row>
    <row r="54915" spans="4:4" x14ac:dyDescent="0.2">
      <c r="D54915" s="20"/>
    </row>
    <row r="54916" spans="4:4" x14ac:dyDescent="0.2">
      <c r="D54916" s="20"/>
    </row>
    <row r="54917" spans="4:4" x14ac:dyDescent="0.2">
      <c r="D54917" s="20"/>
    </row>
    <row r="54918" spans="4:4" x14ac:dyDescent="0.2">
      <c r="D54918" s="20"/>
    </row>
    <row r="54919" spans="4:4" x14ac:dyDescent="0.2">
      <c r="D54919" s="20"/>
    </row>
    <row r="54920" spans="4:4" x14ac:dyDescent="0.2">
      <c r="D54920" s="20"/>
    </row>
    <row r="54921" spans="4:4" x14ac:dyDescent="0.2">
      <c r="D54921" s="20"/>
    </row>
    <row r="54922" spans="4:4" x14ac:dyDescent="0.2">
      <c r="D54922" s="20"/>
    </row>
    <row r="54923" spans="4:4" x14ac:dyDescent="0.2">
      <c r="D54923" s="20"/>
    </row>
    <row r="54924" spans="4:4" x14ac:dyDescent="0.2">
      <c r="D54924" s="20"/>
    </row>
    <row r="54925" spans="4:4" x14ac:dyDescent="0.2">
      <c r="D54925" s="20"/>
    </row>
    <row r="54926" spans="4:4" x14ac:dyDescent="0.2">
      <c r="D54926" s="20"/>
    </row>
    <row r="54927" spans="4:4" x14ac:dyDescent="0.2">
      <c r="D54927" s="20"/>
    </row>
    <row r="54928" spans="4:4" x14ac:dyDescent="0.2">
      <c r="D54928" s="20"/>
    </row>
    <row r="54929" spans="4:4" x14ac:dyDescent="0.2">
      <c r="D54929" s="20"/>
    </row>
    <row r="54930" spans="4:4" x14ac:dyDescent="0.2">
      <c r="D54930" s="20"/>
    </row>
    <row r="54931" spans="4:4" x14ac:dyDescent="0.2">
      <c r="D54931" s="20"/>
    </row>
    <row r="54932" spans="4:4" x14ac:dyDescent="0.2">
      <c r="D54932" s="20"/>
    </row>
    <row r="54933" spans="4:4" x14ac:dyDescent="0.2">
      <c r="D54933" s="20"/>
    </row>
    <row r="54934" spans="4:4" x14ac:dyDescent="0.2">
      <c r="D54934" s="20"/>
    </row>
    <row r="54935" spans="4:4" x14ac:dyDescent="0.2">
      <c r="D54935" s="20"/>
    </row>
    <row r="54936" spans="4:4" x14ac:dyDescent="0.2">
      <c r="D54936" s="20"/>
    </row>
    <row r="54937" spans="4:4" x14ac:dyDescent="0.2">
      <c r="D54937" s="20"/>
    </row>
    <row r="54938" spans="4:4" x14ac:dyDescent="0.2">
      <c r="D54938" s="20"/>
    </row>
    <row r="54939" spans="4:4" x14ac:dyDescent="0.2">
      <c r="D54939" s="20"/>
    </row>
    <row r="54940" spans="4:4" x14ac:dyDescent="0.2">
      <c r="D54940" s="20"/>
    </row>
    <row r="54941" spans="4:4" x14ac:dyDescent="0.2">
      <c r="D54941" s="20"/>
    </row>
    <row r="54942" spans="4:4" x14ac:dyDescent="0.2">
      <c r="D54942" s="20"/>
    </row>
    <row r="54943" spans="4:4" x14ac:dyDescent="0.2">
      <c r="D54943" s="20"/>
    </row>
    <row r="54944" spans="4:4" x14ac:dyDescent="0.2">
      <c r="D54944" s="20"/>
    </row>
    <row r="54945" spans="4:4" x14ac:dyDescent="0.2">
      <c r="D54945" s="20"/>
    </row>
    <row r="54946" spans="4:4" x14ac:dyDescent="0.2">
      <c r="D54946" s="20"/>
    </row>
    <row r="54947" spans="4:4" x14ac:dyDescent="0.2">
      <c r="D54947" s="20"/>
    </row>
    <row r="54948" spans="4:4" x14ac:dyDescent="0.2">
      <c r="D54948" s="20"/>
    </row>
    <row r="54949" spans="4:4" x14ac:dyDescent="0.2">
      <c r="D54949" s="20"/>
    </row>
    <row r="54950" spans="4:4" x14ac:dyDescent="0.2">
      <c r="D54950" s="20"/>
    </row>
    <row r="54951" spans="4:4" x14ac:dyDescent="0.2">
      <c r="D54951" s="20"/>
    </row>
    <row r="54952" spans="4:4" x14ac:dyDescent="0.2">
      <c r="D54952" s="20"/>
    </row>
    <row r="54953" spans="4:4" x14ac:dyDescent="0.2">
      <c r="D54953" s="20"/>
    </row>
    <row r="54954" spans="4:4" x14ac:dyDescent="0.2">
      <c r="D54954" s="20"/>
    </row>
    <row r="54955" spans="4:4" x14ac:dyDescent="0.2">
      <c r="D54955" s="20"/>
    </row>
    <row r="54956" spans="4:4" x14ac:dyDescent="0.2">
      <c r="D54956" s="20"/>
    </row>
    <row r="54957" spans="4:4" x14ac:dyDescent="0.2">
      <c r="D54957" s="20"/>
    </row>
    <row r="54958" spans="4:4" x14ac:dyDescent="0.2">
      <c r="D54958" s="20"/>
    </row>
    <row r="54959" spans="4:4" x14ac:dyDescent="0.2">
      <c r="D54959" s="20"/>
    </row>
    <row r="54960" spans="4:4" x14ac:dyDescent="0.2">
      <c r="D54960" s="20"/>
    </row>
    <row r="54961" spans="4:4" x14ac:dyDescent="0.2">
      <c r="D54961" s="20"/>
    </row>
    <row r="54962" spans="4:4" x14ac:dyDescent="0.2">
      <c r="D54962" s="20"/>
    </row>
    <row r="54963" spans="4:4" x14ac:dyDescent="0.2">
      <c r="D54963" s="20"/>
    </row>
    <row r="54964" spans="4:4" x14ac:dyDescent="0.2">
      <c r="D54964" s="20"/>
    </row>
    <row r="54965" spans="4:4" x14ac:dyDescent="0.2">
      <c r="D54965" s="20"/>
    </row>
    <row r="54966" spans="4:4" x14ac:dyDescent="0.2">
      <c r="D54966" s="20"/>
    </row>
    <row r="54967" spans="4:4" x14ac:dyDescent="0.2">
      <c r="D54967" s="20"/>
    </row>
    <row r="54968" spans="4:4" x14ac:dyDescent="0.2">
      <c r="D54968" s="20"/>
    </row>
    <row r="54969" spans="4:4" x14ac:dyDescent="0.2">
      <c r="D54969" s="20"/>
    </row>
    <row r="54970" spans="4:4" x14ac:dyDescent="0.2">
      <c r="D54970" s="20"/>
    </row>
    <row r="54971" spans="4:4" x14ac:dyDescent="0.2">
      <c r="D54971" s="20"/>
    </row>
    <row r="54972" spans="4:4" x14ac:dyDescent="0.2">
      <c r="D54972" s="20"/>
    </row>
    <row r="54973" spans="4:4" x14ac:dyDescent="0.2">
      <c r="D54973" s="20"/>
    </row>
    <row r="54974" spans="4:4" x14ac:dyDescent="0.2">
      <c r="D54974" s="20"/>
    </row>
    <row r="54975" spans="4:4" x14ac:dyDescent="0.2">
      <c r="D54975" s="20"/>
    </row>
    <row r="54976" spans="4:4" x14ac:dyDescent="0.2">
      <c r="D54976" s="20"/>
    </row>
    <row r="54977" spans="4:4" x14ac:dyDescent="0.2">
      <c r="D54977" s="20"/>
    </row>
    <row r="54978" spans="4:4" x14ac:dyDescent="0.2">
      <c r="D54978" s="20"/>
    </row>
    <row r="54979" spans="4:4" x14ac:dyDescent="0.2">
      <c r="D54979" s="20"/>
    </row>
    <row r="54980" spans="4:4" x14ac:dyDescent="0.2">
      <c r="D54980" s="20"/>
    </row>
    <row r="54981" spans="4:4" x14ac:dyDescent="0.2">
      <c r="D54981" s="20"/>
    </row>
    <row r="54982" spans="4:4" x14ac:dyDescent="0.2">
      <c r="D54982" s="20"/>
    </row>
    <row r="54983" spans="4:4" x14ac:dyDescent="0.2">
      <c r="D54983" s="20"/>
    </row>
    <row r="54984" spans="4:4" x14ac:dyDescent="0.2">
      <c r="D54984" s="20"/>
    </row>
    <row r="54985" spans="4:4" x14ac:dyDescent="0.2">
      <c r="D54985" s="20"/>
    </row>
    <row r="54986" spans="4:4" x14ac:dyDescent="0.2">
      <c r="D54986" s="20"/>
    </row>
    <row r="54987" spans="4:4" x14ac:dyDescent="0.2">
      <c r="D54987" s="20"/>
    </row>
    <row r="54988" spans="4:4" x14ac:dyDescent="0.2">
      <c r="D54988" s="20"/>
    </row>
    <row r="54989" spans="4:4" x14ac:dyDescent="0.2">
      <c r="D54989" s="20"/>
    </row>
    <row r="54990" spans="4:4" x14ac:dyDescent="0.2">
      <c r="D54990" s="20"/>
    </row>
    <row r="54991" spans="4:4" x14ac:dyDescent="0.2">
      <c r="D54991" s="20"/>
    </row>
    <row r="54992" spans="4:4" x14ac:dyDescent="0.2">
      <c r="D54992" s="20"/>
    </row>
    <row r="54993" spans="4:4" x14ac:dyDescent="0.2">
      <c r="D54993" s="20"/>
    </row>
    <row r="54994" spans="4:4" x14ac:dyDescent="0.2">
      <c r="D54994" s="20"/>
    </row>
    <row r="54995" spans="4:4" x14ac:dyDescent="0.2">
      <c r="D54995" s="20"/>
    </row>
    <row r="54996" spans="4:4" x14ac:dyDescent="0.2">
      <c r="D54996" s="20"/>
    </row>
    <row r="54997" spans="4:4" x14ac:dyDescent="0.2">
      <c r="D54997" s="20"/>
    </row>
    <row r="54998" spans="4:4" x14ac:dyDescent="0.2">
      <c r="D54998" s="20"/>
    </row>
    <row r="54999" spans="4:4" x14ac:dyDescent="0.2">
      <c r="D54999" s="20"/>
    </row>
    <row r="55000" spans="4:4" x14ac:dyDescent="0.2">
      <c r="D55000" s="20"/>
    </row>
    <row r="55001" spans="4:4" x14ac:dyDescent="0.2">
      <c r="D55001" s="20"/>
    </row>
    <row r="55002" spans="4:4" x14ac:dyDescent="0.2">
      <c r="D55002" s="20"/>
    </row>
    <row r="55003" spans="4:4" x14ac:dyDescent="0.2">
      <c r="D55003" s="20"/>
    </row>
    <row r="55004" spans="4:4" x14ac:dyDescent="0.2">
      <c r="D55004" s="20"/>
    </row>
    <row r="55005" spans="4:4" x14ac:dyDescent="0.2">
      <c r="D55005" s="20"/>
    </row>
    <row r="55006" spans="4:4" x14ac:dyDescent="0.2">
      <c r="D55006" s="20"/>
    </row>
    <row r="55007" spans="4:4" x14ac:dyDescent="0.2">
      <c r="D55007" s="20"/>
    </row>
    <row r="55008" spans="4:4" x14ac:dyDescent="0.2">
      <c r="D55008" s="20"/>
    </row>
    <row r="55009" spans="4:4" x14ac:dyDescent="0.2">
      <c r="D55009" s="20"/>
    </row>
    <row r="55010" spans="4:4" x14ac:dyDescent="0.2">
      <c r="D55010" s="20"/>
    </row>
    <row r="55011" spans="4:4" x14ac:dyDescent="0.2">
      <c r="D55011" s="20"/>
    </row>
    <row r="55012" spans="4:4" x14ac:dyDescent="0.2">
      <c r="D55012" s="20"/>
    </row>
    <row r="55013" spans="4:4" x14ac:dyDescent="0.2">
      <c r="D55013" s="20"/>
    </row>
    <row r="55014" spans="4:4" x14ac:dyDescent="0.2">
      <c r="D55014" s="20"/>
    </row>
    <row r="55015" spans="4:4" x14ac:dyDescent="0.2">
      <c r="D55015" s="20"/>
    </row>
    <row r="55016" spans="4:4" x14ac:dyDescent="0.2">
      <c r="D55016" s="20"/>
    </row>
    <row r="55017" spans="4:4" x14ac:dyDescent="0.2">
      <c r="D55017" s="20"/>
    </row>
    <row r="55018" spans="4:4" x14ac:dyDescent="0.2">
      <c r="D55018" s="20"/>
    </row>
    <row r="55019" spans="4:4" x14ac:dyDescent="0.2">
      <c r="D55019" s="20"/>
    </row>
    <row r="55020" spans="4:4" x14ac:dyDescent="0.2">
      <c r="D55020" s="20"/>
    </row>
    <row r="55021" spans="4:4" x14ac:dyDescent="0.2">
      <c r="D55021" s="20"/>
    </row>
    <row r="55022" spans="4:4" x14ac:dyDescent="0.2">
      <c r="D55022" s="20"/>
    </row>
    <row r="55023" spans="4:4" x14ac:dyDescent="0.2">
      <c r="D55023" s="20"/>
    </row>
    <row r="55024" spans="4:4" x14ac:dyDescent="0.2">
      <c r="D55024" s="20"/>
    </row>
    <row r="55025" spans="4:4" x14ac:dyDescent="0.2">
      <c r="D55025" s="20"/>
    </row>
    <row r="55026" spans="4:4" x14ac:dyDescent="0.2">
      <c r="D55026" s="20"/>
    </row>
    <row r="55027" spans="4:4" x14ac:dyDescent="0.2">
      <c r="D55027" s="20"/>
    </row>
    <row r="55028" spans="4:4" x14ac:dyDescent="0.2">
      <c r="D55028" s="20"/>
    </row>
    <row r="55029" spans="4:4" x14ac:dyDescent="0.2">
      <c r="D55029" s="20"/>
    </row>
    <row r="55030" spans="4:4" x14ac:dyDescent="0.2">
      <c r="D55030" s="20"/>
    </row>
    <row r="55031" spans="4:4" x14ac:dyDescent="0.2">
      <c r="D55031" s="20"/>
    </row>
    <row r="55032" spans="4:4" x14ac:dyDescent="0.2">
      <c r="D55032" s="20"/>
    </row>
    <row r="55033" spans="4:4" x14ac:dyDescent="0.2">
      <c r="D55033" s="20"/>
    </row>
    <row r="55034" spans="4:4" x14ac:dyDescent="0.2">
      <c r="D55034" s="20"/>
    </row>
    <row r="55035" spans="4:4" x14ac:dyDescent="0.2">
      <c r="D55035" s="20"/>
    </row>
    <row r="55036" spans="4:4" x14ac:dyDescent="0.2">
      <c r="D55036" s="20"/>
    </row>
    <row r="55037" spans="4:4" x14ac:dyDescent="0.2">
      <c r="D55037" s="20"/>
    </row>
    <row r="55038" spans="4:4" x14ac:dyDescent="0.2">
      <c r="D55038" s="20"/>
    </row>
    <row r="55039" spans="4:4" x14ac:dyDescent="0.2">
      <c r="D55039" s="20"/>
    </row>
    <row r="55040" spans="4:4" x14ac:dyDescent="0.2">
      <c r="D55040" s="20"/>
    </row>
    <row r="55041" spans="4:4" x14ac:dyDescent="0.2">
      <c r="D55041" s="20"/>
    </row>
    <row r="55042" spans="4:4" x14ac:dyDescent="0.2">
      <c r="D55042" s="20"/>
    </row>
    <row r="55043" spans="4:4" x14ac:dyDescent="0.2">
      <c r="D55043" s="20"/>
    </row>
    <row r="55044" spans="4:4" x14ac:dyDescent="0.2">
      <c r="D55044" s="20"/>
    </row>
    <row r="55045" spans="4:4" x14ac:dyDescent="0.2">
      <c r="D55045" s="20"/>
    </row>
    <row r="55046" spans="4:4" x14ac:dyDescent="0.2">
      <c r="D55046" s="20"/>
    </row>
    <row r="55047" spans="4:4" x14ac:dyDescent="0.2">
      <c r="D55047" s="20"/>
    </row>
    <row r="55048" spans="4:4" x14ac:dyDescent="0.2">
      <c r="D55048" s="20"/>
    </row>
    <row r="55049" spans="4:4" x14ac:dyDescent="0.2">
      <c r="D55049" s="20"/>
    </row>
    <row r="55050" spans="4:4" x14ac:dyDescent="0.2">
      <c r="D55050" s="20"/>
    </row>
    <row r="55051" spans="4:4" x14ac:dyDescent="0.2">
      <c r="D55051" s="20"/>
    </row>
    <row r="55052" spans="4:4" x14ac:dyDescent="0.2">
      <c r="D55052" s="20"/>
    </row>
    <row r="55053" spans="4:4" x14ac:dyDescent="0.2">
      <c r="D55053" s="20"/>
    </row>
    <row r="55054" spans="4:4" x14ac:dyDescent="0.2">
      <c r="D55054" s="20"/>
    </row>
    <row r="55055" spans="4:4" x14ac:dyDescent="0.2">
      <c r="D55055" s="20"/>
    </row>
    <row r="55056" spans="4:4" x14ac:dyDescent="0.2">
      <c r="D55056" s="20"/>
    </row>
    <row r="55057" spans="4:4" x14ac:dyDescent="0.2">
      <c r="D55057" s="20"/>
    </row>
    <row r="55058" spans="4:4" x14ac:dyDescent="0.2">
      <c r="D55058" s="20"/>
    </row>
    <row r="55059" spans="4:4" x14ac:dyDescent="0.2">
      <c r="D55059" s="20"/>
    </row>
    <row r="55060" spans="4:4" x14ac:dyDescent="0.2">
      <c r="D55060" s="20"/>
    </row>
    <row r="55061" spans="4:4" x14ac:dyDescent="0.2">
      <c r="D55061" s="20"/>
    </row>
    <row r="55062" spans="4:4" x14ac:dyDescent="0.2">
      <c r="D55062" s="20"/>
    </row>
    <row r="55063" spans="4:4" x14ac:dyDescent="0.2">
      <c r="D55063" s="20"/>
    </row>
    <row r="55064" spans="4:4" x14ac:dyDescent="0.2">
      <c r="D55064" s="20"/>
    </row>
    <row r="55065" spans="4:4" x14ac:dyDescent="0.2">
      <c r="D55065" s="20"/>
    </row>
    <row r="55066" spans="4:4" x14ac:dyDescent="0.2">
      <c r="D55066" s="20"/>
    </row>
    <row r="55067" spans="4:4" x14ac:dyDescent="0.2">
      <c r="D55067" s="20"/>
    </row>
    <row r="55068" spans="4:4" x14ac:dyDescent="0.2">
      <c r="D55068" s="20"/>
    </row>
    <row r="55069" spans="4:4" x14ac:dyDescent="0.2">
      <c r="D55069" s="20"/>
    </row>
    <row r="55070" spans="4:4" x14ac:dyDescent="0.2">
      <c r="D55070" s="20"/>
    </row>
    <row r="55071" spans="4:4" x14ac:dyDescent="0.2">
      <c r="D55071" s="20"/>
    </row>
    <row r="55072" spans="4:4" x14ac:dyDescent="0.2">
      <c r="D55072" s="20"/>
    </row>
    <row r="55073" spans="4:4" x14ac:dyDescent="0.2">
      <c r="D55073" s="20"/>
    </row>
    <row r="55074" spans="4:4" x14ac:dyDescent="0.2">
      <c r="D55074" s="20"/>
    </row>
    <row r="55075" spans="4:4" x14ac:dyDescent="0.2">
      <c r="D55075" s="20"/>
    </row>
    <row r="55076" spans="4:4" x14ac:dyDescent="0.2">
      <c r="D55076" s="20"/>
    </row>
    <row r="55077" spans="4:4" x14ac:dyDescent="0.2">
      <c r="D55077" s="20"/>
    </row>
    <row r="55078" spans="4:4" x14ac:dyDescent="0.2">
      <c r="D55078" s="20"/>
    </row>
    <row r="55079" spans="4:4" x14ac:dyDescent="0.2">
      <c r="D55079" s="20"/>
    </row>
    <row r="55080" spans="4:4" x14ac:dyDescent="0.2">
      <c r="D55080" s="20"/>
    </row>
    <row r="55081" spans="4:4" x14ac:dyDescent="0.2">
      <c r="D55081" s="20"/>
    </row>
    <row r="55082" spans="4:4" x14ac:dyDescent="0.2">
      <c r="D55082" s="20"/>
    </row>
    <row r="55083" spans="4:4" x14ac:dyDescent="0.2">
      <c r="D55083" s="20"/>
    </row>
    <row r="55084" spans="4:4" x14ac:dyDescent="0.2">
      <c r="D55084" s="20"/>
    </row>
    <row r="55085" spans="4:4" x14ac:dyDescent="0.2">
      <c r="D55085" s="20"/>
    </row>
    <row r="55086" spans="4:4" x14ac:dyDescent="0.2">
      <c r="D55086" s="20"/>
    </row>
    <row r="55087" spans="4:4" x14ac:dyDescent="0.2">
      <c r="D55087" s="20"/>
    </row>
    <row r="55088" spans="4:4" x14ac:dyDescent="0.2">
      <c r="D55088" s="20"/>
    </row>
    <row r="55089" spans="4:4" x14ac:dyDescent="0.2">
      <c r="D55089" s="20"/>
    </row>
    <row r="55090" spans="4:4" x14ac:dyDescent="0.2">
      <c r="D55090" s="20"/>
    </row>
    <row r="55091" spans="4:4" x14ac:dyDescent="0.2">
      <c r="D55091" s="20"/>
    </row>
    <row r="55092" spans="4:4" x14ac:dyDescent="0.2">
      <c r="D55092" s="20"/>
    </row>
    <row r="55093" spans="4:4" x14ac:dyDescent="0.2">
      <c r="D55093" s="20"/>
    </row>
    <row r="55094" spans="4:4" x14ac:dyDescent="0.2">
      <c r="D55094" s="20"/>
    </row>
    <row r="55095" spans="4:4" x14ac:dyDescent="0.2">
      <c r="D55095" s="20"/>
    </row>
    <row r="55096" spans="4:4" x14ac:dyDescent="0.2">
      <c r="D55096" s="20"/>
    </row>
    <row r="55097" spans="4:4" x14ac:dyDescent="0.2">
      <c r="D55097" s="20"/>
    </row>
    <row r="55098" spans="4:4" x14ac:dyDescent="0.2">
      <c r="D55098" s="20"/>
    </row>
    <row r="55099" spans="4:4" x14ac:dyDescent="0.2">
      <c r="D55099" s="20"/>
    </row>
    <row r="55100" spans="4:4" x14ac:dyDescent="0.2">
      <c r="D55100" s="20"/>
    </row>
    <row r="55101" spans="4:4" x14ac:dyDescent="0.2">
      <c r="D55101" s="20"/>
    </row>
    <row r="55102" spans="4:4" x14ac:dyDescent="0.2">
      <c r="D55102" s="20"/>
    </row>
    <row r="55103" spans="4:4" x14ac:dyDescent="0.2">
      <c r="D55103" s="20"/>
    </row>
    <row r="55104" spans="4:4" x14ac:dyDescent="0.2">
      <c r="D55104" s="20"/>
    </row>
    <row r="55105" spans="4:4" x14ac:dyDescent="0.2">
      <c r="D55105" s="20"/>
    </row>
    <row r="55106" spans="4:4" x14ac:dyDescent="0.2">
      <c r="D55106" s="20"/>
    </row>
    <row r="55107" spans="4:4" x14ac:dyDescent="0.2">
      <c r="D55107" s="20"/>
    </row>
    <row r="55108" spans="4:4" x14ac:dyDescent="0.2">
      <c r="D55108" s="20"/>
    </row>
    <row r="55109" spans="4:4" x14ac:dyDescent="0.2">
      <c r="D55109" s="20"/>
    </row>
    <row r="55110" spans="4:4" x14ac:dyDescent="0.2">
      <c r="D55110" s="20"/>
    </row>
    <row r="55111" spans="4:4" x14ac:dyDescent="0.2">
      <c r="D55111" s="20"/>
    </row>
    <row r="55112" spans="4:4" x14ac:dyDescent="0.2">
      <c r="D55112" s="20"/>
    </row>
    <row r="55113" spans="4:4" x14ac:dyDescent="0.2">
      <c r="D55113" s="20"/>
    </row>
    <row r="55114" spans="4:4" x14ac:dyDescent="0.2">
      <c r="D55114" s="20"/>
    </row>
    <row r="55115" spans="4:4" x14ac:dyDescent="0.2">
      <c r="D55115" s="20"/>
    </row>
    <row r="55116" spans="4:4" x14ac:dyDescent="0.2">
      <c r="D55116" s="20"/>
    </row>
    <row r="55117" spans="4:4" x14ac:dyDescent="0.2">
      <c r="D55117" s="20"/>
    </row>
    <row r="55118" spans="4:4" x14ac:dyDescent="0.2">
      <c r="D55118" s="20"/>
    </row>
    <row r="55119" spans="4:4" x14ac:dyDescent="0.2">
      <c r="D55119" s="20"/>
    </row>
    <row r="55120" spans="4:4" x14ac:dyDescent="0.2">
      <c r="D55120" s="20"/>
    </row>
    <row r="55121" spans="4:4" x14ac:dyDescent="0.2">
      <c r="D55121" s="20"/>
    </row>
    <row r="55122" spans="4:4" x14ac:dyDescent="0.2">
      <c r="D55122" s="20"/>
    </row>
    <row r="55123" spans="4:4" x14ac:dyDescent="0.2">
      <c r="D55123" s="20"/>
    </row>
    <row r="55124" spans="4:4" x14ac:dyDescent="0.2">
      <c r="D55124" s="20"/>
    </row>
    <row r="55125" spans="4:4" x14ac:dyDescent="0.2">
      <c r="D55125" s="20"/>
    </row>
    <row r="55126" spans="4:4" x14ac:dyDescent="0.2">
      <c r="D55126" s="20"/>
    </row>
    <row r="55127" spans="4:4" x14ac:dyDescent="0.2">
      <c r="D55127" s="20"/>
    </row>
    <row r="55128" spans="4:4" x14ac:dyDescent="0.2">
      <c r="D55128" s="20"/>
    </row>
    <row r="55129" spans="4:4" x14ac:dyDescent="0.2">
      <c r="D55129" s="20"/>
    </row>
    <row r="55130" spans="4:4" x14ac:dyDescent="0.2">
      <c r="D55130" s="20"/>
    </row>
    <row r="55131" spans="4:4" x14ac:dyDescent="0.2">
      <c r="D55131" s="20"/>
    </row>
    <row r="55132" spans="4:4" x14ac:dyDescent="0.2">
      <c r="D55132" s="20"/>
    </row>
    <row r="55133" spans="4:4" x14ac:dyDescent="0.2">
      <c r="D55133" s="20"/>
    </row>
    <row r="55134" spans="4:4" x14ac:dyDescent="0.2">
      <c r="D55134" s="20"/>
    </row>
    <row r="55135" spans="4:4" x14ac:dyDescent="0.2">
      <c r="D55135" s="20"/>
    </row>
    <row r="55136" spans="4:4" x14ac:dyDescent="0.2">
      <c r="D55136" s="20"/>
    </row>
    <row r="55137" spans="4:4" x14ac:dyDescent="0.2">
      <c r="D55137" s="20"/>
    </row>
    <row r="55138" spans="4:4" x14ac:dyDescent="0.2">
      <c r="D55138" s="20"/>
    </row>
    <row r="55139" spans="4:4" x14ac:dyDescent="0.2">
      <c r="D55139" s="20"/>
    </row>
    <row r="55140" spans="4:4" x14ac:dyDescent="0.2">
      <c r="D55140" s="20"/>
    </row>
    <row r="55141" spans="4:4" x14ac:dyDescent="0.2">
      <c r="D55141" s="20"/>
    </row>
    <row r="55142" spans="4:4" x14ac:dyDescent="0.2">
      <c r="D55142" s="20"/>
    </row>
    <row r="55143" spans="4:4" x14ac:dyDescent="0.2">
      <c r="D55143" s="20"/>
    </row>
    <row r="55144" spans="4:4" x14ac:dyDescent="0.2">
      <c r="D55144" s="20"/>
    </row>
    <row r="55145" spans="4:4" x14ac:dyDescent="0.2">
      <c r="D55145" s="20"/>
    </row>
    <row r="55146" spans="4:4" x14ac:dyDescent="0.2">
      <c r="D55146" s="20"/>
    </row>
    <row r="55147" spans="4:4" x14ac:dyDescent="0.2">
      <c r="D55147" s="20"/>
    </row>
    <row r="55148" spans="4:4" x14ac:dyDescent="0.2">
      <c r="D55148" s="20"/>
    </row>
    <row r="55149" spans="4:4" x14ac:dyDescent="0.2">
      <c r="D55149" s="20"/>
    </row>
    <row r="55150" spans="4:4" x14ac:dyDescent="0.2">
      <c r="D55150" s="20"/>
    </row>
    <row r="55151" spans="4:4" x14ac:dyDescent="0.2">
      <c r="D55151" s="20"/>
    </row>
    <row r="55152" spans="4:4" x14ac:dyDescent="0.2">
      <c r="D55152" s="20"/>
    </row>
    <row r="55153" spans="4:4" x14ac:dyDescent="0.2">
      <c r="D55153" s="20"/>
    </row>
    <row r="55154" spans="4:4" x14ac:dyDescent="0.2">
      <c r="D55154" s="20"/>
    </row>
    <row r="55155" spans="4:4" x14ac:dyDescent="0.2">
      <c r="D55155" s="20"/>
    </row>
    <row r="55156" spans="4:4" x14ac:dyDescent="0.2">
      <c r="D55156" s="20"/>
    </row>
    <row r="55157" spans="4:4" x14ac:dyDescent="0.2">
      <c r="D55157" s="20"/>
    </row>
    <row r="55158" spans="4:4" x14ac:dyDescent="0.2">
      <c r="D55158" s="20"/>
    </row>
    <row r="55159" spans="4:4" x14ac:dyDescent="0.2">
      <c r="D55159" s="20"/>
    </row>
    <row r="55160" spans="4:4" x14ac:dyDescent="0.2">
      <c r="D55160" s="20"/>
    </row>
    <row r="55161" spans="4:4" x14ac:dyDescent="0.2">
      <c r="D55161" s="20"/>
    </row>
    <row r="55162" spans="4:4" x14ac:dyDescent="0.2">
      <c r="D55162" s="20"/>
    </row>
    <row r="55163" spans="4:4" x14ac:dyDescent="0.2">
      <c r="D55163" s="20"/>
    </row>
    <row r="55164" spans="4:4" x14ac:dyDescent="0.2">
      <c r="D55164" s="20"/>
    </row>
    <row r="55165" spans="4:4" x14ac:dyDescent="0.2">
      <c r="D55165" s="20"/>
    </row>
    <row r="55166" spans="4:4" x14ac:dyDescent="0.2">
      <c r="D55166" s="20"/>
    </row>
    <row r="55167" spans="4:4" x14ac:dyDescent="0.2">
      <c r="D55167" s="20"/>
    </row>
    <row r="55168" spans="4:4" x14ac:dyDescent="0.2">
      <c r="D55168" s="20"/>
    </row>
    <row r="55169" spans="4:4" x14ac:dyDescent="0.2">
      <c r="D55169" s="20"/>
    </row>
    <row r="55170" spans="4:4" x14ac:dyDescent="0.2">
      <c r="D55170" s="20"/>
    </row>
    <row r="55171" spans="4:4" x14ac:dyDescent="0.2">
      <c r="D55171" s="20"/>
    </row>
    <row r="55172" spans="4:4" x14ac:dyDescent="0.2">
      <c r="D55172" s="20"/>
    </row>
    <row r="55173" spans="4:4" x14ac:dyDescent="0.2">
      <c r="D55173" s="20"/>
    </row>
    <row r="55174" spans="4:4" x14ac:dyDescent="0.2">
      <c r="D55174" s="20"/>
    </row>
    <row r="55175" spans="4:4" x14ac:dyDescent="0.2">
      <c r="D55175" s="20"/>
    </row>
    <row r="55176" spans="4:4" x14ac:dyDescent="0.2">
      <c r="D55176" s="20"/>
    </row>
    <row r="55177" spans="4:4" x14ac:dyDescent="0.2">
      <c r="D55177" s="20"/>
    </row>
    <row r="55178" spans="4:4" x14ac:dyDescent="0.2">
      <c r="D55178" s="20"/>
    </row>
    <row r="55179" spans="4:4" x14ac:dyDescent="0.2">
      <c r="D55179" s="20"/>
    </row>
    <row r="55180" spans="4:4" x14ac:dyDescent="0.2">
      <c r="D55180" s="20"/>
    </row>
    <row r="55181" spans="4:4" x14ac:dyDescent="0.2">
      <c r="D55181" s="20"/>
    </row>
    <row r="55182" spans="4:4" x14ac:dyDescent="0.2">
      <c r="D55182" s="20"/>
    </row>
    <row r="55183" spans="4:4" x14ac:dyDescent="0.2">
      <c r="D55183" s="20"/>
    </row>
    <row r="55184" spans="4:4" x14ac:dyDescent="0.2">
      <c r="D55184" s="20"/>
    </row>
    <row r="55185" spans="4:4" x14ac:dyDescent="0.2">
      <c r="D55185" s="20"/>
    </row>
    <row r="55186" spans="4:4" x14ac:dyDescent="0.2">
      <c r="D55186" s="20"/>
    </row>
    <row r="55187" spans="4:4" x14ac:dyDescent="0.2">
      <c r="D55187" s="20"/>
    </row>
    <row r="55188" spans="4:4" x14ac:dyDescent="0.2">
      <c r="D55188" s="20"/>
    </row>
    <row r="55189" spans="4:4" x14ac:dyDescent="0.2">
      <c r="D55189" s="20"/>
    </row>
    <row r="55190" spans="4:4" x14ac:dyDescent="0.2">
      <c r="D55190" s="20"/>
    </row>
    <row r="55191" spans="4:4" x14ac:dyDescent="0.2">
      <c r="D55191" s="20"/>
    </row>
    <row r="55192" spans="4:4" x14ac:dyDescent="0.2">
      <c r="D55192" s="20"/>
    </row>
    <row r="55193" spans="4:4" x14ac:dyDescent="0.2">
      <c r="D55193" s="20"/>
    </row>
    <row r="55194" spans="4:4" x14ac:dyDescent="0.2">
      <c r="D55194" s="20"/>
    </row>
    <row r="55195" spans="4:4" x14ac:dyDescent="0.2">
      <c r="D55195" s="20"/>
    </row>
    <row r="55196" spans="4:4" x14ac:dyDescent="0.2">
      <c r="D55196" s="20"/>
    </row>
    <row r="55197" spans="4:4" x14ac:dyDescent="0.2">
      <c r="D55197" s="20"/>
    </row>
    <row r="55198" spans="4:4" x14ac:dyDescent="0.2">
      <c r="D55198" s="20"/>
    </row>
    <row r="55199" spans="4:4" x14ac:dyDescent="0.2">
      <c r="D55199" s="20"/>
    </row>
    <row r="55200" spans="4:4" x14ac:dyDescent="0.2">
      <c r="D55200" s="20"/>
    </row>
    <row r="55201" spans="4:4" x14ac:dyDescent="0.2">
      <c r="D55201" s="20"/>
    </row>
    <row r="55202" spans="4:4" x14ac:dyDescent="0.2">
      <c r="D55202" s="20"/>
    </row>
    <row r="55203" spans="4:4" x14ac:dyDescent="0.2">
      <c r="D55203" s="20"/>
    </row>
    <row r="55204" spans="4:4" x14ac:dyDescent="0.2">
      <c r="D55204" s="20"/>
    </row>
    <row r="55205" spans="4:4" x14ac:dyDescent="0.2">
      <c r="D55205" s="20"/>
    </row>
    <row r="55206" spans="4:4" x14ac:dyDescent="0.2">
      <c r="D55206" s="20"/>
    </row>
    <row r="55207" spans="4:4" x14ac:dyDescent="0.2">
      <c r="D55207" s="20"/>
    </row>
    <row r="55208" spans="4:4" x14ac:dyDescent="0.2">
      <c r="D55208" s="20"/>
    </row>
    <row r="55209" spans="4:4" x14ac:dyDescent="0.2">
      <c r="D55209" s="20"/>
    </row>
    <row r="55210" spans="4:4" x14ac:dyDescent="0.2">
      <c r="D55210" s="20"/>
    </row>
    <row r="55211" spans="4:4" x14ac:dyDescent="0.2">
      <c r="D55211" s="20"/>
    </row>
    <row r="55212" spans="4:4" x14ac:dyDescent="0.2">
      <c r="D55212" s="20"/>
    </row>
    <row r="55213" spans="4:4" x14ac:dyDescent="0.2">
      <c r="D55213" s="20"/>
    </row>
    <row r="55214" spans="4:4" x14ac:dyDescent="0.2">
      <c r="D55214" s="20"/>
    </row>
    <row r="55215" spans="4:4" x14ac:dyDescent="0.2">
      <c r="D55215" s="20"/>
    </row>
    <row r="55216" spans="4:4" x14ac:dyDescent="0.2">
      <c r="D55216" s="20"/>
    </row>
    <row r="55217" spans="4:4" x14ac:dyDescent="0.2">
      <c r="D55217" s="20"/>
    </row>
    <row r="55218" spans="4:4" x14ac:dyDescent="0.2">
      <c r="D55218" s="20"/>
    </row>
    <row r="55219" spans="4:4" x14ac:dyDescent="0.2">
      <c r="D55219" s="20"/>
    </row>
    <row r="55220" spans="4:4" x14ac:dyDescent="0.2">
      <c r="D55220" s="20"/>
    </row>
    <row r="55221" spans="4:4" x14ac:dyDescent="0.2">
      <c r="D55221" s="20"/>
    </row>
    <row r="55222" spans="4:4" x14ac:dyDescent="0.2">
      <c r="D55222" s="20"/>
    </row>
    <row r="55223" spans="4:4" x14ac:dyDescent="0.2">
      <c r="D55223" s="20"/>
    </row>
    <row r="55224" spans="4:4" x14ac:dyDescent="0.2">
      <c r="D55224" s="20"/>
    </row>
    <row r="55225" spans="4:4" x14ac:dyDescent="0.2">
      <c r="D55225" s="20"/>
    </row>
    <row r="55226" spans="4:4" x14ac:dyDescent="0.2">
      <c r="D55226" s="20"/>
    </row>
    <row r="55227" spans="4:4" x14ac:dyDescent="0.2">
      <c r="D55227" s="20"/>
    </row>
    <row r="55228" spans="4:4" x14ac:dyDescent="0.2">
      <c r="D55228" s="20"/>
    </row>
    <row r="55229" spans="4:4" x14ac:dyDescent="0.2">
      <c r="D55229" s="20"/>
    </row>
    <row r="55230" spans="4:4" x14ac:dyDescent="0.2">
      <c r="D55230" s="20"/>
    </row>
    <row r="55231" spans="4:4" x14ac:dyDescent="0.2">
      <c r="D55231" s="20"/>
    </row>
    <row r="55232" spans="4:4" x14ac:dyDescent="0.2">
      <c r="D55232" s="20"/>
    </row>
    <row r="55233" spans="4:4" x14ac:dyDescent="0.2">
      <c r="D55233" s="20"/>
    </row>
    <row r="55234" spans="4:4" x14ac:dyDescent="0.2">
      <c r="D55234" s="20"/>
    </row>
    <row r="55235" spans="4:4" x14ac:dyDescent="0.2">
      <c r="D55235" s="20"/>
    </row>
    <row r="55236" spans="4:4" x14ac:dyDescent="0.2">
      <c r="D55236" s="20"/>
    </row>
    <row r="55237" spans="4:4" x14ac:dyDescent="0.2">
      <c r="D55237" s="20"/>
    </row>
    <row r="55238" spans="4:4" x14ac:dyDescent="0.2">
      <c r="D55238" s="20"/>
    </row>
    <row r="55239" spans="4:4" x14ac:dyDescent="0.2">
      <c r="D55239" s="20"/>
    </row>
    <row r="55240" spans="4:4" x14ac:dyDescent="0.2">
      <c r="D55240" s="20"/>
    </row>
    <row r="55241" spans="4:4" x14ac:dyDescent="0.2">
      <c r="D55241" s="20"/>
    </row>
    <row r="55242" spans="4:4" x14ac:dyDescent="0.2">
      <c r="D55242" s="20"/>
    </row>
    <row r="55243" spans="4:4" x14ac:dyDescent="0.2">
      <c r="D55243" s="20"/>
    </row>
    <row r="55244" spans="4:4" x14ac:dyDescent="0.2">
      <c r="D55244" s="20"/>
    </row>
    <row r="55245" spans="4:4" x14ac:dyDescent="0.2">
      <c r="D55245" s="20"/>
    </row>
    <row r="55246" spans="4:4" x14ac:dyDescent="0.2">
      <c r="D55246" s="20"/>
    </row>
    <row r="55247" spans="4:4" x14ac:dyDescent="0.2">
      <c r="D55247" s="20"/>
    </row>
    <row r="55248" spans="4:4" x14ac:dyDescent="0.2">
      <c r="D55248" s="20"/>
    </row>
    <row r="55249" spans="4:4" x14ac:dyDescent="0.2">
      <c r="D55249" s="20"/>
    </row>
    <row r="55250" spans="4:4" x14ac:dyDescent="0.2">
      <c r="D55250" s="20"/>
    </row>
    <row r="55251" spans="4:4" x14ac:dyDescent="0.2">
      <c r="D55251" s="20"/>
    </row>
    <row r="55252" spans="4:4" x14ac:dyDescent="0.2">
      <c r="D55252" s="20"/>
    </row>
    <row r="55253" spans="4:4" x14ac:dyDescent="0.2">
      <c r="D55253" s="20"/>
    </row>
    <row r="55254" spans="4:4" x14ac:dyDescent="0.2">
      <c r="D55254" s="20"/>
    </row>
    <row r="55255" spans="4:4" x14ac:dyDescent="0.2">
      <c r="D55255" s="20"/>
    </row>
    <row r="55256" spans="4:4" x14ac:dyDescent="0.2">
      <c r="D55256" s="20"/>
    </row>
    <row r="55257" spans="4:4" x14ac:dyDescent="0.2">
      <c r="D55257" s="20"/>
    </row>
    <row r="55258" spans="4:4" x14ac:dyDescent="0.2">
      <c r="D55258" s="20"/>
    </row>
    <row r="55259" spans="4:4" x14ac:dyDescent="0.2">
      <c r="D55259" s="20"/>
    </row>
    <row r="55260" spans="4:4" x14ac:dyDescent="0.2">
      <c r="D55260" s="20"/>
    </row>
    <row r="55261" spans="4:4" x14ac:dyDescent="0.2">
      <c r="D55261" s="20"/>
    </row>
    <row r="55262" spans="4:4" x14ac:dyDescent="0.2">
      <c r="D55262" s="20"/>
    </row>
    <row r="55263" spans="4:4" x14ac:dyDescent="0.2">
      <c r="D55263" s="20"/>
    </row>
    <row r="55264" spans="4:4" x14ac:dyDescent="0.2">
      <c r="D55264" s="20"/>
    </row>
    <row r="55265" spans="4:4" x14ac:dyDescent="0.2">
      <c r="D55265" s="20"/>
    </row>
    <row r="55266" spans="4:4" x14ac:dyDescent="0.2">
      <c r="D55266" s="20"/>
    </row>
    <row r="55267" spans="4:4" x14ac:dyDescent="0.2">
      <c r="D55267" s="20"/>
    </row>
    <row r="55268" spans="4:4" x14ac:dyDescent="0.2">
      <c r="D55268" s="20"/>
    </row>
    <row r="55269" spans="4:4" x14ac:dyDescent="0.2">
      <c r="D55269" s="20"/>
    </row>
    <row r="55270" spans="4:4" x14ac:dyDescent="0.2">
      <c r="D55270" s="20"/>
    </row>
    <row r="55271" spans="4:4" x14ac:dyDescent="0.2">
      <c r="D55271" s="20"/>
    </row>
    <row r="55272" spans="4:4" x14ac:dyDescent="0.2">
      <c r="D55272" s="20"/>
    </row>
    <row r="55273" spans="4:4" x14ac:dyDescent="0.2">
      <c r="D55273" s="20"/>
    </row>
    <row r="55274" spans="4:4" x14ac:dyDescent="0.2">
      <c r="D55274" s="20"/>
    </row>
    <row r="55275" spans="4:4" x14ac:dyDescent="0.2">
      <c r="D55275" s="20"/>
    </row>
    <row r="55276" spans="4:4" x14ac:dyDescent="0.2">
      <c r="D55276" s="20"/>
    </row>
    <row r="55277" spans="4:4" x14ac:dyDescent="0.2">
      <c r="D55277" s="20"/>
    </row>
    <row r="55278" spans="4:4" x14ac:dyDescent="0.2">
      <c r="D55278" s="20"/>
    </row>
    <row r="55279" spans="4:4" x14ac:dyDescent="0.2">
      <c r="D55279" s="20"/>
    </row>
    <row r="55280" spans="4:4" x14ac:dyDescent="0.2">
      <c r="D55280" s="20"/>
    </row>
    <row r="55281" spans="4:4" x14ac:dyDescent="0.2">
      <c r="D55281" s="20"/>
    </row>
    <row r="55282" spans="4:4" x14ac:dyDescent="0.2">
      <c r="D55282" s="20"/>
    </row>
    <row r="55283" spans="4:4" x14ac:dyDescent="0.2">
      <c r="D55283" s="20"/>
    </row>
    <row r="55284" spans="4:4" x14ac:dyDescent="0.2">
      <c r="D55284" s="20"/>
    </row>
    <row r="55285" spans="4:4" x14ac:dyDescent="0.2">
      <c r="D55285" s="20"/>
    </row>
    <row r="55286" spans="4:4" x14ac:dyDescent="0.2">
      <c r="D55286" s="20"/>
    </row>
    <row r="55287" spans="4:4" x14ac:dyDescent="0.2">
      <c r="D55287" s="20"/>
    </row>
    <row r="55288" spans="4:4" x14ac:dyDescent="0.2">
      <c r="D55288" s="20"/>
    </row>
    <row r="55289" spans="4:4" x14ac:dyDescent="0.2">
      <c r="D55289" s="20"/>
    </row>
    <row r="55290" spans="4:4" x14ac:dyDescent="0.2">
      <c r="D55290" s="20"/>
    </row>
    <row r="55291" spans="4:4" x14ac:dyDescent="0.2">
      <c r="D55291" s="20"/>
    </row>
    <row r="55292" spans="4:4" x14ac:dyDescent="0.2">
      <c r="D55292" s="20"/>
    </row>
    <row r="55293" spans="4:4" x14ac:dyDescent="0.2">
      <c r="D55293" s="20"/>
    </row>
    <row r="55294" spans="4:4" x14ac:dyDescent="0.2">
      <c r="D55294" s="20"/>
    </row>
    <row r="55295" spans="4:4" x14ac:dyDescent="0.2">
      <c r="D55295" s="20"/>
    </row>
    <row r="55296" spans="4:4" x14ac:dyDescent="0.2">
      <c r="D55296" s="20"/>
    </row>
    <row r="55297" spans="4:4" x14ac:dyDescent="0.2">
      <c r="D55297" s="20"/>
    </row>
    <row r="55298" spans="4:4" x14ac:dyDescent="0.2">
      <c r="D55298" s="20"/>
    </row>
    <row r="55299" spans="4:4" x14ac:dyDescent="0.2">
      <c r="D55299" s="20"/>
    </row>
    <row r="55300" spans="4:4" x14ac:dyDescent="0.2">
      <c r="D55300" s="20"/>
    </row>
    <row r="55301" spans="4:4" x14ac:dyDescent="0.2">
      <c r="D55301" s="20"/>
    </row>
    <row r="55302" spans="4:4" x14ac:dyDescent="0.2">
      <c r="D55302" s="20"/>
    </row>
    <row r="55303" spans="4:4" x14ac:dyDescent="0.2">
      <c r="D55303" s="20"/>
    </row>
    <row r="55304" spans="4:4" x14ac:dyDescent="0.2">
      <c r="D55304" s="20"/>
    </row>
    <row r="55305" spans="4:4" x14ac:dyDescent="0.2">
      <c r="D55305" s="20"/>
    </row>
    <row r="55306" spans="4:4" x14ac:dyDescent="0.2">
      <c r="D55306" s="20"/>
    </row>
    <row r="55307" spans="4:4" x14ac:dyDescent="0.2">
      <c r="D55307" s="20"/>
    </row>
    <row r="55308" spans="4:4" x14ac:dyDescent="0.2">
      <c r="D55308" s="20"/>
    </row>
    <row r="55309" spans="4:4" x14ac:dyDescent="0.2">
      <c r="D55309" s="20"/>
    </row>
    <row r="55310" spans="4:4" x14ac:dyDescent="0.2">
      <c r="D55310" s="20"/>
    </row>
    <row r="55311" spans="4:4" x14ac:dyDescent="0.2">
      <c r="D55311" s="20"/>
    </row>
    <row r="55312" spans="4:4" x14ac:dyDescent="0.2">
      <c r="D55312" s="20"/>
    </row>
    <row r="55313" spans="4:4" x14ac:dyDescent="0.2">
      <c r="D55313" s="20"/>
    </row>
    <row r="55314" spans="4:4" x14ac:dyDescent="0.2">
      <c r="D55314" s="20"/>
    </row>
    <row r="55315" spans="4:4" x14ac:dyDescent="0.2">
      <c r="D55315" s="20"/>
    </row>
    <row r="55316" spans="4:4" x14ac:dyDescent="0.2">
      <c r="D55316" s="20"/>
    </row>
    <row r="55317" spans="4:4" x14ac:dyDescent="0.2">
      <c r="D55317" s="20"/>
    </row>
    <row r="55318" spans="4:4" x14ac:dyDescent="0.2">
      <c r="D55318" s="20"/>
    </row>
    <row r="55319" spans="4:4" x14ac:dyDescent="0.2">
      <c r="D55319" s="20"/>
    </row>
    <row r="55320" spans="4:4" x14ac:dyDescent="0.2">
      <c r="D55320" s="20"/>
    </row>
    <row r="55321" spans="4:4" x14ac:dyDescent="0.2">
      <c r="D55321" s="20"/>
    </row>
    <row r="55322" spans="4:4" x14ac:dyDescent="0.2">
      <c r="D55322" s="20"/>
    </row>
    <row r="55323" spans="4:4" x14ac:dyDescent="0.2">
      <c r="D55323" s="20"/>
    </row>
    <row r="55324" spans="4:4" x14ac:dyDescent="0.2">
      <c r="D55324" s="20"/>
    </row>
    <row r="55325" spans="4:4" x14ac:dyDescent="0.2">
      <c r="D55325" s="20"/>
    </row>
    <row r="55326" spans="4:4" x14ac:dyDescent="0.2">
      <c r="D55326" s="20"/>
    </row>
    <row r="55327" spans="4:4" x14ac:dyDescent="0.2">
      <c r="D55327" s="20"/>
    </row>
    <row r="55328" spans="4:4" x14ac:dyDescent="0.2">
      <c r="D55328" s="20"/>
    </row>
    <row r="55329" spans="4:4" x14ac:dyDescent="0.2">
      <c r="D55329" s="20"/>
    </row>
    <row r="55330" spans="4:4" x14ac:dyDescent="0.2">
      <c r="D55330" s="20"/>
    </row>
    <row r="55331" spans="4:4" x14ac:dyDescent="0.2">
      <c r="D55331" s="20"/>
    </row>
    <row r="55332" spans="4:4" x14ac:dyDescent="0.2">
      <c r="D55332" s="20"/>
    </row>
    <row r="55333" spans="4:4" x14ac:dyDescent="0.2">
      <c r="D55333" s="20"/>
    </row>
    <row r="55334" spans="4:4" x14ac:dyDescent="0.2">
      <c r="D55334" s="20"/>
    </row>
    <row r="55335" spans="4:4" x14ac:dyDescent="0.2">
      <c r="D55335" s="20"/>
    </row>
    <row r="55336" spans="4:4" x14ac:dyDescent="0.2">
      <c r="D55336" s="20"/>
    </row>
    <row r="55337" spans="4:4" x14ac:dyDescent="0.2">
      <c r="D55337" s="20"/>
    </row>
    <row r="55338" spans="4:4" x14ac:dyDescent="0.2">
      <c r="D55338" s="20"/>
    </row>
    <row r="55339" spans="4:4" x14ac:dyDescent="0.2">
      <c r="D55339" s="20"/>
    </row>
    <row r="55340" spans="4:4" x14ac:dyDescent="0.2">
      <c r="D55340" s="20"/>
    </row>
    <row r="55341" spans="4:4" x14ac:dyDescent="0.2">
      <c r="D55341" s="20"/>
    </row>
    <row r="55342" spans="4:4" x14ac:dyDescent="0.2">
      <c r="D55342" s="20"/>
    </row>
    <row r="55343" spans="4:4" x14ac:dyDescent="0.2">
      <c r="D55343" s="20"/>
    </row>
    <row r="55344" spans="4:4" x14ac:dyDescent="0.2">
      <c r="D55344" s="20"/>
    </row>
    <row r="55345" spans="4:4" x14ac:dyDescent="0.2">
      <c r="D55345" s="20"/>
    </row>
    <row r="55346" spans="4:4" x14ac:dyDescent="0.2">
      <c r="D55346" s="20"/>
    </row>
    <row r="55347" spans="4:4" x14ac:dyDescent="0.2">
      <c r="D55347" s="20"/>
    </row>
    <row r="55348" spans="4:4" x14ac:dyDescent="0.2">
      <c r="D55348" s="20"/>
    </row>
    <row r="55349" spans="4:4" x14ac:dyDescent="0.2">
      <c r="D55349" s="20"/>
    </row>
    <row r="55350" spans="4:4" x14ac:dyDescent="0.2">
      <c r="D55350" s="20"/>
    </row>
    <row r="55351" spans="4:4" x14ac:dyDescent="0.2">
      <c r="D55351" s="20"/>
    </row>
    <row r="55352" spans="4:4" x14ac:dyDescent="0.2">
      <c r="D55352" s="20"/>
    </row>
    <row r="55353" spans="4:4" x14ac:dyDescent="0.2">
      <c r="D55353" s="20"/>
    </row>
    <row r="55354" spans="4:4" x14ac:dyDescent="0.2">
      <c r="D55354" s="20"/>
    </row>
    <row r="55355" spans="4:4" x14ac:dyDescent="0.2">
      <c r="D55355" s="20"/>
    </row>
    <row r="55356" spans="4:4" x14ac:dyDescent="0.2">
      <c r="D55356" s="20"/>
    </row>
    <row r="55357" spans="4:4" x14ac:dyDescent="0.2">
      <c r="D55357" s="20"/>
    </row>
    <row r="55358" spans="4:4" x14ac:dyDescent="0.2">
      <c r="D55358" s="20"/>
    </row>
    <row r="55359" spans="4:4" x14ac:dyDescent="0.2">
      <c r="D55359" s="20"/>
    </row>
    <row r="55360" spans="4:4" x14ac:dyDescent="0.2">
      <c r="D55360" s="20"/>
    </row>
    <row r="55361" spans="4:4" x14ac:dyDescent="0.2">
      <c r="D55361" s="20"/>
    </row>
    <row r="55362" spans="4:4" x14ac:dyDescent="0.2">
      <c r="D55362" s="20"/>
    </row>
    <row r="55363" spans="4:4" x14ac:dyDescent="0.2">
      <c r="D55363" s="20"/>
    </row>
    <row r="55364" spans="4:4" x14ac:dyDescent="0.2">
      <c r="D55364" s="20"/>
    </row>
    <row r="55365" spans="4:4" x14ac:dyDescent="0.2">
      <c r="D55365" s="20"/>
    </row>
    <row r="55366" spans="4:4" x14ac:dyDescent="0.2">
      <c r="D55366" s="20"/>
    </row>
    <row r="55367" spans="4:4" x14ac:dyDescent="0.2">
      <c r="D55367" s="20"/>
    </row>
    <row r="55368" spans="4:4" x14ac:dyDescent="0.2">
      <c r="D55368" s="20"/>
    </row>
    <row r="55369" spans="4:4" x14ac:dyDescent="0.2">
      <c r="D55369" s="20"/>
    </row>
    <row r="55370" spans="4:4" x14ac:dyDescent="0.2">
      <c r="D55370" s="20"/>
    </row>
    <row r="55371" spans="4:4" x14ac:dyDescent="0.2">
      <c r="D55371" s="20"/>
    </row>
    <row r="55372" spans="4:4" x14ac:dyDescent="0.2">
      <c r="D55372" s="20"/>
    </row>
    <row r="55373" spans="4:4" x14ac:dyDescent="0.2">
      <c r="D55373" s="20"/>
    </row>
    <row r="55374" spans="4:4" x14ac:dyDescent="0.2">
      <c r="D55374" s="20"/>
    </row>
    <row r="55375" spans="4:4" x14ac:dyDescent="0.2">
      <c r="D55375" s="20"/>
    </row>
    <row r="55376" spans="4:4" x14ac:dyDescent="0.2">
      <c r="D55376" s="20"/>
    </row>
    <row r="55377" spans="4:4" x14ac:dyDescent="0.2">
      <c r="D55377" s="20"/>
    </row>
    <row r="55378" spans="4:4" x14ac:dyDescent="0.2">
      <c r="D55378" s="20"/>
    </row>
    <row r="55379" spans="4:4" x14ac:dyDescent="0.2">
      <c r="D55379" s="20"/>
    </row>
    <row r="55380" spans="4:4" x14ac:dyDescent="0.2">
      <c r="D55380" s="20"/>
    </row>
    <row r="55381" spans="4:4" x14ac:dyDescent="0.2">
      <c r="D55381" s="20"/>
    </row>
    <row r="55382" spans="4:4" x14ac:dyDescent="0.2">
      <c r="D55382" s="20"/>
    </row>
    <row r="55383" spans="4:4" x14ac:dyDescent="0.2">
      <c r="D55383" s="20"/>
    </row>
    <row r="55384" spans="4:4" x14ac:dyDescent="0.2">
      <c r="D55384" s="20"/>
    </row>
    <row r="55385" spans="4:4" x14ac:dyDescent="0.2">
      <c r="D55385" s="20"/>
    </row>
    <row r="55386" spans="4:4" x14ac:dyDescent="0.2">
      <c r="D55386" s="20"/>
    </row>
    <row r="55387" spans="4:4" x14ac:dyDescent="0.2">
      <c r="D55387" s="20"/>
    </row>
    <row r="55388" spans="4:4" x14ac:dyDescent="0.2">
      <c r="D55388" s="20"/>
    </row>
    <row r="55389" spans="4:4" x14ac:dyDescent="0.2">
      <c r="D55389" s="20"/>
    </row>
    <row r="55390" spans="4:4" x14ac:dyDescent="0.2">
      <c r="D55390" s="20"/>
    </row>
    <row r="55391" spans="4:4" x14ac:dyDescent="0.2">
      <c r="D55391" s="20"/>
    </row>
    <row r="55392" spans="4:4" x14ac:dyDescent="0.2">
      <c r="D55392" s="20"/>
    </row>
    <row r="55393" spans="4:4" x14ac:dyDescent="0.2">
      <c r="D55393" s="20"/>
    </row>
    <row r="55394" spans="4:4" x14ac:dyDescent="0.2">
      <c r="D55394" s="20"/>
    </row>
    <row r="55395" spans="4:4" x14ac:dyDescent="0.2">
      <c r="D55395" s="20"/>
    </row>
    <row r="55396" spans="4:4" x14ac:dyDescent="0.2">
      <c r="D55396" s="20"/>
    </row>
    <row r="55397" spans="4:4" x14ac:dyDescent="0.2">
      <c r="D55397" s="20"/>
    </row>
    <row r="55398" spans="4:4" x14ac:dyDescent="0.2">
      <c r="D55398" s="20"/>
    </row>
    <row r="55399" spans="4:4" x14ac:dyDescent="0.2">
      <c r="D55399" s="20"/>
    </row>
    <row r="55400" spans="4:4" x14ac:dyDescent="0.2">
      <c r="D55400" s="20"/>
    </row>
    <row r="55401" spans="4:4" x14ac:dyDescent="0.2">
      <c r="D55401" s="20"/>
    </row>
    <row r="55402" spans="4:4" x14ac:dyDescent="0.2">
      <c r="D55402" s="20"/>
    </row>
    <row r="55403" spans="4:4" x14ac:dyDescent="0.2">
      <c r="D55403" s="20"/>
    </row>
    <row r="55404" spans="4:4" x14ac:dyDescent="0.2">
      <c r="D55404" s="20"/>
    </row>
    <row r="55405" spans="4:4" x14ac:dyDescent="0.2">
      <c r="D55405" s="20"/>
    </row>
    <row r="55406" spans="4:4" x14ac:dyDescent="0.2">
      <c r="D55406" s="20"/>
    </row>
    <row r="55407" spans="4:4" x14ac:dyDescent="0.2">
      <c r="D55407" s="20"/>
    </row>
    <row r="55408" spans="4:4" x14ac:dyDescent="0.2">
      <c r="D55408" s="20"/>
    </row>
    <row r="55409" spans="4:4" x14ac:dyDescent="0.2">
      <c r="D55409" s="20"/>
    </row>
    <row r="55410" spans="4:4" x14ac:dyDescent="0.2">
      <c r="D55410" s="20"/>
    </row>
    <row r="55411" spans="4:4" x14ac:dyDescent="0.2">
      <c r="D55411" s="20"/>
    </row>
    <row r="55412" spans="4:4" x14ac:dyDescent="0.2">
      <c r="D55412" s="20"/>
    </row>
    <row r="55413" spans="4:4" x14ac:dyDescent="0.2">
      <c r="D55413" s="20"/>
    </row>
    <row r="55414" spans="4:4" x14ac:dyDescent="0.2">
      <c r="D55414" s="20"/>
    </row>
    <row r="55415" spans="4:4" x14ac:dyDescent="0.2">
      <c r="D55415" s="20"/>
    </row>
    <row r="55416" spans="4:4" x14ac:dyDescent="0.2">
      <c r="D55416" s="20"/>
    </row>
    <row r="55417" spans="4:4" x14ac:dyDescent="0.2">
      <c r="D55417" s="20"/>
    </row>
    <row r="55418" spans="4:4" x14ac:dyDescent="0.2">
      <c r="D55418" s="20"/>
    </row>
    <row r="55419" spans="4:4" x14ac:dyDescent="0.2">
      <c r="D55419" s="20"/>
    </row>
    <row r="55420" spans="4:4" x14ac:dyDescent="0.2">
      <c r="D55420" s="20"/>
    </row>
    <row r="55421" spans="4:4" x14ac:dyDescent="0.2">
      <c r="D55421" s="20"/>
    </row>
    <row r="55422" spans="4:4" x14ac:dyDescent="0.2">
      <c r="D55422" s="20"/>
    </row>
    <row r="55423" spans="4:4" x14ac:dyDescent="0.2">
      <c r="D55423" s="20"/>
    </row>
    <row r="55424" spans="4:4" x14ac:dyDescent="0.2">
      <c r="D55424" s="20"/>
    </row>
    <row r="55425" spans="4:4" x14ac:dyDescent="0.2">
      <c r="D55425" s="20"/>
    </row>
    <row r="55426" spans="4:4" x14ac:dyDescent="0.2">
      <c r="D55426" s="20"/>
    </row>
    <row r="55427" spans="4:4" x14ac:dyDescent="0.2">
      <c r="D55427" s="20"/>
    </row>
    <row r="55428" spans="4:4" x14ac:dyDescent="0.2">
      <c r="D55428" s="20"/>
    </row>
    <row r="55429" spans="4:4" x14ac:dyDescent="0.2">
      <c r="D55429" s="20"/>
    </row>
    <row r="55430" spans="4:4" x14ac:dyDescent="0.2">
      <c r="D55430" s="20"/>
    </row>
    <row r="55431" spans="4:4" x14ac:dyDescent="0.2">
      <c r="D55431" s="20"/>
    </row>
    <row r="55432" spans="4:4" x14ac:dyDescent="0.2">
      <c r="D55432" s="20"/>
    </row>
    <row r="55433" spans="4:4" x14ac:dyDescent="0.2">
      <c r="D55433" s="20"/>
    </row>
    <row r="55434" spans="4:4" x14ac:dyDescent="0.2">
      <c r="D55434" s="20"/>
    </row>
    <row r="55435" spans="4:4" x14ac:dyDescent="0.2">
      <c r="D55435" s="20"/>
    </row>
    <row r="55436" spans="4:4" x14ac:dyDescent="0.2">
      <c r="D55436" s="20"/>
    </row>
    <row r="55437" spans="4:4" x14ac:dyDescent="0.2">
      <c r="D55437" s="20"/>
    </row>
    <row r="55438" spans="4:4" x14ac:dyDescent="0.2">
      <c r="D55438" s="20"/>
    </row>
    <row r="55439" spans="4:4" x14ac:dyDescent="0.2">
      <c r="D55439" s="20"/>
    </row>
    <row r="55440" spans="4:4" x14ac:dyDescent="0.2">
      <c r="D55440" s="20"/>
    </row>
    <row r="55441" spans="4:4" x14ac:dyDescent="0.2">
      <c r="D55441" s="20"/>
    </row>
    <row r="55442" spans="4:4" x14ac:dyDescent="0.2">
      <c r="D55442" s="20"/>
    </row>
    <row r="55443" spans="4:4" x14ac:dyDescent="0.2">
      <c r="D55443" s="20"/>
    </row>
    <row r="55444" spans="4:4" x14ac:dyDescent="0.2">
      <c r="D55444" s="20"/>
    </row>
    <row r="55445" spans="4:4" x14ac:dyDescent="0.2">
      <c r="D55445" s="20"/>
    </row>
    <row r="55446" spans="4:4" x14ac:dyDescent="0.2">
      <c r="D55446" s="20"/>
    </row>
    <row r="55447" spans="4:4" x14ac:dyDescent="0.2">
      <c r="D55447" s="20"/>
    </row>
    <row r="55448" spans="4:4" x14ac:dyDescent="0.2">
      <c r="D55448" s="20"/>
    </row>
    <row r="55449" spans="4:4" x14ac:dyDescent="0.2">
      <c r="D55449" s="20"/>
    </row>
    <row r="55450" spans="4:4" x14ac:dyDescent="0.2">
      <c r="D55450" s="20"/>
    </row>
    <row r="55451" spans="4:4" x14ac:dyDescent="0.2">
      <c r="D55451" s="20"/>
    </row>
    <row r="55452" spans="4:4" x14ac:dyDescent="0.2">
      <c r="D55452" s="20"/>
    </row>
    <row r="55453" spans="4:4" x14ac:dyDescent="0.2">
      <c r="D55453" s="20"/>
    </row>
    <row r="55454" spans="4:4" x14ac:dyDescent="0.2">
      <c r="D55454" s="20"/>
    </row>
    <row r="55455" spans="4:4" x14ac:dyDescent="0.2">
      <c r="D55455" s="20"/>
    </row>
    <row r="55456" spans="4:4" x14ac:dyDescent="0.2">
      <c r="D55456" s="20"/>
    </row>
    <row r="55457" spans="4:4" x14ac:dyDescent="0.2">
      <c r="D55457" s="20"/>
    </row>
    <row r="55458" spans="4:4" x14ac:dyDescent="0.2">
      <c r="D55458" s="20"/>
    </row>
    <row r="55459" spans="4:4" x14ac:dyDescent="0.2">
      <c r="D55459" s="20"/>
    </row>
    <row r="55460" spans="4:4" x14ac:dyDescent="0.2">
      <c r="D55460" s="20"/>
    </row>
    <row r="55461" spans="4:4" x14ac:dyDescent="0.2">
      <c r="D55461" s="20"/>
    </row>
    <row r="55462" spans="4:4" x14ac:dyDescent="0.2">
      <c r="D55462" s="20"/>
    </row>
    <row r="55463" spans="4:4" x14ac:dyDescent="0.2">
      <c r="D55463" s="20"/>
    </row>
    <row r="55464" spans="4:4" x14ac:dyDescent="0.2">
      <c r="D55464" s="20"/>
    </row>
    <row r="55465" spans="4:4" x14ac:dyDescent="0.2">
      <c r="D55465" s="20"/>
    </row>
    <row r="55466" spans="4:4" x14ac:dyDescent="0.2">
      <c r="D55466" s="20"/>
    </row>
    <row r="55467" spans="4:4" x14ac:dyDescent="0.2">
      <c r="D55467" s="20"/>
    </row>
    <row r="55468" spans="4:4" x14ac:dyDescent="0.2">
      <c r="D55468" s="20"/>
    </row>
    <row r="55469" spans="4:4" x14ac:dyDescent="0.2">
      <c r="D55469" s="20"/>
    </row>
    <row r="55470" spans="4:4" x14ac:dyDescent="0.2">
      <c r="D55470" s="20"/>
    </row>
    <row r="55471" spans="4:4" x14ac:dyDescent="0.2">
      <c r="D55471" s="20"/>
    </row>
    <row r="55472" spans="4:4" x14ac:dyDescent="0.2">
      <c r="D55472" s="20"/>
    </row>
    <row r="55473" spans="4:4" x14ac:dyDescent="0.2">
      <c r="D55473" s="20"/>
    </row>
    <row r="55474" spans="4:4" x14ac:dyDescent="0.2">
      <c r="D55474" s="20"/>
    </row>
    <row r="55475" spans="4:4" x14ac:dyDescent="0.2">
      <c r="D55475" s="20"/>
    </row>
    <row r="55476" spans="4:4" x14ac:dyDescent="0.2">
      <c r="D55476" s="20"/>
    </row>
    <row r="55477" spans="4:4" x14ac:dyDescent="0.2">
      <c r="D55477" s="20"/>
    </row>
    <row r="55478" spans="4:4" x14ac:dyDescent="0.2">
      <c r="D55478" s="20"/>
    </row>
    <row r="55479" spans="4:4" x14ac:dyDescent="0.2">
      <c r="D55479" s="20"/>
    </row>
    <row r="55480" spans="4:4" x14ac:dyDescent="0.2">
      <c r="D55480" s="20"/>
    </row>
    <row r="55481" spans="4:4" x14ac:dyDescent="0.2">
      <c r="D55481" s="20"/>
    </row>
    <row r="55482" spans="4:4" x14ac:dyDescent="0.2">
      <c r="D55482" s="20"/>
    </row>
    <row r="55483" spans="4:4" x14ac:dyDescent="0.2">
      <c r="D55483" s="20"/>
    </row>
    <row r="55484" spans="4:4" x14ac:dyDescent="0.2">
      <c r="D55484" s="20"/>
    </row>
    <row r="55485" spans="4:4" x14ac:dyDescent="0.2">
      <c r="D55485" s="20"/>
    </row>
    <row r="55486" spans="4:4" x14ac:dyDescent="0.2">
      <c r="D55486" s="20"/>
    </row>
    <row r="55487" spans="4:4" x14ac:dyDescent="0.2">
      <c r="D55487" s="20"/>
    </row>
    <row r="55488" spans="4:4" x14ac:dyDescent="0.2">
      <c r="D55488" s="20"/>
    </row>
    <row r="55489" spans="4:4" x14ac:dyDescent="0.2">
      <c r="D55489" s="20"/>
    </row>
    <row r="55490" spans="4:4" x14ac:dyDescent="0.2">
      <c r="D55490" s="20"/>
    </row>
    <row r="55491" spans="4:4" x14ac:dyDescent="0.2">
      <c r="D55491" s="20"/>
    </row>
    <row r="55492" spans="4:4" x14ac:dyDescent="0.2">
      <c r="D55492" s="20"/>
    </row>
    <row r="55493" spans="4:4" x14ac:dyDescent="0.2">
      <c r="D55493" s="20"/>
    </row>
    <row r="55494" spans="4:4" x14ac:dyDescent="0.2">
      <c r="D55494" s="20"/>
    </row>
    <row r="55495" spans="4:4" x14ac:dyDescent="0.2">
      <c r="D55495" s="20"/>
    </row>
    <row r="55496" spans="4:4" x14ac:dyDescent="0.2">
      <c r="D55496" s="20"/>
    </row>
    <row r="55497" spans="4:4" x14ac:dyDescent="0.2">
      <c r="D55497" s="20"/>
    </row>
    <row r="55498" spans="4:4" x14ac:dyDescent="0.2">
      <c r="D55498" s="20"/>
    </row>
    <row r="55499" spans="4:4" x14ac:dyDescent="0.2">
      <c r="D55499" s="20"/>
    </row>
    <row r="55500" spans="4:4" x14ac:dyDescent="0.2">
      <c r="D55500" s="20"/>
    </row>
    <row r="55501" spans="4:4" x14ac:dyDescent="0.2">
      <c r="D55501" s="20"/>
    </row>
    <row r="55502" spans="4:4" x14ac:dyDescent="0.2">
      <c r="D55502" s="20"/>
    </row>
    <row r="55503" spans="4:4" x14ac:dyDescent="0.2">
      <c r="D55503" s="20"/>
    </row>
    <row r="55504" spans="4:4" x14ac:dyDescent="0.2">
      <c r="D55504" s="20"/>
    </row>
    <row r="55505" spans="4:4" x14ac:dyDescent="0.2">
      <c r="D55505" s="20"/>
    </row>
    <row r="55506" spans="4:4" x14ac:dyDescent="0.2">
      <c r="D55506" s="20"/>
    </row>
    <row r="55507" spans="4:4" x14ac:dyDescent="0.2">
      <c r="D55507" s="20"/>
    </row>
    <row r="55508" spans="4:4" x14ac:dyDescent="0.2">
      <c r="D55508" s="20"/>
    </row>
    <row r="55509" spans="4:4" x14ac:dyDescent="0.2">
      <c r="D55509" s="20"/>
    </row>
    <row r="55510" spans="4:4" x14ac:dyDescent="0.2">
      <c r="D55510" s="20"/>
    </row>
    <row r="55511" spans="4:4" x14ac:dyDescent="0.2">
      <c r="D55511" s="20"/>
    </row>
    <row r="55512" spans="4:4" x14ac:dyDescent="0.2">
      <c r="D55512" s="20"/>
    </row>
    <row r="55513" spans="4:4" x14ac:dyDescent="0.2">
      <c r="D55513" s="20"/>
    </row>
    <row r="55514" spans="4:4" x14ac:dyDescent="0.2">
      <c r="D55514" s="20"/>
    </row>
    <row r="55515" spans="4:4" x14ac:dyDescent="0.2">
      <c r="D55515" s="20"/>
    </row>
    <row r="55516" spans="4:4" x14ac:dyDescent="0.2">
      <c r="D55516" s="20"/>
    </row>
    <row r="55517" spans="4:4" x14ac:dyDescent="0.2">
      <c r="D55517" s="20"/>
    </row>
    <row r="55518" spans="4:4" x14ac:dyDescent="0.2">
      <c r="D55518" s="20"/>
    </row>
    <row r="55519" spans="4:4" x14ac:dyDescent="0.2">
      <c r="D55519" s="20"/>
    </row>
    <row r="55520" spans="4:4" x14ac:dyDescent="0.2">
      <c r="D55520" s="20"/>
    </row>
    <row r="55521" spans="4:4" x14ac:dyDescent="0.2">
      <c r="D55521" s="20"/>
    </row>
    <row r="55522" spans="4:4" x14ac:dyDescent="0.2">
      <c r="D55522" s="20"/>
    </row>
    <row r="55523" spans="4:4" x14ac:dyDescent="0.2">
      <c r="D55523" s="20"/>
    </row>
    <row r="55524" spans="4:4" x14ac:dyDescent="0.2">
      <c r="D55524" s="20"/>
    </row>
    <row r="55525" spans="4:4" x14ac:dyDescent="0.2">
      <c r="D55525" s="20"/>
    </row>
    <row r="55526" spans="4:4" x14ac:dyDescent="0.2">
      <c r="D55526" s="20"/>
    </row>
    <row r="55527" spans="4:4" x14ac:dyDescent="0.2">
      <c r="D55527" s="20"/>
    </row>
    <row r="55528" spans="4:4" x14ac:dyDescent="0.2">
      <c r="D55528" s="20"/>
    </row>
    <row r="55529" spans="4:4" x14ac:dyDescent="0.2">
      <c r="D55529" s="20"/>
    </row>
    <row r="55530" spans="4:4" x14ac:dyDescent="0.2">
      <c r="D55530" s="20"/>
    </row>
    <row r="55531" spans="4:4" x14ac:dyDescent="0.2">
      <c r="D55531" s="20"/>
    </row>
    <row r="55532" spans="4:4" x14ac:dyDescent="0.2">
      <c r="D55532" s="20"/>
    </row>
    <row r="55533" spans="4:4" x14ac:dyDescent="0.2">
      <c r="D55533" s="20"/>
    </row>
    <row r="55534" spans="4:4" x14ac:dyDescent="0.2">
      <c r="D55534" s="20"/>
    </row>
    <row r="55535" spans="4:4" x14ac:dyDescent="0.2">
      <c r="D55535" s="20"/>
    </row>
    <row r="55536" spans="4:4" x14ac:dyDescent="0.2">
      <c r="D55536" s="20"/>
    </row>
    <row r="55537" spans="4:4" x14ac:dyDescent="0.2">
      <c r="D55537" s="20"/>
    </row>
    <row r="55538" spans="4:4" x14ac:dyDescent="0.2">
      <c r="D55538" s="20"/>
    </row>
    <row r="55539" spans="4:4" x14ac:dyDescent="0.2">
      <c r="D55539" s="20"/>
    </row>
    <row r="55540" spans="4:4" x14ac:dyDescent="0.2">
      <c r="D55540" s="20"/>
    </row>
    <row r="55541" spans="4:4" x14ac:dyDescent="0.2">
      <c r="D55541" s="20"/>
    </row>
    <row r="55542" spans="4:4" x14ac:dyDescent="0.2">
      <c r="D55542" s="20"/>
    </row>
    <row r="55543" spans="4:4" x14ac:dyDescent="0.2">
      <c r="D55543" s="20"/>
    </row>
    <row r="55544" spans="4:4" x14ac:dyDescent="0.2">
      <c r="D55544" s="20"/>
    </row>
    <row r="55545" spans="4:4" x14ac:dyDescent="0.2">
      <c r="D55545" s="20"/>
    </row>
    <row r="55546" spans="4:4" x14ac:dyDescent="0.2">
      <c r="D55546" s="20"/>
    </row>
    <row r="55547" spans="4:4" x14ac:dyDescent="0.2">
      <c r="D55547" s="20"/>
    </row>
    <row r="55548" spans="4:4" x14ac:dyDescent="0.2">
      <c r="D55548" s="20"/>
    </row>
    <row r="55549" spans="4:4" x14ac:dyDescent="0.2">
      <c r="D55549" s="20"/>
    </row>
    <row r="55550" spans="4:4" x14ac:dyDescent="0.2">
      <c r="D55550" s="20"/>
    </row>
    <row r="55551" spans="4:4" x14ac:dyDescent="0.2">
      <c r="D55551" s="20"/>
    </row>
    <row r="55552" spans="4:4" x14ac:dyDescent="0.2">
      <c r="D55552" s="20"/>
    </row>
    <row r="55553" spans="4:4" x14ac:dyDescent="0.2">
      <c r="D55553" s="20"/>
    </row>
    <row r="55554" spans="4:4" x14ac:dyDescent="0.2">
      <c r="D55554" s="20"/>
    </row>
    <row r="55555" spans="4:4" x14ac:dyDescent="0.2">
      <c r="D55555" s="20"/>
    </row>
    <row r="55556" spans="4:4" x14ac:dyDescent="0.2">
      <c r="D55556" s="20"/>
    </row>
    <row r="55557" spans="4:4" x14ac:dyDescent="0.2">
      <c r="D55557" s="20"/>
    </row>
    <row r="55558" spans="4:4" x14ac:dyDescent="0.2">
      <c r="D55558" s="20"/>
    </row>
    <row r="55559" spans="4:4" x14ac:dyDescent="0.2">
      <c r="D55559" s="20"/>
    </row>
    <row r="55560" spans="4:4" x14ac:dyDescent="0.2">
      <c r="D55560" s="20"/>
    </row>
    <row r="55561" spans="4:4" x14ac:dyDescent="0.2">
      <c r="D55561" s="20"/>
    </row>
    <row r="55562" spans="4:4" x14ac:dyDescent="0.2">
      <c r="D55562" s="20"/>
    </row>
    <row r="55563" spans="4:4" x14ac:dyDescent="0.2">
      <c r="D55563" s="20"/>
    </row>
    <row r="55564" spans="4:4" x14ac:dyDescent="0.2">
      <c r="D55564" s="20"/>
    </row>
    <row r="55565" spans="4:4" x14ac:dyDescent="0.2">
      <c r="D55565" s="20"/>
    </row>
    <row r="55566" spans="4:4" x14ac:dyDescent="0.2">
      <c r="D55566" s="20"/>
    </row>
    <row r="55567" spans="4:4" x14ac:dyDescent="0.2">
      <c r="D55567" s="20"/>
    </row>
    <row r="55568" spans="4:4" x14ac:dyDescent="0.2">
      <c r="D55568" s="20"/>
    </row>
    <row r="55569" spans="4:4" x14ac:dyDescent="0.2">
      <c r="D55569" s="20"/>
    </row>
    <row r="55570" spans="4:4" x14ac:dyDescent="0.2">
      <c r="D55570" s="20"/>
    </row>
    <row r="55571" spans="4:4" x14ac:dyDescent="0.2">
      <c r="D55571" s="20"/>
    </row>
    <row r="55572" spans="4:4" x14ac:dyDescent="0.2">
      <c r="D55572" s="20"/>
    </row>
    <row r="55573" spans="4:4" x14ac:dyDescent="0.2">
      <c r="D55573" s="20"/>
    </row>
    <row r="55574" spans="4:4" x14ac:dyDescent="0.2">
      <c r="D55574" s="20"/>
    </row>
    <row r="55575" spans="4:4" x14ac:dyDescent="0.2">
      <c r="D55575" s="20"/>
    </row>
    <row r="55576" spans="4:4" x14ac:dyDescent="0.2">
      <c r="D55576" s="20"/>
    </row>
    <row r="55577" spans="4:4" x14ac:dyDescent="0.2">
      <c r="D55577" s="20"/>
    </row>
    <row r="55578" spans="4:4" x14ac:dyDescent="0.2">
      <c r="D55578" s="20"/>
    </row>
    <row r="55579" spans="4:4" x14ac:dyDescent="0.2">
      <c r="D55579" s="20"/>
    </row>
    <row r="55580" spans="4:4" x14ac:dyDescent="0.2">
      <c r="D55580" s="20"/>
    </row>
    <row r="55581" spans="4:4" x14ac:dyDescent="0.2">
      <c r="D55581" s="20"/>
    </row>
    <row r="55582" spans="4:4" x14ac:dyDescent="0.2">
      <c r="D55582" s="20"/>
    </row>
    <row r="55583" spans="4:4" x14ac:dyDescent="0.2">
      <c r="D55583" s="20"/>
    </row>
    <row r="55584" spans="4:4" x14ac:dyDescent="0.2">
      <c r="D55584" s="20"/>
    </row>
    <row r="55585" spans="4:4" x14ac:dyDescent="0.2">
      <c r="D55585" s="20"/>
    </row>
    <row r="55586" spans="4:4" x14ac:dyDescent="0.2">
      <c r="D55586" s="20"/>
    </row>
    <row r="55587" spans="4:4" x14ac:dyDescent="0.2">
      <c r="D55587" s="20"/>
    </row>
    <row r="55588" spans="4:4" x14ac:dyDescent="0.2">
      <c r="D55588" s="20"/>
    </row>
    <row r="55589" spans="4:4" x14ac:dyDescent="0.2">
      <c r="D55589" s="20"/>
    </row>
    <row r="55590" spans="4:4" x14ac:dyDescent="0.2">
      <c r="D55590" s="20"/>
    </row>
    <row r="55591" spans="4:4" x14ac:dyDescent="0.2">
      <c r="D55591" s="20"/>
    </row>
    <row r="55592" spans="4:4" x14ac:dyDescent="0.2">
      <c r="D55592" s="20"/>
    </row>
    <row r="55593" spans="4:4" x14ac:dyDescent="0.2">
      <c r="D55593" s="20"/>
    </row>
    <row r="55594" spans="4:4" x14ac:dyDescent="0.2">
      <c r="D55594" s="20"/>
    </row>
    <row r="55595" spans="4:4" x14ac:dyDescent="0.2">
      <c r="D55595" s="20"/>
    </row>
    <row r="55596" spans="4:4" x14ac:dyDescent="0.2">
      <c r="D55596" s="20"/>
    </row>
    <row r="55597" spans="4:4" x14ac:dyDescent="0.2">
      <c r="D55597" s="20"/>
    </row>
    <row r="55598" spans="4:4" x14ac:dyDescent="0.2">
      <c r="D55598" s="20"/>
    </row>
    <row r="55599" spans="4:4" x14ac:dyDescent="0.2">
      <c r="D55599" s="20"/>
    </row>
    <row r="55600" spans="4:4" x14ac:dyDescent="0.2">
      <c r="D55600" s="20"/>
    </row>
    <row r="55601" spans="4:4" x14ac:dyDescent="0.2">
      <c r="D55601" s="20"/>
    </row>
    <row r="55602" spans="4:4" x14ac:dyDescent="0.2">
      <c r="D55602" s="20"/>
    </row>
    <row r="55603" spans="4:4" x14ac:dyDescent="0.2">
      <c r="D55603" s="20"/>
    </row>
    <row r="55604" spans="4:4" x14ac:dyDescent="0.2">
      <c r="D55604" s="20"/>
    </row>
    <row r="55605" spans="4:4" x14ac:dyDescent="0.2">
      <c r="D55605" s="20"/>
    </row>
    <row r="55606" spans="4:4" x14ac:dyDescent="0.2">
      <c r="D55606" s="20"/>
    </row>
    <row r="55607" spans="4:4" x14ac:dyDescent="0.2">
      <c r="D55607" s="20"/>
    </row>
    <row r="55608" spans="4:4" x14ac:dyDescent="0.2">
      <c r="D55608" s="20"/>
    </row>
    <row r="55609" spans="4:4" x14ac:dyDescent="0.2">
      <c r="D55609" s="20"/>
    </row>
    <row r="55610" spans="4:4" x14ac:dyDescent="0.2">
      <c r="D55610" s="20"/>
    </row>
    <row r="55611" spans="4:4" x14ac:dyDescent="0.2">
      <c r="D55611" s="20"/>
    </row>
    <row r="55612" spans="4:4" x14ac:dyDescent="0.2">
      <c r="D55612" s="20"/>
    </row>
    <row r="55613" spans="4:4" x14ac:dyDescent="0.2">
      <c r="D55613" s="20"/>
    </row>
    <row r="55614" spans="4:4" x14ac:dyDescent="0.2">
      <c r="D55614" s="20"/>
    </row>
    <row r="55615" spans="4:4" x14ac:dyDescent="0.2">
      <c r="D55615" s="20"/>
    </row>
    <row r="55616" spans="4:4" x14ac:dyDescent="0.2">
      <c r="D55616" s="20"/>
    </row>
    <row r="55617" spans="4:4" x14ac:dyDescent="0.2">
      <c r="D55617" s="20"/>
    </row>
    <row r="55618" spans="4:4" x14ac:dyDescent="0.2">
      <c r="D55618" s="20"/>
    </row>
    <row r="55619" spans="4:4" x14ac:dyDescent="0.2">
      <c r="D55619" s="20"/>
    </row>
    <row r="55620" spans="4:4" x14ac:dyDescent="0.2">
      <c r="D55620" s="20"/>
    </row>
    <row r="55621" spans="4:4" x14ac:dyDescent="0.2">
      <c r="D55621" s="20"/>
    </row>
    <row r="55622" spans="4:4" x14ac:dyDescent="0.2">
      <c r="D55622" s="20"/>
    </row>
    <row r="55623" spans="4:4" x14ac:dyDescent="0.2">
      <c r="D55623" s="20"/>
    </row>
    <row r="55624" spans="4:4" x14ac:dyDescent="0.2">
      <c r="D55624" s="20"/>
    </row>
    <row r="55625" spans="4:4" x14ac:dyDescent="0.2">
      <c r="D55625" s="20"/>
    </row>
    <row r="55626" spans="4:4" x14ac:dyDescent="0.2">
      <c r="D55626" s="20"/>
    </row>
    <row r="55627" spans="4:4" x14ac:dyDescent="0.2">
      <c r="D55627" s="20"/>
    </row>
    <row r="55628" spans="4:4" x14ac:dyDescent="0.2">
      <c r="D55628" s="20"/>
    </row>
    <row r="55629" spans="4:4" x14ac:dyDescent="0.2">
      <c r="D55629" s="20"/>
    </row>
    <row r="55630" spans="4:4" x14ac:dyDescent="0.2">
      <c r="D55630" s="20"/>
    </row>
    <row r="55631" spans="4:4" x14ac:dyDescent="0.2">
      <c r="D55631" s="20"/>
    </row>
    <row r="55632" spans="4:4" x14ac:dyDescent="0.2">
      <c r="D55632" s="20"/>
    </row>
    <row r="55633" spans="4:4" x14ac:dyDescent="0.2">
      <c r="D55633" s="20"/>
    </row>
    <row r="55634" spans="4:4" x14ac:dyDescent="0.2">
      <c r="D55634" s="20"/>
    </row>
    <row r="55635" spans="4:4" x14ac:dyDescent="0.2">
      <c r="D55635" s="20"/>
    </row>
    <row r="55636" spans="4:4" x14ac:dyDescent="0.2">
      <c r="D55636" s="20"/>
    </row>
    <row r="55637" spans="4:4" x14ac:dyDescent="0.2">
      <c r="D55637" s="20"/>
    </row>
    <row r="55638" spans="4:4" x14ac:dyDescent="0.2">
      <c r="D55638" s="20"/>
    </row>
    <row r="55639" spans="4:4" x14ac:dyDescent="0.2">
      <c r="D55639" s="20"/>
    </row>
    <row r="55640" spans="4:4" x14ac:dyDescent="0.2">
      <c r="D55640" s="20"/>
    </row>
    <row r="55641" spans="4:4" x14ac:dyDescent="0.2">
      <c r="D55641" s="20"/>
    </row>
    <row r="55642" spans="4:4" x14ac:dyDescent="0.2">
      <c r="D55642" s="20"/>
    </row>
    <row r="55643" spans="4:4" x14ac:dyDescent="0.2">
      <c r="D55643" s="20"/>
    </row>
    <row r="55644" spans="4:4" x14ac:dyDescent="0.2">
      <c r="D55644" s="20"/>
    </row>
    <row r="55645" spans="4:4" x14ac:dyDescent="0.2">
      <c r="D55645" s="20"/>
    </row>
    <row r="55646" spans="4:4" x14ac:dyDescent="0.2">
      <c r="D55646" s="20"/>
    </row>
    <row r="55647" spans="4:4" x14ac:dyDescent="0.2">
      <c r="D55647" s="20"/>
    </row>
    <row r="55648" spans="4:4" x14ac:dyDescent="0.2">
      <c r="D55648" s="20"/>
    </row>
    <row r="55649" spans="4:4" x14ac:dyDescent="0.2">
      <c r="D55649" s="20"/>
    </row>
    <row r="55650" spans="4:4" x14ac:dyDescent="0.2">
      <c r="D55650" s="20"/>
    </row>
    <row r="55651" spans="4:4" x14ac:dyDescent="0.2">
      <c r="D55651" s="20"/>
    </row>
    <row r="55652" spans="4:4" x14ac:dyDescent="0.2">
      <c r="D55652" s="20"/>
    </row>
    <row r="55653" spans="4:4" x14ac:dyDescent="0.2">
      <c r="D55653" s="20"/>
    </row>
    <row r="55654" spans="4:4" x14ac:dyDescent="0.2">
      <c r="D55654" s="20"/>
    </row>
    <row r="55655" spans="4:4" x14ac:dyDescent="0.2">
      <c r="D55655" s="20"/>
    </row>
    <row r="55656" spans="4:4" x14ac:dyDescent="0.2">
      <c r="D55656" s="20"/>
    </row>
    <row r="55657" spans="4:4" x14ac:dyDescent="0.2">
      <c r="D55657" s="20"/>
    </row>
    <row r="55658" spans="4:4" x14ac:dyDescent="0.2">
      <c r="D55658" s="20"/>
    </row>
    <row r="55659" spans="4:4" x14ac:dyDescent="0.2">
      <c r="D55659" s="20"/>
    </row>
    <row r="55660" spans="4:4" x14ac:dyDescent="0.2">
      <c r="D55660" s="20"/>
    </row>
    <row r="55661" spans="4:4" x14ac:dyDescent="0.2">
      <c r="D55661" s="20"/>
    </row>
    <row r="55662" spans="4:4" x14ac:dyDescent="0.2">
      <c r="D55662" s="20"/>
    </row>
    <row r="55663" spans="4:4" x14ac:dyDescent="0.2">
      <c r="D55663" s="20"/>
    </row>
    <row r="55664" spans="4:4" x14ac:dyDescent="0.2">
      <c r="D55664" s="20"/>
    </row>
    <row r="55665" spans="4:4" x14ac:dyDescent="0.2">
      <c r="D55665" s="20"/>
    </row>
    <row r="55666" spans="4:4" x14ac:dyDescent="0.2">
      <c r="D55666" s="20"/>
    </row>
    <row r="55667" spans="4:4" x14ac:dyDescent="0.2">
      <c r="D55667" s="20"/>
    </row>
    <row r="55668" spans="4:4" x14ac:dyDescent="0.2">
      <c r="D55668" s="20"/>
    </row>
    <row r="55669" spans="4:4" x14ac:dyDescent="0.2">
      <c r="D55669" s="20"/>
    </row>
    <row r="55670" spans="4:4" x14ac:dyDescent="0.2">
      <c r="D55670" s="20"/>
    </row>
    <row r="55671" spans="4:4" x14ac:dyDescent="0.2">
      <c r="D55671" s="20"/>
    </row>
    <row r="55672" spans="4:4" x14ac:dyDescent="0.2">
      <c r="D55672" s="20"/>
    </row>
    <row r="55673" spans="4:4" x14ac:dyDescent="0.2">
      <c r="D55673" s="20"/>
    </row>
    <row r="55674" spans="4:4" x14ac:dyDescent="0.2">
      <c r="D55674" s="20"/>
    </row>
    <row r="55675" spans="4:4" x14ac:dyDescent="0.2">
      <c r="D55675" s="20"/>
    </row>
    <row r="55676" spans="4:4" x14ac:dyDescent="0.2">
      <c r="D55676" s="20"/>
    </row>
    <row r="55677" spans="4:4" x14ac:dyDescent="0.2">
      <c r="D55677" s="20"/>
    </row>
    <row r="55678" spans="4:4" x14ac:dyDescent="0.2">
      <c r="D55678" s="20"/>
    </row>
    <row r="55679" spans="4:4" x14ac:dyDescent="0.2">
      <c r="D55679" s="20"/>
    </row>
    <row r="55680" spans="4:4" x14ac:dyDescent="0.2">
      <c r="D55680" s="20"/>
    </row>
    <row r="55681" spans="4:4" x14ac:dyDescent="0.2">
      <c r="D55681" s="20"/>
    </row>
    <row r="55682" spans="4:4" x14ac:dyDescent="0.2">
      <c r="D55682" s="20"/>
    </row>
    <row r="55683" spans="4:4" x14ac:dyDescent="0.2">
      <c r="D55683" s="20"/>
    </row>
    <row r="55684" spans="4:4" x14ac:dyDescent="0.2">
      <c r="D55684" s="20"/>
    </row>
    <row r="55685" spans="4:4" x14ac:dyDescent="0.2">
      <c r="D55685" s="20"/>
    </row>
    <row r="55686" spans="4:4" x14ac:dyDescent="0.2">
      <c r="D55686" s="20"/>
    </row>
    <row r="55687" spans="4:4" x14ac:dyDescent="0.2">
      <c r="D55687" s="20"/>
    </row>
    <row r="55688" spans="4:4" x14ac:dyDescent="0.2">
      <c r="D55688" s="20"/>
    </row>
    <row r="55689" spans="4:4" x14ac:dyDescent="0.2">
      <c r="D55689" s="20"/>
    </row>
    <row r="55690" spans="4:4" x14ac:dyDescent="0.2">
      <c r="D55690" s="20"/>
    </row>
    <row r="55691" spans="4:4" x14ac:dyDescent="0.2">
      <c r="D55691" s="20"/>
    </row>
    <row r="55692" spans="4:4" x14ac:dyDescent="0.2">
      <c r="D55692" s="20"/>
    </row>
    <row r="55693" spans="4:4" x14ac:dyDescent="0.2">
      <c r="D55693" s="20"/>
    </row>
    <row r="55694" spans="4:4" x14ac:dyDescent="0.2">
      <c r="D55694" s="20"/>
    </row>
    <row r="55695" spans="4:4" x14ac:dyDescent="0.2">
      <c r="D55695" s="20"/>
    </row>
    <row r="55696" spans="4:4" x14ac:dyDescent="0.2">
      <c r="D55696" s="20"/>
    </row>
    <row r="55697" spans="4:4" x14ac:dyDescent="0.2">
      <c r="D55697" s="20"/>
    </row>
    <row r="55698" spans="4:4" x14ac:dyDescent="0.2">
      <c r="D55698" s="20"/>
    </row>
    <row r="55699" spans="4:4" x14ac:dyDescent="0.2">
      <c r="D55699" s="20"/>
    </row>
    <row r="55700" spans="4:4" x14ac:dyDescent="0.2">
      <c r="D55700" s="20"/>
    </row>
    <row r="55701" spans="4:4" x14ac:dyDescent="0.2">
      <c r="D55701" s="20"/>
    </row>
    <row r="55702" spans="4:4" x14ac:dyDescent="0.2">
      <c r="D55702" s="20"/>
    </row>
    <row r="55703" spans="4:4" x14ac:dyDescent="0.2">
      <c r="D55703" s="20"/>
    </row>
    <row r="55704" spans="4:4" x14ac:dyDescent="0.2">
      <c r="D55704" s="20"/>
    </row>
    <row r="55705" spans="4:4" x14ac:dyDescent="0.2">
      <c r="D55705" s="20"/>
    </row>
    <row r="55706" spans="4:4" x14ac:dyDescent="0.2">
      <c r="D55706" s="20"/>
    </row>
    <row r="55707" spans="4:4" x14ac:dyDescent="0.2">
      <c r="D55707" s="20"/>
    </row>
    <row r="55708" spans="4:4" x14ac:dyDescent="0.2">
      <c r="D55708" s="20"/>
    </row>
    <row r="55709" spans="4:4" x14ac:dyDescent="0.2">
      <c r="D55709" s="20"/>
    </row>
    <row r="55710" spans="4:4" x14ac:dyDescent="0.2">
      <c r="D55710" s="20"/>
    </row>
    <row r="55711" spans="4:4" x14ac:dyDescent="0.2">
      <c r="D55711" s="20"/>
    </row>
    <row r="55712" spans="4:4" x14ac:dyDescent="0.2">
      <c r="D55712" s="20"/>
    </row>
    <row r="55713" spans="4:4" x14ac:dyDescent="0.2">
      <c r="D55713" s="20"/>
    </row>
    <row r="55714" spans="4:4" x14ac:dyDescent="0.2">
      <c r="D55714" s="20"/>
    </row>
    <row r="55715" spans="4:4" x14ac:dyDescent="0.2">
      <c r="D55715" s="20"/>
    </row>
    <row r="55716" spans="4:4" x14ac:dyDescent="0.2">
      <c r="D55716" s="20"/>
    </row>
    <row r="55717" spans="4:4" x14ac:dyDescent="0.2">
      <c r="D55717" s="20"/>
    </row>
    <row r="55718" spans="4:4" x14ac:dyDescent="0.2">
      <c r="D55718" s="20"/>
    </row>
    <row r="55719" spans="4:4" x14ac:dyDescent="0.2">
      <c r="D55719" s="20"/>
    </row>
    <row r="55720" spans="4:4" x14ac:dyDescent="0.2">
      <c r="D55720" s="20"/>
    </row>
    <row r="55721" spans="4:4" x14ac:dyDescent="0.2">
      <c r="D55721" s="20"/>
    </row>
    <row r="55722" spans="4:4" x14ac:dyDescent="0.2">
      <c r="D55722" s="20"/>
    </row>
    <row r="55723" spans="4:4" x14ac:dyDescent="0.2">
      <c r="D55723" s="20"/>
    </row>
    <row r="55724" spans="4:4" x14ac:dyDescent="0.2">
      <c r="D55724" s="20"/>
    </row>
    <row r="55725" spans="4:4" x14ac:dyDescent="0.2">
      <c r="D55725" s="20"/>
    </row>
    <row r="55726" spans="4:4" x14ac:dyDescent="0.2">
      <c r="D55726" s="20"/>
    </row>
    <row r="55727" spans="4:4" x14ac:dyDescent="0.2">
      <c r="D55727" s="20"/>
    </row>
    <row r="55728" spans="4:4" x14ac:dyDescent="0.2">
      <c r="D55728" s="20"/>
    </row>
    <row r="55729" spans="4:4" x14ac:dyDescent="0.2">
      <c r="D55729" s="20"/>
    </row>
    <row r="55730" spans="4:4" x14ac:dyDescent="0.2">
      <c r="D55730" s="20"/>
    </row>
    <row r="55731" spans="4:4" x14ac:dyDescent="0.2">
      <c r="D55731" s="20"/>
    </row>
    <row r="55732" spans="4:4" x14ac:dyDescent="0.2">
      <c r="D55732" s="20"/>
    </row>
    <row r="55733" spans="4:4" x14ac:dyDescent="0.2">
      <c r="D55733" s="20"/>
    </row>
    <row r="55734" spans="4:4" x14ac:dyDescent="0.2">
      <c r="D55734" s="20"/>
    </row>
    <row r="55735" spans="4:4" x14ac:dyDescent="0.2">
      <c r="D55735" s="20"/>
    </row>
    <row r="55736" spans="4:4" x14ac:dyDescent="0.2">
      <c r="D55736" s="20"/>
    </row>
    <row r="55737" spans="4:4" x14ac:dyDescent="0.2">
      <c r="D55737" s="20"/>
    </row>
    <row r="55738" spans="4:4" x14ac:dyDescent="0.2">
      <c r="D55738" s="20"/>
    </row>
    <row r="55739" spans="4:4" x14ac:dyDescent="0.2">
      <c r="D55739" s="20"/>
    </row>
    <row r="55740" spans="4:4" x14ac:dyDescent="0.2">
      <c r="D55740" s="20"/>
    </row>
    <row r="55741" spans="4:4" x14ac:dyDescent="0.2">
      <c r="D55741" s="20"/>
    </row>
    <row r="55742" spans="4:4" x14ac:dyDescent="0.2">
      <c r="D55742" s="20"/>
    </row>
    <row r="55743" spans="4:4" x14ac:dyDescent="0.2">
      <c r="D55743" s="20"/>
    </row>
    <row r="55744" spans="4:4" x14ac:dyDescent="0.2">
      <c r="D55744" s="20"/>
    </row>
    <row r="55745" spans="4:4" x14ac:dyDescent="0.2">
      <c r="D55745" s="20"/>
    </row>
    <row r="55746" spans="4:4" x14ac:dyDescent="0.2">
      <c r="D55746" s="20"/>
    </row>
    <row r="55747" spans="4:4" x14ac:dyDescent="0.2">
      <c r="D55747" s="20"/>
    </row>
    <row r="55748" spans="4:4" x14ac:dyDescent="0.2">
      <c r="D55748" s="20"/>
    </row>
    <row r="55749" spans="4:4" x14ac:dyDescent="0.2">
      <c r="D55749" s="20"/>
    </row>
    <row r="55750" spans="4:4" x14ac:dyDescent="0.2">
      <c r="D55750" s="20"/>
    </row>
    <row r="55751" spans="4:4" x14ac:dyDescent="0.2">
      <c r="D55751" s="20"/>
    </row>
    <row r="55752" spans="4:4" x14ac:dyDescent="0.2">
      <c r="D55752" s="20"/>
    </row>
    <row r="55753" spans="4:4" x14ac:dyDescent="0.2">
      <c r="D55753" s="20"/>
    </row>
    <row r="55754" spans="4:4" x14ac:dyDescent="0.2">
      <c r="D55754" s="20"/>
    </row>
    <row r="55755" spans="4:4" x14ac:dyDescent="0.2">
      <c r="D55755" s="20"/>
    </row>
    <row r="55756" spans="4:4" x14ac:dyDescent="0.2">
      <c r="D55756" s="20"/>
    </row>
    <row r="55757" spans="4:4" x14ac:dyDescent="0.2">
      <c r="D55757" s="20"/>
    </row>
    <row r="55758" spans="4:4" x14ac:dyDescent="0.2">
      <c r="D55758" s="20"/>
    </row>
    <row r="55759" spans="4:4" x14ac:dyDescent="0.2">
      <c r="D55759" s="20"/>
    </row>
    <row r="55760" spans="4:4" x14ac:dyDescent="0.2">
      <c r="D55760" s="20"/>
    </row>
    <row r="55761" spans="4:4" x14ac:dyDescent="0.2">
      <c r="D55761" s="20"/>
    </row>
    <row r="55762" spans="4:4" x14ac:dyDescent="0.2">
      <c r="D55762" s="20"/>
    </row>
    <row r="55763" spans="4:4" x14ac:dyDescent="0.2">
      <c r="D55763" s="20"/>
    </row>
    <row r="55764" spans="4:4" x14ac:dyDescent="0.2">
      <c r="D55764" s="20"/>
    </row>
    <row r="55765" spans="4:4" x14ac:dyDescent="0.2">
      <c r="D55765" s="20"/>
    </row>
    <row r="55766" spans="4:4" x14ac:dyDescent="0.2">
      <c r="D55766" s="20"/>
    </row>
    <row r="55767" spans="4:4" x14ac:dyDescent="0.2">
      <c r="D55767" s="20"/>
    </row>
    <row r="55768" spans="4:4" x14ac:dyDescent="0.2">
      <c r="D55768" s="20"/>
    </row>
    <row r="55769" spans="4:4" x14ac:dyDescent="0.2">
      <c r="D55769" s="20"/>
    </row>
    <row r="55770" spans="4:4" x14ac:dyDescent="0.2">
      <c r="D55770" s="20"/>
    </row>
    <row r="55771" spans="4:4" x14ac:dyDescent="0.2">
      <c r="D55771" s="20"/>
    </row>
    <row r="55772" spans="4:4" x14ac:dyDescent="0.2">
      <c r="D55772" s="20"/>
    </row>
    <row r="55773" spans="4:4" x14ac:dyDescent="0.2">
      <c r="D55773" s="20"/>
    </row>
    <row r="55774" spans="4:4" x14ac:dyDescent="0.2">
      <c r="D55774" s="20"/>
    </row>
    <row r="55775" spans="4:4" x14ac:dyDescent="0.2">
      <c r="D55775" s="20"/>
    </row>
    <row r="55776" spans="4:4" x14ac:dyDescent="0.2">
      <c r="D55776" s="20"/>
    </row>
    <row r="55777" spans="4:4" x14ac:dyDescent="0.2">
      <c r="D55777" s="20"/>
    </row>
    <row r="55778" spans="4:4" x14ac:dyDescent="0.2">
      <c r="D55778" s="20"/>
    </row>
    <row r="55779" spans="4:4" x14ac:dyDescent="0.2">
      <c r="D55779" s="20"/>
    </row>
    <row r="55780" spans="4:4" x14ac:dyDescent="0.2">
      <c r="D55780" s="20"/>
    </row>
    <row r="55781" spans="4:4" x14ac:dyDescent="0.2">
      <c r="D55781" s="20"/>
    </row>
    <row r="55782" spans="4:4" x14ac:dyDescent="0.2">
      <c r="D55782" s="20"/>
    </row>
    <row r="55783" spans="4:4" x14ac:dyDescent="0.2">
      <c r="D55783" s="20"/>
    </row>
    <row r="55784" spans="4:4" x14ac:dyDescent="0.2">
      <c r="D55784" s="20"/>
    </row>
    <row r="55785" spans="4:4" x14ac:dyDescent="0.2">
      <c r="D55785" s="20"/>
    </row>
    <row r="55786" spans="4:4" x14ac:dyDescent="0.2">
      <c r="D55786" s="20"/>
    </row>
    <row r="55787" spans="4:4" x14ac:dyDescent="0.2">
      <c r="D55787" s="20"/>
    </row>
    <row r="55788" spans="4:4" x14ac:dyDescent="0.2">
      <c r="D55788" s="20"/>
    </row>
    <row r="55789" spans="4:4" x14ac:dyDescent="0.2">
      <c r="D55789" s="20"/>
    </row>
    <row r="55790" spans="4:4" x14ac:dyDescent="0.2">
      <c r="D55790" s="20"/>
    </row>
    <row r="55791" spans="4:4" x14ac:dyDescent="0.2">
      <c r="D55791" s="20"/>
    </row>
    <row r="55792" spans="4:4" x14ac:dyDescent="0.2">
      <c r="D55792" s="20"/>
    </row>
    <row r="55793" spans="4:4" x14ac:dyDescent="0.2">
      <c r="D55793" s="20"/>
    </row>
    <row r="55794" spans="4:4" x14ac:dyDescent="0.2">
      <c r="D55794" s="20"/>
    </row>
    <row r="55795" spans="4:4" x14ac:dyDescent="0.2">
      <c r="D55795" s="20"/>
    </row>
    <row r="55796" spans="4:4" x14ac:dyDescent="0.2">
      <c r="D55796" s="20"/>
    </row>
    <row r="55797" spans="4:4" x14ac:dyDescent="0.2">
      <c r="D55797" s="20"/>
    </row>
    <row r="55798" spans="4:4" x14ac:dyDescent="0.2">
      <c r="D55798" s="20"/>
    </row>
    <row r="55799" spans="4:4" x14ac:dyDescent="0.2">
      <c r="D55799" s="20"/>
    </row>
    <row r="55800" spans="4:4" x14ac:dyDescent="0.2">
      <c r="D55800" s="20"/>
    </row>
    <row r="55801" spans="4:4" x14ac:dyDescent="0.2">
      <c r="D55801" s="20"/>
    </row>
    <row r="55802" spans="4:4" x14ac:dyDescent="0.2">
      <c r="D55802" s="20"/>
    </row>
    <row r="55803" spans="4:4" x14ac:dyDescent="0.2">
      <c r="D55803" s="20"/>
    </row>
    <row r="55804" spans="4:4" x14ac:dyDescent="0.2">
      <c r="D55804" s="20"/>
    </row>
    <row r="55805" spans="4:4" x14ac:dyDescent="0.2">
      <c r="D55805" s="20"/>
    </row>
    <row r="55806" spans="4:4" x14ac:dyDescent="0.2">
      <c r="D55806" s="20"/>
    </row>
    <row r="55807" spans="4:4" x14ac:dyDescent="0.2">
      <c r="D55807" s="20"/>
    </row>
    <row r="55808" spans="4:4" x14ac:dyDescent="0.2">
      <c r="D55808" s="20"/>
    </row>
    <row r="55809" spans="4:4" x14ac:dyDescent="0.2">
      <c r="D55809" s="20"/>
    </row>
    <row r="55810" spans="4:4" x14ac:dyDescent="0.2">
      <c r="D55810" s="20"/>
    </row>
    <row r="55811" spans="4:4" x14ac:dyDescent="0.2">
      <c r="D55811" s="20"/>
    </row>
    <row r="55812" spans="4:4" x14ac:dyDescent="0.2">
      <c r="D55812" s="20"/>
    </row>
    <row r="55813" spans="4:4" x14ac:dyDescent="0.2">
      <c r="D55813" s="20"/>
    </row>
    <row r="55814" spans="4:4" x14ac:dyDescent="0.2">
      <c r="D55814" s="20"/>
    </row>
    <row r="55815" spans="4:4" x14ac:dyDescent="0.2">
      <c r="D55815" s="20"/>
    </row>
    <row r="55816" spans="4:4" x14ac:dyDescent="0.2">
      <c r="D55816" s="20"/>
    </row>
    <row r="55817" spans="4:4" x14ac:dyDescent="0.2">
      <c r="D55817" s="20"/>
    </row>
    <row r="55818" spans="4:4" x14ac:dyDescent="0.2">
      <c r="D55818" s="20"/>
    </row>
    <row r="55819" spans="4:4" x14ac:dyDescent="0.2">
      <c r="D55819" s="20"/>
    </row>
    <row r="55820" spans="4:4" x14ac:dyDescent="0.2">
      <c r="D55820" s="20"/>
    </row>
    <row r="55821" spans="4:4" x14ac:dyDescent="0.2">
      <c r="D55821" s="20"/>
    </row>
    <row r="55822" spans="4:4" x14ac:dyDescent="0.2">
      <c r="D55822" s="20"/>
    </row>
    <row r="55823" spans="4:4" x14ac:dyDescent="0.2">
      <c r="D55823" s="20"/>
    </row>
    <row r="55824" spans="4:4" x14ac:dyDescent="0.2">
      <c r="D55824" s="20"/>
    </row>
    <row r="55825" spans="4:4" x14ac:dyDescent="0.2">
      <c r="D55825" s="20"/>
    </row>
    <row r="55826" spans="4:4" x14ac:dyDescent="0.2">
      <c r="D55826" s="20"/>
    </row>
    <row r="55827" spans="4:4" x14ac:dyDescent="0.2">
      <c r="D55827" s="20"/>
    </row>
    <row r="55828" spans="4:4" x14ac:dyDescent="0.2">
      <c r="D55828" s="20"/>
    </row>
    <row r="55829" spans="4:4" x14ac:dyDescent="0.2">
      <c r="D55829" s="20"/>
    </row>
    <row r="55830" spans="4:4" x14ac:dyDescent="0.2">
      <c r="D55830" s="20"/>
    </row>
    <row r="55831" spans="4:4" x14ac:dyDescent="0.2">
      <c r="D55831" s="20"/>
    </row>
    <row r="55832" spans="4:4" x14ac:dyDescent="0.2">
      <c r="D55832" s="20"/>
    </row>
    <row r="55833" spans="4:4" x14ac:dyDescent="0.2">
      <c r="D55833" s="20"/>
    </row>
    <row r="55834" spans="4:4" x14ac:dyDescent="0.2">
      <c r="D55834" s="20"/>
    </row>
    <row r="55835" spans="4:4" x14ac:dyDescent="0.2">
      <c r="D55835" s="20"/>
    </row>
    <row r="55836" spans="4:4" x14ac:dyDescent="0.2">
      <c r="D55836" s="20"/>
    </row>
    <row r="55837" spans="4:4" x14ac:dyDescent="0.2">
      <c r="D55837" s="20"/>
    </row>
    <row r="55838" spans="4:4" x14ac:dyDescent="0.2">
      <c r="D55838" s="20"/>
    </row>
    <row r="55839" spans="4:4" x14ac:dyDescent="0.2">
      <c r="D55839" s="20"/>
    </row>
    <row r="55840" spans="4:4" x14ac:dyDescent="0.2">
      <c r="D55840" s="20"/>
    </row>
    <row r="55841" spans="4:4" x14ac:dyDescent="0.2">
      <c r="D55841" s="20"/>
    </row>
    <row r="55842" spans="4:4" x14ac:dyDescent="0.2">
      <c r="D55842" s="20"/>
    </row>
    <row r="55843" spans="4:4" x14ac:dyDescent="0.2">
      <c r="D55843" s="20"/>
    </row>
    <row r="55844" spans="4:4" x14ac:dyDescent="0.2">
      <c r="D55844" s="20"/>
    </row>
    <row r="55845" spans="4:4" x14ac:dyDescent="0.2">
      <c r="D55845" s="20"/>
    </row>
    <row r="55846" spans="4:4" x14ac:dyDescent="0.2">
      <c r="D55846" s="20"/>
    </row>
    <row r="55847" spans="4:4" x14ac:dyDescent="0.2">
      <c r="D55847" s="20"/>
    </row>
    <row r="55848" spans="4:4" x14ac:dyDescent="0.2">
      <c r="D55848" s="20"/>
    </row>
    <row r="55849" spans="4:4" x14ac:dyDescent="0.2">
      <c r="D55849" s="20"/>
    </row>
    <row r="55850" spans="4:4" x14ac:dyDescent="0.2">
      <c r="D55850" s="20"/>
    </row>
    <row r="55851" spans="4:4" x14ac:dyDescent="0.2">
      <c r="D55851" s="20"/>
    </row>
    <row r="55852" spans="4:4" x14ac:dyDescent="0.2">
      <c r="D55852" s="20"/>
    </row>
    <row r="55853" spans="4:4" x14ac:dyDescent="0.2">
      <c r="D55853" s="20"/>
    </row>
    <row r="55854" spans="4:4" x14ac:dyDescent="0.2">
      <c r="D55854" s="20"/>
    </row>
    <row r="55855" spans="4:4" x14ac:dyDescent="0.2">
      <c r="D55855" s="20"/>
    </row>
    <row r="55856" spans="4:4" x14ac:dyDescent="0.2">
      <c r="D55856" s="20"/>
    </row>
    <row r="55857" spans="4:4" x14ac:dyDescent="0.2">
      <c r="D55857" s="20"/>
    </row>
    <row r="55858" spans="4:4" x14ac:dyDescent="0.2">
      <c r="D55858" s="20"/>
    </row>
    <row r="55859" spans="4:4" x14ac:dyDescent="0.2">
      <c r="D55859" s="20"/>
    </row>
    <row r="55860" spans="4:4" x14ac:dyDescent="0.2">
      <c r="D55860" s="20"/>
    </row>
    <row r="55861" spans="4:4" x14ac:dyDescent="0.2">
      <c r="D55861" s="20"/>
    </row>
    <row r="55862" spans="4:4" x14ac:dyDescent="0.2">
      <c r="D55862" s="20"/>
    </row>
    <row r="55863" spans="4:4" x14ac:dyDescent="0.2">
      <c r="D55863" s="20"/>
    </row>
    <row r="55864" spans="4:4" x14ac:dyDescent="0.2">
      <c r="D55864" s="20"/>
    </row>
    <row r="55865" spans="4:4" x14ac:dyDescent="0.2">
      <c r="D55865" s="20"/>
    </row>
    <row r="55866" spans="4:4" x14ac:dyDescent="0.2">
      <c r="D55866" s="20"/>
    </row>
    <row r="55867" spans="4:4" x14ac:dyDescent="0.2">
      <c r="D55867" s="20"/>
    </row>
    <row r="55868" spans="4:4" x14ac:dyDescent="0.2">
      <c r="D55868" s="20"/>
    </row>
    <row r="55869" spans="4:4" x14ac:dyDescent="0.2">
      <c r="D55869" s="20"/>
    </row>
    <row r="55870" spans="4:4" x14ac:dyDescent="0.2">
      <c r="D55870" s="20"/>
    </row>
    <row r="55871" spans="4:4" x14ac:dyDescent="0.2">
      <c r="D55871" s="20"/>
    </row>
    <row r="55872" spans="4:4" x14ac:dyDescent="0.2">
      <c r="D55872" s="20"/>
    </row>
    <row r="55873" spans="4:4" x14ac:dyDescent="0.2">
      <c r="D55873" s="20"/>
    </row>
    <row r="55874" spans="4:4" x14ac:dyDescent="0.2">
      <c r="D55874" s="20"/>
    </row>
    <row r="55875" spans="4:4" x14ac:dyDescent="0.2">
      <c r="D55875" s="20"/>
    </row>
    <row r="55876" spans="4:4" x14ac:dyDescent="0.2">
      <c r="D55876" s="20"/>
    </row>
    <row r="55877" spans="4:4" x14ac:dyDescent="0.2">
      <c r="D55877" s="20"/>
    </row>
    <row r="55878" spans="4:4" x14ac:dyDescent="0.2">
      <c r="D55878" s="20"/>
    </row>
    <row r="55879" spans="4:4" x14ac:dyDescent="0.2">
      <c r="D55879" s="20"/>
    </row>
    <row r="55880" spans="4:4" x14ac:dyDescent="0.2">
      <c r="D55880" s="20"/>
    </row>
    <row r="55881" spans="4:4" x14ac:dyDescent="0.2">
      <c r="D55881" s="20"/>
    </row>
    <row r="55882" spans="4:4" x14ac:dyDescent="0.2">
      <c r="D55882" s="20"/>
    </row>
    <row r="55883" spans="4:4" x14ac:dyDescent="0.2">
      <c r="D55883" s="20"/>
    </row>
    <row r="55884" spans="4:4" x14ac:dyDescent="0.2">
      <c r="D55884" s="20"/>
    </row>
    <row r="55885" spans="4:4" x14ac:dyDescent="0.2">
      <c r="D55885" s="20"/>
    </row>
    <row r="55886" spans="4:4" x14ac:dyDescent="0.2">
      <c r="D55886" s="20"/>
    </row>
    <row r="55887" spans="4:4" x14ac:dyDescent="0.2">
      <c r="D55887" s="20"/>
    </row>
    <row r="55888" spans="4:4" x14ac:dyDescent="0.2">
      <c r="D55888" s="20"/>
    </row>
    <row r="55889" spans="4:4" x14ac:dyDescent="0.2">
      <c r="D55889" s="20"/>
    </row>
    <row r="55890" spans="4:4" x14ac:dyDescent="0.2">
      <c r="D55890" s="20"/>
    </row>
    <row r="55891" spans="4:4" x14ac:dyDescent="0.2">
      <c r="D55891" s="20"/>
    </row>
    <row r="55892" spans="4:4" x14ac:dyDescent="0.2">
      <c r="D55892" s="20"/>
    </row>
    <row r="55893" spans="4:4" x14ac:dyDescent="0.2">
      <c r="D55893" s="20"/>
    </row>
    <row r="55894" spans="4:4" x14ac:dyDescent="0.2">
      <c r="D55894" s="20"/>
    </row>
    <row r="55895" spans="4:4" x14ac:dyDescent="0.2">
      <c r="D55895" s="20"/>
    </row>
    <row r="55896" spans="4:4" x14ac:dyDescent="0.2">
      <c r="D55896" s="20"/>
    </row>
    <row r="55897" spans="4:4" x14ac:dyDescent="0.2">
      <c r="D55897" s="20"/>
    </row>
    <row r="55898" spans="4:4" x14ac:dyDescent="0.2">
      <c r="D55898" s="20"/>
    </row>
    <row r="55899" spans="4:4" x14ac:dyDescent="0.2">
      <c r="D55899" s="20"/>
    </row>
    <row r="55900" spans="4:4" x14ac:dyDescent="0.2">
      <c r="D55900" s="20"/>
    </row>
    <row r="55901" spans="4:4" x14ac:dyDescent="0.2">
      <c r="D55901" s="20"/>
    </row>
    <row r="55902" spans="4:4" x14ac:dyDescent="0.2">
      <c r="D55902" s="20"/>
    </row>
    <row r="55903" spans="4:4" x14ac:dyDescent="0.2">
      <c r="D55903" s="20"/>
    </row>
    <row r="55904" spans="4:4" x14ac:dyDescent="0.2">
      <c r="D55904" s="20"/>
    </row>
    <row r="55905" spans="4:4" x14ac:dyDescent="0.2">
      <c r="D55905" s="20"/>
    </row>
    <row r="55906" spans="4:4" x14ac:dyDescent="0.2">
      <c r="D55906" s="20"/>
    </row>
    <row r="55907" spans="4:4" x14ac:dyDescent="0.2">
      <c r="D55907" s="20"/>
    </row>
    <row r="55908" spans="4:4" x14ac:dyDescent="0.2">
      <c r="D55908" s="20"/>
    </row>
    <row r="55909" spans="4:4" x14ac:dyDescent="0.2">
      <c r="D55909" s="20"/>
    </row>
    <row r="55910" spans="4:4" x14ac:dyDescent="0.2">
      <c r="D55910" s="20"/>
    </row>
    <row r="55911" spans="4:4" x14ac:dyDescent="0.2">
      <c r="D55911" s="20"/>
    </row>
    <row r="55912" spans="4:4" x14ac:dyDescent="0.2">
      <c r="D55912" s="20"/>
    </row>
    <row r="55913" spans="4:4" x14ac:dyDescent="0.2">
      <c r="D55913" s="20"/>
    </row>
    <row r="55914" spans="4:4" x14ac:dyDescent="0.2">
      <c r="D55914" s="20"/>
    </row>
    <row r="55915" spans="4:4" x14ac:dyDescent="0.2">
      <c r="D55915" s="20"/>
    </row>
    <row r="55916" spans="4:4" x14ac:dyDescent="0.2">
      <c r="D55916" s="20"/>
    </row>
    <row r="55917" spans="4:4" x14ac:dyDescent="0.2">
      <c r="D55917" s="20"/>
    </row>
    <row r="55918" spans="4:4" x14ac:dyDescent="0.2">
      <c r="D55918" s="20"/>
    </row>
    <row r="55919" spans="4:4" x14ac:dyDescent="0.2">
      <c r="D55919" s="20"/>
    </row>
    <row r="55920" spans="4:4" x14ac:dyDescent="0.2">
      <c r="D55920" s="20"/>
    </row>
    <row r="55921" spans="4:4" x14ac:dyDescent="0.2">
      <c r="D55921" s="20"/>
    </row>
    <row r="55922" spans="4:4" x14ac:dyDescent="0.2">
      <c r="D55922" s="20"/>
    </row>
    <row r="55923" spans="4:4" x14ac:dyDescent="0.2">
      <c r="D55923" s="20"/>
    </row>
    <row r="55924" spans="4:4" x14ac:dyDescent="0.2">
      <c r="D55924" s="20"/>
    </row>
    <row r="55925" spans="4:4" x14ac:dyDescent="0.2">
      <c r="D55925" s="20"/>
    </row>
    <row r="55926" spans="4:4" x14ac:dyDescent="0.2">
      <c r="D55926" s="20"/>
    </row>
    <row r="55927" spans="4:4" x14ac:dyDescent="0.2">
      <c r="D55927" s="20"/>
    </row>
    <row r="55928" spans="4:4" x14ac:dyDescent="0.2">
      <c r="D55928" s="20"/>
    </row>
    <row r="55929" spans="4:4" x14ac:dyDescent="0.2">
      <c r="D55929" s="20"/>
    </row>
    <row r="55930" spans="4:4" x14ac:dyDescent="0.2">
      <c r="D55930" s="20"/>
    </row>
    <row r="55931" spans="4:4" x14ac:dyDescent="0.2">
      <c r="D55931" s="20"/>
    </row>
    <row r="55932" spans="4:4" x14ac:dyDescent="0.2">
      <c r="D55932" s="20"/>
    </row>
    <row r="55933" spans="4:4" x14ac:dyDescent="0.2">
      <c r="D55933" s="20"/>
    </row>
    <row r="55934" spans="4:4" x14ac:dyDescent="0.2">
      <c r="D55934" s="20"/>
    </row>
    <row r="55935" spans="4:4" x14ac:dyDescent="0.2">
      <c r="D55935" s="20"/>
    </row>
    <row r="55936" spans="4:4" x14ac:dyDescent="0.2">
      <c r="D55936" s="20"/>
    </row>
    <row r="55937" spans="4:4" x14ac:dyDescent="0.2">
      <c r="D55937" s="20"/>
    </row>
    <row r="55938" spans="4:4" x14ac:dyDescent="0.2">
      <c r="D55938" s="20"/>
    </row>
    <row r="55939" spans="4:4" x14ac:dyDescent="0.2">
      <c r="D55939" s="20"/>
    </row>
    <row r="55940" spans="4:4" x14ac:dyDescent="0.2">
      <c r="D55940" s="20"/>
    </row>
    <row r="55941" spans="4:4" x14ac:dyDescent="0.2">
      <c r="D55941" s="20"/>
    </row>
    <row r="55942" spans="4:4" x14ac:dyDescent="0.2">
      <c r="D55942" s="20"/>
    </row>
    <row r="55943" spans="4:4" x14ac:dyDescent="0.2">
      <c r="D55943" s="20"/>
    </row>
    <row r="55944" spans="4:4" x14ac:dyDescent="0.2">
      <c r="D55944" s="20"/>
    </row>
    <row r="55945" spans="4:4" x14ac:dyDescent="0.2">
      <c r="D55945" s="20"/>
    </row>
    <row r="55946" spans="4:4" x14ac:dyDescent="0.2">
      <c r="D55946" s="20"/>
    </row>
    <row r="55947" spans="4:4" x14ac:dyDescent="0.2">
      <c r="D55947" s="20"/>
    </row>
    <row r="55948" spans="4:4" x14ac:dyDescent="0.2">
      <c r="D55948" s="20"/>
    </row>
    <row r="55949" spans="4:4" x14ac:dyDescent="0.2">
      <c r="D55949" s="20"/>
    </row>
    <row r="55950" spans="4:4" x14ac:dyDescent="0.2">
      <c r="D55950" s="20"/>
    </row>
    <row r="55951" spans="4:4" x14ac:dyDescent="0.2">
      <c r="D55951" s="20"/>
    </row>
    <row r="55952" spans="4:4" x14ac:dyDescent="0.2">
      <c r="D55952" s="20"/>
    </row>
    <row r="55953" spans="4:4" x14ac:dyDescent="0.2">
      <c r="D55953" s="20"/>
    </row>
    <row r="55954" spans="4:4" x14ac:dyDescent="0.2">
      <c r="D55954" s="20"/>
    </row>
    <row r="55955" spans="4:4" x14ac:dyDescent="0.2">
      <c r="D55955" s="20"/>
    </row>
    <row r="55956" spans="4:4" x14ac:dyDescent="0.2">
      <c r="D55956" s="20"/>
    </row>
    <row r="55957" spans="4:4" x14ac:dyDescent="0.2">
      <c r="D55957" s="20"/>
    </row>
    <row r="55958" spans="4:4" x14ac:dyDescent="0.2">
      <c r="D55958" s="20"/>
    </row>
    <row r="55959" spans="4:4" x14ac:dyDescent="0.2">
      <c r="D55959" s="20"/>
    </row>
    <row r="55960" spans="4:4" x14ac:dyDescent="0.2">
      <c r="D55960" s="20"/>
    </row>
    <row r="55961" spans="4:4" x14ac:dyDescent="0.2">
      <c r="D55961" s="20"/>
    </row>
    <row r="55962" spans="4:4" x14ac:dyDescent="0.2">
      <c r="D55962" s="20"/>
    </row>
    <row r="55963" spans="4:4" x14ac:dyDescent="0.2">
      <c r="D55963" s="20"/>
    </row>
    <row r="55964" spans="4:4" x14ac:dyDescent="0.2">
      <c r="D55964" s="20"/>
    </row>
    <row r="55965" spans="4:4" x14ac:dyDescent="0.2">
      <c r="D55965" s="20"/>
    </row>
    <row r="55966" spans="4:4" x14ac:dyDescent="0.2">
      <c r="D55966" s="20"/>
    </row>
    <row r="55967" spans="4:4" x14ac:dyDescent="0.2">
      <c r="D55967" s="20"/>
    </row>
    <row r="55968" spans="4:4" x14ac:dyDescent="0.2">
      <c r="D55968" s="20"/>
    </row>
    <row r="55969" spans="4:4" x14ac:dyDescent="0.2">
      <c r="D55969" s="20"/>
    </row>
    <row r="55970" spans="4:4" x14ac:dyDescent="0.2">
      <c r="D55970" s="20"/>
    </row>
    <row r="55971" spans="4:4" x14ac:dyDescent="0.2">
      <c r="D55971" s="20"/>
    </row>
    <row r="55972" spans="4:4" x14ac:dyDescent="0.2">
      <c r="D55972" s="20"/>
    </row>
    <row r="55973" spans="4:4" x14ac:dyDescent="0.2">
      <c r="D55973" s="20"/>
    </row>
    <row r="55974" spans="4:4" x14ac:dyDescent="0.2">
      <c r="D55974" s="20"/>
    </row>
    <row r="55975" spans="4:4" x14ac:dyDescent="0.2">
      <c r="D55975" s="20"/>
    </row>
    <row r="55976" spans="4:4" x14ac:dyDescent="0.2">
      <c r="D55976" s="20"/>
    </row>
    <row r="55977" spans="4:4" x14ac:dyDescent="0.2">
      <c r="D55977" s="20"/>
    </row>
    <row r="55978" spans="4:4" x14ac:dyDescent="0.2">
      <c r="D55978" s="20"/>
    </row>
    <row r="55979" spans="4:4" x14ac:dyDescent="0.2">
      <c r="D55979" s="20"/>
    </row>
    <row r="55980" spans="4:4" x14ac:dyDescent="0.2">
      <c r="D55980" s="20"/>
    </row>
    <row r="55981" spans="4:4" x14ac:dyDescent="0.2">
      <c r="D55981" s="20"/>
    </row>
    <row r="55982" spans="4:4" x14ac:dyDescent="0.2">
      <c r="D55982" s="20"/>
    </row>
    <row r="55983" spans="4:4" x14ac:dyDescent="0.2">
      <c r="D55983" s="20"/>
    </row>
    <row r="55984" spans="4:4" x14ac:dyDescent="0.2">
      <c r="D55984" s="20"/>
    </row>
    <row r="55985" spans="4:4" x14ac:dyDescent="0.2">
      <c r="D55985" s="20"/>
    </row>
    <row r="55986" spans="4:4" x14ac:dyDescent="0.2">
      <c r="D55986" s="20"/>
    </row>
    <row r="55987" spans="4:4" x14ac:dyDescent="0.2">
      <c r="D55987" s="20"/>
    </row>
    <row r="55988" spans="4:4" x14ac:dyDescent="0.2">
      <c r="D55988" s="20"/>
    </row>
    <row r="55989" spans="4:4" x14ac:dyDescent="0.2">
      <c r="D55989" s="20"/>
    </row>
    <row r="55990" spans="4:4" x14ac:dyDescent="0.2">
      <c r="D55990" s="20"/>
    </row>
    <row r="55991" spans="4:4" x14ac:dyDescent="0.2">
      <c r="D55991" s="20"/>
    </row>
    <row r="55992" spans="4:4" x14ac:dyDescent="0.2">
      <c r="D55992" s="20"/>
    </row>
    <row r="55993" spans="4:4" x14ac:dyDescent="0.2">
      <c r="D55993" s="20"/>
    </row>
    <row r="55994" spans="4:4" x14ac:dyDescent="0.2">
      <c r="D55994" s="20"/>
    </row>
    <row r="55995" spans="4:4" x14ac:dyDescent="0.2">
      <c r="D55995" s="20"/>
    </row>
    <row r="55996" spans="4:4" x14ac:dyDescent="0.2">
      <c r="D55996" s="20"/>
    </row>
    <row r="55997" spans="4:4" x14ac:dyDescent="0.2">
      <c r="D55997" s="20"/>
    </row>
    <row r="55998" spans="4:4" x14ac:dyDescent="0.2">
      <c r="D55998" s="20"/>
    </row>
    <row r="55999" spans="4:4" x14ac:dyDescent="0.2">
      <c r="D55999" s="20"/>
    </row>
    <row r="56000" spans="4:4" x14ac:dyDescent="0.2">
      <c r="D56000" s="20"/>
    </row>
    <row r="56001" spans="4:4" x14ac:dyDescent="0.2">
      <c r="D56001" s="20"/>
    </row>
    <row r="56002" spans="4:4" x14ac:dyDescent="0.2">
      <c r="D56002" s="20"/>
    </row>
    <row r="56003" spans="4:4" x14ac:dyDescent="0.2">
      <c r="D56003" s="20"/>
    </row>
    <row r="56004" spans="4:4" x14ac:dyDescent="0.2">
      <c r="D56004" s="20"/>
    </row>
    <row r="56005" spans="4:4" x14ac:dyDescent="0.2">
      <c r="D56005" s="20"/>
    </row>
    <row r="56006" spans="4:4" x14ac:dyDescent="0.2">
      <c r="D56006" s="20"/>
    </row>
    <row r="56007" spans="4:4" x14ac:dyDescent="0.2">
      <c r="D56007" s="20"/>
    </row>
    <row r="56008" spans="4:4" x14ac:dyDescent="0.2">
      <c r="D56008" s="20"/>
    </row>
    <row r="56009" spans="4:4" x14ac:dyDescent="0.2">
      <c r="D56009" s="20"/>
    </row>
    <row r="56010" spans="4:4" x14ac:dyDescent="0.2">
      <c r="D56010" s="20"/>
    </row>
    <row r="56011" spans="4:4" x14ac:dyDescent="0.2">
      <c r="D56011" s="20"/>
    </row>
    <row r="56012" spans="4:4" x14ac:dyDescent="0.2">
      <c r="D56012" s="20"/>
    </row>
    <row r="56013" spans="4:4" x14ac:dyDescent="0.2">
      <c r="D56013" s="20"/>
    </row>
    <row r="56014" spans="4:4" x14ac:dyDescent="0.2">
      <c r="D56014" s="20"/>
    </row>
    <row r="56015" spans="4:4" x14ac:dyDescent="0.2">
      <c r="D56015" s="20"/>
    </row>
    <row r="56016" spans="4:4" x14ac:dyDescent="0.2">
      <c r="D56016" s="20"/>
    </row>
    <row r="56017" spans="4:4" x14ac:dyDescent="0.2">
      <c r="D56017" s="20"/>
    </row>
    <row r="56018" spans="4:4" x14ac:dyDescent="0.2">
      <c r="D56018" s="20"/>
    </row>
    <row r="56019" spans="4:4" x14ac:dyDescent="0.2">
      <c r="D56019" s="20"/>
    </row>
    <row r="56020" spans="4:4" x14ac:dyDescent="0.2">
      <c r="D56020" s="20"/>
    </row>
    <row r="56021" spans="4:4" x14ac:dyDescent="0.2">
      <c r="D56021" s="20"/>
    </row>
    <row r="56022" spans="4:4" x14ac:dyDescent="0.2">
      <c r="D56022" s="20"/>
    </row>
    <row r="56023" spans="4:4" x14ac:dyDescent="0.2">
      <c r="D56023" s="20"/>
    </row>
    <row r="56024" spans="4:4" x14ac:dyDescent="0.2">
      <c r="D56024" s="20"/>
    </row>
    <row r="56025" spans="4:4" x14ac:dyDescent="0.2">
      <c r="D56025" s="20"/>
    </row>
    <row r="56026" spans="4:4" x14ac:dyDescent="0.2">
      <c r="D56026" s="20"/>
    </row>
    <row r="56027" spans="4:4" x14ac:dyDescent="0.2">
      <c r="D56027" s="20"/>
    </row>
    <row r="56028" spans="4:4" x14ac:dyDescent="0.2">
      <c r="D56028" s="20"/>
    </row>
    <row r="56029" spans="4:4" x14ac:dyDescent="0.2">
      <c r="D56029" s="20"/>
    </row>
    <row r="56030" spans="4:4" x14ac:dyDescent="0.2">
      <c r="D56030" s="20"/>
    </row>
    <row r="56031" spans="4:4" x14ac:dyDescent="0.2">
      <c r="D56031" s="20"/>
    </row>
    <row r="56032" spans="4:4" x14ac:dyDescent="0.2">
      <c r="D56032" s="20"/>
    </row>
    <row r="56033" spans="4:4" x14ac:dyDescent="0.2">
      <c r="D56033" s="20"/>
    </row>
    <row r="56034" spans="4:4" x14ac:dyDescent="0.2">
      <c r="D56034" s="20"/>
    </row>
    <row r="56035" spans="4:4" x14ac:dyDescent="0.2">
      <c r="D56035" s="20"/>
    </row>
    <row r="56036" spans="4:4" x14ac:dyDescent="0.2">
      <c r="D56036" s="20"/>
    </row>
    <row r="56037" spans="4:4" x14ac:dyDescent="0.2">
      <c r="D56037" s="20"/>
    </row>
    <row r="56038" spans="4:4" x14ac:dyDescent="0.2">
      <c r="D56038" s="20"/>
    </row>
    <row r="56039" spans="4:4" x14ac:dyDescent="0.2">
      <c r="D56039" s="20"/>
    </row>
    <row r="56040" spans="4:4" x14ac:dyDescent="0.2">
      <c r="D56040" s="20"/>
    </row>
    <row r="56041" spans="4:4" x14ac:dyDescent="0.2">
      <c r="D56041" s="20"/>
    </row>
    <row r="56042" spans="4:4" x14ac:dyDescent="0.2">
      <c r="D56042" s="20"/>
    </row>
    <row r="56043" spans="4:4" x14ac:dyDescent="0.2">
      <c r="D56043" s="20"/>
    </row>
    <row r="56044" spans="4:4" x14ac:dyDescent="0.2">
      <c r="D56044" s="20"/>
    </row>
    <row r="56045" spans="4:4" x14ac:dyDescent="0.2">
      <c r="D56045" s="20"/>
    </row>
    <row r="56046" spans="4:4" x14ac:dyDescent="0.2">
      <c r="D56046" s="20"/>
    </row>
    <row r="56047" spans="4:4" x14ac:dyDescent="0.2">
      <c r="D56047" s="20"/>
    </row>
    <row r="56048" spans="4:4" x14ac:dyDescent="0.2">
      <c r="D56048" s="20"/>
    </row>
    <row r="56049" spans="4:4" x14ac:dyDescent="0.2">
      <c r="D56049" s="20"/>
    </row>
    <row r="56050" spans="4:4" x14ac:dyDescent="0.2">
      <c r="D56050" s="20"/>
    </row>
    <row r="56051" spans="4:4" x14ac:dyDescent="0.2">
      <c r="D56051" s="20"/>
    </row>
    <row r="56052" spans="4:4" x14ac:dyDescent="0.2">
      <c r="D56052" s="20"/>
    </row>
    <row r="56053" spans="4:4" x14ac:dyDescent="0.2">
      <c r="D56053" s="20"/>
    </row>
    <row r="56054" spans="4:4" x14ac:dyDescent="0.2">
      <c r="D56054" s="20"/>
    </row>
    <row r="56055" spans="4:4" x14ac:dyDescent="0.2">
      <c r="D56055" s="20"/>
    </row>
    <row r="56056" spans="4:4" x14ac:dyDescent="0.2">
      <c r="D56056" s="20"/>
    </row>
    <row r="56057" spans="4:4" x14ac:dyDescent="0.2">
      <c r="D56057" s="20"/>
    </row>
    <row r="56058" spans="4:4" x14ac:dyDescent="0.2">
      <c r="D56058" s="20"/>
    </row>
    <row r="56059" spans="4:4" x14ac:dyDescent="0.2">
      <c r="D56059" s="20"/>
    </row>
    <row r="56060" spans="4:4" x14ac:dyDescent="0.2">
      <c r="D56060" s="20"/>
    </row>
    <row r="56061" spans="4:4" x14ac:dyDescent="0.2">
      <c r="D56061" s="20"/>
    </row>
    <row r="56062" spans="4:4" x14ac:dyDescent="0.2">
      <c r="D56062" s="20"/>
    </row>
    <row r="56063" spans="4:4" x14ac:dyDescent="0.2">
      <c r="D56063" s="20"/>
    </row>
    <row r="56064" spans="4:4" x14ac:dyDescent="0.2">
      <c r="D56064" s="20"/>
    </row>
    <row r="56065" spans="4:4" x14ac:dyDescent="0.2">
      <c r="D56065" s="20"/>
    </row>
    <row r="56066" spans="4:4" x14ac:dyDescent="0.2">
      <c r="D56066" s="20"/>
    </row>
    <row r="56067" spans="4:4" x14ac:dyDescent="0.2">
      <c r="D56067" s="20"/>
    </row>
    <row r="56068" spans="4:4" x14ac:dyDescent="0.2">
      <c r="D56068" s="20"/>
    </row>
    <row r="56069" spans="4:4" x14ac:dyDescent="0.2">
      <c r="D56069" s="20"/>
    </row>
    <row r="56070" spans="4:4" x14ac:dyDescent="0.2">
      <c r="D56070" s="20"/>
    </row>
    <row r="56071" spans="4:4" x14ac:dyDescent="0.2">
      <c r="D56071" s="20"/>
    </row>
    <row r="56072" spans="4:4" x14ac:dyDescent="0.2">
      <c r="D56072" s="20"/>
    </row>
    <row r="56073" spans="4:4" x14ac:dyDescent="0.2">
      <c r="D56073" s="20"/>
    </row>
    <row r="56074" spans="4:4" x14ac:dyDescent="0.2">
      <c r="D56074" s="20"/>
    </row>
    <row r="56075" spans="4:4" x14ac:dyDescent="0.2">
      <c r="D56075" s="20"/>
    </row>
    <row r="56076" spans="4:4" x14ac:dyDescent="0.2">
      <c r="D56076" s="20"/>
    </row>
    <row r="56077" spans="4:4" x14ac:dyDescent="0.2">
      <c r="D56077" s="20"/>
    </row>
    <row r="56078" spans="4:4" x14ac:dyDescent="0.2">
      <c r="D56078" s="20"/>
    </row>
    <row r="56079" spans="4:4" x14ac:dyDescent="0.2">
      <c r="D56079" s="20"/>
    </row>
    <row r="56080" spans="4:4" x14ac:dyDescent="0.2">
      <c r="D56080" s="20"/>
    </row>
    <row r="56081" spans="4:4" x14ac:dyDescent="0.2">
      <c r="D56081" s="20"/>
    </row>
    <row r="56082" spans="4:4" x14ac:dyDescent="0.2">
      <c r="D56082" s="20"/>
    </row>
    <row r="56083" spans="4:4" x14ac:dyDescent="0.2">
      <c r="D56083" s="20"/>
    </row>
    <row r="56084" spans="4:4" x14ac:dyDescent="0.2">
      <c r="D56084" s="20"/>
    </row>
    <row r="56085" spans="4:4" x14ac:dyDescent="0.2">
      <c r="D56085" s="20"/>
    </row>
    <row r="56086" spans="4:4" x14ac:dyDescent="0.2">
      <c r="D56086" s="20"/>
    </row>
    <row r="56087" spans="4:4" x14ac:dyDescent="0.2">
      <c r="D56087" s="20"/>
    </row>
    <row r="56088" spans="4:4" x14ac:dyDescent="0.2">
      <c r="D56088" s="20"/>
    </row>
    <row r="56089" spans="4:4" x14ac:dyDescent="0.2">
      <c r="D56089" s="20"/>
    </row>
    <row r="56090" spans="4:4" x14ac:dyDescent="0.2">
      <c r="D56090" s="20"/>
    </row>
    <row r="56091" spans="4:4" x14ac:dyDescent="0.2">
      <c r="D56091" s="20"/>
    </row>
    <row r="56092" spans="4:4" x14ac:dyDescent="0.2">
      <c r="D56092" s="20"/>
    </row>
    <row r="56093" spans="4:4" x14ac:dyDescent="0.2">
      <c r="D56093" s="20"/>
    </row>
    <row r="56094" spans="4:4" x14ac:dyDescent="0.2">
      <c r="D56094" s="20"/>
    </row>
    <row r="56095" spans="4:4" x14ac:dyDescent="0.2">
      <c r="D56095" s="20"/>
    </row>
    <row r="56096" spans="4:4" x14ac:dyDescent="0.2">
      <c r="D56096" s="20"/>
    </row>
    <row r="56097" spans="4:4" x14ac:dyDescent="0.2">
      <c r="D56097" s="20"/>
    </row>
    <row r="56098" spans="4:4" x14ac:dyDescent="0.2">
      <c r="D56098" s="20"/>
    </row>
    <row r="56099" spans="4:4" x14ac:dyDescent="0.2">
      <c r="D56099" s="20"/>
    </row>
    <row r="56100" spans="4:4" x14ac:dyDescent="0.2">
      <c r="D56100" s="20"/>
    </row>
    <row r="56101" spans="4:4" x14ac:dyDescent="0.2">
      <c r="D56101" s="20"/>
    </row>
    <row r="56102" spans="4:4" x14ac:dyDescent="0.2">
      <c r="D56102" s="20"/>
    </row>
    <row r="56103" spans="4:4" x14ac:dyDescent="0.2">
      <c r="D56103" s="20"/>
    </row>
    <row r="56104" spans="4:4" x14ac:dyDescent="0.2">
      <c r="D56104" s="20"/>
    </row>
    <row r="56105" spans="4:4" x14ac:dyDescent="0.2">
      <c r="D56105" s="20"/>
    </row>
    <row r="56106" spans="4:4" x14ac:dyDescent="0.2">
      <c r="D56106" s="20"/>
    </row>
    <row r="56107" spans="4:4" x14ac:dyDescent="0.2">
      <c r="D56107" s="20"/>
    </row>
    <row r="56108" spans="4:4" x14ac:dyDescent="0.2">
      <c r="D56108" s="20"/>
    </row>
    <row r="56109" spans="4:4" x14ac:dyDescent="0.2">
      <c r="D56109" s="20"/>
    </row>
    <row r="56110" spans="4:4" x14ac:dyDescent="0.2">
      <c r="D56110" s="20"/>
    </row>
    <row r="56111" spans="4:4" x14ac:dyDescent="0.2">
      <c r="D56111" s="20"/>
    </row>
    <row r="56112" spans="4:4" x14ac:dyDescent="0.2">
      <c r="D56112" s="20"/>
    </row>
    <row r="56113" spans="4:4" x14ac:dyDescent="0.2">
      <c r="D56113" s="20"/>
    </row>
    <row r="56114" spans="4:4" x14ac:dyDescent="0.2">
      <c r="D56114" s="20"/>
    </row>
    <row r="56115" spans="4:4" x14ac:dyDescent="0.2">
      <c r="D56115" s="20"/>
    </row>
    <row r="56116" spans="4:4" x14ac:dyDescent="0.2">
      <c r="D56116" s="20"/>
    </row>
    <row r="56117" spans="4:4" x14ac:dyDescent="0.2">
      <c r="D56117" s="20"/>
    </row>
    <row r="56118" spans="4:4" x14ac:dyDescent="0.2">
      <c r="D56118" s="20"/>
    </row>
    <row r="56119" spans="4:4" x14ac:dyDescent="0.2">
      <c r="D56119" s="20"/>
    </row>
    <row r="56120" spans="4:4" x14ac:dyDescent="0.2">
      <c r="D56120" s="20"/>
    </row>
    <row r="56121" spans="4:4" x14ac:dyDescent="0.2">
      <c r="D56121" s="20"/>
    </row>
    <row r="56122" spans="4:4" x14ac:dyDescent="0.2">
      <c r="D56122" s="20"/>
    </row>
    <row r="56123" spans="4:4" x14ac:dyDescent="0.2">
      <c r="D56123" s="20"/>
    </row>
    <row r="56124" spans="4:4" x14ac:dyDescent="0.2">
      <c r="D56124" s="20"/>
    </row>
    <row r="56125" spans="4:4" x14ac:dyDescent="0.2">
      <c r="D56125" s="20"/>
    </row>
    <row r="56126" spans="4:4" x14ac:dyDescent="0.2">
      <c r="D56126" s="20"/>
    </row>
    <row r="56127" spans="4:4" x14ac:dyDescent="0.2">
      <c r="D56127" s="20"/>
    </row>
    <row r="56128" spans="4:4" x14ac:dyDescent="0.2">
      <c r="D56128" s="20"/>
    </row>
    <row r="56129" spans="4:4" x14ac:dyDescent="0.2">
      <c r="D56129" s="20"/>
    </row>
    <row r="56130" spans="4:4" x14ac:dyDescent="0.2">
      <c r="D56130" s="20"/>
    </row>
    <row r="56131" spans="4:4" x14ac:dyDescent="0.2">
      <c r="D56131" s="20"/>
    </row>
    <row r="56132" spans="4:4" x14ac:dyDescent="0.2">
      <c r="D56132" s="20"/>
    </row>
    <row r="56133" spans="4:4" x14ac:dyDescent="0.2">
      <c r="D56133" s="20"/>
    </row>
    <row r="56134" spans="4:4" x14ac:dyDescent="0.2">
      <c r="D56134" s="20"/>
    </row>
    <row r="56135" spans="4:4" x14ac:dyDescent="0.2">
      <c r="D56135" s="20"/>
    </row>
    <row r="56136" spans="4:4" x14ac:dyDescent="0.2">
      <c r="D56136" s="20"/>
    </row>
    <row r="56137" spans="4:4" x14ac:dyDescent="0.2">
      <c r="D56137" s="20"/>
    </row>
    <row r="56138" spans="4:4" x14ac:dyDescent="0.2">
      <c r="D56138" s="20"/>
    </row>
    <row r="56139" spans="4:4" x14ac:dyDescent="0.2">
      <c r="D56139" s="20"/>
    </row>
    <row r="56140" spans="4:4" x14ac:dyDescent="0.2">
      <c r="D56140" s="20"/>
    </row>
    <row r="56141" spans="4:4" x14ac:dyDescent="0.2">
      <c r="D56141" s="20"/>
    </row>
    <row r="56142" spans="4:4" x14ac:dyDescent="0.2">
      <c r="D56142" s="20"/>
    </row>
    <row r="56143" spans="4:4" x14ac:dyDescent="0.2">
      <c r="D56143" s="20"/>
    </row>
    <row r="56144" spans="4:4" x14ac:dyDescent="0.2">
      <c r="D56144" s="20"/>
    </row>
    <row r="56145" spans="4:4" x14ac:dyDescent="0.2">
      <c r="D56145" s="20"/>
    </row>
    <row r="56146" spans="4:4" x14ac:dyDescent="0.2">
      <c r="D56146" s="20"/>
    </row>
    <row r="56147" spans="4:4" x14ac:dyDescent="0.2">
      <c r="D56147" s="20"/>
    </row>
    <row r="56148" spans="4:4" x14ac:dyDescent="0.2">
      <c r="D56148" s="20"/>
    </row>
    <row r="56149" spans="4:4" x14ac:dyDescent="0.2">
      <c r="D56149" s="20"/>
    </row>
    <row r="56150" spans="4:4" x14ac:dyDescent="0.2">
      <c r="D56150" s="20"/>
    </row>
    <row r="56151" spans="4:4" x14ac:dyDescent="0.2">
      <c r="D56151" s="20"/>
    </row>
    <row r="56152" spans="4:4" x14ac:dyDescent="0.2">
      <c r="D56152" s="20"/>
    </row>
    <row r="56153" spans="4:4" x14ac:dyDescent="0.2">
      <c r="D56153" s="20"/>
    </row>
    <row r="56154" spans="4:4" x14ac:dyDescent="0.2">
      <c r="D56154" s="20"/>
    </row>
    <row r="56155" spans="4:4" x14ac:dyDescent="0.2">
      <c r="D56155" s="20"/>
    </row>
    <row r="56156" spans="4:4" x14ac:dyDescent="0.2">
      <c r="D56156" s="20"/>
    </row>
    <row r="56157" spans="4:4" x14ac:dyDescent="0.2">
      <c r="D56157" s="20"/>
    </row>
    <row r="56158" spans="4:4" x14ac:dyDescent="0.2">
      <c r="D56158" s="20"/>
    </row>
    <row r="56159" spans="4:4" x14ac:dyDescent="0.2">
      <c r="D56159" s="20"/>
    </row>
    <row r="56160" spans="4:4" x14ac:dyDescent="0.2">
      <c r="D56160" s="20"/>
    </row>
    <row r="56161" spans="4:4" x14ac:dyDescent="0.2">
      <c r="D56161" s="20"/>
    </row>
    <row r="56162" spans="4:4" x14ac:dyDescent="0.2">
      <c r="D56162" s="20"/>
    </row>
    <row r="56163" spans="4:4" x14ac:dyDescent="0.2">
      <c r="D56163" s="20"/>
    </row>
    <row r="56164" spans="4:4" x14ac:dyDescent="0.2">
      <c r="D56164" s="20"/>
    </row>
    <row r="56165" spans="4:4" x14ac:dyDescent="0.2">
      <c r="D56165" s="20"/>
    </row>
    <row r="56166" spans="4:4" x14ac:dyDescent="0.2">
      <c r="D56166" s="20"/>
    </row>
    <row r="56167" spans="4:4" x14ac:dyDescent="0.2">
      <c r="D56167" s="20"/>
    </row>
    <row r="56168" spans="4:4" x14ac:dyDescent="0.2">
      <c r="D56168" s="20"/>
    </row>
    <row r="56169" spans="4:4" x14ac:dyDescent="0.2">
      <c r="D56169" s="20"/>
    </row>
    <row r="56170" spans="4:4" x14ac:dyDescent="0.2">
      <c r="D56170" s="20"/>
    </row>
    <row r="56171" spans="4:4" x14ac:dyDescent="0.2">
      <c r="D56171" s="20"/>
    </row>
    <row r="56172" spans="4:4" x14ac:dyDescent="0.2">
      <c r="D56172" s="20"/>
    </row>
    <row r="56173" spans="4:4" x14ac:dyDescent="0.2">
      <c r="D56173" s="20"/>
    </row>
    <row r="56174" spans="4:4" x14ac:dyDescent="0.2">
      <c r="D56174" s="20"/>
    </row>
    <row r="56175" spans="4:4" x14ac:dyDescent="0.2">
      <c r="D56175" s="20"/>
    </row>
    <row r="56176" spans="4:4" x14ac:dyDescent="0.2">
      <c r="D56176" s="20"/>
    </row>
    <row r="56177" spans="4:4" x14ac:dyDescent="0.2">
      <c r="D56177" s="20"/>
    </row>
    <row r="56178" spans="4:4" x14ac:dyDescent="0.2">
      <c r="D56178" s="20"/>
    </row>
    <row r="56179" spans="4:4" x14ac:dyDescent="0.2">
      <c r="D56179" s="20"/>
    </row>
    <row r="56180" spans="4:4" x14ac:dyDescent="0.2">
      <c r="D56180" s="20"/>
    </row>
    <row r="56181" spans="4:4" x14ac:dyDescent="0.2">
      <c r="D56181" s="20"/>
    </row>
    <row r="56182" spans="4:4" x14ac:dyDescent="0.2">
      <c r="D56182" s="20"/>
    </row>
    <row r="56183" spans="4:4" x14ac:dyDescent="0.2">
      <c r="D56183" s="20"/>
    </row>
    <row r="56184" spans="4:4" x14ac:dyDescent="0.2">
      <c r="D56184" s="20"/>
    </row>
    <row r="56185" spans="4:4" x14ac:dyDescent="0.2">
      <c r="D56185" s="20"/>
    </row>
    <row r="56186" spans="4:4" x14ac:dyDescent="0.2">
      <c r="D56186" s="20"/>
    </row>
    <row r="56187" spans="4:4" x14ac:dyDescent="0.2">
      <c r="D56187" s="20"/>
    </row>
    <row r="56188" spans="4:4" x14ac:dyDescent="0.2">
      <c r="D56188" s="20"/>
    </row>
    <row r="56189" spans="4:4" x14ac:dyDescent="0.2">
      <c r="D56189" s="20"/>
    </row>
    <row r="56190" spans="4:4" x14ac:dyDescent="0.2">
      <c r="D56190" s="20"/>
    </row>
    <row r="56191" spans="4:4" x14ac:dyDescent="0.2">
      <c r="D56191" s="20"/>
    </row>
    <row r="56192" spans="4:4" x14ac:dyDescent="0.2">
      <c r="D56192" s="20"/>
    </row>
    <row r="56193" spans="4:4" x14ac:dyDescent="0.2">
      <c r="D56193" s="20"/>
    </row>
    <row r="56194" spans="4:4" x14ac:dyDescent="0.2">
      <c r="D56194" s="20"/>
    </row>
    <row r="56195" spans="4:4" x14ac:dyDescent="0.2">
      <c r="D56195" s="20"/>
    </row>
    <row r="56196" spans="4:4" x14ac:dyDescent="0.2">
      <c r="D56196" s="20"/>
    </row>
    <row r="56197" spans="4:4" x14ac:dyDescent="0.2">
      <c r="D56197" s="20"/>
    </row>
    <row r="56198" spans="4:4" x14ac:dyDescent="0.2">
      <c r="D56198" s="20"/>
    </row>
    <row r="56199" spans="4:4" x14ac:dyDescent="0.2">
      <c r="D56199" s="20"/>
    </row>
    <row r="56200" spans="4:4" x14ac:dyDescent="0.2">
      <c r="D56200" s="20"/>
    </row>
    <row r="56201" spans="4:4" x14ac:dyDescent="0.2">
      <c r="D56201" s="20"/>
    </row>
    <row r="56202" spans="4:4" x14ac:dyDescent="0.2">
      <c r="D56202" s="20"/>
    </row>
    <row r="56203" spans="4:4" x14ac:dyDescent="0.2">
      <c r="D56203" s="20"/>
    </row>
    <row r="56204" spans="4:4" x14ac:dyDescent="0.2">
      <c r="D56204" s="20"/>
    </row>
    <row r="56205" spans="4:4" x14ac:dyDescent="0.2">
      <c r="D56205" s="20"/>
    </row>
    <row r="56206" spans="4:4" x14ac:dyDescent="0.2">
      <c r="D56206" s="20"/>
    </row>
    <row r="56207" spans="4:4" x14ac:dyDescent="0.2">
      <c r="D56207" s="20"/>
    </row>
    <row r="56208" spans="4:4" x14ac:dyDescent="0.2">
      <c r="D56208" s="20"/>
    </row>
    <row r="56209" spans="4:4" x14ac:dyDescent="0.2">
      <c r="D56209" s="20"/>
    </row>
    <row r="56210" spans="4:4" x14ac:dyDescent="0.2">
      <c r="D56210" s="20"/>
    </row>
    <row r="56211" spans="4:4" x14ac:dyDescent="0.2">
      <c r="D56211" s="20"/>
    </row>
    <row r="56212" spans="4:4" x14ac:dyDescent="0.2">
      <c r="D56212" s="20"/>
    </row>
    <row r="56213" spans="4:4" x14ac:dyDescent="0.2">
      <c r="D56213" s="20"/>
    </row>
    <row r="56214" spans="4:4" x14ac:dyDescent="0.2">
      <c r="D56214" s="20"/>
    </row>
    <row r="56215" spans="4:4" x14ac:dyDescent="0.2">
      <c r="D56215" s="20"/>
    </row>
    <row r="56216" spans="4:4" x14ac:dyDescent="0.2">
      <c r="D56216" s="20"/>
    </row>
    <row r="56217" spans="4:4" x14ac:dyDescent="0.2">
      <c r="D56217" s="20"/>
    </row>
    <row r="56218" spans="4:4" x14ac:dyDescent="0.2">
      <c r="D56218" s="20"/>
    </row>
    <row r="56219" spans="4:4" x14ac:dyDescent="0.2">
      <c r="D56219" s="20"/>
    </row>
    <row r="56220" spans="4:4" x14ac:dyDescent="0.2">
      <c r="D56220" s="20"/>
    </row>
    <row r="56221" spans="4:4" x14ac:dyDescent="0.2">
      <c r="D56221" s="20"/>
    </row>
    <row r="56222" spans="4:4" x14ac:dyDescent="0.2">
      <c r="D56222" s="20"/>
    </row>
    <row r="56223" spans="4:4" x14ac:dyDescent="0.2">
      <c r="D56223" s="20"/>
    </row>
    <row r="56224" spans="4:4" x14ac:dyDescent="0.2">
      <c r="D56224" s="20"/>
    </row>
    <row r="56225" spans="4:4" x14ac:dyDescent="0.2">
      <c r="D56225" s="20"/>
    </row>
    <row r="56226" spans="4:4" x14ac:dyDescent="0.2">
      <c r="D56226" s="20"/>
    </row>
    <row r="56227" spans="4:4" x14ac:dyDescent="0.2">
      <c r="D56227" s="20"/>
    </row>
    <row r="56228" spans="4:4" x14ac:dyDescent="0.2">
      <c r="D56228" s="20"/>
    </row>
    <row r="56229" spans="4:4" x14ac:dyDescent="0.2">
      <c r="D56229" s="20"/>
    </row>
    <row r="56230" spans="4:4" x14ac:dyDescent="0.2">
      <c r="D56230" s="20"/>
    </row>
    <row r="56231" spans="4:4" x14ac:dyDescent="0.2">
      <c r="D56231" s="20"/>
    </row>
    <row r="56232" spans="4:4" x14ac:dyDescent="0.2">
      <c r="D56232" s="20"/>
    </row>
    <row r="56233" spans="4:4" x14ac:dyDescent="0.2">
      <c r="D56233" s="20"/>
    </row>
    <row r="56234" spans="4:4" x14ac:dyDescent="0.2">
      <c r="D56234" s="20"/>
    </row>
    <row r="56235" spans="4:4" x14ac:dyDescent="0.2">
      <c r="D56235" s="20"/>
    </row>
    <row r="56236" spans="4:4" x14ac:dyDescent="0.2">
      <c r="D56236" s="20"/>
    </row>
    <row r="56237" spans="4:4" x14ac:dyDescent="0.2">
      <c r="D56237" s="20"/>
    </row>
    <row r="56238" spans="4:4" x14ac:dyDescent="0.2">
      <c r="D56238" s="20"/>
    </row>
    <row r="56239" spans="4:4" x14ac:dyDescent="0.2">
      <c r="D56239" s="20"/>
    </row>
    <row r="56240" spans="4:4" x14ac:dyDescent="0.2">
      <c r="D56240" s="20"/>
    </row>
    <row r="56241" spans="4:4" x14ac:dyDescent="0.2">
      <c r="D56241" s="20"/>
    </row>
    <row r="56242" spans="4:4" x14ac:dyDescent="0.2">
      <c r="D56242" s="20"/>
    </row>
    <row r="56243" spans="4:4" x14ac:dyDescent="0.2">
      <c r="D56243" s="20"/>
    </row>
    <row r="56244" spans="4:4" x14ac:dyDescent="0.2">
      <c r="D56244" s="20"/>
    </row>
    <row r="56245" spans="4:4" x14ac:dyDescent="0.2">
      <c r="D56245" s="20"/>
    </row>
    <row r="56246" spans="4:4" x14ac:dyDescent="0.2">
      <c r="D56246" s="20"/>
    </row>
    <row r="56247" spans="4:4" x14ac:dyDescent="0.2">
      <c r="D56247" s="20"/>
    </row>
    <row r="56248" spans="4:4" x14ac:dyDescent="0.2">
      <c r="D56248" s="20"/>
    </row>
    <row r="56249" spans="4:4" x14ac:dyDescent="0.2">
      <c r="D56249" s="20"/>
    </row>
    <row r="56250" spans="4:4" x14ac:dyDescent="0.2">
      <c r="D56250" s="20"/>
    </row>
    <row r="56251" spans="4:4" x14ac:dyDescent="0.2">
      <c r="D56251" s="20"/>
    </row>
    <row r="56252" spans="4:4" x14ac:dyDescent="0.2">
      <c r="D56252" s="20"/>
    </row>
    <row r="56253" spans="4:4" x14ac:dyDescent="0.2">
      <c r="D56253" s="20"/>
    </row>
    <row r="56254" spans="4:4" x14ac:dyDescent="0.2">
      <c r="D56254" s="20"/>
    </row>
    <row r="56255" spans="4:4" x14ac:dyDescent="0.2">
      <c r="D56255" s="20"/>
    </row>
    <row r="56256" spans="4:4" x14ac:dyDescent="0.2">
      <c r="D56256" s="20"/>
    </row>
    <row r="56257" spans="4:4" x14ac:dyDescent="0.2">
      <c r="D56257" s="20"/>
    </row>
    <row r="56258" spans="4:4" x14ac:dyDescent="0.2">
      <c r="D56258" s="20"/>
    </row>
    <row r="56259" spans="4:4" x14ac:dyDescent="0.2">
      <c r="D56259" s="20"/>
    </row>
    <row r="56260" spans="4:4" x14ac:dyDescent="0.2">
      <c r="D56260" s="20"/>
    </row>
    <row r="56261" spans="4:4" x14ac:dyDescent="0.2">
      <c r="D56261" s="20"/>
    </row>
    <row r="56262" spans="4:4" x14ac:dyDescent="0.2">
      <c r="D56262" s="20"/>
    </row>
    <row r="56263" spans="4:4" x14ac:dyDescent="0.2">
      <c r="D56263" s="20"/>
    </row>
    <row r="56264" spans="4:4" x14ac:dyDescent="0.2">
      <c r="D56264" s="20"/>
    </row>
    <row r="56265" spans="4:4" x14ac:dyDescent="0.2">
      <c r="D56265" s="20"/>
    </row>
    <row r="56266" spans="4:4" x14ac:dyDescent="0.2">
      <c r="D56266" s="20"/>
    </row>
    <row r="56267" spans="4:4" x14ac:dyDescent="0.2">
      <c r="D56267" s="20"/>
    </row>
    <row r="56268" spans="4:4" x14ac:dyDescent="0.2">
      <c r="D56268" s="20"/>
    </row>
    <row r="56269" spans="4:4" x14ac:dyDescent="0.2">
      <c r="D56269" s="20"/>
    </row>
    <row r="56270" spans="4:4" x14ac:dyDescent="0.2">
      <c r="D56270" s="20"/>
    </row>
    <row r="56271" spans="4:4" x14ac:dyDescent="0.2">
      <c r="D56271" s="20"/>
    </row>
    <row r="56272" spans="4:4" x14ac:dyDescent="0.2">
      <c r="D56272" s="20"/>
    </row>
    <row r="56273" spans="4:4" x14ac:dyDescent="0.2">
      <c r="D56273" s="20"/>
    </row>
    <row r="56274" spans="4:4" x14ac:dyDescent="0.2">
      <c r="D56274" s="20"/>
    </row>
    <row r="56275" spans="4:4" x14ac:dyDescent="0.2">
      <c r="D56275" s="20"/>
    </row>
    <row r="56276" spans="4:4" x14ac:dyDescent="0.2">
      <c r="D56276" s="20"/>
    </row>
    <row r="56277" spans="4:4" x14ac:dyDescent="0.2">
      <c r="D56277" s="20"/>
    </row>
    <row r="56278" spans="4:4" x14ac:dyDescent="0.2">
      <c r="D56278" s="20"/>
    </row>
    <row r="56279" spans="4:4" x14ac:dyDescent="0.2">
      <c r="D56279" s="20"/>
    </row>
    <row r="56280" spans="4:4" x14ac:dyDescent="0.2">
      <c r="D56280" s="20"/>
    </row>
    <row r="56281" spans="4:4" x14ac:dyDescent="0.2">
      <c r="D56281" s="20"/>
    </row>
    <row r="56282" spans="4:4" x14ac:dyDescent="0.2">
      <c r="D56282" s="20"/>
    </row>
    <row r="56283" spans="4:4" x14ac:dyDescent="0.2">
      <c r="D56283" s="20"/>
    </row>
    <row r="56284" spans="4:4" x14ac:dyDescent="0.2">
      <c r="D56284" s="20"/>
    </row>
    <row r="56285" spans="4:4" x14ac:dyDescent="0.2">
      <c r="D56285" s="20"/>
    </row>
    <row r="56286" spans="4:4" x14ac:dyDescent="0.2">
      <c r="D56286" s="20"/>
    </row>
    <row r="56287" spans="4:4" x14ac:dyDescent="0.2">
      <c r="D56287" s="20"/>
    </row>
    <row r="56288" spans="4:4" x14ac:dyDescent="0.2">
      <c r="D56288" s="20"/>
    </row>
    <row r="56289" spans="4:4" x14ac:dyDescent="0.2">
      <c r="D56289" s="20"/>
    </row>
    <row r="56290" spans="4:4" x14ac:dyDescent="0.2">
      <c r="D56290" s="20"/>
    </row>
    <row r="56291" spans="4:4" x14ac:dyDescent="0.2">
      <c r="D56291" s="20"/>
    </row>
    <row r="56292" spans="4:4" x14ac:dyDescent="0.2">
      <c r="D56292" s="20"/>
    </row>
    <row r="56293" spans="4:4" x14ac:dyDescent="0.2">
      <c r="D56293" s="20"/>
    </row>
    <row r="56294" spans="4:4" x14ac:dyDescent="0.2">
      <c r="D56294" s="20"/>
    </row>
    <row r="56295" spans="4:4" x14ac:dyDescent="0.2">
      <c r="D56295" s="20"/>
    </row>
    <row r="56296" spans="4:4" x14ac:dyDescent="0.2">
      <c r="D56296" s="20"/>
    </row>
    <row r="56297" spans="4:4" x14ac:dyDescent="0.2">
      <c r="D56297" s="20"/>
    </row>
    <row r="56298" spans="4:4" x14ac:dyDescent="0.2">
      <c r="D56298" s="20"/>
    </row>
    <row r="56299" spans="4:4" x14ac:dyDescent="0.2">
      <c r="D56299" s="20"/>
    </row>
    <row r="56300" spans="4:4" x14ac:dyDescent="0.2">
      <c r="D56300" s="20"/>
    </row>
    <row r="56301" spans="4:4" x14ac:dyDescent="0.2">
      <c r="D56301" s="20"/>
    </row>
    <row r="56302" spans="4:4" x14ac:dyDescent="0.2">
      <c r="D56302" s="20"/>
    </row>
    <row r="56303" spans="4:4" x14ac:dyDescent="0.2">
      <c r="D56303" s="20"/>
    </row>
    <row r="56304" spans="4:4" x14ac:dyDescent="0.2">
      <c r="D56304" s="20"/>
    </row>
    <row r="56305" spans="4:4" x14ac:dyDescent="0.2">
      <c r="D56305" s="20"/>
    </row>
    <row r="56306" spans="4:4" x14ac:dyDescent="0.2">
      <c r="D56306" s="20"/>
    </row>
    <row r="56307" spans="4:4" x14ac:dyDescent="0.2">
      <c r="D56307" s="20"/>
    </row>
    <row r="56308" spans="4:4" x14ac:dyDescent="0.2">
      <c r="D56308" s="20"/>
    </row>
    <row r="56309" spans="4:4" x14ac:dyDescent="0.2">
      <c r="D56309" s="20"/>
    </row>
    <row r="56310" spans="4:4" x14ac:dyDescent="0.2">
      <c r="D56310" s="20"/>
    </row>
    <row r="56311" spans="4:4" x14ac:dyDescent="0.2">
      <c r="D56311" s="20"/>
    </row>
    <row r="56312" spans="4:4" x14ac:dyDescent="0.2">
      <c r="D56312" s="20"/>
    </row>
    <row r="56313" spans="4:4" x14ac:dyDescent="0.2">
      <c r="D56313" s="20"/>
    </row>
    <row r="56314" spans="4:4" x14ac:dyDescent="0.2">
      <c r="D56314" s="20"/>
    </row>
    <row r="56315" spans="4:4" x14ac:dyDescent="0.2">
      <c r="D56315" s="20"/>
    </row>
    <row r="56316" spans="4:4" x14ac:dyDescent="0.2">
      <c r="D56316" s="20"/>
    </row>
    <row r="56317" spans="4:4" x14ac:dyDescent="0.2">
      <c r="D56317" s="20"/>
    </row>
    <row r="56318" spans="4:4" x14ac:dyDescent="0.2">
      <c r="D56318" s="20"/>
    </row>
    <row r="56319" spans="4:4" x14ac:dyDescent="0.2">
      <c r="D56319" s="20"/>
    </row>
    <row r="56320" spans="4:4" x14ac:dyDescent="0.2">
      <c r="D56320" s="20"/>
    </row>
    <row r="56321" spans="4:4" x14ac:dyDescent="0.2">
      <c r="D56321" s="20"/>
    </row>
    <row r="56322" spans="4:4" x14ac:dyDescent="0.2">
      <c r="D56322" s="20"/>
    </row>
    <row r="56323" spans="4:4" x14ac:dyDescent="0.2">
      <c r="D56323" s="20"/>
    </row>
    <row r="56324" spans="4:4" x14ac:dyDescent="0.2">
      <c r="D56324" s="20"/>
    </row>
    <row r="56325" spans="4:4" x14ac:dyDescent="0.2">
      <c r="D56325" s="20"/>
    </row>
    <row r="56326" spans="4:4" x14ac:dyDescent="0.2">
      <c r="D56326" s="20"/>
    </row>
    <row r="56327" spans="4:4" x14ac:dyDescent="0.2">
      <c r="D56327" s="20"/>
    </row>
    <row r="56328" spans="4:4" x14ac:dyDescent="0.2">
      <c r="D56328" s="20"/>
    </row>
    <row r="56329" spans="4:4" x14ac:dyDescent="0.2">
      <c r="D56329" s="20"/>
    </row>
    <row r="56330" spans="4:4" x14ac:dyDescent="0.2">
      <c r="D56330" s="20"/>
    </row>
    <row r="56331" spans="4:4" x14ac:dyDescent="0.2">
      <c r="D56331" s="20"/>
    </row>
    <row r="56332" spans="4:4" x14ac:dyDescent="0.2">
      <c r="D56332" s="20"/>
    </row>
    <row r="56333" spans="4:4" x14ac:dyDescent="0.2">
      <c r="D56333" s="20"/>
    </row>
    <row r="56334" spans="4:4" x14ac:dyDescent="0.2">
      <c r="D56334" s="20"/>
    </row>
    <row r="56335" spans="4:4" x14ac:dyDescent="0.2">
      <c r="D56335" s="20"/>
    </row>
    <row r="56336" spans="4:4" x14ac:dyDescent="0.2">
      <c r="D56336" s="20"/>
    </row>
    <row r="56337" spans="4:4" x14ac:dyDescent="0.2">
      <c r="D56337" s="20"/>
    </row>
    <row r="56338" spans="4:4" x14ac:dyDescent="0.2">
      <c r="D56338" s="20"/>
    </row>
    <row r="56339" spans="4:4" x14ac:dyDescent="0.2">
      <c r="D56339" s="20"/>
    </row>
    <row r="56340" spans="4:4" x14ac:dyDescent="0.2">
      <c r="D56340" s="20"/>
    </row>
    <row r="56341" spans="4:4" x14ac:dyDescent="0.2">
      <c r="D56341" s="20"/>
    </row>
    <row r="56342" spans="4:4" x14ac:dyDescent="0.2">
      <c r="D56342" s="20"/>
    </row>
    <row r="56343" spans="4:4" x14ac:dyDescent="0.2">
      <c r="D56343" s="20"/>
    </row>
    <row r="56344" spans="4:4" x14ac:dyDescent="0.2">
      <c r="D56344" s="20"/>
    </row>
    <row r="56345" spans="4:4" x14ac:dyDescent="0.2">
      <c r="D56345" s="20"/>
    </row>
    <row r="56346" spans="4:4" x14ac:dyDescent="0.2">
      <c r="D56346" s="20"/>
    </row>
    <row r="56347" spans="4:4" x14ac:dyDescent="0.2">
      <c r="D56347" s="20"/>
    </row>
    <row r="56348" spans="4:4" x14ac:dyDescent="0.2">
      <c r="D56348" s="20"/>
    </row>
    <row r="56349" spans="4:4" x14ac:dyDescent="0.2">
      <c r="D56349" s="20"/>
    </row>
    <row r="56350" spans="4:4" x14ac:dyDescent="0.2">
      <c r="D56350" s="20"/>
    </row>
    <row r="56351" spans="4:4" x14ac:dyDescent="0.2">
      <c r="D56351" s="20"/>
    </row>
    <row r="56352" spans="4:4" x14ac:dyDescent="0.2">
      <c r="D56352" s="20"/>
    </row>
    <row r="56353" spans="4:4" x14ac:dyDescent="0.2">
      <c r="D56353" s="20"/>
    </row>
    <row r="56354" spans="4:4" x14ac:dyDescent="0.2">
      <c r="D56354" s="20"/>
    </row>
    <row r="56355" spans="4:4" x14ac:dyDescent="0.2">
      <c r="D56355" s="20"/>
    </row>
    <row r="56356" spans="4:4" x14ac:dyDescent="0.2">
      <c r="D56356" s="20"/>
    </row>
    <row r="56357" spans="4:4" x14ac:dyDescent="0.2">
      <c r="D56357" s="20"/>
    </row>
    <row r="56358" spans="4:4" x14ac:dyDescent="0.2">
      <c r="D56358" s="20"/>
    </row>
    <row r="56359" spans="4:4" x14ac:dyDescent="0.2">
      <c r="D56359" s="20"/>
    </row>
    <row r="56360" spans="4:4" x14ac:dyDescent="0.2">
      <c r="D56360" s="20"/>
    </row>
    <row r="56361" spans="4:4" x14ac:dyDescent="0.2">
      <c r="D56361" s="20"/>
    </row>
    <row r="56362" spans="4:4" x14ac:dyDescent="0.2">
      <c r="D56362" s="20"/>
    </row>
    <row r="56363" spans="4:4" x14ac:dyDescent="0.2">
      <c r="D56363" s="20"/>
    </row>
    <row r="56364" spans="4:4" x14ac:dyDescent="0.2">
      <c r="D56364" s="20"/>
    </row>
    <row r="56365" spans="4:4" x14ac:dyDescent="0.2">
      <c r="D56365" s="20"/>
    </row>
    <row r="56366" spans="4:4" x14ac:dyDescent="0.2">
      <c r="D56366" s="20"/>
    </row>
    <row r="56367" spans="4:4" x14ac:dyDescent="0.2">
      <c r="D56367" s="20"/>
    </row>
    <row r="56368" spans="4:4" x14ac:dyDescent="0.2">
      <c r="D56368" s="20"/>
    </row>
    <row r="56369" spans="4:4" x14ac:dyDescent="0.2">
      <c r="D56369" s="20"/>
    </row>
    <row r="56370" spans="4:4" x14ac:dyDescent="0.2">
      <c r="D56370" s="20"/>
    </row>
    <row r="56371" spans="4:4" x14ac:dyDescent="0.2">
      <c r="D56371" s="20"/>
    </row>
    <row r="56372" spans="4:4" x14ac:dyDescent="0.2">
      <c r="D56372" s="20"/>
    </row>
    <row r="56373" spans="4:4" x14ac:dyDescent="0.2">
      <c r="D56373" s="20"/>
    </row>
    <row r="56374" spans="4:4" x14ac:dyDescent="0.2">
      <c r="D56374" s="20"/>
    </row>
    <row r="56375" spans="4:4" x14ac:dyDescent="0.2">
      <c r="D56375" s="20"/>
    </row>
    <row r="56376" spans="4:4" x14ac:dyDescent="0.2">
      <c r="D56376" s="20"/>
    </row>
    <row r="56377" spans="4:4" x14ac:dyDescent="0.2">
      <c r="D56377" s="20"/>
    </row>
    <row r="56378" spans="4:4" x14ac:dyDescent="0.2">
      <c r="D56378" s="20"/>
    </row>
    <row r="56379" spans="4:4" x14ac:dyDescent="0.2">
      <c r="D56379" s="20"/>
    </row>
    <row r="56380" spans="4:4" x14ac:dyDescent="0.2">
      <c r="D56380" s="20"/>
    </row>
    <row r="56381" spans="4:4" x14ac:dyDescent="0.2">
      <c r="D56381" s="20"/>
    </row>
    <row r="56382" spans="4:4" x14ac:dyDescent="0.2">
      <c r="D56382" s="20"/>
    </row>
    <row r="56383" spans="4:4" x14ac:dyDescent="0.2">
      <c r="D56383" s="20"/>
    </row>
    <row r="56384" spans="4:4" x14ac:dyDescent="0.2">
      <c r="D56384" s="20"/>
    </row>
    <row r="56385" spans="4:4" x14ac:dyDescent="0.2">
      <c r="D56385" s="20"/>
    </row>
    <row r="56386" spans="4:4" x14ac:dyDescent="0.2">
      <c r="D56386" s="20"/>
    </row>
    <row r="56387" spans="4:4" x14ac:dyDescent="0.2">
      <c r="D56387" s="20"/>
    </row>
    <row r="56388" spans="4:4" x14ac:dyDescent="0.2">
      <c r="D56388" s="20"/>
    </row>
    <row r="56389" spans="4:4" x14ac:dyDescent="0.2">
      <c r="D56389" s="20"/>
    </row>
    <row r="56390" spans="4:4" x14ac:dyDescent="0.2">
      <c r="D56390" s="20"/>
    </row>
    <row r="56391" spans="4:4" x14ac:dyDescent="0.2">
      <c r="D56391" s="20"/>
    </row>
    <row r="56392" spans="4:4" x14ac:dyDescent="0.2">
      <c r="D56392" s="20"/>
    </row>
    <row r="56393" spans="4:4" x14ac:dyDescent="0.2">
      <c r="D56393" s="20"/>
    </row>
    <row r="56394" spans="4:4" x14ac:dyDescent="0.2">
      <c r="D56394" s="20"/>
    </row>
    <row r="56395" spans="4:4" x14ac:dyDescent="0.2">
      <c r="D56395" s="20"/>
    </row>
    <row r="56396" spans="4:4" x14ac:dyDescent="0.2">
      <c r="D56396" s="20"/>
    </row>
    <row r="56397" spans="4:4" x14ac:dyDescent="0.2">
      <c r="D56397" s="20"/>
    </row>
    <row r="56398" spans="4:4" x14ac:dyDescent="0.2">
      <c r="D56398" s="20"/>
    </row>
    <row r="56399" spans="4:4" x14ac:dyDescent="0.2">
      <c r="D56399" s="20"/>
    </row>
    <row r="56400" spans="4:4" x14ac:dyDescent="0.2">
      <c r="D56400" s="20"/>
    </row>
    <row r="56401" spans="4:4" x14ac:dyDescent="0.2">
      <c r="D56401" s="20"/>
    </row>
    <row r="56402" spans="4:4" x14ac:dyDescent="0.2">
      <c r="D56402" s="20"/>
    </row>
    <row r="56403" spans="4:4" x14ac:dyDescent="0.2">
      <c r="D56403" s="20"/>
    </row>
    <row r="56404" spans="4:4" x14ac:dyDescent="0.2">
      <c r="D56404" s="20"/>
    </row>
    <row r="56405" spans="4:4" x14ac:dyDescent="0.2">
      <c r="D56405" s="20"/>
    </row>
    <row r="56406" spans="4:4" x14ac:dyDescent="0.2">
      <c r="D56406" s="20"/>
    </row>
    <row r="56407" spans="4:4" x14ac:dyDescent="0.2">
      <c r="D56407" s="20"/>
    </row>
    <row r="56408" spans="4:4" x14ac:dyDescent="0.2">
      <c r="D56408" s="20"/>
    </row>
    <row r="56409" spans="4:4" x14ac:dyDescent="0.2">
      <c r="D56409" s="20"/>
    </row>
    <row r="56410" spans="4:4" x14ac:dyDescent="0.2">
      <c r="D56410" s="20"/>
    </row>
    <row r="56411" spans="4:4" x14ac:dyDescent="0.2">
      <c r="D56411" s="20"/>
    </row>
    <row r="56412" spans="4:4" x14ac:dyDescent="0.2">
      <c r="D56412" s="20"/>
    </row>
    <row r="56413" spans="4:4" x14ac:dyDescent="0.2">
      <c r="D56413" s="20"/>
    </row>
    <row r="56414" spans="4:4" x14ac:dyDescent="0.2">
      <c r="D56414" s="20"/>
    </row>
    <row r="56415" spans="4:4" x14ac:dyDescent="0.2">
      <c r="D56415" s="20"/>
    </row>
    <row r="56416" spans="4:4" x14ac:dyDescent="0.2">
      <c r="D56416" s="20"/>
    </row>
    <row r="56417" spans="4:4" x14ac:dyDescent="0.2">
      <c r="D56417" s="20"/>
    </row>
    <row r="56418" spans="4:4" x14ac:dyDescent="0.2">
      <c r="D56418" s="20"/>
    </row>
    <row r="56419" spans="4:4" x14ac:dyDescent="0.2">
      <c r="D56419" s="20"/>
    </row>
    <row r="56420" spans="4:4" x14ac:dyDescent="0.2">
      <c r="D56420" s="20"/>
    </row>
    <row r="56421" spans="4:4" x14ac:dyDescent="0.2">
      <c r="D56421" s="20"/>
    </row>
    <row r="56422" spans="4:4" x14ac:dyDescent="0.2">
      <c r="D56422" s="20"/>
    </row>
    <row r="56423" spans="4:4" x14ac:dyDescent="0.2">
      <c r="D56423" s="20"/>
    </row>
    <row r="56424" spans="4:4" x14ac:dyDescent="0.2">
      <c r="D56424" s="20"/>
    </row>
    <row r="56425" spans="4:4" x14ac:dyDescent="0.2">
      <c r="D56425" s="20"/>
    </row>
    <row r="56426" spans="4:4" x14ac:dyDescent="0.2">
      <c r="D56426" s="20"/>
    </row>
    <row r="56427" spans="4:4" x14ac:dyDescent="0.2">
      <c r="D56427" s="20"/>
    </row>
    <row r="56428" spans="4:4" x14ac:dyDescent="0.2">
      <c r="D56428" s="20"/>
    </row>
    <row r="56429" spans="4:4" x14ac:dyDescent="0.2">
      <c r="D56429" s="20"/>
    </row>
    <row r="56430" spans="4:4" x14ac:dyDescent="0.2">
      <c r="D56430" s="20"/>
    </row>
    <row r="56431" spans="4:4" x14ac:dyDescent="0.2">
      <c r="D56431" s="20"/>
    </row>
    <row r="56432" spans="4:4" x14ac:dyDescent="0.2">
      <c r="D56432" s="20"/>
    </row>
    <row r="56433" spans="4:4" x14ac:dyDescent="0.2">
      <c r="D56433" s="20"/>
    </row>
    <row r="56434" spans="4:4" x14ac:dyDescent="0.2">
      <c r="D56434" s="20"/>
    </row>
    <row r="56435" spans="4:4" x14ac:dyDescent="0.2">
      <c r="D56435" s="20"/>
    </row>
    <row r="56436" spans="4:4" x14ac:dyDescent="0.2">
      <c r="D56436" s="20"/>
    </row>
    <row r="56437" spans="4:4" x14ac:dyDescent="0.2">
      <c r="D56437" s="20"/>
    </row>
    <row r="56438" spans="4:4" x14ac:dyDescent="0.2">
      <c r="D56438" s="20"/>
    </row>
    <row r="56439" spans="4:4" x14ac:dyDescent="0.2">
      <c r="D56439" s="20"/>
    </row>
    <row r="56440" spans="4:4" x14ac:dyDescent="0.2">
      <c r="D56440" s="20"/>
    </row>
    <row r="56441" spans="4:4" x14ac:dyDescent="0.2">
      <c r="D56441" s="20"/>
    </row>
    <row r="56442" spans="4:4" x14ac:dyDescent="0.2">
      <c r="D56442" s="20"/>
    </row>
    <row r="56443" spans="4:4" x14ac:dyDescent="0.2">
      <c r="D56443" s="20"/>
    </row>
    <row r="56444" spans="4:4" x14ac:dyDescent="0.2">
      <c r="D56444" s="20"/>
    </row>
    <row r="56445" spans="4:4" x14ac:dyDescent="0.2">
      <c r="D56445" s="20"/>
    </row>
    <row r="56446" spans="4:4" x14ac:dyDescent="0.2">
      <c r="D56446" s="20"/>
    </row>
    <row r="56447" spans="4:4" x14ac:dyDescent="0.2">
      <c r="D56447" s="20"/>
    </row>
    <row r="56448" spans="4:4" x14ac:dyDescent="0.2">
      <c r="D56448" s="20"/>
    </row>
    <row r="56449" spans="4:4" x14ac:dyDescent="0.2">
      <c r="D56449" s="20"/>
    </row>
    <row r="56450" spans="4:4" x14ac:dyDescent="0.2">
      <c r="D56450" s="20"/>
    </row>
    <row r="56451" spans="4:4" x14ac:dyDescent="0.2">
      <c r="D56451" s="20"/>
    </row>
    <row r="56452" spans="4:4" x14ac:dyDescent="0.2">
      <c r="D56452" s="20"/>
    </row>
    <row r="56453" spans="4:4" x14ac:dyDescent="0.2">
      <c r="D56453" s="20"/>
    </row>
    <row r="56454" spans="4:4" x14ac:dyDescent="0.2">
      <c r="D56454" s="20"/>
    </row>
    <row r="56455" spans="4:4" x14ac:dyDescent="0.2">
      <c r="D56455" s="20"/>
    </row>
    <row r="56456" spans="4:4" x14ac:dyDescent="0.2">
      <c r="D56456" s="20"/>
    </row>
    <row r="56457" spans="4:4" x14ac:dyDescent="0.2">
      <c r="D56457" s="20"/>
    </row>
    <row r="56458" spans="4:4" x14ac:dyDescent="0.2">
      <c r="D56458" s="20"/>
    </row>
    <row r="56459" spans="4:4" x14ac:dyDescent="0.2">
      <c r="D56459" s="20"/>
    </row>
    <row r="56460" spans="4:4" x14ac:dyDescent="0.2">
      <c r="D56460" s="20"/>
    </row>
    <row r="56461" spans="4:4" x14ac:dyDescent="0.2">
      <c r="D56461" s="20"/>
    </row>
    <row r="56462" spans="4:4" x14ac:dyDescent="0.2">
      <c r="D56462" s="20"/>
    </row>
    <row r="56463" spans="4:4" x14ac:dyDescent="0.2">
      <c r="D56463" s="20"/>
    </row>
    <row r="56464" spans="4:4" x14ac:dyDescent="0.2">
      <c r="D56464" s="20"/>
    </row>
    <row r="56465" spans="4:4" x14ac:dyDescent="0.2">
      <c r="D56465" s="20"/>
    </row>
    <row r="56466" spans="4:4" x14ac:dyDescent="0.2">
      <c r="D56466" s="20"/>
    </row>
    <row r="56467" spans="4:4" x14ac:dyDescent="0.2">
      <c r="D56467" s="20"/>
    </row>
    <row r="56468" spans="4:4" x14ac:dyDescent="0.2">
      <c r="D56468" s="20"/>
    </row>
    <row r="56469" spans="4:4" x14ac:dyDescent="0.2">
      <c r="D56469" s="20"/>
    </row>
    <row r="56470" spans="4:4" x14ac:dyDescent="0.2">
      <c r="D56470" s="20"/>
    </row>
    <row r="56471" spans="4:4" x14ac:dyDescent="0.2">
      <c r="D56471" s="20"/>
    </row>
    <row r="56472" spans="4:4" x14ac:dyDescent="0.2">
      <c r="D56472" s="20"/>
    </row>
    <row r="56473" spans="4:4" x14ac:dyDescent="0.2">
      <c r="D56473" s="20"/>
    </row>
    <row r="56474" spans="4:4" x14ac:dyDescent="0.2">
      <c r="D56474" s="20"/>
    </row>
    <row r="56475" spans="4:4" x14ac:dyDescent="0.2">
      <c r="D56475" s="20"/>
    </row>
    <row r="56476" spans="4:4" x14ac:dyDescent="0.2">
      <c r="D56476" s="20"/>
    </row>
    <row r="56477" spans="4:4" x14ac:dyDescent="0.2">
      <c r="D56477" s="20"/>
    </row>
    <row r="56478" spans="4:4" x14ac:dyDescent="0.2">
      <c r="D56478" s="20"/>
    </row>
    <row r="56479" spans="4:4" x14ac:dyDescent="0.2">
      <c r="D56479" s="20"/>
    </row>
    <row r="56480" spans="4:4" x14ac:dyDescent="0.2">
      <c r="D56480" s="20"/>
    </row>
    <row r="56481" spans="4:4" x14ac:dyDescent="0.2">
      <c r="D56481" s="20"/>
    </row>
    <row r="56482" spans="4:4" x14ac:dyDescent="0.2">
      <c r="D56482" s="20"/>
    </row>
    <row r="56483" spans="4:4" x14ac:dyDescent="0.2">
      <c r="D56483" s="20"/>
    </row>
    <row r="56484" spans="4:4" x14ac:dyDescent="0.2">
      <c r="D56484" s="20"/>
    </row>
    <row r="56485" spans="4:4" x14ac:dyDescent="0.2">
      <c r="D56485" s="20"/>
    </row>
    <row r="56486" spans="4:4" x14ac:dyDescent="0.2">
      <c r="D56486" s="20"/>
    </row>
    <row r="56487" spans="4:4" x14ac:dyDescent="0.2">
      <c r="D56487" s="20"/>
    </row>
    <row r="56488" spans="4:4" x14ac:dyDescent="0.2">
      <c r="D56488" s="20"/>
    </row>
    <row r="56489" spans="4:4" x14ac:dyDescent="0.2">
      <c r="D56489" s="20"/>
    </row>
    <row r="56490" spans="4:4" x14ac:dyDescent="0.2">
      <c r="D56490" s="20"/>
    </row>
    <row r="56491" spans="4:4" x14ac:dyDescent="0.2">
      <c r="D56491" s="20"/>
    </row>
    <row r="56492" spans="4:4" x14ac:dyDescent="0.2">
      <c r="D56492" s="20"/>
    </row>
    <row r="56493" spans="4:4" x14ac:dyDescent="0.2">
      <c r="D56493" s="20"/>
    </row>
    <row r="56494" spans="4:4" x14ac:dyDescent="0.2">
      <c r="D56494" s="20"/>
    </row>
    <row r="56495" spans="4:4" x14ac:dyDescent="0.2">
      <c r="D56495" s="20"/>
    </row>
    <row r="56496" spans="4:4" x14ac:dyDescent="0.2">
      <c r="D56496" s="20"/>
    </row>
    <row r="56497" spans="4:4" x14ac:dyDescent="0.2">
      <c r="D56497" s="20"/>
    </row>
    <row r="56498" spans="4:4" x14ac:dyDescent="0.2">
      <c r="D56498" s="20"/>
    </row>
    <row r="56499" spans="4:4" x14ac:dyDescent="0.2">
      <c r="D56499" s="20"/>
    </row>
    <row r="56500" spans="4:4" x14ac:dyDescent="0.2">
      <c r="D56500" s="20"/>
    </row>
    <row r="56501" spans="4:4" x14ac:dyDescent="0.2">
      <c r="D56501" s="20"/>
    </row>
    <row r="56502" spans="4:4" x14ac:dyDescent="0.2">
      <c r="D56502" s="20"/>
    </row>
    <row r="56503" spans="4:4" x14ac:dyDescent="0.2">
      <c r="D56503" s="20"/>
    </row>
    <row r="56504" spans="4:4" x14ac:dyDescent="0.2">
      <c r="D56504" s="20"/>
    </row>
    <row r="56505" spans="4:4" x14ac:dyDescent="0.2">
      <c r="D56505" s="20"/>
    </row>
    <row r="56506" spans="4:4" x14ac:dyDescent="0.2">
      <c r="D56506" s="20"/>
    </row>
    <row r="56507" spans="4:4" x14ac:dyDescent="0.2">
      <c r="D56507" s="20"/>
    </row>
    <row r="56508" spans="4:4" x14ac:dyDescent="0.2">
      <c r="D56508" s="20"/>
    </row>
    <row r="56509" spans="4:4" x14ac:dyDescent="0.2">
      <c r="D56509" s="20"/>
    </row>
    <row r="56510" spans="4:4" x14ac:dyDescent="0.2">
      <c r="D56510" s="20"/>
    </row>
    <row r="56511" spans="4:4" x14ac:dyDescent="0.2">
      <c r="D56511" s="20"/>
    </row>
    <row r="56512" spans="4:4" x14ac:dyDescent="0.2">
      <c r="D56512" s="20"/>
    </row>
    <row r="56513" spans="4:4" x14ac:dyDescent="0.2">
      <c r="D56513" s="20"/>
    </row>
    <row r="56514" spans="4:4" x14ac:dyDescent="0.2">
      <c r="D56514" s="20"/>
    </row>
    <row r="56515" spans="4:4" x14ac:dyDescent="0.2">
      <c r="D56515" s="20"/>
    </row>
    <row r="56516" spans="4:4" x14ac:dyDescent="0.2">
      <c r="D56516" s="20"/>
    </row>
    <row r="56517" spans="4:4" x14ac:dyDescent="0.2">
      <c r="D56517" s="20"/>
    </row>
    <row r="56518" spans="4:4" x14ac:dyDescent="0.2">
      <c r="D56518" s="20"/>
    </row>
    <row r="56519" spans="4:4" x14ac:dyDescent="0.2">
      <c r="D56519" s="20"/>
    </row>
    <row r="56520" spans="4:4" x14ac:dyDescent="0.2">
      <c r="D56520" s="20"/>
    </row>
    <row r="56521" spans="4:4" x14ac:dyDescent="0.2">
      <c r="D56521" s="20"/>
    </row>
    <row r="56522" spans="4:4" x14ac:dyDescent="0.2">
      <c r="D56522" s="20"/>
    </row>
    <row r="56523" spans="4:4" x14ac:dyDescent="0.2">
      <c r="D56523" s="20"/>
    </row>
    <row r="56524" spans="4:4" x14ac:dyDescent="0.2">
      <c r="D56524" s="20"/>
    </row>
    <row r="56525" spans="4:4" x14ac:dyDescent="0.2">
      <c r="D56525" s="20"/>
    </row>
    <row r="56526" spans="4:4" x14ac:dyDescent="0.2">
      <c r="D56526" s="20"/>
    </row>
    <row r="56527" spans="4:4" x14ac:dyDescent="0.2">
      <c r="D56527" s="20"/>
    </row>
    <row r="56528" spans="4:4" x14ac:dyDescent="0.2">
      <c r="D56528" s="20"/>
    </row>
    <row r="56529" spans="4:4" x14ac:dyDescent="0.2">
      <c r="D56529" s="20"/>
    </row>
    <row r="56530" spans="4:4" x14ac:dyDescent="0.2">
      <c r="D56530" s="20"/>
    </row>
    <row r="56531" spans="4:4" x14ac:dyDescent="0.2">
      <c r="D56531" s="20"/>
    </row>
    <row r="56532" spans="4:4" x14ac:dyDescent="0.2">
      <c r="D56532" s="20"/>
    </row>
    <row r="56533" spans="4:4" x14ac:dyDescent="0.2">
      <c r="D56533" s="20"/>
    </row>
    <row r="56534" spans="4:4" x14ac:dyDescent="0.2">
      <c r="D56534" s="20"/>
    </row>
    <row r="56535" spans="4:4" x14ac:dyDescent="0.2">
      <c r="D56535" s="20"/>
    </row>
    <row r="56536" spans="4:4" x14ac:dyDescent="0.2">
      <c r="D56536" s="20"/>
    </row>
    <row r="56537" spans="4:4" x14ac:dyDescent="0.2">
      <c r="D56537" s="20"/>
    </row>
    <row r="56538" spans="4:4" x14ac:dyDescent="0.2">
      <c r="D56538" s="20"/>
    </row>
    <row r="56539" spans="4:4" x14ac:dyDescent="0.2">
      <c r="D56539" s="20"/>
    </row>
    <row r="56540" spans="4:4" x14ac:dyDescent="0.2">
      <c r="D56540" s="20"/>
    </row>
    <row r="56541" spans="4:4" x14ac:dyDescent="0.2">
      <c r="D56541" s="20"/>
    </row>
    <row r="56542" spans="4:4" x14ac:dyDescent="0.2">
      <c r="D56542" s="20"/>
    </row>
    <row r="56543" spans="4:4" x14ac:dyDescent="0.2">
      <c r="D56543" s="20"/>
    </row>
    <row r="56544" spans="4:4" x14ac:dyDescent="0.2">
      <c r="D56544" s="20"/>
    </row>
    <row r="56545" spans="4:4" x14ac:dyDescent="0.2">
      <c r="D56545" s="20"/>
    </row>
    <row r="56546" spans="4:4" x14ac:dyDescent="0.2">
      <c r="D56546" s="20"/>
    </row>
    <row r="56547" spans="4:4" x14ac:dyDescent="0.2">
      <c r="D56547" s="20"/>
    </row>
    <row r="56548" spans="4:4" x14ac:dyDescent="0.2">
      <c r="D56548" s="20"/>
    </row>
    <row r="56549" spans="4:4" x14ac:dyDescent="0.2">
      <c r="D56549" s="20"/>
    </row>
    <row r="56550" spans="4:4" x14ac:dyDescent="0.2">
      <c r="D56550" s="20"/>
    </row>
    <row r="56551" spans="4:4" x14ac:dyDescent="0.2">
      <c r="D56551" s="20"/>
    </row>
    <row r="56552" spans="4:4" x14ac:dyDescent="0.2">
      <c r="D56552" s="20"/>
    </row>
    <row r="56553" spans="4:4" x14ac:dyDescent="0.2">
      <c r="D56553" s="20"/>
    </row>
    <row r="56554" spans="4:4" x14ac:dyDescent="0.2">
      <c r="D56554" s="20"/>
    </row>
    <row r="56555" spans="4:4" x14ac:dyDescent="0.2">
      <c r="D56555" s="20"/>
    </row>
    <row r="56556" spans="4:4" x14ac:dyDescent="0.2">
      <c r="D56556" s="20"/>
    </row>
    <row r="56557" spans="4:4" x14ac:dyDescent="0.2">
      <c r="D56557" s="20"/>
    </row>
    <row r="56558" spans="4:4" x14ac:dyDescent="0.2">
      <c r="D56558" s="20"/>
    </row>
    <row r="56559" spans="4:4" x14ac:dyDescent="0.2">
      <c r="D56559" s="20"/>
    </row>
    <row r="56560" spans="4:4" x14ac:dyDescent="0.2">
      <c r="D56560" s="20"/>
    </row>
    <row r="56561" spans="4:4" x14ac:dyDescent="0.2">
      <c r="D56561" s="20"/>
    </row>
    <row r="56562" spans="4:4" x14ac:dyDescent="0.2">
      <c r="D56562" s="20"/>
    </row>
    <row r="56563" spans="4:4" x14ac:dyDescent="0.2">
      <c r="D56563" s="20"/>
    </row>
    <row r="56564" spans="4:4" x14ac:dyDescent="0.2">
      <c r="D56564" s="20"/>
    </row>
    <row r="56565" spans="4:4" x14ac:dyDescent="0.2">
      <c r="D56565" s="20"/>
    </row>
    <row r="56566" spans="4:4" x14ac:dyDescent="0.2">
      <c r="D56566" s="20"/>
    </row>
    <row r="56567" spans="4:4" x14ac:dyDescent="0.2">
      <c r="D56567" s="20"/>
    </row>
    <row r="56568" spans="4:4" x14ac:dyDescent="0.2">
      <c r="D56568" s="20"/>
    </row>
    <row r="56569" spans="4:4" x14ac:dyDescent="0.2">
      <c r="D56569" s="20"/>
    </row>
    <row r="56570" spans="4:4" x14ac:dyDescent="0.2">
      <c r="D56570" s="20"/>
    </row>
    <row r="56571" spans="4:4" x14ac:dyDescent="0.2">
      <c r="D56571" s="20"/>
    </row>
    <row r="56572" spans="4:4" x14ac:dyDescent="0.2">
      <c r="D56572" s="20"/>
    </row>
    <row r="56573" spans="4:4" x14ac:dyDescent="0.2">
      <c r="D56573" s="20"/>
    </row>
    <row r="56574" spans="4:4" x14ac:dyDescent="0.2">
      <c r="D56574" s="20"/>
    </row>
    <row r="56575" spans="4:4" x14ac:dyDescent="0.2">
      <c r="D56575" s="20"/>
    </row>
    <row r="56576" spans="4:4" x14ac:dyDescent="0.2">
      <c r="D56576" s="20"/>
    </row>
    <row r="56577" spans="4:4" x14ac:dyDescent="0.2">
      <c r="D56577" s="20"/>
    </row>
    <row r="56578" spans="4:4" x14ac:dyDescent="0.2">
      <c r="D56578" s="20"/>
    </row>
    <row r="56579" spans="4:4" x14ac:dyDescent="0.2">
      <c r="D56579" s="20"/>
    </row>
    <row r="56580" spans="4:4" x14ac:dyDescent="0.2">
      <c r="D56580" s="20"/>
    </row>
    <row r="56581" spans="4:4" x14ac:dyDescent="0.2">
      <c r="D56581" s="20"/>
    </row>
    <row r="56582" spans="4:4" x14ac:dyDescent="0.2">
      <c r="D56582" s="20"/>
    </row>
    <row r="56583" spans="4:4" x14ac:dyDescent="0.2">
      <c r="D56583" s="20"/>
    </row>
    <row r="56584" spans="4:4" x14ac:dyDescent="0.2">
      <c r="D56584" s="20"/>
    </row>
    <row r="56585" spans="4:4" x14ac:dyDescent="0.2">
      <c r="D56585" s="20"/>
    </row>
    <row r="56586" spans="4:4" x14ac:dyDescent="0.2">
      <c r="D56586" s="20"/>
    </row>
    <row r="56587" spans="4:4" x14ac:dyDescent="0.2">
      <c r="D56587" s="20"/>
    </row>
    <row r="56588" spans="4:4" x14ac:dyDescent="0.2">
      <c r="D56588" s="20"/>
    </row>
    <row r="56589" spans="4:4" x14ac:dyDescent="0.2">
      <c r="D56589" s="20"/>
    </row>
    <row r="56590" spans="4:4" x14ac:dyDescent="0.2">
      <c r="D56590" s="20"/>
    </row>
    <row r="56591" spans="4:4" x14ac:dyDescent="0.2">
      <c r="D56591" s="20"/>
    </row>
    <row r="56592" spans="4:4" x14ac:dyDescent="0.2">
      <c r="D56592" s="20"/>
    </row>
    <row r="56593" spans="4:4" x14ac:dyDescent="0.2">
      <c r="D56593" s="20"/>
    </row>
    <row r="56594" spans="4:4" x14ac:dyDescent="0.2">
      <c r="D56594" s="20"/>
    </row>
    <row r="56595" spans="4:4" x14ac:dyDescent="0.2">
      <c r="D56595" s="20"/>
    </row>
    <row r="56596" spans="4:4" x14ac:dyDescent="0.2">
      <c r="D56596" s="20"/>
    </row>
    <row r="56597" spans="4:4" x14ac:dyDescent="0.2">
      <c r="D56597" s="20"/>
    </row>
    <row r="56598" spans="4:4" x14ac:dyDescent="0.2">
      <c r="D56598" s="20"/>
    </row>
    <row r="56599" spans="4:4" x14ac:dyDescent="0.2">
      <c r="D56599" s="20"/>
    </row>
    <row r="56600" spans="4:4" x14ac:dyDescent="0.2">
      <c r="D56600" s="20"/>
    </row>
    <row r="56601" spans="4:4" x14ac:dyDescent="0.2">
      <c r="D56601" s="20"/>
    </row>
    <row r="56602" spans="4:4" x14ac:dyDescent="0.2">
      <c r="D56602" s="20"/>
    </row>
    <row r="56603" spans="4:4" x14ac:dyDescent="0.2">
      <c r="D56603" s="20"/>
    </row>
    <row r="56604" spans="4:4" x14ac:dyDescent="0.2">
      <c r="D56604" s="20"/>
    </row>
    <row r="56605" spans="4:4" x14ac:dyDescent="0.2">
      <c r="D56605" s="20"/>
    </row>
    <row r="56606" spans="4:4" x14ac:dyDescent="0.2">
      <c r="D56606" s="20"/>
    </row>
    <row r="56607" spans="4:4" x14ac:dyDescent="0.2">
      <c r="D56607" s="20"/>
    </row>
    <row r="56608" spans="4:4" x14ac:dyDescent="0.2">
      <c r="D56608" s="20"/>
    </row>
    <row r="56609" spans="4:4" x14ac:dyDescent="0.2">
      <c r="D56609" s="20"/>
    </row>
    <row r="56610" spans="4:4" x14ac:dyDescent="0.2">
      <c r="D56610" s="20"/>
    </row>
    <row r="56611" spans="4:4" x14ac:dyDescent="0.2">
      <c r="D56611" s="20"/>
    </row>
    <row r="56612" spans="4:4" x14ac:dyDescent="0.2">
      <c r="D56612" s="20"/>
    </row>
    <row r="56613" spans="4:4" x14ac:dyDescent="0.2">
      <c r="D56613" s="20"/>
    </row>
    <row r="56614" spans="4:4" x14ac:dyDescent="0.2">
      <c r="D56614" s="20"/>
    </row>
    <row r="56615" spans="4:4" x14ac:dyDescent="0.2">
      <c r="D56615" s="20"/>
    </row>
    <row r="56616" spans="4:4" x14ac:dyDescent="0.2">
      <c r="D56616" s="20"/>
    </row>
    <row r="56617" spans="4:4" x14ac:dyDescent="0.2">
      <c r="D56617" s="20"/>
    </row>
    <row r="56618" spans="4:4" x14ac:dyDescent="0.2">
      <c r="D56618" s="20"/>
    </row>
    <row r="56619" spans="4:4" x14ac:dyDescent="0.2">
      <c r="D56619" s="20"/>
    </row>
    <row r="56620" spans="4:4" x14ac:dyDescent="0.2">
      <c r="D56620" s="20"/>
    </row>
    <row r="56621" spans="4:4" x14ac:dyDescent="0.2">
      <c r="D56621" s="20"/>
    </row>
    <row r="56622" spans="4:4" x14ac:dyDescent="0.2">
      <c r="D56622" s="20"/>
    </row>
    <row r="56623" spans="4:4" x14ac:dyDescent="0.2">
      <c r="D56623" s="20"/>
    </row>
    <row r="56624" spans="4:4" x14ac:dyDescent="0.2">
      <c r="D56624" s="20"/>
    </row>
    <row r="56625" spans="4:4" x14ac:dyDescent="0.2">
      <c r="D56625" s="20"/>
    </row>
    <row r="56626" spans="4:4" x14ac:dyDescent="0.2">
      <c r="D56626" s="20"/>
    </row>
    <row r="56627" spans="4:4" x14ac:dyDescent="0.2">
      <c r="D56627" s="20"/>
    </row>
    <row r="56628" spans="4:4" x14ac:dyDescent="0.2">
      <c r="D56628" s="20"/>
    </row>
    <row r="56629" spans="4:4" x14ac:dyDescent="0.2">
      <c r="D56629" s="20"/>
    </row>
    <row r="56630" spans="4:4" x14ac:dyDescent="0.2">
      <c r="D56630" s="20"/>
    </row>
    <row r="56631" spans="4:4" x14ac:dyDescent="0.2">
      <c r="D56631" s="20"/>
    </row>
    <row r="56632" spans="4:4" x14ac:dyDescent="0.2">
      <c r="D56632" s="20"/>
    </row>
    <row r="56633" spans="4:4" x14ac:dyDescent="0.2">
      <c r="D56633" s="20"/>
    </row>
    <row r="56634" spans="4:4" x14ac:dyDescent="0.2">
      <c r="D56634" s="20"/>
    </row>
    <row r="56635" spans="4:4" x14ac:dyDescent="0.2">
      <c r="D56635" s="20"/>
    </row>
    <row r="56636" spans="4:4" x14ac:dyDescent="0.2">
      <c r="D56636" s="20"/>
    </row>
    <row r="56637" spans="4:4" x14ac:dyDescent="0.2">
      <c r="D56637" s="20"/>
    </row>
    <row r="56638" spans="4:4" x14ac:dyDescent="0.2">
      <c r="D56638" s="20"/>
    </row>
    <row r="56639" spans="4:4" x14ac:dyDescent="0.2">
      <c r="D56639" s="20"/>
    </row>
    <row r="56640" spans="4:4" x14ac:dyDescent="0.2">
      <c r="D56640" s="20"/>
    </row>
    <row r="56641" spans="4:4" x14ac:dyDescent="0.2">
      <c r="D56641" s="20"/>
    </row>
    <row r="56642" spans="4:4" x14ac:dyDescent="0.2">
      <c r="D56642" s="20"/>
    </row>
    <row r="56643" spans="4:4" x14ac:dyDescent="0.2">
      <c r="D56643" s="20"/>
    </row>
    <row r="56644" spans="4:4" x14ac:dyDescent="0.2">
      <c r="D56644" s="20"/>
    </row>
    <row r="56645" spans="4:4" x14ac:dyDescent="0.2">
      <c r="D56645" s="20"/>
    </row>
    <row r="56646" spans="4:4" x14ac:dyDescent="0.2">
      <c r="D56646" s="20"/>
    </row>
    <row r="56647" spans="4:4" x14ac:dyDescent="0.2">
      <c r="D56647" s="20"/>
    </row>
    <row r="56648" spans="4:4" x14ac:dyDescent="0.2">
      <c r="D56648" s="20"/>
    </row>
    <row r="56649" spans="4:4" x14ac:dyDescent="0.2">
      <c r="D56649" s="20"/>
    </row>
    <row r="56650" spans="4:4" x14ac:dyDescent="0.2">
      <c r="D56650" s="20"/>
    </row>
    <row r="56651" spans="4:4" x14ac:dyDescent="0.2">
      <c r="D56651" s="20"/>
    </row>
    <row r="56652" spans="4:4" x14ac:dyDescent="0.2">
      <c r="D56652" s="20"/>
    </row>
    <row r="56653" spans="4:4" x14ac:dyDescent="0.2">
      <c r="D56653" s="20"/>
    </row>
    <row r="56654" spans="4:4" x14ac:dyDescent="0.2">
      <c r="D56654" s="20"/>
    </row>
    <row r="56655" spans="4:4" x14ac:dyDescent="0.2">
      <c r="D56655" s="20"/>
    </row>
    <row r="56656" spans="4:4" x14ac:dyDescent="0.2">
      <c r="D56656" s="20"/>
    </row>
    <row r="56657" spans="4:4" x14ac:dyDescent="0.2">
      <c r="D56657" s="20"/>
    </row>
    <row r="56658" spans="4:4" x14ac:dyDescent="0.2">
      <c r="D56658" s="20"/>
    </row>
    <row r="56659" spans="4:4" x14ac:dyDescent="0.2">
      <c r="D56659" s="20"/>
    </row>
    <row r="56660" spans="4:4" x14ac:dyDescent="0.2">
      <c r="D56660" s="20"/>
    </row>
    <row r="56661" spans="4:4" x14ac:dyDescent="0.2">
      <c r="D56661" s="20"/>
    </row>
    <row r="56662" spans="4:4" x14ac:dyDescent="0.2">
      <c r="D56662" s="20"/>
    </row>
    <row r="56663" spans="4:4" x14ac:dyDescent="0.2">
      <c r="D56663" s="20"/>
    </row>
    <row r="56664" spans="4:4" x14ac:dyDescent="0.2">
      <c r="D56664" s="20"/>
    </row>
    <row r="56665" spans="4:4" x14ac:dyDescent="0.2">
      <c r="D56665" s="20"/>
    </row>
    <row r="56666" spans="4:4" x14ac:dyDescent="0.2">
      <c r="D56666" s="20"/>
    </row>
    <row r="56667" spans="4:4" x14ac:dyDescent="0.2">
      <c r="D56667" s="20"/>
    </row>
    <row r="56668" spans="4:4" x14ac:dyDescent="0.2">
      <c r="D56668" s="20"/>
    </row>
    <row r="56669" spans="4:4" x14ac:dyDescent="0.2">
      <c r="D56669" s="20"/>
    </row>
    <row r="56670" spans="4:4" x14ac:dyDescent="0.2">
      <c r="D56670" s="20"/>
    </row>
    <row r="56671" spans="4:4" x14ac:dyDescent="0.2">
      <c r="D56671" s="20"/>
    </row>
    <row r="56672" spans="4:4" x14ac:dyDescent="0.2">
      <c r="D56672" s="20"/>
    </row>
    <row r="56673" spans="4:4" x14ac:dyDescent="0.2">
      <c r="D56673" s="20"/>
    </row>
    <row r="56674" spans="4:4" x14ac:dyDescent="0.2">
      <c r="D56674" s="20"/>
    </row>
    <row r="56675" spans="4:4" x14ac:dyDescent="0.2">
      <c r="D56675" s="20"/>
    </row>
    <row r="56676" spans="4:4" x14ac:dyDescent="0.2">
      <c r="D56676" s="20"/>
    </row>
    <row r="56677" spans="4:4" x14ac:dyDescent="0.2">
      <c r="D56677" s="20"/>
    </row>
    <row r="56678" spans="4:4" x14ac:dyDescent="0.2">
      <c r="D56678" s="20"/>
    </row>
    <row r="56679" spans="4:4" x14ac:dyDescent="0.2">
      <c r="D56679" s="20"/>
    </row>
    <row r="56680" spans="4:4" x14ac:dyDescent="0.2">
      <c r="D56680" s="20"/>
    </row>
    <row r="56681" spans="4:4" x14ac:dyDescent="0.2">
      <c r="D56681" s="20"/>
    </row>
    <row r="56682" spans="4:4" x14ac:dyDescent="0.2">
      <c r="D56682" s="20"/>
    </row>
    <row r="56683" spans="4:4" x14ac:dyDescent="0.2">
      <c r="D56683" s="20"/>
    </row>
    <row r="56684" spans="4:4" x14ac:dyDescent="0.2">
      <c r="D56684" s="20"/>
    </row>
    <row r="56685" spans="4:4" x14ac:dyDescent="0.2">
      <c r="D56685" s="20"/>
    </row>
    <row r="56686" spans="4:4" x14ac:dyDescent="0.2">
      <c r="D56686" s="20"/>
    </row>
    <row r="56687" spans="4:4" x14ac:dyDescent="0.2">
      <c r="D56687" s="20"/>
    </row>
    <row r="56688" spans="4:4" x14ac:dyDescent="0.2">
      <c r="D56688" s="20"/>
    </row>
    <row r="56689" spans="4:4" x14ac:dyDescent="0.2">
      <c r="D56689" s="20"/>
    </row>
    <row r="56690" spans="4:4" x14ac:dyDescent="0.2">
      <c r="D56690" s="20"/>
    </row>
    <row r="56691" spans="4:4" x14ac:dyDescent="0.2">
      <c r="D56691" s="20"/>
    </row>
    <row r="56692" spans="4:4" x14ac:dyDescent="0.2">
      <c r="D56692" s="20"/>
    </row>
    <row r="56693" spans="4:4" x14ac:dyDescent="0.2">
      <c r="D56693" s="20"/>
    </row>
    <row r="56694" spans="4:4" x14ac:dyDescent="0.2">
      <c r="D56694" s="20"/>
    </row>
    <row r="56695" spans="4:4" x14ac:dyDescent="0.2">
      <c r="D56695" s="20"/>
    </row>
    <row r="56696" spans="4:4" x14ac:dyDescent="0.2">
      <c r="D56696" s="20"/>
    </row>
    <row r="56697" spans="4:4" x14ac:dyDescent="0.2">
      <c r="D56697" s="20"/>
    </row>
    <row r="56698" spans="4:4" x14ac:dyDescent="0.2">
      <c r="D56698" s="20"/>
    </row>
    <row r="56699" spans="4:4" x14ac:dyDescent="0.2">
      <c r="D56699" s="20"/>
    </row>
    <row r="56700" spans="4:4" x14ac:dyDescent="0.2">
      <c r="D56700" s="20"/>
    </row>
    <row r="56701" spans="4:4" x14ac:dyDescent="0.2">
      <c r="D56701" s="20"/>
    </row>
    <row r="56702" spans="4:4" x14ac:dyDescent="0.2">
      <c r="D56702" s="20"/>
    </row>
    <row r="56703" spans="4:4" x14ac:dyDescent="0.2">
      <c r="D56703" s="20"/>
    </row>
    <row r="56704" spans="4:4" x14ac:dyDescent="0.2">
      <c r="D56704" s="20"/>
    </row>
    <row r="56705" spans="4:4" x14ac:dyDescent="0.2">
      <c r="D56705" s="20"/>
    </row>
    <row r="56706" spans="4:4" x14ac:dyDescent="0.2">
      <c r="D56706" s="20"/>
    </row>
    <row r="56707" spans="4:4" x14ac:dyDescent="0.2">
      <c r="D56707" s="20"/>
    </row>
    <row r="56708" spans="4:4" x14ac:dyDescent="0.2">
      <c r="D56708" s="20"/>
    </row>
    <row r="56709" spans="4:4" x14ac:dyDescent="0.2">
      <c r="D56709" s="20"/>
    </row>
    <row r="56710" spans="4:4" x14ac:dyDescent="0.2">
      <c r="D56710" s="20"/>
    </row>
    <row r="56711" spans="4:4" x14ac:dyDescent="0.2">
      <c r="D56711" s="20"/>
    </row>
    <row r="56712" spans="4:4" x14ac:dyDescent="0.2">
      <c r="D56712" s="20"/>
    </row>
    <row r="56713" spans="4:4" x14ac:dyDescent="0.2">
      <c r="D56713" s="20"/>
    </row>
    <row r="56714" spans="4:4" x14ac:dyDescent="0.2">
      <c r="D56714" s="20"/>
    </row>
    <row r="56715" spans="4:4" x14ac:dyDescent="0.2">
      <c r="D56715" s="20"/>
    </row>
    <row r="56716" spans="4:4" x14ac:dyDescent="0.2">
      <c r="D56716" s="20"/>
    </row>
    <row r="56717" spans="4:4" x14ac:dyDescent="0.2">
      <c r="D56717" s="20"/>
    </row>
    <row r="56718" spans="4:4" x14ac:dyDescent="0.2">
      <c r="D56718" s="20"/>
    </row>
    <row r="56719" spans="4:4" x14ac:dyDescent="0.2">
      <c r="D56719" s="20"/>
    </row>
    <row r="56720" spans="4:4" x14ac:dyDescent="0.2">
      <c r="D56720" s="20"/>
    </row>
    <row r="56721" spans="4:4" x14ac:dyDescent="0.2">
      <c r="D56721" s="20"/>
    </row>
    <row r="56722" spans="4:4" x14ac:dyDescent="0.2">
      <c r="D56722" s="20"/>
    </row>
    <row r="56723" spans="4:4" x14ac:dyDescent="0.2">
      <c r="D56723" s="20"/>
    </row>
    <row r="56724" spans="4:4" x14ac:dyDescent="0.2">
      <c r="D56724" s="20"/>
    </row>
    <row r="56725" spans="4:4" x14ac:dyDescent="0.2">
      <c r="D56725" s="20"/>
    </row>
    <row r="56726" spans="4:4" x14ac:dyDescent="0.2">
      <c r="D56726" s="20"/>
    </row>
    <row r="56727" spans="4:4" x14ac:dyDescent="0.2">
      <c r="D56727" s="20"/>
    </row>
    <row r="56728" spans="4:4" x14ac:dyDescent="0.2">
      <c r="D56728" s="20"/>
    </row>
    <row r="56729" spans="4:4" x14ac:dyDescent="0.2">
      <c r="D56729" s="20"/>
    </row>
    <row r="56730" spans="4:4" x14ac:dyDescent="0.2">
      <c r="D56730" s="20"/>
    </row>
    <row r="56731" spans="4:4" x14ac:dyDescent="0.2">
      <c r="D56731" s="20"/>
    </row>
    <row r="56732" spans="4:4" x14ac:dyDescent="0.2">
      <c r="D56732" s="20"/>
    </row>
    <row r="56733" spans="4:4" x14ac:dyDescent="0.2">
      <c r="D56733" s="20"/>
    </row>
    <row r="56734" spans="4:4" x14ac:dyDescent="0.2">
      <c r="D56734" s="20"/>
    </row>
    <row r="56735" spans="4:4" x14ac:dyDescent="0.2">
      <c r="D56735" s="20"/>
    </row>
    <row r="56736" spans="4:4" x14ac:dyDescent="0.2">
      <c r="D56736" s="20"/>
    </row>
    <row r="56737" spans="4:4" x14ac:dyDescent="0.2">
      <c r="D56737" s="20"/>
    </row>
    <row r="56738" spans="4:4" x14ac:dyDescent="0.2">
      <c r="D56738" s="20"/>
    </row>
    <row r="56739" spans="4:4" x14ac:dyDescent="0.2">
      <c r="D56739" s="20"/>
    </row>
    <row r="56740" spans="4:4" x14ac:dyDescent="0.2">
      <c r="D56740" s="20"/>
    </row>
    <row r="56741" spans="4:4" x14ac:dyDescent="0.2">
      <c r="D56741" s="20"/>
    </row>
    <row r="56742" spans="4:4" x14ac:dyDescent="0.2">
      <c r="D56742" s="20"/>
    </row>
    <row r="56743" spans="4:4" x14ac:dyDescent="0.2">
      <c r="D56743" s="20"/>
    </row>
    <row r="56744" spans="4:4" x14ac:dyDescent="0.2">
      <c r="D56744" s="20"/>
    </row>
    <row r="56745" spans="4:4" x14ac:dyDescent="0.2">
      <c r="D56745" s="20"/>
    </row>
    <row r="56746" spans="4:4" x14ac:dyDescent="0.2">
      <c r="D56746" s="20"/>
    </row>
    <row r="56747" spans="4:4" x14ac:dyDescent="0.2">
      <c r="D56747" s="20"/>
    </row>
    <row r="56748" spans="4:4" x14ac:dyDescent="0.2">
      <c r="D56748" s="20"/>
    </row>
    <row r="56749" spans="4:4" x14ac:dyDescent="0.2">
      <c r="D56749" s="20"/>
    </row>
    <row r="56750" spans="4:4" x14ac:dyDescent="0.2">
      <c r="D56750" s="20"/>
    </row>
    <row r="56751" spans="4:4" x14ac:dyDescent="0.2">
      <c r="D56751" s="20"/>
    </row>
    <row r="56752" spans="4:4" x14ac:dyDescent="0.2">
      <c r="D56752" s="20"/>
    </row>
    <row r="56753" spans="4:4" x14ac:dyDescent="0.2">
      <c r="D56753" s="20"/>
    </row>
    <row r="56754" spans="4:4" x14ac:dyDescent="0.2">
      <c r="D56754" s="20"/>
    </row>
    <row r="56755" spans="4:4" x14ac:dyDescent="0.2">
      <c r="D56755" s="20"/>
    </row>
    <row r="56756" spans="4:4" x14ac:dyDescent="0.2">
      <c r="D56756" s="20"/>
    </row>
    <row r="56757" spans="4:4" x14ac:dyDescent="0.2">
      <c r="D56757" s="20"/>
    </row>
    <row r="56758" spans="4:4" x14ac:dyDescent="0.2">
      <c r="D56758" s="20"/>
    </row>
    <row r="56759" spans="4:4" x14ac:dyDescent="0.2">
      <c r="D56759" s="20"/>
    </row>
    <row r="56760" spans="4:4" x14ac:dyDescent="0.2">
      <c r="D56760" s="20"/>
    </row>
    <row r="56761" spans="4:4" x14ac:dyDescent="0.2">
      <c r="D56761" s="20"/>
    </row>
    <row r="56762" spans="4:4" x14ac:dyDescent="0.2">
      <c r="D56762" s="20"/>
    </row>
    <row r="56763" spans="4:4" x14ac:dyDescent="0.2">
      <c r="D56763" s="20"/>
    </row>
    <row r="56764" spans="4:4" x14ac:dyDescent="0.2">
      <c r="D56764" s="20"/>
    </row>
    <row r="56765" spans="4:4" x14ac:dyDescent="0.2">
      <c r="D56765" s="20"/>
    </row>
    <row r="56766" spans="4:4" x14ac:dyDescent="0.2">
      <c r="D56766" s="20"/>
    </row>
    <row r="56767" spans="4:4" x14ac:dyDescent="0.2">
      <c r="D56767" s="20"/>
    </row>
    <row r="56768" spans="4:4" x14ac:dyDescent="0.2">
      <c r="D56768" s="20"/>
    </row>
    <row r="56769" spans="4:4" x14ac:dyDescent="0.2">
      <c r="D56769" s="20"/>
    </row>
    <row r="56770" spans="4:4" x14ac:dyDescent="0.2">
      <c r="D56770" s="20"/>
    </row>
    <row r="56771" spans="4:4" x14ac:dyDescent="0.2">
      <c r="D56771" s="20"/>
    </row>
    <row r="56772" spans="4:4" x14ac:dyDescent="0.2">
      <c r="D56772" s="20"/>
    </row>
    <row r="56773" spans="4:4" x14ac:dyDescent="0.2">
      <c r="D56773" s="20"/>
    </row>
    <row r="56774" spans="4:4" x14ac:dyDescent="0.2">
      <c r="D56774" s="20"/>
    </row>
    <row r="56775" spans="4:4" x14ac:dyDescent="0.2">
      <c r="D56775" s="20"/>
    </row>
    <row r="56776" spans="4:4" x14ac:dyDescent="0.2">
      <c r="D56776" s="20"/>
    </row>
    <row r="56777" spans="4:4" x14ac:dyDescent="0.2">
      <c r="D56777" s="20"/>
    </row>
    <row r="56778" spans="4:4" x14ac:dyDescent="0.2">
      <c r="D56778" s="20"/>
    </row>
    <row r="56779" spans="4:4" x14ac:dyDescent="0.2">
      <c r="D56779" s="20"/>
    </row>
    <row r="56780" spans="4:4" x14ac:dyDescent="0.2">
      <c r="D56780" s="20"/>
    </row>
    <row r="56781" spans="4:4" x14ac:dyDescent="0.2">
      <c r="D56781" s="20"/>
    </row>
    <row r="56782" spans="4:4" x14ac:dyDescent="0.2">
      <c r="D56782" s="20"/>
    </row>
    <row r="56783" spans="4:4" x14ac:dyDescent="0.2">
      <c r="D56783" s="20"/>
    </row>
    <row r="56784" spans="4:4" x14ac:dyDescent="0.2">
      <c r="D56784" s="20"/>
    </row>
    <row r="56785" spans="4:4" x14ac:dyDescent="0.2">
      <c r="D56785" s="20"/>
    </row>
    <row r="56786" spans="4:4" x14ac:dyDescent="0.2">
      <c r="D56786" s="20"/>
    </row>
    <row r="56787" spans="4:4" x14ac:dyDescent="0.2">
      <c r="D56787" s="20"/>
    </row>
    <row r="56788" spans="4:4" x14ac:dyDescent="0.2">
      <c r="D56788" s="20"/>
    </row>
    <row r="56789" spans="4:4" x14ac:dyDescent="0.2">
      <c r="D56789" s="20"/>
    </row>
    <row r="56790" spans="4:4" x14ac:dyDescent="0.2">
      <c r="D56790" s="20"/>
    </row>
    <row r="56791" spans="4:4" x14ac:dyDescent="0.2">
      <c r="D56791" s="20"/>
    </row>
    <row r="56792" spans="4:4" x14ac:dyDescent="0.2">
      <c r="D56792" s="20"/>
    </row>
    <row r="56793" spans="4:4" x14ac:dyDescent="0.2">
      <c r="D56793" s="20"/>
    </row>
    <row r="56794" spans="4:4" x14ac:dyDescent="0.2">
      <c r="D56794" s="20"/>
    </row>
    <row r="56795" spans="4:4" x14ac:dyDescent="0.2">
      <c r="D56795" s="20"/>
    </row>
    <row r="56796" spans="4:4" x14ac:dyDescent="0.2">
      <c r="D56796" s="20"/>
    </row>
    <row r="56797" spans="4:4" x14ac:dyDescent="0.2">
      <c r="D56797" s="20"/>
    </row>
    <row r="56798" spans="4:4" x14ac:dyDescent="0.2">
      <c r="D56798" s="20"/>
    </row>
    <row r="56799" spans="4:4" x14ac:dyDescent="0.2">
      <c r="D56799" s="20"/>
    </row>
    <row r="56800" spans="4:4" x14ac:dyDescent="0.2">
      <c r="D56800" s="20"/>
    </row>
    <row r="56801" spans="4:4" x14ac:dyDescent="0.2">
      <c r="D56801" s="20"/>
    </row>
    <row r="56802" spans="4:4" x14ac:dyDescent="0.2">
      <c r="D56802" s="20"/>
    </row>
    <row r="56803" spans="4:4" x14ac:dyDescent="0.2">
      <c r="D56803" s="20"/>
    </row>
    <row r="56804" spans="4:4" x14ac:dyDescent="0.2">
      <c r="D56804" s="20"/>
    </row>
    <row r="56805" spans="4:4" x14ac:dyDescent="0.2">
      <c r="D56805" s="20"/>
    </row>
    <row r="56806" spans="4:4" x14ac:dyDescent="0.2">
      <c r="D56806" s="20"/>
    </row>
    <row r="56807" spans="4:4" x14ac:dyDescent="0.2">
      <c r="D56807" s="20"/>
    </row>
    <row r="56808" spans="4:4" x14ac:dyDescent="0.2">
      <c r="D56808" s="20"/>
    </row>
    <row r="56809" spans="4:4" x14ac:dyDescent="0.2">
      <c r="D56809" s="20"/>
    </row>
    <row r="56810" spans="4:4" x14ac:dyDescent="0.2">
      <c r="D56810" s="20"/>
    </row>
    <row r="56811" spans="4:4" x14ac:dyDescent="0.2">
      <c r="D56811" s="20"/>
    </row>
    <row r="56812" spans="4:4" x14ac:dyDescent="0.2">
      <c r="D56812" s="20"/>
    </row>
    <row r="56813" spans="4:4" x14ac:dyDescent="0.2">
      <c r="D56813" s="20"/>
    </row>
    <row r="56814" spans="4:4" x14ac:dyDescent="0.2">
      <c r="D56814" s="20"/>
    </row>
    <row r="56815" spans="4:4" x14ac:dyDescent="0.2">
      <c r="D56815" s="20"/>
    </row>
    <row r="56816" spans="4:4" x14ac:dyDescent="0.2">
      <c r="D56816" s="20"/>
    </row>
    <row r="56817" spans="4:4" x14ac:dyDescent="0.2">
      <c r="D56817" s="20"/>
    </row>
    <row r="56818" spans="4:4" x14ac:dyDescent="0.2">
      <c r="D56818" s="20"/>
    </row>
    <row r="56819" spans="4:4" x14ac:dyDescent="0.2">
      <c r="D56819" s="20"/>
    </row>
    <row r="56820" spans="4:4" x14ac:dyDescent="0.2">
      <c r="D56820" s="20"/>
    </row>
    <row r="56821" spans="4:4" x14ac:dyDescent="0.2">
      <c r="D56821" s="20"/>
    </row>
    <row r="56822" spans="4:4" x14ac:dyDescent="0.2">
      <c r="D56822" s="20"/>
    </row>
    <row r="56823" spans="4:4" x14ac:dyDescent="0.2">
      <c r="D56823" s="20"/>
    </row>
    <row r="56824" spans="4:4" x14ac:dyDescent="0.2">
      <c r="D56824" s="20"/>
    </row>
    <row r="56825" spans="4:4" x14ac:dyDescent="0.2">
      <c r="D56825" s="20"/>
    </row>
    <row r="56826" spans="4:4" x14ac:dyDescent="0.2">
      <c r="D56826" s="20"/>
    </row>
    <row r="56827" spans="4:4" x14ac:dyDescent="0.2">
      <c r="D56827" s="20"/>
    </row>
    <row r="56828" spans="4:4" x14ac:dyDescent="0.2">
      <c r="D56828" s="20"/>
    </row>
    <row r="56829" spans="4:4" x14ac:dyDescent="0.2">
      <c r="D56829" s="20"/>
    </row>
    <row r="56830" spans="4:4" x14ac:dyDescent="0.2">
      <c r="D56830" s="20"/>
    </row>
    <row r="56831" spans="4:4" x14ac:dyDescent="0.2">
      <c r="D56831" s="20"/>
    </row>
    <row r="56832" spans="4:4" x14ac:dyDescent="0.2">
      <c r="D56832" s="20"/>
    </row>
    <row r="56833" spans="4:4" x14ac:dyDescent="0.2">
      <c r="D56833" s="20"/>
    </row>
    <row r="56834" spans="4:4" x14ac:dyDescent="0.2">
      <c r="D56834" s="20"/>
    </row>
    <row r="56835" spans="4:4" x14ac:dyDescent="0.2">
      <c r="D56835" s="20"/>
    </row>
    <row r="56836" spans="4:4" x14ac:dyDescent="0.2">
      <c r="D56836" s="20"/>
    </row>
    <row r="56837" spans="4:4" x14ac:dyDescent="0.2">
      <c r="D56837" s="20"/>
    </row>
    <row r="56838" spans="4:4" x14ac:dyDescent="0.2">
      <c r="D56838" s="20"/>
    </row>
    <row r="56839" spans="4:4" x14ac:dyDescent="0.2">
      <c r="D56839" s="20"/>
    </row>
    <row r="56840" spans="4:4" x14ac:dyDescent="0.2">
      <c r="D56840" s="20"/>
    </row>
    <row r="56841" spans="4:4" x14ac:dyDescent="0.2">
      <c r="D56841" s="20"/>
    </row>
    <row r="56842" spans="4:4" x14ac:dyDescent="0.2">
      <c r="D56842" s="20"/>
    </row>
    <row r="56843" spans="4:4" x14ac:dyDescent="0.2">
      <c r="D56843" s="20"/>
    </row>
    <row r="56844" spans="4:4" x14ac:dyDescent="0.2">
      <c r="D56844" s="20"/>
    </row>
    <row r="56845" spans="4:4" x14ac:dyDescent="0.2">
      <c r="D56845" s="20"/>
    </row>
    <row r="56846" spans="4:4" x14ac:dyDescent="0.2">
      <c r="D56846" s="20"/>
    </row>
    <row r="56847" spans="4:4" x14ac:dyDescent="0.2">
      <c r="D56847" s="20"/>
    </row>
    <row r="56848" spans="4:4" x14ac:dyDescent="0.2">
      <c r="D56848" s="20"/>
    </row>
    <row r="56849" spans="4:4" x14ac:dyDescent="0.2">
      <c r="D56849" s="20"/>
    </row>
    <row r="56850" spans="4:4" x14ac:dyDescent="0.2">
      <c r="D56850" s="20"/>
    </row>
    <row r="56851" spans="4:4" x14ac:dyDescent="0.2">
      <c r="D56851" s="20"/>
    </row>
    <row r="56852" spans="4:4" x14ac:dyDescent="0.2">
      <c r="D56852" s="20"/>
    </row>
    <row r="56853" spans="4:4" x14ac:dyDescent="0.2">
      <c r="D56853" s="20"/>
    </row>
    <row r="56854" spans="4:4" x14ac:dyDescent="0.2">
      <c r="D56854" s="20"/>
    </row>
    <row r="56855" spans="4:4" x14ac:dyDescent="0.2">
      <c r="D56855" s="20"/>
    </row>
    <row r="56856" spans="4:4" x14ac:dyDescent="0.2">
      <c r="D56856" s="20"/>
    </row>
    <row r="56857" spans="4:4" x14ac:dyDescent="0.2">
      <c r="D56857" s="20"/>
    </row>
    <row r="56858" spans="4:4" x14ac:dyDescent="0.2">
      <c r="D56858" s="20"/>
    </row>
    <row r="56859" spans="4:4" x14ac:dyDescent="0.2">
      <c r="D56859" s="20"/>
    </row>
    <row r="56860" spans="4:4" x14ac:dyDescent="0.2">
      <c r="D56860" s="20"/>
    </row>
    <row r="56861" spans="4:4" x14ac:dyDescent="0.2">
      <c r="D56861" s="20"/>
    </row>
    <row r="56862" spans="4:4" x14ac:dyDescent="0.2">
      <c r="D56862" s="20"/>
    </row>
    <row r="56863" spans="4:4" x14ac:dyDescent="0.2">
      <c r="D56863" s="20"/>
    </row>
    <row r="56864" spans="4:4" x14ac:dyDescent="0.2">
      <c r="D56864" s="20"/>
    </row>
    <row r="56865" spans="4:4" x14ac:dyDescent="0.2">
      <c r="D56865" s="20"/>
    </row>
    <row r="56866" spans="4:4" x14ac:dyDescent="0.2">
      <c r="D56866" s="20"/>
    </row>
    <row r="56867" spans="4:4" x14ac:dyDescent="0.2">
      <c r="D56867" s="20"/>
    </row>
    <row r="56868" spans="4:4" x14ac:dyDescent="0.2">
      <c r="D56868" s="20"/>
    </row>
    <row r="56869" spans="4:4" x14ac:dyDescent="0.2">
      <c r="D56869" s="20"/>
    </row>
    <row r="56870" spans="4:4" x14ac:dyDescent="0.2">
      <c r="D56870" s="20"/>
    </row>
    <row r="56871" spans="4:4" x14ac:dyDescent="0.2">
      <c r="D56871" s="20"/>
    </row>
    <row r="56872" spans="4:4" x14ac:dyDescent="0.2">
      <c r="D56872" s="20"/>
    </row>
    <row r="56873" spans="4:4" x14ac:dyDescent="0.2">
      <c r="D56873" s="20"/>
    </row>
    <row r="56874" spans="4:4" x14ac:dyDescent="0.2">
      <c r="D56874" s="20"/>
    </row>
    <row r="56875" spans="4:4" x14ac:dyDescent="0.2">
      <c r="D56875" s="20"/>
    </row>
    <row r="56876" spans="4:4" x14ac:dyDescent="0.2">
      <c r="D56876" s="20"/>
    </row>
    <row r="56877" spans="4:4" x14ac:dyDescent="0.2">
      <c r="D56877" s="20"/>
    </row>
    <row r="56878" spans="4:4" x14ac:dyDescent="0.2">
      <c r="D56878" s="20"/>
    </row>
    <row r="56879" spans="4:4" x14ac:dyDescent="0.2">
      <c r="D56879" s="20"/>
    </row>
    <row r="56880" spans="4:4" x14ac:dyDescent="0.2">
      <c r="D56880" s="20"/>
    </row>
    <row r="56881" spans="4:4" x14ac:dyDescent="0.2">
      <c r="D56881" s="20"/>
    </row>
    <row r="56882" spans="4:4" x14ac:dyDescent="0.2">
      <c r="D56882" s="20"/>
    </row>
    <row r="56883" spans="4:4" x14ac:dyDescent="0.2">
      <c r="D56883" s="20"/>
    </row>
    <row r="56884" spans="4:4" x14ac:dyDescent="0.2">
      <c r="D56884" s="20"/>
    </row>
    <row r="56885" spans="4:4" x14ac:dyDescent="0.2">
      <c r="D56885" s="20"/>
    </row>
    <row r="56886" spans="4:4" x14ac:dyDescent="0.2">
      <c r="D56886" s="20"/>
    </row>
    <row r="56887" spans="4:4" x14ac:dyDescent="0.2">
      <c r="D56887" s="20"/>
    </row>
    <row r="56888" spans="4:4" x14ac:dyDescent="0.2">
      <c r="D56888" s="20"/>
    </row>
    <row r="56889" spans="4:4" x14ac:dyDescent="0.2">
      <c r="D56889" s="20"/>
    </row>
    <row r="56890" spans="4:4" x14ac:dyDescent="0.2">
      <c r="D56890" s="20"/>
    </row>
    <row r="56891" spans="4:4" x14ac:dyDescent="0.2">
      <c r="D56891" s="20"/>
    </row>
    <row r="56892" spans="4:4" x14ac:dyDescent="0.2">
      <c r="D56892" s="20"/>
    </row>
    <row r="56893" spans="4:4" x14ac:dyDescent="0.2">
      <c r="D56893" s="20"/>
    </row>
    <row r="56894" spans="4:4" x14ac:dyDescent="0.2">
      <c r="D56894" s="20"/>
    </row>
    <row r="56895" spans="4:4" x14ac:dyDescent="0.2">
      <c r="D56895" s="20"/>
    </row>
    <row r="56896" spans="4:4" x14ac:dyDescent="0.2">
      <c r="D56896" s="20"/>
    </row>
    <row r="56897" spans="4:4" x14ac:dyDescent="0.2">
      <c r="D56897" s="20"/>
    </row>
    <row r="56898" spans="4:4" x14ac:dyDescent="0.2">
      <c r="D56898" s="20"/>
    </row>
    <row r="56899" spans="4:4" x14ac:dyDescent="0.2">
      <c r="D56899" s="20"/>
    </row>
    <row r="56900" spans="4:4" x14ac:dyDescent="0.2">
      <c r="D56900" s="20"/>
    </row>
    <row r="56901" spans="4:4" x14ac:dyDescent="0.2">
      <c r="D56901" s="20"/>
    </row>
    <row r="56902" spans="4:4" x14ac:dyDescent="0.2">
      <c r="D56902" s="20"/>
    </row>
    <row r="56903" spans="4:4" x14ac:dyDescent="0.2">
      <c r="D56903" s="20"/>
    </row>
    <row r="56904" spans="4:4" x14ac:dyDescent="0.2">
      <c r="D56904" s="20"/>
    </row>
    <row r="56905" spans="4:4" x14ac:dyDescent="0.2">
      <c r="D56905" s="20"/>
    </row>
    <row r="56906" spans="4:4" x14ac:dyDescent="0.2">
      <c r="D56906" s="20"/>
    </row>
    <row r="56907" spans="4:4" x14ac:dyDescent="0.2">
      <c r="D56907" s="20"/>
    </row>
    <row r="56908" spans="4:4" x14ac:dyDescent="0.2">
      <c r="D56908" s="20"/>
    </row>
    <row r="56909" spans="4:4" x14ac:dyDescent="0.2">
      <c r="D56909" s="20"/>
    </row>
    <row r="56910" spans="4:4" x14ac:dyDescent="0.2">
      <c r="D56910" s="20"/>
    </row>
    <row r="56911" spans="4:4" x14ac:dyDescent="0.2">
      <c r="D56911" s="20"/>
    </row>
    <row r="56912" spans="4:4" x14ac:dyDescent="0.2">
      <c r="D56912" s="20"/>
    </row>
    <row r="56913" spans="4:4" x14ac:dyDescent="0.2">
      <c r="D56913" s="20"/>
    </row>
    <row r="56914" spans="4:4" x14ac:dyDescent="0.2">
      <c r="D56914" s="20"/>
    </row>
    <row r="56915" spans="4:4" x14ac:dyDescent="0.2">
      <c r="D56915" s="20"/>
    </row>
    <row r="56916" spans="4:4" x14ac:dyDescent="0.2">
      <c r="D56916" s="20"/>
    </row>
    <row r="56917" spans="4:4" x14ac:dyDescent="0.2">
      <c r="D56917" s="20"/>
    </row>
    <row r="56918" spans="4:4" x14ac:dyDescent="0.2">
      <c r="D56918" s="20"/>
    </row>
    <row r="56919" spans="4:4" x14ac:dyDescent="0.2">
      <c r="D56919" s="20"/>
    </row>
    <row r="56920" spans="4:4" x14ac:dyDescent="0.2">
      <c r="D56920" s="20"/>
    </row>
    <row r="56921" spans="4:4" x14ac:dyDescent="0.2">
      <c r="D56921" s="20"/>
    </row>
    <row r="56922" spans="4:4" x14ac:dyDescent="0.2">
      <c r="D56922" s="20"/>
    </row>
    <row r="56923" spans="4:4" x14ac:dyDescent="0.2">
      <c r="D56923" s="20"/>
    </row>
    <row r="56924" spans="4:4" x14ac:dyDescent="0.2">
      <c r="D56924" s="20"/>
    </row>
    <row r="56925" spans="4:4" x14ac:dyDescent="0.2">
      <c r="D56925" s="20"/>
    </row>
    <row r="56926" spans="4:4" x14ac:dyDescent="0.2">
      <c r="D56926" s="20"/>
    </row>
    <row r="56927" spans="4:4" x14ac:dyDescent="0.2">
      <c r="D56927" s="20"/>
    </row>
    <row r="56928" spans="4:4" x14ac:dyDescent="0.2">
      <c r="D56928" s="20"/>
    </row>
    <row r="56929" spans="4:4" x14ac:dyDescent="0.2">
      <c r="D56929" s="20"/>
    </row>
    <row r="56930" spans="4:4" x14ac:dyDescent="0.2">
      <c r="D56930" s="20"/>
    </row>
    <row r="56931" spans="4:4" x14ac:dyDescent="0.2">
      <c r="D56931" s="20"/>
    </row>
    <row r="56932" spans="4:4" x14ac:dyDescent="0.2">
      <c r="D56932" s="20"/>
    </row>
    <row r="56933" spans="4:4" x14ac:dyDescent="0.2">
      <c r="D56933" s="20"/>
    </row>
    <row r="56934" spans="4:4" x14ac:dyDescent="0.2">
      <c r="D56934" s="20"/>
    </row>
    <row r="56935" spans="4:4" x14ac:dyDescent="0.2">
      <c r="D56935" s="20"/>
    </row>
    <row r="56936" spans="4:4" x14ac:dyDescent="0.2">
      <c r="D56936" s="20"/>
    </row>
    <row r="56937" spans="4:4" x14ac:dyDescent="0.2">
      <c r="D56937" s="20"/>
    </row>
    <row r="56938" spans="4:4" x14ac:dyDescent="0.2">
      <c r="D56938" s="20"/>
    </row>
    <row r="56939" spans="4:4" x14ac:dyDescent="0.2">
      <c r="D56939" s="20"/>
    </row>
    <row r="56940" spans="4:4" x14ac:dyDescent="0.2">
      <c r="D56940" s="20"/>
    </row>
    <row r="56941" spans="4:4" x14ac:dyDescent="0.2">
      <c r="D56941" s="20"/>
    </row>
    <row r="56942" spans="4:4" x14ac:dyDescent="0.2">
      <c r="D56942" s="20"/>
    </row>
    <row r="56943" spans="4:4" x14ac:dyDescent="0.2">
      <c r="D56943" s="20"/>
    </row>
    <row r="56944" spans="4:4" x14ac:dyDescent="0.2">
      <c r="D56944" s="20"/>
    </row>
    <row r="56945" spans="4:4" x14ac:dyDescent="0.2">
      <c r="D56945" s="20"/>
    </row>
    <row r="56946" spans="4:4" x14ac:dyDescent="0.2">
      <c r="D56946" s="20"/>
    </row>
    <row r="56947" spans="4:4" x14ac:dyDescent="0.2">
      <c r="D56947" s="20"/>
    </row>
    <row r="56948" spans="4:4" x14ac:dyDescent="0.2">
      <c r="D56948" s="20"/>
    </row>
    <row r="56949" spans="4:4" x14ac:dyDescent="0.2">
      <c r="D56949" s="20"/>
    </row>
    <row r="56950" spans="4:4" x14ac:dyDescent="0.2">
      <c r="D56950" s="20"/>
    </row>
    <row r="56951" spans="4:4" x14ac:dyDescent="0.2">
      <c r="D56951" s="20"/>
    </row>
    <row r="56952" spans="4:4" x14ac:dyDescent="0.2">
      <c r="D56952" s="20"/>
    </row>
    <row r="56953" spans="4:4" x14ac:dyDescent="0.2">
      <c r="D56953" s="20"/>
    </row>
    <row r="56954" spans="4:4" x14ac:dyDescent="0.2">
      <c r="D56954" s="20"/>
    </row>
    <row r="56955" spans="4:4" x14ac:dyDescent="0.2">
      <c r="D56955" s="20"/>
    </row>
    <row r="56956" spans="4:4" x14ac:dyDescent="0.2">
      <c r="D56956" s="20"/>
    </row>
    <row r="56957" spans="4:4" x14ac:dyDescent="0.2">
      <c r="D56957" s="20"/>
    </row>
    <row r="56958" spans="4:4" x14ac:dyDescent="0.2">
      <c r="D56958" s="20"/>
    </row>
    <row r="56959" spans="4:4" x14ac:dyDescent="0.2">
      <c r="D56959" s="20"/>
    </row>
    <row r="56960" spans="4:4" x14ac:dyDescent="0.2">
      <c r="D56960" s="20"/>
    </row>
    <row r="56961" spans="4:4" x14ac:dyDescent="0.2">
      <c r="D56961" s="20"/>
    </row>
    <row r="56962" spans="4:4" x14ac:dyDescent="0.2">
      <c r="D56962" s="20"/>
    </row>
    <row r="56963" spans="4:4" x14ac:dyDescent="0.2">
      <c r="D56963" s="20"/>
    </row>
    <row r="56964" spans="4:4" x14ac:dyDescent="0.2">
      <c r="D56964" s="20"/>
    </row>
    <row r="56965" spans="4:4" x14ac:dyDescent="0.2">
      <c r="D56965" s="20"/>
    </row>
    <row r="56966" spans="4:4" x14ac:dyDescent="0.2">
      <c r="D56966" s="20"/>
    </row>
    <row r="56967" spans="4:4" x14ac:dyDescent="0.2">
      <c r="D56967" s="20"/>
    </row>
    <row r="56968" spans="4:4" x14ac:dyDescent="0.2">
      <c r="D56968" s="20"/>
    </row>
    <row r="56969" spans="4:4" x14ac:dyDescent="0.2">
      <c r="D56969" s="20"/>
    </row>
    <row r="56970" spans="4:4" x14ac:dyDescent="0.2">
      <c r="D56970" s="20"/>
    </row>
    <row r="56971" spans="4:4" x14ac:dyDescent="0.2">
      <c r="D56971" s="20"/>
    </row>
    <row r="56972" spans="4:4" x14ac:dyDescent="0.2">
      <c r="D56972" s="20"/>
    </row>
    <row r="56973" spans="4:4" x14ac:dyDescent="0.2">
      <c r="D56973" s="20"/>
    </row>
    <row r="56974" spans="4:4" x14ac:dyDescent="0.2">
      <c r="D56974" s="20"/>
    </row>
    <row r="56975" spans="4:4" x14ac:dyDescent="0.2">
      <c r="D56975" s="20"/>
    </row>
    <row r="56976" spans="4:4" x14ac:dyDescent="0.2">
      <c r="D56976" s="20"/>
    </row>
    <row r="56977" spans="4:4" x14ac:dyDescent="0.2">
      <c r="D56977" s="20"/>
    </row>
    <row r="56978" spans="4:4" x14ac:dyDescent="0.2">
      <c r="D56978" s="20"/>
    </row>
    <row r="56979" spans="4:4" x14ac:dyDescent="0.2">
      <c r="D56979" s="20"/>
    </row>
    <row r="56980" spans="4:4" x14ac:dyDescent="0.2">
      <c r="D56980" s="20"/>
    </row>
    <row r="56981" spans="4:4" x14ac:dyDescent="0.2">
      <c r="D56981" s="20"/>
    </row>
    <row r="56982" spans="4:4" x14ac:dyDescent="0.2">
      <c r="D56982" s="20"/>
    </row>
    <row r="56983" spans="4:4" x14ac:dyDescent="0.2">
      <c r="D56983" s="20"/>
    </row>
    <row r="56984" spans="4:4" x14ac:dyDescent="0.2">
      <c r="D56984" s="20"/>
    </row>
    <row r="56985" spans="4:4" x14ac:dyDescent="0.2">
      <c r="D56985" s="20"/>
    </row>
    <row r="56986" spans="4:4" x14ac:dyDescent="0.2">
      <c r="D56986" s="20"/>
    </row>
    <row r="56987" spans="4:4" x14ac:dyDescent="0.2">
      <c r="D56987" s="20"/>
    </row>
    <row r="56988" spans="4:4" x14ac:dyDescent="0.2">
      <c r="D56988" s="20"/>
    </row>
    <row r="56989" spans="4:4" x14ac:dyDescent="0.2">
      <c r="D56989" s="20"/>
    </row>
    <row r="56990" spans="4:4" x14ac:dyDescent="0.2">
      <c r="D56990" s="20"/>
    </row>
    <row r="56991" spans="4:4" x14ac:dyDescent="0.2">
      <c r="D56991" s="20"/>
    </row>
    <row r="56992" spans="4:4" x14ac:dyDescent="0.2">
      <c r="D56992" s="20"/>
    </row>
    <row r="56993" spans="4:4" x14ac:dyDescent="0.2">
      <c r="D56993" s="20"/>
    </row>
    <row r="56994" spans="4:4" x14ac:dyDescent="0.2">
      <c r="D56994" s="20"/>
    </row>
    <row r="56995" spans="4:4" x14ac:dyDescent="0.2">
      <c r="D56995" s="20"/>
    </row>
    <row r="56996" spans="4:4" x14ac:dyDescent="0.2">
      <c r="D56996" s="20"/>
    </row>
    <row r="56997" spans="4:4" x14ac:dyDescent="0.2">
      <c r="D56997" s="20"/>
    </row>
    <row r="56998" spans="4:4" x14ac:dyDescent="0.2">
      <c r="D56998" s="20"/>
    </row>
    <row r="56999" spans="4:4" x14ac:dyDescent="0.2">
      <c r="D56999" s="20"/>
    </row>
    <row r="57000" spans="4:4" x14ac:dyDescent="0.2">
      <c r="D57000" s="20"/>
    </row>
    <row r="57001" spans="4:4" x14ac:dyDescent="0.2">
      <c r="D57001" s="20"/>
    </row>
    <row r="57002" spans="4:4" x14ac:dyDescent="0.2">
      <c r="D57002" s="20"/>
    </row>
    <row r="57003" spans="4:4" x14ac:dyDescent="0.2">
      <c r="D57003" s="20"/>
    </row>
    <row r="57004" spans="4:4" x14ac:dyDescent="0.2">
      <c r="D57004" s="20"/>
    </row>
    <row r="57005" spans="4:4" x14ac:dyDescent="0.2">
      <c r="D57005" s="20"/>
    </row>
    <row r="57006" spans="4:4" x14ac:dyDescent="0.2">
      <c r="D57006" s="20"/>
    </row>
    <row r="57007" spans="4:4" x14ac:dyDescent="0.2">
      <c r="D57007" s="20"/>
    </row>
    <row r="57008" spans="4:4" x14ac:dyDescent="0.2">
      <c r="D57008" s="20"/>
    </row>
    <row r="57009" spans="4:4" x14ac:dyDescent="0.2">
      <c r="D57009" s="20"/>
    </row>
    <row r="57010" spans="4:4" x14ac:dyDescent="0.2">
      <c r="D57010" s="20"/>
    </row>
    <row r="57011" spans="4:4" x14ac:dyDescent="0.2">
      <c r="D57011" s="20"/>
    </row>
    <row r="57012" spans="4:4" x14ac:dyDescent="0.2">
      <c r="D57012" s="20"/>
    </row>
    <row r="57013" spans="4:4" x14ac:dyDescent="0.2">
      <c r="D57013" s="20"/>
    </row>
    <row r="57014" spans="4:4" x14ac:dyDescent="0.2">
      <c r="D57014" s="20"/>
    </row>
    <row r="57015" spans="4:4" x14ac:dyDescent="0.2">
      <c r="D57015" s="20"/>
    </row>
    <row r="57016" spans="4:4" x14ac:dyDescent="0.2">
      <c r="D57016" s="20"/>
    </row>
    <row r="57017" spans="4:4" x14ac:dyDescent="0.2">
      <c r="D57017" s="20"/>
    </row>
    <row r="57018" spans="4:4" x14ac:dyDescent="0.2">
      <c r="D57018" s="20"/>
    </row>
    <row r="57019" spans="4:4" x14ac:dyDescent="0.2">
      <c r="D57019" s="20"/>
    </row>
    <row r="57020" spans="4:4" x14ac:dyDescent="0.2">
      <c r="D57020" s="20"/>
    </row>
    <row r="57021" spans="4:4" x14ac:dyDescent="0.2">
      <c r="D57021" s="20"/>
    </row>
    <row r="57022" spans="4:4" x14ac:dyDescent="0.2">
      <c r="D57022" s="20"/>
    </row>
    <row r="57023" spans="4:4" x14ac:dyDescent="0.2">
      <c r="D57023" s="20"/>
    </row>
    <row r="57024" spans="4:4" x14ac:dyDescent="0.2">
      <c r="D57024" s="20"/>
    </row>
    <row r="57025" spans="4:4" x14ac:dyDescent="0.2">
      <c r="D57025" s="20"/>
    </row>
    <row r="57026" spans="4:4" x14ac:dyDescent="0.2">
      <c r="D57026" s="20"/>
    </row>
    <row r="57027" spans="4:4" x14ac:dyDescent="0.2">
      <c r="D57027" s="20"/>
    </row>
    <row r="57028" spans="4:4" x14ac:dyDescent="0.2">
      <c r="D57028" s="20"/>
    </row>
    <row r="57029" spans="4:4" x14ac:dyDescent="0.2">
      <c r="D57029" s="20"/>
    </row>
    <row r="57030" spans="4:4" x14ac:dyDescent="0.2">
      <c r="D57030" s="20"/>
    </row>
    <row r="57031" spans="4:4" x14ac:dyDescent="0.2">
      <c r="D57031" s="20"/>
    </row>
    <row r="57032" spans="4:4" x14ac:dyDescent="0.2">
      <c r="D57032" s="20"/>
    </row>
    <row r="57033" spans="4:4" x14ac:dyDescent="0.2">
      <c r="D57033" s="20"/>
    </row>
    <row r="57034" spans="4:4" x14ac:dyDescent="0.2">
      <c r="D57034" s="20"/>
    </row>
    <row r="57035" spans="4:4" x14ac:dyDescent="0.2">
      <c r="D57035" s="20"/>
    </row>
    <row r="57036" spans="4:4" x14ac:dyDescent="0.2">
      <c r="D57036" s="20"/>
    </row>
    <row r="57037" spans="4:4" x14ac:dyDescent="0.2">
      <c r="D57037" s="20"/>
    </row>
    <row r="57038" spans="4:4" x14ac:dyDescent="0.2">
      <c r="D57038" s="20"/>
    </row>
    <row r="57039" spans="4:4" x14ac:dyDescent="0.2">
      <c r="D57039" s="20"/>
    </row>
    <row r="57040" spans="4:4" x14ac:dyDescent="0.2">
      <c r="D57040" s="20"/>
    </row>
    <row r="57041" spans="4:4" x14ac:dyDescent="0.2">
      <c r="D57041" s="20"/>
    </row>
    <row r="57042" spans="4:4" x14ac:dyDescent="0.2">
      <c r="D57042" s="20"/>
    </row>
    <row r="57043" spans="4:4" x14ac:dyDescent="0.2">
      <c r="D57043" s="20"/>
    </row>
    <row r="57044" spans="4:4" x14ac:dyDescent="0.2">
      <c r="D57044" s="20"/>
    </row>
    <row r="57045" spans="4:4" x14ac:dyDescent="0.2">
      <c r="D57045" s="20"/>
    </row>
    <row r="57046" spans="4:4" x14ac:dyDescent="0.2">
      <c r="D57046" s="20"/>
    </row>
    <row r="57047" spans="4:4" x14ac:dyDescent="0.2">
      <c r="D57047" s="20"/>
    </row>
    <row r="57048" spans="4:4" x14ac:dyDescent="0.2">
      <c r="D57048" s="20"/>
    </row>
    <row r="57049" spans="4:4" x14ac:dyDescent="0.2">
      <c r="D57049" s="20"/>
    </row>
    <row r="57050" spans="4:4" x14ac:dyDescent="0.2">
      <c r="D57050" s="20"/>
    </row>
    <row r="57051" spans="4:4" x14ac:dyDescent="0.2">
      <c r="D57051" s="20"/>
    </row>
    <row r="57052" spans="4:4" x14ac:dyDescent="0.2">
      <c r="D57052" s="20"/>
    </row>
    <row r="57053" spans="4:4" x14ac:dyDescent="0.2">
      <c r="D57053" s="20"/>
    </row>
    <row r="57054" spans="4:4" x14ac:dyDescent="0.2">
      <c r="D57054" s="20"/>
    </row>
    <row r="57055" spans="4:4" x14ac:dyDescent="0.2">
      <c r="D57055" s="20"/>
    </row>
    <row r="57056" spans="4:4" x14ac:dyDescent="0.2">
      <c r="D57056" s="20"/>
    </row>
    <row r="57057" spans="4:4" x14ac:dyDescent="0.2">
      <c r="D57057" s="20"/>
    </row>
    <row r="57058" spans="4:4" x14ac:dyDescent="0.2">
      <c r="D57058" s="20"/>
    </row>
    <row r="57059" spans="4:4" x14ac:dyDescent="0.2">
      <c r="D57059" s="20"/>
    </row>
    <row r="57060" spans="4:4" x14ac:dyDescent="0.2">
      <c r="D57060" s="20"/>
    </row>
    <row r="57061" spans="4:4" x14ac:dyDescent="0.2">
      <c r="D57061" s="20"/>
    </row>
    <row r="57062" spans="4:4" x14ac:dyDescent="0.2">
      <c r="D57062" s="20"/>
    </row>
    <row r="57063" spans="4:4" x14ac:dyDescent="0.2">
      <c r="D57063" s="20"/>
    </row>
    <row r="57064" spans="4:4" x14ac:dyDescent="0.2">
      <c r="D57064" s="20"/>
    </row>
    <row r="57065" spans="4:4" x14ac:dyDescent="0.2">
      <c r="D57065" s="20"/>
    </row>
    <row r="57066" spans="4:4" x14ac:dyDescent="0.2">
      <c r="D57066" s="20"/>
    </row>
    <row r="57067" spans="4:4" x14ac:dyDescent="0.2">
      <c r="D57067" s="20"/>
    </row>
    <row r="57068" spans="4:4" x14ac:dyDescent="0.2">
      <c r="D57068" s="20"/>
    </row>
    <row r="57069" spans="4:4" x14ac:dyDescent="0.2">
      <c r="D57069" s="20"/>
    </row>
    <row r="57070" spans="4:4" x14ac:dyDescent="0.2">
      <c r="D57070" s="20"/>
    </row>
    <row r="57071" spans="4:4" x14ac:dyDescent="0.2">
      <c r="D57071" s="20"/>
    </row>
    <row r="57072" spans="4:4" x14ac:dyDescent="0.2">
      <c r="D57072" s="20"/>
    </row>
    <row r="57073" spans="4:4" x14ac:dyDescent="0.2">
      <c r="D57073" s="20"/>
    </row>
    <row r="57074" spans="4:4" x14ac:dyDescent="0.2">
      <c r="D57074" s="20"/>
    </row>
    <row r="57075" spans="4:4" x14ac:dyDescent="0.2">
      <c r="D57075" s="20"/>
    </row>
    <row r="57076" spans="4:4" x14ac:dyDescent="0.2">
      <c r="D57076" s="20"/>
    </row>
    <row r="57077" spans="4:4" x14ac:dyDescent="0.2">
      <c r="D57077" s="20"/>
    </row>
    <row r="57078" spans="4:4" x14ac:dyDescent="0.2">
      <c r="D57078" s="20"/>
    </row>
    <row r="57079" spans="4:4" x14ac:dyDescent="0.2">
      <c r="D57079" s="20"/>
    </row>
    <row r="57080" spans="4:4" x14ac:dyDescent="0.2">
      <c r="D57080" s="20"/>
    </row>
    <row r="57081" spans="4:4" x14ac:dyDescent="0.2">
      <c r="D57081" s="20"/>
    </row>
    <row r="57082" spans="4:4" x14ac:dyDescent="0.2">
      <c r="D57082" s="20"/>
    </row>
    <row r="57083" spans="4:4" x14ac:dyDescent="0.2">
      <c r="D57083" s="20"/>
    </row>
    <row r="57084" spans="4:4" x14ac:dyDescent="0.2">
      <c r="D57084" s="20"/>
    </row>
    <row r="57085" spans="4:4" x14ac:dyDescent="0.2">
      <c r="D57085" s="20"/>
    </row>
    <row r="57086" spans="4:4" x14ac:dyDescent="0.2">
      <c r="D57086" s="20"/>
    </row>
    <row r="57087" spans="4:4" x14ac:dyDescent="0.2">
      <c r="D57087" s="20"/>
    </row>
    <row r="57088" spans="4:4" x14ac:dyDescent="0.2">
      <c r="D57088" s="20"/>
    </row>
    <row r="57089" spans="4:4" x14ac:dyDescent="0.2">
      <c r="D57089" s="20"/>
    </row>
    <row r="57090" spans="4:4" x14ac:dyDescent="0.2">
      <c r="D57090" s="20"/>
    </row>
    <row r="57091" spans="4:4" x14ac:dyDescent="0.2">
      <c r="D57091" s="20"/>
    </row>
    <row r="57092" spans="4:4" x14ac:dyDescent="0.2">
      <c r="D57092" s="20"/>
    </row>
    <row r="57093" spans="4:4" x14ac:dyDescent="0.2">
      <c r="D57093" s="20"/>
    </row>
    <row r="57094" spans="4:4" x14ac:dyDescent="0.2">
      <c r="D57094" s="20"/>
    </row>
    <row r="57095" spans="4:4" x14ac:dyDescent="0.2">
      <c r="D57095" s="20"/>
    </row>
    <row r="57096" spans="4:4" x14ac:dyDescent="0.2">
      <c r="D57096" s="20"/>
    </row>
    <row r="57097" spans="4:4" x14ac:dyDescent="0.2">
      <c r="D57097" s="20"/>
    </row>
    <row r="57098" spans="4:4" x14ac:dyDescent="0.2">
      <c r="D57098" s="20"/>
    </row>
    <row r="57099" spans="4:4" x14ac:dyDescent="0.2">
      <c r="D57099" s="20"/>
    </row>
    <row r="57100" spans="4:4" x14ac:dyDescent="0.2">
      <c r="D57100" s="20"/>
    </row>
    <row r="57101" spans="4:4" x14ac:dyDescent="0.2">
      <c r="D57101" s="20"/>
    </row>
    <row r="57102" spans="4:4" x14ac:dyDescent="0.2">
      <c r="D57102" s="20"/>
    </row>
    <row r="57103" spans="4:4" x14ac:dyDescent="0.2">
      <c r="D57103" s="20"/>
    </row>
    <row r="57104" spans="4:4" x14ac:dyDescent="0.2">
      <c r="D57104" s="20"/>
    </row>
    <row r="57105" spans="4:4" x14ac:dyDescent="0.2">
      <c r="D57105" s="20"/>
    </row>
    <row r="57106" spans="4:4" x14ac:dyDescent="0.2">
      <c r="D57106" s="20"/>
    </row>
    <row r="57107" spans="4:4" x14ac:dyDescent="0.2">
      <c r="D57107" s="20"/>
    </row>
    <row r="57108" spans="4:4" x14ac:dyDescent="0.2">
      <c r="D57108" s="20"/>
    </row>
    <row r="57109" spans="4:4" x14ac:dyDescent="0.2">
      <c r="D57109" s="20"/>
    </row>
    <row r="57110" spans="4:4" x14ac:dyDescent="0.2">
      <c r="D57110" s="20"/>
    </row>
    <row r="57111" spans="4:4" x14ac:dyDescent="0.2">
      <c r="D57111" s="20"/>
    </row>
    <row r="57112" spans="4:4" x14ac:dyDescent="0.2">
      <c r="D57112" s="20"/>
    </row>
    <row r="57113" spans="4:4" x14ac:dyDescent="0.2">
      <c r="D57113" s="20"/>
    </row>
    <row r="57114" spans="4:4" x14ac:dyDescent="0.2">
      <c r="D57114" s="20"/>
    </row>
    <row r="57115" spans="4:4" x14ac:dyDescent="0.2">
      <c r="D57115" s="20"/>
    </row>
    <row r="57116" spans="4:4" x14ac:dyDescent="0.2">
      <c r="D57116" s="20"/>
    </row>
    <row r="57117" spans="4:4" x14ac:dyDescent="0.2">
      <c r="D57117" s="20"/>
    </row>
    <row r="57118" spans="4:4" x14ac:dyDescent="0.2">
      <c r="D57118" s="20"/>
    </row>
    <row r="57119" spans="4:4" x14ac:dyDescent="0.2">
      <c r="D57119" s="20"/>
    </row>
    <row r="57120" spans="4:4" x14ac:dyDescent="0.2">
      <c r="D57120" s="20"/>
    </row>
    <row r="57121" spans="4:4" x14ac:dyDescent="0.2">
      <c r="D57121" s="20"/>
    </row>
    <row r="57122" spans="4:4" x14ac:dyDescent="0.2">
      <c r="D57122" s="20"/>
    </row>
    <row r="57123" spans="4:4" x14ac:dyDescent="0.2">
      <c r="D57123" s="20"/>
    </row>
    <row r="57124" spans="4:4" x14ac:dyDescent="0.2">
      <c r="D57124" s="20"/>
    </row>
    <row r="57125" spans="4:4" x14ac:dyDescent="0.2">
      <c r="D57125" s="20"/>
    </row>
    <row r="57126" spans="4:4" x14ac:dyDescent="0.2">
      <c r="D57126" s="20"/>
    </row>
    <row r="57127" spans="4:4" x14ac:dyDescent="0.2">
      <c r="D57127" s="20"/>
    </row>
    <row r="57128" spans="4:4" x14ac:dyDescent="0.2">
      <c r="D57128" s="20"/>
    </row>
    <row r="57129" spans="4:4" x14ac:dyDescent="0.2">
      <c r="D57129" s="20"/>
    </row>
    <row r="57130" spans="4:4" x14ac:dyDescent="0.2">
      <c r="D57130" s="20"/>
    </row>
    <row r="57131" spans="4:4" x14ac:dyDescent="0.2">
      <c r="D57131" s="20"/>
    </row>
    <row r="57132" spans="4:4" x14ac:dyDescent="0.2">
      <c r="D57132" s="20"/>
    </row>
    <row r="57133" spans="4:4" x14ac:dyDescent="0.2">
      <c r="D57133" s="20"/>
    </row>
    <row r="57134" spans="4:4" x14ac:dyDescent="0.2">
      <c r="D57134" s="20"/>
    </row>
    <row r="57135" spans="4:4" x14ac:dyDescent="0.2">
      <c r="D57135" s="20"/>
    </row>
    <row r="57136" spans="4:4" x14ac:dyDescent="0.2">
      <c r="D57136" s="20"/>
    </row>
    <row r="57137" spans="4:4" x14ac:dyDescent="0.2">
      <c r="D57137" s="20"/>
    </row>
    <row r="57138" spans="4:4" x14ac:dyDescent="0.2">
      <c r="D57138" s="20"/>
    </row>
    <row r="57139" spans="4:4" x14ac:dyDescent="0.2">
      <c r="D57139" s="20"/>
    </row>
    <row r="57140" spans="4:4" x14ac:dyDescent="0.2">
      <c r="D57140" s="20"/>
    </row>
    <row r="57141" spans="4:4" x14ac:dyDescent="0.2">
      <c r="D57141" s="20"/>
    </row>
    <row r="57142" spans="4:4" x14ac:dyDescent="0.2">
      <c r="D57142" s="20"/>
    </row>
    <row r="57143" spans="4:4" x14ac:dyDescent="0.2">
      <c r="D57143" s="20"/>
    </row>
    <row r="57144" spans="4:4" x14ac:dyDescent="0.2">
      <c r="D57144" s="20"/>
    </row>
    <row r="57145" spans="4:4" x14ac:dyDescent="0.2">
      <c r="D57145" s="20"/>
    </row>
    <row r="57146" spans="4:4" x14ac:dyDescent="0.2">
      <c r="D57146" s="20"/>
    </row>
    <row r="57147" spans="4:4" x14ac:dyDescent="0.2">
      <c r="D57147" s="20"/>
    </row>
    <row r="57148" spans="4:4" x14ac:dyDescent="0.2">
      <c r="D57148" s="20"/>
    </row>
    <row r="57149" spans="4:4" x14ac:dyDescent="0.2">
      <c r="D57149" s="20"/>
    </row>
    <row r="57150" spans="4:4" x14ac:dyDescent="0.2">
      <c r="D57150" s="20"/>
    </row>
    <row r="57151" spans="4:4" x14ac:dyDescent="0.2">
      <c r="D57151" s="20"/>
    </row>
    <row r="57152" spans="4:4" x14ac:dyDescent="0.2">
      <c r="D57152" s="20"/>
    </row>
    <row r="57153" spans="4:4" x14ac:dyDescent="0.2">
      <c r="D57153" s="20"/>
    </row>
    <row r="57154" spans="4:4" x14ac:dyDescent="0.2">
      <c r="D57154" s="20"/>
    </row>
    <row r="57155" spans="4:4" x14ac:dyDescent="0.2">
      <c r="D57155" s="20"/>
    </row>
    <row r="57156" spans="4:4" x14ac:dyDescent="0.2">
      <c r="D57156" s="20"/>
    </row>
    <row r="57157" spans="4:4" x14ac:dyDescent="0.2">
      <c r="D57157" s="20"/>
    </row>
    <row r="57158" spans="4:4" x14ac:dyDescent="0.2">
      <c r="D57158" s="20"/>
    </row>
    <row r="57159" spans="4:4" x14ac:dyDescent="0.2">
      <c r="D57159" s="20"/>
    </row>
    <row r="57160" spans="4:4" x14ac:dyDescent="0.2">
      <c r="D57160" s="20"/>
    </row>
    <row r="57161" spans="4:4" x14ac:dyDescent="0.2">
      <c r="D57161" s="20"/>
    </row>
    <row r="57162" spans="4:4" x14ac:dyDescent="0.2">
      <c r="D57162" s="20"/>
    </row>
    <row r="57163" spans="4:4" x14ac:dyDescent="0.2">
      <c r="D57163" s="20"/>
    </row>
    <row r="57164" spans="4:4" x14ac:dyDescent="0.2">
      <c r="D57164" s="20"/>
    </row>
    <row r="57165" spans="4:4" x14ac:dyDescent="0.2">
      <c r="D57165" s="20"/>
    </row>
    <row r="57166" spans="4:4" x14ac:dyDescent="0.2">
      <c r="D57166" s="20"/>
    </row>
    <row r="57167" spans="4:4" x14ac:dyDescent="0.2">
      <c r="D57167" s="20"/>
    </row>
    <row r="57168" spans="4:4" x14ac:dyDescent="0.2">
      <c r="D57168" s="20"/>
    </row>
    <row r="57169" spans="4:4" x14ac:dyDescent="0.2">
      <c r="D57169" s="20"/>
    </row>
    <row r="57170" spans="4:4" x14ac:dyDescent="0.2">
      <c r="D57170" s="20"/>
    </row>
    <row r="57171" spans="4:4" x14ac:dyDescent="0.2">
      <c r="D57171" s="20"/>
    </row>
    <row r="57172" spans="4:4" x14ac:dyDescent="0.2">
      <c r="D57172" s="20"/>
    </row>
    <row r="57173" spans="4:4" x14ac:dyDescent="0.2">
      <c r="D57173" s="20"/>
    </row>
    <row r="57174" spans="4:4" x14ac:dyDescent="0.2">
      <c r="D57174" s="20"/>
    </row>
    <row r="57175" spans="4:4" x14ac:dyDescent="0.2">
      <c r="D57175" s="20"/>
    </row>
    <row r="57176" spans="4:4" x14ac:dyDescent="0.2">
      <c r="D57176" s="20"/>
    </row>
    <row r="57177" spans="4:4" x14ac:dyDescent="0.2">
      <c r="D57177" s="20"/>
    </row>
    <row r="57178" spans="4:4" x14ac:dyDescent="0.2">
      <c r="D57178" s="20"/>
    </row>
    <row r="57179" spans="4:4" x14ac:dyDescent="0.2">
      <c r="D57179" s="20"/>
    </row>
    <row r="57180" spans="4:4" x14ac:dyDescent="0.2">
      <c r="D57180" s="20"/>
    </row>
    <row r="57181" spans="4:4" x14ac:dyDescent="0.2">
      <c r="D57181" s="20"/>
    </row>
    <row r="57182" spans="4:4" x14ac:dyDescent="0.2">
      <c r="D57182" s="20"/>
    </row>
    <row r="57183" spans="4:4" x14ac:dyDescent="0.2">
      <c r="D57183" s="20"/>
    </row>
    <row r="57184" spans="4:4" x14ac:dyDescent="0.2">
      <c r="D57184" s="20"/>
    </row>
    <row r="57185" spans="4:4" x14ac:dyDescent="0.2">
      <c r="D57185" s="20"/>
    </row>
    <row r="57186" spans="4:4" x14ac:dyDescent="0.2">
      <c r="D57186" s="20"/>
    </row>
    <row r="57187" spans="4:4" x14ac:dyDescent="0.2">
      <c r="D57187" s="20"/>
    </row>
    <row r="57188" spans="4:4" x14ac:dyDescent="0.2">
      <c r="D57188" s="20"/>
    </row>
    <row r="57189" spans="4:4" x14ac:dyDescent="0.2">
      <c r="D57189" s="20"/>
    </row>
    <row r="57190" spans="4:4" x14ac:dyDescent="0.2">
      <c r="D57190" s="20"/>
    </row>
    <row r="57191" spans="4:4" x14ac:dyDescent="0.2">
      <c r="D57191" s="20"/>
    </row>
    <row r="57192" spans="4:4" x14ac:dyDescent="0.2">
      <c r="D57192" s="20"/>
    </row>
    <row r="57193" spans="4:4" x14ac:dyDescent="0.2">
      <c r="D57193" s="20"/>
    </row>
    <row r="57194" spans="4:4" x14ac:dyDescent="0.2">
      <c r="D57194" s="20"/>
    </row>
    <row r="57195" spans="4:4" x14ac:dyDescent="0.2">
      <c r="D57195" s="20"/>
    </row>
    <row r="57196" spans="4:4" x14ac:dyDescent="0.2">
      <c r="D57196" s="20"/>
    </row>
    <row r="57197" spans="4:4" x14ac:dyDescent="0.2">
      <c r="D57197" s="20"/>
    </row>
    <row r="57198" spans="4:4" x14ac:dyDescent="0.2">
      <c r="D57198" s="20"/>
    </row>
    <row r="57199" spans="4:4" x14ac:dyDescent="0.2">
      <c r="D57199" s="20"/>
    </row>
    <row r="57200" spans="4:4" x14ac:dyDescent="0.2">
      <c r="D57200" s="20"/>
    </row>
    <row r="57201" spans="4:4" x14ac:dyDescent="0.2">
      <c r="D57201" s="20"/>
    </row>
    <row r="57202" spans="4:4" x14ac:dyDescent="0.2">
      <c r="D57202" s="20"/>
    </row>
    <row r="57203" spans="4:4" x14ac:dyDescent="0.2">
      <c r="D57203" s="20"/>
    </row>
    <row r="57204" spans="4:4" x14ac:dyDescent="0.2">
      <c r="D57204" s="20"/>
    </row>
    <row r="57205" spans="4:4" x14ac:dyDescent="0.2">
      <c r="D57205" s="20"/>
    </row>
    <row r="57206" spans="4:4" x14ac:dyDescent="0.2">
      <c r="D57206" s="20"/>
    </row>
    <row r="57207" spans="4:4" x14ac:dyDescent="0.2">
      <c r="D57207" s="20"/>
    </row>
    <row r="57208" spans="4:4" x14ac:dyDescent="0.2">
      <c r="D57208" s="20"/>
    </row>
    <row r="57209" spans="4:4" x14ac:dyDescent="0.2">
      <c r="D57209" s="20"/>
    </row>
    <row r="57210" spans="4:4" x14ac:dyDescent="0.2">
      <c r="D57210" s="20"/>
    </row>
    <row r="57211" spans="4:4" x14ac:dyDescent="0.2">
      <c r="D57211" s="20"/>
    </row>
    <row r="57212" spans="4:4" x14ac:dyDescent="0.2">
      <c r="D57212" s="20"/>
    </row>
    <row r="57213" spans="4:4" x14ac:dyDescent="0.2">
      <c r="D57213" s="20"/>
    </row>
    <row r="57214" spans="4:4" x14ac:dyDescent="0.2">
      <c r="D57214" s="20"/>
    </row>
    <row r="57215" spans="4:4" x14ac:dyDescent="0.2">
      <c r="D57215" s="20"/>
    </row>
    <row r="57216" spans="4:4" x14ac:dyDescent="0.2">
      <c r="D57216" s="20"/>
    </row>
    <row r="57217" spans="4:4" x14ac:dyDescent="0.2">
      <c r="D57217" s="20"/>
    </row>
    <row r="57218" spans="4:4" x14ac:dyDescent="0.2">
      <c r="D57218" s="20"/>
    </row>
    <row r="57219" spans="4:4" x14ac:dyDescent="0.2">
      <c r="D57219" s="20"/>
    </row>
    <row r="57220" spans="4:4" x14ac:dyDescent="0.2">
      <c r="D57220" s="20"/>
    </row>
    <row r="57221" spans="4:4" x14ac:dyDescent="0.2">
      <c r="D57221" s="20"/>
    </row>
    <row r="57222" spans="4:4" x14ac:dyDescent="0.2">
      <c r="D57222" s="20"/>
    </row>
    <row r="57223" spans="4:4" x14ac:dyDescent="0.2">
      <c r="D57223" s="20"/>
    </row>
    <row r="57224" spans="4:4" x14ac:dyDescent="0.2">
      <c r="D57224" s="20"/>
    </row>
    <row r="57225" spans="4:4" x14ac:dyDescent="0.2">
      <c r="D57225" s="20"/>
    </row>
    <row r="57226" spans="4:4" x14ac:dyDescent="0.2">
      <c r="D57226" s="20"/>
    </row>
    <row r="57227" spans="4:4" x14ac:dyDescent="0.2">
      <c r="D57227" s="20"/>
    </row>
    <row r="57228" spans="4:4" x14ac:dyDescent="0.2">
      <c r="D57228" s="20"/>
    </row>
    <row r="57229" spans="4:4" x14ac:dyDescent="0.2">
      <c r="D57229" s="20"/>
    </row>
    <row r="57230" spans="4:4" x14ac:dyDescent="0.2">
      <c r="D57230" s="20"/>
    </row>
    <row r="57231" spans="4:4" x14ac:dyDescent="0.2">
      <c r="D57231" s="20"/>
    </row>
    <row r="57232" spans="4:4" x14ac:dyDescent="0.2">
      <c r="D57232" s="20"/>
    </row>
    <row r="57233" spans="4:4" x14ac:dyDescent="0.2">
      <c r="D57233" s="20"/>
    </row>
    <row r="57234" spans="4:4" x14ac:dyDescent="0.2">
      <c r="D57234" s="20"/>
    </row>
    <row r="57235" spans="4:4" x14ac:dyDescent="0.2">
      <c r="D57235" s="20"/>
    </row>
    <row r="57236" spans="4:4" x14ac:dyDescent="0.2">
      <c r="D57236" s="20"/>
    </row>
    <row r="57237" spans="4:4" x14ac:dyDescent="0.2">
      <c r="D57237" s="20"/>
    </row>
    <row r="57238" spans="4:4" x14ac:dyDescent="0.2">
      <c r="D57238" s="20"/>
    </row>
    <row r="57239" spans="4:4" x14ac:dyDescent="0.2">
      <c r="D57239" s="20"/>
    </row>
    <row r="57240" spans="4:4" x14ac:dyDescent="0.2">
      <c r="D57240" s="20"/>
    </row>
    <row r="57241" spans="4:4" x14ac:dyDescent="0.2">
      <c r="D57241" s="20"/>
    </row>
    <row r="57242" spans="4:4" x14ac:dyDescent="0.2">
      <c r="D57242" s="20"/>
    </row>
    <row r="57243" spans="4:4" x14ac:dyDescent="0.2">
      <c r="D57243" s="20"/>
    </row>
    <row r="57244" spans="4:4" x14ac:dyDescent="0.2">
      <c r="D57244" s="20"/>
    </row>
    <row r="57245" spans="4:4" x14ac:dyDescent="0.2">
      <c r="D57245" s="20"/>
    </row>
    <row r="57246" spans="4:4" x14ac:dyDescent="0.2">
      <c r="D57246" s="20"/>
    </row>
    <row r="57247" spans="4:4" x14ac:dyDescent="0.2">
      <c r="D57247" s="20"/>
    </row>
    <row r="57248" spans="4:4" x14ac:dyDescent="0.2">
      <c r="D57248" s="20"/>
    </row>
    <row r="57249" spans="4:4" x14ac:dyDescent="0.2">
      <c r="D57249" s="20"/>
    </row>
    <row r="57250" spans="4:4" x14ac:dyDescent="0.2">
      <c r="D57250" s="20"/>
    </row>
    <row r="57251" spans="4:4" x14ac:dyDescent="0.2">
      <c r="D57251" s="20"/>
    </row>
    <row r="57252" spans="4:4" x14ac:dyDescent="0.2">
      <c r="D57252" s="20"/>
    </row>
    <row r="57253" spans="4:4" x14ac:dyDescent="0.2">
      <c r="D57253" s="20"/>
    </row>
    <row r="57254" spans="4:4" x14ac:dyDescent="0.2">
      <c r="D57254" s="20"/>
    </row>
    <row r="57255" spans="4:4" x14ac:dyDescent="0.2">
      <c r="D57255" s="20"/>
    </row>
    <row r="57256" spans="4:4" x14ac:dyDescent="0.2">
      <c r="D57256" s="20"/>
    </row>
    <row r="57257" spans="4:4" x14ac:dyDescent="0.2">
      <c r="D57257" s="20"/>
    </row>
    <row r="57258" spans="4:4" x14ac:dyDescent="0.2">
      <c r="D57258" s="20"/>
    </row>
    <row r="57259" spans="4:4" x14ac:dyDescent="0.2">
      <c r="D57259" s="20"/>
    </row>
    <row r="57260" spans="4:4" x14ac:dyDescent="0.2">
      <c r="D57260" s="20"/>
    </row>
    <row r="57261" spans="4:4" x14ac:dyDescent="0.2">
      <c r="D57261" s="20"/>
    </row>
    <row r="57262" spans="4:4" x14ac:dyDescent="0.2">
      <c r="D57262" s="20"/>
    </row>
    <row r="57263" spans="4:4" x14ac:dyDescent="0.2">
      <c r="D57263" s="20"/>
    </row>
    <row r="57264" spans="4:4" x14ac:dyDescent="0.2">
      <c r="D57264" s="20"/>
    </row>
    <row r="57265" spans="4:4" x14ac:dyDescent="0.2">
      <c r="D57265" s="20"/>
    </row>
    <row r="57266" spans="4:4" x14ac:dyDescent="0.2">
      <c r="D57266" s="20"/>
    </row>
    <row r="57267" spans="4:4" x14ac:dyDescent="0.2">
      <c r="D57267" s="20"/>
    </row>
    <row r="57268" spans="4:4" x14ac:dyDescent="0.2">
      <c r="D57268" s="20"/>
    </row>
    <row r="57269" spans="4:4" x14ac:dyDescent="0.2">
      <c r="D57269" s="20"/>
    </row>
    <row r="57270" spans="4:4" x14ac:dyDescent="0.2">
      <c r="D57270" s="20"/>
    </row>
    <row r="57271" spans="4:4" x14ac:dyDescent="0.2">
      <c r="D57271" s="20"/>
    </row>
    <row r="57272" spans="4:4" x14ac:dyDescent="0.2">
      <c r="D57272" s="20"/>
    </row>
    <row r="57273" spans="4:4" x14ac:dyDescent="0.2">
      <c r="D57273" s="20"/>
    </row>
    <row r="57274" spans="4:4" x14ac:dyDescent="0.2">
      <c r="D57274" s="20"/>
    </row>
    <row r="57275" spans="4:4" x14ac:dyDescent="0.2">
      <c r="D57275" s="20"/>
    </row>
    <row r="57276" spans="4:4" x14ac:dyDescent="0.2">
      <c r="D57276" s="20"/>
    </row>
    <row r="57277" spans="4:4" x14ac:dyDescent="0.2">
      <c r="D57277" s="20"/>
    </row>
    <row r="57278" spans="4:4" x14ac:dyDescent="0.2">
      <c r="D57278" s="20"/>
    </row>
    <row r="57279" spans="4:4" x14ac:dyDescent="0.2">
      <c r="D57279" s="20"/>
    </row>
    <row r="57280" spans="4:4" x14ac:dyDescent="0.2">
      <c r="D57280" s="20"/>
    </row>
    <row r="57281" spans="4:4" x14ac:dyDescent="0.2">
      <c r="D57281" s="20"/>
    </row>
    <row r="57282" spans="4:4" x14ac:dyDescent="0.2">
      <c r="D57282" s="20"/>
    </row>
    <row r="57283" spans="4:4" x14ac:dyDescent="0.2">
      <c r="D57283" s="20"/>
    </row>
    <row r="57284" spans="4:4" x14ac:dyDescent="0.2">
      <c r="D57284" s="20"/>
    </row>
    <row r="57285" spans="4:4" x14ac:dyDescent="0.2">
      <c r="D57285" s="20"/>
    </row>
    <row r="57286" spans="4:4" x14ac:dyDescent="0.2">
      <c r="D57286" s="20"/>
    </row>
    <row r="57287" spans="4:4" x14ac:dyDescent="0.2">
      <c r="D57287" s="20"/>
    </row>
    <row r="57288" spans="4:4" x14ac:dyDescent="0.2">
      <c r="D57288" s="20"/>
    </row>
    <row r="57289" spans="4:4" x14ac:dyDescent="0.2">
      <c r="D57289" s="20"/>
    </row>
    <row r="57290" spans="4:4" x14ac:dyDescent="0.2">
      <c r="D57290" s="20"/>
    </row>
    <row r="57291" spans="4:4" x14ac:dyDescent="0.2">
      <c r="D57291" s="20"/>
    </row>
    <row r="57292" spans="4:4" x14ac:dyDescent="0.2">
      <c r="D57292" s="20"/>
    </row>
    <row r="57293" spans="4:4" x14ac:dyDescent="0.2">
      <c r="D57293" s="20"/>
    </row>
    <row r="57294" spans="4:4" x14ac:dyDescent="0.2">
      <c r="D57294" s="20"/>
    </row>
    <row r="57295" spans="4:4" x14ac:dyDescent="0.2">
      <c r="D57295" s="20"/>
    </row>
    <row r="57296" spans="4:4" x14ac:dyDescent="0.2">
      <c r="D57296" s="20"/>
    </row>
    <row r="57297" spans="4:4" x14ac:dyDescent="0.2">
      <c r="D57297" s="20"/>
    </row>
    <row r="57298" spans="4:4" x14ac:dyDescent="0.2">
      <c r="D57298" s="20"/>
    </row>
    <row r="57299" spans="4:4" x14ac:dyDescent="0.2">
      <c r="D57299" s="20"/>
    </row>
    <row r="57300" spans="4:4" x14ac:dyDescent="0.2">
      <c r="D57300" s="20"/>
    </row>
    <row r="57301" spans="4:4" x14ac:dyDescent="0.2">
      <c r="D57301" s="20"/>
    </row>
    <row r="57302" spans="4:4" x14ac:dyDescent="0.2">
      <c r="D57302" s="20"/>
    </row>
    <row r="57303" spans="4:4" x14ac:dyDescent="0.2">
      <c r="D57303" s="20"/>
    </row>
    <row r="57304" spans="4:4" x14ac:dyDescent="0.2">
      <c r="D57304" s="20"/>
    </row>
    <row r="57305" spans="4:4" x14ac:dyDescent="0.2">
      <c r="D57305" s="20"/>
    </row>
    <row r="57306" spans="4:4" x14ac:dyDescent="0.2">
      <c r="D57306" s="20"/>
    </row>
    <row r="57307" spans="4:4" x14ac:dyDescent="0.2">
      <c r="D57307" s="20"/>
    </row>
    <row r="57308" spans="4:4" x14ac:dyDescent="0.2">
      <c r="D57308" s="20"/>
    </row>
    <row r="57309" spans="4:4" x14ac:dyDescent="0.2">
      <c r="D57309" s="20"/>
    </row>
    <row r="57310" spans="4:4" x14ac:dyDescent="0.2">
      <c r="D57310" s="20"/>
    </row>
    <row r="57311" spans="4:4" x14ac:dyDescent="0.2">
      <c r="D57311" s="20"/>
    </row>
    <row r="57312" spans="4:4" x14ac:dyDescent="0.2">
      <c r="D57312" s="20"/>
    </row>
    <row r="57313" spans="4:4" x14ac:dyDescent="0.2">
      <c r="D57313" s="20"/>
    </row>
    <row r="57314" spans="4:4" x14ac:dyDescent="0.2">
      <c r="D57314" s="20"/>
    </row>
    <row r="57315" spans="4:4" x14ac:dyDescent="0.2">
      <c r="D57315" s="20"/>
    </row>
    <row r="57316" spans="4:4" x14ac:dyDescent="0.2">
      <c r="D57316" s="20"/>
    </row>
    <row r="57317" spans="4:4" x14ac:dyDescent="0.2">
      <c r="D57317" s="20"/>
    </row>
    <row r="57318" spans="4:4" x14ac:dyDescent="0.2">
      <c r="D57318" s="20"/>
    </row>
    <row r="57319" spans="4:4" x14ac:dyDescent="0.2">
      <c r="D57319" s="20"/>
    </row>
    <row r="57320" spans="4:4" x14ac:dyDescent="0.2">
      <c r="D57320" s="20"/>
    </row>
    <row r="57321" spans="4:4" x14ac:dyDescent="0.2">
      <c r="D57321" s="20"/>
    </row>
    <row r="57322" spans="4:4" x14ac:dyDescent="0.2">
      <c r="D57322" s="20"/>
    </row>
    <row r="57323" spans="4:4" x14ac:dyDescent="0.2">
      <c r="D57323" s="20"/>
    </row>
    <row r="57324" spans="4:4" x14ac:dyDescent="0.2">
      <c r="D57324" s="20"/>
    </row>
    <row r="57325" spans="4:4" x14ac:dyDescent="0.2">
      <c r="D57325" s="20"/>
    </row>
    <row r="57326" spans="4:4" x14ac:dyDescent="0.2">
      <c r="D57326" s="20"/>
    </row>
    <row r="57327" spans="4:4" x14ac:dyDescent="0.2">
      <c r="D57327" s="20"/>
    </row>
    <row r="57328" spans="4:4" x14ac:dyDescent="0.2">
      <c r="D57328" s="20"/>
    </row>
    <row r="57329" spans="4:4" x14ac:dyDescent="0.2">
      <c r="D57329" s="20"/>
    </row>
    <row r="57330" spans="4:4" x14ac:dyDescent="0.2">
      <c r="D57330" s="20"/>
    </row>
    <row r="57331" spans="4:4" x14ac:dyDescent="0.2">
      <c r="D57331" s="20"/>
    </row>
    <row r="57332" spans="4:4" x14ac:dyDescent="0.2">
      <c r="D57332" s="20"/>
    </row>
    <row r="57333" spans="4:4" x14ac:dyDescent="0.2">
      <c r="D57333" s="20"/>
    </row>
    <row r="57334" spans="4:4" x14ac:dyDescent="0.2">
      <c r="D57334" s="20"/>
    </row>
    <row r="57335" spans="4:4" x14ac:dyDescent="0.2">
      <c r="D57335" s="20"/>
    </row>
    <row r="57336" spans="4:4" x14ac:dyDescent="0.2">
      <c r="D57336" s="20"/>
    </row>
    <row r="57337" spans="4:4" x14ac:dyDescent="0.2">
      <c r="D57337" s="20"/>
    </row>
    <row r="57338" spans="4:4" x14ac:dyDescent="0.2">
      <c r="D57338" s="20"/>
    </row>
    <row r="57339" spans="4:4" x14ac:dyDescent="0.2">
      <c r="D57339" s="20"/>
    </row>
    <row r="57340" spans="4:4" x14ac:dyDescent="0.2">
      <c r="D57340" s="20"/>
    </row>
    <row r="57341" spans="4:4" x14ac:dyDescent="0.2">
      <c r="D57341" s="20"/>
    </row>
    <row r="57342" spans="4:4" x14ac:dyDescent="0.2">
      <c r="D57342" s="20"/>
    </row>
    <row r="57343" spans="4:4" x14ac:dyDescent="0.2">
      <c r="D57343" s="20"/>
    </row>
    <row r="57344" spans="4:4" x14ac:dyDescent="0.2">
      <c r="D57344" s="20"/>
    </row>
    <row r="57345" spans="4:4" x14ac:dyDescent="0.2">
      <c r="D57345" s="20"/>
    </row>
    <row r="57346" spans="4:4" x14ac:dyDescent="0.2">
      <c r="D57346" s="20"/>
    </row>
    <row r="57347" spans="4:4" x14ac:dyDescent="0.2">
      <c r="D57347" s="20"/>
    </row>
    <row r="57348" spans="4:4" x14ac:dyDescent="0.2">
      <c r="D57348" s="20"/>
    </row>
    <row r="57349" spans="4:4" x14ac:dyDescent="0.2">
      <c r="D57349" s="20"/>
    </row>
    <row r="57350" spans="4:4" x14ac:dyDescent="0.2">
      <c r="D57350" s="20"/>
    </row>
    <row r="57351" spans="4:4" x14ac:dyDescent="0.2">
      <c r="D57351" s="20"/>
    </row>
    <row r="57352" spans="4:4" x14ac:dyDescent="0.2">
      <c r="D57352" s="20"/>
    </row>
    <row r="57353" spans="4:4" x14ac:dyDescent="0.2">
      <c r="D57353" s="20"/>
    </row>
    <row r="57354" spans="4:4" x14ac:dyDescent="0.2">
      <c r="D57354" s="20"/>
    </row>
    <row r="57355" spans="4:4" x14ac:dyDescent="0.2">
      <c r="D57355" s="20"/>
    </row>
    <row r="57356" spans="4:4" x14ac:dyDescent="0.2">
      <c r="D57356" s="20"/>
    </row>
    <row r="57357" spans="4:4" x14ac:dyDescent="0.2">
      <c r="D57357" s="20"/>
    </row>
    <row r="57358" spans="4:4" x14ac:dyDescent="0.2">
      <c r="D57358" s="20"/>
    </row>
    <row r="57359" spans="4:4" x14ac:dyDescent="0.2">
      <c r="D57359" s="20"/>
    </row>
    <row r="57360" spans="4:4" x14ac:dyDescent="0.2">
      <c r="D57360" s="20"/>
    </row>
    <row r="57361" spans="4:4" x14ac:dyDescent="0.2">
      <c r="D57361" s="20"/>
    </row>
    <row r="57362" spans="4:4" x14ac:dyDescent="0.2">
      <c r="D57362" s="20"/>
    </row>
    <row r="57363" spans="4:4" x14ac:dyDescent="0.2">
      <c r="D57363" s="20"/>
    </row>
    <row r="57364" spans="4:4" x14ac:dyDescent="0.2">
      <c r="D57364" s="20"/>
    </row>
    <row r="57365" spans="4:4" x14ac:dyDescent="0.2">
      <c r="D57365" s="20"/>
    </row>
    <row r="57366" spans="4:4" x14ac:dyDescent="0.2">
      <c r="D57366" s="20"/>
    </row>
    <row r="57367" spans="4:4" x14ac:dyDescent="0.2">
      <c r="D57367" s="20"/>
    </row>
    <row r="57368" spans="4:4" x14ac:dyDescent="0.2">
      <c r="D57368" s="20"/>
    </row>
    <row r="57369" spans="4:4" x14ac:dyDescent="0.2">
      <c r="D57369" s="20"/>
    </row>
    <row r="57370" spans="4:4" x14ac:dyDescent="0.2">
      <c r="D57370" s="20"/>
    </row>
    <row r="57371" spans="4:4" x14ac:dyDescent="0.2">
      <c r="D57371" s="20"/>
    </row>
    <row r="57372" spans="4:4" x14ac:dyDescent="0.2">
      <c r="D57372" s="20"/>
    </row>
    <row r="57373" spans="4:4" x14ac:dyDescent="0.2">
      <c r="D57373" s="20"/>
    </row>
    <row r="57374" spans="4:4" x14ac:dyDescent="0.2">
      <c r="D57374" s="20"/>
    </row>
    <row r="57375" spans="4:4" x14ac:dyDescent="0.2">
      <c r="D57375" s="20"/>
    </row>
    <row r="57376" spans="4:4" x14ac:dyDescent="0.2">
      <c r="D57376" s="20"/>
    </row>
    <row r="57377" spans="4:4" x14ac:dyDescent="0.2">
      <c r="D57377" s="20"/>
    </row>
    <row r="57378" spans="4:4" x14ac:dyDescent="0.2">
      <c r="D57378" s="20"/>
    </row>
    <row r="57379" spans="4:4" x14ac:dyDescent="0.2">
      <c r="D57379" s="20"/>
    </row>
    <row r="57380" spans="4:4" x14ac:dyDescent="0.2">
      <c r="D57380" s="20"/>
    </row>
    <row r="57381" spans="4:4" x14ac:dyDescent="0.2">
      <c r="D57381" s="20"/>
    </row>
    <row r="57382" spans="4:4" x14ac:dyDescent="0.2">
      <c r="D57382" s="20"/>
    </row>
    <row r="57383" spans="4:4" x14ac:dyDescent="0.2">
      <c r="D57383" s="20"/>
    </row>
    <row r="57384" spans="4:4" x14ac:dyDescent="0.2">
      <c r="D57384" s="20"/>
    </row>
    <row r="57385" spans="4:4" x14ac:dyDescent="0.2">
      <c r="D57385" s="20"/>
    </row>
    <row r="57386" spans="4:4" x14ac:dyDescent="0.2">
      <c r="D57386" s="20"/>
    </row>
    <row r="57387" spans="4:4" x14ac:dyDescent="0.2">
      <c r="D57387" s="20"/>
    </row>
    <row r="57388" spans="4:4" x14ac:dyDescent="0.2">
      <c r="D57388" s="20"/>
    </row>
    <row r="57389" spans="4:4" x14ac:dyDescent="0.2">
      <c r="D57389" s="20"/>
    </row>
    <row r="57390" spans="4:4" x14ac:dyDescent="0.2">
      <c r="D57390" s="20"/>
    </row>
    <row r="57391" spans="4:4" x14ac:dyDescent="0.2">
      <c r="D57391" s="20"/>
    </row>
    <row r="57392" spans="4:4" x14ac:dyDescent="0.2">
      <c r="D57392" s="20"/>
    </row>
    <row r="57393" spans="4:4" x14ac:dyDescent="0.2">
      <c r="D57393" s="20"/>
    </row>
    <row r="57394" spans="4:4" x14ac:dyDescent="0.2">
      <c r="D57394" s="20"/>
    </row>
    <row r="57395" spans="4:4" x14ac:dyDescent="0.2">
      <c r="D57395" s="20"/>
    </row>
    <row r="57396" spans="4:4" x14ac:dyDescent="0.2">
      <c r="D57396" s="20"/>
    </row>
    <row r="57397" spans="4:4" x14ac:dyDescent="0.2">
      <c r="D57397" s="20"/>
    </row>
    <row r="57398" spans="4:4" x14ac:dyDescent="0.2">
      <c r="D57398" s="20"/>
    </row>
    <row r="57399" spans="4:4" x14ac:dyDescent="0.2">
      <c r="D57399" s="20"/>
    </row>
    <row r="57400" spans="4:4" x14ac:dyDescent="0.2">
      <c r="D57400" s="20"/>
    </row>
    <row r="57401" spans="4:4" x14ac:dyDescent="0.2">
      <c r="D57401" s="20"/>
    </row>
    <row r="57402" spans="4:4" x14ac:dyDescent="0.2">
      <c r="D57402" s="20"/>
    </row>
    <row r="57403" spans="4:4" x14ac:dyDescent="0.2">
      <c r="D57403" s="20"/>
    </row>
    <row r="57404" spans="4:4" x14ac:dyDescent="0.2">
      <c r="D57404" s="20"/>
    </row>
    <row r="57405" spans="4:4" x14ac:dyDescent="0.2">
      <c r="D57405" s="20"/>
    </row>
    <row r="57406" spans="4:4" x14ac:dyDescent="0.2">
      <c r="D57406" s="20"/>
    </row>
    <row r="57407" spans="4:4" x14ac:dyDescent="0.2">
      <c r="D57407" s="20"/>
    </row>
    <row r="57408" spans="4:4" x14ac:dyDescent="0.2">
      <c r="D57408" s="20"/>
    </row>
    <row r="57409" spans="4:4" x14ac:dyDescent="0.2">
      <c r="D57409" s="20"/>
    </row>
    <row r="57410" spans="4:4" x14ac:dyDescent="0.2">
      <c r="D57410" s="20"/>
    </row>
    <row r="57411" spans="4:4" x14ac:dyDescent="0.2">
      <c r="D57411" s="20"/>
    </row>
    <row r="57412" spans="4:4" x14ac:dyDescent="0.2">
      <c r="D57412" s="20"/>
    </row>
    <row r="57413" spans="4:4" x14ac:dyDescent="0.2">
      <c r="D57413" s="20"/>
    </row>
    <row r="57414" spans="4:4" x14ac:dyDescent="0.2">
      <c r="D57414" s="20"/>
    </row>
    <row r="57415" spans="4:4" x14ac:dyDescent="0.2">
      <c r="D57415" s="20"/>
    </row>
    <row r="57416" spans="4:4" x14ac:dyDescent="0.2">
      <c r="D57416" s="20"/>
    </row>
    <row r="57417" spans="4:4" x14ac:dyDescent="0.2">
      <c r="D57417" s="20"/>
    </row>
    <row r="57418" spans="4:4" x14ac:dyDescent="0.2">
      <c r="D57418" s="20"/>
    </row>
    <row r="57419" spans="4:4" x14ac:dyDescent="0.2">
      <c r="D57419" s="20"/>
    </row>
    <row r="57420" spans="4:4" x14ac:dyDescent="0.2">
      <c r="D57420" s="20"/>
    </row>
    <row r="57421" spans="4:4" x14ac:dyDescent="0.2">
      <c r="D57421" s="20"/>
    </row>
    <row r="57422" spans="4:4" x14ac:dyDescent="0.2">
      <c r="D57422" s="20"/>
    </row>
    <row r="57423" spans="4:4" x14ac:dyDescent="0.2">
      <c r="D57423" s="20"/>
    </row>
    <row r="57424" spans="4:4" x14ac:dyDescent="0.2">
      <c r="D57424" s="20"/>
    </row>
    <row r="57425" spans="4:4" x14ac:dyDescent="0.2">
      <c r="D57425" s="20"/>
    </row>
    <row r="57426" spans="4:4" x14ac:dyDescent="0.2">
      <c r="D57426" s="20"/>
    </row>
    <row r="57427" spans="4:4" x14ac:dyDescent="0.2">
      <c r="D57427" s="20"/>
    </row>
    <row r="57428" spans="4:4" x14ac:dyDescent="0.2">
      <c r="D57428" s="20"/>
    </row>
    <row r="57429" spans="4:4" x14ac:dyDescent="0.2">
      <c r="D57429" s="20"/>
    </row>
    <row r="57430" spans="4:4" x14ac:dyDescent="0.2">
      <c r="D57430" s="20"/>
    </row>
    <row r="57431" spans="4:4" x14ac:dyDescent="0.2">
      <c r="D57431" s="20"/>
    </row>
    <row r="57432" spans="4:4" x14ac:dyDescent="0.2">
      <c r="D57432" s="20"/>
    </row>
    <row r="57433" spans="4:4" x14ac:dyDescent="0.2">
      <c r="D57433" s="20"/>
    </row>
    <row r="57434" spans="4:4" x14ac:dyDescent="0.2">
      <c r="D57434" s="20"/>
    </row>
    <row r="57435" spans="4:4" x14ac:dyDescent="0.2">
      <c r="D57435" s="20"/>
    </row>
    <row r="57436" spans="4:4" x14ac:dyDescent="0.2">
      <c r="D57436" s="20"/>
    </row>
    <row r="57437" spans="4:4" x14ac:dyDescent="0.2">
      <c r="D57437" s="20"/>
    </row>
    <row r="57438" spans="4:4" x14ac:dyDescent="0.2">
      <c r="D57438" s="20"/>
    </row>
    <row r="57439" spans="4:4" x14ac:dyDescent="0.2">
      <c r="D57439" s="20"/>
    </row>
    <row r="57440" spans="4:4" x14ac:dyDescent="0.2">
      <c r="D57440" s="20"/>
    </row>
    <row r="57441" spans="4:4" x14ac:dyDescent="0.2">
      <c r="D57441" s="20"/>
    </row>
    <row r="57442" spans="4:4" x14ac:dyDescent="0.2">
      <c r="D57442" s="20"/>
    </row>
    <row r="57443" spans="4:4" x14ac:dyDescent="0.2">
      <c r="D57443" s="20"/>
    </row>
    <row r="57444" spans="4:4" x14ac:dyDescent="0.2">
      <c r="D57444" s="20"/>
    </row>
    <row r="57445" spans="4:4" x14ac:dyDescent="0.2">
      <c r="D57445" s="20"/>
    </row>
    <row r="57446" spans="4:4" x14ac:dyDescent="0.2">
      <c r="D57446" s="20"/>
    </row>
    <row r="57447" spans="4:4" x14ac:dyDescent="0.2">
      <c r="D57447" s="20"/>
    </row>
    <row r="57448" spans="4:4" x14ac:dyDescent="0.2">
      <c r="D57448" s="20"/>
    </row>
    <row r="57449" spans="4:4" x14ac:dyDescent="0.2">
      <c r="D57449" s="20"/>
    </row>
    <row r="57450" spans="4:4" x14ac:dyDescent="0.2">
      <c r="D57450" s="20"/>
    </row>
    <row r="57451" spans="4:4" x14ac:dyDescent="0.2">
      <c r="D57451" s="20"/>
    </row>
    <row r="57452" spans="4:4" x14ac:dyDescent="0.2">
      <c r="D57452" s="20"/>
    </row>
    <row r="57453" spans="4:4" x14ac:dyDescent="0.2">
      <c r="D57453" s="20"/>
    </row>
    <row r="57454" spans="4:4" x14ac:dyDescent="0.2">
      <c r="D57454" s="20"/>
    </row>
    <row r="57455" spans="4:4" x14ac:dyDescent="0.2">
      <c r="D57455" s="20"/>
    </row>
    <row r="57456" spans="4:4" x14ac:dyDescent="0.2">
      <c r="D57456" s="20"/>
    </row>
    <row r="57457" spans="4:4" x14ac:dyDescent="0.2">
      <c r="D57457" s="20"/>
    </row>
    <row r="57458" spans="4:4" x14ac:dyDescent="0.2">
      <c r="D57458" s="20"/>
    </row>
    <row r="57459" spans="4:4" x14ac:dyDescent="0.2">
      <c r="D57459" s="20"/>
    </row>
    <row r="57460" spans="4:4" x14ac:dyDescent="0.2">
      <c r="D57460" s="20"/>
    </row>
    <row r="57461" spans="4:4" x14ac:dyDescent="0.2">
      <c r="D57461" s="20"/>
    </row>
    <row r="57462" spans="4:4" x14ac:dyDescent="0.2">
      <c r="D57462" s="20"/>
    </row>
    <row r="57463" spans="4:4" x14ac:dyDescent="0.2">
      <c r="D57463" s="20"/>
    </row>
    <row r="57464" spans="4:4" x14ac:dyDescent="0.2">
      <c r="D57464" s="20"/>
    </row>
    <row r="57465" spans="4:4" x14ac:dyDescent="0.2">
      <c r="D57465" s="20"/>
    </row>
    <row r="57466" spans="4:4" x14ac:dyDescent="0.2">
      <c r="D57466" s="20"/>
    </row>
    <row r="57467" spans="4:4" x14ac:dyDescent="0.2">
      <c r="D57467" s="20"/>
    </row>
    <row r="57468" spans="4:4" x14ac:dyDescent="0.2">
      <c r="D57468" s="20"/>
    </row>
    <row r="57469" spans="4:4" x14ac:dyDescent="0.2">
      <c r="D57469" s="20"/>
    </row>
    <row r="57470" spans="4:4" x14ac:dyDescent="0.2">
      <c r="D57470" s="20"/>
    </row>
    <row r="57471" spans="4:4" x14ac:dyDescent="0.2">
      <c r="D57471" s="20"/>
    </row>
    <row r="57472" spans="4:4" x14ac:dyDescent="0.2">
      <c r="D57472" s="20"/>
    </row>
    <row r="57473" spans="4:4" x14ac:dyDescent="0.2">
      <c r="D57473" s="20"/>
    </row>
    <row r="57474" spans="4:4" x14ac:dyDescent="0.2">
      <c r="D57474" s="20"/>
    </row>
    <row r="57475" spans="4:4" x14ac:dyDescent="0.2">
      <c r="D57475" s="20"/>
    </row>
    <row r="57476" spans="4:4" x14ac:dyDescent="0.2">
      <c r="D57476" s="20"/>
    </row>
    <row r="57477" spans="4:4" x14ac:dyDescent="0.2">
      <c r="D57477" s="20"/>
    </row>
    <row r="57478" spans="4:4" x14ac:dyDescent="0.2">
      <c r="D57478" s="20"/>
    </row>
    <row r="57479" spans="4:4" x14ac:dyDescent="0.2">
      <c r="D57479" s="20"/>
    </row>
    <row r="57480" spans="4:4" x14ac:dyDescent="0.2">
      <c r="D57480" s="20"/>
    </row>
    <row r="57481" spans="4:4" x14ac:dyDescent="0.2">
      <c r="D57481" s="20"/>
    </row>
    <row r="57482" spans="4:4" x14ac:dyDescent="0.2">
      <c r="D57482" s="20"/>
    </row>
    <row r="57483" spans="4:4" x14ac:dyDescent="0.2">
      <c r="D57483" s="20"/>
    </row>
    <row r="57484" spans="4:4" x14ac:dyDescent="0.2">
      <c r="D57484" s="20"/>
    </row>
    <row r="57485" spans="4:4" x14ac:dyDescent="0.2">
      <c r="D57485" s="20"/>
    </row>
    <row r="57486" spans="4:4" x14ac:dyDescent="0.2">
      <c r="D57486" s="20"/>
    </row>
    <row r="57487" spans="4:4" x14ac:dyDescent="0.2">
      <c r="D57487" s="20"/>
    </row>
    <row r="57488" spans="4:4" x14ac:dyDescent="0.2">
      <c r="D57488" s="20"/>
    </row>
    <row r="57489" spans="4:4" x14ac:dyDescent="0.2">
      <c r="D57489" s="20"/>
    </row>
    <row r="57490" spans="4:4" x14ac:dyDescent="0.2">
      <c r="D57490" s="20"/>
    </row>
    <row r="57491" spans="4:4" x14ac:dyDescent="0.2">
      <c r="D57491" s="20"/>
    </row>
    <row r="57492" spans="4:4" x14ac:dyDescent="0.2">
      <c r="D57492" s="20"/>
    </row>
    <row r="57493" spans="4:4" x14ac:dyDescent="0.2">
      <c r="D57493" s="20"/>
    </row>
    <row r="57494" spans="4:4" x14ac:dyDescent="0.2">
      <c r="D57494" s="20"/>
    </row>
    <row r="57495" spans="4:4" x14ac:dyDescent="0.2">
      <c r="D57495" s="20"/>
    </row>
    <row r="57496" spans="4:4" x14ac:dyDescent="0.2">
      <c r="D57496" s="20"/>
    </row>
    <row r="57497" spans="4:4" x14ac:dyDescent="0.2">
      <c r="D57497" s="20"/>
    </row>
    <row r="57498" spans="4:4" x14ac:dyDescent="0.2">
      <c r="D57498" s="20"/>
    </row>
    <row r="57499" spans="4:4" x14ac:dyDescent="0.2">
      <c r="D57499" s="20"/>
    </row>
    <row r="57500" spans="4:4" x14ac:dyDescent="0.2">
      <c r="D57500" s="20"/>
    </row>
    <row r="57501" spans="4:4" x14ac:dyDescent="0.2">
      <c r="D57501" s="20"/>
    </row>
    <row r="57502" spans="4:4" x14ac:dyDescent="0.2">
      <c r="D57502" s="20"/>
    </row>
    <row r="57503" spans="4:4" x14ac:dyDescent="0.2">
      <c r="D57503" s="20"/>
    </row>
    <row r="57504" spans="4:4" x14ac:dyDescent="0.2">
      <c r="D57504" s="20"/>
    </row>
    <row r="57505" spans="4:4" x14ac:dyDescent="0.2">
      <c r="D57505" s="20"/>
    </row>
    <row r="57506" spans="4:4" x14ac:dyDescent="0.2">
      <c r="D57506" s="20"/>
    </row>
    <row r="57507" spans="4:4" x14ac:dyDescent="0.2">
      <c r="D57507" s="20"/>
    </row>
    <row r="57508" spans="4:4" x14ac:dyDescent="0.2">
      <c r="D57508" s="20"/>
    </row>
    <row r="57509" spans="4:4" x14ac:dyDescent="0.2">
      <c r="D57509" s="20"/>
    </row>
    <row r="57510" spans="4:4" x14ac:dyDescent="0.2">
      <c r="D57510" s="20"/>
    </row>
    <row r="57511" spans="4:4" x14ac:dyDescent="0.2">
      <c r="D57511" s="20"/>
    </row>
    <row r="57512" spans="4:4" x14ac:dyDescent="0.2">
      <c r="D57512" s="20"/>
    </row>
    <row r="57513" spans="4:4" x14ac:dyDescent="0.2">
      <c r="D57513" s="20"/>
    </row>
    <row r="57514" spans="4:4" x14ac:dyDescent="0.2">
      <c r="D57514" s="20"/>
    </row>
    <row r="57515" spans="4:4" x14ac:dyDescent="0.2">
      <c r="D57515" s="20"/>
    </row>
    <row r="57516" spans="4:4" x14ac:dyDescent="0.2">
      <c r="D57516" s="20"/>
    </row>
    <row r="57517" spans="4:4" x14ac:dyDescent="0.2">
      <c r="D57517" s="20"/>
    </row>
    <row r="57518" spans="4:4" x14ac:dyDescent="0.2">
      <c r="D57518" s="20"/>
    </row>
    <row r="57519" spans="4:4" x14ac:dyDescent="0.2">
      <c r="D57519" s="20"/>
    </row>
    <row r="57520" spans="4:4" x14ac:dyDescent="0.2">
      <c r="D57520" s="20"/>
    </row>
    <row r="57521" spans="4:4" x14ac:dyDescent="0.2">
      <c r="D57521" s="20"/>
    </row>
    <row r="57522" spans="4:4" x14ac:dyDescent="0.2">
      <c r="D57522" s="20"/>
    </row>
    <row r="57523" spans="4:4" x14ac:dyDescent="0.2">
      <c r="D57523" s="20"/>
    </row>
    <row r="57524" spans="4:4" x14ac:dyDescent="0.2">
      <c r="D57524" s="20"/>
    </row>
    <row r="57525" spans="4:4" x14ac:dyDescent="0.2">
      <c r="D57525" s="20"/>
    </row>
    <row r="57526" spans="4:4" x14ac:dyDescent="0.2">
      <c r="D57526" s="20"/>
    </row>
    <row r="57527" spans="4:4" x14ac:dyDescent="0.2">
      <c r="D57527" s="20"/>
    </row>
    <row r="57528" spans="4:4" x14ac:dyDescent="0.2">
      <c r="D57528" s="20"/>
    </row>
    <row r="57529" spans="4:4" x14ac:dyDescent="0.2">
      <c r="D57529" s="20"/>
    </row>
    <row r="57530" spans="4:4" x14ac:dyDescent="0.2">
      <c r="D57530" s="20"/>
    </row>
    <row r="57531" spans="4:4" x14ac:dyDescent="0.2">
      <c r="D57531" s="20"/>
    </row>
    <row r="57532" spans="4:4" x14ac:dyDescent="0.2">
      <c r="D57532" s="20"/>
    </row>
    <row r="57533" spans="4:4" x14ac:dyDescent="0.2">
      <c r="D57533" s="20"/>
    </row>
    <row r="57534" spans="4:4" x14ac:dyDescent="0.2">
      <c r="D57534" s="20"/>
    </row>
    <row r="57535" spans="4:4" x14ac:dyDescent="0.2">
      <c r="D57535" s="20"/>
    </row>
    <row r="57536" spans="4:4" x14ac:dyDescent="0.2">
      <c r="D57536" s="20"/>
    </row>
    <row r="57537" spans="4:4" x14ac:dyDescent="0.2">
      <c r="D57537" s="20"/>
    </row>
    <row r="57538" spans="4:4" x14ac:dyDescent="0.2">
      <c r="D57538" s="20"/>
    </row>
    <row r="57539" spans="4:4" x14ac:dyDescent="0.2">
      <c r="D57539" s="20"/>
    </row>
    <row r="57540" spans="4:4" x14ac:dyDescent="0.2">
      <c r="D57540" s="20"/>
    </row>
    <row r="57541" spans="4:4" x14ac:dyDescent="0.2">
      <c r="D57541" s="20"/>
    </row>
    <row r="57542" spans="4:4" x14ac:dyDescent="0.2">
      <c r="D57542" s="20"/>
    </row>
    <row r="57543" spans="4:4" x14ac:dyDescent="0.2">
      <c r="D57543" s="20"/>
    </row>
    <row r="57544" spans="4:4" x14ac:dyDescent="0.2">
      <c r="D57544" s="20"/>
    </row>
    <row r="57545" spans="4:4" x14ac:dyDescent="0.2">
      <c r="D57545" s="20"/>
    </row>
    <row r="57546" spans="4:4" x14ac:dyDescent="0.2">
      <c r="D57546" s="20"/>
    </row>
    <row r="57547" spans="4:4" x14ac:dyDescent="0.2">
      <c r="D57547" s="20"/>
    </row>
    <row r="57548" spans="4:4" x14ac:dyDescent="0.2">
      <c r="D57548" s="20"/>
    </row>
    <row r="57549" spans="4:4" x14ac:dyDescent="0.2">
      <c r="D57549" s="20"/>
    </row>
    <row r="57550" spans="4:4" x14ac:dyDescent="0.2">
      <c r="D57550" s="20"/>
    </row>
    <row r="57551" spans="4:4" x14ac:dyDescent="0.2">
      <c r="D57551" s="20"/>
    </row>
    <row r="57552" spans="4:4" x14ac:dyDescent="0.2">
      <c r="D57552" s="20"/>
    </row>
    <row r="57553" spans="4:4" x14ac:dyDescent="0.2">
      <c r="D57553" s="20"/>
    </row>
    <row r="57554" spans="4:4" x14ac:dyDescent="0.2">
      <c r="D57554" s="20"/>
    </row>
    <row r="57555" spans="4:4" x14ac:dyDescent="0.2">
      <c r="D57555" s="20"/>
    </row>
    <row r="57556" spans="4:4" x14ac:dyDescent="0.2">
      <c r="D57556" s="20"/>
    </row>
    <row r="57557" spans="4:4" x14ac:dyDescent="0.2">
      <c r="D57557" s="20"/>
    </row>
    <row r="57558" spans="4:4" x14ac:dyDescent="0.2">
      <c r="D57558" s="20"/>
    </row>
    <row r="57559" spans="4:4" x14ac:dyDescent="0.2">
      <c r="D57559" s="20"/>
    </row>
    <row r="57560" spans="4:4" x14ac:dyDescent="0.2">
      <c r="D57560" s="20"/>
    </row>
    <row r="57561" spans="4:4" x14ac:dyDescent="0.2">
      <c r="D57561" s="20"/>
    </row>
    <row r="57562" spans="4:4" x14ac:dyDescent="0.2">
      <c r="D57562" s="20"/>
    </row>
    <row r="57563" spans="4:4" x14ac:dyDescent="0.2">
      <c r="D57563" s="20"/>
    </row>
    <row r="57564" spans="4:4" x14ac:dyDescent="0.2">
      <c r="D57564" s="20"/>
    </row>
    <row r="57565" spans="4:4" x14ac:dyDescent="0.2">
      <c r="D57565" s="20"/>
    </row>
    <row r="57566" spans="4:4" x14ac:dyDescent="0.2">
      <c r="D57566" s="20"/>
    </row>
    <row r="57567" spans="4:4" x14ac:dyDescent="0.2">
      <c r="D57567" s="20"/>
    </row>
    <row r="57568" spans="4:4" x14ac:dyDescent="0.2">
      <c r="D57568" s="20"/>
    </row>
    <row r="57569" spans="4:4" x14ac:dyDescent="0.2">
      <c r="D57569" s="20"/>
    </row>
    <row r="57570" spans="4:4" x14ac:dyDescent="0.2">
      <c r="D57570" s="20"/>
    </row>
    <row r="57571" spans="4:4" x14ac:dyDescent="0.2">
      <c r="D57571" s="20"/>
    </row>
    <row r="57572" spans="4:4" x14ac:dyDescent="0.2">
      <c r="D57572" s="20"/>
    </row>
    <row r="57573" spans="4:4" x14ac:dyDescent="0.2">
      <c r="D57573" s="20"/>
    </row>
    <row r="57574" spans="4:4" x14ac:dyDescent="0.2">
      <c r="D57574" s="20"/>
    </row>
    <row r="57575" spans="4:4" x14ac:dyDescent="0.2">
      <c r="D57575" s="20"/>
    </row>
    <row r="57576" spans="4:4" x14ac:dyDescent="0.2">
      <c r="D57576" s="20"/>
    </row>
    <row r="57577" spans="4:4" x14ac:dyDescent="0.2">
      <c r="D57577" s="20"/>
    </row>
    <row r="57578" spans="4:4" x14ac:dyDescent="0.2">
      <c r="D57578" s="20"/>
    </row>
    <row r="57579" spans="4:4" x14ac:dyDescent="0.2">
      <c r="D57579" s="20"/>
    </row>
    <row r="57580" spans="4:4" x14ac:dyDescent="0.2">
      <c r="D57580" s="20"/>
    </row>
    <row r="57581" spans="4:4" x14ac:dyDescent="0.2">
      <c r="D57581" s="20"/>
    </row>
    <row r="57582" spans="4:4" x14ac:dyDescent="0.2">
      <c r="D57582" s="20"/>
    </row>
    <row r="57583" spans="4:4" x14ac:dyDescent="0.2">
      <c r="D57583" s="20"/>
    </row>
    <row r="57584" spans="4:4" x14ac:dyDescent="0.2">
      <c r="D57584" s="20"/>
    </row>
    <row r="57585" spans="4:4" x14ac:dyDescent="0.2">
      <c r="D57585" s="20"/>
    </row>
    <row r="57586" spans="4:4" x14ac:dyDescent="0.2">
      <c r="D57586" s="20"/>
    </row>
    <row r="57587" spans="4:4" x14ac:dyDescent="0.2">
      <c r="D57587" s="20"/>
    </row>
    <row r="57588" spans="4:4" x14ac:dyDescent="0.2">
      <c r="D57588" s="20"/>
    </row>
    <row r="57589" spans="4:4" x14ac:dyDescent="0.2">
      <c r="D57589" s="20"/>
    </row>
    <row r="57590" spans="4:4" x14ac:dyDescent="0.2">
      <c r="D57590" s="20"/>
    </row>
    <row r="57591" spans="4:4" x14ac:dyDescent="0.2">
      <c r="D57591" s="20"/>
    </row>
    <row r="57592" spans="4:4" x14ac:dyDescent="0.2">
      <c r="D57592" s="20"/>
    </row>
    <row r="57593" spans="4:4" x14ac:dyDescent="0.2">
      <c r="D57593" s="20"/>
    </row>
    <row r="57594" spans="4:4" x14ac:dyDescent="0.2">
      <c r="D57594" s="20"/>
    </row>
    <row r="57595" spans="4:4" x14ac:dyDescent="0.2">
      <c r="D57595" s="20"/>
    </row>
    <row r="57596" spans="4:4" x14ac:dyDescent="0.2">
      <c r="D57596" s="20"/>
    </row>
    <row r="57597" spans="4:4" x14ac:dyDescent="0.2">
      <c r="D57597" s="20"/>
    </row>
    <row r="57598" spans="4:4" x14ac:dyDescent="0.2">
      <c r="D57598" s="20"/>
    </row>
    <row r="57599" spans="4:4" x14ac:dyDescent="0.2">
      <c r="D57599" s="20"/>
    </row>
    <row r="57600" spans="4:4" x14ac:dyDescent="0.2">
      <c r="D57600" s="20"/>
    </row>
    <row r="57601" spans="4:4" x14ac:dyDescent="0.2">
      <c r="D57601" s="20"/>
    </row>
    <row r="57602" spans="4:4" x14ac:dyDescent="0.2">
      <c r="D57602" s="20"/>
    </row>
    <row r="57603" spans="4:4" x14ac:dyDescent="0.2">
      <c r="D57603" s="20"/>
    </row>
    <row r="57604" spans="4:4" x14ac:dyDescent="0.2">
      <c r="D57604" s="20"/>
    </row>
    <row r="57605" spans="4:4" x14ac:dyDescent="0.2">
      <c r="D57605" s="20"/>
    </row>
    <row r="57606" spans="4:4" x14ac:dyDescent="0.2">
      <c r="D57606" s="20"/>
    </row>
    <row r="57607" spans="4:4" x14ac:dyDescent="0.2">
      <c r="D57607" s="20"/>
    </row>
    <row r="57608" spans="4:4" x14ac:dyDescent="0.2">
      <c r="D57608" s="20"/>
    </row>
    <row r="57609" spans="4:4" x14ac:dyDescent="0.2">
      <c r="D57609" s="20"/>
    </row>
    <row r="57610" spans="4:4" x14ac:dyDescent="0.2">
      <c r="D57610" s="20"/>
    </row>
    <row r="57611" spans="4:4" x14ac:dyDescent="0.2">
      <c r="D57611" s="20"/>
    </row>
    <row r="57612" spans="4:4" x14ac:dyDescent="0.2">
      <c r="D57612" s="20"/>
    </row>
    <row r="57613" spans="4:4" x14ac:dyDescent="0.2">
      <c r="D57613" s="20"/>
    </row>
    <row r="57614" spans="4:4" x14ac:dyDescent="0.2">
      <c r="D57614" s="20"/>
    </row>
    <row r="57615" spans="4:4" x14ac:dyDescent="0.2">
      <c r="D57615" s="20"/>
    </row>
    <row r="57616" spans="4:4" x14ac:dyDescent="0.2">
      <c r="D57616" s="20"/>
    </row>
    <row r="57617" spans="4:4" x14ac:dyDescent="0.2">
      <c r="D57617" s="20"/>
    </row>
    <row r="57618" spans="4:4" x14ac:dyDescent="0.2">
      <c r="D57618" s="20"/>
    </row>
    <row r="57619" spans="4:4" x14ac:dyDescent="0.2">
      <c r="D57619" s="20"/>
    </row>
    <row r="57620" spans="4:4" x14ac:dyDescent="0.2">
      <c r="D57620" s="20"/>
    </row>
    <row r="57621" spans="4:4" x14ac:dyDescent="0.2">
      <c r="D57621" s="20"/>
    </row>
    <row r="57622" spans="4:4" x14ac:dyDescent="0.2">
      <c r="D57622" s="20"/>
    </row>
    <row r="57623" spans="4:4" x14ac:dyDescent="0.2">
      <c r="D57623" s="20"/>
    </row>
    <row r="57624" spans="4:4" x14ac:dyDescent="0.2">
      <c r="D57624" s="20"/>
    </row>
    <row r="57625" spans="4:4" x14ac:dyDescent="0.2">
      <c r="D57625" s="20"/>
    </row>
    <row r="57626" spans="4:4" x14ac:dyDescent="0.2">
      <c r="D57626" s="20"/>
    </row>
    <row r="57627" spans="4:4" x14ac:dyDescent="0.2">
      <c r="D57627" s="20"/>
    </row>
    <row r="57628" spans="4:4" x14ac:dyDescent="0.2">
      <c r="D57628" s="20"/>
    </row>
    <row r="57629" spans="4:4" x14ac:dyDescent="0.2">
      <c r="D57629" s="20"/>
    </row>
    <row r="57630" spans="4:4" x14ac:dyDescent="0.2">
      <c r="D57630" s="20"/>
    </row>
    <row r="57631" spans="4:4" x14ac:dyDescent="0.2">
      <c r="D57631" s="20"/>
    </row>
    <row r="57632" spans="4:4" x14ac:dyDescent="0.2">
      <c r="D57632" s="20"/>
    </row>
    <row r="57633" spans="4:4" x14ac:dyDescent="0.2">
      <c r="D57633" s="20"/>
    </row>
    <row r="57634" spans="4:4" x14ac:dyDescent="0.2">
      <c r="D57634" s="20"/>
    </row>
    <row r="57635" spans="4:4" x14ac:dyDescent="0.2">
      <c r="D57635" s="20"/>
    </row>
    <row r="57636" spans="4:4" x14ac:dyDescent="0.2">
      <c r="D57636" s="20"/>
    </row>
    <row r="57637" spans="4:4" x14ac:dyDescent="0.2">
      <c r="D57637" s="20"/>
    </row>
    <row r="57638" spans="4:4" x14ac:dyDescent="0.2">
      <c r="D57638" s="20"/>
    </row>
    <row r="57639" spans="4:4" x14ac:dyDescent="0.2">
      <c r="D57639" s="20"/>
    </row>
    <row r="57640" spans="4:4" x14ac:dyDescent="0.2">
      <c r="D57640" s="20"/>
    </row>
    <row r="57641" spans="4:4" x14ac:dyDescent="0.2">
      <c r="D57641" s="20"/>
    </row>
    <row r="57642" spans="4:4" x14ac:dyDescent="0.2">
      <c r="D57642" s="20"/>
    </row>
    <row r="57643" spans="4:4" x14ac:dyDescent="0.2">
      <c r="D57643" s="20"/>
    </row>
    <row r="57644" spans="4:4" x14ac:dyDescent="0.2">
      <c r="D57644" s="20"/>
    </row>
    <row r="57645" spans="4:4" x14ac:dyDescent="0.2">
      <c r="D57645" s="20"/>
    </row>
    <row r="57646" spans="4:4" x14ac:dyDescent="0.2">
      <c r="D57646" s="20"/>
    </row>
    <row r="57647" spans="4:4" x14ac:dyDescent="0.2">
      <c r="D57647" s="20"/>
    </row>
    <row r="57648" spans="4:4" x14ac:dyDescent="0.2">
      <c r="D57648" s="20"/>
    </row>
    <row r="57649" spans="4:4" x14ac:dyDescent="0.2">
      <c r="D57649" s="20"/>
    </row>
    <row r="57650" spans="4:4" x14ac:dyDescent="0.2">
      <c r="D57650" s="20"/>
    </row>
    <row r="57651" spans="4:4" x14ac:dyDescent="0.2">
      <c r="D57651" s="20"/>
    </row>
    <row r="57652" spans="4:4" x14ac:dyDescent="0.2">
      <c r="D57652" s="20"/>
    </row>
    <row r="57653" spans="4:4" x14ac:dyDescent="0.2">
      <c r="D57653" s="20"/>
    </row>
    <row r="57654" spans="4:4" x14ac:dyDescent="0.2">
      <c r="D57654" s="20"/>
    </row>
    <row r="57655" spans="4:4" x14ac:dyDescent="0.2">
      <c r="D57655" s="20"/>
    </row>
    <row r="57656" spans="4:4" x14ac:dyDescent="0.2">
      <c r="D57656" s="20"/>
    </row>
    <row r="57657" spans="4:4" x14ac:dyDescent="0.2">
      <c r="D57657" s="20"/>
    </row>
    <row r="57658" spans="4:4" x14ac:dyDescent="0.2">
      <c r="D57658" s="20"/>
    </row>
    <row r="57659" spans="4:4" x14ac:dyDescent="0.2">
      <c r="D57659" s="20"/>
    </row>
    <row r="57660" spans="4:4" x14ac:dyDescent="0.2">
      <c r="D57660" s="20"/>
    </row>
    <row r="57661" spans="4:4" x14ac:dyDescent="0.2">
      <c r="D57661" s="20"/>
    </row>
    <row r="57662" spans="4:4" x14ac:dyDescent="0.2">
      <c r="D57662" s="20"/>
    </row>
    <row r="57663" spans="4:4" x14ac:dyDescent="0.2">
      <c r="D57663" s="20"/>
    </row>
    <row r="57664" spans="4:4" x14ac:dyDescent="0.2">
      <c r="D57664" s="20"/>
    </row>
    <row r="57665" spans="4:4" x14ac:dyDescent="0.2">
      <c r="D57665" s="20"/>
    </row>
    <row r="57666" spans="4:4" x14ac:dyDescent="0.2">
      <c r="D57666" s="20"/>
    </row>
    <row r="57667" spans="4:4" x14ac:dyDescent="0.2">
      <c r="D57667" s="20"/>
    </row>
    <row r="57668" spans="4:4" x14ac:dyDescent="0.2">
      <c r="D57668" s="20"/>
    </row>
    <row r="57669" spans="4:4" x14ac:dyDescent="0.2">
      <c r="D57669" s="20"/>
    </row>
    <row r="57670" spans="4:4" x14ac:dyDescent="0.2">
      <c r="D57670" s="20"/>
    </row>
    <row r="57671" spans="4:4" x14ac:dyDescent="0.2">
      <c r="D57671" s="20"/>
    </row>
    <row r="57672" spans="4:4" x14ac:dyDescent="0.2">
      <c r="D57672" s="20"/>
    </row>
    <row r="57673" spans="4:4" x14ac:dyDescent="0.2">
      <c r="D57673" s="20"/>
    </row>
    <row r="57674" spans="4:4" x14ac:dyDescent="0.2">
      <c r="D57674" s="20"/>
    </row>
    <row r="57675" spans="4:4" x14ac:dyDescent="0.2">
      <c r="D57675" s="20"/>
    </row>
    <row r="57676" spans="4:4" x14ac:dyDescent="0.2">
      <c r="D57676" s="20"/>
    </row>
    <row r="57677" spans="4:4" x14ac:dyDescent="0.2">
      <c r="D57677" s="20"/>
    </row>
    <row r="57678" spans="4:4" x14ac:dyDescent="0.2">
      <c r="D57678" s="20"/>
    </row>
    <row r="57679" spans="4:4" x14ac:dyDescent="0.2">
      <c r="D57679" s="20"/>
    </row>
    <row r="57680" spans="4:4" x14ac:dyDescent="0.2">
      <c r="D57680" s="20"/>
    </row>
    <row r="57681" spans="4:4" x14ac:dyDescent="0.2">
      <c r="D57681" s="20"/>
    </row>
    <row r="57682" spans="4:4" x14ac:dyDescent="0.2">
      <c r="D57682" s="20"/>
    </row>
    <row r="57683" spans="4:4" x14ac:dyDescent="0.2">
      <c r="D57683" s="20"/>
    </row>
    <row r="57684" spans="4:4" x14ac:dyDescent="0.2">
      <c r="D57684" s="20"/>
    </row>
    <row r="57685" spans="4:4" x14ac:dyDescent="0.2">
      <c r="D57685" s="20"/>
    </row>
    <row r="57686" spans="4:4" x14ac:dyDescent="0.2">
      <c r="D57686" s="20"/>
    </row>
    <row r="57687" spans="4:4" x14ac:dyDescent="0.2">
      <c r="D57687" s="20"/>
    </row>
    <row r="57688" spans="4:4" x14ac:dyDescent="0.2">
      <c r="D57688" s="20"/>
    </row>
    <row r="57689" spans="4:4" x14ac:dyDescent="0.2">
      <c r="D57689" s="20"/>
    </row>
    <row r="57690" spans="4:4" x14ac:dyDescent="0.2">
      <c r="D57690" s="20"/>
    </row>
    <row r="57691" spans="4:4" x14ac:dyDescent="0.2">
      <c r="D57691" s="20"/>
    </row>
    <row r="57692" spans="4:4" x14ac:dyDescent="0.2">
      <c r="D57692" s="20"/>
    </row>
    <row r="57693" spans="4:4" x14ac:dyDescent="0.2">
      <c r="D57693" s="20"/>
    </row>
    <row r="57694" spans="4:4" x14ac:dyDescent="0.2">
      <c r="D57694" s="20"/>
    </row>
    <row r="57695" spans="4:4" x14ac:dyDescent="0.2">
      <c r="D57695" s="20"/>
    </row>
    <row r="57696" spans="4:4" x14ac:dyDescent="0.2">
      <c r="D57696" s="20"/>
    </row>
    <row r="57697" spans="4:4" x14ac:dyDescent="0.2">
      <c r="D57697" s="20"/>
    </row>
    <row r="57698" spans="4:4" x14ac:dyDescent="0.2">
      <c r="D57698" s="20"/>
    </row>
    <row r="57699" spans="4:4" x14ac:dyDescent="0.2">
      <c r="D57699" s="20"/>
    </row>
    <row r="57700" spans="4:4" x14ac:dyDescent="0.2">
      <c r="D57700" s="20"/>
    </row>
    <row r="57701" spans="4:4" x14ac:dyDescent="0.2">
      <c r="D57701" s="20"/>
    </row>
    <row r="57702" spans="4:4" x14ac:dyDescent="0.2">
      <c r="D57702" s="20"/>
    </row>
    <row r="57703" spans="4:4" x14ac:dyDescent="0.2">
      <c r="D57703" s="20"/>
    </row>
    <row r="57704" spans="4:4" x14ac:dyDescent="0.2">
      <c r="D57704" s="20"/>
    </row>
    <row r="57705" spans="4:4" x14ac:dyDescent="0.2">
      <c r="D57705" s="20"/>
    </row>
    <row r="57706" spans="4:4" x14ac:dyDescent="0.2">
      <c r="D57706" s="20"/>
    </row>
    <row r="57707" spans="4:4" x14ac:dyDescent="0.2">
      <c r="D57707" s="20"/>
    </row>
    <row r="57708" spans="4:4" x14ac:dyDescent="0.2">
      <c r="D57708" s="20"/>
    </row>
    <row r="57709" spans="4:4" x14ac:dyDescent="0.2">
      <c r="D57709" s="20"/>
    </row>
    <row r="57710" spans="4:4" x14ac:dyDescent="0.2">
      <c r="D57710" s="20"/>
    </row>
    <row r="57711" spans="4:4" x14ac:dyDescent="0.2">
      <c r="D57711" s="20"/>
    </row>
    <row r="57712" spans="4:4" x14ac:dyDescent="0.2">
      <c r="D57712" s="20"/>
    </row>
    <row r="57713" spans="4:4" x14ac:dyDescent="0.2">
      <c r="D57713" s="20"/>
    </row>
    <row r="57714" spans="4:4" x14ac:dyDescent="0.2">
      <c r="D57714" s="20"/>
    </row>
    <row r="57715" spans="4:4" x14ac:dyDescent="0.2">
      <c r="D57715" s="20"/>
    </row>
    <row r="57716" spans="4:4" x14ac:dyDescent="0.2">
      <c r="D57716" s="20"/>
    </row>
    <row r="57717" spans="4:4" x14ac:dyDescent="0.2">
      <c r="D57717" s="20"/>
    </row>
    <row r="57718" spans="4:4" x14ac:dyDescent="0.2">
      <c r="D57718" s="20"/>
    </row>
    <row r="57719" spans="4:4" x14ac:dyDescent="0.2">
      <c r="D57719" s="20"/>
    </row>
    <row r="57720" spans="4:4" x14ac:dyDescent="0.2">
      <c r="D57720" s="20"/>
    </row>
    <row r="57721" spans="4:4" x14ac:dyDescent="0.2">
      <c r="D57721" s="20"/>
    </row>
    <row r="57722" spans="4:4" x14ac:dyDescent="0.2">
      <c r="D57722" s="20"/>
    </row>
    <row r="57723" spans="4:4" x14ac:dyDescent="0.2">
      <c r="D57723" s="20"/>
    </row>
    <row r="57724" spans="4:4" x14ac:dyDescent="0.2">
      <c r="D57724" s="20"/>
    </row>
    <row r="57725" spans="4:4" x14ac:dyDescent="0.2">
      <c r="D57725" s="20"/>
    </row>
    <row r="57726" spans="4:4" x14ac:dyDescent="0.2">
      <c r="D57726" s="20"/>
    </row>
    <row r="57727" spans="4:4" x14ac:dyDescent="0.2">
      <c r="D57727" s="20"/>
    </row>
    <row r="57728" spans="4:4" x14ac:dyDescent="0.2">
      <c r="D57728" s="20"/>
    </row>
    <row r="57729" spans="4:4" x14ac:dyDescent="0.2">
      <c r="D57729" s="20"/>
    </row>
    <row r="57730" spans="4:4" x14ac:dyDescent="0.2">
      <c r="D57730" s="20"/>
    </row>
    <row r="57731" spans="4:4" x14ac:dyDescent="0.2">
      <c r="D57731" s="20"/>
    </row>
    <row r="57732" spans="4:4" x14ac:dyDescent="0.2">
      <c r="D57732" s="20"/>
    </row>
    <row r="57733" spans="4:4" x14ac:dyDescent="0.2">
      <c r="D57733" s="20"/>
    </row>
    <row r="57734" spans="4:4" x14ac:dyDescent="0.2">
      <c r="D57734" s="20"/>
    </row>
    <row r="57735" spans="4:4" x14ac:dyDescent="0.2">
      <c r="D57735" s="20"/>
    </row>
    <row r="57736" spans="4:4" x14ac:dyDescent="0.2">
      <c r="D57736" s="20"/>
    </row>
    <row r="57737" spans="4:4" x14ac:dyDescent="0.2">
      <c r="D57737" s="20"/>
    </row>
    <row r="57738" spans="4:4" x14ac:dyDescent="0.2">
      <c r="D57738" s="20"/>
    </row>
    <row r="57739" spans="4:4" x14ac:dyDescent="0.2">
      <c r="D57739" s="20"/>
    </row>
    <row r="57740" spans="4:4" x14ac:dyDescent="0.2">
      <c r="D57740" s="20"/>
    </row>
    <row r="57741" spans="4:4" x14ac:dyDescent="0.2">
      <c r="D57741" s="20"/>
    </row>
    <row r="57742" spans="4:4" x14ac:dyDescent="0.2">
      <c r="D57742" s="20"/>
    </row>
    <row r="57743" spans="4:4" x14ac:dyDescent="0.2">
      <c r="D57743" s="20"/>
    </row>
    <row r="57744" spans="4:4" x14ac:dyDescent="0.2">
      <c r="D57744" s="20"/>
    </row>
    <row r="57745" spans="4:4" x14ac:dyDescent="0.2">
      <c r="D57745" s="20"/>
    </row>
    <row r="57746" spans="4:4" x14ac:dyDescent="0.2">
      <c r="D57746" s="20"/>
    </row>
    <row r="57747" spans="4:4" x14ac:dyDescent="0.2">
      <c r="D57747" s="20"/>
    </row>
    <row r="57748" spans="4:4" x14ac:dyDescent="0.2">
      <c r="D57748" s="20"/>
    </row>
    <row r="57749" spans="4:4" x14ac:dyDescent="0.2">
      <c r="D57749" s="20"/>
    </row>
    <row r="57750" spans="4:4" x14ac:dyDescent="0.2">
      <c r="D57750" s="20"/>
    </row>
    <row r="57751" spans="4:4" x14ac:dyDescent="0.2">
      <c r="D57751" s="20"/>
    </row>
    <row r="57752" spans="4:4" x14ac:dyDescent="0.2">
      <c r="D57752" s="20"/>
    </row>
    <row r="57753" spans="4:4" x14ac:dyDescent="0.2">
      <c r="D57753" s="20"/>
    </row>
    <row r="57754" spans="4:4" x14ac:dyDescent="0.2">
      <c r="D57754" s="20"/>
    </row>
    <row r="57755" spans="4:4" x14ac:dyDescent="0.2">
      <c r="D57755" s="20"/>
    </row>
    <row r="57756" spans="4:4" x14ac:dyDescent="0.2">
      <c r="D57756" s="20"/>
    </row>
    <row r="57757" spans="4:4" x14ac:dyDescent="0.2">
      <c r="D57757" s="20"/>
    </row>
    <row r="57758" spans="4:4" x14ac:dyDescent="0.2">
      <c r="D57758" s="20"/>
    </row>
    <row r="57759" spans="4:4" x14ac:dyDescent="0.2">
      <c r="D57759" s="20"/>
    </row>
    <row r="57760" spans="4:4" x14ac:dyDescent="0.2">
      <c r="D57760" s="20"/>
    </row>
    <row r="57761" spans="4:4" x14ac:dyDescent="0.2">
      <c r="D57761" s="20"/>
    </row>
    <row r="57762" spans="4:4" x14ac:dyDescent="0.2">
      <c r="D57762" s="20"/>
    </row>
    <row r="57763" spans="4:4" x14ac:dyDescent="0.2">
      <c r="D57763" s="20"/>
    </row>
    <row r="57764" spans="4:4" x14ac:dyDescent="0.2">
      <c r="D57764" s="20"/>
    </row>
    <row r="57765" spans="4:4" x14ac:dyDescent="0.2">
      <c r="D57765" s="20"/>
    </row>
    <row r="57766" spans="4:4" x14ac:dyDescent="0.2">
      <c r="D57766" s="20"/>
    </row>
    <row r="57767" spans="4:4" x14ac:dyDescent="0.2">
      <c r="D57767" s="20"/>
    </row>
    <row r="57768" spans="4:4" x14ac:dyDescent="0.2">
      <c r="D57768" s="20"/>
    </row>
    <row r="57769" spans="4:4" x14ac:dyDescent="0.2">
      <c r="D57769" s="20"/>
    </row>
    <row r="57770" spans="4:4" x14ac:dyDescent="0.2">
      <c r="D57770" s="20"/>
    </row>
    <row r="57771" spans="4:4" x14ac:dyDescent="0.2">
      <c r="D57771" s="20"/>
    </row>
    <row r="57772" spans="4:4" x14ac:dyDescent="0.2">
      <c r="D57772" s="20"/>
    </row>
    <row r="57773" spans="4:4" x14ac:dyDescent="0.2">
      <c r="D57773" s="20"/>
    </row>
    <row r="57774" spans="4:4" x14ac:dyDescent="0.2">
      <c r="D57774" s="20"/>
    </row>
    <row r="57775" spans="4:4" x14ac:dyDescent="0.2">
      <c r="D57775" s="20"/>
    </row>
    <row r="57776" spans="4:4" x14ac:dyDescent="0.2">
      <c r="D57776" s="20"/>
    </row>
    <row r="57777" spans="4:4" x14ac:dyDescent="0.2">
      <c r="D57777" s="20"/>
    </row>
    <row r="57778" spans="4:4" x14ac:dyDescent="0.2">
      <c r="D57778" s="20"/>
    </row>
    <row r="57779" spans="4:4" x14ac:dyDescent="0.2">
      <c r="D57779" s="20"/>
    </row>
    <row r="57780" spans="4:4" x14ac:dyDescent="0.2">
      <c r="D57780" s="20"/>
    </row>
    <row r="57781" spans="4:4" x14ac:dyDescent="0.2">
      <c r="D57781" s="20"/>
    </row>
    <row r="57782" spans="4:4" x14ac:dyDescent="0.2">
      <c r="D57782" s="20"/>
    </row>
    <row r="57783" spans="4:4" x14ac:dyDescent="0.2">
      <c r="D57783" s="20"/>
    </row>
    <row r="57784" spans="4:4" x14ac:dyDescent="0.2">
      <c r="D57784" s="20"/>
    </row>
    <row r="57785" spans="4:4" x14ac:dyDescent="0.2">
      <c r="D57785" s="20"/>
    </row>
    <row r="57786" spans="4:4" x14ac:dyDescent="0.2">
      <c r="D57786" s="20"/>
    </row>
    <row r="57787" spans="4:4" x14ac:dyDescent="0.2">
      <c r="D57787" s="20"/>
    </row>
    <row r="57788" spans="4:4" x14ac:dyDescent="0.2">
      <c r="D57788" s="20"/>
    </row>
    <row r="57789" spans="4:4" x14ac:dyDescent="0.2">
      <c r="D57789" s="20"/>
    </row>
    <row r="57790" spans="4:4" x14ac:dyDescent="0.2">
      <c r="D57790" s="20"/>
    </row>
    <row r="57791" spans="4:4" x14ac:dyDescent="0.2">
      <c r="D57791" s="20"/>
    </row>
    <row r="57792" spans="4:4" x14ac:dyDescent="0.2">
      <c r="D57792" s="20"/>
    </row>
    <row r="57793" spans="4:4" x14ac:dyDescent="0.2">
      <c r="D57793" s="20"/>
    </row>
    <row r="57794" spans="4:4" x14ac:dyDescent="0.2">
      <c r="D57794" s="20"/>
    </row>
    <row r="57795" spans="4:4" x14ac:dyDescent="0.2">
      <c r="D57795" s="20"/>
    </row>
    <row r="57796" spans="4:4" x14ac:dyDescent="0.2">
      <c r="D57796" s="20"/>
    </row>
    <row r="57797" spans="4:4" x14ac:dyDescent="0.2">
      <c r="D57797" s="20"/>
    </row>
    <row r="57798" spans="4:4" x14ac:dyDescent="0.2">
      <c r="D57798" s="20"/>
    </row>
    <row r="57799" spans="4:4" x14ac:dyDescent="0.2">
      <c r="D57799" s="20"/>
    </row>
    <row r="57800" spans="4:4" x14ac:dyDescent="0.2">
      <c r="D57800" s="20"/>
    </row>
    <row r="57801" spans="4:4" x14ac:dyDescent="0.2">
      <c r="D57801" s="20"/>
    </row>
    <row r="57802" spans="4:4" x14ac:dyDescent="0.2">
      <c r="D57802" s="20"/>
    </row>
    <row r="57803" spans="4:4" x14ac:dyDescent="0.2">
      <c r="D57803" s="20"/>
    </row>
    <row r="57804" spans="4:4" x14ac:dyDescent="0.2">
      <c r="D57804" s="20"/>
    </row>
    <row r="57805" spans="4:4" x14ac:dyDescent="0.2">
      <c r="D57805" s="20"/>
    </row>
    <row r="57806" spans="4:4" x14ac:dyDescent="0.2">
      <c r="D57806" s="20"/>
    </row>
    <row r="57807" spans="4:4" x14ac:dyDescent="0.2">
      <c r="D57807" s="20"/>
    </row>
    <row r="57808" spans="4:4" x14ac:dyDescent="0.2">
      <c r="D57808" s="20"/>
    </row>
    <row r="57809" spans="4:4" x14ac:dyDescent="0.2">
      <c r="D57809" s="20"/>
    </row>
    <row r="57810" spans="4:4" x14ac:dyDescent="0.2">
      <c r="D57810" s="20"/>
    </row>
    <row r="57811" spans="4:4" x14ac:dyDescent="0.2">
      <c r="D57811" s="20"/>
    </row>
    <row r="57812" spans="4:4" x14ac:dyDescent="0.2">
      <c r="D57812" s="20"/>
    </row>
    <row r="57813" spans="4:4" x14ac:dyDescent="0.2">
      <c r="D57813" s="20"/>
    </row>
    <row r="57814" spans="4:4" x14ac:dyDescent="0.2">
      <c r="D57814" s="20"/>
    </row>
    <row r="57815" spans="4:4" x14ac:dyDescent="0.2">
      <c r="D57815" s="20"/>
    </row>
    <row r="57816" spans="4:4" x14ac:dyDescent="0.2">
      <c r="D57816" s="20"/>
    </row>
    <row r="57817" spans="4:4" x14ac:dyDescent="0.2">
      <c r="D57817" s="20"/>
    </row>
    <row r="57818" spans="4:4" x14ac:dyDescent="0.2">
      <c r="D57818" s="20"/>
    </row>
    <row r="57819" spans="4:4" x14ac:dyDescent="0.2">
      <c r="D57819" s="20"/>
    </row>
    <row r="57820" spans="4:4" x14ac:dyDescent="0.2">
      <c r="D57820" s="20"/>
    </row>
    <row r="57821" spans="4:4" x14ac:dyDescent="0.2">
      <c r="D57821" s="20"/>
    </row>
    <row r="57822" spans="4:4" x14ac:dyDescent="0.2">
      <c r="D57822" s="20"/>
    </row>
    <row r="57823" spans="4:4" x14ac:dyDescent="0.2">
      <c r="D57823" s="20"/>
    </row>
    <row r="57824" spans="4:4" x14ac:dyDescent="0.2">
      <c r="D57824" s="20"/>
    </row>
    <row r="57825" spans="4:4" x14ac:dyDescent="0.2">
      <c r="D57825" s="20"/>
    </row>
    <row r="57826" spans="4:4" x14ac:dyDescent="0.2">
      <c r="D57826" s="20"/>
    </row>
    <row r="57827" spans="4:4" x14ac:dyDescent="0.2">
      <c r="D57827" s="20"/>
    </row>
    <row r="57828" spans="4:4" x14ac:dyDescent="0.2">
      <c r="D57828" s="20"/>
    </row>
    <row r="57829" spans="4:4" x14ac:dyDescent="0.2">
      <c r="D57829" s="20"/>
    </row>
    <row r="57830" spans="4:4" x14ac:dyDescent="0.2">
      <c r="D57830" s="20"/>
    </row>
    <row r="57831" spans="4:4" x14ac:dyDescent="0.2">
      <c r="D57831" s="20"/>
    </row>
    <row r="57832" spans="4:4" x14ac:dyDescent="0.2">
      <c r="D57832" s="20"/>
    </row>
    <row r="57833" spans="4:4" x14ac:dyDescent="0.2">
      <c r="D57833" s="20"/>
    </row>
    <row r="57834" spans="4:4" x14ac:dyDescent="0.2">
      <c r="D57834" s="20"/>
    </row>
    <row r="57835" spans="4:4" x14ac:dyDescent="0.2">
      <c r="D57835" s="20"/>
    </row>
    <row r="57836" spans="4:4" x14ac:dyDescent="0.2">
      <c r="D57836" s="20"/>
    </row>
    <row r="57837" spans="4:4" x14ac:dyDescent="0.2">
      <c r="D57837" s="20"/>
    </row>
    <row r="57838" spans="4:4" x14ac:dyDescent="0.2">
      <c r="D57838" s="20"/>
    </row>
    <row r="57839" spans="4:4" x14ac:dyDescent="0.2">
      <c r="D57839" s="20"/>
    </row>
    <row r="57840" spans="4:4" x14ac:dyDescent="0.2">
      <c r="D57840" s="20"/>
    </row>
    <row r="57841" spans="4:4" x14ac:dyDescent="0.2">
      <c r="D57841" s="20"/>
    </row>
    <row r="57842" spans="4:4" x14ac:dyDescent="0.2">
      <c r="D57842" s="20"/>
    </row>
    <row r="57843" spans="4:4" x14ac:dyDescent="0.2">
      <c r="D57843" s="20"/>
    </row>
    <row r="57844" spans="4:4" x14ac:dyDescent="0.2">
      <c r="D57844" s="20"/>
    </row>
    <row r="57845" spans="4:4" x14ac:dyDescent="0.2">
      <c r="D57845" s="20"/>
    </row>
    <row r="57846" spans="4:4" x14ac:dyDescent="0.2">
      <c r="D57846" s="20"/>
    </row>
    <row r="57847" spans="4:4" x14ac:dyDescent="0.2">
      <c r="D57847" s="20"/>
    </row>
    <row r="57848" spans="4:4" x14ac:dyDescent="0.2">
      <c r="D57848" s="20"/>
    </row>
    <row r="57849" spans="4:4" x14ac:dyDescent="0.2">
      <c r="D57849" s="20"/>
    </row>
    <row r="57850" spans="4:4" x14ac:dyDescent="0.2">
      <c r="D57850" s="20"/>
    </row>
    <row r="57851" spans="4:4" x14ac:dyDescent="0.2">
      <c r="D57851" s="20"/>
    </row>
    <row r="57852" spans="4:4" x14ac:dyDescent="0.2">
      <c r="D57852" s="20"/>
    </row>
    <row r="57853" spans="4:4" x14ac:dyDescent="0.2">
      <c r="D57853" s="20"/>
    </row>
    <row r="57854" spans="4:4" x14ac:dyDescent="0.2">
      <c r="D57854" s="20"/>
    </row>
    <row r="57855" spans="4:4" x14ac:dyDescent="0.2">
      <c r="D57855" s="20"/>
    </row>
    <row r="57856" spans="4:4" x14ac:dyDescent="0.2">
      <c r="D57856" s="20"/>
    </row>
    <row r="57857" spans="4:4" x14ac:dyDescent="0.2">
      <c r="D57857" s="20"/>
    </row>
    <row r="57858" spans="4:4" x14ac:dyDescent="0.2">
      <c r="D57858" s="20"/>
    </row>
    <row r="57859" spans="4:4" x14ac:dyDescent="0.2">
      <c r="D57859" s="20"/>
    </row>
    <row r="57860" spans="4:4" x14ac:dyDescent="0.2">
      <c r="D57860" s="20"/>
    </row>
    <row r="57861" spans="4:4" x14ac:dyDescent="0.2">
      <c r="D57861" s="20"/>
    </row>
    <row r="57862" spans="4:4" x14ac:dyDescent="0.2">
      <c r="D57862" s="20"/>
    </row>
    <row r="57863" spans="4:4" x14ac:dyDescent="0.2">
      <c r="D57863" s="20"/>
    </row>
    <row r="57864" spans="4:4" x14ac:dyDescent="0.2">
      <c r="D57864" s="20"/>
    </row>
    <row r="57865" spans="4:4" x14ac:dyDescent="0.2">
      <c r="D57865" s="20"/>
    </row>
    <row r="57866" spans="4:4" x14ac:dyDescent="0.2">
      <c r="D57866" s="20"/>
    </row>
    <row r="57867" spans="4:4" x14ac:dyDescent="0.2">
      <c r="D57867" s="20"/>
    </row>
    <row r="57868" spans="4:4" x14ac:dyDescent="0.2">
      <c r="D57868" s="20"/>
    </row>
    <row r="57869" spans="4:4" x14ac:dyDescent="0.2">
      <c r="D57869" s="20"/>
    </row>
    <row r="57870" spans="4:4" x14ac:dyDescent="0.2">
      <c r="D57870" s="20"/>
    </row>
    <row r="57871" spans="4:4" x14ac:dyDescent="0.2">
      <c r="D57871" s="20"/>
    </row>
    <row r="57872" spans="4:4" x14ac:dyDescent="0.2">
      <c r="D57872" s="20"/>
    </row>
    <row r="57873" spans="4:4" x14ac:dyDescent="0.2">
      <c r="D57873" s="20"/>
    </row>
    <row r="57874" spans="4:4" x14ac:dyDescent="0.2">
      <c r="D57874" s="20"/>
    </row>
    <row r="57875" spans="4:4" x14ac:dyDescent="0.2">
      <c r="D57875" s="20"/>
    </row>
    <row r="57876" spans="4:4" x14ac:dyDescent="0.2">
      <c r="D57876" s="20"/>
    </row>
    <row r="57877" spans="4:4" x14ac:dyDescent="0.2">
      <c r="D57877" s="20"/>
    </row>
    <row r="57878" spans="4:4" x14ac:dyDescent="0.2">
      <c r="D57878" s="20"/>
    </row>
    <row r="57879" spans="4:4" x14ac:dyDescent="0.2">
      <c r="D57879" s="20"/>
    </row>
    <row r="57880" spans="4:4" x14ac:dyDescent="0.2">
      <c r="D57880" s="20"/>
    </row>
    <row r="57881" spans="4:4" x14ac:dyDescent="0.2">
      <c r="D57881" s="20"/>
    </row>
    <row r="57882" spans="4:4" x14ac:dyDescent="0.2">
      <c r="D57882" s="20"/>
    </row>
    <row r="57883" spans="4:4" x14ac:dyDescent="0.2">
      <c r="D57883" s="20"/>
    </row>
    <row r="57884" spans="4:4" x14ac:dyDescent="0.2">
      <c r="D57884" s="20"/>
    </row>
    <row r="57885" spans="4:4" x14ac:dyDescent="0.2">
      <c r="D57885" s="20"/>
    </row>
    <row r="57886" spans="4:4" x14ac:dyDescent="0.2">
      <c r="D57886" s="20"/>
    </row>
    <row r="57887" spans="4:4" x14ac:dyDescent="0.2">
      <c r="D57887" s="20"/>
    </row>
    <row r="57888" spans="4:4" x14ac:dyDescent="0.2">
      <c r="D57888" s="20"/>
    </row>
    <row r="57889" spans="4:4" x14ac:dyDescent="0.2">
      <c r="D57889" s="20"/>
    </row>
    <row r="57890" spans="4:4" x14ac:dyDescent="0.2">
      <c r="D57890" s="20"/>
    </row>
    <row r="57891" spans="4:4" x14ac:dyDescent="0.2">
      <c r="D57891" s="20"/>
    </row>
    <row r="57892" spans="4:4" x14ac:dyDescent="0.2">
      <c r="D57892" s="20"/>
    </row>
    <row r="57893" spans="4:4" x14ac:dyDescent="0.2">
      <c r="D57893" s="20"/>
    </row>
    <row r="57894" spans="4:4" x14ac:dyDescent="0.2">
      <c r="D57894" s="20"/>
    </row>
    <row r="57895" spans="4:4" x14ac:dyDescent="0.2">
      <c r="D57895" s="20"/>
    </row>
    <row r="57896" spans="4:4" x14ac:dyDescent="0.2">
      <c r="D57896" s="20"/>
    </row>
    <row r="57897" spans="4:4" x14ac:dyDescent="0.2">
      <c r="D57897" s="20"/>
    </row>
    <row r="57898" spans="4:4" x14ac:dyDescent="0.2">
      <c r="D57898" s="20"/>
    </row>
    <row r="57899" spans="4:4" x14ac:dyDescent="0.2">
      <c r="D57899" s="20"/>
    </row>
    <row r="57900" spans="4:4" x14ac:dyDescent="0.2">
      <c r="D57900" s="20"/>
    </row>
    <row r="57901" spans="4:4" x14ac:dyDescent="0.2">
      <c r="D57901" s="20"/>
    </row>
    <row r="57902" spans="4:4" x14ac:dyDescent="0.2">
      <c r="D57902" s="20"/>
    </row>
    <row r="57903" spans="4:4" x14ac:dyDescent="0.2">
      <c r="D57903" s="20"/>
    </row>
    <row r="57904" spans="4:4" x14ac:dyDescent="0.2">
      <c r="D57904" s="20"/>
    </row>
    <row r="57905" spans="4:4" x14ac:dyDescent="0.2">
      <c r="D57905" s="20"/>
    </row>
    <row r="57906" spans="4:4" x14ac:dyDescent="0.2">
      <c r="D57906" s="20"/>
    </row>
    <row r="57907" spans="4:4" x14ac:dyDescent="0.2">
      <c r="D57907" s="20"/>
    </row>
    <row r="57908" spans="4:4" x14ac:dyDescent="0.2">
      <c r="D57908" s="20"/>
    </row>
    <row r="57909" spans="4:4" x14ac:dyDescent="0.2">
      <c r="D57909" s="20"/>
    </row>
    <row r="57910" spans="4:4" x14ac:dyDescent="0.2">
      <c r="D57910" s="20"/>
    </row>
    <row r="57911" spans="4:4" x14ac:dyDescent="0.2">
      <c r="D57911" s="20"/>
    </row>
    <row r="57912" spans="4:4" x14ac:dyDescent="0.2">
      <c r="D57912" s="20"/>
    </row>
    <row r="57913" spans="4:4" x14ac:dyDescent="0.2">
      <c r="D57913" s="20"/>
    </row>
    <row r="57914" spans="4:4" x14ac:dyDescent="0.2">
      <c r="D57914" s="20"/>
    </row>
    <row r="57915" spans="4:4" x14ac:dyDescent="0.2">
      <c r="D57915" s="20"/>
    </row>
    <row r="57916" spans="4:4" x14ac:dyDescent="0.2">
      <c r="D57916" s="20"/>
    </row>
    <row r="57917" spans="4:4" x14ac:dyDescent="0.2">
      <c r="D57917" s="20"/>
    </row>
    <row r="57918" spans="4:4" x14ac:dyDescent="0.2">
      <c r="D57918" s="20"/>
    </row>
    <row r="57919" spans="4:4" x14ac:dyDescent="0.2">
      <c r="D57919" s="20"/>
    </row>
    <row r="57920" spans="4:4" x14ac:dyDescent="0.2">
      <c r="D57920" s="20"/>
    </row>
    <row r="57921" spans="4:4" x14ac:dyDescent="0.2">
      <c r="D57921" s="20"/>
    </row>
    <row r="57922" spans="4:4" x14ac:dyDescent="0.2">
      <c r="D57922" s="20"/>
    </row>
    <row r="57923" spans="4:4" x14ac:dyDescent="0.2">
      <c r="D57923" s="20"/>
    </row>
    <row r="57924" spans="4:4" x14ac:dyDescent="0.2">
      <c r="D57924" s="20"/>
    </row>
    <row r="57925" spans="4:4" x14ac:dyDescent="0.2">
      <c r="D57925" s="20"/>
    </row>
    <row r="57926" spans="4:4" x14ac:dyDescent="0.2">
      <c r="D57926" s="20"/>
    </row>
    <row r="57927" spans="4:4" x14ac:dyDescent="0.2">
      <c r="D57927" s="20"/>
    </row>
    <row r="57928" spans="4:4" x14ac:dyDescent="0.2">
      <c r="D57928" s="20"/>
    </row>
    <row r="57929" spans="4:4" x14ac:dyDescent="0.2">
      <c r="D57929" s="20"/>
    </row>
    <row r="57930" spans="4:4" x14ac:dyDescent="0.2">
      <c r="D57930" s="20"/>
    </row>
    <row r="57931" spans="4:4" x14ac:dyDescent="0.2">
      <c r="D57931" s="20"/>
    </row>
    <row r="57932" spans="4:4" x14ac:dyDescent="0.2">
      <c r="D57932" s="20"/>
    </row>
    <row r="57933" spans="4:4" x14ac:dyDescent="0.2">
      <c r="D57933" s="20"/>
    </row>
    <row r="57934" spans="4:4" x14ac:dyDescent="0.2">
      <c r="D57934" s="20"/>
    </row>
    <row r="57935" spans="4:4" x14ac:dyDescent="0.2">
      <c r="D57935" s="20"/>
    </row>
    <row r="57936" spans="4:4" x14ac:dyDescent="0.2">
      <c r="D57936" s="20"/>
    </row>
    <row r="57937" spans="4:4" x14ac:dyDescent="0.2">
      <c r="D57937" s="20"/>
    </row>
    <row r="57938" spans="4:4" x14ac:dyDescent="0.2">
      <c r="D57938" s="20"/>
    </row>
    <row r="57939" spans="4:4" x14ac:dyDescent="0.2">
      <c r="D57939" s="20"/>
    </row>
    <row r="57940" spans="4:4" x14ac:dyDescent="0.2">
      <c r="D57940" s="20"/>
    </row>
    <row r="57941" spans="4:4" x14ac:dyDescent="0.2">
      <c r="D57941" s="20"/>
    </row>
    <row r="57942" spans="4:4" x14ac:dyDescent="0.2">
      <c r="D57942" s="20"/>
    </row>
    <row r="57943" spans="4:4" x14ac:dyDescent="0.2">
      <c r="D57943" s="20"/>
    </row>
    <row r="57944" spans="4:4" x14ac:dyDescent="0.2">
      <c r="D57944" s="20"/>
    </row>
    <row r="57945" spans="4:4" x14ac:dyDescent="0.2">
      <c r="D57945" s="20"/>
    </row>
    <row r="57946" spans="4:4" x14ac:dyDescent="0.2">
      <c r="D57946" s="20"/>
    </row>
    <row r="57947" spans="4:4" x14ac:dyDescent="0.2">
      <c r="D57947" s="20"/>
    </row>
    <row r="57948" spans="4:4" x14ac:dyDescent="0.2">
      <c r="D57948" s="20"/>
    </row>
    <row r="57949" spans="4:4" x14ac:dyDescent="0.2">
      <c r="D57949" s="20"/>
    </row>
    <row r="57950" spans="4:4" x14ac:dyDescent="0.2">
      <c r="D57950" s="20"/>
    </row>
    <row r="57951" spans="4:4" x14ac:dyDescent="0.2">
      <c r="D57951" s="20"/>
    </row>
    <row r="57952" spans="4:4" x14ac:dyDescent="0.2">
      <c r="D57952" s="20"/>
    </row>
    <row r="57953" spans="4:4" x14ac:dyDescent="0.2">
      <c r="D57953" s="20"/>
    </row>
    <row r="57954" spans="4:4" x14ac:dyDescent="0.2">
      <c r="D57954" s="20"/>
    </row>
    <row r="57955" spans="4:4" x14ac:dyDescent="0.2">
      <c r="D57955" s="20"/>
    </row>
    <row r="57956" spans="4:4" x14ac:dyDescent="0.2">
      <c r="D57956" s="20"/>
    </row>
    <row r="57957" spans="4:4" x14ac:dyDescent="0.2">
      <c r="D57957" s="20"/>
    </row>
    <row r="57958" spans="4:4" x14ac:dyDescent="0.2">
      <c r="D57958" s="20"/>
    </row>
    <row r="57959" spans="4:4" x14ac:dyDescent="0.2">
      <c r="D57959" s="20"/>
    </row>
    <row r="57960" spans="4:4" x14ac:dyDescent="0.2">
      <c r="D57960" s="20"/>
    </row>
    <row r="57961" spans="4:4" x14ac:dyDescent="0.2">
      <c r="D57961" s="20"/>
    </row>
    <row r="57962" spans="4:4" x14ac:dyDescent="0.2">
      <c r="D57962" s="20"/>
    </row>
    <row r="57963" spans="4:4" x14ac:dyDescent="0.2">
      <c r="D57963" s="20"/>
    </row>
    <row r="57964" spans="4:4" x14ac:dyDescent="0.2">
      <c r="D57964" s="20"/>
    </row>
    <row r="57965" spans="4:4" x14ac:dyDescent="0.2">
      <c r="D57965" s="20"/>
    </row>
    <row r="57966" spans="4:4" x14ac:dyDescent="0.2">
      <c r="D57966" s="20"/>
    </row>
    <row r="57967" spans="4:4" x14ac:dyDescent="0.2">
      <c r="D57967" s="20"/>
    </row>
    <row r="57968" spans="4:4" x14ac:dyDescent="0.2">
      <c r="D57968" s="20"/>
    </row>
    <row r="57969" spans="4:4" x14ac:dyDescent="0.2">
      <c r="D57969" s="20"/>
    </row>
    <row r="57970" spans="4:4" x14ac:dyDescent="0.2">
      <c r="D57970" s="20"/>
    </row>
    <row r="57971" spans="4:4" x14ac:dyDescent="0.2">
      <c r="D57971" s="20"/>
    </row>
    <row r="57972" spans="4:4" x14ac:dyDescent="0.2">
      <c r="D57972" s="20"/>
    </row>
    <row r="57973" spans="4:4" x14ac:dyDescent="0.2">
      <c r="D57973" s="20"/>
    </row>
    <row r="57974" spans="4:4" x14ac:dyDescent="0.2">
      <c r="D57974" s="20"/>
    </row>
    <row r="57975" spans="4:4" x14ac:dyDescent="0.2">
      <c r="D57975" s="20"/>
    </row>
    <row r="57976" spans="4:4" x14ac:dyDescent="0.2">
      <c r="D57976" s="20"/>
    </row>
    <row r="57977" spans="4:4" x14ac:dyDescent="0.2">
      <c r="D57977" s="20"/>
    </row>
    <row r="57978" spans="4:4" x14ac:dyDescent="0.2">
      <c r="D57978" s="20"/>
    </row>
    <row r="57979" spans="4:4" x14ac:dyDescent="0.2">
      <c r="D57979" s="20"/>
    </row>
    <row r="57980" spans="4:4" x14ac:dyDescent="0.2">
      <c r="D57980" s="20"/>
    </row>
    <row r="57981" spans="4:4" x14ac:dyDescent="0.2">
      <c r="D57981" s="20"/>
    </row>
    <row r="57982" spans="4:4" x14ac:dyDescent="0.2">
      <c r="D57982" s="20"/>
    </row>
    <row r="57983" spans="4:4" x14ac:dyDescent="0.2">
      <c r="D57983" s="20"/>
    </row>
    <row r="57984" spans="4:4" x14ac:dyDescent="0.2">
      <c r="D57984" s="20"/>
    </row>
    <row r="57985" spans="4:4" x14ac:dyDescent="0.2">
      <c r="D57985" s="20"/>
    </row>
    <row r="57986" spans="4:4" x14ac:dyDescent="0.2">
      <c r="D57986" s="20"/>
    </row>
    <row r="57987" spans="4:4" x14ac:dyDescent="0.2">
      <c r="D57987" s="20"/>
    </row>
    <row r="57988" spans="4:4" x14ac:dyDescent="0.2">
      <c r="D57988" s="20"/>
    </row>
    <row r="57989" spans="4:4" x14ac:dyDescent="0.2">
      <c r="D57989" s="20"/>
    </row>
    <row r="57990" spans="4:4" x14ac:dyDescent="0.2">
      <c r="D57990" s="20"/>
    </row>
    <row r="57991" spans="4:4" x14ac:dyDescent="0.2">
      <c r="D57991" s="20"/>
    </row>
    <row r="57992" spans="4:4" x14ac:dyDescent="0.2">
      <c r="D57992" s="20"/>
    </row>
    <row r="57993" spans="4:4" x14ac:dyDescent="0.2">
      <c r="D57993" s="20"/>
    </row>
    <row r="57994" spans="4:4" x14ac:dyDescent="0.2">
      <c r="D57994" s="20"/>
    </row>
    <row r="57995" spans="4:4" x14ac:dyDescent="0.2">
      <c r="D57995" s="20"/>
    </row>
    <row r="57996" spans="4:4" x14ac:dyDescent="0.2">
      <c r="D57996" s="20"/>
    </row>
    <row r="57997" spans="4:4" x14ac:dyDescent="0.2">
      <c r="D57997" s="20"/>
    </row>
    <row r="57998" spans="4:4" x14ac:dyDescent="0.2">
      <c r="D57998" s="20"/>
    </row>
    <row r="57999" spans="4:4" x14ac:dyDescent="0.2">
      <c r="D57999" s="20"/>
    </row>
    <row r="58000" spans="4:4" x14ac:dyDescent="0.2">
      <c r="D58000" s="20"/>
    </row>
    <row r="58001" spans="4:4" x14ac:dyDescent="0.2">
      <c r="D58001" s="20"/>
    </row>
    <row r="58002" spans="4:4" x14ac:dyDescent="0.2">
      <c r="D58002" s="20"/>
    </row>
    <row r="58003" spans="4:4" x14ac:dyDescent="0.2">
      <c r="D58003" s="20"/>
    </row>
    <row r="58004" spans="4:4" x14ac:dyDescent="0.2">
      <c r="D58004" s="20"/>
    </row>
    <row r="58005" spans="4:4" x14ac:dyDescent="0.2">
      <c r="D58005" s="20"/>
    </row>
    <row r="58006" spans="4:4" x14ac:dyDescent="0.2">
      <c r="D58006" s="20"/>
    </row>
    <row r="58007" spans="4:4" x14ac:dyDescent="0.2">
      <c r="D58007" s="20"/>
    </row>
    <row r="58008" spans="4:4" x14ac:dyDescent="0.2">
      <c r="D58008" s="20"/>
    </row>
    <row r="58009" spans="4:4" x14ac:dyDescent="0.2">
      <c r="D58009" s="20"/>
    </row>
    <row r="58010" spans="4:4" x14ac:dyDescent="0.2">
      <c r="D58010" s="20"/>
    </row>
    <row r="58011" spans="4:4" x14ac:dyDescent="0.2">
      <c r="D58011" s="20"/>
    </row>
    <row r="58012" spans="4:4" x14ac:dyDescent="0.2">
      <c r="D58012" s="20"/>
    </row>
    <row r="58013" spans="4:4" x14ac:dyDescent="0.2">
      <c r="D58013" s="20"/>
    </row>
    <row r="58014" spans="4:4" x14ac:dyDescent="0.2">
      <c r="D58014" s="20"/>
    </row>
    <row r="58015" spans="4:4" x14ac:dyDescent="0.2">
      <c r="D58015" s="20"/>
    </row>
    <row r="58016" spans="4:4" x14ac:dyDescent="0.2">
      <c r="D58016" s="20"/>
    </row>
    <row r="58017" spans="4:4" x14ac:dyDescent="0.2">
      <c r="D58017" s="20"/>
    </row>
    <row r="58018" spans="4:4" x14ac:dyDescent="0.2">
      <c r="D58018" s="20"/>
    </row>
    <row r="58019" spans="4:4" x14ac:dyDescent="0.2">
      <c r="D58019" s="20"/>
    </row>
    <row r="58020" spans="4:4" x14ac:dyDescent="0.2">
      <c r="D58020" s="20"/>
    </row>
    <row r="58021" spans="4:4" x14ac:dyDescent="0.2">
      <c r="D58021" s="20"/>
    </row>
    <row r="58022" spans="4:4" x14ac:dyDescent="0.2">
      <c r="D58022" s="20"/>
    </row>
    <row r="58023" spans="4:4" x14ac:dyDescent="0.2">
      <c r="D58023" s="20"/>
    </row>
    <row r="58024" spans="4:4" x14ac:dyDescent="0.2">
      <c r="D58024" s="20"/>
    </row>
    <row r="58025" spans="4:4" x14ac:dyDescent="0.2">
      <c r="D58025" s="20"/>
    </row>
    <row r="58026" spans="4:4" x14ac:dyDescent="0.2">
      <c r="D58026" s="20"/>
    </row>
    <row r="58027" spans="4:4" x14ac:dyDescent="0.2">
      <c r="D58027" s="20"/>
    </row>
    <row r="58028" spans="4:4" x14ac:dyDescent="0.2">
      <c r="D58028" s="20"/>
    </row>
    <row r="58029" spans="4:4" x14ac:dyDescent="0.2">
      <c r="D58029" s="20"/>
    </row>
    <row r="58030" spans="4:4" x14ac:dyDescent="0.2">
      <c r="D58030" s="20"/>
    </row>
    <row r="58031" spans="4:4" x14ac:dyDescent="0.2">
      <c r="D58031" s="20"/>
    </row>
    <row r="58032" spans="4:4" x14ac:dyDescent="0.2">
      <c r="D58032" s="20"/>
    </row>
    <row r="58033" spans="4:4" x14ac:dyDescent="0.2">
      <c r="D58033" s="20"/>
    </row>
    <row r="58034" spans="4:4" x14ac:dyDescent="0.2">
      <c r="D58034" s="20"/>
    </row>
    <row r="58035" spans="4:4" x14ac:dyDescent="0.2">
      <c r="D58035" s="20"/>
    </row>
    <row r="58036" spans="4:4" x14ac:dyDescent="0.2">
      <c r="D58036" s="20"/>
    </row>
    <row r="58037" spans="4:4" x14ac:dyDescent="0.2">
      <c r="D58037" s="20"/>
    </row>
    <row r="58038" spans="4:4" x14ac:dyDescent="0.2">
      <c r="D58038" s="20"/>
    </row>
    <row r="58039" spans="4:4" x14ac:dyDescent="0.2">
      <c r="D58039" s="20"/>
    </row>
    <row r="58040" spans="4:4" x14ac:dyDescent="0.2">
      <c r="D58040" s="20"/>
    </row>
    <row r="58041" spans="4:4" x14ac:dyDescent="0.2">
      <c r="D58041" s="20"/>
    </row>
    <row r="58042" spans="4:4" x14ac:dyDescent="0.2">
      <c r="D58042" s="20"/>
    </row>
    <row r="58043" spans="4:4" x14ac:dyDescent="0.2">
      <c r="D58043" s="20"/>
    </row>
    <row r="58044" spans="4:4" x14ac:dyDescent="0.2">
      <c r="D58044" s="20"/>
    </row>
    <row r="58045" spans="4:4" x14ac:dyDescent="0.2">
      <c r="D58045" s="20"/>
    </row>
    <row r="58046" spans="4:4" x14ac:dyDescent="0.2">
      <c r="D58046" s="20"/>
    </row>
    <row r="58047" spans="4:4" x14ac:dyDescent="0.2">
      <c r="D58047" s="20"/>
    </row>
    <row r="58048" spans="4:4" x14ac:dyDescent="0.2">
      <c r="D58048" s="20"/>
    </row>
    <row r="58049" spans="4:4" x14ac:dyDescent="0.2">
      <c r="D58049" s="20"/>
    </row>
    <row r="58050" spans="4:4" x14ac:dyDescent="0.2">
      <c r="D58050" s="20"/>
    </row>
    <row r="58051" spans="4:4" x14ac:dyDescent="0.2">
      <c r="D58051" s="20"/>
    </row>
    <row r="58052" spans="4:4" x14ac:dyDescent="0.2">
      <c r="D58052" s="20"/>
    </row>
    <row r="58053" spans="4:4" x14ac:dyDescent="0.2">
      <c r="D58053" s="20"/>
    </row>
    <row r="58054" spans="4:4" x14ac:dyDescent="0.2">
      <c r="D58054" s="20"/>
    </row>
    <row r="58055" spans="4:4" x14ac:dyDescent="0.2">
      <c r="D58055" s="20"/>
    </row>
    <row r="58056" spans="4:4" x14ac:dyDescent="0.2">
      <c r="D58056" s="20"/>
    </row>
    <row r="58057" spans="4:4" x14ac:dyDescent="0.2">
      <c r="D58057" s="20"/>
    </row>
    <row r="58058" spans="4:4" x14ac:dyDescent="0.2">
      <c r="D58058" s="20"/>
    </row>
    <row r="58059" spans="4:4" x14ac:dyDescent="0.2">
      <c r="D58059" s="20"/>
    </row>
    <row r="58060" spans="4:4" x14ac:dyDescent="0.2">
      <c r="D58060" s="20"/>
    </row>
    <row r="58061" spans="4:4" x14ac:dyDescent="0.2">
      <c r="D58061" s="20"/>
    </row>
    <row r="58062" spans="4:4" x14ac:dyDescent="0.2">
      <c r="D58062" s="20"/>
    </row>
    <row r="58063" spans="4:4" x14ac:dyDescent="0.2">
      <c r="D58063" s="20"/>
    </row>
    <row r="58064" spans="4:4" x14ac:dyDescent="0.2">
      <c r="D58064" s="20"/>
    </row>
    <row r="58065" spans="4:4" x14ac:dyDescent="0.2">
      <c r="D58065" s="20"/>
    </row>
    <row r="58066" spans="4:4" x14ac:dyDescent="0.2">
      <c r="D58066" s="20"/>
    </row>
    <row r="58067" spans="4:4" x14ac:dyDescent="0.2">
      <c r="D58067" s="20"/>
    </row>
    <row r="58068" spans="4:4" x14ac:dyDescent="0.2">
      <c r="D58068" s="20"/>
    </row>
    <row r="58069" spans="4:4" x14ac:dyDescent="0.2">
      <c r="D58069" s="20"/>
    </row>
    <row r="58070" spans="4:4" x14ac:dyDescent="0.2">
      <c r="D58070" s="20"/>
    </row>
    <row r="58071" spans="4:4" x14ac:dyDescent="0.2">
      <c r="D58071" s="20"/>
    </row>
    <row r="58072" spans="4:4" x14ac:dyDescent="0.2">
      <c r="D58072" s="20"/>
    </row>
    <row r="58073" spans="4:4" x14ac:dyDescent="0.2">
      <c r="D58073" s="20"/>
    </row>
    <row r="58074" spans="4:4" x14ac:dyDescent="0.2">
      <c r="D58074" s="20"/>
    </row>
    <row r="58075" spans="4:4" x14ac:dyDescent="0.2">
      <c r="D58075" s="20"/>
    </row>
    <row r="58076" spans="4:4" x14ac:dyDescent="0.2">
      <c r="D58076" s="20"/>
    </row>
    <row r="58077" spans="4:4" x14ac:dyDescent="0.2">
      <c r="D58077" s="20"/>
    </row>
    <row r="58078" spans="4:4" x14ac:dyDescent="0.2">
      <c r="D58078" s="20"/>
    </row>
    <row r="58079" spans="4:4" x14ac:dyDescent="0.2">
      <c r="D58079" s="20"/>
    </row>
    <row r="58080" spans="4:4" x14ac:dyDescent="0.2">
      <c r="D58080" s="20"/>
    </row>
    <row r="58081" spans="4:4" x14ac:dyDescent="0.2">
      <c r="D58081" s="20"/>
    </row>
    <row r="58082" spans="4:4" x14ac:dyDescent="0.2">
      <c r="D58082" s="20"/>
    </row>
    <row r="58083" spans="4:4" x14ac:dyDescent="0.2">
      <c r="D58083" s="20"/>
    </row>
    <row r="58084" spans="4:4" x14ac:dyDescent="0.2">
      <c r="D58084" s="20"/>
    </row>
    <row r="58085" spans="4:4" x14ac:dyDescent="0.2">
      <c r="D58085" s="20"/>
    </row>
    <row r="58086" spans="4:4" x14ac:dyDescent="0.2">
      <c r="D58086" s="20"/>
    </row>
    <row r="58087" spans="4:4" x14ac:dyDescent="0.2">
      <c r="D58087" s="20"/>
    </row>
    <row r="58088" spans="4:4" x14ac:dyDescent="0.2">
      <c r="D58088" s="20"/>
    </row>
    <row r="58089" spans="4:4" x14ac:dyDescent="0.2">
      <c r="D58089" s="20"/>
    </row>
    <row r="58090" spans="4:4" x14ac:dyDescent="0.2">
      <c r="D58090" s="20"/>
    </row>
    <row r="58091" spans="4:4" x14ac:dyDescent="0.2">
      <c r="D58091" s="20"/>
    </row>
    <row r="58092" spans="4:4" x14ac:dyDescent="0.2">
      <c r="D58092" s="20"/>
    </row>
    <row r="58093" spans="4:4" x14ac:dyDescent="0.2">
      <c r="D58093" s="20"/>
    </row>
    <row r="58094" spans="4:4" x14ac:dyDescent="0.2">
      <c r="D58094" s="20"/>
    </row>
    <row r="58095" spans="4:4" x14ac:dyDescent="0.2">
      <c r="D58095" s="20"/>
    </row>
    <row r="58096" spans="4:4" x14ac:dyDescent="0.2">
      <c r="D58096" s="20"/>
    </row>
    <row r="58097" spans="4:4" x14ac:dyDescent="0.2">
      <c r="D58097" s="20"/>
    </row>
    <row r="58098" spans="4:4" x14ac:dyDescent="0.2">
      <c r="D58098" s="20"/>
    </row>
    <row r="58099" spans="4:4" x14ac:dyDescent="0.2">
      <c r="D58099" s="20"/>
    </row>
    <row r="58100" spans="4:4" x14ac:dyDescent="0.2">
      <c r="D58100" s="20"/>
    </row>
    <row r="58101" spans="4:4" x14ac:dyDescent="0.2">
      <c r="D58101" s="20"/>
    </row>
    <row r="58102" spans="4:4" x14ac:dyDescent="0.2">
      <c r="D58102" s="20"/>
    </row>
    <row r="58103" spans="4:4" x14ac:dyDescent="0.2">
      <c r="D58103" s="20"/>
    </row>
    <row r="58104" spans="4:4" x14ac:dyDescent="0.2">
      <c r="D58104" s="20"/>
    </row>
    <row r="58105" spans="4:4" x14ac:dyDescent="0.2">
      <c r="D58105" s="20"/>
    </row>
    <row r="58106" spans="4:4" x14ac:dyDescent="0.2">
      <c r="D58106" s="20"/>
    </row>
    <row r="58107" spans="4:4" x14ac:dyDescent="0.2">
      <c r="D58107" s="20"/>
    </row>
    <row r="58108" spans="4:4" x14ac:dyDescent="0.2">
      <c r="D58108" s="20"/>
    </row>
    <row r="58109" spans="4:4" x14ac:dyDescent="0.2">
      <c r="D58109" s="20"/>
    </row>
    <row r="58110" spans="4:4" x14ac:dyDescent="0.2">
      <c r="D58110" s="20"/>
    </row>
    <row r="58111" spans="4:4" x14ac:dyDescent="0.2">
      <c r="D58111" s="20"/>
    </row>
    <row r="58112" spans="4:4" x14ac:dyDescent="0.2">
      <c r="D58112" s="20"/>
    </row>
    <row r="58113" spans="4:4" x14ac:dyDescent="0.2">
      <c r="D58113" s="20"/>
    </row>
    <row r="58114" spans="4:4" x14ac:dyDescent="0.2">
      <c r="D58114" s="20"/>
    </row>
    <row r="58115" spans="4:4" x14ac:dyDescent="0.2">
      <c r="D58115" s="20"/>
    </row>
    <row r="58116" spans="4:4" x14ac:dyDescent="0.2">
      <c r="D58116" s="20"/>
    </row>
    <row r="58117" spans="4:4" x14ac:dyDescent="0.2">
      <c r="D58117" s="20"/>
    </row>
    <row r="58118" spans="4:4" x14ac:dyDescent="0.2">
      <c r="D58118" s="20"/>
    </row>
    <row r="58119" spans="4:4" x14ac:dyDescent="0.2">
      <c r="D58119" s="20"/>
    </row>
    <row r="58120" spans="4:4" x14ac:dyDescent="0.2">
      <c r="D58120" s="20"/>
    </row>
    <row r="58121" spans="4:4" x14ac:dyDescent="0.2">
      <c r="D58121" s="20"/>
    </row>
    <row r="58122" spans="4:4" x14ac:dyDescent="0.2">
      <c r="D58122" s="20"/>
    </row>
    <row r="58123" spans="4:4" x14ac:dyDescent="0.2">
      <c r="D58123" s="20"/>
    </row>
    <row r="58124" spans="4:4" x14ac:dyDescent="0.2">
      <c r="D58124" s="20"/>
    </row>
    <row r="58125" spans="4:4" x14ac:dyDescent="0.2">
      <c r="D58125" s="20"/>
    </row>
    <row r="58126" spans="4:4" x14ac:dyDescent="0.2">
      <c r="D58126" s="20"/>
    </row>
    <row r="58127" spans="4:4" x14ac:dyDescent="0.2">
      <c r="D58127" s="20"/>
    </row>
    <row r="58128" spans="4:4" x14ac:dyDescent="0.2">
      <c r="D58128" s="20"/>
    </row>
    <row r="58129" spans="4:4" x14ac:dyDescent="0.2">
      <c r="D58129" s="20"/>
    </row>
    <row r="58130" spans="4:4" x14ac:dyDescent="0.2">
      <c r="D58130" s="20"/>
    </row>
    <row r="58131" spans="4:4" x14ac:dyDescent="0.2">
      <c r="D58131" s="20"/>
    </row>
    <row r="58132" spans="4:4" x14ac:dyDescent="0.2">
      <c r="D58132" s="20"/>
    </row>
    <row r="58133" spans="4:4" x14ac:dyDescent="0.2">
      <c r="D58133" s="20"/>
    </row>
    <row r="58134" spans="4:4" x14ac:dyDescent="0.2">
      <c r="D58134" s="20"/>
    </row>
    <row r="58135" spans="4:4" x14ac:dyDescent="0.2">
      <c r="D58135" s="20"/>
    </row>
    <row r="58136" spans="4:4" x14ac:dyDescent="0.2">
      <c r="D58136" s="20"/>
    </row>
    <row r="58137" spans="4:4" x14ac:dyDescent="0.2">
      <c r="D58137" s="20"/>
    </row>
    <row r="58138" spans="4:4" x14ac:dyDescent="0.2">
      <c r="D58138" s="20"/>
    </row>
    <row r="58139" spans="4:4" x14ac:dyDescent="0.2">
      <c r="D58139" s="20"/>
    </row>
    <row r="58140" spans="4:4" x14ac:dyDescent="0.2">
      <c r="D58140" s="20"/>
    </row>
    <row r="58141" spans="4:4" x14ac:dyDescent="0.2">
      <c r="D58141" s="20"/>
    </row>
    <row r="58142" spans="4:4" x14ac:dyDescent="0.2">
      <c r="D58142" s="20"/>
    </row>
    <row r="58143" spans="4:4" x14ac:dyDescent="0.2">
      <c r="D58143" s="20"/>
    </row>
    <row r="58144" spans="4:4" x14ac:dyDescent="0.2">
      <c r="D58144" s="20"/>
    </row>
    <row r="58145" spans="4:4" x14ac:dyDescent="0.2">
      <c r="D58145" s="20"/>
    </row>
    <row r="58146" spans="4:4" x14ac:dyDescent="0.2">
      <c r="D58146" s="20"/>
    </row>
    <row r="58147" spans="4:4" x14ac:dyDescent="0.2">
      <c r="D58147" s="20"/>
    </row>
    <row r="58148" spans="4:4" x14ac:dyDescent="0.2">
      <c r="D58148" s="20"/>
    </row>
    <row r="58149" spans="4:4" x14ac:dyDescent="0.2">
      <c r="D58149" s="20"/>
    </row>
    <row r="58150" spans="4:4" x14ac:dyDescent="0.2">
      <c r="D58150" s="20"/>
    </row>
    <row r="58151" spans="4:4" x14ac:dyDescent="0.2">
      <c r="D58151" s="20"/>
    </row>
    <row r="58152" spans="4:4" x14ac:dyDescent="0.2">
      <c r="D58152" s="20"/>
    </row>
    <row r="58153" spans="4:4" x14ac:dyDescent="0.2">
      <c r="D58153" s="20"/>
    </row>
    <row r="58154" spans="4:4" x14ac:dyDescent="0.2">
      <c r="D58154" s="20"/>
    </row>
    <row r="58155" spans="4:4" x14ac:dyDescent="0.2">
      <c r="D58155" s="20"/>
    </row>
    <row r="58156" spans="4:4" x14ac:dyDescent="0.2">
      <c r="D58156" s="20"/>
    </row>
    <row r="58157" spans="4:4" x14ac:dyDescent="0.2">
      <c r="D58157" s="20"/>
    </row>
    <row r="58158" spans="4:4" x14ac:dyDescent="0.2">
      <c r="D58158" s="20"/>
    </row>
    <row r="58159" spans="4:4" x14ac:dyDescent="0.2">
      <c r="D58159" s="20"/>
    </row>
    <row r="58160" spans="4:4" x14ac:dyDescent="0.2">
      <c r="D58160" s="20"/>
    </row>
    <row r="58161" spans="4:4" x14ac:dyDescent="0.2">
      <c r="D58161" s="20"/>
    </row>
    <row r="58162" spans="4:4" x14ac:dyDescent="0.2">
      <c r="D58162" s="20"/>
    </row>
    <row r="58163" spans="4:4" x14ac:dyDescent="0.2">
      <c r="D58163" s="20"/>
    </row>
    <row r="58164" spans="4:4" x14ac:dyDescent="0.2">
      <c r="D58164" s="20"/>
    </row>
    <row r="58165" spans="4:4" x14ac:dyDescent="0.2">
      <c r="D58165" s="20"/>
    </row>
    <row r="58166" spans="4:4" x14ac:dyDescent="0.2">
      <c r="D58166" s="20"/>
    </row>
    <row r="58167" spans="4:4" x14ac:dyDescent="0.2">
      <c r="D58167" s="20"/>
    </row>
    <row r="58168" spans="4:4" x14ac:dyDescent="0.2">
      <c r="D58168" s="20"/>
    </row>
    <row r="58169" spans="4:4" x14ac:dyDescent="0.2">
      <c r="D58169" s="20"/>
    </row>
    <row r="58170" spans="4:4" x14ac:dyDescent="0.2">
      <c r="D58170" s="20"/>
    </row>
    <row r="58171" spans="4:4" x14ac:dyDescent="0.2">
      <c r="D58171" s="20"/>
    </row>
    <row r="58172" spans="4:4" x14ac:dyDescent="0.2">
      <c r="D58172" s="20"/>
    </row>
    <row r="58173" spans="4:4" x14ac:dyDescent="0.2">
      <c r="D58173" s="20"/>
    </row>
    <row r="58174" spans="4:4" x14ac:dyDescent="0.2">
      <c r="D58174" s="20"/>
    </row>
    <row r="58175" spans="4:4" x14ac:dyDescent="0.2">
      <c r="D58175" s="20"/>
    </row>
    <row r="58176" spans="4:4" x14ac:dyDescent="0.2">
      <c r="D58176" s="20"/>
    </row>
    <row r="58177" spans="4:4" x14ac:dyDescent="0.2">
      <c r="D58177" s="20"/>
    </row>
    <row r="58178" spans="4:4" x14ac:dyDescent="0.2">
      <c r="D58178" s="20"/>
    </row>
    <row r="58179" spans="4:4" x14ac:dyDescent="0.2">
      <c r="D58179" s="20"/>
    </row>
    <row r="58180" spans="4:4" x14ac:dyDescent="0.2">
      <c r="D58180" s="20"/>
    </row>
    <row r="58181" spans="4:4" x14ac:dyDescent="0.2">
      <c r="D58181" s="20"/>
    </row>
    <row r="58182" spans="4:4" x14ac:dyDescent="0.2">
      <c r="D58182" s="20"/>
    </row>
    <row r="58183" spans="4:4" x14ac:dyDescent="0.2">
      <c r="D58183" s="20"/>
    </row>
    <row r="58184" spans="4:4" x14ac:dyDescent="0.2">
      <c r="D58184" s="20"/>
    </row>
    <row r="58185" spans="4:4" x14ac:dyDescent="0.2">
      <c r="D58185" s="20"/>
    </row>
    <row r="58186" spans="4:4" x14ac:dyDescent="0.2">
      <c r="D58186" s="20"/>
    </row>
    <row r="58187" spans="4:4" x14ac:dyDescent="0.2">
      <c r="D58187" s="20"/>
    </row>
    <row r="58188" spans="4:4" x14ac:dyDescent="0.2">
      <c r="D58188" s="20"/>
    </row>
    <row r="58189" spans="4:4" x14ac:dyDescent="0.2">
      <c r="D58189" s="20"/>
    </row>
    <row r="58190" spans="4:4" x14ac:dyDescent="0.2">
      <c r="D58190" s="20"/>
    </row>
    <row r="58191" spans="4:4" x14ac:dyDescent="0.2">
      <c r="D58191" s="20"/>
    </row>
    <row r="58192" spans="4:4" x14ac:dyDescent="0.2">
      <c r="D58192" s="20"/>
    </row>
    <row r="58193" spans="4:4" x14ac:dyDescent="0.2">
      <c r="D58193" s="20"/>
    </row>
    <row r="58194" spans="4:4" x14ac:dyDescent="0.2">
      <c r="D58194" s="20"/>
    </row>
    <row r="58195" spans="4:4" x14ac:dyDescent="0.2">
      <c r="D58195" s="20"/>
    </row>
    <row r="58196" spans="4:4" x14ac:dyDescent="0.2">
      <c r="D58196" s="20"/>
    </row>
    <row r="58197" spans="4:4" x14ac:dyDescent="0.2">
      <c r="D58197" s="20"/>
    </row>
    <row r="58198" spans="4:4" x14ac:dyDescent="0.2">
      <c r="D58198" s="20"/>
    </row>
    <row r="58199" spans="4:4" x14ac:dyDescent="0.2">
      <c r="D58199" s="20"/>
    </row>
    <row r="58200" spans="4:4" x14ac:dyDescent="0.2">
      <c r="D58200" s="20"/>
    </row>
    <row r="58201" spans="4:4" x14ac:dyDescent="0.2">
      <c r="D58201" s="20"/>
    </row>
    <row r="58202" spans="4:4" x14ac:dyDescent="0.2">
      <c r="D58202" s="20"/>
    </row>
    <row r="58203" spans="4:4" x14ac:dyDescent="0.2">
      <c r="D58203" s="20"/>
    </row>
    <row r="58204" spans="4:4" x14ac:dyDescent="0.2">
      <c r="D58204" s="20"/>
    </row>
    <row r="58205" spans="4:4" x14ac:dyDescent="0.2">
      <c r="D58205" s="20"/>
    </row>
    <row r="58206" spans="4:4" x14ac:dyDescent="0.2">
      <c r="D58206" s="20"/>
    </row>
    <row r="58207" spans="4:4" x14ac:dyDescent="0.2">
      <c r="D58207" s="20"/>
    </row>
    <row r="58208" spans="4:4" x14ac:dyDescent="0.2">
      <c r="D58208" s="20"/>
    </row>
    <row r="58209" spans="4:4" x14ac:dyDescent="0.2">
      <c r="D58209" s="20"/>
    </row>
    <row r="58210" spans="4:4" x14ac:dyDescent="0.2">
      <c r="D58210" s="20"/>
    </row>
    <row r="58211" spans="4:4" x14ac:dyDescent="0.2">
      <c r="D58211" s="20"/>
    </row>
    <row r="58212" spans="4:4" x14ac:dyDescent="0.2">
      <c r="D58212" s="20"/>
    </row>
    <row r="58213" spans="4:4" x14ac:dyDescent="0.2">
      <c r="D58213" s="20"/>
    </row>
    <row r="58214" spans="4:4" x14ac:dyDescent="0.2">
      <c r="D58214" s="20"/>
    </row>
    <row r="58215" spans="4:4" x14ac:dyDescent="0.2">
      <c r="D58215" s="20"/>
    </row>
    <row r="58216" spans="4:4" x14ac:dyDescent="0.2">
      <c r="D58216" s="20"/>
    </row>
    <row r="58217" spans="4:4" x14ac:dyDescent="0.2">
      <c r="D58217" s="20"/>
    </row>
    <row r="58218" spans="4:4" x14ac:dyDescent="0.2">
      <c r="D58218" s="20"/>
    </row>
    <row r="58219" spans="4:4" x14ac:dyDescent="0.2">
      <c r="D58219" s="20"/>
    </row>
    <row r="58220" spans="4:4" x14ac:dyDescent="0.2">
      <c r="D58220" s="20"/>
    </row>
    <row r="58221" spans="4:4" x14ac:dyDescent="0.2">
      <c r="D58221" s="20"/>
    </row>
    <row r="58222" spans="4:4" x14ac:dyDescent="0.2">
      <c r="D58222" s="20"/>
    </row>
    <row r="58223" spans="4:4" x14ac:dyDescent="0.2">
      <c r="D58223" s="20"/>
    </row>
    <row r="58224" spans="4:4" x14ac:dyDescent="0.2">
      <c r="D58224" s="20"/>
    </row>
    <row r="58225" spans="4:4" x14ac:dyDescent="0.2">
      <c r="D58225" s="20"/>
    </row>
    <row r="58226" spans="4:4" x14ac:dyDescent="0.2">
      <c r="D58226" s="20"/>
    </row>
    <row r="58227" spans="4:4" x14ac:dyDescent="0.2">
      <c r="D58227" s="20"/>
    </row>
    <row r="58228" spans="4:4" x14ac:dyDescent="0.2">
      <c r="D58228" s="20"/>
    </row>
    <row r="58229" spans="4:4" x14ac:dyDescent="0.2">
      <c r="D58229" s="20"/>
    </row>
    <row r="58230" spans="4:4" x14ac:dyDescent="0.2">
      <c r="D58230" s="20"/>
    </row>
    <row r="58231" spans="4:4" x14ac:dyDescent="0.2">
      <c r="D58231" s="20"/>
    </row>
    <row r="58232" spans="4:4" x14ac:dyDescent="0.2">
      <c r="D58232" s="20"/>
    </row>
    <row r="58233" spans="4:4" x14ac:dyDescent="0.2">
      <c r="D58233" s="20"/>
    </row>
    <row r="58234" spans="4:4" x14ac:dyDescent="0.2">
      <c r="D58234" s="20"/>
    </row>
    <row r="58235" spans="4:4" x14ac:dyDescent="0.2">
      <c r="D58235" s="20"/>
    </row>
    <row r="58236" spans="4:4" x14ac:dyDescent="0.2">
      <c r="D58236" s="20"/>
    </row>
    <row r="58237" spans="4:4" x14ac:dyDescent="0.2">
      <c r="D58237" s="20"/>
    </row>
    <row r="58238" spans="4:4" x14ac:dyDescent="0.2">
      <c r="D58238" s="20"/>
    </row>
    <row r="58239" spans="4:4" x14ac:dyDescent="0.2">
      <c r="D58239" s="20"/>
    </row>
    <row r="58240" spans="4:4" x14ac:dyDescent="0.2">
      <c r="D58240" s="20"/>
    </row>
    <row r="58241" spans="4:4" x14ac:dyDescent="0.2">
      <c r="D58241" s="20"/>
    </row>
    <row r="58242" spans="4:4" x14ac:dyDescent="0.2">
      <c r="D58242" s="20"/>
    </row>
    <row r="58243" spans="4:4" x14ac:dyDescent="0.2">
      <c r="D58243" s="20"/>
    </row>
    <row r="58244" spans="4:4" x14ac:dyDescent="0.2">
      <c r="D58244" s="20"/>
    </row>
    <row r="58245" spans="4:4" x14ac:dyDescent="0.2">
      <c r="D58245" s="20"/>
    </row>
    <row r="58246" spans="4:4" x14ac:dyDescent="0.2">
      <c r="D58246" s="20"/>
    </row>
    <row r="58247" spans="4:4" x14ac:dyDescent="0.2">
      <c r="D58247" s="20"/>
    </row>
    <row r="58248" spans="4:4" x14ac:dyDescent="0.2">
      <c r="D58248" s="20"/>
    </row>
    <row r="58249" spans="4:4" x14ac:dyDescent="0.2">
      <c r="D58249" s="20"/>
    </row>
    <row r="58250" spans="4:4" x14ac:dyDescent="0.2">
      <c r="D58250" s="20"/>
    </row>
    <row r="58251" spans="4:4" x14ac:dyDescent="0.2">
      <c r="D58251" s="20"/>
    </row>
    <row r="58252" spans="4:4" x14ac:dyDescent="0.2">
      <c r="D58252" s="20"/>
    </row>
    <row r="58253" spans="4:4" x14ac:dyDescent="0.2">
      <c r="D58253" s="20"/>
    </row>
    <row r="58254" spans="4:4" x14ac:dyDescent="0.2">
      <c r="D58254" s="20"/>
    </row>
    <row r="58255" spans="4:4" x14ac:dyDescent="0.2">
      <c r="D58255" s="20"/>
    </row>
    <row r="58256" spans="4:4" x14ac:dyDescent="0.2">
      <c r="D58256" s="20"/>
    </row>
    <row r="58257" spans="4:4" x14ac:dyDescent="0.2">
      <c r="D58257" s="20"/>
    </row>
    <row r="58258" spans="4:4" x14ac:dyDescent="0.2">
      <c r="D58258" s="20"/>
    </row>
    <row r="58259" spans="4:4" x14ac:dyDescent="0.2">
      <c r="D58259" s="20"/>
    </row>
    <row r="58260" spans="4:4" x14ac:dyDescent="0.2">
      <c r="D58260" s="20"/>
    </row>
    <row r="58261" spans="4:4" x14ac:dyDescent="0.2">
      <c r="D58261" s="20"/>
    </row>
    <row r="58262" spans="4:4" x14ac:dyDescent="0.2">
      <c r="D58262" s="20"/>
    </row>
    <row r="58263" spans="4:4" x14ac:dyDescent="0.2">
      <c r="D58263" s="20"/>
    </row>
    <row r="58264" spans="4:4" x14ac:dyDescent="0.2">
      <c r="D58264" s="20"/>
    </row>
    <row r="58265" spans="4:4" x14ac:dyDescent="0.2">
      <c r="D58265" s="20"/>
    </row>
    <row r="58266" spans="4:4" x14ac:dyDescent="0.2">
      <c r="D58266" s="20"/>
    </row>
    <row r="58267" spans="4:4" x14ac:dyDescent="0.2">
      <c r="D58267" s="20"/>
    </row>
    <row r="58268" spans="4:4" x14ac:dyDescent="0.2">
      <c r="D58268" s="20"/>
    </row>
    <row r="58269" spans="4:4" x14ac:dyDescent="0.2">
      <c r="D58269" s="20"/>
    </row>
    <row r="58270" spans="4:4" x14ac:dyDescent="0.2">
      <c r="D58270" s="20"/>
    </row>
    <row r="58271" spans="4:4" x14ac:dyDescent="0.2">
      <c r="D58271" s="20"/>
    </row>
    <row r="58272" spans="4:4" x14ac:dyDescent="0.2">
      <c r="D58272" s="20"/>
    </row>
    <row r="58273" spans="4:4" x14ac:dyDescent="0.2">
      <c r="D58273" s="20"/>
    </row>
    <row r="58274" spans="4:4" x14ac:dyDescent="0.2">
      <c r="D58274" s="20"/>
    </row>
    <row r="58275" spans="4:4" x14ac:dyDescent="0.2">
      <c r="D58275" s="20"/>
    </row>
    <row r="58276" spans="4:4" x14ac:dyDescent="0.2">
      <c r="D58276" s="20"/>
    </row>
    <row r="58277" spans="4:4" x14ac:dyDescent="0.2">
      <c r="D58277" s="20"/>
    </row>
    <row r="58278" spans="4:4" x14ac:dyDescent="0.2">
      <c r="D58278" s="20"/>
    </row>
    <row r="58279" spans="4:4" x14ac:dyDescent="0.2">
      <c r="D58279" s="20"/>
    </row>
    <row r="58280" spans="4:4" x14ac:dyDescent="0.2">
      <c r="D58280" s="20"/>
    </row>
    <row r="58281" spans="4:4" x14ac:dyDescent="0.2">
      <c r="D58281" s="20"/>
    </row>
    <row r="58282" spans="4:4" x14ac:dyDescent="0.2">
      <c r="D58282" s="20"/>
    </row>
    <row r="58283" spans="4:4" x14ac:dyDescent="0.2">
      <c r="D58283" s="20"/>
    </row>
    <row r="58284" spans="4:4" x14ac:dyDescent="0.2">
      <c r="D58284" s="20"/>
    </row>
    <row r="58285" spans="4:4" x14ac:dyDescent="0.2">
      <c r="D58285" s="20"/>
    </row>
    <row r="58286" spans="4:4" x14ac:dyDescent="0.2">
      <c r="D58286" s="20"/>
    </row>
    <row r="58287" spans="4:4" x14ac:dyDescent="0.2">
      <c r="D58287" s="20"/>
    </row>
    <row r="58288" spans="4:4" x14ac:dyDescent="0.2">
      <c r="D58288" s="20"/>
    </row>
    <row r="58289" spans="4:4" x14ac:dyDescent="0.2">
      <c r="D58289" s="20"/>
    </row>
    <row r="58290" spans="4:4" x14ac:dyDescent="0.2">
      <c r="D58290" s="20"/>
    </row>
    <row r="58291" spans="4:4" x14ac:dyDescent="0.2">
      <c r="D58291" s="20"/>
    </row>
    <row r="58292" spans="4:4" x14ac:dyDescent="0.2">
      <c r="D58292" s="20"/>
    </row>
    <row r="58293" spans="4:4" x14ac:dyDescent="0.2">
      <c r="D58293" s="20"/>
    </row>
    <row r="58294" spans="4:4" x14ac:dyDescent="0.2">
      <c r="D58294" s="20"/>
    </row>
    <row r="58295" spans="4:4" x14ac:dyDescent="0.2">
      <c r="D58295" s="20"/>
    </row>
    <row r="58296" spans="4:4" x14ac:dyDescent="0.2">
      <c r="D58296" s="20"/>
    </row>
    <row r="58297" spans="4:4" x14ac:dyDescent="0.2">
      <c r="D58297" s="20"/>
    </row>
    <row r="58298" spans="4:4" x14ac:dyDescent="0.2">
      <c r="D58298" s="20"/>
    </row>
    <row r="58299" spans="4:4" x14ac:dyDescent="0.2">
      <c r="D58299" s="20"/>
    </row>
    <row r="58300" spans="4:4" x14ac:dyDescent="0.2">
      <c r="D58300" s="20"/>
    </row>
    <row r="58301" spans="4:4" x14ac:dyDescent="0.2">
      <c r="D58301" s="20"/>
    </row>
    <row r="58302" spans="4:4" x14ac:dyDescent="0.2">
      <c r="D58302" s="20"/>
    </row>
    <row r="58303" spans="4:4" x14ac:dyDescent="0.2">
      <c r="D58303" s="20"/>
    </row>
    <row r="58304" spans="4:4" x14ac:dyDescent="0.2">
      <c r="D58304" s="20"/>
    </row>
    <row r="58305" spans="4:4" x14ac:dyDescent="0.2">
      <c r="D58305" s="20"/>
    </row>
    <row r="58306" spans="4:4" x14ac:dyDescent="0.2">
      <c r="D58306" s="20"/>
    </row>
    <row r="58307" spans="4:4" x14ac:dyDescent="0.2">
      <c r="D58307" s="20"/>
    </row>
    <row r="58308" spans="4:4" x14ac:dyDescent="0.2">
      <c r="D58308" s="20"/>
    </row>
    <row r="58309" spans="4:4" x14ac:dyDescent="0.2">
      <c r="D58309" s="20"/>
    </row>
    <row r="58310" spans="4:4" x14ac:dyDescent="0.2">
      <c r="D58310" s="20"/>
    </row>
    <row r="58311" spans="4:4" x14ac:dyDescent="0.2">
      <c r="D58311" s="20"/>
    </row>
    <row r="58312" spans="4:4" x14ac:dyDescent="0.2">
      <c r="D58312" s="20"/>
    </row>
    <row r="58313" spans="4:4" x14ac:dyDescent="0.2">
      <c r="D58313" s="20"/>
    </row>
    <row r="58314" spans="4:4" x14ac:dyDescent="0.2">
      <c r="D58314" s="20"/>
    </row>
    <row r="58315" spans="4:4" x14ac:dyDescent="0.2">
      <c r="D58315" s="20"/>
    </row>
    <row r="58316" spans="4:4" x14ac:dyDescent="0.2">
      <c r="D58316" s="20"/>
    </row>
    <row r="58317" spans="4:4" x14ac:dyDescent="0.2">
      <c r="D58317" s="20"/>
    </row>
    <row r="58318" spans="4:4" x14ac:dyDescent="0.2">
      <c r="D58318" s="20"/>
    </row>
    <row r="58319" spans="4:4" x14ac:dyDescent="0.2">
      <c r="D58319" s="20"/>
    </row>
    <row r="58320" spans="4:4" x14ac:dyDescent="0.2">
      <c r="D58320" s="20"/>
    </row>
    <row r="58321" spans="4:4" x14ac:dyDescent="0.2">
      <c r="D58321" s="20"/>
    </row>
    <row r="58322" spans="4:4" x14ac:dyDescent="0.2">
      <c r="D58322" s="20"/>
    </row>
    <row r="58323" spans="4:4" x14ac:dyDescent="0.2">
      <c r="D58323" s="20"/>
    </row>
    <row r="58324" spans="4:4" x14ac:dyDescent="0.2">
      <c r="D58324" s="20"/>
    </row>
    <row r="58325" spans="4:4" x14ac:dyDescent="0.2">
      <c r="D58325" s="20"/>
    </row>
    <row r="58326" spans="4:4" x14ac:dyDescent="0.2">
      <c r="D58326" s="20"/>
    </row>
    <row r="58327" spans="4:4" x14ac:dyDescent="0.2">
      <c r="D58327" s="20"/>
    </row>
    <row r="58328" spans="4:4" x14ac:dyDescent="0.2">
      <c r="D58328" s="20"/>
    </row>
    <row r="58329" spans="4:4" x14ac:dyDescent="0.2">
      <c r="D58329" s="20"/>
    </row>
    <row r="58330" spans="4:4" x14ac:dyDescent="0.2">
      <c r="D58330" s="20"/>
    </row>
    <row r="58331" spans="4:4" x14ac:dyDescent="0.2">
      <c r="D58331" s="20"/>
    </row>
    <row r="58332" spans="4:4" x14ac:dyDescent="0.2">
      <c r="D58332" s="20"/>
    </row>
    <row r="58333" spans="4:4" x14ac:dyDescent="0.2">
      <c r="D58333" s="20"/>
    </row>
    <row r="58334" spans="4:4" x14ac:dyDescent="0.2">
      <c r="D58334" s="20"/>
    </row>
    <row r="58335" spans="4:4" x14ac:dyDescent="0.2">
      <c r="D58335" s="20"/>
    </row>
    <row r="58336" spans="4:4" x14ac:dyDescent="0.2">
      <c r="D58336" s="20"/>
    </row>
    <row r="58337" spans="4:4" x14ac:dyDescent="0.2">
      <c r="D58337" s="20"/>
    </row>
    <row r="58338" spans="4:4" x14ac:dyDescent="0.2">
      <c r="D58338" s="20"/>
    </row>
    <row r="58339" spans="4:4" x14ac:dyDescent="0.2">
      <c r="D58339" s="20"/>
    </row>
    <row r="58340" spans="4:4" x14ac:dyDescent="0.2">
      <c r="D58340" s="20"/>
    </row>
    <row r="58341" spans="4:4" x14ac:dyDescent="0.2">
      <c r="D58341" s="20"/>
    </row>
    <row r="58342" spans="4:4" x14ac:dyDescent="0.2">
      <c r="D58342" s="20"/>
    </row>
    <row r="58343" spans="4:4" x14ac:dyDescent="0.2">
      <c r="D58343" s="20"/>
    </row>
    <row r="58344" spans="4:4" x14ac:dyDescent="0.2">
      <c r="D58344" s="20"/>
    </row>
    <row r="58345" spans="4:4" x14ac:dyDescent="0.2">
      <c r="D58345" s="20"/>
    </row>
    <row r="58346" spans="4:4" x14ac:dyDescent="0.2">
      <c r="D58346" s="20"/>
    </row>
    <row r="58347" spans="4:4" x14ac:dyDescent="0.2">
      <c r="D58347" s="20"/>
    </row>
    <row r="58348" spans="4:4" x14ac:dyDescent="0.2">
      <c r="D58348" s="20"/>
    </row>
    <row r="58349" spans="4:4" x14ac:dyDescent="0.2">
      <c r="D58349" s="20"/>
    </row>
    <row r="58350" spans="4:4" x14ac:dyDescent="0.2">
      <c r="D58350" s="20"/>
    </row>
    <row r="58351" spans="4:4" x14ac:dyDescent="0.2">
      <c r="D58351" s="20"/>
    </row>
    <row r="58352" spans="4:4" x14ac:dyDescent="0.2">
      <c r="D58352" s="20"/>
    </row>
    <row r="58353" spans="4:4" x14ac:dyDescent="0.2">
      <c r="D58353" s="20"/>
    </row>
    <row r="58354" spans="4:4" x14ac:dyDescent="0.2">
      <c r="D58354" s="20"/>
    </row>
    <row r="58355" spans="4:4" x14ac:dyDescent="0.2">
      <c r="D58355" s="20"/>
    </row>
    <row r="58356" spans="4:4" x14ac:dyDescent="0.2">
      <c r="D58356" s="20"/>
    </row>
    <row r="58357" spans="4:4" x14ac:dyDescent="0.2">
      <c r="D58357" s="20"/>
    </row>
    <row r="58358" spans="4:4" x14ac:dyDescent="0.2">
      <c r="D58358" s="20"/>
    </row>
    <row r="58359" spans="4:4" x14ac:dyDescent="0.2">
      <c r="D58359" s="20"/>
    </row>
    <row r="58360" spans="4:4" x14ac:dyDescent="0.2">
      <c r="D58360" s="20"/>
    </row>
    <row r="58361" spans="4:4" x14ac:dyDescent="0.2">
      <c r="D58361" s="20"/>
    </row>
    <row r="58362" spans="4:4" x14ac:dyDescent="0.2">
      <c r="D58362" s="20"/>
    </row>
    <row r="58363" spans="4:4" x14ac:dyDescent="0.2">
      <c r="D58363" s="20"/>
    </row>
    <row r="58364" spans="4:4" x14ac:dyDescent="0.2">
      <c r="D58364" s="20"/>
    </row>
    <row r="58365" spans="4:4" x14ac:dyDescent="0.2">
      <c r="D58365" s="20"/>
    </row>
    <row r="58366" spans="4:4" x14ac:dyDescent="0.2">
      <c r="D58366" s="20"/>
    </row>
    <row r="58367" spans="4:4" x14ac:dyDescent="0.2">
      <c r="D58367" s="20"/>
    </row>
    <row r="58368" spans="4:4" x14ac:dyDescent="0.2">
      <c r="D58368" s="20"/>
    </row>
    <row r="58369" spans="4:4" x14ac:dyDescent="0.2">
      <c r="D58369" s="20"/>
    </row>
    <row r="58370" spans="4:4" x14ac:dyDescent="0.2">
      <c r="D58370" s="20"/>
    </row>
    <row r="58371" spans="4:4" x14ac:dyDescent="0.2">
      <c r="D58371" s="20"/>
    </row>
    <row r="58372" spans="4:4" x14ac:dyDescent="0.2">
      <c r="D58372" s="20"/>
    </row>
    <row r="58373" spans="4:4" x14ac:dyDescent="0.2">
      <c r="D58373" s="20"/>
    </row>
    <row r="58374" spans="4:4" x14ac:dyDescent="0.2">
      <c r="D58374" s="20"/>
    </row>
    <row r="58375" spans="4:4" x14ac:dyDescent="0.2">
      <c r="D58375" s="20"/>
    </row>
    <row r="58376" spans="4:4" x14ac:dyDescent="0.2">
      <c r="D58376" s="20"/>
    </row>
    <row r="58377" spans="4:4" x14ac:dyDescent="0.2">
      <c r="D58377" s="20"/>
    </row>
    <row r="58378" spans="4:4" x14ac:dyDescent="0.2">
      <c r="D58378" s="20"/>
    </row>
    <row r="58379" spans="4:4" x14ac:dyDescent="0.2">
      <c r="D58379" s="20"/>
    </row>
    <row r="58380" spans="4:4" x14ac:dyDescent="0.2">
      <c r="D58380" s="20"/>
    </row>
    <row r="58381" spans="4:4" x14ac:dyDescent="0.2">
      <c r="D58381" s="20"/>
    </row>
    <row r="58382" spans="4:4" x14ac:dyDescent="0.2">
      <c r="D58382" s="20"/>
    </row>
    <row r="58383" spans="4:4" x14ac:dyDescent="0.2">
      <c r="D58383" s="20"/>
    </row>
    <row r="58384" spans="4:4" x14ac:dyDescent="0.2">
      <c r="D58384" s="20"/>
    </row>
    <row r="58385" spans="4:4" x14ac:dyDescent="0.2">
      <c r="D58385" s="20"/>
    </row>
    <row r="58386" spans="4:4" x14ac:dyDescent="0.2">
      <c r="D58386" s="20"/>
    </row>
    <row r="58387" spans="4:4" x14ac:dyDescent="0.2">
      <c r="D58387" s="20"/>
    </row>
    <row r="58388" spans="4:4" x14ac:dyDescent="0.2">
      <c r="D58388" s="20"/>
    </row>
    <row r="58389" spans="4:4" x14ac:dyDescent="0.2">
      <c r="D58389" s="20"/>
    </row>
    <row r="58390" spans="4:4" x14ac:dyDescent="0.2">
      <c r="D58390" s="20"/>
    </row>
    <row r="58391" spans="4:4" x14ac:dyDescent="0.2">
      <c r="D58391" s="20"/>
    </row>
    <row r="58392" spans="4:4" x14ac:dyDescent="0.2">
      <c r="D58392" s="20"/>
    </row>
    <row r="58393" spans="4:4" x14ac:dyDescent="0.2">
      <c r="D58393" s="20"/>
    </row>
    <row r="58394" spans="4:4" x14ac:dyDescent="0.2">
      <c r="D58394" s="20"/>
    </row>
    <row r="58395" spans="4:4" x14ac:dyDescent="0.2">
      <c r="D58395" s="20"/>
    </row>
    <row r="58396" spans="4:4" x14ac:dyDescent="0.2">
      <c r="D58396" s="20"/>
    </row>
    <row r="58397" spans="4:4" x14ac:dyDescent="0.2">
      <c r="D58397" s="20"/>
    </row>
    <row r="58398" spans="4:4" x14ac:dyDescent="0.2">
      <c r="D58398" s="20"/>
    </row>
    <row r="58399" spans="4:4" x14ac:dyDescent="0.2">
      <c r="D58399" s="20"/>
    </row>
    <row r="58400" spans="4:4" x14ac:dyDescent="0.2">
      <c r="D58400" s="20"/>
    </row>
    <row r="58401" spans="4:4" x14ac:dyDescent="0.2">
      <c r="D58401" s="20"/>
    </row>
    <row r="58402" spans="4:4" x14ac:dyDescent="0.2">
      <c r="D58402" s="20"/>
    </row>
    <row r="58403" spans="4:4" x14ac:dyDescent="0.2">
      <c r="D58403" s="20"/>
    </row>
    <row r="58404" spans="4:4" x14ac:dyDescent="0.2">
      <c r="D58404" s="20"/>
    </row>
    <row r="58405" spans="4:4" x14ac:dyDescent="0.2">
      <c r="D58405" s="20"/>
    </row>
    <row r="58406" spans="4:4" x14ac:dyDescent="0.2">
      <c r="D58406" s="20"/>
    </row>
    <row r="58407" spans="4:4" x14ac:dyDescent="0.2">
      <c r="D58407" s="20"/>
    </row>
    <row r="58408" spans="4:4" x14ac:dyDescent="0.2">
      <c r="D58408" s="20"/>
    </row>
    <row r="58409" spans="4:4" x14ac:dyDescent="0.2">
      <c r="D58409" s="20"/>
    </row>
    <row r="58410" spans="4:4" x14ac:dyDescent="0.2">
      <c r="D58410" s="20"/>
    </row>
    <row r="58411" spans="4:4" x14ac:dyDescent="0.2">
      <c r="D58411" s="20"/>
    </row>
    <row r="58412" spans="4:4" x14ac:dyDescent="0.2">
      <c r="D58412" s="20"/>
    </row>
    <row r="58413" spans="4:4" x14ac:dyDescent="0.2">
      <c r="D58413" s="20"/>
    </row>
    <row r="58414" spans="4:4" x14ac:dyDescent="0.2">
      <c r="D58414" s="20"/>
    </row>
    <row r="58415" spans="4:4" x14ac:dyDescent="0.2">
      <c r="D58415" s="20"/>
    </row>
    <row r="58416" spans="4:4" x14ac:dyDescent="0.2">
      <c r="D58416" s="20"/>
    </row>
    <row r="58417" spans="4:4" x14ac:dyDescent="0.2">
      <c r="D58417" s="20"/>
    </row>
    <row r="58418" spans="4:4" x14ac:dyDescent="0.2">
      <c r="D58418" s="20"/>
    </row>
    <row r="58419" spans="4:4" x14ac:dyDescent="0.2">
      <c r="D58419" s="20"/>
    </row>
    <row r="58420" spans="4:4" x14ac:dyDescent="0.2">
      <c r="D58420" s="20"/>
    </row>
    <row r="58421" spans="4:4" x14ac:dyDescent="0.2">
      <c r="D58421" s="20"/>
    </row>
    <row r="58422" spans="4:4" x14ac:dyDescent="0.2">
      <c r="D58422" s="20"/>
    </row>
    <row r="58423" spans="4:4" x14ac:dyDescent="0.2">
      <c r="D58423" s="20"/>
    </row>
    <row r="58424" spans="4:4" x14ac:dyDescent="0.2">
      <c r="D58424" s="20"/>
    </row>
    <row r="58425" spans="4:4" x14ac:dyDescent="0.2">
      <c r="D58425" s="20"/>
    </row>
    <row r="58426" spans="4:4" x14ac:dyDescent="0.2">
      <c r="D58426" s="20"/>
    </row>
    <row r="58427" spans="4:4" x14ac:dyDescent="0.2">
      <c r="D58427" s="20"/>
    </row>
    <row r="58428" spans="4:4" x14ac:dyDescent="0.2">
      <c r="D58428" s="20"/>
    </row>
    <row r="58429" spans="4:4" x14ac:dyDescent="0.2">
      <c r="D58429" s="20"/>
    </row>
    <row r="58430" spans="4:4" x14ac:dyDescent="0.2">
      <c r="D58430" s="20"/>
    </row>
    <row r="58431" spans="4:4" x14ac:dyDescent="0.2">
      <c r="D58431" s="20"/>
    </row>
    <row r="58432" spans="4:4" x14ac:dyDescent="0.2">
      <c r="D58432" s="20"/>
    </row>
    <row r="58433" spans="4:4" x14ac:dyDescent="0.2">
      <c r="D58433" s="20"/>
    </row>
    <row r="58434" spans="4:4" x14ac:dyDescent="0.2">
      <c r="D58434" s="20"/>
    </row>
    <row r="58435" spans="4:4" x14ac:dyDescent="0.2">
      <c r="D58435" s="20"/>
    </row>
    <row r="58436" spans="4:4" x14ac:dyDescent="0.2">
      <c r="D58436" s="20"/>
    </row>
    <row r="58437" spans="4:4" x14ac:dyDescent="0.2">
      <c r="D58437" s="20"/>
    </row>
    <row r="58438" spans="4:4" x14ac:dyDescent="0.2">
      <c r="D58438" s="20"/>
    </row>
    <row r="58439" spans="4:4" x14ac:dyDescent="0.2">
      <c r="D58439" s="20"/>
    </row>
    <row r="58440" spans="4:4" x14ac:dyDescent="0.2">
      <c r="D58440" s="20"/>
    </row>
    <row r="58441" spans="4:4" x14ac:dyDescent="0.2">
      <c r="D58441" s="20"/>
    </row>
    <row r="58442" spans="4:4" x14ac:dyDescent="0.2">
      <c r="D58442" s="20"/>
    </row>
    <row r="58443" spans="4:4" x14ac:dyDescent="0.2">
      <c r="D58443" s="20"/>
    </row>
    <row r="58444" spans="4:4" x14ac:dyDescent="0.2">
      <c r="D58444" s="20"/>
    </row>
    <row r="58445" spans="4:4" x14ac:dyDescent="0.2">
      <c r="D58445" s="20"/>
    </row>
    <row r="58446" spans="4:4" x14ac:dyDescent="0.2">
      <c r="D58446" s="20"/>
    </row>
    <row r="58447" spans="4:4" x14ac:dyDescent="0.2">
      <c r="D58447" s="20"/>
    </row>
    <row r="58448" spans="4:4" x14ac:dyDescent="0.2">
      <c r="D58448" s="20"/>
    </row>
    <row r="58449" spans="4:4" x14ac:dyDescent="0.2">
      <c r="D58449" s="20"/>
    </row>
    <row r="58450" spans="4:4" x14ac:dyDescent="0.2">
      <c r="D58450" s="20"/>
    </row>
    <row r="58451" spans="4:4" x14ac:dyDescent="0.2">
      <c r="D58451" s="20"/>
    </row>
    <row r="58452" spans="4:4" x14ac:dyDescent="0.2">
      <c r="D58452" s="20"/>
    </row>
    <row r="58453" spans="4:4" x14ac:dyDescent="0.2">
      <c r="D58453" s="20"/>
    </row>
    <row r="58454" spans="4:4" x14ac:dyDescent="0.2">
      <c r="D58454" s="20"/>
    </row>
    <row r="58455" spans="4:4" x14ac:dyDescent="0.2">
      <c r="D58455" s="20"/>
    </row>
    <row r="58456" spans="4:4" x14ac:dyDescent="0.2">
      <c r="D58456" s="20"/>
    </row>
    <row r="58457" spans="4:4" x14ac:dyDescent="0.2">
      <c r="D58457" s="20"/>
    </row>
    <row r="58458" spans="4:4" x14ac:dyDescent="0.2">
      <c r="D58458" s="20"/>
    </row>
    <row r="58459" spans="4:4" x14ac:dyDescent="0.2">
      <c r="D58459" s="20"/>
    </row>
    <row r="58460" spans="4:4" x14ac:dyDescent="0.2">
      <c r="D58460" s="20"/>
    </row>
    <row r="58461" spans="4:4" x14ac:dyDescent="0.2">
      <c r="D58461" s="20"/>
    </row>
    <row r="58462" spans="4:4" x14ac:dyDescent="0.2">
      <c r="D58462" s="20"/>
    </row>
    <row r="58463" spans="4:4" x14ac:dyDescent="0.2">
      <c r="D58463" s="20"/>
    </row>
    <row r="58464" spans="4:4" x14ac:dyDescent="0.2">
      <c r="D58464" s="20"/>
    </row>
    <row r="58465" spans="4:4" x14ac:dyDescent="0.2">
      <c r="D58465" s="20"/>
    </row>
    <row r="58466" spans="4:4" x14ac:dyDescent="0.2">
      <c r="D58466" s="20"/>
    </row>
    <row r="58467" spans="4:4" x14ac:dyDescent="0.2">
      <c r="D58467" s="20"/>
    </row>
    <row r="58468" spans="4:4" x14ac:dyDescent="0.2">
      <c r="D58468" s="20"/>
    </row>
    <row r="58469" spans="4:4" x14ac:dyDescent="0.2">
      <c r="D58469" s="20"/>
    </row>
    <row r="58470" spans="4:4" x14ac:dyDescent="0.2">
      <c r="D58470" s="20"/>
    </row>
    <row r="58471" spans="4:4" x14ac:dyDescent="0.2">
      <c r="D58471" s="20"/>
    </row>
    <row r="58472" spans="4:4" x14ac:dyDescent="0.2">
      <c r="D58472" s="20"/>
    </row>
    <row r="58473" spans="4:4" x14ac:dyDescent="0.2">
      <c r="D58473" s="20"/>
    </row>
    <row r="58474" spans="4:4" x14ac:dyDescent="0.2">
      <c r="D58474" s="20"/>
    </row>
    <row r="58475" spans="4:4" x14ac:dyDescent="0.2">
      <c r="D58475" s="20"/>
    </row>
    <row r="58476" spans="4:4" x14ac:dyDescent="0.2">
      <c r="D58476" s="20"/>
    </row>
    <row r="58477" spans="4:4" x14ac:dyDescent="0.2">
      <c r="D58477" s="20"/>
    </row>
    <row r="58478" spans="4:4" x14ac:dyDescent="0.2">
      <c r="D58478" s="20"/>
    </row>
    <row r="58479" spans="4:4" x14ac:dyDescent="0.2">
      <c r="D58479" s="20"/>
    </row>
    <row r="58480" spans="4:4" x14ac:dyDescent="0.2">
      <c r="D58480" s="20"/>
    </row>
    <row r="58481" spans="4:4" x14ac:dyDescent="0.2">
      <c r="D58481" s="20"/>
    </row>
    <row r="58482" spans="4:4" x14ac:dyDescent="0.2">
      <c r="D58482" s="20"/>
    </row>
    <row r="58483" spans="4:4" x14ac:dyDescent="0.2">
      <c r="D58483" s="20"/>
    </row>
    <row r="58484" spans="4:4" x14ac:dyDescent="0.2">
      <c r="D58484" s="20"/>
    </row>
    <row r="58485" spans="4:4" x14ac:dyDescent="0.2">
      <c r="D58485" s="20"/>
    </row>
    <row r="58486" spans="4:4" x14ac:dyDescent="0.2">
      <c r="D58486" s="20"/>
    </row>
    <row r="58487" spans="4:4" x14ac:dyDescent="0.2">
      <c r="D58487" s="20"/>
    </row>
    <row r="58488" spans="4:4" x14ac:dyDescent="0.2">
      <c r="D58488" s="20"/>
    </row>
    <row r="58489" spans="4:4" x14ac:dyDescent="0.2">
      <c r="D58489" s="20"/>
    </row>
    <row r="58490" spans="4:4" x14ac:dyDescent="0.2">
      <c r="D58490" s="20"/>
    </row>
    <row r="58491" spans="4:4" x14ac:dyDescent="0.2">
      <c r="D58491" s="20"/>
    </row>
    <row r="58492" spans="4:4" x14ac:dyDescent="0.2">
      <c r="D58492" s="20"/>
    </row>
    <row r="58493" spans="4:4" x14ac:dyDescent="0.2">
      <c r="D58493" s="20"/>
    </row>
    <row r="58494" spans="4:4" x14ac:dyDescent="0.2">
      <c r="D58494" s="20"/>
    </row>
    <row r="58495" spans="4:4" x14ac:dyDescent="0.2">
      <c r="D58495" s="20"/>
    </row>
    <row r="58496" spans="4:4" x14ac:dyDescent="0.2">
      <c r="D58496" s="20"/>
    </row>
    <row r="58497" spans="4:4" x14ac:dyDescent="0.2">
      <c r="D58497" s="20"/>
    </row>
    <row r="58498" spans="4:4" x14ac:dyDescent="0.2">
      <c r="D58498" s="20"/>
    </row>
    <row r="58499" spans="4:4" x14ac:dyDescent="0.2">
      <c r="D58499" s="20"/>
    </row>
    <row r="58500" spans="4:4" x14ac:dyDescent="0.2">
      <c r="D58500" s="20"/>
    </row>
    <row r="58501" spans="4:4" x14ac:dyDescent="0.2">
      <c r="D58501" s="20"/>
    </row>
    <row r="58502" spans="4:4" x14ac:dyDescent="0.2">
      <c r="D58502" s="20"/>
    </row>
    <row r="58503" spans="4:4" x14ac:dyDescent="0.2">
      <c r="D58503" s="20"/>
    </row>
    <row r="58504" spans="4:4" x14ac:dyDescent="0.2">
      <c r="D58504" s="20"/>
    </row>
    <row r="58505" spans="4:4" x14ac:dyDescent="0.2">
      <c r="D58505" s="20"/>
    </row>
    <row r="58506" spans="4:4" x14ac:dyDescent="0.2">
      <c r="D58506" s="20"/>
    </row>
    <row r="58507" spans="4:4" x14ac:dyDescent="0.2">
      <c r="D58507" s="20"/>
    </row>
    <row r="58508" spans="4:4" x14ac:dyDescent="0.2">
      <c r="D58508" s="20"/>
    </row>
    <row r="58509" spans="4:4" x14ac:dyDescent="0.2">
      <c r="D58509" s="20"/>
    </row>
    <row r="58510" spans="4:4" x14ac:dyDescent="0.2">
      <c r="D58510" s="20"/>
    </row>
    <row r="58511" spans="4:4" x14ac:dyDescent="0.2">
      <c r="D58511" s="20"/>
    </row>
    <row r="58512" spans="4:4" x14ac:dyDescent="0.2">
      <c r="D58512" s="20"/>
    </row>
    <row r="58513" spans="4:4" x14ac:dyDescent="0.2">
      <c r="D58513" s="20"/>
    </row>
    <row r="58514" spans="4:4" x14ac:dyDescent="0.2">
      <c r="D58514" s="20"/>
    </row>
    <row r="58515" spans="4:4" x14ac:dyDescent="0.2">
      <c r="D58515" s="20"/>
    </row>
    <row r="58516" spans="4:4" x14ac:dyDescent="0.2">
      <c r="D58516" s="20"/>
    </row>
    <row r="58517" spans="4:4" x14ac:dyDescent="0.2">
      <c r="D58517" s="20"/>
    </row>
    <row r="58518" spans="4:4" x14ac:dyDescent="0.2">
      <c r="D58518" s="20"/>
    </row>
    <row r="58519" spans="4:4" x14ac:dyDescent="0.2">
      <c r="D58519" s="20"/>
    </row>
    <row r="58520" spans="4:4" x14ac:dyDescent="0.2">
      <c r="D58520" s="20"/>
    </row>
    <row r="58521" spans="4:4" x14ac:dyDescent="0.2">
      <c r="D58521" s="20"/>
    </row>
    <row r="58522" spans="4:4" x14ac:dyDescent="0.2">
      <c r="D58522" s="20"/>
    </row>
    <row r="58523" spans="4:4" x14ac:dyDescent="0.2">
      <c r="D58523" s="20"/>
    </row>
    <row r="58524" spans="4:4" x14ac:dyDescent="0.2">
      <c r="D58524" s="20"/>
    </row>
    <row r="58525" spans="4:4" x14ac:dyDescent="0.2">
      <c r="D58525" s="20"/>
    </row>
    <row r="58526" spans="4:4" x14ac:dyDescent="0.2">
      <c r="D58526" s="20"/>
    </row>
    <row r="58527" spans="4:4" x14ac:dyDescent="0.2">
      <c r="D58527" s="20"/>
    </row>
    <row r="58528" spans="4:4" x14ac:dyDescent="0.2">
      <c r="D58528" s="20"/>
    </row>
    <row r="58529" spans="4:4" x14ac:dyDescent="0.2">
      <c r="D58529" s="20"/>
    </row>
    <row r="58530" spans="4:4" x14ac:dyDescent="0.2">
      <c r="D58530" s="20"/>
    </row>
    <row r="58531" spans="4:4" x14ac:dyDescent="0.2">
      <c r="D58531" s="20"/>
    </row>
    <row r="58532" spans="4:4" x14ac:dyDescent="0.2">
      <c r="D58532" s="20"/>
    </row>
    <row r="58533" spans="4:4" x14ac:dyDescent="0.2">
      <c r="D58533" s="20"/>
    </row>
    <row r="58534" spans="4:4" x14ac:dyDescent="0.2">
      <c r="D58534" s="20"/>
    </row>
    <row r="58535" spans="4:4" x14ac:dyDescent="0.2">
      <c r="D58535" s="20"/>
    </row>
    <row r="58536" spans="4:4" x14ac:dyDescent="0.2">
      <c r="D58536" s="20"/>
    </row>
    <row r="58537" spans="4:4" x14ac:dyDescent="0.2">
      <c r="D58537" s="20"/>
    </row>
    <row r="58538" spans="4:4" x14ac:dyDescent="0.2">
      <c r="D58538" s="20"/>
    </row>
    <row r="58539" spans="4:4" x14ac:dyDescent="0.2">
      <c r="D58539" s="20"/>
    </row>
    <row r="58540" spans="4:4" x14ac:dyDescent="0.2">
      <c r="D58540" s="20"/>
    </row>
    <row r="58541" spans="4:4" x14ac:dyDescent="0.2">
      <c r="D58541" s="20"/>
    </row>
    <row r="58542" spans="4:4" x14ac:dyDescent="0.2">
      <c r="D58542" s="20"/>
    </row>
    <row r="58543" spans="4:4" x14ac:dyDescent="0.2">
      <c r="D58543" s="20"/>
    </row>
    <row r="58544" spans="4:4" x14ac:dyDescent="0.2">
      <c r="D58544" s="20"/>
    </row>
    <row r="58545" spans="4:4" x14ac:dyDescent="0.2">
      <c r="D58545" s="20"/>
    </row>
    <row r="58546" spans="4:4" x14ac:dyDescent="0.2">
      <c r="D58546" s="20"/>
    </row>
    <row r="58547" spans="4:4" x14ac:dyDescent="0.2">
      <c r="D58547" s="20"/>
    </row>
    <row r="58548" spans="4:4" x14ac:dyDescent="0.2">
      <c r="D58548" s="20"/>
    </row>
    <row r="58549" spans="4:4" x14ac:dyDescent="0.2">
      <c r="D58549" s="20"/>
    </row>
    <row r="58550" spans="4:4" x14ac:dyDescent="0.2">
      <c r="D58550" s="20"/>
    </row>
    <row r="58551" spans="4:4" x14ac:dyDescent="0.2">
      <c r="D58551" s="20"/>
    </row>
    <row r="58552" spans="4:4" x14ac:dyDescent="0.2">
      <c r="D58552" s="20"/>
    </row>
    <row r="58553" spans="4:4" x14ac:dyDescent="0.2">
      <c r="D58553" s="20"/>
    </row>
    <row r="58554" spans="4:4" x14ac:dyDescent="0.2">
      <c r="D58554" s="20"/>
    </row>
    <row r="58555" spans="4:4" x14ac:dyDescent="0.2">
      <c r="D58555" s="20"/>
    </row>
    <row r="58556" spans="4:4" x14ac:dyDescent="0.2">
      <c r="D58556" s="20"/>
    </row>
    <row r="58557" spans="4:4" x14ac:dyDescent="0.2">
      <c r="D58557" s="20"/>
    </row>
    <row r="58558" spans="4:4" x14ac:dyDescent="0.2">
      <c r="D58558" s="20"/>
    </row>
    <row r="58559" spans="4:4" x14ac:dyDescent="0.2">
      <c r="D58559" s="20"/>
    </row>
    <row r="58560" spans="4:4" x14ac:dyDescent="0.2">
      <c r="D58560" s="20"/>
    </row>
    <row r="58561" spans="4:4" x14ac:dyDescent="0.2">
      <c r="D58561" s="20"/>
    </row>
    <row r="58562" spans="4:4" x14ac:dyDescent="0.2">
      <c r="D58562" s="20"/>
    </row>
    <row r="58563" spans="4:4" x14ac:dyDescent="0.2">
      <c r="D58563" s="20"/>
    </row>
    <row r="58564" spans="4:4" x14ac:dyDescent="0.2">
      <c r="D58564" s="20"/>
    </row>
    <row r="58565" spans="4:4" x14ac:dyDescent="0.2">
      <c r="D58565" s="20"/>
    </row>
    <row r="58566" spans="4:4" x14ac:dyDescent="0.2">
      <c r="D58566" s="20"/>
    </row>
    <row r="58567" spans="4:4" x14ac:dyDescent="0.2">
      <c r="D58567" s="20"/>
    </row>
    <row r="58568" spans="4:4" x14ac:dyDescent="0.2">
      <c r="D58568" s="20"/>
    </row>
    <row r="58569" spans="4:4" x14ac:dyDescent="0.2">
      <c r="D58569" s="20"/>
    </row>
    <row r="58570" spans="4:4" x14ac:dyDescent="0.2">
      <c r="D58570" s="20"/>
    </row>
    <row r="58571" spans="4:4" x14ac:dyDescent="0.2">
      <c r="D58571" s="20"/>
    </row>
    <row r="58572" spans="4:4" x14ac:dyDescent="0.2">
      <c r="D58572" s="20"/>
    </row>
    <row r="58573" spans="4:4" x14ac:dyDescent="0.2">
      <c r="D58573" s="20"/>
    </row>
    <row r="58574" spans="4:4" x14ac:dyDescent="0.2">
      <c r="D58574" s="20"/>
    </row>
    <row r="58575" spans="4:4" x14ac:dyDescent="0.2">
      <c r="D58575" s="20"/>
    </row>
    <row r="58576" spans="4:4" x14ac:dyDescent="0.2">
      <c r="D58576" s="20"/>
    </row>
    <row r="58577" spans="4:4" x14ac:dyDescent="0.2">
      <c r="D58577" s="20"/>
    </row>
    <row r="58578" spans="4:4" x14ac:dyDescent="0.2">
      <c r="D58578" s="20"/>
    </row>
    <row r="58579" spans="4:4" x14ac:dyDescent="0.2">
      <c r="D58579" s="20"/>
    </row>
    <row r="58580" spans="4:4" x14ac:dyDescent="0.2">
      <c r="D58580" s="20"/>
    </row>
    <row r="58581" spans="4:4" x14ac:dyDescent="0.2">
      <c r="D58581" s="20"/>
    </row>
    <row r="58582" spans="4:4" x14ac:dyDescent="0.2">
      <c r="D58582" s="20"/>
    </row>
    <row r="58583" spans="4:4" x14ac:dyDescent="0.2">
      <c r="D58583" s="20"/>
    </row>
    <row r="58584" spans="4:4" x14ac:dyDescent="0.2">
      <c r="D58584" s="20"/>
    </row>
    <row r="58585" spans="4:4" x14ac:dyDescent="0.2">
      <c r="D58585" s="20"/>
    </row>
    <row r="58586" spans="4:4" x14ac:dyDescent="0.2">
      <c r="D58586" s="20"/>
    </row>
    <row r="58587" spans="4:4" x14ac:dyDescent="0.2">
      <c r="D58587" s="20"/>
    </row>
    <row r="58588" spans="4:4" x14ac:dyDescent="0.2">
      <c r="D58588" s="20"/>
    </row>
    <row r="58589" spans="4:4" x14ac:dyDescent="0.2">
      <c r="D58589" s="20"/>
    </row>
    <row r="58590" spans="4:4" x14ac:dyDescent="0.2">
      <c r="D58590" s="20"/>
    </row>
    <row r="58591" spans="4:4" x14ac:dyDescent="0.2">
      <c r="D58591" s="20"/>
    </row>
    <row r="58592" spans="4:4" x14ac:dyDescent="0.2">
      <c r="D58592" s="20"/>
    </row>
    <row r="58593" spans="4:4" x14ac:dyDescent="0.2">
      <c r="D58593" s="20"/>
    </row>
    <row r="58594" spans="4:4" x14ac:dyDescent="0.2">
      <c r="D58594" s="20"/>
    </row>
    <row r="58595" spans="4:4" x14ac:dyDescent="0.2">
      <c r="D58595" s="20"/>
    </row>
    <row r="58596" spans="4:4" x14ac:dyDescent="0.2">
      <c r="D58596" s="20"/>
    </row>
    <row r="58597" spans="4:4" x14ac:dyDescent="0.2">
      <c r="D58597" s="20"/>
    </row>
    <row r="58598" spans="4:4" x14ac:dyDescent="0.2">
      <c r="D58598" s="20"/>
    </row>
    <row r="58599" spans="4:4" x14ac:dyDescent="0.2">
      <c r="D58599" s="20"/>
    </row>
    <row r="58600" spans="4:4" x14ac:dyDescent="0.2">
      <c r="D58600" s="20"/>
    </row>
    <row r="58601" spans="4:4" x14ac:dyDescent="0.2">
      <c r="D58601" s="20"/>
    </row>
    <row r="58602" spans="4:4" x14ac:dyDescent="0.2">
      <c r="D58602" s="20"/>
    </row>
    <row r="58603" spans="4:4" x14ac:dyDescent="0.2">
      <c r="D58603" s="20"/>
    </row>
    <row r="58604" spans="4:4" x14ac:dyDescent="0.2">
      <c r="D58604" s="20"/>
    </row>
    <row r="58605" spans="4:4" x14ac:dyDescent="0.2">
      <c r="D58605" s="20"/>
    </row>
    <row r="58606" spans="4:4" x14ac:dyDescent="0.2">
      <c r="D58606" s="20"/>
    </row>
    <row r="58607" spans="4:4" x14ac:dyDescent="0.2">
      <c r="D58607" s="20"/>
    </row>
    <row r="58608" spans="4:4" x14ac:dyDescent="0.2">
      <c r="D58608" s="20"/>
    </row>
    <row r="58609" spans="4:4" x14ac:dyDescent="0.2">
      <c r="D58609" s="20"/>
    </row>
    <row r="58610" spans="4:4" x14ac:dyDescent="0.2">
      <c r="D58610" s="20"/>
    </row>
    <row r="58611" spans="4:4" x14ac:dyDescent="0.2">
      <c r="D58611" s="20"/>
    </row>
    <row r="58612" spans="4:4" x14ac:dyDescent="0.2">
      <c r="D58612" s="20"/>
    </row>
    <row r="58613" spans="4:4" x14ac:dyDescent="0.2">
      <c r="D58613" s="20"/>
    </row>
    <row r="58614" spans="4:4" x14ac:dyDescent="0.2">
      <c r="D58614" s="20"/>
    </row>
    <row r="58615" spans="4:4" x14ac:dyDescent="0.2">
      <c r="D58615" s="20"/>
    </row>
    <row r="58616" spans="4:4" x14ac:dyDescent="0.2">
      <c r="D58616" s="20"/>
    </row>
    <row r="58617" spans="4:4" x14ac:dyDescent="0.2">
      <c r="D58617" s="20"/>
    </row>
    <row r="58618" spans="4:4" x14ac:dyDescent="0.2">
      <c r="D58618" s="20"/>
    </row>
    <row r="58619" spans="4:4" x14ac:dyDescent="0.2">
      <c r="D58619" s="20"/>
    </row>
    <row r="58620" spans="4:4" x14ac:dyDescent="0.2">
      <c r="D58620" s="20"/>
    </row>
    <row r="58621" spans="4:4" x14ac:dyDescent="0.2">
      <c r="D58621" s="20"/>
    </row>
    <row r="58622" spans="4:4" x14ac:dyDescent="0.2">
      <c r="D58622" s="20"/>
    </row>
    <row r="58623" spans="4:4" x14ac:dyDescent="0.2">
      <c r="D58623" s="20"/>
    </row>
    <row r="58624" spans="4:4" x14ac:dyDescent="0.2">
      <c r="D58624" s="20"/>
    </row>
    <row r="58625" spans="4:4" x14ac:dyDescent="0.2">
      <c r="D58625" s="20"/>
    </row>
    <row r="58626" spans="4:4" x14ac:dyDescent="0.2">
      <c r="D58626" s="20"/>
    </row>
    <row r="58627" spans="4:4" x14ac:dyDescent="0.2">
      <c r="D58627" s="20"/>
    </row>
    <row r="58628" spans="4:4" x14ac:dyDescent="0.2">
      <c r="D58628" s="20"/>
    </row>
    <row r="58629" spans="4:4" x14ac:dyDescent="0.2">
      <c r="D58629" s="20"/>
    </row>
    <row r="58630" spans="4:4" x14ac:dyDescent="0.2">
      <c r="D58630" s="20"/>
    </row>
    <row r="58631" spans="4:4" x14ac:dyDescent="0.2">
      <c r="D58631" s="20"/>
    </row>
    <row r="58632" spans="4:4" x14ac:dyDescent="0.2">
      <c r="D58632" s="20"/>
    </row>
    <row r="58633" spans="4:4" x14ac:dyDescent="0.2">
      <c r="D58633" s="20"/>
    </row>
    <row r="58634" spans="4:4" x14ac:dyDescent="0.2">
      <c r="D58634" s="20"/>
    </row>
    <row r="58635" spans="4:4" x14ac:dyDescent="0.2">
      <c r="D58635" s="20"/>
    </row>
    <row r="58636" spans="4:4" x14ac:dyDescent="0.2">
      <c r="D58636" s="20"/>
    </row>
    <row r="58637" spans="4:4" x14ac:dyDescent="0.2">
      <c r="D58637" s="20"/>
    </row>
    <row r="58638" spans="4:4" x14ac:dyDescent="0.2">
      <c r="D58638" s="20"/>
    </row>
    <row r="58639" spans="4:4" x14ac:dyDescent="0.2">
      <c r="D58639" s="20"/>
    </row>
    <row r="58640" spans="4:4" x14ac:dyDescent="0.2">
      <c r="D58640" s="20"/>
    </row>
    <row r="58641" spans="4:4" x14ac:dyDescent="0.2">
      <c r="D58641" s="20"/>
    </row>
    <row r="58642" spans="4:4" x14ac:dyDescent="0.2">
      <c r="D58642" s="20"/>
    </row>
    <row r="58643" spans="4:4" x14ac:dyDescent="0.2">
      <c r="D58643" s="20"/>
    </row>
    <row r="58644" spans="4:4" x14ac:dyDescent="0.2">
      <c r="D58644" s="20"/>
    </row>
    <row r="58645" spans="4:4" x14ac:dyDescent="0.2">
      <c r="D58645" s="20"/>
    </row>
    <row r="58646" spans="4:4" x14ac:dyDescent="0.2">
      <c r="D58646" s="20"/>
    </row>
    <row r="58647" spans="4:4" x14ac:dyDescent="0.2">
      <c r="D58647" s="20"/>
    </row>
    <row r="58648" spans="4:4" x14ac:dyDescent="0.2">
      <c r="D58648" s="20"/>
    </row>
    <row r="58649" spans="4:4" x14ac:dyDescent="0.2">
      <c r="D58649" s="20"/>
    </row>
    <row r="58650" spans="4:4" x14ac:dyDescent="0.2">
      <c r="D58650" s="20"/>
    </row>
    <row r="58651" spans="4:4" x14ac:dyDescent="0.2">
      <c r="D58651" s="20"/>
    </row>
    <row r="58652" spans="4:4" x14ac:dyDescent="0.2">
      <c r="D58652" s="20"/>
    </row>
    <row r="58653" spans="4:4" x14ac:dyDescent="0.2">
      <c r="D58653" s="20"/>
    </row>
    <row r="58654" spans="4:4" x14ac:dyDescent="0.2">
      <c r="D58654" s="20"/>
    </row>
    <row r="58655" spans="4:4" x14ac:dyDescent="0.2">
      <c r="D58655" s="20"/>
    </row>
    <row r="58656" spans="4:4" x14ac:dyDescent="0.2">
      <c r="D58656" s="20"/>
    </row>
    <row r="58657" spans="4:4" x14ac:dyDescent="0.2">
      <c r="D58657" s="20"/>
    </row>
    <row r="58658" spans="4:4" x14ac:dyDescent="0.2">
      <c r="D58658" s="20"/>
    </row>
    <row r="58659" spans="4:4" x14ac:dyDescent="0.2">
      <c r="D58659" s="20"/>
    </row>
    <row r="58660" spans="4:4" x14ac:dyDescent="0.2">
      <c r="D58660" s="20"/>
    </row>
    <row r="58661" spans="4:4" x14ac:dyDescent="0.2">
      <c r="D58661" s="20"/>
    </row>
    <row r="58662" spans="4:4" x14ac:dyDescent="0.2">
      <c r="D58662" s="20"/>
    </row>
    <row r="58663" spans="4:4" x14ac:dyDescent="0.2">
      <c r="D58663" s="20"/>
    </row>
    <row r="58664" spans="4:4" x14ac:dyDescent="0.2">
      <c r="D58664" s="20"/>
    </row>
    <row r="58665" spans="4:4" x14ac:dyDescent="0.2">
      <c r="D58665" s="20"/>
    </row>
    <row r="58666" spans="4:4" x14ac:dyDescent="0.2">
      <c r="D58666" s="20"/>
    </row>
    <row r="58667" spans="4:4" x14ac:dyDescent="0.2">
      <c r="D58667" s="20"/>
    </row>
    <row r="58668" spans="4:4" x14ac:dyDescent="0.2">
      <c r="D58668" s="20"/>
    </row>
    <row r="58669" spans="4:4" x14ac:dyDescent="0.2">
      <c r="D58669" s="20"/>
    </row>
    <row r="58670" spans="4:4" x14ac:dyDescent="0.2">
      <c r="D58670" s="20"/>
    </row>
    <row r="58671" spans="4:4" x14ac:dyDescent="0.2">
      <c r="D58671" s="20"/>
    </row>
    <row r="58672" spans="4:4" x14ac:dyDescent="0.2">
      <c r="D58672" s="20"/>
    </row>
    <row r="58673" spans="4:4" x14ac:dyDescent="0.2">
      <c r="D58673" s="20"/>
    </row>
    <row r="58674" spans="4:4" x14ac:dyDescent="0.2">
      <c r="D58674" s="20"/>
    </row>
    <row r="58675" spans="4:4" x14ac:dyDescent="0.2">
      <c r="D58675" s="20"/>
    </row>
    <row r="58676" spans="4:4" x14ac:dyDescent="0.2">
      <c r="D58676" s="20"/>
    </row>
    <row r="58677" spans="4:4" x14ac:dyDescent="0.2">
      <c r="D58677" s="20"/>
    </row>
    <row r="58678" spans="4:4" x14ac:dyDescent="0.2">
      <c r="D58678" s="20"/>
    </row>
    <row r="58679" spans="4:4" x14ac:dyDescent="0.2">
      <c r="D58679" s="20"/>
    </row>
    <row r="58680" spans="4:4" x14ac:dyDescent="0.2">
      <c r="D58680" s="20"/>
    </row>
    <row r="58681" spans="4:4" x14ac:dyDescent="0.2">
      <c r="D58681" s="20"/>
    </row>
    <row r="58682" spans="4:4" x14ac:dyDescent="0.2">
      <c r="D58682" s="20"/>
    </row>
    <row r="58683" spans="4:4" x14ac:dyDescent="0.2">
      <c r="D58683" s="20"/>
    </row>
    <row r="58684" spans="4:4" x14ac:dyDescent="0.2">
      <c r="D58684" s="20"/>
    </row>
    <row r="58685" spans="4:4" x14ac:dyDescent="0.2">
      <c r="D58685" s="20"/>
    </row>
    <row r="58686" spans="4:4" x14ac:dyDescent="0.2">
      <c r="D58686" s="20"/>
    </row>
    <row r="58687" spans="4:4" x14ac:dyDescent="0.2">
      <c r="D58687" s="20"/>
    </row>
    <row r="58688" spans="4:4" x14ac:dyDescent="0.2">
      <c r="D58688" s="20"/>
    </row>
    <row r="58689" spans="4:4" x14ac:dyDescent="0.2">
      <c r="D58689" s="20"/>
    </row>
    <row r="58690" spans="4:4" x14ac:dyDescent="0.2">
      <c r="D58690" s="20"/>
    </row>
    <row r="58691" spans="4:4" x14ac:dyDescent="0.2">
      <c r="D58691" s="20"/>
    </row>
    <row r="58692" spans="4:4" x14ac:dyDescent="0.2">
      <c r="D58692" s="20"/>
    </row>
    <row r="58693" spans="4:4" x14ac:dyDescent="0.2">
      <c r="D58693" s="20"/>
    </row>
    <row r="58694" spans="4:4" x14ac:dyDescent="0.2">
      <c r="D58694" s="20"/>
    </row>
    <row r="58695" spans="4:4" x14ac:dyDescent="0.2">
      <c r="D58695" s="20"/>
    </row>
    <row r="58696" spans="4:4" x14ac:dyDescent="0.2">
      <c r="D58696" s="20"/>
    </row>
    <row r="58697" spans="4:4" x14ac:dyDescent="0.2">
      <c r="D58697" s="20"/>
    </row>
    <row r="58698" spans="4:4" x14ac:dyDescent="0.2">
      <c r="D58698" s="20"/>
    </row>
    <row r="58699" spans="4:4" x14ac:dyDescent="0.2">
      <c r="D58699" s="20"/>
    </row>
    <row r="58700" spans="4:4" x14ac:dyDescent="0.2">
      <c r="D58700" s="20"/>
    </row>
    <row r="58701" spans="4:4" x14ac:dyDescent="0.2">
      <c r="D58701" s="20"/>
    </row>
    <row r="58702" spans="4:4" x14ac:dyDescent="0.2">
      <c r="D58702" s="20"/>
    </row>
    <row r="58703" spans="4:4" x14ac:dyDescent="0.2">
      <c r="D58703" s="20"/>
    </row>
    <row r="58704" spans="4:4" x14ac:dyDescent="0.2">
      <c r="D58704" s="20"/>
    </row>
    <row r="58705" spans="4:4" x14ac:dyDescent="0.2">
      <c r="D58705" s="20"/>
    </row>
    <row r="58706" spans="4:4" x14ac:dyDescent="0.2">
      <c r="D58706" s="20"/>
    </row>
    <row r="58707" spans="4:4" x14ac:dyDescent="0.2">
      <c r="D58707" s="20"/>
    </row>
    <row r="58708" spans="4:4" x14ac:dyDescent="0.2">
      <c r="D58708" s="20"/>
    </row>
    <row r="58709" spans="4:4" x14ac:dyDescent="0.2">
      <c r="D58709" s="20"/>
    </row>
    <row r="58710" spans="4:4" x14ac:dyDescent="0.2">
      <c r="D58710" s="20"/>
    </row>
    <row r="58711" spans="4:4" x14ac:dyDescent="0.2">
      <c r="D58711" s="20"/>
    </row>
    <row r="58712" spans="4:4" x14ac:dyDescent="0.2">
      <c r="D58712" s="20"/>
    </row>
    <row r="58713" spans="4:4" x14ac:dyDescent="0.2">
      <c r="D58713" s="20"/>
    </row>
    <row r="58714" spans="4:4" x14ac:dyDescent="0.2">
      <c r="D58714" s="20"/>
    </row>
    <row r="58715" spans="4:4" x14ac:dyDescent="0.2">
      <c r="D58715" s="20"/>
    </row>
    <row r="58716" spans="4:4" x14ac:dyDescent="0.2">
      <c r="D58716" s="20"/>
    </row>
    <row r="58717" spans="4:4" x14ac:dyDescent="0.2">
      <c r="D58717" s="20"/>
    </row>
    <row r="58718" spans="4:4" x14ac:dyDescent="0.2">
      <c r="D58718" s="20"/>
    </row>
    <row r="58719" spans="4:4" x14ac:dyDescent="0.2">
      <c r="D58719" s="20"/>
    </row>
    <row r="58720" spans="4:4" x14ac:dyDescent="0.2">
      <c r="D58720" s="20"/>
    </row>
    <row r="58721" spans="4:4" x14ac:dyDescent="0.2">
      <c r="D58721" s="20"/>
    </row>
    <row r="58722" spans="4:4" x14ac:dyDescent="0.2">
      <c r="D58722" s="20"/>
    </row>
    <row r="58723" spans="4:4" x14ac:dyDescent="0.2">
      <c r="D58723" s="20"/>
    </row>
    <row r="58724" spans="4:4" x14ac:dyDescent="0.2">
      <c r="D58724" s="20"/>
    </row>
    <row r="58725" spans="4:4" x14ac:dyDescent="0.2">
      <c r="D58725" s="20"/>
    </row>
    <row r="58726" spans="4:4" x14ac:dyDescent="0.2">
      <c r="D58726" s="20"/>
    </row>
    <row r="58727" spans="4:4" x14ac:dyDescent="0.2">
      <c r="D58727" s="20"/>
    </row>
    <row r="58728" spans="4:4" x14ac:dyDescent="0.2">
      <c r="D58728" s="20"/>
    </row>
    <row r="58729" spans="4:4" x14ac:dyDescent="0.2">
      <c r="D58729" s="20"/>
    </row>
    <row r="58730" spans="4:4" x14ac:dyDescent="0.2">
      <c r="D58730" s="20"/>
    </row>
    <row r="58731" spans="4:4" x14ac:dyDescent="0.2">
      <c r="D58731" s="20"/>
    </row>
    <row r="58732" spans="4:4" x14ac:dyDescent="0.2">
      <c r="D58732" s="20"/>
    </row>
    <row r="58733" spans="4:4" x14ac:dyDescent="0.2">
      <c r="D58733" s="20"/>
    </row>
    <row r="58734" spans="4:4" x14ac:dyDescent="0.2">
      <c r="D58734" s="20"/>
    </row>
    <row r="58735" spans="4:4" x14ac:dyDescent="0.2">
      <c r="D58735" s="20"/>
    </row>
    <row r="58736" spans="4:4" x14ac:dyDescent="0.2">
      <c r="D58736" s="20"/>
    </row>
    <row r="58737" spans="4:4" x14ac:dyDescent="0.2">
      <c r="D58737" s="20"/>
    </row>
    <row r="58738" spans="4:4" x14ac:dyDescent="0.2">
      <c r="D58738" s="20"/>
    </row>
    <row r="58739" spans="4:4" x14ac:dyDescent="0.2">
      <c r="D58739" s="20"/>
    </row>
    <row r="58740" spans="4:4" x14ac:dyDescent="0.2">
      <c r="D58740" s="20"/>
    </row>
    <row r="58741" spans="4:4" x14ac:dyDescent="0.2">
      <c r="D58741" s="20"/>
    </row>
    <row r="58742" spans="4:4" x14ac:dyDescent="0.2">
      <c r="D58742" s="20"/>
    </row>
    <row r="58743" spans="4:4" x14ac:dyDescent="0.2">
      <c r="D58743" s="20"/>
    </row>
    <row r="58744" spans="4:4" x14ac:dyDescent="0.2">
      <c r="D58744" s="20"/>
    </row>
    <row r="58745" spans="4:4" x14ac:dyDescent="0.2">
      <c r="D58745" s="20"/>
    </row>
    <row r="58746" spans="4:4" x14ac:dyDescent="0.2">
      <c r="D58746" s="20"/>
    </row>
    <row r="58747" spans="4:4" x14ac:dyDescent="0.2">
      <c r="D58747" s="20"/>
    </row>
    <row r="58748" spans="4:4" x14ac:dyDescent="0.2">
      <c r="D58748" s="20"/>
    </row>
    <row r="58749" spans="4:4" x14ac:dyDescent="0.2">
      <c r="D58749" s="20"/>
    </row>
    <row r="58750" spans="4:4" x14ac:dyDescent="0.2">
      <c r="D58750" s="20"/>
    </row>
    <row r="58751" spans="4:4" x14ac:dyDescent="0.2">
      <c r="D58751" s="20"/>
    </row>
    <row r="58752" spans="4:4" x14ac:dyDescent="0.2">
      <c r="D58752" s="20"/>
    </row>
    <row r="58753" spans="4:4" x14ac:dyDescent="0.2">
      <c r="D58753" s="20"/>
    </row>
    <row r="58754" spans="4:4" x14ac:dyDescent="0.2">
      <c r="D58754" s="20"/>
    </row>
    <row r="58755" spans="4:4" x14ac:dyDescent="0.2">
      <c r="D58755" s="20"/>
    </row>
    <row r="58756" spans="4:4" x14ac:dyDescent="0.2">
      <c r="D58756" s="20"/>
    </row>
    <row r="58757" spans="4:4" x14ac:dyDescent="0.2">
      <c r="D58757" s="20"/>
    </row>
    <row r="58758" spans="4:4" x14ac:dyDescent="0.2">
      <c r="D58758" s="20"/>
    </row>
    <row r="58759" spans="4:4" x14ac:dyDescent="0.2">
      <c r="D58759" s="20"/>
    </row>
    <row r="58760" spans="4:4" x14ac:dyDescent="0.2">
      <c r="D58760" s="20"/>
    </row>
    <row r="58761" spans="4:4" x14ac:dyDescent="0.2">
      <c r="D58761" s="20"/>
    </row>
    <row r="58762" spans="4:4" x14ac:dyDescent="0.2">
      <c r="D58762" s="20"/>
    </row>
    <row r="58763" spans="4:4" x14ac:dyDescent="0.2">
      <c r="D58763" s="20"/>
    </row>
    <row r="58764" spans="4:4" x14ac:dyDescent="0.2">
      <c r="D58764" s="20"/>
    </row>
    <row r="58765" spans="4:4" x14ac:dyDescent="0.2">
      <c r="D58765" s="20"/>
    </row>
    <row r="58766" spans="4:4" x14ac:dyDescent="0.2">
      <c r="D58766" s="20"/>
    </row>
    <row r="58767" spans="4:4" x14ac:dyDescent="0.2">
      <c r="D58767" s="20"/>
    </row>
    <row r="58768" spans="4:4" x14ac:dyDescent="0.2">
      <c r="D58768" s="20"/>
    </row>
    <row r="58769" spans="4:4" x14ac:dyDescent="0.2">
      <c r="D58769" s="20"/>
    </row>
    <row r="58770" spans="4:4" x14ac:dyDescent="0.2">
      <c r="D58770" s="20"/>
    </row>
    <row r="58771" spans="4:4" x14ac:dyDescent="0.2">
      <c r="D58771" s="20"/>
    </row>
    <row r="58772" spans="4:4" x14ac:dyDescent="0.2">
      <c r="D58772" s="20"/>
    </row>
    <row r="58773" spans="4:4" x14ac:dyDescent="0.2">
      <c r="D58773" s="20"/>
    </row>
    <row r="58774" spans="4:4" x14ac:dyDescent="0.2">
      <c r="D58774" s="20"/>
    </row>
    <row r="58775" spans="4:4" x14ac:dyDescent="0.2">
      <c r="D58775" s="20"/>
    </row>
    <row r="58776" spans="4:4" x14ac:dyDescent="0.2">
      <c r="D58776" s="20"/>
    </row>
    <row r="58777" spans="4:4" x14ac:dyDescent="0.2">
      <c r="D58777" s="20"/>
    </row>
    <row r="58778" spans="4:4" x14ac:dyDescent="0.2">
      <c r="D58778" s="20"/>
    </row>
    <row r="58779" spans="4:4" x14ac:dyDescent="0.2">
      <c r="D58779" s="20"/>
    </row>
    <row r="58780" spans="4:4" x14ac:dyDescent="0.2">
      <c r="D58780" s="20"/>
    </row>
    <row r="58781" spans="4:4" x14ac:dyDescent="0.2">
      <c r="D58781" s="20"/>
    </row>
    <row r="58782" spans="4:4" x14ac:dyDescent="0.2">
      <c r="D58782" s="20"/>
    </row>
    <row r="58783" spans="4:4" x14ac:dyDescent="0.2">
      <c r="D58783" s="20"/>
    </row>
    <row r="58784" spans="4:4" x14ac:dyDescent="0.2">
      <c r="D58784" s="20"/>
    </row>
    <row r="58785" spans="4:4" x14ac:dyDescent="0.2">
      <c r="D58785" s="20"/>
    </row>
    <row r="58786" spans="4:4" x14ac:dyDescent="0.2">
      <c r="D58786" s="20"/>
    </row>
    <row r="58787" spans="4:4" x14ac:dyDescent="0.2">
      <c r="D58787" s="20"/>
    </row>
    <row r="58788" spans="4:4" x14ac:dyDescent="0.2">
      <c r="D58788" s="20"/>
    </row>
    <row r="58789" spans="4:4" x14ac:dyDescent="0.2">
      <c r="D58789" s="20"/>
    </row>
    <row r="58790" spans="4:4" x14ac:dyDescent="0.2">
      <c r="D58790" s="20"/>
    </row>
    <row r="58791" spans="4:4" x14ac:dyDescent="0.2">
      <c r="D58791" s="20"/>
    </row>
    <row r="58792" spans="4:4" x14ac:dyDescent="0.2">
      <c r="D58792" s="20"/>
    </row>
    <row r="58793" spans="4:4" x14ac:dyDescent="0.2">
      <c r="D58793" s="20"/>
    </row>
    <row r="58794" spans="4:4" x14ac:dyDescent="0.2">
      <c r="D58794" s="20"/>
    </row>
    <row r="58795" spans="4:4" x14ac:dyDescent="0.2">
      <c r="D58795" s="20"/>
    </row>
    <row r="58796" spans="4:4" x14ac:dyDescent="0.2">
      <c r="D58796" s="20"/>
    </row>
    <row r="58797" spans="4:4" x14ac:dyDescent="0.2">
      <c r="D58797" s="20"/>
    </row>
    <row r="58798" spans="4:4" x14ac:dyDescent="0.2">
      <c r="D58798" s="20"/>
    </row>
    <row r="58799" spans="4:4" x14ac:dyDescent="0.2">
      <c r="D58799" s="20"/>
    </row>
    <row r="58800" spans="4:4" x14ac:dyDescent="0.2">
      <c r="D58800" s="20"/>
    </row>
    <row r="58801" spans="4:4" x14ac:dyDescent="0.2">
      <c r="D58801" s="20"/>
    </row>
    <row r="58802" spans="4:4" x14ac:dyDescent="0.2">
      <c r="D58802" s="20"/>
    </row>
    <row r="58803" spans="4:4" x14ac:dyDescent="0.2">
      <c r="D58803" s="20"/>
    </row>
    <row r="58804" spans="4:4" x14ac:dyDescent="0.2">
      <c r="D58804" s="20"/>
    </row>
    <row r="58805" spans="4:4" x14ac:dyDescent="0.2">
      <c r="D58805" s="20"/>
    </row>
    <row r="58806" spans="4:4" x14ac:dyDescent="0.2">
      <c r="D58806" s="20"/>
    </row>
    <row r="58807" spans="4:4" x14ac:dyDescent="0.2">
      <c r="D58807" s="20"/>
    </row>
    <row r="58808" spans="4:4" x14ac:dyDescent="0.2">
      <c r="D58808" s="20"/>
    </row>
    <row r="58809" spans="4:4" x14ac:dyDescent="0.2">
      <c r="D58809" s="20"/>
    </row>
    <row r="58810" spans="4:4" x14ac:dyDescent="0.2">
      <c r="D58810" s="20"/>
    </row>
    <row r="58811" spans="4:4" x14ac:dyDescent="0.2">
      <c r="D58811" s="20"/>
    </row>
    <row r="58812" spans="4:4" x14ac:dyDescent="0.2">
      <c r="D58812" s="20"/>
    </row>
    <row r="58813" spans="4:4" x14ac:dyDescent="0.2">
      <c r="D58813" s="20"/>
    </row>
    <row r="58814" spans="4:4" x14ac:dyDescent="0.2">
      <c r="D58814" s="20"/>
    </row>
    <row r="58815" spans="4:4" x14ac:dyDescent="0.2">
      <c r="D58815" s="20"/>
    </row>
    <row r="58816" spans="4:4" x14ac:dyDescent="0.2">
      <c r="D58816" s="20"/>
    </row>
    <row r="58817" spans="4:4" x14ac:dyDescent="0.2">
      <c r="D58817" s="20"/>
    </row>
    <row r="58818" spans="4:4" x14ac:dyDescent="0.2">
      <c r="D58818" s="20"/>
    </row>
    <row r="58819" spans="4:4" x14ac:dyDescent="0.2">
      <c r="D58819" s="20"/>
    </row>
    <row r="58820" spans="4:4" x14ac:dyDescent="0.2">
      <c r="D58820" s="20"/>
    </row>
    <row r="58821" spans="4:4" x14ac:dyDescent="0.2">
      <c r="D58821" s="20"/>
    </row>
    <row r="58822" spans="4:4" x14ac:dyDescent="0.2">
      <c r="D58822" s="20"/>
    </row>
    <row r="58823" spans="4:4" x14ac:dyDescent="0.2">
      <c r="D58823" s="20"/>
    </row>
    <row r="58824" spans="4:4" x14ac:dyDescent="0.2">
      <c r="D58824" s="20"/>
    </row>
    <row r="58825" spans="4:4" x14ac:dyDescent="0.2">
      <c r="D58825" s="20"/>
    </row>
    <row r="58826" spans="4:4" x14ac:dyDescent="0.2">
      <c r="D58826" s="20"/>
    </row>
    <row r="58827" spans="4:4" x14ac:dyDescent="0.2">
      <c r="D58827" s="20"/>
    </row>
    <row r="58828" spans="4:4" x14ac:dyDescent="0.2">
      <c r="D58828" s="20"/>
    </row>
    <row r="58829" spans="4:4" x14ac:dyDescent="0.2">
      <c r="D58829" s="20"/>
    </row>
    <row r="58830" spans="4:4" x14ac:dyDescent="0.2">
      <c r="D58830" s="20"/>
    </row>
    <row r="58831" spans="4:4" x14ac:dyDescent="0.2">
      <c r="D58831" s="20"/>
    </row>
    <row r="58832" spans="4:4" x14ac:dyDescent="0.2">
      <c r="D58832" s="20"/>
    </row>
    <row r="58833" spans="4:4" x14ac:dyDescent="0.2">
      <c r="D58833" s="20"/>
    </row>
    <row r="58834" spans="4:4" x14ac:dyDescent="0.2">
      <c r="D58834" s="20"/>
    </row>
    <row r="58835" spans="4:4" x14ac:dyDescent="0.2">
      <c r="D58835" s="20"/>
    </row>
    <row r="58836" spans="4:4" x14ac:dyDescent="0.2">
      <c r="D58836" s="20"/>
    </row>
    <row r="58837" spans="4:4" x14ac:dyDescent="0.2">
      <c r="D58837" s="20"/>
    </row>
    <row r="58838" spans="4:4" x14ac:dyDescent="0.2">
      <c r="D58838" s="20"/>
    </row>
    <row r="58839" spans="4:4" x14ac:dyDescent="0.2">
      <c r="D58839" s="20"/>
    </row>
    <row r="58840" spans="4:4" x14ac:dyDescent="0.2">
      <c r="D58840" s="20"/>
    </row>
    <row r="58841" spans="4:4" x14ac:dyDescent="0.2">
      <c r="D58841" s="20"/>
    </row>
    <row r="58842" spans="4:4" x14ac:dyDescent="0.2">
      <c r="D58842" s="20"/>
    </row>
    <row r="58843" spans="4:4" x14ac:dyDescent="0.2">
      <c r="D58843" s="20"/>
    </row>
    <row r="58844" spans="4:4" x14ac:dyDescent="0.2">
      <c r="D58844" s="20"/>
    </row>
    <row r="58845" spans="4:4" x14ac:dyDescent="0.2">
      <c r="D58845" s="20"/>
    </row>
    <row r="58846" spans="4:4" x14ac:dyDescent="0.2">
      <c r="D58846" s="20"/>
    </row>
    <row r="58847" spans="4:4" x14ac:dyDescent="0.2">
      <c r="D58847" s="20"/>
    </row>
    <row r="58848" spans="4:4" x14ac:dyDescent="0.2">
      <c r="D58848" s="20"/>
    </row>
    <row r="58849" spans="4:4" x14ac:dyDescent="0.2">
      <c r="D58849" s="20"/>
    </row>
    <row r="58850" spans="4:4" x14ac:dyDescent="0.2">
      <c r="D58850" s="20"/>
    </row>
    <row r="58851" spans="4:4" x14ac:dyDescent="0.2">
      <c r="D58851" s="20"/>
    </row>
    <row r="58852" spans="4:4" x14ac:dyDescent="0.2">
      <c r="D58852" s="20"/>
    </row>
    <row r="58853" spans="4:4" x14ac:dyDescent="0.2">
      <c r="D58853" s="20"/>
    </row>
    <row r="58854" spans="4:4" x14ac:dyDescent="0.2">
      <c r="D58854" s="20"/>
    </row>
    <row r="58855" spans="4:4" x14ac:dyDescent="0.2">
      <c r="D58855" s="20"/>
    </row>
    <row r="58856" spans="4:4" x14ac:dyDescent="0.2">
      <c r="D58856" s="20"/>
    </row>
    <row r="58857" spans="4:4" x14ac:dyDescent="0.2">
      <c r="D58857" s="20"/>
    </row>
    <row r="58858" spans="4:4" x14ac:dyDescent="0.2">
      <c r="D58858" s="20"/>
    </row>
    <row r="58859" spans="4:4" x14ac:dyDescent="0.2">
      <c r="D58859" s="20"/>
    </row>
    <row r="58860" spans="4:4" x14ac:dyDescent="0.2">
      <c r="D58860" s="20"/>
    </row>
    <row r="58861" spans="4:4" x14ac:dyDescent="0.2">
      <c r="D58861" s="20"/>
    </row>
    <row r="58862" spans="4:4" x14ac:dyDescent="0.2">
      <c r="D58862" s="20"/>
    </row>
    <row r="58863" spans="4:4" x14ac:dyDescent="0.2">
      <c r="D58863" s="20"/>
    </row>
    <row r="58864" spans="4:4" x14ac:dyDescent="0.2">
      <c r="D58864" s="20"/>
    </row>
    <row r="58865" spans="4:4" x14ac:dyDescent="0.2">
      <c r="D58865" s="20"/>
    </row>
    <row r="58866" spans="4:4" x14ac:dyDescent="0.2">
      <c r="D58866" s="20"/>
    </row>
    <row r="58867" spans="4:4" x14ac:dyDescent="0.2">
      <c r="D58867" s="20"/>
    </row>
    <row r="58868" spans="4:4" x14ac:dyDescent="0.2">
      <c r="D58868" s="20"/>
    </row>
    <row r="58869" spans="4:4" x14ac:dyDescent="0.2">
      <c r="D58869" s="20"/>
    </row>
    <row r="58870" spans="4:4" x14ac:dyDescent="0.2">
      <c r="D58870" s="20"/>
    </row>
    <row r="58871" spans="4:4" x14ac:dyDescent="0.2">
      <c r="D58871" s="20"/>
    </row>
    <row r="58872" spans="4:4" x14ac:dyDescent="0.2">
      <c r="D58872" s="20"/>
    </row>
    <row r="58873" spans="4:4" x14ac:dyDescent="0.2">
      <c r="D58873" s="20"/>
    </row>
    <row r="58874" spans="4:4" x14ac:dyDescent="0.2">
      <c r="D58874" s="20"/>
    </row>
    <row r="58875" spans="4:4" x14ac:dyDescent="0.2">
      <c r="D58875" s="20"/>
    </row>
    <row r="58876" spans="4:4" x14ac:dyDescent="0.2">
      <c r="D58876" s="20"/>
    </row>
    <row r="58877" spans="4:4" x14ac:dyDescent="0.2">
      <c r="D58877" s="20"/>
    </row>
    <row r="58878" spans="4:4" x14ac:dyDescent="0.2">
      <c r="D58878" s="20"/>
    </row>
    <row r="58879" spans="4:4" x14ac:dyDescent="0.2">
      <c r="D58879" s="20"/>
    </row>
    <row r="58880" spans="4:4" x14ac:dyDescent="0.2">
      <c r="D58880" s="20"/>
    </row>
    <row r="58881" spans="4:4" x14ac:dyDescent="0.2">
      <c r="D58881" s="20"/>
    </row>
    <row r="58882" spans="4:4" x14ac:dyDescent="0.2">
      <c r="D58882" s="20"/>
    </row>
    <row r="58883" spans="4:4" x14ac:dyDescent="0.2">
      <c r="D58883" s="20"/>
    </row>
    <row r="58884" spans="4:4" x14ac:dyDescent="0.2">
      <c r="D58884" s="20"/>
    </row>
    <row r="58885" spans="4:4" x14ac:dyDescent="0.2">
      <c r="D58885" s="20"/>
    </row>
    <row r="58886" spans="4:4" x14ac:dyDescent="0.2">
      <c r="D58886" s="20"/>
    </row>
    <row r="58887" spans="4:4" x14ac:dyDescent="0.2">
      <c r="D58887" s="20"/>
    </row>
    <row r="58888" spans="4:4" x14ac:dyDescent="0.2">
      <c r="D58888" s="20"/>
    </row>
    <row r="58889" spans="4:4" x14ac:dyDescent="0.2">
      <c r="D58889" s="20"/>
    </row>
    <row r="58890" spans="4:4" x14ac:dyDescent="0.2">
      <c r="D58890" s="20"/>
    </row>
    <row r="58891" spans="4:4" x14ac:dyDescent="0.2">
      <c r="D58891" s="20"/>
    </row>
    <row r="58892" spans="4:4" x14ac:dyDescent="0.2">
      <c r="D58892" s="20"/>
    </row>
    <row r="58893" spans="4:4" x14ac:dyDescent="0.2">
      <c r="D58893" s="20"/>
    </row>
    <row r="58894" spans="4:4" x14ac:dyDescent="0.2">
      <c r="D58894" s="20"/>
    </row>
    <row r="58895" spans="4:4" x14ac:dyDescent="0.2">
      <c r="D58895" s="20"/>
    </row>
    <row r="58896" spans="4:4" x14ac:dyDescent="0.2">
      <c r="D58896" s="20"/>
    </row>
    <row r="58897" spans="4:4" x14ac:dyDescent="0.2">
      <c r="D58897" s="20"/>
    </row>
    <row r="58898" spans="4:4" x14ac:dyDescent="0.2">
      <c r="D58898" s="20"/>
    </row>
    <row r="58899" spans="4:4" x14ac:dyDescent="0.2">
      <c r="D58899" s="20"/>
    </row>
    <row r="58900" spans="4:4" x14ac:dyDescent="0.2">
      <c r="D58900" s="20"/>
    </row>
    <row r="58901" spans="4:4" x14ac:dyDescent="0.2">
      <c r="D58901" s="20"/>
    </row>
    <row r="58902" spans="4:4" x14ac:dyDescent="0.2">
      <c r="D58902" s="20"/>
    </row>
    <row r="58903" spans="4:4" x14ac:dyDescent="0.2">
      <c r="D58903" s="20"/>
    </row>
    <row r="58904" spans="4:4" x14ac:dyDescent="0.2">
      <c r="D58904" s="20"/>
    </row>
    <row r="58905" spans="4:4" x14ac:dyDescent="0.2">
      <c r="D58905" s="20"/>
    </row>
    <row r="58906" spans="4:4" x14ac:dyDescent="0.2">
      <c r="D58906" s="20"/>
    </row>
    <row r="58907" spans="4:4" x14ac:dyDescent="0.2">
      <c r="D58907" s="20"/>
    </row>
    <row r="58908" spans="4:4" x14ac:dyDescent="0.2">
      <c r="D58908" s="20"/>
    </row>
    <row r="58909" spans="4:4" x14ac:dyDescent="0.2">
      <c r="D58909" s="20"/>
    </row>
    <row r="58910" spans="4:4" x14ac:dyDescent="0.2">
      <c r="D58910" s="20"/>
    </row>
    <row r="58911" spans="4:4" x14ac:dyDescent="0.2">
      <c r="D58911" s="20"/>
    </row>
    <row r="58912" spans="4:4" x14ac:dyDescent="0.2">
      <c r="D58912" s="20"/>
    </row>
    <row r="58913" spans="4:4" x14ac:dyDescent="0.2">
      <c r="D58913" s="20"/>
    </row>
    <row r="58914" spans="4:4" x14ac:dyDescent="0.2">
      <c r="D58914" s="20"/>
    </row>
    <row r="58915" spans="4:4" x14ac:dyDescent="0.2">
      <c r="D58915" s="20"/>
    </row>
    <row r="58916" spans="4:4" x14ac:dyDescent="0.2">
      <c r="D58916" s="20"/>
    </row>
    <row r="58917" spans="4:4" x14ac:dyDescent="0.2">
      <c r="D58917" s="20"/>
    </row>
    <row r="58918" spans="4:4" x14ac:dyDescent="0.2">
      <c r="D58918" s="20"/>
    </row>
    <row r="58919" spans="4:4" x14ac:dyDescent="0.2">
      <c r="D58919" s="20"/>
    </row>
    <row r="58920" spans="4:4" x14ac:dyDescent="0.2">
      <c r="D58920" s="20"/>
    </row>
    <row r="58921" spans="4:4" x14ac:dyDescent="0.2">
      <c r="D58921" s="20"/>
    </row>
    <row r="58922" spans="4:4" x14ac:dyDescent="0.2">
      <c r="D58922" s="20"/>
    </row>
    <row r="58923" spans="4:4" x14ac:dyDescent="0.2">
      <c r="D58923" s="20"/>
    </row>
    <row r="58924" spans="4:4" x14ac:dyDescent="0.2">
      <c r="D58924" s="20"/>
    </row>
    <row r="58925" spans="4:4" x14ac:dyDescent="0.2">
      <c r="D58925" s="20"/>
    </row>
    <row r="58926" spans="4:4" x14ac:dyDescent="0.2">
      <c r="D58926" s="20"/>
    </row>
    <row r="58927" spans="4:4" x14ac:dyDescent="0.2">
      <c r="D58927" s="20"/>
    </row>
    <row r="58928" spans="4:4" x14ac:dyDescent="0.2">
      <c r="D58928" s="20"/>
    </row>
    <row r="58929" spans="4:4" x14ac:dyDescent="0.2">
      <c r="D58929" s="20"/>
    </row>
    <row r="58930" spans="4:4" x14ac:dyDescent="0.2">
      <c r="D58930" s="20"/>
    </row>
    <row r="58931" spans="4:4" x14ac:dyDescent="0.2">
      <c r="D58931" s="20"/>
    </row>
    <row r="58932" spans="4:4" x14ac:dyDescent="0.2">
      <c r="D58932" s="20"/>
    </row>
    <row r="58933" spans="4:4" x14ac:dyDescent="0.2">
      <c r="D58933" s="20"/>
    </row>
    <row r="58934" spans="4:4" x14ac:dyDescent="0.2">
      <c r="D58934" s="20"/>
    </row>
    <row r="58935" spans="4:4" x14ac:dyDescent="0.2">
      <c r="D58935" s="20"/>
    </row>
    <row r="58936" spans="4:4" x14ac:dyDescent="0.2">
      <c r="D58936" s="20"/>
    </row>
    <row r="58937" spans="4:4" x14ac:dyDescent="0.2">
      <c r="D58937" s="20"/>
    </row>
    <row r="58938" spans="4:4" x14ac:dyDescent="0.2">
      <c r="D58938" s="20"/>
    </row>
    <row r="58939" spans="4:4" x14ac:dyDescent="0.2">
      <c r="D58939" s="20"/>
    </row>
    <row r="58940" spans="4:4" x14ac:dyDescent="0.2">
      <c r="D58940" s="20"/>
    </row>
    <row r="58941" spans="4:4" x14ac:dyDescent="0.2">
      <c r="D58941" s="20"/>
    </row>
    <row r="58942" spans="4:4" x14ac:dyDescent="0.2">
      <c r="D58942" s="20"/>
    </row>
    <row r="58943" spans="4:4" x14ac:dyDescent="0.2">
      <c r="D58943" s="20"/>
    </row>
    <row r="58944" spans="4:4" x14ac:dyDescent="0.2">
      <c r="D58944" s="20"/>
    </row>
    <row r="58945" spans="4:4" x14ac:dyDescent="0.2">
      <c r="D58945" s="20"/>
    </row>
    <row r="58946" spans="4:4" x14ac:dyDescent="0.2">
      <c r="D58946" s="20"/>
    </row>
    <row r="58947" spans="4:4" x14ac:dyDescent="0.2">
      <c r="D58947" s="20"/>
    </row>
    <row r="58948" spans="4:4" x14ac:dyDescent="0.2">
      <c r="D58948" s="20"/>
    </row>
    <row r="58949" spans="4:4" x14ac:dyDescent="0.2">
      <c r="D58949" s="20"/>
    </row>
    <row r="58950" spans="4:4" x14ac:dyDescent="0.2">
      <c r="D58950" s="20"/>
    </row>
    <row r="58951" spans="4:4" x14ac:dyDescent="0.2">
      <c r="D58951" s="20"/>
    </row>
    <row r="58952" spans="4:4" x14ac:dyDescent="0.2">
      <c r="D58952" s="20"/>
    </row>
    <row r="58953" spans="4:4" x14ac:dyDescent="0.2">
      <c r="D58953" s="20"/>
    </row>
    <row r="58954" spans="4:4" x14ac:dyDescent="0.2">
      <c r="D58954" s="20"/>
    </row>
    <row r="58955" spans="4:4" x14ac:dyDescent="0.2">
      <c r="D58955" s="20"/>
    </row>
    <row r="58956" spans="4:4" x14ac:dyDescent="0.2">
      <c r="D58956" s="20"/>
    </row>
    <row r="58957" spans="4:4" x14ac:dyDescent="0.2">
      <c r="D58957" s="20"/>
    </row>
    <row r="58958" spans="4:4" x14ac:dyDescent="0.2">
      <c r="D58958" s="20"/>
    </row>
    <row r="58959" spans="4:4" x14ac:dyDescent="0.2">
      <c r="D58959" s="20"/>
    </row>
    <row r="58960" spans="4:4" x14ac:dyDescent="0.2">
      <c r="D58960" s="20"/>
    </row>
    <row r="58961" spans="4:4" x14ac:dyDescent="0.2">
      <c r="D58961" s="20"/>
    </row>
    <row r="58962" spans="4:4" x14ac:dyDescent="0.2">
      <c r="D58962" s="20"/>
    </row>
    <row r="58963" spans="4:4" x14ac:dyDescent="0.2">
      <c r="D58963" s="20"/>
    </row>
    <row r="58964" spans="4:4" x14ac:dyDescent="0.2">
      <c r="D58964" s="20"/>
    </row>
    <row r="58965" spans="4:4" x14ac:dyDescent="0.2">
      <c r="D58965" s="20"/>
    </row>
    <row r="58966" spans="4:4" x14ac:dyDescent="0.2">
      <c r="D58966" s="20"/>
    </row>
    <row r="58967" spans="4:4" x14ac:dyDescent="0.2">
      <c r="D58967" s="20"/>
    </row>
    <row r="58968" spans="4:4" x14ac:dyDescent="0.2">
      <c r="D58968" s="20"/>
    </row>
    <row r="58969" spans="4:4" x14ac:dyDescent="0.2">
      <c r="D58969" s="20"/>
    </row>
    <row r="58970" spans="4:4" x14ac:dyDescent="0.2">
      <c r="D58970" s="20"/>
    </row>
    <row r="58971" spans="4:4" x14ac:dyDescent="0.2">
      <c r="D58971" s="20"/>
    </row>
    <row r="58972" spans="4:4" x14ac:dyDescent="0.2">
      <c r="D58972" s="20"/>
    </row>
    <row r="58973" spans="4:4" x14ac:dyDescent="0.2">
      <c r="D58973" s="20"/>
    </row>
    <row r="58974" spans="4:4" x14ac:dyDescent="0.2">
      <c r="D58974" s="20"/>
    </row>
    <row r="58975" spans="4:4" x14ac:dyDescent="0.2">
      <c r="D58975" s="20"/>
    </row>
    <row r="58976" spans="4:4" x14ac:dyDescent="0.2">
      <c r="D58976" s="20"/>
    </row>
    <row r="58977" spans="4:4" x14ac:dyDescent="0.2">
      <c r="D58977" s="20"/>
    </row>
    <row r="58978" spans="4:4" x14ac:dyDescent="0.2">
      <c r="D58978" s="20"/>
    </row>
    <row r="58979" spans="4:4" x14ac:dyDescent="0.2">
      <c r="D58979" s="20"/>
    </row>
    <row r="58980" spans="4:4" x14ac:dyDescent="0.2">
      <c r="D58980" s="20"/>
    </row>
    <row r="58981" spans="4:4" x14ac:dyDescent="0.2">
      <c r="D58981" s="20"/>
    </row>
    <row r="58982" spans="4:4" x14ac:dyDescent="0.2">
      <c r="D58982" s="20"/>
    </row>
    <row r="58983" spans="4:4" x14ac:dyDescent="0.2">
      <c r="D58983" s="20"/>
    </row>
    <row r="58984" spans="4:4" x14ac:dyDescent="0.2">
      <c r="D58984" s="20"/>
    </row>
    <row r="58985" spans="4:4" x14ac:dyDescent="0.2">
      <c r="D58985" s="20"/>
    </row>
    <row r="58986" spans="4:4" x14ac:dyDescent="0.2">
      <c r="D58986" s="20"/>
    </row>
    <row r="58987" spans="4:4" x14ac:dyDescent="0.2">
      <c r="D58987" s="20"/>
    </row>
    <row r="58988" spans="4:4" x14ac:dyDescent="0.2">
      <c r="D58988" s="20"/>
    </row>
    <row r="58989" spans="4:4" x14ac:dyDescent="0.2">
      <c r="D58989" s="20"/>
    </row>
    <row r="58990" spans="4:4" x14ac:dyDescent="0.2">
      <c r="D58990" s="20"/>
    </row>
    <row r="58991" spans="4:4" x14ac:dyDescent="0.2">
      <c r="D58991" s="20"/>
    </row>
    <row r="58992" spans="4:4" x14ac:dyDescent="0.2">
      <c r="D58992" s="20"/>
    </row>
    <row r="58993" spans="4:4" x14ac:dyDescent="0.2">
      <c r="D58993" s="20"/>
    </row>
    <row r="58994" spans="4:4" x14ac:dyDescent="0.2">
      <c r="D58994" s="20"/>
    </row>
    <row r="58995" spans="4:4" x14ac:dyDescent="0.2">
      <c r="D58995" s="20"/>
    </row>
    <row r="58996" spans="4:4" x14ac:dyDescent="0.2">
      <c r="D58996" s="20"/>
    </row>
    <row r="58997" spans="4:4" x14ac:dyDescent="0.2">
      <c r="D58997" s="20"/>
    </row>
    <row r="58998" spans="4:4" x14ac:dyDescent="0.2">
      <c r="D58998" s="20"/>
    </row>
    <row r="58999" spans="4:4" x14ac:dyDescent="0.2">
      <c r="D58999" s="20"/>
    </row>
    <row r="59000" spans="4:4" x14ac:dyDescent="0.2">
      <c r="D59000" s="20"/>
    </row>
    <row r="59001" spans="4:4" x14ac:dyDescent="0.2">
      <c r="D59001" s="20"/>
    </row>
    <row r="59002" spans="4:4" x14ac:dyDescent="0.2">
      <c r="D59002" s="20"/>
    </row>
    <row r="59003" spans="4:4" x14ac:dyDescent="0.2">
      <c r="D59003" s="20"/>
    </row>
    <row r="59004" spans="4:4" x14ac:dyDescent="0.2">
      <c r="D59004" s="20"/>
    </row>
    <row r="59005" spans="4:4" x14ac:dyDescent="0.2">
      <c r="D59005" s="20"/>
    </row>
    <row r="59006" spans="4:4" x14ac:dyDescent="0.2">
      <c r="D59006" s="20"/>
    </row>
    <row r="59007" spans="4:4" x14ac:dyDescent="0.2">
      <c r="D59007" s="20"/>
    </row>
    <row r="59008" spans="4:4" x14ac:dyDescent="0.2">
      <c r="D59008" s="20"/>
    </row>
    <row r="59009" spans="4:4" x14ac:dyDescent="0.2">
      <c r="D59009" s="20"/>
    </row>
    <row r="59010" spans="4:4" x14ac:dyDescent="0.2">
      <c r="D59010" s="20"/>
    </row>
    <row r="59011" spans="4:4" x14ac:dyDescent="0.2">
      <c r="D59011" s="20"/>
    </row>
    <row r="59012" spans="4:4" x14ac:dyDescent="0.2">
      <c r="D59012" s="20"/>
    </row>
    <row r="59013" spans="4:4" x14ac:dyDescent="0.2">
      <c r="D59013" s="20"/>
    </row>
    <row r="59014" spans="4:4" x14ac:dyDescent="0.2">
      <c r="D59014" s="20"/>
    </row>
    <row r="59015" spans="4:4" x14ac:dyDescent="0.2">
      <c r="D59015" s="20"/>
    </row>
    <row r="59016" spans="4:4" x14ac:dyDescent="0.2">
      <c r="D59016" s="20"/>
    </row>
    <row r="59017" spans="4:4" x14ac:dyDescent="0.2">
      <c r="D59017" s="20"/>
    </row>
    <row r="59018" spans="4:4" x14ac:dyDescent="0.2">
      <c r="D59018" s="20"/>
    </row>
    <row r="59019" spans="4:4" x14ac:dyDescent="0.2">
      <c r="D59019" s="20"/>
    </row>
    <row r="59020" spans="4:4" x14ac:dyDescent="0.2">
      <c r="D59020" s="20"/>
    </row>
    <row r="59021" spans="4:4" x14ac:dyDescent="0.2">
      <c r="D59021" s="20"/>
    </row>
    <row r="59022" spans="4:4" x14ac:dyDescent="0.2">
      <c r="D59022" s="20"/>
    </row>
    <row r="59023" spans="4:4" x14ac:dyDescent="0.2">
      <c r="D59023" s="20"/>
    </row>
    <row r="59024" spans="4:4" x14ac:dyDescent="0.2">
      <c r="D59024" s="20"/>
    </row>
    <row r="59025" spans="4:4" x14ac:dyDescent="0.2">
      <c r="D59025" s="20"/>
    </row>
    <row r="59026" spans="4:4" x14ac:dyDescent="0.2">
      <c r="D59026" s="20"/>
    </row>
    <row r="59027" spans="4:4" x14ac:dyDescent="0.2">
      <c r="D59027" s="20"/>
    </row>
    <row r="59028" spans="4:4" x14ac:dyDescent="0.2">
      <c r="D59028" s="20"/>
    </row>
    <row r="59029" spans="4:4" x14ac:dyDescent="0.2">
      <c r="D59029" s="20"/>
    </row>
    <row r="59030" spans="4:4" x14ac:dyDescent="0.2">
      <c r="D59030" s="20"/>
    </row>
    <row r="59031" spans="4:4" x14ac:dyDescent="0.2">
      <c r="D59031" s="20"/>
    </row>
    <row r="59032" spans="4:4" x14ac:dyDescent="0.2">
      <c r="D59032" s="20"/>
    </row>
    <row r="59033" spans="4:4" x14ac:dyDescent="0.2">
      <c r="D59033" s="20"/>
    </row>
    <row r="59034" spans="4:4" x14ac:dyDescent="0.2">
      <c r="D59034" s="20"/>
    </row>
    <row r="59035" spans="4:4" x14ac:dyDescent="0.2">
      <c r="D59035" s="20"/>
    </row>
    <row r="59036" spans="4:4" x14ac:dyDescent="0.2">
      <c r="D59036" s="20"/>
    </row>
    <row r="59037" spans="4:4" x14ac:dyDescent="0.2">
      <c r="D59037" s="20"/>
    </row>
    <row r="59038" spans="4:4" x14ac:dyDescent="0.2">
      <c r="D59038" s="20"/>
    </row>
    <row r="59039" spans="4:4" x14ac:dyDescent="0.2">
      <c r="D59039" s="20"/>
    </row>
    <row r="59040" spans="4:4" x14ac:dyDescent="0.2">
      <c r="D59040" s="20"/>
    </row>
    <row r="59041" spans="4:4" x14ac:dyDescent="0.2">
      <c r="D59041" s="20"/>
    </row>
    <row r="59042" spans="4:4" x14ac:dyDescent="0.2">
      <c r="D59042" s="20"/>
    </row>
    <row r="59043" spans="4:4" x14ac:dyDescent="0.2">
      <c r="D59043" s="20"/>
    </row>
    <row r="59044" spans="4:4" x14ac:dyDescent="0.2">
      <c r="D59044" s="20"/>
    </row>
    <row r="59045" spans="4:4" x14ac:dyDescent="0.2">
      <c r="D59045" s="20"/>
    </row>
    <row r="59046" spans="4:4" x14ac:dyDescent="0.2">
      <c r="D59046" s="20"/>
    </row>
    <row r="59047" spans="4:4" x14ac:dyDescent="0.2">
      <c r="D59047" s="20"/>
    </row>
    <row r="59048" spans="4:4" x14ac:dyDescent="0.2">
      <c r="D59048" s="20"/>
    </row>
    <row r="59049" spans="4:4" x14ac:dyDescent="0.2">
      <c r="D59049" s="20"/>
    </row>
    <row r="59050" spans="4:4" x14ac:dyDescent="0.2">
      <c r="D59050" s="20"/>
    </row>
    <row r="59051" spans="4:4" x14ac:dyDescent="0.2">
      <c r="D59051" s="20"/>
    </row>
    <row r="59052" spans="4:4" x14ac:dyDescent="0.2">
      <c r="D59052" s="20"/>
    </row>
    <row r="59053" spans="4:4" x14ac:dyDescent="0.2">
      <c r="D59053" s="20"/>
    </row>
    <row r="59054" spans="4:4" x14ac:dyDescent="0.2">
      <c r="D59054" s="20"/>
    </row>
    <row r="59055" spans="4:4" x14ac:dyDescent="0.2">
      <c r="D59055" s="20"/>
    </row>
    <row r="59056" spans="4:4" x14ac:dyDescent="0.2">
      <c r="D59056" s="20"/>
    </row>
    <row r="59057" spans="4:4" x14ac:dyDescent="0.2">
      <c r="D59057" s="20"/>
    </row>
    <row r="59058" spans="4:4" x14ac:dyDescent="0.2">
      <c r="D59058" s="20"/>
    </row>
    <row r="59059" spans="4:4" x14ac:dyDescent="0.2">
      <c r="D59059" s="20"/>
    </row>
    <row r="59060" spans="4:4" x14ac:dyDescent="0.2">
      <c r="D59060" s="20"/>
    </row>
    <row r="59061" spans="4:4" x14ac:dyDescent="0.2">
      <c r="D59061" s="20"/>
    </row>
    <row r="59062" spans="4:4" x14ac:dyDescent="0.2">
      <c r="D59062" s="20"/>
    </row>
    <row r="59063" spans="4:4" x14ac:dyDescent="0.2">
      <c r="D59063" s="20"/>
    </row>
    <row r="59064" spans="4:4" x14ac:dyDescent="0.2">
      <c r="D59064" s="20"/>
    </row>
    <row r="59065" spans="4:4" x14ac:dyDescent="0.2">
      <c r="D59065" s="20"/>
    </row>
    <row r="59066" spans="4:4" x14ac:dyDescent="0.2">
      <c r="D59066" s="20"/>
    </row>
    <row r="59067" spans="4:4" x14ac:dyDescent="0.2">
      <c r="D59067" s="20"/>
    </row>
    <row r="59068" spans="4:4" x14ac:dyDescent="0.2">
      <c r="D59068" s="20"/>
    </row>
    <row r="59069" spans="4:4" x14ac:dyDescent="0.2">
      <c r="D59069" s="20"/>
    </row>
    <row r="59070" spans="4:4" x14ac:dyDescent="0.2">
      <c r="D59070" s="20"/>
    </row>
    <row r="59071" spans="4:4" x14ac:dyDescent="0.2">
      <c r="D59071" s="20"/>
    </row>
    <row r="59072" spans="4:4" x14ac:dyDescent="0.2">
      <c r="D59072" s="20"/>
    </row>
    <row r="59073" spans="4:4" x14ac:dyDescent="0.2">
      <c r="D59073" s="20"/>
    </row>
    <row r="59074" spans="4:4" x14ac:dyDescent="0.2">
      <c r="D59074" s="20"/>
    </row>
    <row r="59075" spans="4:4" x14ac:dyDescent="0.2">
      <c r="D59075" s="20"/>
    </row>
    <row r="59076" spans="4:4" x14ac:dyDescent="0.2">
      <c r="D59076" s="20"/>
    </row>
    <row r="59077" spans="4:4" x14ac:dyDescent="0.2">
      <c r="D59077" s="20"/>
    </row>
    <row r="59078" spans="4:4" x14ac:dyDescent="0.2">
      <c r="D59078" s="20"/>
    </row>
    <row r="59079" spans="4:4" x14ac:dyDescent="0.2">
      <c r="D59079" s="20"/>
    </row>
    <row r="59080" spans="4:4" x14ac:dyDescent="0.2">
      <c r="D59080" s="20"/>
    </row>
    <row r="59081" spans="4:4" x14ac:dyDescent="0.2">
      <c r="D59081" s="20"/>
    </row>
    <row r="59082" spans="4:4" x14ac:dyDescent="0.2">
      <c r="D59082" s="20"/>
    </row>
    <row r="59083" spans="4:4" x14ac:dyDescent="0.2">
      <c r="D59083" s="20"/>
    </row>
    <row r="59084" spans="4:4" x14ac:dyDescent="0.2">
      <c r="D59084" s="20"/>
    </row>
    <row r="59085" spans="4:4" x14ac:dyDescent="0.2">
      <c r="D59085" s="20"/>
    </row>
    <row r="59086" spans="4:4" x14ac:dyDescent="0.2">
      <c r="D59086" s="20"/>
    </row>
    <row r="59087" spans="4:4" x14ac:dyDescent="0.2">
      <c r="D59087" s="20"/>
    </row>
    <row r="59088" spans="4:4" x14ac:dyDescent="0.2">
      <c r="D59088" s="20"/>
    </row>
    <row r="59089" spans="4:4" x14ac:dyDescent="0.2">
      <c r="D59089" s="20"/>
    </row>
    <row r="59090" spans="4:4" x14ac:dyDescent="0.2">
      <c r="D59090" s="20"/>
    </row>
    <row r="59091" spans="4:4" x14ac:dyDescent="0.2">
      <c r="D59091" s="20"/>
    </row>
    <row r="59092" spans="4:4" x14ac:dyDescent="0.2">
      <c r="D59092" s="20"/>
    </row>
    <row r="59093" spans="4:4" x14ac:dyDescent="0.2">
      <c r="D59093" s="20"/>
    </row>
    <row r="59094" spans="4:4" x14ac:dyDescent="0.2">
      <c r="D59094" s="20"/>
    </row>
    <row r="59095" spans="4:4" x14ac:dyDescent="0.2">
      <c r="D59095" s="20"/>
    </row>
    <row r="59096" spans="4:4" x14ac:dyDescent="0.2">
      <c r="D59096" s="20"/>
    </row>
    <row r="59097" spans="4:4" x14ac:dyDescent="0.2">
      <c r="D59097" s="20"/>
    </row>
    <row r="59098" spans="4:4" x14ac:dyDescent="0.2">
      <c r="D59098" s="20"/>
    </row>
    <row r="59099" spans="4:4" x14ac:dyDescent="0.2">
      <c r="D59099" s="20"/>
    </row>
    <row r="59100" spans="4:4" x14ac:dyDescent="0.2">
      <c r="D59100" s="20"/>
    </row>
    <row r="59101" spans="4:4" x14ac:dyDescent="0.2">
      <c r="D59101" s="20"/>
    </row>
    <row r="59102" spans="4:4" x14ac:dyDescent="0.2">
      <c r="D59102" s="20"/>
    </row>
    <row r="59103" spans="4:4" x14ac:dyDescent="0.2">
      <c r="D59103" s="20"/>
    </row>
    <row r="59104" spans="4:4" x14ac:dyDescent="0.2">
      <c r="D59104" s="20"/>
    </row>
    <row r="59105" spans="4:4" x14ac:dyDescent="0.2">
      <c r="D59105" s="20"/>
    </row>
    <row r="59106" spans="4:4" x14ac:dyDescent="0.2">
      <c r="D59106" s="20"/>
    </row>
    <row r="59107" spans="4:4" x14ac:dyDescent="0.2">
      <c r="D59107" s="20"/>
    </row>
    <row r="59108" spans="4:4" x14ac:dyDescent="0.2">
      <c r="D59108" s="20"/>
    </row>
    <row r="59109" spans="4:4" x14ac:dyDescent="0.2">
      <c r="D59109" s="20"/>
    </row>
    <row r="59110" spans="4:4" x14ac:dyDescent="0.2">
      <c r="D59110" s="20"/>
    </row>
    <row r="59111" spans="4:4" x14ac:dyDescent="0.2">
      <c r="D59111" s="20"/>
    </row>
    <row r="59112" spans="4:4" x14ac:dyDescent="0.2">
      <c r="D59112" s="20"/>
    </row>
    <row r="59113" spans="4:4" x14ac:dyDescent="0.2">
      <c r="D59113" s="20"/>
    </row>
    <row r="59114" spans="4:4" x14ac:dyDescent="0.2">
      <c r="D59114" s="20"/>
    </row>
    <row r="59115" spans="4:4" x14ac:dyDescent="0.2">
      <c r="D59115" s="20"/>
    </row>
    <row r="59116" spans="4:4" x14ac:dyDescent="0.2">
      <c r="D59116" s="20"/>
    </row>
    <row r="59117" spans="4:4" x14ac:dyDescent="0.2">
      <c r="D59117" s="20"/>
    </row>
    <row r="59118" spans="4:4" x14ac:dyDescent="0.2">
      <c r="D59118" s="20"/>
    </row>
    <row r="59119" spans="4:4" x14ac:dyDescent="0.2">
      <c r="D59119" s="20"/>
    </row>
    <row r="59120" spans="4:4" x14ac:dyDescent="0.2">
      <c r="D59120" s="20"/>
    </row>
    <row r="59121" spans="4:4" x14ac:dyDescent="0.2">
      <c r="D59121" s="20"/>
    </row>
    <row r="59122" spans="4:4" x14ac:dyDescent="0.2">
      <c r="D59122" s="20"/>
    </row>
    <row r="59123" spans="4:4" x14ac:dyDescent="0.2">
      <c r="D59123" s="20"/>
    </row>
    <row r="59124" spans="4:4" x14ac:dyDescent="0.2">
      <c r="D59124" s="20"/>
    </row>
    <row r="59125" spans="4:4" x14ac:dyDescent="0.2">
      <c r="D59125" s="20"/>
    </row>
    <row r="59126" spans="4:4" x14ac:dyDescent="0.2">
      <c r="D59126" s="20"/>
    </row>
    <row r="59127" spans="4:4" x14ac:dyDescent="0.2">
      <c r="D59127" s="20"/>
    </row>
    <row r="59128" spans="4:4" x14ac:dyDescent="0.2">
      <c r="D59128" s="20"/>
    </row>
    <row r="59129" spans="4:4" x14ac:dyDescent="0.2">
      <c r="D59129" s="20"/>
    </row>
    <row r="59130" spans="4:4" x14ac:dyDescent="0.2">
      <c r="D59130" s="20"/>
    </row>
    <row r="59131" spans="4:4" x14ac:dyDescent="0.2">
      <c r="D59131" s="20"/>
    </row>
    <row r="59132" spans="4:4" x14ac:dyDescent="0.2">
      <c r="D59132" s="20"/>
    </row>
    <row r="59133" spans="4:4" x14ac:dyDescent="0.2">
      <c r="D59133" s="20"/>
    </row>
    <row r="59134" spans="4:4" x14ac:dyDescent="0.2">
      <c r="D59134" s="20"/>
    </row>
    <row r="59135" spans="4:4" x14ac:dyDescent="0.2">
      <c r="D59135" s="20"/>
    </row>
    <row r="59136" spans="4:4" x14ac:dyDescent="0.2">
      <c r="D59136" s="20"/>
    </row>
    <row r="59137" spans="4:4" x14ac:dyDescent="0.2">
      <c r="D59137" s="20"/>
    </row>
    <row r="59138" spans="4:4" x14ac:dyDescent="0.2">
      <c r="D59138" s="20"/>
    </row>
    <row r="59139" spans="4:4" x14ac:dyDescent="0.2">
      <c r="D59139" s="20"/>
    </row>
    <row r="59140" spans="4:4" x14ac:dyDescent="0.2">
      <c r="D59140" s="20"/>
    </row>
    <row r="59141" spans="4:4" x14ac:dyDescent="0.2">
      <c r="D59141" s="20"/>
    </row>
    <row r="59142" spans="4:4" x14ac:dyDescent="0.2">
      <c r="D59142" s="20"/>
    </row>
    <row r="59143" spans="4:4" x14ac:dyDescent="0.2">
      <c r="D59143" s="20"/>
    </row>
    <row r="59144" spans="4:4" x14ac:dyDescent="0.2">
      <c r="D59144" s="20"/>
    </row>
    <row r="59145" spans="4:4" x14ac:dyDescent="0.2">
      <c r="D59145" s="20"/>
    </row>
    <row r="59146" spans="4:4" x14ac:dyDescent="0.2">
      <c r="D59146" s="20"/>
    </row>
    <row r="59147" spans="4:4" x14ac:dyDescent="0.2">
      <c r="D59147" s="20"/>
    </row>
    <row r="59148" spans="4:4" x14ac:dyDescent="0.2">
      <c r="D59148" s="20"/>
    </row>
    <row r="59149" spans="4:4" x14ac:dyDescent="0.2">
      <c r="D59149" s="20"/>
    </row>
    <row r="59150" spans="4:4" x14ac:dyDescent="0.2">
      <c r="D59150" s="20"/>
    </row>
    <row r="59151" spans="4:4" x14ac:dyDescent="0.2">
      <c r="D59151" s="20"/>
    </row>
    <row r="59152" spans="4:4" x14ac:dyDescent="0.2">
      <c r="D59152" s="20"/>
    </row>
    <row r="59153" spans="4:4" x14ac:dyDescent="0.2">
      <c r="D59153" s="20"/>
    </row>
    <row r="59154" spans="4:4" x14ac:dyDescent="0.2">
      <c r="D59154" s="20"/>
    </row>
    <row r="59155" spans="4:4" x14ac:dyDescent="0.2">
      <c r="D59155" s="20"/>
    </row>
    <row r="59156" spans="4:4" x14ac:dyDescent="0.2">
      <c r="D59156" s="20"/>
    </row>
    <row r="59157" spans="4:4" x14ac:dyDescent="0.2">
      <c r="D59157" s="20"/>
    </row>
    <row r="59158" spans="4:4" x14ac:dyDescent="0.2">
      <c r="D59158" s="20"/>
    </row>
    <row r="59159" spans="4:4" x14ac:dyDescent="0.2">
      <c r="D59159" s="20"/>
    </row>
    <row r="59160" spans="4:4" x14ac:dyDescent="0.2">
      <c r="D59160" s="20"/>
    </row>
    <row r="59161" spans="4:4" x14ac:dyDescent="0.2">
      <c r="D59161" s="20"/>
    </row>
    <row r="59162" spans="4:4" x14ac:dyDescent="0.2">
      <c r="D59162" s="20"/>
    </row>
    <row r="59163" spans="4:4" x14ac:dyDescent="0.2">
      <c r="D59163" s="20"/>
    </row>
    <row r="59164" spans="4:4" x14ac:dyDescent="0.2">
      <c r="D59164" s="20"/>
    </row>
    <row r="59165" spans="4:4" x14ac:dyDescent="0.2">
      <c r="D59165" s="20"/>
    </row>
    <row r="59166" spans="4:4" x14ac:dyDescent="0.2">
      <c r="D59166" s="20"/>
    </row>
    <row r="59167" spans="4:4" x14ac:dyDescent="0.2">
      <c r="D59167" s="20"/>
    </row>
    <row r="59168" spans="4:4" x14ac:dyDescent="0.2">
      <c r="D59168" s="20"/>
    </row>
    <row r="59169" spans="4:4" x14ac:dyDescent="0.2">
      <c r="D59169" s="20"/>
    </row>
    <row r="59170" spans="4:4" x14ac:dyDescent="0.2">
      <c r="D59170" s="20"/>
    </row>
    <row r="59171" spans="4:4" x14ac:dyDescent="0.2">
      <c r="D59171" s="20"/>
    </row>
    <row r="59172" spans="4:4" x14ac:dyDescent="0.2">
      <c r="D59172" s="20"/>
    </row>
    <row r="59173" spans="4:4" x14ac:dyDescent="0.2">
      <c r="D59173" s="20"/>
    </row>
    <row r="59174" spans="4:4" x14ac:dyDescent="0.2">
      <c r="D59174" s="20"/>
    </row>
    <row r="59175" spans="4:4" x14ac:dyDescent="0.2">
      <c r="D59175" s="20"/>
    </row>
    <row r="59176" spans="4:4" x14ac:dyDescent="0.2">
      <c r="D59176" s="20"/>
    </row>
    <row r="59177" spans="4:4" x14ac:dyDescent="0.2">
      <c r="D59177" s="20"/>
    </row>
    <row r="59178" spans="4:4" x14ac:dyDescent="0.2">
      <c r="D59178" s="20"/>
    </row>
    <row r="59179" spans="4:4" x14ac:dyDescent="0.2">
      <c r="D59179" s="20"/>
    </row>
    <row r="59180" spans="4:4" x14ac:dyDescent="0.2">
      <c r="D59180" s="20"/>
    </row>
    <row r="59181" spans="4:4" x14ac:dyDescent="0.2">
      <c r="D59181" s="20"/>
    </row>
    <row r="59182" spans="4:4" x14ac:dyDescent="0.2">
      <c r="D59182" s="20"/>
    </row>
    <row r="59183" spans="4:4" x14ac:dyDescent="0.2">
      <c r="D59183" s="20"/>
    </row>
    <row r="59184" spans="4:4" x14ac:dyDescent="0.2">
      <c r="D59184" s="20"/>
    </row>
    <row r="59185" spans="4:4" x14ac:dyDescent="0.2">
      <c r="D59185" s="20"/>
    </row>
    <row r="59186" spans="4:4" x14ac:dyDescent="0.2">
      <c r="D59186" s="20"/>
    </row>
    <row r="59187" spans="4:4" x14ac:dyDescent="0.2">
      <c r="D59187" s="20"/>
    </row>
    <row r="59188" spans="4:4" x14ac:dyDescent="0.2">
      <c r="D59188" s="20"/>
    </row>
    <row r="59189" spans="4:4" x14ac:dyDescent="0.2">
      <c r="D59189" s="20"/>
    </row>
    <row r="59190" spans="4:4" x14ac:dyDescent="0.2">
      <c r="D59190" s="20"/>
    </row>
    <row r="59191" spans="4:4" x14ac:dyDescent="0.2">
      <c r="D59191" s="20"/>
    </row>
    <row r="59192" spans="4:4" x14ac:dyDescent="0.2">
      <c r="D59192" s="20"/>
    </row>
    <row r="59193" spans="4:4" x14ac:dyDescent="0.2">
      <c r="D59193" s="20"/>
    </row>
    <row r="59194" spans="4:4" x14ac:dyDescent="0.2">
      <c r="D59194" s="20"/>
    </row>
    <row r="59195" spans="4:4" x14ac:dyDescent="0.2">
      <c r="D59195" s="20"/>
    </row>
    <row r="59196" spans="4:4" x14ac:dyDescent="0.2">
      <c r="D59196" s="20"/>
    </row>
    <row r="59197" spans="4:4" x14ac:dyDescent="0.2">
      <c r="D59197" s="20"/>
    </row>
    <row r="59198" spans="4:4" x14ac:dyDescent="0.2">
      <c r="D59198" s="20"/>
    </row>
    <row r="59199" spans="4:4" x14ac:dyDescent="0.2">
      <c r="D59199" s="20"/>
    </row>
    <row r="59200" spans="4:4" x14ac:dyDescent="0.2">
      <c r="D59200" s="20"/>
    </row>
    <row r="59201" spans="4:4" x14ac:dyDescent="0.2">
      <c r="D59201" s="20"/>
    </row>
    <row r="59202" spans="4:4" x14ac:dyDescent="0.2">
      <c r="D59202" s="20"/>
    </row>
    <row r="59203" spans="4:4" x14ac:dyDescent="0.2">
      <c r="D59203" s="20"/>
    </row>
    <row r="59204" spans="4:4" x14ac:dyDescent="0.2">
      <c r="D59204" s="20"/>
    </row>
    <row r="59205" spans="4:4" x14ac:dyDescent="0.2">
      <c r="D59205" s="20"/>
    </row>
    <row r="59206" spans="4:4" x14ac:dyDescent="0.2">
      <c r="D59206" s="20"/>
    </row>
    <row r="59207" spans="4:4" x14ac:dyDescent="0.2">
      <c r="D59207" s="20"/>
    </row>
    <row r="59208" spans="4:4" x14ac:dyDescent="0.2">
      <c r="D59208" s="20"/>
    </row>
    <row r="59209" spans="4:4" x14ac:dyDescent="0.2">
      <c r="D59209" s="20"/>
    </row>
    <row r="59210" spans="4:4" x14ac:dyDescent="0.2">
      <c r="D59210" s="20"/>
    </row>
    <row r="59211" spans="4:4" x14ac:dyDescent="0.2">
      <c r="D59211" s="20"/>
    </row>
    <row r="59212" spans="4:4" x14ac:dyDescent="0.2">
      <c r="D59212" s="20"/>
    </row>
    <row r="59213" spans="4:4" x14ac:dyDescent="0.2">
      <c r="D59213" s="20"/>
    </row>
    <row r="59214" spans="4:4" x14ac:dyDescent="0.2">
      <c r="D59214" s="20"/>
    </row>
    <row r="59215" spans="4:4" x14ac:dyDescent="0.2">
      <c r="D59215" s="20"/>
    </row>
    <row r="59216" spans="4:4" x14ac:dyDescent="0.2">
      <c r="D59216" s="20"/>
    </row>
    <row r="59217" spans="4:4" x14ac:dyDescent="0.2">
      <c r="D59217" s="20"/>
    </row>
    <row r="59218" spans="4:4" x14ac:dyDescent="0.2">
      <c r="D59218" s="20"/>
    </row>
    <row r="59219" spans="4:4" x14ac:dyDescent="0.2">
      <c r="D59219" s="20"/>
    </row>
    <row r="59220" spans="4:4" x14ac:dyDescent="0.2">
      <c r="D59220" s="20"/>
    </row>
    <row r="59221" spans="4:4" x14ac:dyDescent="0.2">
      <c r="D59221" s="20"/>
    </row>
    <row r="59222" spans="4:4" x14ac:dyDescent="0.2">
      <c r="D59222" s="20"/>
    </row>
    <row r="59223" spans="4:4" x14ac:dyDescent="0.2">
      <c r="D59223" s="20"/>
    </row>
    <row r="59224" spans="4:4" x14ac:dyDescent="0.2">
      <c r="D59224" s="20"/>
    </row>
    <row r="59225" spans="4:4" x14ac:dyDescent="0.2">
      <c r="D59225" s="20"/>
    </row>
    <row r="59226" spans="4:4" x14ac:dyDescent="0.2">
      <c r="D59226" s="20"/>
    </row>
    <row r="59227" spans="4:4" x14ac:dyDescent="0.2">
      <c r="D59227" s="20"/>
    </row>
    <row r="59228" spans="4:4" x14ac:dyDescent="0.2">
      <c r="D59228" s="20"/>
    </row>
    <row r="59229" spans="4:4" x14ac:dyDescent="0.2">
      <c r="D59229" s="20"/>
    </row>
    <row r="59230" spans="4:4" x14ac:dyDescent="0.2">
      <c r="D59230" s="20"/>
    </row>
    <row r="59231" spans="4:4" x14ac:dyDescent="0.2">
      <c r="D59231" s="20"/>
    </row>
    <row r="59232" spans="4:4" x14ac:dyDescent="0.2">
      <c r="D59232" s="20"/>
    </row>
    <row r="59233" spans="4:4" x14ac:dyDescent="0.2">
      <c r="D59233" s="20"/>
    </row>
    <row r="59234" spans="4:4" x14ac:dyDescent="0.2">
      <c r="D59234" s="20"/>
    </row>
    <row r="59235" spans="4:4" x14ac:dyDescent="0.2">
      <c r="D59235" s="20"/>
    </row>
    <row r="59236" spans="4:4" x14ac:dyDescent="0.2">
      <c r="D59236" s="20"/>
    </row>
    <row r="59237" spans="4:4" x14ac:dyDescent="0.2">
      <c r="D59237" s="20"/>
    </row>
    <row r="59238" spans="4:4" x14ac:dyDescent="0.2">
      <c r="D59238" s="20"/>
    </row>
    <row r="59239" spans="4:4" x14ac:dyDescent="0.2">
      <c r="D59239" s="20"/>
    </row>
    <row r="59240" spans="4:4" x14ac:dyDescent="0.2">
      <c r="D59240" s="20"/>
    </row>
    <row r="59241" spans="4:4" x14ac:dyDescent="0.2">
      <c r="D59241" s="20"/>
    </row>
    <row r="59242" spans="4:4" x14ac:dyDescent="0.2">
      <c r="D59242" s="20"/>
    </row>
    <row r="59243" spans="4:4" x14ac:dyDescent="0.2">
      <c r="D59243" s="20"/>
    </row>
    <row r="59244" spans="4:4" x14ac:dyDescent="0.2">
      <c r="D59244" s="20"/>
    </row>
    <row r="59245" spans="4:4" x14ac:dyDescent="0.2">
      <c r="D59245" s="20"/>
    </row>
    <row r="59246" spans="4:4" x14ac:dyDescent="0.2">
      <c r="D59246" s="20"/>
    </row>
    <row r="59247" spans="4:4" x14ac:dyDescent="0.2">
      <c r="D59247" s="20"/>
    </row>
    <row r="59248" spans="4:4" x14ac:dyDescent="0.2">
      <c r="D59248" s="20"/>
    </row>
    <row r="59249" spans="4:4" x14ac:dyDescent="0.2">
      <c r="D59249" s="20"/>
    </row>
    <row r="59250" spans="4:4" x14ac:dyDescent="0.2">
      <c r="D59250" s="20"/>
    </row>
    <row r="59251" spans="4:4" x14ac:dyDescent="0.2">
      <c r="D59251" s="20"/>
    </row>
    <row r="59252" spans="4:4" x14ac:dyDescent="0.2">
      <c r="D59252" s="20"/>
    </row>
    <row r="59253" spans="4:4" x14ac:dyDescent="0.2">
      <c r="D59253" s="20"/>
    </row>
    <row r="59254" spans="4:4" x14ac:dyDescent="0.2">
      <c r="D59254" s="20"/>
    </row>
    <row r="59255" spans="4:4" x14ac:dyDescent="0.2">
      <c r="D59255" s="20"/>
    </row>
    <row r="59256" spans="4:4" x14ac:dyDescent="0.2">
      <c r="D59256" s="20"/>
    </row>
    <row r="59257" spans="4:4" x14ac:dyDescent="0.2">
      <c r="D59257" s="20"/>
    </row>
    <row r="59258" spans="4:4" x14ac:dyDescent="0.2">
      <c r="D59258" s="20"/>
    </row>
    <row r="59259" spans="4:4" x14ac:dyDescent="0.2">
      <c r="D59259" s="20"/>
    </row>
    <row r="59260" spans="4:4" x14ac:dyDescent="0.2">
      <c r="D59260" s="20"/>
    </row>
    <row r="59261" spans="4:4" x14ac:dyDescent="0.2">
      <c r="D59261" s="20"/>
    </row>
    <row r="59262" spans="4:4" x14ac:dyDescent="0.2">
      <c r="D59262" s="20"/>
    </row>
    <row r="59263" spans="4:4" x14ac:dyDescent="0.2">
      <c r="D59263" s="20"/>
    </row>
    <row r="59264" spans="4:4" x14ac:dyDescent="0.2">
      <c r="D59264" s="20"/>
    </row>
    <row r="59265" spans="4:4" x14ac:dyDescent="0.2">
      <c r="D59265" s="20"/>
    </row>
    <row r="59266" spans="4:4" x14ac:dyDescent="0.2">
      <c r="D59266" s="20"/>
    </row>
    <row r="59267" spans="4:4" x14ac:dyDescent="0.2">
      <c r="D59267" s="20"/>
    </row>
    <row r="59268" spans="4:4" x14ac:dyDescent="0.2">
      <c r="D59268" s="20"/>
    </row>
    <row r="59269" spans="4:4" x14ac:dyDescent="0.2">
      <c r="D59269" s="20"/>
    </row>
    <row r="59270" spans="4:4" x14ac:dyDescent="0.2">
      <c r="D59270" s="20"/>
    </row>
    <row r="59271" spans="4:4" x14ac:dyDescent="0.2">
      <c r="D59271" s="20"/>
    </row>
    <row r="59272" spans="4:4" x14ac:dyDescent="0.2">
      <c r="D59272" s="20"/>
    </row>
    <row r="59273" spans="4:4" x14ac:dyDescent="0.2">
      <c r="D59273" s="20"/>
    </row>
    <row r="59274" spans="4:4" x14ac:dyDescent="0.2">
      <c r="D59274" s="20"/>
    </row>
    <row r="59275" spans="4:4" x14ac:dyDescent="0.2">
      <c r="D59275" s="20"/>
    </row>
    <row r="59276" spans="4:4" x14ac:dyDescent="0.2">
      <c r="D59276" s="20"/>
    </row>
    <row r="59277" spans="4:4" x14ac:dyDescent="0.2">
      <c r="D59277" s="20"/>
    </row>
    <row r="59278" spans="4:4" x14ac:dyDescent="0.2">
      <c r="D59278" s="20"/>
    </row>
    <row r="59279" spans="4:4" x14ac:dyDescent="0.2">
      <c r="D59279" s="20"/>
    </row>
    <row r="59280" spans="4:4" x14ac:dyDescent="0.2">
      <c r="D59280" s="20"/>
    </row>
    <row r="59281" spans="4:4" x14ac:dyDescent="0.2">
      <c r="D59281" s="20"/>
    </row>
    <row r="59282" spans="4:4" x14ac:dyDescent="0.2">
      <c r="D59282" s="20"/>
    </row>
    <row r="59283" spans="4:4" x14ac:dyDescent="0.2">
      <c r="D59283" s="20"/>
    </row>
    <row r="59284" spans="4:4" x14ac:dyDescent="0.2">
      <c r="D59284" s="20"/>
    </row>
    <row r="59285" spans="4:4" x14ac:dyDescent="0.2">
      <c r="D59285" s="20"/>
    </row>
    <row r="59286" spans="4:4" x14ac:dyDescent="0.2">
      <c r="D59286" s="20"/>
    </row>
    <row r="59287" spans="4:4" x14ac:dyDescent="0.2">
      <c r="D59287" s="20"/>
    </row>
    <row r="59288" spans="4:4" x14ac:dyDescent="0.2">
      <c r="D59288" s="20"/>
    </row>
    <row r="59289" spans="4:4" x14ac:dyDescent="0.2">
      <c r="D59289" s="20"/>
    </row>
    <row r="59290" spans="4:4" x14ac:dyDescent="0.2">
      <c r="D59290" s="20"/>
    </row>
    <row r="59291" spans="4:4" x14ac:dyDescent="0.2">
      <c r="D59291" s="20"/>
    </row>
    <row r="59292" spans="4:4" x14ac:dyDescent="0.2">
      <c r="D59292" s="20"/>
    </row>
    <row r="59293" spans="4:4" x14ac:dyDescent="0.2">
      <c r="D59293" s="20"/>
    </row>
    <row r="59294" spans="4:4" x14ac:dyDescent="0.2">
      <c r="D59294" s="20"/>
    </row>
    <row r="59295" spans="4:4" x14ac:dyDescent="0.2">
      <c r="D59295" s="20"/>
    </row>
    <row r="59296" spans="4:4" x14ac:dyDescent="0.2">
      <c r="D59296" s="20"/>
    </row>
    <row r="59297" spans="4:4" x14ac:dyDescent="0.2">
      <c r="D59297" s="20"/>
    </row>
    <row r="59298" spans="4:4" x14ac:dyDescent="0.2">
      <c r="D59298" s="20"/>
    </row>
    <row r="59299" spans="4:4" x14ac:dyDescent="0.2">
      <c r="D59299" s="20"/>
    </row>
    <row r="59300" spans="4:4" x14ac:dyDescent="0.2">
      <c r="D59300" s="20"/>
    </row>
    <row r="59301" spans="4:4" x14ac:dyDescent="0.2">
      <c r="D59301" s="20"/>
    </row>
    <row r="59302" spans="4:4" x14ac:dyDescent="0.2">
      <c r="D59302" s="20"/>
    </row>
    <row r="59303" spans="4:4" x14ac:dyDescent="0.2">
      <c r="D59303" s="20"/>
    </row>
    <row r="59304" spans="4:4" x14ac:dyDescent="0.2">
      <c r="D59304" s="20"/>
    </row>
    <row r="59305" spans="4:4" x14ac:dyDescent="0.2">
      <c r="D59305" s="20"/>
    </row>
    <row r="59306" spans="4:4" x14ac:dyDescent="0.2">
      <c r="D59306" s="20"/>
    </row>
    <row r="59307" spans="4:4" x14ac:dyDescent="0.2">
      <c r="D59307" s="20"/>
    </row>
    <row r="59308" spans="4:4" x14ac:dyDescent="0.2">
      <c r="D59308" s="20"/>
    </row>
    <row r="59309" spans="4:4" x14ac:dyDescent="0.2">
      <c r="D59309" s="20"/>
    </row>
    <row r="59310" spans="4:4" x14ac:dyDescent="0.2">
      <c r="D59310" s="20"/>
    </row>
    <row r="59311" spans="4:4" x14ac:dyDescent="0.2">
      <c r="D59311" s="20"/>
    </row>
    <row r="59312" spans="4:4" x14ac:dyDescent="0.2">
      <c r="D59312" s="20"/>
    </row>
    <row r="59313" spans="4:4" x14ac:dyDescent="0.2">
      <c r="D59313" s="20"/>
    </row>
    <row r="59314" spans="4:4" x14ac:dyDescent="0.2">
      <c r="D59314" s="20"/>
    </row>
    <row r="59315" spans="4:4" x14ac:dyDescent="0.2">
      <c r="D59315" s="20"/>
    </row>
    <row r="59316" spans="4:4" x14ac:dyDescent="0.2">
      <c r="D59316" s="20"/>
    </row>
    <row r="59317" spans="4:4" x14ac:dyDescent="0.2">
      <c r="D59317" s="20"/>
    </row>
    <row r="59318" spans="4:4" x14ac:dyDescent="0.2">
      <c r="D59318" s="20"/>
    </row>
    <row r="59319" spans="4:4" x14ac:dyDescent="0.2">
      <c r="D59319" s="20"/>
    </row>
    <row r="59320" spans="4:4" x14ac:dyDescent="0.2">
      <c r="D59320" s="20"/>
    </row>
    <row r="59321" spans="4:4" x14ac:dyDescent="0.2">
      <c r="D59321" s="20"/>
    </row>
    <row r="59322" spans="4:4" x14ac:dyDescent="0.2">
      <c r="D59322" s="20"/>
    </row>
    <row r="59323" spans="4:4" x14ac:dyDescent="0.2">
      <c r="D59323" s="20"/>
    </row>
    <row r="59324" spans="4:4" x14ac:dyDescent="0.2">
      <c r="D59324" s="20"/>
    </row>
    <row r="59325" spans="4:4" x14ac:dyDescent="0.2">
      <c r="D59325" s="20"/>
    </row>
    <row r="59326" spans="4:4" x14ac:dyDescent="0.2">
      <c r="D59326" s="20"/>
    </row>
    <row r="59327" spans="4:4" x14ac:dyDescent="0.2">
      <c r="D59327" s="20"/>
    </row>
    <row r="59328" spans="4:4" x14ac:dyDescent="0.2">
      <c r="D59328" s="20"/>
    </row>
    <row r="59329" spans="4:4" x14ac:dyDescent="0.2">
      <c r="D59329" s="20"/>
    </row>
    <row r="59330" spans="4:4" x14ac:dyDescent="0.2">
      <c r="D59330" s="20"/>
    </row>
    <row r="59331" spans="4:4" x14ac:dyDescent="0.2">
      <c r="D59331" s="20"/>
    </row>
    <row r="59332" spans="4:4" x14ac:dyDescent="0.2">
      <c r="D59332" s="20"/>
    </row>
    <row r="59333" spans="4:4" x14ac:dyDescent="0.2">
      <c r="D59333" s="20"/>
    </row>
    <row r="59334" spans="4:4" x14ac:dyDescent="0.2">
      <c r="D59334" s="20"/>
    </row>
    <row r="59335" spans="4:4" x14ac:dyDescent="0.2">
      <c r="D59335" s="20"/>
    </row>
    <row r="59336" spans="4:4" x14ac:dyDescent="0.2">
      <c r="D59336" s="20"/>
    </row>
    <row r="59337" spans="4:4" x14ac:dyDescent="0.2">
      <c r="D59337" s="20"/>
    </row>
    <row r="59338" spans="4:4" x14ac:dyDescent="0.2">
      <c r="D59338" s="20"/>
    </row>
    <row r="59339" spans="4:4" x14ac:dyDescent="0.2">
      <c r="D59339" s="20"/>
    </row>
    <row r="59340" spans="4:4" x14ac:dyDescent="0.2">
      <c r="D59340" s="20"/>
    </row>
    <row r="59341" spans="4:4" x14ac:dyDescent="0.2">
      <c r="D59341" s="20"/>
    </row>
    <row r="59342" spans="4:4" x14ac:dyDescent="0.2">
      <c r="D59342" s="20"/>
    </row>
    <row r="59343" spans="4:4" x14ac:dyDescent="0.2">
      <c r="D59343" s="20"/>
    </row>
    <row r="59344" spans="4:4" x14ac:dyDescent="0.2">
      <c r="D59344" s="20"/>
    </row>
    <row r="59345" spans="4:4" x14ac:dyDescent="0.2">
      <c r="D59345" s="20"/>
    </row>
    <row r="59346" spans="4:4" x14ac:dyDescent="0.2">
      <c r="D59346" s="20"/>
    </row>
    <row r="59347" spans="4:4" x14ac:dyDescent="0.2">
      <c r="D59347" s="20"/>
    </row>
    <row r="59348" spans="4:4" x14ac:dyDescent="0.2">
      <c r="D59348" s="20"/>
    </row>
    <row r="59349" spans="4:4" x14ac:dyDescent="0.2">
      <c r="D59349" s="20"/>
    </row>
    <row r="59350" spans="4:4" x14ac:dyDescent="0.2">
      <c r="D59350" s="20"/>
    </row>
    <row r="59351" spans="4:4" x14ac:dyDescent="0.2">
      <c r="D59351" s="20"/>
    </row>
    <row r="59352" spans="4:4" x14ac:dyDescent="0.2">
      <c r="D59352" s="20"/>
    </row>
    <row r="59353" spans="4:4" x14ac:dyDescent="0.2">
      <c r="D59353" s="20"/>
    </row>
    <row r="59354" spans="4:4" x14ac:dyDescent="0.2">
      <c r="D59354" s="20"/>
    </row>
    <row r="59355" spans="4:4" x14ac:dyDescent="0.2">
      <c r="D59355" s="20"/>
    </row>
    <row r="59356" spans="4:4" x14ac:dyDescent="0.2">
      <c r="D59356" s="20"/>
    </row>
    <row r="59357" spans="4:4" x14ac:dyDescent="0.2">
      <c r="D59357" s="20"/>
    </row>
    <row r="59358" spans="4:4" x14ac:dyDescent="0.2">
      <c r="D59358" s="20"/>
    </row>
    <row r="59359" spans="4:4" x14ac:dyDescent="0.2">
      <c r="D59359" s="20"/>
    </row>
    <row r="59360" spans="4:4" x14ac:dyDescent="0.2">
      <c r="D59360" s="20"/>
    </row>
    <row r="59361" spans="4:4" x14ac:dyDescent="0.2">
      <c r="D59361" s="20"/>
    </row>
    <row r="59362" spans="4:4" x14ac:dyDescent="0.2">
      <c r="D59362" s="20"/>
    </row>
    <row r="59363" spans="4:4" x14ac:dyDescent="0.2">
      <c r="D59363" s="20"/>
    </row>
    <row r="59364" spans="4:4" x14ac:dyDescent="0.2">
      <c r="D59364" s="20"/>
    </row>
    <row r="59365" spans="4:4" x14ac:dyDescent="0.2">
      <c r="D59365" s="20"/>
    </row>
    <row r="59366" spans="4:4" x14ac:dyDescent="0.2">
      <c r="D59366" s="20"/>
    </row>
    <row r="59367" spans="4:4" x14ac:dyDescent="0.2">
      <c r="D59367" s="20"/>
    </row>
    <row r="59368" spans="4:4" x14ac:dyDescent="0.2">
      <c r="D59368" s="20"/>
    </row>
    <row r="59369" spans="4:4" x14ac:dyDescent="0.2">
      <c r="D59369" s="20"/>
    </row>
    <row r="59370" spans="4:4" x14ac:dyDescent="0.2">
      <c r="D59370" s="20"/>
    </row>
    <row r="59371" spans="4:4" x14ac:dyDescent="0.2">
      <c r="D59371" s="20"/>
    </row>
    <row r="59372" spans="4:4" x14ac:dyDescent="0.2">
      <c r="D59372" s="20"/>
    </row>
    <row r="59373" spans="4:4" x14ac:dyDescent="0.2">
      <c r="D59373" s="20"/>
    </row>
    <row r="59374" spans="4:4" x14ac:dyDescent="0.2">
      <c r="D59374" s="20"/>
    </row>
    <row r="59375" spans="4:4" x14ac:dyDescent="0.2">
      <c r="D59375" s="20"/>
    </row>
    <row r="59376" spans="4:4" x14ac:dyDescent="0.2">
      <c r="D59376" s="20"/>
    </row>
    <row r="59377" spans="4:4" x14ac:dyDescent="0.2">
      <c r="D59377" s="20"/>
    </row>
    <row r="59378" spans="4:4" x14ac:dyDescent="0.2">
      <c r="D59378" s="20"/>
    </row>
    <row r="59379" spans="4:4" x14ac:dyDescent="0.2">
      <c r="D59379" s="20"/>
    </row>
    <row r="59380" spans="4:4" x14ac:dyDescent="0.2">
      <c r="D59380" s="20"/>
    </row>
    <row r="59381" spans="4:4" x14ac:dyDescent="0.2">
      <c r="D59381" s="20"/>
    </row>
    <row r="59382" spans="4:4" x14ac:dyDescent="0.2">
      <c r="D59382" s="20"/>
    </row>
    <row r="59383" spans="4:4" x14ac:dyDescent="0.2">
      <c r="D59383" s="20"/>
    </row>
    <row r="59384" spans="4:4" x14ac:dyDescent="0.2">
      <c r="D59384" s="20"/>
    </row>
    <row r="59385" spans="4:4" x14ac:dyDescent="0.2">
      <c r="D59385" s="20"/>
    </row>
    <row r="59386" spans="4:4" x14ac:dyDescent="0.2">
      <c r="D59386" s="20"/>
    </row>
    <row r="59387" spans="4:4" x14ac:dyDescent="0.2">
      <c r="D59387" s="20"/>
    </row>
    <row r="59388" spans="4:4" x14ac:dyDescent="0.2">
      <c r="D59388" s="20"/>
    </row>
    <row r="59389" spans="4:4" x14ac:dyDescent="0.2">
      <c r="D59389" s="20"/>
    </row>
    <row r="59390" spans="4:4" x14ac:dyDescent="0.2">
      <c r="D59390" s="20"/>
    </row>
    <row r="59391" spans="4:4" x14ac:dyDescent="0.2">
      <c r="D59391" s="20"/>
    </row>
    <row r="59392" spans="4:4" x14ac:dyDescent="0.2">
      <c r="D59392" s="20"/>
    </row>
    <row r="59393" spans="4:4" x14ac:dyDescent="0.2">
      <c r="D59393" s="20"/>
    </row>
    <row r="59394" spans="4:4" x14ac:dyDescent="0.2">
      <c r="D59394" s="20"/>
    </row>
    <row r="59395" spans="4:4" x14ac:dyDescent="0.2">
      <c r="D59395" s="20"/>
    </row>
    <row r="59396" spans="4:4" x14ac:dyDescent="0.2">
      <c r="D59396" s="20"/>
    </row>
    <row r="59397" spans="4:4" x14ac:dyDescent="0.2">
      <c r="D59397" s="20"/>
    </row>
    <row r="59398" spans="4:4" x14ac:dyDescent="0.2">
      <c r="D59398" s="20"/>
    </row>
    <row r="59399" spans="4:4" x14ac:dyDescent="0.2">
      <c r="D59399" s="20"/>
    </row>
    <row r="59400" spans="4:4" x14ac:dyDescent="0.2">
      <c r="D59400" s="20"/>
    </row>
    <row r="59401" spans="4:4" x14ac:dyDescent="0.2">
      <c r="D59401" s="20"/>
    </row>
    <row r="59402" spans="4:4" x14ac:dyDescent="0.2">
      <c r="D59402" s="20"/>
    </row>
    <row r="59403" spans="4:4" x14ac:dyDescent="0.2">
      <c r="D59403" s="20"/>
    </row>
    <row r="59404" spans="4:4" x14ac:dyDescent="0.2">
      <c r="D59404" s="20"/>
    </row>
    <row r="59405" spans="4:4" x14ac:dyDescent="0.2">
      <c r="D59405" s="20"/>
    </row>
    <row r="59406" spans="4:4" x14ac:dyDescent="0.2">
      <c r="D59406" s="20"/>
    </row>
    <row r="59407" spans="4:4" x14ac:dyDescent="0.2">
      <c r="D59407" s="20"/>
    </row>
    <row r="59408" spans="4:4" x14ac:dyDescent="0.2">
      <c r="D59408" s="20"/>
    </row>
    <row r="59409" spans="4:4" x14ac:dyDescent="0.2">
      <c r="D59409" s="20"/>
    </row>
    <row r="59410" spans="4:4" x14ac:dyDescent="0.2">
      <c r="D59410" s="20"/>
    </row>
    <row r="59411" spans="4:4" x14ac:dyDescent="0.2">
      <c r="D59411" s="20"/>
    </row>
    <row r="59412" spans="4:4" x14ac:dyDescent="0.2">
      <c r="D59412" s="20"/>
    </row>
    <row r="59413" spans="4:4" x14ac:dyDescent="0.2">
      <c r="D59413" s="20"/>
    </row>
    <row r="59414" spans="4:4" x14ac:dyDescent="0.2">
      <c r="D59414" s="20"/>
    </row>
    <row r="59415" spans="4:4" x14ac:dyDescent="0.2">
      <c r="D59415" s="20"/>
    </row>
    <row r="59416" spans="4:4" x14ac:dyDescent="0.2">
      <c r="D59416" s="20"/>
    </row>
    <row r="59417" spans="4:4" x14ac:dyDescent="0.2">
      <c r="D59417" s="20"/>
    </row>
    <row r="59418" spans="4:4" x14ac:dyDescent="0.2">
      <c r="D59418" s="20"/>
    </row>
    <row r="59419" spans="4:4" x14ac:dyDescent="0.2">
      <c r="D59419" s="20"/>
    </row>
    <row r="59420" spans="4:4" x14ac:dyDescent="0.2">
      <c r="D59420" s="20"/>
    </row>
    <row r="59421" spans="4:4" x14ac:dyDescent="0.2">
      <c r="D59421" s="20"/>
    </row>
    <row r="59422" spans="4:4" x14ac:dyDescent="0.2">
      <c r="D59422" s="20"/>
    </row>
    <row r="59423" spans="4:4" x14ac:dyDescent="0.2">
      <c r="D59423" s="20"/>
    </row>
    <row r="59424" spans="4:4" x14ac:dyDescent="0.2">
      <c r="D59424" s="20"/>
    </row>
    <row r="59425" spans="4:4" x14ac:dyDescent="0.2">
      <c r="D59425" s="20"/>
    </row>
    <row r="59426" spans="4:4" x14ac:dyDescent="0.2">
      <c r="D59426" s="20"/>
    </row>
    <row r="59427" spans="4:4" x14ac:dyDescent="0.2">
      <c r="D59427" s="20"/>
    </row>
    <row r="59428" spans="4:4" x14ac:dyDescent="0.2">
      <c r="D59428" s="20"/>
    </row>
    <row r="59429" spans="4:4" x14ac:dyDescent="0.2">
      <c r="D59429" s="20"/>
    </row>
    <row r="59430" spans="4:4" x14ac:dyDescent="0.2">
      <c r="D59430" s="20"/>
    </row>
    <row r="59431" spans="4:4" x14ac:dyDescent="0.2">
      <c r="D59431" s="20"/>
    </row>
    <row r="59432" spans="4:4" x14ac:dyDescent="0.2">
      <c r="D59432" s="20"/>
    </row>
    <row r="59433" spans="4:4" x14ac:dyDescent="0.2">
      <c r="D59433" s="20"/>
    </row>
    <row r="59434" spans="4:4" x14ac:dyDescent="0.2">
      <c r="D59434" s="20"/>
    </row>
    <row r="59435" spans="4:4" x14ac:dyDescent="0.2">
      <c r="D59435" s="20"/>
    </row>
    <row r="59436" spans="4:4" x14ac:dyDescent="0.2">
      <c r="D59436" s="20"/>
    </row>
    <row r="59437" spans="4:4" x14ac:dyDescent="0.2">
      <c r="D59437" s="20"/>
    </row>
    <row r="59438" spans="4:4" x14ac:dyDescent="0.2">
      <c r="D59438" s="20"/>
    </row>
    <row r="59439" spans="4:4" x14ac:dyDescent="0.2">
      <c r="D59439" s="20"/>
    </row>
    <row r="59440" spans="4:4" x14ac:dyDescent="0.2">
      <c r="D59440" s="20"/>
    </row>
    <row r="59441" spans="4:4" x14ac:dyDescent="0.2">
      <c r="D59441" s="20"/>
    </row>
    <row r="59442" spans="4:4" x14ac:dyDescent="0.2">
      <c r="D59442" s="20"/>
    </row>
    <row r="59443" spans="4:4" x14ac:dyDescent="0.2">
      <c r="D59443" s="20"/>
    </row>
    <row r="59444" spans="4:4" x14ac:dyDescent="0.2">
      <c r="D59444" s="20"/>
    </row>
    <row r="59445" spans="4:4" x14ac:dyDescent="0.2">
      <c r="D59445" s="20"/>
    </row>
    <row r="59446" spans="4:4" x14ac:dyDescent="0.2">
      <c r="D59446" s="20"/>
    </row>
    <row r="59447" spans="4:4" x14ac:dyDescent="0.2">
      <c r="D59447" s="20"/>
    </row>
    <row r="59448" spans="4:4" x14ac:dyDescent="0.2">
      <c r="D59448" s="20"/>
    </row>
    <row r="59449" spans="4:4" x14ac:dyDescent="0.2">
      <c r="D59449" s="20"/>
    </row>
    <row r="59450" spans="4:4" x14ac:dyDescent="0.2">
      <c r="D59450" s="20"/>
    </row>
    <row r="59451" spans="4:4" x14ac:dyDescent="0.2">
      <c r="D59451" s="20"/>
    </row>
    <row r="59452" spans="4:4" x14ac:dyDescent="0.2">
      <c r="D59452" s="20"/>
    </row>
    <row r="59453" spans="4:4" x14ac:dyDescent="0.2">
      <c r="D59453" s="20"/>
    </row>
    <row r="59454" spans="4:4" x14ac:dyDescent="0.2">
      <c r="D59454" s="20"/>
    </row>
    <row r="59455" spans="4:4" x14ac:dyDescent="0.2">
      <c r="D59455" s="20"/>
    </row>
    <row r="59456" spans="4:4" x14ac:dyDescent="0.2">
      <c r="D59456" s="20"/>
    </row>
    <row r="59457" spans="4:4" x14ac:dyDescent="0.2">
      <c r="D59457" s="20"/>
    </row>
    <row r="59458" spans="4:4" x14ac:dyDescent="0.2">
      <c r="D59458" s="20"/>
    </row>
    <row r="59459" spans="4:4" x14ac:dyDescent="0.2">
      <c r="D59459" s="20"/>
    </row>
    <row r="59460" spans="4:4" x14ac:dyDescent="0.2">
      <c r="D59460" s="20"/>
    </row>
    <row r="59461" spans="4:4" x14ac:dyDescent="0.2">
      <c r="D59461" s="20"/>
    </row>
    <row r="59462" spans="4:4" x14ac:dyDescent="0.2">
      <c r="D59462" s="20"/>
    </row>
    <row r="59463" spans="4:4" x14ac:dyDescent="0.2">
      <c r="D59463" s="20"/>
    </row>
    <row r="59464" spans="4:4" x14ac:dyDescent="0.2">
      <c r="D59464" s="20"/>
    </row>
    <row r="59465" spans="4:4" x14ac:dyDescent="0.2">
      <c r="D59465" s="20"/>
    </row>
    <row r="59466" spans="4:4" x14ac:dyDescent="0.2">
      <c r="D59466" s="20"/>
    </row>
    <row r="59467" spans="4:4" x14ac:dyDescent="0.2">
      <c r="D59467" s="20"/>
    </row>
    <row r="59468" spans="4:4" x14ac:dyDescent="0.2">
      <c r="D59468" s="20"/>
    </row>
    <row r="59469" spans="4:4" x14ac:dyDescent="0.2">
      <c r="D59469" s="20"/>
    </row>
    <row r="59470" spans="4:4" x14ac:dyDescent="0.2">
      <c r="D59470" s="20"/>
    </row>
    <row r="59471" spans="4:4" x14ac:dyDescent="0.2">
      <c r="D59471" s="20"/>
    </row>
    <row r="59472" spans="4:4" x14ac:dyDescent="0.2">
      <c r="D59472" s="20"/>
    </row>
    <row r="59473" spans="4:4" x14ac:dyDescent="0.2">
      <c r="D59473" s="20"/>
    </row>
    <row r="59474" spans="4:4" x14ac:dyDescent="0.2">
      <c r="D59474" s="20"/>
    </row>
    <row r="59475" spans="4:4" x14ac:dyDescent="0.2">
      <c r="D59475" s="20"/>
    </row>
    <row r="59476" spans="4:4" x14ac:dyDescent="0.2">
      <c r="D59476" s="20"/>
    </row>
    <row r="59477" spans="4:4" x14ac:dyDescent="0.2">
      <c r="D59477" s="20"/>
    </row>
    <row r="59478" spans="4:4" x14ac:dyDescent="0.2">
      <c r="D59478" s="20"/>
    </row>
    <row r="59479" spans="4:4" x14ac:dyDescent="0.2">
      <c r="D59479" s="20"/>
    </row>
    <row r="59480" spans="4:4" x14ac:dyDescent="0.2">
      <c r="D59480" s="20"/>
    </row>
    <row r="59481" spans="4:4" x14ac:dyDescent="0.2">
      <c r="D59481" s="20"/>
    </row>
    <row r="59482" spans="4:4" x14ac:dyDescent="0.2">
      <c r="D59482" s="20"/>
    </row>
    <row r="59483" spans="4:4" x14ac:dyDescent="0.2">
      <c r="D59483" s="20"/>
    </row>
    <row r="59484" spans="4:4" x14ac:dyDescent="0.2">
      <c r="D59484" s="20"/>
    </row>
    <row r="59485" spans="4:4" x14ac:dyDescent="0.2">
      <c r="D59485" s="20"/>
    </row>
    <row r="59486" spans="4:4" x14ac:dyDescent="0.2">
      <c r="D59486" s="20"/>
    </row>
    <row r="59487" spans="4:4" x14ac:dyDescent="0.2">
      <c r="D59487" s="20"/>
    </row>
    <row r="59488" spans="4:4" x14ac:dyDescent="0.2">
      <c r="D59488" s="20"/>
    </row>
    <row r="59489" spans="4:4" x14ac:dyDescent="0.2">
      <c r="D59489" s="20"/>
    </row>
    <row r="59490" spans="4:4" x14ac:dyDescent="0.2">
      <c r="D59490" s="20"/>
    </row>
    <row r="59491" spans="4:4" x14ac:dyDescent="0.2">
      <c r="D59491" s="20"/>
    </row>
    <row r="59492" spans="4:4" x14ac:dyDescent="0.2">
      <c r="D59492" s="20"/>
    </row>
    <row r="59493" spans="4:4" x14ac:dyDescent="0.2">
      <c r="D59493" s="20"/>
    </row>
    <row r="59494" spans="4:4" x14ac:dyDescent="0.2">
      <c r="D59494" s="20"/>
    </row>
    <row r="59495" spans="4:4" x14ac:dyDescent="0.2">
      <c r="D59495" s="20"/>
    </row>
    <row r="59496" spans="4:4" x14ac:dyDescent="0.2">
      <c r="D59496" s="20"/>
    </row>
    <row r="59497" spans="4:4" x14ac:dyDescent="0.2">
      <c r="D59497" s="20"/>
    </row>
    <row r="59498" spans="4:4" x14ac:dyDescent="0.2">
      <c r="D59498" s="20"/>
    </row>
    <row r="59499" spans="4:4" x14ac:dyDescent="0.2">
      <c r="D59499" s="20"/>
    </row>
    <row r="59500" spans="4:4" x14ac:dyDescent="0.2">
      <c r="D59500" s="20"/>
    </row>
    <row r="59501" spans="4:4" x14ac:dyDescent="0.2">
      <c r="D59501" s="20"/>
    </row>
    <row r="59502" spans="4:4" x14ac:dyDescent="0.2">
      <c r="D59502" s="20"/>
    </row>
    <row r="59503" spans="4:4" x14ac:dyDescent="0.2">
      <c r="D59503" s="20"/>
    </row>
    <row r="59504" spans="4:4" x14ac:dyDescent="0.2">
      <c r="D59504" s="20"/>
    </row>
    <row r="59505" spans="4:4" x14ac:dyDescent="0.2">
      <c r="D59505" s="20"/>
    </row>
    <row r="59506" spans="4:4" x14ac:dyDescent="0.2">
      <c r="D59506" s="20"/>
    </row>
    <row r="59507" spans="4:4" x14ac:dyDescent="0.2">
      <c r="D59507" s="20"/>
    </row>
    <row r="59508" spans="4:4" x14ac:dyDescent="0.2">
      <c r="D59508" s="20"/>
    </row>
    <row r="59509" spans="4:4" x14ac:dyDescent="0.2">
      <c r="D59509" s="20"/>
    </row>
    <row r="59510" spans="4:4" x14ac:dyDescent="0.2">
      <c r="D59510" s="20"/>
    </row>
    <row r="59511" spans="4:4" x14ac:dyDescent="0.2">
      <c r="D59511" s="20"/>
    </row>
    <row r="59512" spans="4:4" x14ac:dyDescent="0.2">
      <c r="D59512" s="20"/>
    </row>
    <row r="59513" spans="4:4" x14ac:dyDescent="0.2">
      <c r="D59513" s="20"/>
    </row>
    <row r="59514" spans="4:4" x14ac:dyDescent="0.2">
      <c r="D59514" s="20"/>
    </row>
    <row r="59515" spans="4:4" x14ac:dyDescent="0.2">
      <c r="D59515" s="20"/>
    </row>
    <row r="59516" spans="4:4" x14ac:dyDescent="0.2">
      <c r="D59516" s="20"/>
    </row>
    <row r="59517" spans="4:4" x14ac:dyDescent="0.2">
      <c r="D59517" s="20"/>
    </row>
    <row r="59518" spans="4:4" x14ac:dyDescent="0.2">
      <c r="D59518" s="20"/>
    </row>
    <row r="59519" spans="4:4" x14ac:dyDescent="0.2">
      <c r="D59519" s="20"/>
    </row>
    <row r="59520" spans="4:4" x14ac:dyDescent="0.2">
      <c r="D59520" s="20"/>
    </row>
    <row r="59521" spans="4:4" x14ac:dyDescent="0.2">
      <c r="D59521" s="20"/>
    </row>
    <row r="59522" spans="4:4" x14ac:dyDescent="0.2">
      <c r="D59522" s="20"/>
    </row>
    <row r="59523" spans="4:4" x14ac:dyDescent="0.2">
      <c r="D59523" s="20"/>
    </row>
    <row r="59524" spans="4:4" x14ac:dyDescent="0.2">
      <c r="D59524" s="20"/>
    </row>
    <row r="59525" spans="4:4" x14ac:dyDescent="0.2">
      <c r="D59525" s="20"/>
    </row>
    <row r="59526" spans="4:4" x14ac:dyDescent="0.2">
      <c r="D59526" s="20"/>
    </row>
    <row r="59527" spans="4:4" x14ac:dyDescent="0.2">
      <c r="D59527" s="20"/>
    </row>
    <row r="59528" spans="4:4" x14ac:dyDescent="0.2">
      <c r="D59528" s="20"/>
    </row>
    <row r="59529" spans="4:4" x14ac:dyDescent="0.2">
      <c r="D59529" s="20"/>
    </row>
    <row r="59530" spans="4:4" x14ac:dyDescent="0.2">
      <c r="D59530" s="20"/>
    </row>
    <row r="59531" spans="4:4" x14ac:dyDescent="0.2">
      <c r="D59531" s="20"/>
    </row>
    <row r="59532" spans="4:4" x14ac:dyDescent="0.2">
      <c r="D59532" s="20"/>
    </row>
    <row r="59533" spans="4:4" x14ac:dyDescent="0.2">
      <c r="D59533" s="20"/>
    </row>
    <row r="59534" spans="4:4" x14ac:dyDescent="0.2">
      <c r="D59534" s="20"/>
    </row>
    <row r="59535" spans="4:4" x14ac:dyDescent="0.2">
      <c r="D59535" s="20"/>
    </row>
    <row r="59536" spans="4:4" x14ac:dyDescent="0.2">
      <c r="D59536" s="20"/>
    </row>
    <row r="59537" spans="4:4" x14ac:dyDescent="0.2">
      <c r="D59537" s="20"/>
    </row>
    <row r="59538" spans="4:4" x14ac:dyDescent="0.2">
      <c r="D59538" s="20"/>
    </row>
    <row r="59539" spans="4:4" x14ac:dyDescent="0.2">
      <c r="D59539" s="20"/>
    </row>
    <row r="59540" spans="4:4" x14ac:dyDescent="0.2">
      <c r="D59540" s="20"/>
    </row>
    <row r="59541" spans="4:4" x14ac:dyDescent="0.2">
      <c r="D59541" s="20"/>
    </row>
    <row r="59542" spans="4:4" x14ac:dyDescent="0.2">
      <c r="D59542" s="20"/>
    </row>
    <row r="59543" spans="4:4" x14ac:dyDescent="0.2">
      <c r="D59543" s="20"/>
    </row>
    <row r="59544" spans="4:4" x14ac:dyDescent="0.2">
      <c r="D59544" s="20"/>
    </row>
    <row r="59545" spans="4:4" x14ac:dyDescent="0.2">
      <c r="D59545" s="20"/>
    </row>
    <row r="59546" spans="4:4" x14ac:dyDescent="0.2">
      <c r="D59546" s="20"/>
    </row>
    <row r="59547" spans="4:4" x14ac:dyDescent="0.2">
      <c r="D59547" s="20"/>
    </row>
    <row r="59548" spans="4:4" x14ac:dyDescent="0.2">
      <c r="D59548" s="20"/>
    </row>
    <row r="59549" spans="4:4" x14ac:dyDescent="0.2">
      <c r="D59549" s="20"/>
    </row>
    <row r="59550" spans="4:4" x14ac:dyDescent="0.2">
      <c r="D59550" s="20"/>
    </row>
    <row r="59551" spans="4:4" x14ac:dyDescent="0.2">
      <c r="D59551" s="20"/>
    </row>
    <row r="59552" spans="4:4" x14ac:dyDescent="0.2">
      <c r="D59552" s="20"/>
    </row>
    <row r="59553" spans="4:4" x14ac:dyDescent="0.2">
      <c r="D59553" s="20"/>
    </row>
    <row r="59554" spans="4:4" x14ac:dyDescent="0.2">
      <c r="D59554" s="20"/>
    </row>
    <row r="59555" spans="4:4" x14ac:dyDescent="0.2">
      <c r="D59555" s="20"/>
    </row>
    <row r="59556" spans="4:4" x14ac:dyDescent="0.2">
      <c r="D59556" s="20"/>
    </row>
    <row r="59557" spans="4:4" x14ac:dyDescent="0.2">
      <c r="D59557" s="20"/>
    </row>
    <row r="59558" spans="4:4" x14ac:dyDescent="0.2">
      <c r="D59558" s="20"/>
    </row>
    <row r="59559" spans="4:4" x14ac:dyDescent="0.2">
      <c r="D59559" s="20"/>
    </row>
    <row r="59560" spans="4:4" x14ac:dyDescent="0.2">
      <c r="D59560" s="20"/>
    </row>
    <row r="59561" spans="4:4" x14ac:dyDescent="0.2">
      <c r="D59561" s="20"/>
    </row>
    <row r="59562" spans="4:4" x14ac:dyDescent="0.2">
      <c r="D59562" s="20"/>
    </row>
    <row r="59563" spans="4:4" x14ac:dyDescent="0.2">
      <c r="D59563" s="20"/>
    </row>
    <row r="59564" spans="4:4" x14ac:dyDescent="0.2">
      <c r="D59564" s="20"/>
    </row>
    <row r="59565" spans="4:4" x14ac:dyDescent="0.2">
      <c r="D59565" s="20"/>
    </row>
    <row r="59566" spans="4:4" x14ac:dyDescent="0.2">
      <c r="D59566" s="20"/>
    </row>
    <row r="59567" spans="4:4" x14ac:dyDescent="0.2">
      <c r="D59567" s="20"/>
    </row>
    <row r="59568" spans="4:4" x14ac:dyDescent="0.2">
      <c r="D59568" s="20"/>
    </row>
    <row r="59569" spans="4:4" x14ac:dyDescent="0.2">
      <c r="D59569" s="20"/>
    </row>
    <row r="59570" spans="4:4" x14ac:dyDescent="0.2">
      <c r="D59570" s="20"/>
    </row>
    <row r="59571" spans="4:4" x14ac:dyDescent="0.2">
      <c r="D59571" s="20"/>
    </row>
    <row r="59572" spans="4:4" x14ac:dyDescent="0.2">
      <c r="D59572" s="20"/>
    </row>
    <row r="59573" spans="4:4" x14ac:dyDescent="0.2">
      <c r="D59573" s="20"/>
    </row>
    <row r="59574" spans="4:4" x14ac:dyDescent="0.2">
      <c r="D59574" s="20"/>
    </row>
    <row r="59575" spans="4:4" x14ac:dyDescent="0.2">
      <c r="D59575" s="20"/>
    </row>
    <row r="59576" spans="4:4" x14ac:dyDescent="0.2">
      <c r="D59576" s="20"/>
    </row>
    <row r="59577" spans="4:4" x14ac:dyDescent="0.2">
      <c r="D59577" s="20"/>
    </row>
    <row r="59578" spans="4:4" x14ac:dyDescent="0.2">
      <c r="D59578" s="20"/>
    </row>
    <row r="59579" spans="4:4" x14ac:dyDescent="0.2">
      <c r="D59579" s="20"/>
    </row>
    <row r="59580" spans="4:4" x14ac:dyDescent="0.2">
      <c r="D59580" s="20"/>
    </row>
    <row r="59581" spans="4:4" x14ac:dyDescent="0.2">
      <c r="D59581" s="20"/>
    </row>
    <row r="59582" spans="4:4" x14ac:dyDescent="0.2">
      <c r="D59582" s="20"/>
    </row>
    <row r="59583" spans="4:4" x14ac:dyDescent="0.2">
      <c r="D59583" s="20"/>
    </row>
    <row r="59584" spans="4:4" x14ac:dyDescent="0.2">
      <c r="D59584" s="20"/>
    </row>
    <row r="59585" spans="4:4" x14ac:dyDescent="0.2">
      <c r="D59585" s="20"/>
    </row>
    <row r="59586" spans="4:4" x14ac:dyDescent="0.2">
      <c r="D59586" s="20"/>
    </row>
    <row r="59587" spans="4:4" x14ac:dyDescent="0.2">
      <c r="D59587" s="20"/>
    </row>
    <row r="59588" spans="4:4" x14ac:dyDescent="0.2">
      <c r="D59588" s="20"/>
    </row>
    <row r="59589" spans="4:4" x14ac:dyDescent="0.2">
      <c r="D59589" s="20"/>
    </row>
    <row r="59590" spans="4:4" x14ac:dyDescent="0.2">
      <c r="D59590" s="20"/>
    </row>
    <row r="59591" spans="4:4" x14ac:dyDescent="0.2">
      <c r="D59591" s="20"/>
    </row>
    <row r="59592" spans="4:4" x14ac:dyDescent="0.2">
      <c r="D59592" s="20"/>
    </row>
    <row r="59593" spans="4:4" x14ac:dyDescent="0.2">
      <c r="D59593" s="20"/>
    </row>
    <row r="59594" spans="4:4" x14ac:dyDescent="0.2">
      <c r="D59594" s="20"/>
    </row>
    <row r="59595" spans="4:4" x14ac:dyDescent="0.2">
      <c r="D59595" s="20"/>
    </row>
    <row r="59596" spans="4:4" x14ac:dyDescent="0.2">
      <c r="D59596" s="20"/>
    </row>
    <row r="59597" spans="4:4" x14ac:dyDescent="0.2">
      <c r="D59597" s="20"/>
    </row>
    <row r="59598" spans="4:4" x14ac:dyDescent="0.2">
      <c r="D59598" s="20"/>
    </row>
    <row r="59599" spans="4:4" x14ac:dyDescent="0.2">
      <c r="D59599" s="20"/>
    </row>
    <row r="59600" spans="4:4" x14ac:dyDescent="0.2">
      <c r="D59600" s="20"/>
    </row>
    <row r="59601" spans="4:4" x14ac:dyDescent="0.2">
      <c r="D59601" s="20"/>
    </row>
    <row r="59602" spans="4:4" x14ac:dyDescent="0.2">
      <c r="D59602" s="20"/>
    </row>
    <row r="59603" spans="4:4" x14ac:dyDescent="0.2">
      <c r="D59603" s="20"/>
    </row>
    <row r="59604" spans="4:4" x14ac:dyDescent="0.2">
      <c r="D59604" s="20"/>
    </row>
    <row r="59605" spans="4:4" x14ac:dyDescent="0.2">
      <c r="D59605" s="20"/>
    </row>
    <row r="59606" spans="4:4" x14ac:dyDescent="0.2">
      <c r="D59606" s="20"/>
    </row>
    <row r="59607" spans="4:4" x14ac:dyDescent="0.2">
      <c r="D59607" s="20"/>
    </row>
    <row r="59608" spans="4:4" x14ac:dyDescent="0.2">
      <c r="D59608" s="20"/>
    </row>
    <row r="59609" spans="4:4" x14ac:dyDescent="0.2">
      <c r="D59609" s="20"/>
    </row>
    <row r="59610" spans="4:4" x14ac:dyDescent="0.2">
      <c r="D59610" s="20"/>
    </row>
    <row r="59611" spans="4:4" x14ac:dyDescent="0.2">
      <c r="D59611" s="20"/>
    </row>
    <row r="59612" spans="4:4" x14ac:dyDescent="0.2">
      <c r="D59612" s="20"/>
    </row>
    <row r="59613" spans="4:4" x14ac:dyDescent="0.2">
      <c r="D59613" s="20"/>
    </row>
    <row r="59614" spans="4:4" x14ac:dyDescent="0.2">
      <c r="D59614" s="20"/>
    </row>
    <row r="59615" spans="4:4" x14ac:dyDescent="0.2">
      <c r="D59615" s="20"/>
    </row>
    <row r="59616" spans="4:4" x14ac:dyDescent="0.2">
      <c r="D59616" s="20"/>
    </row>
    <row r="59617" spans="4:4" x14ac:dyDescent="0.2">
      <c r="D59617" s="20"/>
    </row>
    <row r="59618" spans="4:4" x14ac:dyDescent="0.2">
      <c r="D59618" s="20"/>
    </row>
    <row r="59619" spans="4:4" x14ac:dyDescent="0.2">
      <c r="D59619" s="20"/>
    </row>
    <row r="59620" spans="4:4" x14ac:dyDescent="0.2">
      <c r="D59620" s="20"/>
    </row>
    <row r="59621" spans="4:4" x14ac:dyDescent="0.2">
      <c r="D59621" s="20"/>
    </row>
    <row r="59622" spans="4:4" x14ac:dyDescent="0.2">
      <c r="D59622" s="20"/>
    </row>
    <row r="59623" spans="4:4" x14ac:dyDescent="0.2">
      <c r="D59623" s="20"/>
    </row>
    <row r="59624" spans="4:4" x14ac:dyDescent="0.2">
      <c r="D59624" s="20"/>
    </row>
    <row r="59625" spans="4:4" x14ac:dyDescent="0.2">
      <c r="D59625" s="20"/>
    </row>
    <row r="59626" spans="4:4" x14ac:dyDescent="0.2">
      <c r="D59626" s="20"/>
    </row>
    <row r="59627" spans="4:4" x14ac:dyDescent="0.2">
      <c r="D59627" s="20"/>
    </row>
    <row r="59628" spans="4:4" x14ac:dyDescent="0.2">
      <c r="D59628" s="20"/>
    </row>
    <row r="59629" spans="4:4" x14ac:dyDescent="0.2">
      <c r="D59629" s="20"/>
    </row>
    <row r="59630" spans="4:4" x14ac:dyDescent="0.2">
      <c r="D59630" s="20"/>
    </row>
    <row r="59631" spans="4:4" x14ac:dyDescent="0.2">
      <c r="D59631" s="20"/>
    </row>
    <row r="59632" spans="4:4" x14ac:dyDescent="0.2">
      <c r="D59632" s="20"/>
    </row>
    <row r="59633" spans="4:4" x14ac:dyDescent="0.2">
      <c r="D59633" s="20"/>
    </row>
    <row r="59634" spans="4:4" x14ac:dyDescent="0.2">
      <c r="D59634" s="20"/>
    </row>
    <row r="59635" spans="4:4" x14ac:dyDescent="0.2">
      <c r="D59635" s="20"/>
    </row>
    <row r="59636" spans="4:4" x14ac:dyDescent="0.2">
      <c r="D59636" s="20"/>
    </row>
    <row r="59637" spans="4:4" x14ac:dyDescent="0.2">
      <c r="D59637" s="20"/>
    </row>
    <row r="59638" spans="4:4" x14ac:dyDescent="0.2">
      <c r="D59638" s="20"/>
    </row>
    <row r="59639" spans="4:4" x14ac:dyDescent="0.2">
      <c r="D59639" s="20"/>
    </row>
    <row r="59640" spans="4:4" x14ac:dyDescent="0.2">
      <c r="D59640" s="20"/>
    </row>
    <row r="59641" spans="4:4" x14ac:dyDescent="0.2">
      <c r="D59641" s="20"/>
    </row>
    <row r="59642" spans="4:4" x14ac:dyDescent="0.2">
      <c r="D59642" s="20"/>
    </row>
    <row r="59643" spans="4:4" x14ac:dyDescent="0.2">
      <c r="D59643" s="20"/>
    </row>
    <row r="59644" spans="4:4" x14ac:dyDescent="0.2">
      <c r="D59644" s="20"/>
    </row>
    <row r="59645" spans="4:4" x14ac:dyDescent="0.2">
      <c r="D59645" s="20"/>
    </row>
    <row r="59646" spans="4:4" x14ac:dyDescent="0.2">
      <c r="D59646" s="20"/>
    </row>
    <row r="59647" spans="4:4" x14ac:dyDescent="0.2">
      <c r="D59647" s="20"/>
    </row>
    <row r="59648" spans="4:4" x14ac:dyDescent="0.2">
      <c r="D59648" s="20"/>
    </row>
    <row r="59649" spans="4:4" x14ac:dyDescent="0.2">
      <c r="D59649" s="20"/>
    </row>
    <row r="59650" spans="4:4" x14ac:dyDescent="0.2">
      <c r="D59650" s="20"/>
    </row>
    <row r="59651" spans="4:4" x14ac:dyDescent="0.2">
      <c r="D59651" s="20"/>
    </row>
    <row r="59652" spans="4:4" x14ac:dyDescent="0.2">
      <c r="D59652" s="20"/>
    </row>
    <row r="59653" spans="4:4" x14ac:dyDescent="0.2">
      <c r="D59653" s="20"/>
    </row>
    <row r="59654" spans="4:4" x14ac:dyDescent="0.2">
      <c r="D59654" s="20"/>
    </row>
    <row r="59655" spans="4:4" x14ac:dyDescent="0.2">
      <c r="D59655" s="20"/>
    </row>
    <row r="59656" spans="4:4" x14ac:dyDescent="0.2">
      <c r="D59656" s="20"/>
    </row>
    <row r="59657" spans="4:4" x14ac:dyDescent="0.2">
      <c r="D59657" s="20"/>
    </row>
    <row r="59658" spans="4:4" x14ac:dyDescent="0.2">
      <c r="D59658" s="20"/>
    </row>
    <row r="59659" spans="4:4" x14ac:dyDescent="0.2">
      <c r="D59659" s="20"/>
    </row>
    <row r="59660" spans="4:4" x14ac:dyDescent="0.2">
      <c r="D59660" s="20"/>
    </row>
    <row r="59661" spans="4:4" x14ac:dyDescent="0.2">
      <c r="D59661" s="20"/>
    </row>
    <row r="59662" spans="4:4" x14ac:dyDescent="0.2">
      <c r="D59662" s="20"/>
    </row>
    <row r="59663" spans="4:4" x14ac:dyDescent="0.2">
      <c r="D59663" s="20"/>
    </row>
    <row r="59664" spans="4:4" x14ac:dyDescent="0.2">
      <c r="D59664" s="20"/>
    </row>
    <row r="59665" spans="4:4" x14ac:dyDescent="0.2">
      <c r="D59665" s="20"/>
    </row>
    <row r="59666" spans="4:4" x14ac:dyDescent="0.2">
      <c r="D59666" s="20"/>
    </row>
    <row r="59667" spans="4:4" x14ac:dyDescent="0.2">
      <c r="D59667" s="20"/>
    </row>
    <row r="59668" spans="4:4" x14ac:dyDescent="0.2">
      <c r="D59668" s="20"/>
    </row>
    <row r="59669" spans="4:4" x14ac:dyDescent="0.2">
      <c r="D59669" s="20"/>
    </row>
    <row r="59670" spans="4:4" x14ac:dyDescent="0.2">
      <c r="D59670" s="20"/>
    </row>
    <row r="59671" spans="4:4" x14ac:dyDescent="0.2">
      <c r="D59671" s="20"/>
    </row>
    <row r="59672" spans="4:4" x14ac:dyDescent="0.2">
      <c r="D59672" s="20"/>
    </row>
    <row r="59673" spans="4:4" x14ac:dyDescent="0.2">
      <c r="D59673" s="20"/>
    </row>
    <row r="59674" spans="4:4" x14ac:dyDescent="0.2">
      <c r="D59674" s="20"/>
    </row>
    <row r="59675" spans="4:4" x14ac:dyDescent="0.2">
      <c r="D59675" s="20"/>
    </row>
    <row r="59676" spans="4:4" x14ac:dyDescent="0.2">
      <c r="D59676" s="20"/>
    </row>
    <row r="59677" spans="4:4" x14ac:dyDescent="0.2">
      <c r="D59677" s="20"/>
    </row>
    <row r="59678" spans="4:4" x14ac:dyDescent="0.2">
      <c r="D59678" s="20"/>
    </row>
    <row r="59679" spans="4:4" x14ac:dyDescent="0.2">
      <c r="D59679" s="20"/>
    </row>
    <row r="59680" spans="4:4" x14ac:dyDescent="0.2">
      <c r="D59680" s="20"/>
    </row>
    <row r="59681" spans="4:4" x14ac:dyDescent="0.2">
      <c r="D59681" s="20"/>
    </row>
    <row r="59682" spans="4:4" x14ac:dyDescent="0.2">
      <c r="D59682" s="20"/>
    </row>
    <row r="59683" spans="4:4" x14ac:dyDescent="0.2">
      <c r="D59683" s="20"/>
    </row>
    <row r="59684" spans="4:4" x14ac:dyDescent="0.2">
      <c r="D59684" s="20"/>
    </row>
    <row r="59685" spans="4:4" x14ac:dyDescent="0.2">
      <c r="D59685" s="20"/>
    </row>
    <row r="59686" spans="4:4" x14ac:dyDescent="0.2">
      <c r="D59686" s="20"/>
    </row>
    <row r="59687" spans="4:4" x14ac:dyDescent="0.2">
      <c r="D59687" s="20"/>
    </row>
    <row r="59688" spans="4:4" x14ac:dyDescent="0.2">
      <c r="D59688" s="20"/>
    </row>
    <row r="59689" spans="4:4" x14ac:dyDescent="0.2">
      <c r="D59689" s="20"/>
    </row>
    <row r="59690" spans="4:4" x14ac:dyDescent="0.2">
      <c r="D59690" s="20"/>
    </row>
    <row r="59691" spans="4:4" x14ac:dyDescent="0.2">
      <c r="D59691" s="20"/>
    </row>
    <row r="59692" spans="4:4" x14ac:dyDescent="0.2">
      <c r="D59692" s="20"/>
    </row>
    <row r="59693" spans="4:4" x14ac:dyDescent="0.2">
      <c r="D59693" s="20"/>
    </row>
    <row r="59694" spans="4:4" x14ac:dyDescent="0.2">
      <c r="D59694" s="20"/>
    </row>
    <row r="59695" spans="4:4" x14ac:dyDescent="0.2">
      <c r="D59695" s="20"/>
    </row>
    <row r="59696" spans="4:4" x14ac:dyDescent="0.2">
      <c r="D59696" s="20"/>
    </row>
    <row r="59697" spans="4:4" x14ac:dyDescent="0.2">
      <c r="D59697" s="20"/>
    </row>
    <row r="59698" spans="4:4" x14ac:dyDescent="0.2">
      <c r="D59698" s="20"/>
    </row>
    <row r="59699" spans="4:4" x14ac:dyDescent="0.2">
      <c r="D59699" s="20"/>
    </row>
    <row r="59700" spans="4:4" x14ac:dyDescent="0.2">
      <c r="D59700" s="20"/>
    </row>
    <row r="59701" spans="4:4" x14ac:dyDescent="0.2">
      <c r="D59701" s="20"/>
    </row>
    <row r="59702" spans="4:4" x14ac:dyDescent="0.2">
      <c r="D59702" s="20"/>
    </row>
    <row r="59703" spans="4:4" x14ac:dyDescent="0.2">
      <c r="D59703" s="20"/>
    </row>
    <row r="59704" spans="4:4" x14ac:dyDescent="0.2">
      <c r="D59704" s="20"/>
    </row>
    <row r="59705" spans="4:4" x14ac:dyDescent="0.2">
      <c r="D59705" s="20"/>
    </row>
    <row r="59706" spans="4:4" x14ac:dyDescent="0.2">
      <c r="D59706" s="20"/>
    </row>
    <row r="59707" spans="4:4" x14ac:dyDescent="0.2">
      <c r="D59707" s="20"/>
    </row>
    <row r="59708" spans="4:4" x14ac:dyDescent="0.2">
      <c r="D59708" s="20"/>
    </row>
    <row r="59709" spans="4:4" x14ac:dyDescent="0.2">
      <c r="D59709" s="20"/>
    </row>
    <row r="59710" spans="4:4" x14ac:dyDescent="0.2">
      <c r="D59710" s="20"/>
    </row>
    <row r="59711" spans="4:4" x14ac:dyDescent="0.2">
      <c r="D59711" s="20"/>
    </row>
    <row r="59712" spans="4:4" x14ac:dyDescent="0.2">
      <c r="D59712" s="20"/>
    </row>
    <row r="59713" spans="4:4" x14ac:dyDescent="0.2">
      <c r="D59713" s="20"/>
    </row>
    <row r="59714" spans="4:4" x14ac:dyDescent="0.2">
      <c r="D59714" s="20"/>
    </row>
    <row r="59715" spans="4:4" x14ac:dyDescent="0.2">
      <c r="D59715" s="20"/>
    </row>
    <row r="59716" spans="4:4" x14ac:dyDescent="0.2">
      <c r="D59716" s="20"/>
    </row>
    <row r="59717" spans="4:4" x14ac:dyDescent="0.2">
      <c r="D59717" s="20"/>
    </row>
    <row r="59718" spans="4:4" x14ac:dyDescent="0.2">
      <c r="D59718" s="20"/>
    </row>
    <row r="59719" spans="4:4" x14ac:dyDescent="0.2">
      <c r="D59719" s="20"/>
    </row>
    <row r="59720" spans="4:4" x14ac:dyDescent="0.2">
      <c r="D59720" s="20"/>
    </row>
    <row r="59721" spans="4:4" x14ac:dyDescent="0.2">
      <c r="D59721" s="20"/>
    </row>
    <row r="59722" spans="4:4" x14ac:dyDescent="0.2">
      <c r="D59722" s="20"/>
    </row>
    <row r="59723" spans="4:4" x14ac:dyDescent="0.2">
      <c r="D59723" s="20"/>
    </row>
    <row r="59724" spans="4:4" x14ac:dyDescent="0.2">
      <c r="D59724" s="20"/>
    </row>
    <row r="59725" spans="4:4" x14ac:dyDescent="0.2">
      <c r="D59725" s="20"/>
    </row>
    <row r="59726" spans="4:4" x14ac:dyDescent="0.2">
      <c r="D59726" s="20"/>
    </row>
    <row r="59727" spans="4:4" x14ac:dyDescent="0.2">
      <c r="D59727" s="20"/>
    </row>
    <row r="59728" spans="4:4" x14ac:dyDescent="0.2">
      <c r="D59728" s="20"/>
    </row>
    <row r="59729" spans="4:4" x14ac:dyDescent="0.2">
      <c r="D59729" s="20"/>
    </row>
    <row r="59730" spans="4:4" x14ac:dyDescent="0.2">
      <c r="D59730" s="20"/>
    </row>
    <row r="59731" spans="4:4" x14ac:dyDescent="0.2">
      <c r="D59731" s="20"/>
    </row>
    <row r="59732" spans="4:4" x14ac:dyDescent="0.2">
      <c r="D59732" s="20"/>
    </row>
    <row r="59733" spans="4:4" x14ac:dyDescent="0.2">
      <c r="D59733" s="20"/>
    </row>
    <row r="59734" spans="4:4" x14ac:dyDescent="0.2">
      <c r="D59734" s="20"/>
    </row>
    <row r="59735" spans="4:4" x14ac:dyDescent="0.2">
      <c r="D59735" s="20"/>
    </row>
    <row r="59736" spans="4:4" x14ac:dyDescent="0.2">
      <c r="D59736" s="20"/>
    </row>
    <row r="59737" spans="4:4" x14ac:dyDescent="0.2">
      <c r="D59737" s="20"/>
    </row>
    <row r="59738" spans="4:4" x14ac:dyDescent="0.2">
      <c r="D59738" s="20"/>
    </row>
    <row r="59739" spans="4:4" x14ac:dyDescent="0.2">
      <c r="D59739" s="20"/>
    </row>
    <row r="59740" spans="4:4" x14ac:dyDescent="0.2">
      <c r="D59740" s="20"/>
    </row>
    <row r="59741" spans="4:4" x14ac:dyDescent="0.2">
      <c r="D59741" s="20"/>
    </row>
    <row r="59742" spans="4:4" x14ac:dyDescent="0.2">
      <c r="D59742" s="20"/>
    </row>
    <row r="59743" spans="4:4" x14ac:dyDescent="0.2">
      <c r="D59743" s="20"/>
    </row>
    <row r="59744" spans="4:4" x14ac:dyDescent="0.2">
      <c r="D59744" s="20"/>
    </row>
    <row r="59745" spans="4:4" x14ac:dyDescent="0.2">
      <c r="D59745" s="20"/>
    </row>
    <row r="59746" spans="4:4" x14ac:dyDescent="0.2">
      <c r="D59746" s="20"/>
    </row>
    <row r="59747" spans="4:4" x14ac:dyDescent="0.2">
      <c r="D59747" s="20"/>
    </row>
    <row r="59748" spans="4:4" x14ac:dyDescent="0.2">
      <c r="D59748" s="20"/>
    </row>
    <row r="59749" spans="4:4" x14ac:dyDescent="0.2">
      <c r="D59749" s="20"/>
    </row>
    <row r="59750" spans="4:4" x14ac:dyDescent="0.2">
      <c r="D59750" s="20"/>
    </row>
    <row r="59751" spans="4:4" x14ac:dyDescent="0.2">
      <c r="D59751" s="20"/>
    </row>
    <row r="59752" spans="4:4" x14ac:dyDescent="0.2">
      <c r="D59752" s="20"/>
    </row>
    <row r="59753" spans="4:4" x14ac:dyDescent="0.2">
      <c r="D59753" s="20"/>
    </row>
    <row r="59754" spans="4:4" x14ac:dyDescent="0.2">
      <c r="D59754" s="20"/>
    </row>
    <row r="59755" spans="4:4" x14ac:dyDescent="0.2">
      <c r="D59755" s="20"/>
    </row>
    <row r="59756" spans="4:4" x14ac:dyDescent="0.2">
      <c r="D59756" s="20"/>
    </row>
    <row r="59757" spans="4:4" x14ac:dyDescent="0.2">
      <c r="D59757" s="20"/>
    </row>
    <row r="59758" spans="4:4" x14ac:dyDescent="0.2">
      <c r="D59758" s="20"/>
    </row>
    <row r="59759" spans="4:4" x14ac:dyDescent="0.2">
      <c r="D59759" s="20"/>
    </row>
    <row r="59760" spans="4:4" x14ac:dyDescent="0.2">
      <c r="D59760" s="20"/>
    </row>
    <row r="59761" spans="4:4" x14ac:dyDescent="0.2">
      <c r="D59761" s="20"/>
    </row>
    <row r="59762" spans="4:4" x14ac:dyDescent="0.2">
      <c r="D59762" s="20"/>
    </row>
    <row r="59763" spans="4:4" x14ac:dyDescent="0.2">
      <c r="D59763" s="20"/>
    </row>
    <row r="59764" spans="4:4" x14ac:dyDescent="0.2">
      <c r="D59764" s="20"/>
    </row>
    <row r="59765" spans="4:4" x14ac:dyDescent="0.2">
      <c r="D59765" s="20"/>
    </row>
    <row r="59766" spans="4:4" x14ac:dyDescent="0.2">
      <c r="D59766" s="20"/>
    </row>
    <row r="59767" spans="4:4" x14ac:dyDescent="0.2">
      <c r="D59767" s="20"/>
    </row>
    <row r="59768" spans="4:4" x14ac:dyDescent="0.2">
      <c r="D59768" s="20"/>
    </row>
    <row r="59769" spans="4:4" x14ac:dyDescent="0.2">
      <c r="D59769" s="20"/>
    </row>
    <row r="59770" spans="4:4" x14ac:dyDescent="0.2">
      <c r="D59770" s="20"/>
    </row>
    <row r="59771" spans="4:4" x14ac:dyDescent="0.2">
      <c r="D59771" s="20"/>
    </row>
    <row r="59772" spans="4:4" x14ac:dyDescent="0.2">
      <c r="D59772" s="20"/>
    </row>
    <row r="59773" spans="4:4" x14ac:dyDescent="0.2">
      <c r="D59773" s="20"/>
    </row>
    <row r="59774" spans="4:4" x14ac:dyDescent="0.2">
      <c r="D59774" s="20"/>
    </row>
    <row r="59775" spans="4:4" x14ac:dyDescent="0.2">
      <c r="D59775" s="20"/>
    </row>
    <row r="59776" spans="4:4" x14ac:dyDescent="0.2">
      <c r="D59776" s="20"/>
    </row>
    <row r="59777" spans="4:4" x14ac:dyDescent="0.2">
      <c r="D59777" s="20"/>
    </row>
    <row r="59778" spans="4:4" x14ac:dyDescent="0.2">
      <c r="D59778" s="20"/>
    </row>
    <row r="59779" spans="4:4" x14ac:dyDescent="0.2">
      <c r="D59779" s="20"/>
    </row>
    <row r="59780" spans="4:4" x14ac:dyDescent="0.2">
      <c r="D59780" s="20"/>
    </row>
    <row r="59781" spans="4:4" x14ac:dyDescent="0.2">
      <c r="D59781" s="20"/>
    </row>
    <row r="59782" spans="4:4" x14ac:dyDescent="0.2">
      <c r="D59782" s="20"/>
    </row>
    <row r="59783" spans="4:4" x14ac:dyDescent="0.2">
      <c r="D59783" s="20"/>
    </row>
    <row r="59784" spans="4:4" x14ac:dyDescent="0.2">
      <c r="D59784" s="20"/>
    </row>
    <row r="59785" spans="4:4" x14ac:dyDescent="0.2">
      <c r="D59785" s="20"/>
    </row>
    <row r="59786" spans="4:4" x14ac:dyDescent="0.2">
      <c r="D59786" s="20"/>
    </row>
    <row r="59787" spans="4:4" x14ac:dyDescent="0.2">
      <c r="D59787" s="20"/>
    </row>
    <row r="59788" spans="4:4" x14ac:dyDescent="0.2">
      <c r="D59788" s="20"/>
    </row>
    <row r="59789" spans="4:4" x14ac:dyDescent="0.2">
      <c r="D59789" s="20"/>
    </row>
    <row r="59790" spans="4:4" x14ac:dyDescent="0.2">
      <c r="D59790" s="20"/>
    </row>
    <row r="59791" spans="4:4" x14ac:dyDescent="0.2">
      <c r="D59791" s="20"/>
    </row>
    <row r="59792" spans="4:4" x14ac:dyDescent="0.2">
      <c r="D59792" s="20"/>
    </row>
    <row r="59793" spans="4:4" x14ac:dyDescent="0.2">
      <c r="D59793" s="20"/>
    </row>
    <row r="59794" spans="4:4" x14ac:dyDescent="0.2">
      <c r="D59794" s="20"/>
    </row>
    <row r="59795" spans="4:4" x14ac:dyDescent="0.2">
      <c r="D59795" s="20"/>
    </row>
    <row r="59796" spans="4:4" x14ac:dyDescent="0.2">
      <c r="D59796" s="20"/>
    </row>
    <row r="59797" spans="4:4" x14ac:dyDescent="0.2">
      <c r="D59797" s="20"/>
    </row>
    <row r="59798" spans="4:4" x14ac:dyDescent="0.2">
      <c r="D59798" s="20"/>
    </row>
    <row r="59799" spans="4:4" x14ac:dyDescent="0.2">
      <c r="D59799" s="20"/>
    </row>
    <row r="59800" spans="4:4" x14ac:dyDescent="0.2">
      <c r="D59800" s="20"/>
    </row>
    <row r="59801" spans="4:4" x14ac:dyDescent="0.2">
      <c r="D59801" s="20"/>
    </row>
    <row r="59802" spans="4:4" x14ac:dyDescent="0.2">
      <c r="D59802" s="20"/>
    </row>
    <row r="59803" spans="4:4" x14ac:dyDescent="0.2">
      <c r="D59803" s="20"/>
    </row>
    <row r="59804" spans="4:4" x14ac:dyDescent="0.2">
      <c r="D59804" s="20"/>
    </row>
    <row r="59805" spans="4:4" x14ac:dyDescent="0.2">
      <c r="D59805" s="20"/>
    </row>
    <row r="59806" spans="4:4" x14ac:dyDescent="0.2">
      <c r="D59806" s="20"/>
    </row>
    <row r="59807" spans="4:4" x14ac:dyDescent="0.2">
      <c r="D59807" s="20"/>
    </row>
    <row r="59808" spans="4:4" x14ac:dyDescent="0.2">
      <c r="D59808" s="20"/>
    </row>
    <row r="59809" spans="4:4" x14ac:dyDescent="0.2">
      <c r="D59809" s="20"/>
    </row>
    <row r="59810" spans="4:4" x14ac:dyDescent="0.2">
      <c r="D59810" s="20"/>
    </row>
    <row r="59811" spans="4:4" x14ac:dyDescent="0.2">
      <c r="D59811" s="20"/>
    </row>
    <row r="59812" spans="4:4" x14ac:dyDescent="0.2">
      <c r="D59812" s="20"/>
    </row>
    <row r="59813" spans="4:4" x14ac:dyDescent="0.2">
      <c r="D59813" s="20"/>
    </row>
    <row r="59814" spans="4:4" x14ac:dyDescent="0.2">
      <c r="D59814" s="20"/>
    </row>
    <row r="59815" spans="4:4" x14ac:dyDescent="0.2">
      <c r="D59815" s="20"/>
    </row>
    <row r="59816" spans="4:4" x14ac:dyDescent="0.2">
      <c r="D59816" s="20"/>
    </row>
    <row r="59817" spans="4:4" x14ac:dyDescent="0.2">
      <c r="D59817" s="20"/>
    </row>
    <row r="59818" spans="4:4" x14ac:dyDescent="0.2">
      <c r="D59818" s="20"/>
    </row>
    <row r="59819" spans="4:4" x14ac:dyDescent="0.2">
      <c r="D59819" s="20"/>
    </row>
    <row r="59820" spans="4:4" x14ac:dyDescent="0.2">
      <c r="D59820" s="20"/>
    </row>
    <row r="59821" spans="4:4" x14ac:dyDescent="0.2">
      <c r="D59821" s="20"/>
    </row>
    <row r="59822" spans="4:4" x14ac:dyDescent="0.2">
      <c r="D59822" s="20"/>
    </row>
    <row r="59823" spans="4:4" x14ac:dyDescent="0.2">
      <c r="D59823" s="20"/>
    </row>
    <row r="59824" spans="4:4" x14ac:dyDescent="0.2">
      <c r="D59824" s="20"/>
    </row>
    <row r="59825" spans="4:4" x14ac:dyDescent="0.2">
      <c r="D59825" s="20"/>
    </row>
    <row r="59826" spans="4:4" x14ac:dyDescent="0.2">
      <c r="D59826" s="20"/>
    </row>
    <row r="59827" spans="4:4" x14ac:dyDescent="0.2">
      <c r="D59827" s="20"/>
    </row>
    <row r="59828" spans="4:4" x14ac:dyDescent="0.2">
      <c r="D59828" s="20"/>
    </row>
    <row r="59829" spans="4:4" x14ac:dyDescent="0.2">
      <c r="D59829" s="20"/>
    </row>
    <row r="59830" spans="4:4" x14ac:dyDescent="0.2">
      <c r="D59830" s="20"/>
    </row>
    <row r="59831" spans="4:4" x14ac:dyDescent="0.2">
      <c r="D59831" s="20"/>
    </row>
    <row r="59832" spans="4:4" x14ac:dyDescent="0.2">
      <c r="D59832" s="20"/>
    </row>
    <row r="59833" spans="4:4" x14ac:dyDescent="0.2">
      <c r="D59833" s="20"/>
    </row>
    <row r="59834" spans="4:4" x14ac:dyDescent="0.2">
      <c r="D59834" s="20"/>
    </row>
    <row r="59835" spans="4:4" x14ac:dyDescent="0.2">
      <c r="D59835" s="20"/>
    </row>
    <row r="59836" spans="4:4" x14ac:dyDescent="0.2">
      <c r="D59836" s="20"/>
    </row>
    <row r="59837" spans="4:4" x14ac:dyDescent="0.2">
      <c r="D59837" s="20"/>
    </row>
    <row r="59838" spans="4:4" x14ac:dyDescent="0.2">
      <c r="D59838" s="20"/>
    </row>
    <row r="59839" spans="4:4" x14ac:dyDescent="0.2">
      <c r="D59839" s="20"/>
    </row>
    <row r="59840" spans="4:4" x14ac:dyDescent="0.2">
      <c r="D59840" s="20"/>
    </row>
    <row r="59841" spans="4:4" x14ac:dyDescent="0.2">
      <c r="D59841" s="20"/>
    </row>
    <row r="59842" spans="4:4" x14ac:dyDescent="0.2">
      <c r="D59842" s="20"/>
    </row>
    <row r="59843" spans="4:4" x14ac:dyDescent="0.2">
      <c r="D59843" s="20"/>
    </row>
    <row r="59844" spans="4:4" x14ac:dyDescent="0.2">
      <c r="D59844" s="20"/>
    </row>
    <row r="59845" spans="4:4" x14ac:dyDescent="0.2">
      <c r="D59845" s="20"/>
    </row>
    <row r="59846" spans="4:4" x14ac:dyDescent="0.2">
      <c r="D59846" s="20"/>
    </row>
    <row r="59847" spans="4:4" x14ac:dyDescent="0.2">
      <c r="D59847" s="20"/>
    </row>
    <row r="59848" spans="4:4" x14ac:dyDescent="0.2">
      <c r="D59848" s="20"/>
    </row>
    <row r="59849" spans="4:4" x14ac:dyDescent="0.2">
      <c r="D59849" s="20"/>
    </row>
    <row r="59850" spans="4:4" x14ac:dyDescent="0.2">
      <c r="D59850" s="20"/>
    </row>
    <row r="59851" spans="4:4" x14ac:dyDescent="0.2">
      <c r="D59851" s="20"/>
    </row>
    <row r="59852" spans="4:4" x14ac:dyDescent="0.2">
      <c r="D59852" s="20"/>
    </row>
    <row r="59853" spans="4:4" x14ac:dyDescent="0.2">
      <c r="D59853" s="20"/>
    </row>
    <row r="59854" spans="4:4" x14ac:dyDescent="0.2">
      <c r="D59854" s="20"/>
    </row>
    <row r="59855" spans="4:4" x14ac:dyDescent="0.2">
      <c r="D59855" s="20"/>
    </row>
    <row r="59856" spans="4:4" x14ac:dyDescent="0.2">
      <c r="D59856" s="20"/>
    </row>
    <row r="59857" spans="4:4" x14ac:dyDescent="0.2">
      <c r="D59857" s="20"/>
    </row>
    <row r="59858" spans="4:4" x14ac:dyDescent="0.2">
      <c r="D59858" s="20"/>
    </row>
    <row r="59859" spans="4:4" x14ac:dyDescent="0.2">
      <c r="D59859" s="20"/>
    </row>
    <row r="59860" spans="4:4" x14ac:dyDescent="0.2">
      <c r="D59860" s="20"/>
    </row>
    <row r="59861" spans="4:4" x14ac:dyDescent="0.2">
      <c r="D59861" s="20"/>
    </row>
    <row r="59862" spans="4:4" x14ac:dyDescent="0.2">
      <c r="D59862" s="20"/>
    </row>
    <row r="59863" spans="4:4" x14ac:dyDescent="0.2">
      <c r="D59863" s="20"/>
    </row>
    <row r="59864" spans="4:4" x14ac:dyDescent="0.2">
      <c r="D59864" s="20"/>
    </row>
    <row r="59865" spans="4:4" x14ac:dyDescent="0.2">
      <c r="D59865" s="20"/>
    </row>
    <row r="59866" spans="4:4" x14ac:dyDescent="0.2">
      <c r="D59866" s="20"/>
    </row>
    <row r="59867" spans="4:4" x14ac:dyDescent="0.2">
      <c r="D59867" s="20"/>
    </row>
    <row r="59868" spans="4:4" x14ac:dyDescent="0.2">
      <c r="D59868" s="20"/>
    </row>
    <row r="59869" spans="4:4" x14ac:dyDescent="0.2">
      <c r="D59869" s="20"/>
    </row>
    <row r="59870" spans="4:4" x14ac:dyDescent="0.2">
      <c r="D59870" s="20"/>
    </row>
    <row r="59871" spans="4:4" x14ac:dyDescent="0.2">
      <c r="D59871" s="20"/>
    </row>
    <row r="59872" spans="4:4" x14ac:dyDescent="0.2">
      <c r="D59872" s="20"/>
    </row>
    <row r="59873" spans="4:4" x14ac:dyDescent="0.2">
      <c r="D59873" s="20"/>
    </row>
    <row r="59874" spans="4:4" x14ac:dyDescent="0.2">
      <c r="D59874" s="20"/>
    </row>
    <row r="59875" spans="4:4" x14ac:dyDescent="0.2">
      <c r="D59875" s="20"/>
    </row>
    <row r="59876" spans="4:4" x14ac:dyDescent="0.2">
      <c r="D59876" s="20"/>
    </row>
    <row r="59877" spans="4:4" x14ac:dyDescent="0.2">
      <c r="D59877" s="20"/>
    </row>
    <row r="59878" spans="4:4" x14ac:dyDescent="0.2">
      <c r="D59878" s="20"/>
    </row>
    <row r="59879" spans="4:4" x14ac:dyDescent="0.2">
      <c r="D59879" s="20"/>
    </row>
    <row r="59880" spans="4:4" x14ac:dyDescent="0.2">
      <c r="D59880" s="20"/>
    </row>
    <row r="59881" spans="4:4" x14ac:dyDescent="0.2">
      <c r="D59881" s="20"/>
    </row>
    <row r="59882" spans="4:4" x14ac:dyDescent="0.2">
      <c r="D59882" s="20"/>
    </row>
    <row r="59883" spans="4:4" x14ac:dyDescent="0.2">
      <c r="D59883" s="20"/>
    </row>
    <row r="59884" spans="4:4" x14ac:dyDescent="0.2">
      <c r="D59884" s="20"/>
    </row>
    <row r="59885" spans="4:4" x14ac:dyDescent="0.2">
      <c r="D59885" s="20"/>
    </row>
    <row r="59886" spans="4:4" x14ac:dyDescent="0.2">
      <c r="D59886" s="20"/>
    </row>
    <row r="59887" spans="4:4" x14ac:dyDescent="0.2">
      <c r="D59887" s="20"/>
    </row>
    <row r="59888" spans="4:4" x14ac:dyDescent="0.2">
      <c r="D59888" s="20"/>
    </row>
    <row r="59889" spans="4:4" x14ac:dyDescent="0.2">
      <c r="D59889" s="20"/>
    </row>
    <row r="59890" spans="4:4" x14ac:dyDescent="0.2">
      <c r="D59890" s="20"/>
    </row>
    <row r="59891" spans="4:4" x14ac:dyDescent="0.2">
      <c r="D59891" s="20"/>
    </row>
    <row r="59892" spans="4:4" x14ac:dyDescent="0.2">
      <c r="D59892" s="20"/>
    </row>
    <row r="59893" spans="4:4" x14ac:dyDescent="0.2">
      <c r="D59893" s="20"/>
    </row>
    <row r="59894" spans="4:4" x14ac:dyDescent="0.2">
      <c r="D59894" s="20"/>
    </row>
    <row r="59895" spans="4:4" x14ac:dyDescent="0.2">
      <c r="D59895" s="20"/>
    </row>
    <row r="59896" spans="4:4" x14ac:dyDescent="0.2">
      <c r="D59896" s="20"/>
    </row>
    <row r="59897" spans="4:4" x14ac:dyDescent="0.2">
      <c r="D59897" s="20"/>
    </row>
    <row r="59898" spans="4:4" x14ac:dyDescent="0.2">
      <c r="D59898" s="20"/>
    </row>
    <row r="59899" spans="4:4" x14ac:dyDescent="0.2">
      <c r="D59899" s="20"/>
    </row>
    <row r="59900" spans="4:4" x14ac:dyDescent="0.2">
      <c r="D59900" s="20"/>
    </row>
    <row r="59901" spans="4:4" x14ac:dyDescent="0.2">
      <c r="D59901" s="20"/>
    </row>
    <row r="59902" spans="4:4" x14ac:dyDescent="0.2">
      <c r="D59902" s="20"/>
    </row>
    <row r="59903" spans="4:4" x14ac:dyDescent="0.2">
      <c r="D59903" s="20"/>
    </row>
    <row r="59904" spans="4:4" x14ac:dyDescent="0.2">
      <c r="D59904" s="20"/>
    </row>
    <row r="59905" spans="4:4" x14ac:dyDescent="0.2">
      <c r="D59905" s="20"/>
    </row>
    <row r="59906" spans="4:4" x14ac:dyDescent="0.2">
      <c r="D59906" s="20"/>
    </row>
    <row r="59907" spans="4:4" x14ac:dyDescent="0.2">
      <c r="D59907" s="20"/>
    </row>
    <row r="59908" spans="4:4" x14ac:dyDescent="0.2">
      <c r="D59908" s="20"/>
    </row>
    <row r="59909" spans="4:4" x14ac:dyDescent="0.2">
      <c r="D59909" s="20"/>
    </row>
    <row r="59910" spans="4:4" x14ac:dyDescent="0.2">
      <c r="D59910" s="20"/>
    </row>
    <row r="59911" spans="4:4" x14ac:dyDescent="0.2">
      <c r="D59911" s="20"/>
    </row>
    <row r="59912" spans="4:4" x14ac:dyDescent="0.2">
      <c r="D59912" s="20"/>
    </row>
    <row r="59913" spans="4:4" x14ac:dyDescent="0.2">
      <c r="D59913" s="20"/>
    </row>
    <row r="59914" spans="4:4" x14ac:dyDescent="0.2">
      <c r="D59914" s="20"/>
    </row>
    <row r="59915" spans="4:4" x14ac:dyDescent="0.2">
      <c r="D59915" s="20"/>
    </row>
    <row r="59916" spans="4:4" x14ac:dyDescent="0.2">
      <c r="D59916" s="20"/>
    </row>
    <row r="59917" spans="4:4" x14ac:dyDescent="0.2">
      <c r="D59917" s="20"/>
    </row>
    <row r="59918" spans="4:4" x14ac:dyDescent="0.2">
      <c r="D59918" s="20"/>
    </row>
    <row r="59919" spans="4:4" x14ac:dyDescent="0.2">
      <c r="D59919" s="20"/>
    </row>
    <row r="59920" spans="4:4" x14ac:dyDescent="0.2">
      <c r="D59920" s="20"/>
    </row>
    <row r="59921" spans="4:4" x14ac:dyDescent="0.2">
      <c r="D59921" s="20"/>
    </row>
    <row r="59922" spans="4:4" x14ac:dyDescent="0.2">
      <c r="D59922" s="20"/>
    </row>
    <row r="59923" spans="4:4" x14ac:dyDescent="0.2">
      <c r="D59923" s="20"/>
    </row>
    <row r="59924" spans="4:4" x14ac:dyDescent="0.2">
      <c r="D59924" s="20"/>
    </row>
    <row r="59925" spans="4:4" x14ac:dyDescent="0.2">
      <c r="D59925" s="20"/>
    </row>
    <row r="59926" spans="4:4" x14ac:dyDescent="0.2">
      <c r="D59926" s="20"/>
    </row>
    <row r="59927" spans="4:4" x14ac:dyDescent="0.2">
      <c r="D59927" s="20"/>
    </row>
    <row r="59928" spans="4:4" x14ac:dyDescent="0.2">
      <c r="D59928" s="20"/>
    </row>
    <row r="59929" spans="4:4" x14ac:dyDescent="0.2">
      <c r="D59929" s="20"/>
    </row>
    <row r="59930" spans="4:4" x14ac:dyDescent="0.2">
      <c r="D59930" s="20"/>
    </row>
    <row r="59931" spans="4:4" x14ac:dyDescent="0.2">
      <c r="D59931" s="20"/>
    </row>
    <row r="59932" spans="4:4" x14ac:dyDescent="0.2">
      <c r="D59932" s="20"/>
    </row>
    <row r="59933" spans="4:4" x14ac:dyDescent="0.2">
      <c r="D59933" s="20"/>
    </row>
    <row r="59934" spans="4:4" x14ac:dyDescent="0.2">
      <c r="D59934" s="20"/>
    </row>
    <row r="59935" spans="4:4" x14ac:dyDescent="0.2">
      <c r="D59935" s="20"/>
    </row>
    <row r="59936" spans="4:4" x14ac:dyDescent="0.2">
      <c r="D59936" s="20"/>
    </row>
    <row r="59937" spans="4:4" x14ac:dyDescent="0.2">
      <c r="D59937" s="20"/>
    </row>
    <row r="59938" spans="4:4" x14ac:dyDescent="0.2">
      <c r="D59938" s="20"/>
    </row>
    <row r="59939" spans="4:4" x14ac:dyDescent="0.2">
      <c r="D59939" s="20"/>
    </row>
    <row r="59940" spans="4:4" x14ac:dyDescent="0.2">
      <c r="D59940" s="20"/>
    </row>
    <row r="59941" spans="4:4" x14ac:dyDescent="0.2">
      <c r="D59941" s="20"/>
    </row>
    <row r="59942" spans="4:4" x14ac:dyDescent="0.2">
      <c r="D59942" s="20"/>
    </row>
    <row r="59943" spans="4:4" x14ac:dyDescent="0.2">
      <c r="D59943" s="20"/>
    </row>
    <row r="59944" spans="4:4" x14ac:dyDescent="0.2">
      <c r="D59944" s="20"/>
    </row>
    <row r="59945" spans="4:4" x14ac:dyDescent="0.2">
      <c r="D59945" s="20"/>
    </row>
    <row r="59946" spans="4:4" x14ac:dyDescent="0.2">
      <c r="D59946" s="20"/>
    </row>
    <row r="59947" spans="4:4" x14ac:dyDescent="0.2">
      <c r="D59947" s="20"/>
    </row>
    <row r="59948" spans="4:4" x14ac:dyDescent="0.2">
      <c r="D59948" s="20"/>
    </row>
    <row r="59949" spans="4:4" x14ac:dyDescent="0.2">
      <c r="D59949" s="20"/>
    </row>
    <row r="59950" spans="4:4" x14ac:dyDescent="0.2">
      <c r="D59950" s="20"/>
    </row>
    <row r="59951" spans="4:4" x14ac:dyDescent="0.2">
      <c r="D59951" s="20"/>
    </row>
    <row r="59952" spans="4:4" x14ac:dyDescent="0.2">
      <c r="D59952" s="20"/>
    </row>
    <row r="59953" spans="4:4" x14ac:dyDescent="0.2">
      <c r="D59953" s="20"/>
    </row>
    <row r="59954" spans="4:4" x14ac:dyDescent="0.2">
      <c r="D59954" s="20"/>
    </row>
    <row r="59955" spans="4:4" x14ac:dyDescent="0.2">
      <c r="D59955" s="20"/>
    </row>
    <row r="59956" spans="4:4" x14ac:dyDescent="0.2">
      <c r="D59956" s="20"/>
    </row>
    <row r="59957" spans="4:4" x14ac:dyDescent="0.2">
      <c r="D59957" s="20"/>
    </row>
    <row r="59958" spans="4:4" x14ac:dyDescent="0.2">
      <c r="D59958" s="20"/>
    </row>
    <row r="59959" spans="4:4" x14ac:dyDescent="0.2">
      <c r="D59959" s="20"/>
    </row>
    <row r="59960" spans="4:4" x14ac:dyDescent="0.2">
      <c r="D59960" s="20"/>
    </row>
    <row r="59961" spans="4:4" x14ac:dyDescent="0.2">
      <c r="D59961" s="20"/>
    </row>
    <row r="59962" spans="4:4" x14ac:dyDescent="0.2">
      <c r="D59962" s="20"/>
    </row>
    <row r="59963" spans="4:4" x14ac:dyDescent="0.2">
      <c r="D59963" s="20"/>
    </row>
    <row r="59964" spans="4:4" x14ac:dyDescent="0.2">
      <c r="D59964" s="20"/>
    </row>
    <row r="59965" spans="4:4" x14ac:dyDescent="0.2">
      <c r="D59965" s="20"/>
    </row>
    <row r="59966" spans="4:4" x14ac:dyDescent="0.2">
      <c r="D59966" s="20"/>
    </row>
    <row r="59967" spans="4:4" x14ac:dyDescent="0.2">
      <c r="D59967" s="20"/>
    </row>
    <row r="59968" spans="4:4" x14ac:dyDescent="0.2">
      <c r="D59968" s="20"/>
    </row>
    <row r="59969" spans="4:4" x14ac:dyDescent="0.2">
      <c r="D59969" s="20"/>
    </row>
    <row r="59970" spans="4:4" x14ac:dyDescent="0.2">
      <c r="D59970" s="20"/>
    </row>
    <row r="59971" spans="4:4" x14ac:dyDescent="0.2">
      <c r="D59971" s="20"/>
    </row>
    <row r="59972" spans="4:4" x14ac:dyDescent="0.2">
      <c r="D59972" s="20"/>
    </row>
    <row r="59973" spans="4:4" x14ac:dyDescent="0.2">
      <c r="D59973" s="20"/>
    </row>
    <row r="59974" spans="4:4" x14ac:dyDescent="0.2">
      <c r="D59974" s="20"/>
    </row>
    <row r="59975" spans="4:4" x14ac:dyDescent="0.2">
      <c r="D59975" s="20"/>
    </row>
    <row r="59976" spans="4:4" x14ac:dyDescent="0.2">
      <c r="D59976" s="20"/>
    </row>
    <row r="59977" spans="4:4" x14ac:dyDescent="0.2">
      <c r="D59977" s="20"/>
    </row>
    <row r="59978" spans="4:4" x14ac:dyDescent="0.2">
      <c r="D59978" s="20"/>
    </row>
    <row r="59979" spans="4:4" x14ac:dyDescent="0.2">
      <c r="D59979" s="20"/>
    </row>
    <row r="59980" spans="4:4" x14ac:dyDescent="0.2">
      <c r="D59980" s="20"/>
    </row>
    <row r="59981" spans="4:4" x14ac:dyDescent="0.2">
      <c r="D59981" s="20"/>
    </row>
    <row r="59982" spans="4:4" x14ac:dyDescent="0.2">
      <c r="D59982" s="20"/>
    </row>
    <row r="59983" spans="4:4" x14ac:dyDescent="0.2">
      <c r="D59983" s="20"/>
    </row>
    <row r="59984" spans="4:4" x14ac:dyDescent="0.2">
      <c r="D59984" s="20"/>
    </row>
    <row r="59985" spans="4:4" x14ac:dyDescent="0.2">
      <c r="D59985" s="20"/>
    </row>
    <row r="59986" spans="4:4" x14ac:dyDescent="0.2">
      <c r="D59986" s="20"/>
    </row>
    <row r="59987" spans="4:4" x14ac:dyDescent="0.2">
      <c r="D59987" s="20"/>
    </row>
    <row r="59988" spans="4:4" x14ac:dyDescent="0.2">
      <c r="D59988" s="20"/>
    </row>
    <row r="59989" spans="4:4" x14ac:dyDescent="0.2">
      <c r="D59989" s="20"/>
    </row>
    <row r="59990" spans="4:4" x14ac:dyDescent="0.2">
      <c r="D59990" s="20"/>
    </row>
    <row r="59991" spans="4:4" x14ac:dyDescent="0.2">
      <c r="D59991" s="20"/>
    </row>
    <row r="59992" spans="4:4" x14ac:dyDescent="0.2">
      <c r="D59992" s="20"/>
    </row>
    <row r="59993" spans="4:4" x14ac:dyDescent="0.2">
      <c r="D59993" s="20"/>
    </row>
    <row r="59994" spans="4:4" x14ac:dyDescent="0.2">
      <c r="D59994" s="20"/>
    </row>
    <row r="59995" spans="4:4" x14ac:dyDescent="0.2">
      <c r="D59995" s="20"/>
    </row>
    <row r="59996" spans="4:4" x14ac:dyDescent="0.2">
      <c r="D59996" s="20"/>
    </row>
    <row r="59997" spans="4:4" x14ac:dyDescent="0.2">
      <c r="D59997" s="20"/>
    </row>
    <row r="59998" spans="4:4" x14ac:dyDescent="0.2">
      <c r="D59998" s="20"/>
    </row>
    <row r="59999" spans="4:4" x14ac:dyDescent="0.2">
      <c r="D59999" s="20"/>
    </row>
    <row r="60000" spans="4:4" x14ac:dyDescent="0.2">
      <c r="D60000" s="20"/>
    </row>
    <row r="60001" spans="4:4" x14ac:dyDescent="0.2">
      <c r="D60001" s="20"/>
    </row>
    <row r="60002" spans="4:4" x14ac:dyDescent="0.2">
      <c r="D60002" s="20"/>
    </row>
    <row r="60003" spans="4:4" x14ac:dyDescent="0.2">
      <c r="D60003" s="20"/>
    </row>
    <row r="60004" spans="4:4" x14ac:dyDescent="0.2">
      <c r="D60004" s="20"/>
    </row>
    <row r="60005" spans="4:4" x14ac:dyDescent="0.2">
      <c r="D60005" s="20"/>
    </row>
    <row r="60006" spans="4:4" x14ac:dyDescent="0.2">
      <c r="D60006" s="20"/>
    </row>
    <row r="60007" spans="4:4" x14ac:dyDescent="0.2">
      <c r="D60007" s="20"/>
    </row>
    <row r="60008" spans="4:4" x14ac:dyDescent="0.2">
      <c r="D60008" s="20"/>
    </row>
    <row r="60009" spans="4:4" x14ac:dyDescent="0.2">
      <c r="D60009" s="20"/>
    </row>
    <row r="60010" spans="4:4" x14ac:dyDescent="0.2">
      <c r="D60010" s="20"/>
    </row>
    <row r="60011" spans="4:4" x14ac:dyDescent="0.2">
      <c r="D60011" s="20"/>
    </row>
    <row r="60012" spans="4:4" x14ac:dyDescent="0.2">
      <c r="D60012" s="20"/>
    </row>
    <row r="60013" spans="4:4" x14ac:dyDescent="0.2">
      <c r="D60013" s="20"/>
    </row>
    <row r="60014" spans="4:4" x14ac:dyDescent="0.2">
      <c r="D60014" s="20"/>
    </row>
    <row r="60015" spans="4:4" x14ac:dyDescent="0.2">
      <c r="D60015" s="20"/>
    </row>
    <row r="60016" spans="4:4" x14ac:dyDescent="0.2">
      <c r="D60016" s="20"/>
    </row>
    <row r="60017" spans="4:4" x14ac:dyDescent="0.2">
      <c r="D60017" s="20"/>
    </row>
    <row r="60018" spans="4:4" x14ac:dyDescent="0.2">
      <c r="D60018" s="20"/>
    </row>
    <row r="60019" spans="4:4" x14ac:dyDescent="0.2">
      <c r="D60019" s="20"/>
    </row>
    <row r="60020" spans="4:4" x14ac:dyDescent="0.2">
      <c r="D60020" s="20"/>
    </row>
    <row r="60021" spans="4:4" x14ac:dyDescent="0.2">
      <c r="D60021" s="20"/>
    </row>
    <row r="60022" spans="4:4" x14ac:dyDescent="0.2">
      <c r="D60022" s="20"/>
    </row>
    <row r="60023" spans="4:4" x14ac:dyDescent="0.2">
      <c r="D60023" s="20"/>
    </row>
    <row r="60024" spans="4:4" x14ac:dyDescent="0.2">
      <c r="D60024" s="20"/>
    </row>
    <row r="60025" spans="4:4" x14ac:dyDescent="0.2">
      <c r="D60025" s="20"/>
    </row>
    <row r="60026" spans="4:4" x14ac:dyDescent="0.2">
      <c r="D60026" s="20"/>
    </row>
    <row r="60027" spans="4:4" x14ac:dyDescent="0.2">
      <c r="D60027" s="20"/>
    </row>
    <row r="60028" spans="4:4" x14ac:dyDescent="0.2">
      <c r="D60028" s="20"/>
    </row>
    <row r="60029" spans="4:4" x14ac:dyDescent="0.2">
      <c r="D60029" s="20"/>
    </row>
    <row r="60030" spans="4:4" x14ac:dyDescent="0.2">
      <c r="D60030" s="20"/>
    </row>
    <row r="60031" spans="4:4" x14ac:dyDescent="0.2">
      <c r="D60031" s="20"/>
    </row>
    <row r="60032" spans="4:4" x14ac:dyDescent="0.2">
      <c r="D60032" s="20"/>
    </row>
    <row r="60033" spans="4:4" x14ac:dyDescent="0.2">
      <c r="D60033" s="20"/>
    </row>
    <row r="60034" spans="4:4" x14ac:dyDescent="0.2">
      <c r="D60034" s="20"/>
    </row>
    <row r="60035" spans="4:4" x14ac:dyDescent="0.2">
      <c r="D60035" s="20"/>
    </row>
    <row r="60036" spans="4:4" x14ac:dyDescent="0.2">
      <c r="D60036" s="20"/>
    </row>
    <row r="60037" spans="4:4" x14ac:dyDescent="0.2">
      <c r="D60037" s="20"/>
    </row>
    <row r="60038" spans="4:4" x14ac:dyDescent="0.2">
      <c r="D60038" s="20"/>
    </row>
    <row r="60039" spans="4:4" x14ac:dyDescent="0.2">
      <c r="D60039" s="20"/>
    </row>
    <row r="60040" spans="4:4" x14ac:dyDescent="0.2">
      <c r="D60040" s="20"/>
    </row>
    <row r="60041" spans="4:4" x14ac:dyDescent="0.2">
      <c r="D60041" s="20"/>
    </row>
    <row r="60042" spans="4:4" x14ac:dyDescent="0.2">
      <c r="D60042" s="20"/>
    </row>
    <row r="60043" spans="4:4" x14ac:dyDescent="0.2">
      <c r="D60043" s="20"/>
    </row>
    <row r="60044" spans="4:4" x14ac:dyDescent="0.2">
      <c r="D60044" s="20"/>
    </row>
    <row r="60045" spans="4:4" x14ac:dyDescent="0.2">
      <c r="D60045" s="20"/>
    </row>
    <row r="60046" spans="4:4" x14ac:dyDescent="0.2">
      <c r="D60046" s="20"/>
    </row>
    <row r="60047" spans="4:4" x14ac:dyDescent="0.2">
      <c r="D60047" s="20"/>
    </row>
    <row r="60048" spans="4:4" x14ac:dyDescent="0.2">
      <c r="D60048" s="20"/>
    </row>
    <row r="60049" spans="4:4" x14ac:dyDescent="0.2">
      <c r="D60049" s="20"/>
    </row>
    <row r="60050" spans="4:4" x14ac:dyDescent="0.2">
      <c r="D60050" s="20"/>
    </row>
    <row r="60051" spans="4:4" x14ac:dyDescent="0.2">
      <c r="D60051" s="20"/>
    </row>
    <row r="60052" spans="4:4" x14ac:dyDescent="0.2">
      <c r="D60052" s="20"/>
    </row>
    <row r="60053" spans="4:4" x14ac:dyDescent="0.2">
      <c r="D60053" s="20"/>
    </row>
    <row r="60054" spans="4:4" x14ac:dyDescent="0.2">
      <c r="D60054" s="20"/>
    </row>
    <row r="60055" spans="4:4" x14ac:dyDescent="0.2">
      <c r="D60055" s="20"/>
    </row>
    <row r="60056" spans="4:4" x14ac:dyDescent="0.2">
      <c r="D60056" s="20"/>
    </row>
    <row r="60057" spans="4:4" x14ac:dyDescent="0.2">
      <c r="D60057" s="20"/>
    </row>
    <row r="60058" spans="4:4" x14ac:dyDescent="0.2">
      <c r="D60058" s="20"/>
    </row>
    <row r="60059" spans="4:4" x14ac:dyDescent="0.2">
      <c r="D60059" s="20"/>
    </row>
    <row r="60060" spans="4:4" x14ac:dyDescent="0.2">
      <c r="D60060" s="20"/>
    </row>
    <row r="60061" spans="4:4" x14ac:dyDescent="0.2">
      <c r="D60061" s="20"/>
    </row>
    <row r="60062" spans="4:4" x14ac:dyDescent="0.2">
      <c r="D60062" s="20"/>
    </row>
    <row r="60063" spans="4:4" x14ac:dyDescent="0.2">
      <c r="D60063" s="20"/>
    </row>
    <row r="60064" spans="4:4" x14ac:dyDescent="0.2">
      <c r="D60064" s="20"/>
    </row>
    <row r="60065" spans="4:4" x14ac:dyDescent="0.2">
      <c r="D60065" s="20"/>
    </row>
    <row r="60066" spans="4:4" x14ac:dyDescent="0.2">
      <c r="D60066" s="20"/>
    </row>
    <row r="60067" spans="4:4" x14ac:dyDescent="0.2">
      <c r="D60067" s="20"/>
    </row>
    <row r="60068" spans="4:4" x14ac:dyDescent="0.2">
      <c r="D60068" s="20"/>
    </row>
    <row r="60069" spans="4:4" x14ac:dyDescent="0.2">
      <c r="D60069" s="20"/>
    </row>
    <row r="60070" spans="4:4" x14ac:dyDescent="0.2">
      <c r="D60070" s="20"/>
    </row>
    <row r="60071" spans="4:4" x14ac:dyDescent="0.2">
      <c r="D60071" s="20"/>
    </row>
    <row r="60072" spans="4:4" x14ac:dyDescent="0.2">
      <c r="D60072" s="20"/>
    </row>
    <row r="60073" spans="4:4" x14ac:dyDescent="0.2">
      <c r="D60073" s="20"/>
    </row>
    <row r="60074" spans="4:4" x14ac:dyDescent="0.2">
      <c r="D60074" s="20"/>
    </row>
    <row r="60075" spans="4:4" x14ac:dyDescent="0.2">
      <c r="D60075" s="20"/>
    </row>
    <row r="60076" spans="4:4" x14ac:dyDescent="0.2">
      <c r="D60076" s="20"/>
    </row>
    <row r="60077" spans="4:4" x14ac:dyDescent="0.2">
      <c r="D60077" s="20"/>
    </row>
    <row r="60078" spans="4:4" x14ac:dyDescent="0.2">
      <c r="D60078" s="20"/>
    </row>
    <row r="60079" spans="4:4" x14ac:dyDescent="0.2">
      <c r="D60079" s="20"/>
    </row>
    <row r="60080" spans="4:4" x14ac:dyDescent="0.2">
      <c r="D60080" s="20"/>
    </row>
    <row r="60081" spans="4:4" x14ac:dyDescent="0.2">
      <c r="D60081" s="20"/>
    </row>
    <row r="60082" spans="4:4" x14ac:dyDescent="0.2">
      <c r="D60082" s="20"/>
    </row>
    <row r="60083" spans="4:4" x14ac:dyDescent="0.2">
      <c r="D60083" s="20"/>
    </row>
    <row r="60084" spans="4:4" x14ac:dyDescent="0.2">
      <c r="D60084" s="20"/>
    </row>
    <row r="60085" spans="4:4" x14ac:dyDescent="0.2">
      <c r="D60085" s="20"/>
    </row>
    <row r="60086" spans="4:4" x14ac:dyDescent="0.2">
      <c r="D60086" s="20"/>
    </row>
    <row r="60087" spans="4:4" x14ac:dyDescent="0.2">
      <c r="D60087" s="20"/>
    </row>
    <row r="60088" spans="4:4" x14ac:dyDescent="0.2">
      <c r="D60088" s="20"/>
    </row>
    <row r="60089" spans="4:4" x14ac:dyDescent="0.2">
      <c r="D60089" s="20"/>
    </row>
    <row r="60090" spans="4:4" x14ac:dyDescent="0.2">
      <c r="D60090" s="20"/>
    </row>
    <row r="60091" spans="4:4" x14ac:dyDescent="0.2">
      <c r="D60091" s="20"/>
    </row>
    <row r="60092" spans="4:4" x14ac:dyDescent="0.2">
      <c r="D60092" s="20"/>
    </row>
    <row r="60093" spans="4:4" x14ac:dyDescent="0.2">
      <c r="D60093" s="20"/>
    </row>
    <row r="60094" spans="4:4" x14ac:dyDescent="0.2">
      <c r="D60094" s="20"/>
    </row>
    <row r="60095" spans="4:4" x14ac:dyDescent="0.2">
      <c r="D60095" s="20"/>
    </row>
    <row r="60096" spans="4:4" x14ac:dyDescent="0.2">
      <c r="D60096" s="20"/>
    </row>
    <row r="60097" spans="4:4" x14ac:dyDescent="0.2">
      <c r="D60097" s="20"/>
    </row>
    <row r="60098" spans="4:4" x14ac:dyDescent="0.2">
      <c r="D60098" s="20"/>
    </row>
    <row r="60099" spans="4:4" x14ac:dyDescent="0.2">
      <c r="D60099" s="20"/>
    </row>
    <row r="60100" spans="4:4" x14ac:dyDescent="0.2">
      <c r="D60100" s="20"/>
    </row>
    <row r="60101" spans="4:4" x14ac:dyDescent="0.2">
      <c r="D60101" s="20"/>
    </row>
    <row r="60102" spans="4:4" x14ac:dyDescent="0.2">
      <c r="D60102" s="20"/>
    </row>
    <row r="60103" spans="4:4" x14ac:dyDescent="0.2">
      <c r="D60103" s="20"/>
    </row>
    <row r="60104" spans="4:4" x14ac:dyDescent="0.2">
      <c r="D60104" s="20"/>
    </row>
    <row r="60105" spans="4:4" x14ac:dyDescent="0.2">
      <c r="D60105" s="20"/>
    </row>
    <row r="60106" spans="4:4" x14ac:dyDescent="0.2">
      <c r="D60106" s="20"/>
    </row>
    <row r="60107" spans="4:4" x14ac:dyDescent="0.2">
      <c r="D60107" s="20"/>
    </row>
    <row r="60108" spans="4:4" x14ac:dyDescent="0.2">
      <c r="D60108" s="20"/>
    </row>
    <row r="60109" spans="4:4" x14ac:dyDescent="0.2">
      <c r="D60109" s="20"/>
    </row>
    <row r="60110" spans="4:4" x14ac:dyDescent="0.2">
      <c r="D60110" s="20"/>
    </row>
    <row r="60111" spans="4:4" x14ac:dyDescent="0.2">
      <c r="D60111" s="20"/>
    </row>
    <row r="60112" spans="4:4" x14ac:dyDescent="0.2">
      <c r="D60112" s="20"/>
    </row>
    <row r="60113" spans="4:4" x14ac:dyDescent="0.2">
      <c r="D60113" s="20"/>
    </row>
    <row r="60114" spans="4:4" x14ac:dyDescent="0.2">
      <c r="D60114" s="20"/>
    </row>
    <row r="60115" spans="4:4" x14ac:dyDescent="0.2">
      <c r="D60115" s="20"/>
    </row>
    <row r="60116" spans="4:4" x14ac:dyDescent="0.2">
      <c r="D60116" s="20"/>
    </row>
    <row r="60117" spans="4:4" x14ac:dyDescent="0.2">
      <c r="D60117" s="20"/>
    </row>
    <row r="60118" spans="4:4" x14ac:dyDescent="0.2">
      <c r="D60118" s="20"/>
    </row>
    <row r="60119" spans="4:4" x14ac:dyDescent="0.2">
      <c r="D60119" s="20"/>
    </row>
    <row r="60120" spans="4:4" x14ac:dyDescent="0.2">
      <c r="D60120" s="20"/>
    </row>
    <row r="60121" spans="4:4" x14ac:dyDescent="0.2">
      <c r="D60121" s="20"/>
    </row>
    <row r="60122" spans="4:4" x14ac:dyDescent="0.2">
      <c r="D60122" s="20"/>
    </row>
    <row r="60123" spans="4:4" x14ac:dyDescent="0.2">
      <c r="D60123" s="20"/>
    </row>
    <row r="60124" spans="4:4" x14ac:dyDescent="0.2">
      <c r="D60124" s="20"/>
    </row>
    <row r="60125" spans="4:4" x14ac:dyDescent="0.2">
      <c r="D60125" s="20"/>
    </row>
    <row r="60126" spans="4:4" x14ac:dyDescent="0.2">
      <c r="D60126" s="20"/>
    </row>
    <row r="60127" spans="4:4" x14ac:dyDescent="0.2">
      <c r="D60127" s="20"/>
    </row>
    <row r="60128" spans="4:4" x14ac:dyDescent="0.2">
      <c r="D60128" s="20"/>
    </row>
    <row r="60129" spans="4:4" x14ac:dyDescent="0.2">
      <c r="D60129" s="20"/>
    </row>
    <row r="60130" spans="4:4" x14ac:dyDescent="0.2">
      <c r="D60130" s="20"/>
    </row>
    <row r="60131" spans="4:4" x14ac:dyDescent="0.2">
      <c r="D60131" s="20"/>
    </row>
    <row r="60132" spans="4:4" x14ac:dyDescent="0.2">
      <c r="D60132" s="20"/>
    </row>
    <row r="60133" spans="4:4" x14ac:dyDescent="0.2">
      <c r="D60133" s="20"/>
    </row>
    <row r="60134" spans="4:4" x14ac:dyDescent="0.2">
      <c r="D60134" s="20"/>
    </row>
    <row r="60135" spans="4:4" x14ac:dyDescent="0.2">
      <c r="D60135" s="20"/>
    </row>
    <row r="60136" spans="4:4" x14ac:dyDescent="0.2">
      <c r="D60136" s="20"/>
    </row>
    <row r="60137" spans="4:4" x14ac:dyDescent="0.2">
      <c r="D60137" s="20"/>
    </row>
    <row r="60138" spans="4:4" x14ac:dyDescent="0.2">
      <c r="D60138" s="20"/>
    </row>
    <row r="60139" spans="4:4" x14ac:dyDescent="0.2">
      <c r="D60139" s="20"/>
    </row>
    <row r="60140" spans="4:4" x14ac:dyDescent="0.2">
      <c r="D60140" s="20"/>
    </row>
    <row r="60141" spans="4:4" x14ac:dyDescent="0.2">
      <c r="D60141" s="20"/>
    </row>
    <row r="60142" spans="4:4" x14ac:dyDescent="0.2">
      <c r="D60142" s="20"/>
    </row>
    <row r="60143" spans="4:4" x14ac:dyDescent="0.2">
      <c r="D60143" s="20"/>
    </row>
    <row r="60144" spans="4:4" x14ac:dyDescent="0.2">
      <c r="D60144" s="20"/>
    </row>
    <row r="60145" spans="4:4" x14ac:dyDescent="0.2">
      <c r="D60145" s="20"/>
    </row>
    <row r="60146" spans="4:4" x14ac:dyDescent="0.2">
      <c r="D60146" s="20"/>
    </row>
    <row r="60147" spans="4:4" x14ac:dyDescent="0.2">
      <c r="D60147" s="20"/>
    </row>
    <row r="60148" spans="4:4" x14ac:dyDescent="0.2">
      <c r="D60148" s="20"/>
    </row>
    <row r="60149" spans="4:4" x14ac:dyDescent="0.2">
      <c r="D60149" s="20"/>
    </row>
    <row r="60150" spans="4:4" x14ac:dyDescent="0.2">
      <c r="D60150" s="20"/>
    </row>
    <row r="60151" spans="4:4" x14ac:dyDescent="0.2">
      <c r="D60151" s="20"/>
    </row>
    <row r="60152" spans="4:4" x14ac:dyDescent="0.2">
      <c r="D60152" s="20"/>
    </row>
    <row r="60153" spans="4:4" x14ac:dyDescent="0.2">
      <c r="D60153" s="20"/>
    </row>
    <row r="60154" spans="4:4" x14ac:dyDescent="0.2">
      <c r="D60154" s="20"/>
    </row>
    <row r="60155" spans="4:4" x14ac:dyDescent="0.2">
      <c r="D60155" s="20"/>
    </row>
    <row r="60156" spans="4:4" x14ac:dyDescent="0.2">
      <c r="D60156" s="20"/>
    </row>
    <row r="60157" spans="4:4" x14ac:dyDescent="0.2">
      <c r="D60157" s="20"/>
    </row>
    <row r="60158" spans="4:4" x14ac:dyDescent="0.2">
      <c r="D60158" s="20"/>
    </row>
    <row r="60159" spans="4:4" x14ac:dyDescent="0.2">
      <c r="D60159" s="20"/>
    </row>
    <row r="60160" spans="4:4" x14ac:dyDescent="0.2">
      <c r="D60160" s="20"/>
    </row>
    <row r="60161" spans="4:4" x14ac:dyDescent="0.2">
      <c r="D60161" s="20"/>
    </row>
    <row r="60162" spans="4:4" x14ac:dyDescent="0.2">
      <c r="D60162" s="20"/>
    </row>
    <row r="60163" spans="4:4" x14ac:dyDescent="0.2">
      <c r="D60163" s="20"/>
    </row>
    <row r="60164" spans="4:4" x14ac:dyDescent="0.2">
      <c r="D60164" s="20"/>
    </row>
    <row r="60165" spans="4:4" x14ac:dyDescent="0.2">
      <c r="D60165" s="20"/>
    </row>
    <row r="60166" spans="4:4" x14ac:dyDescent="0.2">
      <c r="D60166" s="20"/>
    </row>
    <row r="60167" spans="4:4" x14ac:dyDescent="0.2">
      <c r="D60167" s="20"/>
    </row>
    <row r="60168" spans="4:4" x14ac:dyDescent="0.2">
      <c r="D60168" s="20"/>
    </row>
    <row r="60169" spans="4:4" x14ac:dyDescent="0.2">
      <c r="D60169" s="20"/>
    </row>
    <row r="60170" spans="4:4" x14ac:dyDescent="0.2">
      <c r="D60170" s="20"/>
    </row>
    <row r="60171" spans="4:4" x14ac:dyDescent="0.2">
      <c r="D60171" s="20"/>
    </row>
    <row r="60172" spans="4:4" x14ac:dyDescent="0.2">
      <c r="D60172" s="20"/>
    </row>
    <row r="60173" spans="4:4" x14ac:dyDescent="0.2">
      <c r="D60173" s="20"/>
    </row>
    <row r="60174" spans="4:4" x14ac:dyDescent="0.2">
      <c r="D60174" s="20"/>
    </row>
    <row r="60175" spans="4:4" x14ac:dyDescent="0.2">
      <c r="D60175" s="20"/>
    </row>
    <row r="60176" spans="4:4" x14ac:dyDescent="0.2">
      <c r="D60176" s="20"/>
    </row>
    <row r="60177" spans="4:4" x14ac:dyDescent="0.2">
      <c r="D60177" s="20"/>
    </row>
    <row r="60178" spans="4:4" x14ac:dyDescent="0.2">
      <c r="D60178" s="20"/>
    </row>
    <row r="60179" spans="4:4" x14ac:dyDescent="0.2">
      <c r="D60179" s="20"/>
    </row>
    <row r="60180" spans="4:4" x14ac:dyDescent="0.2">
      <c r="D60180" s="20"/>
    </row>
    <row r="60181" spans="4:4" x14ac:dyDescent="0.2">
      <c r="D60181" s="20"/>
    </row>
    <row r="60182" spans="4:4" x14ac:dyDescent="0.2">
      <c r="D60182" s="20"/>
    </row>
    <row r="60183" spans="4:4" x14ac:dyDescent="0.2">
      <c r="D60183" s="20"/>
    </row>
    <row r="60184" spans="4:4" x14ac:dyDescent="0.2">
      <c r="D60184" s="20"/>
    </row>
    <row r="60185" spans="4:4" x14ac:dyDescent="0.2">
      <c r="D60185" s="20"/>
    </row>
    <row r="60186" spans="4:4" x14ac:dyDescent="0.2">
      <c r="D60186" s="20"/>
    </row>
    <row r="60187" spans="4:4" x14ac:dyDescent="0.2">
      <c r="D60187" s="20"/>
    </row>
    <row r="60188" spans="4:4" x14ac:dyDescent="0.2">
      <c r="D60188" s="20"/>
    </row>
    <row r="60189" spans="4:4" x14ac:dyDescent="0.2">
      <c r="D60189" s="20"/>
    </row>
    <row r="60190" spans="4:4" x14ac:dyDescent="0.2">
      <c r="D60190" s="20"/>
    </row>
    <row r="60191" spans="4:4" x14ac:dyDescent="0.2">
      <c r="D60191" s="20"/>
    </row>
    <row r="60192" spans="4:4" x14ac:dyDescent="0.2">
      <c r="D60192" s="20"/>
    </row>
    <row r="60193" spans="4:4" x14ac:dyDescent="0.2">
      <c r="D60193" s="20"/>
    </row>
    <row r="60194" spans="4:4" x14ac:dyDescent="0.2">
      <c r="D60194" s="20"/>
    </row>
    <row r="60195" spans="4:4" x14ac:dyDescent="0.2">
      <c r="D60195" s="20"/>
    </row>
    <row r="60196" spans="4:4" x14ac:dyDescent="0.2">
      <c r="D60196" s="20"/>
    </row>
    <row r="60197" spans="4:4" x14ac:dyDescent="0.2">
      <c r="D60197" s="20"/>
    </row>
    <row r="60198" spans="4:4" x14ac:dyDescent="0.2">
      <c r="D60198" s="20"/>
    </row>
    <row r="60199" spans="4:4" x14ac:dyDescent="0.2">
      <c r="D60199" s="20"/>
    </row>
    <row r="60200" spans="4:4" x14ac:dyDescent="0.2">
      <c r="D60200" s="20"/>
    </row>
    <row r="60201" spans="4:4" x14ac:dyDescent="0.2">
      <c r="D60201" s="20"/>
    </row>
    <row r="60202" spans="4:4" x14ac:dyDescent="0.2">
      <c r="D60202" s="20"/>
    </row>
    <row r="60203" spans="4:4" x14ac:dyDescent="0.2">
      <c r="D60203" s="20"/>
    </row>
    <row r="60204" spans="4:4" x14ac:dyDescent="0.2">
      <c r="D60204" s="20"/>
    </row>
    <row r="60205" spans="4:4" x14ac:dyDescent="0.2">
      <c r="D60205" s="20"/>
    </row>
    <row r="60206" spans="4:4" x14ac:dyDescent="0.2">
      <c r="D60206" s="20"/>
    </row>
    <row r="60207" spans="4:4" x14ac:dyDescent="0.2">
      <c r="D60207" s="20"/>
    </row>
    <row r="60208" spans="4:4" x14ac:dyDescent="0.2">
      <c r="D60208" s="20"/>
    </row>
    <row r="60209" spans="4:4" x14ac:dyDescent="0.2">
      <c r="D60209" s="20"/>
    </row>
    <row r="60210" spans="4:4" x14ac:dyDescent="0.2">
      <c r="D60210" s="20"/>
    </row>
    <row r="60211" spans="4:4" x14ac:dyDescent="0.2">
      <c r="D60211" s="20"/>
    </row>
    <row r="60212" spans="4:4" x14ac:dyDescent="0.2">
      <c r="D60212" s="20"/>
    </row>
    <row r="60213" spans="4:4" x14ac:dyDescent="0.2">
      <c r="D60213" s="20"/>
    </row>
    <row r="60214" spans="4:4" x14ac:dyDescent="0.2">
      <c r="D60214" s="20"/>
    </row>
    <row r="60215" spans="4:4" x14ac:dyDescent="0.2">
      <c r="D60215" s="20"/>
    </row>
    <row r="60216" spans="4:4" x14ac:dyDescent="0.2">
      <c r="D60216" s="20"/>
    </row>
    <row r="60217" spans="4:4" x14ac:dyDescent="0.2">
      <c r="D60217" s="20"/>
    </row>
    <row r="60218" spans="4:4" x14ac:dyDescent="0.2">
      <c r="D60218" s="20"/>
    </row>
    <row r="60219" spans="4:4" x14ac:dyDescent="0.2">
      <c r="D60219" s="20"/>
    </row>
    <row r="60220" spans="4:4" x14ac:dyDescent="0.2">
      <c r="D60220" s="20"/>
    </row>
    <row r="60221" spans="4:4" x14ac:dyDescent="0.2">
      <c r="D60221" s="20"/>
    </row>
    <row r="60222" spans="4:4" x14ac:dyDescent="0.2">
      <c r="D60222" s="20"/>
    </row>
    <row r="60223" spans="4:4" x14ac:dyDescent="0.2">
      <c r="D60223" s="20"/>
    </row>
    <row r="60224" spans="4:4" x14ac:dyDescent="0.2">
      <c r="D60224" s="20"/>
    </row>
    <row r="60225" spans="4:4" x14ac:dyDescent="0.2">
      <c r="D60225" s="20"/>
    </row>
    <row r="60226" spans="4:4" x14ac:dyDescent="0.2">
      <c r="D60226" s="20"/>
    </row>
    <row r="60227" spans="4:4" x14ac:dyDescent="0.2">
      <c r="D60227" s="20"/>
    </row>
    <row r="60228" spans="4:4" x14ac:dyDescent="0.2">
      <c r="D60228" s="20"/>
    </row>
    <row r="60229" spans="4:4" x14ac:dyDescent="0.2">
      <c r="D60229" s="20"/>
    </row>
    <row r="60230" spans="4:4" x14ac:dyDescent="0.2">
      <c r="D60230" s="20"/>
    </row>
    <row r="60231" spans="4:4" x14ac:dyDescent="0.2">
      <c r="D60231" s="20"/>
    </row>
    <row r="60232" spans="4:4" x14ac:dyDescent="0.2">
      <c r="D60232" s="20"/>
    </row>
    <row r="60233" spans="4:4" x14ac:dyDescent="0.2">
      <c r="D60233" s="20"/>
    </row>
    <row r="60234" spans="4:4" x14ac:dyDescent="0.2">
      <c r="D60234" s="20"/>
    </row>
    <row r="60235" spans="4:4" x14ac:dyDescent="0.2">
      <c r="D60235" s="20"/>
    </row>
    <row r="60236" spans="4:4" x14ac:dyDescent="0.2">
      <c r="D60236" s="20"/>
    </row>
    <row r="60237" spans="4:4" x14ac:dyDescent="0.2">
      <c r="D60237" s="20"/>
    </row>
    <row r="60238" spans="4:4" x14ac:dyDescent="0.2">
      <c r="D60238" s="20"/>
    </row>
    <row r="60239" spans="4:4" x14ac:dyDescent="0.2">
      <c r="D60239" s="20"/>
    </row>
    <row r="60240" spans="4:4" x14ac:dyDescent="0.2">
      <c r="D60240" s="20"/>
    </row>
    <row r="60241" spans="4:4" x14ac:dyDescent="0.2">
      <c r="D60241" s="20"/>
    </row>
    <row r="60242" spans="4:4" x14ac:dyDescent="0.2">
      <c r="D60242" s="20"/>
    </row>
    <row r="60243" spans="4:4" x14ac:dyDescent="0.2">
      <c r="D60243" s="20"/>
    </row>
    <row r="60244" spans="4:4" x14ac:dyDescent="0.2">
      <c r="D60244" s="20"/>
    </row>
    <row r="60245" spans="4:4" x14ac:dyDescent="0.2">
      <c r="D60245" s="20"/>
    </row>
    <row r="60246" spans="4:4" x14ac:dyDescent="0.2">
      <c r="D60246" s="20"/>
    </row>
    <row r="60247" spans="4:4" x14ac:dyDescent="0.2">
      <c r="D60247" s="20"/>
    </row>
    <row r="60248" spans="4:4" x14ac:dyDescent="0.2">
      <c r="D60248" s="20"/>
    </row>
    <row r="60249" spans="4:4" x14ac:dyDescent="0.2">
      <c r="D60249" s="20"/>
    </row>
    <row r="60250" spans="4:4" x14ac:dyDescent="0.2">
      <c r="D60250" s="20"/>
    </row>
    <row r="60251" spans="4:4" x14ac:dyDescent="0.2">
      <c r="D60251" s="20"/>
    </row>
    <row r="60252" spans="4:4" x14ac:dyDescent="0.2">
      <c r="D60252" s="20"/>
    </row>
    <row r="60253" spans="4:4" x14ac:dyDescent="0.2">
      <c r="D60253" s="20"/>
    </row>
    <row r="60254" spans="4:4" x14ac:dyDescent="0.2">
      <c r="D60254" s="20"/>
    </row>
    <row r="60255" spans="4:4" x14ac:dyDescent="0.2">
      <c r="D60255" s="20"/>
    </row>
    <row r="60256" spans="4:4" x14ac:dyDescent="0.2">
      <c r="D60256" s="20"/>
    </row>
    <row r="60257" spans="4:4" x14ac:dyDescent="0.2">
      <c r="D60257" s="20"/>
    </row>
    <row r="60258" spans="4:4" x14ac:dyDescent="0.2">
      <c r="D60258" s="20"/>
    </row>
    <row r="60259" spans="4:4" x14ac:dyDescent="0.2">
      <c r="D60259" s="20"/>
    </row>
    <row r="60260" spans="4:4" x14ac:dyDescent="0.2">
      <c r="D60260" s="20"/>
    </row>
    <row r="60261" spans="4:4" x14ac:dyDescent="0.2">
      <c r="D60261" s="20"/>
    </row>
    <row r="60262" spans="4:4" x14ac:dyDescent="0.2">
      <c r="D60262" s="20"/>
    </row>
    <row r="60263" spans="4:4" x14ac:dyDescent="0.2">
      <c r="D60263" s="20"/>
    </row>
    <row r="60264" spans="4:4" x14ac:dyDescent="0.2">
      <c r="D60264" s="20"/>
    </row>
    <row r="60265" spans="4:4" x14ac:dyDescent="0.2">
      <c r="D60265" s="20"/>
    </row>
    <row r="60266" spans="4:4" x14ac:dyDescent="0.2">
      <c r="D60266" s="20"/>
    </row>
    <row r="60267" spans="4:4" x14ac:dyDescent="0.2">
      <c r="D60267" s="20"/>
    </row>
    <row r="60268" spans="4:4" x14ac:dyDescent="0.2">
      <c r="D60268" s="20"/>
    </row>
    <row r="60269" spans="4:4" x14ac:dyDescent="0.2">
      <c r="D60269" s="20"/>
    </row>
    <row r="60270" spans="4:4" x14ac:dyDescent="0.2">
      <c r="D60270" s="20"/>
    </row>
    <row r="60271" spans="4:4" x14ac:dyDescent="0.2">
      <c r="D60271" s="20"/>
    </row>
    <row r="60272" spans="4:4" x14ac:dyDescent="0.2">
      <c r="D60272" s="20"/>
    </row>
    <row r="60273" spans="4:4" x14ac:dyDescent="0.2">
      <c r="D60273" s="20"/>
    </row>
    <row r="60274" spans="4:4" x14ac:dyDescent="0.2">
      <c r="D60274" s="20"/>
    </row>
    <row r="60275" spans="4:4" x14ac:dyDescent="0.2">
      <c r="D60275" s="20"/>
    </row>
    <row r="60276" spans="4:4" x14ac:dyDescent="0.2">
      <c r="D60276" s="20"/>
    </row>
    <row r="60277" spans="4:4" x14ac:dyDescent="0.2">
      <c r="D60277" s="20"/>
    </row>
    <row r="60278" spans="4:4" x14ac:dyDescent="0.2">
      <c r="D60278" s="20"/>
    </row>
    <row r="60279" spans="4:4" x14ac:dyDescent="0.2">
      <c r="D60279" s="20"/>
    </row>
    <row r="60280" spans="4:4" x14ac:dyDescent="0.2">
      <c r="D60280" s="20"/>
    </row>
    <row r="60281" spans="4:4" x14ac:dyDescent="0.2">
      <c r="D60281" s="20"/>
    </row>
    <row r="60282" spans="4:4" x14ac:dyDescent="0.2">
      <c r="D60282" s="20"/>
    </row>
    <row r="60283" spans="4:4" x14ac:dyDescent="0.2">
      <c r="D60283" s="20"/>
    </row>
    <row r="60284" spans="4:4" x14ac:dyDescent="0.2">
      <c r="D60284" s="20"/>
    </row>
    <row r="60285" spans="4:4" x14ac:dyDescent="0.2">
      <c r="D60285" s="20"/>
    </row>
    <row r="60286" spans="4:4" x14ac:dyDescent="0.2">
      <c r="D60286" s="20"/>
    </row>
    <row r="60287" spans="4:4" x14ac:dyDescent="0.2">
      <c r="D60287" s="20"/>
    </row>
    <row r="60288" spans="4:4" x14ac:dyDescent="0.2">
      <c r="D60288" s="20"/>
    </row>
    <row r="60289" spans="4:4" x14ac:dyDescent="0.2">
      <c r="D60289" s="20"/>
    </row>
    <row r="60290" spans="4:4" x14ac:dyDescent="0.2">
      <c r="D60290" s="20"/>
    </row>
    <row r="60291" spans="4:4" x14ac:dyDescent="0.2">
      <c r="D60291" s="20"/>
    </row>
    <row r="60292" spans="4:4" x14ac:dyDescent="0.2">
      <c r="D60292" s="20"/>
    </row>
    <row r="60293" spans="4:4" x14ac:dyDescent="0.2">
      <c r="D60293" s="20"/>
    </row>
    <row r="60294" spans="4:4" x14ac:dyDescent="0.2">
      <c r="D60294" s="20"/>
    </row>
    <row r="60295" spans="4:4" x14ac:dyDescent="0.2">
      <c r="D60295" s="20"/>
    </row>
    <row r="60296" spans="4:4" x14ac:dyDescent="0.2">
      <c r="D60296" s="20"/>
    </row>
    <row r="60297" spans="4:4" x14ac:dyDescent="0.2">
      <c r="D60297" s="20"/>
    </row>
    <row r="60298" spans="4:4" x14ac:dyDescent="0.2">
      <c r="D60298" s="20"/>
    </row>
    <row r="60299" spans="4:4" x14ac:dyDescent="0.2">
      <c r="D60299" s="20"/>
    </row>
    <row r="60300" spans="4:4" x14ac:dyDescent="0.2">
      <c r="D60300" s="20"/>
    </row>
    <row r="60301" spans="4:4" x14ac:dyDescent="0.2">
      <c r="D60301" s="20"/>
    </row>
    <row r="60302" spans="4:4" x14ac:dyDescent="0.2">
      <c r="D60302" s="20"/>
    </row>
    <row r="60303" spans="4:4" x14ac:dyDescent="0.2">
      <c r="D60303" s="20"/>
    </row>
    <row r="60304" spans="4:4" x14ac:dyDescent="0.2">
      <c r="D60304" s="20"/>
    </row>
    <row r="60305" spans="4:4" x14ac:dyDescent="0.2">
      <c r="D60305" s="20"/>
    </row>
    <row r="60306" spans="4:4" x14ac:dyDescent="0.2">
      <c r="D60306" s="20"/>
    </row>
    <row r="60307" spans="4:4" x14ac:dyDescent="0.2">
      <c r="D60307" s="20"/>
    </row>
    <row r="60308" spans="4:4" x14ac:dyDescent="0.2">
      <c r="D60308" s="20"/>
    </row>
    <row r="60309" spans="4:4" x14ac:dyDescent="0.2">
      <c r="D60309" s="20"/>
    </row>
    <row r="60310" spans="4:4" x14ac:dyDescent="0.2">
      <c r="D60310" s="20"/>
    </row>
    <row r="60311" spans="4:4" x14ac:dyDescent="0.2">
      <c r="D60311" s="20"/>
    </row>
    <row r="60312" spans="4:4" x14ac:dyDescent="0.2">
      <c r="D60312" s="20"/>
    </row>
    <row r="60313" spans="4:4" x14ac:dyDescent="0.2">
      <c r="D60313" s="20"/>
    </row>
    <row r="60314" spans="4:4" x14ac:dyDescent="0.2">
      <c r="D60314" s="20"/>
    </row>
    <row r="60315" spans="4:4" x14ac:dyDescent="0.2">
      <c r="D60315" s="20"/>
    </row>
    <row r="60316" spans="4:4" x14ac:dyDescent="0.2">
      <c r="D60316" s="20"/>
    </row>
    <row r="60317" spans="4:4" x14ac:dyDescent="0.2">
      <c r="D60317" s="20"/>
    </row>
    <row r="60318" spans="4:4" x14ac:dyDescent="0.2">
      <c r="D60318" s="20"/>
    </row>
    <row r="60319" spans="4:4" x14ac:dyDescent="0.2">
      <c r="D60319" s="20"/>
    </row>
    <row r="60320" spans="4:4" x14ac:dyDescent="0.2">
      <c r="D60320" s="20"/>
    </row>
    <row r="60321" spans="4:4" x14ac:dyDescent="0.2">
      <c r="D60321" s="20"/>
    </row>
    <row r="60322" spans="4:4" x14ac:dyDescent="0.2">
      <c r="D60322" s="20"/>
    </row>
    <row r="60323" spans="4:4" x14ac:dyDescent="0.2">
      <c r="D60323" s="20"/>
    </row>
    <row r="60324" spans="4:4" x14ac:dyDescent="0.2">
      <c r="D60324" s="20"/>
    </row>
    <row r="60325" spans="4:4" x14ac:dyDescent="0.2">
      <c r="D60325" s="20"/>
    </row>
    <row r="60326" spans="4:4" x14ac:dyDescent="0.2">
      <c r="D60326" s="20"/>
    </row>
    <row r="60327" spans="4:4" x14ac:dyDescent="0.2">
      <c r="D60327" s="20"/>
    </row>
    <row r="60328" spans="4:4" x14ac:dyDescent="0.2">
      <c r="D60328" s="20"/>
    </row>
    <row r="60329" spans="4:4" x14ac:dyDescent="0.2">
      <c r="D60329" s="20"/>
    </row>
    <row r="60330" spans="4:4" x14ac:dyDescent="0.2">
      <c r="D60330" s="20"/>
    </row>
    <row r="60331" spans="4:4" x14ac:dyDescent="0.2">
      <c r="D60331" s="20"/>
    </row>
    <row r="60332" spans="4:4" x14ac:dyDescent="0.2">
      <c r="D60332" s="20"/>
    </row>
    <row r="60333" spans="4:4" x14ac:dyDescent="0.2">
      <c r="D60333" s="20"/>
    </row>
    <row r="60334" spans="4:4" x14ac:dyDescent="0.2">
      <c r="D60334" s="20"/>
    </row>
    <row r="60335" spans="4:4" x14ac:dyDescent="0.2">
      <c r="D60335" s="20"/>
    </row>
    <row r="60336" spans="4:4" x14ac:dyDescent="0.2">
      <c r="D60336" s="20"/>
    </row>
    <row r="60337" spans="4:4" x14ac:dyDescent="0.2">
      <c r="D60337" s="20"/>
    </row>
    <row r="60338" spans="4:4" x14ac:dyDescent="0.2">
      <c r="D60338" s="20"/>
    </row>
    <row r="60339" spans="4:4" x14ac:dyDescent="0.2">
      <c r="D60339" s="20"/>
    </row>
    <row r="60340" spans="4:4" x14ac:dyDescent="0.2">
      <c r="D60340" s="20"/>
    </row>
    <row r="60341" spans="4:4" x14ac:dyDescent="0.2">
      <c r="D60341" s="20"/>
    </row>
    <row r="60342" spans="4:4" x14ac:dyDescent="0.2">
      <c r="D60342" s="20"/>
    </row>
    <row r="60343" spans="4:4" x14ac:dyDescent="0.2">
      <c r="D60343" s="20"/>
    </row>
    <row r="60344" spans="4:4" x14ac:dyDescent="0.2">
      <c r="D60344" s="20"/>
    </row>
    <row r="60345" spans="4:4" x14ac:dyDescent="0.2">
      <c r="D60345" s="20"/>
    </row>
    <row r="60346" spans="4:4" x14ac:dyDescent="0.2">
      <c r="D60346" s="20"/>
    </row>
    <row r="60347" spans="4:4" x14ac:dyDescent="0.2">
      <c r="D60347" s="20"/>
    </row>
    <row r="60348" spans="4:4" x14ac:dyDescent="0.2">
      <c r="D60348" s="20"/>
    </row>
    <row r="60349" spans="4:4" x14ac:dyDescent="0.2">
      <c r="D60349" s="20"/>
    </row>
    <row r="60350" spans="4:4" x14ac:dyDescent="0.2">
      <c r="D60350" s="20"/>
    </row>
    <row r="60351" spans="4:4" x14ac:dyDescent="0.2">
      <c r="D60351" s="20"/>
    </row>
    <row r="60352" spans="4:4" x14ac:dyDescent="0.2">
      <c r="D60352" s="20"/>
    </row>
    <row r="60353" spans="4:4" x14ac:dyDescent="0.2">
      <c r="D60353" s="20"/>
    </row>
    <row r="60354" spans="4:4" x14ac:dyDescent="0.2">
      <c r="D60354" s="20"/>
    </row>
    <row r="60355" spans="4:4" x14ac:dyDescent="0.2">
      <c r="D60355" s="20"/>
    </row>
    <row r="60356" spans="4:4" x14ac:dyDescent="0.2">
      <c r="D60356" s="20"/>
    </row>
    <row r="60357" spans="4:4" x14ac:dyDescent="0.2">
      <c r="D60357" s="20"/>
    </row>
    <row r="60358" spans="4:4" x14ac:dyDescent="0.2">
      <c r="D60358" s="20"/>
    </row>
    <row r="60359" spans="4:4" x14ac:dyDescent="0.2">
      <c r="D60359" s="20"/>
    </row>
    <row r="60360" spans="4:4" x14ac:dyDescent="0.2">
      <c r="D60360" s="20"/>
    </row>
    <row r="60361" spans="4:4" x14ac:dyDescent="0.2">
      <c r="D60361" s="20"/>
    </row>
    <row r="60362" spans="4:4" x14ac:dyDescent="0.2">
      <c r="D60362" s="20"/>
    </row>
    <row r="60363" spans="4:4" x14ac:dyDescent="0.2">
      <c r="D60363" s="20"/>
    </row>
    <row r="60364" spans="4:4" x14ac:dyDescent="0.2">
      <c r="D60364" s="20"/>
    </row>
    <row r="60365" spans="4:4" x14ac:dyDescent="0.2">
      <c r="D60365" s="20"/>
    </row>
    <row r="60366" spans="4:4" x14ac:dyDescent="0.2">
      <c r="D60366" s="20"/>
    </row>
    <row r="60367" spans="4:4" x14ac:dyDescent="0.2">
      <c r="D60367" s="20"/>
    </row>
    <row r="60368" spans="4:4" x14ac:dyDescent="0.2">
      <c r="D60368" s="20"/>
    </row>
    <row r="60369" spans="4:4" x14ac:dyDescent="0.2">
      <c r="D60369" s="20"/>
    </row>
    <row r="60370" spans="4:4" x14ac:dyDescent="0.2">
      <c r="D60370" s="20"/>
    </row>
    <row r="60371" spans="4:4" x14ac:dyDescent="0.2">
      <c r="D60371" s="20"/>
    </row>
    <row r="60372" spans="4:4" x14ac:dyDescent="0.2">
      <c r="D60372" s="20"/>
    </row>
    <row r="60373" spans="4:4" x14ac:dyDescent="0.2">
      <c r="D60373" s="20"/>
    </row>
    <row r="60374" spans="4:4" x14ac:dyDescent="0.2">
      <c r="D60374" s="20"/>
    </row>
    <row r="60375" spans="4:4" x14ac:dyDescent="0.2">
      <c r="D60375" s="20"/>
    </row>
    <row r="60376" spans="4:4" x14ac:dyDescent="0.2">
      <c r="D60376" s="20"/>
    </row>
    <row r="60377" spans="4:4" x14ac:dyDescent="0.2">
      <c r="D60377" s="20"/>
    </row>
    <row r="60378" spans="4:4" x14ac:dyDescent="0.2">
      <c r="D60378" s="20"/>
    </row>
    <row r="60379" spans="4:4" x14ac:dyDescent="0.2">
      <c r="D60379" s="20"/>
    </row>
    <row r="60380" spans="4:4" x14ac:dyDescent="0.2">
      <c r="D60380" s="20"/>
    </row>
    <row r="60381" spans="4:4" x14ac:dyDescent="0.2">
      <c r="D60381" s="20"/>
    </row>
    <row r="60382" spans="4:4" x14ac:dyDescent="0.2">
      <c r="D60382" s="20"/>
    </row>
    <row r="60383" spans="4:4" x14ac:dyDescent="0.2">
      <c r="D60383" s="20"/>
    </row>
    <row r="60384" spans="4:4" x14ac:dyDescent="0.2">
      <c r="D60384" s="20"/>
    </row>
    <row r="60385" spans="4:4" x14ac:dyDescent="0.2">
      <c r="D60385" s="20"/>
    </row>
    <row r="60386" spans="4:4" x14ac:dyDescent="0.2">
      <c r="D60386" s="20"/>
    </row>
    <row r="60387" spans="4:4" x14ac:dyDescent="0.2">
      <c r="D60387" s="20"/>
    </row>
    <row r="60388" spans="4:4" x14ac:dyDescent="0.2">
      <c r="D60388" s="20"/>
    </row>
    <row r="60389" spans="4:4" x14ac:dyDescent="0.2">
      <c r="D60389" s="20"/>
    </row>
    <row r="60390" spans="4:4" x14ac:dyDescent="0.2">
      <c r="D60390" s="20"/>
    </row>
    <row r="60391" spans="4:4" x14ac:dyDescent="0.2">
      <c r="D60391" s="20"/>
    </row>
    <row r="60392" spans="4:4" x14ac:dyDescent="0.2">
      <c r="D60392" s="20"/>
    </row>
    <row r="60393" spans="4:4" x14ac:dyDescent="0.2">
      <c r="D60393" s="20"/>
    </row>
    <row r="60394" spans="4:4" x14ac:dyDescent="0.2">
      <c r="D60394" s="20"/>
    </row>
    <row r="60395" spans="4:4" x14ac:dyDescent="0.2">
      <c r="D60395" s="20"/>
    </row>
    <row r="60396" spans="4:4" x14ac:dyDescent="0.2">
      <c r="D60396" s="20"/>
    </row>
    <row r="60397" spans="4:4" x14ac:dyDescent="0.2">
      <c r="D60397" s="20"/>
    </row>
    <row r="60398" spans="4:4" x14ac:dyDescent="0.2">
      <c r="D60398" s="20"/>
    </row>
    <row r="60399" spans="4:4" x14ac:dyDescent="0.2">
      <c r="D60399" s="20"/>
    </row>
    <row r="60400" spans="4:4" x14ac:dyDescent="0.2">
      <c r="D60400" s="20"/>
    </row>
    <row r="60401" spans="4:4" x14ac:dyDescent="0.2">
      <c r="D60401" s="20"/>
    </row>
    <row r="60402" spans="4:4" x14ac:dyDescent="0.2">
      <c r="D60402" s="20"/>
    </row>
    <row r="60403" spans="4:4" x14ac:dyDescent="0.2">
      <c r="D60403" s="20"/>
    </row>
    <row r="60404" spans="4:4" x14ac:dyDescent="0.2">
      <c r="D60404" s="20"/>
    </row>
    <row r="60405" spans="4:4" x14ac:dyDescent="0.2">
      <c r="D60405" s="20"/>
    </row>
    <row r="60406" spans="4:4" x14ac:dyDescent="0.2">
      <c r="D60406" s="20"/>
    </row>
    <row r="60407" spans="4:4" x14ac:dyDescent="0.2">
      <c r="D60407" s="20"/>
    </row>
    <row r="60408" spans="4:4" x14ac:dyDescent="0.2">
      <c r="D60408" s="20"/>
    </row>
    <row r="60409" spans="4:4" x14ac:dyDescent="0.2">
      <c r="D60409" s="20"/>
    </row>
    <row r="60410" spans="4:4" x14ac:dyDescent="0.2">
      <c r="D60410" s="20"/>
    </row>
    <row r="60411" spans="4:4" x14ac:dyDescent="0.2">
      <c r="D60411" s="20"/>
    </row>
    <row r="60412" spans="4:4" x14ac:dyDescent="0.2">
      <c r="D60412" s="20"/>
    </row>
    <row r="60413" spans="4:4" x14ac:dyDescent="0.2">
      <c r="D60413" s="20"/>
    </row>
    <row r="60414" spans="4:4" x14ac:dyDescent="0.2">
      <c r="D60414" s="20"/>
    </row>
    <row r="60415" spans="4:4" x14ac:dyDescent="0.2">
      <c r="D60415" s="20"/>
    </row>
    <row r="60416" spans="4:4" x14ac:dyDescent="0.2">
      <c r="D60416" s="20"/>
    </row>
    <row r="60417" spans="4:4" x14ac:dyDescent="0.2">
      <c r="D60417" s="20"/>
    </row>
    <row r="60418" spans="4:4" x14ac:dyDescent="0.2">
      <c r="D60418" s="20"/>
    </row>
    <row r="60419" spans="4:4" x14ac:dyDescent="0.2">
      <c r="D60419" s="20"/>
    </row>
    <row r="60420" spans="4:4" x14ac:dyDescent="0.2">
      <c r="D60420" s="20"/>
    </row>
    <row r="60421" spans="4:4" x14ac:dyDescent="0.2">
      <c r="D60421" s="20"/>
    </row>
    <row r="60422" spans="4:4" x14ac:dyDescent="0.2">
      <c r="D60422" s="20"/>
    </row>
    <row r="60423" spans="4:4" x14ac:dyDescent="0.2">
      <c r="D60423" s="20"/>
    </row>
    <row r="60424" spans="4:4" x14ac:dyDescent="0.2">
      <c r="D60424" s="20"/>
    </row>
    <row r="60425" spans="4:4" x14ac:dyDescent="0.2">
      <c r="D60425" s="20"/>
    </row>
    <row r="60426" spans="4:4" x14ac:dyDescent="0.2">
      <c r="D60426" s="20"/>
    </row>
    <row r="60427" spans="4:4" x14ac:dyDescent="0.2">
      <c r="D60427" s="20"/>
    </row>
    <row r="60428" spans="4:4" x14ac:dyDescent="0.2">
      <c r="D60428" s="20"/>
    </row>
    <row r="60429" spans="4:4" x14ac:dyDescent="0.2">
      <c r="D60429" s="20"/>
    </row>
    <row r="60430" spans="4:4" x14ac:dyDescent="0.2">
      <c r="D60430" s="20"/>
    </row>
    <row r="60431" spans="4:4" x14ac:dyDescent="0.2">
      <c r="D60431" s="20"/>
    </row>
    <row r="60432" spans="4:4" x14ac:dyDescent="0.2">
      <c r="D60432" s="20"/>
    </row>
    <row r="60433" spans="4:4" x14ac:dyDescent="0.2">
      <c r="D60433" s="20"/>
    </row>
    <row r="60434" spans="4:4" x14ac:dyDescent="0.2">
      <c r="D60434" s="20"/>
    </row>
    <row r="60435" spans="4:4" x14ac:dyDescent="0.2">
      <c r="D60435" s="20"/>
    </row>
    <row r="60436" spans="4:4" x14ac:dyDescent="0.2">
      <c r="D60436" s="20"/>
    </row>
    <row r="60437" spans="4:4" x14ac:dyDescent="0.2">
      <c r="D60437" s="20"/>
    </row>
    <row r="60438" spans="4:4" x14ac:dyDescent="0.2">
      <c r="D60438" s="20"/>
    </row>
    <row r="60439" spans="4:4" x14ac:dyDescent="0.2">
      <c r="D60439" s="20"/>
    </row>
    <row r="60440" spans="4:4" x14ac:dyDescent="0.2">
      <c r="D60440" s="20"/>
    </row>
    <row r="60441" spans="4:4" x14ac:dyDescent="0.2">
      <c r="D60441" s="20"/>
    </row>
    <row r="60442" spans="4:4" x14ac:dyDescent="0.2">
      <c r="D60442" s="20"/>
    </row>
    <row r="60443" spans="4:4" x14ac:dyDescent="0.2">
      <c r="D60443" s="20"/>
    </row>
    <row r="60444" spans="4:4" x14ac:dyDescent="0.2">
      <c r="D60444" s="20"/>
    </row>
    <row r="60445" spans="4:4" x14ac:dyDescent="0.2">
      <c r="D60445" s="20"/>
    </row>
    <row r="60446" spans="4:4" x14ac:dyDescent="0.2">
      <c r="D60446" s="20"/>
    </row>
    <row r="60447" spans="4:4" x14ac:dyDescent="0.2">
      <c r="D60447" s="20"/>
    </row>
    <row r="60448" spans="4:4" x14ac:dyDescent="0.2">
      <c r="D60448" s="20"/>
    </row>
    <row r="60449" spans="4:4" x14ac:dyDescent="0.2">
      <c r="D60449" s="20"/>
    </row>
    <row r="60450" spans="4:4" x14ac:dyDescent="0.2">
      <c r="D60450" s="20"/>
    </row>
    <row r="60451" spans="4:4" x14ac:dyDescent="0.2">
      <c r="D60451" s="20"/>
    </row>
    <row r="60452" spans="4:4" x14ac:dyDescent="0.2">
      <c r="D60452" s="20"/>
    </row>
    <row r="60453" spans="4:4" x14ac:dyDescent="0.2">
      <c r="D60453" s="20"/>
    </row>
    <row r="60454" spans="4:4" x14ac:dyDescent="0.2">
      <c r="D60454" s="20"/>
    </row>
    <row r="60455" spans="4:4" x14ac:dyDescent="0.2">
      <c r="D60455" s="20"/>
    </row>
    <row r="60456" spans="4:4" x14ac:dyDescent="0.2">
      <c r="D60456" s="20"/>
    </row>
    <row r="60457" spans="4:4" x14ac:dyDescent="0.2">
      <c r="D60457" s="20"/>
    </row>
    <row r="60458" spans="4:4" x14ac:dyDescent="0.2">
      <c r="D60458" s="20"/>
    </row>
    <row r="60459" spans="4:4" x14ac:dyDescent="0.2">
      <c r="D60459" s="20"/>
    </row>
    <row r="60460" spans="4:4" x14ac:dyDescent="0.2">
      <c r="D60460" s="20"/>
    </row>
    <row r="60461" spans="4:4" x14ac:dyDescent="0.2">
      <c r="D60461" s="20"/>
    </row>
    <row r="60462" spans="4:4" x14ac:dyDescent="0.2">
      <c r="D60462" s="20"/>
    </row>
    <row r="60463" spans="4:4" x14ac:dyDescent="0.2">
      <c r="D60463" s="20"/>
    </row>
    <row r="60464" spans="4:4" x14ac:dyDescent="0.2">
      <c r="D60464" s="20"/>
    </row>
    <row r="60465" spans="4:4" x14ac:dyDescent="0.2">
      <c r="D60465" s="20"/>
    </row>
    <row r="60466" spans="4:4" x14ac:dyDescent="0.2">
      <c r="D60466" s="20"/>
    </row>
    <row r="60467" spans="4:4" x14ac:dyDescent="0.2">
      <c r="D60467" s="20"/>
    </row>
    <row r="60468" spans="4:4" x14ac:dyDescent="0.2">
      <c r="D60468" s="20"/>
    </row>
    <row r="60469" spans="4:4" x14ac:dyDescent="0.2">
      <c r="D60469" s="20"/>
    </row>
    <row r="60470" spans="4:4" x14ac:dyDescent="0.2">
      <c r="D60470" s="20"/>
    </row>
    <row r="60471" spans="4:4" x14ac:dyDescent="0.2">
      <c r="D60471" s="20"/>
    </row>
    <row r="60472" spans="4:4" x14ac:dyDescent="0.2">
      <c r="D60472" s="20"/>
    </row>
    <row r="60473" spans="4:4" x14ac:dyDescent="0.2">
      <c r="D60473" s="20"/>
    </row>
    <row r="60474" spans="4:4" x14ac:dyDescent="0.2">
      <c r="D60474" s="20"/>
    </row>
    <row r="60475" spans="4:4" x14ac:dyDescent="0.2">
      <c r="D60475" s="20"/>
    </row>
    <row r="60476" spans="4:4" x14ac:dyDescent="0.2">
      <c r="D60476" s="20"/>
    </row>
    <row r="60477" spans="4:4" x14ac:dyDescent="0.2">
      <c r="D60477" s="20"/>
    </row>
    <row r="60478" spans="4:4" x14ac:dyDescent="0.2">
      <c r="D60478" s="20"/>
    </row>
    <row r="60479" spans="4:4" x14ac:dyDescent="0.2">
      <c r="D60479" s="20"/>
    </row>
    <row r="60480" spans="4:4" x14ac:dyDescent="0.2">
      <c r="D60480" s="20"/>
    </row>
    <row r="60481" spans="4:4" x14ac:dyDescent="0.2">
      <c r="D60481" s="20"/>
    </row>
    <row r="60482" spans="4:4" x14ac:dyDescent="0.2">
      <c r="D60482" s="20"/>
    </row>
    <row r="60483" spans="4:4" x14ac:dyDescent="0.2">
      <c r="D60483" s="20"/>
    </row>
    <row r="60484" spans="4:4" x14ac:dyDescent="0.2">
      <c r="D60484" s="20"/>
    </row>
    <row r="60485" spans="4:4" x14ac:dyDescent="0.2">
      <c r="D60485" s="20"/>
    </row>
    <row r="60486" spans="4:4" x14ac:dyDescent="0.2">
      <c r="D60486" s="20"/>
    </row>
    <row r="60487" spans="4:4" x14ac:dyDescent="0.2">
      <c r="D60487" s="20"/>
    </row>
    <row r="60488" spans="4:4" x14ac:dyDescent="0.2">
      <c r="D60488" s="20"/>
    </row>
    <row r="60489" spans="4:4" x14ac:dyDescent="0.2">
      <c r="D60489" s="20"/>
    </row>
    <row r="60490" spans="4:4" x14ac:dyDescent="0.2">
      <c r="D60490" s="20"/>
    </row>
    <row r="60491" spans="4:4" x14ac:dyDescent="0.2">
      <c r="D60491" s="20"/>
    </row>
    <row r="60492" spans="4:4" x14ac:dyDescent="0.2">
      <c r="D60492" s="20"/>
    </row>
    <row r="60493" spans="4:4" x14ac:dyDescent="0.2">
      <c r="D60493" s="20"/>
    </row>
    <row r="60494" spans="4:4" x14ac:dyDescent="0.2">
      <c r="D60494" s="20"/>
    </row>
    <row r="60495" spans="4:4" x14ac:dyDescent="0.2">
      <c r="D60495" s="20"/>
    </row>
    <row r="60496" spans="4:4" x14ac:dyDescent="0.2">
      <c r="D60496" s="20"/>
    </row>
    <row r="60497" spans="4:4" x14ac:dyDescent="0.2">
      <c r="D60497" s="20"/>
    </row>
    <row r="60498" spans="4:4" x14ac:dyDescent="0.2">
      <c r="D60498" s="20"/>
    </row>
    <row r="60499" spans="4:4" x14ac:dyDescent="0.2">
      <c r="D60499" s="20"/>
    </row>
    <row r="60500" spans="4:4" x14ac:dyDescent="0.2">
      <c r="D60500" s="20"/>
    </row>
    <row r="60501" spans="4:4" x14ac:dyDescent="0.2">
      <c r="D60501" s="20"/>
    </row>
    <row r="60502" spans="4:4" x14ac:dyDescent="0.2">
      <c r="D60502" s="20"/>
    </row>
    <row r="60503" spans="4:4" x14ac:dyDescent="0.2">
      <c r="D60503" s="20"/>
    </row>
    <row r="60504" spans="4:4" x14ac:dyDescent="0.2">
      <c r="D60504" s="20"/>
    </row>
    <row r="60505" spans="4:4" x14ac:dyDescent="0.2">
      <c r="D60505" s="20"/>
    </row>
    <row r="60506" spans="4:4" x14ac:dyDescent="0.2">
      <c r="D60506" s="20"/>
    </row>
    <row r="60507" spans="4:4" x14ac:dyDescent="0.2">
      <c r="D60507" s="20"/>
    </row>
    <row r="60508" spans="4:4" x14ac:dyDescent="0.2">
      <c r="D60508" s="20"/>
    </row>
    <row r="60509" spans="4:4" x14ac:dyDescent="0.2">
      <c r="D60509" s="20"/>
    </row>
    <row r="60510" spans="4:4" x14ac:dyDescent="0.2">
      <c r="D60510" s="20"/>
    </row>
    <row r="60511" spans="4:4" x14ac:dyDescent="0.2">
      <c r="D60511" s="20"/>
    </row>
    <row r="60512" spans="4:4" x14ac:dyDescent="0.2">
      <c r="D60512" s="20"/>
    </row>
    <row r="60513" spans="4:4" x14ac:dyDescent="0.2">
      <c r="D60513" s="20"/>
    </row>
    <row r="60514" spans="4:4" x14ac:dyDescent="0.2">
      <c r="D60514" s="20"/>
    </row>
    <row r="60515" spans="4:4" x14ac:dyDescent="0.2">
      <c r="D60515" s="20"/>
    </row>
    <row r="60516" spans="4:4" x14ac:dyDescent="0.2">
      <c r="D60516" s="20"/>
    </row>
    <row r="60517" spans="4:4" x14ac:dyDescent="0.2">
      <c r="D60517" s="20"/>
    </row>
    <row r="60518" spans="4:4" x14ac:dyDescent="0.2">
      <c r="D60518" s="20"/>
    </row>
    <row r="60519" spans="4:4" x14ac:dyDescent="0.2">
      <c r="D60519" s="20"/>
    </row>
    <row r="60520" spans="4:4" x14ac:dyDescent="0.2">
      <c r="D60520" s="20"/>
    </row>
    <row r="60521" spans="4:4" x14ac:dyDescent="0.2">
      <c r="D60521" s="20"/>
    </row>
    <row r="60522" spans="4:4" x14ac:dyDescent="0.2">
      <c r="D60522" s="20"/>
    </row>
    <row r="60523" spans="4:4" x14ac:dyDescent="0.2">
      <c r="D60523" s="20"/>
    </row>
    <row r="60524" spans="4:4" x14ac:dyDescent="0.2">
      <c r="D60524" s="20"/>
    </row>
    <row r="60525" spans="4:4" x14ac:dyDescent="0.2">
      <c r="D60525" s="20"/>
    </row>
    <row r="60526" spans="4:4" x14ac:dyDescent="0.2">
      <c r="D60526" s="20"/>
    </row>
    <row r="60527" spans="4:4" x14ac:dyDescent="0.2">
      <c r="D60527" s="20"/>
    </row>
    <row r="60528" spans="4:4" x14ac:dyDescent="0.2">
      <c r="D60528" s="20"/>
    </row>
    <row r="60529" spans="4:4" x14ac:dyDescent="0.2">
      <c r="D60529" s="20"/>
    </row>
    <row r="60530" spans="4:4" x14ac:dyDescent="0.2">
      <c r="D60530" s="20"/>
    </row>
    <row r="60531" spans="4:4" x14ac:dyDescent="0.2">
      <c r="D60531" s="20"/>
    </row>
    <row r="60532" spans="4:4" x14ac:dyDescent="0.2">
      <c r="D60532" s="20"/>
    </row>
    <row r="60533" spans="4:4" x14ac:dyDescent="0.2">
      <c r="D60533" s="20"/>
    </row>
    <row r="60534" spans="4:4" x14ac:dyDescent="0.2">
      <c r="D60534" s="20"/>
    </row>
    <row r="60535" spans="4:4" x14ac:dyDescent="0.2">
      <c r="D60535" s="20"/>
    </row>
    <row r="60536" spans="4:4" x14ac:dyDescent="0.2">
      <c r="D60536" s="20"/>
    </row>
    <row r="60537" spans="4:4" x14ac:dyDescent="0.2">
      <c r="D60537" s="20"/>
    </row>
    <row r="60538" spans="4:4" x14ac:dyDescent="0.2">
      <c r="D60538" s="20"/>
    </row>
    <row r="60539" spans="4:4" x14ac:dyDescent="0.2">
      <c r="D60539" s="20"/>
    </row>
    <row r="60540" spans="4:4" x14ac:dyDescent="0.2">
      <c r="D60540" s="20"/>
    </row>
    <row r="60541" spans="4:4" x14ac:dyDescent="0.2">
      <c r="D60541" s="20"/>
    </row>
    <row r="60542" spans="4:4" x14ac:dyDescent="0.2">
      <c r="D60542" s="20"/>
    </row>
    <row r="60543" spans="4:4" x14ac:dyDescent="0.2">
      <c r="D60543" s="20"/>
    </row>
    <row r="60544" spans="4:4" x14ac:dyDescent="0.2">
      <c r="D60544" s="20"/>
    </row>
    <row r="60545" spans="4:4" x14ac:dyDescent="0.2">
      <c r="D60545" s="20"/>
    </row>
    <row r="60546" spans="4:4" x14ac:dyDescent="0.2">
      <c r="D60546" s="20"/>
    </row>
    <row r="60547" spans="4:4" x14ac:dyDescent="0.2">
      <c r="D60547" s="20"/>
    </row>
    <row r="60548" spans="4:4" x14ac:dyDescent="0.2">
      <c r="D60548" s="20"/>
    </row>
    <row r="60549" spans="4:4" x14ac:dyDescent="0.2">
      <c r="D60549" s="20"/>
    </row>
    <row r="60550" spans="4:4" x14ac:dyDescent="0.2">
      <c r="D60550" s="20"/>
    </row>
    <row r="60551" spans="4:4" x14ac:dyDescent="0.2">
      <c r="D60551" s="20"/>
    </row>
    <row r="60552" spans="4:4" x14ac:dyDescent="0.2">
      <c r="D60552" s="20"/>
    </row>
    <row r="60553" spans="4:4" x14ac:dyDescent="0.2">
      <c r="D60553" s="20"/>
    </row>
    <row r="60554" spans="4:4" x14ac:dyDescent="0.2">
      <c r="D60554" s="20"/>
    </row>
    <row r="60555" spans="4:4" x14ac:dyDescent="0.2">
      <c r="D60555" s="20"/>
    </row>
    <row r="60556" spans="4:4" x14ac:dyDescent="0.2">
      <c r="D60556" s="20"/>
    </row>
    <row r="60557" spans="4:4" x14ac:dyDescent="0.2">
      <c r="D60557" s="20"/>
    </row>
    <row r="60558" spans="4:4" x14ac:dyDescent="0.2">
      <c r="D60558" s="20"/>
    </row>
    <row r="60559" spans="4:4" x14ac:dyDescent="0.2">
      <c r="D60559" s="20"/>
    </row>
    <row r="60560" spans="4:4" x14ac:dyDescent="0.2">
      <c r="D60560" s="20"/>
    </row>
    <row r="60561" spans="4:4" x14ac:dyDescent="0.2">
      <c r="D60561" s="20"/>
    </row>
    <row r="60562" spans="4:4" x14ac:dyDescent="0.2">
      <c r="D60562" s="20"/>
    </row>
    <row r="60563" spans="4:4" x14ac:dyDescent="0.2">
      <c r="D60563" s="20"/>
    </row>
    <row r="60564" spans="4:4" x14ac:dyDescent="0.2">
      <c r="D60564" s="20"/>
    </row>
    <row r="60565" spans="4:4" x14ac:dyDescent="0.2">
      <c r="D60565" s="20"/>
    </row>
    <row r="60566" spans="4:4" x14ac:dyDescent="0.2">
      <c r="D60566" s="20"/>
    </row>
    <row r="60567" spans="4:4" x14ac:dyDescent="0.2">
      <c r="D60567" s="20"/>
    </row>
    <row r="60568" spans="4:4" x14ac:dyDescent="0.2">
      <c r="D60568" s="20"/>
    </row>
    <row r="60569" spans="4:4" x14ac:dyDescent="0.2">
      <c r="D60569" s="20"/>
    </row>
    <row r="60570" spans="4:4" x14ac:dyDescent="0.2">
      <c r="D60570" s="20"/>
    </row>
    <row r="60571" spans="4:4" x14ac:dyDescent="0.2">
      <c r="D60571" s="20"/>
    </row>
    <row r="60572" spans="4:4" x14ac:dyDescent="0.2">
      <c r="D60572" s="20"/>
    </row>
    <row r="60573" spans="4:4" x14ac:dyDescent="0.2">
      <c r="D60573" s="20"/>
    </row>
    <row r="60574" spans="4:4" x14ac:dyDescent="0.2">
      <c r="D60574" s="20"/>
    </row>
    <row r="60575" spans="4:4" x14ac:dyDescent="0.2">
      <c r="D60575" s="20"/>
    </row>
    <row r="60576" spans="4:4" x14ac:dyDescent="0.2">
      <c r="D60576" s="20"/>
    </row>
    <row r="60577" spans="4:4" x14ac:dyDescent="0.2">
      <c r="D60577" s="20"/>
    </row>
    <row r="60578" spans="4:4" x14ac:dyDescent="0.2">
      <c r="D60578" s="20"/>
    </row>
    <row r="60579" spans="4:4" x14ac:dyDescent="0.2">
      <c r="D60579" s="20"/>
    </row>
    <row r="60580" spans="4:4" x14ac:dyDescent="0.2">
      <c r="D60580" s="20"/>
    </row>
    <row r="60581" spans="4:4" x14ac:dyDescent="0.2">
      <c r="D60581" s="20"/>
    </row>
    <row r="60582" spans="4:4" x14ac:dyDescent="0.2">
      <c r="D60582" s="20"/>
    </row>
    <row r="60583" spans="4:4" x14ac:dyDescent="0.2">
      <c r="D60583" s="20"/>
    </row>
    <row r="60584" spans="4:4" x14ac:dyDescent="0.2">
      <c r="D60584" s="20"/>
    </row>
    <row r="60585" spans="4:4" x14ac:dyDescent="0.2">
      <c r="D60585" s="20"/>
    </row>
    <row r="60586" spans="4:4" x14ac:dyDescent="0.2">
      <c r="D60586" s="20"/>
    </row>
    <row r="60587" spans="4:4" x14ac:dyDescent="0.2">
      <c r="D60587" s="20"/>
    </row>
    <row r="60588" spans="4:4" x14ac:dyDescent="0.2">
      <c r="D60588" s="20"/>
    </row>
    <row r="60589" spans="4:4" x14ac:dyDescent="0.2">
      <c r="D60589" s="20"/>
    </row>
    <row r="60590" spans="4:4" x14ac:dyDescent="0.2">
      <c r="D60590" s="20"/>
    </row>
    <row r="60591" spans="4:4" x14ac:dyDescent="0.2">
      <c r="D60591" s="20"/>
    </row>
    <row r="60592" spans="4:4" x14ac:dyDescent="0.2">
      <c r="D60592" s="20"/>
    </row>
    <row r="60593" spans="4:4" x14ac:dyDescent="0.2">
      <c r="D60593" s="20"/>
    </row>
    <row r="60594" spans="4:4" x14ac:dyDescent="0.2">
      <c r="D60594" s="20"/>
    </row>
    <row r="60595" spans="4:4" x14ac:dyDescent="0.2">
      <c r="D60595" s="20"/>
    </row>
    <row r="60596" spans="4:4" x14ac:dyDescent="0.2">
      <c r="D60596" s="20"/>
    </row>
    <row r="60597" spans="4:4" x14ac:dyDescent="0.2">
      <c r="D60597" s="20"/>
    </row>
    <row r="60598" spans="4:4" x14ac:dyDescent="0.2">
      <c r="D60598" s="20"/>
    </row>
    <row r="60599" spans="4:4" x14ac:dyDescent="0.2">
      <c r="D60599" s="20"/>
    </row>
    <row r="60600" spans="4:4" x14ac:dyDescent="0.2">
      <c r="D60600" s="20"/>
    </row>
    <row r="60601" spans="4:4" x14ac:dyDescent="0.2">
      <c r="D60601" s="20"/>
    </row>
    <row r="60602" spans="4:4" x14ac:dyDescent="0.2">
      <c r="D60602" s="20"/>
    </row>
    <row r="60603" spans="4:4" x14ac:dyDescent="0.2">
      <c r="D60603" s="20"/>
    </row>
    <row r="60604" spans="4:4" x14ac:dyDescent="0.2">
      <c r="D60604" s="20"/>
    </row>
    <row r="60605" spans="4:4" x14ac:dyDescent="0.2">
      <c r="D60605" s="20"/>
    </row>
    <row r="60606" spans="4:4" x14ac:dyDescent="0.2">
      <c r="D60606" s="20"/>
    </row>
    <row r="60607" spans="4:4" x14ac:dyDescent="0.2">
      <c r="D60607" s="20"/>
    </row>
    <row r="60608" spans="4:4" x14ac:dyDescent="0.2">
      <c r="D60608" s="20"/>
    </row>
    <row r="60609" spans="4:4" x14ac:dyDescent="0.2">
      <c r="D60609" s="20"/>
    </row>
    <row r="60610" spans="4:4" x14ac:dyDescent="0.2">
      <c r="D60610" s="20"/>
    </row>
    <row r="60611" spans="4:4" x14ac:dyDescent="0.2">
      <c r="D60611" s="20"/>
    </row>
    <row r="60612" spans="4:4" x14ac:dyDescent="0.2">
      <c r="D60612" s="20"/>
    </row>
    <row r="60613" spans="4:4" x14ac:dyDescent="0.2">
      <c r="D60613" s="20"/>
    </row>
    <row r="60614" spans="4:4" x14ac:dyDescent="0.2">
      <c r="D60614" s="20"/>
    </row>
    <row r="60615" spans="4:4" x14ac:dyDescent="0.2">
      <c r="D60615" s="20"/>
    </row>
    <row r="60616" spans="4:4" x14ac:dyDescent="0.2">
      <c r="D60616" s="20"/>
    </row>
    <row r="60617" spans="4:4" x14ac:dyDescent="0.2">
      <c r="D60617" s="20"/>
    </row>
    <row r="60618" spans="4:4" x14ac:dyDescent="0.2">
      <c r="D60618" s="20"/>
    </row>
    <row r="60619" spans="4:4" x14ac:dyDescent="0.2">
      <c r="D60619" s="20"/>
    </row>
    <row r="60620" spans="4:4" x14ac:dyDescent="0.2">
      <c r="D60620" s="20"/>
    </row>
    <row r="60621" spans="4:4" x14ac:dyDescent="0.2">
      <c r="D60621" s="20"/>
    </row>
    <row r="60622" spans="4:4" x14ac:dyDescent="0.2">
      <c r="D60622" s="20"/>
    </row>
    <row r="60623" spans="4:4" x14ac:dyDescent="0.2">
      <c r="D60623" s="20"/>
    </row>
    <row r="60624" spans="4:4" x14ac:dyDescent="0.2">
      <c r="D60624" s="20"/>
    </row>
    <row r="60625" spans="4:4" x14ac:dyDescent="0.2">
      <c r="D60625" s="20"/>
    </row>
    <row r="60626" spans="4:4" x14ac:dyDescent="0.2">
      <c r="D60626" s="20"/>
    </row>
    <row r="60627" spans="4:4" x14ac:dyDescent="0.2">
      <c r="D60627" s="20"/>
    </row>
    <row r="60628" spans="4:4" x14ac:dyDescent="0.2">
      <c r="D60628" s="20"/>
    </row>
    <row r="60629" spans="4:4" x14ac:dyDescent="0.2">
      <c r="D60629" s="20"/>
    </row>
    <row r="60630" spans="4:4" x14ac:dyDescent="0.2">
      <c r="D60630" s="20"/>
    </row>
    <row r="60631" spans="4:4" x14ac:dyDescent="0.2">
      <c r="D60631" s="20"/>
    </row>
    <row r="60632" spans="4:4" x14ac:dyDescent="0.2">
      <c r="D60632" s="20"/>
    </row>
    <row r="60633" spans="4:4" x14ac:dyDescent="0.2">
      <c r="D60633" s="20"/>
    </row>
    <row r="60634" spans="4:4" x14ac:dyDescent="0.2">
      <c r="D60634" s="20"/>
    </row>
    <row r="60635" spans="4:4" x14ac:dyDescent="0.2">
      <c r="D60635" s="20"/>
    </row>
    <row r="60636" spans="4:4" x14ac:dyDescent="0.2">
      <c r="D60636" s="20"/>
    </row>
    <row r="60637" spans="4:4" x14ac:dyDescent="0.2">
      <c r="D60637" s="20"/>
    </row>
    <row r="60638" spans="4:4" x14ac:dyDescent="0.2">
      <c r="D60638" s="20"/>
    </row>
    <row r="60639" spans="4:4" x14ac:dyDescent="0.2">
      <c r="D60639" s="20"/>
    </row>
    <row r="60640" spans="4:4" x14ac:dyDescent="0.2">
      <c r="D60640" s="20"/>
    </row>
    <row r="60641" spans="4:4" x14ac:dyDescent="0.2">
      <c r="D60641" s="20"/>
    </row>
    <row r="60642" spans="4:4" x14ac:dyDescent="0.2">
      <c r="D60642" s="20"/>
    </row>
    <row r="60643" spans="4:4" x14ac:dyDescent="0.2">
      <c r="D60643" s="20"/>
    </row>
    <row r="60644" spans="4:4" x14ac:dyDescent="0.2">
      <c r="D60644" s="20"/>
    </row>
    <row r="60645" spans="4:4" x14ac:dyDescent="0.2">
      <c r="D60645" s="20"/>
    </row>
    <row r="60646" spans="4:4" x14ac:dyDescent="0.2">
      <c r="D60646" s="20"/>
    </row>
    <row r="60647" spans="4:4" x14ac:dyDescent="0.2">
      <c r="D60647" s="20"/>
    </row>
    <row r="60648" spans="4:4" x14ac:dyDescent="0.2">
      <c r="D60648" s="20"/>
    </row>
    <row r="60649" spans="4:4" x14ac:dyDescent="0.2">
      <c r="D60649" s="20"/>
    </row>
    <row r="60650" spans="4:4" x14ac:dyDescent="0.2">
      <c r="D60650" s="20"/>
    </row>
    <row r="60651" spans="4:4" x14ac:dyDescent="0.2">
      <c r="D60651" s="20"/>
    </row>
    <row r="60652" spans="4:4" x14ac:dyDescent="0.2">
      <c r="D60652" s="20"/>
    </row>
    <row r="60653" spans="4:4" x14ac:dyDescent="0.2">
      <c r="D60653" s="20"/>
    </row>
    <row r="60654" spans="4:4" x14ac:dyDescent="0.2">
      <c r="D60654" s="20"/>
    </row>
    <row r="60655" spans="4:4" x14ac:dyDescent="0.2">
      <c r="D60655" s="20"/>
    </row>
    <row r="60656" spans="4:4" x14ac:dyDescent="0.2">
      <c r="D60656" s="20"/>
    </row>
    <row r="60657" spans="4:4" x14ac:dyDescent="0.2">
      <c r="D60657" s="20"/>
    </row>
    <row r="60658" spans="4:4" x14ac:dyDescent="0.2">
      <c r="D60658" s="20"/>
    </row>
    <row r="60659" spans="4:4" x14ac:dyDescent="0.2">
      <c r="D60659" s="20"/>
    </row>
    <row r="60660" spans="4:4" x14ac:dyDescent="0.2">
      <c r="D60660" s="20"/>
    </row>
    <row r="60661" spans="4:4" x14ac:dyDescent="0.2">
      <c r="D60661" s="20"/>
    </row>
    <row r="60662" spans="4:4" x14ac:dyDescent="0.2">
      <c r="D60662" s="20"/>
    </row>
    <row r="60663" spans="4:4" x14ac:dyDescent="0.2">
      <c r="D60663" s="20"/>
    </row>
    <row r="60664" spans="4:4" x14ac:dyDescent="0.2">
      <c r="D60664" s="20"/>
    </row>
    <row r="60665" spans="4:4" x14ac:dyDescent="0.2">
      <c r="D60665" s="20"/>
    </row>
    <row r="60666" spans="4:4" x14ac:dyDescent="0.2">
      <c r="D60666" s="20"/>
    </row>
    <row r="60667" spans="4:4" x14ac:dyDescent="0.2">
      <c r="D60667" s="20"/>
    </row>
    <row r="60668" spans="4:4" x14ac:dyDescent="0.2">
      <c r="D60668" s="20"/>
    </row>
    <row r="60669" spans="4:4" x14ac:dyDescent="0.2">
      <c r="D60669" s="20"/>
    </row>
    <row r="60670" spans="4:4" x14ac:dyDescent="0.2">
      <c r="D60670" s="20"/>
    </row>
    <row r="60671" spans="4:4" x14ac:dyDescent="0.2">
      <c r="D60671" s="20"/>
    </row>
    <row r="60672" spans="4:4" x14ac:dyDescent="0.2">
      <c r="D60672" s="20"/>
    </row>
    <row r="60673" spans="4:4" x14ac:dyDescent="0.2">
      <c r="D60673" s="20"/>
    </row>
    <row r="60674" spans="4:4" x14ac:dyDescent="0.2">
      <c r="D60674" s="20"/>
    </row>
    <row r="60675" spans="4:4" x14ac:dyDescent="0.2">
      <c r="D60675" s="20"/>
    </row>
    <row r="60676" spans="4:4" x14ac:dyDescent="0.2">
      <c r="D60676" s="20"/>
    </row>
    <row r="60677" spans="4:4" x14ac:dyDescent="0.2">
      <c r="D60677" s="20"/>
    </row>
    <row r="60678" spans="4:4" x14ac:dyDescent="0.2">
      <c r="D60678" s="20"/>
    </row>
    <row r="60679" spans="4:4" x14ac:dyDescent="0.2">
      <c r="D60679" s="20"/>
    </row>
    <row r="60680" spans="4:4" x14ac:dyDescent="0.2">
      <c r="D60680" s="20"/>
    </row>
    <row r="60681" spans="4:4" x14ac:dyDescent="0.2">
      <c r="D60681" s="20"/>
    </row>
    <row r="60682" spans="4:4" x14ac:dyDescent="0.2">
      <c r="D60682" s="20"/>
    </row>
    <row r="60683" spans="4:4" x14ac:dyDescent="0.2">
      <c r="D60683" s="20"/>
    </row>
    <row r="60684" spans="4:4" x14ac:dyDescent="0.2">
      <c r="D60684" s="20"/>
    </row>
    <row r="60685" spans="4:4" x14ac:dyDescent="0.2">
      <c r="D60685" s="20"/>
    </row>
    <row r="60686" spans="4:4" x14ac:dyDescent="0.2">
      <c r="D60686" s="20"/>
    </row>
    <row r="60687" spans="4:4" x14ac:dyDescent="0.2">
      <c r="D60687" s="20"/>
    </row>
    <row r="60688" spans="4:4" x14ac:dyDescent="0.2">
      <c r="D60688" s="20"/>
    </row>
    <row r="60689" spans="4:4" x14ac:dyDescent="0.2">
      <c r="D60689" s="20"/>
    </row>
    <row r="60690" spans="4:4" x14ac:dyDescent="0.2">
      <c r="D60690" s="20"/>
    </row>
    <row r="60691" spans="4:4" x14ac:dyDescent="0.2">
      <c r="D60691" s="20"/>
    </row>
    <row r="60692" spans="4:4" x14ac:dyDescent="0.2">
      <c r="D60692" s="20"/>
    </row>
    <row r="60693" spans="4:4" x14ac:dyDescent="0.2">
      <c r="D60693" s="20"/>
    </row>
    <row r="60694" spans="4:4" x14ac:dyDescent="0.2">
      <c r="D60694" s="20"/>
    </row>
    <row r="60695" spans="4:4" x14ac:dyDescent="0.2">
      <c r="D60695" s="20"/>
    </row>
    <row r="60696" spans="4:4" x14ac:dyDescent="0.2">
      <c r="D60696" s="20"/>
    </row>
    <row r="60697" spans="4:4" x14ac:dyDescent="0.2">
      <c r="D60697" s="20"/>
    </row>
    <row r="60698" spans="4:4" x14ac:dyDescent="0.2">
      <c r="D60698" s="20"/>
    </row>
    <row r="60699" spans="4:4" x14ac:dyDescent="0.2">
      <c r="D60699" s="20"/>
    </row>
    <row r="60700" spans="4:4" x14ac:dyDescent="0.2">
      <c r="D60700" s="20"/>
    </row>
    <row r="60701" spans="4:4" x14ac:dyDescent="0.2">
      <c r="D60701" s="20"/>
    </row>
    <row r="60702" spans="4:4" x14ac:dyDescent="0.2">
      <c r="D60702" s="20"/>
    </row>
    <row r="60703" spans="4:4" x14ac:dyDescent="0.2">
      <c r="D60703" s="20"/>
    </row>
    <row r="60704" spans="4:4" x14ac:dyDescent="0.2">
      <c r="D60704" s="20"/>
    </row>
    <row r="60705" spans="4:4" x14ac:dyDescent="0.2">
      <c r="D60705" s="20"/>
    </row>
    <row r="60706" spans="4:4" x14ac:dyDescent="0.2">
      <c r="D60706" s="20"/>
    </row>
    <row r="60707" spans="4:4" x14ac:dyDescent="0.2">
      <c r="D60707" s="20"/>
    </row>
    <row r="60708" spans="4:4" x14ac:dyDescent="0.2">
      <c r="D60708" s="20"/>
    </row>
    <row r="60709" spans="4:4" x14ac:dyDescent="0.2">
      <c r="D60709" s="20"/>
    </row>
    <row r="60710" spans="4:4" x14ac:dyDescent="0.2">
      <c r="D60710" s="20"/>
    </row>
    <row r="60711" spans="4:4" x14ac:dyDescent="0.2">
      <c r="D60711" s="20"/>
    </row>
    <row r="60712" spans="4:4" x14ac:dyDescent="0.2">
      <c r="D60712" s="20"/>
    </row>
    <row r="60713" spans="4:4" x14ac:dyDescent="0.2">
      <c r="D60713" s="20"/>
    </row>
    <row r="60714" spans="4:4" x14ac:dyDescent="0.2">
      <c r="D60714" s="20"/>
    </row>
    <row r="60715" spans="4:4" x14ac:dyDescent="0.2">
      <c r="D60715" s="20"/>
    </row>
    <row r="60716" spans="4:4" x14ac:dyDescent="0.2">
      <c r="D60716" s="20"/>
    </row>
    <row r="60717" spans="4:4" x14ac:dyDescent="0.2">
      <c r="D60717" s="20"/>
    </row>
    <row r="60718" spans="4:4" x14ac:dyDescent="0.2">
      <c r="D60718" s="20"/>
    </row>
    <row r="60719" spans="4:4" x14ac:dyDescent="0.2">
      <c r="D60719" s="20"/>
    </row>
    <row r="60720" spans="4:4" x14ac:dyDescent="0.2">
      <c r="D60720" s="20"/>
    </row>
    <row r="60721" spans="4:4" x14ac:dyDescent="0.2">
      <c r="D60721" s="20"/>
    </row>
    <row r="60722" spans="4:4" x14ac:dyDescent="0.2">
      <c r="D60722" s="20"/>
    </row>
    <row r="60723" spans="4:4" x14ac:dyDescent="0.2">
      <c r="D60723" s="20"/>
    </row>
    <row r="60724" spans="4:4" x14ac:dyDescent="0.2">
      <c r="D60724" s="20"/>
    </row>
    <row r="60725" spans="4:4" x14ac:dyDescent="0.2">
      <c r="D60725" s="20"/>
    </row>
    <row r="60726" spans="4:4" x14ac:dyDescent="0.2">
      <c r="D60726" s="20"/>
    </row>
    <row r="60727" spans="4:4" x14ac:dyDescent="0.2">
      <c r="D60727" s="20"/>
    </row>
    <row r="60728" spans="4:4" x14ac:dyDescent="0.2">
      <c r="D60728" s="20"/>
    </row>
    <row r="60729" spans="4:4" x14ac:dyDescent="0.2">
      <c r="D60729" s="20"/>
    </row>
    <row r="60730" spans="4:4" x14ac:dyDescent="0.2">
      <c r="D60730" s="20"/>
    </row>
    <row r="60731" spans="4:4" x14ac:dyDescent="0.2">
      <c r="D60731" s="20"/>
    </row>
    <row r="60732" spans="4:4" x14ac:dyDescent="0.2">
      <c r="D60732" s="20"/>
    </row>
    <row r="60733" spans="4:4" x14ac:dyDescent="0.2">
      <c r="D60733" s="20"/>
    </row>
    <row r="60734" spans="4:4" x14ac:dyDescent="0.2">
      <c r="D60734" s="20"/>
    </row>
    <row r="60735" spans="4:4" x14ac:dyDescent="0.2">
      <c r="D60735" s="20"/>
    </row>
    <row r="60736" spans="4:4" x14ac:dyDescent="0.2">
      <c r="D60736" s="20"/>
    </row>
    <row r="60737" spans="4:4" x14ac:dyDescent="0.2">
      <c r="D60737" s="20"/>
    </row>
    <row r="60738" spans="4:4" x14ac:dyDescent="0.2">
      <c r="D60738" s="20"/>
    </row>
    <row r="60739" spans="4:4" x14ac:dyDescent="0.2">
      <c r="D60739" s="20"/>
    </row>
    <row r="60740" spans="4:4" x14ac:dyDescent="0.2">
      <c r="D60740" s="20"/>
    </row>
    <row r="60741" spans="4:4" x14ac:dyDescent="0.2">
      <c r="D60741" s="20"/>
    </row>
    <row r="60742" spans="4:4" x14ac:dyDescent="0.2">
      <c r="D60742" s="20"/>
    </row>
    <row r="60743" spans="4:4" x14ac:dyDescent="0.2">
      <c r="D60743" s="20"/>
    </row>
    <row r="60744" spans="4:4" x14ac:dyDescent="0.2">
      <c r="D60744" s="20"/>
    </row>
    <row r="60745" spans="4:4" x14ac:dyDescent="0.2">
      <c r="D60745" s="20"/>
    </row>
    <row r="60746" spans="4:4" x14ac:dyDescent="0.2">
      <c r="D60746" s="20"/>
    </row>
    <row r="60747" spans="4:4" x14ac:dyDescent="0.2">
      <c r="D60747" s="20"/>
    </row>
    <row r="60748" spans="4:4" x14ac:dyDescent="0.2">
      <c r="D60748" s="20"/>
    </row>
    <row r="60749" spans="4:4" x14ac:dyDescent="0.2">
      <c r="D60749" s="20"/>
    </row>
    <row r="60750" spans="4:4" x14ac:dyDescent="0.2">
      <c r="D60750" s="20"/>
    </row>
    <row r="60751" spans="4:4" x14ac:dyDescent="0.2">
      <c r="D60751" s="20"/>
    </row>
    <row r="60752" spans="4:4" x14ac:dyDescent="0.2">
      <c r="D60752" s="20"/>
    </row>
    <row r="60753" spans="4:4" x14ac:dyDescent="0.2">
      <c r="D60753" s="20"/>
    </row>
    <row r="60754" spans="4:4" x14ac:dyDescent="0.2">
      <c r="D60754" s="20"/>
    </row>
    <row r="60755" spans="4:4" x14ac:dyDescent="0.2">
      <c r="D60755" s="20"/>
    </row>
    <row r="60756" spans="4:4" x14ac:dyDescent="0.2">
      <c r="D60756" s="20"/>
    </row>
    <row r="60757" spans="4:4" x14ac:dyDescent="0.2">
      <c r="D60757" s="20"/>
    </row>
    <row r="60758" spans="4:4" x14ac:dyDescent="0.2">
      <c r="D60758" s="20"/>
    </row>
    <row r="60759" spans="4:4" x14ac:dyDescent="0.2">
      <c r="D60759" s="20"/>
    </row>
    <row r="60760" spans="4:4" x14ac:dyDescent="0.2">
      <c r="D60760" s="20"/>
    </row>
    <row r="60761" spans="4:4" x14ac:dyDescent="0.2">
      <c r="D60761" s="20"/>
    </row>
    <row r="60762" spans="4:4" x14ac:dyDescent="0.2">
      <c r="D60762" s="20"/>
    </row>
    <row r="60763" spans="4:4" x14ac:dyDescent="0.2">
      <c r="D60763" s="20"/>
    </row>
    <row r="60764" spans="4:4" x14ac:dyDescent="0.2">
      <c r="D60764" s="20"/>
    </row>
    <row r="60765" spans="4:4" x14ac:dyDescent="0.2">
      <c r="D60765" s="20"/>
    </row>
    <row r="60766" spans="4:4" x14ac:dyDescent="0.2">
      <c r="D60766" s="20"/>
    </row>
    <row r="60767" spans="4:4" x14ac:dyDescent="0.2">
      <c r="D60767" s="20"/>
    </row>
    <row r="60768" spans="4:4" x14ac:dyDescent="0.2">
      <c r="D60768" s="20"/>
    </row>
    <row r="60769" spans="4:4" x14ac:dyDescent="0.2">
      <c r="D60769" s="20"/>
    </row>
    <row r="60770" spans="4:4" x14ac:dyDescent="0.2">
      <c r="D60770" s="20"/>
    </row>
    <row r="60771" spans="4:4" x14ac:dyDescent="0.2">
      <c r="D60771" s="20"/>
    </row>
    <row r="60772" spans="4:4" x14ac:dyDescent="0.2">
      <c r="D60772" s="20"/>
    </row>
    <row r="60773" spans="4:4" x14ac:dyDescent="0.2">
      <c r="D60773" s="20"/>
    </row>
    <row r="60774" spans="4:4" x14ac:dyDescent="0.2">
      <c r="D60774" s="20"/>
    </row>
    <row r="60775" spans="4:4" x14ac:dyDescent="0.2">
      <c r="D60775" s="20"/>
    </row>
    <row r="60776" spans="4:4" x14ac:dyDescent="0.2">
      <c r="D60776" s="20"/>
    </row>
    <row r="60777" spans="4:4" x14ac:dyDescent="0.2">
      <c r="D60777" s="20"/>
    </row>
    <row r="60778" spans="4:4" x14ac:dyDescent="0.2">
      <c r="D60778" s="20"/>
    </row>
    <row r="60779" spans="4:4" x14ac:dyDescent="0.2">
      <c r="D60779" s="20"/>
    </row>
    <row r="60780" spans="4:4" x14ac:dyDescent="0.2">
      <c r="D60780" s="20"/>
    </row>
    <row r="60781" spans="4:4" x14ac:dyDescent="0.2">
      <c r="D60781" s="20"/>
    </row>
    <row r="60782" spans="4:4" x14ac:dyDescent="0.2">
      <c r="D60782" s="20"/>
    </row>
    <row r="60783" spans="4:4" x14ac:dyDescent="0.2">
      <c r="D60783" s="20"/>
    </row>
    <row r="60784" spans="4:4" x14ac:dyDescent="0.2">
      <c r="D60784" s="20"/>
    </row>
    <row r="60785" spans="4:4" x14ac:dyDescent="0.2">
      <c r="D60785" s="20"/>
    </row>
    <row r="60786" spans="4:4" x14ac:dyDescent="0.2">
      <c r="D60786" s="20"/>
    </row>
    <row r="60787" spans="4:4" x14ac:dyDescent="0.2">
      <c r="D60787" s="20"/>
    </row>
    <row r="60788" spans="4:4" x14ac:dyDescent="0.2">
      <c r="D60788" s="20"/>
    </row>
    <row r="60789" spans="4:4" x14ac:dyDescent="0.2">
      <c r="D60789" s="20"/>
    </row>
    <row r="60790" spans="4:4" x14ac:dyDescent="0.2">
      <c r="D60790" s="20"/>
    </row>
    <row r="60791" spans="4:4" x14ac:dyDescent="0.2">
      <c r="D60791" s="20"/>
    </row>
    <row r="60792" spans="4:4" x14ac:dyDescent="0.2">
      <c r="D60792" s="20"/>
    </row>
    <row r="60793" spans="4:4" x14ac:dyDescent="0.2">
      <c r="D60793" s="20"/>
    </row>
    <row r="60794" spans="4:4" x14ac:dyDescent="0.2">
      <c r="D60794" s="20"/>
    </row>
    <row r="60795" spans="4:4" x14ac:dyDescent="0.2">
      <c r="D60795" s="20"/>
    </row>
    <row r="60796" spans="4:4" x14ac:dyDescent="0.2">
      <c r="D60796" s="20"/>
    </row>
    <row r="60797" spans="4:4" x14ac:dyDescent="0.2">
      <c r="D60797" s="20"/>
    </row>
    <row r="60798" spans="4:4" x14ac:dyDescent="0.2">
      <c r="D60798" s="20"/>
    </row>
    <row r="60799" spans="4:4" x14ac:dyDescent="0.2">
      <c r="D60799" s="20"/>
    </row>
    <row r="60800" spans="4:4" x14ac:dyDescent="0.2">
      <c r="D60800" s="20"/>
    </row>
    <row r="60801" spans="4:4" x14ac:dyDescent="0.2">
      <c r="D60801" s="20"/>
    </row>
    <row r="60802" spans="4:4" x14ac:dyDescent="0.2">
      <c r="D60802" s="20"/>
    </row>
    <row r="60803" spans="4:4" x14ac:dyDescent="0.2">
      <c r="D60803" s="20"/>
    </row>
    <row r="60804" spans="4:4" x14ac:dyDescent="0.2">
      <c r="D60804" s="20"/>
    </row>
    <row r="60805" spans="4:4" x14ac:dyDescent="0.2">
      <c r="D60805" s="20"/>
    </row>
    <row r="60806" spans="4:4" x14ac:dyDescent="0.2">
      <c r="D60806" s="20"/>
    </row>
    <row r="60807" spans="4:4" x14ac:dyDescent="0.2">
      <c r="D60807" s="20"/>
    </row>
    <row r="60808" spans="4:4" x14ac:dyDescent="0.2">
      <c r="D60808" s="20"/>
    </row>
    <row r="60809" spans="4:4" x14ac:dyDescent="0.2">
      <c r="D60809" s="20"/>
    </row>
    <row r="60810" spans="4:4" x14ac:dyDescent="0.2">
      <c r="D60810" s="20"/>
    </row>
    <row r="60811" spans="4:4" x14ac:dyDescent="0.2">
      <c r="D60811" s="20"/>
    </row>
    <row r="60812" spans="4:4" x14ac:dyDescent="0.2">
      <c r="D60812" s="20"/>
    </row>
    <row r="60813" spans="4:4" x14ac:dyDescent="0.2">
      <c r="D60813" s="20"/>
    </row>
    <row r="60814" spans="4:4" x14ac:dyDescent="0.2">
      <c r="D60814" s="20"/>
    </row>
    <row r="60815" spans="4:4" x14ac:dyDescent="0.2">
      <c r="D60815" s="20"/>
    </row>
    <row r="60816" spans="4:4" x14ac:dyDescent="0.2">
      <c r="D60816" s="20"/>
    </row>
    <row r="60817" spans="4:4" x14ac:dyDescent="0.2">
      <c r="D60817" s="20"/>
    </row>
    <row r="60818" spans="4:4" x14ac:dyDescent="0.2">
      <c r="D60818" s="20"/>
    </row>
    <row r="60819" spans="4:4" x14ac:dyDescent="0.2">
      <c r="D60819" s="20"/>
    </row>
    <row r="60820" spans="4:4" x14ac:dyDescent="0.2">
      <c r="D60820" s="20"/>
    </row>
    <row r="60821" spans="4:4" x14ac:dyDescent="0.2">
      <c r="D60821" s="20"/>
    </row>
    <row r="60822" spans="4:4" x14ac:dyDescent="0.2">
      <c r="D60822" s="20"/>
    </row>
    <row r="60823" spans="4:4" x14ac:dyDescent="0.2">
      <c r="D60823" s="20"/>
    </row>
    <row r="60824" spans="4:4" x14ac:dyDescent="0.2">
      <c r="D60824" s="20"/>
    </row>
    <row r="60825" spans="4:4" x14ac:dyDescent="0.2">
      <c r="D60825" s="20"/>
    </row>
    <row r="60826" spans="4:4" x14ac:dyDescent="0.2">
      <c r="D60826" s="20"/>
    </row>
    <row r="60827" spans="4:4" x14ac:dyDescent="0.2">
      <c r="D60827" s="20"/>
    </row>
    <row r="60828" spans="4:4" x14ac:dyDescent="0.2">
      <c r="D60828" s="20"/>
    </row>
    <row r="60829" spans="4:4" x14ac:dyDescent="0.2">
      <c r="D60829" s="20"/>
    </row>
    <row r="60830" spans="4:4" x14ac:dyDescent="0.2">
      <c r="D60830" s="20"/>
    </row>
    <row r="60831" spans="4:4" x14ac:dyDescent="0.2">
      <c r="D60831" s="20"/>
    </row>
    <row r="60832" spans="4:4" x14ac:dyDescent="0.2">
      <c r="D60832" s="20"/>
    </row>
    <row r="60833" spans="4:4" x14ac:dyDescent="0.2">
      <c r="D60833" s="20"/>
    </row>
    <row r="60834" spans="4:4" x14ac:dyDescent="0.2">
      <c r="D60834" s="20"/>
    </row>
    <row r="60835" spans="4:4" x14ac:dyDescent="0.2">
      <c r="D60835" s="20"/>
    </row>
    <row r="60836" spans="4:4" x14ac:dyDescent="0.2">
      <c r="D60836" s="20"/>
    </row>
    <row r="60837" spans="4:4" x14ac:dyDescent="0.2">
      <c r="D60837" s="20"/>
    </row>
    <row r="60838" spans="4:4" x14ac:dyDescent="0.2">
      <c r="D60838" s="20"/>
    </row>
    <row r="60839" spans="4:4" x14ac:dyDescent="0.2">
      <c r="D60839" s="20"/>
    </row>
    <row r="60840" spans="4:4" x14ac:dyDescent="0.2">
      <c r="D60840" s="20"/>
    </row>
    <row r="60841" spans="4:4" x14ac:dyDescent="0.2">
      <c r="D60841" s="20"/>
    </row>
    <row r="60842" spans="4:4" x14ac:dyDescent="0.2">
      <c r="D60842" s="20"/>
    </row>
    <row r="60843" spans="4:4" x14ac:dyDescent="0.2">
      <c r="D60843" s="20"/>
    </row>
    <row r="60844" spans="4:4" x14ac:dyDescent="0.2">
      <c r="D60844" s="20"/>
    </row>
    <row r="60845" spans="4:4" x14ac:dyDescent="0.2">
      <c r="D60845" s="20"/>
    </row>
    <row r="60846" spans="4:4" x14ac:dyDescent="0.2">
      <c r="D60846" s="20"/>
    </row>
    <row r="60847" spans="4:4" x14ac:dyDescent="0.2">
      <c r="D60847" s="20"/>
    </row>
    <row r="60848" spans="4:4" x14ac:dyDescent="0.2">
      <c r="D60848" s="20"/>
    </row>
    <row r="60849" spans="4:4" x14ac:dyDescent="0.2">
      <c r="D60849" s="20"/>
    </row>
    <row r="60850" spans="4:4" x14ac:dyDescent="0.2">
      <c r="D60850" s="20"/>
    </row>
    <row r="60851" spans="4:4" x14ac:dyDescent="0.2">
      <c r="D60851" s="20"/>
    </row>
    <row r="60852" spans="4:4" x14ac:dyDescent="0.2">
      <c r="D60852" s="20"/>
    </row>
    <row r="60853" spans="4:4" x14ac:dyDescent="0.2">
      <c r="D60853" s="20"/>
    </row>
    <row r="60854" spans="4:4" x14ac:dyDescent="0.2">
      <c r="D60854" s="20"/>
    </row>
    <row r="60855" spans="4:4" x14ac:dyDescent="0.2">
      <c r="D60855" s="20"/>
    </row>
    <row r="60856" spans="4:4" x14ac:dyDescent="0.2">
      <c r="D60856" s="20"/>
    </row>
    <row r="60857" spans="4:4" x14ac:dyDescent="0.2">
      <c r="D60857" s="20"/>
    </row>
    <row r="60858" spans="4:4" x14ac:dyDescent="0.2">
      <c r="D60858" s="20"/>
    </row>
    <row r="60859" spans="4:4" x14ac:dyDescent="0.2">
      <c r="D60859" s="20"/>
    </row>
    <row r="60860" spans="4:4" x14ac:dyDescent="0.2">
      <c r="D60860" s="20"/>
    </row>
    <row r="60861" spans="4:4" x14ac:dyDescent="0.2">
      <c r="D60861" s="20"/>
    </row>
    <row r="60862" spans="4:4" x14ac:dyDescent="0.2">
      <c r="D60862" s="20"/>
    </row>
    <row r="60863" spans="4:4" x14ac:dyDescent="0.2">
      <c r="D60863" s="20"/>
    </row>
    <row r="60864" spans="4:4" x14ac:dyDescent="0.2">
      <c r="D60864" s="20"/>
    </row>
    <row r="60865" spans="4:4" x14ac:dyDescent="0.2">
      <c r="D60865" s="20"/>
    </row>
    <row r="60866" spans="4:4" x14ac:dyDescent="0.2">
      <c r="D60866" s="20"/>
    </row>
    <row r="60867" spans="4:4" x14ac:dyDescent="0.2">
      <c r="D60867" s="20"/>
    </row>
    <row r="60868" spans="4:4" x14ac:dyDescent="0.2">
      <c r="D60868" s="20"/>
    </row>
    <row r="60869" spans="4:4" x14ac:dyDescent="0.2">
      <c r="D60869" s="20"/>
    </row>
    <row r="60870" spans="4:4" x14ac:dyDescent="0.2">
      <c r="D60870" s="20"/>
    </row>
    <row r="60871" spans="4:4" x14ac:dyDescent="0.2">
      <c r="D60871" s="20"/>
    </row>
    <row r="60872" spans="4:4" x14ac:dyDescent="0.2">
      <c r="D60872" s="20"/>
    </row>
    <row r="60873" spans="4:4" x14ac:dyDescent="0.2">
      <c r="D60873" s="20"/>
    </row>
    <row r="60874" spans="4:4" x14ac:dyDescent="0.2">
      <c r="D60874" s="20"/>
    </row>
    <row r="60875" spans="4:4" x14ac:dyDescent="0.2">
      <c r="D60875" s="20"/>
    </row>
    <row r="60876" spans="4:4" x14ac:dyDescent="0.2">
      <c r="D60876" s="20"/>
    </row>
    <row r="60877" spans="4:4" x14ac:dyDescent="0.2">
      <c r="D60877" s="20"/>
    </row>
    <row r="60878" spans="4:4" x14ac:dyDescent="0.2">
      <c r="D60878" s="20"/>
    </row>
    <row r="60879" spans="4:4" x14ac:dyDescent="0.2">
      <c r="D60879" s="20"/>
    </row>
    <row r="60880" spans="4:4" x14ac:dyDescent="0.2">
      <c r="D60880" s="20"/>
    </row>
    <row r="60881" spans="4:4" x14ac:dyDescent="0.2">
      <c r="D60881" s="20"/>
    </row>
    <row r="60882" spans="4:4" x14ac:dyDescent="0.2">
      <c r="D60882" s="20"/>
    </row>
    <row r="60883" spans="4:4" x14ac:dyDescent="0.2">
      <c r="D60883" s="20"/>
    </row>
    <row r="60884" spans="4:4" x14ac:dyDescent="0.2">
      <c r="D60884" s="20"/>
    </row>
    <row r="60885" spans="4:4" x14ac:dyDescent="0.2">
      <c r="D60885" s="20"/>
    </row>
    <row r="60886" spans="4:4" x14ac:dyDescent="0.2">
      <c r="D60886" s="20"/>
    </row>
    <row r="60887" spans="4:4" x14ac:dyDescent="0.2">
      <c r="D60887" s="20"/>
    </row>
    <row r="60888" spans="4:4" x14ac:dyDescent="0.2">
      <c r="D60888" s="20"/>
    </row>
    <row r="60889" spans="4:4" x14ac:dyDescent="0.2">
      <c r="D60889" s="20"/>
    </row>
    <row r="60890" spans="4:4" x14ac:dyDescent="0.2">
      <c r="D60890" s="20"/>
    </row>
    <row r="60891" spans="4:4" x14ac:dyDescent="0.2">
      <c r="D60891" s="20"/>
    </row>
    <row r="60892" spans="4:4" x14ac:dyDescent="0.2">
      <c r="D60892" s="20"/>
    </row>
    <row r="60893" spans="4:4" x14ac:dyDescent="0.2">
      <c r="D60893" s="20"/>
    </row>
    <row r="60894" spans="4:4" x14ac:dyDescent="0.2">
      <c r="D60894" s="20"/>
    </row>
    <row r="60895" spans="4:4" x14ac:dyDescent="0.2">
      <c r="D60895" s="20"/>
    </row>
    <row r="60896" spans="4:4" x14ac:dyDescent="0.2">
      <c r="D60896" s="20"/>
    </row>
    <row r="60897" spans="4:4" x14ac:dyDescent="0.2">
      <c r="D60897" s="20"/>
    </row>
    <row r="60898" spans="4:4" x14ac:dyDescent="0.2">
      <c r="D60898" s="20"/>
    </row>
    <row r="60899" spans="4:4" x14ac:dyDescent="0.2">
      <c r="D60899" s="20"/>
    </row>
    <row r="60900" spans="4:4" x14ac:dyDescent="0.2">
      <c r="D60900" s="20"/>
    </row>
    <row r="60901" spans="4:4" x14ac:dyDescent="0.2">
      <c r="D60901" s="20"/>
    </row>
    <row r="60902" spans="4:4" x14ac:dyDescent="0.2">
      <c r="D60902" s="20"/>
    </row>
    <row r="60903" spans="4:4" x14ac:dyDescent="0.2">
      <c r="D60903" s="20"/>
    </row>
    <row r="60904" spans="4:4" x14ac:dyDescent="0.2">
      <c r="D60904" s="20"/>
    </row>
    <row r="60905" spans="4:4" x14ac:dyDescent="0.2">
      <c r="D60905" s="20"/>
    </row>
    <row r="60906" spans="4:4" x14ac:dyDescent="0.2">
      <c r="D60906" s="20"/>
    </row>
    <row r="60907" spans="4:4" x14ac:dyDescent="0.2">
      <c r="D60907" s="20"/>
    </row>
    <row r="60908" spans="4:4" x14ac:dyDescent="0.2">
      <c r="D60908" s="20"/>
    </row>
    <row r="60909" spans="4:4" x14ac:dyDescent="0.2">
      <c r="D60909" s="20"/>
    </row>
    <row r="60910" spans="4:4" x14ac:dyDescent="0.2">
      <c r="D60910" s="20"/>
    </row>
    <row r="60911" spans="4:4" x14ac:dyDescent="0.2">
      <c r="D60911" s="20"/>
    </row>
    <row r="60912" spans="4:4" x14ac:dyDescent="0.2">
      <c r="D60912" s="20"/>
    </row>
    <row r="60913" spans="4:4" x14ac:dyDescent="0.2">
      <c r="D60913" s="20"/>
    </row>
    <row r="60914" spans="4:4" x14ac:dyDescent="0.2">
      <c r="D60914" s="20"/>
    </row>
    <row r="60915" spans="4:4" x14ac:dyDescent="0.2">
      <c r="D60915" s="20"/>
    </row>
    <row r="60916" spans="4:4" x14ac:dyDescent="0.2">
      <c r="D60916" s="20"/>
    </row>
    <row r="60917" spans="4:4" x14ac:dyDescent="0.2">
      <c r="D60917" s="20"/>
    </row>
    <row r="60918" spans="4:4" x14ac:dyDescent="0.2">
      <c r="D60918" s="20"/>
    </row>
    <row r="60919" spans="4:4" x14ac:dyDescent="0.2">
      <c r="D60919" s="20"/>
    </row>
    <row r="60920" spans="4:4" x14ac:dyDescent="0.2">
      <c r="D60920" s="20"/>
    </row>
    <row r="60921" spans="4:4" x14ac:dyDescent="0.2">
      <c r="D60921" s="20"/>
    </row>
    <row r="60922" spans="4:4" x14ac:dyDescent="0.2">
      <c r="D60922" s="20"/>
    </row>
    <row r="60923" spans="4:4" x14ac:dyDescent="0.2">
      <c r="D60923" s="20"/>
    </row>
    <row r="60924" spans="4:4" x14ac:dyDescent="0.2">
      <c r="D60924" s="20"/>
    </row>
    <row r="60925" spans="4:4" x14ac:dyDescent="0.2">
      <c r="D60925" s="20"/>
    </row>
    <row r="60926" spans="4:4" x14ac:dyDescent="0.2">
      <c r="D60926" s="20"/>
    </row>
    <row r="60927" spans="4:4" x14ac:dyDescent="0.2">
      <c r="D60927" s="20"/>
    </row>
    <row r="60928" spans="4:4" x14ac:dyDescent="0.2">
      <c r="D60928" s="20"/>
    </row>
    <row r="60929" spans="4:4" x14ac:dyDescent="0.2">
      <c r="D60929" s="20"/>
    </row>
    <row r="60930" spans="4:4" x14ac:dyDescent="0.2">
      <c r="D60930" s="20"/>
    </row>
    <row r="60931" spans="4:4" x14ac:dyDescent="0.2">
      <c r="D60931" s="20"/>
    </row>
    <row r="60932" spans="4:4" x14ac:dyDescent="0.2">
      <c r="D60932" s="20"/>
    </row>
    <row r="60933" spans="4:4" x14ac:dyDescent="0.2">
      <c r="D60933" s="20"/>
    </row>
    <row r="60934" spans="4:4" x14ac:dyDescent="0.2">
      <c r="D60934" s="20"/>
    </row>
    <row r="60935" spans="4:4" x14ac:dyDescent="0.2">
      <c r="D60935" s="20"/>
    </row>
    <row r="60936" spans="4:4" x14ac:dyDescent="0.2">
      <c r="D60936" s="20"/>
    </row>
    <row r="60937" spans="4:4" x14ac:dyDescent="0.2">
      <c r="D60937" s="20"/>
    </row>
    <row r="60938" spans="4:4" x14ac:dyDescent="0.2">
      <c r="D60938" s="20"/>
    </row>
    <row r="60939" spans="4:4" x14ac:dyDescent="0.2">
      <c r="D60939" s="20"/>
    </row>
    <row r="60940" spans="4:4" x14ac:dyDescent="0.2">
      <c r="D60940" s="20"/>
    </row>
    <row r="60941" spans="4:4" x14ac:dyDescent="0.2">
      <c r="D60941" s="20"/>
    </row>
    <row r="60942" spans="4:4" x14ac:dyDescent="0.2">
      <c r="D60942" s="20"/>
    </row>
    <row r="60943" spans="4:4" x14ac:dyDescent="0.2">
      <c r="D60943" s="20"/>
    </row>
    <row r="60944" spans="4:4" x14ac:dyDescent="0.2">
      <c r="D60944" s="20"/>
    </row>
    <row r="60945" spans="4:4" x14ac:dyDescent="0.2">
      <c r="D60945" s="20"/>
    </row>
    <row r="60946" spans="4:4" x14ac:dyDescent="0.2">
      <c r="D60946" s="20"/>
    </row>
    <row r="60947" spans="4:4" x14ac:dyDescent="0.2">
      <c r="D60947" s="20"/>
    </row>
    <row r="60948" spans="4:4" x14ac:dyDescent="0.2">
      <c r="D60948" s="20"/>
    </row>
    <row r="60949" spans="4:4" x14ac:dyDescent="0.2">
      <c r="D60949" s="20"/>
    </row>
    <row r="60950" spans="4:4" x14ac:dyDescent="0.2">
      <c r="D60950" s="20"/>
    </row>
    <row r="60951" spans="4:4" x14ac:dyDescent="0.2">
      <c r="D60951" s="20"/>
    </row>
    <row r="60952" spans="4:4" x14ac:dyDescent="0.2">
      <c r="D60952" s="20"/>
    </row>
    <row r="60953" spans="4:4" x14ac:dyDescent="0.2">
      <c r="D60953" s="20"/>
    </row>
    <row r="60954" spans="4:4" x14ac:dyDescent="0.2">
      <c r="D60954" s="20"/>
    </row>
    <row r="60955" spans="4:4" x14ac:dyDescent="0.2">
      <c r="D60955" s="20"/>
    </row>
    <row r="60956" spans="4:4" x14ac:dyDescent="0.2">
      <c r="D60956" s="20"/>
    </row>
    <row r="60957" spans="4:4" x14ac:dyDescent="0.2">
      <c r="D60957" s="20"/>
    </row>
    <row r="60958" spans="4:4" x14ac:dyDescent="0.2">
      <c r="D60958" s="20"/>
    </row>
    <row r="60959" spans="4:4" x14ac:dyDescent="0.2">
      <c r="D60959" s="20"/>
    </row>
    <row r="60960" spans="4:4" x14ac:dyDescent="0.2">
      <c r="D60960" s="20"/>
    </row>
    <row r="60961" spans="4:4" x14ac:dyDescent="0.2">
      <c r="D60961" s="20"/>
    </row>
    <row r="60962" spans="4:4" x14ac:dyDescent="0.2">
      <c r="D60962" s="20"/>
    </row>
    <row r="60963" spans="4:4" x14ac:dyDescent="0.2">
      <c r="D60963" s="20"/>
    </row>
    <row r="60964" spans="4:4" x14ac:dyDescent="0.2">
      <c r="D60964" s="20"/>
    </row>
    <row r="60965" spans="4:4" x14ac:dyDescent="0.2">
      <c r="D60965" s="20"/>
    </row>
    <row r="60966" spans="4:4" x14ac:dyDescent="0.2">
      <c r="D60966" s="20"/>
    </row>
    <row r="60967" spans="4:4" x14ac:dyDescent="0.2">
      <c r="D60967" s="20"/>
    </row>
    <row r="60968" spans="4:4" x14ac:dyDescent="0.2">
      <c r="D60968" s="20"/>
    </row>
    <row r="60969" spans="4:4" x14ac:dyDescent="0.2">
      <c r="D60969" s="20"/>
    </row>
    <row r="60970" spans="4:4" x14ac:dyDescent="0.2">
      <c r="D60970" s="20"/>
    </row>
    <row r="60971" spans="4:4" x14ac:dyDescent="0.2">
      <c r="D60971" s="20"/>
    </row>
    <row r="60972" spans="4:4" x14ac:dyDescent="0.2">
      <c r="D60972" s="20"/>
    </row>
    <row r="60973" spans="4:4" x14ac:dyDescent="0.2">
      <c r="D60973" s="20"/>
    </row>
    <row r="60974" spans="4:4" x14ac:dyDescent="0.2">
      <c r="D60974" s="20"/>
    </row>
    <row r="60975" spans="4:4" x14ac:dyDescent="0.2">
      <c r="D60975" s="20"/>
    </row>
    <row r="60976" spans="4:4" x14ac:dyDescent="0.2">
      <c r="D60976" s="20"/>
    </row>
    <row r="60977" spans="4:4" x14ac:dyDescent="0.2">
      <c r="D60977" s="20"/>
    </row>
    <row r="60978" spans="4:4" x14ac:dyDescent="0.2">
      <c r="D60978" s="20"/>
    </row>
    <row r="60979" spans="4:4" x14ac:dyDescent="0.2">
      <c r="D60979" s="20"/>
    </row>
    <row r="60980" spans="4:4" x14ac:dyDescent="0.2">
      <c r="D60980" s="20"/>
    </row>
    <row r="60981" spans="4:4" x14ac:dyDescent="0.2">
      <c r="D60981" s="20"/>
    </row>
    <row r="60982" spans="4:4" x14ac:dyDescent="0.2">
      <c r="D60982" s="20"/>
    </row>
    <row r="60983" spans="4:4" x14ac:dyDescent="0.2">
      <c r="D60983" s="20"/>
    </row>
    <row r="60984" spans="4:4" x14ac:dyDescent="0.2">
      <c r="D60984" s="20"/>
    </row>
    <row r="60985" spans="4:4" x14ac:dyDescent="0.2">
      <c r="D60985" s="20"/>
    </row>
    <row r="60986" spans="4:4" x14ac:dyDescent="0.2">
      <c r="D60986" s="20"/>
    </row>
    <row r="60987" spans="4:4" x14ac:dyDescent="0.2">
      <c r="D60987" s="20"/>
    </row>
    <row r="60988" spans="4:4" x14ac:dyDescent="0.2">
      <c r="D60988" s="20"/>
    </row>
    <row r="60989" spans="4:4" x14ac:dyDescent="0.2">
      <c r="D60989" s="20"/>
    </row>
    <row r="60990" spans="4:4" x14ac:dyDescent="0.2">
      <c r="D60990" s="20"/>
    </row>
    <row r="60991" spans="4:4" x14ac:dyDescent="0.2">
      <c r="D60991" s="20"/>
    </row>
    <row r="60992" spans="4:4" x14ac:dyDescent="0.2">
      <c r="D60992" s="20"/>
    </row>
    <row r="60993" spans="4:4" x14ac:dyDescent="0.2">
      <c r="D60993" s="20"/>
    </row>
    <row r="60994" spans="4:4" x14ac:dyDescent="0.2">
      <c r="D60994" s="20"/>
    </row>
    <row r="60995" spans="4:4" x14ac:dyDescent="0.2">
      <c r="D60995" s="20"/>
    </row>
    <row r="60996" spans="4:4" x14ac:dyDescent="0.2">
      <c r="D60996" s="20"/>
    </row>
    <row r="60997" spans="4:4" x14ac:dyDescent="0.2">
      <c r="D60997" s="20"/>
    </row>
    <row r="60998" spans="4:4" x14ac:dyDescent="0.2">
      <c r="D60998" s="20"/>
    </row>
    <row r="60999" spans="4:4" x14ac:dyDescent="0.2">
      <c r="D60999" s="20"/>
    </row>
    <row r="61000" spans="4:4" x14ac:dyDescent="0.2">
      <c r="D61000" s="20"/>
    </row>
    <row r="61001" spans="4:4" x14ac:dyDescent="0.2">
      <c r="D61001" s="20"/>
    </row>
    <row r="61002" spans="4:4" x14ac:dyDescent="0.2">
      <c r="D61002" s="20"/>
    </row>
    <row r="61003" spans="4:4" x14ac:dyDescent="0.2">
      <c r="D61003" s="20"/>
    </row>
    <row r="61004" spans="4:4" x14ac:dyDescent="0.2">
      <c r="D61004" s="20"/>
    </row>
    <row r="61005" spans="4:4" x14ac:dyDescent="0.2">
      <c r="D61005" s="20"/>
    </row>
    <row r="61006" spans="4:4" x14ac:dyDescent="0.2">
      <c r="D61006" s="20"/>
    </row>
    <row r="61007" spans="4:4" x14ac:dyDescent="0.2">
      <c r="D61007" s="20"/>
    </row>
    <row r="61008" spans="4:4" x14ac:dyDescent="0.2">
      <c r="D61008" s="20"/>
    </row>
    <row r="61009" spans="4:4" x14ac:dyDescent="0.2">
      <c r="D61009" s="20"/>
    </row>
    <row r="61010" spans="4:4" x14ac:dyDescent="0.2">
      <c r="D61010" s="20"/>
    </row>
    <row r="61011" spans="4:4" x14ac:dyDescent="0.2">
      <c r="D61011" s="20"/>
    </row>
    <row r="61012" spans="4:4" x14ac:dyDescent="0.2">
      <c r="D61012" s="20"/>
    </row>
    <row r="61013" spans="4:4" x14ac:dyDescent="0.2">
      <c r="D61013" s="20"/>
    </row>
    <row r="61014" spans="4:4" x14ac:dyDescent="0.2">
      <c r="D61014" s="20"/>
    </row>
    <row r="61015" spans="4:4" x14ac:dyDescent="0.2">
      <c r="D61015" s="20"/>
    </row>
    <row r="61016" spans="4:4" x14ac:dyDescent="0.2">
      <c r="D61016" s="20"/>
    </row>
    <row r="61017" spans="4:4" x14ac:dyDescent="0.2">
      <c r="D61017" s="20"/>
    </row>
    <row r="61018" spans="4:4" x14ac:dyDescent="0.2">
      <c r="D61018" s="20"/>
    </row>
    <row r="61019" spans="4:4" x14ac:dyDescent="0.2">
      <c r="D61019" s="20"/>
    </row>
    <row r="61020" spans="4:4" x14ac:dyDescent="0.2">
      <c r="D61020" s="20"/>
    </row>
    <row r="61021" spans="4:4" x14ac:dyDescent="0.2">
      <c r="D61021" s="20"/>
    </row>
    <row r="61022" spans="4:4" x14ac:dyDescent="0.2">
      <c r="D61022" s="20"/>
    </row>
    <row r="61023" spans="4:4" x14ac:dyDescent="0.2">
      <c r="D61023" s="20"/>
    </row>
    <row r="61024" spans="4:4" x14ac:dyDescent="0.2">
      <c r="D61024" s="20"/>
    </row>
    <row r="61025" spans="4:4" x14ac:dyDescent="0.2">
      <c r="D61025" s="20"/>
    </row>
    <row r="61026" spans="4:4" x14ac:dyDescent="0.2">
      <c r="D61026" s="20"/>
    </row>
    <row r="61027" spans="4:4" x14ac:dyDescent="0.2">
      <c r="D61027" s="20"/>
    </row>
    <row r="61028" spans="4:4" x14ac:dyDescent="0.2">
      <c r="D61028" s="20"/>
    </row>
    <row r="61029" spans="4:4" x14ac:dyDescent="0.2">
      <c r="D61029" s="20"/>
    </row>
    <row r="61030" spans="4:4" x14ac:dyDescent="0.2">
      <c r="D61030" s="20"/>
    </row>
    <row r="61031" spans="4:4" x14ac:dyDescent="0.2">
      <c r="D61031" s="20"/>
    </row>
    <row r="61032" spans="4:4" x14ac:dyDescent="0.2">
      <c r="D61032" s="20"/>
    </row>
    <row r="61033" spans="4:4" x14ac:dyDescent="0.2">
      <c r="D61033" s="20"/>
    </row>
    <row r="61034" spans="4:4" x14ac:dyDescent="0.2">
      <c r="D61034" s="20"/>
    </row>
    <row r="61035" spans="4:4" x14ac:dyDescent="0.2">
      <c r="D61035" s="20"/>
    </row>
    <row r="61036" spans="4:4" x14ac:dyDescent="0.2">
      <c r="D61036" s="20"/>
    </row>
    <row r="61037" spans="4:4" x14ac:dyDescent="0.2">
      <c r="D61037" s="20"/>
    </row>
    <row r="61038" spans="4:4" x14ac:dyDescent="0.2">
      <c r="D61038" s="20"/>
    </row>
    <row r="61039" spans="4:4" x14ac:dyDescent="0.2">
      <c r="D61039" s="20"/>
    </row>
    <row r="61040" spans="4:4" x14ac:dyDescent="0.2">
      <c r="D61040" s="20"/>
    </row>
    <row r="61041" spans="4:4" x14ac:dyDescent="0.2">
      <c r="D61041" s="20"/>
    </row>
    <row r="61042" spans="4:4" x14ac:dyDescent="0.2">
      <c r="D61042" s="20"/>
    </row>
    <row r="61043" spans="4:4" x14ac:dyDescent="0.2">
      <c r="D61043" s="20"/>
    </row>
    <row r="61044" spans="4:4" x14ac:dyDescent="0.2">
      <c r="D61044" s="20"/>
    </row>
    <row r="61045" spans="4:4" x14ac:dyDescent="0.2">
      <c r="D61045" s="20"/>
    </row>
    <row r="61046" spans="4:4" x14ac:dyDescent="0.2">
      <c r="D61046" s="20"/>
    </row>
    <row r="61047" spans="4:4" x14ac:dyDescent="0.2">
      <c r="D61047" s="20"/>
    </row>
    <row r="61048" spans="4:4" x14ac:dyDescent="0.2">
      <c r="D61048" s="20"/>
    </row>
    <row r="61049" spans="4:4" x14ac:dyDescent="0.2">
      <c r="D61049" s="20"/>
    </row>
    <row r="61050" spans="4:4" x14ac:dyDescent="0.2">
      <c r="D61050" s="20"/>
    </row>
    <row r="61051" spans="4:4" x14ac:dyDescent="0.2">
      <c r="D61051" s="20"/>
    </row>
    <row r="61052" spans="4:4" x14ac:dyDescent="0.2">
      <c r="D61052" s="20"/>
    </row>
    <row r="61053" spans="4:4" x14ac:dyDescent="0.2">
      <c r="D61053" s="20"/>
    </row>
    <row r="61054" spans="4:4" x14ac:dyDescent="0.2">
      <c r="D61054" s="20"/>
    </row>
    <row r="61055" spans="4:4" x14ac:dyDescent="0.2">
      <c r="D61055" s="20"/>
    </row>
    <row r="61056" spans="4:4" x14ac:dyDescent="0.2">
      <c r="D61056" s="20"/>
    </row>
    <row r="61057" spans="4:4" x14ac:dyDescent="0.2">
      <c r="D61057" s="20"/>
    </row>
    <row r="61058" spans="4:4" x14ac:dyDescent="0.2">
      <c r="D61058" s="20"/>
    </row>
    <row r="61059" spans="4:4" x14ac:dyDescent="0.2">
      <c r="D61059" s="20"/>
    </row>
    <row r="61060" spans="4:4" x14ac:dyDescent="0.2">
      <c r="D61060" s="20"/>
    </row>
    <row r="61061" spans="4:4" x14ac:dyDescent="0.2">
      <c r="D61061" s="20"/>
    </row>
    <row r="61062" spans="4:4" x14ac:dyDescent="0.2">
      <c r="D61062" s="20"/>
    </row>
    <row r="61063" spans="4:4" x14ac:dyDescent="0.2">
      <c r="D61063" s="20"/>
    </row>
    <row r="61064" spans="4:4" x14ac:dyDescent="0.2">
      <c r="D61064" s="20"/>
    </row>
    <row r="61065" spans="4:4" x14ac:dyDescent="0.2">
      <c r="D61065" s="20"/>
    </row>
    <row r="61066" spans="4:4" x14ac:dyDescent="0.2">
      <c r="D61066" s="20"/>
    </row>
    <row r="61067" spans="4:4" x14ac:dyDescent="0.2">
      <c r="D61067" s="20"/>
    </row>
    <row r="61068" spans="4:4" x14ac:dyDescent="0.2">
      <c r="D61068" s="20"/>
    </row>
    <row r="61069" spans="4:4" x14ac:dyDescent="0.2">
      <c r="D61069" s="20"/>
    </row>
    <row r="61070" spans="4:4" x14ac:dyDescent="0.2">
      <c r="D61070" s="20"/>
    </row>
    <row r="61071" spans="4:4" x14ac:dyDescent="0.2">
      <c r="D61071" s="20"/>
    </row>
    <row r="61072" spans="4:4" x14ac:dyDescent="0.2">
      <c r="D61072" s="20"/>
    </row>
    <row r="61073" spans="4:4" x14ac:dyDescent="0.2">
      <c r="D61073" s="20"/>
    </row>
    <row r="61074" spans="4:4" x14ac:dyDescent="0.2">
      <c r="D61074" s="20"/>
    </row>
    <row r="61075" spans="4:4" x14ac:dyDescent="0.2">
      <c r="D61075" s="20"/>
    </row>
    <row r="61076" spans="4:4" x14ac:dyDescent="0.2">
      <c r="D61076" s="20"/>
    </row>
    <row r="61077" spans="4:4" x14ac:dyDescent="0.2">
      <c r="D61077" s="20"/>
    </row>
    <row r="61078" spans="4:4" x14ac:dyDescent="0.2">
      <c r="D61078" s="20"/>
    </row>
    <row r="61079" spans="4:4" x14ac:dyDescent="0.2">
      <c r="D61079" s="20"/>
    </row>
    <row r="61080" spans="4:4" x14ac:dyDescent="0.2">
      <c r="D61080" s="20"/>
    </row>
    <row r="61081" spans="4:4" x14ac:dyDescent="0.2">
      <c r="D61081" s="20"/>
    </row>
    <row r="61082" spans="4:4" x14ac:dyDescent="0.2">
      <c r="D61082" s="20"/>
    </row>
    <row r="61083" spans="4:4" x14ac:dyDescent="0.2">
      <c r="D61083" s="20"/>
    </row>
    <row r="61084" spans="4:4" x14ac:dyDescent="0.2">
      <c r="D61084" s="20"/>
    </row>
    <row r="61085" spans="4:4" x14ac:dyDescent="0.2">
      <c r="D61085" s="20"/>
    </row>
    <row r="61086" spans="4:4" x14ac:dyDescent="0.2">
      <c r="D61086" s="20"/>
    </row>
    <row r="61087" spans="4:4" x14ac:dyDescent="0.2">
      <c r="D61087" s="20"/>
    </row>
    <row r="61088" spans="4:4" x14ac:dyDescent="0.2">
      <c r="D61088" s="20"/>
    </row>
    <row r="61089" spans="4:4" x14ac:dyDescent="0.2">
      <c r="D61089" s="20"/>
    </row>
    <row r="61090" spans="4:4" x14ac:dyDescent="0.2">
      <c r="D61090" s="20"/>
    </row>
    <row r="61091" spans="4:4" x14ac:dyDescent="0.2">
      <c r="D61091" s="20"/>
    </row>
    <row r="61092" spans="4:4" x14ac:dyDescent="0.2">
      <c r="D61092" s="20"/>
    </row>
    <row r="61093" spans="4:4" x14ac:dyDescent="0.2">
      <c r="D61093" s="20"/>
    </row>
    <row r="61094" spans="4:4" x14ac:dyDescent="0.2">
      <c r="D61094" s="20"/>
    </row>
    <row r="61095" spans="4:4" x14ac:dyDescent="0.2">
      <c r="D61095" s="20"/>
    </row>
    <row r="61096" spans="4:4" x14ac:dyDescent="0.2">
      <c r="D61096" s="20"/>
    </row>
    <row r="61097" spans="4:4" x14ac:dyDescent="0.2">
      <c r="D61097" s="20"/>
    </row>
    <row r="61098" spans="4:4" x14ac:dyDescent="0.2">
      <c r="D61098" s="20"/>
    </row>
    <row r="61099" spans="4:4" x14ac:dyDescent="0.2">
      <c r="D61099" s="20"/>
    </row>
    <row r="61100" spans="4:4" x14ac:dyDescent="0.2">
      <c r="D61100" s="20"/>
    </row>
    <row r="61101" spans="4:4" x14ac:dyDescent="0.2">
      <c r="D61101" s="20"/>
    </row>
    <row r="61102" spans="4:4" x14ac:dyDescent="0.2">
      <c r="D61102" s="20"/>
    </row>
    <row r="61103" spans="4:4" x14ac:dyDescent="0.2">
      <c r="D61103" s="20"/>
    </row>
    <row r="61104" spans="4:4" x14ac:dyDescent="0.2">
      <c r="D61104" s="20"/>
    </row>
    <row r="61105" spans="4:4" x14ac:dyDescent="0.2">
      <c r="D61105" s="20"/>
    </row>
    <row r="61106" spans="4:4" x14ac:dyDescent="0.2">
      <c r="D61106" s="20"/>
    </row>
    <row r="61107" spans="4:4" x14ac:dyDescent="0.2">
      <c r="D61107" s="20"/>
    </row>
    <row r="61108" spans="4:4" x14ac:dyDescent="0.2">
      <c r="D61108" s="20"/>
    </row>
    <row r="61109" spans="4:4" x14ac:dyDescent="0.2">
      <c r="D61109" s="20"/>
    </row>
    <row r="61110" spans="4:4" x14ac:dyDescent="0.2">
      <c r="D61110" s="20"/>
    </row>
    <row r="61111" spans="4:4" x14ac:dyDescent="0.2">
      <c r="D61111" s="20"/>
    </row>
    <row r="61112" spans="4:4" x14ac:dyDescent="0.2">
      <c r="D61112" s="20"/>
    </row>
    <row r="61113" spans="4:4" x14ac:dyDescent="0.2">
      <c r="D61113" s="20"/>
    </row>
    <row r="61114" spans="4:4" x14ac:dyDescent="0.2">
      <c r="D61114" s="20"/>
    </row>
    <row r="61115" spans="4:4" x14ac:dyDescent="0.2">
      <c r="D61115" s="20"/>
    </row>
    <row r="61116" spans="4:4" x14ac:dyDescent="0.2">
      <c r="D61116" s="20"/>
    </row>
    <row r="61117" spans="4:4" x14ac:dyDescent="0.2">
      <c r="D61117" s="20"/>
    </row>
    <row r="61118" spans="4:4" x14ac:dyDescent="0.2">
      <c r="D61118" s="20"/>
    </row>
    <row r="61119" spans="4:4" x14ac:dyDescent="0.2">
      <c r="D61119" s="20"/>
    </row>
    <row r="61120" spans="4:4" x14ac:dyDescent="0.2">
      <c r="D61120" s="20"/>
    </row>
    <row r="61121" spans="4:4" x14ac:dyDescent="0.2">
      <c r="D61121" s="20"/>
    </row>
    <row r="61122" spans="4:4" x14ac:dyDescent="0.2">
      <c r="D61122" s="20"/>
    </row>
    <row r="61123" spans="4:4" x14ac:dyDescent="0.2">
      <c r="D61123" s="20"/>
    </row>
    <row r="61124" spans="4:4" x14ac:dyDescent="0.2">
      <c r="D61124" s="20"/>
    </row>
    <row r="61125" spans="4:4" x14ac:dyDescent="0.2">
      <c r="D61125" s="20"/>
    </row>
    <row r="61126" spans="4:4" x14ac:dyDescent="0.2">
      <c r="D61126" s="20"/>
    </row>
    <row r="61127" spans="4:4" x14ac:dyDescent="0.2">
      <c r="D61127" s="20"/>
    </row>
    <row r="61128" spans="4:4" x14ac:dyDescent="0.2">
      <c r="D61128" s="20"/>
    </row>
    <row r="61129" spans="4:4" x14ac:dyDescent="0.2">
      <c r="D61129" s="20"/>
    </row>
    <row r="61130" spans="4:4" x14ac:dyDescent="0.2">
      <c r="D61130" s="20"/>
    </row>
    <row r="61131" spans="4:4" x14ac:dyDescent="0.2">
      <c r="D61131" s="20"/>
    </row>
    <row r="61132" spans="4:4" x14ac:dyDescent="0.2">
      <c r="D61132" s="20"/>
    </row>
    <row r="61133" spans="4:4" x14ac:dyDescent="0.2">
      <c r="D61133" s="20"/>
    </row>
    <row r="61134" spans="4:4" x14ac:dyDescent="0.2">
      <c r="D61134" s="20"/>
    </row>
    <row r="61135" spans="4:4" x14ac:dyDescent="0.2">
      <c r="D61135" s="20"/>
    </row>
    <row r="61136" spans="4:4" x14ac:dyDescent="0.2">
      <c r="D61136" s="20"/>
    </row>
    <row r="61137" spans="4:4" x14ac:dyDescent="0.2">
      <c r="D61137" s="20"/>
    </row>
    <row r="61138" spans="4:4" x14ac:dyDescent="0.2">
      <c r="D61138" s="20"/>
    </row>
    <row r="61139" spans="4:4" x14ac:dyDescent="0.2">
      <c r="D61139" s="20"/>
    </row>
    <row r="61140" spans="4:4" x14ac:dyDescent="0.2">
      <c r="D61140" s="20"/>
    </row>
    <row r="61141" spans="4:4" x14ac:dyDescent="0.2">
      <c r="D61141" s="20"/>
    </row>
    <row r="61142" spans="4:4" x14ac:dyDescent="0.2">
      <c r="D61142" s="20"/>
    </row>
    <row r="61143" spans="4:4" x14ac:dyDescent="0.2">
      <c r="D61143" s="20"/>
    </row>
    <row r="61144" spans="4:4" x14ac:dyDescent="0.2">
      <c r="D61144" s="20"/>
    </row>
    <row r="61145" spans="4:4" x14ac:dyDescent="0.2">
      <c r="D61145" s="20"/>
    </row>
    <row r="61146" spans="4:4" x14ac:dyDescent="0.2">
      <c r="D61146" s="20"/>
    </row>
    <row r="61147" spans="4:4" x14ac:dyDescent="0.2">
      <c r="D61147" s="20"/>
    </row>
    <row r="61148" spans="4:4" x14ac:dyDescent="0.2">
      <c r="D61148" s="20"/>
    </row>
    <row r="61149" spans="4:4" x14ac:dyDescent="0.2">
      <c r="D61149" s="20"/>
    </row>
    <row r="61150" spans="4:4" x14ac:dyDescent="0.2">
      <c r="D61150" s="20"/>
    </row>
    <row r="61151" spans="4:4" x14ac:dyDescent="0.2">
      <c r="D61151" s="20"/>
    </row>
    <row r="61152" spans="4:4" x14ac:dyDescent="0.2">
      <c r="D61152" s="20"/>
    </row>
    <row r="61153" spans="4:4" x14ac:dyDescent="0.2">
      <c r="D61153" s="20"/>
    </row>
    <row r="61154" spans="4:4" x14ac:dyDescent="0.2">
      <c r="D61154" s="20"/>
    </row>
    <row r="61155" spans="4:4" x14ac:dyDescent="0.2">
      <c r="D61155" s="20"/>
    </row>
    <row r="61156" spans="4:4" x14ac:dyDescent="0.2">
      <c r="D61156" s="20"/>
    </row>
    <row r="61157" spans="4:4" x14ac:dyDescent="0.2">
      <c r="D61157" s="20"/>
    </row>
    <row r="61158" spans="4:4" x14ac:dyDescent="0.2">
      <c r="D61158" s="20"/>
    </row>
    <row r="61159" spans="4:4" x14ac:dyDescent="0.2">
      <c r="D61159" s="20"/>
    </row>
    <row r="61160" spans="4:4" x14ac:dyDescent="0.2">
      <c r="D61160" s="20"/>
    </row>
    <row r="61161" spans="4:4" x14ac:dyDescent="0.2">
      <c r="D61161" s="20"/>
    </row>
    <row r="61162" spans="4:4" x14ac:dyDescent="0.2">
      <c r="D61162" s="20"/>
    </row>
    <row r="61163" spans="4:4" x14ac:dyDescent="0.2">
      <c r="D61163" s="20"/>
    </row>
    <row r="61164" spans="4:4" x14ac:dyDescent="0.2">
      <c r="D61164" s="20"/>
    </row>
    <row r="61165" spans="4:4" x14ac:dyDescent="0.2">
      <c r="D61165" s="20"/>
    </row>
    <row r="61166" spans="4:4" x14ac:dyDescent="0.2">
      <c r="D61166" s="20"/>
    </row>
    <row r="61167" spans="4:4" x14ac:dyDescent="0.2">
      <c r="D61167" s="20"/>
    </row>
    <row r="61168" spans="4:4" x14ac:dyDescent="0.2">
      <c r="D61168" s="20"/>
    </row>
    <row r="61169" spans="4:4" x14ac:dyDescent="0.2">
      <c r="D61169" s="20"/>
    </row>
    <row r="61170" spans="4:4" x14ac:dyDescent="0.2">
      <c r="D61170" s="20"/>
    </row>
    <row r="61171" spans="4:4" x14ac:dyDescent="0.2">
      <c r="D61171" s="20"/>
    </row>
    <row r="61172" spans="4:4" x14ac:dyDescent="0.2">
      <c r="D61172" s="20"/>
    </row>
    <row r="61173" spans="4:4" x14ac:dyDescent="0.2">
      <c r="D61173" s="20"/>
    </row>
    <row r="61174" spans="4:4" x14ac:dyDescent="0.2">
      <c r="D61174" s="20"/>
    </row>
    <row r="61175" spans="4:4" x14ac:dyDescent="0.2">
      <c r="D61175" s="20"/>
    </row>
    <row r="61176" spans="4:4" x14ac:dyDescent="0.2">
      <c r="D61176" s="20"/>
    </row>
    <row r="61177" spans="4:4" x14ac:dyDescent="0.2">
      <c r="D61177" s="20"/>
    </row>
    <row r="61178" spans="4:4" x14ac:dyDescent="0.2">
      <c r="D61178" s="20"/>
    </row>
    <row r="61179" spans="4:4" x14ac:dyDescent="0.2">
      <c r="D61179" s="20"/>
    </row>
    <row r="61180" spans="4:4" x14ac:dyDescent="0.2">
      <c r="D61180" s="20"/>
    </row>
    <row r="61181" spans="4:4" x14ac:dyDescent="0.2">
      <c r="D61181" s="20"/>
    </row>
    <row r="61182" spans="4:4" x14ac:dyDescent="0.2">
      <c r="D61182" s="20"/>
    </row>
    <row r="61183" spans="4:4" x14ac:dyDescent="0.2">
      <c r="D61183" s="20"/>
    </row>
    <row r="61184" spans="4:4" x14ac:dyDescent="0.2">
      <c r="D61184" s="20"/>
    </row>
    <row r="61185" spans="4:4" x14ac:dyDescent="0.2">
      <c r="D61185" s="20"/>
    </row>
    <row r="61186" spans="4:4" x14ac:dyDescent="0.2">
      <c r="D61186" s="20"/>
    </row>
    <row r="61187" spans="4:4" x14ac:dyDescent="0.2">
      <c r="D61187" s="20"/>
    </row>
    <row r="61188" spans="4:4" x14ac:dyDescent="0.2">
      <c r="D61188" s="20"/>
    </row>
    <row r="61189" spans="4:4" x14ac:dyDescent="0.2">
      <c r="D61189" s="20"/>
    </row>
    <row r="61190" spans="4:4" x14ac:dyDescent="0.2">
      <c r="D61190" s="20"/>
    </row>
    <row r="61191" spans="4:4" x14ac:dyDescent="0.2">
      <c r="D61191" s="20"/>
    </row>
    <row r="61192" spans="4:4" x14ac:dyDescent="0.2">
      <c r="D61192" s="20"/>
    </row>
    <row r="61193" spans="4:4" x14ac:dyDescent="0.2">
      <c r="D61193" s="20"/>
    </row>
    <row r="61194" spans="4:4" x14ac:dyDescent="0.2">
      <c r="D61194" s="20"/>
    </row>
    <row r="61195" spans="4:4" x14ac:dyDescent="0.2">
      <c r="D61195" s="20"/>
    </row>
    <row r="61196" spans="4:4" x14ac:dyDescent="0.2">
      <c r="D61196" s="20"/>
    </row>
    <row r="61197" spans="4:4" x14ac:dyDescent="0.2">
      <c r="D61197" s="20"/>
    </row>
    <row r="61198" spans="4:4" x14ac:dyDescent="0.2">
      <c r="D61198" s="20"/>
    </row>
    <row r="61199" spans="4:4" x14ac:dyDescent="0.2">
      <c r="D61199" s="20"/>
    </row>
    <row r="61200" spans="4:4" x14ac:dyDescent="0.2">
      <c r="D61200" s="20"/>
    </row>
    <row r="61201" spans="4:4" x14ac:dyDescent="0.2">
      <c r="D61201" s="20"/>
    </row>
    <row r="61202" spans="4:4" x14ac:dyDescent="0.2">
      <c r="D61202" s="20"/>
    </row>
    <row r="61203" spans="4:4" x14ac:dyDescent="0.2">
      <c r="D61203" s="20"/>
    </row>
    <row r="61204" spans="4:4" x14ac:dyDescent="0.2">
      <c r="D61204" s="20"/>
    </row>
    <row r="61205" spans="4:4" x14ac:dyDescent="0.2">
      <c r="D61205" s="20"/>
    </row>
    <row r="61206" spans="4:4" x14ac:dyDescent="0.2">
      <c r="D61206" s="20"/>
    </row>
    <row r="61207" spans="4:4" x14ac:dyDescent="0.2">
      <c r="D61207" s="20"/>
    </row>
    <row r="61208" spans="4:4" x14ac:dyDescent="0.2">
      <c r="D61208" s="20"/>
    </row>
    <row r="61209" spans="4:4" x14ac:dyDescent="0.2">
      <c r="D61209" s="20"/>
    </row>
    <row r="61210" spans="4:4" x14ac:dyDescent="0.2">
      <c r="D61210" s="20"/>
    </row>
    <row r="61211" spans="4:4" x14ac:dyDescent="0.2">
      <c r="D61211" s="20"/>
    </row>
    <row r="61212" spans="4:4" x14ac:dyDescent="0.2">
      <c r="D61212" s="20"/>
    </row>
    <row r="61213" spans="4:4" x14ac:dyDescent="0.2">
      <c r="D61213" s="20"/>
    </row>
    <row r="61214" spans="4:4" x14ac:dyDescent="0.2">
      <c r="D61214" s="20"/>
    </row>
    <row r="61215" spans="4:4" x14ac:dyDescent="0.2">
      <c r="D61215" s="20"/>
    </row>
    <row r="61216" spans="4:4" x14ac:dyDescent="0.2">
      <c r="D61216" s="20"/>
    </row>
    <row r="61217" spans="4:4" x14ac:dyDescent="0.2">
      <c r="D61217" s="20"/>
    </row>
    <row r="61218" spans="4:4" x14ac:dyDescent="0.2">
      <c r="D61218" s="20"/>
    </row>
    <row r="61219" spans="4:4" x14ac:dyDescent="0.2">
      <c r="D61219" s="20"/>
    </row>
    <row r="61220" spans="4:4" x14ac:dyDescent="0.2">
      <c r="D61220" s="20"/>
    </row>
    <row r="61221" spans="4:4" x14ac:dyDescent="0.2">
      <c r="D61221" s="20"/>
    </row>
    <row r="61222" spans="4:4" x14ac:dyDescent="0.2">
      <c r="D61222" s="20"/>
    </row>
    <row r="61223" spans="4:4" x14ac:dyDescent="0.2">
      <c r="D61223" s="20"/>
    </row>
    <row r="61224" spans="4:4" x14ac:dyDescent="0.2">
      <c r="D61224" s="20"/>
    </row>
    <row r="61225" spans="4:4" x14ac:dyDescent="0.2">
      <c r="D61225" s="20"/>
    </row>
    <row r="61226" spans="4:4" x14ac:dyDescent="0.2">
      <c r="D61226" s="20"/>
    </row>
    <row r="61227" spans="4:4" x14ac:dyDescent="0.2">
      <c r="D61227" s="20"/>
    </row>
    <row r="61228" spans="4:4" x14ac:dyDescent="0.2">
      <c r="D61228" s="20"/>
    </row>
    <row r="61229" spans="4:4" x14ac:dyDescent="0.2">
      <c r="D61229" s="20"/>
    </row>
    <row r="61230" spans="4:4" x14ac:dyDescent="0.2">
      <c r="D61230" s="20"/>
    </row>
    <row r="61231" spans="4:4" x14ac:dyDescent="0.2">
      <c r="D61231" s="20"/>
    </row>
    <row r="61232" spans="4:4" x14ac:dyDescent="0.2">
      <c r="D61232" s="20"/>
    </row>
    <row r="61233" spans="4:4" x14ac:dyDescent="0.2">
      <c r="D61233" s="20"/>
    </row>
    <row r="61234" spans="4:4" x14ac:dyDescent="0.2">
      <c r="D61234" s="20"/>
    </row>
    <row r="61235" spans="4:4" x14ac:dyDescent="0.2">
      <c r="D61235" s="20"/>
    </row>
    <row r="61236" spans="4:4" x14ac:dyDescent="0.2">
      <c r="D61236" s="20"/>
    </row>
    <row r="61237" spans="4:4" x14ac:dyDescent="0.2">
      <c r="D61237" s="20"/>
    </row>
    <row r="61238" spans="4:4" x14ac:dyDescent="0.2">
      <c r="D61238" s="20"/>
    </row>
    <row r="61239" spans="4:4" x14ac:dyDescent="0.2">
      <c r="D61239" s="20"/>
    </row>
    <row r="61240" spans="4:4" x14ac:dyDescent="0.2">
      <c r="D61240" s="20"/>
    </row>
    <row r="61241" spans="4:4" x14ac:dyDescent="0.2">
      <c r="D61241" s="20"/>
    </row>
    <row r="61242" spans="4:4" x14ac:dyDescent="0.2">
      <c r="D61242" s="20"/>
    </row>
    <row r="61243" spans="4:4" x14ac:dyDescent="0.2">
      <c r="D61243" s="20"/>
    </row>
    <row r="61244" spans="4:4" x14ac:dyDescent="0.2">
      <c r="D61244" s="20"/>
    </row>
    <row r="61245" spans="4:4" x14ac:dyDescent="0.2">
      <c r="D61245" s="20"/>
    </row>
    <row r="61246" spans="4:4" x14ac:dyDescent="0.2">
      <c r="D61246" s="20"/>
    </row>
    <row r="61247" spans="4:4" x14ac:dyDescent="0.2">
      <c r="D61247" s="20"/>
    </row>
    <row r="61248" spans="4:4" x14ac:dyDescent="0.2">
      <c r="D61248" s="20"/>
    </row>
    <row r="61249" spans="4:4" x14ac:dyDescent="0.2">
      <c r="D61249" s="20"/>
    </row>
    <row r="61250" spans="4:4" x14ac:dyDescent="0.2">
      <c r="D61250" s="20"/>
    </row>
    <row r="61251" spans="4:4" x14ac:dyDescent="0.2">
      <c r="D61251" s="20"/>
    </row>
    <row r="61252" spans="4:4" x14ac:dyDescent="0.2">
      <c r="D61252" s="20"/>
    </row>
    <row r="61253" spans="4:4" x14ac:dyDescent="0.2">
      <c r="D61253" s="20"/>
    </row>
    <row r="61254" spans="4:4" x14ac:dyDescent="0.2">
      <c r="D61254" s="20"/>
    </row>
    <row r="61255" spans="4:4" x14ac:dyDescent="0.2">
      <c r="D61255" s="20"/>
    </row>
    <row r="61256" spans="4:4" x14ac:dyDescent="0.2">
      <c r="D61256" s="20"/>
    </row>
    <row r="61257" spans="4:4" x14ac:dyDescent="0.2">
      <c r="D61257" s="20"/>
    </row>
    <row r="61258" spans="4:4" x14ac:dyDescent="0.2">
      <c r="D61258" s="20"/>
    </row>
    <row r="61259" spans="4:4" x14ac:dyDescent="0.2">
      <c r="D61259" s="20"/>
    </row>
    <row r="61260" spans="4:4" x14ac:dyDescent="0.2">
      <c r="D61260" s="20"/>
    </row>
    <row r="61261" spans="4:4" x14ac:dyDescent="0.2">
      <c r="D61261" s="20"/>
    </row>
    <row r="61262" spans="4:4" x14ac:dyDescent="0.2">
      <c r="D61262" s="20"/>
    </row>
    <row r="61263" spans="4:4" x14ac:dyDescent="0.2">
      <c r="D61263" s="20"/>
    </row>
    <row r="61264" spans="4:4" x14ac:dyDescent="0.2">
      <c r="D61264" s="20"/>
    </row>
    <row r="61265" spans="4:4" x14ac:dyDescent="0.2">
      <c r="D61265" s="20"/>
    </row>
    <row r="61266" spans="4:4" x14ac:dyDescent="0.2">
      <c r="D61266" s="20"/>
    </row>
    <row r="61267" spans="4:4" x14ac:dyDescent="0.2">
      <c r="D61267" s="20"/>
    </row>
    <row r="61268" spans="4:4" x14ac:dyDescent="0.2">
      <c r="D61268" s="20"/>
    </row>
    <row r="61269" spans="4:4" x14ac:dyDescent="0.2">
      <c r="D61269" s="20"/>
    </row>
    <row r="61270" spans="4:4" x14ac:dyDescent="0.2">
      <c r="D61270" s="20"/>
    </row>
    <row r="61271" spans="4:4" x14ac:dyDescent="0.2">
      <c r="D61271" s="20"/>
    </row>
    <row r="61272" spans="4:4" x14ac:dyDescent="0.2">
      <c r="D61272" s="20"/>
    </row>
    <row r="61273" spans="4:4" x14ac:dyDescent="0.2">
      <c r="D61273" s="20"/>
    </row>
    <row r="61274" spans="4:4" x14ac:dyDescent="0.2">
      <c r="D61274" s="20"/>
    </row>
    <row r="61275" spans="4:4" x14ac:dyDescent="0.2">
      <c r="D61275" s="20"/>
    </row>
    <row r="61276" spans="4:4" x14ac:dyDescent="0.2">
      <c r="D61276" s="20"/>
    </row>
    <row r="61277" spans="4:4" x14ac:dyDescent="0.2">
      <c r="D61277" s="20"/>
    </row>
    <row r="61278" spans="4:4" x14ac:dyDescent="0.2">
      <c r="D61278" s="20"/>
    </row>
    <row r="61279" spans="4:4" x14ac:dyDescent="0.2">
      <c r="D61279" s="20"/>
    </row>
    <row r="61280" spans="4:4" x14ac:dyDescent="0.2">
      <c r="D61280" s="20"/>
    </row>
    <row r="61281" spans="4:4" x14ac:dyDescent="0.2">
      <c r="D61281" s="20"/>
    </row>
    <row r="61282" spans="4:4" x14ac:dyDescent="0.2">
      <c r="D61282" s="20"/>
    </row>
    <row r="61283" spans="4:4" x14ac:dyDescent="0.2">
      <c r="D61283" s="20"/>
    </row>
    <row r="61284" spans="4:4" x14ac:dyDescent="0.2">
      <c r="D61284" s="20"/>
    </row>
    <row r="61285" spans="4:4" x14ac:dyDescent="0.2">
      <c r="D61285" s="20"/>
    </row>
    <row r="61286" spans="4:4" x14ac:dyDescent="0.2">
      <c r="D61286" s="20"/>
    </row>
    <row r="61287" spans="4:4" x14ac:dyDescent="0.2">
      <c r="D61287" s="20"/>
    </row>
    <row r="61288" spans="4:4" x14ac:dyDescent="0.2">
      <c r="D61288" s="20"/>
    </row>
    <row r="61289" spans="4:4" x14ac:dyDescent="0.2">
      <c r="D61289" s="20"/>
    </row>
    <row r="61290" spans="4:4" x14ac:dyDescent="0.2">
      <c r="D61290" s="20"/>
    </row>
    <row r="61291" spans="4:4" x14ac:dyDescent="0.2">
      <c r="D61291" s="20"/>
    </row>
    <row r="61292" spans="4:4" x14ac:dyDescent="0.2">
      <c r="D61292" s="20"/>
    </row>
    <row r="61293" spans="4:4" x14ac:dyDescent="0.2">
      <c r="D61293" s="20"/>
    </row>
    <row r="61294" spans="4:4" x14ac:dyDescent="0.2">
      <c r="D61294" s="20"/>
    </row>
    <row r="61295" spans="4:4" x14ac:dyDescent="0.2">
      <c r="D61295" s="20"/>
    </row>
    <row r="61296" spans="4:4" x14ac:dyDescent="0.2">
      <c r="D61296" s="20"/>
    </row>
    <row r="61297" spans="4:4" x14ac:dyDescent="0.2">
      <c r="D61297" s="20"/>
    </row>
    <row r="61298" spans="4:4" x14ac:dyDescent="0.2">
      <c r="D61298" s="20"/>
    </row>
    <row r="61299" spans="4:4" x14ac:dyDescent="0.2">
      <c r="D61299" s="20"/>
    </row>
    <row r="61300" spans="4:4" x14ac:dyDescent="0.2">
      <c r="D61300" s="20"/>
    </row>
    <row r="61301" spans="4:4" x14ac:dyDescent="0.2">
      <c r="D61301" s="20"/>
    </row>
    <row r="61302" spans="4:4" x14ac:dyDescent="0.2">
      <c r="D61302" s="20"/>
    </row>
    <row r="61303" spans="4:4" x14ac:dyDescent="0.2">
      <c r="D61303" s="20"/>
    </row>
    <row r="61304" spans="4:4" x14ac:dyDescent="0.2">
      <c r="D61304" s="20"/>
    </row>
    <row r="61305" spans="4:4" x14ac:dyDescent="0.2">
      <c r="D61305" s="20"/>
    </row>
    <row r="61306" spans="4:4" x14ac:dyDescent="0.2">
      <c r="D61306" s="20"/>
    </row>
    <row r="61307" spans="4:4" x14ac:dyDescent="0.2">
      <c r="D61307" s="20"/>
    </row>
    <row r="61308" spans="4:4" x14ac:dyDescent="0.2">
      <c r="D61308" s="20"/>
    </row>
    <row r="61309" spans="4:4" x14ac:dyDescent="0.2">
      <c r="D61309" s="20"/>
    </row>
    <row r="61310" spans="4:4" x14ac:dyDescent="0.2">
      <c r="D61310" s="20"/>
    </row>
    <row r="61311" spans="4:4" x14ac:dyDescent="0.2">
      <c r="D61311" s="20"/>
    </row>
    <row r="61312" spans="4:4" x14ac:dyDescent="0.2">
      <c r="D61312" s="20"/>
    </row>
    <row r="61313" spans="4:4" x14ac:dyDescent="0.2">
      <c r="D61313" s="20"/>
    </row>
    <row r="61314" spans="4:4" x14ac:dyDescent="0.2">
      <c r="D61314" s="20"/>
    </row>
    <row r="61315" spans="4:4" x14ac:dyDescent="0.2">
      <c r="D61315" s="20"/>
    </row>
    <row r="61316" spans="4:4" x14ac:dyDescent="0.2">
      <c r="D61316" s="20"/>
    </row>
    <row r="61317" spans="4:4" x14ac:dyDescent="0.2">
      <c r="D61317" s="20"/>
    </row>
    <row r="61318" spans="4:4" x14ac:dyDescent="0.2">
      <c r="D61318" s="20"/>
    </row>
    <row r="61319" spans="4:4" x14ac:dyDescent="0.2">
      <c r="D61319" s="20"/>
    </row>
    <row r="61320" spans="4:4" x14ac:dyDescent="0.2">
      <c r="D61320" s="20"/>
    </row>
    <row r="61321" spans="4:4" x14ac:dyDescent="0.2">
      <c r="D61321" s="20"/>
    </row>
    <row r="61322" spans="4:4" x14ac:dyDescent="0.2">
      <c r="D61322" s="20"/>
    </row>
    <row r="61323" spans="4:4" x14ac:dyDescent="0.2">
      <c r="D61323" s="20"/>
    </row>
    <row r="61324" spans="4:4" x14ac:dyDescent="0.2">
      <c r="D61324" s="20"/>
    </row>
    <row r="61325" spans="4:4" x14ac:dyDescent="0.2">
      <c r="D61325" s="20"/>
    </row>
    <row r="61326" spans="4:4" x14ac:dyDescent="0.2">
      <c r="D61326" s="20"/>
    </row>
    <row r="61327" spans="4:4" x14ac:dyDescent="0.2">
      <c r="D61327" s="20"/>
    </row>
    <row r="61328" spans="4:4" x14ac:dyDescent="0.2">
      <c r="D61328" s="20"/>
    </row>
    <row r="61329" spans="4:4" x14ac:dyDescent="0.2">
      <c r="D61329" s="20"/>
    </row>
    <row r="61330" spans="4:4" x14ac:dyDescent="0.2">
      <c r="D61330" s="20"/>
    </row>
    <row r="61331" spans="4:4" x14ac:dyDescent="0.2">
      <c r="D61331" s="20"/>
    </row>
    <row r="61332" spans="4:4" x14ac:dyDescent="0.2">
      <c r="D61332" s="20"/>
    </row>
    <row r="61333" spans="4:4" x14ac:dyDescent="0.2">
      <c r="D61333" s="20"/>
    </row>
    <row r="61334" spans="4:4" x14ac:dyDescent="0.2">
      <c r="D61334" s="20"/>
    </row>
    <row r="61335" spans="4:4" x14ac:dyDescent="0.2">
      <c r="D61335" s="20"/>
    </row>
    <row r="61336" spans="4:4" x14ac:dyDescent="0.2">
      <c r="D61336" s="20"/>
    </row>
    <row r="61337" spans="4:4" x14ac:dyDescent="0.2">
      <c r="D61337" s="20"/>
    </row>
    <row r="61338" spans="4:4" x14ac:dyDescent="0.2">
      <c r="D61338" s="20"/>
    </row>
    <row r="61339" spans="4:4" x14ac:dyDescent="0.2">
      <c r="D61339" s="20"/>
    </row>
    <row r="61340" spans="4:4" x14ac:dyDescent="0.2">
      <c r="D61340" s="20"/>
    </row>
    <row r="61341" spans="4:4" x14ac:dyDescent="0.2">
      <c r="D61341" s="20"/>
    </row>
    <row r="61342" spans="4:4" x14ac:dyDescent="0.2">
      <c r="D61342" s="20"/>
    </row>
    <row r="61343" spans="4:4" x14ac:dyDescent="0.2">
      <c r="D61343" s="20"/>
    </row>
    <row r="61344" spans="4:4" x14ac:dyDescent="0.2">
      <c r="D61344" s="20"/>
    </row>
    <row r="61345" spans="4:4" x14ac:dyDescent="0.2">
      <c r="D61345" s="20"/>
    </row>
    <row r="61346" spans="4:4" x14ac:dyDescent="0.2">
      <c r="D61346" s="20"/>
    </row>
    <row r="61347" spans="4:4" x14ac:dyDescent="0.2">
      <c r="D61347" s="20"/>
    </row>
    <row r="61348" spans="4:4" x14ac:dyDescent="0.2">
      <c r="D61348" s="20"/>
    </row>
    <row r="61349" spans="4:4" x14ac:dyDescent="0.2">
      <c r="D61349" s="20"/>
    </row>
    <row r="61350" spans="4:4" x14ac:dyDescent="0.2">
      <c r="D61350" s="20"/>
    </row>
    <row r="61351" spans="4:4" x14ac:dyDescent="0.2">
      <c r="D61351" s="20"/>
    </row>
    <row r="61352" spans="4:4" x14ac:dyDescent="0.2">
      <c r="D61352" s="20"/>
    </row>
    <row r="61353" spans="4:4" x14ac:dyDescent="0.2">
      <c r="D61353" s="20"/>
    </row>
    <row r="61354" spans="4:4" x14ac:dyDescent="0.2">
      <c r="D61354" s="20"/>
    </row>
    <row r="61355" spans="4:4" x14ac:dyDescent="0.2">
      <c r="D61355" s="20"/>
    </row>
    <row r="61356" spans="4:4" x14ac:dyDescent="0.2">
      <c r="D61356" s="20"/>
    </row>
    <row r="61357" spans="4:4" x14ac:dyDescent="0.2">
      <c r="D61357" s="20"/>
    </row>
    <row r="61358" spans="4:4" x14ac:dyDescent="0.2">
      <c r="D61358" s="20"/>
    </row>
    <row r="61359" spans="4:4" x14ac:dyDescent="0.2">
      <c r="D61359" s="20"/>
    </row>
    <row r="61360" spans="4:4" x14ac:dyDescent="0.2">
      <c r="D61360" s="20"/>
    </row>
    <row r="61361" spans="4:4" x14ac:dyDescent="0.2">
      <c r="D61361" s="20"/>
    </row>
    <row r="61362" spans="4:4" x14ac:dyDescent="0.2">
      <c r="D61362" s="20"/>
    </row>
    <row r="61363" spans="4:4" x14ac:dyDescent="0.2">
      <c r="D61363" s="20"/>
    </row>
    <row r="61364" spans="4:4" x14ac:dyDescent="0.2">
      <c r="D61364" s="20"/>
    </row>
    <row r="61365" spans="4:4" x14ac:dyDescent="0.2">
      <c r="D61365" s="20"/>
    </row>
    <row r="61366" spans="4:4" x14ac:dyDescent="0.2">
      <c r="D61366" s="20"/>
    </row>
    <row r="61367" spans="4:4" x14ac:dyDescent="0.2">
      <c r="D61367" s="20"/>
    </row>
    <row r="61368" spans="4:4" x14ac:dyDescent="0.2">
      <c r="D61368" s="20"/>
    </row>
    <row r="61369" spans="4:4" x14ac:dyDescent="0.2">
      <c r="D61369" s="20"/>
    </row>
    <row r="61370" spans="4:4" x14ac:dyDescent="0.2">
      <c r="D61370" s="20"/>
    </row>
    <row r="61371" spans="4:4" x14ac:dyDescent="0.2">
      <c r="D61371" s="20"/>
    </row>
    <row r="61372" spans="4:4" x14ac:dyDescent="0.2">
      <c r="D61372" s="20"/>
    </row>
    <row r="61373" spans="4:4" x14ac:dyDescent="0.2">
      <c r="D61373" s="20"/>
    </row>
    <row r="61374" spans="4:4" x14ac:dyDescent="0.2">
      <c r="D61374" s="20"/>
    </row>
    <row r="61375" spans="4:4" x14ac:dyDescent="0.2">
      <c r="D61375" s="20"/>
    </row>
    <row r="61376" spans="4:4" x14ac:dyDescent="0.2">
      <c r="D61376" s="20"/>
    </row>
    <row r="61377" spans="4:4" x14ac:dyDescent="0.2">
      <c r="D61377" s="20"/>
    </row>
    <row r="61378" spans="4:4" x14ac:dyDescent="0.2">
      <c r="D61378" s="20"/>
    </row>
    <row r="61379" spans="4:4" x14ac:dyDescent="0.2">
      <c r="D61379" s="20"/>
    </row>
    <row r="61380" spans="4:4" x14ac:dyDescent="0.2">
      <c r="D61380" s="20"/>
    </row>
    <row r="61381" spans="4:4" x14ac:dyDescent="0.2">
      <c r="D61381" s="20"/>
    </row>
    <row r="61382" spans="4:4" x14ac:dyDescent="0.2">
      <c r="D61382" s="20"/>
    </row>
    <row r="61383" spans="4:4" x14ac:dyDescent="0.2">
      <c r="D61383" s="20"/>
    </row>
    <row r="61384" spans="4:4" x14ac:dyDescent="0.2">
      <c r="D61384" s="20"/>
    </row>
    <row r="61385" spans="4:4" x14ac:dyDescent="0.2">
      <c r="D61385" s="20"/>
    </row>
    <row r="61386" spans="4:4" x14ac:dyDescent="0.2">
      <c r="D61386" s="20"/>
    </row>
    <row r="61387" spans="4:4" x14ac:dyDescent="0.2">
      <c r="D61387" s="20"/>
    </row>
    <row r="61388" spans="4:4" x14ac:dyDescent="0.2">
      <c r="D61388" s="20"/>
    </row>
    <row r="61389" spans="4:4" x14ac:dyDescent="0.2">
      <c r="D61389" s="20"/>
    </row>
    <row r="61390" spans="4:4" x14ac:dyDescent="0.2">
      <c r="D61390" s="20"/>
    </row>
    <row r="61391" spans="4:4" x14ac:dyDescent="0.2">
      <c r="D61391" s="20"/>
    </row>
    <row r="61392" spans="4:4" x14ac:dyDescent="0.2">
      <c r="D61392" s="20"/>
    </row>
    <row r="61393" spans="4:4" x14ac:dyDescent="0.2">
      <c r="D61393" s="20"/>
    </row>
    <row r="61394" spans="4:4" x14ac:dyDescent="0.2">
      <c r="D61394" s="20"/>
    </row>
    <row r="61395" spans="4:4" x14ac:dyDescent="0.2">
      <c r="D61395" s="20"/>
    </row>
    <row r="61396" spans="4:4" x14ac:dyDescent="0.2">
      <c r="D61396" s="20"/>
    </row>
    <row r="61397" spans="4:4" x14ac:dyDescent="0.2">
      <c r="D61397" s="20"/>
    </row>
    <row r="61398" spans="4:4" x14ac:dyDescent="0.2">
      <c r="D61398" s="20"/>
    </row>
    <row r="61399" spans="4:4" x14ac:dyDescent="0.2">
      <c r="D61399" s="20"/>
    </row>
    <row r="61400" spans="4:4" x14ac:dyDescent="0.2">
      <c r="D61400" s="20"/>
    </row>
    <row r="61401" spans="4:4" x14ac:dyDescent="0.2">
      <c r="D61401" s="20"/>
    </row>
    <row r="61402" spans="4:4" x14ac:dyDescent="0.2">
      <c r="D61402" s="20"/>
    </row>
    <row r="61403" spans="4:4" x14ac:dyDescent="0.2">
      <c r="D61403" s="20"/>
    </row>
    <row r="61404" spans="4:4" x14ac:dyDescent="0.2">
      <c r="D61404" s="20"/>
    </row>
    <row r="61405" spans="4:4" x14ac:dyDescent="0.2">
      <c r="D61405" s="20"/>
    </row>
    <row r="61406" spans="4:4" x14ac:dyDescent="0.2">
      <c r="D61406" s="20"/>
    </row>
    <row r="61407" spans="4:4" x14ac:dyDescent="0.2">
      <c r="D61407" s="20"/>
    </row>
    <row r="61408" spans="4:4" x14ac:dyDescent="0.2">
      <c r="D61408" s="20"/>
    </row>
    <row r="61409" spans="4:4" x14ac:dyDescent="0.2">
      <c r="D61409" s="20"/>
    </row>
    <row r="61410" spans="4:4" x14ac:dyDescent="0.2">
      <c r="D61410" s="20"/>
    </row>
    <row r="61411" spans="4:4" x14ac:dyDescent="0.2">
      <c r="D61411" s="20"/>
    </row>
    <row r="61412" spans="4:4" x14ac:dyDescent="0.2">
      <c r="D61412" s="20"/>
    </row>
    <row r="61413" spans="4:4" x14ac:dyDescent="0.2">
      <c r="D61413" s="20"/>
    </row>
    <row r="61414" spans="4:4" x14ac:dyDescent="0.2">
      <c r="D61414" s="20"/>
    </row>
    <row r="61415" spans="4:4" x14ac:dyDescent="0.2">
      <c r="D61415" s="20"/>
    </row>
    <row r="61416" spans="4:4" x14ac:dyDescent="0.2">
      <c r="D61416" s="20"/>
    </row>
    <row r="61417" spans="4:4" x14ac:dyDescent="0.2">
      <c r="D61417" s="20"/>
    </row>
    <row r="61418" spans="4:4" x14ac:dyDescent="0.2">
      <c r="D61418" s="20"/>
    </row>
    <row r="61419" spans="4:4" x14ac:dyDescent="0.2">
      <c r="D61419" s="20"/>
    </row>
    <row r="61420" spans="4:4" x14ac:dyDescent="0.2">
      <c r="D61420" s="20"/>
    </row>
    <row r="61421" spans="4:4" x14ac:dyDescent="0.2">
      <c r="D61421" s="20"/>
    </row>
    <row r="61422" spans="4:4" x14ac:dyDescent="0.2">
      <c r="D61422" s="20"/>
    </row>
    <row r="61423" spans="4:4" x14ac:dyDescent="0.2">
      <c r="D61423" s="20"/>
    </row>
    <row r="61424" spans="4:4" x14ac:dyDescent="0.2">
      <c r="D61424" s="20"/>
    </row>
    <row r="61425" spans="4:4" x14ac:dyDescent="0.2">
      <c r="D61425" s="20"/>
    </row>
    <row r="61426" spans="4:4" x14ac:dyDescent="0.2">
      <c r="D61426" s="20"/>
    </row>
    <row r="61427" spans="4:4" x14ac:dyDescent="0.2">
      <c r="D61427" s="20"/>
    </row>
    <row r="61428" spans="4:4" x14ac:dyDescent="0.2">
      <c r="D61428" s="20"/>
    </row>
    <row r="61429" spans="4:4" x14ac:dyDescent="0.2">
      <c r="D61429" s="20"/>
    </row>
    <row r="61430" spans="4:4" x14ac:dyDescent="0.2">
      <c r="D61430" s="20"/>
    </row>
    <row r="61431" spans="4:4" x14ac:dyDescent="0.2">
      <c r="D61431" s="20"/>
    </row>
    <row r="61432" spans="4:4" x14ac:dyDescent="0.2">
      <c r="D61432" s="20"/>
    </row>
    <row r="61433" spans="4:4" x14ac:dyDescent="0.2">
      <c r="D61433" s="20"/>
    </row>
    <row r="61434" spans="4:4" x14ac:dyDescent="0.2">
      <c r="D61434" s="20"/>
    </row>
    <row r="61435" spans="4:4" x14ac:dyDescent="0.2">
      <c r="D61435" s="20"/>
    </row>
    <row r="61436" spans="4:4" x14ac:dyDescent="0.2">
      <c r="D61436" s="20"/>
    </row>
    <row r="61437" spans="4:4" x14ac:dyDescent="0.2">
      <c r="D61437" s="20"/>
    </row>
    <row r="61438" spans="4:4" x14ac:dyDescent="0.2">
      <c r="D61438" s="20"/>
    </row>
    <row r="61439" spans="4:4" x14ac:dyDescent="0.2">
      <c r="D61439" s="20"/>
    </row>
    <row r="61440" spans="4:4" x14ac:dyDescent="0.2">
      <c r="D61440" s="20"/>
    </row>
    <row r="61441" spans="4:4" x14ac:dyDescent="0.2">
      <c r="D61441" s="20"/>
    </row>
    <row r="61442" spans="4:4" x14ac:dyDescent="0.2">
      <c r="D61442" s="20"/>
    </row>
    <row r="61443" spans="4:4" x14ac:dyDescent="0.2">
      <c r="D61443" s="20"/>
    </row>
    <row r="61444" spans="4:4" x14ac:dyDescent="0.2">
      <c r="D61444" s="20"/>
    </row>
    <row r="61445" spans="4:4" x14ac:dyDescent="0.2">
      <c r="D61445" s="20"/>
    </row>
    <row r="61446" spans="4:4" x14ac:dyDescent="0.2">
      <c r="D61446" s="20"/>
    </row>
    <row r="61447" spans="4:4" x14ac:dyDescent="0.2">
      <c r="D61447" s="20"/>
    </row>
    <row r="61448" spans="4:4" x14ac:dyDescent="0.2">
      <c r="D61448" s="20"/>
    </row>
    <row r="61449" spans="4:4" x14ac:dyDescent="0.2">
      <c r="D61449" s="20"/>
    </row>
    <row r="61450" spans="4:4" x14ac:dyDescent="0.2">
      <c r="D61450" s="20"/>
    </row>
    <row r="61451" spans="4:4" x14ac:dyDescent="0.2">
      <c r="D61451" s="20"/>
    </row>
    <row r="61452" spans="4:4" x14ac:dyDescent="0.2">
      <c r="D61452" s="20"/>
    </row>
    <row r="61453" spans="4:4" x14ac:dyDescent="0.2">
      <c r="D61453" s="20"/>
    </row>
    <row r="61454" spans="4:4" x14ac:dyDescent="0.2">
      <c r="D61454" s="20"/>
    </row>
    <row r="61455" spans="4:4" x14ac:dyDescent="0.2">
      <c r="D61455" s="20"/>
    </row>
    <row r="61456" spans="4:4" x14ac:dyDescent="0.2">
      <c r="D61456" s="20"/>
    </row>
    <row r="61457" spans="4:4" x14ac:dyDescent="0.2">
      <c r="D61457" s="20"/>
    </row>
    <row r="61458" spans="4:4" x14ac:dyDescent="0.2">
      <c r="D61458" s="20"/>
    </row>
    <row r="61459" spans="4:4" x14ac:dyDescent="0.2">
      <c r="D61459" s="20"/>
    </row>
    <row r="61460" spans="4:4" x14ac:dyDescent="0.2">
      <c r="D61460" s="20"/>
    </row>
    <row r="61461" spans="4:4" x14ac:dyDescent="0.2">
      <c r="D61461" s="20"/>
    </row>
    <row r="61462" spans="4:4" x14ac:dyDescent="0.2">
      <c r="D61462" s="20"/>
    </row>
    <row r="61463" spans="4:4" x14ac:dyDescent="0.2">
      <c r="D61463" s="20"/>
    </row>
    <row r="61464" spans="4:4" x14ac:dyDescent="0.2">
      <c r="D61464" s="20"/>
    </row>
    <row r="61465" spans="4:4" x14ac:dyDescent="0.2">
      <c r="D61465" s="20"/>
    </row>
    <row r="61466" spans="4:4" x14ac:dyDescent="0.2">
      <c r="D61466" s="20"/>
    </row>
    <row r="61467" spans="4:4" x14ac:dyDescent="0.2">
      <c r="D61467" s="20"/>
    </row>
    <row r="61468" spans="4:4" x14ac:dyDescent="0.2">
      <c r="D61468" s="20"/>
    </row>
    <row r="61469" spans="4:4" x14ac:dyDescent="0.2">
      <c r="D61469" s="20"/>
    </row>
    <row r="61470" spans="4:4" x14ac:dyDescent="0.2">
      <c r="D61470" s="20"/>
    </row>
    <row r="61471" spans="4:4" x14ac:dyDescent="0.2">
      <c r="D61471" s="20"/>
    </row>
    <row r="61472" spans="4:4" x14ac:dyDescent="0.2">
      <c r="D61472" s="20"/>
    </row>
    <row r="61473" spans="4:4" x14ac:dyDescent="0.2">
      <c r="D61473" s="20"/>
    </row>
    <row r="61474" spans="4:4" x14ac:dyDescent="0.2">
      <c r="D61474" s="20"/>
    </row>
    <row r="61475" spans="4:4" x14ac:dyDescent="0.2">
      <c r="D61475" s="20"/>
    </row>
    <row r="61476" spans="4:4" x14ac:dyDescent="0.2">
      <c r="D61476" s="20"/>
    </row>
    <row r="61477" spans="4:4" x14ac:dyDescent="0.2">
      <c r="D61477" s="20"/>
    </row>
    <row r="61478" spans="4:4" x14ac:dyDescent="0.2">
      <c r="D61478" s="20"/>
    </row>
    <row r="61479" spans="4:4" x14ac:dyDescent="0.2">
      <c r="D61479" s="20"/>
    </row>
    <row r="61480" spans="4:4" x14ac:dyDescent="0.2">
      <c r="D61480" s="20"/>
    </row>
    <row r="61481" spans="4:4" x14ac:dyDescent="0.2">
      <c r="D61481" s="20"/>
    </row>
    <row r="61482" spans="4:4" x14ac:dyDescent="0.2">
      <c r="D61482" s="20"/>
    </row>
    <row r="61483" spans="4:4" x14ac:dyDescent="0.2">
      <c r="D61483" s="20"/>
    </row>
    <row r="61484" spans="4:4" x14ac:dyDescent="0.2">
      <c r="D61484" s="20"/>
    </row>
    <row r="61485" spans="4:4" x14ac:dyDescent="0.2">
      <c r="D61485" s="20"/>
    </row>
    <row r="61486" spans="4:4" x14ac:dyDescent="0.2">
      <c r="D61486" s="20"/>
    </row>
    <row r="61487" spans="4:4" x14ac:dyDescent="0.2">
      <c r="D61487" s="20"/>
    </row>
    <row r="61488" spans="4:4" x14ac:dyDescent="0.2">
      <c r="D61488" s="20"/>
    </row>
    <row r="61489" spans="4:4" x14ac:dyDescent="0.2">
      <c r="D61489" s="20"/>
    </row>
    <row r="61490" spans="4:4" x14ac:dyDescent="0.2">
      <c r="D61490" s="20"/>
    </row>
    <row r="61491" spans="4:4" x14ac:dyDescent="0.2">
      <c r="D61491" s="20"/>
    </row>
    <row r="61492" spans="4:4" x14ac:dyDescent="0.2">
      <c r="D61492" s="20"/>
    </row>
    <row r="61493" spans="4:4" x14ac:dyDescent="0.2">
      <c r="D61493" s="20"/>
    </row>
    <row r="61494" spans="4:4" x14ac:dyDescent="0.2">
      <c r="D61494" s="20"/>
    </row>
    <row r="61495" spans="4:4" x14ac:dyDescent="0.2">
      <c r="D61495" s="20"/>
    </row>
    <row r="61496" spans="4:4" x14ac:dyDescent="0.2">
      <c r="D61496" s="20"/>
    </row>
    <row r="61497" spans="4:4" x14ac:dyDescent="0.2">
      <c r="D61497" s="20"/>
    </row>
    <row r="61498" spans="4:4" x14ac:dyDescent="0.2">
      <c r="D61498" s="20"/>
    </row>
    <row r="61499" spans="4:4" x14ac:dyDescent="0.2">
      <c r="D61499" s="20"/>
    </row>
    <row r="61500" spans="4:4" x14ac:dyDescent="0.2">
      <c r="D61500" s="20"/>
    </row>
    <row r="61501" spans="4:4" x14ac:dyDescent="0.2">
      <c r="D61501" s="20"/>
    </row>
    <row r="61502" spans="4:4" x14ac:dyDescent="0.2">
      <c r="D61502" s="20"/>
    </row>
    <row r="61503" spans="4:4" x14ac:dyDescent="0.2">
      <c r="D61503" s="20"/>
    </row>
    <row r="61504" spans="4:4" x14ac:dyDescent="0.2">
      <c r="D61504" s="20"/>
    </row>
    <row r="61505" spans="4:4" x14ac:dyDescent="0.2">
      <c r="D61505" s="20"/>
    </row>
    <row r="61506" spans="4:4" x14ac:dyDescent="0.2">
      <c r="D61506" s="20"/>
    </row>
    <row r="61507" spans="4:4" x14ac:dyDescent="0.2">
      <c r="D61507" s="20"/>
    </row>
    <row r="61508" spans="4:4" x14ac:dyDescent="0.2">
      <c r="D61508" s="20"/>
    </row>
    <row r="61509" spans="4:4" x14ac:dyDescent="0.2">
      <c r="D61509" s="20"/>
    </row>
    <row r="61510" spans="4:4" x14ac:dyDescent="0.2">
      <c r="D61510" s="20"/>
    </row>
    <row r="61511" spans="4:4" x14ac:dyDescent="0.2">
      <c r="D61511" s="20"/>
    </row>
    <row r="61512" spans="4:4" x14ac:dyDescent="0.2">
      <c r="D61512" s="20"/>
    </row>
    <row r="61513" spans="4:4" x14ac:dyDescent="0.2">
      <c r="D61513" s="20"/>
    </row>
    <row r="61514" spans="4:4" x14ac:dyDescent="0.2">
      <c r="D61514" s="20"/>
    </row>
    <row r="61515" spans="4:4" x14ac:dyDescent="0.2">
      <c r="D61515" s="20"/>
    </row>
    <row r="61516" spans="4:4" x14ac:dyDescent="0.2">
      <c r="D61516" s="20"/>
    </row>
    <row r="61517" spans="4:4" x14ac:dyDescent="0.2">
      <c r="D61517" s="20"/>
    </row>
    <row r="61518" spans="4:4" x14ac:dyDescent="0.2">
      <c r="D61518" s="20"/>
    </row>
    <row r="61519" spans="4:4" x14ac:dyDescent="0.2">
      <c r="D61519" s="20"/>
    </row>
    <row r="61520" spans="4:4" x14ac:dyDescent="0.2">
      <c r="D61520" s="20"/>
    </row>
    <row r="61521" spans="4:4" x14ac:dyDescent="0.2">
      <c r="D61521" s="20"/>
    </row>
    <row r="61522" spans="4:4" x14ac:dyDescent="0.2">
      <c r="D61522" s="20"/>
    </row>
    <row r="61523" spans="4:4" x14ac:dyDescent="0.2">
      <c r="D61523" s="20"/>
    </row>
    <row r="61524" spans="4:4" x14ac:dyDescent="0.2">
      <c r="D61524" s="20"/>
    </row>
    <row r="61525" spans="4:4" x14ac:dyDescent="0.2">
      <c r="D61525" s="20"/>
    </row>
    <row r="61526" spans="4:4" x14ac:dyDescent="0.2">
      <c r="D61526" s="20"/>
    </row>
    <row r="61527" spans="4:4" x14ac:dyDescent="0.2">
      <c r="D61527" s="20"/>
    </row>
    <row r="61528" spans="4:4" x14ac:dyDescent="0.2">
      <c r="D61528" s="20"/>
    </row>
    <row r="61529" spans="4:4" x14ac:dyDescent="0.2">
      <c r="D61529" s="20"/>
    </row>
    <row r="61530" spans="4:4" x14ac:dyDescent="0.2">
      <c r="D61530" s="20"/>
    </row>
    <row r="61531" spans="4:4" x14ac:dyDescent="0.2">
      <c r="D61531" s="20"/>
    </row>
    <row r="61532" spans="4:4" x14ac:dyDescent="0.2">
      <c r="D61532" s="20"/>
    </row>
    <row r="61533" spans="4:4" x14ac:dyDescent="0.2">
      <c r="D61533" s="20"/>
    </row>
    <row r="61534" spans="4:4" x14ac:dyDescent="0.2">
      <c r="D61534" s="20"/>
    </row>
    <row r="61535" spans="4:4" x14ac:dyDescent="0.2">
      <c r="D61535" s="20"/>
    </row>
    <row r="61536" spans="4:4" x14ac:dyDescent="0.2">
      <c r="D61536" s="20"/>
    </row>
    <row r="61537" spans="4:4" x14ac:dyDescent="0.2">
      <c r="D61537" s="20"/>
    </row>
    <row r="61538" spans="4:4" x14ac:dyDescent="0.2">
      <c r="D61538" s="20"/>
    </row>
    <row r="61539" spans="4:4" x14ac:dyDescent="0.2">
      <c r="D61539" s="20"/>
    </row>
    <row r="61540" spans="4:4" x14ac:dyDescent="0.2">
      <c r="D61540" s="20"/>
    </row>
    <row r="61541" spans="4:4" x14ac:dyDescent="0.2">
      <c r="D61541" s="20"/>
    </row>
    <row r="61542" spans="4:4" x14ac:dyDescent="0.2">
      <c r="D61542" s="20"/>
    </row>
    <row r="61543" spans="4:4" x14ac:dyDescent="0.2">
      <c r="D61543" s="20"/>
    </row>
    <row r="61544" spans="4:4" x14ac:dyDescent="0.2">
      <c r="D61544" s="20"/>
    </row>
    <row r="61545" spans="4:4" x14ac:dyDescent="0.2">
      <c r="D61545" s="20"/>
    </row>
    <row r="61546" spans="4:4" x14ac:dyDescent="0.2">
      <c r="D61546" s="20"/>
    </row>
    <row r="61547" spans="4:4" x14ac:dyDescent="0.2">
      <c r="D61547" s="20"/>
    </row>
    <row r="61548" spans="4:4" x14ac:dyDescent="0.2">
      <c r="D61548" s="20"/>
    </row>
    <row r="61549" spans="4:4" x14ac:dyDescent="0.2">
      <c r="D61549" s="20"/>
    </row>
    <row r="61550" spans="4:4" x14ac:dyDescent="0.2">
      <c r="D61550" s="20"/>
    </row>
    <row r="61551" spans="4:4" x14ac:dyDescent="0.2">
      <c r="D61551" s="20"/>
    </row>
    <row r="61552" spans="4:4" x14ac:dyDescent="0.2">
      <c r="D61552" s="20"/>
    </row>
    <row r="61553" spans="4:4" x14ac:dyDescent="0.2">
      <c r="D61553" s="20"/>
    </row>
    <row r="61554" spans="4:4" x14ac:dyDescent="0.2">
      <c r="D61554" s="20"/>
    </row>
    <row r="61555" spans="4:4" x14ac:dyDescent="0.2">
      <c r="D61555" s="20"/>
    </row>
    <row r="61556" spans="4:4" x14ac:dyDescent="0.2">
      <c r="D61556" s="20"/>
    </row>
    <row r="61557" spans="4:4" x14ac:dyDescent="0.2">
      <c r="D61557" s="20"/>
    </row>
    <row r="61558" spans="4:4" x14ac:dyDescent="0.2">
      <c r="D61558" s="20"/>
    </row>
    <row r="61559" spans="4:4" x14ac:dyDescent="0.2">
      <c r="D61559" s="20"/>
    </row>
    <row r="61560" spans="4:4" x14ac:dyDescent="0.2">
      <c r="D61560" s="20"/>
    </row>
    <row r="61561" spans="4:4" x14ac:dyDescent="0.2">
      <c r="D61561" s="20"/>
    </row>
    <row r="61562" spans="4:4" x14ac:dyDescent="0.2">
      <c r="D61562" s="20"/>
    </row>
    <row r="61563" spans="4:4" x14ac:dyDescent="0.2">
      <c r="D61563" s="20"/>
    </row>
    <row r="61564" spans="4:4" x14ac:dyDescent="0.2">
      <c r="D61564" s="20"/>
    </row>
    <row r="61565" spans="4:4" x14ac:dyDescent="0.2">
      <c r="D61565" s="20"/>
    </row>
    <row r="61566" spans="4:4" x14ac:dyDescent="0.2">
      <c r="D61566" s="20"/>
    </row>
    <row r="61567" spans="4:4" x14ac:dyDescent="0.2">
      <c r="D61567" s="20"/>
    </row>
    <row r="61568" spans="4:4" x14ac:dyDescent="0.2">
      <c r="D61568" s="20"/>
    </row>
    <row r="61569" spans="4:4" x14ac:dyDescent="0.2">
      <c r="D61569" s="20"/>
    </row>
    <row r="61570" spans="4:4" x14ac:dyDescent="0.2">
      <c r="D61570" s="20"/>
    </row>
    <row r="61571" spans="4:4" x14ac:dyDescent="0.2">
      <c r="D61571" s="20"/>
    </row>
    <row r="61572" spans="4:4" x14ac:dyDescent="0.2">
      <c r="D61572" s="20"/>
    </row>
    <row r="61573" spans="4:4" x14ac:dyDescent="0.2">
      <c r="D61573" s="20"/>
    </row>
    <row r="61574" spans="4:4" x14ac:dyDescent="0.2">
      <c r="D61574" s="20"/>
    </row>
    <row r="61575" spans="4:4" x14ac:dyDescent="0.2">
      <c r="D61575" s="20"/>
    </row>
    <row r="61576" spans="4:4" x14ac:dyDescent="0.2">
      <c r="D61576" s="20"/>
    </row>
    <row r="61577" spans="4:4" x14ac:dyDescent="0.2">
      <c r="D61577" s="20"/>
    </row>
    <row r="61578" spans="4:4" x14ac:dyDescent="0.2">
      <c r="D61578" s="20"/>
    </row>
    <row r="61579" spans="4:4" x14ac:dyDescent="0.2">
      <c r="D61579" s="20"/>
    </row>
    <row r="61580" spans="4:4" x14ac:dyDescent="0.2">
      <c r="D61580" s="20"/>
    </row>
    <row r="61581" spans="4:4" x14ac:dyDescent="0.2">
      <c r="D61581" s="20"/>
    </row>
    <row r="61582" spans="4:4" x14ac:dyDescent="0.2">
      <c r="D61582" s="20"/>
    </row>
    <row r="61583" spans="4:4" x14ac:dyDescent="0.2">
      <c r="D61583" s="20"/>
    </row>
    <row r="61584" spans="4:4" x14ac:dyDescent="0.2">
      <c r="D61584" s="20"/>
    </row>
    <row r="61585" spans="4:4" x14ac:dyDescent="0.2">
      <c r="D61585" s="20"/>
    </row>
    <row r="61586" spans="4:4" x14ac:dyDescent="0.2">
      <c r="D61586" s="20"/>
    </row>
    <row r="61587" spans="4:4" x14ac:dyDescent="0.2">
      <c r="D61587" s="20"/>
    </row>
    <row r="61588" spans="4:4" x14ac:dyDescent="0.2">
      <c r="D61588" s="20"/>
    </row>
    <row r="61589" spans="4:4" x14ac:dyDescent="0.2">
      <c r="D61589" s="20"/>
    </row>
    <row r="61590" spans="4:4" x14ac:dyDescent="0.2">
      <c r="D61590" s="20"/>
    </row>
    <row r="61591" spans="4:4" x14ac:dyDescent="0.2">
      <c r="D61591" s="20"/>
    </row>
    <row r="61592" spans="4:4" x14ac:dyDescent="0.2">
      <c r="D61592" s="20"/>
    </row>
    <row r="61593" spans="4:4" x14ac:dyDescent="0.2">
      <c r="D61593" s="20"/>
    </row>
    <row r="61594" spans="4:4" x14ac:dyDescent="0.2">
      <c r="D61594" s="20"/>
    </row>
    <row r="61595" spans="4:4" x14ac:dyDescent="0.2">
      <c r="D61595" s="20"/>
    </row>
    <row r="61596" spans="4:4" x14ac:dyDescent="0.2">
      <c r="D61596" s="20"/>
    </row>
    <row r="61597" spans="4:4" x14ac:dyDescent="0.2">
      <c r="D61597" s="20"/>
    </row>
    <row r="61598" spans="4:4" x14ac:dyDescent="0.2">
      <c r="D61598" s="20"/>
    </row>
    <row r="61599" spans="4:4" x14ac:dyDescent="0.2">
      <c r="D61599" s="20"/>
    </row>
    <row r="61600" spans="4:4" x14ac:dyDescent="0.2">
      <c r="D61600" s="20"/>
    </row>
    <row r="61601" spans="4:4" x14ac:dyDescent="0.2">
      <c r="D61601" s="20"/>
    </row>
    <row r="61602" spans="4:4" x14ac:dyDescent="0.2">
      <c r="D61602" s="20"/>
    </row>
    <row r="61603" spans="4:4" x14ac:dyDescent="0.2">
      <c r="D61603" s="20"/>
    </row>
    <row r="61604" spans="4:4" x14ac:dyDescent="0.2">
      <c r="D61604" s="20"/>
    </row>
    <row r="61605" spans="4:4" x14ac:dyDescent="0.2">
      <c r="D61605" s="20"/>
    </row>
    <row r="61606" spans="4:4" x14ac:dyDescent="0.2">
      <c r="D61606" s="20"/>
    </row>
    <row r="61607" spans="4:4" x14ac:dyDescent="0.2">
      <c r="D61607" s="20"/>
    </row>
    <row r="61608" spans="4:4" x14ac:dyDescent="0.2">
      <c r="D61608" s="20"/>
    </row>
    <row r="61609" spans="4:4" x14ac:dyDescent="0.2">
      <c r="D61609" s="20"/>
    </row>
    <row r="61610" spans="4:4" x14ac:dyDescent="0.2">
      <c r="D61610" s="20"/>
    </row>
    <row r="61611" spans="4:4" x14ac:dyDescent="0.2">
      <c r="D61611" s="20"/>
    </row>
    <row r="61612" spans="4:4" x14ac:dyDescent="0.2">
      <c r="D61612" s="20"/>
    </row>
    <row r="61613" spans="4:4" x14ac:dyDescent="0.2">
      <c r="D61613" s="20"/>
    </row>
    <row r="61614" spans="4:4" x14ac:dyDescent="0.2">
      <c r="D61614" s="20"/>
    </row>
    <row r="61615" spans="4:4" x14ac:dyDescent="0.2">
      <c r="D61615" s="20"/>
    </row>
    <row r="61616" spans="4:4" x14ac:dyDescent="0.2">
      <c r="D61616" s="20"/>
    </row>
    <row r="61617" spans="4:4" x14ac:dyDescent="0.2">
      <c r="D61617" s="20"/>
    </row>
    <row r="61618" spans="4:4" x14ac:dyDescent="0.2">
      <c r="D61618" s="20"/>
    </row>
    <row r="61619" spans="4:4" x14ac:dyDescent="0.2">
      <c r="D61619" s="20"/>
    </row>
    <row r="61620" spans="4:4" x14ac:dyDescent="0.2">
      <c r="D61620" s="20"/>
    </row>
    <row r="61621" spans="4:4" x14ac:dyDescent="0.2">
      <c r="D61621" s="20"/>
    </row>
    <row r="61622" spans="4:4" x14ac:dyDescent="0.2">
      <c r="D61622" s="20"/>
    </row>
    <row r="61623" spans="4:4" x14ac:dyDescent="0.2">
      <c r="D61623" s="20"/>
    </row>
    <row r="61624" spans="4:4" x14ac:dyDescent="0.2">
      <c r="D61624" s="20"/>
    </row>
    <row r="61625" spans="4:4" x14ac:dyDescent="0.2">
      <c r="D61625" s="20"/>
    </row>
    <row r="61626" spans="4:4" x14ac:dyDescent="0.2">
      <c r="D61626" s="20"/>
    </row>
    <row r="61627" spans="4:4" x14ac:dyDescent="0.2">
      <c r="D61627" s="20"/>
    </row>
    <row r="61628" spans="4:4" x14ac:dyDescent="0.2">
      <c r="D61628" s="20"/>
    </row>
    <row r="61629" spans="4:4" x14ac:dyDescent="0.2">
      <c r="D61629" s="20"/>
    </row>
    <row r="61630" spans="4:4" x14ac:dyDescent="0.2">
      <c r="D61630" s="20"/>
    </row>
    <row r="61631" spans="4:4" x14ac:dyDescent="0.2">
      <c r="D61631" s="20"/>
    </row>
    <row r="61632" spans="4:4" x14ac:dyDescent="0.2">
      <c r="D61632" s="20"/>
    </row>
    <row r="61633" spans="4:4" x14ac:dyDescent="0.2">
      <c r="D61633" s="20"/>
    </row>
    <row r="61634" spans="4:4" x14ac:dyDescent="0.2">
      <c r="D61634" s="20"/>
    </row>
    <row r="61635" spans="4:4" x14ac:dyDescent="0.2">
      <c r="D61635" s="20"/>
    </row>
    <row r="61636" spans="4:4" x14ac:dyDescent="0.2">
      <c r="D61636" s="20"/>
    </row>
    <row r="61637" spans="4:4" x14ac:dyDescent="0.2">
      <c r="D61637" s="20"/>
    </row>
    <row r="61638" spans="4:4" x14ac:dyDescent="0.2">
      <c r="D61638" s="20"/>
    </row>
    <row r="61639" spans="4:4" x14ac:dyDescent="0.2">
      <c r="D61639" s="20"/>
    </row>
    <row r="61640" spans="4:4" x14ac:dyDescent="0.2">
      <c r="D61640" s="20"/>
    </row>
    <row r="61641" spans="4:4" x14ac:dyDescent="0.2">
      <c r="D61641" s="20"/>
    </row>
    <row r="61642" spans="4:4" x14ac:dyDescent="0.2">
      <c r="D61642" s="20"/>
    </row>
    <row r="61643" spans="4:4" x14ac:dyDescent="0.2">
      <c r="D61643" s="20"/>
    </row>
    <row r="61644" spans="4:4" x14ac:dyDescent="0.2">
      <c r="D61644" s="20"/>
    </row>
    <row r="61645" spans="4:4" x14ac:dyDescent="0.2">
      <c r="D61645" s="20"/>
    </row>
    <row r="61646" spans="4:4" x14ac:dyDescent="0.2">
      <c r="D61646" s="20"/>
    </row>
    <row r="61647" spans="4:4" x14ac:dyDescent="0.2">
      <c r="D61647" s="20"/>
    </row>
    <row r="61648" spans="4:4" x14ac:dyDescent="0.2">
      <c r="D61648" s="20"/>
    </row>
    <row r="61649" spans="4:4" x14ac:dyDescent="0.2">
      <c r="D61649" s="20"/>
    </row>
    <row r="61650" spans="4:4" x14ac:dyDescent="0.2">
      <c r="D61650" s="20"/>
    </row>
    <row r="61651" spans="4:4" x14ac:dyDescent="0.2">
      <c r="D61651" s="20"/>
    </row>
    <row r="61652" spans="4:4" x14ac:dyDescent="0.2">
      <c r="D61652" s="20"/>
    </row>
    <row r="61653" spans="4:4" x14ac:dyDescent="0.2">
      <c r="D61653" s="20"/>
    </row>
    <row r="61654" spans="4:4" x14ac:dyDescent="0.2">
      <c r="D61654" s="20"/>
    </row>
    <row r="61655" spans="4:4" x14ac:dyDescent="0.2">
      <c r="D61655" s="20"/>
    </row>
    <row r="61656" spans="4:4" x14ac:dyDescent="0.2">
      <c r="D61656" s="20"/>
    </row>
    <row r="61657" spans="4:4" x14ac:dyDescent="0.2">
      <c r="D61657" s="20"/>
    </row>
    <row r="61658" spans="4:4" x14ac:dyDescent="0.2">
      <c r="D61658" s="20"/>
    </row>
    <row r="61659" spans="4:4" x14ac:dyDescent="0.2">
      <c r="D61659" s="20"/>
    </row>
    <row r="61660" spans="4:4" x14ac:dyDescent="0.2">
      <c r="D61660" s="20"/>
    </row>
    <row r="61661" spans="4:4" x14ac:dyDescent="0.2">
      <c r="D61661" s="20"/>
    </row>
    <row r="61662" spans="4:4" x14ac:dyDescent="0.2">
      <c r="D61662" s="20"/>
    </row>
    <row r="61663" spans="4:4" x14ac:dyDescent="0.2">
      <c r="D61663" s="20"/>
    </row>
    <row r="61664" spans="4:4" x14ac:dyDescent="0.2">
      <c r="D61664" s="20"/>
    </row>
    <row r="61665" spans="4:4" x14ac:dyDescent="0.2">
      <c r="D61665" s="20"/>
    </row>
    <row r="61666" spans="4:4" x14ac:dyDescent="0.2">
      <c r="D61666" s="20"/>
    </row>
    <row r="61667" spans="4:4" x14ac:dyDescent="0.2">
      <c r="D61667" s="20"/>
    </row>
    <row r="61668" spans="4:4" x14ac:dyDescent="0.2">
      <c r="D61668" s="20"/>
    </row>
    <row r="61669" spans="4:4" x14ac:dyDescent="0.2">
      <c r="D61669" s="20"/>
    </row>
    <row r="61670" spans="4:4" x14ac:dyDescent="0.2">
      <c r="D61670" s="20"/>
    </row>
    <row r="61671" spans="4:4" x14ac:dyDescent="0.2">
      <c r="D61671" s="20"/>
    </row>
    <row r="61672" spans="4:4" x14ac:dyDescent="0.2">
      <c r="D61672" s="20"/>
    </row>
    <row r="61673" spans="4:4" x14ac:dyDescent="0.2">
      <c r="D61673" s="20"/>
    </row>
    <row r="61674" spans="4:4" x14ac:dyDescent="0.2">
      <c r="D61674" s="20"/>
    </row>
    <row r="61675" spans="4:4" x14ac:dyDescent="0.2">
      <c r="D61675" s="20"/>
    </row>
    <row r="61676" spans="4:4" x14ac:dyDescent="0.2">
      <c r="D61676" s="20"/>
    </row>
    <row r="61677" spans="4:4" x14ac:dyDescent="0.2">
      <c r="D61677" s="20"/>
    </row>
    <row r="61678" spans="4:4" x14ac:dyDescent="0.2">
      <c r="D61678" s="20"/>
    </row>
    <row r="61679" spans="4:4" x14ac:dyDescent="0.2">
      <c r="D61679" s="20"/>
    </row>
    <row r="61680" spans="4:4" x14ac:dyDescent="0.2">
      <c r="D61680" s="20"/>
    </row>
    <row r="61681" spans="4:4" x14ac:dyDescent="0.2">
      <c r="D61681" s="20"/>
    </row>
    <row r="61682" spans="4:4" x14ac:dyDescent="0.2">
      <c r="D61682" s="20"/>
    </row>
    <row r="61683" spans="4:4" x14ac:dyDescent="0.2">
      <c r="D61683" s="20"/>
    </row>
    <row r="61684" spans="4:4" x14ac:dyDescent="0.2">
      <c r="D61684" s="20"/>
    </row>
    <row r="61685" spans="4:4" x14ac:dyDescent="0.2">
      <c r="D61685" s="20"/>
    </row>
    <row r="61686" spans="4:4" x14ac:dyDescent="0.2">
      <c r="D61686" s="20"/>
    </row>
    <row r="61687" spans="4:4" x14ac:dyDescent="0.2">
      <c r="D61687" s="20"/>
    </row>
    <row r="61688" spans="4:4" x14ac:dyDescent="0.2">
      <c r="D61688" s="20"/>
    </row>
    <row r="61689" spans="4:4" x14ac:dyDescent="0.2">
      <c r="D61689" s="20"/>
    </row>
    <row r="61690" spans="4:4" x14ac:dyDescent="0.2">
      <c r="D61690" s="20"/>
    </row>
    <row r="61691" spans="4:4" x14ac:dyDescent="0.2">
      <c r="D61691" s="20"/>
    </row>
    <row r="61692" spans="4:4" x14ac:dyDescent="0.2">
      <c r="D61692" s="20"/>
    </row>
    <row r="61693" spans="4:4" x14ac:dyDescent="0.2">
      <c r="D61693" s="20"/>
    </row>
    <row r="61694" spans="4:4" x14ac:dyDescent="0.2">
      <c r="D61694" s="20"/>
    </row>
    <row r="61695" spans="4:4" x14ac:dyDescent="0.2">
      <c r="D61695" s="20"/>
    </row>
    <row r="61696" spans="4:4" x14ac:dyDescent="0.2">
      <c r="D61696" s="20"/>
    </row>
    <row r="61697" spans="4:4" x14ac:dyDescent="0.2">
      <c r="D61697" s="20"/>
    </row>
    <row r="61698" spans="4:4" x14ac:dyDescent="0.2">
      <c r="D61698" s="20"/>
    </row>
    <row r="61699" spans="4:4" x14ac:dyDescent="0.2">
      <c r="D61699" s="20"/>
    </row>
    <row r="61700" spans="4:4" x14ac:dyDescent="0.2">
      <c r="D61700" s="20"/>
    </row>
    <row r="61701" spans="4:4" x14ac:dyDescent="0.2">
      <c r="D61701" s="20"/>
    </row>
    <row r="61702" spans="4:4" x14ac:dyDescent="0.2">
      <c r="D61702" s="20"/>
    </row>
    <row r="61703" spans="4:4" x14ac:dyDescent="0.2">
      <c r="D61703" s="20"/>
    </row>
    <row r="61704" spans="4:4" x14ac:dyDescent="0.2">
      <c r="D61704" s="20"/>
    </row>
    <row r="61705" spans="4:4" x14ac:dyDescent="0.2">
      <c r="D61705" s="20"/>
    </row>
    <row r="61706" spans="4:4" x14ac:dyDescent="0.2">
      <c r="D61706" s="20"/>
    </row>
    <row r="61707" spans="4:4" x14ac:dyDescent="0.2">
      <c r="D61707" s="20"/>
    </row>
    <row r="61708" spans="4:4" x14ac:dyDescent="0.2">
      <c r="D61708" s="20"/>
    </row>
    <row r="61709" spans="4:4" x14ac:dyDescent="0.2">
      <c r="D61709" s="20"/>
    </row>
    <row r="61710" spans="4:4" x14ac:dyDescent="0.2">
      <c r="D61710" s="20"/>
    </row>
    <row r="61711" spans="4:4" x14ac:dyDescent="0.2">
      <c r="D61711" s="20"/>
    </row>
    <row r="61712" spans="4:4" x14ac:dyDescent="0.2">
      <c r="D61712" s="20"/>
    </row>
    <row r="61713" spans="4:4" x14ac:dyDescent="0.2">
      <c r="D61713" s="20"/>
    </row>
    <row r="61714" spans="4:4" x14ac:dyDescent="0.2">
      <c r="D61714" s="20"/>
    </row>
    <row r="61715" spans="4:4" x14ac:dyDescent="0.2">
      <c r="D61715" s="20"/>
    </row>
    <row r="61716" spans="4:4" x14ac:dyDescent="0.2">
      <c r="D61716" s="20"/>
    </row>
    <row r="61717" spans="4:4" x14ac:dyDescent="0.2">
      <c r="D61717" s="20"/>
    </row>
    <row r="61718" spans="4:4" x14ac:dyDescent="0.2">
      <c r="D61718" s="20"/>
    </row>
    <row r="61719" spans="4:4" x14ac:dyDescent="0.2">
      <c r="D61719" s="20"/>
    </row>
    <row r="61720" spans="4:4" x14ac:dyDescent="0.2">
      <c r="D61720" s="20"/>
    </row>
    <row r="61721" spans="4:4" x14ac:dyDescent="0.2">
      <c r="D61721" s="20"/>
    </row>
    <row r="61722" spans="4:4" x14ac:dyDescent="0.2">
      <c r="D61722" s="20"/>
    </row>
    <row r="61723" spans="4:4" x14ac:dyDescent="0.2">
      <c r="D61723" s="20"/>
    </row>
    <row r="61724" spans="4:4" x14ac:dyDescent="0.2">
      <c r="D61724" s="20"/>
    </row>
    <row r="61725" spans="4:4" x14ac:dyDescent="0.2">
      <c r="D61725" s="20"/>
    </row>
    <row r="61726" spans="4:4" x14ac:dyDescent="0.2">
      <c r="D61726" s="20"/>
    </row>
    <row r="61727" spans="4:4" x14ac:dyDescent="0.2">
      <c r="D61727" s="20"/>
    </row>
    <row r="61728" spans="4:4" x14ac:dyDescent="0.2">
      <c r="D61728" s="20"/>
    </row>
    <row r="61729" spans="4:4" x14ac:dyDescent="0.2">
      <c r="D61729" s="20"/>
    </row>
    <row r="61730" spans="4:4" x14ac:dyDescent="0.2">
      <c r="D61730" s="20"/>
    </row>
    <row r="61731" spans="4:4" x14ac:dyDescent="0.2">
      <c r="D61731" s="20"/>
    </row>
    <row r="61732" spans="4:4" x14ac:dyDescent="0.2">
      <c r="D61732" s="20"/>
    </row>
    <row r="61733" spans="4:4" x14ac:dyDescent="0.2">
      <c r="D61733" s="20"/>
    </row>
    <row r="61734" spans="4:4" x14ac:dyDescent="0.2">
      <c r="D61734" s="20"/>
    </row>
    <row r="61735" spans="4:4" x14ac:dyDescent="0.2">
      <c r="D61735" s="20"/>
    </row>
    <row r="61736" spans="4:4" x14ac:dyDescent="0.2">
      <c r="D61736" s="20"/>
    </row>
    <row r="61737" spans="4:4" x14ac:dyDescent="0.2">
      <c r="D61737" s="20"/>
    </row>
    <row r="61738" spans="4:4" x14ac:dyDescent="0.2">
      <c r="D61738" s="20"/>
    </row>
    <row r="61739" spans="4:4" x14ac:dyDescent="0.2">
      <c r="D61739" s="20"/>
    </row>
    <row r="61740" spans="4:4" x14ac:dyDescent="0.2">
      <c r="D61740" s="20"/>
    </row>
    <row r="61741" spans="4:4" x14ac:dyDescent="0.2">
      <c r="D61741" s="20"/>
    </row>
    <row r="61742" spans="4:4" x14ac:dyDescent="0.2">
      <c r="D61742" s="20"/>
    </row>
    <row r="61743" spans="4:4" x14ac:dyDescent="0.2">
      <c r="D61743" s="20"/>
    </row>
    <row r="61744" spans="4:4" x14ac:dyDescent="0.2">
      <c r="D61744" s="20"/>
    </row>
    <row r="61745" spans="4:4" x14ac:dyDescent="0.2">
      <c r="D61745" s="20"/>
    </row>
    <row r="61746" spans="4:4" x14ac:dyDescent="0.2">
      <c r="D61746" s="20"/>
    </row>
    <row r="61747" spans="4:4" x14ac:dyDescent="0.2">
      <c r="D61747" s="20"/>
    </row>
    <row r="61748" spans="4:4" x14ac:dyDescent="0.2">
      <c r="D61748" s="20"/>
    </row>
    <row r="61749" spans="4:4" x14ac:dyDescent="0.2">
      <c r="D61749" s="20"/>
    </row>
    <row r="61750" spans="4:4" x14ac:dyDescent="0.2">
      <c r="D61750" s="20"/>
    </row>
    <row r="61751" spans="4:4" x14ac:dyDescent="0.2">
      <c r="D61751" s="20"/>
    </row>
    <row r="61752" spans="4:4" x14ac:dyDescent="0.2">
      <c r="D61752" s="20"/>
    </row>
    <row r="61753" spans="4:4" x14ac:dyDescent="0.2">
      <c r="D61753" s="20"/>
    </row>
    <row r="61754" spans="4:4" x14ac:dyDescent="0.2">
      <c r="D61754" s="20"/>
    </row>
    <row r="61755" spans="4:4" x14ac:dyDescent="0.2">
      <c r="D61755" s="20"/>
    </row>
    <row r="61756" spans="4:4" x14ac:dyDescent="0.2">
      <c r="D61756" s="20"/>
    </row>
    <row r="61757" spans="4:4" x14ac:dyDescent="0.2">
      <c r="D61757" s="20"/>
    </row>
    <row r="61758" spans="4:4" x14ac:dyDescent="0.2">
      <c r="D61758" s="20"/>
    </row>
    <row r="61759" spans="4:4" x14ac:dyDescent="0.2">
      <c r="D61759" s="20"/>
    </row>
    <row r="61760" spans="4:4" x14ac:dyDescent="0.2">
      <c r="D61760" s="20"/>
    </row>
    <row r="61761" spans="4:4" x14ac:dyDescent="0.2">
      <c r="D61761" s="20"/>
    </row>
    <row r="61762" spans="4:4" x14ac:dyDescent="0.2">
      <c r="D61762" s="20"/>
    </row>
    <row r="61763" spans="4:4" x14ac:dyDescent="0.2">
      <c r="D61763" s="20"/>
    </row>
    <row r="61764" spans="4:4" x14ac:dyDescent="0.2">
      <c r="D61764" s="20"/>
    </row>
    <row r="61765" spans="4:4" x14ac:dyDescent="0.2">
      <c r="D61765" s="20"/>
    </row>
    <row r="61766" spans="4:4" x14ac:dyDescent="0.2">
      <c r="D61766" s="20"/>
    </row>
    <row r="61767" spans="4:4" x14ac:dyDescent="0.2">
      <c r="D61767" s="20"/>
    </row>
    <row r="61768" spans="4:4" x14ac:dyDescent="0.2">
      <c r="D61768" s="20"/>
    </row>
    <row r="61769" spans="4:4" x14ac:dyDescent="0.2">
      <c r="D61769" s="20"/>
    </row>
    <row r="61770" spans="4:4" x14ac:dyDescent="0.2">
      <c r="D61770" s="20"/>
    </row>
    <row r="61771" spans="4:4" x14ac:dyDescent="0.2">
      <c r="D61771" s="20"/>
    </row>
    <row r="61772" spans="4:4" x14ac:dyDescent="0.2">
      <c r="D61772" s="20"/>
    </row>
    <row r="61773" spans="4:4" x14ac:dyDescent="0.2">
      <c r="D61773" s="20"/>
    </row>
    <row r="61774" spans="4:4" x14ac:dyDescent="0.2">
      <c r="D61774" s="20"/>
    </row>
    <row r="61775" spans="4:4" x14ac:dyDescent="0.2">
      <c r="D61775" s="20"/>
    </row>
    <row r="61776" spans="4:4" x14ac:dyDescent="0.2">
      <c r="D61776" s="20"/>
    </row>
    <row r="61777" spans="4:4" x14ac:dyDescent="0.2">
      <c r="D61777" s="20"/>
    </row>
    <row r="61778" spans="4:4" x14ac:dyDescent="0.2">
      <c r="D61778" s="20"/>
    </row>
    <row r="61779" spans="4:4" x14ac:dyDescent="0.2">
      <c r="D61779" s="20"/>
    </row>
    <row r="61780" spans="4:4" x14ac:dyDescent="0.2">
      <c r="D61780" s="20"/>
    </row>
    <row r="61781" spans="4:4" x14ac:dyDescent="0.2">
      <c r="D61781" s="20"/>
    </row>
    <row r="61782" spans="4:4" x14ac:dyDescent="0.2">
      <c r="D61782" s="20"/>
    </row>
    <row r="61783" spans="4:4" x14ac:dyDescent="0.2">
      <c r="D61783" s="20"/>
    </row>
    <row r="61784" spans="4:4" x14ac:dyDescent="0.2">
      <c r="D61784" s="20"/>
    </row>
    <row r="61785" spans="4:4" x14ac:dyDescent="0.2">
      <c r="D61785" s="20"/>
    </row>
    <row r="61786" spans="4:4" x14ac:dyDescent="0.2">
      <c r="D61786" s="20"/>
    </row>
    <row r="61787" spans="4:4" x14ac:dyDescent="0.2">
      <c r="D61787" s="20"/>
    </row>
    <row r="61788" spans="4:4" x14ac:dyDescent="0.2">
      <c r="D61788" s="20"/>
    </row>
    <row r="61789" spans="4:4" x14ac:dyDescent="0.2">
      <c r="D61789" s="20"/>
    </row>
    <row r="61790" spans="4:4" x14ac:dyDescent="0.2">
      <c r="D61790" s="20"/>
    </row>
    <row r="61791" spans="4:4" x14ac:dyDescent="0.2">
      <c r="D61791" s="20"/>
    </row>
    <row r="61792" spans="4:4" x14ac:dyDescent="0.2">
      <c r="D61792" s="20"/>
    </row>
    <row r="61793" spans="4:4" x14ac:dyDescent="0.2">
      <c r="D61793" s="20"/>
    </row>
    <row r="61794" spans="4:4" x14ac:dyDescent="0.2">
      <c r="D61794" s="20"/>
    </row>
    <row r="61795" spans="4:4" x14ac:dyDescent="0.2">
      <c r="D61795" s="20"/>
    </row>
    <row r="61796" spans="4:4" x14ac:dyDescent="0.2">
      <c r="D61796" s="20"/>
    </row>
    <row r="61797" spans="4:4" x14ac:dyDescent="0.2">
      <c r="D61797" s="20"/>
    </row>
    <row r="61798" spans="4:4" x14ac:dyDescent="0.2">
      <c r="D61798" s="20"/>
    </row>
    <row r="61799" spans="4:4" x14ac:dyDescent="0.2">
      <c r="D61799" s="20"/>
    </row>
    <row r="61800" spans="4:4" x14ac:dyDescent="0.2">
      <c r="D61800" s="20"/>
    </row>
    <row r="61801" spans="4:4" x14ac:dyDescent="0.2">
      <c r="D61801" s="20"/>
    </row>
    <row r="61802" spans="4:4" x14ac:dyDescent="0.2">
      <c r="D61802" s="20"/>
    </row>
    <row r="61803" spans="4:4" x14ac:dyDescent="0.2">
      <c r="D61803" s="20"/>
    </row>
    <row r="61804" spans="4:4" x14ac:dyDescent="0.2">
      <c r="D61804" s="20"/>
    </row>
    <row r="61805" spans="4:4" x14ac:dyDescent="0.2">
      <c r="D61805" s="20"/>
    </row>
    <row r="61806" spans="4:4" x14ac:dyDescent="0.2">
      <c r="D61806" s="20"/>
    </row>
    <row r="61807" spans="4:4" x14ac:dyDescent="0.2">
      <c r="D61807" s="20"/>
    </row>
    <row r="61808" spans="4:4" x14ac:dyDescent="0.2">
      <c r="D61808" s="20"/>
    </row>
    <row r="61809" spans="4:4" x14ac:dyDescent="0.2">
      <c r="D61809" s="20"/>
    </row>
    <row r="61810" spans="4:4" x14ac:dyDescent="0.2">
      <c r="D61810" s="20"/>
    </row>
    <row r="61811" spans="4:4" x14ac:dyDescent="0.2">
      <c r="D61811" s="20"/>
    </row>
    <row r="61812" spans="4:4" x14ac:dyDescent="0.2">
      <c r="D61812" s="20"/>
    </row>
    <row r="61813" spans="4:4" x14ac:dyDescent="0.2">
      <c r="D61813" s="20"/>
    </row>
    <row r="61814" spans="4:4" x14ac:dyDescent="0.2">
      <c r="D61814" s="20"/>
    </row>
    <row r="61815" spans="4:4" x14ac:dyDescent="0.2">
      <c r="D61815" s="20"/>
    </row>
    <row r="61816" spans="4:4" x14ac:dyDescent="0.2">
      <c r="D61816" s="20"/>
    </row>
    <row r="61817" spans="4:4" x14ac:dyDescent="0.2">
      <c r="D61817" s="20"/>
    </row>
    <row r="61818" spans="4:4" x14ac:dyDescent="0.2">
      <c r="D61818" s="20"/>
    </row>
    <row r="61819" spans="4:4" x14ac:dyDescent="0.2">
      <c r="D61819" s="20"/>
    </row>
    <row r="61820" spans="4:4" x14ac:dyDescent="0.2">
      <c r="D61820" s="20"/>
    </row>
    <row r="61821" spans="4:4" x14ac:dyDescent="0.2">
      <c r="D61821" s="20"/>
    </row>
    <row r="61822" spans="4:4" x14ac:dyDescent="0.2">
      <c r="D61822" s="20"/>
    </row>
    <row r="61823" spans="4:4" x14ac:dyDescent="0.2">
      <c r="D61823" s="20"/>
    </row>
    <row r="61824" spans="4:4" x14ac:dyDescent="0.2">
      <c r="D61824" s="20"/>
    </row>
    <row r="61825" spans="4:4" x14ac:dyDescent="0.2">
      <c r="D61825" s="20"/>
    </row>
    <row r="61826" spans="4:4" x14ac:dyDescent="0.2">
      <c r="D61826" s="20"/>
    </row>
    <row r="61827" spans="4:4" x14ac:dyDescent="0.2">
      <c r="D61827" s="20"/>
    </row>
    <row r="61828" spans="4:4" x14ac:dyDescent="0.2">
      <c r="D61828" s="20"/>
    </row>
    <row r="61829" spans="4:4" x14ac:dyDescent="0.2">
      <c r="D61829" s="20"/>
    </row>
    <row r="61830" spans="4:4" x14ac:dyDescent="0.2">
      <c r="D61830" s="20"/>
    </row>
    <row r="61831" spans="4:4" x14ac:dyDescent="0.2">
      <c r="D61831" s="20"/>
    </row>
    <row r="61832" spans="4:4" x14ac:dyDescent="0.2">
      <c r="D61832" s="20"/>
    </row>
    <row r="61833" spans="4:4" x14ac:dyDescent="0.2">
      <c r="D61833" s="20"/>
    </row>
    <row r="61834" spans="4:4" x14ac:dyDescent="0.2">
      <c r="D61834" s="20"/>
    </row>
    <row r="61835" spans="4:4" x14ac:dyDescent="0.2">
      <c r="D61835" s="20"/>
    </row>
    <row r="61836" spans="4:4" x14ac:dyDescent="0.2">
      <c r="D61836" s="20"/>
    </row>
    <row r="61837" spans="4:4" x14ac:dyDescent="0.2">
      <c r="D61837" s="20"/>
    </row>
    <row r="61838" spans="4:4" x14ac:dyDescent="0.2">
      <c r="D61838" s="20"/>
    </row>
    <row r="61839" spans="4:4" x14ac:dyDescent="0.2">
      <c r="D61839" s="20"/>
    </row>
    <row r="61840" spans="4:4" x14ac:dyDescent="0.2">
      <c r="D61840" s="20"/>
    </row>
    <row r="61841" spans="4:4" x14ac:dyDescent="0.2">
      <c r="D61841" s="20"/>
    </row>
    <row r="61842" spans="4:4" x14ac:dyDescent="0.2">
      <c r="D61842" s="20"/>
    </row>
    <row r="61843" spans="4:4" x14ac:dyDescent="0.2">
      <c r="D61843" s="20"/>
    </row>
    <row r="61844" spans="4:4" x14ac:dyDescent="0.2">
      <c r="D61844" s="20"/>
    </row>
    <row r="61845" spans="4:4" x14ac:dyDescent="0.2">
      <c r="D61845" s="20"/>
    </row>
    <row r="61846" spans="4:4" x14ac:dyDescent="0.2">
      <c r="D61846" s="20"/>
    </row>
    <row r="61847" spans="4:4" x14ac:dyDescent="0.2">
      <c r="D61847" s="20"/>
    </row>
    <row r="61848" spans="4:4" x14ac:dyDescent="0.2">
      <c r="D61848" s="20"/>
    </row>
    <row r="61849" spans="4:4" x14ac:dyDescent="0.2">
      <c r="D61849" s="20"/>
    </row>
    <row r="61850" spans="4:4" x14ac:dyDescent="0.2">
      <c r="D61850" s="20"/>
    </row>
    <row r="61851" spans="4:4" x14ac:dyDescent="0.2">
      <c r="D61851" s="20"/>
    </row>
    <row r="61852" spans="4:4" x14ac:dyDescent="0.2">
      <c r="D61852" s="20"/>
    </row>
    <row r="61853" spans="4:4" x14ac:dyDescent="0.2">
      <c r="D61853" s="20"/>
    </row>
    <row r="61854" spans="4:4" x14ac:dyDescent="0.2">
      <c r="D61854" s="20"/>
    </row>
    <row r="61855" spans="4:4" x14ac:dyDescent="0.2">
      <c r="D61855" s="20"/>
    </row>
    <row r="61856" spans="4:4" x14ac:dyDescent="0.2">
      <c r="D61856" s="20"/>
    </row>
    <row r="61857" spans="4:4" x14ac:dyDescent="0.2">
      <c r="D61857" s="20"/>
    </row>
    <row r="61858" spans="4:4" x14ac:dyDescent="0.2">
      <c r="D61858" s="20"/>
    </row>
    <row r="61859" spans="4:4" x14ac:dyDescent="0.2">
      <c r="D61859" s="20"/>
    </row>
    <row r="61860" spans="4:4" x14ac:dyDescent="0.2">
      <c r="D61860" s="20"/>
    </row>
    <row r="61861" spans="4:4" x14ac:dyDescent="0.2">
      <c r="D61861" s="20"/>
    </row>
    <row r="61862" spans="4:4" x14ac:dyDescent="0.2">
      <c r="D61862" s="20"/>
    </row>
    <row r="61863" spans="4:4" x14ac:dyDescent="0.2">
      <c r="D61863" s="20"/>
    </row>
    <row r="61864" spans="4:4" x14ac:dyDescent="0.2">
      <c r="D61864" s="20"/>
    </row>
    <row r="61865" spans="4:4" x14ac:dyDescent="0.2">
      <c r="D61865" s="20"/>
    </row>
    <row r="61866" spans="4:4" x14ac:dyDescent="0.2">
      <c r="D61866" s="20"/>
    </row>
    <row r="61867" spans="4:4" x14ac:dyDescent="0.2">
      <c r="D61867" s="20"/>
    </row>
    <row r="61868" spans="4:4" x14ac:dyDescent="0.2">
      <c r="D61868" s="20"/>
    </row>
    <row r="61869" spans="4:4" x14ac:dyDescent="0.2">
      <c r="D61869" s="20"/>
    </row>
    <row r="61870" spans="4:4" x14ac:dyDescent="0.2">
      <c r="D61870" s="20"/>
    </row>
    <row r="61871" spans="4:4" x14ac:dyDescent="0.2">
      <c r="D61871" s="20"/>
    </row>
    <row r="61872" spans="4:4" x14ac:dyDescent="0.2">
      <c r="D61872" s="20"/>
    </row>
    <row r="61873" spans="4:4" x14ac:dyDescent="0.2">
      <c r="D61873" s="20"/>
    </row>
    <row r="61874" spans="4:4" x14ac:dyDescent="0.2">
      <c r="D61874" s="20"/>
    </row>
    <row r="61875" spans="4:4" x14ac:dyDescent="0.2">
      <c r="D61875" s="20"/>
    </row>
    <row r="61876" spans="4:4" x14ac:dyDescent="0.2">
      <c r="D61876" s="20"/>
    </row>
    <row r="61877" spans="4:4" x14ac:dyDescent="0.2">
      <c r="D61877" s="20"/>
    </row>
    <row r="61878" spans="4:4" x14ac:dyDescent="0.2">
      <c r="D61878" s="20"/>
    </row>
    <row r="61879" spans="4:4" x14ac:dyDescent="0.2">
      <c r="D61879" s="20"/>
    </row>
    <row r="61880" spans="4:4" x14ac:dyDescent="0.2">
      <c r="D61880" s="20"/>
    </row>
    <row r="61881" spans="4:4" x14ac:dyDescent="0.2">
      <c r="D61881" s="20"/>
    </row>
    <row r="61882" spans="4:4" x14ac:dyDescent="0.2">
      <c r="D61882" s="20"/>
    </row>
    <row r="61883" spans="4:4" x14ac:dyDescent="0.2">
      <c r="D61883" s="20"/>
    </row>
    <row r="61884" spans="4:4" x14ac:dyDescent="0.2">
      <c r="D61884" s="20"/>
    </row>
    <row r="61885" spans="4:4" x14ac:dyDescent="0.2">
      <c r="D61885" s="20"/>
    </row>
    <row r="61886" spans="4:4" x14ac:dyDescent="0.2">
      <c r="D61886" s="20"/>
    </row>
    <row r="61887" spans="4:4" x14ac:dyDescent="0.2">
      <c r="D61887" s="20"/>
    </row>
    <row r="61888" spans="4:4" x14ac:dyDescent="0.2">
      <c r="D61888" s="20"/>
    </row>
    <row r="61889" spans="4:4" x14ac:dyDescent="0.2">
      <c r="D61889" s="20"/>
    </row>
    <row r="61890" spans="4:4" x14ac:dyDescent="0.2">
      <c r="D61890" s="20"/>
    </row>
    <row r="61891" spans="4:4" x14ac:dyDescent="0.2">
      <c r="D61891" s="20"/>
    </row>
    <row r="61892" spans="4:4" x14ac:dyDescent="0.2">
      <c r="D61892" s="20"/>
    </row>
    <row r="61893" spans="4:4" x14ac:dyDescent="0.2">
      <c r="D61893" s="20"/>
    </row>
    <row r="61894" spans="4:4" x14ac:dyDescent="0.2">
      <c r="D61894" s="20"/>
    </row>
    <row r="61895" spans="4:4" x14ac:dyDescent="0.2">
      <c r="D61895" s="20"/>
    </row>
    <row r="61896" spans="4:4" x14ac:dyDescent="0.2">
      <c r="D61896" s="20"/>
    </row>
    <row r="61897" spans="4:4" x14ac:dyDescent="0.2">
      <c r="D61897" s="20"/>
    </row>
    <row r="61898" spans="4:4" x14ac:dyDescent="0.2">
      <c r="D61898" s="20"/>
    </row>
    <row r="61899" spans="4:4" x14ac:dyDescent="0.2">
      <c r="D61899" s="20"/>
    </row>
    <row r="61900" spans="4:4" x14ac:dyDescent="0.2">
      <c r="D61900" s="20"/>
    </row>
    <row r="61901" spans="4:4" x14ac:dyDescent="0.2">
      <c r="D61901" s="20"/>
    </row>
    <row r="61902" spans="4:4" x14ac:dyDescent="0.2">
      <c r="D61902" s="20"/>
    </row>
    <row r="61903" spans="4:4" x14ac:dyDescent="0.2">
      <c r="D61903" s="20"/>
    </row>
    <row r="61904" spans="4:4" x14ac:dyDescent="0.2">
      <c r="D61904" s="20"/>
    </row>
    <row r="61905" spans="4:4" x14ac:dyDescent="0.2">
      <c r="D61905" s="20"/>
    </row>
    <row r="61906" spans="4:4" x14ac:dyDescent="0.2">
      <c r="D61906" s="20"/>
    </row>
    <row r="61907" spans="4:4" x14ac:dyDescent="0.2">
      <c r="D61907" s="20"/>
    </row>
    <row r="61908" spans="4:4" x14ac:dyDescent="0.2">
      <c r="D61908" s="20"/>
    </row>
    <row r="61909" spans="4:4" x14ac:dyDescent="0.2">
      <c r="D61909" s="20"/>
    </row>
    <row r="61910" spans="4:4" x14ac:dyDescent="0.2">
      <c r="D61910" s="20"/>
    </row>
    <row r="61911" spans="4:4" x14ac:dyDescent="0.2">
      <c r="D61911" s="20"/>
    </row>
    <row r="61912" spans="4:4" x14ac:dyDescent="0.2">
      <c r="D61912" s="20"/>
    </row>
    <row r="61913" spans="4:4" x14ac:dyDescent="0.2">
      <c r="D61913" s="20"/>
    </row>
    <row r="61914" spans="4:4" x14ac:dyDescent="0.2">
      <c r="D61914" s="20"/>
    </row>
    <row r="61915" spans="4:4" x14ac:dyDescent="0.2">
      <c r="D61915" s="20"/>
    </row>
    <row r="61916" spans="4:4" x14ac:dyDescent="0.2">
      <c r="D61916" s="20"/>
    </row>
    <row r="61917" spans="4:4" x14ac:dyDescent="0.2">
      <c r="D61917" s="20"/>
    </row>
    <row r="61918" spans="4:4" x14ac:dyDescent="0.2">
      <c r="D61918" s="20"/>
    </row>
    <row r="61919" spans="4:4" x14ac:dyDescent="0.2">
      <c r="D61919" s="20"/>
    </row>
    <row r="61920" spans="4:4" x14ac:dyDescent="0.2">
      <c r="D61920" s="20"/>
    </row>
    <row r="61921" spans="4:4" x14ac:dyDescent="0.2">
      <c r="D61921" s="20"/>
    </row>
    <row r="61922" spans="4:4" x14ac:dyDescent="0.2">
      <c r="D61922" s="20"/>
    </row>
    <row r="61923" spans="4:4" x14ac:dyDescent="0.2">
      <c r="D61923" s="20"/>
    </row>
    <row r="61924" spans="4:4" x14ac:dyDescent="0.2">
      <c r="D61924" s="20"/>
    </row>
    <row r="61925" spans="4:4" x14ac:dyDescent="0.2">
      <c r="D61925" s="20"/>
    </row>
    <row r="61926" spans="4:4" x14ac:dyDescent="0.2">
      <c r="D61926" s="20"/>
    </row>
    <row r="61927" spans="4:4" x14ac:dyDescent="0.2">
      <c r="D61927" s="20"/>
    </row>
    <row r="61928" spans="4:4" x14ac:dyDescent="0.2">
      <c r="D61928" s="20"/>
    </row>
    <row r="61929" spans="4:4" x14ac:dyDescent="0.2">
      <c r="D61929" s="20"/>
    </row>
    <row r="61930" spans="4:4" x14ac:dyDescent="0.2">
      <c r="D61930" s="20"/>
    </row>
    <row r="61931" spans="4:4" x14ac:dyDescent="0.2">
      <c r="D61931" s="20"/>
    </row>
    <row r="61932" spans="4:4" x14ac:dyDescent="0.2">
      <c r="D61932" s="20"/>
    </row>
    <row r="61933" spans="4:4" x14ac:dyDescent="0.2">
      <c r="D61933" s="20"/>
    </row>
    <row r="61934" spans="4:4" x14ac:dyDescent="0.2">
      <c r="D61934" s="20"/>
    </row>
    <row r="61935" spans="4:4" x14ac:dyDescent="0.2">
      <c r="D61935" s="20"/>
    </row>
    <row r="61936" spans="4:4" x14ac:dyDescent="0.2">
      <c r="D61936" s="20"/>
    </row>
    <row r="61937" spans="4:4" x14ac:dyDescent="0.2">
      <c r="D61937" s="20"/>
    </row>
    <row r="61938" spans="4:4" x14ac:dyDescent="0.2">
      <c r="D61938" s="20"/>
    </row>
    <row r="61939" spans="4:4" x14ac:dyDescent="0.2">
      <c r="D61939" s="20"/>
    </row>
    <row r="61940" spans="4:4" x14ac:dyDescent="0.2">
      <c r="D61940" s="20"/>
    </row>
    <row r="61941" spans="4:4" x14ac:dyDescent="0.2">
      <c r="D61941" s="20"/>
    </row>
    <row r="61942" spans="4:4" x14ac:dyDescent="0.2">
      <c r="D61942" s="20"/>
    </row>
    <row r="61943" spans="4:4" x14ac:dyDescent="0.2">
      <c r="D61943" s="20"/>
    </row>
    <row r="61944" spans="4:4" x14ac:dyDescent="0.2">
      <c r="D61944" s="20"/>
    </row>
    <row r="61945" spans="4:4" x14ac:dyDescent="0.2">
      <c r="D61945" s="20"/>
    </row>
    <row r="61946" spans="4:4" x14ac:dyDescent="0.2">
      <c r="D61946" s="20"/>
    </row>
    <row r="61947" spans="4:4" x14ac:dyDescent="0.2">
      <c r="D61947" s="20"/>
    </row>
    <row r="61948" spans="4:4" x14ac:dyDescent="0.2">
      <c r="D61948" s="20"/>
    </row>
    <row r="61949" spans="4:4" x14ac:dyDescent="0.2">
      <c r="D61949" s="20"/>
    </row>
    <row r="61950" spans="4:4" x14ac:dyDescent="0.2">
      <c r="D61950" s="20"/>
    </row>
    <row r="61951" spans="4:4" x14ac:dyDescent="0.2">
      <c r="D61951" s="20"/>
    </row>
    <row r="61952" spans="4:4" x14ac:dyDescent="0.2">
      <c r="D61952" s="20"/>
    </row>
    <row r="61953" spans="4:4" x14ac:dyDescent="0.2">
      <c r="D61953" s="20"/>
    </row>
    <row r="61954" spans="4:4" x14ac:dyDescent="0.2">
      <c r="D61954" s="20"/>
    </row>
    <row r="61955" spans="4:4" x14ac:dyDescent="0.2">
      <c r="D61955" s="20"/>
    </row>
    <row r="61956" spans="4:4" x14ac:dyDescent="0.2">
      <c r="D61956" s="20"/>
    </row>
    <row r="61957" spans="4:4" x14ac:dyDescent="0.2">
      <c r="D61957" s="20"/>
    </row>
    <row r="61958" spans="4:4" x14ac:dyDescent="0.2">
      <c r="D61958" s="20"/>
    </row>
    <row r="61959" spans="4:4" x14ac:dyDescent="0.2">
      <c r="D61959" s="20"/>
    </row>
    <row r="61960" spans="4:4" x14ac:dyDescent="0.2">
      <c r="D61960" s="20"/>
    </row>
    <row r="61961" spans="4:4" x14ac:dyDescent="0.2">
      <c r="D61961" s="20"/>
    </row>
    <row r="61962" spans="4:4" x14ac:dyDescent="0.2">
      <c r="D61962" s="20"/>
    </row>
    <row r="61963" spans="4:4" x14ac:dyDescent="0.2">
      <c r="D61963" s="20"/>
    </row>
    <row r="61964" spans="4:4" x14ac:dyDescent="0.2">
      <c r="D61964" s="20"/>
    </row>
    <row r="61965" spans="4:4" x14ac:dyDescent="0.2">
      <c r="D61965" s="20"/>
    </row>
    <row r="61966" spans="4:4" x14ac:dyDescent="0.2">
      <c r="D61966" s="20"/>
    </row>
    <row r="61967" spans="4:4" x14ac:dyDescent="0.2">
      <c r="D61967" s="20"/>
    </row>
    <row r="61968" spans="4:4" x14ac:dyDescent="0.2">
      <c r="D61968" s="20"/>
    </row>
    <row r="61969" spans="4:4" x14ac:dyDescent="0.2">
      <c r="D61969" s="20"/>
    </row>
    <row r="61970" spans="4:4" x14ac:dyDescent="0.2">
      <c r="D61970" s="20"/>
    </row>
    <row r="61971" spans="4:4" x14ac:dyDescent="0.2">
      <c r="D61971" s="20"/>
    </row>
    <row r="61972" spans="4:4" x14ac:dyDescent="0.2">
      <c r="D61972" s="20"/>
    </row>
    <row r="61973" spans="4:4" x14ac:dyDescent="0.2">
      <c r="D61973" s="20"/>
    </row>
    <row r="61974" spans="4:4" x14ac:dyDescent="0.2">
      <c r="D61974" s="20"/>
    </row>
    <row r="61975" spans="4:4" x14ac:dyDescent="0.2">
      <c r="D61975" s="20"/>
    </row>
    <row r="61976" spans="4:4" x14ac:dyDescent="0.2">
      <c r="D61976" s="20"/>
    </row>
    <row r="61977" spans="4:4" x14ac:dyDescent="0.2">
      <c r="D61977" s="20"/>
    </row>
    <row r="61978" spans="4:4" x14ac:dyDescent="0.2">
      <c r="D61978" s="20"/>
    </row>
    <row r="61979" spans="4:4" x14ac:dyDescent="0.2">
      <c r="D61979" s="20"/>
    </row>
    <row r="61980" spans="4:4" x14ac:dyDescent="0.2">
      <c r="D61980" s="20"/>
    </row>
    <row r="61981" spans="4:4" x14ac:dyDescent="0.2">
      <c r="D61981" s="20"/>
    </row>
    <row r="61982" spans="4:4" x14ac:dyDescent="0.2">
      <c r="D61982" s="20"/>
    </row>
    <row r="61983" spans="4:4" x14ac:dyDescent="0.2">
      <c r="D61983" s="20"/>
    </row>
    <row r="61984" spans="4:4" x14ac:dyDescent="0.2">
      <c r="D61984" s="20"/>
    </row>
    <row r="61985" spans="4:4" x14ac:dyDescent="0.2">
      <c r="D61985" s="20"/>
    </row>
    <row r="61986" spans="4:4" x14ac:dyDescent="0.2">
      <c r="D61986" s="20"/>
    </row>
    <row r="61987" spans="4:4" x14ac:dyDescent="0.2">
      <c r="D61987" s="20"/>
    </row>
    <row r="61988" spans="4:4" x14ac:dyDescent="0.2">
      <c r="D61988" s="20"/>
    </row>
    <row r="61989" spans="4:4" x14ac:dyDescent="0.2">
      <c r="D61989" s="20"/>
    </row>
    <row r="61990" spans="4:4" x14ac:dyDescent="0.2">
      <c r="D61990" s="20"/>
    </row>
    <row r="61991" spans="4:4" x14ac:dyDescent="0.2">
      <c r="D61991" s="20"/>
    </row>
    <row r="61992" spans="4:4" x14ac:dyDescent="0.2">
      <c r="D61992" s="20"/>
    </row>
    <row r="61993" spans="4:4" x14ac:dyDescent="0.2">
      <c r="D61993" s="20"/>
    </row>
    <row r="61994" spans="4:4" x14ac:dyDescent="0.2">
      <c r="D61994" s="20"/>
    </row>
    <row r="61995" spans="4:4" x14ac:dyDescent="0.2">
      <c r="D61995" s="20"/>
    </row>
    <row r="61996" spans="4:4" x14ac:dyDescent="0.2">
      <c r="D61996" s="20"/>
    </row>
    <row r="61997" spans="4:4" x14ac:dyDescent="0.2">
      <c r="D61997" s="20"/>
    </row>
    <row r="61998" spans="4:4" x14ac:dyDescent="0.2">
      <c r="D61998" s="20"/>
    </row>
    <row r="61999" spans="4:4" x14ac:dyDescent="0.2">
      <c r="D61999" s="20"/>
    </row>
    <row r="62000" spans="4:4" x14ac:dyDescent="0.2">
      <c r="D62000" s="20"/>
    </row>
    <row r="62001" spans="4:4" x14ac:dyDescent="0.2">
      <c r="D62001" s="20"/>
    </row>
    <row r="62002" spans="4:4" x14ac:dyDescent="0.2">
      <c r="D62002" s="20"/>
    </row>
    <row r="62003" spans="4:4" x14ac:dyDescent="0.2">
      <c r="D62003" s="20"/>
    </row>
    <row r="62004" spans="4:4" x14ac:dyDescent="0.2">
      <c r="D62004" s="20"/>
    </row>
    <row r="62005" spans="4:4" x14ac:dyDescent="0.2">
      <c r="D62005" s="20"/>
    </row>
    <row r="62006" spans="4:4" x14ac:dyDescent="0.2">
      <c r="D62006" s="20"/>
    </row>
    <row r="62007" spans="4:4" x14ac:dyDescent="0.2">
      <c r="D62007" s="20"/>
    </row>
    <row r="62008" spans="4:4" x14ac:dyDescent="0.2">
      <c r="D62008" s="20"/>
    </row>
    <row r="62009" spans="4:4" x14ac:dyDescent="0.2">
      <c r="D62009" s="20"/>
    </row>
    <row r="62010" spans="4:4" x14ac:dyDescent="0.2">
      <c r="D62010" s="20"/>
    </row>
    <row r="62011" spans="4:4" x14ac:dyDescent="0.2">
      <c r="D62011" s="20"/>
    </row>
    <row r="62012" spans="4:4" x14ac:dyDescent="0.2">
      <c r="D62012" s="20"/>
    </row>
    <row r="62013" spans="4:4" x14ac:dyDescent="0.2">
      <c r="D62013" s="20"/>
    </row>
    <row r="62014" spans="4:4" x14ac:dyDescent="0.2">
      <c r="D62014" s="20"/>
    </row>
    <row r="62015" spans="4:4" x14ac:dyDescent="0.2">
      <c r="D62015" s="20"/>
    </row>
    <row r="62016" spans="4:4" x14ac:dyDescent="0.2">
      <c r="D62016" s="20"/>
    </row>
    <row r="62017" spans="4:4" x14ac:dyDescent="0.2">
      <c r="D62017" s="20"/>
    </row>
    <row r="62018" spans="4:4" x14ac:dyDescent="0.2">
      <c r="D62018" s="20"/>
    </row>
    <row r="62019" spans="4:4" x14ac:dyDescent="0.2">
      <c r="D62019" s="20"/>
    </row>
    <row r="62020" spans="4:4" x14ac:dyDescent="0.2">
      <c r="D62020" s="20"/>
    </row>
    <row r="62021" spans="4:4" x14ac:dyDescent="0.2">
      <c r="D62021" s="20"/>
    </row>
    <row r="62022" spans="4:4" x14ac:dyDescent="0.2">
      <c r="D62022" s="20"/>
    </row>
    <row r="62023" spans="4:4" x14ac:dyDescent="0.2">
      <c r="D62023" s="20"/>
    </row>
    <row r="62024" spans="4:4" x14ac:dyDescent="0.2">
      <c r="D62024" s="20"/>
    </row>
    <row r="62025" spans="4:4" x14ac:dyDescent="0.2">
      <c r="D62025" s="20"/>
    </row>
    <row r="62026" spans="4:4" x14ac:dyDescent="0.2">
      <c r="D62026" s="20"/>
    </row>
    <row r="62027" spans="4:4" x14ac:dyDescent="0.2">
      <c r="D62027" s="20"/>
    </row>
    <row r="62028" spans="4:4" x14ac:dyDescent="0.2">
      <c r="D62028" s="20"/>
    </row>
    <row r="62029" spans="4:4" x14ac:dyDescent="0.2">
      <c r="D62029" s="20"/>
    </row>
    <row r="62030" spans="4:4" x14ac:dyDescent="0.2">
      <c r="D62030" s="20"/>
    </row>
    <row r="62031" spans="4:4" x14ac:dyDescent="0.2">
      <c r="D62031" s="20"/>
    </row>
    <row r="62032" spans="4:4" x14ac:dyDescent="0.2">
      <c r="D62032" s="20"/>
    </row>
    <row r="62033" spans="4:4" x14ac:dyDescent="0.2">
      <c r="D62033" s="20"/>
    </row>
    <row r="62034" spans="4:4" x14ac:dyDescent="0.2">
      <c r="D62034" s="20"/>
    </row>
    <row r="62035" spans="4:4" x14ac:dyDescent="0.2">
      <c r="D62035" s="20"/>
    </row>
    <row r="62036" spans="4:4" x14ac:dyDescent="0.2">
      <c r="D62036" s="20"/>
    </row>
    <row r="62037" spans="4:4" x14ac:dyDescent="0.2">
      <c r="D62037" s="20"/>
    </row>
    <row r="62038" spans="4:4" x14ac:dyDescent="0.2">
      <c r="D62038" s="20"/>
    </row>
    <row r="62039" spans="4:4" x14ac:dyDescent="0.2">
      <c r="D62039" s="20"/>
    </row>
    <row r="62040" spans="4:4" x14ac:dyDescent="0.2">
      <c r="D62040" s="20"/>
    </row>
    <row r="62041" spans="4:4" x14ac:dyDescent="0.2">
      <c r="D62041" s="20"/>
    </row>
    <row r="62042" spans="4:4" x14ac:dyDescent="0.2">
      <c r="D62042" s="20"/>
    </row>
    <row r="62043" spans="4:4" x14ac:dyDescent="0.2">
      <c r="D62043" s="20"/>
    </row>
    <row r="62044" spans="4:4" x14ac:dyDescent="0.2">
      <c r="D62044" s="20"/>
    </row>
    <row r="62045" spans="4:4" x14ac:dyDescent="0.2">
      <c r="D62045" s="20"/>
    </row>
    <row r="62046" spans="4:4" x14ac:dyDescent="0.2">
      <c r="D62046" s="20"/>
    </row>
    <row r="62047" spans="4:4" x14ac:dyDescent="0.2">
      <c r="D62047" s="20"/>
    </row>
    <row r="62048" spans="4:4" x14ac:dyDescent="0.2">
      <c r="D62048" s="20"/>
    </row>
    <row r="62049" spans="4:4" x14ac:dyDescent="0.2">
      <c r="D62049" s="20"/>
    </row>
    <row r="62050" spans="4:4" x14ac:dyDescent="0.2">
      <c r="D62050" s="20"/>
    </row>
    <row r="62051" spans="4:4" x14ac:dyDescent="0.2">
      <c r="D62051" s="20"/>
    </row>
    <row r="62052" spans="4:4" x14ac:dyDescent="0.2">
      <c r="D62052" s="20"/>
    </row>
    <row r="62053" spans="4:4" x14ac:dyDescent="0.2">
      <c r="D62053" s="20"/>
    </row>
    <row r="62054" spans="4:4" x14ac:dyDescent="0.2">
      <c r="D62054" s="20"/>
    </row>
    <row r="62055" spans="4:4" x14ac:dyDescent="0.2">
      <c r="D62055" s="20"/>
    </row>
    <row r="62056" spans="4:4" x14ac:dyDescent="0.2">
      <c r="D62056" s="20"/>
    </row>
    <row r="62057" spans="4:4" x14ac:dyDescent="0.2">
      <c r="D62057" s="20"/>
    </row>
    <row r="62058" spans="4:4" x14ac:dyDescent="0.2">
      <c r="D62058" s="20"/>
    </row>
    <row r="62059" spans="4:4" x14ac:dyDescent="0.2">
      <c r="D62059" s="20"/>
    </row>
    <row r="62060" spans="4:4" x14ac:dyDescent="0.2">
      <c r="D62060" s="20"/>
    </row>
    <row r="62061" spans="4:4" x14ac:dyDescent="0.2">
      <c r="D62061" s="20"/>
    </row>
    <row r="62062" spans="4:4" x14ac:dyDescent="0.2">
      <c r="D62062" s="20"/>
    </row>
    <row r="62063" spans="4:4" x14ac:dyDescent="0.2">
      <c r="D62063" s="20"/>
    </row>
    <row r="62064" spans="4:4" x14ac:dyDescent="0.2">
      <c r="D62064" s="20"/>
    </row>
    <row r="62065" spans="4:4" x14ac:dyDescent="0.2">
      <c r="D62065" s="20"/>
    </row>
    <row r="62066" spans="4:4" x14ac:dyDescent="0.2">
      <c r="D62066" s="20"/>
    </row>
    <row r="62067" spans="4:4" x14ac:dyDescent="0.2">
      <c r="D62067" s="20"/>
    </row>
    <row r="62068" spans="4:4" x14ac:dyDescent="0.2">
      <c r="D62068" s="20"/>
    </row>
    <row r="62069" spans="4:4" x14ac:dyDescent="0.2">
      <c r="D62069" s="20"/>
    </row>
    <row r="62070" spans="4:4" x14ac:dyDescent="0.2">
      <c r="D62070" s="20"/>
    </row>
    <row r="62071" spans="4:4" x14ac:dyDescent="0.2">
      <c r="D62071" s="20"/>
    </row>
    <row r="62072" spans="4:4" x14ac:dyDescent="0.2">
      <c r="D62072" s="20"/>
    </row>
    <row r="62073" spans="4:4" x14ac:dyDescent="0.2">
      <c r="D62073" s="20"/>
    </row>
    <row r="62074" spans="4:4" x14ac:dyDescent="0.2">
      <c r="D62074" s="20"/>
    </row>
    <row r="62075" spans="4:4" x14ac:dyDescent="0.2">
      <c r="D62075" s="20"/>
    </row>
    <row r="62076" spans="4:4" x14ac:dyDescent="0.2">
      <c r="D62076" s="20"/>
    </row>
    <row r="62077" spans="4:4" x14ac:dyDescent="0.2">
      <c r="D62077" s="20"/>
    </row>
    <row r="62078" spans="4:4" x14ac:dyDescent="0.2">
      <c r="D62078" s="20"/>
    </row>
    <row r="62079" spans="4:4" x14ac:dyDescent="0.2">
      <c r="D62079" s="20"/>
    </row>
    <row r="62080" spans="4:4" x14ac:dyDescent="0.2">
      <c r="D62080" s="20"/>
    </row>
    <row r="62081" spans="4:4" x14ac:dyDescent="0.2">
      <c r="D62081" s="20"/>
    </row>
    <row r="62082" spans="4:4" x14ac:dyDescent="0.2">
      <c r="D62082" s="20"/>
    </row>
    <row r="62083" spans="4:4" x14ac:dyDescent="0.2">
      <c r="D62083" s="20"/>
    </row>
    <row r="62084" spans="4:4" x14ac:dyDescent="0.2">
      <c r="D62084" s="20"/>
    </row>
    <row r="62085" spans="4:4" x14ac:dyDescent="0.2">
      <c r="D62085" s="20"/>
    </row>
    <row r="62086" spans="4:4" x14ac:dyDescent="0.2">
      <c r="D62086" s="20"/>
    </row>
    <row r="62087" spans="4:4" x14ac:dyDescent="0.2">
      <c r="D62087" s="20"/>
    </row>
    <row r="62088" spans="4:4" x14ac:dyDescent="0.2">
      <c r="D62088" s="20"/>
    </row>
    <row r="62089" spans="4:4" x14ac:dyDescent="0.2">
      <c r="D62089" s="20"/>
    </row>
    <row r="62090" spans="4:4" x14ac:dyDescent="0.2">
      <c r="D62090" s="20"/>
    </row>
    <row r="62091" spans="4:4" x14ac:dyDescent="0.2">
      <c r="D62091" s="20"/>
    </row>
    <row r="62092" spans="4:4" x14ac:dyDescent="0.2">
      <c r="D62092" s="20"/>
    </row>
    <row r="62093" spans="4:4" x14ac:dyDescent="0.2">
      <c r="D62093" s="20"/>
    </row>
    <row r="62094" spans="4:4" x14ac:dyDescent="0.2">
      <c r="D62094" s="20"/>
    </row>
    <row r="62095" spans="4:4" x14ac:dyDescent="0.2">
      <c r="D62095" s="20"/>
    </row>
    <row r="62096" spans="4:4" x14ac:dyDescent="0.2">
      <c r="D62096" s="20"/>
    </row>
    <row r="62097" spans="4:4" x14ac:dyDescent="0.2">
      <c r="D62097" s="20"/>
    </row>
    <row r="62098" spans="4:4" x14ac:dyDescent="0.2">
      <c r="D62098" s="20"/>
    </row>
    <row r="62099" spans="4:4" x14ac:dyDescent="0.2">
      <c r="D62099" s="20"/>
    </row>
    <row r="62100" spans="4:4" x14ac:dyDescent="0.2">
      <c r="D62100" s="20"/>
    </row>
    <row r="62101" spans="4:4" x14ac:dyDescent="0.2">
      <c r="D62101" s="20"/>
    </row>
    <row r="62102" spans="4:4" x14ac:dyDescent="0.2">
      <c r="D62102" s="20"/>
    </row>
    <row r="62103" spans="4:4" x14ac:dyDescent="0.2">
      <c r="D62103" s="20"/>
    </row>
    <row r="62104" spans="4:4" x14ac:dyDescent="0.2">
      <c r="D62104" s="20"/>
    </row>
    <row r="62105" spans="4:4" x14ac:dyDescent="0.2">
      <c r="D62105" s="20"/>
    </row>
    <row r="62106" spans="4:4" x14ac:dyDescent="0.2">
      <c r="D62106" s="20"/>
    </row>
    <row r="62107" spans="4:4" x14ac:dyDescent="0.2">
      <c r="D62107" s="20"/>
    </row>
    <row r="62108" spans="4:4" x14ac:dyDescent="0.2">
      <c r="D62108" s="20"/>
    </row>
    <row r="62109" spans="4:4" x14ac:dyDescent="0.2">
      <c r="D62109" s="20"/>
    </row>
    <row r="62110" spans="4:4" x14ac:dyDescent="0.2">
      <c r="D62110" s="20"/>
    </row>
    <row r="62111" spans="4:4" x14ac:dyDescent="0.2">
      <c r="D62111" s="20"/>
    </row>
    <row r="62112" spans="4:4" x14ac:dyDescent="0.2">
      <c r="D62112" s="20"/>
    </row>
    <row r="62113" spans="4:4" x14ac:dyDescent="0.2">
      <c r="D62113" s="20"/>
    </row>
    <row r="62114" spans="4:4" x14ac:dyDescent="0.2">
      <c r="D62114" s="20"/>
    </row>
    <row r="62115" spans="4:4" x14ac:dyDescent="0.2">
      <c r="D62115" s="20"/>
    </row>
    <row r="62116" spans="4:4" x14ac:dyDescent="0.2">
      <c r="D62116" s="20"/>
    </row>
    <row r="62117" spans="4:4" x14ac:dyDescent="0.2">
      <c r="D62117" s="20"/>
    </row>
    <row r="62118" spans="4:4" x14ac:dyDescent="0.2">
      <c r="D62118" s="20"/>
    </row>
    <row r="62119" spans="4:4" x14ac:dyDescent="0.2">
      <c r="D62119" s="20"/>
    </row>
    <row r="62120" spans="4:4" x14ac:dyDescent="0.2">
      <c r="D62120" s="20"/>
    </row>
    <row r="62121" spans="4:4" x14ac:dyDescent="0.2">
      <c r="D62121" s="20"/>
    </row>
    <row r="62122" spans="4:4" x14ac:dyDescent="0.2">
      <c r="D62122" s="20"/>
    </row>
    <row r="62123" spans="4:4" x14ac:dyDescent="0.2">
      <c r="D62123" s="20"/>
    </row>
    <row r="62124" spans="4:4" x14ac:dyDescent="0.2">
      <c r="D62124" s="20"/>
    </row>
    <row r="62125" spans="4:4" x14ac:dyDescent="0.2">
      <c r="D62125" s="20"/>
    </row>
    <row r="62126" spans="4:4" x14ac:dyDescent="0.2">
      <c r="D62126" s="20"/>
    </row>
    <row r="62127" spans="4:4" x14ac:dyDescent="0.2">
      <c r="D62127" s="20"/>
    </row>
    <row r="62128" spans="4:4" x14ac:dyDescent="0.2">
      <c r="D62128" s="20"/>
    </row>
    <row r="62129" spans="4:4" x14ac:dyDescent="0.2">
      <c r="D62129" s="20"/>
    </row>
    <row r="62130" spans="4:4" x14ac:dyDescent="0.2">
      <c r="D62130" s="20"/>
    </row>
    <row r="62131" spans="4:4" x14ac:dyDescent="0.2">
      <c r="D62131" s="20"/>
    </row>
    <row r="62132" spans="4:4" x14ac:dyDescent="0.2">
      <c r="D62132" s="20"/>
    </row>
    <row r="62133" spans="4:4" x14ac:dyDescent="0.2">
      <c r="D62133" s="20"/>
    </row>
    <row r="62134" spans="4:4" x14ac:dyDescent="0.2">
      <c r="D62134" s="20"/>
    </row>
    <row r="62135" spans="4:4" x14ac:dyDescent="0.2">
      <c r="D62135" s="20"/>
    </row>
    <row r="62136" spans="4:4" x14ac:dyDescent="0.2">
      <c r="D62136" s="20"/>
    </row>
    <row r="62137" spans="4:4" x14ac:dyDescent="0.2">
      <c r="D62137" s="20"/>
    </row>
    <row r="62138" spans="4:4" x14ac:dyDescent="0.2">
      <c r="D62138" s="20"/>
    </row>
    <row r="62139" spans="4:4" x14ac:dyDescent="0.2">
      <c r="D62139" s="20"/>
    </row>
    <row r="62140" spans="4:4" x14ac:dyDescent="0.2">
      <c r="D62140" s="20"/>
    </row>
    <row r="62141" spans="4:4" x14ac:dyDescent="0.2">
      <c r="D62141" s="20"/>
    </row>
    <row r="62142" spans="4:4" x14ac:dyDescent="0.2">
      <c r="D62142" s="20"/>
    </row>
    <row r="62143" spans="4:4" x14ac:dyDescent="0.2">
      <c r="D62143" s="20"/>
    </row>
    <row r="62144" spans="4:4" x14ac:dyDescent="0.2">
      <c r="D62144" s="20"/>
    </row>
    <row r="62145" spans="4:4" x14ac:dyDescent="0.2">
      <c r="D62145" s="20"/>
    </row>
    <row r="62146" spans="4:4" x14ac:dyDescent="0.2">
      <c r="D62146" s="20"/>
    </row>
    <row r="62147" spans="4:4" x14ac:dyDescent="0.2">
      <c r="D62147" s="20"/>
    </row>
    <row r="62148" spans="4:4" x14ac:dyDescent="0.2">
      <c r="D62148" s="20"/>
    </row>
    <row r="62149" spans="4:4" x14ac:dyDescent="0.2">
      <c r="D62149" s="20"/>
    </row>
    <row r="62150" spans="4:4" x14ac:dyDescent="0.2">
      <c r="D62150" s="20"/>
    </row>
    <row r="62151" spans="4:4" x14ac:dyDescent="0.2">
      <c r="D62151" s="20"/>
    </row>
    <row r="62152" spans="4:4" x14ac:dyDescent="0.2">
      <c r="D62152" s="20"/>
    </row>
    <row r="62153" spans="4:4" x14ac:dyDescent="0.2">
      <c r="D62153" s="20"/>
    </row>
    <row r="62154" spans="4:4" x14ac:dyDescent="0.2">
      <c r="D62154" s="20"/>
    </row>
    <row r="62155" spans="4:4" x14ac:dyDescent="0.2">
      <c r="D62155" s="20"/>
    </row>
    <row r="62156" spans="4:4" x14ac:dyDescent="0.2">
      <c r="D62156" s="20"/>
    </row>
    <row r="62157" spans="4:4" x14ac:dyDescent="0.2">
      <c r="D62157" s="20"/>
    </row>
    <row r="62158" spans="4:4" x14ac:dyDescent="0.2">
      <c r="D62158" s="20"/>
    </row>
    <row r="62159" spans="4:4" x14ac:dyDescent="0.2">
      <c r="D62159" s="20"/>
    </row>
    <row r="62160" spans="4:4" x14ac:dyDescent="0.2">
      <c r="D62160" s="20"/>
    </row>
    <row r="62161" spans="4:4" x14ac:dyDescent="0.2">
      <c r="D62161" s="20"/>
    </row>
    <row r="62162" spans="4:4" x14ac:dyDescent="0.2">
      <c r="D62162" s="20"/>
    </row>
    <row r="62163" spans="4:4" x14ac:dyDescent="0.2">
      <c r="D62163" s="20"/>
    </row>
    <row r="62164" spans="4:4" x14ac:dyDescent="0.2">
      <c r="D62164" s="20"/>
    </row>
    <row r="62165" spans="4:4" x14ac:dyDescent="0.2">
      <c r="D62165" s="20"/>
    </row>
    <row r="62166" spans="4:4" x14ac:dyDescent="0.2">
      <c r="D62166" s="20"/>
    </row>
    <row r="62167" spans="4:4" x14ac:dyDescent="0.2">
      <c r="D62167" s="20"/>
    </row>
    <row r="62168" spans="4:4" x14ac:dyDescent="0.2">
      <c r="D62168" s="20"/>
    </row>
    <row r="62169" spans="4:4" x14ac:dyDescent="0.2">
      <c r="D62169" s="20"/>
    </row>
    <row r="62170" spans="4:4" x14ac:dyDescent="0.2">
      <c r="D62170" s="20"/>
    </row>
    <row r="62171" spans="4:4" x14ac:dyDescent="0.2">
      <c r="D62171" s="20"/>
    </row>
    <row r="62172" spans="4:4" x14ac:dyDescent="0.2">
      <c r="D62172" s="20"/>
    </row>
    <row r="62173" spans="4:4" x14ac:dyDescent="0.2">
      <c r="D62173" s="20"/>
    </row>
    <row r="62174" spans="4:4" x14ac:dyDescent="0.2">
      <c r="D62174" s="20"/>
    </row>
    <row r="62175" spans="4:4" x14ac:dyDescent="0.2">
      <c r="D62175" s="20"/>
    </row>
    <row r="62176" spans="4:4" x14ac:dyDescent="0.2">
      <c r="D62176" s="20"/>
    </row>
    <row r="62177" spans="4:4" x14ac:dyDescent="0.2">
      <c r="D62177" s="20"/>
    </row>
    <row r="62178" spans="4:4" x14ac:dyDescent="0.2">
      <c r="D62178" s="20"/>
    </row>
    <row r="62179" spans="4:4" x14ac:dyDescent="0.2">
      <c r="D62179" s="20"/>
    </row>
    <row r="62180" spans="4:4" x14ac:dyDescent="0.2">
      <c r="D62180" s="20"/>
    </row>
    <row r="62181" spans="4:4" x14ac:dyDescent="0.2">
      <c r="D62181" s="20"/>
    </row>
    <row r="62182" spans="4:4" x14ac:dyDescent="0.2">
      <c r="D62182" s="20"/>
    </row>
    <row r="62183" spans="4:4" x14ac:dyDescent="0.2">
      <c r="D62183" s="20"/>
    </row>
    <row r="62184" spans="4:4" x14ac:dyDescent="0.2">
      <c r="D62184" s="20"/>
    </row>
    <row r="62185" spans="4:4" x14ac:dyDescent="0.2">
      <c r="D62185" s="20"/>
    </row>
    <row r="62186" spans="4:4" x14ac:dyDescent="0.2">
      <c r="D62186" s="20"/>
    </row>
    <row r="62187" spans="4:4" x14ac:dyDescent="0.2">
      <c r="D62187" s="20"/>
    </row>
    <row r="62188" spans="4:4" x14ac:dyDescent="0.2">
      <c r="D62188" s="20"/>
    </row>
    <row r="62189" spans="4:4" x14ac:dyDescent="0.2">
      <c r="D62189" s="20"/>
    </row>
    <row r="62190" spans="4:4" x14ac:dyDescent="0.2">
      <c r="D62190" s="20"/>
    </row>
    <row r="62191" spans="4:4" x14ac:dyDescent="0.2">
      <c r="D62191" s="20"/>
    </row>
    <row r="62192" spans="4:4" x14ac:dyDescent="0.2">
      <c r="D62192" s="20"/>
    </row>
    <row r="62193" spans="4:4" x14ac:dyDescent="0.2">
      <c r="D62193" s="20"/>
    </row>
    <row r="62194" spans="4:4" x14ac:dyDescent="0.2">
      <c r="D62194" s="20"/>
    </row>
    <row r="62195" spans="4:4" x14ac:dyDescent="0.2">
      <c r="D62195" s="20"/>
    </row>
    <row r="62196" spans="4:4" x14ac:dyDescent="0.2">
      <c r="D62196" s="20"/>
    </row>
    <row r="62197" spans="4:4" x14ac:dyDescent="0.2">
      <c r="D62197" s="20"/>
    </row>
    <row r="62198" spans="4:4" x14ac:dyDescent="0.2">
      <c r="D62198" s="20"/>
    </row>
    <row r="62199" spans="4:4" x14ac:dyDescent="0.2">
      <c r="D62199" s="20"/>
    </row>
    <row r="62200" spans="4:4" x14ac:dyDescent="0.2">
      <c r="D62200" s="20"/>
    </row>
    <row r="62201" spans="4:4" x14ac:dyDescent="0.2">
      <c r="D62201" s="20"/>
    </row>
    <row r="62202" spans="4:4" x14ac:dyDescent="0.2">
      <c r="D62202" s="20"/>
    </row>
    <row r="62203" spans="4:4" x14ac:dyDescent="0.2">
      <c r="D62203" s="20"/>
    </row>
    <row r="62204" spans="4:4" x14ac:dyDescent="0.2">
      <c r="D62204" s="20"/>
    </row>
    <row r="62205" spans="4:4" x14ac:dyDescent="0.2">
      <c r="D62205" s="20"/>
    </row>
    <row r="62206" spans="4:4" x14ac:dyDescent="0.2">
      <c r="D62206" s="20"/>
    </row>
    <row r="62207" spans="4:4" x14ac:dyDescent="0.2">
      <c r="D62207" s="20"/>
    </row>
    <row r="62208" spans="4:4" x14ac:dyDescent="0.2">
      <c r="D62208" s="20"/>
    </row>
    <row r="62209" spans="4:4" x14ac:dyDescent="0.2">
      <c r="D62209" s="20"/>
    </row>
    <row r="62210" spans="4:4" x14ac:dyDescent="0.2">
      <c r="D62210" s="20"/>
    </row>
    <row r="62211" spans="4:4" x14ac:dyDescent="0.2">
      <c r="D62211" s="20"/>
    </row>
    <row r="62212" spans="4:4" x14ac:dyDescent="0.2">
      <c r="D62212" s="20"/>
    </row>
    <row r="62213" spans="4:4" x14ac:dyDescent="0.2">
      <c r="D62213" s="20"/>
    </row>
    <row r="62214" spans="4:4" x14ac:dyDescent="0.2">
      <c r="D62214" s="20"/>
    </row>
    <row r="62215" spans="4:4" x14ac:dyDescent="0.2">
      <c r="D62215" s="20"/>
    </row>
    <row r="62216" spans="4:4" x14ac:dyDescent="0.2">
      <c r="D62216" s="20"/>
    </row>
    <row r="62217" spans="4:4" x14ac:dyDescent="0.2">
      <c r="D62217" s="20"/>
    </row>
    <row r="62218" spans="4:4" x14ac:dyDescent="0.2">
      <c r="D62218" s="20"/>
    </row>
    <row r="62219" spans="4:4" x14ac:dyDescent="0.2">
      <c r="D62219" s="20"/>
    </row>
    <row r="62220" spans="4:4" x14ac:dyDescent="0.2">
      <c r="D62220" s="20"/>
    </row>
    <row r="62221" spans="4:4" x14ac:dyDescent="0.2">
      <c r="D62221" s="20"/>
    </row>
    <row r="62222" spans="4:4" x14ac:dyDescent="0.2">
      <c r="D62222" s="20"/>
    </row>
    <row r="62223" spans="4:4" x14ac:dyDescent="0.2">
      <c r="D62223" s="20"/>
    </row>
    <row r="62224" spans="4:4" x14ac:dyDescent="0.2">
      <c r="D62224" s="20"/>
    </row>
    <row r="62225" spans="4:4" x14ac:dyDescent="0.2">
      <c r="D62225" s="20"/>
    </row>
    <row r="62226" spans="4:4" x14ac:dyDescent="0.2">
      <c r="D62226" s="20"/>
    </row>
    <row r="62227" spans="4:4" x14ac:dyDescent="0.2">
      <c r="D62227" s="20"/>
    </row>
    <row r="62228" spans="4:4" x14ac:dyDescent="0.2">
      <c r="D62228" s="20"/>
    </row>
    <row r="62229" spans="4:4" x14ac:dyDescent="0.2">
      <c r="D62229" s="20"/>
    </row>
    <row r="62230" spans="4:4" x14ac:dyDescent="0.2">
      <c r="D62230" s="20"/>
    </row>
    <row r="62231" spans="4:4" x14ac:dyDescent="0.2">
      <c r="D62231" s="20"/>
    </row>
    <row r="62232" spans="4:4" x14ac:dyDescent="0.2">
      <c r="D62232" s="20"/>
    </row>
    <row r="62233" spans="4:4" x14ac:dyDescent="0.2">
      <c r="D62233" s="20"/>
    </row>
    <row r="62234" spans="4:4" x14ac:dyDescent="0.2">
      <c r="D62234" s="20"/>
    </row>
    <row r="62235" spans="4:4" x14ac:dyDescent="0.2">
      <c r="D62235" s="20"/>
    </row>
    <row r="62236" spans="4:4" x14ac:dyDescent="0.2">
      <c r="D62236" s="20"/>
    </row>
    <row r="62237" spans="4:4" x14ac:dyDescent="0.2">
      <c r="D62237" s="20"/>
    </row>
    <row r="62238" spans="4:4" x14ac:dyDescent="0.2">
      <c r="D62238" s="20"/>
    </row>
    <row r="62239" spans="4:4" x14ac:dyDescent="0.2">
      <c r="D62239" s="20"/>
    </row>
    <row r="62240" spans="4:4" x14ac:dyDescent="0.2">
      <c r="D62240" s="20"/>
    </row>
    <row r="62241" spans="4:4" x14ac:dyDescent="0.2">
      <c r="D62241" s="20"/>
    </row>
    <row r="62242" spans="4:4" x14ac:dyDescent="0.2">
      <c r="D62242" s="20"/>
    </row>
    <row r="62243" spans="4:4" x14ac:dyDescent="0.2">
      <c r="D62243" s="20"/>
    </row>
    <row r="62244" spans="4:4" x14ac:dyDescent="0.2">
      <c r="D62244" s="20"/>
    </row>
    <row r="62245" spans="4:4" x14ac:dyDescent="0.2">
      <c r="D62245" s="20"/>
    </row>
    <row r="62246" spans="4:4" x14ac:dyDescent="0.2">
      <c r="D62246" s="20"/>
    </row>
    <row r="62247" spans="4:4" x14ac:dyDescent="0.2">
      <c r="D62247" s="20"/>
    </row>
    <row r="62248" spans="4:4" x14ac:dyDescent="0.2">
      <c r="D62248" s="20"/>
    </row>
    <row r="62249" spans="4:4" x14ac:dyDescent="0.2">
      <c r="D62249" s="20"/>
    </row>
    <row r="62250" spans="4:4" x14ac:dyDescent="0.2">
      <c r="D62250" s="20"/>
    </row>
    <row r="62251" spans="4:4" x14ac:dyDescent="0.2">
      <c r="D62251" s="20"/>
    </row>
    <row r="62252" spans="4:4" x14ac:dyDescent="0.2">
      <c r="D62252" s="20"/>
    </row>
    <row r="62253" spans="4:4" x14ac:dyDescent="0.2">
      <c r="D62253" s="20"/>
    </row>
    <row r="62254" spans="4:4" x14ac:dyDescent="0.2">
      <c r="D62254" s="20"/>
    </row>
    <row r="62255" spans="4:4" x14ac:dyDescent="0.2">
      <c r="D62255" s="20"/>
    </row>
    <row r="62256" spans="4:4" x14ac:dyDescent="0.2">
      <c r="D62256" s="20"/>
    </row>
    <row r="62257" spans="4:4" x14ac:dyDescent="0.2">
      <c r="D62257" s="20"/>
    </row>
    <row r="62258" spans="4:4" x14ac:dyDescent="0.2">
      <c r="D62258" s="20"/>
    </row>
    <row r="62259" spans="4:4" x14ac:dyDescent="0.2">
      <c r="D62259" s="20"/>
    </row>
    <row r="62260" spans="4:4" x14ac:dyDescent="0.2">
      <c r="D62260" s="20"/>
    </row>
    <row r="62261" spans="4:4" x14ac:dyDescent="0.2">
      <c r="D62261" s="20"/>
    </row>
    <row r="62262" spans="4:4" x14ac:dyDescent="0.2">
      <c r="D62262" s="20"/>
    </row>
    <row r="62263" spans="4:4" x14ac:dyDescent="0.2">
      <c r="D62263" s="20"/>
    </row>
    <row r="62264" spans="4:4" x14ac:dyDescent="0.2">
      <c r="D62264" s="20"/>
    </row>
    <row r="62265" spans="4:4" x14ac:dyDescent="0.2">
      <c r="D62265" s="20"/>
    </row>
    <row r="62266" spans="4:4" x14ac:dyDescent="0.2">
      <c r="D62266" s="20"/>
    </row>
    <row r="62267" spans="4:4" x14ac:dyDescent="0.2">
      <c r="D62267" s="20"/>
    </row>
    <row r="62268" spans="4:4" x14ac:dyDescent="0.2">
      <c r="D62268" s="20"/>
    </row>
    <row r="62269" spans="4:4" x14ac:dyDescent="0.2">
      <c r="D62269" s="20"/>
    </row>
    <row r="62270" spans="4:4" x14ac:dyDescent="0.2">
      <c r="D62270" s="20"/>
    </row>
    <row r="62271" spans="4:4" x14ac:dyDescent="0.2">
      <c r="D62271" s="20"/>
    </row>
    <row r="62272" spans="4:4" x14ac:dyDescent="0.2">
      <c r="D62272" s="20"/>
    </row>
    <row r="62273" spans="4:4" x14ac:dyDescent="0.2">
      <c r="D62273" s="20"/>
    </row>
    <row r="62274" spans="4:4" x14ac:dyDescent="0.2">
      <c r="D62274" s="20"/>
    </row>
    <row r="62275" spans="4:4" x14ac:dyDescent="0.2">
      <c r="D62275" s="20"/>
    </row>
    <row r="62276" spans="4:4" x14ac:dyDescent="0.2">
      <c r="D62276" s="20"/>
    </row>
    <row r="62277" spans="4:4" x14ac:dyDescent="0.2">
      <c r="D62277" s="20"/>
    </row>
    <row r="62278" spans="4:4" x14ac:dyDescent="0.2">
      <c r="D62278" s="20"/>
    </row>
    <row r="62279" spans="4:4" x14ac:dyDescent="0.2">
      <c r="D62279" s="20"/>
    </row>
    <row r="62280" spans="4:4" x14ac:dyDescent="0.2">
      <c r="D62280" s="20"/>
    </row>
    <row r="62281" spans="4:4" x14ac:dyDescent="0.2">
      <c r="D62281" s="20"/>
    </row>
    <row r="62282" spans="4:4" x14ac:dyDescent="0.2">
      <c r="D62282" s="20"/>
    </row>
    <row r="62283" spans="4:4" x14ac:dyDescent="0.2">
      <c r="D62283" s="20"/>
    </row>
    <row r="62284" spans="4:4" x14ac:dyDescent="0.2">
      <c r="D62284" s="20"/>
    </row>
    <row r="62285" spans="4:4" x14ac:dyDescent="0.2">
      <c r="D62285" s="20"/>
    </row>
    <row r="62286" spans="4:4" x14ac:dyDescent="0.2">
      <c r="D62286" s="20"/>
    </row>
    <row r="62287" spans="4:4" x14ac:dyDescent="0.2">
      <c r="D62287" s="20"/>
    </row>
    <row r="62288" spans="4:4" x14ac:dyDescent="0.2">
      <c r="D62288" s="20"/>
    </row>
    <row r="62289" spans="4:4" x14ac:dyDescent="0.2">
      <c r="D62289" s="20"/>
    </row>
    <row r="62290" spans="4:4" x14ac:dyDescent="0.2">
      <c r="D62290" s="20"/>
    </row>
    <row r="62291" spans="4:4" x14ac:dyDescent="0.2">
      <c r="D62291" s="20"/>
    </row>
    <row r="62292" spans="4:4" x14ac:dyDescent="0.2">
      <c r="D62292" s="20"/>
    </row>
    <row r="62293" spans="4:4" x14ac:dyDescent="0.2">
      <c r="D62293" s="20"/>
    </row>
    <row r="62294" spans="4:4" x14ac:dyDescent="0.2">
      <c r="D62294" s="20"/>
    </row>
    <row r="62295" spans="4:4" x14ac:dyDescent="0.2">
      <c r="D62295" s="20"/>
    </row>
    <row r="62296" spans="4:4" x14ac:dyDescent="0.2">
      <c r="D62296" s="20"/>
    </row>
    <row r="62297" spans="4:4" x14ac:dyDescent="0.2">
      <c r="D62297" s="20"/>
    </row>
    <row r="62298" spans="4:4" x14ac:dyDescent="0.2">
      <c r="D62298" s="20"/>
    </row>
    <row r="62299" spans="4:4" x14ac:dyDescent="0.2">
      <c r="D62299" s="20"/>
    </row>
    <row r="62300" spans="4:4" x14ac:dyDescent="0.2">
      <c r="D62300" s="20"/>
    </row>
    <row r="62301" spans="4:4" x14ac:dyDescent="0.2">
      <c r="D62301" s="20"/>
    </row>
    <row r="62302" spans="4:4" x14ac:dyDescent="0.2">
      <c r="D62302" s="20"/>
    </row>
    <row r="62303" spans="4:4" x14ac:dyDescent="0.2">
      <c r="D62303" s="20"/>
    </row>
    <row r="62304" spans="4:4" x14ac:dyDescent="0.2">
      <c r="D62304" s="20"/>
    </row>
    <row r="62305" spans="4:4" x14ac:dyDescent="0.2">
      <c r="D62305" s="20"/>
    </row>
    <row r="62306" spans="4:4" x14ac:dyDescent="0.2">
      <c r="D62306" s="20"/>
    </row>
    <row r="62307" spans="4:4" x14ac:dyDescent="0.2">
      <c r="D62307" s="20"/>
    </row>
    <row r="62308" spans="4:4" x14ac:dyDescent="0.2">
      <c r="D62308" s="20"/>
    </row>
    <row r="62309" spans="4:4" x14ac:dyDescent="0.2">
      <c r="D62309" s="20"/>
    </row>
    <row r="62310" spans="4:4" x14ac:dyDescent="0.2">
      <c r="D62310" s="20"/>
    </row>
    <row r="62311" spans="4:4" x14ac:dyDescent="0.2">
      <c r="D62311" s="20"/>
    </row>
    <row r="62312" spans="4:4" x14ac:dyDescent="0.2">
      <c r="D62312" s="20"/>
    </row>
    <row r="62313" spans="4:4" x14ac:dyDescent="0.2">
      <c r="D62313" s="20"/>
    </row>
    <row r="62314" spans="4:4" x14ac:dyDescent="0.2">
      <c r="D62314" s="20"/>
    </row>
    <row r="62315" spans="4:4" x14ac:dyDescent="0.2">
      <c r="D62315" s="20"/>
    </row>
    <row r="62316" spans="4:4" x14ac:dyDescent="0.2">
      <c r="D62316" s="20"/>
    </row>
    <row r="62317" spans="4:4" x14ac:dyDescent="0.2">
      <c r="D62317" s="20"/>
    </row>
    <row r="62318" spans="4:4" x14ac:dyDescent="0.2">
      <c r="D62318" s="20"/>
    </row>
    <row r="62319" spans="4:4" x14ac:dyDescent="0.2">
      <c r="D62319" s="20"/>
    </row>
    <row r="62320" spans="4:4" x14ac:dyDescent="0.2">
      <c r="D62320" s="20"/>
    </row>
    <row r="62321" spans="4:4" x14ac:dyDescent="0.2">
      <c r="D62321" s="20"/>
    </row>
    <row r="62322" spans="4:4" x14ac:dyDescent="0.2">
      <c r="D62322" s="20"/>
    </row>
    <row r="62323" spans="4:4" x14ac:dyDescent="0.2">
      <c r="D62323" s="20"/>
    </row>
    <row r="62324" spans="4:4" x14ac:dyDescent="0.2">
      <c r="D62324" s="20"/>
    </row>
    <row r="62325" spans="4:4" x14ac:dyDescent="0.2">
      <c r="D62325" s="20"/>
    </row>
    <row r="62326" spans="4:4" x14ac:dyDescent="0.2">
      <c r="D62326" s="20"/>
    </row>
    <row r="62327" spans="4:4" x14ac:dyDescent="0.2">
      <c r="D62327" s="20"/>
    </row>
    <row r="62328" spans="4:4" x14ac:dyDescent="0.2">
      <c r="D62328" s="20"/>
    </row>
    <row r="62329" spans="4:4" x14ac:dyDescent="0.2">
      <c r="D62329" s="20"/>
    </row>
    <row r="62330" spans="4:4" x14ac:dyDescent="0.2">
      <c r="D62330" s="20"/>
    </row>
    <row r="62331" spans="4:4" x14ac:dyDescent="0.2">
      <c r="D62331" s="20"/>
    </row>
    <row r="62332" spans="4:4" x14ac:dyDescent="0.2">
      <c r="D62332" s="20"/>
    </row>
    <row r="62333" spans="4:4" x14ac:dyDescent="0.2">
      <c r="D62333" s="20"/>
    </row>
    <row r="62334" spans="4:4" x14ac:dyDescent="0.2">
      <c r="D62334" s="20"/>
    </row>
    <row r="62335" spans="4:4" x14ac:dyDescent="0.2">
      <c r="D62335" s="20"/>
    </row>
    <row r="62336" spans="4:4" x14ac:dyDescent="0.2">
      <c r="D62336" s="20"/>
    </row>
    <row r="62337" spans="4:4" x14ac:dyDescent="0.2">
      <c r="D62337" s="20"/>
    </row>
    <row r="62338" spans="4:4" x14ac:dyDescent="0.2">
      <c r="D62338" s="20"/>
    </row>
    <row r="62339" spans="4:4" x14ac:dyDescent="0.2">
      <c r="D62339" s="20"/>
    </row>
    <row r="62340" spans="4:4" x14ac:dyDescent="0.2">
      <c r="D62340" s="20"/>
    </row>
    <row r="62341" spans="4:4" x14ac:dyDescent="0.2">
      <c r="D62341" s="20"/>
    </row>
    <row r="62342" spans="4:4" x14ac:dyDescent="0.2">
      <c r="D62342" s="20"/>
    </row>
    <row r="62343" spans="4:4" x14ac:dyDescent="0.2">
      <c r="D62343" s="20"/>
    </row>
    <row r="62344" spans="4:4" x14ac:dyDescent="0.2">
      <c r="D62344" s="20"/>
    </row>
    <row r="62345" spans="4:4" x14ac:dyDescent="0.2">
      <c r="D62345" s="20"/>
    </row>
    <row r="62346" spans="4:4" x14ac:dyDescent="0.2">
      <c r="D62346" s="20"/>
    </row>
    <row r="62347" spans="4:4" x14ac:dyDescent="0.2">
      <c r="D62347" s="20"/>
    </row>
    <row r="62348" spans="4:4" x14ac:dyDescent="0.2">
      <c r="D62348" s="20"/>
    </row>
    <row r="62349" spans="4:4" x14ac:dyDescent="0.2">
      <c r="D62349" s="20"/>
    </row>
    <row r="62350" spans="4:4" x14ac:dyDescent="0.2">
      <c r="D62350" s="20"/>
    </row>
    <row r="62351" spans="4:4" x14ac:dyDescent="0.2">
      <c r="D62351" s="20"/>
    </row>
    <row r="62352" spans="4:4" x14ac:dyDescent="0.2">
      <c r="D62352" s="20"/>
    </row>
    <row r="62353" spans="4:4" x14ac:dyDescent="0.2">
      <c r="D62353" s="20"/>
    </row>
    <row r="62354" spans="4:4" x14ac:dyDescent="0.2">
      <c r="D62354" s="20"/>
    </row>
    <row r="62355" spans="4:4" x14ac:dyDescent="0.2">
      <c r="D62355" s="20"/>
    </row>
    <row r="62356" spans="4:4" x14ac:dyDescent="0.2">
      <c r="D62356" s="20"/>
    </row>
    <row r="62357" spans="4:4" x14ac:dyDescent="0.2">
      <c r="D62357" s="20"/>
    </row>
    <row r="62358" spans="4:4" x14ac:dyDescent="0.2">
      <c r="D62358" s="20"/>
    </row>
    <row r="62359" spans="4:4" x14ac:dyDescent="0.2">
      <c r="D62359" s="20"/>
    </row>
    <row r="62360" spans="4:4" x14ac:dyDescent="0.2">
      <c r="D62360" s="20"/>
    </row>
    <row r="62361" spans="4:4" x14ac:dyDescent="0.2">
      <c r="D62361" s="20"/>
    </row>
    <row r="62362" spans="4:4" x14ac:dyDescent="0.2">
      <c r="D62362" s="20"/>
    </row>
    <row r="62363" spans="4:4" x14ac:dyDescent="0.2">
      <c r="D62363" s="20"/>
    </row>
    <row r="62364" spans="4:4" x14ac:dyDescent="0.2">
      <c r="D62364" s="20"/>
    </row>
    <row r="62365" spans="4:4" x14ac:dyDescent="0.2">
      <c r="D62365" s="20"/>
    </row>
    <row r="62366" spans="4:4" x14ac:dyDescent="0.2">
      <c r="D62366" s="20"/>
    </row>
    <row r="62367" spans="4:4" x14ac:dyDescent="0.2">
      <c r="D62367" s="20"/>
    </row>
    <row r="62368" spans="4:4" x14ac:dyDescent="0.2">
      <c r="D62368" s="20"/>
    </row>
    <row r="62369" spans="4:4" x14ac:dyDescent="0.2">
      <c r="D62369" s="20"/>
    </row>
    <row r="62370" spans="4:4" x14ac:dyDescent="0.2">
      <c r="D62370" s="20"/>
    </row>
    <row r="62371" spans="4:4" x14ac:dyDescent="0.2">
      <c r="D62371" s="20"/>
    </row>
    <row r="62372" spans="4:4" x14ac:dyDescent="0.2">
      <c r="D62372" s="20"/>
    </row>
    <row r="62373" spans="4:4" x14ac:dyDescent="0.2">
      <c r="D62373" s="20"/>
    </row>
    <row r="62374" spans="4:4" x14ac:dyDescent="0.2">
      <c r="D62374" s="20"/>
    </row>
    <row r="62375" spans="4:4" x14ac:dyDescent="0.2">
      <c r="D62375" s="20"/>
    </row>
    <row r="62376" spans="4:4" x14ac:dyDescent="0.2">
      <c r="D62376" s="20"/>
    </row>
    <row r="62377" spans="4:4" x14ac:dyDescent="0.2">
      <c r="D62377" s="20"/>
    </row>
    <row r="62378" spans="4:4" x14ac:dyDescent="0.2">
      <c r="D62378" s="20"/>
    </row>
    <row r="62379" spans="4:4" x14ac:dyDescent="0.2">
      <c r="D62379" s="20"/>
    </row>
    <row r="62380" spans="4:4" x14ac:dyDescent="0.2">
      <c r="D62380" s="20"/>
    </row>
    <row r="62381" spans="4:4" x14ac:dyDescent="0.2">
      <c r="D62381" s="20"/>
    </row>
    <row r="62382" spans="4:4" x14ac:dyDescent="0.2">
      <c r="D62382" s="20"/>
    </row>
    <row r="62383" spans="4:4" x14ac:dyDescent="0.2">
      <c r="D62383" s="20"/>
    </row>
    <row r="62384" spans="4:4" x14ac:dyDescent="0.2">
      <c r="D62384" s="20"/>
    </row>
    <row r="62385" spans="4:4" x14ac:dyDescent="0.2">
      <c r="D62385" s="20"/>
    </row>
    <row r="62386" spans="4:4" x14ac:dyDescent="0.2">
      <c r="D62386" s="20"/>
    </row>
    <row r="62387" spans="4:4" x14ac:dyDescent="0.2">
      <c r="D62387" s="20"/>
    </row>
    <row r="62388" spans="4:4" x14ac:dyDescent="0.2">
      <c r="D62388" s="20"/>
    </row>
    <row r="62389" spans="4:4" x14ac:dyDescent="0.2">
      <c r="D62389" s="20"/>
    </row>
    <row r="62390" spans="4:4" x14ac:dyDescent="0.2">
      <c r="D62390" s="20"/>
    </row>
    <row r="62391" spans="4:4" x14ac:dyDescent="0.2">
      <c r="D62391" s="20"/>
    </row>
    <row r="62392" spans="4:4" x14ac:dyDescent="0.2">
      <c r="D62392" s="20"/>
    </row>
    <row r="62393" spans="4:4" x14ac:dyDescent="0.2">
      <c r="D62393" s="20"/>
    </row>
    <row r="62394" spans="4:4" x14ac:dyDescent="0.2">
      <c r="D62394" s="20"/>
    </row>
    <row r="62395" spans="4:4" x14ac:dyDescent="0.2">
      <c r="D62395" s="20"/>
    </row>
    <row r="62396" spans="4:4" x14ac:dyDescent="0.2">
      <c r="D62396" s="20"/>
    </row>
    <row r="62397" spans="4:4" x14ac:dyDescent="0.2">
      <c r="D62397" s="20"/>
    </row>
    <row r="62398" spans="4:4" x14ac:dyDescent="0.2">
      <c r="D62398" s="20"/>
    </row>
    <row r="62399" spans="4:4" x14ac:dyDescent="0.2">
      <c r="D62399" s="20"/>
    </row>
    <row r="62400" spans="4:4" x14ac:dyDescent="0.2">
      <c r="D62400" s="20"/>
    </row>
    <row r="62401" spans="4:4" x14ac:dyDescent="0.2">
      <c r="D62401" s="20"/>
    </row>
    <row r="62402" spans="4:4" x14ac:dyDescent="0.2">
      <c r="D62402" s="20"/>
    </row>
    <row r="62403" spans="4:4" x14ac:dyDescent="0.2">
      <c r="D62403" s="20"/>
    </row>
    <row r="62404" spans="4:4" x14ac:dyDescent="0.2">
      <c r="D62404" s="20"/>
    </row>
    <row r="62405" spans="4:4" x14ac:dyDescent="0.2">
      <c r="D62405" s="20"/>
    </row>
    <row r="62406" spans="4:4" x14ac:dyDescent="0.2">
      <c r="D62406" s="20"/>
    </row>
    <row r="62407" spans="4:4" x14ac:dyDescent="0.2">
      <c r="D62407" s="20"/>
    </row>
    <row r="62408" spans="4:4" x14ac:dyDescent="0.2">
      <c r="D62408" s="20"/>
    </row>
    <row r="62409" spans="4:4" x14ac:dyDescent="0.2">
      <c r="D62409" s="20"/>
    </row>
    <row r="62410" spans="4:4" x14ac:dyDescent="0.2">
      <c r="D62410" s="20"/>
    </row>
    <row r="62411" spans="4:4" x14ac:dyDescent="0.2">
      <c r="D62411" s="20"/>
    </row>
    <row r="62412" spans="4:4" x14ac:dyDescent="0.2">
      <c r="D62412" s="20"/>
    </row>
    <row r="62413" spans="4:4" x14ac:dyDescent="0.2">
      <c r="D62413" s="20"/>
    </row>
    <row r="62414" spans="4:4" x14ac:dyDescent="0.2">
      <c r="D62414" s="20"/>
    </row>
    <row r="62415" spans="4:4" x14ac:dyDescent="0.2">
      <c r="D62415" s="20"/>
    </row>
    <row r="62416" spans="4:4" x14ac:dyDescent="0.2">
      <c r="D62416" s="20"/>
    </row>
    <row r="62417" spans="4:4" x14ac:dyDescent="0.2">
      <c r="D62417" s="20"/>
    </row>
    <row r="62418" spans="4:4" x14ac:dyDescent="0.2">
      <c r="D62418" s="20"/>
    </row>
    <row r="62419" spans="4:4" x14ac:dyDescent="0.2">
      <c r="D62419" s="20"/>
    </row>
    <row r="62420" spans="4:4" x14ac:dyDescent="0.2">
      <c r="D62420" s="20"/>
    </row>
    <row r="62421" spans="4:4" x14ac:dyDescent="0.2">
      <c r="D62421" s="20"/>
    </row>
    <row r="62422" spans="4:4" x14ac:dyDescent="0.2">
      <c r="D62422" s="20"/>
    </row>
    <row r="62423" spans="4:4" x14ac:dyDescent="0.2">
      <c r="D62423" s="20"/>
    </row>
    <row r="62424" spans="4:4" x14ac:dyDescent="0.2">
      <c r="D62424" s="20"/>
    </row>
    <row r="62425" spans="4:4" x14ac:dyDescent="0.2">
      <c r="D62425" s="20"/>
    </row>
    <row r="62426" spans="4:4" x14ac:dyDescent="0.2">
      <c r="D62426" s="20"/>
    </row>
    <row r="62427" spans="4:4" x14ac:dyDescent="0.2">
      <c r="D62427" s="20"/>
    </row>
    <row r="62428" spans="4:4" x14ac:dyDescent="0.2">
      <c r="D62428" s="20"/>
    </row>
    <row r="62429" spans="4:4" x14ac:dyDescent="0.2">
      <c r="D62429" s="20"/>
    </row>
    <row r="62430" spans="4:4" x14ac:dyDescent="0.2">
      <c r="D62430" s="20"/>
    </row>
    <row r="62431" spans="4:4" x14ac:dyDescent="0.2">
      <c r="D62431" s="20"/>
    </row>
    <row r="62432" spans="4:4" x14ac:dyDescent="0.2">
      <c r="D62432" s="20"/>
    </row>
    <row r="62433" spans="4:4" x14ac:dyDescent="0.2">
      <c r="D62433" s="20"/>
    </row>
    <row r="62434" spans="4:4" x14ac:dyDescent="0.2">
      <c r="D62434" s="20"/>
    </row>
    <row r="62435" spans="4:4" x14ac:dyDescent="0.2">
      <c r="D62435" s="20"/>
    </row>
    <row r="62436" spans="4:4" x14ac:dyDescent="0.2">
      <c r="D62436" s="20"/>
    </row>
    <row r="62437" spans="4:4" x14ac:dyDescent="0.2">
      <c r="D62437" s="20"/>
    </row>
    <row r="62438" spans="4:4" x14ac:dyDescent="0.2">
      <c r="D62438" s="20"/>
    </row>
    <row r="62439" spans="4:4" x14ac:dyDescent="0.2">
      <c r="D62439" s="20"/>
    </row>
    <row r="62440" spans="4:4" x14ac:dyDescent="0.2">
      <c r="D62440" s="20"/>
    </row>
    <row r="62441" spans="4:4" x14ac:dyDescent="0.2">
      <c r="D62441" s="20"/>
    </row>
    <row r="62442" spans="4:4" x14ac:dyDescent="0.2">
      <c r="D62442" s="20"/>
    </row>
    <row r="62443" spans="4:4" x14ac:dyDescent="0.2">
      <c r="D62443" s="20"/>
    </row>
    <row r="62444" spans="4:4" x14ac:dyDescent="0.2">
      <c r="D62444" s="20"/>
    </row>
    <row r="62445" spans="4:4" x14ac:dyDescent="0.2">
      <c r="D62445" s="20"/>
    </row>
    <row r="62446" spans="4:4" x14ac:dyDescent="0.2">
      <c r="D62446" s="20"/>
    </row>
    <row r="62447" spans="4:4" x14ac:dyDescent="0.2">
      <c r="D62447" s="20"/>
    </row>
    <row r="62448" spans="4:4" x14ac:dyDescent="0.2">
      <c r="D62448" s="20"/>
    </row>
    <row r="62449" spans="4:4" x14ac:dyDescent="0.2">
      <c r="D62449" s="20"/>
    </row>
    <row r="62450" spans="4:4" x14ac:dyDescent="0.2">
      <c r="D62450" s="20"/>
    </row>
    <row r="62451" spans="4:4" x14ac:dyDescent="0.2">
      <c r="D62451" s="20"/>
    </row>
    <row r="62452" spans="4:4" x14ac:dyDescent="0.2">
      <c r="D62452" s="20"/>
    </row>
    <row r="62453" spans="4:4" x14ac:dyDescent="0.2">
      <c r="D62453" s="20"/>
    </row>
    <row r="62454" spans="4:4" x14ac:dyDescent="0.2">
      <c r="D62454" s="20"/>
    </row>
    <row r="62455" spans="4:4" x14ac:dyDescent="0.2">
      <c r="D62455" s="20"/>
    </row>
    <row r="62456" spans="4:4" x14ac:dyDescent="0.2">
      <c r="D62456" s="20"/>
    </row>
    <row r="62457" spans="4:4" x14ac:dyDescent="0.2">
      <c r="D62457" s="20"/>
    </row>
    <row r="62458" spans="4:4" x14ac:dyDescent="0.2">
      <c r="D62458" s="20"/>
    </row>
    <row r="62459" spans="4:4" x14ac:dyDescent="0.2">
      <c r="D62459" s="20"/>
    </row>
    <row r="62460" spans="4:4" x14ac:dyDescent="0.2">
      <c r="D62460" s="20"/>
    </row>
    <row r="62461" spans="4:4" x14ac:dyDescent="0.2">
      <c r="D62461" s="20"/>
    </row>
    <row r="62462" spans="4:4" x14ac:dyDescent="0.2">
      <c r="D62462" s="20"/>
    </row>
    <row r="62463" spans="4:4" x14ac:dyDescent="0.2">
      <c r="D62463" s="20"/>
    </row>
    <row r="62464" spans="4:4" x14ac:dyDescent="0.2">
      <c r="D62464" s="20"/>
    </row>
    <row r="62465" spans="4:4" x14ac:dyDescent="0.2">
      <c r="D62465" s="20"/>
    </row>
    <row r="62466" spans="4:4" x14ac:dyDescent="0.2">
      <c r="D62466" s="20"/>
    </row>
    <row r="62467" spans="4:4" x14ac:dyDescent="0.2">
      <c r="D62467" s="20"/>
    </row>
    <row r="62468" spans="4:4" x14ac:dyDescent="0.2">
      <c r="D62468" s="20"/>
    </row>
    <row r="62469" spans="4:4" x14ac:dyDescent="0.2">
      <c r="D62469" s="20"/>
    </row>
    <row r="62470" spans="4:4" x14ac:dyDescent="0.2">
      <c r="D62470" s="20"/>
    </row>
    <row r="62471" spans="4:4" x14ac:dyDescent="0.2">
      <c r="D62471" s="20"/>
    </row>
    <row r="62472" spans="4:4" x14ac:dyDescent="0.2">
      <c r="D62472" s="20"/>
    </row>
    <row r="62473" spans="4:4" x14ac:dyDescent="0.2">
      <c r="D62473" s="20"/>
    </row>
    <row r="62474" spans="4:4" x14ac:dyDescent="0.2">
      <c r="D62474" s="20"/>
    </row>
    <row r="62475" spans="4:4" x14ac:dyDescent="0.2">
      <c r="D62475" s="20"/>
    </row>
    <row r="62476" spans="4:4" x14ac:dyDescent="0.2">
      <c r="D62476" s="20"/>
    </row>
    <row r="62477" spans="4:4" x14ac:dyDescent="0.2">
      <c r="D62477" s="20"/>
    </row>
    <row r="62478" spans="4:4" x14ac:dyDescent="0.2">
      <c r="D62478" s="20"/>
    </row>
    <row r="62479" spans="4:4" x14ac:dyDescent="0.2">
      <c r="D62479" s="20"/>
    </row>
    <row r="62480" spans="4:4" x14ac:dyDescent="0.2">
      <c r="D62480" s="20"/>
    </row>
    <row r="62481" spans="4:4" x14ac:dyDescent="0.2">
      <c r="D62481" s="20"/>
    </row>
    <row r="62482" spans="4:4" x14ac:dyDescent="0.2">
      <c r="D62482" s="20"/>
    </row>
    <row r="62483" spans="4:4" x14ac:dyDescent="0.2">
      <c r="D62483" s="20"/>
    </row>
    <row r="62484" spans="4:4" x14ac:dyDescent="0.2">
      <c r="D62484" s="20"/>
    </row>
    <row r="62485" spans="4:4" x14ac:dyDescent="0.2">
      <c r="D62485" s="20"/>
    </row>
    <row r="62486" spans="4:4" x14ac:dyDescent="0.2">
      <c r="D62486" s="20"/>
    </row>
    <row r="62487" spans="4:4" x14ac:dyDescent="0.2">
      <c r="D62487" s="20"/>
    </row>
    <row r="62488" spans="4:4" x14ac:dyDescent="0.2">
      <c r="D62488" s="20"/>
    </row>
    <row r="62489" spans="4:4" x14ac:dyDescent="0.2">
      <c r="D62489" s="20"/>
    </row>
    <row r="62490" spans="4:4" x14ac:dyDescent="0.2">
      <c r="D62490" s="20"/>
    </row>
    <row r="62491" spans="4:4" x14ac:dyDescent="0.2">
      <c r="D62491" s="20"/>
    </row>
    <row r="62492" spans="4:4" x14ac:dyDescent="0.2">
      <c r="D62492" s="20"/>
    </row>
    <row r="62493" spans="4:4" x14ac:dyDescent="0.2">
      <c r="D62493" s="20"/>
    </row>
    <row r="62494" spans="4:4" x14ac:dyDescent="0.2">
      <c r="D62494" s="20"/>
    </row>
    <row r="62495" spans="4:4" x14ac:dyDescent="0.2">
      <c r="D62495" s="20"/>
    </row>
    <row r="62496" spans="4:4" x14ac:dyDescent="0.2">
      <c r="D62496" s="20"/>
    </row>
    <row r="62497" spans="4:4" x14ac:dyDescent="0.2">
      <c r="D62497" s="20"/>
    </row>
    <row r="62498" spans="4:4" x14ac:dyDescent="0.2">
      <c r="D62498" s="20"/>
    </row>
    <row r="62499" spans="4:4" x14ac:dyDescent="0.2">
      <c r="D62499" s="20"/>
    </row>
    <row r="62500" spans="4:4" x14ac:dyDescent="0.2">
      <c r="D62500" s="20"/>
    </row>
    <row r="62501" spans="4:4" x14ac:dyDescent="0.2">
      <c r="D62501" s="20"/>
    </row>
    <row r="62502" spans="4:4" x14ac:dyDescent="0.2">
      <c r="D62502" s="20"/>
    </row>
    <row r="62503" spans="4:4" x14ac:dyDescent="0.2">
      <c r="D62503" s="20"/>
    </row>
    <row r="62504" spans="4:4" x14ac:dyDescent="0.2">
      <c r="D62504" s="20"/>
    </row>
    <row r="62505" spans="4:4" x14ac:dyDescent="0.2">
      <c r="D62505" s="20"/>
    </row>
    <row r="62506" spans="4:4" x14ac:dyDescent="0.2">
      <c r="D62506" s="20"/>
    </row>
    <row r="62507" spans="4:4" x14ac:dyDescent="0.2">
      <c r="D62507" s="20"/>
    </row>
    <row r="62508" spans="4:4" x14ac:dyDescent="0.2">
      <c r="D62508" s="20"/>
    </row>
    <row r="62509" spans="4:4" x14ac:dyDescent="0.2">
      <c r="D62509" s="20"/>
    </row>
    <row r="62510" spans="4:4" x14ac:dyDescent="0.2">
      <c r="D62510" s="20"/>
    </row>
    <row r="62511" spans="4:4" x14ac:dyDescent="0.2">
      <c r="D62511" s="20"/>
    </row>
    <row r="62512" spans="4:4" x14ac:dyDescent="0.2">
      <c r="D62512" s="20"/>
    </row>
    <row r="62513" spans="4:4" x14ac:dyDescent="0.2">
      <c r="D62513" s="20"/>
    </row>
    <row r="62514" spans="4:4" x14ac:dyDescent="0.2">
      <c r="D62514" s="20"/>
    </row>
    <row r="62515" spans="4:4" x14ac:dyDescent="0.2">
      <c r="D62515" s="20"/>
    </row>
    <row r="62516" spans="4:4" x14ac:dyDescent="0.2">
      <c r="D62516" s="20"/>
    </row>
    <row r="62517" spans="4:4" x14ac:dyDescent="0.2">
      <c r="D62517" s="20"/>
    </row>
    <row r="62518" spans="4:4" x14ac:dyDescent="0.2">
      <c r="D62518" s="20"/>
    </row>
    <row r="62519" spans="4:4" x14ac:dyDescent="0.2">
      <c r="D62519" s="20"/>
    </row>
    <row r="62520" spans="4:4" x14ac:dyDescent="0.2">
      <c r="D62520" s="20"/>
    </row>
    <row r="62521" spans="4:4" x14ac:dyDescent="0.2">
      <c r="D62521" s="20"/>
    </row>
    <row r="62522" spans="4:4" x14ac:dyDescent="0.2">
      <c r="D62522" s="20"/>
    </row>
    <row r="62523" spans="4:4" x14ac:dyDescent="0.2">
      <c r="D62523" s="20"/>
    </row>
    <row r="62524" spans="4:4" x14ac:dyDescent="0.2">
      <c r="D62524" s="20"/>
    </row>
    <row r="62525" spans="4:4" x14ac:dyDescent="0.2">
      <c r="D62525" s="20"/>
    </row>
    <row r="62526" spans="4:4" x14ac:dyDescent="0.2">
      <c r="D62526" s="20"/>
    </row>
    <row r="62527" spans="4:4" x14ac:dyDescent="0.2">
      <c r="D62527" s="20"/>
    </row>
    <row r="62528" spans="4:4" x14ac:dyDescent="0.2">
      <c r="D62528" s="20"/>
    </row>
    <row r="62529" spans="4:4" x14ac:dyDescent="0.2">
      <c r="D62529" s="20"/>
    </row>
    <row r="62530" spans="4:4" x14ac:dyDescent="0.2">
      <c r="D62530" s="20"/>
    </row>
    <row r="62531" spans="4:4" x14ac:dyDescent="0.2">
      <c r="D62531" s="20"/>
    </row>
    <row r="62532" spans="4:4" x14ac:dyDescent="0.2">
      <c r="D62532" s="20"/>
    </row>
    <row r="62533" spans="4:4" x14ac:dyDescent="0.2">
      <c r="D62533" s="20"/>
    </row>
    <row r="62534" spans="4:4" x14ac:dyDescent="0.2">
      <c r="D62534" s="20"/>
    </row>
    <row r="62535" spans="4:4" x14ac:dyDescent="0.2">
      <c r="D62535" s="20"/>
    </row>
    <row r="62536" spans="4:4" x14ac:dyDescent="0.2">
      <c r="D62536" s="20"/>
    </row>
    <row r="62537" spans="4:4" x14ac:dyDescent="0.2">
      <c r="D62537" s="20"/>
    </row>
    <row r="62538" spans="4:4" x14ac:dyDescent="0.2">
      <c r="D62538" s="20"/>
    </row>
    <row r="62539" spans="4:4" x14ac:dyDescent="0.2">
      <c r="D62539" s="20"/>
    </row>
    <row r="62540" spans="4:4" x14ac:dyDescent="0.2">
      <c r="D62540" s="20"/>
    </row>
    <row r="62541" spans="4:4" x14ac:dyDescent="0.2">
      <c r="D62541" s="20"/>
    </row>
    <row r="62542" spans="4:4" x14ac:dyDescent="0.2">
      <c r="D62542" s="20"/>
    </row>
    <row r="62543" spans="4:4" x14ac:dyDescent="0.2">
      <c r="D62543" s="20"/>
    </row>
    <row r="62544" spans="4:4" x14ac:dyDescent="0.2">
      <c r="D62544" s="20"/>
    </row>
    <row r="62545" spans="4:4" x14ac:dyDescent="0.2">
      <c r="D62545" s="20"/>
    </row>
    <row r="62546" spans="4:4" x14ac:dyDescent="0.2">
      <c r="D62546" s="20"/>
    </row>
    <row r="62547" spans="4:4" x14ac:dyDescent="0.2">
      <c r="D62547" s="20"/>
    </row>
    <row r="62548" spans="4:4" x14ac:dyDescent="0.2">
      <c r="D62548" s="20"/>
    </row>
    <row r="62549" spans="4:4" x14ac:dyDescent="0.2">
      <c r="D62549" s="20"/>
    </row>
    <row r="62550" spans="4:4" x14ac:dyDescent="0.2">
      <c r="D62550" s="20"/>
    </row>
    <row r="62551" spans="4:4" x14ac:dyDescent="0.2">
      <c r="D62551" s="20"/>
    </row>
    <row r="62552" spans="4:4" x14ac:dyDescent="0.2">
      <c r="D62552" s="20"/>
    </row>
    <row r="62553" spans="4:4" x14ac:dyDescent="0.2">
      <c r="D62553" s="20"/>
    </row>
    <row r="62554" spans="4:4" x14ac:dyDescent="0.2">
      <c r="D62554" s="20"/>
    </row>
    <row r="62555" spans="4:4" x14ac:dyDescent="0.2">
      <c r="D62555" s="20"/>
    </row>
    <row r="62556" spans="4:4" x14ac:dyDescent="0.2">
      <c r="D62556" s="20"/>
    </row>
    <row r="62557" spans="4:4" x14ac:dyDescent="0.2">
      <c r="D62557" s="20"/>
    </row>
    <row r="62558" spans="4:4" x14ac:dyDescent="0.2">
      <c r="D62558" s="20"/>
    </row>
    <row r="62559" spans="4:4" x14ac:dyDescent="0.2">
      <c r="D62559" s="20"/>
    </row>
    <row r="62560" spans="4:4" x14ac:dyDescent="0.2">
      <c r="D62560" s="20"/>
    </row>
    <row r="62561" spans="4:4" x14ac:dyDescent="0.2">
      <c r="D62561" s="20"/>
    </row>
    <row r="62562" spans="4:4" x14ac:dyDescent="0.2">
      <c r="D62562" s="20"/>
    </row>
    <row r="62563" spans="4:4" x14ac:dyDescent="0.2">
      <c r="D62563" s="20"/>
    </row>
    <row r="62564" spans="4:4" x14ac:dyDescent="0.2">
      <c r="D62564" s="20"/>
    </row>
    <row r="62565" spans="4:4" x14ac:dyDescent="0.2">
      <c r="D62565" s="20"/>
    </row>
    <row r="62566" spans="4:4" x14ac:dyDescent="0.2">
      <c r="D62566" s="20"/>
    </row>
    <row r="62567" spans="4:4" x14ac:dyDescent="0.2">
      <c r="D62567" s="20"/>
    </row>
    <row r="62568" spans="4:4" x14ac:dyDescent="0.2">
      <c r="D62568" s="20"/>
    </row>
    <row r="62569" spans="4:4" x14ac:dyDescent="0.2">
      <c r="D62569" s="20"/>
    </row>
    <row r="62570" spans="4:4" x14ac:dyDescent="0.2">
      <c r="D62570" s="20"/>
    </row>
    <row r="62571" spans="4:4" x14ac:dyDescent="0.2">
      <c r="D62571" s="20"/>
    </row>
    <row r="62572" spans="4:4" x14ac:dyDescent="0.2">
      <c r="D62572" s="20"/>
    </row>
    <row r="62573" spans="4:4" x14ac:dyDescent="0.2">
      <c r="D62573" s="20"/>
    </row>
    <row r="62574" spans="4:4" x14ac:dyDescent="0.2">
      <c r="D62574" s="20"/>
    </row>
    <row r="62575" spans="4:4" x14ac:dyDescent="0.2">
      <c r="D62575" s="20"/>
    </row>
    <row r="62576" spans="4:4" x14ac:dyDescent="0.2">
      <c r="D62576" s="20"/>
    </row>
    <row r="62577" spans="4:4" x14ac:dyDescent="0.2">
      <c r="D62577" s="20"/>
    </row>
    <row r="62578" spans="4:4" x14ac:dyDescent="0.2">
      <c r="D62578" s="20"/>
    </row>
    <row r="62579" spans="4:4" x14ac:dyDescent="0.2">
      <c r="D62579" s="20"/>
    </row>
    <row r="62580" spans="4:4" x14ac:dyDescent="0.2">
      <c r="D62580" s="20"/>
    </row>
    <row r="62581" spans="4:4" x14ac:dyDescent="0.2">
      <c r="D62581" s="20"/>
    </row>
    <row r="62582" spans="4:4" x14ac:dyDescent="0.2">
      <c r="D62582" s="20"/>
    </row>
    <row r="62583" spans="4:4" x14ac:dyDescent="0.2">
      <c r="D62583" s="20"/>
    </row>
    <row r="62584" spans="4:4" x14ac:dyDescent="0.2">
      <c r="D62584" s="20"/>
    </row>
    <row r="62585" spans="4:4" x14ac:dyDescent="0.2">
      <c r="D62585" s="20"/>
    </row>
    <row r="62586" spans="4:4" x14ac:dyDescent="0.2">
      <c r="D62586" s="20"/>
    </row>
    <row r="62587" spans="4:4" x14ac:dyDescent="0.2">
      <c r="D62587" s="20"/>
    </row>
    <row r="62588" spans="4:4" x14ac:dyDescent="0.2">
      <c r="D62588" s="20"/>
    </row>
    <row r="62589" spans="4:4" x14ac:dyDescent="0.2">
      <c r="D62589" s="20"/>
    </row>
    <row r="62590" spans="4:4" x14ac:dyDescent="0.2">
      <c r="D62590" s="20"/>
    </row>
    <row r="62591" spans="4:4" x14ac:dyDescent="0.2">
      <c r="D62591" s="20"/>
    </row>
    <row r="62592" spans="4:4" x14ac:dyDescent="0.2">
      <c r="D62592" s="20"/>
    </row>
    <row r="62593" spans="4:4" x14ac:dyDescent="0.2">
      <c r="D62593" s="20"/>
    </row>
    <row r="62594" spans="4:4" x14ac:dyDescent="0.2">
      <c r="D62594" s="20"/>
    </row>
    <row r="62595" spans="4:4" x14ac:dyDescent="0.2">
      <c r="D62595" s="20"/>
    </row>
    <row r="62596" spans="4:4" x14ac:dyDescent="0.2">
      <c r="D62596" s="20"/>
    </row>
    <row r="62597" spans="4:4" x14ac:dyDescent="0.2">
      <c r="D62597" s="20"/>
    </row>
    <row r="62598" spans="4:4" x14ac:dyDescent="0.2">
      <c r="D62598" s="20"/>
    </row>
    <row r="62599" spans="4:4" x14ac:dyDescent="0.2">
      <c r="D62599" s="20"/>
    </row>
    <row r="62600" spans="4:4" x14ac:dyDescent="0.2">
      <c r="D62600" s="20"/>
    </row>
    <row r="62601" spans="4:4" x14ac:dyDescent="0.2">
      <c r="D62601" s="20"/>
    </row>
    <row r="62602" spans="4:4" x14ac:dyDescent="0.2">
      <c r="D62602" s="20"/>
    </row>
    <row r="62603" spans="4:4" x14ac:dyDescent="0.2">
      <c r="D62603" s="20"/>
    </row>
    <row r="62604" spans="4:4" x14ac:dyDescent="0.2">
      <c r="D62604" s="20"/>
    </row>
    <row r="62605" spans="4:4" x14ac:dyDescent="0.2">
      <c r="D62605" s="20"/>
    </row>
    <row r="62606" spans="4:4" x14ac:dyDescent="0.2">
      <c r="D62606" s="20"/>
    </row>
    <row r="62607" spans="4:4" x14ac:dyDescent="0.2">
      <c r="D62607" s="20"/>
    </row>
    <row r="62608" spans="4:4" x14ac:dyDescent="0.2">
      <c r="D62608" s="20"/>
    </row>
    <row r="62609" spans="4:4" x14ac:dyDescent="0.2">
      <c r="D62609" s="20"/>
    </row>
    <row r="62610" spans="4:4" x14ac:dyDescent="0.2">
      <c r="D62610" s="20"/>
    </row>
    <row r="62611" spans="4:4" x14ac:dyDescent="0.2">
      <c r="D62611" s="20"/>
    </row>
    <row r="62612" spans="4:4" x14ac:dyDescent="0.2">
      <c r="D62612" s="20"/>
    </row>
    <row r="62613" spans="4:4" x14ac:dyDescent="0.2">
      <c r="D62613" s="20"/>
    </row>
    <row r="62614" spans="4:4" x14ac:dyDescent="0.2">
      <c r="D62614" s="20"/>
    </row>
    <row r="62615" spans="4:4" x14ac:dyDescent="0.2">
      <c r="D62615" s="20"/>
    </row>
    <row r="62616" spans="4:4" x14ac:dyDescent="0.2">
      <c r="D62616" s="20"/>
    </row>
    <row r="62617" spans="4:4" x14ac:dyDescent="0.2">
      <c r="D62617" s="20"/>
    </row>
    <row r="62618" spans="4:4" x14ac:dyDescent="0.2">
      <c r="D62618" s="20"/>
    </row>
    <row r="62619" spans="4:4" x14ac:dyDescent="0.2">
      <c r="D62619" s="20"/>
    </row>
    <row r="62620" spans="4:4" x14ac:dyDescent="0.2">
      <c r="D62620" s="20"/>
    </row>
    <row r="62621" spans="4:4" x14ac:dyDescent="0.2">
      <c r="D62621" s="20"/>
    </row>
    <row r="62622" spans="4:4" x14ac:dyDescent="0.2">
      <c r="D62622" s="20"/>
    </row>
    <row r="62623" spans="4:4" x14ac:dyDescent="0.2">
      <c r="D62623" s="20"/>
    </row>
    <row r="62624" spans="4:4" x14ac:dyDescent="0.2">
      <c r="D62624" s="20"/>
    </row>
    <row r="62625" spans="4:4" x14ac:dyDescent="0.2">
      <c r="D62625" s="20"/>
    </row>
    <row r="62626" spans="4:4" x14ac:dyDescent="0.2">
      <c r="D62626" s="20"/>
    </row>
    <row r="62627" spans="4:4" x14ac:dyDescent="0.2">
      <c r="D62627" s="20"/>
    </row>
    <row r="62628" spans="4:4" x14ac:dyDescent="0.2">
      <c r="D62628" s="20"/>
    </row>
    <row r="62629" spans="4:4" x14ac:dyDescent="0.2">
      <c r="D62629" s="20"/>
    </row>
    <row r="62630" spans="4:4" x14ac:dyDescent="0.2">
      <c r="D62630" s="20"/>
    </row>
    <row r="62631" spans="4:4" x14ac:dyDescent="0.2">
      <c r="D62631" s="20"/>
    </row>
    <row r="62632" spans="4:4" x14ac:dyDescent="0.2">
      <c r="D62632" s="20"/>
    </row>
    <row r="62633" spans="4:4" x14ac:dyDescent="0.2">
      <c r="D62633" s="20"/>
    </row>
    <row r="62634" spans="4:4" x14ac:dyDescent="0.2">
      <c r="D62634" s="20"/>
    </row>
    <row r="62635" spans="4:4" x14ac:dyDescent="0.2">
      <c r="D62635" s="20"/>
    </row>
    <row r="62636" spans="4:4" x14ac:dyDescent="0.2">
      <c r="D62636" s="20"/>
    </row>
    <row r="62637" spans="4:4" x14ac:dyDescent="0.2">
      <c r="D62637" s="20"/>
    </row>
    <row r="62638" spans="4:4" x14ac:dyDescent="0.2">
      <c r="D62638" s="20"/>
    </row>
    <row r="62639" spans="4:4" x14ac:dyDescent="0.2">
      <c r="D62639" s="20"/>
    </row>
    <row r="62640" spans="4:4" x14ac:dyDescent="0.2">
      <c r="D62640" s="20"/>
    </row>
    <row r="62641" spans="4:4" x14ac:dyDescent="0.2">
      <c r="D62641" s="20"/>
    </row>
    <row r="62642" spans="4:4" x14ac:dyDescent="0.2">
      <c r="D62642" s="20"/>
    </row>
    <row r="62643" spans="4:4" x14ac:dyDescent="0.2">
      <c r="D62643" s="20"/>
    </row>
    <row r="62644" spans="4:4" x14ac:dyDescent="0.2">
      <c r="D62644" s="20"/>
    </row>
    <row r="62645" spans="4:4" x14ac:dyDescent="0.2">
      <c r="D62645" s="20"/>
    </row>
    <row r="62646" spans="4:4" x14ac:dyDescent="0.2">
      <c r="D62646" s="20"/>
    </row>
    <row r="62647" spans="4:4" x14ac:dyDescent="0.2">
      <c r="D62647" s="20"/>
    </row>
    <row r="62648" spans="4:4" x14ac:dyDescent="0.2">
      <c r="D62648" s="20"/>
    </row>
    <row r="62649" spans="4:4" x14ac:dyDescent="0.2">
      <c r="D62649" s="20"/>
    </row>
    <row r="62650" spans="4:4" x14ac:dyDescent="0.2">
      <c r="D62650" s="20"/>
    </row>
    <row r="62651" spans="4:4" x14ac:dyDescent="0.2">
      <c r="D62651" s="20"/>
    </row>
    <row r="62652" spans="4:4" x14ac:dyDescent="0.2">
      <c r="D62652" s="20"/>
    </row>
    <row r="62653" spans="4:4" x14ac:dyDescent="0.2">
      <c r="D62653" s="20"/>
    </row>
    <row r="62654" spans="4:4" x14ac:dyDescent="0.2">
      <c r="D62654" s="20"/>
    </row>
    <row r="62655" spans="4:4" x14ac:dyDescent="0.2">
      <c r="D62655" s="20"/>
    </row>
    <row r="62656" spans="4:4" x14ac:dyDescent="0.2">
      <c r="D62656" s="20"/>
    </row>
    <row r="62657" spans="4:4" x14ac:dyDescent="0.2">
      <c r="D62657" s="20"/>
    </row>
    <row r="62658" spans="4:4" x14ac:dyDescent="0.2">
      <c r="D62658" s="20"/>
    </row>
    <row r="62659" spans="4:4" x14ac:dyDescent="0.2">
      <c r="D62659" s="20"/>
    </row>
    <row r="62660" spans="4:4" x14ac:dyDescent="0.2">
      <c r="D62660" s="20"/>
    </row>
    <row r="62661" spans="4:4" x14ac:dyDescent="0.2">
      <c r="D62661" s="20"/>
    </row>
    <row r="62662" spans="4:4" x14ac:dyDescent="0.2">
      <c r="D62662" s="20"/>
    </row>
    <row r="62663" spans="4:4" x14ac:dyDescent="0.2">
      <c r="D62663" s="20"/>
    </row>
    <row r="62664" spans="4:4" x14ac:dyDescent="0.2">
      <c r="D62664" s="20"/>
    </row>
    <row r="62665" spans="4:4" x14ac:dyDescent="0.2">
      <c r="D62665" s="20"/>
    </row>
    <row r="62666" spans="4:4" x14ac:dyDescent="0.2">
      <c r="D62666" s="20"/>
    </row>
    <row r="62667" spans="4:4" x14ac:dyDescent="0.2">
      <c r="D62667" s="20"/>
    </row>
    <row r="62668" spans="4:4" x14ac:dyDescent="0.2">
      <c r="D62668" s="20"/>
    </row>
    <row r="62669" spans="4:4" x14ac:dyDescent="0.2">
      <c r="D62669" s="20"/>
    </row>
    <row r="62670" spans="4:4" x14ac:dyDescent="0.2">
      <c r="D62670" s="20"/>
    </row>
    <row r="62671" spans="4:4" x14ac:dyDescent="0.2">
      <c r="D62671" s="20"/>
    </row>
    <row r="62672" spans="4:4" x14ac:dyDescent="0.2">
      <c r="D62672" s="20"/>
    </row>
    <row r="62673" spans="4:4" x14ac:dyDescent="0.2">
      <c r="D62673" s="20"/>
    </row>
    <row r="62674" spans="4:4" x14ac:dyDescent="0.2">
      <c r="D62674" s="20"/>
    </row>
    <row r="62675" spans="4:4" x14ac:dyDescent="0.2">
      <c r="D62675" s="20"/>
    </row>
    <row r="62676" spans="4:4" x14ac:dyDescent="0.2">
      <c r="D62676" s="20"/>
    </row>
    <row r="62677" spans="4:4" x14ac:dyDescent="0.2">
      <c r="D62677" s="20"/>
    </row>
    <row r="62678" spans="4:4" x14ac:dyDescent="0.2">
      <c r="D62678" s="20"/>
    </row>
    <row r="62679" spans="4:4" x14ac:dyDescent="0.2">
      <c r="D62679" s="20"/>
    </row>
    <row r="62680" spans="4:4" x14ac:dyDescent="0.2">
      <c r="D62680" s="20"/>
    </row>
    <row r="62681" spans="4:4" x14ac:dyDescent="0.2">
      <c r="D62681" s="20"/>
    </row>
    <row r="62682" spans="4:4" x14ac:dyDescent="0.2">
      <c r="D62682" s="20"/>
    </row>
    <row r="62683" spans="4:4" x14ac:dyDescent="0.2">
      <c r="D62683" s="20"/>
    </row>
    <row r="62684" spans="4:4" x14ac:dyDescent="0.2">
      <c r="D62684" s="20"/>
    </row>
    <row r="62685" spans="4:4" x14ac:dyDescent="0.2">
      <c r="D62685" s="20"/>
    </row>
    <row r="62686" spans="4:4" x14ac:dyDescent="0.2">
      <c r="D62686" s="20"/>
    </row>
    <row r="62687" spans="4:4" x14ac:dyDescent="0.2">
      <c r="D62687" s="20"/>
    </row>
    <row r="62688" spans="4:4" x14ac:dyDescent="0.2">
      <c r="D62688" s="20"/>
    </row>
    <row r="62689" spans="4:4" x14ac:dyDescent="0.2">
      <c r="D62689" s="20"/>
    </row>
    <row r="62690" spans="4:4" x14ac:dyDescent="0.2">
      <c r="D62690" s="20"/>
    </row>
    <row r="62691" spans="4:4" x14ac:dyDescent="0.2">
      <c r="D62691" s="20"/>
    </row>
    <row r="62692" spans="4:4" x14ac:dyDescent="0.2">
      <c r="D62692" s="20"/>
    </row>
    <row r="62693" spans="4:4" x14ac:dyDescent="0.2">
      <c r="D62693" s="20"/>
    </row>
    <row r="62694" spans="4:4" x14ac:dyDescent="0.2">
      <c r="D62694" s="20"/>
    </row>
    <row r="62695" spans="4:4" x14ac:dyDescent="0.2">
      <c r="D62695" s="20"/>
    </row>
    <row r="62696" spans="4:4" x14ac:dyDescent="0.2">
      <c r="D62696" s="20"/>
    </row>
    <row r="62697" spans="4:4" x14ac:dyDescent="0.2">
      <c r="D62697" s="20"/>
    </row>
    <row r="62698" spans="4:4" x14ac:dyDescent="0.2">
      <c r="D62698" s="20"/>
    </row>
    <row r="62699" spans="4:4" x14ac:dyDescent="0.2">
      <c r="D62699" s="20"/>
    </row>
    <row r="62700" spans="4:4" x14ac:dyDescent="0.2">
      <c r="D62700" s="20"/>
    </row>
    <row r="62701" spans="4:4" x14ac:dyDescent="0.2">
      <c r="D62701" s="20"/>
    </row>
    <row r="62702" spans="4:4" x14ac:dyDescent="0.2">
      <c r="D62702" s="20"/>
    </row>
    <row r="62703" spans="4:4" x14ac:dyDescent="0.2">
      <c r="D62703" s="20"/>
    </row>
    <row r="62704" spans="4:4" x14ac:dyDescent="0.2">
      <c r="D62704" s="20"/>
    </row>
    <row r="62705" spans="4:4" x14ac:dyDescent="0.2">
      <c r="D62705" s="20"/>
    </row>
    <row r="62706" spans="4:4" x14ac:dyDescent="0.2">
      <c r="D62706" s="20"/>
    </row>
    <row r="62707" spans="4:4" x14ac:dyDescent="0.2">
      <c r="D62707" s="20"/>
    </row>
    <row r="62708" spans="4:4" x14ac:dyDescent="0.2">
      <c r="D62708" s="20"/>
    </row>
    <row r="62709" spans="4:4" x14ac:dyDescent="0.2">
      <c r="D62709" s="20"/>
    </row>
    <row r="62710" spans="4:4" x14ac:dyDescent="0.2">
      <c r="D62710" s="20"/>
    </row>
    <row r="62711" spans="4:4" x14ac:dyDescent="0.2">
      <c r="D62711" s="20"/>
    </row>
    <row r="62712" spans="4:4" x14ac:dyDescent="0.2">
      <c r="D62712" s="20"/>
    </row>
    <row r="62713" spans="4:4" x14ac:dyDescent="0.2">
      <c r="D62713" s="20"/>
    </row>
    <row r="62714" spans="4:4" x14ac:dyDescent="0.2">
      <c r="D62714" s="20"/>
    </row>
    <row r="62715" spans="4:4" x14ac:dyDescent="0.2">
      <c r="D62715" s="20"/>
    </row>
    <row r="62716" spans="4:4" x14ac:dyDescent="0.2">
      <c r="D62716" s="20"/>
    </row>
    <row r="62717" spans="4:4" x14ac:dyDescent="0.2">
      <c r="D62717" s="20"/>
    </row>
    <row r="62718" spans="4:4" x14ac:dyDescent="0.2">
      <c r="D62718" s="20"/>
    </row>
    <row r="62719" spans="4:4" x14ac:dyDescent="0.2">
      <c r="D62719" s="20"/>
    </row>
    <row r="62720" spans="4:4" x14ac:dyDescent="0.2">
      <c r="D62720" s="20"/>
    </row>
    <row r="62721" spans="4:4" x14ac:dyDescent="0.2">
      <c r="D62721" s="20"/>
    </row>
    <row r="62722" spans="4:4" x14ac:dyDescent="0.2">
      <c r="D62722" s="20"/>
    </row>
    <row r="62723" spans="4:4" x14ac:dyDescent="0.2">
      <c r="D62723" s="20"/>
    </row>
    <row r="62724" spans="4:4" x14ac:dyDescent="0.2">
      <c r="D62724" s="20"/>
    </row>
    <row r="62725" spans="4:4" x14ac:dyDescent="0.2">
      <c r="D62725" s="20"/>
    </row>
    <row r="62726" spans="4:4" x14ac:dyDescent="0.2">
      <c r="D62726" s="20"/>
    </row>
    <row r="62727" spans="4:4" x14ac:dyDescent="0.2">
      <c r="D62727" s="20"/>
    </row>
    <row r="62728" spans="4:4" x14ac:dyDescent="0.2">
      <c r="D62728" s="20"/>
    </row>
    <row r="62729" spans="4:4" x14ac:dyDescent="0.2">
      <c r="D62729" s="20"/>
    </row>
    <row r="62730" spans="4:4" x14ac:dyDescent="0.2">
      <c r="D62730" s="20"/>
    </row>
    <row r="62731" spans="4:4" x14ac:dyDescent="0.2">
      <c r="D62731" s="20"/>
    </row>
    <row r="62732" spans="4:4" x14ac:dyDescent="0.2">
      <c r="D62732" s="20"/>
    </row>
    <row r="62733" spans="4:4" x14ac:dyDescent="0.2">
      <c r="D62733" s="20"/>
    </row>
    <row r="62734" spans="4:4" x14ac:dyDescent="0.2">
      <c r="D62734" s="20"/>
    </row>
    <row r="62735" spans="4:4" x14ac:dyDescent="0.2">
      <c r="D62735" s="20"/>
    </row>
    <row r="62736" spans="4:4" x14ac:dyDescent="0.2">
      <c r="D62736" s="20"/>
    </row>
    <row r="62737" spans="4:4" x14ac:dyDescent="0.2">
      <c r="D62737" s="20"/>
    </row>
    <row r="62738" spans="4:4" x14ac:dyDescent="0.2">
      <c r="D62738" s="20"/>
    </row>
    <row r="62739" spans="4:4" x14ac:dyDescent="0.2">
      <c r="D62739" s="20"/>
    </row>
    <row r="62740" spans="4:4" x14ac:dyDescent="0.2">
      <c r="D62740" s="20"/>
    </row>
    <row r="62741" spans="4:4" x14ac:dyDescent="0.2">
      <c r="D62741" s="20"/>
    </row>
    <row r="62742" spans="4:4" x14ac:dyDescent="0.2">
      <c r="D62742" s="20"/>
    </row>
    <row r="62743" spans="4:4" x14ac:dyDescent="0.2">
      <c r="D62743" s="20"/>
    </row>
    <row r="62744" spans="4:4" x14ac:dyDescent="0.2">
      <c r="D62744" s="20"/>
    </row>
    <row r="62745" spans="4:4" x14ac:dyDescent="0.2">
      <c r="D62745" s="20"/>
    </row>
    <row r="62746" spans="4:4" x14ac:dyDescent="0.2">
      <c r="D62746" s="20"/>
    </row>
    <row r="62747" spans="4:4" x14ac:dyDescent="0.2">
      <c r="D62747" s="20"/>
    </row>
    <row r="62748" spans="4:4" x14ac:dyDescent="0.2">
      <c r="D62748" s="20"/>
    </row>
    <row r="62749" spans="4:4" x14ac:dyDescent="0.2">
      <c r="D62749" s="20"/>
    </row>
    <row r="62750" spans="4:4" x14ac:dyDescent="0.2">
      <c r="D62750" s="20"/>
    </row>
    <row r="62751" spans="4:4" x14ac:dyDescent="0.2">
      <c r="D62751" s="20"/>
    </row>
    <row r="62752" spans="4:4" x14ac:dyDescent="0.2">
      <c r="D62752" s="20"/>
    </row>
    <row r="62753" spans="4:4" x14ac:dyDescent="0.2">
      <c r="D62753" s="20"/>
    </row>
    <row r="62754" spans="4:4" x14ac:dyDescent="0.2">
      <c r="D62754" s="20"/>
    </row>
    <row r="62755" spans="4:4" x14ac:dyDescent="0.2">
      <c r="D62755" s="20"/>
    </row>
    <row r="62756" spans="4:4" x14ac:dyDescent="0.2">
      <c r="D62756" s="20"/>
    </row>
    <row r="62757" spans="4:4" x14ac:dyDescent="0.2">
      <c r="D62757" s="20"/>
    </row>
    <row r="62758" spans="4:4" x14ac:dyDescent="0.2">
      <c r="D62758" s="20"/>
    </row>
    <row r="62759" spans="4:4" x14ac:dyDescent="0.2">
      <c r="D62759" s="20"/>
    </row>
    <row r="62760" spans="4:4" x14ac:dyDescent="0.2">
      <c r="D62760" s="20"/>
    </row>
    <row r="62761" spans="4:4" x14ac:dyDescent="0.2">
      <c r="D62761" s="20"/>
    </row>
    <row r="62762" spans="4:4" x14ac:dyDescent="0.2">
      <c r="D62762" s="20"/>
    </row>
    <row r="62763" spans="4:4" x14ac:dyDescent="0.2">
      <c r="D62763" s="20"/>
    </row>
    <row r="62764" spans="4:4" x14ac:dyDescent="0.2">
      <c r="D62764" s="20"/>
    </row>
    <row r="62765" spans="4:4" x14ac:dyDescent="0.2">
      <c r="D62765" s="20"/>
    </row>
    <row r="62766" spans="4:4" x14ac:dyDescent="0.2">
      <c r="D62766" s="20"/>
    </row>
    <row r="62767" spans="4:4" x14ac:dyDescent="0.2">
      <c r="D62767" s="20"/>
    </row>
    <row r="62768" spans="4:4" x14ac:dyDescent="0.2">
      <c r="D62768" s="20"/>
    </row>
    <row r="62769" spans="4:4" x14ac:dyDescent="0.2">
      <c r="D62769" s="20"/>
    </row>
    <row r="62770" spans="4:4" x14ac:dyDescent="0.2">
      <c r="D62770" s="20"/>
    </row>
    <row r="62771" spans="4:4" x14ac:dyDescent="0.2">
      <c r="D62771" s="20"/>
    </row>
    <row r="62772" spans="4:4" x14ac:dyDescent="0.2">
      <c r="D62772" s="20"/>
    </row>
    <row r="62773" spans="4:4" x14ac:dyDescent="0.2">
      <c r="D62773" s="20"/>
    </row>
    <row r="62774" spans="4:4" x14ac:dyDescent="0.2">
      <c r="D62774" s="20"/>
    </row>
    <row r="62775" spans="4:4" x14ac:dyDescent="0.2">
      <c r="D62775" s="20"/>
    </row>
    <row r="62776" spans="4:4" x14ac:dyDescent="0.2">
      <c r="D62776" s="20"/>
    </row>
    <row r="62777" spans="4:4" x14ac:dyDescent="0.2">
      <c r="D62777" s="20"/>
    </row>
    <row r="62778" spans="4:4" x14ac:dyDescent="0.2">
      <c r="D62778" s="20"/>
    </row>
    <row r="62779" spans="4:4" x14ac:dyDescent="0.2">
      <c r="D62779" s="20"/>
    </row>
    <row r="62780" spans="4:4" x14ac:dyDescent="0.2">
      <c r="D62780" s="20"/>
    </row>
    <row r="62781" spans="4:4" x14ac:dyDescent="0.2">
      <c r="D62781" s="20"/>
    </row>
    <row r="62782" spans="4:4" x14ac:dyDescent="0.2">
      <c r="D62782" s="20"/>
    </row>
    <row r="62783" spans="4:4" x14ac:dyDescent="0.2">
      <c r="D62783" s="20"/>
    </row>
    <row r="62784" spans="4:4" x14ac:dyDescent="0.2">
      <c r="D62784" s="20"/>
    </row>
    <row r="62785" spans="4:4" x14ac:dyDescent="0.2">
      <c r="D62785" s="20"/>
    </row>
    <row r="62786" spans="4:4" x14ac:dyDescent="0.2">
      <c r="D62786" s="20"/>
    </row>
    <row r="62787" spans="4:4" x14ac:dyDescent="0.2">
      <c r="D62787" s="20"/>
    </row>
    <row r="62788" spans="4:4" x14ac:dyDescent="0.2">
      <c r="D62788" s="20"/>
    </row>
    <row r="62789" spans="4:4" x14ac:dyDescent="0.2">
      <c r="D62789" s="20"/>
    </row>
    <row r="62790" spans="4:4" x14ac:dyDescent="0.2">
      <c r="D62790" s="20"/>
    </row>
    <row r="62791" spans="4:4" x14ac:dyDescent="0.2">
      <c r="D62791" s="20"/>
    </row>
    <row r="62792" spans="4:4" x14ac:dyDescent="0.2">
      <c r="D62792" s="20"/>
    </row>
    <row r="62793" spans="4:4" x14ac:dyDescent="0.2">
      <c r="D62793" s="20"/>
    </row>
    <row r="62794" spans="4:4" x14ac:dyDescent="0.2">
      <c r="D62794" s="20"/>
    </row>
    <row r="62795" spans="4:4" x14ac:dyDescent="0.2">
      <c r="D62795" s="20"/>
    </row>
    <row r="62796" spans="4:4" x14ac:dyDescent="0.2">
      <c r="D62796" s="20"/>
    </row>
    <row r="62797" spans="4:4" x14ac:dyDescent="0.2">
      <c r="D62797" s="20"/>
    </row>
    <row r="62798" spans="4:4" x14ac:dyDescent="0.2">
      <c r="D62798" s="20"/>
    </row>
    <row r="62799" spans="4:4" x14ac:dyDescent="0.2">
      <c r="D62799" s="20"/>
    </row>
    <row r="62800" spans="4:4" x14ac:dyDescent="0.2">
      <c r="D62800" s="20"/>
    </row>
    <row r="62801" spans="4:4" x14ac:dyDescent="0.2">
      <c r="D62801" s="20"/>
    </row>
    <row r="62802" spans="4:4" x14ac:dyDescent="0.2">
      <c r="D62802" s="20"/>
    </row>
    <row r="62803" spans="4:4" x14ac:dyDescent="0.2">
      <c r="D62803" s="20"/>
    </row>
    <row r="62804" spans="4:4" x14ac:dyDescent="0.2">
      <c r="D62804" s="20"/>
    </row>
    <row r="62805" spans="4:4" x14ac:dyDescent="0.2">
      <c r="D62805" s="20"/>
    </row>
    <row r="62806" spans="4:4" x14ac:dyDescent="0.2">
      <c r="D62806" s="20"/>
    </row>
    <row r="62807" spans="4:4" x14ac:dyDescent="0.2">
      <c r="D62807" s="20"/>
    </row>
    <row r="62808" spans="4:4" x14ac:dyDescent="0.2">
      <c r="D62808" s="20"/>
    </row>
    <row r="62809" spans="4:4" x14ac:dyDescent="0.2">
      <c r="D62809" s="20"/>
    </row>
    <row r="62810" spans="4:4" x14ac:dyDescent="0.2">
      <c r="D62810" s="20"/>
    </row>
    <row r="62811" spans="4:4" x14ac:dyDescent="0.2">
      <c r="D62811" s="20"/>
    </row>
    <row r="62812" spans="4:4" x14ac:dyDescent="0.2">
      <c r="D62812" s="20"/>
    </row>
    <row r="62813" spans="4:4" x14ac:dyDescent="0.2">
      <c r="D62813" s="20"/>
    </row>
    <row r="62814" spans="4:4" x14ac:dyDescent="0.2">
      <c r="D62814" s="20"/>
    </row>
    <row r="62815" spans="4:4" x14ac:dyDescent="0.2">
      <c r="D62815" s="20"/>
    </row>
    <row r="62816" spans="4:4" x14ac:dyDescent="0.2">
      <c r="D62816" s="20"/>
    </row>
    <row r="62817" spans="4:4" x14ac:dyDescent="0.2">
      <c r="D62817" s="20"/>
    </row>
    <row r="62818" spans="4:4" x14ac:dyDescent="0.2">
      <c r="D62818" s="20"/>
    </row>
    <row r="62819" spans="4:4" x14ac:dyDescent="0.2">
      <c r="D62819" s="20"/>
    </row>
    <row r="62820" spans="4:4" x14ac:dyDescent="0.2">
      <c r="D62820" s="20"/>
    </row>
    <row r="62821" spans="4:4" x14ac:dyDescent="0.2">
      <c r="D62821" s="20"/>
    </row>
    <row r="62822" spans="4:4" x14ac:dyDescent="0.2">
      <c r="D62822" s="20"/>
    </row>
    <row r="62823" spans="4:4" x14ac:dyDescent="0.2">
      <c r="D62823" s="20"/>
    </row>
    <row r="62824" spans="4:4" x14ac:dyDescent="0.2">
      <c r="D62824" s="20"/>
    </row>
    <row r="62825" spans="4:4" x14ac:dyDescent="0.2">
      <c r="D62825" s="20"/>
    </row>
    <row r="62826" spans="4:4" x14ac:dyDescent="0.2">
      <c r="D62826" s="20"/>
    </row>
    <row r="62827" spans="4:4" x14ac:dyDescent="0.2">
      <c r="D62827" s="20"/>
    </row>
    <row r="62828" spans="4:4" x14ac:dyDescent="0.2">
      <c r="D62828" s="20"/>
    </row>
    <row r="62829" spans="4:4" x14ac:dyDescent="0.2">
      <c r="D62829" s="20"/>
    </row>
    <row r="62830" spans="4:4" x14ac:dyDescent="0.2">
      <c r="D62830" s="20"/>
    </row>
    <row r="62831" spans="4:4" x14ac:dyDescent="0.2">
      <c r="D62831" s="20"/>
    </row>
    <row r="62832" spans="4:4" x14ac:dyDescent="0.2">
      <c r="D62832" s="20"/>
    </row>
    <row r="62833" spans="4:4" x14ac:dyDescent="0.2">
      <c r="D62833" s="20"/>
    </row>
    <row r="62834" spans="4:4" x14ac:dyDescent="0.2">
      <c r="D62834" s="20"/>
    </row>
    <row r="62835" spans="4:4" x14ac:dyDescent="0.2">
      <c r="D62835" s="20"/>
    </row>
    <row r="62836" spans="4:4" x14ac:dyDescent="0.2">
      <c r="D62836" s="20"/>
    </row>
    <row r="62837" spans="4:4" x14ac:dyDescent="0.2">
      <c r="D62837" s="20"/>
    </row>
    <row r="62838" spans="4:4" x14ac:dyDescent="0.2">
      <c r="D62838" s="20"/>
    </row>
    <row r="62839" spans="4:4" x14ac:dyDescent="0.2">
      <c r="D62839" s="20"/>
    </row>
    <row r="62840" spans="4:4" x14ac:dyDescent="0.2">
      <c r="D62840" s="20"/>
    </row>
    <row r="62841" spans="4:4" x14ac:dyDescent="0.2">
      <c r="D62841" s="20"/>
    </row>
    <row r="62842" spans="4:4" x14ac:dyDescent="0.2">
      <c r="D62842" s="20"/>
    </row>
    <row r="62843" spans="4:4" x14ac:dyDescent="0.2">
      <c r="D62843" s="20"/>
    </row>
    <row r="62844" spans="4:4" x14ac:dyDescent="0.2">
      <c r="D62844" s="20"/>
    </row>
    <row r="62845" spans="4:4" x14ac:dyDescent="0.2">
      <c r="D62845" s="20"/>
    </row>
    <row r="62846" spans="4:4" x14ac:dyDescent="0.2">
      <c r="D62846" s="20"/>
    </row>
    <row r="62847" spans="4:4" x14ac:dyDescent="0.2">
      <c r="D62847" s="20"/>
    </row>
    <row r="62848" spans="4:4" x14ac:dyDescent="0.2">
      <c r="D62848" s="20"/>
    </row>
    <row r="62849" spans="4:4" x14ac:dyDescent="0.2">
      <c r="D62849" s="20"/>
    </row>
    <row r="62850" spans="4:4" x14ac:dyDescent="0.2">
      <c r="D62850" s="20"/>
    </row>
    <row r="62851" spans="4:4" x14ac:dyDescent="0.2">
      <c r="D62851" s="20"/>
    </row>
    <row r="62852" spans="4:4" x14ac:dyDescent="0.2">
      <c r="D62852" s="20"/>
    </row>
    <row r="62853" spans="4:4" x14ac:dyDescent="0.2">
      <c r="D62853" s="20"/>
    </row>
    <row r="62854" spans="4:4" x14ac:dyDescent="0.2">
      <c r="D62854" s="20"/>
    </row>
    <row r="62855" spans="4:4" x14ac:dyDescent="0.2">
      <c r="D62855" s="20"/>
    </row>
    <row r="62856" spans="4:4" x14ac:dyDescent="0.2">
      <c r="D62856" s="20"/>
    </row>
    <row r="62857" spans="4:4" x14ac:dyDescent="0.2">
      <c r="D62857" s="20"/>
    </row>
    <row r="62858" spans="4:4" x14ac:dyDescent="0.2">
      <c r="D62858" s="20"/>
    </row>
    <row r="62859" spans="4:4" x14ac:dyDescent="0.2">
      <c r="D62859" s="20"/>
    </row>
    <row r="62860" spans="4:4" x14ac:dyDescent="0.2">
      <c r="D62860" s="20"/>
    </row>
    <row r="62861" spans="4:4" x14ac:dyDescent="0.2">
      <c r="D62861" s="20"/>
    </row>
    <row r="62862" spans="4:4" x14ac:dyDescent="0.2">
      <c r="D62862" s="20"/>
    </row>
    <row r="62863" spans="4:4" x14ac:dyDescent="0.2">
      <c r="D62863" s="20"/>
    </row>
    <row r="62864" spans="4:4" x14ac:dyDescent="0.2">
      <c r="D62864" s="20"/>
    </row>
    <row r="62865" spans="4:4" x14ac:dyDescent="0.2">
      <c r="D62865" s="20"/>
    </row>
    <row r="62866" spans="4:4" x14ac:dyDescent="0.2">
      <c r="D62866" s="20"/>
    </row>
    <row r="62867" spans="4:4" x14ac:dyDescent="0.2">
      <c r="D62867" s="20"/>
    </row>
    <row r="62868" spans="4:4" x14ac:dyDescent="0.2">
      <c r="D62868" s="20"/>
    </row>
    <row r="62869" spans="4:4" x14ac:dyDescent="0.2">
      <c r="D62869" s="20"/>
    </row>
    <row r="62870" spans="4:4" x14ac:dyDescent="0.2">
      <c r="D62870" s="20"/>
    </row>
    <row r="62871" spans="4:4" x14ac:dyDescent="0.2">
      <c r="D62871" s="20"/>
    </row>
    <row r="62872" spans="4:4" x14ac:dyDescent="0.2">
      <c r="D62872" s="20"/>
    </row>
    <row r="62873" spans="4:4" x14ac:dyDescent="0.2">
      <c r="D62873" s="20"/>
    </row>
    <row r="62874" spans="4:4" x14ac:dyDescent="0.2">
      <c r="D62874" s="20"/>
    </row>
    <row r="62875" spans="4:4" x14ac:dyDescent="0.2">
      <c r="D62875" s="20"/>
    </row>
    <row r="62876" spans="4:4" x14ac:dyDescent="0.2">
      <c r="D62876" s="20"/>
    </row>
    <row r="62877" spans="4:4" x14ac:dyDescent="0.2">
      <c r="D62877" s="20"/>
    </row>
    <row r="62878" spans="4:4" x14ac:dyDescent="0.2">
      <c r="D62878" s="20"/>
    </row>
    <row r="62879" spans="4:4" x14ac:dyDescent="0.2">
      <c r="D62879" s="20"/>
    </row>
    <row r="62880" spans="4:4" x14ac:dyDescent="0.2">
      <c r="D62880" s="20"/>
    </row>
    <row r="62881" spans="4:4" x14ac:dyDescent="0.2">
      <c r="D62881" s="20"/>
    </row>
    <row r="62882" spans="4:4" x14ac:dyDescent="0.2">
      <c r="D62882" s="20"/>
    </row>
    <row r="62883" spans="4:4" x14ac:dyDescent="0.2">
      <c r="D62883" s="20"/>
    </row>
    <row r="62884" spans="4:4" x14ac:dyDescent="0.2">
      <c r="D62884" s="20"/>
    </row>
    <row r="62885" spans="4:4" x14ac:dyDescent="0.2">
      <c r="D62885" s="20"/>
    </row>
    <row r="62886" spans="4:4" x14ac:dyDescent="0.2">
      <c r="D62886" s="20"/>
    </row>
    <row r="62887" spans="4:4" x14ac:dyDescent="0.2">
      <c r="D62887" s="20"/>
    </row>
    <row r="62888" spans="4:4" x14ac:dyDescent="0.2">
      <c r="D62888" s="20"/>
    </row>
    <row r="62889" spans="4:4" x14ac:dyDescent="0.2">
      <c r="D62889" s="20"/>
    </row>
    <row r="62890" spans="4:4" x14ac:dyDescent="0.2">
      <c r="D62890" s="20"/>
    </row>
    <row r="62891" spans="4:4" x14ac:dyDescent="0.2">
      <c r="D62891" s="20"/>
    </row>
    <row r="62892" spans="4:4" x14ac:dyDescent="0.2">
      <c r="D62892" s="20"/>
    </row>
    <row r="62893" spans="4:4" x14ac:dyDescent="0.2">
      <c r="D62893" s="20"/>
    </row>
    <row r="62894" spans="4:4" x14ac:dyDescent="0.2">
      <c r="D62894" s="20"/>
    </row>
    <row r="62895" spans="4:4" x14ac:dyDescent="0.2">
      <c r="D62895" s="20"/>
    </row>
    <row r="62896" spans="4:4" x14ac:dyDescent="0.2">
      <c r="D62896" s="20"/>
    </row>
    <row r="62897" spans="4:4" x14ac:dyDescent="0.2">
      <c r="D62897" s="20"/>
    </row>
    <row r="62898" spans="4:4" x14ac:dyDescent="0.2">
      <c r="D62898" s="20"/>
    </row>
    <row r="62899" spans="4:4" x14ac:dyDescent="0.2">
      <c r="D62899" s="20"/>
    </row>
    <row r="62900" spans="4:4" x14ac:dyDescent="0.2">
      <c r="D62900" s="20"/>
    </row>
    <row r="62901" spans="4:4" x14ac:dyDescent="0.2">
      <c r="D62901" s="20"/>
    </row>
    <row r="62902" spans="4:4" x14ac:dyDescent="0.2">
      <c r="D62902" s="20"/>
    </row>
    <row r="62903" spans="4:4" x14ac:dyDescent="0.2">
      <c r="D62903" s="20"/>
    </row>
    <row r="62904" spans="4:4" x14ac:dyDescent="0.2">
      <c r="D62904" s="20"/>
    </row>
    <row r="62905" spans="4:4" x14ac:dyDescent="0.2">
      <c r="D62905" s="20"/>
    </row>
    <row r="62906" spans="4:4" x14ac:dyDescent="0.2">
      <c r="D62906" s="20"/>
    </row>
    <row r="62907" spans="4:4" x14ac:dyDescent="0.2">
      <c r="D62907" s="20"/>
    </row>
    <row r="62908" spans="4:4" x14ac:dyDescent="0.2">
      <c r="D62908" s="20"/>
    </row>
    <row r="62909" spans="4:4" x14ac:dyDescent="0.2">
      <c r="D62909" s="20"/>
    </row>
    <row r="62910" spans="4:4" x14ac:dyDescent="0.2">
      <c r="D62910" s="20"/>
    </row>
    <row r="62911" spans="4:4" x14ac:dyDescent="0.2">
      <c r="D62911" s="20"/>
    </row>
    <row r="62912" spans="4:4" x14ac:dyDescent="0.2">
      <c r="D62912" s="20"/>
    </row>
    <row r="62913" spans="4:4" x14ac:dyDescent="0.2">
      <c r="D62913" s="20"/>
    </row>
    <row r="62914" spans="4:4" x14ac:dyDescent="0.2">
      <c r="D62914" s="20"/>
    </row>
    <row r="62915" spans="4:4" x14ac:dyDescent="0.2">
      <c r="D62915" s="20"/>
    </row>
    <row r="62916" spans="4:4" x14ac:dyDescent="0.2">
      <c r="D62916" s="20"/>
    </row>
    <row r="62917" spans="4:4" x14ac:dyDescent="0.2">
      <c r="D62917" s="20"/>
    </row>
    <row r="62918" spans="4:4" x14ac:dyDescent="0.2">
      <c r="D62918" s="20"/>
    </row>
    <row r="62919" spans="4:4" x14ac:dyDescent="0.2">
      <c r="D62919" s="20"/>
    </row>
    <row r="62920" spans="4:4" x14ac:dyDescent="0.2">
      <c r="D62920" s="20"/>
    </row>
    <row r="62921" spans="4:4" x14ac:dyDescent="0.2">
      <c r="D62921" s="20"/>
    </row>
    <row r="62922" spans="4:4" x14ac:dyDescent="0.2">
      <c r="D62922" s="20"/>
    </row>
    <row r="62923" spans="4:4" x14ac:dyDescent="0.2">
      <c r="D62923" s="20"/>
    </row>
    <row r="62924" spans="4:4" x14ac:dyDescent="0.2">
      <c r="D62924" s="20"/>
    </row>
    <row r="62925" spans="4:4" x14ac:dyDescent="0.2">
      <c r="D62925" s="20"/>
    </row>
    <row r="62926" spans="4:4" x14ac:dyDescent="0.2">
      <c r="D62926" s="20"/>
    </row>
    <row r="62927" spans="4:4" x14ac:dyDescent="0.2">
      <c r="D62927" s="20"/>
    </row>
    <row r="62928" spans="4:4" x14ac:dyDescent="0.2">
      <c r="D62928" s="20"/>
    </row>
    <row r="62929" spans="4:4" x14ac:dyDescent="0.2">
      <c r="D62929" s="20"/>
    </row>
    <row r="62930" spans="4:4" x14ac:dyDescent="0.2">
      <c r="D62930" s="20"/>
    </row>
    <row r="62931" spans="4:4" x14ac:dyDescent="0.2">
      <c r="D62931" s="20"/>
    </row>
    <row r="62932" spans="4:4" x14ac:dyDescent="0.2">
      <c r="D62932" s="20"/>
    </row>
    <row r="62933" spans="4:4" x14ac:dyDescent="0.2">
      <c r="D62933" s="20"/>
    </row>
    <row r="62934" spans="4:4" x14ac:dyDescent="0.2">
      <c r="D62934" s="20"/>
    </row>
    <row r="62935" spans="4:4" x14ac:dyDescent="0.2">
      <c r="D62935" s="20"/>
    </row>
    <row r="62936" spans="4:4" x14ac:dyDescent="0.2">
      <c r="D62936" s="20"/>
    </row>
    <row r="62937" spans="4:4" x14ac:dyDescent="0.2">
      <c r="D62937" s="20"/>
    </row>
    <row r="62938" spans="4:4" x14ac:dyDescent="0.2">
      <c r="D62938" s="20"/>
    </row>
    <row r="62939" spans="4:4" x14ac:dyDescent="0.2">
      <c r="D62939" s="20"/>
    </row>
    <row r="62940" spans="4:4" x14ac:dyDescent="0.2">
      <c r="D62940" s="20"/>
    </row>
    <row r="62941" spans="4:4" x14ac:dyDescent="0.2">
      <c r="D62941" s="20"/>
    </row>
    <row r="62942" spans="4:4" x14ac:dyDescent="0.2">
      <c r="D62942" s="20"/>
    </row>
    <row r="62943" spans="4:4" x14ac:dyDescent="0.2">
      <c r="D62943" s="20"/>
    </row>
    <row r="62944" spans="4:4" x14ac:dyDescent="0.2">
      <c r="D62944" s="20"/>
    </row>
    <row r="62945" spans="4:4" x14ac:dyDescent="0.2">
      <c r="D62945" s="20"/>
    </row>
    <row r="62946" spans="4:4" x14ac:dyDescent="0.2">
      <c r="D62946" s="20"/>
    </row>
    <row r="62947" spans="4:4" x14ac:dyDescent="0.2">
      <c r="D62947" s="20"/>
    </row>
    <row r="62948" spans="4:4" x14ac:dyDescent="0.2">
      <c r="D62948" s="20"/>
    </row>
    <row r="62949" spans="4:4" x14ac:dyDescent="0.2">
      <c r="D62949" s="20"/>
    </row>
    <row r="62950" spans="4:4" x14ac:dyDescent="0.2">
      <c r="D62950" s="20"/>
    </row>
    <row r="62951" spans="4:4" x14ac:dyDescent="0.2">
      <c r="D62951" s="20"/>
    </row>
    <row r="62952" spans="4:4" x14ac:dyDescent="0.2">
      <c r="D62952" s="20"/>
    </row>
    <row r="62953" spans="4:4" x14ac:dyDescent="0.2">
      <c r="D62953" s="20"/>
    </row>
    <row r="62954" spans="4:4" x14ac:dyDescent="0.2">
      <c r="D62954" s="20"/>
    </row>
    <row r="62955" spans="4:4" x14ac:dyDescent="0.2">
      <c r="D62955" s="20"/>
    </row>
    <row r="62956" spans="4:4" x14ac:dyDescent="0.2">
      <c r="D62956" s="20"/>
    </row>
    <row r="62957" spans="4:4" x14ac:dyDescent="0.2">
      <c r="D62957" s="20"/>
    </row>
    <row r="62958" spans="4:4" x14ac:dyDescent="0.2">
      <c r="D62958" s="20"/>
    </row>
    <row r="62959" spans="4:4" x14ac:dyDescent="0.2">
      <c r="D62959" s="20"/>
    </row>
    <row r="62960" spans="4:4" x14ac:dyDescent="0.2">
      <c r="D62960" s="20"/>
    </row>
    <row r="62961" spans="4:4" x14ac:dyDescent="0.2">
      <c r="D62961" s="20"/>
    </row>
    <row r="62962" spans="4:4" x14ac:dyDescent="0.2">
      <c r="D62962" s="20"/>
    </row>
    <row r="62963" spans="4:4" x14ac:dyDescent="0.2">
      <c r="D62963" s="20"/>
    </row>
    <row r="62964" spans="4:4" x14ac:dyDescent="0.2">
      <c r="D62964" s="20"/>
    </row>
    <row r="62965" spans="4:4" x14ac:dyDescent="0.2">
      <c r="D62965" s="20"/>
    </row>
    <row r="62966" spans="4:4" x14ac:dyDescent="0.2">
      <c r="D62966" s="20"/>
    </row>
    <row r="62967" spans="4:4" x14ac:dyDescent="0.2">
      <c r="D62967" s="20"/>
    </row>
    <row r="62968" spans="4:4" x14ac:dyDescent="0.2">
      <c r="D62968" s="20"/>
    </row>
    <row r="62969" spans="4:4" x14ac:dyDescent="0.2">
      <c r="D62969" s="20"/>
    </row>
    <row r="62970" spans="4:4" x14ac:dyDescent="0.2">
      <c r="D62970" s="20"/>
    </row>
    <row r="62971" spans="4:4" x14ac:dyDescent="0.2">
      <c r="D62971" s="20"/>
    </row>
    <row r="62972" spans="4:4" x14ac:dyDescent="0.2">
      <c r="D62972" s="20"/>
    </row>
    <row r="62973" spans="4:4" x14ac:dyDescent="0.2">
      <c r="D62973" s="20"/>
    </row>
    <row r="62974" spans="4:4" x14ac:dyDescent="0.2">
      <c r="D62974" s="20"/>
    </row>
    <row r="62975" spans="4:4" x14ac:dyDescent="0.2">
      <c r="D62975" s="20"/>
    </row>
    <row r="62976" spans="4:4" x14ac:dyDescent="0.2">
      <c r="D62976" s="20"/>
    </row>
    <row r="62977" spans="4:4" x14ac:dyDescent="0.2">
      <c r="D62977" s="20"/>
    </row>
    <row r="62978" spans="4:4" x14ac:dyDescent="0.2">
      <c r="D62978" s="20"/>
    </row>
    <row r="62979" spans="4:4" x14ac:dyDescent="0.2">
      <c r="D62979" s="20"/>
    </row>
    <row r="62980" spans="4:4" x14ac:dyDescent="0.2">
      <c r="D62980" s="20"/>
    </row>
    <row r="62981" spans="4:4" x14ac:dyDescent="0.2">
      <c r="D62981" s="20"/>
    </row>
    <row r="62982" spans="4:4" x14ac:dyDescent="0.2">
      <c r="D62982" s="20"/>
    </row>
    <row r="62983" spans="4:4" x14ac:dyDescent="0.2">
      <c r="D62983" s="20"/>
    </row>
    <row r="62984" spans="4:4" x14ac:dyDescent="0.2">
      <c r="D62984" s="20"/>
    </row>
    <row r="62985" spans="4:4" x14ac:dyDescent="0.2">
      <c r="D62985" s="20"/>
    </row>
    <row r="62986" spans="4:4" x14ac:dyDescent="0.2">
      <c r="D62986" s="20"/>
    </row>
    <row r="62987" spans="4:4" x14ac:dyDescent="0.2">
      <c r="D62987" s="20"/>
    </row>
    <row r="62988" spans="4:4" x14ac:dyDescent="0.2">
      <c r="D62988" s="20"/>
    </row>
    <row r="62989" spans="4:4" x14ac:dyDescent="0.2">
      <c r="D62989" s="20"/>
    </row>
    <row r="62990" spans="4:4" x14ac:dyDescent="0.2">
      <c r="D62990" s="20"/>
    </row>
    <row r="62991" spans="4:4" x14ac:dyDescent="0.2">
      <c r="D62991" s="20"/>
    </row>
    <row r="62992" spans="4:4" x14ac:dyDescent="0.2">
      <c r="D62992" s="20"/>
    </row>
    <row r="62993" spans="4:4" x14ac:dyDescent="0.2">
      <c r="D62993" s="20"/>
    </row>
    <row r="62994" spans="4:4" x14ac:dyDescent="0.2">
      <c r="D62994" s="20"/>
    </row>
    <row r="62995" spans="4:4" x14ac:dyDescent="0.2">
      <c r="D62995" s="20"/>
    </row>
    <row r="62996" spans="4:4" x14ac:dyDescent="0.2">
      <c r="D62996" s="20"/>
    </row>
    <row r="62997" spans="4:4" x14ac:dyDescent="0.2">
      <c r="D62997" s="20"/>
    </row>
    <row r="62998" spans="4:4" x14ac:dyDescent="0.2">
      <c r="D62998" s="20"/>
    </row>
    <row r="62999" spans="4:4" x14ac:dyDescent="0.2">
      <c r="D62999" s="20"/>
    </row>
    <row r="63000" spans="4:4" x14ac:dyDescent="0.2">
      <c r="D63000" s="20"/>
    </row>
    <row r="63001" spans="4:4" x14ac:dyDescent="0.2">
      <c r="D63001" s="20"/>
    </row>
    <row r="63002" spans="4:4" x14ac:dyDescent="0.2">
      <c r="D63002" s="20"/>
    </row>
    <row r="63003" spans="4:4" x14ac:dyDescent="0.2">
      <c r="D63003" s="20"/>
    </row>
    <row r="63004" spans="4:4" x14ac:dyDescent="0.2">
      <c r="D63004" s="20"/>
    </row>
    <row r="63005" spans="4:4" x14ac:dyDescent="0.2">
      <c r="D63005" s="20"/>
    </row>
    <row r="63006" spans="4:4" x14ac:dyDescent="0.2">
      <c r="D63006" s="20"/>
    </row>
    <row r="63007" spans="4:4" x14ac:dyDescent="0.2">
      <c r="D63007" s="20"/>
    </row>
    <row r="63008" spans="4:4" x14ac:dyDescent="0.2">
      <c r="D63008" s="20"/>
    </row>
    <row r="63009" spans="4:4" x14ac:dyDescent="0.2">
      <c r="D63009" s="20"/>
    </row>
    <row r="63010" spans="4:4" x14ac:dyDescent="0.2">
      <c r="D63010" s="20"/>
    </row>
    <row r="63011" spans="4:4" x14ac:dyDescent="0.2">
      <c r="D63011" s="20"/>
    </row>
    <row r="63012" spans="4:4" x14ac:dyDescent="0.2">
      <c r="D63012" s="20"/>
    </row>
    <row r="63013" spans="4:4" x14ac:dyDescent="0.2">
      <c r="D63013" s="20"/>
    </row>
    <row r="63014" spans="4:4" x14ac:dyDescent="0.2">
      <c r="D63014" s="20"/>
    </row>
    <row r="63015" spans="4:4" x14ac:dyDescent="0.2">
      <c r="D63015" s="20"/>
    </row>
    <row r="63016" spans="4:4" x14ac:dyDescent="0.2">
      <c r="D63016" s="20"/>
    </row>
    <row r="63017" spans="4:4" x14ac:dyDescent="0.2">
      <c r="D63017" s="20"/>
    </row>
    <row r="63018" spans="4:4" x14ac:dyDescent="0.2">
      <c r="D63018" s="20"/>
    </row>
    <row r="63019" spans="4:4" x14ac:dyDescent="0.2">
      <c r="D63019" s="20"/>
    </row>
    <row r="63020" spans="4:4" x14ac:dyDescent="0.2">
      <c r="D63020" s="20"/>
    </row>
    <row r="63021" spans="4:4" x14ac:dyDescent="0.2">
      <c r="D63021" s="20"/>
    </row>
    <row r="63022" spans="4:4" x14ac:dyDescent="0.2">
      <c r="D63022" s="20"/>
    </row>
    <row r="63023" spans="4:4" x14ac:dyDescent="0.2">
      <c r="D63023" s="20"/>
    </row>
    <row r="63024" spans="4:4" x14ac:dyDescent="0.2">
      <c r="D63024" s="20"/>
    </row>
    <row r="63025" spans="4:4" x14ac:dyDescent="0.2">
      <c r="D63025" s="20"/>
    </row>
    <row r="63026" spans="4:4" x14ac:dyDescent="0.2">
      <c r="D63026" s="20"/>
    </row>
    <row r="63027" spans="4:4" x14ac:dyDescent="0.2">
      <c r="D63027" s="20"/>
    </row>
    <row r="63028" spans="4:4" x14ac:dyDescent="0.2">
      <c r="D63028" s="20"/>
    </row>
    <row r="63029" spans="4:4" x14ac:dyDescent="0.2">
      <c r="D63029" s="20"/>
    </row>
    <row r="63030" spans="4:4" x14ac:dyDescent="0.2">
      <c r="D63030" s="20"/>
    </row>
    <row r="63031" spans="4:4" x14ac:dyDescent="0.2">
      <c r="D63031" s="20"/>
    </row>
    <row r="63032" spans="4:4" x14ac:dyDescent="0.2">
      <c r="D63032" s="20"/>
    </row>
    <row r="63033" spans="4:4" x14ac:dyDescent="0.2">
      <c r="D63033" s="20"/>
    </row>
    <row r="63034" spans="4:4" x14ac:dyDescent="0.2">
      <c r="D63034" s="20"/>
    </row>
    <row r="63035" spans="4:4" x14ac:dyDescent="0.2">
      <c r="D63035" s="20"/>
    </row>
    <row r="63036" spans="4:4" x14ac:dyDescent="0.2">
      <c r="D63036" s="20"/>
    </row>
    <row r="63037" spans="4:4" x14ac:dyDescent="0.2">
      <c r="D63037" s="20"/>
    </row>
    <row r="63038" spans="4:4" x14ac:dyDescent="0.2">
      <c r="D63038" s="20"/>
    </row>
    <row r="63039" spans="4:4" x14ac:dyDescent="0.2">
      <c r="D63039" s="20"/>
    </row>
    <row r="63040" spans="4:4" x14ac:dyDescent="0.2">
      <c r="D63040" s="20"/>
    </row>
    <row r="63041" spans="4:4" x14ac:dyDescent="0.2">
      <c r="D63041" s="20"/>
    </row>
    <row r="63042" spans="4:4" x14ac:dyDescent="0.2">
      <c r="D63042" s="20"/>
    </row>
    <row r="63043" spans="4:4" x14ac:dyDescent="0.2">
      <c r="D63043" s="20"/>
    </row>
    <row r="63044" spans="4:4" x14ac:dyDescent="0.2">
      <c r="D63044" s="20"/>
    </row>
    <row r="63045" spans="4:4" x14ac:dyDescent="0.2">
      <c r="D63045" s="20"/>
    </row>
    <row r="63046" spans="4:4" x14ac:dyDescent="0.2">
      <c r="D63046" s="20"/>
    </row>
    <row r="63047" spans="4:4" x14ac:dyDescent="0.2">
      <c r="D63047" s="20"/>
    </row>
    <row r="63048" spans="4:4" x14ac:dyDescent="0.2">
      <c r="D63048" s="20"/>
    </row>
    <row r="63049" spans="4:4" x14ac:dyDescent="0.2">
      <c r="D63049" s="20"/>
    </row>
    <row r="63050" spans="4:4" x14ac:dyDescent="0.2">
      <c r="D63050" s="20"/>
    </row>
    <row r="63051" spans="4:4" x14ac:dyDescent="0.2">
      <c r="D63051" s="20"/>
    </row>
    <row r="63052" spans="4:4" x14ac:dyDescent="0.2">
      <c r="D63052" s="20"/>
    </row>
    <row r="63053" spans="4:4" x14ac:dyDescent="0.2">
      <c r="D63053" s="20"/>
    </row>
    <row r="63054" spans="4:4" x14ac:dyDescent="0.2">
      <c r="D63054" s="20"/>
    </row>
    <row r="63055" spans="4:4" x14ac:dyDescent="0.2">
      <c r="D63055" s="20"/>
    </row>
    <row r="63056" spans="4:4" x14ac:dyDescent="0.2">
      <c r="D63056" s="20"/>
    </row>
    <row r="63057" spans="4:4" x14ac:dyDescent="0.2">
      <c r="D63057" s="20"/>
    </row>
    <row r="63058" spans="4:4" x14ac:dyDescent="0.2">
      <c r="D63058" s="20"/>
    </row>
    <row r="63059" spans="4:4" x14ac:dyDescent="0.2">
      <c r="D63059" s="20"/>
    </row>
    <row r="63060" spans="4:4" x14ac:dyDescent="0.2">
      <c r="D63060" s="20"/>
    </row>
    <row r="63061" spans="4:4" x14ac:dyDescent="0.2">
      <c r="D63061" s="20"/>
    </row>
    <row r="63062" spans="4:4" x14ac:dyDescent="0.2">
      <c r="D63062" s="20"/>
    </row>
    <row r="63063" spans="4:4" x14ac:dyDescent="0.2">
      <c r="D63063" s="20"/>
    </row>
    <row r="63064" spans="4:4" x14ac:dyDescent="0.2">
      <c r="D63064" s="20"/>
    </row>
    <row r="63065" spans="4:4" x14ac:dyDescent="0.2">
      <c r="D63065" s="20"/>
    </row>
    <row r="63066" spans="4:4" x14ac:dyDescent="0.2">
      <c r="D63066" s="20"/>
    </row>
    <row r="63067" spans="4:4" x14ac:dyDescent="0.2">
      <c r="D63067" s="20"/>
    </row>
    <row r="63068" spans="4:4" x14ac:dyDescent="0.2">
      <c r="D63068" s="20"/>
    </row>
    <row r="63069" spans="4:4" x14ac:dyDescent="0.2">
      <c r="D63069" s="20"/>
    </row>
    <row r="63070" spans="4:4" x14ac:dyDescent="0.2">
      <c r="D63070" s="20"/>
    </row>
    <row r="63071" spans="4:4" x14ac:dyDescent="0.2">
      <c r="D63071" s="20"/>
    </row>
    <row r="63072" spans="4:4" x14ac:dyDescent="0.2">
      <c r="D63072" s="20"/>
    </row>
    <row r="63073" spans="4:4" x14ac:dyDescent="0.2">
      <c r="D63073" s="20"/>
    </row>
    <row r="63074" spans="4:4" x14ac:dyDescent="0.2">
      <c r="D63074" s="20"/>
    </row>
    <row r="63075" spans="4:4" x14ac:dyDescent="0.2">
      <c r="D63075" s="20"/>
    </row>
    <row r="63076" spans="4:4" x14ac:dyDescent="0.2">
      <c r="D63076" s="20"/>
    </row>
    <row r="63077" spans="4:4" x14ac:dyDescent="0.2">
      <c r="D63077" s="20"/>
    </row>
    <row r="63078" spans="4:4" x14ac:dyDescent="0.2">
      <c r="D63078" s="20"/>
    </row>
    <row r="63079" spans="4:4" x14ac:dyDescent="0.2">
      <c r="D63079" s="20"/>
    </row>
    <row r="63080" spans="4:4" x14ac:dyDescent="0.2">
      <c r="D63080" s="20"/>
    </row>
    <row r="63081" spans="4:4" x14ac:dyDescent="0.2">
      <c r="D63081" s="20"/>
    </row>
    <row r="63082" spans="4:4" x14ac:dyDescent="0.2">
      <c r="D63082" s="20"/>
    </row>
    <row r="63083" spans="4:4" x14ac:dyDescent="0.2">
      <c r="D63083" s="20"/>
    </row>
    <row r="63084" spans="4:4" x14ac:dyDescent="0.2">
      <c r="D63084" s="20"/>
    </row>
    <row r="63085" spans="4:4" x14ac:dyDescent="0.2">
      <c r="D63085" s="20"/>
    </row>
    <row r="63086" spans="4:4" x14ac:dyDescent="0.2">
      <c r="D63086" s="20"/>
    </row>
    <row r="63087" spans="4:4" x14ac:dyDescent="0.2">
      <c r="D63087" s="20"/>
    </row>
    <row r="63088" spans="4:4" x14ac:dyDescent="0.2">
      <c r="D63088" s="20"/>
    </row>
    <row r="63089" spans="4:4" x14ac:dyDescent="0.2">
      <c r="D63089" s="20"/>
    </row>
    <row r="63090" spans="4:4" x14ac:dyDescent="0.2">
      <c r="D63090" s="20"/>
    </row>
    <row r="63091" spans="4:4" x14ac:dyDescent="0.2">
      <c r="D63091" s="20"/>
    </row>
    <row r="63092" spans="4:4" x14ac:dyDescent="0.2">
      <c r="D63092" s="20"/>
    </row>
    <row r="63093" spans="4:4" x14ac:dyDescent="0.2">
      <c r="D63093" s="20"/>
    </row>
    <row r="63094" spans="4:4" x14ac:dyDescent="0.2">
      <c r="D63094" s="20"/>
    </row>
    <row r="63095" spans="4:4" x14ac:dyDescent="0.2">
      <c r="D63095" s="20"/>
    </row>
    <row r="63096" spans="4:4" x14ac:dyDescent="0.2">
      <c r="D63096" s="20"/>
    </row>
    <row r="63097" spans="4:4" x14ac:dyDescent="0.2">
      <c r="D63097" s="20"/>
    </row>
    <row r="63098" spans="4:4" x14ac:dyDescent="0.2">
      <c r="D63098" s="20"/>
    </row>
    <row r="63099" spans="4:4" x14ac:dyDescent="0.2">
      <c r="D63099" s="20"/>
    </row>
    <row r="63100" spans="4:4" x14ac:dyDescent="0.2">
      <c r="D63100" s="20"/>
    </row>
    <row r="63101" spans="4:4" x14ac:dyDescent="0.2">
      <c r="D63101" s="20"/>
    </row>
    <row r="63102" spans="4:4" x14ac:dyDescent="0.2">
      <c r="D63102" s="20"/>
    </row>
    <row r="63103" spans="4:4" x14ac:dyDescent="0.2">
      <c r="D63103" s="20"/>
    </row>
    <row r="63104" spans="4:4" x14ac:dyDescent="0.2">
      <c r="D63104" s="20"/>
    </row>
    <row r="63105" spans="4:4" x14ac:dyDescent="0.2">
      <c r="D63105" s="20"/>
    </row>
    <row r="63106" spans="4:4" x14ac:dyDescent="0.2">
      <c r="D63106" s="20"/>
    </row>
    <row r="63107" spans="4:4" x14ac:dyDescent="0.2">
      <c r="D63107" s="20"/>
    </row>
    <row r="63108" spans="4:4" x14ac:dyDescent="0.2">
      <c r="D63108" s="20"/>
    </row>
    <row r="63109" spans="4:4" x14ac:dyDescent="0.2">
      <c r="D63109" s="20"/>
    </row>
    <row r="63110" spans="4:4" x14ac:dyDescent="0.2">
      <c r="D63110" s="20"/>
    </row>
    <row r="63111" spans="4:4" x14ac:dyDescent="0.2">
      <c r="D63111" s="20"/>
    </row>
    <row r="63112" spans="4:4" x14ac:dyDescent="0.2">
      <c r="D63112" s="20"/>
    </row>
    <row r="63113" spans="4:4" x14ac:dyDescent="0.2">
      <c r="D63113" s="20"/>
    </row>
    <row r="63114" spans="4:4" x14ac:dyDescent="0.2">
      <c r="D63114" s="20"/>
    </row>
    <row r="63115" spans="4:4" x14ac:dyDescent="0.2">
      <c r="D63115" s="20"/>
    </row>
    <row r="63116" spans="4:4" x14ac:dyDescent="0.2">
      <c r="D63116" s="20"/>
    </row>
    <row r="63117" spans="4:4" x14ac:dyDescent="0.2">
      <c r="D63117" s="20"/>
    </row>
    <row r="63118" spans="4:4" x14ac:dyDescent="0.2">
      <c r="D63118" s="20"/>
    </row>
    <row r="63119" spans="4:4" x14ac:dyDescent="0.2">
      <c r="D63119" s="20"/>
    </row>
    <row r="63120" spans="4:4" x14ac:dyDescent="0.2">
      <c r="D63120" s="20"/>
    </row>
    <row r="63121" spans="4:4" x14ac:dyDescent="0.2">
      <c r="D63121" s="20"/>
    </row>
    <row r="63122" spans="4:4" x14ac:dyDescent="0.2">
      <c r="D63122" s="20"/>
    </row>
    <row r="63123" spans="4:4" x14ac:dyDescent="0.2">
      <c r="D63123" s="20"/>
    </row>
    <row r="63124" spans="4:4" x14ac:dyDescent="0.2">
      <c r="D63124" s="20"/>
    </row>
    <row r="63125" spans="4:4" x14ac:dyDescent="0.2">
      <c r="D63125" s="20"/>
    </row>
    <row r="63126" spans="4:4" x14ac:dyDescent="0.2">
      <c r="D63126" s="20"/>
    </row>
    <row r="63127" spans="4:4" x14ac:dyDescent="0.2">
      <c r="D63127" s="20"/>
    </row>
    <row r="63128" spans="4:4" x14ac:dyDescent="0.2">
      <c r="D63128" s="20"/>
    </row>
    <row r="63129" spans="4:4" x14ac:dyDescent="0.2">
      <c r="D63129" s="20"/>
    </row>
    <row r="63130" spans="4:4" x14ac:dyDescent="0.2">
      <c r="D63130" s="20"/>
    </row>
    <row r="63131" spans="4:4" x14ac:dyDescent="0.2">
      <c r="D63131" s="20"/>
    </row>
    <row r="63132" spans="4:4" x14ac:dyDescent="0.2">
      <c r="D63132" s="20"/>
    </row>
    <row r="63133" spans="4:4" x14ac:dyDescent="0.2">
      <c r="D63133" s="20"/>
    </row>
    <row r="63134" spans="4:4" x14ac:dyDescent="0.2">
      <c r="D63134" s="20"/>
    </row>
    <row r="63135" spans="4:4" x14ac:dyDescent="0.2">
      <c r="D63135" s="20"/>
    </row>
    <row r="63136" spans="4:4" x14ac:dyDescent="0.2">
      <c r="D63136" s="20"/>
    </row>
    <row r="63137" spans="4:4" x14ac:dyDescent="0.2">
      <c r="D63137" s="20"/>
    </row>
    <row r="63138" spans="4:4" x14ac:dyDescent="0.2">
      <c r="D63138" s="20"/>
    </row>
    <row r="63139" spans="4:4" x14ac:dyDescent="0.2">
      <c r="D63139" s="20"/>
    </row>
    <row r="63140" spans="4:4" x14ac:dyDescent="0.2">
      <c r="D63140" s="20"/>
    </row>
    <row r="63141" spans="4:4" x14ac:dyDescent="0.2">
      <c r="D63141" s="20"/>
    </row>
    <row r="63142" spans="4:4" x14ac:dyDescent="0.2">
      <c r="D63142" s="20"/>
    </row>
    <row r="63143" spans="4:4" x14ac:dyDescent="0.2">
      <c r="D63143" s="20"/>
    </row>
    <row r="63144" spans="4:4" x14ac:dyDescent="0.2">
      <c r="D63144" s="20"/>
    </row>
    <row r="63145" spans="4:4" x14ac:dyDescent="0.2">
      <c r="D63145" s="20"/>
    </row>
    <row r="63146" spans="4:4" x14ac:dyDescent="0.2">
      <c r="D63146" s="20"/>
    </row>
    <row r="63147" spans="4:4" x14ac:dyDescent="0.2">
      <c r="D63147" s="20"/>
    </row>
    <row r="63148" spans="4:4" x14ac:dyDescent="0.2">
      <c r="D63148" s="20"/>
    </row>
    <row r="63149" spans="4:4" x14ac:dyDescent="0.2">
      <c r="D63149" s="20"/>
    </row>
    <row r="63150" spans="4:4" x14ac:dyDescent="0.2">
      <c r="D63150" s="20"/>
    </row>
    <row r="63151" spans="4:4" x14ac:dyDescent="0.2">
      <c r="D63151" s="20"/>
    </row>
    <row r="63152" spans="4:4" x14ac:dyDescent="0.2">
      <c r="D63152" s="20"/>
    </row>
    <row r="63153" spans="4:4" x14ac:dyDescent="0.2">
      <c r="D63153" s="20"/>
    </row>
    <row r="63154" spans="4:4" x14ac:dyDescent="0.2">
      <c r="D63154" s="20"/>
    </row>
    <row r="63155" spans="4:4" x14ac:dyDescent="0.2">
      <c r="D63155" s="20"/>
    </row>
    <row r="63156" spans="4:4" x14ac:dyDescent="0.2">
      <c r="D63156" s="20"/>
    </row>
    <row r="63157" spans="4:4" x14ac:dyDescent="0.2">
      <c r="D63157" s="20"/>
    </row>
    <row r="63158" spans="4:4" x14ac:dyDescent="0.2">
      <c r="D63158" s="20"/>
    </row>
    <row r="63159" spans="4:4" x14ac:dyDescent="0.2">
      <c r="D63159" s="20"/>
    </row>
    <row r="63160" spans="4:4" x14ac:dyDescent="0.2">
      <c r="D63160" s="20"/>
    </row>
    <row r="63161" spans="4:4" x14ac:dyDescent="0.2">
      <c r="D63161" s="20"/>
    </row>
    <row r="63162" spans="4:4" x14ac:dyDescent="0.2">
      <c r="D63162" s="20"/>
    </row>
    <row r="63163" spans="4:4" x14ac:dyDescent="0.2">
      <c r="D63163" s="20"/>
    </row>
    <row r="63164" spans="4:4" x14ac:dyDescent="0.2">
      <c r="D63164" s="20"/>
    </row>
    <row r="63165" spans="4:4" x14ac:dyDescent="0.2">
      <c r="D63165" s="20"/>
    </row>
    <row r="63166" spans="4:4" x14ac:dyDescent="0.2">
      <c r="D63166" s="20"/>
    </row>
    <row r="63167" spans="4:4" x14ac:dyDescent="0.2">
      <c r="D63167" s="20"/>
    </row>
    <row r="63168" spans="4:4" x14ac:dyDescent="0.2">
      <c r="D63168" s="20"/>
    </row>
    <row r="63169" spans="4:4" x14ac:dyDescent="0.2">
      <c r="D63169" s="20"/>
    </row>
    <row r="63170" spans="4:4" x14ac:dyDescent="0.2">
      <c r="D63170" s="20"/>
    </row>
    <row r="63171" spans="4:4" x14ac:dyDescent="0.2">
      <c r="D63171" s="20"/>
    </row>
    <row r="63172" spans="4:4" x14ac:dyDescent="0.2">
      <c r="D63172" s="20"/>
    </row>
    <row r="63173" spans="4:4" x14ac:dyDescent="0.2">
      <c r="D63173" s="20"/>
    </row>
    <row r="63174" spans="4:4" x14ac:dyDescent="0.2">
      <c r="D63174" s="20"/>
    </row>
    <row r="63175" spans="4:4" x14ac:dyDescent="0.2">
      <c r="D63175" s="20"/>
    </row>
    <row r="63176" spans="4:4" x14ac:dyDescent="0.2">
      <c r="D63176" s="20"/>
    </row>
    <row r="63177" spans="4:4" x14ac:dyDescent="0.2">
      <c r="D63177" s="20"/>
    </row>
    <row r="63178" spans="4:4" x14ac:dyDescent="0.2">
      <c r="D63178" s="20"/>
    </row>
    <row r="63179" spans="4:4" x14ac:dyDescent="0.2">
      <c r="D63179" s="20"/>
    </row>
    <row r="63180" spans="4:4" x14ac:dyDescent="0.2">
      <c r="D63180" s="20"/>
    </row>
    <row r="63181" spans="4:4" x14ac:dyDescent="0.2">
      <c r="D63181" s="20"/>
    </row>
    <row r="63182" spans="4:4" x14ac:dyDescent="0.2">
      <c r="D63182" s="20"/>
    </row>
    <row r="63183" spans="4:4" x14ac:dyDescent="0.2">
      <c r="D63183" s="20"/>
    </row>
    <row r="63184" spans="4:4" x14ac:dyDescent="0.2">
      <c r="D63184" s="20"/>
    </row>
    <row r="63185" spans="4:4" x14ac:dyDescent="0.2">
      <c r="D63185" s="20"/>
    </row>
    <row r="63186" spans="4:4" x14ac:dyDescent="0.2">
      <c r="D63186" s="20"/>
    </row>
    <row r="63187" spans="4:4" x14ac:dyDescent="0.2">
      <c r="D63187" s="20"/>
    </row>
    <row r="63188" spans="4:4" x14ac:dyDescent="0.2">
      <c r="D63188" s="20"/>
    </row>
    <row r="63189" spans="4:4" x14ac:dyDescent="0.2">
      <c r="D63189" s="20"/>
    </row>
    <row r="63190" spans="4:4" x14ac:dyDescent="0.2">
      <c r="D63190" s="20"/>
    </row>
    <row r="63191" spans="4:4" x14ac:dyDescent="0.2">
      <c r="D63191" s="20"/>
    </row>
    <row r="63192" spans="4:4" x14ac:dyDescent="0.2">
      <c r="D63192" s="20"/>
    </row>
    <row r="63193" spans="4:4" x14ac:dyDescent="0.2">
      <c r="D63193" s="20"/>
    </row>
    <row r="63194" spans="4:4" x14ac:dyDescent="0.2">
      <c r="D63194" s="20"/>
    </row>
    <row r="63195" spans="4:4" x14ac:dyDescent="0.2">
      <c r="D63195" s="20"/>
    </row>
    <row r="63196" spans="4:4" x14ac:dyDescent="0.2">
      <c r="D63196" s="20"/>
    </row>
    <row r="63197" spans="4:4" x14ac:dyDescent="0.2">
      <c r="D63197" s="20"/>
    </row>
    <row r="63198" spans="4:4" x14ac:dyDescent="0.2">
      <c r="D63198" s="20"/>
    </row>
    <row r="63199" spans="4:4" x14ac:dyDescent="0.2">
      <c r="D63199" s="20"/>
    </row>
    <row r="63200" spans="4:4" x14ac:dyDescent="0.2">
      <c r="D63200" s="20"/>
    </row>
    <row r="63201" spans="4:4" x14ac:dyDescent="0.2">
      <c r="D63201" s="20"/>
    </row>
    <row r="63202" spans="4:4" x14ac:dyDescent="0.2">
      <c r="D63202" s="20"/>
    </row>
    <row r="63203" spans="4:4" x14ac:dyDescent="0.2">
      <c r="D63203" s="20"/>
    </row>
    <row r="63204" spans="4:4" x14ac:dyDescent="0.2">
      <c r="D63204" s="20"/>
    </row>
    <row r="63205" spans="4:4" x14ac:dyDescent="0.2">
      <c r="D63205" s="20"/>
    </row>
    <row r="63206" spans="4:4" x14ac:dyDescent="0.2">
      <c r="D63206" s="20"/>
    </row>
    <row r="63207" spans="4:4" x14ac:dyDescent="0.2">
      <c r="D63207" s="20"/>
    </row>
    <row r="63208" spans="4:4" x14ac:dyDescent="0.2">
      <c r="D63208" s="20"/>
    </row>
    <row r="63209" spans="4:4" x14ac:dyDescent="0.2">
      <c r="D63209" s="20"/>
    </row>
    <row r="63210" spans="4:4" x14ac:dyDescent="0.2">
      <c r="D63210" s="20"/>
    </row>
    <row r="63211" spans="4:4" x14ac:dyDescent="0.2">
      <c r="D63211" s="20"/>
    </row>
    <row r="63212" spans="4:4" x14ac:dyDescent="0.2">
      <c r="D63212" s="20"/>
    </row>
    <row r="63213" spans="4:4" x14ac:dyDescent="0.2">
      <c r="D63213" s="20"/>
    </row>
    <row r="63214" spans="4:4" x14ac:dyDescent="0.2">
      <c r="D63214" s="20"/>
    </row>
    <row r="63215" spans="4:4" x14ac:dyDescent="0.2">
      <c r="D63215" s="20"/>
    </row>
    <row r="63216" spans="4:4" x14ac:dyDescent="0.2">
      <c r="D63216" s="20"/>
    </row>
    <row r="63217" spans="4:4" x14ac:dyDescent="0.2">
      <c r="D63217" s="20"/>
    </row>
    <row r="63218" spans="4:4" x14ac:dyDescent="0.2">
      <c r="D63218" s="20"/>
    </row>
    <row r="63219" spans="4:4" x14ac:dyDescent="0.2">
      <c r="D63219" s="20"/>
    </row>
    <row r="63220" spans="4:4" x14ac:dyDescent="0.2">
      <c r="D63220" s="20"/>
    </row>
    <row r="63221" spans="4:4" x14ac:dyDescent="0.2">
      <c r="D63221" s="20"/>
    </row>
    <row r="63222" spans="4:4" x14ac:dyDescent="0.2">
      <c r="D63222" s="20"/>
    </row>
    <row r="63223" spans="4:4" x14ac:dyDescent="0.2">
      <c r="D63223" s="20"/>
    </row>
    <row r="63224" spans="4:4" x14ac:dyDescent="0.2">
      <c r="D63224" s="20"/>
    </row>
    <row r="63225" spans="4:4" x14ac:dyDescent="0.2">
      <c r="D63225" s="20"/>
    </row>
    <row r="63226" spans="4:4" x14ac:dyDescent="0.2">
      <c r="D63226" s="20"/>
    </row>
    <row r="63227" spans="4:4" x14ac:dyDescent="0.2">
      <c r="D63227" s="20"/>
    </row>
    <row r="63228" spans="4:4" x14ac:dyDescent="0.2">
      <c r="D63228" s="20"/>
    </row>
    <row r="63229" spans="4:4" x14ac:dyDescent="0.2">
      <c r="D63229" s="20"/>
    </row>
    <row r="63230" spans="4:4" x14ac:dyDescent="0.2">
      <c r="D63230" s="20"/>
    </row>
    <row r="63231" spans="4:4" x14ac:dyDescent="0.2">
      <c r="D63231" s="20"/>
    </row>
    <row r="63232" spans="4:4" x14ac:dyDescent="0.2">
      <c r="D63232" s="20"/>
    </row>
    <row r="63233" spans="4:4" x14ac:dyDescent="0.2">
      <c r="D63233" s="20"/>
    </row>
    <row r="63234" spans="4:4" x14ac:dyDescent="0.2">
      <c r="D63234" s="20"/>
    </row>
    <row r="63235" spans="4:4" x14ac:dyDescent="0.2">
      <c r="D63235" s="20"/>
    </row>
    <row r="63236" spans="4:4" x14ac:dyDescent="0.2">
      <c r="D63236" s="20"/>
    </row>
    <row r="63237" spans="4:4" x14ac:dyDescent="0.2">
      <c r="D63237" s="20"/>
    </row>
    <row r="63238" spans="4:4" x14ac:dyDescent="0.2">
      <c r="D63238" s="20"/>
    </row>
    <row r="63239" spans="4:4" x14ac:dyDescent="0.2">
      <c r="D63239" s="20"/>
    </row>
    <row r="63240" spans="4:4" x14ac:dyDescent="0.2">
      <c r="D63240" s="20"/>
    </row>
    <row r="63241" spans="4:4" x14ac:dyDescent="0.2">
      <c r="D63241" s="20"/>
    </row>
    <row r="63242" spans="4:4" x14ac:dyDescent="0.2">
      <c r="D63242" s="20"/>
    </row>
    <row r="63243" spans="4:4" x14ac:dyDescent="0.2">
      <c r="D63243" s="20"/>
    </row>
    <row r="63244" spans="4:4" x14ac:dyDescent="0.2">
      <c r="D63244" s="20"/>
    </row>
    <row r="63245" spans="4:4" x14ac:dyDescent="0.2">
      <c r="D63245" s="20"/>
    </row>
    <row r="63246" spans="4:4" x14ac:dyDescent="0.2">
      <c r="D63246" s="20"/>
    </row>
    <row r="63247" spans="4:4" x14ac:dyDescent="0.2">
      <c r="D63247" s="20"/>
    </row>
    <row r="63248" spans="4:4" x14ac:dyDescent="0.2">
      <c r="D63248" s="20"/>
    </row>
    <row r="63249" spans="4:4" x14ac:dyDescent="0.2">
      <c r="D63249" s="20"/>
    </row>
    <row r="63250" spans="4:4" x14ac:dyDescent="0.2">
      <c r="D63250" s="20"/>
    </row>
    <row r="63251" spans="4:4" x14ac:dyDescent="0.2">
      <c r="D63251" s="20"/>
    </row>
    <row r="63252" spans="4:4" x14ac:dyDescent="0.2">
      <c r="D63252" s="20"/>
    </row>
    <row r="63253" spans="4:4" x14ac:dyDescent="0.2">
      <c r="D63253" s="20"/>
    </row>
    <row r="63254" spans="4:4" x14ac:dyDescent="0.2">
      <c r="D63254" s="20"/>
    </row>
    <row r="63255" spans="4:4" x14ac:dyDescent="0.2">
      <c r="D63255" s="20"/>
    </row>
    <row r="63256" spans="4:4" x14ac:dyDescent="0.2">
      <c r="D63256" s="20"/>
    </row>
    <row r="63257" spans="4:4" x14ac:dyDescent="0.2">
      <c r="D63257" s="20"/>
    </row>
    <row r="63258" spans="4:4" x14ac:dyDescent="0.2">
      <c r="D63258" s="20"/>
    </row>
    <row r="63259" spans="4:4" x14ac:dyDescent="0.2">
      <c r="D63259" s="20"/>
    </row>
    <row r="63260" spans="4:4" x14ac:dyDescent="0.2">
      <c r="D63260" s="20"/>
    </row>
    <row r="63261" spans="4:4" x14ac:dyDescent="0.2">
      <c r="D63261" s="20"/>
    </row>
    <row r="63262" spans="4:4" x14ac:dyDescent="0.2">
      <c r="D63262" s="20"/>
    </row>
    <row r="63263" spans="4:4" x14ac:dyDescent="0.2">
      <c r="D63263" s="20"/>
    </row>
    <row r="63264" spans="4:4" x14ac:dyDescent="0.2">
      <c r="D63264" s="20"/>
    </row>
    <row r="63265" spans="4:4" x14ac:dyDescent="0.2">
      <c r="D63265" s="20"/>
    </row>
    <row r="63266" spans="4:4" x14ac:dyDescent="0.2">
      <c r="D63266" s="20"/>
    </row>
    <row r="63267" spans="4:4" x14ac:dyDescent="0.2">
      <c r="D63267" s="20"/>
    </row>
    <row r="63268" spans="4:4" x14ac:dyDescent="0.2">
      <c r="D63268" s="20"/>
    </row>
    <row r="63269" spans="4:4" x14ac:dyDescent="0.2">
      <c r="D63269" s="20"/>
    </row>
    <row r="63270" spans="4:4" x14ac:dyDescent="0.2">
      <c r="D63270" s="20"/>
    </row>
    <row r="63271" spans="4:4" x14ac:dyDescent="0.2">
      <c r="D63271" s="20"/>
    </row>
    <row r="63272" spans="4:4" x14ac:dyDescent="0.2">
      <c r="D63272" s="20"/>
    </row>
    <row r="63273" spans="4:4" x14ac:dyDescent="0.2">
      <c r="D63273" s="20"/>
    </row>
    <row r="63274" spans="4:4" x14ac:dyDescent="0.2">
      <c r="D63274" s="20"/>
    </row>
    <row r="63275" spans="4:4" x14ac:dyDescent="0.2">
      <c r="D63275" s="20"/>
    </row>
    <row r="63276" spans="4:4" x14ac:dyDescent="0.2">
      <c r="D63276" s="20"/>
    </row>
    <row r="63277" spans="4:4" x14ac:dyDescent="0.2">
      <c r="D63277" s="20"/>
    </row>
    <row r="63278" spans="4:4" x14ac:dyDescent="0.2">
      <c r="D63278" s="20"/>
    </row>
    <row r="63279" spans="4:4" x14ac:dyDescent="0.2">
      <c r="D63279" s="20"/>
    </row>
    <row r="63280" spans="4:4" x14ac:dyDescent="0.2">
      <c r="D63280" s="20"/>
    </row>
    <row r="63281" spans="4:4" x14ac:dyDescent="0.2">
      <c r="D63281" s="20"/>
    </row>
    <row r="63282" spans="4:4" x14ac:dyDescent="0.2">
      <c r="D63282" s="20"/>
    </row>
    <row r="63283" spans="4:4" x14ac:dyDescent="0.2">
      <c r="D63283" s="20"/>
    </row>
    <row r="63284" spans="4:4" x14ac:dyDescent="0.2">
      <c r="D63284" s="20"/>
    </row>
    <row r="63285" spans="4:4" x14ac:dyDescent="0.2">
      <c r="D63285" s="20"/>
    </row>
    <row r="63286" spans="4:4" x14ac:dyDescent="0.2">
      <c r="D63286" s="20"/>
    </row>
    <row r="63287" spans="4:4" x14ac:dyDescent="0.2">
      <c r="D63287" s="20"/>
    </row>
    <row r="63288" spans="4:4" x14ac:dyDescent="0.2">
      <c r="D63288" s="20"/>
    </row>
    <row r="63289" spans="4:4" x14ac:dyDescent="0.2">
      <c r="D63289" s="20"/>
    </row>
    <row r="63290" spans="4:4" x14ac:dyDescent="0.2">
      <c r="D63290" s="20"/>
    </row>
    <row r="63291" spans="4:4" x14ac:dyDescent="0.2">
      <c r="D63291" s="20"/>
    </row>
    <row r="63292" spans="4:4" x14ac:dyDescent="0.2">
      <c r="D63292" s="20"/>
    </row>
    <row r="63293" spans="4:4" x14ac:dyDescent="0.2">
      <c r="D63293" s="20"/>
    </row>
    <row r="63294" spans="4:4" x14ac:dyDescent="0.2">
      <c r="D63294" s="20"/>
    </row>
    <row r="63295" spans="4:4" x14ac:dyDescent="0.2">
      <c r="D63295" s="20"/>
    </row>
    <row r="63296" spans="4:4" x14ac:dyDescent="0.2">
      <c r="D63296" s="20"/>
    </row>
    <row r="63297" spans="4:4" x14ac:dyDescent="0.2">
      <c r="D63297" s="20"/>
    </row>
    <row r="63298" spans="4:4" x14ac:dyDescent="0.2">
      <c r="D63298" s="20"/>
    </row>
    <row r="63299" spans="4:4" x14ac:dyDescent="0.2">
      <c r="D63299" s="20"/>
    </row>
    <row r="63300" spans="4:4" x14ac:dyDescent="0.2">
      <c r="D63300" s="20"/>
    </row>
    <row r="63301" spans="4:4" x14ac:dyDescent="0.2">
      <c r="D63301" s="20"/>
    </row>
    <row r="63302" spans="4:4" x14ac:dyDescent="0.2">
      <c r="D63302" s="20"/>
    </row>
    <row r="63303" spans="4:4" x14ac:dyDescent="0.2">
      <c r="D63303" s="20"/>
    </row>
    <row r="63304" spans="4:4" x14ac:dyDescent="0.2">
      <c r="D63304" s="20"/>
    </row>
    <row r="63305" spans="4:4" x14ac:dyDescent="0.2">
      <c r="D63305" s="20"/>
    </row>
    <row r="63306" spans="4:4" x14ac:dyDescent="0.2">
      <c r="D63306" s="20"/>
    </row>
    <row r="63307" spans="4:4" x14ac:dyDescent="0.2">
      <c r="D63307" s="20"/>
    </row>
    <row r="63308" spans="4:4" x14ac:dyDescent="0.2">
      <c r="D63308" s="20"/>
    </row>
    <row r="63309" spans="4:4" x14ac:dyDescent="0.2">
      <c r="D63309" s="20"/>
    </row>
    <row r="63310" spans="4:4" x14ac:dyDescent="0.2">
      <c r="D63310" s="20"/>
    </row>
    <row r="63311" spans="4:4" x14ac:dyDescent="0.2">
      <c r="D63311" s="20"/>
    </row>
    <row r="63312" spans="4:4" x14ac:dyDescent="0.2">
      <c r="D63312" s="20"/>
    </row>
    <row r="63313" spans="4:4" x14ac:dyDescent="0.2">
      <c r="D63313" s="20"/>
    </row>
    <row r="63314" spans="4:4" x14ac:dyDescent="0.2">
      <c r="D63314" s="20"/>
    </row>
    <row r="63315" spans="4:4" x14ac:dyDescent="0.2">
      <c r="D63315" s="20"/>
    </row>
    <row r="63316" spans="4:4" x14ac:dyDescent="0.2">
      <c r="D63316" s="20"/>
    </row>
    <row r="63317" spans="4:4" x14ac:dyDescent="0.2">
      <c r="D63317" s="20"/>
    </row>
    <row r="63318" spans="4:4" x14ac:dyDescent="0.2">
      <c r="D63318" s="20"/>
    </row>
    <row r="63319" spans="4:4" x14ac:dyDescent="0.2">
      <c r="D63319" s="20"/>
    </row>
    <row r="63320" spans="4:4" x14ac:dyDescent="0.2">
      <c r="D63320" s="20"/>
    </row>
    <row r="63321" spans="4:4" x14ac:dyDescent="0.2">
      <c r="D63321" s="20"/>
    </row>
    <row r="63322" spans="4:4" x14ac:dyDescent="0.2">
      <c r="D63322" s="20"/>
    </row>
    <row r="63323" spans="4:4" x14ac:dyDescent="0.2">
      <c r="D63323" s="20"/>
    </row>
    <row r="63324" spans="4:4" x14ac:dyDescent="0.2">
      <c r="D63324" s="20"/>
    </row>
    <row r="63325" spans="4:4" x14ac:dyDescent="0.2">
      <c r="D63325" s="20"/>
    </row>
    <row r="63326" spans="4:4" x14ac:dyDescent="0.2">
      <c r="D63326" s="20"/>
    </row>
    <row r="63327" spans="4:4" x14ac:dyDescent="0.2">
      <c r="D63327" s="20"/>
    </row>
    <row r="63328" spans="4:4" x14ac:dyDescent="0.2">
      <c r="D63328" s="20"/>
    </row>
    <row r="63329" spans="4:4" x14ac:dyDescent="0.2">
      <c r="D63329" s="20"/>
    </row>
    <row r="63330" spans="4:4" x14ac:dyDescent="0.2">
      <c r="D63330" s="20"/>
    </row>
    <row r="63331" spans="4:4" x14ac:dyDescent="0.2">
      <c r="D63331" s="20"/>
    </row>
    <row r="63332" spans="4:4" x14ac:dyDescent="0.2">
      <c r="D63332" s="20"/>
    </row>
    <row r="63333" spans="4:4" x14ac:dyDescent="0.2">
      <c r="D63333" s="20"/>
    </row>
    <row r="63334" spans="4:4" x14ac:dyDescent="0.2">
      <c r="D63334" s="20"/>
    </row>
    <row r="63335" spans="4:4" x14ac:dyDescent="0.2">
      <c r="D63335" s="20"/>
    </row>
    <row r="63336" spans="4:4" x14ac:dyDescent="0.2">
      <c r="D63336" s="20"/>
    </row>
    <row r="63337" spans="4:4" x14ac:dyDescent="0.2">
      <c r="D63337" s="20"/>
    </row>
    <row r="63338" spans="4:4" x14ac:dyDescent="0.2">
      <c r="D63338" s="20"/>
    </row>
    <row r="63339" spans="4:4" x14ac:dyDescent="0.2">
      <c r="D63339" s="20"/>
    </row>
    <row r="63340" spans="4:4" x14ac:dyDescent="0.2">
      <c r="D63340" s="20"/>
    </row>
    <row r="63341" spans="4:4" x14ac:dyDescent="0.2">
      <c r="D63341" s="20"/>
    </row>
    <row r="63342" spans="4:4" x14ac:dyDescent="0.2">
      <c r="D63342" s="20"/>
    </row>
    <row r="63343" spans="4:4" x14ac:dyDescent="0.2">
      <c r="D63343" s="20"/>
    </row>
    <row r="63344" spans="4:4" x14ac:dyDescent="0.2">
      <c r="D63344" s="20"/>
    </row>
    <row r="63345" spans="4:4" x14ac:dyDescent="0.2">
      <c r="D63345" s="20"/>
    </row>
    <row r="63346" spans="4:4" x14ac:dyDescent="0.2">
      <c r="D63346" s="20"/>
    </row>
    <row r="63347" spans="4:4" x14ac:dyDescent="0.2">
      <c r="D63347" s="20"/>
    </row>
    <row r="63348" spans="4:4" x14ac:dyDescent="0.2">
      <c r="D63348" s="20"/>
    </row>
    <row r="63349" spans="4:4" x14ac:dyDescent="0.2">
      <c r="D63349" s="20"/>
    </row>
    <row r="63350" spans="4:4" x14ac:dyDescent="0.2">
      <c r="D63350" s="20"/>
    </row>
    <row r="63351" spans="4:4" x14ac:dyDescent="0.2">
      <c r="D63351" s="20"/>
    </row>
    <row r="63352" spans="4:4" x14ac:dyDescent="0.2">
      <c r="D63352" s="20"/>
    </row>
    <row r="63353" spans="4:4" x14ac:dyDescent="0.2">
      <c r="D63353" s="20"/>
    </row>
    <row r="63354" spans="4:4" x14ac:dyDescent="0.2">
      <c r="D63354" s="20"/>
    </row>
    <row r="63355" spans="4:4" x14ac:dyDescent="0.2">
      <c r="D63355" s="20"/>
    </row>
    <row r="63356" spans="4:4" x14ac:dyDescent="0.2">
      <c r="D63356" s="20"/>
    </row>
    <row r="63357" spans="4:4" x14ac:dyDescent="0.2">
      <c r="D63357" s="20"/>
    </row>
    <row r="63358" spans="4:4" x14ac:dyDescent="0.2">
      <c r="D63358" s="20"/>
    </row>
    <row r="63359" spans="4:4" x14ac:dyDescent="0.2">
      <c r="D63359" s="20"/>
    </row>
    <row r="63360" spans="4:4" x14ac:dyDescent="0.2">
      <c r="D63360" s="20"/>
    </row>
    <row r="63361" spans="4:4" x14ac:dyDescent="0.2">
      <c r="D63361" s="20"/>
    </row>
    <row r="63362" spans="4:4" x14ac:dyDescent="0.2">
      <c r="D63362" s="20"/>
    </row>
    <row r="63363" spans="4:4" x14ac:dyDescent="0.2">
      <c r="D63363" s="20"/>
    </row>
    <row r="63364" spans="4:4" x14ac:dyDescent="0.2">
      <c r="D63364" s="20"/>
    </row>
    <row r="63365" spans="4:4" x14ac:dyDescent="0.2">
      <c r="D63365" s="20"/>
    </row>
    <row r="63366" spans="4:4" x14ac:dyDescent="0.2">
      <c r="D63366" s="20"/>
    </row>
    <row r="63367" spans="4:4" x14ac:dyDescent="0.2">
      <c r="D63367" s="20"/>
    </row>
    <row r="63368" spans="4:4" x14ac:dyDescent="0.2">
      <c r="D63368" s="20"/>
    </row>
    <row r="63369" spans="4:4" x14ac:dyDescent="0.2">
      <c r="D63369" s="20"/>
    </row>
    <row r="63370" spans="4:4" x14ac:dyDescent="0.2">
      <c r="D63370" s="20"/>
    </row>
    <row r="63371" spans="4:4" x14ac:dyDescent="0.2">
      <c r="D63371" s="20"/>
    </row>
    <row r="63372" spans="4:4" x14ac:dyDescent="0.2">
      <c r="D63372" s="20"/>
    </row>
    <row r="63373" spans="4:4" x14ac:dyDescent="0.2">
      <c r="D63373" s="20"/>
    </row>
    <row r="63374" spans="4:4" x14ac:dyDescent="0.2">
      <c r="D63374" s="20"/>
    </row>
    <row r="63375" spans="4:4" x14ac:dyDescent="0.2">
      <c r="D63375" s="20"/>
    </row>
    <row r="63376" spans="4:4" x14ac:dyDescent="0.2">
      <c r="D63376" s="20"/>
    </row>
    <row r="63377" spans="4:4" x14ac:dyDescent="0.2">
      <c r="D63377" s="20"/>
    </row>
    <row r="63378" spans="4:4" x14ac:dyDescent="0.2">
      <c r="D63378" s="20"/>
    </row>
    <row r="63379" spans="4:4" x14ac:dyDescent="0.2">
      <c r="D63379" s="20"/>
    </row>
    <row r="63380" spans="4:4" x14ac:dyDescent="0.2">
      <c r="D63380" s="20"/>
    </row>
    <row r="63381" spans="4:4" x14ac:dyDescent="0.2">
      <c r="D63381" s="20"/>
    </row>
    <row r="63382" spans="4:4" x14ac:dyDescent="0.2">
      <c r="D63382" s="20"/>
    </row>
    <row r="63383" spans="4:4" x14ac:dyDescent="0.2">
      <c r="D63383" s="20"/>
    </row>
    <row r="63384" spans="4:4" x14ac:dyDescent="0.2">
      <c r="D63384" s="20"/>
    </row>
    <row r="63385" spans="4:4" x14ac:dyDescent="0.2">
      <c r="D63385" s="20"/>
    </row>
    <row r="63386" spans="4:4" x14ac:dyDescent="0.2">
      <c r="D63386" s="20"/>
    </row>
    <row r="63387" spans="4:4" x14ac:dyDescent="0.2">
      <c r="D63387" s="20"/>
    </row>
    <row r="63388" spans="4:4" x14ac:dyDescent="0.2">
      <c r="D63388" s="20"/>
    </row>
    <row r="63389" spans="4:4" x14ac:dyDescent="0.2">
      <c r="D63389" s="20"/>
    </row>
    <row r="63390" spans="4:4" x14ac:dyDescent="0.2">
      <c r="D63390" s="20"/>
    </row>
    <row r="63391" spans="4:4" x14ac:dyDescent="0.2">
      <c r="D63391" s="20"/>
    </row>
    <row r="63392" spans="4:4" x14ac:dyDescent="0.2">
      <c r="D63392" s="20"/>
    </row>
    <row r="63393" spans="4:4" x14ac:dyDescent="0.2">
      <c r="D63393" s="20"/>
    </row>
    <row r="63394" spans="4:4" x14ac:dyDescent="0.2">
      <c r="D63394" s="20"/>
    </row>
    <row r="63395" spans="4:4" x14ac:dyDescent="0.2">
      <c r="D63395" s="20"/>
    </row>
    <row r="63396" spans="4:4" x14ac:dyDescent="0.2">
      <c r="D63396" s="20"/>
    </row>
    <row r="63397" spans="4:4" x14ac:dyDescent="0.2">
      <c r="D63397" s="20"/>
    </row>
    <row r="63398" spans="4:4" x14ac:dyDescent="0.2">
      <c r="D63398" s="20"/>
    </row>
    <row r="63399" spans="4:4" x14ac:dyDescent="0.2">
      <c r="D63399" s="20"/>
    </row>
    <row r="63400" spans="4:4" x14ac:dyDescent="0.2">
      <c r="D63400" s="20"/>
    </row>
    <row r="63401" spans="4:4" x14ac:dyDescent="0.2">
      <c r="D63401" s="20"/>
    </row>
    <row r="63402" spans="4:4" x14ac:dyDescent="0.2">
      <c r="D63402" s="20"/>
    </row>
    <row r="63403" spans="4:4" x14ac:dyDescent="0.2">
      <c r="D63403" s="20"/>
    </row>
    <row r="63404" spans="4:4" x14ac:dyDescent="0.2">
      <c r="D63404" s="20"/>
    </row>
    <row r="63405" spans="4:4" x14ac:dyDescent="0.2">
      <c r="D63405" s="20"/>
    </row>
    <row r="63406" spans="4:4" x14ac:dyDescent="0.2">
      <c r="D63406" s="20"/>
    </row>
    <row r="63407" spans="4:4" x14ac:dyDescent="0.2">
      <c r="D63407" s="20"/>
    </row>
    <row r="63408" spans="4:4" x14ac:dyDescent="0.2">
      <c r="D63408" s="20"/>
    </row>
    <row r="63409" spans="4:4" x14ac:dyDescent="0.2">
      <c r="D63409" s="20"/>
    </row>
    <row r="63410" spans="4:4" x14ac:dyDescent="0.2">
      <c r="D63410" s="20"/>
    </row>
    <row r="63411" spans="4:4" x14ac:dyDescent="0.2">
      <c r="D63411" s="20"/>
    </row>
    <row r="63412" spans="4:4" x14ac:dyDescent="0.2">
      <c r="D63412" s="20"/>
    </row>
    <row r="63413" spans="4:4" x14ac:dyDescent="0.2">
      <c r="D63413" s="20"/>
    </row>
    <row r="63414" spans="4:4" x14ac:dyDescent="0.2">
      <c r="D63414" s="20"/>
    </row>
    <row r="63415" spans="4:4" x14ac:dyDescent="0.2">
      <c r="D63415" s="20"/>
    </row>
    <row r="63416" spans="4:4" x14ac:dyDescent="0.2">
      <c r="D63416" s="20"/>
    </row>
    <row r="63417" spans="4:4" x14ac:dyDescent="0.2">
      <c r="D63417" s="20"/>
    </row>
    <row r="63418" spans="4:4" x14ac:dyDescent="0.2">
      <c r="D63418" s="20"/>
    </row>
    <row r="63419" spans="4:4" x14ac:dyDescent="0.2">
      <c r="D63419" s="20"/>
    </row>
    <row r="63420" spans="4:4" x14ac:dyDescent="0.2">
      <c r="D63420" s="20"/>
    </row>
    <row r="63421" spans="4:4" x14ac:dyDescent="0.2">
      <c r="D63421" s="20"/>
    </row>
    <row r="63422" spans="4:4" x14ac:dyDescent="0.2">
      <c r="D63422" s="20"/>
    </row>
    <row r="63423" spans="4:4" x14ac:dyDescent="0.2">
      <c r="D63423" s="20"/>
    </row>
    <row r="63424" spans="4:4" x14ac:dyDescent="0.2">
      <c r="D63424" s="20"/>
    </row>
    <row r="63425" spans="4:4" x14ac:dyDescent="0.2">
      <c r="D63425" s="20"/>
    </row>
    <row r="63426" spans="4:4" x14ac:dyDescent="0.2">
      <c r="D63426" s="20"/>
    </row>
    <row r="63427" spans="4:4" x14ac:dyDescent="0.2">
      <c r="D63427" s="20"/>
    </row>
    <row r="63428" spans="4:4" x14ac:dyDescent="0.2">
      <c r="D63428" s="20"/>
    </row>
    <row r="63429" spans="4:4" x14ac:dyDescent="0.2">
      <c r="D63429" s="20"/>
    </row>
    <row r="63430" spans="4:4" x14ac:dyDescent="0.2">
      <c r="D63430" s="20"/>
    </row>
    <row r="63431" spans="4:4" x14ac:dyDescent="0.2">
      <c r="D63431" s="20"/>
    </row>
    <row r="63432" spans="4:4" x14ac:dyDescent="0.2">
      <c r="D63432" s="20"/>
    </row>
    <row r="63433" spans="4:4" x14ac:dyDescent="0.2">
      <c r="D63433" s="20"/>
    </row>
    <row r="63434" spans="4:4" x14ac:dyDescent="0.2">
      <c r="D63434" s="20"/>
    </row>
    <row r="63435" spans="4:4" x14ac:dyDescent="0.2">
      <c r="D63435" s="20"/>
    </row>
    <row r="63436" spans="4:4" x14ac:dyDescent="0.2">
      <c r="D63436" s="20"/>
    </row>
    <row r="63437" spans="4:4" x14ac:dyDescent="0.2">
      <c r="D63437" s="20"/>
    </row>
    <row r="63438" spans="4:4" x14ac:dyDescent="0.2">
      <c r="D63438" s="20"/>
    </row>
    <row r="63439" spans="4:4" x14ac:dyDescent="0.2">
      <c r="D63439" s="20"/>
    </row>
    <row r="63440" spans="4:4" x14ac:dyDescent="0.2">
      <c r="D63440" s="20"/>
    </row>
    <row r="63441" spans="4:4" x14ac:dyDescent="0.2">
      <c r="D63441" s="20"/>
    </row>
    <row r="63442" spans="4:4" x14ac:dyDescent="0.2">
      <c r="D63442" s="20"/>
    </row>
    <row r="63443" spans="4:4" x14ac:dyDescent="0.2">
      <c r="D63443" s="20"/>
    </row>
    <row r="63444" spans="4:4" x14ac:dyDescent="0.2">
      <c r="D63444" s="20"/>
    </row>
    <row r="63445" spans="4:4" x14ac:dyDescent="0.2">
      <c r="D63445" s="20"/>
    </row>
    <row r="63446" spans="4:4" x14ac:dyDescent="0.2">
      <c r="D63446" s="20"/>
    </row>
    <row r="63447" spans="4:4" x14ac:dyDescent="0.2">
      <c r="D63447" s="20"/>
    </row>
    <row r="63448" spans="4:4" x14ac:dyDescent="0.2">
      <c r="D63448" s="20"/>
    </row>
    <row r="63449" spans="4:4" x14ac:dyDescent="0.2">
      <c r="D63449" s="20"/>
    </row>
    <row r="63450" spans="4:4" x14ac:dyDescent="0.2">
      <c r="D63450" s="20"/>
    </row>
    <row r="63451" spans="4:4" x14ac:dyDescent="0.2">
      <c r="D63451" s="20"/>
    </row>
    <row r="63452" spans="4:4" x14ac:dyDescent="0.2">
      <c r="D63452" s="20"/>
    </row>
    <row r="63453" spans="4:4" x14ac:dyDescent="0.2">
      <c r="D63453" s="20"/>
    </row>
    <row r="63454" spans="4:4" x14ac:dyDescent="0.2">
      <c r="D63454" s="20"/>
    </row>
    <row r="63455" spans="4:4" x14ac:dyDescent="0.2">
      <c r="D63455" s="20"/>
    </row>
    <row r="63456" spans="4:4" x14ac:dyDescent="0.2">
      <c r="D63456" s="20"/>
    </row>
    <row r="63457" spans="4:4" x14ac:dyDescent="0.2">
      <c r="D63457" s="20"/>
    </row>
    <row r="63458" spans="4:4" x14ac:dyDescent="0.2">
      <c r="D63458" s="20"/>
    </row>
    <row r="63459" spans="4:4" x14ac:dyDescent="0.2">
      <c r="D63459" s="20"/>
    </row>
    <row r="63460" spans="4:4" x14ac:dyDescent="0.2">
      <c r="D63460" s="20"/>
    </row>
    <row r="63461" spans="4:4" x14ac:dyDescent="0.2">
      <c r="D63461" s="20"/>
    </row>
    <row r="63462" spans="4:4" x14ac:dyDescent="0.2">
      <c r="D63462" s="20"/>
    </row>
    <row r="63463" spans="4:4" x14ac:dyDescent="0.2">
      <c r="D63463" s="20"/>
    </row>
    <row r="63464" spans="4:4" x14ac:dyDescent="0.2">
      <c r="D63464" s="20"/>
    </row>
    <row r="63465" spans="4:4" x14ac:dyDescent="0.2">
      <c r="D63465" s="20"/>
    </row>
    <row r="63466" spans="4:4" x14ac:dyDescent="0.2">
      <c r="D63466" s="20"/>
    </row>
    <row r="63467" spans="4:4" x14ac:dyDescent="0.2">
      <c r="D63467" s="20"/>
    </row>
    <row r="63468" spans="4:4" x14ac:dyDescent="0.2">
      <c r="D63468" s="20"/>
    </row>
    <row r="63469" spans="4:4" x14ac:dyDescent="0.2">
      <c r="D63469" s="20"/>
    </row>
    <row r="63470" spans="4:4" x14ac:dyDescent="0.2">
      <c r="D63470" s="20"/>
    </row>
    <row r="63471" spans="4:4" x14ac:dyDescent="0.2">
      <c r="D63471" s="20"/>
    </row>
    <row r="63472" spans="4:4" x14ac:dyDescent="0.2">
      <c r="D63472" s="20"/>
    </row>
    <row r="63473" spans="4:4" x14ac:dyDescent="0.2">
      <c r="D63473" s="20"/>
    </row>
    <row r="63474" spans="4:4" x14ac:dyDescent="0.2">
      <c r="D63474" s="20"/>
    </row>
    <row r="63475" spans="4:4" x14ac:dyDescent="0.2">
      <c r="D63475" s="20"/>
    </row>
    <row r="63476" spans="4:4" x14ac:dyDescent="0.2">
      <c r="D63476" s="20"/>
    </row>
    <row r="63477" spans="4:4" x14ac:dyDescent="0.2">
      <c r="D63477" s="20"/>
    </row>
    <row r="63478" spans="4:4" x14ac:dyDescent="0.2">
      <c r="D63478" s="20"/>
    </row>
    <row r="63479" spans="4:4" x14ac:dyDescent="0.2">
      <c r="D63479" s="20"/>
    </row>
    <row r="63480" spans="4:4" x14ac:dyDescent="0.2">
      <c r="D63480" s="20"/>
    </row>
    <row r="63481" spans="4:4" x14ac:dyDescent="0.2">
      <c r="D63481" s="20"/>
    </row>
    <row r="63482" spans="4:4" x14ac:dyDescent="0.2">
      <c r="D63482" s="20"/>
    </row>
    <row r="63483" spans="4:4" x14ac:dyDescent="0.2">
      <c r="D63483" s="20"/>
    </row>
    <row r="63484" spans="4:4" x14ac:dyDescent="0.2">
      <c r="D63484" s="20"/>
    </row>
    <row r="63485" spans="4:4" x14ac:dyDescent="0.2">
      <c r="D63485" s="20"/>
    </row>
    <row r="63486" spans="4:4" x14ac:dyDescent="0.2">
      <c r="D63486" s="20"/>
    </row>
    <row r="63487" spans="4:4" x14ac:dyDescent="0.2">
      <c r="D63487" s="20"/>
    </row>
    <row r="63488" spans="4:4" x14ac:dyDescent="0.2">
      <c r="D63488" s="20"/>
    </row>
    <row r="63489" spans="4:4" x14ac:dyDescent="0.2">
      <c r="D63489" s="20"/>
    </row>
    <row r="63490" spans="4:4" x14ac:dyDescent="0.2">
      <c r="D63490" s="20"/>
    </row>
    <row r="63491" spans="4:4" x14ac:dyDescent="0.2">
      <c r="D63491" s="20"/>
    </row>
    <row r="63492" spans="4:4" x14ac:dyDescent="0.2">
      <c r="D63492" s="20"/>
    </row>
    <row r="63493" spans="4:4" x14ac:dyDescent="0.2">
      <c r="D63493" s="20"/>
    </row>
    <row r="63494" spans="4:4" x14ac:dyDescent="0.2">
      <c r="D63494" s="20"/>
    </row>
    <row r="63495" spans="4:4" x14ac:dyDescent="0.2">
      <c r="D63495" s="20"/>
    </row>
    <row r="63496" spans="4:4" x14ac:dyDescent="0.2">
      <c r="D63496" s="20"/>
    </row>
    <row r="63497" spans="4:4" x14ac:dyDescent="0.2">
      <c r="D63497" s="20"/>
    </row>
    <row r="63498" spans="4:4" x14ac:dyDescent="0.2">
      <c r="D63498" s="20"/>
    </row>
    <row r="63499" spans="4:4" x14ac:dyDescent="0.2">
      <c r="D63499" s="20"/>
    </row>
    <row r="63500" spans="4:4" x14ac:dyDescent="0.2">
      <c r="D63500" s="20"/>
    </row>
    <row r="63501" spans="4:4" x14ac:dyDescent="0.2">
      <c r="D63501" s="20"/>
    </row>
    <row r="63502" spans="4:4" x14ac:dyDescent="0.2">
      <c r="D63502" s="20"/>
    </row>
    <row r="63503" spans="4:4" x14ac:dyDescent="0.2">
      <c r="D63503" s="20"/>
    </row>
    <row r="63504" spans="4:4" x14ac:dyDescent="0.2">
      <c r="D63504" s="20"/>
    </row>
    <row r="63505" spans="4:4" x14ac:dyDescent="0.2">
      <c r="D63505" s="20"/>
    </row>
    <row r="63506" spans="4:4" x14ac:dyDescent="0.2">
      <c r="D63506" s="20"/>
    </row>
    <row r="63507" spans="4:4" x14ac:dyDescent="0.2">
      <c r="D63507" s="20"/>
    </row>
    <row r="63508" spans="4:4" x14ac:dyDescent="0.2">
      <c r="D63508" s="20"/>
    </row>
    <row r="63509" spans="4:4" x14ac:dyDescent="0.2">
      <c r="D63509" s="20"/>
    </row>
    <row r="63510" spans="4:4" x14ac:dyDescent="0.2">
      <c r="D63510" s="20"/>
    </row>
    <row r="63511" spans="4:4" x14ac:dyDescent="0.2">
      <c r="D63511" s="20"/>
    </row>
    <row r="63512" spans="4:4" x14ac:dyDescent="0.2">
      <c r="D63512" s="20"/>
    </row>
    <row r="63513" spans="4:4" x14ac:dyDescent="0.2">
      <c r="D63513" s="20"/>
    </row>
    <row r="63514" spans="4:4" x14ac:dyDescent="0.2">
      <c r="D63514" s="20"/>
    </row>
    <row r="63515" spans="4:4" x14ac:dyDescent="0.2">
      <c r="D63515" s="20"/>
    </row>
    <row r="63516" spans="4:4" x14ac:dyDescent="0.2">
      <c r="D63516" s="20"/>
    </row>
    <row r="63517" spans="4:4" x14ac:dyDescent="0.2">
      <c r="D63517" s="20"/>
    </row>
    <row r="63518" spans="4:4" x14ac:dyDescent="0.2">
      <c r="D63518" s="20"/>
    </row>
    <row r="63519" spans="4:4" x14ac:dyDescent="0.2">
      <c r="D63519" s="20"/>
    </row>
    <row r="63520" spans="4:4" x14ac:dyDescent="0.2">
      <c r="D63520" s="20"/>
    </row>
    <row r="63521" spans="4:4" x14ac:dyDescent="0.2">
      <c r="D63521" s="20"/>
    </row>
    <row r="63522" spans="4:4" x14ac:dyDescent="0.2">
      <c r="D63522" s="20"/>
    </row>
    <row r="63523" spans="4:4" x14ac:dyDescent="0.2">
      <c r="D63523" s="20"/>
    </row>
    <row r="63524" spans="4:4" x14ac:dyDescent="0.2">
      <c r="D63524" s="20"/>
    </row>
    <row r="63525" spans="4:4" x14ac:dyDescent="0.2">
      <c r="D63525" s="20"/>
    </row>
    <row r="63526" spans="4:4" x14ac:dyDescent="0.2">
      <c r="D63526" s="20"/>
    </row>
    <row r="63527" spans="4:4" x14ac:dyDescent="0.2">
      <c r="D63527" s="20"/>
    </row>
    <row r="63528" spans="4:4" x14ac:dyDescent="0.2">
      <c r="D63528" s="20"/>
    </row>
    <row r="63529" spans="4:4" x14ac:dyDescent="0.2">
      <c r="D63529" s="20"/>
    </row>
    <row r="63530" spans="4:4" x14ac:dyDescent="0.2">
      <c r="D63530" s="20"/>
    </row>
    <row r="63531" spans="4:4" x14ac:dyDescent="0.2">
      <c r="D63531" s="20"/>
    </row>
    <row r="63532" spans="4:4" x14ac:dyDescent="0.2">
      <c r="D63532" s="20"/>
    </row>
    <row r="63533" spans="4:4" x14ac:dyDescent="0.2">
      <c r="D63533" s="20"/>
    </row>
    <row r="63534" spans="4:4" x14ac:dyDescent="0.2">
      <c r="D63534" s="20"/>
    </row>
    <row r="63535" spans="4:4" x14ac:dyDescent="0.2">
      <c r="D63535" s="20"/>
    </row>
    <row r="63536" spans="4:4" x14ac:dyDescent="0.2">
      <c r="D63536" s="20"/>
    </row>
    <row r="63537" spans="4:4" x14ac:dyDescent="0.2">
      <c r="D63537" s="20"/>
    </row>
    <row r="63538" spans="4:4" x14ac:dyDescent="0.2">
      <c r="D63538" s="20"/>
    </row>
    <row r="63539" spans="4:4" x14ac:dyDescent="0.2">
      <c r="D63539" s="20"/>
    </row>
    <row r="63540" spans="4:4" x14ac:dyDescent="0.2">
      <c r="D63540" s="20"/>
    </row>
    <row r="63541" spans="4:4" x14ac:dyDescent="0.2">
      <c r="D63541" s="20"/>
    </row>
    <row r="63542" spans="4:4" x14ac:dyDescent="0.2">
      <c r="D63542" s="20"/>
    </row>
    <row r="63543" spans="4:4" x14ac:dyDescent="0.2">
      <c r="D63543" s="20"/>
    </row>
    <row r="63544" spans="4:4" x14ac:dyDescent="0.2">
      <c r="D63544" s="20"/>
    </row>
    <row r="63545" spans="4:4" x14ac:dyDescent="0.2">
      <c r="D63545" s="20"/>
    </row>
    <row r="63546" spans="4:4" x14ac:dyDescent="0.2">
      <c r="D63546" s="20"/>
    </row>
    <row r="63547" spans="4:4" x14ac:dyDescent="0.2">
      <c r="D63547" s="20"/>
    </row>
    <row r="63548" spans="4:4" x14ac:dyDescent="0.2">
      <c r="D63548" s="20"/>
    </row>
    <row r="63549" spans="4:4" x14ac:dyDescent="0.2">
      <c r="D63549" s="20"/>
    </row>
    <row r="63550" spans="4:4" x14ac:dyDescent="0.2">
      <c r="D63550" s="20"/>
    </row>
    <row r="63551" spans="4:4" x14ac:dyDescent="0.2">
      <c r="D63551" s="20"/>
    </row>
    <row r="63552" spans="4:4" x14ac:dyDescent="0.2">
      <c r="D63552" s="20"/>
    </row>
    <row r="63553" spans="4:4" x14ac:dyDescent="0.2">
      <c r="D63553" s="20"/>
    </row>
    <row r="63554" spans="4:4" x14ac:dyDescent="0.2">
      <c r="D63554" s="20"/>
    </row>
    <row r="63555" spans="4:4" x14ac:dyDescent="0.2">
      <c r="D63555" s="20"/>
    </row>
    <row r="63556" spans="4:4" x14ac:dyDescent="0.2">
      <c r="D63556" s="20"/>
    </row>
    <row r="63557" spans="4:4" x14ac:dyDescent="0.2">
      <c r="D63557" s="20"/>
    </row>
    <row r="63558" spans="4:4" x14ac:dyDescent="0.2">
      <c r="D63558" s="20"/>
    </row>
    <row r="63559" spans="4:4" x14ac:dyDescent="0.2">
      <c r="D63559" s="20"/>
    </row>
    <row r="63560" spans="4:4" x14ac:dyDescent="0.2">
      <c r="D63560" s="20"/>
    </row>
    <row r="63561" spans="4:4" x14ac:dyDescent="0.2">
      <c r="D63561" s="20"/>
    </row>
    <row r="63562" spans="4:4" x14ac:dyDescent="0.2">
      <c r="D63562" s="20"/>
    </row>
    <row r="63563" spans="4:4" x14ac:dyDescent="0.2">
      <c r="D63563" s="20"/>
    </row>
    <row r="63564" spans="4:4" x14ac:dyDescent="0.2">
      <c r="D63564" s="20"/>
    </row>
    <row r="63565" spans="4:4" x14ac:dyDescent="0.2">
      <c r="D63565" s="20"/>
    </row>
    <row r="63566" spans="4:4" x14ac:dyDescent="0.2">
      <c r="D63566" s="20"/>
    </row>
    <row r="63567" spans="4:4" x14ac:dyDescent="0.2">
      <c r="D63567" s="20"/>
    </row>
    <row r="63568" spans="4:4" x14ac:dyDescent="0.2">
      <c r="D63568" s="20"/>
    </row>
    <row r="63569" spans="4:4" x14ac:dyDescent="0.2">
      <c r="D63569" s="20"/>
    </row>
    <row r="63570" spans="4:4" x14ac:dyDescent="0.2">
      <c r="D63570" s="20"/>
    </row>
    <row r="63571" spans="4:4" x14ac:dyDescent="0.2">
      <c r="D63571" s="20"/>
    </row>
    <row r="63572" spans="4:4" x14ac:dyDescent="0.2">
      <c r="D63572" s="20"/>
    </row>
    <row r="63573" spans="4:4" x14ac:dyDescent="0.2">
      <c r="D63573" s="20"/>
    </row>
    <row r="63574" spans="4:4" x14ac:dyDescent="0.2">
      <c r="D63574" s="20"/>
    </row>
    <row r="63575" spans="4:4" x14ac:dyDescent="0.2">
      <c r="D63575" s="20"/>
    </row>
    <row r="63576" spans="4:4" x14ac:dyDescent="0.2">
      <c r="D63576" s="20"/>
    </row>
    <row r="63577" spans="4:4" x14ac:dyDescent="0.2">
      <c r="D63577" s="20"/>
    </row>
    <row r="63578" spans="4:4" x14ac:dyDescent="0.2">
      <c r="D63578" s="20"/>
    </row>
    <row r="63579" spans="4:4" x14ac:dyDescent="0.2">
      <c r="D63579" s="20"/>
    </row>
    <row r="63580" spans="4:4" x14ac:dyDescent="0.2">
      <c r="D63580" s="20"/>
    </row>
    <row r="63581" spans="4:4" x14ac:dyDescent="0.2">
      <c r="D63581" s="20"/>
    </row>
    <row r="63582" spans="4:4" x14ac:dyDescent="0.2">
      <c r="D63582" s="20"/>
    </row>
    <row r="63583" spans="4:4" x14ac:dyDescent="0.2">
      <c r="D63583" s="20"/>
    </row>
    <row r="63584" spans="4:4" x14ac:dyDescent="0.2">
      <c r="D63584" s="20"/>
    </row>
    <row r="63585" spans="4:4" x14ac:dyDescent="0.2">
      <c r="D63585" s="20"/>
    </row>
    <row r="63586" spans="4:4" x14ac:dyDescent="0.2">
      <c r="D63586" s="20"/>
    </row>
    <row r="63587" spans="4:4" x14ac:dyDescent="0.2">
      <c r="D63587" s="20"/>
    </row>
    <row r="63588" spans="4:4" x14ac:dyDescent="0.2">
      <c r="D63588" s="20"/>
    </row>
    <row r="63589" spans="4:4" x14ac:dyDescent="0.2">
      <c r="D63589" s="20"/>
    </row>
    <row r="63590" spans="4:4" x14ac:dyDescent="0.2">
      <c r="D63590" s="20"/>
    </row>
    <row r="63591" spans="4:4" x14ac:dyDescent="0.2">
      <c r="D63591" s="20"/>
    </row>
    <row r="63592" spans="4:4" x14ac:dyDescent="0.2">
      <c r="D63592" s="20"/>
    </row>
    <row r="63593" spans="4:4" x14ac:dyDescent="0.2">
      <c r="D63593" s="20"/>
    </row>
    <row r="63594" spans="4:4" x14ac:dyDescent="0.2">
      <c r="D63594" s="20"/>
    </row>
    <row r="63595" spans="4:4" x14ac:dyDescent="0.2">
      <c r="D63595" s="20"/>
    </row>
    <row r="63596" spans="4:4" x14ac:dyDescent="0.2">
      <c r="D63596" s="20"/>
    </row>
    <row r="63597" spans="4:4" x14ac:dyDescent="0.2">
      <c r="D63597" s="20"/>
    </row>
    <row r="63598" spans="4:4" x14ac:dyDescent="0.2">
      <c r="D63598" s="20"/>
    </row>
    <row r="63599" spans="4:4" x14ac:dyDescent="0.2">
      <c r="D63599" s="20"/>
    </row>
    <row r="63600" spans="4:4" x14ac:dyDescent="0.2">
      <c r="D63600" s="20"/>
    </row>
    <row r="63601" spans="4:4" x14ac:dyDescent="0.2">
      <c r="D63601" s="20"/>
    </row>
    <row r="63602" spans="4:4" x14ac:dyDescent="0.2">
      <c r="D63602" s="20"/>
    </row>
    <row r="63603" spans="4:4" x14ac:dyDescent="0.2">
      <c r="D63603" s="20"/>
    </row>
    <row r="63604" spans="4:4" x14ac:dyDescent="0.2">
      <c r="D63604" s="20"/>
    </row>
    <row r="63605" spans="4:4" x14ac:dyDescent="0.2">
      <c r="D63605" s="20"/>
    </row>
    <row r="63606" spans="4:4" x14ac:dyDescent="0.2">
      <c r="D63606" s="20"/>
    </row>
    <row r="63607" spans="4:4" x14ac:dyDescent="0.2">
      <c r="D63607" s="20"/>
    </row>
    <row r="63608" spans="4:4" x14ac:dyDescent="0.2">
      <c r="D63608" s="20"/>
    </row>
    <row r="63609" spans="4:4" x14ac:dyDescent="0.2">
      <c r="D63609" s="20"/>
    </row>
    <row r="63610" spans="4:4" x14ac:dyDescent="0.2">
      <c r="D63610" s="20"/>
    </row>
    <row r="63611" spans="4:4" x14ac:dyDescent="0.2">
      <c r="D63611" s="20"/>
    </row>
    <row r="63612" spans="4:4" x14ac:dyDescent="0.2">
      <c r="D63612" s="20"/>
    </row>
    <row r="63613" spans="4:4" x14ac:dyDescent="0.2">
      <c r="D63613" s="20"/>
    </row>
    <row r="63614" spans="4:4" x14ac:dyDescent="0.2">
      <c r="D63614" s="20"/>
    </row>
    <row r="63615" spans="4:4" x14ac:dyDescent="0.2">
      <c r="D63615" s="20"/>
    </row>
    <row r="63616" spans="4:4" x14ac:dyDescent="0.2">
      <c r="D63616" s="20"/>
    </row>
    <row r="63617" spans="4:4" x14ac:dyDescent="0.2">
      <c r="D63617" s="20"/>
    </row>
    <row r="63618" spans="4:4" x14ac:dyDescent="0.2">
      <c r="D63618" s="20"/>
    </row>
    <row r="63619" spans="4:4" x14ac:dyDescent="0.2">
      <c r="D63619" s="20"/>
    </row>
    <row r="63620" spans="4:4" x14ac:dyDescent="0.2">
      <c r="D63620" s="20"/>
    </row>
    <row r="63621" spans="4:4" x14ac:dyDescent="0.2">
      <c r="D63621" s="20"/>
    </row>
    <row r="63622" spans="4:4" x14ac:dyDescent="0.2">
      <c r="D63622" s="20"/>
    </row>
    <row r="63623" spans="4:4" x14ac:dyDescent="0.2">
      <c r="D63623" s="20"/>
    </row>
    <row r="63624" spans="4:4" x14ac:dyDescent="0.2">
      <c r="D63624" s="20"/>
    </row>
    <row r="63625" spans="4:4" x14ac:dyDescent="0.2">
      <c r="D63625" s="20"/>
    </row>
    <row r="63626" spans="4:4" x14ac:dyDescent="0.2">
      <c r="D63626" s="20"/>
    </row>
    <row r="63627" spans="4:4" x14ac:dyDescent="0.2">
      <c r="D63627" s="20"/>
    </row>
    <row r="63628" spans="4:4" x14ac:dyDescent="0.2">
      <c r="D63628" s="20"/>
    </row>
    <row r="63629" spans="4:4" x14ac:dyDescent="0.2">
      <c r="D63629" s="20"/>
    </row>
    <row r="63630" spans="4:4" x14ac:dyDescent="0.2">
      <c r="D63630" s="20"/>
    </row>
    <row r="63631" spans="4:4" x14ac:dyDescent="0.2">
      <c r="D63631" s="20"/>
    </row>
    <row r="63632" spans="4:4" x14ac:dyDescent="0.2">
      <c r="D63632" s="20"/>
    </row>
    <row r="63633" spans="4:4" x14ac:dyDescent="0.2">
      <c r="D63633" s="20"/>
    </row>
    <row r="63634" spans="4:4" x14ac:dyDescent="0.2">
      <c r="D63634" s="20"/>
    </row>
    <row r="63635" spans="4:4" x14ac:dyDescent="0.2">
      <c r="D63635" s="20"/>
    </row>
    <row r="63636" spans="4:4" x14ac:dyDescent="0.2">
      <c r="D63636" s="20"/>
    </row>
    <row r="63637" spans="4:4" x14ac:dyDescent="0.2">
      <c r="D63637" s="20"/>
    </row>
    <row r="63638" spans="4:4" x14ac:dyDescent="0.2">
      <c r="D63638" s="20"/>
    </row>
    <row r="63639" spans="4:4" x14ac:dyDescent="0.2">
      <c r="D63639" s="20"/>
    </row>
    <row r="63640" spans="4:4" x14ac:dyDescent="0.2">
      <c r="D63640" s="20"/>
    </row>
    <row r="63641" spans="4:4" x14ac:dyDescent="0.2">
      <c r="D63641" s="20"/>
    </row>
    <row r="63642" spans="4:4" x14ac:dyDescent="0.2">
      <c r="D63642" s="20"/>
    </row>
    <row r="63643" spans="4:4" x14ac:dyDescent="0.2">
      <c r="D63643" s="20"/>
    </row>
    <row r="63644" spans="4:4" x14ac:dyDescent="0.2">
      <c r="D63644" s="20"/>
    </row>
    <row r="63645" spans="4:4" x14ac:dyDescent="0.2">
      <c r="D63645" s="20"/>
    </row>
    <row r="63646" spans="4:4" x14ac:dyDescent="0.2">
      <c r="D63646" s="20"/>
    </row>
    <row r="63647" spans="4:4" x14ac:dyDescent="0.2">
      <c r="D63647" s="20"/>
    </row>
    <row r="63648" spans="4:4" x14ac:dyDescent="0.2">
      <c r="D63648" s="20"/>
    </row>
    <row r="63649" spans="4:4" x14ac:dyDescent="0.2">
      <c r="D63649" s="20"/>
    </row>
    <row r="63650" spans="4:4" x14ac:dyDescent="0.2">
      <c r="D63650" s="20"/>
    </row>
    <row r="63651" spans="4:4" x14ac:dyDescent="0.2">
      <c r="D63651" s="20"/>
    </row>
    <row r="63652" spans="4:4" x14ac:dyDescent="0.2">
      <c r="D63652" s="20"/>
    </row>
    <row r="63653" spans="4:4" x14ac:dyDescent="0.2">
      <c r="D63653" s="20"/>
    </row>
    <row r="63654" spans="4:4" x14ac:dyDescent="0.2">
      <c r="D63654" s="20"/>
    </row>
    <row r="63655" spans="4:4" x14ac:dyDescent="0.2">
      <c r="D63655" s="20"/>
    </row>
    <row r="63656" spans="4:4" x14ac:dyDescent="0.2">
      <c r="D63656" s="20"/>
    </row>
    <row r="63657" spans="4:4" x14ac:dyDescent="0.2">
      <c r="D63657" s="20"/>
    </row>
    <row r="63658" spans="4:4" x14ac:dyDescent="0.2">
      <c r="D63658" s="20"/>
    </row>
    <row r="63659" spans="4:4" x14ac:dyDescent="0.2">
      <c r="D63659" s="20"/>
    </row>
    <row r="63660" spans="4:4" x14ac:dyDescent="0.2">
      <c r="D63660" s="20"/>
    </row>
    <row r="63661" spans="4:4" x14ac:dyDescent="0.2">
      <c r="D63661" s="20"/>
    </row>
    <row r="63662" spans="4:4" x14ac:dyDescent="0.2">
      <c r="D63662" s="20"/>
    </row>
    <row r="63663" spans="4:4" x14ac:dyDescent="0.2">
      <c r="D63663" s="20"/>
    </row>
    <row r="63664" spans="4:4" x14ac:dyDescent="0.2">
      <c r="D63664" s="20"/>
    </row>
    <row r="63665" spans="4:4" x14ac:dyDescent="0.2">
      <c r="D63665" s="20"/>
    </row>
    <row r="63666" spans="4:4" x14ac:dyDescent="0.2">
      <c r="D63666" s="20"/>
    </row>
    <row r="63667" spans="4:4" x14ac:dyDescent="0.2">
      <c r="D63667" s="20"/>
    </row>
    <row r="63668" spans="4:4" x14ac:dyDescent="0.2">
      <c r="D63668" s="20"/>
    </row>
    <row r="63669" spans="4:4" x14ac:dyDescent="0.2">
      <c r="D63669" s="20"/>
    </row>
    <row r="63670" spans="4:4" x14ac:dyDescent="0.2">
      <c r="D63670" s="20"/>
    </row>
    <row r="63671" spans="4:4" x14ac:dyDescent="0.2">
      <c r="D63671" s="20"/>
    </row>
    <row r="63672" spans="4:4" x14ac:dyDescent="0.2">
      <c r="D63672" s="20"/>
    </row>
    <row r="63673" spans="4:4" x14ac:dyDescent="0.2">
      <c r="D63673" s="20"/>
    </row>
    <row r="63674" spans="4:4" x14ac:dyDescent="0.2">
      <c r="D63674" s="20"/>
    </row>
    <row r="63675" spans="4:4" x14ac:dyDescent="0.2">
      <c r="D63675" s="20"/>
    </row>
    <row r="63676" spans="4:4" x14ac:dyDescent="0.2">
      <c r="D63676" s="20"/>
    </row>
    <row r="63677" spans="4:4" x14ac:dyDescent="0.2">
      <c r="D63677" s="20"/>
    </row>
    <row r="63678" spans="4:4" x14ac:dyDescent="0.2">
      <c r="D63678" s="20"/>
    </row>
    <row r="63679" spans="4:4" x14ac:dyDescent="0.2">
      <c r="D63679" s="20"/>
    </row>
    <row r="63680" spans="4:4" x14ac:dyDescent="0.2">
      <c r="D63680" s="20"/>
    </row>
    <row r="63681" spans="4:4" x14ac:dyDescent="0.2">
      <c r="D63681" s="20"/>
    </row>
    <row r="63682" spans="4:4" x14ac:dyDescent="0.2">
      <c r="D63682" s="20"/>
    </row>
    <row r="63683" spans="4:4" x14ac:dyDescent="0.2">
      <c r="D63683" s="20"/>
    </row>
    <row r="63684" spans="4:4" x14ac:dyDescent="0.2">
      <c r="D63684" s="20"/>
    </row>
    <row r="63685" spans="4:4" x14ac:dyDescent="0.2">
      <c r="D63685" s="20"/>
    </row>
    <row r="63686" spans="4:4" x14ac:dyDescent="0.2">
      <c r="D63686" s="20"/>
    </row>
    <row r="63687" spans="4:4" x14ac:dyDescent="0.2">
      <c r="D63687" s="20"/>
    </row>
    <row r="63688" spans="4:4" x14ac:dyDescent="0.2">
      <c r="D63688" s="20"/>
    </row>
    <row r="63689" spans="4:4" x14ac:dyDescent="0.2">
      <c r="D63689" s="20"/>
    </row>
    <row r="63690" spans="4:4" x14ac:dyDescent="0.2">
      <c r="D63690" s="20"/>
    </row>
    <row r="63691" spans="4:4" x14ac:dyDescent="0.2">
      <c r="D63691" s="20"/>
    </row>
    <row r="63692" spans="4:4" x14ac:dyDescent="0.2">
      <c r="D63692" s="20"/>
    </row>
    <row r="63693" spans="4:4" x14ac:dyDescent="0.2">
      <c r="D63693" s="20"/>
    </row>
    <row r="63694" spans="4:4" x14ac:dyDescent="0.2">
      <c r="D63694" s="20"/>
    </row>
    <row r="63695" spans="4:4" x14ac:dyDescent="0.2">
      <c r="D63695" s="20"/>
    </row>
    <row r="63696" spans="4:4" x14ac:dyDescent="0.2">
      <c r="D63696" s="20"/>
    </row>
    <row r="63697" spans="4:4" x14ac:dyDescent="0.2">
      <c r="D63697" s="20"/>
    </row>
    <row r="63698" spans="4:4" x14ac:dyDescent="0.2">
      <c r="D63698" s="20"/>
    </row>
    <row r="63699" spans="4:4" x14ac:dyDescent="0.2">
      <c r="D63699" s="20"/>
    </row>
    <row r="63700" spans="4:4" x14ac:dyDescent="0.2">
      <c r="D63700" s="20"/>
    </row>
    <row r="63701" spans="4:4" x14ac:dyDescent="0.2">
      <c r="D63701" s="20"/>
    </row>
    <row r="63702" spans="4:4" x14ac:dyDescent="0.2">
      <c r="D63702" s="20"/>
    </row>
    <row r="63703" spans="4:4" x14ac:dyDescent="0.2">
      <c r="D63703" s="20"/>
    </row>
    <row r="63704" spans="4:4" x14ac:dyDescent="0.2">
      <c r="D63704" s="20"/>
    </row>
    <row r="63705" spans="4:4" x14ac:dyDescent="0.2">
      <c r="D63705" s="20"/>
    </row>
    <row r="63706" spans="4:4" x14ac:dyDescent="0.2">
      <c r="D63706" s="20"/>
    </row>
    <row r="63707" spans="4:4" x14ac:dyDescent="0.2">
      <c r="D63707" s="20"/>
    </row>
    <row r="63708" spans="4:4" x14ac:dyDescent="0.2">
      <c r="D63708" s="20"/>
    </row>
    <row r="63709" spans="4:4" x14ac:dyDescent="0.2">
      <c r="D63709" s="20"/>
    </row>
    <row r="63710" spans="4:4" x14ac:dyDescent="0.2">
      <c r="D63710" s="20"/>
    </row>
    <row r="63711" spans="4:4" x14ac:dyDescent="0.2">
      <c r="D63711" s="20"/>
    </row>
    <row r="63712" spans="4:4" x14ac:dyDescent="0.2">
      <c r="D63712" s="20"/>
    </row>
    <row r="63713" spans="4:4" x14ac:dyDescent="0.2">
      <c r="D63713" s="20"/>
    </row>
    <row r="63714" spans="4:4" x14ac:dyDescent="0.2">
      <c r="D63714" s="20"/>
    </row>
    <row r="63715" spans="4:4" x14ac:dyDescent="0.2">
      <c r="D63715" s="20"/>
    </row>
    <row r="63716" spans="4:4" x14ac:dyDescent="0.2">
      <c r="D63716" s="20"/>
    </row>
    <row r="63717" spans="4:4" x14ac:dyDescent="0.2">
      <c r="D63717" s="20"/>
    </row>
    <row r="63718" spans="4:4" x14ac:dyDescent="0.2">
      <c r="D63718" s="20"/>
    </row>
    <row r="63719" spans="4:4" x14ac:dyDescent="0.2">
      <c r="D63719" s="20"/>
    </row>
    <row r="63720" spans="4:4" x14ac:dyDescent="0.2">
      <c r="D63720" s="20"/>
    </row>
    <row r="63721" spans="4:4" x14ac:dyDescent="0.2">
      <c r="D63721" s="20"/>
    </row>
    <row r="63722" spans="4:4" x14ac:dyDescent="0.2">
      <c r="D63722" s="20"/>
    </row>
    <row r="63723" spans="4:4" x14ac:dyDescent="0.2">
      <c r="D63723" s="20"/>
    </row>
    <row r="63724" spans="4:4" x14ac:dyDescent="0.2">
      <c r="D63724" s="20"/>
    </row>
    <row r="63725" spans="4:4" x14ac:dyDescent="0.2">
      <c r="D63725" s="20"/>
    </row>
    <row r="63726" spans="4:4" x14ac:dyDescent="0.2">
      <c r="D63726" s="20"/>
    </row>
    <row r="63727" spans="4:4" x14ac:dyDescent="0.2">
      <c r="D63727" s="20"/>
    </row>
    <row r="63728" spans="4:4" x14ac:dyDescent="0.2">
      <c r="D63728" s="20"/>
    </row>
    <row r="63729" spans="4:4" x14ac:dyDescent="0.2">
      <c r="D63729" s="20"/>
    </row>
    <row r="63730" spans="4:4" x14ac:dyDescent="0.2">
      <c r="D63730" s="20"/>
    </row>
    <row r="63731" spans="4:4" x14ac:dyDescent="0.2">
      <c r="D63731" s="20"/>
    </row>
    <row r="63732" spans="4:4" x14ac:dyDescent="0.2">
      <c r="D63732" s="20"/>
    </row>
    <row r="63733" spans="4:4" x14ac:dyDescent="0.2">
      <c r="D63733" s="20"/>
    </row>
    <row r="63734" spans="4:4" x14ac:dyDescent="0.2">
      <c r="D63734" s="20"/>
    </row>
    <row r="63735" spans="4:4" x14ac:dyDescent="0.2">
      <c r="D63735" s="20"/>
    </row>
    <row r="63736" spans="4:4" x14ac:dyDescent="0.2">
      <c r="D63736" s="20"/>
    </row>
    <row r="63737" spans="4:4" x14ac:dyDescent="0.2">
      <c r="D63737" s="20"/>
    </row>
    <row r="63738" spans="4:4" x14ac:dyDescent="0.2">
      <c r="D63738" s="20"/>
    </row>
    <row r="63739" spans="4:4" x14ac:dyDescent="0.2">
      <c r="D63739" s="20"/>
    </row>
    <row r="63740" spans="4:4" x14ac:dyDescent="0.2">
      <c r="D63740" s="20"/>
    </row>
    <row r="63741" spans="4:4" x14ac:dyDescent="0.2">
      <c r="D63741" s="20"/>
    </row>
    <row r="63742" spans="4:4" x14ac:dyDescent="0.2">
      <c r="D63742" s="20"/>
    </row>
    <row r="63743" spans="4:4" x14ac:dyDescent="0.2">
      <c r="D63743" s="20"/>
    </row>
    <row r="63744" spans="4:4" x14ac:dyDescent="0.2">
      <c r="D63744" s="20"/>
    </row>
    <row r="63745" spans="4:4" x14ac:dyDescent="0.2">
      <c r="D63745" s="20"/>
    </row>
    <row r="63746" spans="4:4" x14ac:dyDescent="0.2">
      <c r="D63746" s="20"/>
    </row>
    <row r="63747" spans="4:4" x14ac:dyDescent="0.2">
      <c r="D63747" s="20"/>
    </row>
    <row r="63748" spans="4:4" x14ac:dyDescent="0.2">
      <c r="D63748" s="20"/>
    </row>
    <row r="63749" spans="4:4" x14ac:dyDescent="0.2">
      <c r="D63749" s="20"/>
    </row>
    <row r="63750" spans="4:4" x14ac:dyDescent="0.2">
      <c r="D63750" s="20"/>
    </row>
    <row r="63751" spans="4:4" x14ac:dyDescent="0.2">
      <c r="D63751" s="20"/>
    </row>
    <row r="63752" spans="4:4" x14ac:dyDescent="0.2">
      <c r="D63752" s="20"/>
    </row>
    <row r="63753" spans="4:4" x14ac:dyDescent="0.2">
      <c r="D63753" s="20"/>
    </row>
    <row r="63754" spans="4:4" x14ac:dyDescent="0.2">
      <c r="D63754" s="20"/>
    </row>
    <row r="63755" spans="4:4" x14ac:dyDescent="0.2">
      <c r="D63755" s="20"/>
    </row>
    <row r="63756" spans="4:4" x14ac:dyDescent="0.2">
      <c r="D63756" s="20"/>
    </row>
    <row r="63757" spans="4:4" x14ac:dyDescent="0.2">
      <c r="D63757" s="20"/>
    </row>
    <row r="63758" spans="4:4" x14ac:dyDescent="0.2">
      <c r="D63758" s="20"/>
    </row>
    <row r="63759" spans="4:4" x14ac:dyDescent="0.2">
      <c r="D63759" s="20"/>
    </row>
    <row r="63760" spans="4:4" x14ac:dyDescent="0.2">
      <c r="D63760" s="20"/>
    </row>
    <row r="63761" spans="4:4" x14ac:dyDescent="0.2">
      <c r="D63761" s="20"/>
    </row>
    <row r="63762" spans="4:4" x14ac:dyDescent="0.2">
      <c r="D63762" s="20"/>
    </row>
    <row r="63763" spans="4:4" x14ac:dyDescent="0.2">
      <c r="D63763" s="20"/>
    </row>
    <row r="63764" spans="4:4" x14ac:dyDescent="0.2">
      <c r="D63764" s="20"/>
    </row>
    <row r="63765" spans="4:4" x14ac:dyDescent="0.2">
      <c r="D63765" s="20"/>
    </row>
    <row r="63766" spans="4:4" x14ac:dyDescent="0.2">
      <c r="D63766" s="20"/>
    </row>
    <row r="63767" spans="4:4" x14ac:dyDescent="0.2">
      <c r="D63767" s="20"/>
    </row>
    <row r="63768" spans="4:4" x14ac:dyDescent="0.2">
      <c r="D63768" s="20"/>
    </row>
    <row r="63769" spans="4:4" x14ac:dyDescent="0.2">
      <c r="D63769" s="20"/>
    </row>
    <row r="63770" spans="4:4" x14ac:dyDescent="0.2">
      <c r="D63770" s="20"/>
    </row>
    <row r="63771" spans="4:4" x14ac:dyDescent="0.2">
      <c r="D63771" s="20"/>
    </row>
    <row r="63772" spans="4:4" x14ac:dyDescent="0.2">
      <c r="D63772" s="20"/>
    </row>
    <row r="63773" spans="4:4" x14ac:dyDescent="0.2">
      <c r="D63773" s="20"/>
    </row>
    <row r="63774" spans="4:4" x14ac:dyDescent="0.2">
      <c r="D63774" s="20"/>
    </row>
    <row r="63775" spans="4:4" x14ac:dyDescent="0.2">
      <c r="D63775" s="20"/>
    </row>
    <row r="63776" spans="4:4" x14ac:dyDescent="0.2">
      <c r="D63776" s="20"/>
    </row>
    <row r="63777" spans="4:4" x14ac:dyDescent="0.2">
      <c r="D63777" s="20"/>
    </row>
    <row r="63778" spans="4:4" x14ac:dyDescent="0.2">
      <c r="D63778" s="20"/>
    </row>
    <row r="63779" spans="4:4" x14ac:dyDescent="0.2">
      <c r="D63779" s="20"/>
    </row>
    <row r="63780" spans="4:4" x14ac:dyDescent="0.2">
      <c r="D63780" s="20"/>
    </row>
    <row r="63781" spans="4:4" x14ac:dyDescent="0.2">
      <c r="D63781" s="20"/>
    </row>
    <row r="63782" spans="4:4" x14ac:dyDescent="0.2">
      <c r="D63782" s="20"/>
    </row>
    <row r="63783" spans="4:4" x14ac:dyDescent="0.2">
      <c r="D63783" s="20"/>
    </row>
    <row r="63784" spans="4:4" x14ac:dyDescent="0.2">
      <c r="D63784" s="20"/>
    </row>
    <row r="63785" spans="4:4" x14ac:dyDescent="0.2">
      <c r="D63785" s="20"/>
    </row>
    <row r="63786" spans="4:4" x14ac:dyDescent="0.2">
      <c r="D63786" s="20"/>
    </row>
    <row r="63787" spans="4:4" x14ac:dyDescent="0.2">
      <c r="D63787" s="20"/>
    </row>
    <row r="63788" spans="4:4" x14ac:dyDescent="0.2">
      <c r="D63788" s="20"/>
    </row>
    <row r="63789" spans="4:4" x14ac:dyDescent="0.2">
      <c r="D63789" s="20"/>
    </row>
    <row r="63790" spans="4:4" x14ac:dyDescent="0.2">
      <c r="D63790" s="20"/>
    </row>
    <row r="63791" spans="4:4" x14ac:dyDescent="0.2">
      <c r="D63791" s="20"/>
    </row>
    <row r="63792" spans="4:4" x14ac:dyDescent="0.2">
      <c r="D63792" s="20"/>
    </row>
    <row r="63793" spans="4:4" x14ac:dyDescent="0.2">
      <c r="D63793" s="20"/>
    </row>
    <row r="63794" spans="4:4" x14ac:dyDescent="0.2">
      <c r="D63794" s="20"/>
    </row>
    <row r="63795" spans="4:4" x14ac:dyDescent="0.2">
      <c r="D63795" s="20"/>
    </row>
    <row r="63796" spans="4:4" x14ac:dyDescent="0.2">
      <c r="D63796" s="20"/>
    </row>
    <row r="63797" spans="4:4" x14ac:dyDescent="0.2">
      <c r="D63797" s="20"/>
    </row>
    <row r="63798" spans="4:4" x14ac:dyDescent="0.2">
      <c r="D63798" s="20"/>
    </row>
    <row r="63799" spans="4:4" x14ac:dyDescent="0.2">
      <c r="D63799" s="20"/>
    </row>
    <row r="63800" spans="4:4" x14ac:dyDescent="0.2">
      <c r="D63800" s="20"/>
    </row>
    <row r="63801" spans="4:4" x14ac:dyDescent="0.2">
      <c r="D63801" s="20"/>
    </row>
    <row r="63802" spans="4:4" x14ac:dyDescent="0.2">
      <c r="D63802" s="20"/>
    </row>
    <row r="63803" spans="4:4" x14ac:dyDescent="0.2">
      <c r="D63803" s="20"/>
    </row>
    <row r="63804" spans="4:4" x14ac:dyDescent="0.2">
      <c r="D63804" s="20"/>
    </row>
    <row r="63805" spans="4:4" x14ac:dyDescent="0.2">
      <c r="D63805" s="20"/>
    </row>
    <row r="63806" spans="4:4" x14ac:dyDescent="0.2">
      <c r="D63806" s="20"/>
    </row>
    <row r="63807" spans="4:4" x14ac:dyDescent="0.2">
      <c r="D63807" s="20"/>
    </row>
    <row r="63808" spans="4:4" x14ac:dyDescent="0.2">
      <c r="D63808" s="20"/>
    </row>
    <row r="63809" spans="4:4" x14ac:dyDescent="0.2">
      <c r="D63809" s="20"/>
    </row>
    <row r="63810" spans="4:4" x14ac:dyDescent="0.2">
      <c r="D63810" s="20"/>
    </row>
    <row r="63811" spans="4:4" x14ac:dyDescent="0.2">
      <c r="D63811" s="20"/>
    </row>
    <row r="63812" spans="4:4" x14ac:dyDescent="0.2">
      <c r="D63812" s="20"/>
    </row>
    <row r="63813" spans="4:4" x14ac:dyDescent="0.2">
      <c r="D63813" s="20"/>
    </row>
    <row r="63814" spans="4:4" x14ac:dyDescent="0.2">
      <c r="D63814" s="20"/>
    </row>
    <row r="63815" spans="4:4" x14ac:dyDescent="0.2">
      <c r="D63815" s="20"/>
    </row>
    <row r="63816" spans="4:4" x14ac:dyDescent="0.2">
      <c r="D63816" s="20"/>
    </row>
    <row r="63817" spans="4:4" x14ac:dyDescent="0.2">
      <c r="D63817" s="20"/>
    </row>
    <row r="63818" spans="4:4" x14ac:dyDescent="0.2">
      <c r="D63818" s="20"/>
    </row>
    <row r="63819" spans="4:4" x14ac:dyDescent="0.2">
      <c r="D63819" s="20"/>
    </row>
    <row r="63820" spans="4:4" x14ac:dyDescent="0.2">
      <c r="D63820" s="20"/>
    </row>
    <row r="63821" spans="4:4" x14ac:dyDescent="0.2">
      <c r="D63821" s="20"/>
    </row>
    <row r="63822" spans="4:4" x14ac:dyDescent="0.2">
      <c r="D63822" s="20"/>
    </row>
    <row r="63823" spans="4:4" x14ac:dyDescent="0.2">
      <c r="D63823" s="20"/>
    </row>
    <row r="63824" spans="4:4" x14ac:dyDescent="0.2">
      <c r="D63824" s="20"/>
    </row>
    <row r="63825" spans="4:4" x14ac:dyDescent="0.2">
      <c r="D63825" s="20"/>
    </row>
    <row r="63826" spans="4:4" x14ac:dyDescent="0.2">
      <c r="D63826" s="20"/>
    </row>
    <row r="63827" spans="4:4" x14ac:dyDescent="0.2">
      <c r="D63827" s="20"/>
    </row>
    <row r="63828" spans="4:4" x14ac:dyDescent="0.2">
      <c r="D63828" s="20"/>
    </row>
    <row r="63829" spans="4:4" x14ac:dyDescent="0.2">
      <c r="D63829" s="20"/>
    </row>
    <row r="63830" spans="4:4" x14ac:dyDescent="0.2">
      <c r="D63830" s="20"/>
    </row>
    <row r="63831" spans="4:4" x14ac:dyDescent="0.2">
      <c r="D63831" s="20"/>
    </row>
    <row r="63832" spans="4:4" x14ac:dyDescent="0.2">
      <c r="D63832" s="20"/>
    </row>
    <row r="63833" spans="4:4" x14ac:dyDescent="0.2">
      <c r="D63833" s="20"/>
    </row>
    <row r="63834" spans="4:4" x14ac:dyDescent="0.2">
      <c r="D63834" s="20"/>
    </row>
    <row r="63835" spans="4:4" x14ac:dyDescent="0.2">
      <c r="D63835" s="20"/>
    </row>
    <row r="63836" spans="4:4" x14ac:dyDescent="0.2">
      <c r="D63836" s="20"/>
    </row>
    <row r="63837" spans="4:4" x14ac:dyDescent="0.2">
      <c r="D63837" s="20"/>
    </row>
    <row r="63838" spans="4:4" x14ac:dyDescent="0.2">
      <c r="D63838" s="20"/>
    </row>
    <row r="63839" spans="4:4" x14ac:dyDescent="0.2">
      <c r="D63839" s="20"/>
    </row>
    <row r="63840" spans="4:4" x14ac:dyDescent="0.2">
      <c r="D63840" s="20"/>
    </row>
    <row r="63841" spans="4:4" x14ac:dyDescent="0.2">
      <c r="D63841" s="20"/>
    </row>
    <row r="63842" spans="4:4" x14ac:dyDescent="0.2">
      <c r="D63842" s="20"/>
    </row>
    <row r="63843" spans="4:4" x14ac:dyDescent="0.2">
      <c r="D63843" s="20"/>
    </row>
    <row r="63844" spans="4:4" x14ac:dyDescent="0.2">
      <c r="D63844" s="20"/>
    </row>
    <row r="63845" spans="4:4" x14ac:dyDescent="0.2">
      <c r="D63845" s="20"/>
    </row>
    <row r="63846" spans="4:4" x14ac:dyDescent="0.2">
      <c r="D63846" s="20"/>
    </row>
    <row r="63847" spans="4:4" x14ac:dyDescent="0.2">
      <c r="D63847" s="20"/>
    </row>
    <row r="63848" spans="4:4" x14ac:dyDescent="0.2">
      <c r="D63848" s="20"/>
    </row>
    <row r="63849" spans="4:4" x14ac:dyDescent="0.2">
      <c r="D63849" s="20"/>
    </row>
    <row r="63850" spans="4:4" x14ac:dyDescent="0.2">
      <c r="D63850" s="20"/>
    </row>
    <row r="63851" spans="4:4" x14ac:dyDescent="0.2">
      <c r="D63851" s="20"/>
    </row>
    <row r="63852" spans="4:4" x14ac:dyDescent="0.2">
      <c r="D63852" s="20"/>
    </row>
    <row r="63853" spans="4:4" x14ac:dyDescent="0.2">
      <c r="D63853" s="20"/>
    </row>
    <row r="63854" spans="4:4" x14ac:dyDescent="0.2">
      <c r="D63854" s="20"/>
    </row>
    <row r="63855" spans="4:4" x14ac:dyDescent="0.2">
      <c r="D63855" s="20"/>
    </row>
    <row r="63856" spans="4:4" x14ac:dyDescent="0.2">
      <c r="D63856" s="20"/>
    </row>
    <row r="63857" spans="4:4" x14ac:dyDescent="0.2">
      <c r="D63857" s="20"/>
    </row>
    <row r="63858" spans="4:4" x14ac:dyDescent="0.2">
      <c r="D63858" s="20"/>
    </row>
    <row r="63859" spans="4:4" x14ac:dyDescent="0.2">
      <c r="D63859" s="20"/>
    </row>
    <row r="63860" spans="4:4" x14ac:dyDescent="0.2">
      <c r="D63860" s="20"/>
    </row>
    <row r="63861" spans="4:4" x14ac:dyDescent="0.2">
      <c r="D63861" s="20"/>
    </row>
    <row r="63862" spans="4:4" x14ac:dyDescent="0.2">
      <c r="D63862" s="20"/>
    </row>
    <row r="63863" spans="4:4" x14ac:dyDescent="0.2">
      <c r="D63863" s="20"/>
    </row>
    <row r="63864" spans="4:4" x14ac:dyDescent="0.2">
      <c r="D63864" s="20"/>
    </row>
    <row r="63865" spans="4:4" x14ac:dyDescent="0.2">
      <c r="D63865" s="20"/>
    </row>
    <row r="63866" spans="4:4" x14ac:dyDescent="0.2">
      <c r="D63866" s="20"/>
    </row>
    <row r="63867" spans="4:4" x14ac:dyDescent="0.2">
      <c r="D63867" s="20"/>
    </row>
    <row r="63868" spans="4:4" x14ac:dyDescent="0.2">
      <c r="D63868" s="20"/>
    </row>
    <row r="63869" spans="4:4" x14ac:dyDescent="0.2">
      <c r="D63869" s="20"/>
    </row>
    <row r="63870" spans="4:4" x14ac:dyDescent="0.2">
      <c r="D63870" s="20"/>
    </row>
    <row r="63871" spans="4:4" x14ac:dyDescent="0.2">
      <c r="D63871" s="20"/>
    </row>
    <row r="63872" spans="4:4" x14ac:dyDescent="0.2">
      <c r="D63872" s="20"/>
    </row>
    <row r="63873" spans="4:4" x14ac:dyDescent="0.2">
      <c r="D63873" s="20"/>
    </row>
    <row r="63874" spans="4:4" x14ac:dyDescent="0.2">
      <c r="D63874" s="20"/>
    </row>
    <row r="63875" spans="4:4" x14ac:dyDescent="0.2">
      <c r="D63875" s="20"/>
    </row>
    <row r="63876" spans="4:4" x14ac:dyDescent="0.2">
      <c r="D63876" s="20"/>
    </row>
    <row r="63877" spans="4:4" x14ac:dyDescent="0.2">
      <c r="D63877" s="20"/>
    </row>
    <row r="63878" spans="4:4" x14ac:dyDescent="0.2">
      <c r="D63878" s="20"/>
    </row>
    <row r="63879" spans="4:4" x14ac:dyDescent="0.2">
      <c r="D63879" s="20"/>
    </row>
    <row r="63880" spans="4:4" x14ac:dyDescent="0.2">
      <c r="D63880" s="20"/>
    </row>
    <row r="63881" spans="4:4" x14ac:dyDescent="0.2">
      <c r="D63881" s="20"/>
    </row>
    <row r="63882" spans="4:4" x14ac:dyDescent="0.2">
      <c r="D63882" s="20"/>
    </row>
    <row r="63883" spans="4:4" x14ac:dyDescent="0.2">
      <c r="D63883" s="20"/>
    </row>
    <row r="63884" spans="4:4" x14ac:dyDescent="0.2">
      <c r="D63884" s="20"/>
    </row>
    <row r="63885" spans="4:4" x14ac:dyDescent="0.2">
      <c r="D63885" s="20"/>
    </row>
    <row r="63886" spans="4:4" x14ac:dyDescent="0.2">
      <c r="D63886" s="20"/>
    </row>
    <row r="63887" spans="4:4" x14ac:dyDescent="0.2">
      <c r="D63887" s="20"/>
    </row>
    <row r="63888" spans="4:4" x14ac:dyDescent="0.2">
      <c r="D63888" s="20"/>
    </row>
    <row r="63889" spans="4:4" x14ac:dyDescent="0.2">
      <c r="D63889" s="20"/>
    </row>
    <row r="63890" spans="4:4" x14ac:dyDescent="0.2">
      <c r="D63890" s="20"/>
    </row>
    <row r="63891" spans="4:4" x14ac:dyDescent="0.2">
      <c r="D63891" s="20"/>
    </row>
    <row r="63892" spans="4:4" x14ac:dyDescent="0.2">
      <c r="D63892" s="20"/>
    </row>
    <row r="63893" spans="4:4" x14ac:dyDescent="0.2">
      <c r="D63893" s="20"/>
    </row>
    <row r="63894" spans="4:4" x14ac:dyDescent="0.2">
      <c r="D63894" s="20"/>
    </row>
    <row r="63895" spans="4:4" x14ac:dyDescent="0.2">
      <c r="D63895" s="20"/>
    </row>
    <row r="63896" spans="4:4" x14ac:dyDescent="0.2">
      <c r="D63896" s="20"/>
    </row>
    <row r="63897" spans="4:4" x14ac:dyDescent="0.2">
      <c r="D63897" s="20"/>
    </row>
    <row r="63898" spans="4:4" x14ac:dyDescent="0.2">
      <c r="D63898" s="20"/>
    </row>
    <row r="63899" spans="4:4" x14ac:dyDescent="0.2">
      <c r="D63899" s="20"/>
    </row>
    <row r="63900" spans="4:4" x14ac:dyDescent="0.2">
      <c r="D63900" s="20"/>
    </row>
    <row r="63901" spans="4:4" x14ac:dyDescent="0.2">
      <c r="D63901" s="20"/>
    </row>
    <row r="63902" spans="4:4" x14ac:dyDescent="0.2">
      <c r="D63902" s="20"/>
    </row>
    <row r="63903" spans="4:4" x14ac:dyDescent="0.2">
      <c r="D63903" s="20"/>
    </row>
    <row r="63904" spans="4:4" x14ac:dyDescent="0.2">
      <c r="D63904" s="20"/>
    </row>
    <row r="63905" spans="4:4" x14ac:dyDescent="0.2">
      <c r="D63905" s="20"/>
    </row>
    <row r="63906" spans="4:4" x14ac:dyDescent="0.2">
      <c r="D63906" s="20"/>
    </row>
    <row r="63907" spans="4:4" x14ac:dyDescent="0.2">
      <c r="D63907" s="20"/>
    </row>
    <row r="63908" spans="4:4" x14ac:dyDescent="0.2">
      <c r="D63908" s="20"/>
    </row>
    <row r="63909" spans="4:4" x14ac:dyDescent="0.2">
      <c r="D63909" s="20"/>
    </row>
    <row r="63910" spans="4:4" x14ac:dyDescent="0.2">
      <c r="D63910" s="20"/>
    </row>
    <row r="63911" spans="4:4" x14ac:dyDescent="0.2">
      <c r="D63911" s="20"/>
    </row>
    <row r="63912" spans="4:4" x14ac:dyDescent="0.2">
      <c r="D63912" s="20"/>
    </row>
    <row r="63913" spans="4:4" x14ac:dyDescent="0.2">
      <c r="D63913" s="20"/>
    </row>
    <row r="63914" spans="4:4" x14ac:dyDescent="0.2">
      <c r="D63914" s="20"/>
    </row>
    <row r="63915" spans="4:4" x14ac:dyDescent="0.2">
      <c r="D63915" s="20"/>
    </row>
    <row r="63916" spans="4:4" x14ac:dyDescent="0.2">
      <c r="D63916" s="20"/>
    </row>
    <row r="63917" spans="4:4" x14ac:dyDescent="0.2">
      <c r="D63917" s="20"/>
    </row>
    <row r="63918" spans="4:4" x14ac:dyDescent="0.2">
      <c r="D63918" s="20"/>
    </row>
    <row r="63919" spans="4:4" x14ac:dyDescent="0.2">
      <c r="D63919" s="20"/>
    </row>
    <row r="63920" spans="4:4" x14ac:dyDescent="0.2">
      <c r="D63920" s="20"/>
    </row>
    <row r="63921" spans="4:4" x14ac:dyDescent="0.2">
      <c r="D63921" s="20"/>
    </row>
    <row r="63922" spans="4:4" x14ac:dyDescent="0.2">
      <c r="D63922" s="20"/>
    </row>
    <row r="63923" spans="4:4" x14ac:dyDescent="0.2">
      <c r="D63923" s="20"/>
    </row>
    <row r="63924" spans="4:4" x14ac:dyDescent="0.2">
      <c r="D63924" s="20"/>
    </row>
    <row r="63925" spans="4:4" x14ac:dyDescent="0.2">
      <c r="D63925" s="20"/>
    </row>
    <row r="63926" spans="4:4" x14ac:dyDescent="0.2">
      <c r="D63926" s="20"/>
    </row>
    <row r="63927" spans="4:4" x14ac:dyDescent="0.2">
      <c r="D63927" s="20"/>
    </row>
    <row r="63928" spans="4:4" x14ac:dyDescent="0.2">
      <c r="D63928" s="20"/>
    </row>
    <row r="63929" spans="4:4" x14ac:dyDescent="0.2">
      <c r="D63929" s="20"/>
    </row>
    <row r="63930" spans="4:4" x14ac:dyDescent="0.2">
      <c r="D63930" s="20"/>
    </row>
    <row r="63931" spans="4:4" x14ac:dyDescent="0.2">
      <c r="D63931" s="20"/>
    </row>
    <row r="63932" spans="4:4" x14ac:dyDescent="0.2">
      <c r="D63932" s="20"/>
    </row>
    <row r="63933" spans="4:4" x14ac:dyDescent="0.2">
      <c r="D63933" s="20"/>
    </row>
    <row r="63934" spans="4:4" x14ac:dyDescent="0.2">
      <c r="D63934" s="20"/>
    </row>
    <row r="63935" spans="4:4" x14ac:dyDescent="0.2">
      <c r="D63935" s="20"/>
    </row>
    <row r="63936" spans="4:4" x14ac:dyDescent="0.2">
      <c r="D63936" s="20"/>
    </row>
    <row r="63937" spans="4:4" x14ac:dyDescent="0.2">
      <c r="D63937" s="20"/>
    </row>
    <row r="63938" spans="4:4" x14ac:dyDescent="0.2">
      <c r="D63938" s="20"/>
    </row>
    <row r="63939" spans="4:4" x14ac:dyDescent="0.2">
      <c r="D63939" s="20"/>
    </row>
    <row r="63940" spans="4:4" x14ac:dyDescent="0.2">
      <c r="D63940" s="20"/>
    </row>
    <row r="63941" spans="4:4" x14ac:dyDescent="0.2">
      <c r="D63941" s="20"/>
    </row>
    <row r="63942" spans="4:4" x14ac:dyDescent="0.2">
      <c r="D63942" s="20"/>
    </row>
    <row r="63943" spans="4:4" x14ac:dyDescent="0.2">
      <c r="D63943" s="20"/>
    </row>
    <row r="63944" spans="4:4" x14ac:dyDescent="0.2">
      <c r="D63944" s="20"/>
    </row>
    <row r="63945" spans="4:4" x14ac:dyDescent="0.2">
      <c r="D63945" s="20"/>
    </row>
    <row r="63946" spans="4:4" x14ac:dyDescent="0.2">
      <c r="D63946" s="20"/>
    </row>
    <row r="63947" spans="4:4" x14ac:dyDescent="0.2">
      <c r="D63947" s="20"/>
    </row>
    <row r="63948" spans="4:4" x14ac:dyDescent="0.2">
      <c r="D63948" s="20"/>
    </row>
    <row r="63949" spans="4:4" x14ac:dyDescent="0.2">
      <c r="D63949" s="20"/>
    </row>
    <row r="63950" spans="4:4" x14ac:dyDescent="0.2">
      <c r="D63950" s="20"/>
    </row>
    <row r="63951" spans="4:4" x14ac:dyDescent="0.2">
      <c r="D63951" s="20"/>
    </row>
    <row r="63952" spans="4:4" x14ac:dyDescent="0.2">
      <c r="D63952" s="20"/>
    </row>
    <row r="63953" spans="4:4" x14ac:dyDescent="0.2">
      <c r="D63953" s="20"/>
    </row>
    <row r="63954" spans="4:4" x14ac:dyDescent="0.2">
      <c r="D63954" s="20"/>
    </row>
    <row r="63955" spans="4:4" x14ac:dyDescent="0.2">
      <c r="D63955" s="20"/>
    </row>
    <row r="63956" spans="4:4" x14ac:dyDescent="0.2">
      <c r="D63956" s="20"/>
    </row>
    <row r="63957" spans="4:4" x14ac:dyDescent="0.2">
      <c r="D63957" s="20"/>
    </row>
    <row r="63958" spans="4:4" x14ac:dyDescent="0.2">
      <c r="D63958" s="20"/>
    </row>
    <row r="63959" spans="4:4" x14ac:dyDescent="0.2">
      <c r="D63959" s="20"/>
    </row>
    <row r="63960" spans="4:4" x14ac:dyDescent="0.2">
      <c r="D63960" s="20"/>
    </row>
    <row r="63961" spans="4:4" x14ac:dyDescent="0.2">
      <c r="D63961" s="20"/>
    </row>
    <row r="63962" spans="4:4" x14ac:dyDescent="0.2">
      <c r="D63962" s="20"/>
    </row>
    <row r="63963" spans="4:4" x14ac:dyDescent="0.2">
      <c r="D63963" s="20"/>
    </row>
    <row r="63964" spans="4:4" x14ac:dyDescent="0.2">
      <c r="D63964" s="20"/>
    </row>
    <row r="63965" spans="4:4" x14ac:dyDescent="0.2">
      <c r="D63965" s="20"/>
    </row>
    <row r="63966" spans="4:4" x14ac:dyDescent="0.2">
      <c r="D63966" s="20"/>
    </row>
    <row r="63967" spans="4:4" x14ac:dyDescent="0.2">
      <c r="D63967" s="20"/>
    </row>
    <row r="63968" spans="4:4" x14ac:dyDescent="0.2">
      <c r="D63968" s="20"/>
    </row>
    <row r="63969" spans="4:4" x14ac:dyDescent="0.2">
      <c r="D63969" s="20"/>
    </row>
    <row r="63970" spans="4:4" x14ac:dyDescent="0.2">
      <c r="D63970" s="20"/>
    </row>
    <row r="63971" spans="4:4" x14ac:dyDescent="0.2">
      <c r="D63971" s="20"/>
    </row>
    <row r="63972" spans="4:4" x14ac:dyDescent="0.2">
      <c r="D63972" s="20"/>
    </row>
    <row r="63973" spans="4:4" x14ac:dyDescent="0.2">
      <c r="D63973" s="20"/>
    </row>
    <row r="63974" spans="4:4" x14ac:dyDescent="0.2">
      <c r="D63974" s="20"/>
    </row>
    <row r="63975" spans="4:4" x14ac:dyDescent="0.2">
      <c r="D63975" s="20"/>
    </row>
    <row r="63976" spans="4:4" x14ac:dyDescent="0.2">
      <c r="D63976" s="20"/>
    </row>
    <row r="63977" spans="4:4" x14ac:dyDescent="0.2">
      <c r="D63977" s="20"/>
    </row>
    <row r="63978" spans="4:4" x14ac:dyDescent="0.2">
      <c r="D63978" s="20"/>
    </row>
    <row r="63979" spans="4:4" x14ac:dyDescent="0.2">
      <c r="D63979" s="20"/>
    </row>
    <row r="63980" spans="4:4" x14ac:dyDescent="0.2">
      <c r="D63980" s="20"/>
    </row>
    <row r="63981" spans="4:4" x14ac:dyDescent="0.2">
      <c r="D63981" s="20"/>
    </row>
    <row r="63982" spans="4:4" x14ac:dyDescent="0.2">
      <c r="D63982" s="20"/>
    </row>
    <row r="63983" spans="4:4" x14ac:dyDescent="0.2">
      <c r="D63983" s="20"/>
    </row>
    <row r="63984" spans="4:4" x14ac:dyDescent="0.2">
      <c r="D63984" s="20"/>
    </row>
    <row r="63985" spans="4:4" x14ac:dyDescent="0.2">
      <c r="D63985" s="20"/>
    </row>
    <row r="63986" spans="4:4" x14ac:dyDescent="0.2">
      <c r="D63986" s="20"/>
    </row>
    <row r="63987" spans="4:4" x14ac:dyDescent="0.2">
      <c r="D63987" s="20"/>
    </row>
    <row r="63988" spans="4:4" x14ac:dyDescent="0.2">
      <c r="D63988" s="20"/>
    </row>
    <row r="63989" spans="4:4" x14ac:dyDescent="0.2">
      <c r="D63989" s="20"/>
    </row>
    <row r="63990" spans="4:4" x14ac:dyDescent="0.2">
      <c r="D63990" s="20"/>
    </row>
    <row r="63991" spans="4:4" x14ac:dyDescent="0.2">
      <c r="D63991" s="20"/>
    </row>
    <row r="63992" spans="4:4" x14ac:dyDescent="0.2">
      <c r="D63992" s="20"/>
    </row>
    <row r="63993" spans="4:4" x14ac:dyDescent="0.2">
      <c r="D63993" s="20"/>
    </row>
    <row r="63994" spans="4:4" x14ac:dyDescent="0.2">
      <c r="D63994" s="20"/>
    </row>
    <row r="63995" spans="4:4" x14ac:dyDescent="0.2">
      <c r="D63995" s="20"/>
    </row>
    <row r="63996" spans="4:4" x14ac:dyDescent="0.2">
      <c r="D63996" s="20"/>
    </row>
    <row r="63997" spans="4:4" x14ac:dyDescent="0.2">
      <c r="D63997" s="20"/>
    </row>
    <row r="63998" spans="4:4" x14ac:dyDescent="0.2">
      <c r="D63998" s="20"/>
    </row>
    <row r="63999" spans="4:4" x14ac:dyDescent="0.2">
      <c r="D63999" s="20"/>
    </row>
    <row r="64000" spans="4:4" x14ac:dyDescent="0.2">
      <c r="D64000" s="20"/>
    </row>
    <row r="64001" spans="4:4" x14ac:dyDescent="0.2">
      <c r="D64001" s="20"/>
    </row>
    <row r="64002" spans="4:4" x14ac:dyDescent="0.2">
      <c r="D64002" s="20"/>
    </row>
    <row r="64003" spans="4:4" x14ac:dyDescent="0.2">
      <c r="D64003" s="20"/>
    </row>
    <row r="64004" spans="4:4" x14ac:dyDescent="0.2">
      <c r="D64004" s="20"/>
    </row>
    <row r="64005" spans="4:4" x14ac:dyDescent="0.2">
      <c r="D64005" s="20"/>
    </row>
    <row r="64006" spans="4:4" x14ac:dyDescent="0.2">
      <c r="D64006" s="20"/>
    </row>
    <row r="64007" spans="4:4" x14ac:dyDescent="0.2">
      <c r="D64007" s="20"/>
    </row>
    <row r="64008" spans="4:4" x14ac:dyDescent="0.2">
      <c r="D64008" s="20"/>
    </row>
    <row r="64009" spans="4:4" x14ac:dyDescent="0.2">
      <c r="D64009" s="20"/>
    </row>
    <row r="64010" spans="4:4" x14ac:dyDescent="0.2">
      <c r="D64010" s="20"/>
    </row>
    <row r="64011" spans="4:4" x14ac:dyDescent="0.2">
      <c r="D64011" s="20"/>
    </row>
    <row r="64012" spans="4:4" x14ac:dyDescent="0.2">
      <c r="D64012" s="20"/>
    </row>
    <row r="64013" spans="4:4" x14ac:dyDescent="0.2">
      <c r="D64013" s="20"/>
    </row>
    <row r="64014" spans="4:4" x14ac:dyDescent="0.2">
      <c r="D64014" s="20"/>
    </row>
    <row r="64015" spans="4:4" x14ac:dyDescent="0.2">
      <c r="D64015" s="20"/>
    </row>
    <row r="64016" spans="4:4" x14ac:dyDescent="0.2">
      <c r="D64016" s="20"/>
    </row>
    <row r="64017" spans="4:4" x14ac:dyDescent="0.2">
      <c r="D64017" s="20"/>
    </row>
    <row r="64018" spans="4:4" x14ac:dyDescent="0.2">
      <c r="D64018" s="20"/>
    </row>
    <row r="64019" spans="4:4" x14ac:dyDescent="0.2">
      <c r="D64019" s="20"/>
    </row>
    <row r="64020" spans="4:4" x14ac:dyDescent="0.2">
      <c r="D64020" s="20"/>
    </row>
    <row r="64021" spans="4:4" x14ac:dyDescent="0.2">
      <c r="D64021" s="20"/>
    </row>
    <row r="64022" spans="4:4" x14ac:dyDescent="0.2">
      <c r="D64022" s="20"/>
    </row>
    <row r="64023" spans="4:4" x14ac:dyDescent="0.2">
      <c r="D64023" s="20"/>
    </row>
    <row r="64024" spans="4:4" x14ac:dyDescent="0.2">
      <c r="D64024" s="20"/>
    </row>
    <row r="64025" spans="4:4" x14ac:dyDescent="0.2">
      <c r="D64025" s="20"/>
    </row>
    <row r="64026" spans="4:4" x14ac:dyDescent="0.2">
      <c r="D64026" s="20"/>
    </row>
    <row r="64027" spans="4:4" x14ac:dyDescent="0.2">
      <c r="D64027" s="20"/>
    </row>
    <row r="64028" spans="4:4" x14ac:dyDescent="0.2">
      <c r="D64028" s="20"/>
    </row>
    <row r="64029" spans="4:4" x14ac:dyDescent="0.2">
      <c r="D64029" s="20"/>
    </row>
    <row r="64030" spans="4:4" x14ac:dyDescent="0.2">
      <c r="D64030" s="20"/>
    </row>
    <row r="64031" spans="4:4" x14ac:dyDescent="0.2">
      <c r="D64031" s="20"/>
    </row>
    <row r="64032" spans="4:4" x14ac:dyDescent="0.2">
      <c r="D64032" s="20"/>
    </row>
    <row r="64033" spans="4:4" x14ac:dyDescent="0.2">
      <c r="D64033" s="20"/>
    </row>
    <row r="64034" spans="4:4" x14ac:dyDescent="0.2">
      <c r="D64034" s="20"/>
    </row>
    <row r="64035" spans="4:4" x14ac:dyDescent="0.2">
      <c r="D64035" s="20"/>
    </row>
    <row r="64036" spans="4:4" x14ac:dyDescent="0.2">
      <c r="D64036" s="20"/>
    </row>
    <row r="64037" spans="4:4" x14ac:dyDescent="0.2">
      <c r="D64037" s="20"/>
    </row>
    <row r="64038" spans="4:4" x14ac:dyDescent="0.2">
      <c r="D64038" s="20"/>
    </row>
    <row r="64039" spans="4:4" x14ac:dyDescent="0.2">
      <c r="D64039" s="20"/>
    </row>
    <row r="64040" spans="4:4" x14ac:dyDescent="0.2">
      <c r="D64040" s="20"/>
    </row>
    <row r="64041" spans="4:4" x14ac:dyDescent="0.2">
      <c r="D64041" s="20"/>
    </row>
    <row r="64042" spans="4:4" x14ac:dyDescent="0.2">
      <c r="D64042" s="20"/>
    </row>
    <row r="64043" spans="4:4" x14ac:dyDescent="0.2">
      <c r="D64043" s="20"/>
    </row>
    <row r="64044" spans="4:4" x14ac:dyDescent="0.2">
      <c r="D64044" s="20"/>
    </row>
    <row r="64045" spans="4:4" x14ac:dyDescent="0.2">
      <c r="D64045" s="20"/>
    </row>
    <row r="64046" spans="4:4" x14ac:dyDescent="0.2">
      <c r="D64046" s="20"/>
    </row>
    <row r="64047" spans="4:4" x14ac:dyDescent="0.2">
      <c r="D64047" s="20"/>
    </row>
    <row r="64048" spans="4:4" x14ac:dyDescent="0.2">
      <c r="D64048" s="20"/>
    </row>
    <row r="64049" spans="4:4" x14ac:dyDescent="0.2">
      <c r="D64049" s="20"/>
    </row>
    <row r="64050" spans="4:4" x14ac:dyDescent="0.2">
      <c r="D64050" s="20"/>
    </row>
    <row r="64051" spans="4:4" x14ac:dyDescent="0.2">
      <c r="D64051" s="20"/>
    </row>
    <row r="64052" spans="4:4" x14ac:dyDescent="0.2">
      <c r="D64052" s="20"/>
    </row>
    <row r="64053" spans="4:4" x14ac:dyDescent="0.2">
      <c r="D64053" s="20"/>
    </row>
    <row r="64054" spans="4:4" x14ac:dyDescent="0.2">
      <c r="D64054" s="20"/>
    </row>
    <row r="64055" spans="4:4" x14ac:dyDescent="0.2">
      <c r="D64055" s="20"/>
    </row>
    <row r="64056" spans="4:4" x14ac:dyDescent="0.2">
      <c r="D64056" s="20"/>
    </row>
    <row r="64057" spans="4:4" x14ac:dyDescent="0.2">
      <c r="D64057" s="20"/>
    </row>
    <row r="64058" spans="4:4" x14ac:dyDescent="0.2">
      <c r="D64058" s="20"/>
    </row>
    <row r="64059" spans="4:4" x14ac:dyDescent="0.2">
      <c r="D64059" s="20"/>
    </row>
    <row r="64060" spans="4:4" x14ac:dyDescent="0.2">
      <c r="D64060" s="20"/>
    </row>
    <row r="64061" spans="4:4" x14ac:dyDescent="0.2">
      <c r="D64061" s="20"/>
    </row>
    <row r="64062" spans="4:4" x14ac:dyDescent="0.2">
      <c r="D64062" s="20"/>
    </row>
    <row r="64063" spans="4:4" x14ac:dyDescent="0.2">
      <c r="D64063" s="20"/>
    </row>
    <row r="64064" spans="4:4" x14ac:dyDescent="0.2">
      <c r="D64064" s="20"/>
    </row>
    <row r="64065" spans="4:4" x14ac:dyDescent="0.2">
      <c r="D64065" s="20"/>
    </row>
    <row r="64066" spans="4:4" x14ac:dyDescent="0.2">
      <c r="D64066" s="20"/>
    </row>
    <row r="64067" spans="4:4" x14ac:dyDescent="0.2">
      <c r="D64067" s="20"/>
    </row>
    <row r="64068" spans="4:4" x14ac:dyDescent="0.2">
      <c r="D64068" s="20"/>
    </row>
    <row r="64069" spans="4:4" x14ac:dyDescent="0.2">
      <c r="D64069" s="20"/>
    </row>
    <row r="64070" spans="4:4" x14ac:dyDescent="0.2">
      <c r="D64070" s="20"/>
    </row>
    <row r="64071" spans="4:4" x14ac:dyDescent="0.2">
      <c r="D64071" s="20"/>
    </row>
    <row r="64072" spans="4:4" x14ac:dyDescent="0.2">
      <c r="D64072" s="20"/>
    </row>
    <row r="64073" spans="4:4" x14ac:dyDescent="0.2">
      <c r="D64073" s="20"/>
    </row>
    <row r="64074" spans="4:4" x14ac:dyDescent="0.2">
      <c r="D64074" s="20"/>
    </row>
    <row r="64075" spans="4:4" x14ac:dyDescent="0.2">
      <c r="D64075" s="20"/>
    </row>
    <row r="64076" spans="4:4" x14ac:dyDescent="0.2">
      <c r="D64076" s="20"/>
    </row>
    <row r="64077" spans="4:4" x14ac:dyDescent="0.2">
      <c r="D64077" s="20"/>
    </row>
    <row r="64078" spans="4:4" x14ac:dyDescent="0.2">
      <c r="D64078" s="20"/>
    </row>
    <row r="64079" spans="4:4" x14ac:dyDescent="0.2">
      <c r="D64079" s="20"/>
    </row>
    <row r="64080" spans="4:4" x14ac:dyDescent="0.2">
      <c r="D64080" s="20"/>
    </row>
    <row r="64081" spans="4:4" x14ac:dyDescent="0.2">
      <c r="D64081" s="20"/>
    </row>
    <row r="64082" spans="4:4" x14ac:dyDescent="0.2">
      <c r="D64082" s="20"/>
    </row>
    <row r="64083" spans="4:4" x14ac:dyDescent="0.2">
      <c r="D64083" s="20"/>
    </row>
    <row r="64084" spans="4:4" x14ac:dyDescent="0.2">
      <c r="D64084" s="20"/>
    </row>
    <row r="64085" spans="4:4" x14ac:dyDescent="0.2">
      <c r="D64085" s="20"/>
    </row>
    <row r="64086" spans="4:4" x14ac:dyDescent="0.2">
      <c r="D64086" s="20"/>
    </row>
    <row r="64087" spans="4:4" x14ac:dyDescent="0.2">
      <c r="D64087" s="20"/>
    </row>
    <row r="64088" spans="4:4" x14ac:dyDescent="0.2">
      <c r="D64088" s="20"/>
    </row>
    <row r="64089" spans="4:4" x14ac:dyDescent="0.2">
      <c r="D64089" s="20"/>
    </row>
    <row r="64090" spans="4:4" x14ac:dyDescent="0.2">
      <c r="D64090" s="20"/>
    </row>
    <row r="64091" spans="4:4" x14ac:dyDescent="0.2">
      <c r="D64091" s="20"/>
    </row>
    <row r="64092" spans="4:4" x14ac:dyDescent="0.2">
      <c r="D64092" s="20"/>
    </row>
    <row r="64093" spans="4:4" x14ac:dyDescent="0.2">
      <c r="D64093" s="20"/>
    </row>
    <row r="64094" spans="4:4" x14ac:dyDescent="0.2">
      <c r="D64094" s="20"/>
    </row>
    <row r="64095" spans="4:4" x14ac:dyDescent="0.2">
      <c r="D64095" s="20"/>
    </row>
    <row r="64096" spans="4:4" x14ac:dyDescent="0.2">
      <c r="D64096" s="20"/>
    </row>
    <row r="64097" spans="4:4" x14ac:dyDescent="0.2">
      <c r="D64097" s="20"/>
    </row>
    <row r="64098" spans="4:4" x14ac:dyDescent="0.2">
      <c r="D64098" s="20"/>
    </row>
    <row r="64099" spans="4:4" x14ac:dyDescent="0.2">
      <c r="D64099" s="20"/>
    </row>
    <row r="64100" spans="4:4" x14ac:dyDescent="0.2">
      <c r="D64100" s="20"/>
    </row>
    <row r="64101" spans="4:4" x14ac:dyDescent="0.2">
      <c r="D64101" s="20"/>
    </row>
    <row r="64102" spans="4:4" x14ac:dyDescent="0.2">
      <c r="D64102" s="20"/>
    </row>
    <row r="64103" spans="4:4" x14ac:dyDescent="0.2">
      <c r="D64103" s="20"/>
    </row>
    <row r="64104" spans="4:4" x14ac:dyDescent="0.2">
      <c r="D64104" s="20"/>
    </row>
    <row r="64105" spans="4:4" x14ac:dyDescent="0.2">
      <c r="D64105" s="20"/>
    </row>
    <row r="64106" spans="4:4" x14ac:dyDescent="0.2">
      <c r="D64106" s="20"/>
    </row>
    <row r="64107" spans="4:4" x14ac:dyDescent="0.2">
      <c r="D64107" s="20"/>
    </row>
    <row r="64108" spans="4:4" x14ac:dyDescent="0.2">
      <c r="D64108" s="20"/>
    </row>
    <row r="64109" spans="4:4" x14ac:dyDescent="0.2">
      <c r="D64109" s="20"/>
    </row>
    <row r="64110" spans="4:4" x14ac:dyDescent="0.2">
      <c r="D64110" s="20"/>
    </row>
    <row r="64111" spans="4:4" x14ac:dyDescent="0.2">
      <c r="D64111" s="20"/>
    </row>
    <row r="64112" spans="4:4" x14ac:dyDescent="0.2">
      <c r="D64112" s="20"/>
    </row>
    <row r="64113" spans="4:4" x14ac:dyDescent="0.2">
      <c r="D64113" s="20"/>
    </row>
    <row r="64114" spans="4:4" x14ac:dyDescent="0.2">
      <c r="D64114" s="20"/>
    </row>
    <row r="64115" spans="4:4" x14ac:dyDescent="0.2">
      <c r="D64115" s="20"/>
    </row>
    <row r="64116" spans="4:4" x14ac:dyDescent="0.2">
      <c r="D64116" s="20"/>
    </row>
    <row r="64117" spans="4:4" x14ac:dyDescent="0.2">
      <c r="D64117" s="20"/>
    </row>
    <row r="64118" spans="4:4" x14ac:dyDescent="0.2">
      <c r="D64118" s="20"/>
    </row>
    <row r="64119" spans="4:4" x14ac:dyDescent="0.2">
      <c r="D64119" s="20"/>
    </row>
    <row r="64120" spans="4:4" x14ac:dyDescent="0.2">
      <c r="D64120" s="20"/>
    </row>
    <row r="64121" spans="4:4" x14ac:dyDescent="0.2">
      <c r="D64121" s="20"/>
    </row>
    <row r="64122" spans="4:4" x14ac:dyDescent="0.2">
      <c r="D64122" s="20"/>
    </row>
    <row r="64123" spans="4:4" x14ac:dyDescent="0.2">
      <c r="D64123" s="20"/>
    </row>
    <row r="64124" spans="4:4" x14ac:dyDescent="0.2">
      <c r="D64124" s="20"/>
    </row>
    <row r="64125" spans="4:4" x14ac:dyDescent="0.2">
      <c r="D64125" s="20"/>
    </row>
    <row r="64126" spans="4:4" x14ac:dyDescent="0.2">
      <c r="D64126" s="20"/>
    </row>
    <row r="64127" spans="4:4" x14ac:dyDescent="0.2">
      <c r="D64127" s="20"/>
    </row>
    <row r="64128" spans="4:4" x14ac:dyDescent="0.2">
      <c r="D64128" s="20"/>
    </row>
    <row r="64129" spans="4:4" x14ac:dyDescent="0.2">
      <c r="D64129" s="20"/>
    </row>
    <row r="64130" spans="4:4" x14ac:dyDescent="0.2">
      <c r="D64130" s="20"/>
    </row>
    <row r="64131" spans="4:4" x14ac:dyDescent="0.2">
      <c r="D64131" s="20"/>
    </row>
    <row r="64132" spans="4:4" x14ac:dyDescent="0.2">
      <c r="D64132" s="20"/>
    </row>
    <row r="64133" spans="4:4" x14ac:dyDescent="0.2">
      <c r="D64133" s="20"/>
    </row>
    <row r="64134" spans="4:4" x14ac:dyDescent="0.2">
      <c r="D64134" s="20"/>
    </row>
    <row r="64135" spans="4:4" x14ac:dyDescent="0.2">
      <c r="D64135" s="20"/>
    </row>
    <row r="64136" spans="4:4" x14ac:dyDescent="0.2">
      <c r="D64136" s="20"/>
    </row>
    <row r="64137" spans="4:4" x14ac:dyDescent="0.2">
      <c r="D64137" s="20"/>
    </row>
    <row r="64138" spans="4:4" x14ac:dyDescent="0.2">
      <c r="D64138" s="20"/>
    </row>
    <row r="64139" spans="4:4" x14ac:dyDescent="0.2">
      <c r="D64139" s="20"/>
    </row>
    <row r="64140" spans="4:4" x14ac:dyDescent="0.2">
      <c r="D64140" s="20"/>
    </row>
    <row r="64141" spans="4:4" x14ac:dyDescent="0.2">
      <c r="D64141" s="20"/>
    </row>
    <row r="64142" spans="4:4" x14ac:dyDescent="0.2">
      <c r="D64142" s="20"/>
    </row>
    <row r="64143" spans="4:4" x14ac:dyDescent="0.2">
      <c r="D64143" s="20"/>
    </row>
    <row r="64144" spans="4:4" x14ac:dyDescent="0.2">
      <c r="D64144" s="20"/>
    </row>
    <row r="64145" spans="4:4" x14ac:dyDescent="0.2">
      <c r="D64145" s="20"/>
    </row>
    <row r="64146" spans="4:4" x14ac:dyDescent="0.2">
      <c r="D64146" s="20"/>
    </row>
    <row r="64147" spans="4:4" x14ac:dyDescent="0.2">
      <c r="D64147" s="20"/>
    </row>
    <row r="64148" spans="4:4" x14ac:dyDescent="0.2">
      <c r="D64148" s="20"/>
    </row>
    <row r="64149" spans="4:4" x14ac:dyDescent="0.2">
      <c r="D64149" s="20"/>
    </row>
    <row r="64150" spans="4:4" x14ac:dyDescent="0.2">
      <c r="D64150" s="20"/>
    </row>
    <row r="64151" spans="4:4" x14ac:dyDescent="0.2">
      <c r="D64151" s="20"/>
    </row>
    <row r="64152" spans="4:4" x14ac:dyDescent="0.2">
      <c r="D64152" s="20"/>
    </row>
    <row r="64153" spans="4:4" x14ac:dyDescent="0.2">
      <c r="D64153" s="20"/>
    </row>
    <row r="64154" spans="4:4" x14ac:dyDescent="0.2">
      <c r="D64154" s="20"/>
    </row>
    <row r="64155" spans="4:4" x14ac:dyDescent="0.2">
      <c r="D64155" s="20"/>
    </row>
    <row r="64156" spans="4:4" x14ac:dyDescent="0.2">
      <c r="D64156" s="20"/>
    </row>
    <row r="64157" spans="4:4" x14ac:dyDescent="0.2">
      <c r="D64157" s="20"/>
    </row>
    <row r="64158" spans="4:4" x14ac:dyDescent="0.2">
      <c r="D64158" s="20"/>
    </row>
    <row r="64159" spans="4:4" x14ac:dyDescent="0.2">
      <c r="D64159" s="20"/>
    </row>
    <row r="64160" spans="4:4" x14ac:dyDescent="0.2">
      <c r="D64160" s="20"/>
    </row>
    <row r="64161" spans="4:4" x14ac:dyDescent="0.2">
      <c r="D64161" s="20"/>
    </row>
    <row r="64162" spans="4:4" x14ac:dyDescent="0.2">
      <c r="D64162" s="20"/>
    </row>
    <row r="64163" spans="4:4" x14ac:dyDescent="0.2">
      <c r="D64163" s="20"/>
    </row>
    <row r="64164" spans="4:4" x14ac:dyDescent="0.2">
      <c r="D64164" s="20"/>
    </row>
    <row r="64165" spans="4:4" x14ac:dyDescent="0.2">
      <c r="D64165" s="20"/>
    </row>
    <row r="64166" spans="4:4" x14ac:dyDescent="0.2">
      <c r="D64166" s="20"/>
    </row>
    <row r="64167" spans="4:4" x14ac:dyDescent="0.2">
      <c r="D64167" s="20"/>
    </row>
    <row r="64168" spans="4:4" x14ac:dyDescent="0.2">
      <c r="D64168" s="20"/>
    </row>
    <row r="64169" spans="4:4" x14ac:dyDescent="0.2">
      <c r="D64169" s="20"/>
    </row>
    <row r="64170" spans="4:4" x14ac:dyDescent="0.2">
      <c r="D64170" s="20"/>
    </row>
    <row r="64171" spans="4:4" x14ac:dyDescent="0.2">
      <c r="D64171" s="20"/>
    </row>
    <row r="64172" spans="4:4" x14ac:dyDescent="0.2">
      <c r="D64172" s="20"/>
    </row>
    <row r="64173" spans="4:4" x14ac:dyDescent="0.2">
      <c r="D64173" s="20"/>
    </row>
    <row r="64174" spans="4:4" x14ac:dyDescent="0.2">
      <c r="D64174" s="20"/>
    </row>
    <row r="64175" spans="4:4" x14ac:dyDescent="0.2">
      <c r="D64175" s="20"/>
    </row>
    <row r="64176" spans="4:4" x14ac:dyDescent="0.2">
      <c r="D64176" s="20"/>
    </row>
    <row r="64177" spans="4:4" x14ac:dyDescent="0.2">
      <c r="D64177" s="20"/>
    </row>
    <row r="64178" spans="4:4" x14ac:dyDescent="0.2">
      <c r="D64178" s="20"/>
    </row>
    <row r="64179" spans="4:4" x14ac:dyDescent="0.2">
      <c r="D64179" s="20"/>
    </row>
    <row r="64180" spans="4:4" x14ac:dyDescent="0.2">
      <c r="D64180" s="20"/>
    </row>
    <row r="64181" spans="4:4" x14ac:dyDescent="0.2">
      <c r="D64181" s="20"/>
    </row>
    <row r="64182" spans="4:4" x14ac:dyDescent="0.2">
      <c r="D64182" s="20"/>
    </row>
    <row r="64183" spans="4:4" x14ac:dyDescent="0.2">
      <c r="D64183" s="20"/>
    </row>
    <row r="64184" spans="4:4" x14ac:dyDescent="0.2">
      <c r="D64184" s="20"/>
    </row>
    <row r="64185" spans="4:4" x14ac:dyDescent="0.2">
      <c r="D64185" s="20"/>
    </row>
    <row r="64186" spans="4:4" x14ac:dyDescent="0.2">
      <c r="D64186" s="20"/>
    </row>
    <row r="64187" spans="4:4" x14ac:dyDescent="0.2">
      <c r="D64187" s="20"/>
    </row>
    <row r="64188" spans="4:4" x14ac:dyDescent="0.2">
      <c r="D64188" s="20"/>
    </row>
    <row r="64189" spans="4:4" x14ac:dyDescent="0.2">
      <c r="D64189" s="20"/>
    </row>
    <row r="64190" spans="4:4" x14ac:dyDescent="0.2">
      <c r="D64190" s="20"/>
    </row>
    <row r="64191" spans="4:4" x14ac:dyDescent="0.2">
      <c r="D64191" s="20"/>
    </row>
    <row r="64192" spans="4:4" x14ac:dyDescent="0.2">
      <c r="D64192" s="20"/>
    </row>
    <row r="64193" spans="4:4" x14ac:dyDescent="0.2">
      <c r="D64193" s="20"/>
    </row>
    <row r="64194" spans="4:4" x14ac:dyDescent="0.2">
      <c r="D64194" s="20"/>
    </row>
    <row r="64195" spans="4:4" x14ac:dyDescent="0.2">
      <c r="D64195" s="20"/>
    </row>
    <row r="64196" spans="4:4" x14ac:dyDescent="0.2">
      <c r="D64196" s="20"/>
    </row>
    <row r="64197" spans="4:4" x14ac:dyDescent="0.2">
      <c r="D64197" s="20"/>
    </row>
    <row r="64198" spans="4:4" x14ac:dyDescent="0.2">
      <c r="D64198" s="20"/>
    </row>
    <row r="64199" spans="4:4" x14ac:dyDescent="0.2">
      <c r="D64199" s="20"/>
    </row>
    <row r="64200" spans="4:4" x14ac:dyDescent="0.2">
      <c r="D64200" s="20"/>
    </row>
    <row r="64201" spans="4:4" x14ac:dyDescent="0.2">
      <c r="D64201" s="20"/>
    </row>
    <row r="64202" spans="4:4" x14ac:dyDescent="0.2">
      <c r="D64202" s="20"/>
    </row>
    <row r="64203" spans="4:4" x14ac:dyDescent="0.2">
      <c r="D64203" s="20"/>
    </row>
    <row r="64204" spans="4:4" x14ac:dyDescent="0.2">
      <c r="D64204" s="20"/>
    </row>
    <row r="64205" spans="4:4" x14ac:dyDescent="0.2">
      <c r="D64205" s="20"/>
    </row>
    <row r="64206" spans="4:4" x14ac:dyDescent="0.2">
      <c r="D64206" s="20"/>
    </row>
    <row r="64207" spans="4:4" x14ac:dyDescent="0.2">
      <c r="D64207" s="20"/>
    </row>
    <row r="64208" spans="4:4" x14ac:dyDescent="0.2">
      <c r="D64208" s="20"/>
    </row>
    <row r="64209" spans="4:4" x14ac:dyDescent="0.2">
      <c r="D64209" s="20"/>
    </row>
    <row r="64210" spans="4:4" x14ac:dyDescent="0.2">
      <c r="D64210" s="20"/>
    </row>
    <row r="64211" spans="4:4" x14ac:dyDescent="0.2">
      <c r="D64211" s="20"/>
    </row>
    <row r="64212" spans="4:4" x14ac:dyDescent="0.2">
      <c r="D64212" s="20"/>
    </row>
    <row r="64213" spans="4:4" x14ac:dyDescent="0.2">
      <c r="D64213" s="20"/>
    </row>
    <row r="64214" spans="4:4" x14ac:dyDescent="0.2">
      <c r="D64214" s="20"/>
    </row>
    <row r="64215" spans="4:4" x14ac:dyDescent="0.2">
      <c r="D64215" s="20"/>
    </row>
    <row r="64216" spans="4:4" x14ac:dyDescent="0.2">
      <c r="D64216" s="20"/>
    </row>
    <row r="64217" spans="4:4" x14ac:dyDescent="0.2">
      <c r="D64217" s="20"/>
    </row>
    <row r="64218" spans="4:4" x14ac:dyDescent="0.2">
      <c r="D64218" s="20"/>
    </row>
    <row r="64219" spans="4:4" x14ac:dyDescent="0.2">
      <c r="D64219" s="20"/>
    </row>
    <row r="64220" spans="4:4" x14ac:dyDescent="0.2">
      <c r="D64220" s="20"/>
    </row>
    <row r="64221" spans="4:4" x14ac:dyDescent="0.2">
      <c r="D64221" s="20"/>
    </row>
    <row r="64222" spans="4:4" x14ac:dyDescent="0.2">
      <c r="D64222" s="20"/>
    </row>
    <row r="64223" spans="4:4" x14ac:dyDescent="0.2">
      <c r="D64223" s="20"/>
    </row>
    <row r="64224" spans="4:4" x14ac:dyDescent="0.2">
      <c r="D64224" s="20"/>
    </row>
    <row r="64225" spans="4:4" x14ac:dyDescent="0.2">
      <c r="D64225" s="20"/>
    </row>
    <row r="64226" spans="4:4" x14ac:dyDescent="0.2">
      <c r="D64226" s="20"/>
    </row>
    <row r="64227" spans="4:4" x14ac:dyDescent="0.2">
      <c r="D64227" s="20"/>
    </row>
    <row r="64228" spans="4:4" x14ac:dyDescent="0.2">
      <c r="D64228" s="20"/>
    </row>
    <row r="64229" spans="4:4" x14ac:dyDescent="0.2">
      <c r="D64229" s="20"/>
    </row>
    <row r="64230" spans="4:4" x14ac:dyDescent="0.2">
      <c r="D64230" s="20"/>
    </row>
    <row r="64231" spans="4:4" x14ac:dyDescent="0.2">
      <c r="D64231" s="20"/>
    </row>
    <row r="64232" spans="4:4" x14ac:dyDescent="0.2">
      <c r="D64232" s="20"/>
    </row>
    <row r="64233" spans="4:4" x14ac:dyDescent="0.2">
      <c r="D64233" s="20"/>
    </row>
    <row r="64234" spans="4:4" x14ac:dyDescent="0.2">
      <c r="D64234" s="20"/>
    </row>
    <row r="64235" spans="4:4" x14ac:dyDescent="0.2">
      <c r="D64235" s="20"/>
    </row>
    <row r="64236" spans="4:4" x14ac:dyDescent="0.2">
      <c r="D64236" s="20"/>
    </row>
    <row r="64237" spans="4:4" x14ac:dyDescent="0.2">
      <c r="D64237" s="20"/>
    </row>
    <row r="64238" spans="4:4" x14ac:dyDescent="0.2">
      <c r="D64238" s="20"/>
    </row>
    <row r="64239" spans="4:4" x14ac:dyDescent="0.2">
      <c r="D64239" s="20"/>
    </row>
    <row r="64240" spans="4:4" x14ac:dyDescent="0.2">
      <c r="D64240" s="20"/>
    </row>
    <row r="64241" spans="4:4" x14ac:dyDescent="0.2">
      <c r="D64241" s="20"/>
    </row>
    <row r="64242" spans="4:4" x14ac:dyDescent="0.2">
      <c r="D64242" s="20"/>
    </row>
    <row r="64243" spans="4:4" x14ac:dyDescent="0.2">
      <c r="D64243" s="20"/>
    </row>
    <row r="64244" spans="4:4" x14ac:dyDescent="0.2">
      <c r="D64244" s="20"/>
    </row>
    <row r="64245" spans="4:4" x14ac:dyDescent="0.2">
      <c r="D64245" s="20"/>
    </row>
    <row r="64246" spans="4:4" x14ac:dyDescent="0.2">
      <c r="D64246" s="20"/>
    </row>
    <row r="64247" spans="4:4" x14ac:dyDescent="0.2">
      <c r="D64247" s="20"/>
    </row>
    <row r="64248" spans="4:4" x14ac:dyDescent="0.2">
      <c r="D64248" s="20"/>
    </row>
    <row r="64249" spans="4:4" x14ac:dyDescent="0.2">
      <c r="D64249" s="20"/>
    </row>
    <row r="64250" spans="4:4" x14ac:dyDescent="0.2">
      <c r="D64250" s="20"/>
    </row>
    <row r="64251" spans="4:4" x14ac:dyDescent="0.2">
      <c r="D64251" s="20"/>
    </row>
    <row r="64252" spans="4:4" x14ac:dyDescent="0.2">
      <c r="D64252" s="20"/>
    </row>
    <row r="64253" spans="4:4" x14ac:dyDescent="0.2">
      <c r="D64253" s="20"/>
    </row>
    <row r="64254" spans="4:4" x14ac:dyDescent="0.2">
      <c r="D64254" s="20"/>
    </row>
    <row r="64255" spans="4:4" x14ac:dyDescent="0.2">
      <c r="D64255" s="20"/>
    </row>
    <row r="64256" spans="4:4" x14ac:dyDescent="0.2">
      <c r="D64256" s="20"/>
    </row>
    <row r="64257" spans="4:4" x14ac:dyDescent="0.2">
      <c r="D64257" s="20"/>
    </row>
    <row r="64258" spans="4:4" x14ac:dyDescent="0.2">
      <c r="D64258" s="20"/>
    </row>
    <row r="64259" spans="4:4" x14ac:dyDescent="0.2">
      <c r="D64259" s="20"/>
    </row>
    <row r="64260" spans="4:4" x14ac:dyDescent="0.2">
      <c r="D64260" s="20"/>
    </row>
    <row r="64261" spans="4:4" x14ac:dyDescent="0.2">
      <c r="D64261" s="20"/>
    </row>
    <row r="64262" spans="4:4" x14ac:dyDescent="0.2">
      <c r="D64262" s="20"/>
    </row>
    <row r="64263" spans="4:4" x14ac:dyDescent="0.2">
      <c r="D64263" s="20"/>
    </row>
    <row r="64264" spans="4:4" x14ac:dyDescent="0.2">
      <c r="D64264" s="20"/>
    </row>
    <row r="64265" spans="4:4" x14ac:dyDescent="0.2">
      <c r="D64265" s="20"/>
    </row>
    <row r="64266" spans="4:4" x14ac:dyDescent="0.2">
      <c r="D64266" s="20"/>
    </row>
    <row r="64267" spans="4:4" x14ac:dyDescent="0.2">
      <c r="D64267" s="20"/>
    </row>
    <row r="64268" spans="4:4" x14ac:dyDescent="0.2">
      <c r="D64268" s="20"/>
    </row>
    <row r="64269" spans="4:4" x14ac:dyDescent="0.2">
      <c r="D64269" s="20"/>
    </row>
    <row r="64270" spans="4:4" x14ac:dyDescent="0.2">
      <c r="D64270" s="20"/>
    </row>
    <row r="64271" spans="4:4" x14ac:dyDescent="0.2">
      <c r="D64271" s="20"/>
    </row>
    <row r="64272" spans="4:4" x14ac:dyDescent="0.2">
      <c r="D64272" s="20"/>
    </row>
    <row r="64273" spans="4:4" x14ac:dyDescent="0.2">
      <c r="D64273" s="20"/>
    </row>
    <row r="64274" spans="4:4" x14ac:dyDescent="0.2">
      <c r="D64274" s="20"/>
    </row>
    <row r="64275" spans="4:4" x14ac:dyDescent="0.2">
      <c r="D64275" s="20"/>
    </row>
    <row r="64276" spans="4:4" x14ac:dyDescent="0.2">
      <c r="D64276" s="20"/>
    </row>
    <row r="64277" spans="4:4" x14ac:dyDescent="0.2">
      <c r="D64277" s="20"/>
    </row>
    <row r="64278" spans="4:4" x14ac:dyDescent="0.2">
      <c r="D64278" s="20"/>
    </row>
    <row r="64279" spans="4:4" x14ac:dyDescent="0.2">
      <c r="D64279" s="20"/>
    </row>
    <row r="64280" spans="4:4" x14ac:dyDescent="0.2">
      <c r="D64280" s="20"/>
    </row>
    <row r="64281" spans="4:4" x14ac:dyDescent="0.2">
      <c r="D64281" s="20"/>
    </row>
    <row r="64282" spans="4:4" x14ac:dyDescent="0.2">
      <c r="D64282" s="20"/>
    </row>
    <row r="64283" spans="4:4" x14ac:dyDescent="0.2">
      <c r="D64283" s="20"/>
    </row>
    <row r="64284" spans="4:4" x14ac:dyDescent="0.2">
      <c r="D64284" s="20"/>
    </row>
    <row r="64285" spans="4:4" x14ac:dyDescent="0.2">
      <c r="D64285" s="20"/>
    </row>
    <row r="64286" spans="4:4" x14ac:dyDescent="0.2">
      <c r="D64286" s="20"/>
    </row>
    <row r="64287" spans="4:4" x14ac:dyDescent="0.2">
      <c r="D64287" s="20"/>
    </row>
    <row r="64288" spans="4:4" x14ac:dyDescent="0.2">
      <c r="D64288" s="20"/>
    </row>
    <row r="64289" spans="4:4" x14ac:dyDescent="0.2">
      <c r="D64289" s="20"/>
    </row>
    <row r="64290" spans="4:4" x14ac:dyDescent="0.2">
      <c r="D64290" s="20"/>
    </row>
    <row r="64291" spans="4:4" x14ac:dyDescent="0.2">
      <c r="D64291" s="20"/>
    </row>
    <row r="64292" spans="4:4" x14ac:dyDescent="0.2">
      <c r="D64292" s="20"/>
    </row>
    <row r="64293" spans="4:4" x14ac:dyDescent="0.2">
      <c r="D64293" s="20"/>
    </row>
    <row r="64294" spans="4:4" x14ac:dyDescent="0.2">
      <c r="D64294" s="20"/>
    </row>
    <row r="64295" spans="4:4" x14ac:dyDescent="0.2">
      <c r="D64295" s="20"/>
    </row>
    <row r="64296" spans="4:4" x14ac:dyDescent="0.2">
      <c r="D64296" s="20"/>
    </row>
    <row r="64297" spans="4:4" x14ac:dyDescent="0.2">
      <c r="D64297" s="20"/>
    </row>
    <row r="64298" spans="4:4" x14ac:dyDescent="0.2">
      <c r="D64298" s="20"/>
    </row>
    <row r="64299" spans="4:4" x14ac:dyDescent="0.2">
      <c r="D64299" s="20"/>
    </row>
    <row r="64300" spans="4:4" x14ac:dyDescent="0.2">
      <c r="D64300" s="20"/>
    </row>
    <row r="64301" spans="4:4" x14ac:dyDescent="0.2">
      <c r="D64301" s="20"/>
    </row>
    <row r="64302" spans="4:4" x14ac:dyDescent="0.2">
      <c r="D64302" s="20"/>
    </row>
    <row r="64303" spans="4:4" x14ac:dyDescent="0.2">
      <c r="D64303" s="20"/>
    </row>
    <row r="64304" spans="4:4" x14ac:dyDescent="0.2">
      <c r="D64304" s="20"/>
    </row>
    <row r="64305" spans="4:4" x14ac:dyDescent="0.2">
      <c r="D64305" s="20"/>
    </row>
    <row r="64306" spans="4:4" x14ac:dyDescent="0.2">
      <c r="D64306" s="20"/>
    </row>
    <row r="64307" spans="4:4" x14ac:dyDescent="0.2">
      <c r="D64307" s="20"/>
    </row>
    <row r="64308" spans="4:4" x14ac:dyDescent="0.2">
      <c r="D64308" s="20"/>
    </row>
    <row r="64309" spans="4:4" x14ac:dyDescent="0.2">
      <c r="D64309" s="20"/>
    </row>
    <row r="64310" spans="4:4" x14ac:dyDescent="0.2">
      <c r="D64310" s="20"/>
    </row>
    <row r="64311" spans="4:4" x14ac:dyDescent="0.2">
      <c r="D64311" s="20"/>
    </row>
    <row r="64312" spans="4:4" x14ac:dyDescent="0.2">
      <c r="D64312" s="20"/>
    </row>
    <row r="64313" spans="4:4" x14ac:dyDescent="0.2">
      <c r="D64313" s="20"/>
    </row>
    <row r="64314" spans="4:4" x14ac:dyDescent="0.2">
      <c r="D64314" s="20"/>
    </row>
    <row r="64315" spans="4:4" x14ac:dyDescent="0.2">
      <c r="D64315" s="20"/>
    </row>
    <row r="64316" spans="4:4" x14ac:dyDescent="0.2">
      <c r="D64316" s="20"/>
    </row>
    <row r="64317" spans="4:4" x14ac:dyDescent="0.2">
      <c r="D64317" s="20"/>
    </row>
    <row r="64318" spans="4:4" x14ac:dyDescent="0.2">
      <c r="D64318" s="20"/>
    </row>
    <row r="64319" spans="4:4" x14ac:dyDescent="0.2">
      <c r="D64319" s="20"/>
    </row>
    <row r="64320" spans="4:4" x14ac:dyDescent="0.2">
      <c r="D64320" s="20"/>
    </row>
    <row r="64321" spans="4:4" x14ac:dyDescent="0.2">
      <c r="D64321" s="20"/>
    </row>
    <row r="64322" spans="4:4" x14ac:dyDescent="0.2">
      <c r="D64322" s="20"/>
    </row>
    <row r="64323" spans="4:4" x14ac:dyDescent="0.2">
      <c r="D64323" s="20"/>
    </row>
    <row r="64324" spans="4:4" x14ac:dyDescent="0.2">
      <c r="D64324" s="20"/>
    </row>
    <row r="64325" spans="4:4" x14ac:dyDescent="0.2">
      <c r="D64325" s="20"/>
    </row>
    <row r="64326" spans="4:4" x14ac:dyDescent="0.2">
      <c r="D64326" s="20"/>
    </row>
    <row r="64327" spans="4:4" x14ac:dyDescent="0.2">
      <c r="D64327" s="20"/>
    </row>
    <row r="64328" spans="4:4" x14ac:dyDescent="0.2">
      <c r="D64328" s="20"/>
    </row>
    <row r="64329" spans="4:4" x14ac:dyDescent="0.2">
      <c r="D64329" s="20"/>
    </row>
    <row r="64330" spans="4:4" x14ac:dyDescent="0.2">
      <c r="D64330" s="20"/>
    </row>
    <row r="64331" spans="4:4" x14ac:dyDescent="0.2">
      <c r="D64331" s="20"/>
    </row>
    <row r="64332" spans="4:4" x14ac:dyDescent="0.2">
      <c r="D64332" s="20"/>
    </row>
    <row r="64333" spans="4:4" x14ac:dyDescent="0.2">
      <c r="D64333" s="20"/>
    </row>
    <row r="64334" spans="4:4" x14ac:dyDescent="0.2">
      <c r="D64334" s="20"/>
    </row>
    <row r="64335" spans="4:4" x14ac:dyDescent="0.2">
      <c r="D64335" s="20"/>
    </row>
    <row r="64336" spans="4:4" x14ac:dyDescent="0.2">
      <c r="D64336" s="20"/>
    </row>
    <row r="64337" spans="4:4" x14ac:dyDescent="0.2">
      <c r="D64337" s="20"/>
    </row>
    <row r="64338" spans="4:4" x14ac:dyDescent="0.2">
      <c r="D64338" s="20"/>
    </row>
    <row r="64339" spans="4:4" x14ac:dyDescent="0.2">
      <c r="D64339" s="20"/>
    </row>
    <row r="64340" spans="4:4" x14ac:dyDescent="0.2">
      <c r="D64340" s="20"/>
    </row>
    <row r="64341" spans="4:4" x14ac:dyDescent="0.2">
      <c r="D64341" s="20"/>
    </row>
    <row r="64342" spans="4:4" x14ac:dyDescent="0.2">
      <c r="D64342" s="20"/>
    </row>
    <row r="64343" spans="4:4" x14ac:dyDescent="0.2">
      <c r="D64343" s="20"/>
    </row>
    <row r="64344" spans="4:4" x14ac:dyDescent="0.2">
      <c r="D64344" s="20"/>
    </row>
    <row r="64345" spans="4:4" x14ac:dyDescent="0.2">
      <c r="D64345" s="20"/>
    </row>
    <row r="64346" spans="4:4" x14ac:dyDescent="0.2">
      <c r="D64346" s="20"/>
    </row>
    <row r="64347" spans="4:4" x14ac:dyDescent="0.2">
      <c r="D64347" s="20"/>
    </row>
    <row r="64348" spans="4:4" x14ac:dyDescent="0.2">
      <c r="D64348" s="20"/>
    </row>
    <row r="64349" spans="4:4" x14ac:dyDescent="0.2">
      <c r="D64349" s="20"/>
    </row>
    <row r="64350" spans="4:4" x14ac:dyDescent="0.2">
      <c r="D64350" s="20"/>
    </row>
    <row r="64351" spans="4:4" x14ac:dyDescent="0.2">
      <c r="D64351" s="20"/>
    </row>
    <row r="64352" spans="4:4" x14ac:dyDescent="0.2">
      <c r="D64352" s="20"/>
    </row>
    <row r="64353" spans="4:4" x14ac:dyDescent="0.2">
      <c r="D64353" s="20"/>
    </row>
    <row r="64354" spans="4:4" x14ac:dyDescent="0.2">
      <c r="D64354" s="20"/>
    </row>
    <row r="64355" spans="4:4" x14ac:dyDescent="0.2">
      <c r="D64355" s="20"/>
    </row>
    <row r="64356" spans="4:4" x14ac:dyDescent="0.2">
      <c r="D64356" s="20"/>
    </row>
    <row r="64357" spans="4:4" x14ac:dyDescent="0.2">
      <c r="D64357" s="20"/>
    </row>
    <row r="64358" spans="4:4" x14ac:dyDescent="0.2">
      <c r="D64358" s="20"/>
    </row>
    <row r="64359" spans="4:4" x14ac:dyDescent="0.2">
      <c r="D64359" s="20"/>
    </row>
    <row r="64360" spans="4:4" x14ac:dyDescent="0.2">
      <c r="D64360" s="20"/>
    </row>
    <row r="64361" spans="4:4" x14ac:dyDescent="0.2">
      <c r="D64361" s="20"/>
    </row>
    <row r="64362" spans="4:4" x14ac:dyDescent="0.2">
      <c r="D64362" s="20"/>
    </row>
    <row r="64363" spans="4:4" x14ac:dyDescent="0.2">
      <c r="D64363" s="20"/>
    </row>
    <row r="64364" spans="4:4" x14ac:dyDescent="0.2">
      <c r="D64364" s="20"/>
    </row>
    <row r="64365" spans="4:4" x14ac:dyDescent="0.2">
      <c r="D64365" s="20"/>
    </row>
    <row r="64366" spans="4:4" x14ac:dyDescent="0.2">
      <c r="D64366" s="20"/>
    </row>
    <row r="64367" spans="4:4" x14ac:dyDescent="0.2">
      <c r="D64367" s="20"/>
    </row>
    <row r="64368" spans="4:4" x14ac:dyDescent="0.2">
      <c r="D64368" s="20"/>
    </row>
    <row r="64369" spans="4:4" x14ac:dyDescent="0.2">
      <c r="D64369" s="20"/>
    </row>
    <row r="64370" spans="4:4" x14ac:dyDescent="0.2">
      <c r="D64370" s="20"/>
    </row>
    <row r="64371" spans="4:4" x14ac:dyDescent="0.2">
      <c r="D64371" s="20"/>
    </row>
    <row r="64372" spans="4:4" x14ac:dyDescent="0.2">
      <c r="D64372" s="20"/>
    </row>
    <row r="64373" spans="4:4" x14ac:dyDescent="0.2">
      <c r="D64373" s="20"/>
    </row>
    <row r="64374" spans="4:4" x14ac:dyDescent="0.2">
      <c r="D64374" s="20"/>
    </row>
    <row r="64375" spans="4:4" x14ac:dyDescent="0.2">
      <c r="D64375" s="20"/>
    </row>
    <row r="64376" spans="4:4" x14ac:dyDescent="0.2">
      <c r="D64376" s="20"/>
    </row>
    <row r="64377" spans="4:4" x14ac:dyDescent="0.2">
      <c r="D64377" s="20"/>
    </row>
    <row r="64378" spans="4:4" x14ac:dyDescent="0.2">
      <c r="D64378" s="20"/>
    </row>
    <row r="64379" spans="4:4" x14ac:dyDescent="0.2">
      <c r="D64379" s="20"/>
    </row>
    <row r="64380" spans="4:4" x14ac:dyDescent="0.2">
      <c r="D64380" s="20"/>
    </row>
    <row r="64381" spans="4:4" x14ac:dyDescent="0.2">
      <c r="D64381" s="20"/>
    </row>
    <row r="64382" spans="4:4" x14ac:dyDescent="0.2">
      <c r="D64382" s="20"/>
    </row>
    <row r="64383" spans="4:4" x14ac:dyDescent="0.2">
      <c r="D64383" s="20"/>
    </row>
    <row r="64384" spans="4:4" x14ac:dyDescent="0.2">
      <c r="D64384" s="20"/>
    </row>
    <row r="64385" spans="4:4" x14ac:dyDescent="0.2">
      <c r="D64385" s="20"/>
    </row>
    <row r="64386" spans="4:4" x14ac:dyDescent="0.2">
      <c r="D64386" s="20"/>
    </row>
    <row r="64387" spans="4:4" x14ac:dyDescent="0.2">
      <c r="D64387" s="20"/>
    </row>
    <row r="64388" spans="4:4" x14ac:dyDescent="0.2">
      <c r="D64388" s="20"/>
    </row>
    <row r="64389" spans="4:4" x14ac:dyDescent="0.2">
      <c r="D64389" s="20"/>
    </row>
    <row r="64390" spans="4:4" x14ac:dyDescent="0.2">
      <c r="D64390" s="20"/>
    </row>
    <row r="64391" spans="4:4" x14ac:dyDescent="0.2">
      <c r="D64391" s="20"/>
    </row>
    <row r="64392" spans="4:4" x14ac:dyDescent="0.2">
      <c r="D64392" s="20"/>
    </row>
    <row r="64393" spans="4:4" x14ac:dyDescent="0.2">
      <c r="D64393" s="20"/>
    </row>
    <row r="64394" spans="4:4" x14ac:dyDescent="0.2">
      <c r="D64394" s="20"/>
    </row>
    <row r="64395" spans="4:4" x14ac:dyDescent="0.2">
      <c r="D64395" s="20"/>
    </row>
    <row r="64396" spans="4:4" x14ac:dyDescent="0.2">
      <c r="D64396" s="20"/>
    </row>
    <row r="64397" spans="4:4" x14ac:dyDescent="0.2">
      <c r="D64397" s="20"/>
    </row>
    <row r="64398" spans="4:4" x14ac:dyDescent="0.2">
      <c r="D64398" s="20"/>
    </row>
    <row r="64399" spans="4:4" x14ac:dyDescent="0.2">
      <c r="D64399" s="20"/>
    </row>
    <row r="64400" spans="4:4" x14ac:dyDescent="0.2">
      <c r="D64400" s="20"/>
    </row>
    <row r="64401" spans="4:4" x14ac:dyDescent="0.2">
      <c r="D64401" s="20"/>
    </row>
    <row r="64402" spans="4:4" x14ac:dyDescent="0.2">
      <c r="D64402" s="20"/>
    </row>
    <row r="64403" spans="4:4" x14ac:dyDescent="0.2">
      <c r="D64403" s="20"/>
    </row>
    <row r="64404" spans="4:4" x14ac:dyDescent="0.2">
      <c r="D64404" s="20"/>
    </row>
    <row r="64405" spans="4:4" x14ac:dyDescent="0.2">
      <c r="D64405" s="20"/>
    </row>
    <row r="64406" spans="4:4" x14ac:dyDescent="0.2">
      <c r="D64406" s="20"/>
    </row>
    <row r="64407" spans="4:4" x14ac:dyDescent="0.2">
      <c r="D64407" s="20"/>
    </row>
    <row r="64408" spans="4:4" x14ac:dyDescent="0.2">
      <c r="D64408" s="20"/>
    </row>
    <row r="64409" spans="4:4" x14ac:dyDescent="0.2">
      <c r="D64409" s="20"/>
    </row>
    <row r="64410" spans="4:4" x14ac:dyDescent="0.2">
      <c r="D64410" s="20"/>
    </row>
    <row r="64411" spans="4:4" x14ac:dyDescent="0.2">
      <c r="D64411" s="20"/>
    </row>
    <row r="64412" spans="4:4" x14ac:dyDescent="0.2">
      <c r="D64412" s="20"/>
    </row>
    <row r="64413" spans="4:4" x14ac:dyDescent="0.2">
      <c r="D64413" s="20"/>
    </row>
    <row r="64414" spans="4:4" x14ac:dyDescent="0.2">
      <c r="D64414" s="20"/>
    </row>
    <row r="64415" spans="4:4" x14ac:dyDescent="0.2">
      <c r="D64415" s="20"/>
    </row>
    <row r="64416" spans="4:4" x14ac:dyDescent="0.2">
      <c r="D64416" s="20"/>
    </row>
    <row r="64417" spans="4:4" x14ac:dyDescent="0.2">
      <c r="D64417" s="20"/>
    </row>
    <row r="64418" spans="4:4" x14ac:dyDescent="0.2">
      <c r="D64418" s="20"/>
    </row>
    <row r="64419" spans="4:4" x14ac:dyDescent="0.2">
      <c r="D64419" s="20"/>
    </row>
    <row r="64420" spans="4:4" x14ac:dyDescent="0.2">
      <c r="D64420" s="20"/>
    </row>
    <row r="64421" spans="4:4" x14ac:dyDescent="0.2">
      <c r="D64421" s="20"/>
    </row>
    <row r="64422" spans="4:4" x14ac:dyDescent="0.2">
      <c r="D64422" s="20"/>
    </row>
    <row r="64423" spans="4:4" x14ac:dyDescent="0.2">
      <c r="D64423" s="20"/>
    </row>
    <row r="64424" spans="4:4" x14ac:dyDescent="0.2">
      <c r="D64424" s="20"/>
    </row>
    <row r="64425" spans="4:4" x14ac:dyDescent="0.2">
      <c r="D64425" s="20"/>
    </row>
    <row r="64426" spans="4:4" x14ac:dyDescent="0.2">
      <c r="D64426" s="20"/>
    </row>
    <row r="64427" spans="4:4" x14ac:dyDescent="0.2">
      <c r="D64427" s="20"/>
    </row>
    <row r="64428" spans="4:4" x14ac:dyDescent="0.2">
      <c r="D64428" s="20"/>
    </row>
    <row r="64429" spans="4:4" x14ac:dyDescent="0.2">
      <c r="D64429" s="20"/>
    </row>
    <row r="64430" spans="4:4" x14ac:dyDescent="0.2">
      <c r="D64430" s="20"/>
    </row>
    <row r="64431" spans="4:4" x14ac:dyDescent="0.2">
      <c r="D64431" s="20"/>
    </row>
    <row r="64432" spans="4:4" x14ac:dyDescent="0.2">
      <c r="D64432" s="20"/>
    </row>
    <row r="64433" spans="4:4" x14ac:dyDescent="0.2">
      <c r="D64433" s="20"/>
    </row>
    <row r="64434" spans="4:4" x14ac:dyDescent="0.2">
      <c r="D64434" s="20"/>
    </row>
    <row r="64435" spans="4:4" x14ac:dyDescent="0.2">
      <c r="D64435" s="20"/>
    </row>
    <row r="64436" spans="4:4" x14ac:dyDescent="0.2">
      <c r="D64436" s="20"/>
    </row>
    <row r="64437" spans="4:4" x14ac:dyDescent="0.2">
      <c r="D64437" s="20"/>
    </row>
    <row r="64438" spans="4:4" x14ac:dyDescent="0.2">
      <c r="D64438" s="20"/>
    </row>
    <row r="64439" spans="4:4" x14ac:dyDescent="0.2">
      <c r="D64439" s="20"/>
    </row>
    <row r="64440" spans="4:4" x14ac:dyDescent="0.2">
      <c r="D64440" s="20"/>
    </row>
    <row r="64441" spans="4:4" x14ac:dyDescent="0.2">
      <c r="D64441" s="20"/>
    </row>
    <row r="64442" spans="4:4" x14ac:dyDescent="0.2">
      <c r="D64442" s="20"/>
    </row>
    <row r="64443" spans="4:4" x14ac:dyDescent="0.2">
      <c r="D64443" s="20"/>
    </row>
    <row r="64444" spans="4:4" x14ac:dyDescent="0.2">
      <c r="D64444" s="20"/>
    </row>
    <row r="64445" spans="4:4" x14ac:dyDescent="0.2">
      <c r="D64445" s="20"/>
    </row>
    <row r="64446" spans="4:4" x14ac:dyDescent="0.2">
      <c r="D64446" s="20"/>
    </row>
    <row r="64447" spans="4:4" x14ac:dyDescent="0.2">
      <c r="D64447" s="20"/>
    </row>
    <row r="64448" spans="4:4" x14ac:dyDescent="0.2">
      <c r="D64448" s="20"/>
    </row>
    <row r="64449" spans="4:4" x14ac:dyDescent="0.2">
      <c r="D64449" s="20"/>
    </row>
    <row r="64450" spans="4:4" x14ac:dyDescent="0.2">
      <c r="D64450" s="20"/>
    </row>
    <row r="64451" spans="4:4" x14ac:dyDescent="0.2">
      <c r="D64451" s="20"/>
    </row>
    <row r="64452" spans="4:4" x14ac:dyDescent="0.2">
      <c r="D64452" s="20"/>
    </row>
    <row r="64453" spans="4:4" x14ac:dyDescent="0.2">
      <c r="D64453" s="20"/>
    </row>
    <row r="64454" spans="4:4" x14ac:dyDescent="0.2">
      <c r="D64454" s="20"/>
    </row>
    <row r="64455" spans="4:4" x14ac:dyDescent="0.2">
      <c r="D64455" s="20"/>
    </row>
    <row r="64456" spans="4:4" x14ac:dyDescent="0.2">
      <c r="D64456" s="20"/>
    </row>
    <row r="64457" spans="4:4" x14ac:dyDescent="0.2">
      <c r="D64457" s="20"/>
    </row>
    <row r="64458" spans="4:4" x14ac:dyDescent="0.2">
      <c r="D64458" s="20"/>
    </row>
    <row r="64459" spans="4:4" x14ac:dyDescent="0.2">
      <c r="D64459" s="20"/>
    </row>
    <row r="64460" spans="4:4" x14ac:dyDescent="0.2">
      <c r="D64460" s="20"/>
    </row>
    <row r="64461" spans="4:4" x14ac:dyDescent="0.2">
      <c r="D64461" s="20"/>
    </row>
    <row r="64462" spans="4:4" x14ac:dyDescent="0.2">
      <c r="D64462" s="20"/>
    </row>
    <row r="64463" spans="4:4" x14ac:dyDescent="0.2">
      <c r="D64463" s="20"/>
    </row>
    <row r="64464" spans="4:4" x14ac:dyDescent="0.2">
      <c r="D64464" s="20"/>
    </row>
    <row r="64465" spans="4:4" x14ac:dyDescent="0.2">
      <c r="D64465" s="20"/>
    </row>
    <row r="64466" spans="4:4" x14ac:dyDescent="0.2">
      <c r="D64466" s="20"/>
    </row>
    <row r="64467" spans="4:4" x14ac:dyDescent="0.2">
      <c r="D64467" s="20"/>
    </row>
    <row r="64468" spans="4:4" x14ac:dyDescent="0.2">
      <c r="D64468" s="20"/>
    </row>
    <row r="64469" spans="4:4" x14ac:dyDescent="0.2">
      <c r="D64469" s="20"/>
    </row>
    <row r="64470" spans="4:4" x14ac:dyDescent="0.2">
      <c r="D64470" s="20"/>
    </row>
    <row r="64471" spans="4:4" x14ac:dyDescent="0.2">
      <c r="D64471" s="20"/>
    </row>
    <row r="64472" spans="4:4" x14ac:dyDescent="0.2">
      <c r="D64472" s="20"/>
    </row>
    <row r="64473" spans="4:4" x14ac:dyDescent="0.2">
      <c r="D64473" s="20"/>
    </row>
    <row r="64474" spans="4:4" x14ac:dyDescent="0.2">
      <c r="D64474" s="20"/>
    </row>
    <row r="64475" spans="4:4" x14ac:dyDescent="0.2">
      <c r="D64475" s="20"/>
    </row>
    <row r="64476" spans="4:4" x14ac:dyDescent="0.2">
      <c r="D64476" s="20"/>
    </row>
    <row r="64477" spans="4:4" x14ac:dyDescent="0.2">
      <c r="D64477" s="20"/>
    </row>
    <row r="64478" spans="4:4" x14ac:dyDescent="0.2">
      <c r="D64478" s="20"/>
    </row>
    <row r="64479" spans="4:4" x14ac:dyDescent="0.2">
      <c r="D64479" s="20"/>
    </row>
    <row r="64480" spans="4:4" x14ac:dyDescent="0.2">
      <c r="D64480" s="20"/>
    </row>
    <row r="64481" spans="4:4" x14ac:dyDescent="0.2">
      <c r="D64481" s="20"/>
    </row>
    <row r="64482" spans="4:4" x14ac:dyDescent="0.2">
      <c r="D64482" s="20"/>
    </row>
    <row r="64483" spans="4:4" x14ac:dyDescent="0.2">
      <c r="D64483" s="20"/>
    </row>
    <row r="64484" spans="4:4" x14ac:dyDescent="0.2">
      <c r="D64484" s="20"/>
    </row>
    <row r="64485" spans="4:4" x14ac:dyDescent="0.2">
      <c r="D64485" s="20"/>
    </row>
    <row r="64486" spans="4:4" x14ac:dyDescent="0.2">
      <c r="D64486" s="20"/>
    </row>
    <row r="64487" spans="4:4" x14ac:dyDescent="0.2">
      <c r="D64487" s="20"/>
    </row>
    <row r="64488" spans="4:4" x14ac:dyDescent="0.2">
      <c r="D64488" s="20"/>
    </row>
    <row r="64489" spans="4:4" x14ac:dyDescent="0.2">
      <c r="D64489" s="20"/>
    </row>
    <row r="64490" spans="4:4" x14ac:dyDescent="0.2">
      <c r="D64490" s="20"/>
    </row>
    <row r="64491" spans="4:4" x14ac:dyDescent="0.2">
      <c r="D64491" s="20"/>
    </row>
    <row r="64492" spans="4:4" x14ac:dyDescent="0.2">
      <c r="D64492" s="20"/>
    </row>
    <row r="64493" spans="4:4" x14ac:dyDescent="0.2">
      <c r="D64493" s="20"/>
    </row>
    <row r="64494" spans="4:4" x14ac:dyDescent="0.2">
      <c r="D64494" s="20"/>
    </row>
    <row r="64495" spans="4:4" x14ac:dyDescent="0.2">
      <c r="D64495" s="20"/>
    </row>
    <row r="64496" spans="4:4" x14ac:dyDescent="0.2">
      <c r="D64496" s="20"/>
    </row>
    <row r="64497" spans="4:4" x14ac:dyDescent="0.2">
      <c r="D64497" s="20"/>
    </row>
    <row r="64498" spans="4:4" x14ac:dyDescent="0.2">
      <c r="D64498" s="20"/>
    </row>
    <row r="64499" spans="4:4" x14ac:dyDescent="0.2">
      <c r="D64499" s="20"/>
    </row>
    <row r="64500" spans="4:4" x14ac:dyDescent="0.2">
      <c r="D64500" s="20"/>
    </row>
    <row r="64501" spans="4:4" x14ac:dyDescent="0.2">
      <c r="D64501" s="20"/>
    </row>
    <row r="64502" spans="4:4" x14ac:dyDescent="0.2">
      <c r="D64502" s="20"/>
    </row>
    <row r="64503" spans="4:4" x14ac:dyDescent="0.2">
      <c r="D64503" s="20"/>
    </row>
    <row r="64504" spans="4:4" x14ac:dyDescent="0.2">
      <c r="D64504" s="20"/>
    </row>
    <row r="64505" spans="4:4" x14ac:dyDescent="0.2">
      <c r="D64505" s="20"/>
    </row>
    <row r="64506" spans="4:4" x14ac:dyDescent="0.2">
      <c r="D64506" s="20"/>
    </row>
    <row r="64507" spans="4:4" x14ac:dyDescent="0.2">
      <c r="D64507" s="20"/>
    </row>
    <row r="64508" spans="4:4" x14ac:dyDescent="0.2">
      <c r="D64508" s="20"/>
    </row>
    <row r="64509" spans="4:4" x14ac:dyDescent="0.2">
      <c r="D64509" s="20"/>
    </row>
    <row r="64510" spans="4:4" x14ac:dyDescent="0.2">
      <c r="D64510" s="20"/>
    </row>
    <row r="64511" spans="4:4" x14ac:dyDescent="0.2">
      <c r="D64511" s="20"/>
    </row>
    <row r="64512" spans="4:4" x14ac:dyDescent="0.2">
      <c r="D64512" s="20"/>
    </row>
    <row r="64513" spans="4:4" x14ac:dyDescent="0.2">
      <c r="D64513" s="20"/>
    </row>
    <row r="64514" spans="4:4" x14ac:dyDescent="0.2">
      <c r="D64514" s="20"/>
    </row>
    <row r="64515" spans="4:4" x14ac:dyDescent="0.2">
      <c r="D64515" s="20"/>
    </row>
    <row r="64516" spans="4:4" x14ac:dyDescent="0.2">
      <c r="D64516" s="20"/>
    </row>
    <row r="64517" spans="4:4" x14ac:dyDescent="0.2">
      <c r="D64517" s="20"/>
    </row>
    <row r="64518" spans="4:4" x14ac:dyDescent="0.2">
      <c r="D64518" s="20"/>
    </row>
    <row r="64519" spans="4:4" x14ac:dyDescent="0.2">
      <c r="D64519" s="20"/>
    </row>
    <row r="64520" spans="4:4" x14ac:dyDescent="0.2">
      <c r="D64520" s="20"/>
    </row>
    <row r="64521" spans="4:4" x14ac:dyDescent="0.2">
      <c r="D64521" s="20"/>
    </row>
    <row r="64522" spans="4:4" x14ac:dyDescent="0.2">
      <c r="D64522" s="20"/>
    </row>
    <row r="64523" spans="4:4" x14ac:dyDescent="0.2">
      <c r="D64523" s="20"/>
    </row>
    <row r="64524" spans="4:4" x14ac:dyDescent="0.2">
      <c r="D64524" s="20"/>
    </row>
    <row r="64525" spans="4:4" x14ac:dyDescent="0.2">
      <c r="D64525" s="20"/>
    </row>
    <row r="64526" spans="4:4" x14ac:dyDescent="0.2">
      <c r="D64526" s="20"/>
    </row>
    <row r="64527" spans="4:4" x14ac:dyDescent="0.2">
      <c r="D64527" s="20"/>
    </row>
    <row r="64528" spans="4:4" x14ac:dyDescent="0.2">
      <c r="D64528" s="20"/>
    </row>
    <row r="64529" spans="4:4" x14ac:dyDescent="0.2">
      <c r="D64529" s="20"/>
    </row>
    <row r="64530" spans="4:4" x14ac:dyDescent="0.2">
      <c r="D64530" s="20"/>
    </row>
    <row r="64531" spans="4:4" x14ac:dyDescent="0.2">
      <c r="D64531" s="20"/>
    </row>
    <row r="64532" spans="4:4" x14ac:dyDescent="0.2">
      <c r="D64532" s="20"/>
    </row>
    <row r="64533" spans="4:4" x14ac:dyDescent="0.2">
      <c r="D64533" s="20"/>
    </row>
    <row r="64534" spans="4:4" x14ac:dyDescent="0.2">
      <c r="D64534" s="20"/>
    </row>
    <row r="64535" spans="4:4" x14ac:dyDescent="0.2">
      <c r="D64535" s="20"/>
    </row>
    <row r="64536" spans="4:4" x14ac:dyDescent="0.2">
      <c r="D64536" s="20"/>
    </row>
    <row r="64537" spans="4:4" x14ac:dyDescent="0.2">
      <c r="D64537" s="20"/>
    </row>
    <row r="64538" spans="4:4" x14ac:dyDescent="0.2">
      <c r="D64538" s="20"/>
    </row>
    <row r="64539" spans="4:4" x14ac:dyDescent="0.2">
      <c r="D64539" s="20"/>
    </row>
    <row r="64540" spans="4:4" x14ac:dyDescent="0.2">
      <c r="D64540" s="20"/>
    </row>
    <row r="64541" spans="4:4" x14ac:dyDescent="0.2">
      <c r="D64541" s="20"/>
    </row>
    <row r="64542" spans="4:4" x14ac:dyDescent="0.2">
      <c r="D64542" s="20"/>
    </row>
    <row r="64543" spans="4:4" x14ac:dyDescent="0.2">
      <c r="D64543" s="20"/>
    </row>
    <row r="64544" spans="4:4" x14ac:dyDescent="0.2">
      <c r="D64544" s="20"/>
    </row>
    <row r="64545" spans="4:4" x14ac:dyDescent="0.2">
      <c r="D64545" s="20"/>
    </row>
    <row r="64546" spans="4:4" x14ac:dyDescent="0.2">
      <c r="D64546" s="20"/>
    </row>
    <row r="64547" spans="4:4" x14ac:dyDescent="0.2">
      <c r="D64547" s="20"/>
    </row>
    <row r="64548" spans="4:4" x14ac:dyDescent="0.2">
      <c r="D64548" s="20"/>
    </row>
    <row r="64549" spans="4:4" x14ac:dyDescent="0.2">
      <c r="D64549" s="20"/>
    </row>
    <row r="64550" spans="4:4" x14ac:dyDescent="0.2">
      <c r="D64550" s="20"/>
    </row>
    <row r="64551" spans="4:4" x14ac:dyDescent="0.2">
      <c r="D64551" s="20"/>
    </row>
    <row r="64552" spans="4:4" x14ac:dyDescent="0.2">
      <c r="D64552" s="20"/>
    </row>
    <row r="64553" spans="4:4" x14ac:dyDescent="0.2">
      <c r="D64553" s="20"/>
    </row>
    <row r="64554" spans="4:4" x14ac:dyDescent="0.2">
      <c r="D64554" s="20"/>
    </row>
    <row r="64555" spans="4:4" x14ac:dyDescent="0.2">
      <c r="D64555" s="20"/>
    </row>
    <row r="64556" spans="4:4" x14ac:dyDescent="0.2">
      <c r="D64556" s="20"/>
    </row>
    <row r="64557" spans="4:4" x14ac:dyDescent="0.2">
      <c r="D64557" s="20"/>
    </row>
    <row r="64558" spans="4:4" x14ac:dyDescent="0.2">
      <c r="D64558" s="20"/>
    </row>
    <row r="64559" spans="4:4" x14ac:dyDescent="0.2">
      <c r="D64559" s="20"/>
    </row>
    <row r="64560" spans="4:4" x14ac:dyDescent="0.2">
      <c r="D64560" s="20"/>
    </row>
    <row r="64561" spans="4:4" x14ac:dyDescent="0.2">
      <c r="D64561" s="20"/>
    </row>
    <row r="64562" spans="4:4" x14ac:dyDescent="0.2">
      <c r="D64562" s="20"/>
    </row>
    <row r="64563" spans="4:4" x14ac:dyDescent="0.2">
      <c r="D64563" s="20"/>
    </row>
    <row r="64564" spans="4:4" x14ac:dyDescent="0.2">
      <c r="D64564" s="20"/>
    </row>
    <row r="64565" spans="4:4" x14ac:dyDescent="0.2">
      <c r="D64565" s="20"/>
    </row>
    <row r="64566" spans="4:4" x14ac:dyDescent="0.2">
      <c r="D64566" s="20"/>
    </row>
    <row r="64567" spans="4:4" x14ac:dyDescent="0.2">
      <c r="D64567" s="20"/>
    </row>
    <row r="64568" spans="4:4" x14ac:dyDescent="0.2">
      <c r="D64568" s="20"/>
    </row>
    <row r="64569" spans="4:4" x14ac:dyDescent="0.2">
      <c r="D64569" s="20"/>
    </row>
    <row r="64570" spans="4:4" x14ac:dyDescent="0.2">
      <c r="D64570" s="20"/>
    </row>
    <row r="64571" spans="4:4" x14ac:dyDescent="0.2">
      <c r="D64571" s="20"/>
    </row>
    <row r="64572" spans="4:4" x14ac:dyDescent="0.2">
      <c r="D64572" s="20"/>
    </row>
    <row r="64573" spans="4:4" x14ac:dyDescent="0.2">
      <c r="D64573" s="20"/>
    </row>
    <row r="64574" spans="4:4" x14ac:dyDescent="0.2">
      <c r="D64574" s="20"/>
    </row>
    <row r="64575" spans="4:4" x14ac:dyDescent="0.2">
      <c r="D64575" s="20"/>
    </row>
    <row r="64576" spans="4:4" x14ac:dyDescent="0.2">
      <c r="D64576" s="20"/>
    </row>
    <row r="64577" spans="4:4" x14ac:dyDescent="0.2">
      <c r="D64577" s="20"/>
    </row>
    <row r="64578" spans="4:4" x14ac:dyDescent="0.2">
      <c r="D64578" s="20"/>
    </row>
    <row r="64579" spans="4:4" x14ac:dyDescent="0.2">
      <c r="D64579" s="20"/>
    </row>
    <row r="64580" spans="4:4" x14ac:dyDescent="0.2">
      <c r="D64580" s="20"/>
    </row>
    <row r="64581" spans="4:4" x14ac:dyDescent="0.2">
      <c r="D64581" s="20"/>
    </row>
    <row r="64582" spans="4:4" x14ac:dyDescent="0.2">
      <c r="D64582" s="20"/>
    </row>
    <row r="64583" spans="4:4" x14ac:dyDescent="0.2">
      <c r="D64583" s="20"/>
    </row>
    <row r="64584" spans="4:4" x14ac:dyDescent="0.2">
      <c r="D64584" s="20"/>
    </row>
    <row r="64585" spans="4:4" x14ac:dyDescent="0.2">
      <c r="D64585" s="20"/>
    </row>
    <row r="64586" spans="4:4" x14ac:dyDescent="0.2">
      <c r="D64586" s="20"/>
    </row>
    <row r="64587" spans="4:4" x14ac:dyDescent="0.2">
      <c r="D64587" s="20"/>
    </row>
    <row r="64588" spans="4:4" x14ac:dyDescent="0.2">
      <c r="D64588" s="20"/>
    </row>
    <row r="64589" spans="4:4" x14ac:dyDescent="0.2">
      <c r="D64589" s="20"/>
    </row>
    <row r="64590" spans="4:4" x14ac:dyDescent="0.2">
      <c r="D64590" s="20"/>
    </row>
    <row r="64591" spans="4:4" x14ac:dyDescent="0.2">
      <c r="D64591" s="20"/>
    </row>
    <row r="64592" spans="4:4" x14ac:dyDescent="0.2">
      <c r="D64592" s="20"/>
    </row>
    <row r="64593" spans="4:4" x14ac:dyDescent="0.2">
      <c r="D64593" s="20"/>
    </row>
    <row r="64594" spans="4:4" x14ac:dyDescent="0.2">
      <c r="D64594" s="20"/>
    </row>
    <row r="64595" spans="4:4" x14ac:dyDescent="0.2">
      <c r="D64595" s="20"/>
    </row>
    <row r="64596" spans="4:4" x14ac:dyDescent="0.2">
      <c r="D64596" s="20"/>
    </row>
    <row r="64597" spans="4:4" x14ac:dyDescent="0.2">
      <c r="D64597" s="20"/>
    </row>
    <row r="64598" spans="4:4" x14ac:dyDescent="0.2">
      <c r="D64598" s="20"/>
    </row>
    <row r="64599" spans="4:4" x14ac:dyDescent="0.2">
      <c r="D64599" s="20"/>
    </row>
    <row r="64600" spans="4:4" x14ac:dyDescent="0.2">
      <c r="D64600" s="20"/>
    </row>
    <row r="64601" spans="4:4" x14ac:dyDescent="0.2">
      <c r="D64601" s="20"/>
    </row>
    <row r="64602" spans="4:4" x14ac:dyDescent="0.2">
      <c r="D64602" s="20"/>
    </row>
    <row r="64603" spans="4:4" x14ac:dyDescent="0.2">
      <c r="D64603" s="20"/>
    </row>
    <row r="64604" spans="4:4" x14ac:dyDescent="0.2">
      <c r="D64604" s="20"/>
    </row>
    <row r="64605" spans="4:4" x14ac:dyDescent="0.2">
      <c r="D64605" s="20"/>
    </row>
    <row r="64606" spans="4:4" x14ac:dyDescent="0.2">
      <c r="D64606" s="20"/>
    </row>
    <row r="64607" spans="4:4" x14ac:dyDescent="0.2">
      <c r="D64607" s="20"/>
    </row>
    <row r="64608" spans="4:4" x14ac:dyDescent="0.2">
      <c r="D64608" s="20"/>
    </row>
    <row r="64609" spans="4:4" x14ac:dyDescent="0.2">
      <c r="D64609" s="20"/>
    </row>
    <row r="64610" spans="4:4" x14ac:dyDescent="0.2">
      <c r="D64610" s="20"/>
    </row>
    <row r="64611" spans="4:4" x14ac:dyDescent="0.2">
      <c r="D64611" s="20"/>
    </row>
    <row r="64612" spans="4:4" x14ac:dyDescent="0.2">
      <c r="D64612" s="20"/>
    </row>
    <row r="64613" spans="4:4" x14ac:dyDescent="0.2">
      <c r="D64613" s="20"/>
    </row>
    <row r="64614" spans="4:4" x14ac:dyDescent="0.2">
      <c r="D64614" s="20"/>
    </row>
    <row r="64615" spans="4:4" x14ac:dyDescent="0.2">
      <c r="D64615" s="20"/>
    </row>
    <row r="64616" spans="4:4" x14ac:dyDescent="0.2">
      <c r="D64616" s="20"/>
    </row>
    <row r="64617" spans="4:4" x14ac:dyDescent="0.2">
      <c r="D64617" s="20"/>
    </row>
    <row r="64618" spans="4:4" x14ac:dyDescent="0.2">
      <c r="D64618" s="20"/>
    </row>
    <row r="64619" spans="4:4" x14ac:dyDescent="0.2">
      <c r="D64619" s="20"/>
    </row>
    <row r="64620" spans="4:4" x14ac:dyDescent="0.2">
      <c r="D64620" s="20"/>
    </row>
    <row r="64621" spans="4:4" x14ac:dyDescent="0.2">
      <c r="D64621" s="20"/>
    </row>
    <row r="64622" spans="4:4" x14ac:dyDescent="0.2">
      <c r="D64622" s="20"/>
    </row>
    <row r="64623" spans="4:4" x14ac:dyDescent="0.2">
      <c r="D64623" s="20"/>
    </row>
    <row r="64624" spans="4:4" x14ac:dyDescent="0.2">
      <c r="D64624" s="20"/>
    </row>
    <row r="64625" spans="4:4" x14ac:dyDescent="0.2">
      <c r="D64625" s="20"/>
    </row>
    <row r="64626" spans="4:4" x14ac:dyDescent="0.2">
      <c r="D64626" s="20"/>
    </row>
    <row r="64627" spans="4:4" x14ac:dyDescent="0.2">
      <c r="D64627" s="20"/>
    </row>
    <row r="64628" spans="4:4" x14ac:dyDescent="0.2">
      <c r="D64628" s="20"/>
    </row>
    <row r="64629" spans="4:4" x14ac:dyDescent="0.2">
      <c r="D64629" s="20"/>
    </row>
    <row r="64630" spans="4:4" x14ac:dyDescent="0.2">
      <c r="D64630" s="20"/>
    </row>
    <row r="64631" spans="4:4" x14ac:dyDescent="0.2">
      <c r="D64631" s="20"/>
    </row>
    <row r="64632" spans="4:4" x14ac:dyDescent="0.2">
      <c r="D64632" s="20"/>
    </row>
    <row r="64633" spans="4:4" x14ac:dyDescent="0.2">
      <c r="D64633" s="20"/>
    </row>
    <row r="64634" spans="4:4" x14ac:dyDescent="0.2">
      <c r="D64634" s="20"/>
    </row>
    <row r="64635" spans="4:4" x14ac:dyDescent="0.2">
      <c r="D64635" s="20"/>
    </row>
    <row r="64636" spans="4:4" x14ac:dyDescent="0.2">
      <c r="D64636" s="20"/>
    </row>
    <row r="64637" spans="4:4" x14ac:dyDescent="0.2">
      <c r="D64637" s="20"/>
    </row>
    <row r="64638" spans="4:4" x14ac:dyDescent="0.2">
      <c r="D64638" s="20"/>
    </row>
    <row r="64639" spans="4:4" x14ac:dyDescent="0.2">
      <c r="D64639" s="20"/>
    </row>
    <row r="64640" spans="4:4" x14ac:dyDescent="0.2">
      <c r="D64640" s="20"/>
    </row>
    <row r="64641" spans="4:4" x14ac:dyDescent="0.2">
      <c r="D64641" s="20"/>
    </row>
    <row r="64642" spans="4:4" x14ac:dyDescent="0.2">
      <c r="D64642" s="20"/>
    </row>
    <row r="64643" spans="4:4" x14ac:dyDescent="0.2">
      <c r="D64643" s="20"/>
    </row>
    <row r="64644" spans="4:4" x14ac:dyDescent="0.2">
      <c r="D64644" s="20"/>
    </row>
    <row r="64645" spans="4:4" x14ac:dyDescent="0.2">
      <c r="D64645" s="20"/>
    </row>
    <row r="64646" spans="4:4" x14ac:dyDescent="0.2">
      <c r="D64646" s="20"/>
    </row>
    <row r="64647" spans="4:4" x14ac:dyDescent="0.2">
      <c r="D64647" s="20"/>
    </row>
    <row r="64648" spans="4:4" x14ac:dyDescent="0.2">
      <c r="D64648" s="20"/>
    </row>
    <row r="64649" spans="4:4" x14ac:dyDescent="0.2">
      <c r="D64649" s="20"/>
    </row>
    <row r="64650" spans="4:4" x14ac:dyDescent="0.2">
      <c r="D64650" s="20"/>
    </row>
    <row r="64651" spans="4:4" x14ac:dyDescent="0.2">
      <c r="D64651" s="20"/>
    </row>
    <row r="64652" spans="4:4" x14ac:dyDescent="0.2">
      <c r="D64652" s="20"/>
    </row>
    <row r="64653" spans="4:4" x14ac:dyDescent="0.2">
      <c r="D64653" s="20"/>
    </row>
    <row r="64654" spans="4:4" x14ac:dyDescent="0.2">
      <c r="D64654" s="20"/>
    </row>
    <row r="64655" spans="4:4" x14ac:dyDescent="0.2">
      <c r="D64655" s="20"/>
    </row>
    <row r="64656" spans="4:4" x14ac:dyDescent="0.2">
      <c r="D64656" s="20"/>
    </row>
    <row r="64657" spans="4:4" x14ac:dyDescent="0.2">
      <c r="D64657" s="20"/>
    </row>
    <row r="64658" spans="4:4" x14ac:dyDescent="0.2">
      <c r="D64658" s="20"/>
    </row>
    <row r="64659" spans="4:4" x14ac:dyDescent="0.2">
      <c r="D64659" s="20"/>
    </row>
    <row r="64660" spans="4:4" x14ac:dyDescent="0.2">
      <c r="D64660" s="20"/>
    </row>
    <row r="64661" spans="4:4" x14ac:dyDescent="0.2">
      <c r="D64661" s="20"/>
    </row>
    <row r="64662" spans="4:4" x14ac:dyDescent="0.2">
      <c r="D64662" s="20"/>
    </row>
    <row r="64663" spans="4:4" x14ac:dyDescent="0.2">
      <c r="D64663" s="20"/>
    </row>
    <row r="64664" spans="4:4" x14ac:dyDescent="0.2">
      <c r="D64664" s="20"/>
    </row>
    <row r="64665" spans="4:4" x14ac:dyDescent="0.2">
      <c r="D64665" s="20"/>
    </row>
    <row r="64666" spans="4:4" x14ac:dyDescent="0.2">
      <c r="D64666" s="20"/>
    </row>
    <row r="64667" spans="4:4" x14ac:dyDescent="0.2">
      <c r="D64667" s="20"/>
    </row>
    <row r="64668" spans="4:4" x14ac:dyDescent="0.2">
      <c r="D64668" s="20"/>
    </row>
    <row r="64669" spans="4:4" x14ac:dyDescent="0.2">
      <c r="D64669" s="20"/>
    </row>
    <row r="64670" spans="4:4" x14ac:dyDescent="0.2">
      <c r="D64670" s="20"/>
    </row>
    <row r="64671" spans="4:4" x14ac:dyDescent="0.2">
      <c r="D64671" s="20"/>
    </row>
    <row r="64672" spans="4:4" x14ac:dyDescent="0.2">
      <c r="D64672" s="20"/>
    </row>
    <row r="64673" spans="4:4" x14ac:dyDescent="0.2">
      <c r="D64673" s="20"/>
    </row>
    <row r="64674" spans="4:4" x14ac:dyDescent="0.2">
      <c r="D64674" s="20"/>
    </row>
    <row r="64675" spans="4:4" x14ac:dyDescent="0.2">
      <c r="D64675" s="20"/>
    </row>
    <row r="64676" spans="4:4" x14ac:dyDescent="0.2">
      <c r="D64676" s="20"/>
    </row>
    <row r="64677" spans="4:4" x14ac:dyDescent="0.2">
      <c r="D64677" s="20"/>
    </row>
    <row r="64678" spans="4:4" x14ac:dyDescent="0.2">
      <c r="D64678" s="20"/>
    </row>
    <row r="64679" spans="4:4" x14ac:dyDescent="0.2">
      <c r="D64679" s="20"/>
    </row>
    <row r="64680" spans="4:4" x14ac:dyDescent="0.2">
      <c r="D64680" s="20"/>
    </row>
    <row r="64681" spans="4:4" x14ac:dyDescent="0.2">
      <c r="D64681" s="20"/>
    </row>
    <row r="64682" spans="4:4" x14ac:dyDescent="0.2">
      <c r="D64682" s="20"/>
    </row>
    <row r="64683" spans="4:4" x14ac:dyDescent="0.2">
      <c r="D64683" s="20"/>
    </row>
    <row r="64684" spans="4:4" x14ac:dyDescent="0.2">
      <c r="D64684" s="20"/>
    </row>
    <row r="64685" spans="4:4" x14ac:dyDescent="0.2">
      <c r="D64685" s="20"/>
    </row>
    <row r="64686" spans="4:4" x14ac:dyDescent="0.2">
      <c r="D64686" s="20"/>
    </row>
    <row r="64687" spans="4:4" x14ac:dyDescent="0.2">
      <c r="D64687" s="20"/>
    </row>
    <row r="64688" spans="4:4" x14ac:dyDescent="0.2">
      <c r="D64688" s="20"/>
    </row>
    <row r="64689" spans="4:4" x14ac:dyDescent="0.2">
      <c r="D64689" s="20"/>
    </row>
    <row r="64690" spans="4:4" x14ac:dyDescent="0.2">
      <c r="D64690" s="20"/>
    </row>
    <row r="64691" spans="4:4" x14ac:dyDescent="0.2">
      <c r="D64691" s="20"/>
    </row>
    <row r="64692" spans="4:4" x14ac:dyDescent="0.2">
      <c r="D64692" s="20"/>
    </row>
    <row r="64693" spans="4:4" x14ac:dyDescent="0.2">
      <c r="D64693" s="20"/>
    </row>
    <row r="64694" spans="4:4" x14ac:dyDescent="0.2">
      <c r="D64694" s="20"/>
    </row>
    <row r="64695" spans="4:4" x14ac:dyDescent="0.2">
      <c r="D64695" s="20"/>
    </row>
    <row r="64696" spans="4:4" x14ac:dyDescent="0.2">
      <c r="D64696" s="20"/>
    </row>
    <row r="64697" spans="4:4" x14ac:dyDescent="0.2">
      <c r="D64697" s="20"/>
    </row>
    <row r="64698" spans="4:4" x14ac:dyDescent="0.2">
      <c r="D64698" s="20"/>
    </row>
    <row r="64699" spans="4:4" x14ac:dyDescent="0.2">
      <c r="D64699" s="20"/>
    </row>
    <row r="64700" spans="4:4" x14ac:dyDescent="0.2">
      <c r="D64700" s="20"/>
    </row>
    <row r="64701" spans="4:4" x14ac:dyDescent="0.2">
      <c r="D64701" s="20"/>
    </row>
    <row r="64702" spans="4:4" x14ac:dyDescent="0.2">
      <c r="D64702" s="20"/>
    </row>
    <row r="64703" spans="4:4" x14ac:dyDescent="0.2">
      <c r="D64703" s="20"/>
    </row>
    <row r="64704" spans="4:4" x14ac:dyDescent="0.2">
      <c r="D64704" s="20"/>
    </row>
    <row r="64705" spans="4:4" x14ac:dyDescent="0.2">
      <c r="D64705" s="20"/>
    </row>
    <row r="64706" spans="4:4" x14ac:dyDescent="0.2">
      <c r="D64706" s="20"/>
    </row>
    <row r="64707" spans="4:4" x14ac:dyDescent="0.2">
      <c r="D64707" s="20"/>
    </row>
    <row r="64708" spans="4:4" x14ac:dyDescent="0.2">
      <c r="D64708" s="20"/>
    </row>
    <row r="64709" spans="4:4" x14ac:dyDescent="0.2">
      <c r="D64709" s="20"/>
    </row>
    <row r="64710" spans="4:4" x14ac:dyDescent="0.2">
      <c r="D64710" s="20"/>
    </row>
    <row r="64711" spans="4:4" x14ac:dyDescent="0.2">
      <c r="D64711" s="20"/>
    </row>
    <row r="64712" spans="4:4" x14ac:dyDescent="0.2">
      <c r="D64712" s="20"/>
    </row>
    <row r="64713" spans="4:4" x14ac:dyDescent="0.2">
      <c r="D64713" s="20"/>
    </row>
    <row r="64714" spans="4:4" x14ac:dyDescent="0.2">
      <c r="D64714" s="20"/>
    </row>
    <row r="64715" spans="4:4" x14ac:dyDescent="0.2">
      <c r="D64715" s="20"/>
    </row>
    <row r="64716" spans="4:4" x14ac:dyDescent="0.2">
      <c r="D64716" s="20"/>
    </row>
    <row r="64717" spans="4:4" x14ac:dyDescent="0.2">
      <c r="D64717" s="20"/>
    </row>
    <row r="64718" spans="4:4" x14ac:dyDescent="0.2">
      <c r="D64718" s="20"/>
    </row>
    <row r="64719" spans="4:4" x14ac:dyDescent="0.2">
      <c r="D64719" s="20"/>
    </row>
    <row r="64720" spans="4:4" x14ac:dyDescent="0.2">
      <c r="D64720" s="20"/>
    </row>
    <row r="64721" spans="4:4" x14ac:dyDescent="0.2">
      <c r="D64721" s="20"/>
    </row>
    <row r="64722" spans="4:4" x14ac:dyDescent="0.2">
      <c r="D64722" s="20"/>
    </row>
    <row r="64723" spans="4:4" x14ac:dyDescent="0.2">
      <c r="D64723" s="20"/>
    </row>
    <row r="64724" spans="4:4" x14ac:dyDescent="0.2">
      <c r="D64724" s="20"/>
    </row>
    <row r="64725" spans="4:4" x14ac:dyDescent="0.2">
      <c r="D64725" s="20"/>
    </row>
    <row r="64726" spans="4:4" x14ac:dyDescent="0.2">
      <c r="D64726" s="20"/>
    </row>
    <row r="64727" spans="4:4" x14ac:dyDescent="0.2">
      <c r="D64727" s="20"/>
    </row>
    <row r="64728" spans="4:4" x14ac:dyDescent="0.2">
      <c r="D64728" s="20"/>
    </row>
    <row r="64729" spans="4:4" x14ac:dyDescent="0.2">
      <c r="D64729" s="20"/>
    </row>
    <row r="64730" spans="4:4" x14ac:dyDescent="0.2">
      <c r="D64730" s="20"/>
    </row>
    <row r="64731" spans="4:4" x14ac:dyDescent="0.2">
      <c r="D64731" s="20"/>
    </row>
    <row r="64732" spans="4:4" x14ac:dyDescent="0.2">
      <c r="D64732" s="20"/>
    </row>
    <row r="64733" spans="4:4" x14ac:dyDescent="0.2">
      <c r="D64733" s="20"/>
    </row>
    <row r="64734" spans="4:4" x14ac:dyDescent="0.2">
      <c r="D64734" s="20"/>
    </row>
    <row r="64735" spans="4:4" x14ac:dyDescent="0.2">
      <c r="D64735" s="20"/>
    </row>
    <row r="64736" spans="4:4" x14ac:dyDescent="0.2">
      <c r="D64736" s="20"/>
    </row>
    <row r="64737" spans="4:4" x14ac:dyDescent="0.2">
      <c r="D64737" s="20"/>
    </row>
    <row r="64738" spans="4:4" x14ac:dyDescent="0.2">
      <c r="D64738" s="20"/>
    </row>
    <row r="64739" spans="4:4" x14ac:dyDescent="0.2">
      <c r="D64739" s="20"/>
    </row>
    <row r="64740" spans="4:4" x14ac:dyDescent="0.2">
      <c r="D64740" s="20"/>
    </row>
    <row r="64741" spans="4:4" x14ac:dyDescent="0.2">
      <c r="D64741" s="20"/>
    </row>
    <row r="64742" spans="4:4" x14ac:dyDescent="0.2">
      <c r="D64742" s="20"/>
    </row>
    <row r="64743" spans="4:4" x14ac:dyDescent="0.2">
      <c r="D64743" s="20"/>
    </row>
    <row r="64744" spans="4:4" x14ac:dyDescent="0.2">
      <c r="D64744" s="20"/>
    </row>
    <row r="64745" spans="4:4" x14ac:dyDescent="0.2">
      <c r="D64745" s="20"/>
    </row>
    <row r="64746" spans="4:4" x14ac:dyDescent="0.2">
      <c r="D64746" s="20"/>
    </row>
    <row r="64747" spans="4:4" x14ac:dyDescent="0.2">
      <c r="D64747" s="20"/>
    </row>
    <row r="64748" spans="4:4" x14ac:dyDescent="0.2">
      <c r="D64748" s="20"/>
    </row>
    <row r="64749" spans="4:4" x14ac:dyDescent="0.2">
      <c r="D64749" s="20"/>
    </row>
    <row r="64750" spans="4:4" x14ac:dyDescent="0.2">
      <c r="D64750" s="20"/>
    </row>
    <row r="64751" spans="4:4" x14ac:dyDescent="0.2">
      <c r="D64751" s="20"/>
    </row>
    <row r="64752" spans="4:4" x14ac:dyDescent="0.2">
      <c r="D64752" s="20"/>
    </row>
    <row r="64753" spans="4:4" x14ac:dyDescent="0.2">
      <c r="D64753" s="20"/>
    </row>
    <row r="64754" spans="4:4" x14ac:dyDescent="0.2">
      <c r="D64754" s="20"/>
    </row>
    <row r="64755" spans="4:4" x14ac:dyDescent="0.2">
      <c r="D64755" s="20"/>
    </row>
    <row r="64756" spans="4:4" x14ac:dyDescent="0.2">
      <c r="D64756" s="20"/>
    </row>
    <row r="64757" spans="4:4" x14ac:dyDescent="0.2">
      <c r="D64757" s="20"/>
    </row>
    <row r="64758" spans="4:4" x14ac:dyDescent="0.2">
      <c r="D64758" s="20"/>
    </row>
    <row r="64759" spans="4:4" x14ac:dyDescent="0.2">
      <c r="D64759" s="20"/>
    </row>
    <row r="64760" spans="4:4" x14ac:dyDescent="0.2">
      <c r="D64760" s="20"/>
    </row>
    <row r="64761" spans="4:4" x14ac:dyDescent="0.2">
      <c r="D64761" s="20"/>
    </row>
    <row r="64762" spans="4:4" x14ac:dyDescent="0.2">
      <c r="D64762" s="20"/>
    </row>
    <row r="64763" spans="4:4" x14ac:dyDescent="0.2">
      <c r="D64763" s="20"/>
    </row>
    <row r="64764" spans="4:4" x14ac:dyDescent="0.2">
      <c r="D64764" s="20"/>
    </row>
    <row r="64765" spans="4:4" x14ac:dyDescent="0.2">
      <c r="D64765" s="20"/>
    </row>
    <row r="64766" spans="4:4" x14ac:dyDescent="0.2">
      <c r="D64766" s="20"/>
    </row>
    <row r="64767" spans="4:4" x14ac:dyDescent="0.2">
      <c r="D64767" s="20"/>
    </row>
    <row r="64768" spans="4:4" x14ac:dyDescent="0.2">
      <c r="D64768" s="20"/>
    </row>
    <row r="64769" spans="4:4" x14ac:dyDescent="0.2">
      <c r="D64769" s="20"/>
    </row>
    <row r="64770" spans="4:4" x14ac:dyDescent="0.2">
      <c r="D64770" s="20"/>
    </row>
    <row r="64771" spans="4:4" x14ac:dyDescent="0.2">
      <c r="D64771" s="20"/>
    </row>
    <row r="64772" spans="4:4" x14ac:dyDescent="0.2">
      <c r="D64772" s="20"/>
    </row>
    <row r="64773" spans="4:4" x14ac:dyDescent="0.2">
      <c r="D64773" s="20"/>
    </row>
    <row r="64774" spans="4:4" x14ac:dyDescent="0.2">
      <c r="D64774" s="20"/>
    </row>
    <row r="64775" spans="4:4" x14ac:dyDescent="0.2">
      <c r="D64775" s="20"/>
    </row>
    <row r="64776" spans="4:4" x14ac:dyDescent="0.2">
      <c r="D64776" s="20"/>
    </row>
    <row r="64777" spans="4:4" x14ac:dyDescent="0.2">
      <c r="D64777" s="20"/>
    </row>
    <row r="64778" spans="4:4" x14ac:dyDescent="0.2">
      <c r="D64778" s="20"/>
    </row>
    <row r="64779" spans="4:4" x14ac:dyDescent="0.2">
      <c r="D64779" s="20"/>
    </row>
    <row r="64780" spans="4:4" x14ac:dyDescent="0.2">
      <c r="D64780" s="20"/>
    </row>
    <row r="64781" spans="4:4" x14ac:dyDescent="0.2">
      <c r="D64781" s="20"/>
    </row>
    <row r="64782" spans="4:4" x14ac:dyDescent="0.2">
      <c r="D64782" s="20"/>
    </row>
    <row r="64783" spans="4:4" x14ac:dyDescent="0.2">
      <c r="D64783" s="20"/>
    </row>
    <row r="64784" spans="4:4" x14ac:dyDescent="0.2">
      <c r="D64784" s="20"/>
    </row>
    <row r="64785" spans="4:4" x14ac:dyDescent="0.2">
      <c r="D64785" s="20"/>
    </row>
    <row r="64786" spans="4:4" x14ac:dyDescent="0.2">
      <c r="D64786" s="20"/>
    </row>
    <row r="64787" spans="4:4" x14ac:dyDescent="0.2">
      <c r="D64787" s="20"/>
    </row>
    <row r="64788" spans="4:4" x14ac:dyDescent="0.2">
      <c r="D64788" s="20"/>
    </row>
    <row r="64789" spans="4:4" x14ac:dyDescent="0.2">
      <c r="D64789" s="20"/>
    </row>
    <row r="64790" spans="4:4" x14ac:dyDescent="0.2">
      <c r="D64790" s="20"/>
    </row>
    <row r="64791" spans="4:4" x14ac:dyDescent="0.2">
      <c r="D64791" s="20"/>
    </row>
    <row r="64792" spans="4:4" x14ac:dyDescent="0.2">
      <c r="D64792" s="20"/>
    </row>
    <row r="64793" spans="4:4" x14ac:dyDescent="0.2">
      <c r="D64793" s="20"/>
    </row>
    <row r="64794" spans="4:4" x14ac:dyDescent="0.2">
      <c r="D64794" s="20"/>
    </row>
    <row r="64795" spans="4:4" x14ac:dyDescent="0.2">
      <c r="D64795" s="20"/>
    </row>
    <row r="64796" spans="4:4" x14ac:dyDescent="0.2">
      <c r="D64796" s="20"/>
    </row>
    <row r="64797" spans="4:4" x14ac:dyDescent="0.2">
      <c r="D64797" s="20"/>
    </row>
    <row r="64798" spans="4:4" x14ac:dyDescent="0.2">
      <c r="D64798" s="20"/>
    </row>
    <row r="64799" spans="4:4" x14ac:dyDescent="0.2">
      <c r="D64799" s="20"/>
    </row>
    <row r="64800" spans="4:4" x14ac:dyDescent="0.2">
      <c r="D64800" s="20"/>
    </row>
    <row r="64801" spans="4:4" x14ac:dyDescent="0.2">
      <c r="D64801" s="20"/>
    </row>
    <row r="64802" spans="4:4" x14ac:dyDescent="0.2">
      <c r="D64802" s="20"/>
    </row>
    <row r="64803" spans="4:4" x14ac:dyDescent="0.2">
      <c r="D64803" s="20"/>
    </row>
    <row r="64804" spans="4:4" x14ac:dyDescent="0.2">
      <c r="D64804" s="20"/>
    </row>
    <row r="64805" spans="4:4" x14ac:dyDescent="0.2">
      <c r="D64805" s="20"/>
    </row>
    <row r="64806" spans="4:4" x14ac:dyDescent="0.2">
      <c r="D64806" s="20"/>
    </row>
    <row r="64807" spans="4:4" x14ac:dyDescent="0.2">
      <c r="D64807" s="20"/>
    </row>
    <row r="64808" spans="4:4" x14ac:dyDescent="0.2">
      <c r="D64808" s="20"/>
    </row>
    <row r="64809" spans="4:4" x14ac:dyDescent="0.2">
      <c r="D64809" s="20"/>
    </row>
    <row r="64810" spans="4:4" x14ac:dyDescent="0.2">
      <c r="D64810" s="20"/>
    </row>
    <row r="64811" spans="4:4" x14ac:dyDescent="0.2">
      <c r="D64811" s="20"/>
    </row>
    <row r="64812" spans="4:4" x14ac:dyDescent="0.2">
      <c r="D64812" s="20"/>
    </row>
    <row r="64813" spans="4:4" x14ac:dyDescent="0.2">
      <c r="D64813" s="20"/>
    </row>
    <row r="64814" spans="4:4" x14ac:dyDescent="0.2">
      <c r="D64814" s="20"/>
    </row>
    <row r="64815" spans="4:4" x14ac:dyDescent="0.2">
      <c r="D64815" s="20"/>
    </row>
    <row r="64816" spans="4:4" x14ac:dyDescent="0.2">
      <c r="D64816" s="20"/>
    </row>
    <row r="64817" spans="4:4" x14ac:dyDescent="0.2">
      <c r="D64817" s="20"/>
    </row>
    <row r="64818" spans="4:4" x14ac:dyDescent="0.2">
      <c r="D64818" s="20"/>
    </row>
    <row r="64819" spans="4:4" x14ac:dyDescent="0.2">
      <c r="D64819" s="20"/>
    </row>
    <row r="64820" spans="4:4" x14ac:dyDescent="0.2">
      <c r="D64820" s="20"/>
    </row>
    <row r="64821" spans="4:4" x14ac:dyDescent="0.2">
      <c r="D64821" s="20"/>
    </row>
    <row r="64822" spans="4:4" x14ac:dyDescent="0.2">
      <c r="D64822" s="20"/>
    </row>
    <row r="64823" spans="4:4" x14ac:dyDescent="0.2">
      <c r="D64823" s="20"/>
    </row>
    <row r="64824" spans="4:4" x14ac:dyDescent="0.2">
      <c r="D64824" s="20"/>
    </row>
    <row r="64825" spans="4:4" x14ac:dyDescent="0.2">
      <c r="D64825" s="20"/>
    </row>
    <row r="64826" spans="4:4" x14ac:dyDescent="0.2">
      <c r="D64826" s="20"/>
    </row>
    <row r="64827" spans="4:4" x14ac:dyDescent="0.2">
      <c r="D64827" s="20"/>
    </row>
    <row r="64828" spans="4:4" x14ac:dyDescent="0.2">
      <c r="D64828" s="20"/>
    </row>
    <row r="64829" spans="4:4" x14ac:dyDescent="0.2">
      <c r="D64829" s="20"/>
    </row>
    <row r="64830" spans="4:4" x14ac:dyDescent="0.2">
      <c r="D64830" s="20"/>
    </row>
    <row r="64831" spans="4:4" x14ac:dyDescent="0.2">
      <c r="D64831" s="20"/>
    </row>
    <row r="64832" spans="4:4" x14ac:dyDescent="0.2">
      <c r="D64832" s="20"/>
    </row>
    <row r="64833" spans="4:4" x14ac:dyDescent="0.2">
      <c r="D64833" s="20"/>
    </row>
    <row r="64834" spans="4:4" x14ac:dyDescent="0.2">
      <c r="D64834" s="20"/>
    </row>
    <row r="64835" spans="4:4" x14ac:dyDescent="0.2">
      <c r="D64835" s="20"/>
    </row>
    <row r="64836" spans="4:4" x14ac:dyDescent="0.2">
      <c r="D64836" s="20"/>
    </row>
    <row r="64837" spans="4:4" x14ac:dyDescent="0.2">
      <c r="D64837" s="20"/>
    </row>
    <row r="64838" spans="4:4" x14ac:dyDescent="0.2">
      <c r="D64838" s="20"/>
    </row>
    <row r="64839" spans="4:4" x14ac:dyDescent="0.2">
      <c r="D64839" s="20"/>
    </row>
    <row r="64840" spans="4:4" x14ac:dyDescent="0.2">
      <c r="D64840" s="20"/>
    </row>
    <row r="64841" spans="4:4" x14ac:dyDescent="0.2">
      <c r="D64841" s="20"/>
    </row>
    <row r="64842" spans="4:4" x14ac:dyDescent="0.2">
      <c r="D64842" s="20"/>
    </row>
    <row r="64843" spans="4:4" x14ac:dyDescent="0.2">
      <c r="D64843" s="20"/>
    </row>
    <row r="64844" spans="4:4" x14ac:dyDescent="0.2">
      <c r="D64844" s="20"/>
    </row>
    <row r="64845" spans="4:4" x14ac:dyDescent="0.2">
      <c r="D64845" s="20"/>
    </row>
    <row r="64846" spans="4:4" x14ac:dyDescent="0.2">
      <c r="D64846" s="20"/>
    </row>
    <row r="64847" spans="4:4" x14ac:dyDescent="0.2">
      <c r="D64847" s="20"/>
    </row>
    <row r="64848" spans="4:4" x14ac:dyDescent="0.2">
      <c r="D64848" s="20"/>
    </row>
    <row r="64849" spans="4:4" x14ac:dyDescent="0.2">
      <c r="D64849" s="20"/>
    </row>
    <row r="64850" spans="4:4" x14ac:dyDescent="0.2">
      <c r="D64850" s="20"/>
    </row>
    <row r="64851" spans="4:4" x14ac:dyDescent="0.2">
      <c r="D64851" s="20"/>
    </row>
    <row r="64852" spans="4:4" x14ac:dyDescent="0.2">
      <c r="D64852" s="20"/>
    </row>
    <row r="64853" spans="4:4" x14ac:dyDescent="0.2">
      <c r="D64853" s="20"/>
    </row>
    <row r="64854" spans="4:4" x14ac:dyDescent="0.2">
      <c r="D64854" s="20"/>
    </row>
    <row r="64855" spans="4:4" x14ac:dyDescent="0.2">
      <c r="D64855" s="20"/>
    </row>
    <row r="64856" spans="4:4" x14ac:dyDescent="0.2">
      <c r="D64856" s="20"/>
    </row>
    <row r="64857" spans="4:4" x14ac:dyDescent="0.2">
      <c r="D64857" s="20"/>
    </row>
    <row r="64858" spans="4:4" x14ac:dyDescent="0.2">
      <c r="D64858" s="20"/>
    </row>
    <row r="64859" spans="4:4" x14ac:dyDescent="0.2">
      <c r="D64859" s="20"/>
    </row>
    <row r="64860" spans="4:4" x14ac:dyDescent="0.2">
      <c r="D64860" s="20"/>
    </row>
    <row r="64861" spans="4:4" x14ac:dyDescent="0.2">
      <c r="D64861" s="20"/>
    </row>
    <row r="64862" spans="4:4" x14ac:dyDescent="0.2">
      <c r="D64862" s="20"/>
    </row>
    <row r="64863" spans="4:4" x14ac:dyDescent="0.2">
      <c r="D64863" s="20"/>
    </row>
    <row r="64864" spans="4:4" x14ac:dyDescent="0.2">
      <c r="D64864" s="20"/>
    </row>
    <row r="64865" spans="4:4" x14ac:dyDescent="0.2">
      <c r="D64865" s="20"/>
    </row>
    <row r="64866" spans="4:4" x14ac:dyDescent="0.2">
      <c r="D64866" s="20"/>
    </row>
    <row r="64867" spans="4:4" x14ac:dyDescent="0.2">
      <c r="D64867" s="20"/>
    </row>
    <row r="64868" spans="4:4" x14ac:dyDescent="0.2">
      <c r="D64868" s="20"/>
    </row>
    <row r="64869" spans="4:4" x14ac:dyDescent="0.2">
      <c r="D64869" s="20"/>
    </row>
    <row r="64870" spans="4:4" x14ac:dyDescent="0.2">
      <c r="D64870" s="20"/>
    </row>
    <row r="64871" spans="4:4" x14ac:dyDescent="0.2">
      <c r="D64871" s="20"/>
    </row>
    <row r="64872" spans="4:4" x14ac:dyDescent="0.2">
      <c r="D64872" s="20"/>
    </row>
    <row r="64873" spans="4:4" x14ac:dyDescent="0.2">
      <c r="D64873" s="20"/>
    </row>
    <row r="64874" spans="4:4" x14ac:dyDescent="0.2">
      <c r="D64874" s="20"/>
    </row>
    <row r="64875" spans="4:4" x14ac:dyDescent="0.2">
      <c r="D64875" s="20"/>
    </row>
    <row r="64876" spans="4:4" x14ac:dyDescent="0.2">
      <c r="D64876" s="20"/>
    </row>
    <row r="64877" spans="4:4" x14ac:dyDescent="0.2">
      <c r="D64877" s="20"/>
    </row>
    <row r="64878" spans="4:4" x14ac:dyDescent="0.2">
      <c r="D64878" s="20"/>
    </row>
    <row r="64879" spans="4:4" x14ac:dyDescent="0.2">
      <c r="D64879" s="20"/>
    </row>
    <row r="64880" spans="4:4" x14ac:dyDescent="0.2">
      <c r="D64880" s="20"/>
    </row>
    <row r="64881" spans="4:4" x14ac:dyDescent="0.2">
      <c r="D64881" s="20"/>
    </row>
    <row r="64882" spans="4:4" x14ac:dyDescent="0.2">
      <c r="D64882" s="20"/>
    </row>
    <row r="64883" spans="4:4" x14ac:dyDescent="0.2">
      <c r="D64883" s="20"/>
    </row>
    <row r="64884" spans="4:4" x14ac:dyDescent="0.2">
      <c r="D64884" s="20"/>
    </row>
    <row r="64885" spans="4:4" x14ac:dyDescent="0.2">
      <c r="D64885" s="20"/>
    </row>
    <row r="64886" spans="4:4" x14ac:dyDescent="0.2">
      <c r="D64886" s="20"/>
    </row>
    <row r="64887" spans="4:4" x14ac:dyDescent="0.2">
      <c r="D64887" s="20"/>
    </row>
    <row r="64888" spans="4:4" x14ac:dyDescent="0.2">
      <c r="D64888" s="20"/>
    </row>
    <row r="64889" spans="4:4" x14ac:dyDescent="0.2">
      <c r="D64889" s="20"/>
    </row>
    <row r="64890" spans="4:4" x14ac:dyDescent="0.2">
      <c r="D64890" s="20"/>
    </row>
    <row r="64891" spans="4:4" x14ac:dyDescent="0.2">
      <c r="D64891" s="20"/>
    </row>
    <row r="64892" spans="4:4" x14ac:dyDescent="0.2">
      <c r="D64892" s="20"/>
    </row>
    <row r="64893" spans="4:4" x14ac:dyDescent="0.2">
      <c r="D64893" s="20"/>
    </row>
    <row r="64894" spans="4:4" x14ac:dyDescent="0.2">
      <c r="D64894" s="20"/>
    </row>
    <row r="64895" spans="4:4" x14ac:dyDescent="0.2">
      <c r="D64895" s="20"/>
    </row>
    <row r="64896" spans="4:4" x14ac:dyDescent="0.2">
      <c r="D64896" s="20"/>
    </row>
    <row r="64897" spans="4:4" x14ac:dyDescent="0.2">
      <c r="D64897" s="20"/>
    </row>
    <row r="64898" spans="4:4" x14ac:dyDescent="0.2">
      <c r="D64898" s="20"/>
    </row>
    <row r="64899" spans="4:4" x14ac:dyDescent="0.2">
      <c r="D64899" s="20"/>
    </row>
    <row r="64900" spans="4:4" x14ac:dyDescent="0.2">
      <c r="D64900" s="20"/>
    </row>
    <row r="64901" spans="4:4" x14ac:dyDescent="0.2">
      <c r="D64901" s="20"/>
    </row>
    <row r="64902" spans="4:4" x14ac:dyDescent="0.2">
      <c r="D64902" s="20"/>
    </row>
    <row r="64903" spans="4:4" x14ac:dyDescent="0.2">
      <c r="D64903" s="20"/>
    </row>
    <row r="64904" spans="4:4" x14ac:dyDescent="0.2">
      <c r="D64904" s="20"/>
    </row>
    <row r="64905" spans="4:4" x14ac:dyDescent="0.2">
      <c r="D64905" s="20"/>
    </row>
    <row r="64906" spans="4:4" x14ac:dyDescent="0.2">
      <c r="D64906" s="20"/>
    </row>
    <row r="64907" spans="4:4" x14ac:dyDescent="0.2">
      <c r="D64907" s="20"/>
    </row>
    <row r="64908" spans="4:4" x14ac:dyDescent="0.2">
      <c r="D64908" s="20"/>
    </row>
    <row r="64909" spans="4:4" x14ac:dyDescent="0.2">
      <c r="D64909" s="20"/>
    </row>
    <row r="64910" spans="4:4" x14ac:dyDescent="0.2">
      <c r="D64910" s="20"/>
    </row>
    <row r="64911" spans="4:4" x14ac:dyDescent="0.2">
      <c r="D64911" s="20"/>
    </row>
    <row r="64912" spans="4:4" x14ac:dyDescent="0.2">
      <c r="D64912" s="20"/>
    </row>
    <row r="64913" spans="4:4" x14ac:dyDescent="0.2">
      <c r="D64913" s="20"/>
    </row>
    <row r="64914" spans="4:4" x14ac:dyDescent="0.2">
      <c r="D64914" s="20"/>
    </row>
    <row r="64915" spans="4:4" x14ac:dyDescent="0.2">
      <c r="D64915" s="20"/>
    </row>
    <row r="64916" spans="4:4" x14ac:dyDescent="0.2">
      <c r="D64916" s="20"/>
    </row>
    <row r="64917" spans="4:4" x14ac:dyDescent="0.2">
      <c r="D64917" s="20"/>
    </row>
    <row r="64918" spans="4:4" x14ac:dyDescent="0.2">
      <c r="D64918" s="20"/>
    </row>
    <row r="64919" spans="4:4" x14ac:dyDescent="0.2">
      <c r="D64919" s="20"/>
    </row>
    <row r="64920" spans="4:4" x14ac:dyDescent="0.2">
      <c r="D64920" s="20"/>
    </row>
    <row r="64921" spans="4:4" x14ac:dyDescent="0.2">
      <c r="D64921" s="20"/>
    </row>
    <row r="64922" spans="4:4" x14ac:dyDescent="0.2">
      <c r="D64922" s="20"/>
    </row>
    <row r="64923" spans="4:4" x14ac:dyDescent="0.2">
      <c r="D64923" s="20"/>
    </row>
    <row r="64924" spans="4:4" x14ac:dyDescent="0.2">
      <c r="D64924" s="20"/>
    </row>
    <row r="64925" spans="4:4" x14ac:dyDescent="0.2">
      <c r="D64925" s="20"/>
    </row>
    <row r="64926" spans="4:4" x14ac:dyDescent="0.2">
      <c r="D64926" s="20"/>
    </row>
    <row r="64927" spans="4:4" x14ac:dyDescent="0.2">
      <c r="D64927" s="20"/>
    </row>
    <row r="64928" spans="4:4" x14ac:dyDescent="0.2">
      <c r="D64928" s="20"/>
    </row>
    <row r="64929" spans="4:4" x14ac:dyDescent="0.2">
      <c r="D64929" s="20"/>
    </row>
    <row r="64930" spans="4:4" x14ac:dyDescent="0.2">
      <c r="D64930" s="20"/>
    </row>
    <row r="64931" spans="4:4" x14ac:dyDescent="0.2">
      <c r="D64931" s="20"/>
    </row>
    <row r="64932" spans="4:4" x14ac:dyDescent="0.2">
      <c r="D64932" s="20"/>
    </row>
    <row r="64933" spans="4:4" x14ac:dyDescent="0.2">
      <c r="D64933" s="20"/>
    </row>
    <row r="64934" spans="4:4" x14ac:dyDescent="0.2">
      <c r="D64934" s="20"/>
    </row>
    <row r="64935" spans="4:4" x14ac:dyDescent="0.2">
      <c r="D64935" s="20"/>
    </row>
    <row r="64936" spans="4:4" x14ac:dyDescent="0.2">
      <c r="D64936" s="20"/>
    </row>
    <row r="64937" spans="4:4" x14ac:dyDescent="0.2">
      <c r="D64937" s="20"/>
    </row>
    <row r="64938" spans="4:4" x14ac:dyDescent="0.2">
      <c r="D64938" s="20"/>
    </row>
    <row r="64939" spans="4:4" x14ac:dyDescent="0.2">
      <c r="D64939" s="20"/>
    </row>
    <row r="64940" spans="4:4" x14ac:dyDescent="0.2">
      <c r="D64940" s="20"/>
    </row>
    <row r="64941" spans="4:4" x14ac:dyDescent="0.2">
      <c r="D64941" s="20"/>
    </row>
    <row r="64942" spans="4:4" x14ac:dyDescent="0.2">
      <c r="D64942" s="20"/>
    </row>
    <row r="64943" spans="4:4" x14ac:dyDescent="0.2">
      <c r="D64943" s="20"/>
    </row>
    <row r="64944" spans="4:4" x14ac:dyDescent="0.2">
      <c r="D64944" s="20"/>
    </row>
    <row r="64945" spans="4:4" x14ac:dyDescent="0.2">
      <c r="D64945" s="20"/>
    </row>
    <row r="64946" spans="4:4" x14ac:dyDescent="0.2">
      <c r="D64946" s="20"/>
    </row>
    <row r="64947" spans="4:4" x14ac:dyDescent="0.2">
      <c r="D64947" s="20"/>
    </row>
    <row r="64948" spans="4:4" x14ac:dyDescent="0.2">
      <c r="D64948" s="20"/>
    </row>
    <row r="64949" spans="4:4" x14ac:dyDescent="0.2">
      <c r="D64949" s="20"/>
    </row>
    <row r="64950" spans="4:4" x14ac:dyDescent="0.2">
      <c r="D64950" s="20"/>
    </row>
    <row r="64951" spans="4:4" x14ac:dyDescent="0.2">
      <c r="D64951" s="20"/>
    </row>
    <row r="64952" spans="4:4" x14ac:dyDescent="0.2">
      <c r="D64952" s="20"/>
    </row>
    <row r="64953" spans="4:4" x14ac:dyDescent="0.2">
      <c r="D64953" s="20"/>
    </row>
    <row r="64954" spans="4:4" x14ac:dyDescent="0.2">
      <c r="D64954" s="20"/>
    </row>
    <row r="64955" spans="4:4" x14ac:dyDescent="0.2">
      <c r="D64955" s="20"/>
    </row>
    <row r="64956" spans="4:4" x14ac:dyDescent="0.2">
      <c r="D64956" s="20"/>
    </row>
    <row r="64957" spans="4:4" x14ac:dyDescent="0.2">
      <c r="D64957" s="20"/>
    </row>
    <row r="64958" spans="4:4" x14ac:dyDescent="0.2">
      <c r="D64958" s="20"/>
    </row>
    <row r="64959" spans="4:4" x14ac:dyDescent="0.2">
      <c r="D64959" s="20"/>
    </row>
    <row r="64960" spans="4:4" x14ac:dyDescent="0.2">
      <c r="D64960" s="20"/>
    </row>
    <row r="64961" spans="4:4" x14ac:dyDescent="0.2">
      <c r="D64961" s="20"/>
    </row>
    <row r="64962" spans="4:4" x14ac:dyDescent="0.2">
      <c r="D64962" s="20"/>
    </row>
    <row r="64963" spans="4:4" x14ac:dyDescent="0.2">
      <c r="D64963" s="20"/>
    </row>
    <row r="64964" spans="4:4" x14ac:dyDescent="0.2">
      <c r="D64964" s="20"/>
    </row>
    <row r="64965" spans="4:4" x14ac:dyDescent="0.2">
      <c r="D64965" s="20"/>
    </row>
    <row r="64966" spans="4:4" x14ac:dyDescent="0.2">
      <c r="D64966" s="20"/>
    </row>
    <row r="64967" spans="4:4" x14ac:dyDescent="0.2">
      <c r="D64967" s="20"/>
    </row>
    <row r="64968" spans="4:4" x14ac:dyDescent="0.2">
      <c r="D64968" s="20"/>
    </row>
    <row r="64969" spans="4:4" x14ac:dyDescent="0.2">
      <c r="D64969" s="20"/>
    </row>
    <row r="64970" spans="4:4" x14ac:dyDescent="0.2">
      <c r="D64970" s="20"/>
    </row>
    <row r="64971" spans="4:4" x14ac:dyDescent="0.2">
      <c r="D64971" s="20"/>
    </row>
    <row r="64972" spans="4:4" x14ac:dyDescent="0.2">
      <c r="D64972" s="20"/>
    </row>
    <row r="64973" spans="4:4" x14ac:dyDescent="0.2">
      <c r="D64973" s="20"/>
    </row>
    <row r="64974" spans="4:4" x14ac:dyDescent="0.2">
      <c r="D64974" s="20"/>
    </row>
    <row r="64975" spans="4:4" x14ac:dyDescent="0.2">
      <c r="D64975" s="20"/>
    </row>
    <row r="64976" spans="4:4" x14ac:dyDescent="0.2">
      <c r="D64976" s="20"/>
    </row>
    <row r="64977" spans="4:4" x14ac:dyDescent="0.2">
      <c r="D64977" s="20"/>
    </row>
    <row r="64978" spans="4:4" x14ac:dyDescent="0.2">
      <c r="D64978" s="20"/>
    </row>
    <row r="64979" spans="4:4" x14ac:dyDescent="0.2">
      <c r="D64979" s="20"/>
    </row>
    <row r="64980" spans="4:4" x14ac:dyDescent="0.2">
      <c r="D64980" s="20"/>
    </row>
    <row r="64981" spans="4:4" x14ac:dyDescent="0.2">
      <c r="D64981" s="20"/>
    </row>
    <row r="64982" spans="4:4" x14ac:dyDescent="0.2">
      <c r="D64982" s="20"/>
    </row>
    <row r="64983" spans="4:4" x14ac:dyDescent="0.2">
      <c r="D64983" s="20"/>
    </row>
    <row r="64984" spans="4:4" x14ac:dyDescent="0.2">
      <c r="D64984" s="20"/>
    </row>
    <row r="64985" spans="4:4" x14ac:dyDescent="0.2">
      <c r="D64985" s="20"/>
    </row>
    <row r="64986" spans="4:4" x14ac:dyDescent="0.2">
      <c r="D64986" s="20"/>
    </row>
    <row r="64987" spans="4:4" x14ac:dyDescent="0.2">
      <c r="D64987" s="20"/>
    </row>
    <row r="64988" spans="4:4" x14ac:dyDescent="0.2">
      <c r="D64988" s="20"/>
    </row>
    <row r="64989" spans="4:4" x14ac:dyDescent="0.2">
      <c r="D64989" s="20"/>
    </row>
    <row r="64990" spans="4:4" x14ac:dyDescent="0.2">
      <c r="D64990" s="20"/>
    </row>
    <row r="64991" spans="4:4" x14ac:dyDescent="0.2">
      <c r="D64991" s="20"/>
    </row>
    <row r="64992" spans="4:4" x14ac:dyDescent="0.2">
      <c r="D64992" s="20"/>
    </row>
    <row r="64993" spans="4:4" x14ac:dyDescent="0.2">
      <c r="D64993" s="20"/>
    </row>
    <row r="64994" spans="4:4" x14ac:dyDescent="0.2">
      <c r="D64994" s="20"/>
    </row>
    <row r="64995" spans="4:4" x14ac:dyDescent="0.2">
      <c r="D64995" s="20"/>
    </row>
    <row r="64996" spans="4:4" x14ac:dyDescent="0.2">
      <c r="D64996" s="20"/>
    </row>
    <row r="64997" spans="4:4" x14ac:dyDescent="0.2">
      <c r="D64997" s="20"/>
    </row>
    <row r="64998" spans="4:4" x14ac:dyDescent="0.2">
      <c r="D64998" s="20"/>
    </row>
    <row r="64999" spans="4:4" x14ac:dyDescent="0.2">
      <c r="D64999" s="20"/>
    </row>
    <row r="65000" spans="4:4" x14ac:dyDescent="0.2">
      <c r="D65000" s="20"/>
    </row>
    <row r="65001" spans="4:4" x14ac:dyDescent="0.2">
      <c r="D65001" s="20"/>
    </row>
    <row r="65002" spans="4:4" x14ac:dyDescent="0.2">
      <c r="D65002" s="20"/>
    </row>
    <row r="65003" spans="4:4" x14ac:dyDescent="0.2">
      <c r="D65003" s="20"/>
    </row>
    <row r="65004" spans="4:4" x14ac:dyDescent="0.2">
      <c r="D65004" s="20"/>
    </row>
    <row r="65005" spans="4:4" x14ac:dyDescent="0.2">
      <c r="D65005" s="20"/>
    </row>
    <row r="65006" spans="4:4" x14ac:dyDescent="0.2">
      <c r="D65006" s="20"/>
    </row>
    <row r="65007" spans="4:4" x14ac:dyDescent="0.2">
      <c r="D65007" s="20"/>
    </row>
    <row r="65008" spans="4:4" x14ac:dyDescent="0.2">
      <c r="D65008" s="20"/>
    </row>
    <row r="65009" spans="4:4" x14ac:dyDescent="0.2">
      <c r="D65009" s="20"/>
    </row>
    <row r="65010" spans="4:4" x14ac:dyDescent="0.2">
      <c r="D65010" s="20"/>
    </row>
    <row r="65011" spans="4:4" x14ac:dyDescent="0.2">
      <c r="D65011" s="20"/>
    </row>
    <row r="65012" spans="4:4" x14ac:dyDescent="0.2">
      <c r="D65012" s="20"/>
    </row>
    <row r="65013" spans="4:4" x14ac:dyDescent="0.2">
      <c r="D65013" s="20"/>
    </row>
    <row r="65014" spans="4:4" x14ac:dyDescent="0.2">
      <c r="D65014" s="20"/>
    </row>
    <row r="65015" spans="4:4" x14ac:dyDescent="0.2">
      <c r="D65015" s="20"/>
    </row>
    <row r="65016" spans="4:4" x14ac:dyDescent="0.2">
      <c r="D65016" s="20"/>
    </row>
    <row r="65017" spans="4:4" x14ac:dyDescent="0.2">
      <c r="D65017" s="20"/>
    </row>
    <row r="65018" spans="4:4" x14ac:dyDescent="0.2">
      <c r="D65018" s="20"/>
    </row>
    <row r="65019" spans="4:4" x14ac:dyDescent="0.2">
      <c r="D65019" s="20"/>
    </row>
    <row r="65020" spans="4:4" x14ac:dyDescent="0.2">
      <c r="D65020" s="20"/>
    </row>
    <row r="65021" spans="4:4" x14ac:dyDescent="0.2">
      <c r="D65021" s="20"/>
    </row>
    <row r="65022" spans="4:4" x14ac:dyDescent="0.2">
      <c r="D65022" s="20"/>
    </row>
    <row r="65023" spans="4:4" x14ac:dyDescent="0.2">
      <c r="D65023" s="20"/>
    </row>
    <row r="65024" spans="4:4" x14ac:dyDescent="0.2">
      <c r="D65024" s="20"/>
    </row>
    <row r="65025" spans="4:4" x14ac:dyDescent="0.2">
      <c r="D65025" s="20"/>
    </row>
    <row r="65026" spans="4:4" x14ac:dyDescent="0.2">
      <c r="D65026" s="20"/>
    </row>
    <row r="65027" spans="4:4" x14ac:dyDescent="0.2">
      <c r="D65027" s="20"/>
    </row>
    <row r="65028" spans="4:4" x14ac:dyDescent="0.2">
      <c r="D65028" s="20"/>
    </row>
    <row r="65029" spans="4:4" x14ac:dyDescent="0.2">
      <c r="D65029" s="20"/>
    </row>
    <row r="65030" spans="4:4" x14ac:dyDescent="0.2">
      <c r="D65030" s="20"/>
    </row>
    <row r="65031" spans="4:4" x14ac:dyDescent="0.2">
      <c r="D65031" s="20"/>
    </row>
    <row r="65032" spans="4:4" x14ac:dyDescent="0.2">
      <c r="D65032" s="20"/>
    </row>
    <row r="65033" spans="4:4" x14ac:dyDescent="0.2">
      <c r="D65033" s="20"/>
    </row>
    <row r="65034" spans="4:4" x14ac:dyDescent="0.2">
      <c r="D65034" s="20"/>
    </row>
    <row r="65035" spans="4:4" x14ac:dyDescent="0.2">
      <c r="D65035" s="20"/>
    </row>
    <row r="65036" spans="4:4" x14ac:dyDescent="0.2">
      <c r="D65036" s="20"/>
    </row>
    <row r="65037" spans="4:4" x14ac:dyDescent="0.2">
      <c r="D65037" s="20"/>
    </row>
    <row r="65038" spans="4:4" x14ac:dyDescent="0.2">
      <c r="D65038" s="20"/>
    </row>
    <row r="65039" spans="4:4" x14ac:dyDescent="0.2">
      <c r="D65039" s="20"/>
    </row>
    <row r="65040" spans="4:4" x14ac:dyDescent="0.2">
      <c r="D65040" s="20"/>
    </row>
    <row r="65041" spans="4:4" x14ac:dyDescent="0.2">
      <c r="D65041" s="20"/>
    </row>
    <row r="65042" spans="4:4" x14ac:dyDescent="0.2">
      <c r="D65042" s="20"/>
    </row>
    <row r="65043" spans="4:4" x14ac:dyDescent="0.2">
      <c r="D65043" s="20"/>
    </row>
    <row r="65044" spans="4:4" x14ac:dyDescent="0.2">
      <c r="D65044" s="20"/>
    </row>
    <row r="65045" spans="4:4" x14ac:dyDescent="0.2">
      <c r="D65045" s="20"/>
    </row>
    <row r="65046" spans="4:4" x14ac:dyDescent="0.2">
      <c r="D65046" s="20"/>
    </row>
    <row r="65047" spans="4:4" x14ac:dyDescent="0.2">
      <c r="D65047" s="20"/>
    </row>
    <row r="65048" spans="4:4" x14ac:dyDescent="0.2">
      <c r="D65048" s="20"/>
    </row>
    <row r="65049" spans="4:4" x14ac:dyDescent="0.2">
      <c r="D65049" s="20"/>
    </row>
    <row r="65050" spans="4:4" x14ac:dyDescent="0.2">
      <c r="D65050" s="20"/>
    </row>
    <row r="65051" spans="4:4" x14ac:dyDescent="0.2">
      <c r="D65051" s="20"/>
    </row>
    <row r="65052" spans="4:4" x14ac:dyDescent="0.2">
      <c r="D65052" s="20"/>
    </row>
    <row r="65053" spans="4:4" x14ac:dyDescent="0.2">
      <c r="D65053" s="20"/>
    </row>
    <row r="65054" spans="4:4" x14ac:dyDescent="0.2">
      <c r="D65054" s="20"/>
    </row>
    <row r="65055" spans="4:4" x14ac:dyDescent="0.2">
      <c r="D65055" s="20"/>
    </row>
    <row r="65056" spans="4:4" x14ac:dyDescent="0.2">
      <c r="D65056" s="20"/>
    </row>
    <row r="65057" spans="4:4" x14ac:dyDescent="0.2">
      <c r="D65057" s="20"/>
    </row>
    <row r="65058" spans="4:4" x14ac:dyDescent="0.2">
      <c r="D65058" s="20"/>
    </row>
    <row r="65059" spans="4:4" x14ac:dyDescent="0.2">
      <c r="D65059" s="20"/>
    </row>
    <row r="65060" spans="4:4" x14ac:dyDescent="0.2">
      <c r="D65060" s="20"/>
    </row>
    <row r="65061" spans="4:4" x14ac:dyDescent="0.2">
      <c r="D65061" s="20"/>
    </row>
    <row r="65062" spans="4:4" x14ac:dyDescent="0.2">
      <c r="D65062" s="20"/>
    </row>
    <row r="65063" spans="4:4" x14ac:dyDescent="0.2">
      <c r="D65063" s="20"/>
    </row>
    <row r="65064" spans="4:4" x14ac:dyDescent="0.2">
      <c r="D65064" s="20"/>
    </row>
    <row r="65065" spans="4:4" x14ac:dyDescent="0.2">
      <c r="D65065" s="20"/>
    </row>
    <row r="65066" spans="4:4" x14ac:dyDescent="0.2">
      <c r="D65066" s="20"/>
    </row>
    <row r="65067" spans="4:4" x14ac:dyDescent="0.2">
      <c r="D65067" s="20"/>
    </row>
    <row r="65068" spans="4:4" x14ac:dyDescent="0.2">
      <c r="D65068" s="20"/>
    </row>
    <row r="65069" spans="4:4" x14ac:dyDescent="0.2">
      <c r="D65069" s="20"/>
    </row>
    <row r="65070" spans="4:4" x14ac:dyDescent="0.2">
      <c r="D65070" s="20"/>
    </row>
    <row r="65071" spans="4:4" x14ac:dyDescent="0.2">
      <c r="D65071" s="20"/>
    </row>
    <row r="65072" spans="4:4" x14ac:dyDescent="0.2">
      <c r="D65072" s="20"/>
    </row>
    <row r="65073" spans="4:4" x14ac:dyDescent="0.2">
      <c r="D65073" s="20"/>
    </row>
    <row r="65074" spans="4:4" x14ac:dyDescent="0.2">
      <c r="D65074" s="20"/>
    </row>
    <row r="65075" spans="4:4" x14ac:dyDescent="0.2">
      <c r="D65075" s="20"/>
    </row>
    <row r="65076" spans="4:4" x14ac:dyDescent="0.2">
      <c r="D65076" s="20"/>
    </row>
    <row r="65077" spans="4:4" x14ac:dyDescent="0.2">
      <c r="D65077" s="20"/>
    </row>
    <row r="65078" spans="4:4" x14ac:dyDescent="0.2">
      <c r="D65078" s="20"/>
    </row>
    <row r="65079" spans="4:4" x14ac:dyDescent="0.2">
      <c r="D65079" s="20"/>
    </row>
    <row r="65080" spans="4:4" x14ac:dyDescent="0.2">
      <c r="D65080" s="20"/>
    </row>
    <row r="65081" spans="4:4" x14ac:dyDescent="0.2">
      <c r="D65081" s="20"/>
    </row>
    <row r="65082" spans="4:4" x14ac:dyDescent="0.2">
      <c r="D65082" s="20"/>
    </row>
    <row r="65083" spans="4:4" x14ac:dyDescent="0.2">
      <c r="D65083" s="20"/>
    </row>
    <row r="65084" spans="4:4" x14ac:dyDescent="0.2">
      <c r="D65084" s="20"/>
    </row>
    <row r="65085" spans="4:4" x14ac:dyDescent="0.2">
      <c r="D65085" s="20"/>
    </row>
    <row r="65086" spans="4:4" x14ac:dyDescent="0.2">
      <c r="D65086" s="20"/>
    </row>
    <row r="65087" spans="4:4" x14ac:dyDescent="0.2">
      <c r="D65087" s="20"/>
    </row>
    <row r="65088" spans="4:4" x14ac:dyDescent="0.2">
      <c r="D65088" s="20"/>
    </row>
    <row r="65089" spans="4:4" x14ac:dyDescent="0.2">
      <c r="D65089" s="20"/>
    </row>
    <row r="65090" spans="4:4" x14ac:dyDescent="0.2">
      <c r="D65090" s="20"/>
    </row>
    <row r="65091" spans="4:4" x14ac:dyDescent="0.2">
      <c r="D65091" s="20"/>
    </row>
    <row r="65092" spans="4:4" x14ac:dyDescent="0.2">
      <c r="D65092" s="20"/>
    </row>
    <row r="65093" spans="4:4" x14ac:dyDescent="0.2">
      <c r="D65093" s="20"/>
    </row>
    <row r="65094" spans="4:4" x14ac:dyDescent="0.2">
      <c r="D65094" s="20"/>
    </row>
    <row r="65095" spans="4:4" x14ac:dyDescent="0.2">
      <c r="D65095" s="20"/>
    </row>
    <row r="65096" spans="4:4" x14ac:dyDescent="0.2">
      <c r="D65096" s="20"/>
    </row>
    <row r="65097" spans="4:4" x14ac:dyDescent="0.2">
      <c r="D65097" s="20"/>
    </row>
    <row r="65098" spans="4:4" x14ac:dyDescent="0.2">
      <c r="D65098" s="20"/>
    </row>
    <row r="65099" spans="4:4" x14ac:dyDescent="0.2">
      <c r="D65099" s="20"/>
    </row>
    <row r="65100" spans="4:4" x14ac:dyDescent="0.2">
      <c r="D65100" s="20"/>
    </row>
    <row r="65101" spans="4:4" x14ac:dyDescent="0.2">
      <c r="D65101" s="20"/>
    </row>
    <row r="65102" spans="4:4" x14ac:dyDescent="0.2">
      <c r="D65102" s="20"/>
    </row>
    <row r="65103" spans="4:4" x14ac:dyDescent="0.2">
      <c r="D65103" s="20"/>
    </row>
    <row r="65104" spans="4:4" x14ac:dyDescent="0.2">
      <c r="D65104" s="20"/>
    </row>
    <row r="65105" spans="4:4" x14ac:dyDescent="0.2">
      <c r="D65105" s="20"/>
    </row>
    <row r="65106" spans="4:4" x14ac:dyDescent="0.2">
      <c r="D65106" s="20"/>
    </row>
    <row r="65107" spans="4:4" x14ac:dyDescent="0.2">
      <c r="D65107" s="20"/>
    </row>
    <row r="65108" spans="4:4" x14ac:dyDescent="0.2">
      <c r="D65108" s="20"/>
    </row>
    <row r="65109" spans="4:4" x14ac:dyDescent="0.2">
      <c r="D65109" s="20"/>
    </row>
    <row r="65110" spans="4:4" x14ac:dyDescent="0.2">
      <c r="D65110" s="20"/>
    </row>
    <row r="65111" spans="4:4" x14ac:dyDescent="0.2">
      <c r="D65111" s="20"/>
    </row>
    <row r="65112" spans="4:4" x14ac:dyDescent="0.2">
      <c r="D65112" s="20"/>
    </row>
    <row r="65113" spans="4:4" x14ac:dyDescent="0.2">
      <c r="D65113" s="20"/>
    </row>
    <row r="65114" spans="4:4" x14ac:dyDescent="0.2">
      <c r="D65114" s="20"/>
    </row>
    <row r="65115" spans="4:4" x14ac:dyDescent="0.2">
      <c r="D65115" s="20"/>
    </row>
    <row r="65116" spans="4:4" x14ac:dyDescent="0.2">
      <c r="D65116" s="20"/>
    </row>
    <row r="65117" spans="4:4" x14ac:dyDescent="0.2">
      <c r="D65117" s="20"/>
    </row>
    <row r="65118" spans="4:4" x14ac:dyDescent="0.2">
      <c r="D65118" s="20"/>
    </row>
    <row r="65119" spans="4:4" x14ac:dyDescent="0.2">
      <c r="D65119" s="20"/>
    </row>
    <row r="65120" spans="4:4" x14ac:dyDescent="0.2">
      <c r="D65120" s="20"/>
    </row>
    <row r="65121" spans="4:4" x14ac:dyDescent="0.2">
      <c r="D65121" s="20"/>
    </row>
    <row r="65122" spans="4:4" x14ac:dyDescent="0.2">
      <c r="D65122" s="20"/>
    </row>
    <row r="65123" spans="4:4" x14ac:dyDescent="0.2">
      <c r="D65123" s="20"/>
    </row>
    <row r="65124" spans="4:4" x14ac:dyDescent="0.2">
      <c r="D65124" s="20"/>
    </row>
    <row r="65125" spans="4:4" x14ac:dyDescent="0.2">
      <c r="D65125" s="20"/>
    </row>
    <row r="65126" spans="4:4" x14ac:dyDescent="0.2">
      <c r="D65126" s="20"/>
    </row>
    <row r="65127" spans="4:4" x14ac:dyDescent="0.2">
      <c r="D65127" s="20"/>
    </row>
    <row r="65128" spans="4:4" x14ac:dyDescent="0.2">
      <c r="D65128" s="20"/>
    </row>
    <row r="65129" spans="4:4" x14ac:dyDescent="0.2">
      <c r="D65129" s="20"/>
    </row>
    <row r="65130" spans="4:4" x14ac:dyDescent="0.2">
      <c r="D65130" s="20"/>
    </row>
    <row r="65131" spans="4:4" x14ac:dyDescent="0.2">
      <c r="D65131" s="20"/>
    </row>
    <row r="65132" spans="4:4" x14ac:dyDescent="0.2">
      <c r="D65132" s="20"/>
    </row>
    <row r="65133" spans="4:4" x14ac:dyDescent="0.2">
      <c r="D65133" s="20"/>
    </row>
    <row r="65134" spans="4:4" x14ac:dyDescent="0.2">
      <c r="D65134" s="20"/>
    </row>
    <row r="65135" spans="4:4" x14ac:dyDescent="0.2">
      <c r="D65135" s="20"/>
    </row>
    <row r="65136" spans="4:4" x14ac:dyDescent="0.2">
      <c r="D65136" s="20"/>
    </row>
    <row r="65137" spans="4:4" x14ac:dyDescent="0.2">
      <c r="D65137" s="20"/>
    </row>
    <row r="65138" spans="4:4" x14ac:dyDescent="0.2">
      <c r="D65138" s="20"/>
    </row>
    <row r="65139" spans="4:4" x14ac:dyDescent="0.2">
      <c r="D65139" s="20"/>
    </row>
    <row r="65140" spans="4:4" x14ac:dyDescent="0.2">
      <c r="D65140" s="20"/>
    </row>
    <row r="65141" spans="4:4" x14ac:dyDescent="0.2">
      <c r="D65141" s="20"/>
    </row>
    <row r="65142" spans="4:4" x14ac:dyDescent="0.2">
      <c r="D65142" s="20"/>
    </row>
    <row r="65143" spans="4:4" x14ac:dyDescent="0.2">
      <c r="D65143" s="20"/>
    </row>
    <row r="65144" spans="4:4" x14ac:dyDescent="0.2">
      <c r="D65144" s="20"/>
    </row>
    <row r="65145" spans="4:4" x14ac:dyDescent="0.2">
      <c r="D65145" s="20"/>
    </row>
    <row r="65146" spans="4:4" x14ac:dyDescent="0.2">
      <c r="D65146" s="20"/>
    </row>
    <row r="65147" spans="4:4" x14ac:dyDescent="0.2">
      <c r="D65147" s="20"/>
    </row>
    <row r="65148" spans="4:4" x14ac:dyDescent="0.2">
      <c r="D65148" s="20"/>
    </row>
    <row r="65149" spans="4:4" x14ac:dyDescent="0.2">
      <c r="D65149" s="20"/>
    </row>
    <row r="65150" spans="4:4" x14ac:dyDescent="0.2">
      <c r="D65150" s="20"/>
    </row>
    <row r="65151" spans="4:4" x14ac:dyDescent="0.2">
      <c r="D65151" s="20"/>
    </row>
    <row r="65152" spans="4:4" x14ac:dyDescent="0.2">
      <c r="D65152" s="20"/>
    </row>
    <row r="65153" spans="4:4" x14ac:dyDescent="0.2">
      <c r="D65153" s="20"/>
    </row>
    <row r="65154" spans="4:4" x14ac:dyDescent="0.2">
      <c r="D65154" s="20"/>
    </row>
    <row r="65155" spans="4:4" x14ac:dyDescent="0.2">
      <c r="D65155" s="20"/>
    </row>
    <row r="65156" spans="4:4" x14ac:dyDescent="0.2">
      <c r="D65156" s="20"/>
    </row>
    <row r="65157" spans="4:4" x14ac:dyDescent="0.2">
      <c r="D65157" s="20"/>
    </row>
    <row r="65158" spans="4:4" x14ac:dyDescent="0.2">
      <c r="D65158" s="20"/>
    </row>
    <row r="65159" spans="4:4" x14ac:dyDescent="0.2">
      <c r="D65159" s="20"/>
    </row>
    <row r="65160" spans="4:4" x14ac:dyDescent="0.2">
      <c r="D65160" s="20"/>
    </row>
    <row r="65161" spans="4:4" x14ac:dyDescent="0.2">
      <c r="D65161" s="20"/>
    </row>
    <row r="65162" spans="4:4" x14ac:dyDescent="0.2">
      <c r="D65162" s="20"/>
    </row>
    <row r="65163" spans="4:4" x14ac:dyDescent="0.2">
      <c r="D65163" s="20"/>
    </row>
    <row r="65164" spans="4:4" x14ac:dyDescent="0.2">
      <c r="D65164" s="20"/>
    </row>
    <row r="65165" spans="4:4" x14ac:dyDescent="0.2">
      <c r="D65165" s="20"/>
    </row>
    <row r="65166" spans="4:4" x14ac:dyDescent="0.2">
      <c r="D65166" s="20"/>
    </row>
    <row r="65167" spans="4:4" x14ac:dyDescent="0.2">
      <c r="D65167" s="20"/>
    </row>
    <row r="65168" spans="4:4" x14ac:dyDescent="0.2">
      <c r="D65168" s="20"/>
    </row>
    <row r="65169" spans="4:4" x14ac:dyDescent="0.2">
      <c r="D65169" s="20"/>
    </row>
    <row r="65170" spans="4:4" x14ac:dyDescent="0.2">
      <c r="D65170" s="20"/>
    </row>
    <row r="65171" spans="4:4" x14ac:dyDescent="0.2">
      <c r="D65171" s="20"/>
    </row>
    <row r="65172" spans="4:4" x14ac:dyDescent="0.2">
      <c r="D65172" s="20"/>
    </row>
    <row r="65173" spans="4:4" x14ac:dyDescent="0.2">
      <c r="D65173" s="20"/>
    </row>
    <row r="65174" spans="4:4" x14ac:dyDescent="0.2">
      <c r="D65174" s="20"/>
    </row>
    <row r="65175" spans="4:4" x14ac:dyDescent="0.2">
      <c r="D65175" s="20"/>
    </row>
    <row r="65176" spans="4:4" x14ac:dyDescent="0.2">
      <c r="D65176" s="20"/>
    </row>
    <row r="65177" spans="4:4" x14ac:dyDescent="0.2">
      <c r="D65177" s="20"/>
    </row>
    <row r="65178" spans="4:4" x14ac:dyDescent="0.2">
      <c r="D65178" s="20"/>
    </row>
    <row r="65179" spans="4:4" x14ac:dyDescent="0.2">
      <c r="D65179" s="20"/>
    </row>
    <row r="65180" spans="4:4" x14ac:dyDescent="0.2">
      <c r="D65180" s="20"/>
    </row>
    <row r="65181" spans="4:4" x14ac:dyDescent="0.2">
      <c r="D65181" s="20"/>
    </row>
    <row r="65182" spans="4:4" x14ac:dyDescent="0.2">
      <c r="D65182" s="20"/>
    </row>
    <row r="65183" spans="4:4" x14ac:dyDescent="0.2">
      <c r="D65183" s="20"/>
    </row>
    <row r="65184" spans="4:4" x14ac:dyDescent="0.2">
      <c r="D65184" s="20"/>
    </row>
    <row r="65185" spans="4:4" x14ac:dyDescent="0.2">
      <c r="D65185" s="20"/>
    </row>
    <row r="65186" spans="4:4" x14ac:dyDescent="0.2">
      <c r="D65186" s="20"/>
    </row>
    <row r="65187" spans="4:4" x14ac:dyDescent="0.2">
      <c r="D65187" s="20"/>
    </row>
    <row r="65188" spans="4:4" x14ac:dyDescent="0.2">
      <c r="D65188" s="20"/>
    </row>
    <row r="65189" spans="4:4" x14ac:dyDescent="0.2">
      <c r="D65189" s="20"/>
    </row>
    <row r="65190" spans="4:4" x14ac:dyDescent="0.2">
      <c r="D65190" s="20"/>
    </row>
    <row r="65191" spans="4:4" x14ac:dyDescent="0.2">
      <c r="D65191" s="20"/>
    </row>
    <row r="65192" spans="4:4" x14ac:dyDescent="0.2">
      <c r="D65192" s="20"/>
    </row>
    <row r="65193" spans="4:4" x14ac:dyDescent="0.2">
      <c r="D65193" s="20"/>
    </row>
    <row r="65194" spans="4:4" x14ac:dyDescent="0.2">
      <c r="D65194" s="20"/>
    </row>
    <row r="65195" spans="4:4" x14ac:dyDescent="0.2">
      <c r="D65195" s="20"/>
    </row>
    <row r="65196" spans="4:4" x14ac:dyDescent="0.2">
      <c r="D65196" s="20"/>
    </row>
    <row r="65197" spans="4:4" x14ac:dyDescent="0.2">
      <c r="D65197" s="20"/>
    </row>
    <row r="65198" spans="4:4" x14ac:dyDescent="0.2">
      <c r="D65198" s="20"/>
    </row>
    <row r="65199" spans="4:4" x14ac:dyDescent="0.2">
      <c r="D65199" s="20"/>
    </row>
    <row r="65200" spans="4:4" x14ac:dyDescent="0.2">
      <c r="D65200" s="20"/>
    </row>
    <row r="65201" spans="4:4" x14ac:dyDescent="0.2">
      <c r="D65201" s="20"/>
    </row>
    <row r="65202" spans="4:4" x14ac:dyDescent="0.2">
      <c r="D65202" s="20"/>
    </row>
    <row r="65203" spans="4:4" x14ac:dyDescent="0.2">
      <c r="D65203" s="20"/>
    </row>
    <row r="65204" spans="4:4" x14ac:dyDescent="0.2">
      <c r="D65204" s="20"/>
    </row>
    <row r="65205" spans="4:4" x14ac:dyDescent="0.2">
      <c r="D65205" s="20"/>
    </row>
    <row r="65206" spans="4:4" x14ac:dyDescent="0.2">
      <c r="D65206" s="20"/>
    </row>
    <row r="65207" spans="4:4" x14ac:dyDescent="0.2">
      <c r="D65207" s="20"/>
    </row>
    <row r="65208" spans="4:4" x14ac:dyDescent="0.2">
      <c r="D65208" s="20"/>
    </row>
    <row r="65209" spans="4:4" x14ac:dyDescent="0.2">
      <c r="D65209" s="20"/>
    </row>
    <row r="65210" spans="4:4" x14ac:dyDescent="0.2">
      <c r="D65210" s="20"/>
    </row>
    <row r="65211" spans="4:4" x14ac:dyDescent="0.2">
      <c r="D65211" s="20"/>
    </row>
    <row r="65212" spans="4:4" x14ac:dyDescent="0.2">
      <c r="D65212" s="20"/>
    </row>
    <row r="65213" spans="4:4" x14ac:dyDescent="0.2">
      <c r="D65213" s="20"/>
    </row>
    <row r="65214" spans="4:4" x14ac:dyDescent="0.2">
      <c r="D65214" s="20"/>
    </row>
    <row r="65215" spans="4:4" x14ac:dyDescent="0.2">
      <c r="D65215" s="20"/>
    </row>
    <row r="65216" spans="4:4" x14ac:dyDescent="0.2">
      <c r="D65216" s="20"/>
    </row>
    <row r="65217" spans="4:4" x14ac:dyDescent="0.2">
      <c r="D65217" s="20"/>
    </row>
    <row r="65218" spans="4:4" x14ac:dyDescent="0.2">
      <c r="D65218" s="20"/>
    </row>
    <row r="65219" spans="4:4" x14ac:dyDescent="0.2">
      <c r="D65219" s="20"/>
    </row>
    <row r="65220" spans="4:4" x14ac:dyDescent="0.2">
      <c r="D65220" s="20"/>
    </row>
    <row r="65221" spans="4:4" x14ac:dyDescent="0.2">
      <c r="D65221" s="20"/>
    </row>
    <row r="65222" spans="4:4" x14ac:dyDescent="0.2">
      <c r="D65222" s="20"/>
    </row>
    <row r="65223" spans="4:4" x14ac:dyDescent="0.2">
      <c r="D65223" s="20"/>
    </row>
    <row r="65224" spans="4:4" x14ac:dyDescent="0.2">
      <c r="D65224" s="20"/>
    </row>
    <row r="65225" spans="4:4" x14ac:dyDescent="0.2">
      <c r="D65225" s="20"/>
    </row>
    <row r="65226" spans="4:4" x14ac:dyDescent="0.2">
      <c r="D65226" s="20"/>
    </row>
    <row r="65227" spans="4:4" x14ac:dyDescent="0.2">
      <c r="D65227" s="20"/>
    </row>
    <row r="65228" spans="4:4" x14ac:dyDescent="0.2">
      <c r="D65228" s="20"/>
    </row>
    <row r="65229" spans="4:4" x14ac:dyDescent="0.2">
      <c r="D65229" s="20"/>
    </row>
    <row r="65230" spans="4:4" x14ac:dyDescent="0.2">
      <c r="D65230" s="20"/>
    </row>
    <row r="65231" spans="4:4" x14ac:dyDescent="0.2">
      <c r="D65231" s="20"/>
    </row>
    <row r="65232" spans="4:4" x14ac:dyDescent="0.2">
      <c r="D65232" s="20"/>
    </row>
    <row r="65233" spans="4:4" x14ac:dyDescent="0.2">
      <c r="D65233" s="20"/>
    </row>
    <row r="65234" spans="4:4" x14ac:dyDescent="0.2">
      <c r="D65234" s="20"/>
    </row>
    <row r="65235" spans="4:4" x14ac:dyDescent="0.2">
      <c r="D65235" s="20"/>
    </row>
    <row r="65236" spans="4:4" x14ac:dyDescent="0.2">
      <c r="D65236" s="20"/>
    </row>
    <row r="65237" spans="4:4" x14ac:dyDescent="0.2">
      <c r="D65237" s="20"/>
    </row>
    <row r="65238" spans="4:4" x14ac:dyDescent="0.2">
      <c r="D65238" s="20"/>
    </row>
    <row r="65239" spans="4:4" x14ac:dyDescent="0.2">
      <c r="D65239" s="20"/>
    </row>
    <row r="65240" spans="4:4" x14ac:dyDescent="0.2">
      <c r="D65240" s="20"/>
    </row>
    <row r="65241" spans="4:4" x14ac:dyDescent="0.2">
      <c r="D65241" s="20"/>
    </row>
    <row r="65242" spans="4:4" x14ac:dyDescent="0.2">
      <c r="D65242" s="20"/>
    </row>
    <row r="65243" spans="4:4" x14ac:dyDescent="0.2">
      <c r="D65243" s="20"/>
    </row>
    <row r="65244" spans="4:4" x14ac:dyDescent="0.2">
      <c r="D65244" s="20"/>
    </row>
    <row r="65245" spans="4:4" x14ac:dyDescent="0.2">
      <c r="D65245" s="20"/>
    </row>
    <row r="65246" spans="4:4" x14ac:dyDescent="0.2">
      <c r="D65246" s="20"/>
    </row>
    <row r="65247" spans="4:4" x14ac:dyDescent="0.2">
      <c r="D65247" s="20"/>
    </row>
    <row r="65248" spans="4:4" x14ac:dyDescent="0.2">
      <c r="D65248" s="20"/>
    </row>
    <row r="65249" spans="4:4" x14ac:dyDescent="0.2">
      <c r="D65249" s="20"/>
    </row>
    <row r="65250" spans="4:4" x14ac:dyDescent="0.2">
      <c r="D65250" s="20"/>
    </row>
    <row r="65251" spans="4:4" x14ac:dyDescent="0.2">
      <c r="D65251" s="20"/>
    </row>
    <row r="65252" spans="4:4" x14ac:dyDescent="0.2">
      <c r="D65252" s="20"/>
    </row>
    <row r="65253" spans="4:4" x14ac:dyDescent="0.2">
      <c r="D65253" s="20"/>
    </row>
    <row r="65254" spans="4:4" x14ac:dyDescent="0.2">
      <c r="D65254" s="20"/>
    </row>
    <row r="65255" spans="4:4" x14ac:dyDescent="0.2">
      <c r="D65255" s="20"/>
    </row>
    <row r="65256" spans="4:4" x14ac:dyDescent="0.2">
      <c r="D65256" s="20"/>
    </row>
    <row r="65257" spans="4:4" x14ac:dyDescent="0.2">
      <c r="D65257" s="20"/>
    </row>
    <row r="65258" spans="4:4" x14ac:dyDescent="0.2">
      <c r="D65258" s="20"/>
    </row>
    <row r="65259" spans="4:4" x14ac:dyDescent="0.2">
      <c r="D65259" s="20"/>
    </row>
    <row r="65260" spans="4:4" x14ac:dyDescent="0.2">
      <c r="D65260" s="20"/>
    </row>
    <row r="65261" spans="4:4" x14ac:dyDescent="0.2">
      <c r="D65261" s="20"/>
    </row>
    <row r="65262" spans="4:4" x14ac:dyDescent="0.2">
      <c r="D65262" s="20"/>
    </row>
    <row r="65263" spans="4:4" x14ac:dyDescent="0.2">
      <c r="D65263" s="20"/>
    </row>
    <row r="65264" spans="4:4" x14ac:dyDescent="0.2">
      <c r="D65264" s="20"/>
    </row>
    <row r="65265" spans="4:4" x14ac:dyDescent="0.2">
      <c r="D65265" s="20"/>
    </row>
    <row r="65266" spans="4:4" x14ac:dyDescent="0.2">
      <c r="D65266" s="20"/>
    </row>
    <row r="65267" spans="4:4" x14ac:dyDescent="0.2">
      <c r="D65267" s="20"/>
    </row>
    <row r="65268" spans="4:4" x14ac:dyDescent="0.2">
      <c r="D65268" s="20"/>
    </row>
    <row r="65269" spans="4:4" x14ac:dyDescent="0.2">
      <c r="D65269" s="20"/>
    </row>
    <row r="65270" spans="4:4" x14ac:dyDescent="0.2">
      <c r="D65270" s="20"/>
    </row>
    <row r="65271" spans="4:4" x14ac:dyDescent="0.2">
      <c r="D65271" s="20"/>
    </row>
    <row r="65272" spans="4:4" x14ac:dyDescent="0.2">
      <c r="D65272" s="20"/>
    </row>
    <row r="65273" spans="4:4" x14ac:dyDescent="0.2">
      <c r="D65273" s="20"/>
    </row>
    <row r="65274" spans="4:4" x14ac:dyDescent="0.2">
      <c r="D65274" s="20"/>
    </row>
    <row r="65275" spans="4:4" x14ac:dyDescent="0.2">
      <c r="D65275" s="20"/>
    </row>
    <row r="65276" spans="4:4" x14ac:dyDescent="0.2">
      <c r="D65276" s="20"/>
    </row>
    <row r="65277" spans="4:4" x14ac:dyDescent="0.2">
      <c r="D65277" s="20"/>
    </row>
    <row r="65278" spans="4:4" x14ac:dyDescent="0.2">
      <c r="D65278" s="20"/>
    </row>
    <row r="65279" spans="4:4" x14ac:dyDescent="0.2">
      <c r="D65279" s="20"/>
    </row>
    <row r="65280" spans="4:4" x14ac:dyDescent="0.2">
      <c r="D65280" s="20"/>
    </row>
    <row r="65281" spans="4:4" x14ac:dyDescent="0.2">
      <c r="D65281" s="20"/>
    </row>
    <row r="65282" spans="4:4" x14ac:dyDescent="0.2">
      <c r="D65282" s="20"/>
    </row>
    <row r="65283" spans="4:4" x14ac:dyDescent="0.2">
      <c r="D65283" s="20"/>
    </row>
    <row r="65284" spans="4:4" x14ac:dyDescent="0.2">
      <c r="D65284" s="20"/>
    </row>
    <row r="65285" spans="4:4" x14ac:dyDescent="0.2">
      <c r="D65285" s="20"/>
    </row>
    <row r="65286" spans="4:4" x14ac:dyDescent="0.2">
      <c r="D65286" s="20"/>
    </row>
    <row r="65287" spans="4:4" x14ac:dyDescent="0.2">
      <c r="D65287" s="20"/>
    </row>
    <row r="65288" spans="4:4" x14ac:dyDescent="0.2">
      <c r="D65288" s="20"/>
    </row>
    <row r="65289" spans="4:4" x14ac:dyDescent="0.2">
      <c r="D65289" s="20"/>
    </row>
    <row r="65290" spans="4:4" x14ac:dyDescent="0.2">
      <c r="D65290" s="20"/>
    </row>
    <row r="65291" spans="4:4" x14ac:dyDescent="0.2">
      <c r="D65291" s="20"/>
    </row>
    <row r="65292" spans="4:4" x14ac:dyDescent="0.2">
      <c r="D65292" s="20"/>
    </row>
    <row r="65293" spans="4:4" x14ac:dyDescent="0.2">
      <c r="D65293" s="20"/>
    </row>
    <row r="65294" spans="4:4" x14ac:dyDescent="0.2">
      <c r="D65294" s="20"/>
    </row>
    <row r="65295" spans="4:4" x14ac:dyDescent="0.2">
      <c r="D65295" s="20"/>
    </row>
    <row r="65296" spans="4:4" x14ac:dyDescent="0.2">
      <c r="D65296" s="20"/>
    </row>
    <row r="65297" spans="4:4" x14ac:dyDescent="0.2">
      <c r="D65297" s="20"/>
    </row>
    <row r="65298" spans="4:4" x14ac:dyDescent="0.2">
      <c r="D65298" s="20"/>
    </row>
    <row r="65299" spans="4:4" x14ac:dyDescent="0.2">
      <c r="D65299" s="20"/>
    </row>
    <row r="65300" spans="4:4" x14ac:dyDescent="0.2">
      <c r="D65300" s="20"/>
    </row>
    <row r="65301" spans="4:4" x14ac:dyDescent="0.2">
      <c r="D65301" s="20"/>
    </row>
    <row r="65302" spans="4:4" x14ac:dyDescent="0.2">
      <c r="D65302" s="20"/>
    </row>
    <row r="65303" spans="4:4" x14ac:dyDescent="0.2">
      <c r="D65303" s="20"/>
    </row>
    <row r="65304" spans="4:4" x14ac:dyDescent="0.2">
      <c r="D65304" s="20"/>
    </row>
    <row r="65305" spans="4:4" x14ac:dyDescent="0.2">
      <c r="D65305" s="20"/>
    </row>
    <row r="65306" spans="4:4" x14ac:dyDescent="0.2">
      <c r="D65306" s="20"/>
    </row>
    <row r="65307" spans="4:4" x14ac:dyDescent="0.2">
      <c r="D65307" s="20"/>
    </row>
    <row r="65308" spans="4:4" x14ac:dyDescent="0.2">
      <c r="D65308" s="20"/>
    </row>
    <row r="65309" spans="4:4" x14ac:dyDescent="0.2">
      <c r="D65309" s="20"/>
    </row>
    <row r="65310" spans="4:4" x14ac:dyDescent="0.2">
      <c r="D65310" s="20"/>
    </row>
    <row r="65311" spans="4:4" x14ac:dyDescent="0.2">
      <c r="D65311" s="20"/>
    </row>
    <row r="65312" spans="4:4" x14ac:dyDescent="0.2">
      <c r="D65312" s="20"/>
    </row>
    <row r="65313" spans="4:4" x14ac:dyDescent="0.2">
      <c r="D65313" s="20"/>
    </row>
    <row r="65314" spans="4:4" x14ac:dyDescent="0.2">
      <c r="D65314" s="20"/>
    </row>
    <row r="65315" spans="4:4" x14ac:dyDescent="0.2">
      <c r="D65315" s="20"/>
    </row>
    <row r="65316" spans="4:4" x14ac:dyDescent="0.2">
      <c r="D65316" s="20"/>
    </row>
    <row r="65317" spans="4:4" x14ac:dyDescent="0.2">
      <c r="D65317" s="20"/>
    </row>
    <row r="65318" spans="4:4" x14ac:dyDescent="0.2">
      <c r="D65318" s="20"/>
    </row>
    <row r="65319" spans="4:4" x14ac:dyDescent="0.2">
      <c r="D65319" s="20"/>
    </row>
    <row r="65320" spans="4:4" x14ac:dyDescent="0.2">
      <c r="D65320" s="20"/>
    </row>
    <row r="65321" spans="4:4" x14ac:dyDescent="0.2">
      <c r="D65321" s="20"/>
    </row>
    <row r="65322" spans="4:4" x14ac:dyDescent="0.2">
      <c r="D65322" s="20"/>
    </row>
    <row r="65323" spans="4:4" x14ac:dyDescent="0.2">
      <c r="D65323" s="20"/>
    </row>
    <row r="65324" spans="4:4" x14ac:dyDescent="0.2">
      <c r="D65324" s="20"/>
    </row>
    <row r="65325" spans="4:4" x14ac:dyDescent="0.2">
      <c r="D65325" s="20"/>
    </row>
    <row r="65326" spans="4:4" x14ac:dyDescent="0.2">
      <c r="D65326" s="20"/>
    </row>
    <row r="65327" spans="4:4" x14ac:dyDescent="0.2">
      <c r="D65327" s="20"/>
    </row>
    <row r="65328" spans="4:4" x14ac:dyDescent="0.2">
      <c r="D65328" s="20"/>
    </row>
    <row r="65329" spans="4:4" x14ac:dyDescent="0.2">
      <c r="D65329" s="20"/>
    </row>
    <row r="65330" spans="4:4" x14ac:dyDescent="0.2">
      <c r="D65330" s="20"/>
    </row>
    <row r="65331" spans="4:4" x14ac:dyDescent="0.2">
      <c r="D65331" s="20"/>
    </row>
    <row r="65332" spans="4:4" x14ac:dyDescent="0.2">
      <c r="D65332" s="20"/>
    </row>
    <row r="65333" spans="4:4" x14ac:dyDescent="0.2">
      <c r="D65333" s="20"/>
    </row>
    <row r="65334" spans="4:4" x14ac:dyDescent="0.2">
      <c r="D65334" s="20"/>
    </row>
    <row r="65335" spans="4:4" x14ac:dyDescent="0.2">
      <c r="D65335" s="20"/>
    </row>
    <row r="65336" spans="4:4" x14ac:dyDescent="0.2">
      <c r="D65336" s="20"/>
    </row>
    <row r="65337" spans="4:4" x14ac:dyDescent="0.2">
      <c r="D65337" s="20"/>
    </row>
    <row r="65338" spans="4:4" x14ac:dyDescent="0.2">
      <c r="D65338" s="20"/>
    </row>
    <row r="65339" spans="4:4" x14ac:dyDescent="0.2">
      <c r="D65339" s="20"/>
    </row>
    <row r="65340" spans="4:4" x14ac:dyDescent="0.2">
      <c r="D65340" s="20"/>
    </row>
    <row r="65341" spans="4:4" x14ac:dyDescent="0.2">
      <c r="D65341" s="20"/>
    </row>
    <row r="65342" spans="4:4" x14ac:dyDescent="0.2">
      <c r="D65342" s="20"/>
    </row>
    <row r="65343" spans="4:4" x14ac:dyDescent="0.2">
      <c r="D65343" s="20"/>
    </row>
    <row r="65344" spans="4:4" x14ac:dyDescent="0.2">
      <c r="D65344" s="20"/>
    </row>
    <row r="65345" spans="4:4" x14ac:dyDescent="0.2">
      <c r="D65345" s="20"/>
    </row>
    <row r="65346" spans="4:4" x14ac:dyDescent="0.2">
      <c r="D65346" s="20"/>
    </row>
    <row r="65347" spans="4:4" x14ac:dyDescent="0.2">
      <c r="D65347" s="20"/>
    </row>
    <row r="65348" spans="4:4" x14ac:dyDescent="0.2">
      <c r="D65348" s="20"/>
    </row>
    <row r="65349" spans="4:4" x14ac:dyDescent="0.2">
      <c r="D65349" s="20"/>
    </row>
    <row r="65350" spans="4:4" x14ac:dyDescent="0.2">
      <c r="D65350" s="20"/>
    </row>
    <row r="65351" spans="4:4" x14ac:dyDescent="0.2">
      <c r="D65351" s="20"/>
    </row>
    <row r="65352" spans="4:4" x14ac:dyDescent="0.2">
      <c r="D65352" s="20"/>
    </row>
    <row r="65353" spans="4:4" x14ac:dyDescent="0.2">
      <c r="D65353" s="20"/>
    </row>
    <row r="65354" spans="4:4" x14ac:dyDescent="0.2">
      <c r="D65354" s="20"/>
    </row>
    <row r="65355" spans="4:4" x14ac:dyDescent="0.2">
      <c r="D65355" s="20"/>
    </row>
    <row r="65356" spans="4:4" x14ac:dyDescent="0.2">
      <c r="D65356" s="20"/>
    </row>
    <row r="65357" spans="4:4" x14ac:dyDescent="0.2">
      <c r="D65357" s="20"/>
    </row>
    <row r="65358" spans="4:4" x14ac:dyDescent="0.2">
      <c r="D65358" s="20"/>
    </row>
    <row r="65359" spans="4:4" x14ac:dyDescent="0.2">
      <c r="D65359" s="20"/>
    </row>
    <row r="65360" spans="4:4" x14ac:dyDescent="0.2">
      <c r="D65360" s="20"/>
    </row>
    <row r="65361" spans="4:4" x14ac:dyDescent="0.2">
      <c r="D65361" s="20"/>
    </row>
    <row r="65362" spans="4:4" x14ac:dyDescent="0.2">
      <c r="D65362" s="20"/>
    </row>
    <row r="65363" spans="4:4" x14ac:dyDescent="0.2">
      <c r="D65363" s="20"/>
    </row>
    <row r="65364" spans="4:4" x14ac:dyDescent="0.2">
      <c r="D65364" s="20"/>
    </row>
    <row r="65365" spans="4:4" x14ac:dyDescent="0.2">
      <c r="D65365" s="20"/>
    </row>
    <row r="65366" spans="4:4" x14ac:dyDescent="0.2">
      <c r="D65366" s="20"/>
    </row>
    <row r="65367" spans="4:4" x14ac:dyDescent="0.2">
      <c r="D65367" s="20"/>
    </row>
    <row r="65368" spans="4:4" x14ac:dyDescent="0.2">
      <c r="D65368" s="20"/>
    </row>
    <row r="65369" spans="4:4" x14ac:dyDescent="0.2">
      <c r="D65369" s="20"/>
    </row>
    <row r="65370" spans="4:4" x14ac:dyDescent="0.2">
      <c r="D65370" s="20"/>
    </row>
    <row r="65371" spans="4:4" x14ac:dyDescent="0.2">
      <c r="D65371" s="20"/>
    </row>
    <row r="65372" spans="4:4" x14ac:dyDescent="0.2">
      <c r="D65372" s="20"/>
    </row>
    <row r="65373" spans="4:4" x14ac:dyDescent="0.2">
      <c r="D65373" s="20"/>
    </row>
    <row r="65374" spans="4:4" x14ac:dyDescent="0.2">
      <c r="D65374" s="20"/>
    </row>
    <row r="65375" spans="4:4" x14ac:dyDescent="0.2">
      <c r="D65375" s="20"/>
    </row>
    <row r="65376" spans="4:4" x14ac:dyDescent="0.2">
      <c r="D65376" s="20"/>
    </row>
    <row r="65377" spans="4:4" x14ac:dyDescent="0.2">
      <c r="D65377" s="20"/>
    </row>
    <row r="65378" spans="4:4" x14ac:dyDescent="0.2">
      <c r="D65378" s="20"/>
    </row>
    <row r="65379" spans="4:4" x14ac:dyDescent="0.2">
      <c r="D65379" s="20"/>
    </row>
    <row r="65380" spans="4:4" x14ac:dyDescent="0.2">
      <c r="D65380" s="20"/>
    </row>
    <row r="65381" spans="4:4" x14ac:dyDescent="0.2">
      <c r="D65381" s="20"/>
    </row>
    <row r="65382" spans="4:4" x14ac:dyDescent="0.2">
      <c r="D65382" s="20"/>
    </row>
    <row r="65383" spans="4:4" x14ac:dyDescent="0.2">
      <c r="D65383" s="20"/>
    </row>
    <row r="65384" spans="4:4" x14ac:dyDescent="0.2">
      <c r="D65384" s="20"/>
    </row>
    <row r="65385" spans="4:4" x14ac:dyDescent="0.2">
      <c r="D65385" s="20"/>
    </row>
    <row r="65386" spans="4:4" x14ac:dyDescent="0.2">
      <c r="D65386" s="20"/>
    </row>
    <row r="65387" spans="4:4" x14ac:dyDescent="0.2">
      <c r="D65387" s="20"/>
    </row>
    <row r="65388" spans="4:4" x14ac:dyDescent="0.2">
      <c r="D65388" s="20"/>
    </row>
    <row r="65389" spans="4:4" x14ac:dyDescent="0.2">
      <c r="D65389" s="20"/>
    </row>
    <row r="65390" spans="4:4" x14ac:dyDescent="0.2">
      <c r="D65390" s="20"/>
    </row>
    <row r="65391" spans="4:4" x14ac:dyDescent="0.2">
      <c r="D65391" s="20"/>
    </row>
    <row r="65392" spans="4:4" x14ac:dyDescent="0.2">
      <c r="D65392" s="20"/>
    </row>
    <row r="65393" spans="4:4" x14ac:dyDescent="0.2">
      <c r="D65393" s="20"/>
    </row>
    <row r="65394" spans="4:4" x14ac:dyDescent="0.2">
      <c r="D65394" s="20"/>
    </row>
    <row r="65395" spans="4:4" x14ac:dyDescent="0.2">
      <c r="D65395" s="20"/>
    </row>
    <row r="65396" spans="4:4" x14ac:dyDescent="0.2">
      <c r="D65396" s="20"/>
    </row>
    <row r="65397" spans="4:4" x14ac:dyDescent="0.2">
      <c r="D65397" s="20"/>
    </row>
    <row r="65398" spans="4:4" x14ac:dyDescent="0.2">
      <c r="D65398" s="20"/>
    </row>
    <row r="65399" spans="4:4" x14ac:dyDescent="0.2">
      <c r="D65399" s="20"/>
    </row>
    <row r="65400" spans="4:4" x14ac:dyDescent="0.2">
      <c r="D65400" s="20"/>
    </row>
    <row r="65401" spans="4:4" x14ac:dyDescent="0.2">
      <c r="D65401" s="20"/>
    </row>
    <row r="65402" spans="4:4" x14ac:dyDescent="0.2">
      <c r="D65402" s="20"/>
    </row>
    <row r="65403" spans="4:4" x14ac:dyDescent="0.2">
      <c r="D65403" s="20"/>
    </row>
    <row r="65404" spans="4:4" x14ac:dyDescent="0.2">
      <c r="D65404" s="20"/>
    </row>
    <row r="65405" spans="4:4" x14ac:dyDescent="0.2">
      <c r="D65405" s="20"/>
    </row>
    <row r="65406" spans="4:4" x14ac:dyDescent="0.2">
      <c r="D65406" s="20"/>
    </row>
    <row r="65407" spans="4:4" x14ac:dyDescent="0.2">
      <c r="D65407" s="20"/>
    </row>
    <row r="65408" spans="4:4" x14ac:dyDescent="0.2">
      <c r="D65408" s="20"/>
    </row>
    <row r="65409" spans="4:4" x14ac:dyDescent="0.2">
      <c r="D65409" s="20"/>
    </row>
    <row r="65410" spans="4:4" x14ac:dyDescent="0.2">
      <c r="D65410" s="20"/>
    </row>
    <row r="65411" spans="4:4" x14ac:dyDescent="0.2">
      <c r="D65411" s="20"/>
    </row>
    <row r="65412" spans="4:4" x14ac:dyDescent="0.2">
      <c r="D65412" s="20"/>
    </row>
    <row r="65413" spans="4:4" x14ac:dyDescent="0.2">
      <c r="D65413" s="20"/>
    </row>
    <row r="65414" spans="4:4" x14ac:dyDescent="0.2">
      <c r="D65414" s="20"/>
    </row>
    <row r="65415" spans="4:4" x14ac:dyDescent="0.2">
      <c r="D65415" s="20"/>
    </row>
    <row r="65416" spans="4:4" x14ac:dyDescent="0.2">
      <c r="D65416" s="20"/>
    </row>
    <row r="65417" spans="4:4" x14ac:dyDescent="0.2">
      <c r="D65417" s="20"/>
    </row>
    <row r="65418" spans="4:4" x14ac:dyDescent="0.2">
      <c r="D65418" s="20"/>
    </row>
    <row r="65419" spans="4:4" x14ac:dyDescent="0.2">
      <c r="D65419" s="20"/>
    </row>
    <row r="65420" spans="4:4" x14ac:dyDescent="0.2">
      <c r="D65420" s="20"/>
    </row>
    <row r="65421" spans="4:4" x14ac:dyDescent="0.2">
      <c r="D65421" s="20"/>
    </row>
    <row r="65422" spans="4:4" x14ac:dyDescent="0.2">
      <c r="D65422" s="20"/>
    </row>
    <row r="65423" spans="4:4" x14ac:dyDescent="0.2">
      <c r="D65423" s="20"/>
    </row>
    <row r="65424" spans="4:4" x14ac:dyDescent="0.2">
      <c r="D65424" s="20"/>
    </row>
    <row r="65425" spans="4:4" x14ac:dyDescent="0.2">
      <c r="D65425" s="20"/>
    </row>
    <row r="65426" spans="4:4" x14ac:dyDescent="0.2">
      <c r="D65426" s="20"/>
    </row>
    <row r="65427" spans="4:4" x14ac:dyDescent="0.2">
      <c r="D65427" s="20"/>
    </row>
    <row r="65428" spans="4:4" x14ac:dyDescent="0.2">
      <c r="D65428" s="20"/>
    </row>
    <row r="65429" spans="4:4" x14ac:dyDescent="0.2">
      <c r="D65429" s="20"/>
    </row>
    <row r="65430" spans="4:4" x14ac:dyDescent="0.2">
      <c r="D65430" s="20"/>
    </row>
    <row r="65431" spans="4:4" x14ac:dyDescent="0.2">
      <c r="D65431" s="20"/>
    </row>
    <row r="65432" spans="4:4" x14ac:dyDescent="0.2">
      <c r="D65432" s="20"/>
    </row>
    <row r="65433" spans="4:4" x14ac:dyDescent="0.2">
      <c r="D65433" s="20"/>
    </row>
    <row r="65434" spans="4:4" x14ac:dyDescent="0.2">
      <c r="D65434" s="20"/>
    </row>
    <row r="65435" spans="4:4" x14ac:dyDescent="0.2">
      <c r="D65435" s="20"/>
    </row>
    <row r="65436" spans="4:4" x14ac:dyDescent="0.2">
      <c r="D65436" s="20"/>
    </row>
    <row r="65437" spans="4:4" x14ac:dyDescent="0.2">
      <c r="D65437" s="20"/>
    </row>
    <row r="65438" spans="4:4" x14ac:dyDescent="0.2">
      <c r="D65438" s="20"/>
    </row>
    <row r="65439" spans="4:4" x14ac:dyDescent="0.2">
      <c r="D65439" s="20"/>
    </row>
    <row r="65440" spans="4:4" x14ac:dyDescent="0.2">
      <c r="D65440" s="20"/>
    </row>
    <row r="65441" spans="4:4" x14ac:dyDescent="0.2">
      <c r="D65441" s="20"/>
    </row>
    <row r="65442" spans="4:4" x14ac:dyDescent="0.2">
      <c r="D65442" s="20"/>
    </row>
    <row r="65443" spans="4:4" x14ac:dyDescent="0.2">
      <c r="D65443" s="20"/>
    </row>
    <row r="65444" spans="4:4" x14ac:dyDescent="0.2">
      <c r="D65444" s="20"/>
    </row>
    <row r="65445" spans="4:4" x14ac:dyDescent="0.2">
      <c r="D65445" s="20"/>
    </row>
    <row r="65446" spans="4:4" x14ac:dyDescent="0.2">
      <c r="D65446" s="20"/>
    </row>
    <row r="65447" spans="4:4" x14ac:dyDescent="0.2">
      <c r="D65447" s="20"/>
    </row>
    <row r="65448" spans="4:4" x14ac:dyDescent="0.2">
      <c r="D65448" s="20"/>
    </row>
    <row r="65449" spans="4:4" x14ac:dyDescent="0.2">
      <c r="D65449" s="20"/>
    </row>
    <row r="65450" spans="4:4" x14ac:dyDescent="0.2">
      <c r="D65450" s="20"/>
    </row>
    <row r="65451" spans="4:4" x14ac:dyDescent="0.2">
      <c r="D65451" s="20"/>
    </row>
    <row r="65452" spans="4:4" x14ac:dyDescent="0.2">
      <c r="D65452" s="20"/>
    </row>
    <row r="65453" spans="4:4" x14ac:dyDescent="0.2">
      <c r="D65453" s="20"/>
    </row>
    <row r="65454" spans="4:4" x14ac:dyDescent="0.2">
      <c r="D65454" s="20"/>
    </row>
    <row r="65455" spans="4:4" x14ac:dyDescent="0.2">
      <c r="D65455" s="20"/>
    </row>
    <row r="65456" spans="4:4" x14ac:dyDescent="0.2">
      <c r="D65456" s="20"/>
    </row>
    <row r="65457" spans="4:4" x14ac:dyDescent="0.2">
      <c r="D65457" s="20"/>
    </row>
    <row r="65458" spans="4:4" x14ac:dyDescent="0.2">
      <c r="D65458" s="20"/>
    </row>
    <row r="65459" spans="4:4" x14ac:dyDescent="0.2">
      <c r="D65459" s="20"/>
    </row>
    <row r="65460" spans="4:4" x14ac:dyDescent="0.2">
      <c r="D65460" s="20"/>
    </row>
    <row r="65461" spans="4:4" x14ac:dyDescent="0.2">
      <c r="D65461" s="20"/>
    </row>
    <row r="65462" spans="4:4" x14ac:dyDescent="0.2">
      <c r="D65462" s="20"/>
    </row>
    <row r="65463" spans="4:4" x14ac:dyDescent="0.2">
      <c r="D65463" s="20"/>
    </row>
    <row r="65464" spans="4:4" x14ac:dyDescent="0.2">
      <c r="D65464" s="20"/>
    </row>
    <row r="65465" spans="4:4" x14ac:dyDescent="0.2">
      <c r="D65465" s="20"/>
    </row>
    <row r="65466" spans="4:4" x14ac:dyDescent="0.2">
      <c r="D65466" s="20"/>
    </row>
    <row r="65467" spans="4:4" x14ac:dyDescent="0.2">
      <c r="D65467" s="20"/>
    </row>
    <row r="65468" spans="4:4" x14ac:dyDescent="0.2">
      <c r="D65468" s="20"/>
    </row>
    <row r="65469" spans="4:4" x14ac:dyDescent="0.2">
      <c r="D65469" s="20"/>
    </row>
    <row r="65470" spans="4:4" x14ac:dyDescent="0.2">
      <c r="D65470" s="20"/>
    </row>
    <row r="65471" spans="4:4" x14ac:dyDescent="0.2">
      <c r="D65471" s="20"/>
    </row>
    <row r="65472" spans="4:4" x14ac:dyDescent="0.2">
      <c r="D65472" s="20"/>
    </row>
    <row r="65473" spans="4:4" x14ac:dyDescent="0.2">
      <c r="D65473" s="20"/>
    </row>
    <row r="65474" spans="4:4" x14ac:dyDescent="0.2">
      <c r="D65474" s="20"/>
    </row>
    <row r="65475" spans="4:4" x14ac:dyDescent="0.2">
      <c r="D65475" s="20"/>
    </row>
    <row r="65476" spans="4:4" x14ac:dyDescent="0.2">
      <c r="D65476" s="20"/>
    </row>
    <row r="65477" spans="4:4" x14ac:dyDescent="0.2">
      <c r="D65477" s="20"/>
    </row>
    <row r="65478" spans="4:4" x14ac:dyDescent="0.2">
      <c r="D65478" s="20"/>
    </row>
    <row r="65479" spans="4:4" x14ac:dyDescent="0.2">
      <c r="D65479" s="20"/>
    </row>
    <row r="65480" spans="4:4" x14ac:dyDescent="0.2">
      <c r="D65480" s="20"/>
    </row>
    <row r="65481" spans="4:4" x14ac:dyDescent="0.2">
      <c r="D65481" s="20"/>
    </row>
    <row r="65482" spans="4:4" x14ac:dyDescent="0.2">
      <c r="D65482" s="20"/>
    </row>
    <row r="65483" spans="4:4" x14ac:dyDescent="0.2">
      <c r="D65483" s="20"/>
    </row>
    <row r="65484" spans="4:4" x14ac:dyDescent="0.2">
      <c r="D65484" s="20"/>
    </row>
    <row r="65485" spans="4:4" x14ac:dyDescent="0.2">
      <c r="D65485" s="20"/>
    </row>
    <row r="65486" spans="4:4" x14ac:dyDescent="0.2">
      <c r="D65486" s="20"/>
    </row>
    <row r="65487" spans="4:4" x14ac:dyDescent="0.2">
      <c r="D65487" s="20"/>
    </row>
    <row r="65488" spans="4:4" x14ac:dyDescent="0.2">
      <c r="D65488" s="20"/>
    </row>
    <row r="65489" spans="4:4" x14ac:dyDescent="0.2">
      <c r="D65489" s="20"/>
    </row>
    <row r="65490" spans="4:4" x14ac:dyDescent="0.2">
      <c r="D65490" s="20"/>
    </row>
    <row r="65491" spans="4:4" x14ac:dyDescent="0.2">
      <c r="D65491" s="20"/>
    </row>
    <row r="65492" spans="4:4" x14ac:dyDescent="0.2">
      <c r="D65492" s="20"/>
    </row>
    <row r="65493" spans="4:4" x14ac:dyDescent="0.2">
      <c r="D65493" s="20"/>
    </row>
    <row r="65494" spans="4:4" x14ac:dyDescent="0.2">
      <c r="D65494" s="20"/>
    </row>
    <row r="65495" spans="4:4" x14ac:dyDescent="0.2">
      <c r="D65495" s="20"/>
    </row>
    <row r="65496" spans="4:4" x14ac:dyDescent="0.2">
      <c r="D65496" s="20"/>
    </row>
    <row r="65497" spans="4:4" x14ac:dyDescent="0.2">
      <c r="D65497" s="20"/>
    </row>
    <row r="65498" spans="4:4" x14ac:dyDescent="0.2">
      <c r="D65498" s="20"/>
    </row>
    <row r="65499" spans="4:4" x14ac:dyDescent="0.2">
      <c r="D65499" s="20"/>
    </row>
    <row r="65500" spans="4:4" x14ac:dyDescent="0.2">
      <c r="D65500" s="20"/>
    </row>
    <row r="65501" spans="4:4" x14ac:dyDescent="0.2">
      <c r="D65501" s="20"/>
    </row>
    <row r="65502" spans="4:4" x14ac:dyDescent="0.2">
      <c r="D65502" s="20"/>
    </row>
    <row r="65503" spans="4:4" x14ac:dyDescent="0.2">
      <c r="D65503" s="20"/>
    </row>
    <row r="65504" spans="4:4" x14ac:dyDescent="0.2">
      <c r="D65504" s="20"/>
    </row>
    <row r="65505" spans="4:4" x14ac:dyDescent="0.2">
      <c r="D65505" s="20"/>
    </row>
    <row r="65506" spans="4:4" x14ac:dyDescent="0.2">
      <c r="D65506" s="20"/>
    </row>
    <row r="65507" spans="4:4" x14ac:dyDescent="0.2">
      <c r="D65507" s="20"/>
    </row>
    <row r="65508" spans="4:4" x14ac:dyDescent="0.2">
      <c r="D65508" s="20"/>
    </row>
    <row r="65509" spans="4:4" x14ac:dyDescent="0.2">
      <c r="D65509" s="20"/>
    </row>
    <row r="65510" spans="4:4" x14ac:dyDescent="0.2">
      <c r="D65510" s="20"/>
    </row>
    <row r="65511" spans="4:4" x14ac:dyDescent="0.2">
      <c r="D65511" s="20"/>
    </row>
    <row r="65512" spans="4:4" x14ac:dyDescent="0.2">
      <c r="D65512" s="20"/>
    </row>
    <row r="65513" spans="4:4" x14ac:dyDescent="0.2">
      <c r="D65513" s="20"/>
    </row>
    <row r="65514" spans="4:4" x14ac:dyDescent="0.2">
      <c r="D65514" s="20"/>
    </row>
    <row r="65515" spans="4:4" x14ac:dyDescent="0.2">
      <c r="D65515" s="20"/>
    </row>
    <row r="65516" spans="4:4" x14ac:dyDescent="0.2">
      <c r="D65516" s="20"/>
    </row>
    <row r="65517" spans="4:4" x14ac:dyDescent="0.2">
      <c r="D65517" s="20"/>
    </row>
    <row r="65518" spans="4:4" x14ac:dyDescent="0.2">
      <c r="D65518" s="20"/>
    </row>
    <row r="65519" spans="4:4" x14ac:dyDescent="0.2">
      <c r="D65519" s="20"/>
    </row>
    <row r="65520" spans="4:4" x14ac:dyDescent="0.2">
      <c r="D65520" s="20"/>
    </row>
    <row r="65521" spans="4:4" x14ac:dyDescent="0.2">
      <c r="D65521" s="20"/>
    </row>
    <row r="65522" spans="4:4" x14ac:dyDescent="0.2">
      <c r="D65522" s="20"/>
    </row>
    <row r="65523" spans="4:4" x14ac:dyDescent="0.2">
      <c r="D65523" s="20"/>
    </row>
    <row r="65524" spans="4:4" x14ac:dyDescent="0.2">
      <c r="D65524" s="20"/>
    </row>
    <row r="65525" spans="4:4" x14ac:dyDescent="0.2">
      <c r="D65525" s="20"/>
    </row>
    <row r="65526" spans="4:4" x14ac:dyDescent="0.2">
      <c r="D65526" s="20"/>
    </row>
    <row r="65527" spans="4:4" x14ac:dyDescent="0.2">
      <c r="D65527" s="20"/>
    </row>
    <row r="65528" spans="4:4" x14ac:dyDescent="0.2">
      <c r="D65528" s="20"/>
    </row>
    <row r="65529" spans="4:4" x14ac:dyDescent="0.2">
      <c r="D65529" s="20"/>
    </row>
    <row r="65530" spans="4:4" x14ac:dyDescent="0.2">
      <c r="D65530" s="20"/>
    </row>
    <row r="65531" spans="4:4" x14ac:dyDescent="0.2">
      <c r="D65531" s="20"/>
    </row>
    <row r="65532" spans="4:4" x14ac:dyDescent="0.2">
      <c r="D65532" s="20"/>
    </row>
    <row r="65533" spans="4:4" x14ac:dyDescent="0.2">
      <c r="D65533" s="20"/>
    </row>
    <row r="65534" spans="4:4" x14ac:dyDescent="0.2">
      <c r="D65534" s="20"/>
    </row>
    <row r="65535" spans="4:4" x14ac:dyDescent="0.2">
      <c r="D65535" s="20"/>
    </row>
    <row r="65536" spans="4:4" x14ac:dyDescent="0.2">
      <c r="D65536" s="20"/>
    </row>
    <row r="65537" spans="4:4" x14ac:dyDescent="0.2">
      <c r="D65537" s="20"/>
    </row>
    <row r="65538" spans="4:4" x14ac:dyDescent="0.2">
      <c r="D65538" s="20"/>
    </row>
    <row r="65539" spans="4:4" x14ac:dyDescent="0.2">
      <c r="D65539" s="20"/>
    </row>
    <row r="65540" spans="4:4" x14ac:dyDescent="0.2">
      <c r="D65540" s="20"/>
    </row>
    <row r="65541" spans="4:4" x14ac:dyDescent="0.2">
      <c r="D65541" s="20"/>
    </row>
    <row r="65542" spans="4:4" x14ac:dyDescent="0.2">
      <c r="D65542" s="20"/>
    </row>
    <row r="65543" spans="4:4" x14ac:dyDescent="0.2">
      <c r="D65543" s="20"/>
    </row>
    <row r="65544" spans="4:4" x14ac:dyDescent="0.2">
      <c r="D65544" s="20"/>
    </row>
    <row r="65545" spans="4:4" x14ac:dyDescent="0.2">
      <c r="D65545" s="20"/>
    </row>
    <row r="65546" spans="4:4" x14ac:dyDescent="0.2">
      <c r="D65546" s="20"/>
    </row>
    <row r="65547" spans="4:4" x14ac:dyDescent="0.2">
      <c r="D65547" s="20"/>
    </row>
    <row r="65548" spans="4:4" x14ac:dyDescent="0.2">
      <c r="D65548" s="20"/>
    </row>
    <row r="65549" spans="4:4" x14ac:dyDescent="0.2">
      <c r="D65549" s="20"/>
    </row>
    <row r="65550" spans="4:4" x14ac:dyDescent="0.2">
      <c r="D65550" s="20"/>
    </row>
    <row r="65551" spans="4:4" x14ac:dyDescent="0.2">
      <c r="D65551" s="20"/>
    </row>
    <row r="65552" spans="4:4" x14ac:dyDescent="0.2">
      <c r="D65552" s="20"/>
    </row>
    <row r="65553" spans="4:4" x14ac:dyDescent="0.2">
      <c r="D65553" s="20"/>
    </row>
    <row r="65554" spans="4:4" x14ac:dyDescent="0.2">
      <c r="D65554" s="20"/>
    </row>
    <row r="65555" spans="4:4" x14ac:dyDescent="0.2">
      <c r="D65555" s="20"/>
    </row>
    <row r="65556" spans="4:4" x14ac:dyDescent="0.2">
      <c r="D65556" s="20"/>
    </row>
    <row r="65557" spans="4:4" x14ac:dyDescent="0.2">
      <c r="D65557" s="20"/>
    </row>
    <row r="65558" spans="4:4" x14ac:dyDescent="0.2">
      <c r="D65558" s="20"/>
    </row>
    <row r="65559" spans="4:4" x14ac:dyDescent="0.2">
      <c r="D65559" s="20"/>
    </row>
    <row r="65560" spans="4:4" x14ac:dyDescent="0.2">
      <c r="D65560" s="20"/>
    </row>
    <row r="65561" spans="4:4" x14ac:dyDescent="0.2">
      <c r="D65561" s="20"/>
    </row>
    <row r="65562" spans="4:4" x14ac:dyDescent="0.2">
      <c r="D65562" s="20"/>
    </row>
    <row r="65563" spans="4:4" x14ac:dyDescent="0.2">
      <c r="D65563" s="20"/>
    </row>
    <row r="65564" spans="4:4" x14ac:dyDescent="0.2">
      <c r="D65564" s="20"/>
    </row>
    <row r="65565" spans="4:4" x14ac:dyDescent="0.2">
      <c r="D65565" s="20"/>
    </row>
    <row r="65566" spans="4:4" x14ac:dyDescent="0.2">
      <c r="D65566" s="20"/>
    </row>
    <row r="65567" spans="4:4" x14ac:dyDescent="0.2">
      <c r="D65567" s="20"/>
    </row>
    <row r="65568" spans="4:4" x14ac:dyDescent="0.2">
      <c r="D65568" s="20"/>
    </row>
    <row r="65569" spans="4:4" x14ac:dyDescent="0.2">
      <c r="D65569" s="20"/>
    </row>
    <row r="65570" spans="4:4" x14ac:dyDescent="0.2">
      <c r="D65570" s="20"/>
    </row>
    <row r="65571" spans="4:4" x14ac:dyDescent="0.2">
      <c r="D65571" s="20"/>
    </row>
    <row r="65572" spans="4:4" x14ac:dyDescent="0.2">
      <c r="D65572" s="20"/>
    </row>
    <row r="65573" spans="4:4" x14ac:dyDescent="0.2">
      <c r="D65573" s="20"/>
    </row>
    <row r="65574" spans="4:4" x14ac:dyDescent="0.2">
      <c r="D65574" s="20"/>
    </row>
    <row r="65575" spans="4:4" x14ac:dyDescent="0.2">
      <c r="D65575" s="20"/>
    </row>
    <row r="65576" spans="4:4" x14ac:dyDescent="0.2">
      <c r="D65576" s="20"/>
    </row>
    <row r="65577" spans="4:4" x14ac:dyDescent="0.2">
      <c r="D65577" s="20"/>
    </row>
    <row r="65578" spans="4:4" x14ac:dyDescent="0.2">
      <c r="D65578" s="20"/>
    </row>
    <row r="65579" spans="4:4" x14ac:dyDescent="0.2">
      <c r="D65579" s="20"/>
    </row>
    <row r="65580" spans="4:4" x14ac:dyDescent="0.2">
      <c r="D65580" s="20"/>
    </row>
    <row r="65581" spans="4:4" x14ac:dyDescent="0.2">
      <c r="D65581" s="20"/>
    </row>
    <row r="65582" spans="4:4" x14ac:dyDescent="0.2">
      <c r="D65582" s="20"/>
    </row>
    <row r="65583" spans="4:4" x14ac:dyDescent="0.2">
      <c r="D65583" s="20"/>
    </row>
    <row r="65584" spans="4:4" x14ac:dyDescent="0.2">
      <c r="D65584" s="20"/>
    </row>
    <row r="65585" spans="4:4" x14ac:dyDescent="0.2">
      <c r="D65585" s="20"/>
    </row>
    <row r="65586" spans="4:4" x14ac:dyDescent="0.2">
      <c r="D65586" s="20"/>
    </row>
    <row r="65587" spans="4:4" x14ac:dyDescent="0.2">
      <c r="D65587" s="20"/>
    </row>
    <row r="65588" spans="4:4" x14ac:dyDescent="0.2">
      <c r="D65588" s="20"/>
    </row>
    <row r="65589" spans="4:4" x14ac:dyDescent="0.2">
      <c r="D65589" s="20"/>
    </row>
    <row r="65590" spans="4:4" x14ac:dyDescent="0.2">
      <c r="D65590" s="20"/>
    </row>
    <row r="65591" spans="4:4" x14ac:dyDescent="0.2">
      <c r="D65591" s="20"/>
    </row>
    <row r="65592" spans="4:4" x14ac:dyDescent="0.2">
      <c r="D65592" s="20"/>
    </row>
    <row r="65593" spans="4:4" x14ac:dyDescent="0.2">
      <c r="D65593" s="20"/>
    </row>
    <row r="65594" spans="4:4" x14ac:dyDescent="0.2">
      <c r="D65594" s="20"/>
    </row>
    <row r="65595" spans="4:4" x14ac:dyDescent="0.2">
      <c r="D65595" s="20"/>
    </row>
    <row r="65596" spans="4:4" x14ac:dyDescent="0.2">
      <c r="D65596" s="20"/>
    </row>
    <row r="65597" spans="4:4" x14ac:dyDescent="0.2">
      <c r="D65597" s="20"/>
    </row>
    <row r="65598" spans="4:4" x14ac:dyDescent="0.2">
      <c r="D65598" s="20"/>
    </row>
    <row r="65599" spans="4:4" x14ac:dyDescent="0.2">
      <c r="D65599" s="20"/>
    </row>
    <row r="65600" spans="4:4" x14ac:dyDescent="0.2">
      <c r="D65600" s="20"/>
    </row>
    <row r="65601" spans="4:4" x14ac:dyDescent="0.2">
      <c r="D65601" s="20"/>
    </row>
    <row r="65602" spans="4:4" x14ac:dyDescent="0.2">
      <c r="D65602" s="20"/>
    </row>
    <row r="65603" spans="4:4" x14ac:dyDescent="0.2">
      <c r="D65603" s="20"/>
    </row>
    <row r="65604" spans="4:4" x14ac:dyDescent="0.2">
      <c r="D65604" s="20"/>
    </row>
    <row r="65605" spans="4:4" x14ac:dyDescent="0.2">
      <c r="D65605" s="20"/>
    </row>
    <row r="65606" spans="4:4" x14ac:dyDescent="0.2">
      <c r="D65606" s="20"/>
    </row>
    <row r="65607" spans="4:4" x14ac:dyDescent="0.2">
      <c r="D65607" s="20"/>
    </row>
    <row r="65608" spans="4:4" x14ac:dyDescent="0.2">
      <c r="D65608" s="20"/>
    </row>
    <row r="65609" spans="4:4" x14ac:dyDescent="0.2">
      <c r="D65609" s="20"/>
    </row>
    <row r="65610" spans="4:4" x14ac:dyDescent="0.2">
      <c r="D65610" s="20"/>
    </row>
    <row r="65611" spans="4:4" x14ac:dyDescent="0.2">
      <c r="D65611" s="20"/>
    </row>
    <row r="65612" spans="4:4" x14ac:dyDescent="0.2">
      <c r="D65612" s="20"/>
    </row>
    <row r="65613" spans="4:4" x14ac:dyDescent="0.2">
      <c r="D65613" s="20"/>
    </row>
    <row r="65614" spans="4:4" x14ac:dyDescent="0.2">
      <c r="D65614" s="20"/>
    </row>
    <row r="65615" spans="4:4" x14ac:dyDescent="0.2">
      <c r="D65615" s="20"/>
    </row>
    <row r="65616" spans="4:4" x14ac:dyDescent="0.2">
      <c r="D65616" s="20"/>
    </row>
    <row r="65617" spans="4:4" x14ac:dyDescent="0.2">
      <c r="D65617" s="20"/>
    </row>
    <row r="65618" spans="4:4" x14ac:dyDescent="0.2">
      <c r="D65618" s="20"/>
    </row>
    <row r="65619" spans="4:4" x14ac:dyDescent="0.2">
      <c r="D65619" s="20"/>
    </row>
    <row r="65620" spans="4:4" x14ac:dyDescent="0.2">
      <c r="D65620" s="20"/>
    </row>
    <row r="65621" spans="4:4" x14ac:dyDescent="0.2">
      <c r="D65621" s="20"/>
    </row>
    <row r="65622" spans="4:4" x14ac:dyDescent="0.2">
      <c r="D65622" s="20"/>
    </row>
    <row r="65623" spans="4:4" x14ac:dyDescent="0.2">
      <c r="D65623" s="20"/>
    </row>
    <row r="65624" spans="4:4" x14ac:dyDescent="0.2">
      <c r="D65624" s="20"/>
    </row>
    <row r="65625" spans="4:4" x14ac:dyDescent="0.2">
      <c r="D65625" s="20"/>
    </row>
    <row r="65626" spans="4:4" x14ac:dyDescent="0.2">
      <c r="D65626" s="20"/>
    </row>
    <row r="65627" spans="4:4" x14ac:dyDescent="0.2">
      <c r="D65627" s="20"/>
    </row>
    <row r="65628" spans="4:4" x14ac:dyDescent="0.2">
      <c r="D65628" s="20"/>
    </row>
    <row r="65629" spans="4:4" x14ac:dyDescent="0.2">
      <c r="D65629" s="20"/>
    </row>
    <row r="65630" spans="4:4" x14ac:dyDescent="0.2">
      <c r="D65630" s="20"/>
    </row>
    <row r="65631" spans="4:4" x14ac:dyDescent="0.2">
      <c r="D65631" s="20"/>
    </row>
    <row r="65632" spans="4:4" x14ac:dyDescent="0.2">
      <c r="D65632" s="20"/>
    </row>
    <row r="65633" spans="4:4" x14ac:dyDescent="0.2">
      <c r="D65633" s="20"/>
    </row>
    <row r="65634" spans="4:4" x14ac:dyDescent="0.2">
      <c r="D65634" s="20"/>
    </row>
    <row r="65635" spans="4:4" x14ac:dyDescent="0.2">
      <c r="D65635" s="20"/>
    </row>
    <row r="65636" spans="4:4" x14ac:dyDescent="0.2">
      <c r="D65636" s="20"/>
    </row>
    <row r="65637" spans="4:4" x14ac:dyDescent="0.2">
      <c r="D65637" s="20"/>
    </row>
    <row r="65638" spans="4:4" x14ac:dyDescent="0.2">
      <c r="D65638" s="20"/>
    </row>
    <row r="65639" spans="4:4" x14ac:dyDescent="0.2">
      <c r="D65639" s="20"/>
    </row>
    <row r="65640" spans="4:4" x14ac:dyDescent="0.2">
      <c r="D65640" s="20"/>
    </row>
    <row r="65641" spans="4:4" x14ac:dyDescent="0.2">
      <c r="D65641" s="20"/>
    </row>
    <row r="65642" spans="4:4" x14ac:dyDescent="0.2">
      <c r="D65642" s="20"/>
    </row>
    <row r="65643" spans="4:4" x14ac:dyDescent="0.2">
      <c r="D65643" s="20"/>
    </row>
    <row r="65644" spans="4:4" x14ac:dyDescent="0.2">
      <c r="D65644" s="20"/>
    </row>
    <row r="65645" spans="4:4" x14ac:dyDescent="0.2">
      <c r="D65645" s="20"/>
    </row>
    <row r="65646" spans="4:4" x14ac:dyDescent="0.2">
      <c r="D65646" s="20"/>
    </row>
    <row r="65647" spans="4:4" x14ac:dyDescent="0.2">
      <c r="D65647" s="20"/>
    </row>
    <row r="65648" spans="4:4" x14ac:dyDescent="0.2">
      <c r="D65648" s="20"/>
    </row>
    <row r="65649" spans="4:4" x14ac:dyDescent="0.2">
      <c r="D65649" s="20"/>
    </row>
    <row r="65650" spans="4:4" x14ac:dyDescent="0.2">
      <c r="D65650" s="20"/>
    </row>
    <row r="65651" spans="4:4" x14ac:dyDescent="0.2">
      <c r="D65651" s="20"/>
    </row>
    <row r="65652" spans="4:4" x14ac:dyDescent="0.2">
      <c r="D65652" s="20"/>
    </row>
    <row r="65653" spans="4:4" x14ac:dyDescent="0.2">
      <c r="D65653" s="20"/>
    </row>
    <row r="65654" spans="4:4" x14ac:dyDescent="0.2">
      <c r="D65654" s="20"/>
    </row>
    <row r="65655" spans="4:4" x14ac:dyDescent="0.2">
      <c r="D65655" s="20"/>
    </row>
    <row r="65656" spans="4:4" x14ac:dyDescent="0.2">
      <c r="D65656" s="20"/>
    </row>
    <row r="65657" spans="4:4" x14ac:dyDescent="0.2">
      <c r="D65657" s="20"/>
    </row>
    <row r="65658" spans="4:4" x14ac:dyDescent="0.2">
      <c r="D65658" s="20"/>
    </row>
    <row r="65659" spans="4:4" x14ac:dyDescent="0.2">
      <c r="D65659" s="20"/>
    </row>
    <row r="65660" spans="4:4" x14ac:dyDescent="0.2">
      <c r="D65660" s="20"/>
    </row>
    <row r="65661" spans="4:4" x14ac:dyDescent="0.2">
      <c r="D65661" s="20"/>
    </row>
    <row r="65662" spans="4:4" x14ac:dyDescent="0.2">
      <c r="D65662" s="20"/>
    </row>
    <row r="65663" spans="4:4" x14ac:dyDescent="0.2">
      <c r="D65663" s="20"/>
    </row>
    <row r="65664" spans="4:4" x14ac:dyDescent="0.2">
      <c r="D65664" s="20"/>
    </row>
    <row r="65665" spans="4:4" x14ac:dyDescent="0.2">
      <c r="D65665" s="20"/>
    </row>
    <row r="65666" spans="4:4" x14ac:dyDescent="0.2">
      <c r="D65666" s="20"/>
    </row>
    <row r="65667" spans="4:4" x14ac:dyDescent="0.2">
      <c r="D65667" s="20"/>
    </row>
    <row r="65668" spans="4:4" x14ac:dyDescent="0.2">
      <c r="D65668" s="20"/>
    </row>
    <row r="65669" spans="4:4" x14ac:dyDescent="0.2">
      <c r="D65669" s="20"/>
    </row>
    <row r="65670" spans="4:4" x14ac:dyDescent="0.2">
      <c r="D65670" s="20"/>
    </row>
    <row r="65671" spans="4:4" x14ac:dyDescent="0.2">
      <c r="D65671" s="20"/>
    </row>
    <row r="65672" spans="4:4" x14ac:dyDescent="0.2">
      <c r="D65672" s="20"/>
    </row>
    <row r="65673" spans="4:4" x14ac:dyDescent="0.2">
      <c r="D65673" s="20"/>
    </row>
    <row r="65674" spans="4:4" x14ac:dyDescent="0.2">
      <c r="D65674" s="20"/>
    </row>
    <row r="65675" spans="4:4" x14ac:dyDescent="0.2">
      <c r="D65675" s="20"/>
    </row>
    <row r="65676" spans="4:4" x14ac:dyDescent="0.2">
      <c r="D65676" s="20"/>
    </row>
    <row r="65677" spans="4:4" x14ac:dyDescent="0.2">
      <c r="D65677" s="20"/>
    </row>
    <row r="65678" spans="4:4" x14ac:dyDescent="0.2">
      <c r="D65678" s="20"/>
    </row>
    <row r="65679" spans="4:4" x14ac:dyDescent="0.2">
      <c r="D65679" s="20"/>
    </row>
    <row r="65680" spans="4:4" x14ac:dyDescent="0.2">
      <c r="D65680" s="20"/>
    </row>
    <row r="65681" spans="4:4" x14ac:dyDescent="0.2">
      <c r="D65681" s="20"/>
    </row>
    <row r="65682" spans="4:4" x14ac:dyDescent="0.2">
      <c r="D65682" s="20"/>
    </row>
    <row r="65683" spans="4:4" x14ac:dyDescent="0.2">
      <c r="D65683" s="20"/>
    </row>
    <row r="65684" spans="4:4" x14ac:dyDescent="0.2">
      <c r="D65684" s="20"/>
    </row>
    <row r="65685" spans="4:4" x14ac:dyDescent="0.2">
      <c r="D65685" s="20"/>
    </row>
    <row r="65686" spans="4:4" x14ac:dyDescent="0.2">
      <c r="D65686" s="20"/>
    </row>
    <row r="65687" spans="4:4" x14ac:dyDescent="0.2">
      <c r="D65687" s="20"/>
    </row>
    <row r="65688" spans="4:4" x14ac:dyDescent="0.2">
      <c r="D65688" s="20"/>
    </row>
    <row r="65689" spans="4:4" x14ac:dyDescent="0.2">
      <c r="D65689" s="20"/>
    </row>
    <row r="65690" spans="4:4" x14ac:dyDescent="0.2">
      <c r="D65690" s="20"/>
    </row>
    <row r="65691" spans="4:4" x14ac:dyDescent="0.2">
      <c r="D65691" s="20"/>
    </row>
    <row r="65692" spans="4:4" x14ac:dyDescent="0.2">
      <c r="D65692" s="20"/>
    </row>
    <row r="65693" spans="4:4" x14ac:dyDescent="0.2">
      <c r="D65693" s="20"/>
    </row>
    <row r="65694" spans="4:4" x14ac:dyDescent="0.2">
      <c r="D65694" s="20"/>
    </row>
    <row r="65695" spans="4:4" x14ac:dyDescent="0.2">
      <c r="D65695" s="20"/>
    </row>
    <row r="65696" spans="4:4" x14ac:dyDescent="0.2">
      <c r="D65696" s="20"/>
    </row>
    <row r="65697" spans="4:4" x14ac:dyDescent="0.2">
      <c r="D65697" s="20"/>
    </row>
    <row r="65698" spans="4:4" x14ac:dyDescent="0.2">
      <c r="D65698" s="20"/>
    </row>
    <row r="65699" spans="4:4" x14ac:dyDescent="0.2">
      <c r="D65699" s="20"/>
    </row>
    <row r="65700" spans="4:4" x14ac:dyDescent="0.2">
      <c r="D65700" s="20"/>
    </row>
    <row r="65701" spans="4:4" x14ac:dyDescent="0.2">
      <c r="D65701" s="20"/>
    </row>
    <row r="65702" spans="4:4" x14ac:dyDescent="0.2">
      <c r="D65702" s="20"/>
    </row>
    <row r="65703" spans="4:4" x14ac:dyDescent="0.2">
      <c r="D65703" s="20"/>
    </row>
    <row r="65704" spans="4:4" x14ac:dyDescent="0.2">
      <c r="D65704" s="20"/>
    </row>
    <row r="65705" spans="4:4" x14ac:dyDescent="0.2">
      <c r="D65705" s="20"/>
    </row>
    <row r="65706" spans="4:4" x14ac:dyDescent="0.2">
      <c r="D65706" s="20"/>
    </row>
    <row r="65707" spans="4:4" x14ac:dyDescent="0.2">
      <c r="D65707" s="20"/>
    </row>
    <row r="65708" spans="4:4" x14ac:dyDescent="0.2">
      <c r="D65708" s="20"/>
    </row>
    <row r="65709" spans="4:4" x14ac:dyDescent="0.2">
      <c r="D65709" s="20"/>
    </row>
    <row r="65710" spans="4:4" x14ac:dyDescent="0.2">
      <c r="D65710" s="20"/>
    </row>
    <row r="65711" spans="4:4" x14ac:dyDescent="0.2">
      <c r="D65711" s="20"/>
    </row>
    <row r="65712" spans="4:4" x14ac:dyDescent="0.2">
      <c r="D65712" s="20"/>
    </row>
    <row r="65713" spans="4:4" x14ac:dyDescent="0.2">
      <c r="D65713" s="20"/>
    </row>
    <row r="65714" spans="4:4" x14ac:dyDescent="0.2">
      <c r="D65714" s="20"/>
    </row>
    <row r="65715" spans="4:4" x14ac:dyDescent="0.2">
      <c r="D65715" s="20"/>
    </row>
    <row r="65716" spans="4:4" x14ac:dyDescent="0.2">
      <c r="D65716" s="20"/>
    </row>
    <row r="65717" spans="4:4" x14ac:dyDescent="0.2">
      <c r="D65717" s="20"/>
    </row>
    <row r="65718" spans="4:4" x14ac:dyDescent="0.2">
      <c r="D65718" s="20"/>
    </row>
    <row r="65719" spans="4:4" x14ac:dyDescent="0.2">
      <c r="D65719" s="20"/>
    </row>
    <row r="65720" spans="4:4" x14ac:dyDescent="0.2">
      <c r="D65720" s="20"/>
    </row>
    <row r="65721" spans="4:4" x14ac:dyDescent="0.2">
      <c r="D65721" s="20"/>
    </row>
    <row r="65722" spans="4:4" x14ac:dyDescent="0.2">
      <c r="D65722" s="20"/>
    </row>
    <row r="65723" spans="4:4" x14ac:dyDescent="0.2">
      <c r="D65723" s="20"/>
    </row>
    <row r="65724" spans="4:4" x14ac:dyDescent="0.2">
      <c r="D65724" s="20"/>
    </row>
    <row r="65725" spans="4:4" x14ac:dyDescent="0.2">
      <c r="D65725" s="20"/>
    </row>
    <row r="65726" spans="4:4" x14ac:dyDescent="0.2">
      <c r="D65726" s="20"/>
    </row>
    <row r="65727" spans="4:4" x14ac:dyDescent="0.2">
      <c r="D65727" s="20"/>
    </row>
    <row r="65728" spans="4:4" x14ac:dyDescent="0.2">
      <c r="D65728" s="20"/>
    </row>
    <row r="65729" spans="4:4" x14ac:dyDescent="0.2">
      <c r="D65729" s="20"/>
    </row>
    <row r="65730" spans="4:4" x14ac:dyDescent="0.2">
      <c r="D65730" s="20"/>
    </row>
    <row r="65731" spans="4:4" x14ac:dyDescent="0.2">
      <c r="D65731" s="20"/>
    </row>
    <row r="65732" spans="4:4" x14ac:dyDescent="0.2">
      <c r="D65732" s="20"/>
    </row>
    <row r="65733" spans="4:4" x14ac:dyDescent="0.2">
      <c r="D65733" s="20"/>
    </row>
    <row r="65734" spans="4:4" x14ac:dyDescent="0.2">
      <c r="D65734" s="20"/>
    </row>
    <row r="65735" spans="4:4" x14ac:dyDescent="0.2">
      <c r="D65735" s="20"/>
    </row>
    <row r="65736" spans="4:4" x14ac:dyDescent="0.2">
      <c r="D65736" s="20"/>
    </row>
    <row r="65737" spans="4:4" x14ac:dyDescent="0.2">
      <c r="D65737" s="20"/>
    </row>
    <row r="65738" spans="4:4" x14ac:dyDescent="0.2">
      <c r="D65738" s="20"/>
    </row>
    <row r="65739" spans="4:4" x14ac:dyDescent="0.2">
      <c r="D65739" s="20"/>
    </row>
    <row r="65740" spans="4:4" x14ac:dyDescent="0.2">
      <c r="D65740" s="20"/>
    </row>
    <row r="65741" spans="4:4" x14ac:dyDescent="0.2">
      <c r="D65741" s="20"/>
    </row>
    <row r="65742" spans="4:4" x14ac:dyDescent="0.2">
      <c r="D65742" s="20"/>
    </row>
    <row r="65743" spans="4:4" x14ac:dyDescent="0.2">
      <c r="D65743" s="20"/>
    </row>
    <row r="65744" spans="4:4" x14ac:dyDescent="0.2">
      <c r="D65744" s="20"/>
    </row>
    <row r="65745" spans="4:4" x14ac:dyDescent="0.2">
      <c r="D65745" s="20"/>
    </row>
    <row r="65746" spans="4:4" x14ac:dyDescent="0.2">
      <c r="D65746" s="20"/>
    </row>
    <row r="65747" spans="4:4" x14ac:dyDescent="0.2">
      <c r="D65747" s="20"/>
    </row>
    <row r="65748" spans="4:4" x14ac:dyDescent="0.2">
      <c r="D65748" s="20"/>
    </row>
    <row r="65749" spans="4:4" x14ac:dyDescent="0.2">
      <c r="D65749" s="20"/>
    </row>
    <row r="65750" spans="4:4" x14ac:dyDescent="0.2">
      <c r="D65750" s="20"/>
    </row>
    <row r="65751" spans="4:4" x14ac:dyDescent="0.2">
      <c r="D65751" s="20"/>
    </row>
    <row r="65752" spans="4:4" x14ac:dyDescent="0.2">
      <c r="D65752" s="20"/>
    </row>
    <row r="65753" spans="4:4" x14ac:dyDescent="0.2">
      <c r="D65753" s="20"/>
    </row>
    <row r="65754" spans="4:4" x14ac:dyDescent="0.2">
      <c r="D65754" s="20"/>
    </row>
    <row r="65755" spans="4:4" x14ac:dyDescent="0.2">
      <c r="D65755" s="20"/>
    </row>
    <row r="65756" spans="4:4" x14ac:dyDescent="0.2">
      <c r="D65756" s="20"/>
    </row>
    <row r="65757" spans="4:4" x14ac:dyDescent="0.2">
      <c r="D65757" s="20"/>
    </row>
    <row r="65758" spans="4:4" x14ac:dyDescent="0.2">
      <c r="D65758" s="20"/>
    </row>
    <row r="65759" spans="4:4" x14ac:dyDescent="0.2">
      <c r="D65759" s="20"/>
    </row>
    <row r="65760" spans="4:4" x14ac:dyDescent="0.2">
      <c r="D65760" s="20"/>
    </row>
    <row r="65761" spans="4:4" x14ac:dyDescent="0.2">
      <c r="D65761" s="20"/>
    </row>
    <row r="65762" spans="4:4" x14ac:dyDescent="0.2">
      <c r="D65762" s="20"/>
    </row>
    <row r="65763" spans="4:4" x14ac:dyDescent="0.2">
      <c r="D65763" s="20"/>
    </row>
    <row r="65764" spans="4:4" x14ac:dyDescent="0.2">
      <c r="D65764" s="20"/>
    </row>
    <row r="65765" spans="4:4" x14ac:dyDescent="0.2">
      <c r="D65765" s="20"/>
    </row>
    <row r="65766" spans="4:4" x14ac:dyDescent="0.2">
      <c r="D65766" s="20"/>
    </row>
    <row r="65767" spans="4:4" x14ac:dyDescent="0.2">
      <c r="D65767" s="20"/>
    </row>
    <row r="65768" spans="4:4" x14ac:dyDescent="0.2">
      <c r="D65768" s="20"/>
    </row>
    <row r="65769" spans="4:4" x14ac:dyDescent="0.2">
      <c r="D65769" s="20"/>
    </row>
    <row r="65770" spans="4:4" x14ac:dyDescent="0.2">
      <c r="D65770" s="20"/>
    </row>
    <row r="65771" spans="4:4" x14ac:dyDescent="0.2">
      <c r="D65771" s="20"/>
    </row>
    <row r="65772" spans="4:4" x14ac:dyDescent="0.2">
      <c r="D65772" s="20"/>
    </row>
    <row r="65773" spans="4:4" x14ac:dyDescent="0.2">
      <c r="D65773" s="20"/>
    </row>
    <row r="65774" spans="4:4" x14ac:dyDescent="0.2">
      <c r="D65774" s="20"/>
    </row>
    <row r="65775" spans="4:4" x14ac:dyDescent="0.2">
      <c r="D65775" s="20"/>
    </row>
    <row r="65776" spans="4:4" x14ac:dyDescent="0.2">
      <c r="D65776" s="20"/>
    </row>
    <row r="65777" spans="4:4" x14ac:dyDescent="0.2">
      <c r="D65777" s="20"/>
    </row>
    <row r="65778" spans="4:4" x14ac:dyDescent="0.2">
      <c r="D65778" s="20"/>
    </row>
    <row r="65779" spans="4:4" x14ac:dyDescent="0.2">
      <c r="D65779" s="20"/>
    </row>
    <row r="65780" spans="4:4" x14ac:dyDescent="0.2">
      <c r="D65780" s="20"/>
    </row>
    <row r="65781" spans="4:4" x14ac:dyDescent="0.2">
      <c r="D65781" s="20"/>
    </row>
    <row r="65782" spans="4:4" x14ac:dyDescent="0.2">
      <c r="D65782" s="20"/>
    </row>
    <row r="65783" spans="4:4" x14ac:dyDescent="0.2">
      <c r="D65783" s="20"/>
    </row>
    <row r="65784" spans="4:4" x14ac:dyDescent="0.2">
      <c r="D65784" s="20"/>
    </row>
    <row r="65785" spans="4:4" x14ac:dyDescent="0.2">
      <c r="D65785" s="20"/>
    </row>
    <row r="65786" spans="4:4" x14ac:dyDescent="0.2">
      <c r="D65786" s="20"/>
    </row>
    <row r="65787" spans="4:4" x14ac:dyDescent="0.2">
      <c r="D65787" s="20"/>
    </row>
    <row r="65788" spans="4:4" x14ac:dyDescent="0.2">
      <c r="D65788" s="20"/>
    </row>
    <row r="65789" spans="4:4" x14ac:dyDescent="0.2">
      <c r="D65789" s="20"/>
    </row>
    <row r="65790" spans="4:4" x14ac:dyDescent="0.2">
      <c r="D65790" s="20"/>
    </row>
    <row r="65791" spans="4:4" x14ac:dyDescent="0.2">
      <c r="D65791" s="20"/>
    </row>
    <row r="65792" spans="4:4" x14ac:dyDescent="0.2">
      <c r="D65792" s="20"/>
    </row>
    <row r="65793" spans="4:4" x14ac:dyDescent="0.2">
      <c r="D65793" s="20"/>
    </row>
    <row r="65794" spans="4:4" x14ac:dyDescent="0.2">
      <c r="D65794" s="20"/>
    </row>
    <row r="65795" spans="4:4" x14ac:dyDescent="0.2">
      <c r="D65795" s="20"/>
    </row>
    <row r="65796" spans="4:4" x14ac:dyDescent="0.2">
      <c r="D65796" s="20"/>
    </row>
    <row r="65797" spans="4:4" x14ac:dyDescent="0.2">
      <c r="D65797" s="20"/>
    </row>
    <row r="65798" spans="4:4" x14ac:dyDescent="0.2">
      <c r="D65798" s="20"/>
    </row>
    <row r="65799" spans="4:4" x14ac:dyDescent="0.2">
      <c r="D65799" s="20"/>
    </row>
    <row r="65800" spans="4:4" x14ac:dyDescent="0.2">
      <c r="D65800" s="20"/>
    </row>
    <row r="65801" spans="4:4" x14ac:dyDescent="0.2">
      <c r="D65801" s="20"/>
    </row>
    <row r="65802" spans="4:4" x14ac:dyDescent="0.2">
      <c r="D65802" s="20"/>
    </row>
    <row r="65803" spans="4:4" x14ac:dyDescent="0.2">
      <c r="D65803" s="20"/>
    </row>
    <row r="65804" spans="4:4" x14ac:dyDescent="0.2">
      <c r="D65804" s="20"/>
    </row>
    <row r="65805" spans="4:4" x14ac:dyDescent="0.2">
      <c r="D65805" s="20"/>
    </row>
    <row r="65806" spans="4:4" x14ac:dyDescent="0.2">
      <c r="D65806" s="20"/>
    </row>
    <row r="65807" spans="4:4" x14ac:dyDescent="0.2">
      <c r="D65807" s="20"/>
    </row>
    <row r="65808" spans="4:4" x14ac:dyDescent="0.2">
      <c r="D65808" s="20"/>
    </row>
    <row r="65809" spans="4:4" x14ac:dyDescent="0.2">
      <c r="D65809" s="20"/>
    </row>
    <row r="65810" spans="4:4" x14ac:dyDescent="0.2">
      <c r="D65810" s="20"/>
    </row>
    <row r="65811" spans="4:4" x14ac:dyDescent="0.2">
      <c r="D65811" s="20"/>
    </row>
    <row r="65812" spans="4:4" x14ac:dyDescent="0.2">
      <c r="D65812" s="20"/>
    </row>
    <row r="65813" spans="4:4" x14ac:dyDescent="0.2">
      <c r="D65813" s="20"/>
    </row>
    <row r="65814" spans="4:4" x14ac:dyDescent="0.2">
      <c r="D65814" s="20"/>
    </row>
    <row r="65815" spans="4:4" x14ac:dyDescent="0.2">
      <c r="D65815" s="20"/>
    </row>
    <row r="65816" spans="4:4" x14ac:dyDescent="0.2">
      <c r="D65816" s="20"/>
    </row>
    <row r="65817" spans="4:4" x14ac:dyDescent="0.2">
      <c r="D65817" s="20"/>
    </row>
    <row r="65818" spans="4:4" x14ac:dyDescent="0.2">
      <c r="D65818" s="20"/>
    </row>
    <row r="65819" spans="4:4" x14ac:dyDescent="0.2">
      <c r="D65819" s="20"/>
    </row>
    <row r="65820" spans="4:4" x14ac:dyDescent="0.2">
      <c r="D65820" s="20"/>
    </row>
    <row r="65821" spans="4:4" x14ac:dyDescent="0.2">
      <c r="D65821" s="20"/>
    </row>
    <row r="65822" spans="4:4" x14ac:dyDescent="0.2">
      <c r="D65822" s="20"/>
    </row>
    <row r="65823" spans="4:4" x14ac:dyDescent="0.2">
      <c r="D65823" s="20"/>
    </row>
    <row r="65824" spans="4:4" x14ac:dyDescent="0.2">
      <c r="D65824" s="20"/>
    </row>
    <row r="65825" spans="4:4" x14ac:dyDescent="0.2">
      <c r="D65825" s="20"/>
    </row>
    <row r="65826" spans="4:4" x14ac:dyDescent="0.2">
      <c r="D65826" s="20"/>
    </row>
    <row r="65827" spans="4:4" x14ac:dyDescent="0.2">
      <c r="D65827" s="20"/>
    </row>
    <row r="65828" spans="4:4" x14ac:dyDescent="0.2">
      <c r="D65828" s="20"/>
    </row>
    <row r="65829" spans="4:4" x14ac:dyDescent="0.2">
      <c r="D65829" s="20"/>
    </row>
    <row r="65830" spans="4:4" x14ac:dyDescent="0.2">
      <c r="D65830" s="20"/>
    </row>
    <row r="65831" spans="4:4" x14ac:dyDescent="0.2">
      <c r="D65831" s="20"/>
    </row>
    <row r="65832" spans="4:4" x14ac:dyDescent="0.2">
      <c r="D65832" s="20"/>
    </row>
    <row r="65833" spans="4:4" x14ac:dyDescent="0.2">
      <c r="D65833" s="20"/>
    </row>
    <row r="65834" spans="4:4" x14ac:dyDescent="0.2">
      <c r="D65834" s="20"/>
    </row>
    <row r="65835" spans="4:4" x14ac:dyDescent="0.2">
      <c r="D65835" s="20"/>
    </row>
    <row r="65836" spans="4:4" x14ac:dyDescent="0.2">
      <c r="D65836" s="20"/>
    </row>
    <row r="65837" spans="4:4" x14ac:dyDescent="0.2">
      <c r="D65837" s="20"/>
    </row>
    <row r="65838" spans="4:4" x14ac:dyDescent="0.2">
      <c r="D65838" s="20"/>
    </row>
    <row r="65839" spans="4:4" x14ac:dyDescent="0.2">
      <c r="D65839" s="20"/>
    </row>
    <row r="65840" spans="4:4" x14ac:dyDescent="0.2">
      <c r="D65840" s="20"/>
    </row>
    <row r="65841" spans="4:4" x14ac:dyDescent="0.2">
      <c r="D65841" s="20"/>
    </row>
    <row r="65842" spans="4:4" x14ac:dyDescent="0.2">
      <c r="D65842" s="20"/>
    </row>
    <row r="65843" spans="4:4" x14ac:dyDescent="0.2">
      <c r="D65843" s="20"/>
    </row>
    <row r="65844" spans="4:4" x14ac:dyDescent="0.2">
      <c r="D65844" s="20"/>
    </row>
    <row r="65845" spans="4:4" x14ac:dyDescent="0.2">
      <c r="D65845" s="20"/>
    </row>
    <row r="65846" spans="4:4" x14ac:dyDescent="0.2">
      <c r="D65846" s="20"/>
    </row>
    <row r="65847" spans="4:4" x14ac:dyDescent="0.2">
      <c r="D65847" s="20"/>
    </row>
    <row r="65848" spans="4:4" x14ac:dyDescent="0.2">
      <c r="D65848" s="20"/>
    </row>
    <row r="65849" spans="4:4" x14ac:dyDescent="0.2">
      <c r="D65849" s="20"/>
    </row>
    <row r="65850" spans="4:4" x14ac:dyDescent="0.2">
      <c r="D65850" s="20"/>
    </row>
    <row r="65851" spans="4:4" x14ac:dyDescent="0.2">
      <c r="D65851" s="20"/>
    </row>
    <row r="65852" spans="4:4" x14ac:dyDescent="0.2">
      <c r="D65852" s="20"/>
    </row>
    <row r="65853" spans="4:4" x14ac:dyDescent="0.2">
      <c r="D65853" s="20"/>
    </row>
    <row r="65854" spans="4:4" x14ac:dyDescent="0.2">
      <c r="D65854" s="20"/>
    </row>
    <row r="65855" spans="4:4" x14ac:dyDescent="0.2">
      <c r="D65855" s="20"/>
    </row>
    <row r="65856" spans="4:4" x14ac:dyDescent="0.2">
      <c r="D65856" s="20"/>
    </row>
    <row r="65857" spans="4:4" x14ac:dyDescent="0.2">
      <c r="D65857" s="20"/>
    </row>
    <row r="65858" spans="4:4" x14ac:dyDescent="0.2">
      <c r="D65858" s="20"/>
    </row>
    <row r="65859" spans="4:4" x14ac:dyDescent="0.2">
      <c r="D65859" s="20"/>
    </row>
    <row r="65860" spans="4:4" x14ac:dyDescent="0.2">
      <c r="D65860" s="20"/>
    </row>
    <row r="65861" spans="4:4" x14ac:dyDescent="0.2">
      <c r="D65861" s="20"/>
    </row>
    <row r="65862" spans="4:4" x14ac:dyDescent="0.2">
      <c r="D65862" s="20"/>
    </row>
    <row r="65863" spans="4:4" x14ac:dyDescent="0.2">
      <c r="D65863" s="20"/>
    </row>
    <row r="65864" spans="4:4" x14ac:dyDescent="0.2">
      <c r="D65864" s="20"/>
    </row>
    <row r="65865" spans="4:4" x14ac:dyDescent="0.2">
      <c r="D65865" s="20"/>
    </row>
    <row r="65866" spans="4:4" x14ac:dyDescent="0.2">
      <c r="D65866" s="20"/>
    </row>
    <row r="65867" spans="4:4" x14ac:dyDescent="0.2">
      <c r="D65867" s="20"/>
    </row>
    <row r="65868" spans="4:4" x14ac:dyDescent="0.2">
      <c r="D65868" s="20"/>
    </row>
    <row r="65869" spans="4:4" x14ac:dyDescent="0.2">
      <c r="D65869" s="20"/>
    </row>
    <row r="65870" spans="4:4" x14ac:dyDescent="0.2">
      <c r="D65870" s="20"/>
    </row>
    <row r="65871" spans="4:4" x14ac:dyDescent="0.2">
      <c r="D65871" s="20"/>
    </row>
    <row r="65872" spans="4:4" x14ac:dyDescent="0.2">
      <c r="D65872" s="20"/>
    </row>
    <row r="65873" spans="4:4" x14ac:dyDescent="0.2">
      <c r="D65873" s="20"/>
    </row>
    <row r="65874" spans="4:4" x14ac:dyDescent="0.2">
      <c r="D65874" s="20"/>
    </row>
    <row r="65875" spans="4:4" x14ac:dyDescent="0.2">
      <c r="D65875" s="20"/>
    </row>
    <row r="65876" spans="4:4" x14ac:dyDescent="0.2">
      <c r="D65876" s="20"/>
    </row>
    <row r="65877" spans="4:4" x14ac:dyDescent="0.2">
      <c r="D65877" s="20"/>
    </row>
    <row r="65878" spans="4:4" x14ac:dyDescent="0.2">
      <c r="D65878" s="20"/>
    </row>
    <row r="65879" spans="4:4" x14ac:dyDescent="0.2">
      <c r="D65879" s="20"/>
    </row>
    <row r="65880" spans="4:4" x14ac:dyDescent="0.2">
      <c r="D65880" s="20"/>
    </row>
    <row r="65881" spans="4:4" x14ac:dyDescent="0.2">
      <c r="D65881" s="20"/>
    </row>
    <row r="65882" spans="4:4" x14ac:dyDescent="0.2">
      <c r="D65882" s="20"/>
    </row>
    <row r="65883" spans="4:4" x14ac:dyDescent="0.2">
      <c r="D65883" s="20"/>
    </row>
    <row r="65884" spans="4:4" x14ac:dyDescent="0.2">
      <c r="D65884" s="20"/>
    </row>
    <row r="65885" spans="4:4" x14ac:dyDescent="0.2">
      <c r="D65885" s="20"/>
    </row>
    <row r="65886" spans="4:4" x14ac:dyDescent="0.2">
      <c r="D65886" s="20"/>
    </row>
    <row r="65887" spans="4:4" x14ac:dyDescent="0.2">
      <c r="D65887" s="20"/>
    </row>
    <row r="65888" spans="4:4" x14ac:dyDescent="0.2">
      <c r="D65888" s="20"/>
    </row>
    <row r="65889" spans="4:4" x14ac:dyDescent="0.2">
      <c r="D65889" s="20"/>
    </row>
    <row r="65890" spans="4:4" x14ac:dyDescent="0.2">
      <c r="D65890" s="20"/>
    </row>
    <row r="65891" spans="4:4" x14ac:dyDescent="0.2">
      <c r="D65891" s="20"/>
    </row>
    <row r="65892" spans="4:4" x14ac:dyDescent="0.2">
      <c r="D65892" s="20"/>
    </row>
    <row r="65893" spans="4:4" x14ac:dyDescent="0.2">
      <c r="D65893" s="20"/>
    </row>
    <row r="65894" spans="4:4" x14ac:dyDescent="0.2">
      <c r="D65894" s="20"/>
    </row>
    <row r="65895" spans="4:4" x14ac:dyDescent="0.2">
      <c r="D65895" s="20"/>
    </row>
    <row r="65896" spans="4:4" x14ac:dyDescent="0.2">
      <c r="D65896" s="20"/>
    </row>
    <row r="65897" spans="4:4" x14ac:dyDescent="0.2">
      <c r="D65897" s="20"/>
    </row>
    <row r="65898" spans="4:4" x14ac:dyDescent="0.2">
      <c r="D65898" s="20"/>
    </row>
    <row r="65899" spans="4:4" x14ac:dyDescent="0.2">
      <c r="D65899" s="20"/>
    </row>
    <row r="65900" spans="4:4" x14ac:dyDescent="0.2">
      <c r="D65900" s="20"/>
    </row>
    <row r="65901" spans="4:4" x14ac:dyDescent="0.2">
      <c r="D65901" s="20"/>
    </row>
    <row r="65902" spans="4:4" x14ac:dyDescent="0.2">
      <c r="D65902" s="20"/>
    </row>
    <row r="65903" spans="4:4" x14ac:dyDescent="0.2">
      <c r="D65903" s="20"/>
    </row>
    <row r="65904" spans="4:4" x14ac:dyDescent="0.2">
      <c r="D65904" s="20"/>
    </row>
    <row r="65905" spans="4:4" x14ac:dyDescent="0.2">
      <c r="D65905" s="20"/>
    </row>
    <row r="65906" spans="4:4" x14ac:dyDescent="0.2">
      <c r="D65906" s="20"/>
    </row>
    <row r="65907" spans="4:4" x14ac:dyDescent="0.2">
      <c r="D65907" s="20"/>
    </row>
    <row r="65908" spans="4:4" x14ac:dyDescent="0.2">
      <c r="D65908" s="20"/>
    </row>
    <row r="65909" spans="4:4" x14ac:dyDescent="0.2">
      <c r="D65909" s="20"/>
    </row>
    <row r="65910" spans="4:4" x14ac:dyDescent="0.2">
      <c r="D65910" s="20"/>
    </row>
    <row r="65911" spans="4:4" x14ac:dyDescent="0.2">
      <c r="D65911" s="20"/>
    </row>
    <row r="65912" spans="4:4" x14ac:dyDescent="0.2">
      <c r="D65912" s="20"/>
    </row>
    <row r="65913" spans="4:4" x14ac:dyDescent="0.2">
      <c r="D65913" s="20"/>
    </row>
    <row r="65914" spans="4:4" x14ac:dyDescent="0.2">
      <c r="D65914" s="20"/>
    </row>
    <row r="65915" spans="4:4" x14ac:dyDescent="0.2">
      <c r="D65915" s="20"/>
    </row>
    <row r="65916" spans="4:4" x14ac:dyDescent="0.2">
      <c r="D65916" s="20"/>
    </row>
    <row r="65917" spans="4:4" x14ac:dyDescent="0.2">
      <c r="D65917" s="20"/>
    </row>
    <row r="65918" spans="4:4" x14ac:dyDescent="0.2">
      <c r="D65918" s="20"/>
    </row>
    <row r="65919" spans="4:4" x14ac:dyDescent="0.2">
      <c r="D65919" s="20"/>
    </row>
    <row r="65920" spans="4:4" x14ac:dyDescent="0.2">
      <c r="D65920" s="20"/>
    </row>
    <row r="65921" spans="4:4" x14ac:dyDescent="0.2">
      <c r="D65921" s="20"/>
    </row>
    <row r="65922" spans="4:4" x14ac:dyDescent="0.2">
      <c r="D65922" s="20"/>
    </row>
    <row r="65923" spans="4:4" x14ac:dyDescent="0.2">
      <c r="D65923" s="20"/>
    </row>
    <row r="65924" spans="4:4" x14ac:dyDescent="0.2">
      <c r="D65924" s="20"/>
    </row>
    <row r="65925" spans="4:4" x14ac:dyDescent="0.2">
      <c r="D65925" s="20"/>
    </row>
    <row r="65926" spans="4:4" x14ac:dyDescent="0.2">
      <c r="D65926" s="20"/>
    </row>
    <row r="65927" spans="4:4" x14ac:dyDescent="0.2">
      <c r="D65927" s="20"/>
    </row>
    <row r="65928" spans="4:4" x14ac:dyDescent="0.2">
      <c r="D65928" s="20"/>
    </row>
    <row r="65929" spans="4:4" x14ac:dyDescent="0.2">
      <c r="D65929" s="20"/>
    </row>
    <row r="65930" spans="4:4" x14ac:dyDescent="0.2">
      <c r="D65930" s="20"/>
    </row>
    <row r="65931" spans="4:4" x14ac:dyDescent="0.2">
      <c r="D65931" s="20"/>
    </row>
    <row r="65932" spans="4:4" x14ac:dyDescent="0.2">
      <c r="D65932" s="20"/>
    </row>
    <row r="65933" spans="4:4" x14ac:dyDescent="0.2">
      <c r="D65933" s="20"/>
    </row>
    <row r="65934" spans="4:4" x14ac:dyDescent="0.2">
      <c r="D65934" s="20"/>
    </row>
    <row r="65935" spans="4:4" x14ac:dyDescent="0.2">
      <c r="D65935" s="20"/>
    </row>
    <row r="65936" spans="4:4" x14ac:dyDescent="0.2">
      <c r="D65936" s="20"/>
    </row>
    <row r="65937" spans="4:4" x14ac:dyDescent="0.2">
      <c r="D65937" s="20"/>
    </row>
    <row r="65938" spans="4:4" x14ac:dyDescent="0.2">
      <c r="D65938" s="20"/>
    </row>
    <row r="65939" spans="4:4" x14ac:dyDescent="0.2">
      <c r="D65939" s="20"/>
    </row>
    <row r="65940" spans="4:4" x14ac:dyDescent="0.2">
      <c r="D65940" s="20"/>
    </row>
    <row r="65941" spans="4:4" x14ac:dyDescent="0.2">
      <c r="D65941" s="20"/>
    </row>
    <row r="65942" spans="4:4" x14ac:dyDescent="0.2">
      <c r="D65942" s="20"/>
    </row>
    <row r="65943" spans="4:4" x14ac:dyDescent="0.2">
      <c r="D65943" s="20"/>
    </row>
    <row r="65944" spans="4:4" x14ac:dyDescent="0.2">
      <c r="D65944" s="20"/>
    </row>
    <row r="65945" spans="4:4" x14ac:dyDescent="0.2">
      <c r="D65945" s="20"/>
    </row>
    <row r="65946" spans="4:4" x14ac:dyDescent="0.2">
      <c r="D65946" s="20"/>
    </row>
    <row r="65947" spans="4:4" x14ac:dyDescent="0.2">
      <c r="D65947" s="20"/>
    </row>
    <row r="65948" spans="4:4" x14ac:dyDescent="0.2">
      <c r="D65948" s="20"/>
    </row>
    <row r="65949" spans="4:4" x14ac:dyDescent="0.2">
      <c r="D65949" s="20"/>
    </row>
    <row r="65950" spans="4:4" x14ac:dyDescent="0.2">
      <c r="D65950" s="20"/>
    </row>
    <row r="65951" spans="4:4" x14ac:dyDescent="0.2">
      <c r="D65951" s="20"/>
    </row>
    <row r="65952" spans="4:4" x14ac:dyDescent="0.2">
      <c r="D65952" s="20"/>
    </row>
  </sheetData>
  <mergeCells count="1285">
    <mergeCell ref="B171:C171"/>
    <mergeCell ref="B172:C172"/>
    <mergeCell ref="B170:C170"/>
    <mergeCell ref="B180:C180"/>
    <mergeCell ref="B166:C166"/>
    <mergeCell ref="B167:C167"/>
    <mergeCell ref="B1351:P1351"/>
    <mergeCell ref="N4:O4"/>
    <mergeCell ref="B906:C906"/>
    <mergeCell ref="B907:C907"/>
    <mergeCell ref="B908:C908"/>
    <mergeCell ref="B909:C909"/>
    <mergeCell ref="B897:C897"/>
    <mergeCell ref="B898:C898"/>
    <mergeCell ref="B899:C899"/>
    <mergeCell ref="B900:C900"/>
    <mergeCell ref="B901:C901"/>
    <mergeCell ref="B902:C902"/>
    <mergeCell ref="B903:C903"/>
    <mergeCell ref="B904:C904"/>
    <mergeCell ref="B905:C905"/>
    <mergeCell ref="B888:C888"/>
    <mergeCell ref="B889:C889"/>
    <mergeCell ref="B890:C890"/>
    <mergeCell ref="B891:C891"/>
    <mergeCell ref="B892:C892"/>
    <mergeCell ref="B893:C893"/>
    <mergeCell ref="B894:C894"/>
    <mergeCell ref="B895:C895"/>
    <mergeCell ref="B896:C896"/>
    <mergeCell ref="B145:C145"/>
    <mergeCell ref="B338:C338"/>
    <mergeCell ref="B104:C104"/>
    <mergeCell ref="B112:C112"/>
    <mergeCell ref="B113:C113"/>
    <mergeCell ref="B114:C114"/>
    <mergeCell ref="B115:C115"/>
    <mergeCell ref="B109:C109"/>
    <mergeCell ref="B249:C249"/>
    <mergeCell ref="B192:C192"/>
    <mergeCell ref="B248:C248"/>
    <mergeCell ref="B224:C224"/>
    <mergeCell ref="B230:C230"/>
    <mergeCell ref="B159:C159"/>
    <mergeCell ref="B254:C254"/>
    <mergeCell ref="B236:C236"/>
    <mergeCell ref="B182:C182"/>
    <mergeCell ref="B173:C173"/>
    <mergeCell ref="B141:C141"/>
    <mergeCell ref="B142:C142"/>
    <mergeCell ref="B136:C136"/>
    <mergeCell ref="B137:C137"/>
    <mergeCell ref="B138:C138"/>
    <mergeCell ref="B139:C139"/>
    <mergeCell ref="B143:C143"/>
    <mergeCell ref="B144:C144"/>
    <mergeCell ref="B179:C179"/>
    <mergeCell ref="B233:C233"/>
    <mergeCell ref="B231:C231"/>
    <mergeCell ref="B234:C234"/>
    <mergeCell ref="B235:C235"/>
    <mergeCell ref="B237:C237"/>
    <mergeCell ref="B242:C242"/>
    <mergeCell ref="B232:C232"/>
    <mergeCell ref="B140:C140"/>
    <mergeCell ref="B135:C135"/>
    <mergeCell ref="B122:C122"/>
    <mergeCell ref="B123:C123"/>
    <mergeCell ref="B124:C124"/>
    <mergeCell ref="B125:C125"/>
    <mergeCell ref="B134:C134"/>
    <mergeCell ref="B129:C129"/>
    <mergeCell ref="B130:C130"/>
    <mergeCell ref="B131:C131"/>
    <mergeCell ref="B132:C132"/>
    <mergeCell ref="B133:C133"/>
    <mergeCell ref="B106:C106"/>
    <mergeCell ref="B107:C107"/>
    <mergeCell ref="B108:C108"/>
    <mergeCell ref="B119:C119"/>
    <mergeCell ref="B120:C120"/>
    <mergeCell ref="B121:C121"/>
    <mergeCell ref="B116:C116"/>
    <mergeCell ref="B117:C117"/>
    <mergeCell ref="B118:C118"/>
    <mergeCell ref="B110:C110"/>
    <mergeCell ref="B111:C111"/>
    <mergeCell ref="B96:C96"/>
    <mergeCell ref="B97:C97"/>
    <mergeCell ref="B161:C161"/>
    <mergeCell ref="B162:C162"/>
    <mergeCell ref="B163:C163"/>
    <mergeCell ref="B38:C38"/>
    <mergeCell ref="B39:C39"/>
    <mergeCell ref="B46:C46"/>
    <mergeCell ref="B40:C40"/>
    <mergeCell ref="B101:C101"/>
    <mergeCell ref="B105:C105"/>
    <mergeCell ref="B67:C67"/>
    <mergeCell ref="B69:C69"/>
    <mergeCell ref="B76:C76"/>
    <mergeCell ref="B77:C77"/>
    <mergeCell ref="B72:C72"/>
    <mergeCell ref="B73:C73"/>
    <mergeCell ref="B59:C59"/>
    <mergeCell ref="B60:C60"/>
    <mergeCell ref="B61:C61"/>
    <mergeCell ref="B75:C75"/>
    <mergeCell ref="B94:C94"/>
    <mergeCell ref="B56:C56"/>
    <mergeCell ref="B86:C86"/>
    <mergeCell ref="B81:C81"/>
    <mergeCell ref="B82:C82"/>
    <mergeCell ref="B83:C83"/>
    <mergeCell ref="B84:C84"/>
    <mergeCell ref="B100:C100"/>
    <mergeCell ref="B126:C126"/>
    <mergeCell ref="B127:C127"/>
    <mergeCell ref="B128:C128"/>
    <mergeCell ref="B165:C165"/>
    <mergeCell ref="B152:C152"/>
    <mergeCell ref="B164:C164"/>
    <mergeCell ref="B160:C160"/>
    <mergeCell ref="B156:C156"/>
    <mergeCell ref="B157:C157"/>
    <mergeCell ref="N5:O6"/>
    <mergeCell ref="D33:E34"/>
    <mergeCell ref="J33:K34"/>
    <mergeCell ref="F33:G34"/>
    <mergeCell ref="H33:I34"/>
    <mergeCell ref="J5:K6"/>
    <mergeCell ref="H5:I5"/>
    <mergeCell ref="H6:I6"/>
    <mergeCell ref="F6:G6"/>
    <mergeCell ref="L5:M6"/>
    <mergeCell ref="B5:C7"/>
    <mergeCell ref="D5:E6"/>
    <mergeCell ref="J35:J36"/>
    <mergeCell ref="K35:K36"/>
    <mergeCell ref="D35:D36"/>
    <mergeCell ref="B10:C10"/>
    <mergeCell ref="B102:C102"/>
    <mergeCell ref="B50:C50"/>
    <mergeCell ref="B87:C87"/>
    <mergeCell ref="B92:C92"/>
    <mergeCell ref="B93:C93"/>
    <mergeCell ref="H35:H36"/>
    <mergeCell ref="B30:I30"/>
    <mergeCell ref="I35:I36"/>
    <mergeCell ref="E35:E36"/>
    <mergeCell ref="B103:C103"/>
    <mergeCell ref="B168:C168"/>
    <mergeCell ref="B169:C169"/>
    <mergeCell ref="F5:G5"/>
    <mergeCell ref="B33:C36"/>
    <mergeCell ref="B43:C43"/>
    <mergeCell ref="B49:C49"/>
    <mergeCell ref="B52:C52"/>
    <mergeCell ref="B78:C78"/>
    <mergeCell ref="B79:C79"/>
    <mergeCell ref="B80:C80"/>
    <mergeCell ref="B85:C85"/>
    <mergeCell ref="B53:C53"/>
    <mergeCell ref="B57:C57"/>
    <mergeCell ref="B58:C58"/>
    <mergeCell ref="B44:C44"/>
    <mergeCell ref="B45:C45"/>
    <mergeCell ref="B47:C47"/>
    <mergeCell ref="B48:C48"/>
    <mergeCell ref="B54:C54"/>
    <mergeCell ref="B55:C55"/>
    <mergeCell ref="B51:C51"/>
    <mergeCell ref="F35:F36"/>
    <mergeCell ref="G35:G36"/>
    <mergeCell ref="B41:C41"/>
    <mergeCell ref="B42:C42"/>
    <mergeCell ref="B88:C88"/>
    <mergeCell ref="B89:C89"/>
    <mergeCell ref="B90:C90"/>
    <mergeCell ref="B91:C91"/>
    <mergeCell ref="B98:C98"/>
    <mergeCell ref="B99:C99"/>
    <mergeCell ref="B95:C95"/>
    <mergeCell ref="B199:C199"/>
    <mergeCell ref="B201:C201"/>
    <mergeCell ref="B200:C200"/>
    <mergeCell ref="B202:C202"/>
    <mergeCell ref="B203:C203"/>
    <mergeCell ref="B191:C191"/>
    <mergeCell ref="B193:C193"/>
    <mergeCell ref="B184:C184"/>
    <mergeCell ref="B185:C185"/>
    <mergeCell ref="B186:C186"/>
    <mergeCell ref="B187:C187"/>
    <mergeCell ref="B189:C189"/>
    <mergeCell ref="B188:C188"/>
    <mergeCell ref="B62:C62"/>
    <mergeCell ref="B63:C63"/>
    <mergeCell ref="B64:C64"/>
    <mergeCell ref="B68:C68"/>
    <mergeCell ref="B71:C71"/>
    <mergeCell ref="B70:C70"/>
    <mergeCell ref="B65:C65"/>
    <mergeCell ref="B66:C66"/>
    <mergeCell ref="B74:C74"/>
    <mergeCell ref="B146:C146"/>
    <mergeCell ref="B147:C147"/>
    <mergeCell ref="B148:C148"/>
    <mergeCell ref="B149:C149"/>
    <mergeCell ref="B150:C150"/>
    <mergeCell ref="B151:C151"/>
    <mergeCell ref="B153:C153"/>
    <mergeCell ref="B178:C178"/>
    <mergeCell ref="B176:C176"/>
    <mergeCell ref="B158:C158"/>
    <mergeCell ref="B204:C204"/>
    <mergeCell ref="B154:C154"/>
    <mergeCell ref="B155:C155"/>
    <mergeCell ref="B216:C216"/>
    <mergeCell ref="B217:C217"/>
    <mergeCell ref="B219:C219"/>
    <mergeCell ref="B220:C220"/>
    <mergeCell ref="B221:C221"/>
    <mergeCell ref="B222:C222"/>
    <mergeCell ref="B218:C218"/>
    <mergeCell ref="B210:C210"/>
    <mergeCell ref="B211:C211"/>
    <mergeCell ref="B213:C213"/>
    <mergeCell ref="B214:C214"/>
    <mergeCell ref="B215:C215"/>
    <mergeCell ref="B212:C212"/>
    <mergeCell ref="B205:C205"/>
    <mergeCell ref="B207:C207"/>
    <mergeCell ref="B208:C208"/>
    <mergeCell ref="B206:C206"/>
    <mergeCell ref="B209:C209"/>
    <mergeCell ref="B181:C181"/>
    <mergeCell ref="B195:C195"/>
    <mergeCell ref="B196:C196"/>
    <mergeCell ref="B197:C197"/>
    <mergeCell ref="B194:C194"/>
    <mergeCell ref="B190:C190"/>
    <mergeCell ref="B174:C174"/>
    <mergeCell ref="B175:C175"/>
    <mergeCell ref="B183:C183"/>
    <mergeCell ref="B177:C177"/>
    <mergeCell ref="B198:C198"/>
    <mergeCell ref="B262:C262"/>
    <mergeCell ref="B260:C260"/>
    <mergeCell ref="B263:C263"/>
    <mergeCell ref="B264:C264"/>
    <mergeCell ref="B265:C265"/>
    <mergeCell ref="B267:C267"/>
    <mergeCell ref="B266:C266"/>
    <mergeCell ref="B255:C255"/>
    <mergeCell ref="B256:C256"/>
    <mergeCell ref="B257:C257"/>
    <mergeCell ref="B258:C258"/>
    <mergeCell ref="B259:C259"/>
    <mergeCell ref="B261:C261"/>
    <mergeCell ref="B223:C223"/>
    <mergeCell ref="B225:C225"/>
    <mergeCell ref="B250:C250"/>
    <mergeCell ref="B251:C251"/>
    <mergeCell ref="B252:C252"/>
    <mergeCell ref="B253:C253"/>
    <mergeCell ref="B241:C241"/>
    <mergeCell ref="B243:C243"/>
    <mergeCell ref="B244:C244"/>
    <mergeCell ref="B245:C245"/>
    <mergeCell ref="B226:C226"/>
    <mergeCell ref="B246:C246"/>
    <mergeCell ref="B247:C247"/>
    <mergeCell ref="B227:C227"/>
    <mergeCell ref="B228:C228"/>
    <mergeCell ref="B229:C229"/>
    <mergeCell ref="B238:C238"/>
    <mergeCell ref="B239:C239"/>
    <mergeCell ref="B240:C240"/>
    <mergeCell ref="B278:C278"/>
    <mergeCell ref="B285:C285"/>
    <mergeCell ref="B284:C284"/>
    <mergeCell ref="B286:C286"/>
    <mergeCell ref="B275:C275"/>
    <mergeCell ref="B276:C276"/>
    <mergeCell ref="B277:C277"/>
    <mergeCell ref="B279:C279"/>
    <mergeCell ref="B280:C280"/>
    <mergeCell ref="B281:C281"/>
    <mergeCell ref="B268:C268"/>
    <mergeCell ref="B269:C269"/>
    <mergeCell ref="B270:C270"/>
    <mergeCell ref="B271:C271"/>
    <mergeCell ref="B273:C273"/>
    <mergeCell ref="B274:C274"/>
    <mergeCell ref="B272:C272"/>
    <mergeCell ref="B302:C302"/>
    <mergeCell ref="B305:C305"/>
    <mergeCell ref="B306:C306"/>
    <mergeCell ref="B307:C307"/>
    <mergeCell ref="B309:C309"/>
    <mergeCell ref="B310:C310"/>
    <mergeCell ref="B287:C287"/>
    <mergeCell ref="B288:C288"/>
    <mergeCell ref="B289:C289"/>
    <mergeCell ref="B291:C291"/>
    <mergeCell ref="B290:C290"/>
    <mergeCell ref="B299:C299"/>
    <mergeCell ref="B296:C296"/>
    <mergeCell ref="B295:C295"/>
    <mergeCell ref="B282:C282"/>
    <mergeCell ref="B283:C283"/>
    <mergeCell ref="B292:C292"/>
    <mergeCell ref="B293:C293"/>
    <mergeCell ref="B294:C294"/>
    <mergeCell ref="B297:C297"/>
    <mergeCell ref="B298:C298"/>
    <mergeCell ref="B300:C300"/>
    <mergeCell ref="B301:C301"/>
    <mergeCell ref="B303:C303"/>
    <mergeCell ref="B304:C304"/>
    <mergeCell ref="B323:C323"/>
    <mergeCell ref="B324:C324"/>
    <mergeCell ref="B325:C325"/>
    <mergeCell ref="B320:C320"/>
    <mergeCell ref="B327:C327"/>
    <mergeCell ref="B328:C328"/>
    <mergeCell ref="B317:C317"/>
    <mergeCell ref="B318:C318"/>
    <mergeCell ref="B314:C314"/>
    <mergeCell ref="B319:C319"/>
    <mergeCell ref="B321:C321"/>
    <mergeCell ref="B322:C322"/>
    <mergeCell ref="B311:C311"/>
    <mergeCell ref="B308:C308"/>
    <mergeCell ref="B312:C312"/>
    <mergeCell ref="B313:C313"/>
    <mergeCell ref="B315:C315"/>
    <mergeCell ref="B316:C316"/>
    <mergeCell ref="B345:C345"/>
    <mergeCell ref="B346:C346"/>
    <mergeCell ref="B347:C347"/>
    <mergeCell ref="B348:C348"/>
    <mergeCell ref="B349:C349"/>
    <mergeCell ref="B351:C351"/>
    <mergeCell ref="B335:C335"/>
    <mergeCell ref="B336:C336"/>
    <mergeCell ref="B337:C337"/>
    <mergeCell ref="B332:C332"/>
    <mergeCell ref="B342:C342"/>
    <mergeCell ref="B343:C343"/>
    <mergeCell ref="B329:C329"/>
    <mergeCell ref="B330:C330"/>
    <mergeCell ref="B326:C326"/>
    <mergeCell ref="B331:C331"/>
    <mergeCell ref="B333:C333"/>
    <mergeCell ref="B334:C334"/>
    <mergeCell ref="B341:C341"/>
    <mergeCell ref="B339:C339"/>
    <mergeCell ref="B340:C340"/>
    <mergeCell ref="B344:C344"/>
    <mergeCell ref="B350:C350"/>
    <mergeCell ref="B366:C366"/>
    <mergeCell ref="B367:C367"/>
    <mergeCell ref="B369:C369"/>
    <mergeCell ref="B370:C370"/>
    <mergeCell ref="B371:C371"/>
    <mergeCell ref="B372:C372"/>
    <mergeCell ref="B359:C359"/>
    <mergeCell ref="B360:C360"/>
    <mergeCell ref="B361:C361"/>
    <mergeCell ref="B363:C363"/>
    <mergeCell ref="B364:C364"/>
    <mergeCell ref="B365:C365"/>
    <mergeCell ref="B352:C352"/>
    <mergeCell ref="B353:C353"/>
    <mergeCell ref="B354:C354"/>
    <mergeCell ref="B355:C355"/>
    <mergeCell ref="B357:C357"/>
    <mergeCell ref="B358:C358"/>
    <mergeCell ref="B356:C356"/>
    <mergeCell ref="B362:C362"/>
    <mergeCell ref="B385:C385"/>
    <mergeCell ref="B387:C387"/>
    <mergeCell ref="B388:C388"/>
    <mergeCell ref="B389:C389"/>
    <mergeCell ref="B390:C390"/>
    <mergeCell ref="B391:C391"/>
    <mergeCell ref="B379:C379"/>
    <mergeCell ref="B381:C381"/>
    <mergeCell ref="B380:C380"/>
    <mergeCell ref="B382:C382"/>
    <mergeCell ref="B383:C383"/>
    <mergeCell ref="B384:C384"/>
    <mergeCell ref="B373:C373"/>
    <mergeCell ref="B368:C368"/>
    <mergeCell ref="B375:C375"/>
    <mergeCell ref="B376:C376"/>
    <mergeCell ref="B377:C377"/>
    <mergeCell ref="B378:C378"/>
    <mergeCell ref="B386:C386"/>
    <mergeCell ref="B374:C374"/>
    <mergeCell ref="B405:C405"/>
    <mergeCell ref="B406:C406"/>
    <mergeCell ref="B404:C404"/>
    <mergeCell ref="B407:C407"/>
    <mergeCell ref="B408:C408"/>
    <mergeCell ref="B409:C409"/>
    <mergeCell ref="B399:C399"/>
    <mergeCell ref="B400:C400"/>
    <mergeCell ref="B401:C401"/>
    <mergeCell ref="B402:C402"/>
    <mergeCell ref="B403:C403"/>
    <mergeCell ref="B398:C398"/>
    <mergeCell ref="B393:C393"/>
    <mergeCell ref="B394:C394"/>
    <mergeCell ref="B395:C395"/>
    <mergeCell ref="B396:C396"/>
    <mergeCell ref="B392:C392"/>
    <mergeCell ref="B397:C397"/>
    <mergeCell ref="B433:C433"/>
    <mergeCell ref="B434:C434"/>
    <mergeCell ref="B432:C432"/>
    <mergeCell ref="B435:C435"/>
    <mergeCell ref="B436:C436"/>
    <mergeCell ref="B437:C437"/>
    <mergeCell ref="B418:C418"/>
    <mergeCell ref="B416:C416"/>
    <mergeCell ref="B419:C419"/>
    <mergeCell ref="B420:C420"/>
    <mergeCell ref="B421:C421"/>
    <mergeCell ref="B423:C423"/>
    <mergeCell ref="B411:C411"/>
    <mergeCell ref="B410:C410"/>
    <mergeCell ref="B425:C425"/>
    <mergeCell ref="B412:C412"/>
    <mergeCell ref="B413:C413"/>
    <mergeCell ref="B414:C414"/>
    <mergeCell ref="B415:C415"/>
    <mergeCell ref="B417:C417"/>
    <mergeCell ref="B424:C424"/>
    <mergeCell ref="B422:C422"/>
    <mergeCell ref="B429:C429"/>
    <mergeCell ref="B430:C430"/>
    <mergeCell ref="B431:C431"/>
    <mergeCell ref="B428:C428"/>
    <mergeCell ref="B426:C426"/>
    <mergeCell ref="B427:C427"/>
    <mergeCell ref="B452:C452"/>
    <mergeCell ref="B458:C458"/>
    <mergeCell ref="B464:C464"/>
    <mergeCell ref="B470:C470"/>
    <mergeCell ref="B476:C476"/>
    <mergeCell ref="B482:C482"/>
    <mergeCell ref="B453:C453"/>
    <mergeCell ref="B454:C454"/>
    <mergeCell ref="B455:C455"/>
    <mergeCell ref="B456:C456"/>
    <mergeCell ref="B438:C438"/>
    <mergeCell ref="B439:C439"/>
    <mergeCell ref="B440:C440"/>
    <mergeCell ref="B446:C446"/>
    <mergeCell ref="B448:C448"/>
    <mergeCell ref="B449:C449"/>
    <mergeCell ref="B460:C460"/>
    <mergeCell ref="B450:C450"/>
    <mergeCell ref="B451:C451"/>
    <mergeCell ref="B445:C445"/>
    <mergeCell ref="B447:C447"/>
    <mergeCell ref="B441:C441"/>
    <mergeCell ref="B461:C461"/>
    <mergeCell ref="B462:C462"/>
    <mergeCell ref="B463:C463"/>
    <mergeCell ref="B457:C457"/>
    <mergeCell ref="B465:C465"/>
    <mergeCell ref="B442:C442"/>
    <mergeCell ref="B443:C443"/>
    <mergeCell ref="B444:C444"/>
    <mergeCell ref="B530:C530"/>
    <mergeCell ref="B495:C495"/>
    <mergeCell ref="B496:C496"/>
    <mergeCell ref="B497:C497"/>
    <mergeCell ref="B498:C498"/>
    <mergeCell ref="B499:C499"/>
    <mergeCell ref="B514:C514"/>
    <mergeCell ref="B515:C515"/>
    <mergeCell ref="B459:C459"/>
    <mergeCell ref="B473:C473"/>
    <mergeCell ref="B474:C474"/>
    <mergeCell ref="B475:C475"/>
    <mergeCell ref="B477:C477"/>
    <mergeCell ref="B478:C478"/>
    <mergeCell ref="B479:C479"/>
    <mergeCell ref="B466:C466"/>
    <mergeCell ref="B467:C467"/>
    <mergeCell ref="B501:C501"/>
    <mergeCell ref="B502:C502"/>
    <mergeCell ref="B503:C503"/>
    <mergeCell ref="B504:C504"/>
    <mergeCell ref="B505:C505"/>
    <mergeCell ref="B516:C516"/>
    <mergeCell ref="B517:C517"/>
    <mergeCell ref="B519:C519"/>
    <mergeCell ref="B523:C523"/>
    <mergeCell ref="B525:C525"/>
    <mergeCell ref="B526:C526"/>
    <mergeCell ref="B527:C527"/>
    <mergeCell ref="B528:C528"/>
    <mergeCell ref="B512:C512"/>
    <mergeCell ref="B529:C529"/>
    <mergeCell ref="B520:C520"/>
    <mergeCell ref="B521:C521"/>
    <mergeCell ref="B522:C522"/>
    <mergeCell ref="B468:C468"/>
    <mergeCell ref="B469:C469"/>
    <mergeCell ref="B471:C471"/>
    <mergeCell ref="B472:C472"/>
    <mergeCell ref="B490:C490"/>
    <mergeCell ref="B491:C491"/>
    <mergeCell ref="B494:C494"/>
    <mergeCell ref="B500:C500"/>
    <mergeCell ref="B493:C493"/>
    <mergeCell ref="B480:C480"/>
    <mergeCell ref="B481:C481"/>
    <mergeCell ref="B483:C483"/>
    <mergeCell ref="B484:C484"/>
    <mergeCell ref="B485:C485"/>
    <mergeCell ref="B492:C492"/>
    <mergeCell ref="B486:C486"/>
    <mergeCell ref="B487:C487"/>
    <mergeCell ref="B488:C488"/>
    <mergeCell ref="B489:C489"/>
    <mergeCell ref="B513:C513"/>
    <mergeCell ref="B518:C518"/>
    <mergeCell ref="B524:C524"/>
    <mergeCell ref="B721:C721"/>
    <mergeCell ref="B722:C722"/>
    <mergeCell ref="B723:C723"/>
    <mergeCell ref="B732:C732"/>
    <mergeCell ref="B538:C538"/>
    <mergeCell ref="B539:C539"/>
    <mergeCell ref="B540:C540"/>
    <mergeCell ref="B541:C541"/>
    <mergeCell ref="L546:O546"/>
    <mergeCell ref="P546:S546"/>
    <mergeCell ref="B531:C531"/>
    <mergeCell ref="B532:C532"/>
    <mergeCell ref="B533:C533"/>
    <mergeCell ref="B534:C534"/>
    <mergeCell ref="B535:C535"/>
    <mergeCell ref="B537:C537"/>
    <mergeCell ref="B536:C536"/>
    <mergeCell ref="B585:C585"/>
    <mergeCell ref="B587:C587"/>
    <mergeCell ref="B588:C588"/>
    <mergeCell ref="B589:C589"/>
    <mergeCell ref="B576:C576"/>
    <mergeCell ref="B577:C577"/>
    <mergeCell ref="B578:C578"/>
    <mergeCell ref="B579:C579"/>
    <mergeCell ref="B581:C581"/>
    <mergeCell ref="B582:C582"/>
    <mergeCell ref="P547:Q547"/>
    <mergeCell ref="R547:S547"/>
    <mergeCell ref="B550:C550"/>
    <mergeCell ref="B556:C556"/>
    <mergeCell ref="B562:C562"/>
    <mergeCell ref="B561:C561"/>
    <mergeCell ref="B546:C548"/>
    <mergeCell ref="D546:G546"/>
    <mergeCell ref="H546:K546"/>
    <mergeCell ref="D547:E547"/>
    <mergeCell ref="F547:G547"/>
    <mergeCell ref="H547:I547"/>
    <mergeCell ref="J547:K547"/>
    <mergeCell ref="L547:M547"/>
    <mergeCell ref="N547:O547"/>
    <mergeCell ref="B728:C728"/>
    <mergeCell ref="B729:C729"/>
    <mergeCell ref="B731:C731"/>
    <mergeCell ref="B746:C746"/>
    <mergeCell ref="B747:C747"/>
    <mergeCell ref="B805:C805"/>
    <mergeCell ref="B792:C792"/>
    <mergeCell ref="B793:C793"/>
    <mergeCell ref="B794:C794"/>
    <mergeCell ref="B795:C795"/>
    <mergeCell ref="B797:C797"/>
    <mergeCell ref="B798:C798"/>
    <mergeCell ref="B757:C757"/>
    <mergeCell ref="B804:C804"/>
    <mergeCell ref="B749:C749"/>
    <mergeCell ref="B750:C750"/>
    <mergeCell ref="B751:C751"/>
    <mergeCell ref="B604:C604"/>
    <mergeCell ref="B597:C597"/>
    <mergeCell ref="B599:C599"/>
    <mergeCell ref="B600:C600"/>
    <mergeCell ref="B820:C820"/>
    <mergeCell ref="B786:C786"/>
    <mergeCell ref="B787:C787"/>
    <mergeCell ref="B788:C788"/>
    <mergeCell ref="B789:C789"/>
    <mergeCell ref="B791:C791"/>
    <mergeCell ref="B754:C754"/>
    <mergeCell ref="B760:C760"/>
    <mergeCell ref="B766:C766"/>
    <mergeCell ref="B772:C772"/>
    <mergeCell ref="B778:C778"/>
    <mergeCell ref="B765:C765"/>
    <mergeCell ref="B767:C767"/>
    <mergeCell ref="B768:C768"/>
    <mergeCell ref="B769:C769"/>
    <mergeCell ref="B770:C770"/>
    <mergeCell ref="B771:C771"/>
    <mergeCell ref="B758:C758"/>
    <mergeCell ref="B759:C759"/>
    <mergeCell ref="B761:C761"/>
    <mergeCell ref="B762:C762"/>
    <mergeCell ref="B763:C763"/>
    <mergeCell ref="B764:C764"/>
    <mergeCell ref="B780:C780"/>
    <mergeCell ref="B784:C784"/>
    <mergeCell ref="B773:C773"/>
    <mergeCell ref="B774:C774"/>
    <mergeCell ref="B775:C775"/>
    <mergeCell ref="B776:C776"/>
    <mergeCell ref="B777:C777"/>
    <mergeCell ref="B756:C756"/>
    <mergeCell ref="B1330:O1330"/>
    <mergeCell ref="B860:C860"/>
    <mergeCell ref="B861:C861"/>
    <mergeCell ref="B863:C863"/>
    <mergeCell ref="B864:C864"/>
    <mergeCell ref="B872:C872"/>
    <mergeCell ref="B874:C874"/>
    <mergeCell ref="B875:C875"/>
    <mergeCell ref="B876:C876"/>
    <mergeCell ref="B877:C877"/>
    <mergeCell ref="B878:C878"/>
    <mergeCell ref="B879:C879"/>
    <mergeCell ref="B880:C880"/>
    <mergeCell ref="B881:C881"/>
    <mergeCell ref="B882:C882"/>
    <mergeCell ref="B883:C883"/>
    <mergeCell ref="B884:C884"/>
    <mergeCell ref="B885:C885"/>
    <mergeCell ref="B886:C886"/>
    <mergeCell ref="B887:C887"/>
    <mergeCell ref="B873:C873"/>
    <mergeCell ref="B865:C865"/>
    <mergeCell ref="B866:C866"/>
    <mergeCell ref="B867:C867"/>
    <mergeCell ref="B869:C869"/>
    <mergeCell ref="B870:C870"/>
    <mergeCell ref="B871:C871"/>
    <mergeCell ref="B919:C919"/>
    <mergeCell ref="B920:C920"/>
    <mergeCell ref="B921:C921"/>
    <mergeCell ref="B922:C922"/>
    <mergeCell ref="B923:C923"/>
    <mergeCell ref="B1354:O1354"/>
    <mergeCell ref="B551:C551"/>
    <mergeCell ref="B552:C552"/>
    <mergeCell ref="B553:C553"/>
    <mergeCell ref="B554:C554"/>
    <mergeCell ref="B555:C555"/>
    <mergeCell ref="B557:C557"/>
    <mergeCell ref="B558:C558"/>
    <mergeCell ref="B559:C559"/>
    <mergeCell ref="B560:C560"/>
    <mergeCell ref="B1345:O1345"/>
    <mergeCell ref="B1346:O1346"/>
    <mergeCell ref="B1347:O1347"/>
    <mergeCell ref="B1348:O1348"/>
    <mergeCell ref="B1352:P1352"/>
    <mergeCell ref="B1353:P1353"/>
    <mergeCell ref="B1338:N1338"/>
    <mergeCell ref="B1339:N1339"/>
    <mergeCell ref="B1340:N1340"/>
    <mergeCell ref="B1341:N1341"/>
    <mergeCell ref="B1342:N1342"/>
    <mergeCell ref="B1344:O1344"/>
    <mergeCell ref="B1331:O1331"/>
    <mergeCell ref="B1332:O1332"/>
    <mergeCell ref="B1333:O1333"/>
    <mergeCell ref="B1334:O1334"/>
    <mergeCell ref="B1335:O1335"/>
    <mergeCell ref="B1337:N1337"/>
    <mergeCell ref="B862:C862"/>
    <mergeCell ref="B868:C868"/>
    <mergeCell ref="B1328:O1328"/>
    <mergeCell ref="B1329:O1329"/>
    <mergeCell ref="B602:C602"/>
    <mergeCell ref="B603:C603"/>
    <mergeCell ref="B590:C590"/>
    <mergeCell ref="B591:C591"/>
    <mergeCell ref="B593:C593"/>
    <mergeCell ref="B594:C594"/>
    <mergeCell ref="B595:C595"/>
    <mergeCell ref="B596:C596"/>
    <mergeCell ref="B563:C563"/>
    <mergeCell ref="B564:C564"/>
    <mergeCell ref="B565:C565"/>
    <mergeCell ref="B566:C566"/>
    <mergeCell ref="B567:C567"/>
    <mergeCell ref="B569:C569"/>
    <mergeCell ref="B568:C568"/>
    <mergeCell ref="B574:C574"/>
    <mergeCell ref="B580:C580"/>
    <mergeCell ref="B586:C586"/>
    <mergeCell ref="B592:C592"/>
    <mergeCell ref="B598:C598"/>
    <mergeCell ref="B570:C570"/>
    <mergeCell ref="B571:C571"/>
    <mergeCell ref="B572:C572"/>
    <mergeCell ref="B573:C573"/>
    <mergeCell ref="B575:C575"/>
    <mergeCell ref="B583:C583"/>
    <mergeCell ref="B584:C584"/>
    <mergeCell ref="B601:C601"/>
    <mergeCell ref="B624:C624"/>
    <mergeCell ref="B625:C625"/>
    <mergeCell ref="B626:C626"/>
    <mergeCell ref="B627:C627"/>
    <mergeCell ref="B629:C629"/>
    <mergeCell ref="B630:C630"/>
    <mergeCell ref="B628:C628"/>
    <mergeCell ref="B634:C634"/>
    <mergeCell ref="B617:C617"/>
    <mergeCell ref="B618:C618"/>
    <mergeCell ref="B619:C619"/>
    <mergeCell ref="B620:C620"/>
    <mergeCell ref="B621:C621"/>
    <mergeCell ref="B623:C623"/>
    <mergeCell ref="B605:C605"/>
    <mergeCell ref="B606:C606"/>
    <mergeCell ref="B607:C607"/>
    <mergeCell ref="B608:C608"/>
    <mergeCell ref="B609:C609"/>
    <mergeCell ref="B610:C610"/>
    <mergeCell ref="B616:C616"/>
    <mergeCell ref="B622:C622"/>
    <mergeCell ref="B611:C611"/>
    <mergeCell ref="B612:C612"/>
    <mergeCell ref="B613:C613"/>
    <mergeCell ref="B614:C614"/>
    <mergeCell ref="B615:C615"/>
    <mergeCell ref="B638:C638"/>
    <mergeCell ref="B639:C639"/>
    <mergeCell ref="B641:C641"/>
    <mergeCell ref="B642:C642"/>
    <mergeCell ref="B643:C643"/>
    <mergeCell ref="B640:C640"/>
    <mergeCell ref="B646:C646"/>
    <mergeCell ref="B652:C652"/>
    <mergeCell ref="B644:C644"/>
    <mergeCell ref="B645:C645"/>
    <mergeCell ref="B647:C647"/>
    <mergeCell ref="B648:C648"/>
    <mergeCell ref="B649:C649"/>
    <mergeCell ref="B631:C631"/>
    <mergeCell ref="B632:C632"/>
    <mergeCell ref="B633:C633"/>
    <mergeCell ref="B635:C635"/>
    <mergeCell ref="B636:C636"/>
    <mergeCell ref="B637:C637"/>
    <mergeCell ref="B665:C665"/>
    <mergeCell ref="B666:C666"/>
    <mergeCell ref="B667:C667"/>
    <mergeCell ref="B668:C668"/>
    <mergeCell ref="B669:C669"/>
    <mergeCell ref="B671:C671"/>
    <mergeCell ref="B657:C657"/>
    <mergeCell ref="B659:C659"/>
    <mergeCell ref="B660:C660"/>
    <mergeCell ref="B661:C661"/>
    <mergeCell ref="B662:C662"/>
    <mergeCell ref="B663:C663"/>
    <mergeCell ref="B658:C658"/>
    <mergeCell ref="B664:C664"/>
    <mergeCell ref="B670:C670"/>
    <mergeCell ref="B650:C650"/>
    <mergeCell ref="B651:C651"/>
    <mergeCell ref="B653:C653"/>
    <mergeCell ref="B654:C654"/>
    <mergeCell ref="B655:C655"/>
    <mergeCell ref="B656:C656"/>
    <mergeCell ref="B691:C691"/>
    <mergeCell ref="B692:C692"/>
    <mergeCell ref="B693:C693"/>
    <mergeCell ref="B695:C695"/>
    <mergeCell ref="B696:C696"/>
    <mergeCell ref="B697:C697"/>
    <mergeCell ref="B694:C694"/>
    <mergeCell ref="B700:C700"/>
    <mergeCell ref="B684:C684"/>
    <mergeCell ref="B685:C685"/>
    <mergeCell ref="B686:C686"/>
    <mergeCell ref="B687:C687"/>
    <mergeCell ref="B689:C689"/>
    <mergeCell ref="B690:C690"/>
    <mergeCell ref="B672:C672"/>
    <mergeCell ref="B673:C673"/>
    <mergeCell ref="B674:C674"/>
    <mergeCell ref="B675:C675"/>
    <mergeCell ref="B677:C677"/>
    <mergeCell ref="B676:C676"/>
    <mergeCell ref="B682:C682"/>
    <mergeCell ref="B688:C688"/>
    <mergeCell ref="B678:C678"/>
    <mergeCell ref="B679:C679"/>
    <mergeCell ref="B680:C680"/>
    <mergeCell ref="B681:C681"/>
    <mergeCell ref="B683:C683"/>
    <mergeCell ref="B712:C712"/>
    <mergeCell ref="B705:C705"/>
    <mergeCell ref="B707:C707"/>
    <mergeCell ref="B708:C708"/>
    <mergeCell ref="B709:C709"/>
    <mergeCell ref="B710:C710"/>
    <mergeCell ref="B711:C711"/>
    <mergeCell ref="B706:C706"/>
    <mergeCell ref="B698:C698"/>
    <mergeCell ref="B699:C699"/>
    <mergeCell ref="B701:C701"/>
    <mergeCell ref="B702:C702"/>
    <mergeCell ref="B703:C703"/>
    <mergeCell ref="B704:C704"/>
    <mergeCell ref="B752:C752"/>
    <mergeCell ref="B753:C753"/>
    <mergeCell ref="B755:C755"/>
    <mergeCell ref="B718:C718"/>
    <mergeCell ref="B724:C724"/>
    <mergeCell ref="B730:C730"/>
    <mergeCell ref="B736:C736"/>
    <mergeCell ref="B742:C742"/>
    <mergeCell ref="B719:C719"/>
    <mergeCell ref="B720:C720"/>
    <mergeCell ref="B733:C733"/>
    <mergeCell ref="B734:C734"/>
    <mergeCell ref="B735:C735"/>
    <mergeCell ref="B737:C737"/>
    <mergeCell ref="B738:C738"/>
    <mergeCell ref="B725:C725"/>
    <mergeCell ref="B726:C726"/>
    <mergeCell ref="B727:C727"/>
    <mergeCell ref="B835:C835"/>
    <mergeCell ref="B836:C836"/>
    <mergeCell ref="B837:C837"/>
    <mergeCell ref="B839:C839"/>
    <mergeCell ref="B748:C748"/>
    <mergeCell ref="B739:C739"/>
    <mergeCell ref="B740:C740"/>
    <mergeCell ref="B741:C741"/>
    <mergeCell ref="B743:C743"/>
    <mergeCell ref="B744:C744"/>
    <mergeCell ref="B745:C745"/>
    <mergeCell ref="B713:C713"/>
    <mergeCell ref="B714:C714"/>
    <mergeCell ref="B715:C715"/>
    <mergeCell ref="B716:C716"/>
    <mergeCell ref="B717:C717"/>
    <mergeCell ref="B815:C815"/>
    <mergeCell ref="B816:C816"/>
    <mergeCell ref="B817:C817"/>
    <mergeCell ref="B818:C818"/>
    <mergeCell ref="B819:C819"/>
    <mergeCell ref="B806:C806"/>
    <mergeCell ref="B807:C807"/>
    <mergeCell ref="B809:C809"/>
    <mergeCell ref="B810:C810"/>
    <mergeCell ref="B811:C811"/>
    <mergeCell ref="B812:C812"/>
    <mergeCell ref="B782:C782"/>
    <mergeCell ref="B783:C783"/>
    <mergeCell ref="B785:C785"/>
    <mergeCell ref="B821:C821"/>
    <mergeCell ref="B813:C813"/>
    <mergeCell ref="B822:C822"/>
    <mergeCell ref="B823:C823"/>
    <mergeCell ref="B824:C824"/>
    <mergeCell ref="B825:C825"/>
    <mergeCell ref="B826:C826"/>
    <mergeCell ref="B832:C832"/>
    <mergeCell ref="B838:C838"/>
    <mergeCell ref="B844:C844"/>
    <mergeCell ref="B827:C827"/>
    <mergeCell ref="B828:C828"/>
    <mergeCell ref="B829:C829"/>
    <mergeCell ref="B830:C830"/>
    <mergeCell ref="B831:C831"/>
    <mergeCell ref="B506:C506"/>
    <mergeCell ref="B507:C507"/>
    <mergeCell ref="B508:C508"/>
    <mergeCell ref="B509:C509"/>
    <mergeCell ref="B510:C510"/>
    <mergeCell ref="B511:C511"/>
    <mergeCell ref="B833:C833"/>
    <mergeCell ref="B779:C779"/>
    <mergeCell ref="B781:C781"/>
    <mergeCell ref="B790:C790"/>
    <mergeCell ref="B796:C796"/>
    <mergeCell ref="B802:C802"/>
    <mergeCell ref="B808:C808"/>
    <mergeCell ref="B814:C814"/>
    <mergeCell ref="B799:C799"/>
    <mergeCell ref="B800:C800"/>
    <mergeCell ref="B801:C801"/>
    <mergeCell ref="B803:C803"/>
    <mergeCell ref="B834:C834"/>
    <mergeCell ref="B854:C854"/>
    <mergeCell ref="B855:C855"/>
    <mergeCell ref="B857:C857"/>
    <mergeCell ref="B858:C858"/>
    <mergeCell ref="B859:C859"/>
    <mergeCell ref="B856:C856"/>
    <mergeCell ref="B847:C847"/>
    <mergeCell ref="B848:C848"/>
    <mergeCell ref="B849:C849"/>
    <mergeCell ref="B851:C851"/>
    <mergeCell ref="B852:C852"/>
    <mergeCell ref="B853:C853"/>
    <mergeCell ref="B840:C840"/>
    <mergeCell ref="B841:C841"/>
    <mergeCell ref="B842:C842"/>
    <mergeCell ref="B843:C843"/>
    <mergeCell ref="B845:C845"/>
    <mergeCell ref="B846:C846"/>
    <mergeCell ref="B850:C850"/>
    <mergeCell ref="B924:C924"/>
    <mergeCell ref="B925:C925"/>
    <mergeCell ref="B926:C926"/>
    <mergeCell ref="B927:C927"/>
    <mergeCell ref="B910:C910"/>
    <mergeCell ref="B911:C911"/>
    <mergeCell ref="B912:C912"/>
    <mergeCell ref="B913:C913"/>
    <mergeCell ref="B914:C914"/>
    <mergeCell ref="B915:C915"/>
    <mergeCell ref="B916:C916"/>
    <mergeCell ref="B917:C917"/>
    <mergeCell ref="B918:C918"/>
    <mergeCell ref="B937:C937"/>
    <mergeCell ref="B938:C938"/>
    <mergeCell ref="B939:C939"/>
    <mergeCell ref="B940:C940"/>
    <mergeCell ref="B941:C941"/>
    <mergeCell ref="B942:C942"/>
    <mergeCell ref="B943:C943"/>
    <mergeCell ref="B944:C944"/>
    <mergeCell ref="B945:C945"/>
    <mergeCell ref="B928:C928"/>
    <mergeCell ref="B929:C929"/>
    <mergeCell ref="B930:C930"/>
    <mergeCell ref="B931:C931"/>
    <mergeCell ref="B932:C932"/>
    <mergeCell ref="B933:C933"/>
    <mergeCell ref="B934:C934"/>
    <mergeCell ref="B935:C935"/>
    <mergeCell ref="B936:C936"/>
    <mergeCell ref="B957:C957"/>
    <mergeCell ref="B958:C958"/>
    <mergeCell ref="B959:C959"/>
    <mergeCell ref="B961:C961"/>
    <mergeCell ref="B962:C962"/>
    <mergeCell ref="B963:C963"/>
    <mergeCell ref="B964:C964"/>
    <mergeCell ref="B965:C965"/>
    <mergeCell ref="B966:C966"/>
    <mergeCell ref="B947:C947"/>
    <mergeCell ref="B948:C948"/>
    <mergeCell ref="B949:C949"/>
    <mergeCell ref="B950:C950"/>
    <mergeCell ref="B951:C951"/>
    <mergeCell ref="B952:C952"/>
    <mergeCell ref="B954:C954"/>
    <mergeCell ref="B955:C955"/>
    <mergeCell ref="B956:C956"/>
    <mergeCell ref="B978:C978"/>
    <mergeCell ref="B979:C979"/>
    <mergeCell ref="B980:C980"/>
    <mergeCell ref="B982:C982"/>
    <mergeCell ref="B983:C983"/>
    <mergeCell ref="B984:C984"/>
    <mergeCell ref="B985:C985"/>
    <mergeCell ref="B986:C986"/>
    <mergeCell ref="B987:C987"/>
    <mergeCell ref="B968:C968"/>
    <mergeCell ref="B969:C969"/>
    <mergeCell ref="B970:C970"/>
    <mergeCell ref="B971:C971"/>
    <mergeCell ref="B972:C972"/>
    <mergeCell ref="B973:C973"/>
    <mergeCell ref="B975:C975"/>
    <mergeCell ref="B976:C976"/>
    <mergeCell ref="B977:C977"/>
    <mergeCell ref="B999:C999"/>
    <mergeCell ref="B1000:C1000"/>
    <mergeCell ref="B1001:C1001"/>
    <mergeCell ref="B1003:C1003"/>
    <mergeCell ref="B1004:C1004"/>
    <mergeCell ref="B1005:C1005"/>
    <mergeCell ref="B1006:C1006"/>
    <mergeCell ref="B1007:C1007"/>
    <mergeCell ref="B1008:C1008"/>
    <mergeCell ref="B989:C989"/>
    <mergeCell ref="B990:C990"/>
    <mergeCell ref="B991:C991"/>
    <mergeCell ref="B992:C992"/>
    <mergeCell ref="B993:C993"/>
    <mergeCell ref="B994:C994"/>
    <mergeCell ref="B996:C996"/>
    <mergeCell ref="B997:C997"/>
    <mergeCell ref="B998:C998"/>
    <mergeCell ref="B1020:C1020"/>
    <mergeCell ref="B1021:C1021"/>
    <mergeCell ref="B1022:C1022"/>
    <mergeCell ref="B1024:C1024"/>
    <mergeCell ref="B1025:C1025"/>
    <mergeCell ref="B1026:C1026"/>
    <mergeCell ref="B1027:C1027"/>
    <mergeCell ref="B1028:C1028"/>
    <mergeCell ref="B1029:C1029"/>
    <mergeCell ref="B1010:C1010"/>
    <mergeCell ref="B1011:C1011"/>
    <mergeCell ref="B1012:C1012"/>
    <mergeCell ref="B1013:C1013"/>
    <mergeCell ref="B1014:C1014"/>
    <mergeCell ref="B1015:C1015"/>
    <mergeCell ref="B1017:C1017"/>
    <mergeCell ref="B1018:C1018"/>
    <mergeCell ref="B1019:C1019"/>
    <mergeCell ref="B1041:C1041"/>
    <mergeCell ref="B1042:C1042"/>
    <mergeCell ref="B1043:C1043"/>
    <mergeCell ref="B1045:C1045"/>
    <mergeCell ref="B1046:C1046"/>
    <mergeCell ref="B1047:C1047"/>
    <mergeCell ref="B1048:C1048"/>
    <mergeCell ref="B1049:C1049"/>
    <mergeCell ref="B1050:C1050"/>
    <mergeCell ref="B1031:C1031"/>
    <mergeCell ref="B1032:C1032"/>
    <mergeCell ref="B1033:C1033"/>
    <mergeCell ref="B1034:C1034"/>
    <mergeCell ref="B1035:C1035"/>
    <mergeCell ref="B1036:C1036"/>
    <mergeCell ref="B1038:C1038"/>
    <mergeCell ref="B1039:C1039"/>
    <mergeCell ref="B1040:C1040"/>
    <mergeCell ref="B1062:C1062"/>
    <mergeCell ref="B1063:C1063"/>
    <mergeCell ref="B1064:C1064"/>
    <mergeCell ref="B1066:C1066"/>
    <mergeCell ref="B1067:C1067"/>
    <mergeCell ref="B1068:C1068"/>
    <mergeCell ref="B1069:C1069"/>
    <mergeCell ref="B1070:C1070"/>
    <mergeCell ref="B1071:C1071"/>
    <mergeCell ref="B1052:C1052"/>
    <mergeCell ref="B1053:C1053"/>
    <mergeCell ref="B1054:C1054"/>
    <mergeCell ref="B1055:C1055"/>
    <mergeCell ref="B1056:C1056"/>
    <mergeCell ref="B1057:C1057"/>
    <mergeCell ref="B1059:C1059"/>
    <mergeCell ref="B1060:C1060"/>
    <mergeCell ref="B1061:C1061"/>
    <mergeCell ref="B1083:C1083"/>
    <mergeCell ref="B1084:C1084"/>
    <mergeCell ref="B1085:C1085"/>
    <mergeCell ref="B1087:C1087"/>
    <mergeCell ref="B1088:C1088"/>
    <mergeCell ref="B1089:C1089"/>
    <mergeCell ref="B1090:C1090"/>
    <mergeCell ref="B1091:C1091"/>
    <mergeCell ref="B1092:C1092"/>
    <mergeCell ref="B1073:C1073"/>
    <mergeCell ref="B1074:C1074"/>
    <mergeCell ref="B1075:C1075"/>
    <mergeCell ref="B1076:C1076"/>
    <mergeCell ref="B1077:C1077"/>
    <mergeCell ref="B1078:C1078"/>
    <mergeCell ref="B1080:C1080"/>
    <mergeCell ref="B1081:C1081"/>
    <mergeCell ref="B1082:C1082"/>
    <mergeCell ref="B1104:C1104"/>
    <mergeCell ref="B1105:C1105"/>
    <mergeCell ref="B1106:C1106"/>
    <mergeCell ref="B1108:C1108"/>
    <mergeCell ref="B1109:C1109"/>
    <mergeCell ref="B1110:C1110"/>
    <mergeCell ref="B1111:C1111"/>
    <mergeCell ref="B1112:C1112"/>
    <mergeCell ref="B1113:C1113"/>
    <mergeCell ref="B1094:C1094"/>
    <mergeCell ref="B1095:C1095"/>
    <mergeCell ref="B1096:C1096"/>
    <mergeCell ref="B1097:C1097"/>
    <mergeCell ref="B1098:C1098"/>
    <mergeCell ref="B1099:C1099"/>
    <mergeCell ref="B1101:C1101"/>
    <mergeCell ref="B1102:C1102"/>
    <mergeCell ref="B1103:C1103"/>
    <mergeCell ref="B1125:C1125"/>
    <mergeCell ref="B1126:C1126"/>
    <mergeCell ref="B1127:C1127"/>
    <mergeCell ref="B1129:C1129"/>
    <mergeCell ref="B1130:C1130"/>
    <mergeCell ref="B1131:C1131"/>
    <mergeCell ref="B1132:C1132"/>
    <mergeCell ref="B1133:C1133"/>
    <mergeCell ref="B1134:C1134"/>
    <mergeCell ref="B1115:C1115"/>
    <mergeCell ref="B1116:C1116"/>
    <mergeCell ref="B1117:C1117"/>
    <mergeCell ref="B1118:C1118"/>
    <mergeCell ref="B1119:C1119"/>
    <mergeCell ref="B1120:C1120"/>
    <mergeCell ref="B1122:C1122"/>
    <mergeCell ref="B1123:C1123"/>
    <mergeCell ref="B1124:C1124"/>
    <mergeCell ref="B1146:C1146"/>
    <mergeCell ref="B1147:C1147"/>
    <mergeCell ref="B1148:C1148"/>
    <mergeCell ref="B1150:C1150"/>
    <mergeCell ref="B1151:C1151"/>
    <mergeCell ref="B1152:C1152"/>
    <mergeCell ref="B1153:C1153"/>
    <mergeCell ref="B1154:C1154"/>
    <mergeCell ref="B1155:C1155"/>
    <mergeCell ref="B1136:C1136"/>
    <mergeCell ref="B1137:C1137"/>
    <mergeCell ref="B1138:C1138"/>
    <mergeCell ref="B1139:C1139"/>
    <mergeCell ref="B1140:C1140"/>
    <mergeCell ref="B1141:C1141"/>
    <mergeCell ref="B1143:C1143"/>
    <mergeCell ref="B1144:C1144"/>
    <mergeCell ref="B1145:C1145"/>
    <mergeCell ref="B1167:C1167"/>
    <mergeCell ref="B1168:C1168"/>
    <mergeCell ref="B1169:C1169"/>
    <mergeCell ref="B1171:C1171"/>
    <mergeCell ref="B1172:C1172"/>
    <mergeCell ref="B1173:C1173"/>
    <mergeCell ref="B1174:C1174"/>
    <mergeCell ref="B1175:C1175"/>
    <mergeCell ref="B1176:C1176"/>
    <mergeCell ref="B1157:C1157"/>
    <mergeCell ref="B1158:C1158"/>
    <mergeCell ref="B1159:C1159"/>
    <mergeCell ref="B1160:C1160"/>
    <mergeCell ref="B1161:C1161"/>
    <mergeCell ref="B1162:C1162"/>
    <mergeCell ref="B1164:C1164"/>
    <mergeCell ref="B1165:C1165"/>
    <mergeCell ref="B1166:C1166"/>
    <mergeCell ref="B1188:C1188"/>
    <mergeCell ref="B1189:C1189"/>
    <mergeCell ref="B1190:C1190"/>
    <mergeCell ref="B1192:C1192"/>
    <mergeCell ref="B1193:C1193"/>
    <mergeCell ref="B1194:C1194"/>
    <mergeCell ref="B1195:C1195"/>
    <mergeCell ref="B1196:C1196"/>
    <mergeCell ref="B1197:C1197"/>
    <mergeCell ref="B1178:C1178"/>
    <mergeCell ref="B1179:C1179"/>
    <mergeCell ref="B1180:C1180"/>
    <mergeCell ref="B1181:C1181"/>
    <mergeCell ref="B1182:C1182"/>
    <mergeCell ref="B1183:C1183"/>
    <mergeCell ref="B1185:C1185"/>
    <mergeCell ref="B1186:C1186"/>
    <mergeCell ref="B1187:C1187"/>
    <mergeCell ref="B1209:C1209"/>
    <mergeCell ref="B1210:C1210"/>
    <mergeCell ref="B1211:C1211"/>
    <mergeCell ref="B1213:C1213"/>
    <mergeCell ref="B1214:C1214"/>
    <mergeCell ref="B1215:C1215"/>
    <mergeCell ref="B1216:C1216"/>
    <mergeCell ref="B1217:C1217"/>
    <mergeCell ref="B1218:C1218"/>
    <mergeCell ref="B1199:C1199"/>
    <mergeCell ref="B1200:C1200"/>
    <mergeCell ref="B1201:C1201"/>
    <mergeCell ref="B1202:C1202"/>
    <mergeCell ref="B1203:C1203"/>
    <mergeCell ref="B1204:C1204"/>
    <mergeCell ref="B1206:C1206"/>
    <mergeCell ref="B1207:C1207"/>
    <mergeCell ref="B1208:C1208"/>
    <mergeCell ref="B1230:C1230"/>
    <mergeCell ref="B1231:C1231"/>
    <mergeCell ref="B1232:C1232"/>
    <mergeCell ref="B1234:C1234"/>
    <mergeCell ref="B1235:C1235"/>
    <mergeCell ref="B1236:C1236"/>
    <mergeCell ref="B1237:C1237"/>
    <mergeCell ref="B1238:C1238"/>
    <mergeCell ref="B1239:C1239"/>
    <mergeCell ref="B1220:C1220"/>
    <mergeCell ref="B1221:C1221"/>
    <mergeCell ref="B1222:C1222"/>
    <mergeCell ref="B1223:C1223"/>
    <mergeCell ref="B1224:C1224"/>
    <mergeCell ref="B1225:C1225"/>
    <mergeCell ref="B1227:C1227"/>
    <mergeCell ref="B1228:C1228"/>
    <mergeCell ref="B1229:C1229"/>
    <mergeCell ref="B1251:C1251"/>
    <mergeCell ref="B1252:C1252"/>
    <mergeCell ref="B1253:C1253"/>
    <mergeCell ref="B1255:C1255"/>
    <mergeCell ref="B1256:C1256"/>
    <mergeCell ref="B1257:C1257"/>
    <mergeCell ref="B1258:C1258"/>
    <mergeCell ref="B1259:C1259"/>
    <mergeCell ref="B1260:C1260"/>
    <mergeCell ref="B1241:C1241"/>
    <mergeCell ref="B1242:C1242"/>
    <mergeCell ref="B1243:C1243"/>
    <mergeCell ref="B1244:C1244"/>
    <mergeCell ref="B1245:C1245"/>
    <mergeCell ref="B1246:C1246"/>
    <mergeCell ref="B1248:C1248"/>
    <mergeCell ref="B1249:C1249"/>
    <mergeCell ref="B1250:C1250"/>
    <mergeCell ref="B1272:C1272"/>
    <mergeCell ref="B1273:C1273"/>
    <mergeCell ref="B1274:C1274"/>
    <mergeCell ref="B1276:C1276"/>
    <mergeCell ref="B1277:C1277"/>
    <mergeCell ref="B1278:C1278"/>
    <mergeCell ref="B1279:C1279"/>
    <mergeCell ref="B1280:C1280"/>
    <mergeCell ref="B1281:C1281"/>
    <mergeCell ref="B1262:C1262"/>
    <mergeCell ref="B1263:C1263"/>
    <mergeCell ref="B1264:C1264"/>
    <mergeCell ref="B1265:C1265"/>
    <mergeCell ref="B1266:C1266"/>
    <mergeCell ref="B1267:C1267"/>
    <mergeCell ref="B1269:C1269"/>
    <mergeCell ref="B1270:C1270"/>
    <mergeCell ref="B1271:C1271"/>
    <mergeCell ref="B1293:C1293"/>
    <mergeCell ref="B1294:C1294"/>
    <mergeCell ref="B1295:C1295"/>
    <mergeCell ref="B1297:C1297"/>
    <mergeCell ref="B1298:C1298"/>
    <mergeCell ref="B1299:C1299"/>
    <mergeCell ref="B1300:C1300"/>
    <mergeCell ref="B1301:C1301"/>
    <mergeCell ref="B1302:C1302"/>
    <mergeCell ref="B1283:C1283"/>
    <mergeCell ref="B1284:C1284"/>
    <mergeCell ref="B1285:C1285"/>
    <mergeCell ref="B1286:C1286"/>
    <mergeCell ref="B1287:C1287"/>
    <mergeCell ref="B1288:C1288"/>
    <mergeCell ref="B1290:C1290"/>
    <mergeCell ref="B1291:C1291"/>
    <mergeCell ref="B1292:C1292"/>
    <mergeCell ref="B1314:C1314"/>
    <mergeCell ref="B1315:C1315"/>
    <mergeCell ref="B1316:C1316"/>
    <mergeCell ref="B1318:C1318"/>
    <mergeCell ref="B1319:C1319"/>
    <mergeCell ref="B1320:C1320"/>
    <mergeCell ref="B1321:C1321"/>
    <mergeCell ref="B1322:C1322"/>
    <mergeCell ref="B1323:C1323"/>
    <mergeCell ref="B1304:C1304"/>
    <mergeCell ref="B1305:C1305"/>
    <mergeCell ref="B1306:C1306"/>
    <mergeCell ref="B1307:C1307"/>
    <mergeCell ref="B1308:C1308"/>
    <mergeCell ref="B1309:C1309"/>
    <mergeCell ref="B1311:C1311"/>
    <mergeCell ref="B1312:C1312"/>
    <mergeCell ref="B1313:C1313"/>
  </mergeCells>
  <phoneticPr fontId="2" type="noConversion"/>
  <pageMargins left="0.75" right="0.75" top="1" bottom="1" header="0.5" footer="0.5"/>
  <pageSetup scale="90" orientation="portrait" horizontalDpi="1200" verticalDpi="1200" r:id="rId1"/>
  <headerFooter alignWithMargins="0"/>
  <drawing r:id="rId2"/>
  <legacyDrawing r:id="rId3"/>
  <oleObjects>
    <mc:AlternateContent xmlns:mc="http://schemas.openxmlformats.org/markup-compatibility/2006">
      <mc:Choice Requires="x14">
        <oleObject progId="Equation.3" shapeId="1083" r:id="rId4">
          <objectPr defaultSize="0" autoPict="0" r:id="rId5">
            <anchor moveWithCells="1" sizeWithCells="1">
              <from>
                <xdr:col>1</xdr:col>
                <xdr:colOff>390525</xdr:colOff>
                <xdr:row>1348</xdr:row>
                <xdr:rowOff>47625</xdr:rowOff>
              </from>
              <to>
                <xdr:col>7</xdr:col>
                <xdr:colOff>142875</xdr:colOff>
                <xdr:row>1349</xdr:row>
                <xdr:rowOff>114300</xdr:rowOff>
              </to>
            </anchor>
          </objectPr>
        </oleObject>
      </mc:Choice>
      <mc:Fallback>
        <oleObject progId="Equation.3" shapeId="1083" r:id="rId4"/>
      </mc:Fallback>
    </mc:AlternateContent>
  </oleObjec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927"/>
  <sheetViews>
    <sheetView showGridLines="0" topLeftCell="A846" zoomScaleNormal="100" workbookViewId="0">
      <selection activeCell="H850" sqref="H850"/>
    </sheetView>
  </sheetViews>
  <sheetFormatPr defaultRowHeight="11.25" x14ac:dyDescent="0.2"/>
  <cols>
    <col min="1" max="1" width="3.7109375" style="12" customWidth="1"/>
    <col min="2" max="2" width="34.7109375" style="12" bestFit="1" customWidth="1"/>
    <col min="3" max="3" width="11.140625" style="12" customWidth="1"/>
    <col min="4" max="4" width="10.140625" style="12" bestFit="1" customWidth="1"/>
    <col min="5" max="5" width="11.140625" style="124" customWidth="1"/>
    <col min="6" max="6" width="11.140625" style="12" customWidth="1"/>
    <col min="7" max="7" width="11.7109375" style="12" customWidth="1"/>
    <col min="8" max="16384" width="9.140625" style="12"/>
  </cols>
  <sheetData>
    <row r="2" spans="2:13" ht="18.75" x14ac:dyDescent="0.2">
      <c r="B2" s="1209" t="s">
        <v>322</v>
      </c>
      <c r="C2" s="1209"/>
      <c r="D2" s="1209"/>
      <c r="E2" s="1209"/>
      <c r="F2" s="1209"/>
      <c r="G2" s="1209"/>
    </row>
    <row r="3" spans="2:13" ht="18" customHeight="1" x14ac:dyDescent="0.2">
      <c r="B3" s="211"/>
      <c r="C3" s="211"/>
      <c r="D3" s="211"/>
      <c r="E3" s="1039"/>
      <c r="F3" s="211"/>
      <c r="G3" s="211"/>
    </row>
    <row r="4" spans="2:13" ht="13.5" customHeight="1" thickBot="1" x14ac:dyDescent="0.25">
      <c r="B4" s="190"/>
      <c r="C4" s="190"/>
      <c r="D4" s="190"/>
      <c r="E4" s="1040"/>
      <c r="F4" s="190"/>
      <c r="G4" s="190" t="s">
        <v>427</v>
      </c>
    </row>
    <row r="5" spans="2:13" ht="14.25" customHeight="1" x14ac:dyDescent="0.2">
      <c r="B5" s="1207" t="s">
        <v>323</v>
      </c>
      <c r="C5" s="1210" t="s">
        <v>324</v>
      </c>
      <c r="D5" s="1210"/>
      <c r="E5" s="1210"/>
      <c r="F5" s="1207" t="s">
        <v>327</v>
      </c>
      <c r="G5" s="1207" t="s">
        <v>1509</v>
      </c>
    </row>
    <row r="6" spans="2:13" ht="16.5" customHeight="1" thickBot="1" x14ac:dyDescent="0.25">
      <c r="B6" s="1208"/>
      <c r="C6" s="430" t="s">
        <v>325</v>
      </c>
      <c r="D6" s="430" t="s">
        <v>326</v>
      </c>
      <c r="E6" s="1041" t="s">
        <v>434</v>
      </c>
      <c r="F6" s="1208"/>
      <c r="G6" s="1208"/>
    </row>
    <row r="7" spans="2:13" x14ac:dyDescent="0.2">
      <c r="B7" s="109"/>
      <c r="C7" s="19"/>
      <c r="D7" s="19"/>
      <c r="E7" s="1023"/>
      <c r="F7" s="19"/>
      <c r="G7" s="19"/>
    </row>
    <row r="8" spans="2:13" x14ac:dyDescent="0.2">
      <c r="B8" s="110"/>
      <c r="C8" s="1211" t="s">
        <v>328</v>
      </c>
      <c r="D8" s="1211"/>
      <c r="E8" s="1211"/>
      <c r="F8" s="1211"/>
      <c r="G8" s="1211"/>
    </row>
    <row r="9" spans="2:13" x14ac:dyDescent="0.2">
      <c r="B9" s="110"/>
      <c r="C9" s="112"/>
      <c r="D9" s="112"/>
      <c r="E9" s="1023"/>
      <c r="F9" s="112"/>
      <c r="G9" s="112"/>
    </row>
    <row r="10" spans="2:13" ht="12.75" customHeight="1" x14ac:dyDescent="0.2">
      <c r="B10" s="110" t="s">
        <v>329</v>
      </c>
      <c r="C10" s="431">
        <v>133165</v>
      </c>
      <c r="D10" s="431">
        <v>37913</v>
      </c>
      <c r="E10" s="1023">
        <v>171078</v>
      </c>
      <c r="F10" s="431">
        <v>78847</v>
      </c>
      <c r="G10" s="433">
        <v>10.46</v>
      </c>
      <c r="J10" s="64"/>
      <c r="K10" s="64"/>
      <c r="L10" s="64"/>
      <c r="M10" s="64"/>
    </row>
    <row r="11" spans="2:13" x14ac:dyDescent="0.2">
      <c r="B11" s="196" t="s">
        <v>310</v>
      </c>
      <c r="C11" s="118"/>
      <c r="D11" s="118"/>
      <c r="E11" s="609"/>
      <c r="F11" s="118"/>
      <c r="G11" s="118"/>
      <c r="J11" s="64"/>
      <c r="K11" s="64"/>
      <c r="L11" s="64"/>
      <c r="M11" s="64"/>
    </row>
    <row r="12" spans="2:13" x14ac:dyDescent="0.2">
      <c r="B12" s="159" t="s">
        <v>330</v>
      </c>
      <c r="C12" s="434">
        <v>86414</v>
      </c>
      <c r="D12" s="434">
        <v>29230</v>
      </c>
      <c r="E12" s="609">
        <v>115644</v>
      </c>
      <c r="F12" s="434">
        <v>46568</v>
      </c>
      <c r="G12" s="436">
        <v>13.85</v>
      </c>
    </row>
    <row r="13" spans="2:13" x14ac:dyDescent="0.2">
      <c r="B13" s="159" t="s">
        <v>1937</v>
      </c>
      <c r="C13" s="434">
        <v>25408</v>
      </c>
      <c r="D13" s="434">
        <v>2938</v>
      </c>
      <c r="E13" s="609">
        <v>28346</v>
      </c>
      <c r="F13" s="434">
        <v>18384</v>
      </c>
      <c r="G13" s="436">
        <v>14.34</v>
      </c>
    </row>
    <row r="14" spans="2:13" x14ac:dyDescent="0.2">
      <c r="B14" s="159" t="s">
        <v>331</v>
      </c>
      <c r="C14" s="434">
        <v>16251</v>
      </c>
      <c r="D14" s="434">
        <v>3268</v>
      </c>
      <c r="E14" s="609">
        <v>19519</v>
      </c>
      <c r="F14" s="434">
        <v>12747</v>
      </c>
      <c r="G14" s="436">
        <v>7.76</v>
      </c>
    </row>
    <row r="15" spans="2:13" ht="12.75" customHeight="1" x14ac:dyDescent="0.2">
      <c r="B15" s="196" t="s">
        <v>308</v>
      </c>
      <c r="C15" s="434">
        <v>5092</v>
      </c>
      <c r="D15" s="434">
        <v>2477</v>
      </c>
      <c r="E15" s="609">
        <v>7569</v>
      </c>
      <c r="F15" s="434">
        <v>1148</v>
      </c>
      <c r="G15" s="436">
        <v>0.92</v>
      </c>
    </row>
    <row r="16" spans="2:13" ht="13.5" customHeight="1" x14ac:dyDescent="0.2">
      <c r="B16" s="110" t="s">
        <v>332</v>
      </c>
      <c r="C16" s="431">
        <v>59861</v>
      </c>
      <c r="D16" s="431">
        <v>34571</v>
      </c>
      <c r="E16" s="1023">
        <v>94432</v>
      </c>
      <c r="F16" s="431">
        <v>36142</v>
      </c>
      <c r="G16" s="433">
        <v>35.909999999999997</v>
      </c>
    </row>
    <row r="17" spans="2:13" ht="12.75" customHeight="1" x14ac:dyDescent="0.2">
      <c r="B17" s="196" t="s">
        <v>333</v>
      </c>
      <c r="C17" s="434">
        <v>46003</v>
      </c>
      <c r="D17" s="434">
        <v>24117</v>
      </c>
      <c r="E17" s="609">
        <v>70120</v>
      </c>
      <c r="F17" s="434">
        <v>28615</v>
      </c>
      <c r="G17" s="436">
        <v>37.270000000000003</v>
      </c>
    </row>
    <row r="18" spans="2:13" x14ac:dyDescent="0.2">
      <c r="B18" s="196" t="s">
        <v>346</v>
      </c>
      <c r="C18" s="434">
        <v>13858</v>
      </c>
      <c r="D18" s="434">
        <v>10454</v>
      </c>
      <c r="E18" s="609">
        <v>24312</v>
      </c>
      <c r="F18" s="434">
        <v>7527</v>
      </c>
      <c r="G18" s="436">
        <v>31.54</v>
      </c>
    </row>
    <row r="19" spans="2:13" s="21" customFormat="1" x14ac:dyDescent="0.2">
      <c r="E19" s="1042"/>
    </row>
    <row r="20" spans="2:13" x14ac:dyDescent="0.2">
      <c r="B20" s="21"/>
      <c r="C20" s="1211" t="s">
        <v>334</v>
      </c>
      <c r="D20" s="1211"/>
      <c r="E20" s="1211"/>
      <c r="F20" s="1211"/>
      <c r="G20" s="1211"/>
    </row>
    <row r="21" spans="2:13" x14ac:dyDescent="0.2">
      <c r="B21" s="21"/>
      <c r="C21" s="112"/>
      <c r="D21" s="112"/>
      <c r="E21" s="607"/>
      <c r="F21" s="112"/>
      <c r="G21" s="112"/>
    </row>
    <row r="22" spans="2:13" x14ac:dyDescent="0.2">
      <c r="B22" s="110" t="s">
        <v>329</v>
      </c>
      <c r="C22" s="431">
        <v>129127</v>
      </c>
      <c r="D22" s="431">
        <v>38595</v>
      </c>
      <c r="E22" s="607">
        <v>167722</v>
      </c>
      <c r="F22" s="431">
        <v>76775</v>
      </c>
      <c r="G22" s="433">
        <v>10.72</v>
      </c>
      <c r="J22" s="64"/>
      <c r="K22" s="64"/>
      <c r="L22" s="64"/>
      <c r="M22" s="64"/>
    </row>
    <row r="23" spans="2:13" ht="13.5" customHeight="1" x14ac:dyDescent="0.2">
      <c r="B23" s="196" t="s">
        <v>310</v>
      </c>
      <c r="C23" s="21"/>
      <c r="D23" s="21"/>
      <c r="E23" s="1042"/>
      <c r="F23" s="21"/>
      <c r="G23" s="118"/>
      <c r="J23" s="64"/>
      <c r="K23" s="64"/>
      <c r="L23" s="64"/>
      <c r="M23" s="64"/>
    </row>
    <row r="24" spans="2:13" x14ac:dyDescent="0.2">
      <c r="B24" s="159" t="s">
        <v>330</v>
      </c>
      <c r="C24" s="434">
        <v>84501</v>
      </c>
      <c r="D24" s="434">
        <v>28870</v>
      </c>
      <c r="E24" s="608">
        <v>113371</v>
      </c>
      <c r="F24" s="434">
        <v>44227</v>
      </c>
      <c r="G24" s="436">
        <v>14.1</v>
      </c>
    </row>
    <row r="25" spans="2:13" x14ac:dyDescent="0.2">
      <c r="B25" s="159" t="s">
        <v>1937</v>
      </c>
      <c r="C25" s="434">
        <v>22704</v>
      </c>
      <c r="D25" s="434">
        <v>3741</v>
      </c>
      <c r="E25" s="608">
        <v>26445</v>
      </c>
      <c r="F25" s="434">
        <v>17477</v>
      </c>
      <c r="G25" s="436">
        <v>17.72</v>
      </c>
    </row>
    <row r="26" spans="2:13" x14ac:dyDescent="0.2">
      <c r="B26" s="159" t="s">
        <v>331</v>
      </c>
      <c r="C26" s="434">
        <v>16854</v>
      </c>
      <c r="D26" s="434">
        <v>3232</v>
      </c>
      <c r="E26" s="608">
        <v>20086</v>
      </c>
      <c r="F26" s="434">
        <v>13468</v>
      </c>
      <c r="G26" s="436">
        <v>7.58</v>
      </c>
    </row>
    <row r="27" spans="2:13" x14ac:dyDescent="0.2">
      <c r="B27" s="196" t="s">
        <v>308</v>
      </c>
      <c r="C27" s="434">
        <v>5068</v>
      </c>
      <c r="D27" s="434">
        <v>2752</v>
      </c>
      <c r="E27" s="608">
        <v>7820</v>
      </c>
      <c r="F27" s="434">
        <v>1603</v>
      </c>
      <c r="G27" s="436">
        <v>1.27</v>
      </c>
    </row>
    <row r="28" spans="2:13" x14ac:dyDescent="0.2">
      <c r="B28" s="110" t="s">
        <v>332</v>
      </c>
      <c r="C28" s="431">
        <v>55662</v>
      </c>
      <c r="D28" s="431">
        <v>34590</v>
      </c>
      <c r="E28" s="607">
        <v>90252</v>
      </c>
      <c r="F28" s="431">
        <v>30089</v>
      </c>
      <c r="G28" s="433">
        <v>30.82</v>
      </c>
    </row>
    <row r="29" spans="2:13" x14ac:dyDescent="0.2">
      <c r="B29" s="196" t="s">
        <v>333</v>
      </c>
      <c r="C29" s="434">
        <v>42698</v>
      </c>
      <c r="D29" s="434">
        <v>24243</v>
      </c>
      <c r="E29" s="608">
        <v>66941</v>
      </c>
      <c r="F29" s="434">
        <v>24934</v>
      </c>
      <c r="G29" s="436">
        <v>32.9</v>
      </c>
    </row>
    <row r="30" spans="2:13" x14ac:dyDescent="0.2">
      <c r="B30" s="196" t="s">
        <v>346</v>
      </c>
      <c r="C30" s="434">
        <v>12964</v>
      </c>
      <c r="D30" s="434">
        <v>10347</v>
      </c>
      <c r="E30" s="608">
        <v>23311</v>
      </c>
      <c r="F30" s="434">
        <v>5155</v>
      </c>
      <c r="G30" s="436">
        <v>23.63</v>
      </c>
    </row>
    <row r="31" spans="2:13" x14ac:dyDescent="0.2">
      <c r="B31" s="21"/>
      <c r="C31" s="21"/>
      <c r="D31" s="21"/>
      <c r="E31" s="1042"/>
      <c r="F31" s="21"/>
      <c r="G31" s="21"/>
    </row>
    <row r="32" spans="2:13" x14ac:dyDescent="0.2">
      <c r="B32" s="21"/>
      <c r="C32" s="1211" t="s">
        <v>335</v>
      </c>
      <c r="D32" s="1211"/>
      <c r="E32" s="1211"/>
      <c r="F32" s="1211"/>
      <c r="G32" s="1211"/>
    </row>
    <row r="33" spans="2:13" x14ac:dyDescent="0.2">
      <c r="B33" s="21"/>
      <c r="C33" s="21"/>
      <c r="D33" s="21"/>
      <c r="E33" s="1042"/>
      <c r="F33" s="21"/>
      <c r="G33" s="21"/>
    </row>
    <row r="34" spans="2:13" x14ac:dyDescent="0.2">
      <c r="B34" s="110" t="s">
        <v>329</v>
      </c>
      <c r="C34" s="431">
        <v>127912</v>
      </c>
      <c r="D34" s="431">
        <v>38466</v>
      </c>
      <c r="E34" s="607">
        <v>166378</v>
      </c>
      <c r="F34" s="431">
        <v>75695</v>
      </c>
      <c r="G34" s="433">
        <v>10.41</v>
      </c>
      <c r="J34" s="64"/>
      <c r="K34" s="64"/>
      <c r="L34" s="64"/>
      <c r="M34" s="64"/>
    </row>
    <row r="35" spans="2:13" x14ac:dyDescent="0.2">
      <c r="B35" s="196" t="s">
        <v>310</v>
      </c>
      <c r="C35" s="118"/>
      <c r="D35" s="118"/>
      <c r="E35" s="608"/>
      <c r="F35" s="118"/>
      <c r="G35" s="118"/>
      <c r="J35" s="64"/>
      <c r="K35" s="64"/>
      <c r="L35" s="64"/>
      <c r="M35" s="64"/>
    </row>
    <row r="36" spans="2:13" x14ac:dyDescent="0.2">
      <c r="B36" s="159" t="s">
        <v>330</v>
      </c>
      <c r="C36" s="434">
        <v>68665</v>
      </c>
      <c r="D36" s="434">
        <v>23929</v>
      </c>
      <c r="E36" s="608">
        <v>92594</v>
      </c>
      <c r="F36" s="434">
        <v>34170</v>
      </c>
      <c r="G36" s="436">
        <v>12.81</v>
      </c>
    </row>
    <row r="37" spans="2:13" x14ac:dyDescent="0.2">
      <c r="B37" s="159" t="s">
        <v>1938</v>
      </c>
      <c r="C37" s="434">
        <v>37921</v>
      </c>
      <c r="D37" s="434">
        <v>8626</v>
      </c>
      <c r="E37" s="608">
        <v>46547</v>
      </c>
      <c r="F37" s="434">
        <v>26667</v>
      </c>
      <c r="G37" s="436">
        <v>16.05</v>
      </c>
    </row>
    <row r="38" spans="2:13" x14ac:dyDescent="0.2">
      <c r="B38" s="159" t="s">
        <v>331</v>
      </c>
      <c r="C38" s="434">
        <v>16775</v>
      </c>
      <c r="D38" s="434">
        <v>3378</v>
      </c>
      <c r="E38" s="608">
        <v>20153</v>
      </c>
      <c r="F38" s="434">
        <v>13266</v>
      </c>
      <c r="G38" s="436">
        <v>7.16</v>
      </c>
    </row>
    <row r="39" spans="2:13" x14ac:dyDescent="0.2">
      <c r="B39" s="196" t="s">
        <v>308</v>
      </c>
      <c r="C39" s="434">
        <v>4551</v>
      </c>
      <c r="D39" s="434">
        <v>2533</v>
      </c>
      <c r="E39" s="608">
        <v>7084</v>
      </c>
      <c r="F39" s="434">
        <v>1592</v>
      </c>
      <c r="G39" s="436">
        <v>1.46</v>
      </c>
    </row>
    <row r="40" spans="2:13" x14ac:dyDescent="0.2">
      <c r="B40" s="110" t="s">
        <v>332</v>
      </c>
      <c r="C40" s="431">
        <v>54946</v>
      </c>
      <c r="D40" s="431">
        <v>34438</v>
      </c>
      <c r="E40" s="607">
        <v>89384</v>
      </c>
      <c r="F40" s="431">
        <v>28555</v>
      </c>
      <c r="G40" s="433">
        <v>29.25</v>
      </c>
    </row>
    <row r="41" spans="2:13" x14ac:dyDescent="0.2">
      <c r="B41" s="196" t="s">
        <v>333</v>
      </c>
      <c r="C41" s="434">
        <v>41772</v>
      </c>
      <c r="D41" s="434">
        <v>24487</v>
      </c>
      <c r="E41" s="608">
        <v>66259</v>
      </c>
      <c r="F41" s="434">
        <v>22456</v>
      </c>
      <c r="G41" s="436">
        <v>29.57</v>
      </c>
    </row>
    <row r="42" spans="2:13" x14ac:dyDescent="0.2">
      <c r="B42" s="196" t="s">
        <v>1939</v>
      </c>
      <c r="C42" s="434">
        <v>13174</v>
      </c>
      <c r="D42" s="434">
        <v>9951</v>
      </c>
      <c r="E42" s="608">
        <v>23125</v>
      </c>
      <c r="F42" s="434">
        <v>6099</v>
      </c>
      <c r="G42" s="436">
        <v>28.14</v>
      </c>
    </row>
    <row r="43" spans="2:13" x14ac:dyDescent="0.2">
      <c r="B43" s="21"/>
      <c r="C43" s="21"/>
      <c r="D43" s="21"/>
      <c r="E43" s="1042"/>
      <c r="F43" s="21"/>
      <c r="G43" s="21"/>
    </row>
    <row r="44" spans="2:13" x14ac:dyDescent="0.2">
      <c r="B44" s="21"/>
      <c r="C44" s="1211" t="s">
        <v>336</v>
      </c>
      <c r="D44" s="1211"/>
      <c r="E44" s="1211"/>
      <c r="F44" s="1211"/>
      <c r="G44" s="1211"/>
    </row>
    <row r="45" spans="2:13" x14ac:dyDescent="0.2">
      <c r="B45" s="21"/>
      <c r="C45" s="21"/>
      <c r="D45" s="21"/>
      <c r="E45" s="1042"/>
      <c r="F45" s="21"/>
      <c r="G45" s="21"/>
    </row>
    <row r="46" spans="2:13" x14ac:dyDescent="0.2">
      <c r="B46" s="110" t="s">
        <v>329</v>
      </c>
      <c r="C46" s="431">
        <v>127514</v>
      </c>
      <c r="D46" s="431">
        <v>37923</v>
      </c>
      <c r="E46" s="607">
        <v>165437</v>
      </c>
      <c r="F46" s="431">
        <v>69451</v>
      </c>
      <c r="G46" s="433">
        <v>8.85</v>
      </c>
      <c r="J46" s="64"/>
      <c r="K46" s="64"/>
      <c r="L46" s="64"/>
      <c r="M46" s="64"/>
    </row>
    <row r="47" spans="2:13" x14ac:dyDescent="0.2">
      <c r="B47" s="196" t="s">
        <v>310</v>
      </c>
      <c r="C47" s="118"/>
      <c r="D47" s="118"/>
      <c r="E47" s="608"/>
      <c r="F47" s="118"/>
      <c r="G47" s="118"/>
      <c r="J47" s="64"/>
      <c r="K47" s="64"/>
      <c r="L47" s="64"/>
      <c r="M47" s="64"/>
    </row>
    <row r="48" spans="2:13" x14ac:dyDescent="0.2">
      <c r="B48" s="159" t="s">
        <v>330</v>
      </c>
      <c r="C48" s="434">
        <v>67086</v>
      </c>
      <c r="D48" s="434">
        <v>23671</v>
      </c>
      <c r="E48" s="608">
        <v>90757</v>
      </c>
      <c r="F48" s="434">
        <v>33619</v>
      </c>
      <c r="G48" s="436">
        <v>13.13</v>
      </c>
    </row>
    <row r="49" spans="2:13" x14ac:dyDescent="0.2">
      <c r="B49" s="159" t="s">
        <v>1938</v>
      </c>
      <c r="C49" s="434">
        <v>39178</v>
      </c>
      <c r="D49" s="434">
        <v>8630</v>
      </c>
      <c r="E49" s="608">
        <v>47808</v>
      </c>
      <c r="F49" s="434">
        <v>22544</v>
      </c>
      <c r="G49" s="436">
        <v>12.35</v>
      </c>
    </row>
    <row r="50" spans="2:13" x14ac:dyDescent="0.2">
      <c r="B50" s="159" t="s">
        <v>331</v>
      </c>
      <c r="C50" s="434">
        <v>16720</v>
      </c>
      <c r="D50" s="434">
        <v>3087</v>
      </c>
      <c r="E50" s="608">
        <v>19807</v>
      </c>
      <c r="F50" s="434">
        <v>11728</v>
      </c>
      <c r="G50" s="436">
        <v>5.44</v>
      </c>
    </row>
    <row r="51" spans="2:13" x14ac:dyDescent="0.2">
      <c r="B51" s="196" t="s">
        <v>308</v>
      </c>
      <c r="C51" s="434">
        <v>4530</v>
      </c>
      <c r="D51" s="434">
        <v>2535</v>
      </c>
      <c r="E51" s="608">
        <v>7065</v>
      </c>
      <c r="F51" s="434">
        <v>1560</v>
      </c>
      <c r="G51" s="436">
        <v>1.19</v>
      </c>
    </row>
    <row r="52" spans="2:13" x14ac:dyDescent="0.2">
      <c r="B52" s="110" t="s">
        <v>332</v>
      </c>
      <c r="C52" s="431">
        <v>63238</v>
      </c>
      <c r="D52" s="431">
        <v>37913</v>
      </c>
      <c r="E52" s="607">
        <v>101151</v>
      </c>
      <c r="F52" s="431">
        <v>36682</v>
      </c>
      <c r="G52" s="433">
        <v>38.18</v>
      </c>
    </row>
    <row r="53" spans="2:13" x14ac:dyDescent="0.2">
      <c r="B53" s="196" t="s">
        <v>333</v>
      </c>
      <c r="C53" s="434">
        <v>50664</v>
      </c>
      <c r="D53" s="434">
        <v>28129</v>
      </c>
      <c r="E53" s="608">
        <v>78793</v>
      </c>
      <c r="F53" s="434">
        <v>31045</v>
      </c>
      <c r="G53" s="436">
        <v>41.74</v>
      </c>
    </row>
    <row r="54" spans="2:13" x14ac:dyDescent="0.2">
      <c r="B54" s="196" t="s">
        <v>1939</v>
      </c>
      <c r="C54" s="434">
        <v>12574</v>
      </c>
      <c r="D54" s="434">
        <v>9784</v>
      </c>
      <c r="E54" s="608">
        <v>22358</v>
      </c>
      <c r="F54" s="434">
        <v>5637</v>
      </c>
      <c r="G54" s="436">
        <v>25.99</v>
      </c>
    </row>
    <row r="55" spans="2:13" x14ac:dyDescent="0.2">
      <c r="B55" s="21"/>
      <c r="C55" s="21"/>
      <c r="D55" s="21"/>
      <c r="E55" s="1042"/>
      <c r="F55" s="21"/>
      <c r="G55" s="21"/>
    </row>
    <row r="56" spans="2:13" x14ac:dyDescent="0.2">
      <c r="B56" s="21"/>
      <c r="C56" s="1211" t="s">
        <v>337</v>
      </c>
      <c r="D56" s="1211"/>
      <c r="E56" s="1211"/>
      <c r="F56" s="1211"/>
      <c r="G56" s="1211"/>
    </row>
    <row r="57" spans="2:13" x14ac:dyDescent="0.2">
      <c r="B57" s="21"/>
      <c r="C57" s="21"/>
      <c r="D57" s="21"/>
      <c r="E57" s="1042"/>
      <c r="F57" s="21"/>
      <c r="G57" s="21"/>
    </row>
    <row r="58" spans="2:13" x14ac:dyDescent="0.2">
      <c r="B58" s="110" t="s">
        <v>329</v>
      </c>
      <c r="C58" s="432">
        <v>133815</v>
      </c>
      <c r="D58" s="432">
        <v>37102</v>
      </c>
      <c r="E58" s="1023">
        <v>170917</v>
      </c>
      <c r="F58" s="208">
        <v>75251.460000000006</v>
      </c>
      <c r="G58" s="433">
        <v>9.5500000000000007</v>
      </c>
      <c r="J58" s="64"/>
      <c r="K58" s="64"/>
      <c r="L58" s="64"/>
      <c r="M58" s="64"/>
    </row>
    <row r="59" spans="2:13" x14ac:dyDescent="0.2">
      <c r="B59" s="196" t="s">
        <v>310</v>
      </c>
      <c r="C59" s="111"/>
      <c r="D59" s="111"/>
      <c r="E59" s="609"/>
      <c r="F59" s="111"/>
      <c r="G59" s="118"/>
      <c r="J59" s="64"/>
      <c r="K59" s="64"/>
      <c r="L59" s="64"/>
      <c r="M59" s="64"/>
    </row>
    <row r="60" spans="2:13" x14ac:dyDescent="0.2">
      <c r="B60" s="159" t="s">
        <v>330</v>
      </c>
      <c r="C60" s="435">
        <v>70943</v>
      </c>
      <c r="D60" s="435">
        <v>23053</v>
      </c>
      <c r="E60" s="609">
        <v>93996</v>
      </c>
      <c r="F60" s="437">
        <v>39653.360000000001</v>
      </c>
      <c r="G60" s="436">
        <v>15.35</v>
      </c>
    </row>
    <row r="61" spans="2:13" x14ac:dyDescent="0.2">
      <c r="B61" s="159" t="s">
        <v>1938</v>
      </c>
      <c r="C61" s="435">
        <v>41612</v>
      </c>
      <c r="D61" s="435">
        <v>8263</v>
      </c>
      <c r="E61" s="609">
        <v>49875</v>
      </c>
      <c r="F61" s="437">
        <v>22433.52</v>
      </c>
      <c r="G61" s="436">
        <v>13.72</v>
      </c>
    </row>
    <row r="62" spans="2:13" x14ac:dyDescent="0.2">
      <c r="B62" s="159" t="s">
        <v>331</v>
      </c>
      <c r="C62" s="435">
        <v>16930</v>
      </c>
      <c r="D62" s="435">
        <v>3255</v>
      </c>
      <c r="E62" s="609">
        <v>20185</v>
      </c>
      <c r="F62" s="437">
        <v>11674.65</v>
      </c>
      <c r="G62" s="436">
        <v>4.96</v>
      </c>
    </row>
    <row r="63" spans="2:13" x14ac:dyDescent="0.2">
      <c r="B63" s="196" t="s">
        <v>308</v>
      </c>
      <c r="C63" s="435">
        <v>4330</v>
      </c>
      <c r="D63" s="435">
        <v>2531</v>
      </c>
      <c r="E63" s="609">
        <v>6861</v>
      </c>
      <c r="F63" s="437">
        <v>1489.93</v>
      </c>
      <c r="G63" s="436">
        <v>1.1399999999999999</v>
      </c>
    </row>
    <row r="64" spans="2:13" x14ac:dyDescent="0.2">
      <c r="B64" s="110" t="s">
        <v>332</v>
      </c>
      <c r="C64" s="432">
        <v>57923</v>
      </c>
      <c r="D64" s="432">
        <v>35698</v>
      </c>
      <c r="E64" s="1023">
        <v>93621</v>
      </c>
      <c r="F64" s="208">
        <v>28089.05</v>
      </c>
      <c r="G64" s="433">
        <v>30.69</v>
      </c>
    </row>
    <row r="65" spans="2:13" x14ac:dyDescent="0.2">
      <c r="B65" s="196" t="s">
        <v>333</v>
      </c>
      <c r="C65" s="435">
        <v>45350</v>
      </c>
      <c r="D65" s="435">
        <v>25971</v>
      </c>
      <c r="E65" s="609">
        <v>71321</v>
      </c>
      <c r="F65" s="437">
        <v>23080.59</v>
      </c>
      <c r="G65" s="436">
        <v>32.43</v>
      </c>
    </row>
    <row r="66" spans="2:13" x14ac:dyDescent="0.2">
      <c r="B66" s="196" t="s">
        <v>1939</v>
      </c>
      <c r="C66" s="435">
        <v>12573</v>
      </c>
      <c r="D66" s="435">
        <v>9727</v>
      </c>
      <c r="E66" s="609">
        <v>22300</v>
      </c>
      <c r="F66" s="437">
        <v>5008.46</v>
      </c>
      <c r="G66" s="436">
        <v>24.6</v>
      </c>
    </row>
    <row r="67" spans="2:13" x14ac:dyDescent="0.2">
      <c r="B67" s="21"/>
      <c r="C67" s="21"/>
      <c r="D67" s="21"/>
      <c r="E67" s="1042"/>
      <c r="F67" s="21"/>
      <c r="G67" s="21"/>
    </row>
    <row r="68" spans="2:13" x14ac:dyDescent="0.2">
      <c r="B68" s="21"/>
      <c r="C68" s="1211" t="s">
        <v>338</v>
      </c>
      <c r="D68" s="1211"/>
      <c r="E68" s="1211"/>
      <c r="F68" s="1211"/>
      <c r="G68" s="1211"/>
    </row>
    <row r="69" spans="2:13" x14ac:dyDescent="0.2">
      <c r="B69" s="21"/>
      <c r="C69" s="21"/>
      <c r="D69" s="21"/>
      <c r="E69" s="1042"/>
      <c r="F69" s="21"/>
      <c r="G69" s="21"/>
    </row>
    <row r="70" spans="2:13" x14ac:dyDescent="0.2">
      <c r="B70" s="110" t="s">
        <v>329</v>
      </c>
      <c r="C70" s="432">
        <v>124267</v>
      </c>
      <c r="D70" s="432">
        <v>38159</v>
      </c>
      <c r="E70" s="1023">
        <v>162426</v>
      </c>
      <c r="F70" s="432">
        <v>67658</v>
      </c>
      <c r="G70" s="433">
        <v>7.9</v>
      </c>
      <c r="J70" s="64"/>
      <c r="K70" s="64"/>
      <c r="L70" s="64"/>
      <c r="M70" s="64"/>
    </row>
    <row r="71" spans="2:13" x14ac:dyDescent="0.2">
      <c r="B71" s="196" t="s">
        <v>310</v>
      </c>
      <c r="C71" s="111"/>
      <c r="D71" s="111"/>
      <c r="E71" s="609"/>
      <c r="F71" s="111"/>
      <c r="G71" s="118"/>
      <c r="J71" s="64"/>
      <c r="K71" s="64"/>
      <c r="L71" s="64"/>
      <c r="M71" s="64"/>
    </row>
    <row r="72" spans="2:13" x14ac:dyDescent="0.2">
      <c r="B72" s="159" t="s">
        <v>330</v>
      </c>
      <c r="C72" s="435">
        <v>65880</v>
      </c>
      <c r="D72" s="435">
        <v>23425</v>
      </c>
      <c r="E72" s="609">
        <v>89305</v>
      </c>
      <c r="F72" s="435">
        <v>36272</v>
      </c>
      <c r="G72" s="436">
        <v>13.86</v>
      </c>
    </row>
    <row r="73" spans="2:13" x14ac:dyDescent="0.2">
      <c r="B73" s="159" t="s">
        <v>1938</v>
      </c>
      <c r="C73" s="435">
        <v>37408</v>
      </c>
      <c r="D73" s="435">
        <v>8884</v>
      </c>
      <c r="E73" s="609">
        <v>46292</v>
      </c>
      <c r="F73" s="435">
        <v>18776</v>
      </c>
      <c r="G73" s="436">
        <v>10.029999999999999</v>
      </c>
    </row>
    <row r="74" spans="2:13" x14ac:dyDescent="0.2">
      <c r="B74" s="159" t="s">
        <v>331</v>
      </c>
      <c r="C74" s="435">
        <v>16654</v>
      </c>
      <c r="D74" s="435">
        <v>3239</v>
      </c>
      <c r="E74" s="609">
        <v>19893</v>
      </c>
      <c r="F74" s="435">
        <v>11165</v>
      </c>
      <c r="G74" s="436">
        <v>4.08</v>
      </c>
    </row>
    <row r="75" spans="2:13" x14ac:dyDescent="0.2">
      <c r="B75" s="196" t="s">
        <v>308</v>
      </c>
      <c r="C75" s="435">
        <v>4325</v>
      </c>
      <c r="D75" s="435">
        <v>2610</v>
      </c>
      <c r="E75" s="609">
        <v>6935</v>
      </c>
      <c r="F75" s="435">
        <v>1445</v>
      </c>
      <c r="G75" s="436">
        <v>1.08</v>
      </c>
    </row>
    <row r="76" spans="2:13" x14ac:dyDescent="0.2">
      <c r="B76" s="110" t="s">
        <v>332</v>
      </c>
      <c r="C76" s="432">
        <v>52729</v>
      </c>
      <c r="D76" s="432">
        <v>33791</v>
      </c>
      <c r="E76" s="1023">
        <v>86520</v>
      </c>
      <c r="F76" s="432">
        <v>25289</v>
      </c>
      <c r="G76" s="433">
        <v>26.95</v>
      </c>
    </row>
    <row r="77" spans="2:13" x14ac:dyDescent="0.2">
      <c r="B77" s="196" t="s">
        <v>333</v>
      </c>
      <c r="C77" s="435">
        <v>40870</v>
      </c>
      <c r="D77" s="435">
        <v>24378</v>
      </c>
      <c r="E77" s="609">
        <v>65248</v>
      </c>
      <c r="F77" s="435">
        <v>20414</v>
      </c>
      <c r="G77" s="436">
        <v>27.54</v>
      </c>
    </row>
    <row r="78" spans="2:13" x14ac:dyDescent="0.2">
      <c r="B78" s="196" t="s">
        <v>1939</v>
      </c>
      <c r="C78" s="435">
        <v>11859</v>
      </c>
      <c r="D78" s="435">
        <v>9413</v>
      </c>
      <c r="E78" s="609">
        <v>21272</v>
      </c>
      <c r="F78" s="435">
        <v>4875</v>
      </c>
      <c r="G78" s="436">
        <v>24.75</v>
      </c>
    </row>
    <row r="79" spans="2:13" x14ac:dyDescent="0.2">
      <c r="B79" s="21"/>
      <c r="C79" s="21"/>
      <c r="D79" s="21"/>
      <c r="E79" s="1042"/>
      <c r="F79" s="21"/>
      <c r="G79" s="21"/>
    </row>
    <row r="80" spans="2:13" x14ac:dyDescent="0.2">
      <c r="B80" s="21"/>
      <c r="C80" s="1211" t="s">
        <v>339</v>
      </c>
      <c r="D80" s="1211"/>
      <c r="E80" s="1211"/>
      <c r="F80" s="1211"/>
      <c r="G80" s="1211"/>
    </row>
    <row r="81" spans="2:13" x14ac:dyDescent="0.2">
      <c r="B81" s="21"/>
      <c r="C81" s="21"/>
      <c r="D81" s="21"/>
      <c r="E81" s="1042"/>
      <c r="F81" s="21"/>
      <c r="G81" s="21"/>
    </row>
    <row r="82" spans="2:13" x14ac:dyDescent="0.2">
      <c r="B82" s="110" t="s">
        <v>329</v>
      </c>
      <c r="C82" s="432">
        <v>118358</v>
      </c>
      <c r="D82" s="432">
        <v>35317</v>
      </c>
      <c r="E82" s="1023">
        <v>153675</v>
      </c>
      <c r="F82" s="432">
        <v>64971</v>
      </c>
      <c r="G82" s="433">
        <v>7.66</v>
      </c>
      <c r="J82" s="64"/>
      <c r="K82" s="64"/>
      <c r="L82" s="64"/>
      <c r="M82" s="64"/>
    </row>
    <row r="83" spans="2:13" x14ac:dyDescent="0.2">
      <c r="B83" s="196" t="s">
        <v>310</v>
      </c>
      <c r="C83" s="111"/>
      <c r="D83" s="111"/>
      <c r="E83" s="609"/>
      <c r="F83" s="111"/>
      <c r="G83" s="118"/>
      <c r="J83" s="64"/>
      <c r="K83" s="64"/>
      <c r="L83" s="64"/>
      <c r="M83" s="64"/>
    </row>
    <row r="84" spans="2:13" x14ac:dyDescent="0.2">
      <c r="B84" s="159" t="s">
        <v>330</v>
      </c>
      <c r="C84" s="435">
        <v>61717</v>
      </c>
      <c r="D84" s="435">
        <v>20347</v>
      </c>
      <c r="E84" s="609">
        <v>82063</v>
      </c>
      <c r="F84" s="435">
        <v>35206</v>
      </c>
      <c r="G84" s="436">
        <v>13.41</v>
      </c>
    </row>
    <row r="85" spans="2:13" x14ac:dyDescent="0.2">
      <c r="B85" s="159" t="s">
        <v>1938</v>
      </c>
      <c r="C85" s="435">
        <v>35251</v>
      </c>
      <c r="D85" s="435">
        <v>8908</v>
      </c>
      <c r="E85" s="609">
        <v>44159</v>
      </c>
      <c r="F85" s="435">
        <v>17092</v>
      </c>
      <c r="G85" s="436">
        <v>9.83</v>
      </c>
    </row>
    <row r="86" spans="2:13" x14ac:dyDescent="0.2">
      <c r="B86" s="159" t="s">
        <v>331</v>
      </c>
      <c r="C86" s="435">
        <v>16850</v>
      </c>
      <c r="D86" s="435">
        <v>3228</v>
      </c>
      <c r="E86" s="609">
        <v>20078</v>
      </c>
      <c r="F86" s="435">
        <v>11229</v>
      </c>
      <c r="G86" s="436">
        <v>3.98</v>
      </c>
    </row>
    <row r="87" spans="2:13" x14ac:dyDescent="0.2">
      <c r="B87" s="196" t="s">
        <v>308</v>
      </c>
      <c r="C87" s="435">
        <v>4540</v>
      </c>
      <c r="D87" s="435">
        <v>2835</v>
      </c>
      <c r="E87" s="609">
        <v>7374</v>
      </c>
      <c r="F87" s="435">
        <v>1444</v>
      </c>
      <c r="G87" s="436">
        <v>1.1200000000000001</v>
      </c>
    </row>
    <row r="88" spans="2:13" x14ac:dyDescent="0.2">
      <c r="B88" s="110" t="s">
        <v>332</v>
      </c>
      <c r="C88" s="432">
        <v>60165</v>
      </c>
      <c r="D88" s="432">
        <v>38856</v>
      </c>
      <c r="E88" s="1023">
        <v>99021</v>
      </c>
      <c r="F88" s="432">
        <v>26838</v>
      </c>
      <c r="G88" s="433">
        <v>31.46</v>
      </c>
    </row>
    <row r="89" spans="2:13" x14ac:dyDescent="0.2">
      <c r="B89" s="196" t="s">
        <v>333</v>
      </c>
      <c r="C89" s="435">
        <v>48057</v>
      </c>
      <c r="D89" s="435">
        <v>28933</v>
      </c>
      <c r="E89" s="609">
        <v>76990</v>
      </c>
      <c r="F89" s="435">
        <v>22480</v>
      </c>
      <c r="G89" s="436">
        <v>32.700000000000003</v>
      </c>
    </row>
    <row r="90" spans="2:13" x14ac:dyDescent="0.2">
      <c r="B90" s="196" t="s">
        <v>346</v>
      </c>
      <c r="C90" s="435">
        <v>12108</v>
      </c>
      <c r="D90" s="435">
        <v>9922</v>
      </c>
      <c r="E90" s="609">
        <v>22031</v>
      </c>
      <c r="F90" s="435">
        <v>4358</v>
      </c>
      <c r="G90" s="436">
        <v>26.31</v>
      </c>
    </row>
    <row r="91" spans="2:13" ht="12" thickBot="1" x14ac:dyDescent="0.25">
      <c r="B91" s="325"/>
      <c r="C91" s="325"/>
      <c r="D91" s="325"/>
      <c r="E91" s="1043"/>
      <c r="F91" s="325"/>
      <c r="G91" s="325"/>
    </row>
    <row r="92" spans="2:13" x14ac:dyDescent="0.2">
      <c r="B92" s="21"/>
      <c r="C92" s="21"/>
      <c r="D92" s="21"/>
      <c r="E92" s="1042"/>
      <c r="F92" s="21"/>
      <c r="G92" s="21"/>
    </row>
    <row r="93" spans="2:13" x14ac:dyDescent="0.2">
      <c r="B93" s="21"/>
      <c r="C93" s="21"/>
      <c r="D93" s="21"/>
      <c r="E93" s="1042"/>
      <c r="F93" s="21"/>
      <c r="G93" s="21"/>
    </row>
    <row r="94" spans="2:13" ht="12" thickBot="1" x14ac:dyDescent="0.25">
      <c r="B94" s="21"/>
      <c r="C94" s="21"/>
      <c r="D94" s="21"/>
      <c r="E94" s="1042"/>
      <c r="F94" s="21"/>
      <c r="G94" s="21"/>
      <c r="H94" s="21"/>
    </row>
    <row r="95" spans="2:13" ht="34.5" customHeight="1" thickBot="1" x14ac:dyDescent="0.25">
      <c r="B95" s="1024" t="s">
        <v>323</v>
      </c>
      <c r="C95" s="1025" t="s">
        <v>340</v>
      </c>
      <c r="D95" s="1025" t="s">
        <v>327</v>
      </c>
      <c r="E95" s="1044" t="s">
        <v>1510</v>
      </c>
      <c r="F95" s="21"/>
      <c r="G95" s="21"/>
      <c r="H95" s="21"/>
    </row>
    <row r="97" spans="2:11" x14ac:dyDescent="0.2">
      <c r="C97" s="1206" t="s">
        <v>341</v>
      </c>
      <c r="D97" s="1206"/>
      <c r="E97" s="1206"/>
    </row>
    <row r="99" spans="2:11" x14ac:dyDescent="0.2">
      <c r="B99" s="211" t="s">
        <v>342</v>
      </c>
      <c r="C99" s="2">
        <v>222657</v>
      </c>
      <c r="D99" s="2">
        <v>79309</v>
      </c>
      <c r="E99" s="650">
        <v>7</v>
      </c>
      <c r="I99" s="64"/>
      <c r="J99" s="64"/>
      <c r="K99" s="64"/>
    </row>
    <row r="100" spans="2:11" ht="12.75" customHeight="1" x14ac:dyDescent="0.2">
      <c r="B100" s="1" t="s">
        <v>459</v>
      </c>
      <c r="C100" s="5">
        <v>210089</v>
      </c>
      <c r="D100" s="2">
        <v>76719</v>
      </c>
      <c r="E100" s="650">
        <v>6.9</v>
      </c>
      <c r="J100" s="64"/>
      <c r="K100" s="64"/>
    </row>
    <row r="101" spans="2:11" x14ac:dyDescent="0.2">
      <c r="B101" s="452" t="s">
        <v>343</v>
      </c>
      <c r="C101" s="5">
        <v>156015</v>
      </c>
      <c r="D101" s="2">
        <v>53712</v>
      </c>
      <c r="E101" s="650">
        <v>5.2</v>
      </c>
      <c r="J101" s="64"/>
      <c r="K101" s="64"/>
    </row>
    <row r="102" spans="2:11" x14ac:dyDescent="0.2">
      <c r="B102" s="438" t="s">
        <v>344</v>
      </c>
      <c r="C102" s="59">
        <v>85903</v>
      </c>
      <c r="D102" s="231">
        <v>28886</v>
      </c>
      <c r="E102" s="651">
        <v>7.9</v>
      </c>
    </row>
    <row r="103" spans="2:11" x14ac:dyDescent="0.2">
      <c r="B103" s="438" t="s">
        <v>345</v>
      </c>
      <c r="C103" s="59">
        <v>66373</v>
      </c>
      <c r="D103" s="231">
        <v>24306</v>
      </c>
      <c r="E103" s="651">
        <v>4.4000000000000004</v>
      </c>
    </row>
    <row r="104" spans="2:11" ht="12.75" customHeight="1" x14ac:dyDescent="0.2">
      <c r="B104" s="438" t="s">
        <v>308</v>
      </c>
      <c r="C104" s="59">
        <v>3739</v>
      </c>
      <c r="D104" s="231">
        <v>520</v>
      </c>
      <c r="E104" s="651">
        <v>0.4</v>
      </c>
    </row>
    <row r="105" spans="2:11" x14ac:dyDescent="0.2">
      <c r="B105" s="452" t="s">
        <v>333</v>
      </c>
      <c r="C105" s="5">
        <v>54074</v>
      </c>
      <c r="D105" s="2">
        <v>23007</v>
      </c>
      <c r="E105" s="650">
        <v>34.200000000000003</v>
      </c>
    </row>
    <row r="106" spans="2:11" x14ac:dyDescent="0.2">
      <c r="B106" s="1" t="s">
        <v>346</v>
      </c>
      <c r="C106" s="439">
        <v>12568</v>
      </c>
      <c r="D106" s="2">
        <v>2590</v>
      </c>
      <c r="E106" s="650">
        <v>15.6</v>
      </c>
    </row>
    <row r="108" spans="2:11" x14ac:dyDescent="0.2">
      <c r="C108" s="1206" t="s">
        <v>3245</v>
      </c>
      <c r="D108" s="1206"/>
      <c r="E108" s="1206"/>
    </row>
    <row r="110" spans="2:11" x14ac:dyDescent="0.2">
      <c r="B110" s="211" t="s">
        <v>342</v>
      </c>
      <c r="C110" s="5">
        <v>219679</v>
      </c>
      <c r="D110" s="2">
        <v>72905</v>
      </c>
      <c r="E110" s="650">
        <v>6.3</v>
      </c>
      <c r="J110" s="64"/>
      <c r="K110" s="64"/>
    </row>
    <row r="111" spans="2:11" x14ac:dyDescent="0.2">
      <c r="B111" s="1" t="s">
        <v>459</v>
      </c>
      <c r="C111" s="5">
        <v>206960</v>
      </c>
      <c r="D111" s="2">
        <v>70109</v>
      </c>
      <c r="E111" s="650">
        <v>6.1</v>
      </c>
      <c r="J111" s="64"/>
      <c r="K111" s="64"/>
    </row>
    <row r="112" spans="2:11" x14ac:dyDescent="0.2">
      <c r="B112" s="452" t="s">
        <v>343</v>
      </c>
      <c r="C112" s="5">
        <v>156567</v>
      </c>
      <c r="D112" s="2">
        <v>53094</v>
      </c>
      <c r="E112" s="650">
        <v>4.9000000000000004</v>
      </c>
      <c r="J112" s="64"/>
      <c r="K112" s="64"/>
    </row>
    <row r="113" spans="2:11" x14ac:dyDescent="0.2">
      <c r="B113" s="438" t="s">
        <v>344</v>
      </c>
      <c r="C113" s="59">
        <v>44038</v>
      </c>
      <c r="D113" s="231">
        <v>14453</v>
      </c>
      <c r="E113" s="651">
        <v>7.8</v>
      </c>
    </row>
    <row r="114" spans="2:11" x14ac:dyDescent="0.2">
      <c r="B114" s="438" t="s">
        <v>345</v>
      </c>
      <c r="C114" s="59">
        <v>108786</v>
      </c>
      <c r="D114" s="231">
        <v>38283</v>
      </c>
      <c r="E114" s="651">
        <v>5</v>
      </c>
    </row>
    <row r="115" spans="2:11" x14ac:dyDescent="0.2">
      <c r="B115" s="438" t="s">
        <v>308</v>
      </c>
      <c r="C115" s="59">
        <v>3743</v>
      </c>
      <c r="D115" s="231">
        <v>358</v>
      </c>
      <c r="E115" s="651">
        <v>0.3</v>
      </c>
    </row>
    <row r="116" spans="2:11" x14ac:dyDescent="0.2">
      <c r="B116" s="452" t="s">
        <v>333</v>
      </c>
      <c r="C116" s="5">
        <v>50393</v>
      </c>
      <c r="D116" s="2">
        <v>17015</v>
      </c>
      <c r="E116" s="650">
        <v>26.4</v>
      </c>
    </row>
    <row r="117" spans="2:11" x14ac:dyDescent="0.2">
      <c r="B117" s="1" t="s">
        <v>346</v>
      </c>
      <c r="C117" s="439">
        <v>12719</v>
      </c>
      <c r="D117" s="2">
        <v>2796</v>
      </c>
      <c r="E117" s="650">
        <v>15.9</v>
      </c>
    </row>
    <row r="119" spans="2:11" x14ac:dyDescent="0.2">
      <c r="C119" s="1206" t="s">
        <v>1416</v>
      </c>
      <c r="D119" s="1206"/>
      <c r="E119" s="1206"/>
    </row>
    <row r="121" spans="2:11" x14ac:dyDescent="0.2">
      <c r="B121" s="211" t="s">
        <v>342</v>
      </c>
      <c r="C121" s="5">
        <v>220032</v>
      </c>
      <c r="D121" s="2">
        <v>71319</v>
      </c>
      <c r="E121" s="650">
        <v>5.4</v>
      </c>
      <c r="J121" s="64"/>
      <c r="K121" s="64"/>
    </row>
    <row r="122" spans="2:11" x14ac:dyDescent="0.2">
      <c r="B122" s="1" t="s">
        <v>459</v>
      </c>
      <c r="C122" s="5">
        <v>207792</v>
      </c>
      <c r="D122" s="2">
        <v>68951</v>
      </c>
      <c r="E122" s="650">
        <v>5.3</v>
      </c>
      <c r="J122" s="64"/>
      <c r="K122" s="64"/>
    </row>
    <row r="123" spans="2:11" x14ac:dyDescent="0.2">
      <c r="B123" s="452" t="s">
        <v>343</v>
      </c>
      <c r="C123" s="5">
        <v>152998</v>
      </c>
      <c r="D123" s="2">
        <v>46940</v>
      </c>
      <c r="E123" s="650">
        <v>3.8</v>
      </c>
      <c r="J123" s="64"/>
      <c r="K123" s="64"/>
    </row>
    <row r="124" spans="2:11" x14ac:dyDescent="0.2">
      <c r="B124" s="438" t="s">
        <v>344</v>
      </c>
      <c r="C124" s="59">
        <v>43198</v>
      </c>
      <c r="D124" s="231">
        <v>13058</v>
      </c>
      <c r="E124" s="651">
        <v>5.7</v>
      </c>
    </row>
    <row r="125" spans="2:11" x14ac:dyDescent="0.2">
      <c r="B125" s="438" t="s">
        <v>345</v>
      </c>
      <c r="C125" s="59">
        <v>106959</v>
      </c>
      <c r="D125" s="231">
        <v>33880</v>
      </c>
      <c r="E125" s="651">
        <v>3.9</v>
      </c>
    </row>
    <row r="126" spans="2:11" x14ac:dyDescent="0.2">
      <c r="B126" s="438" t="s">
        <v>308</v>
      </c>
      <c r="C126" s="59">
        <v>2841</v>
      </c>
      <c r="D126" s="231">
        <v>2</v>
      </c>
      <c r="E126" s="651">
        <v>0</v>
      </c>
    </row>
    <row r="127" spans="2:11" x14ac:dyDescent="0.2">
      <c r="B127" s="452" t="s">
        <v>333</v>
      </c>
      <c r="C127" s="5">
        <v>54794</v>
      </c>
      <c r="D127" s="2">
        <v>22011</v>
      </c>
      <c r="E127" s="650">
        <v>33.4</v>
      </c>
    </row>
    <row r="128" spans="2:11" x14ac:dyDescent="0.2">
      <c r="B128" s="1" t="s">
        <v>346</v>
      </c>
      <c r="C128" s="439">
        <v>12240</v>
      </c>
      <c r="D128" s="2">
        <v>2369</v>
      </c>
      <c r="E128" s="650">
        <v>13</v>
      </c>
    </row>
    <row r="130" spans="2:11" x14ac:dyDescent="0.2">
      <c r="C130" s="1206" t="s">
        <v>1417</v>
      </c>
      <c r="D130" s="1206"/>
      <c r="E130" s="1206"/>
    </row>
    <row r="131" spans="2:11" x14ac:dyDescent="0.2">
      <c r="C131" s="440"/>
      <c r="D131" s="440"/>
      <c r="E131" s="1045"/>
    </row>
    <row r="132" spans="2:11" x14ac:dyDescent="0.2">
      <c r="B132" s="211" t="s">
        <v>342</v>
      </c>
      <c r="C132" s="5">
        <v>218574</v>
      </c>
      <c r="D132" s="2">
        <v>62432</v>
      </c>
      <c r="E132" s="650">
        <v>4.5</v>
      </c>
      <c r="J132" s="64"/>
      <c r="K132" s="64"/>
    </row>
    <row r="133" spans="2:11" x14ac:dyDescent="0.2">
      <c r="B133" s="1" t="s">
        <v>459</v>
      </c>
      <c r="C133" s="5">
        <v>206733</v>
      </c>
      <c r="D133" s="2">
        <v>60321</v>
      </c>
      <c r="E133" s="650">
        <v>4.5</v>
      </c>
      <c r="J133" s="64"/>
      <c r="K133" s="64"/>
    </row>
    <row r="134" spans="2:11" x14ac:dyDescent="0.2">
      <c r="B134" s="452" t="s">
        <v>343</v>
      </c>
      <c r="C134" s="5">
        <v>154003</v>
      </c>
      <c r="D134" s="2">
        <v>45830</v>
      </c>
      <c r="E134" s="650">
        <v>3.6</v>
      </c>
      <c r="J134" s="64"/>
      <c r="K134" s="64"/>
    </row>
    <row r="135" spans="2:11" x14ac:dyDescent="0.2">
      <c r="B135" s="438" t="s">
        <v>344</v>
      </c>
      <c r="C135" s="59">
        <v>43961</v>
      </c>
      <c r="D135" s="231">
        <v>12801</v>
      </c>
      <c r="E135" s="651">
        <v>5.7</v>
      </c>
    </row>
    <row r="136" spans="2:11" x14ac:dyDescent="0.2">
      <c r="B136" s="438" t="s">
        <v>345</v>
      </c>
      <c r="C136" s="59">
        <v>107296</v>
      </c>
      <c r="D136" s="231">
        <v>33024</v>
      </c>
      <c r="E136" s="651">
        <v>3.6</v>
      </c>
    </row>
    <row r="137" spans="2:11" x14ac:dyDescent="0.2">
      <c r="B137" s="438" t="s">
        <v>308</v>
      </c>
      <c r="C137" s="59">
        <v>2746</v>
      </c>
      <c r="D137" s="231">
        <v>5</v>
      </c>
      <c r="E137" s="651">
        <v>0</v>
      </c>
    </row>
    <row r="138" spans="2:11" x14ac:dyDescent="0.2">
      <c r="B138" s="452" t="s">
        <v>333</v>
      </c>
      <c r="C138" s="5">
        <v>52730</v>
      </c>
      <c r="D138" s="2">
        <v>14491</v>
      </c>
      <c r="E138" s="650">
        <v>23.1</v>
      </c>
    </row>
    <row r="139" spans="2:11" x14ac:dyDescent="0.2">
      <c r="B139" s="1" t="s">
        <v>346</v>
      </c>
      <c r="C139" s="439">
        <v>11841</v>
      </c>
      <c r="D139" s="2">
        <v>2111</v>
      </c>
      <c r="E139" s="650">
        <v>8.9</v>
      </c>
    </row>
    <row r="141" spans="2:11" x14ac:dyDescent="0.2">
      <c r="C141" s="1206" t="s">
        <v>347</v>
      </c>
      <c r="D141" s="1206"/>
      <c r="E141" s="1206"/>
    </row>
    <row r="143" spans="2:11" x14ac:dyDescent="0.2">
      <c r="B143" s="211" t="s">
        <v>342</v>
      </c>
      <c r="C143" s="5">
        <v>211166</v>
      </c>
      <c r="D143" s="2">
        <v>58579</v>
      </c>
      <c r="E143" s="650">
        <v>3.7</v>
      </c>
      <c r="J143" s="64"/>
      <c r="K143" s="64"/>
    </row>
    <row r="144" spans="2:11" x14ac:dyDescent="0.2">
      <c r="B144" s="1" t="s">
        <v>459</v>
      </c>
      <c r="C144" s="5">
        <v>199490</v>
      </c>
      <c r="D144" s="2">
        <v>56737</v>
      </c>
      <c r="E144" s="650">
        <v>3.6</v>
      </c>
      <c r="J144" s="64"/>
      <c r="K144" s="64"/>
    </row>
    <row r="145" spans="2:11" x14ac:dyDescent="0.2">
      <c r="B145" s="452" t="s">
        <v>343</v>
      </c>
      <c r="C145" s="5">
        <v>147229</v>
      </c>
      <c r="D145" s="2">
        <v>40162</v>
      </c>
      <c r="E145" s="650">
        <v>2.7</v>
      </c>
      <c r="J145" s="64"/>
      <c r="K145" s="64"/>
    </row>
    <row r="146" spans="2:11" x14ac:dyDescent="0.2">
      <c r="B146" s="438" t="s">
        <v>344</v>
      </c>
      <c r="C146" s="59">
        <v>40557</v>
      </c>
      <c r="D146" s="231">
        <v>9836</v>
      </c>
      <c r="E146" s="651">
        <v>3.6</v>
      </c>
    </row>
    <row r="147" spans="2:11" x14ac:dyDescent="0.2">
      <c r="B147" s="438" t="s">
        <v>345</v>
      </c>
      <c r="C147" s="59">
        <v>104027</v>
      </c>
      <c r="D147" s="231">
        <v>30376</v>
      </c>
      <c r="E147" s="651">
        <v>2.8</v>
      </c>
    </row>
    <row r="148" spans="2:11" x14ac:dyDescent="0.2">
      <c r="B148" s="438" t="s">
        <v>308</v>
      </c>
      <c r="C148" s="59">
        <v>2644</v>
      </c>
      <c r="D148" s="231">
        <v>-50</v>
      </c>
      <c r="E148" s="651">
        <v>0</v>
      </c>
    </row>
    <row r="149" spans="2:11" x14ac:dyDescent="0.2">
      <c r="B149" s="452" t="s">
        <v>333</v>
      </c>
      <c r="C149" s="5">
        <v>52261</v>
      </c>
      <c r="D149" s="2">
        <v>16575</v>
      </c>
      <c r="E149" s="650">
        <v>26.3</v>
      </c>
    </row>
    <row r="150" spans="2:11" x14ac:dyDescent="0.2">
      <c r="B150" s="1" t="s">
        <v>346</v>
      </c>
      <c r="C150" s="439">
        <v>11676</v>
      </c>
      <c r="D150" s="2">
        <v>1841</v>
      </c>
      <c r="E150" s="650">
        <v>6.4</v>
      </c>
    </row>
    <row r="152" spans="2:11" x14ac:dyDescent="0.2">
      <c r="C152" s="1206" t="s">
        <v>1418</v>
      </c>
      <c r="D152" s="1206"/>
      <c r="E152" s="1206"/>
    </row>
    <row r="154" spans="2:11" x14ac:dyDescent="0.2">
      <c r="B154" s="211" t="s">
        <v>342</v>
      </c>
      <c r="C154" s="5">
        <v>203719</v>
      </c>
      <c r="D154" s="2">
        <v>50352</v>
      </c>
      <c r="E154" s="650">
        <v>3</v>
      </c>
      <c r="J154" s="64"/>
      <c r="K154" s="64"/>
    </row>
    <row r="155" spans="2:11" x14ac:dyDescent="0.2">
      <c r="B155" s="1" t="s">
        <v>459</v>
      </c>
      <c r="C155" s="5">
        <v>199441</v>
      </c>
      <c r="D155" s="2">
        <v>48273</v>
      </c>
      <c r="E155" s="650">
        <v>2.9</v>
      </c>
      <c r="J155" s="64"/>
      <c r="K155" s="64"/>
    </row>
    <row r="156" spans="2:11" x14ac:dyDescent="0.2">
      <c r="B156" s="452" t="s">
        <v>343</v>
      </c>
      <c r="C156" s="5">
        <v>142815</v>
      </c>
      <c r="D156" s="2">
        <v>37245</v>
      </c>
      <c r="E156" s="650">
        <v>2.2999999999999998</v>
      </c>
      <c r="J156" s="64"/>
      <c r="K156" s="64"/>
    </row>
    <row r="157" spans="2:11" x14ac:dyDescent="0.2">
      <c r="B157" s="438" t="s">
        <v>344</v>
      </c>
      <c r="C157" s="59">
        <v>41347</v>
      </c>
      <c r="D157" s="231">
        <v>10218</v>
      </c>
      <c r="E157" s="651">
        <v>3.6</v>
      </c>
    </row>
    <row r="158" spans="2:11" x14ac:dyDescent="0.2">
      <c r="B158" s="438" t="s">
        <v>345</v>
      </c>
      <c r="C158" s="59">
        <v>99081</v>
      </c>
      <c r="D158" s="231">
        <v>27261</v>
      </c>
      <c r="E158" s="651">
        <v>2.4</v>
      </c>
    </row>
    <row r="159" spans="2:11" x14ac:dyDescent="0.2">
      <c r="B159" s="438" t="s">
        <v>308</v>
      </c>
      <c r="C159" s="59">
        <v>2388</v>
      </c>
      <c r="D159" s="231">
        <v>-234</v>
      </c>
      <c r="E159" s="651">
        <v>-0.1</v>
      </c>
    </row>
    <row r="160" spans="2:11" x14ac:dyDescent="0.2">
      <c r="B160" s="452" t="s">
        <v>333</v>
      </c>
      <c r="C160" s="5">
        <v>56625</v>
      </c>
      <c r="D160" s="2">
        <v>11028</v>
      </c>
      <c r="E160" s="650">
        <v>17.600000000000001</v>
      </c>
    </row>
    <row r="161" spans="2:11" x14ac:dyDescent="0.2">
      <c r="B161" s="1" t="s">
        <v>346</v>
      </c>
      <c r="C161" s="439">
        <v>4279</v>
      </c>
      <c r="D161" s="2">
        <v>2079</v>
      </c>
      <c r="E161" s="650">
        <v>6.5</v>
      </c>
    </row>
    <row r="163" spans="2:11" x14ac:dyDescent="0.2">
      <c r="C163" s="1206" t="s">
        <v>1419</v>
      </c>
      <c r="D163" s="1206"/>
      <c r="E163" s="1206"/>
    </row>
    <row r="165" spans="2:11" x14ac:dyDescent="0.2">
      <c r="B165" s="211" t="s">
        <v>342</v>
      </c>
      <c r="C165" s="5">
        <v>205448</v>
      </c>
      <c r="D165" s="2">
        <v>55200</v>
      </c>
      <c r="E165" s="650">
        <v>3.1</v>
      </c>
      <c r="J165" s="64"/>
      <c r="K165" s="64"/>
    </row>
    <row r="166" spans="2:11" x14ac:dyDescent="0.2">
      <c r="B166" s="1" t="s">
        <v>459</v>
      </c>
      <c r="C166" s="5">
        <v>201382</v>
      </c>
      <c r="D166" s="2">
        <v>53242</v>
      </c>
      <c r="E166" s="650">
        <v>3</v>
      </c>
      <c r="J166" s="64"/>
      <c r="K166" s="64"/>
    </row>
    <row r="167" spans="2:11" x14ac:dyDescent="0.2">
      <c r="B167" s="452" t="s">
        <v>343</v>
      </c>
      <c r="C167" s="5">
        <v>139461</v>
      </c>
      <c r="D167" s="2">
        <v>33875</v>
      </c>
      <c r="E167" s="650">
        <v>2</v>
      </c>
      <c r="J167" s="64"/>
      <c r="K167" s="64"/>
    </row>
    <row r="168" spans="2:11" x14ac:dyDescent="0.2">
      <c r="B168" s="438" t="s">
        <v>344</v>
      </c>
      <c r="C168" s="59">
        <v>39795</v>
      </c>
      <c r="D168" s="231">
        <v>8546</v>
      </c>
      <c r="E168" s="651">
        <v>2.8</v>
      </c>
    </row>
    <row r="169" spans="2:11" x14ac:dyDescent="0.2">
      <c r="B169" s="438" t="s">
        <v>345</v>
      </c>
      <c r="C169" s="59">
        <v>97274</v>
      </c>
      <c r="D169" s="231">
        <v>25773</v>
      </c>
      <c r="E169" s="651">
        <v>2.1</v>
      </c>
    </row>
    <row r="170" spans="2:11" x14ac:dyDescent="0.2">
      <c r="B170" s="438" t="s">
        <v>308</v>
      </c>
      <c r="C170" s="59">
        <v>2393</v>
      </c>
      <c r="D170" s="231">
        <v>-445</v>
      </c>
      <c r="E170" s="651">
        <v>-0.3</v>
      </c>
    </row>
    <row r="171" spans="2:11" x14ac:dyDescent="0.2">
      <c r="B171" s="452" t="s">
        <v>333</v>
      </c>
      <c r="C171" s="5">
        <v>61921</v>
      </c>
      <c r="D171" s="2">
        <v>19367</v>
      </c>
      <c r="E171" s="650">
        <v>29.9</v>
      </c>
    </row>
    <row r="172" spans="2:11" x14ac:dyDescent="0.2">
      <c r="B172" s="1" t="s">
        <v>346</v>
      </c>
      <c r="C172" s="439">
        <v>4065</v>
      </c>
      <c r="D172" s="2">
        <v>1958</v>
      </c>
      <c r="E172" s="650">
        <v>5.7</v>
      </c>
    </row>
    <row r="173" spans="2:11" x14ac:dyDescent="0.2">
      <c r="B173" s="1"/>
      <c r="C173" s="49"/>
      <c r="D173" s="2"/>
      <c r="E173" s="650"/>
    </row>
    <row r="174" spans="2:11" x14ac:dyDescent="0.2">
      <c r="B174" s="1"/>
      <c r="C174" s="1206" t="s">
        <v>1420</v>
      </c>
      <c r="D174" s="1206"/>
      <c r="E174" s="1206"/>
    </row>
    <row r="175" spans="2:11" x14ac:dyDescent="0.2">
      <c r="B175" s="1"/>
      <c r="C175" s="1028"/>
      <c r="D175" s="1028"/>
      <c r="E175" s="1046"/>
    </row>
    <row r="176" spans="2:11" x14ac:dyDescent="0.2">
      <c r="B176" s="211" t="s">
        <v>342</v>
      </c>
      <c r="C176" s="5">
        <v>195719</v>
      </c>
      <c r="D176" s="2">
        <v>48972</v>
      </c>
      <c r="E176" s="650">
        <v>2.4</v>
      </c>
      <c r="J176" s="64"/>
      <c r="K176" s="64"/>
    </row>
    <row r="177" spans="2:11" x14ac:dyDescent="0.2">
      <c r="B177" s="1" t="s">
        <v>459</v>
      </c>
      <c r="C177" s="5">
        <v>191602</v>
      </c>
      <c r="D177" s="2">
        <v>47217</v>
      </c>
      <c r="E177" s="650">
        <v>2.4</v>
      </c>
      <c r="J177" s="64"/>
      <c r="K177" s="64"/>
    </row>
    <row r="178" spans="2:11" x14ac:dyDescent="0.2">
      <c r="B178" s="452" t="s">
        <v>343</v>
      </c>
      <c r="C178" s="5">
        <v>136369</v>
      </c>
      <c r="D178" s="2">
        <v>27843</v>
      </c>
      <c r="E178" s="650">
        <v>1.4</v>
      </c>
      <c r="J178" s="64"/>
      <c r="K178" s="64"/>
    </row>
    <row r="179" spans="2:11" x14ac:dyDescent="0.2">
      <c r="B179" s="438" t="s">
        <v>344</v>
      </c>
      <c r="C179" s="59">
        <v>37315</v>
      </c>
      <c r="D179" s="231">
        <v>4171</v>
      </c>
      <c r="E179" s="651">
        <v>1.2</v>
      </c>
    </row>
    <row r="180" spans="2:11" x14ac:dyDescent="0.2">
      <c r="B180" s="438" t="s">
        <v>345</v>
      </c>
      <c r="C180" s="59">
        <v>96664</v>
      </c>
      <c r="D180" s="231">
        <v>24670</v>
      </c>
      <c r="E180" s="651">
        <v>1.8</v>
      </c>
    </row>
    <row r="181" spans="2:11" x14ac:dyDescent="0.2">
      <c r="B181" s="438" t="s">
        <v>308</v>
      </c>
      <c r="C181" s="59">
        <v>2390</v>
      </c>
      <c r="D181" s="231">
        <v>-998</v>
      </c>
      <c r="E181" s="651">
        <v>-0.6</v>
      </c>
    </row>
    <row r="182" spans="2:11" x14ac:dyDescent="0.2">
      <c r="B182" s="452" t="s">
        <v>333</v>
      </c>
      <c r="C182" s="5">
        <v>55233</v>
      </c>
      <c r="D182" s="2">
        <v>19374</v>
      </c>
      <c r="E182" s="650">
        <v>28.5</v>
      </c>
    </row>
    <row r="183" spans="2:11" x14ac:dyDescent="0.2">
      <c r="B183" s="1" t="s">
        <v>346</v>
      </c>
      <c r="C183" s="439">
        <v>4118</v>
      </c>
      <c r="D183" s="2">
        <v>1756</v>
      </c>
      <c r="E183" s="650">
        <v>4.2</v>
      </c>
    </row>
    <row r="184" spans="2:11" x14ac:dyDescent="0.2">
      <c r="B184" s="1"/>
      <c r="C184" s="49"/>
      <c r="D184" s="2"/>
      <c r="E184" s="650"/>
    </row>
    <row r="185" spans="2:11" x14ac:dyDescent="0.2">
      <c r="B185" s="1"/>
      <c r="C185" s="1206" t="s">
        <v>1421</v>
      </c>
      <c r="D185" s="1206"/>
      <c r="E185" s="1206"/>
    </row>
    <row r="186" spans="2:11" x14ac:dyDescent="0.2">
      <c r="B186" s="1"/>
      <c r="C186" s="1028"/>
      <c r="D186" s="1028"/>
      <c r="E186" s="1046"/>
    </row>
    <row r="187" spans="2:11" x14ac:dyDescent="0.2">
      <c r="B187" s="211" t="s">
        <v>342</v>
      </c>
      <c r="C187" s="5">
        <v>204984</v>
      </c>
      <c r="D187" s="2">
        <v>49523</v>
      </c>
      <c r="E187" s="650">
        <v>2.7</v>
      </c>
      <c r="J187" s="64"/>
      <c r="K187" s="64"/>
    </row>
    <row r="188" spans="2:11" x14ac:dyDescent="0.2">
      <c r="B188" s="1" t="s">
        <v>459</v>
      </c>
      <c r="C188" s="5">
        <v>201192</v>
      </c>
      <c r="D188" s="2">
        <v>47853</v>
      </c>
      <c r="E188" s="650">
        <v>2.7</v>
      </c>
      <c r="J188" s="64"/>
      <c r="K188" s="64"/>
    </row>
    <row r="189" spans="2:11" x14ac:dyDescent="0.2">
      <c r="B189" s="452" t="s">
        <v>343</v>
      </c>
      <c r="C189" s="5">
        <v>141591</v>
      </c>
      <c r="D189" s="2">
        <v>33287</v>
      </c>
      <c r="E189" s="650">
        <v>1.9</v>
      </c>
      <c r="J189" s="64"/>
      <c r="K189" s="64"/>
    </row>
    <row r="190" spans="2:11" x14ac:dyDescent="0.2">
      <c r="B190" s="438" t="s">
        <v>344</v>
      </c>
      <c r="C190" s="59">
        <v>39539</v>
      </c>
      <c r="D190" s="231">
        <v>7474</v>
      </c>
      <c r="E190" s="651">
        <v>2.4</v>
      </c>
    </row>
    <row r="191" spans="2:11" x14ac:dyDescent="0.2">
      <c r="B191" s="438" t="s">
        <v>345</v>
      </c>
      <c r="C191" s="59">
        <v>99663</v>
      </c>
      <c r="D191" s="231">
        <v>26519</v>
      </c>
      <c r="E191" s="651">
        <v>2.1</v>
      </c>
    </row>
    <row r="192" spans="2:11" x14ac:dyDescent="0.2">
      <c r="B192" s="438" t="s">
        <v>308</v>
      </c>
      <c r="C192" s="59">
        <v>2390</v>
      </c>
      <c r="D192" s="231">
        <v>-706</v>
      </c>
      <c r="E192" s="651">
        <v>-0.4</v>
      </c>
    </row>
    <row r="193" spans="2:11" x14ac:dyDescent="0.2">
      <c r="B193" s="452" t="s">
        <v>849</v>
      </c>
      <c r="C193" s="5">
        <v>59601</v>
      </c>
      <c r="D193" s="2">
        <v>14566</v>
      </c>
      <c r="E193" s="650">
        <v>22.6</v>
      </c>
    </row>
    <row r="194" spans="2:11" x14ac:dyDescent="0.2">
      <c r="B194" s="1" t="s">
        <v>346</v>
      </c>
      <c r="C194" s="439">
        <v>3792</v>
      </c>
      <c r="D194" s="2">
        <v>1670</v>
      </c>
      <c r="E194" s="650">
        <v>4.4000000000000004</v>
      </c>
    </row>
    <row r="195" spans="2:11" x14ac:dyDescent="0.2">
      <c r="B195" s="1"/>
      <c r="C195" s="49"/>
      <c r="D195" s="2"/>
      <c r="E195" s="650"/>
    </row>
    <row r="196" spans="2:11" x14ac:dyDescent="0.2">
      <c r="B196" s="1"/>
      <c r="C196" s="1206" t="s">
        <v>1422</v>
      </c>
      <c r="D196" s="1206"/>
      <c r="E196" s="1206"/>
    </row>
    <row r="197" spans="2:11" x14ac:dyDescent="0.2">
      <c r="B197" s="1"/>
      <c r="C197" s="1028"/>
      <c r="D197" s="1028"/>
      <c r="E197" s="1046"/>
    </row>
    <row r="198" spans="2:11" x14ac:dyDescent="0.2">
      <c r="B198" s="211" t="s">
        <v>342</v>
      </c>
      <c r="C198" s="5">
        <v>181781</v>
      </c>
      <c r="D198" s="2">
        <v>41333</v>
      </c>
      <c r="E198" s="650">
        <v>2</v>
      </c>
      <c r="J198" s="64"/>
      <c r="K198" s="64"/>
    </row>
    <row r="199" spans="2:11" x14ac:dyDescent="0.2">
      <c r="B199" s="1" t="s">
        <v>459</v>
      </c>
      <c r="C199" s="5">
        <v>176714</v>
      </c>
      <c r="D199" s="2">
        <v>38923</v>
      </c>
      <c r="E199" s="650">
        <v>1.9</v>
      </c>
      <c r="J199" s="64"/>
      <c r="K199" s="64"/>
    </row>
    <row r="200" spans="2:11" x14ac:dyDescent="0.2">
      <c r="B200" s="452" t="s">
        <v>343</v>
      </c>
      <c r="C200" s="5">
        <v>139126</v>
      </c>
      <c r="D200" s="2">
        <v>28298</v>
      </c>
      <c r="E200" s="650">
        <v>1.4</v>
      </c>
      <c r="J200" s="64"/>
      <c r="K200" s="64"/>
    </row>
    <row r="201" spans="2:11" x14ac:dyDescent="0.2">
      <c r="B201" s="438" t="s">
        <v>344</v>
      </c>
      <c r="C201" s="59">
        <v>39040</v>
      </c>
      <c r="D201" s="231">
        <v>5787</v>
      </c>
      <c r="E201" s="651">
        <v>1.6</v>
      </c>
    </row>
    <row r="202" spans="2:11" x14ac:dyDescent="0.2">
      <c r="B202" s="438" t="s">
        <v>345</v>
      </c>
      <c r="C202" s="59">
        <v>98090</v>
      </c>
      <c r="D202" s="231">
        <v>23615</v>
      </c>
      <c r="E202" s="651">
        <v>1.6</v>
      </c>
    </row>
    <row r="203" spans="2:11" x14ac:dyDescent="0.2">
      <c r="B203" s="438" t="s">
        <v>308</v>
      </c>
      <c r="C203" s="59">
        <v>1995</v>
      </c>
      <c r="D203" s="231">
        <v>-1104</v>
      </c>
      <c r="E203" s="651">
        <v>-0.6</v>
      </c>
    </row>
    <row r="204" spans="2:11" x14ac:dyDescent="0.2">
      <c r="B204" s="452" t="s">
        <v>849</v>
      </c>
      <c r="C204" s="5">
        <v>37588</v>
      </c>
      <c r="D204" s="2">
        <v>10625</v>
      </c>
      <c r="E204" s="650">
        <v>17.2</v>
      </c>
    </row>
    <row r="205" spans="2:11" x14ac:dyDescent="0.2">
      <c r="B205" s="1" t="s">
        <v>346</v>
      </c>
      <c r="C205" s="439">
        <v>5067</v>
      </c>
      <c r="D205" s="2">
        <v>2410</v>
      </c>
      <c r="E205" s="650">
        <v>5.7</v>
      </c>
    </row>
    <row r="206" spans="2:11" x14ac:dyDescent="0.2">
      <c r="B206" s="1"/>
      <c r="C206" s="49"/>
      <c r="D206" s="2"/>
      <c r="E206" s="650"/>
    </row>
    <row r="207" spans="2:11" x14ac:dyDescent="0.2">
      <c r="B207" s="1"/>
      <c r="C207" s="1206" t="s">
        <v>1423</v>
      </c>
      <c r="D207" s="1206"/>
      <c r="E207" s="1206"/>
    </row>
    <row r="208" spans="2:11" x14ac:dyDescent="0.2">
      <c r="B208" s="1"/>
      <c r="C208" s="1028"/>
      <c r="D208" s="1028"/>
      <c r="E208" s="1046"/>
    </row>
    <row r="209" spans="2:11" x14ac:dyDescent="0.2">
      <c r="B209" s="211" t="s">
        <v>342</v>
      </c>
      <c r="C209" s="5">
        <v>189418</v>
      </c>
      <c r="D209" s="2">
        <v>48313</v>
      </c>
      <c r="E209" s="650">
        <v>2.2000000000000002</v>
      </c>
      <c r="J209" s="64"/>
      <c r="K209" s="64"/>
    </row>
    <row r="210" spans="2:11" x14ac:dyDescent="0.2">
      <c r="B210" s="1" t="s">
        <v>459</v>
      </c>
      <c r="C210" s="5">
        <v>183847</v>
      </c>
      <c r="D210" s="2">
        <v>45477</v>
      </c>
      <c r="E210" s="650">
        <v>2.1</v>
      </c>
      <c r="J210" s="64"/>
      <c r="K210" s="64"/>
    </row>
    <row r="211" spans="2:11" x14ac:dyDescent="0.2">
      <c r="B211" s="452" t="s">
        <v>343</v>
      </c>
      <c r="C211" s="5">
        <v>141477</v>
      </c>
      <c r="D211" s="2">
        <v>28648</v>
      </c>
      <c r="E211" s="650">
        <v>1.4</v>
      </c>
      <c r="J211" s="64"/>
      <c r="K211" s="64"/>
    </row>
    <row r="212" spans="2:11" x14ac:dyDescent="0.2">
      <c r="B212" s="438" t="s">
        <v>344</v>
      </c>
      <c r="C212" s="59">
        <v>39599</v>
      </c>
      <c r="D212" s="231">
        <v>5922</v>
      </c>
      <c r="E212" s="651">
        <v>1.5</v>
      </c>
    </row>
    <row r="213" spans="2:11" x14ac:dyDescent="0.2">
      <c r="B213" s="438" t="s">
        <v>345</v>
      </c>
      <c r="C213" s="59">
        <v>99846</v>
      </c>
      <c r="D213" s="231">
        <v>23934</v>
      </c>
      <c r="E213" s="651">
        <v>1.6</v>
      </c>
    </row>
    <row r="214" spans="2:11" x14ac:dyDescent="0.2">
      <c r="B214" s="438" t="s">
        <v>308</v>
      </c>
      <c r="C214" s="59">
        <v>2031</v>
      </c>
      <c r="D214" s="231">
        <v>-1208</v>
      </c>
      <c r="E214" s="651">
        <v>-0.6</v>
      </c>
    </row>
    <row r="215" spans="2:11" x14ac:dyDescent="0.2">
      <c r="B215" s="452" t="s">
        <v>849</v>
      </c>
      <c r="C215" s="5">
        <v>42370</v>
      </c>
      <c r="D215" s="2">
        <v>16829</v>
      </c>
      <c r="E215" s="650">
        <v>25.3</v>
      </c>
    </row>
    <row r="216" spans="2:11" x14ac:dyDescent="0.2">
      <c r="B216" s="1" t="s">
        <v>346</v>
      </c>
      <c r="C216" s="439">
        <v>5571</v>
      </c>
      <c r="D216" s="2">
        <v>2836</v>
      </c>
      <c r="E216" s="650">
        <v>6.8</v>
      </c>
    </row>
    <row r="217" spans="2:11" x14ac:dyDescent="0.2">
      <c r="B217" s="1"/>
      <c r="C217" s="49"/>
      <c r="D217" s="2"/>
      <c r="E217" s="650"/>
    </row>
    <row r="218" spans="2:11" x14ac:dyDescent="0.2">
      <c r="B218" s="1"/>
      <c r="C218" s="1206" t="s">
        <v>1424</v>
      </c>
      <c r="D218" s="1206"/>
      <c r="E218" s="1206"/>
    </row>
    <row r="219" spans="2:11" x14ac:dyDescent="0.2">
      <c r="B219" s="1"/>
      <c r="C219" s="1028"/>
      <c r="D219" s="1028"/>
      <c r="E219" s="1046"/>
    </row>
    <row r="220" spans="2:11" x14ac:dyDescent="0.2">
      <c r="B220" s="211" t="s">
        <v>342</v>
      </c>
      <c r="C220" s="5">
        <v>187858</v>
      </c>
      <c r="D220" s="2">
        <v>43859</v>
      </c>
      <c r="E220" s="650">
        <v>2</v>
      </c>
      <c r="J220" s="64"/>
      <c r="K220" s="64"/>
    </row>
    <row r="221" spans="2:11" x14ac:dyDescent="0.2">
      <c r="B221" s="1" t="s">
        <v>459</v>
      </c>
      <c r="C221" s="5">
        <v>181363</v>
      </c>
      <c r="D221" s="2">
        <v>40235</v>
      </c>
      <c r="E221" s="650">
        <v>1.8</v>
      </c>
      <c r="J221" s="64"/>
      <c r="K221" s="64"/>
    </row>
    <row r="222" spans="2:11" x14ac:dyDescent="0.2">
      <c r="B222" s="452" t="s">
        <v>343</v>
      </c>
      <c r="C222" s="5">
        <v>143521</v>
      </c>
      <c r="D222" s="2">
        <v>27919</v>
      </c>
      <c r="E222" s="650">
        <v>1.3</v>
      </c>
      <c r="J222" s="64"/>
      <c r="K222" s="64"/>
    </row>
    <row r="223" spans="2:11" x14ac:dyDescent="0.2">
      <c r="B223" s="438" t="s">
        <v>344</v>
      </c>
      <c r="C223" s="59">
        <v>40571</v>
      </c>
      <c r="D223" s="231">
        <v>6240</v>
      </c>
      <c r="E223" s="651">
        <v>1.6</v>
      </c>
    </row>
    <row r="224" spans="2:11" x14ac:dyDescent="0.2">
      <c r="B224" s="438" t="s">
        <v>345</v>
      </c>
      <c r="C224" s="59">
        <v>101033</v>
      </c>
      <c r="D224" s="231">
        <v>23084</v>
      </c>
      <c r="E224" s="651">
        <v>1.5</v>
      </c>
    </row>
    <row r="225" spans="2:11" x14ac:dyDescent="0.2">
      <c r="B225" s="438" t="s">
        <v>308</v>
      </c>
      <c r="C225" s="59">
        <v>1916</v>
      </c>
      <c r="D225" s="231">
        <v>-1405</v>
      </c>
      <c r="E225" s="651">
        <v>-0.7</v>
      </c>
    </row>
    <row r="226" spans="2:11" x14ac:dyDescent="0.2">
      <c r="B226" s="452" t="s">
        <v>849</v>
      </c>
      <c r="C226" s="5">
        <v>37841</v>
      </c>
      <c r="D226" s="2">
        <v>12315</v>
      </c>
      <c r="E226" s="650">
        <v>17.3</v>
      </c>
    </row>
    <row r="227" spans="2:11" x14ac:dyDescent="0.2">
      <c r="B227" s="1" t="s">
        <v>346</v>
      </c>
      <c r="C227" s="439">
        <v>6495</v>
      </c>
      <c r="D227" s="2">
        <v>3624</v>
      </c>
      <c r="E227" s="650">
        <v>8.8000000000000007</v>
      </c>
    </row>
    <row r="228" spans="2:11" x14ac:dyDescent="0.2">
      <c r="B228" s="1"/>
      <c r="C228" s="49"/>
      <c r="D228" s="49"/>
      <c r="E228" s="1047"/>
      <c r="F228" s="2"/>
      <c r="G228" s="3"/>
    </row>
    <row r="229" spans="2:11" x14ac:dyDescent="0.2">
      <c r="B229" s="1"/>
      <c r="C229" s="1206" t="s">
        <v>1425</v>
      </c>
      <c r="D229" s="1206"/>
      <c r="E229" s="1206"/>
      <c r="F229" s="125"/>
      <c r="G229" s="125"/>
    </row>
    <row r="230" spans="2:11" x14ac:dyDescent="0.2">
      <c r="B230" s="1"/>
      <c r="C230" s="5"/>
      <c r="D230" s="5"/>
      <c r="E230" s="1048"/>
      <c r="F230" s="2"/>
      <c r="G230" s="3"/>
    </row>
    <row r="231" spans="2:11" x14ac:dyDescent="0.2">
      <c r="B231" s="211" t="s">
        <v>342</v>
      </c>
      <c r="C231" s="5">
        <v>186397</v>
      </c>
      <c r="D231" s="2">
        <v>44857</v>
      </c>
      <c r="E231" s="650">
        <v>1.8</v>
      </c>
      <c r="J231" s="64"/>
      <c r="K231" s="64"/>
    </row>
    <row r="232" spans="2:11" x14ac:dyDescent="0.2">
      <c r="B232" s="1" t="s">
        <v>459</v>
      </c>
      <c r="C232" s="5">
        <v>173178</v>
      </c>
      <c r="D232" s="2">
        <v>36453</v>
      </c>
      <c r="E232" s="650">
        <v>1.5</v>
      </c>
      <c r="J232" s="64"/>
      <c r="K232" s="64"/>
    </row>
    <row r="233" spans="2:11" x14ac:dyDescent="0.2">
      <c r="B233" s="452" t="s">
        <v>343</v>
      </c>
      <c r="C233" s="5">
        <v>134512</v>
      </c>
      <c r="D233" s="2">
        <v>22686</v>
      </c>
      <c r="E233" s="650">
        <v>1</v>
      </c>
      <c r="J233" s="64"/>
      <c r="K233" s="64"/>
    </row>
    <row r="234" spans="2:11" x14ac:dyDescent="0.2">
      <c r="B234" s="438" t="s">
        <v>344</v>
      </c>
      <c r="C234" s="59">
        <v>40945</v>
      </c>
      <c r="D234" s="231">
        <v>6274</v>
      </c>
      <c r="E234" s="651">
        <v>1.5</v>
      </c>
    </row>
    <row r="235" spans="2:11" x14ac:dyDescent="0.2">
      <c r="B235" s="438" t="s">
        <v>345</v>
      </c>
      <c r="C235" s="59">
        <v>92325</v>
      </c>
      <c r="D235" s="231">
        <v>17564</v>
      </c>
      <c r="E235" s="651">
        <v>1</v>
      </c>
    </row>
    <row r="236" spans="2:11" x14ac:dyDescent="0.2">
      <c r="B236" s="438" t="s">
        <v>308</v>
      </c>
      <c r="C236" s="59">
        <v>1242</v>
      </c>
      <c r="D236" s="231">
        <v>-1152</v>
      </c>
      <c r="E236" s="651">
        <v>-1</v>
      </c>
    </row>
    <row r="237" spans="2:11" x14ac:dyDescent="0.2">
      <c r="B237" s="452" t="s">
        <v>849</v>
      </c>
      <c r="C237" s="5">
        <v>38666</v>
      </c>
      <c r="D237" s="2">
        <v>13768</v>
      </c>
      <c r="E237" s="650">
        <v>19.5</v>
      </c>
    </row>
    <row r="238" spans="2:11" x14ac:dyDescent="0.2">
      <c r="B238" s="1" t="s">
        <v>346</v>
      </c>
      <c r="C238" s="439">
        <v>13219</v>
      </c>
      <c r="D238" s="2">
        <v>8403</v>
      </c>
      <c r="E238" s="650">
        <v>15.3</v>
      </c>
    </row>
    <row r="239" spans="2:11" x14ac:dyDescent="0.2">
      <c r="B239" s="1"/>
      <c r="C239" s="49"/>
      <c r="D239" s="2"/>
      <c r="E239" s="650"/>
    </row>
    <row r="240" spans="2:11" x14ac:dyDescent="0.2">
      <c r="B240" s="1"/>
      <c r="C240" s="1206" t="s">
        <v>1426</v>
      </c>
      <c r="D240" s="1206"/>
      <c r="E240" s="1206"/>
    </row>
    <row r="241" spans="2:11" x14ac:dyDescent="0.2">
      <c r="B241" s="1"/>
      <c r="C241" s="1028"/>
    </row>
    <row r="242" spans="2:11" x14ac:dyDescent="0.2">
      <c r="B242" s="211" t="s">
        <v>342</v>
      </c>
      <c r="C242" s="5">
        <v>197848</v>
      </c>
      <c r="D242" s="2">
        <v>55224</v>
      </c>
      <c r="E242" s="650">
        <v>2.2999999999999998</v>
      </c>
      <c r="J242" s="64"/>
      <c r="K242" s="64"/>
    </row>
    <row r="243" spans="2:11" x14ac:dyDescent="0.2">
      <c r="B243" s="1" t="s">
        <v>459</v>
      </c>
      <c r="C243" s="5">
        <v>184154</v>
      </c>
      <c r="D243" s="2">
        <v>46999</v>
      </c>
      <c r="E243" s="650">
        <v>2</v>
      </c>
      <c r="J243" s="64"/>
      <c r="K243" s="64"/>
    </row>
    <row r="244" spans="2:11" x14ac:dyDescent="0.2">
      <c r="B244" s="452" t="s">
        <v>343</v>
      </c>
      <c r="C244" s="5">
        <v>142823</v>
      </c>
      <c r="D244" s="2">
        <v>29648</v>
      </c>
      <c r="E244" s="650">
        <v>1.3</v>
      </c>
      <c r="J244" s="64"/>
      <c r="K244" s="64"/>
    </row>
    <row r="245" spans="2:11" x14ac:dyDescent="0.2">
      <c r="B245" s="438" t="s">
        <v>344</v>
      </c>
      <c r="C245" s="59">
        <v>41352</v>
      </c>
      <c r="D245" s="231">
        <v>6531</v>
      </c>
      <c r="E245" s="651">
        <v>1.5</v>
      </c>
    </row>
    <row r="246" spans="2:11" x14ac:dyDescent="0.2">
      <c r="B246" s="438" t="s">
        <v>345</v>
      </c>
      <c r="C246" s="59">
        <v>100126</v>
      </c>
      <c r="D246" s="231">
        <v>24231</v>
      </c>
      <c r="E246" s="651">
        <v>1.4</v>
      </c>
    </row>
    <row r="247" spans="2:11" x14ac:dyDescent="0.2">
      <c r="B247" s="438" t="s">
        <v>308</v>
      </c>
      <c r="C247" s="59">
        <v>1345</v>
      </c>
      <c r="D247" s="231">
        <v>-1114</v>
      </c>
      <c r="E247" s="651">
        <v>-0.9</v>
      </c>
    </row>
    <row r="248" spans="2:11" x14ac:dyDescent="0.2">
      <c r="B248" s="452" t="s">
        <v>849</v>
      </c>
      <c r="C248" s="5">
        <v>41331</v>
      </c>
      <c r="D248" s="2">
        <v>17352</v>
      </c>
      <c r="E248" s="650">
        <v>25</v>
      </c>
    </row>
    <row r="249" spans="2:11" x14ac:dyDescent="0.2">
      <c r="B249" s="1" t="s">
        <v>346</v>
      </c>
      <c r="C249" s="439">
        <v>13694</v>
      </c>
      <c r="D249" s="2">
        <v>8225</v>
      </c>
      <c r="E249" s="650">
        <v>15.2</v>
      </c>
    </row>
    <row r="250" spans="2:11" x14ac:dyDescent="0.2">
      <c r="B250" s="1"/>
      <c r="C250" s="49"/>
      <c r="D250" s="2"/>
      <c r="E250" s="650"/>
    </row>
    <row r="251" spans="2:11" x14ac:dyDescent="0.2">
      <c r="B251" s="1"/>
      <c r="C251" s="1206" t="s">
        <v>1427</v>
      </c>
      <c r="D251" s="1206"/>
      <c r="E251" s="1206"/>
    </row>
    <row r="252" spans="2:11" x14ac:dyDescent="0.2">
      <c r="B252" s="1"/>
      <c r="C252" s="1028"/>
      <c r="D252" s="1028"/>
      <c r="E252" s="1046"/>
    </row>
    <row r="253" spans="2:11" x14ac:dyDescent="0.2">
      <c r="B253" s="211" t="s">
        <v>342</v>
      </c>
      <c r="C253" s="5">
        <v>201624</v>
      </c>
      <c r="D253" s="2">
        <v>53320</v>
      </c>
      <c r="E253" s="650">
        <v>2.1</v>
      </c>
      <c r="J253" s="64"/>
      <c r="K253" s="64"/>
    </row>
    <row r="254" spans="2:11" x14ac:dyDescent="0.2">
      <c r="B254" s="1" t="s">
        <v>459</v>
      </c>
      <c r="C254" s="5">
        <v>187356</v>
      </c>
      <c r="D254" s="2">
        <v>44882</v>
      </c>
      <c r="E254" s="650">
        <v>1.8</v>
      </c>
      <c r="J254" s="64"/>
      <c r="K254" s="64"/>
    </row>
    <row r="255" spans="2:11" x14ac:dyDescent="0.2">
      <c r="B255" s="452" t="s">
        <v>343</v>
      </c>
      <c r="C255" s="5">
        <v>151930</v>
      </c>
      <c r="D255" s="2">
        <v>35025</v>
      </c>
      <c r="E255" s="650">
        <v>1.5</v>
      </c>
      <c r="J255" s="64"/>
      <c r="K255" s="64"/>
    </row>
    <row r="256" spans="2:11" x14ac:dyDescent="0.2">
      <c r="B256" s="438" t="s">
        <v>344</v>
      </c>
      <c r="C256" s="59">
        <v>41390</v>
      </c>
      <c r="D256" s="231">
        <v>6420</v>
      </c>
      <c r="E256" s="651">
        <v>1.4</v>
      </c>
    </row>
    <row r="257" spans="2:11" x14ac:dyDescent="0.2">
      <c r="B257" s="438" t="s">
        <v>345</v>
      </c>
      <c r="C257" s="59">
        <v>109177</v>
      </c>
      <c r="D257" s="231">
        <v>29800</v>
      </c>
      <c r="E257" s="651">
        <v>1.6</v>
      </c>
    </row>
    <row r="258" spans="2:11" x14ac:dyDescent="0.2">
      <c r="B258" s="438" t="s">
        <v>308</v>
      </c>
      <c r="C258" s="59">
        <v>1362</v>
      </c>
      <c r="D258" s="231">
        <v>-1195</v>
      </c>
      <c r="E258" s="651">
        <v>-1</v>
      </c>
    </row>
    <row r="259" spans="2:11" x14ac:dyDescent="0.2">
      <c r="B259" s="452" t="s">
        <v>849</v>
      </c>
      <c r="C259" s="5">
        <v>35427</v>
      </c>
      <c r="D259" s="2">
        <v>9856</v>
      </c>
      <c r="E259" s="650">
        <v>14.4</v>
      </c>
    </row>
    <row r="260" spans="2:11" x14ac:dyDescent="0.2">
      <c r="B260" s="1" t="s">
        <v>346</v>
      </c>
      <c r="C260" s="439">
        <v>14267</v>
      </c>
      <c r="D260" s="2">
        <v>8439</v>
      </c>
      <c r="E260" s="650">
        <v>15.7</v>
      </c>
    </row>
    <row r="261" spans="2:11" x14ac:dyDescent="0.2">
      <c r="B261" s="1"/>
      <c r="C261" s="1206" t="s">
        <v>1428</v>
      </c>
      <c r="D261" s="1206"/>
      <c r="E261" s="1206"/>
    </row>
    <row r="262" spans="2:11" x14ac:dyDescent="0.2">
      <c r="B262" s="1"/>
      <c r="C262" s="1028"/>
      <c r="D262" s="1028"/>
      <c r="E262" s="1046"/>
    </row>
    <row r="263" spans="2:11" x14ac:dyDescent="0.2">
      <c r="B263" s="211" t="s">
        <v>342</v>
      </c>
      <c r="C263" s="5">
        <v>215075</v>
      </c>
      <c r="D263" s="2">
        <v>64940</v>
      </c>
      <c r="E263" s="650">
        <v>2.6</v>
      </c>
      <c r="J263" s="64"/>
      <c r="K263" s="64"/>
    </row>
    <row r="264" spans="2:11" x14ac:dyDescent="0.2">
      <c r="B264" s="1" t="s">
        <v>459</v>
      </c>
      <c r="C264" s="5">
        <v>200745</v>
      </c>
      <c r="D264" s="2">
        <v>56852</v>
      </c>
      <c r="E264" s="650">
        <v>2.2999999999999998</v>
      </c>
      <c r="J264" s="64"/>
      <c r="K264" s="64"/>
    </row>
    <row r="265" spans="2:11" x14ac:dyDescent="0.2">
      <c r="B265" s="452" t="s">
        <v>343</v>
      </c>
      <c r="C265" s="5">
        <v>164036</v>
      </c>
      <c r="D265" s="2">
        <v>43110</v>
      </c>
      <c r="E265" s="650">
        <v>1.8</v>
      </c>
      <c r="J265" s="64"/>
      <c r="K265" s="64"/>
    </row>
    <row r="266" spans="2:11" x14ac:dyDescent="0.2">
      <c r="B266" s="438" t="s">
        <v>344</v>
      </c>
      <c r="C266" s="59">
        <v>44344</v>
      </c>
      <c r="D266" s="231">
        <v>8947</v>
      </c>
      <c r="E266" s="651">
        <v>2</v>
      </c>
    </row>
    <row r="267" spans="2:11" x14ac:dyDescent="0.2">
      <c r="B267" s="438" t="s">
        <v>345</v>
      </c>
      <c r="C267" s="59">
        <v>118690</v>
      </c>
      <c r="D267" s="231">
        <v>34991</v>
      </c>
      <c r="E267" s="651">
        <v>1.9</v>
      </c>
    </row>
    <row r="268" spans="2:11" x14ac:dyDescent="0.2">
      <c r="B268" s="438" t="s">
        <v>308</v>
      </c>
      <c r="C268" s="59">
        <v>1002</v>
      </c>
      <c r="D268" s="231">
        <v>-828</v>
      </c>
      <c r="E268" s="651">
        <v>-1</v>
      </c>
    </row>
    <row r="269" spans="2:11" x14ac:dyDescent="0.2">
      <c r="B269" s="452" t="s">
        <v>849</v>
      </c>
      <c r="C269" s="5">
        <v>36709</v>
      </c>
      <c r="D269" s="2">
        <v>13742</v>
      </c>
      <c r="E269" s="650">
        <v>19.2</v>
      </c>
    </row>
    <row r="270" spans="2:11" x14ac:dyDescent="0.2">
      <c r="B270" s="1" t="s">
        <v>346</v>
      </c>
      <c r="C270" s="439">
        <v>14330</v>
      </c>
      <c r="D270" s="2">
        <v>8088</v>
      </c>
      <c r="E270" s="650">
        <v>16.3</v>
      </c>
    </row>
    <row r="271" spans="2:11" x14ac:dyDescent="0.2">
      <c r="B271" s="1"/>
      <c r="C271" s="49"/>
      <c r="D271" s="2"/>
      <c r="E271" s="650"/>
    </row>
    <row r="272" spans="2:11" x14ac:dyDescent="0.2">
      <c r="B272" s="1"/>
      <c r="C272" s="1206" t="s">
        <v>1429</v>
      </c>
      <c r="D272" s="1206"/>
      <c r="E272" s="1206"/>
    </row>
    <row r="273" spans="2:11" x14ac:dyDescent="0.2">
      <c r="B273" s="1"/>
      <c r="C273" s="1028"/>
      <c r="D273" s="1028"/>
      <c r="E273" s="1046"/>
    </row>
    <row r="274" spans="2:11" x14ac:dyDescent="0.2">
      <c r="B274" s="211" t="s">
        <v>342</v>
      </c>
      <c r="C274" s="5">
        <v>224629</v>
      </c>
      <c r="D274" s="2">
        <v>34140</v>
      </c>
      <c r="E274" s="650">
        <v>1.25</v>
      </c>
      <c r="J274" s="64"/>
      <c r="K274" s="64"/>
    </row>
    <row r="275" spans="2:11" x14ac:dyDescent="0.2">
      <c r="B275" s="1" t="s">
        <v>459</v>
      </c>
      <c r="C275" s="5">
        <v>216447</v>
      </c>
      <c r="D275" s="2">
        <v>31795</v>
      </c>
      <c r="E275" s="650">
        <v>1.18</v>
      </c>
      <c r="J275" s="64"/>
      <c r="K275" s="64"/>
    </row>
    <row r="276" spans="2:11" x14ac:dyDescent="0.2">
      <c r="B276" s="452" t="s">
        <v>343</v>
      </c>
      <c r="C276" s="5">
        <v>183702</v>
      </c>
      <c r="D276" s="2">
        <v>21805</v>
      </c>
      <c r="E276" s="650">
        <v>0.83</v>
      </c>
      <c r="J276" s="64"/>
      <c r="K276" s="64"/>
    </row>
    <row r="277" spans="2:11" x14ac:dyDescent="0.2">
      <c r="B277" s="438" t="s">
        <v>344</v>
      </c>
      <c r="C277" s="59">
        <v>43882</v>
      </c>
      <c r="D277" s="231">
        <v>4757</v>
      </c>
      <c r="E277" s="651">
        <v>0.97</v>
      </c>
    </row>
    <row r="278" spans="2:11" x14ac:dyDescent="0.2">
      <c r="B278" s="438" t="s">
        <v>345</v>
      </c>
      <c r="C278" s="59">
        <v>138641</v>
      </c>
      <c r="D278" s="231">
        <v>17811</v>
      </c>
      <c r="E278" s="651">
        <v>0.87</v>
      </c>
    </row>
    <row r="279" spans="2:11" x14ac:dyDescent="0.2">
      <c r="B279" s="438" t="s">
        <v>308</v>
      </c>
      <c r="C279" s="59">
        <v>1179</v>
      </c>
      <c r="D279" s="231">
        <v>-764</v>
      </c>
      <c r="E279" s="651">
        <v>-0.86</v>
      </c>
    </row>
    <row r="280" spans="2:11" x14ac:dyDescent="0.2">
      <c r="B280" s="452" t="s">
        <v>849</v>
      </c>
      <c r="C280" s="5">
        <v>32745</v>
      </c>
      <c r="D280" s="2">
        <v>9991</v>
      </c>
      <c r="E280" s="650">
        <v>13.84</v>
      </c>
    </row>
    <row r="281" spans="2:11" x14ac:dyDescent="0.2">
      <c r="B281" s="1" t="s">
        <v>346</v>
      </c>
      <c r="C281" s="439">
        <v>8181</v>
      </c>
      <c r="D281" s="2">
        <v>2345</v>
      </c>
      <c r="E281" s="650">
        <v>6.62</v>
      </c>
    </row>
    <row r="282" spans="2:11" x14ac:dyDescent="0.2">
      <c r="B282" s="1"/>
      <c r="C282" s="49"/>
      <c r="D282" s="2"/>
      <c r="E282" s="650"/>
    </row>
    <row r="283" spans="2:11" x14ac:dyDescent="0.2">
      <c r="B283" s="1"/>
      <c r="C283" s="1206" t="s">
        <v>1430</v>
      </c>
      <c r="D283" s="1206"/>
      <c r="E283" s="1206"/>
    </row>
    <row r="284" spans="2:11" x14ac:dyDescent="0.2">
      <c r="B284" s="1"/>
      <c r="C284" s="1028"/>
      <c r="D284" s="441"/>
      <c r="E284" s="1046"/>
    </row>
    <row r="285" spans="2:11" x14ac:dyDescent="0.2">
      <c r="B285" s="211" t="s">
        <v>342</v>
      </c>
      <c r="C285" s="5">
        <v>239565</v>
      </c>
      <c r="D285" s="2">
        <v>37803</v>
      </c>
      <c r="E285" s="650">
        <v>1.25</v>
      </c>
      <c r="J285" s="64"/>
      <c r="K285" s="64"/>
    </row>
    <row r="286" spans="2:11" x14ac:dyDescent="0.2">
      <c r="B286" s="1" t="s">
        <v>459</v>
      </c>
      <c r="C286" s="5">
        <v>231432</v>
      </c>
      <c r="D286" s="2">
        <v>36195</v>
      </c>
      <c r="E286" s="650">
        <v>1.18</v>
      </c>
      <c r="J286" s="64"/>
      <c r="K286" s="64"/>
    </row>
    <row r="287" spans="2:11" x14ac:dyDescent="0.2">
      <c r="B287" s="452" t="s">
        <v>343</v>
      </c>
      <c r="C287" s="5">
        <v>199200</v>
      </c>
      <c r="D287" s="2">
        <v>25561</v>
      </c>
      <c r="E287" s="650">
        <v>0.83</v>
      </c>
      <c r="J287" s="64"/>
      <c r="K287" s="64"/>
    </row>
    <row r="288" spans="2:11" x14ac:dyDescent="0.2">
      <c r="B288" s="438" t="s">
        <v>344</v>
      </c>
      <c r="C288" s="59">
        <v>52588</v>
      </c>
      <c r="D288" s="231">
        <v>6588</v>
      </c>
      <c r="E288" s="651">
        <v>0.97</v>
      </c>
    </row>
    <row r="289" spans="2:11" x14ac:dyDescent="0.2">
      <c r="B289" s="438" t="s">
        <v>345</v>
      </c>
      <c r="C289" s="59">
        <v>145041</v>
      </c>
      <c r="D289" s="231">
        <v>19620</v>
      </c>
      <c r="E289" s="651">
        <v>0.87</v>
      </c>
    </row>
    <row r="290" spans="2:11" x14ac:dyDescent="0.2">
      <c r="B290" s="438" t="s">
        <v>308</v>
      </c>
      <c r="C290" s="59">
        <v>1572</v>
      </c>
      <c r="D290" s="231">
        <v>-647</v>
      </c>
      <c r="E290" s="651">
        <v>-0.86</v>
      </c>
    </row>
    <row r="291" spans="2:11" x14ac:dyDescent="0.2">
      <c r="B291" s="452" t="s">
        <v>849</v>
      </c>
      <c r="C291" s="5">
        <v>32232</v>
      </c>
      <c r="D291" s="2">
        <v>10634</v>
      </c>
      <c r="E291" s="650">
        <v>13.84</v>
      </c>
    </row>
    <row r="292" spans="2:11" x14ac:dyDescent="0.2">
      <c r="B292" s="1" t="s">
        <v>346</v>
      </c>
      <c r="C292" s="439">
        <v>8133</v>
      </c>
      <c r="D292" s="2">
        <v>1608</v>
      </c>
      <c r="E292" s="650">
        <v>6.62</v>
      </c>
    </row>
    <row r="293" spans="2:11" x14ac:dyDescent="0.2">
      <c r="B293" s="1"/>
      <c r="C293" s="49"/>
      <c r="D293" s="2"/>
      <c r="E293" s="650"/>
    </row>
    <row r="294" spans="2:11" x14ac:dyDescent="0.2">
      <c r="B294" s="1"/>
      <c r="C294" s="1206" t="s">
        <v>1431</v>
      </c>
      <c r="D294" s="1206"/>
      <c r="E294" s="1206"/>
    </row>
    <row r="295" spans="2:11" x14ac:dyDescent="0.2">
      <c r="B295" s="1"/>
      <c r="C295" s="1028"/>
      <c r="D295" s="1028"/>
      <c r="E295" s="1046"/>
    </row>
    <row r="296" spans="2:11" x14ac:dyDescent="0.2">
      <c r="B296" s="211" t="s">
        <v>342</v>
      </c>
      <c r="C296" s="5">
        <v>250594</v>
      </c>
      <c r="D296" s="2">
        <v>35306</v>
      </c>
      <c r="E296" s="650">
        <v>1.2</v>
      </c>
      <c r="J296" s="64"/>
      <c r="K296" s="64"/>
    </row>
    <row r="297" spans="2:11" x14ac:dyDescent="0.2">
      <c r="B297" s="1" t="s">
        <v>459</v>
      </c>
      <c r="C297" s="5">
        <v>241334</v>
      </c>
      <c r="D297" s="2">
        <v>33336</v>
      </c>
      <c r="E297" s="650">
        <v>1.1399999999999999</v>
      </c>
      <c r="J297" s="64"/>
      <c r="K297" s="64"/>
    </row>
    <row r="298" spans="2:11" x14ac:dyDescent="0.2">
      <c r="B298" s="452" t="s">
        <v>343</v>
      </c>
      <c r="C298" s="5">
        <v>212365</v>
      </c>
      <c r="D298" s="2">
        <v>25782</v>
      </c>
      <c r="E298" s="650">
        <v>0.91</v>
      </c>
      <c r="J298" s="64"/>
      <c r="K298" s="64"/>
    </row>
    <row r="299" spans="2:11" x14ac:dyDescent="0.2">
      <c r="B299" s="438" t="s">
        <v>344</v>
      </c>
      <c r="C299" s="59">
        <v>57396</v>
      </c>
      <c r="D299" s="231">
        <v>8254</v>
      </c>
      <c r="E299" s="651">
        <v>1.55</v>
      </c>
      <c r="G299" s="64"/>
    </row>
    <row r="300" spans="2:11" x14ac:dyDescent="0.2">
      <c r="B300" s="438" t="s">
        <v>345</v>
      </c>
      <c r="C300" s="59">
        <v>153372</v>
      </c>
      <c r="D300" s="231">
        <f>18068</f>
        <v>18068</v>
      </c>
      <c r="E300" s="651">
        <v>0.81</v>
      </c>
    </row>
    <row r="301" spans="2:11" x14ac:dyDescent="0.2">
      <c r="B301" s="438" t="s">
        <v>308</v>
      </c>
      <c r="C301" s="59">
        <v>1597</v>
      </c>
      <c r="D301" s="231">
        <v>-540</v>
      </c>
      <c r="E301" s="651">
        <v>-0.59</v>
      </c>
    </row>
    <row r="302" spans="2:11" x14ac:dyDescent="0.2">
      <c r="B302" s="452" t="s">
        <v>849</v>
      </c>
      <c r="C302" s="5">
        <v>28969</v>
      </c>
      <c r="D302" s="2">
        <v>7554</v>
      </c>
      <c r="E302" s="650">
        <v>9.9499999999999993</v>
      </c>
    </row>
    <row r="303" spans="2:11" x14ac:dyDescent="0.2">
      <c r="B303" s="1" t="s">
        <v>346</v>
      </c>
      <c r="C303" s="439">
        <v>9259</v>
      </c>
      <c r="D303" s="2">
        <v>1969</v>
      </c>
      <c r="E303" s="650">
        <v>5.57</v>
      </c>
    </row>
    <row r="304" spans="2:11" x14ac:dyDescent="0.2">
      <c r="B304" s="1"/>
      <c r="C304" s="5"/>
      <c r="D304" s="441"/>
      <c r="E304" s="650"/>
    </row>
    <row r="305" spans="2:11" x14ac:dyDescent="0.2">
      <c r="B305" s="1"/>
      <c r="C305" s="1206" t="s">
        <v>1432</v>
      </c>
      <c r="D305" s="1206"/>
      <c r="E305" s="1206"/>
    </row>
    <row r="306" spans="2:11" x14ac:dyDescent="0.2">
      <c r="B306" s="1"/>
      <c r="C306" s="1028"/>
      <c r="D306" s="1028"/>
      <c r="E306" s="1046"/>
    </row>
    <row r="307" spans="2:11" x14ac:dyDescent="0.2">
      <c r="B307" s="211" t="s">
        <v>342</v>
      </c>
      <c r="C307" s="5">
        <v>288343</v>
      </c>
      <c r="D307" s="2">
        <v>60904</v>
      </c>
      <c r="E307" s="650">
        <v>1.95</v>
      </c>
      <c r="J307" s="64"/>
      <c r="K307" s="64"/>
    </row>
    <row r="308" spans="2:11" x14ac:dyDescent="0.2">
      <c r="B308" s="1" t="s">
        <v>459</v>
      </c>
      <c r="C308" s="5">
        <v>278122</v>
      </c>
      <c r="D308" s="2">
        <v>58201</v>
      </c>
      <c r="E308" s="650">
        <v>1.89</v>
      </c>
      <c r="J308" s="64"/>
      <c r="K308" s="64"/>
    </row>
    <row r="309" spans="2:11" x14ac:dyDescent="0.2">
      <c r="B309" s="452" t="s">
        <v>343</v>
      </c>
      <c r="C309" s="5">
        <v>245057</v>
      </c>
      <c r="D309" s="2">
        <v>46040</v>
      </c>
      <c r="E309" s="650">
        <v>1.53</v>
      </c>
      <c r="J309" s="64"/>
      <c r="K309" s="64"/>
    </row>
    <row r="310" spans="2:11" x14ac:dyDescent="0.2">
      <c r="B310" s="438" t="s">
        <v>344</v>
      </c>
      <c r="C310" s="59">
        <v>70720</v>
      </c>
      <c r="D310" s="231">
        <v>13340</v>
      </c>
      <c r="E310" s="651">
        <v>2.4700000000000002</v>
      </c>
    </row>
    <row r="311" spans="2:11" x14ac:dyDescent="0.2">
      <c r="B311" s="438" t="s">
        <v>345</v>
      </c>
      <c r="C311" s="59">
        <v>172640</v>
      </c>
      <c r="D311" s="231">
        <v>33142</v>
      </c>
      <c r="E311" s="651">
        <v>1.4</v>
      </c>
    </row>
    <row r="312" spans="2:11" x14ac:dyDescent="0.2">
      <c r="B312" s="438" t="s">
        <v>308</v>
      </c>
      <c r="C312" s="59">
        <v>1698</v>
      </c>
      <c r="D312" s="231">
        <v>-442</v>
      </c>
      <c r="E312" s="651">
        <v>-0.45</v>
      </c>
    </row>
    <row r="313" spans="2:11" x14ac:dyDescent="0.2">
      <c r="B313" s="452" t="s">
        <v>849</v>
      </c>
      <c r="C313" s="5">
        <v>33065</v>
      </c>
      <c r="D313" s="2">
        <v>12161</v>
      </c>
      <c r="E313" s="650">
        <v>15.59</v>
      </c>
    </row>
    <row r="314" spans="2:11" x14ac:dyDescent="0.2">
      <c r="B314" s="1" t="s">
        <v>346</v>
      </c>
      <c r="C314" s="439">
        <v>10221</v>
      </c>
      <c r="D314" s="2">
        <v>2703</v>
      </c>
      <c r="E314" s="650">
        <v>7.37</v>
      </c>
    </row>
    <row r="315" spans="2:11" x14ac:dyDescent="0.2">
      <c r="B315" s="1"/>
      <c r="C315" s="49"/>
      <c r="D315" s="2"/>
      <c r="E315" s="650"/>
    </row>
    <row r="316" spans="2:11" x14ac:dyDescent="0.2">
      <c r="B316" s="1"/>
      <c r="C316" s="1206" t="s">
        <v>1433</v>
      </c>
      <c r="D316" s="1206"/>
      <c r="E316" s="1206"/>
    </row>
    <row r="317" spans="2:11" x14ac:dyDescent="0.2">
      <c r="B317" s="1"/>
      <c r="C317" s="1028"/>
      <c r="D317" s="1028"/>
      <c r="E317" s="1046"/>
    </row>
    <row r="318" spans="2:11" x14ac:dyDescent="0.2">
      <c r="B318" s="211" t="s">
        <v>342</v>
      </c>
      <c r="C318" s="5">
        <v>325380</v>
      </c>
      <c r="D318" s="2">
        <v>82787</v>
      </c>
      <c r="E318" s="650">
        <v>2.56</v>
      </c>
      <c r="J318" s="64"/>
      <c r="K318" s="64"/>
    </row>
    <row r="319" spans="2:11" x14ac:dyDescent="0.2">
      <c r="B319" s="1" t="s">
        <v>459</v>
      </c>
      <c r="C319" s="5">
        <v>313657</v>
      </c>
      <c r="D319" s="2">
        <v>79427</v>
      </c>
      <c r="E319" s="650">
        <v>2.48</v>
      </c>
      <c r="J319" s="64"/>
      <c r="K319" s="64"/>
    </row>
    <row r="320" spans="2:11" x14ac:dyDescent="0.2">
      <c r="B320" s="452" t="s">
        <v>343</v>
      </c>
      <c r="C320" s="5">
        <v>284515</v>
      </c>
      <c r="D320" s="2">
        <v>71282</v>
      </c>
      <c r="E320" s="650">
        <v>2.2799999999999998</v>
      </c>
      <c r="J320" s="64"/>
      <c r="K320" s="64"/>
    </row>
    <row r="321" spans="2:11" x14ac:dyDescent="0.2">
      <c r="B321" s="438" t="s">
        <v>344</v>
      </c>
      <c r="C321" s="59">
        <v>77607</v>
      </c>
      <c r="D321" s="231">
        <v>16424</v>
      </c>
      <c r="E321" s="651">
        <v>2.88</v>
      </c>
    </row>
    <row r="322" spans="2:11" x14ac:dyDescent="0.2">
      <c r="B322" s="438" t="s">
        <v>345</v>
      </c>
      <c r="C322" s="59">
        <v>203905</v>
      </c>
      <c r="D322" s="231">
        <v>54683</v>
      </c>
      <c r="E322" s="651">
        <v>2.23</v>
      </c>
    </row>
    <row r="323" spans="2:11" x14ac:dyDescent="0.2">
      <c r="B323" s="438" t="s">
        <v>308</v>
      </c>
      <c r="C323" s="59">
        <v>3003</v>
      </c>
      <c r="D323" s="231">
        <v>175</v>
      </c>
      <c r="E323" s="651">
        <v>0.17</v>
      </c>
    </row>
    <row r="324" spans="2:11" x14ac:dyDescent="0.2">
      <c r="B324" s="452" t="s">
        <v>849</v>
      </c>
      <c r="C324" s="5">
        <v>29143</v>
      </c>
      <c r="D324" s="2">
        <v>8145</v>
      </c>
      <c r="E324" s="650">
        <v>10.199999999999999</v>
      </c>
    </row>
    <row r="325" spans="2:11" x14ac:dyDescent="0.2">
      <c r="B325" s="1" t="s">
        <v>346</v>
      </c>
      <c r="C325" s="439">
        <v>11722</v>
      </c>
      <c r="D325" s="2">
        <v>3359</v>
      </c>
      <c r="E325" s="650">
        <v>9.27</v>
      </c>
    </row>
    <row r="326" spans="2:11" x14ac:dyDescent="0.2">
      <c r="B326" s="1"/>
      <c r="C326" s="49"/>
      <c r="D326" s="2"/>
      <c r="E326" s="650"/>
    </row>
    <row r="327" spans="2:11" x14ac:dyDescent="0.2">
      <c r="B327" s="1"/>
      <c r="C327" s="1206" t="s">
        <v>1434</v>
      </c>
      <c r="D327" s="1206"/>
      <c r="E327" s="1206"/>
    </row>
    <row r="328" spans="2:11" x14ac:dyDescent="0.2">
      <c r="B328" s="1"/>
      <c r="C328" s="5"/>
      <c r="D328" s="442"/>
      <c r="E328" s="650"/>
    </row>
    <row r="329" spans="2:11" x14ac:dyDescent="0.2">
      <c r="B329" s="211" t="s">
        <v>342</v>
      </c>
      <c r="C329" s="5">
        <v>391936</v>
      </c>
      <c r="D329" s="2">
        <v>121092</v>
      </c>
      <c r="E329" s="650">
        <v>3.96</v>
      </c>
      <c r="J329" s="64"/>
      <c r="K329" s="64"/>
    </row>
    <row r="330" spans="2:11" x14ac:dyDescent="0.2">
      <c r="B330" s="1" t="s">
        <v>459</v>
      </c>
      <c r="C330" s="5">
        <v>379259</v>
      </c>
      <c r="D330" s="2">
        <v>116688</v>
      </c>
      <c r="E330" s="650">
        <v>3.86</v>
      </c>
      <c r="J330" s="64"/>
      <c r="K330" s="64"/>
    </row>
    <row r="331" spans="2:11" x14ac:dyDescent="0.2">
      <c r="B331" s="452" t="s">
        <v>343</v>
      </c>
      <c r="C331" s="5">
        <v>349721</v>
      </c>
      <c r="D331" s="2">
        <v>106784</v>
      </c>
      <c r="E331" s="650">
        <v>3.63</v>
      </c>
      <c r="J331" s="64"/>
      <c r="K331" s="64"/>
    </row>
    <row r="332" spans="2:11" x14ac:dyDescent="0.2">
      <c r="B332" s="438" t="s">
        <v>344</v>
      </c>
      <c r="C332" s="59">
        <v>107887</v>
      </c>
      <c r="D332" s="231">
        <v>37477</v>
      </c>
      <c r="E332" s="651">
        <v>6.86</v>
      </c>
    </row>
    <row r="333" spans="2:11" x14ac:dyDescent="0.2">
      <c r="B333" s="438" t="s">
        <v>345</v>
      </c>
      <c r="C333" s="59">
        <v>238209</v>
      </c>
      <c r="D333" s="231">
        <v>68628</v>
      </c>
      <c r="E333" s="651">
        <v>2.99</v>
      </c>
    </row>
    <row r="334" spans="2:11" x14ac:dyDescent="0.2">
      <c r="B334" s="438" t="s">
        <v>308</v>
      </c>
      <c r="C334" s="59">
        <v>3624</v>
      </c>
      <c r="D334" s="231">
        <v>679</v>
      </c>
      <c r="E334" s="651">
        <v>0.7</v>
      </c>
    </row>
    <row r="335" spans="2:11" x14ac:dyDescent="0.2">
      <c r="B335" s="452" t="s">
        <v>849</v>
      </c>
      <c r="C335" s="5">
        <v>29538</v>
      </c>
      <c r="D335" s="2">
        <v>9904</v>
      </c>
      <c r="E335" s="650">
        <v>12.04</v>
      </c>
    </row>
    <row r="336" spans="2:11" x14ac:dyDescent="0.2">
      <c r="B336" s="1" t="s">
        <v>346</v>
      </c>
      <c r="C336" s="439">
        <v>12677</v>
      </c>
      <c r="D336" s="2">
        <v>4405</v>
      </c>
      <c r="E336" s="650">
        <v>12.02</v>
      </c>
    </row>
    <row r="337" spans="2:11" x14ac:dyDescent="0.2">
      <c r="B337" s="1"/>
      <c r="C337" s="49"/>
      <c r="D337" s="2"/>
      <c r="E337" s="650"/>
    </row>
    <row r="338" spans="2:11" x14ac:dyDescent="0.2">
      <c r="B338" s="1"/>
      <c r="C338" s="1206" t="s">
        <v>1435</v>
      </c>
      <c r="D338" s="1206"/>
      <c r="E338" s="1206"/>
    </row>
    <row r="339" spans="2:11" x14ac:dyDescent="0.2">
      <c r="B339" s="1"/>
      <c r="C339" s="1028"/>
      <c r="D339" s="1028"/>
      <c r="E339" s="1046"/>
    </row>
    <row r="340" spans="2:11" x14ac:dyDescent="0.2">
      <c r="B340" s="211" t="s">
        <v>342</v>
      </c>
      <c r="C340" s="5">
        <v>412126</v>
      </c>
      <c r="D340" s="2">
        <v>123712</v>
      </c>
      <c r="E340" s="650">
        <v>3.85</v>
      </c>
      <c r="J340" s="64"/>
      <c r="K340" s="64"/>
    </row>
    <row r="341" spans="2:11" x14ac:dyDescent="0.2">
      <c r="B341" s="1" t="s">
        <v>459</v>
      </c>
      <c r="C341" s="5">
        <v>399316</v>
      </c>
      <c r="D341" s="2">
        <v>119913</v>
      </c>
      <c r="E341" s="650">
        <v>3.78</v>
      </c>
      <c r="J341" s="64"/>
      <c r="K341" s="64"/>
    </row>
    <row r="342" spans="2:11" x14ac:dyDescent="0.2">
      <c r="B342" s="452" t="s">
        <v>343</v>
      </c>
      <c r="C342" s="5">
        <v>372179</v>
      </c>
      <c r="D342" s="2">
        <v>112542</v>
      </c>
      <c r="E342" s="650">
        <v>3.64</v>
      </c>
      <c r="J342" s="64"/>
      <c r="K342" s="64"/>
    </row>
    <row r="343" spans="2:11" x14ac:dyDescent="0.2">
      <c r="B343" s="438" t="s">
        <v>344</v>
      </c>
      <c r="C343" s="59">
        <v>112914</v>
      </c>
      <c r="D343" s="231">
        <v>38563</v>
      </c>
      <c r="E343" s="651">
        <v>6.46</v>
      </c>
    </row>
    <row r="344" spans="2:11" x14ac:dyDescent="0.2">
      <c r="B344" s="438" t="s">
        <v>345</v>
      </c>
      <c r="C344" s="59">
        <v>255100</v>
      </c>
      <c r="D344" s="231">
        <v>73286</v>
      </c>
      <c r="E344" s="651">
        <v>3.05</v>
      </c>
    </row>
    <row r="345" spans="2:11" x14ac:dyDescent="0.2">
      <c r="B345" s="438" t="s">
        <v>308</v>
      </c>
      <c r="C345" s="59">
        <v>4165</v>
      </c>
      <c r="D345" s="231">
        <v>693</v>
      </c>
      <c r="E345" s="651">
        <v>0.77</v>
      </c>
    </row>
    <row r="346" spans="2:11" x14ac:dyDescent="0.2">
      <c r="B346" s="452" t="s">
        <v>849</v>
      </c>
      <c r="C346" s="5">
        <v>27137</v>
      </c>
      <c r="D346" s="2">
        <v>7371</v>
      </c>
      <c r="E346" s="650">
        <v>8.6300000000000008</v>
      </c>
    </row>
    <row r="347" spans="2:11" x14ac:dyDescent="0.2">
      <c r="B347" s="1" t="s">
        <v>346</v>
      </c>
      <c r="C347" s="439">
        <v>12810</v>
      </c>
      <c r="D347" s="2">
        <v>3799</v>
      </c>
      <c r="E347" s="650">
        <v>9.91</v>
      </c>
    </row>
    <row r="348" spans="2:11" x14ac:dyDescent="0.2">
      <c r="B348" s="1"/>
      <c r="C348" s="49"/>
      <c r="D348" s="2"/>
      <c r="E348" s="650"/>
    </row>
    <row r="349" spans="2:11" x14ac:dyDescent="0.2">
      <c r="B349" s="1"/>
      <c r="C349" s="1206" t="s">
        <v>850</v>
      </c>
      <c r="D349" s="1206"/>
      <c r="E349" s="1206"/>
    </row>
    <row r="350" spans="2:11" x14ac:dyDescent="0.2">
      <c r="B350" s="1"/>
      <c r="C350" s="1028"/>
      <c r="D350" s="1028"/>
      <c r="E350" s="1046"/>
    </row>
    <row r="351" spans="2:11" x14ac:dyDescent="0.2">
      <c r="B351" s="211" t="s">
        <v>342</v>
      </c>
      <c r="C351" s="5">
        <v>435078</v>
      </c>
      <c r="D351" s="2">
        <v>131998</v>
      </c>
      <c r="E351" s="650">
        <v>4.18</v>
      </c>
      <c r="J351" s="64"/>
      <c r="K351" s="64"/>
    </row>
    <row r="352" spans="2:11" x14ac:dyDescent="0.2">
      <c r="B352" s="1" t="s">
        <v>459</v>
      </c>
      <c r="C352" s="5">
        <v>421630</v>
      </c>
      <c r="D352" s="2">
        <v>127905</v>
      </c>
      <c r="E352" s="650">
        <v>4.0999999999999996</v>
      </c>
      <c r="J352" s="64"/>
      <c r="K352" s="64"/>
    </row>
    <row r="353" spans="2:11" x14ac:dyDescent="0.2">
      <c r="B353" s="452" t="s">
        <v>343</v>
      </c>
      <c r="C353" s="5">
        <v>387757</v>
      </c>
      <c r="D353" s="2">
        <v>113381</v>
      </c>
      <c r="E353" s="650">
        <v>3.74</v>
      </c>
      <c r="J353" s="64"/>
      <c r="K353" s="64"/>
    </row>
    <row r="354" spans="2:11" x14ac:dyDescent="0.2">
      <c r="B354" s="438" t="s">
        <v>344</v>
      </c>
      <c r="C354" s="59">
        <v>115460</v>
      </c>
      <c r="D354" s="231">
        <v>37827</v>
      </c>
      <c r="E354" s="651">
        <v>6.47</v>
      </c>
    </row>
    <row r="355" spans="2:11" x14ac:dyDescent="0.2">
      <c r="B355" s="438" t="s">
        <v>345</v>
      </c>
      <c r="C355" s="59">
        <v>267725</v>
      </c>
      <c r="D355" s="231">
        <v>74700</v>
      </c>
      <c r="E355" s="651">
        <v>3.16</v>
      </c>
    </row>
    <row r="356" spans="2:11" x14ac:dyDescent="0.2">
      <c r="B356" s="438" t="s">
        <v>308</v>
      </c>
      <c r="C356" s="59">
        <v>4571</v>
      </c>
      <c r="D356" s="231">
        <v>854</v>
      </c>
      <c r="E356" s="651">
        <v>1.04</v>
      </c>
    </row>
    <row r="357" spans="2:11" x14ac:dyDescent="0.2">
      <c r="B357" s="452" t="s">
        <v>849</v>
      </c>
      <c r="C357" s="5">
        <v>33873</v>
      </c>
      <c r="D357" s="2">
        <v>14523</v>
      </c>
      <c r="E357" s="650">
        <v>16.37</v>
      </c>
    </row>
    <row r="358" spans="2:11" x14ac:dyDescent="0.2">
      <c r="B358" s="1" t="s">
        <v>346</v>
      </c>
      <c r="C358" s="439">
        <v>13448</v>
      </c>
      <c r="D358" s="2">
        <v>4093</v>
      </c>
      <c r="E358" s="650">
        <v>10.45</v>
      </c>
    </row>
    <row r="359" spans="2:11" x14ac:dyDescent="0.2">
      <c r="B359" s="1"/>
      <c r="C359" s="49"/>
      <c r="D359" s="2"/>
      <c r="E359" s="650"/>
    </row>
    <row r="360" spans="2:11" x14ac:dyDescent="0.2">
      <c r="B360" s="1"/>
      <c r="C360" s="1206" t="s">
        <v>1436</v>
      </c>
      <c r="D360" s="1206"/>
      <c r="E360" s="1206"/>
    </row>
    <row r="361" spans="2:11" x14ac:dyDescent="0.2">
      <c r="B361" s="1"/>
      <c r="C361" s="1028"/>
      <c r="D361" s="1028"/>
      <c r="E361" s="1046"/>
    </row>
    <row r="362" spans="2:11" x14ac:dyDescent="0.2">
      <c r="B362" s="211" t="s">
        <v>342</v>
      </c>
      <c r="C362" s="5">
        <v>452023</v>
      </c>
      <c r="D362" s="2">
        <v>134991</v>
      </c>
      <c r="E362" s="650">
        <v>4.0999999999999996</v>
      </c>
      <c r="J362" s="64"/>
      <c r="K362" s="64"/>
    </row>
    <row r="363" spans="2:11" x14ac:dyDescent="0.2">
      <c r="B363" s="1" t="s">
        <v>459</v>
      </c>
      <c r="C363" s="5">
        <v>438175</v>
      </c>
      <c r="D363" s="2">
        <v>130924</v>
      </c>
      <c r="E363" s="650">
        <v>4.03</v>
      </c>
      <c r="J363" s="64"/>
      <c r="K363" s="64"/>
    </row>
    <row r="364" spans="2:11" x14ac:dyDescent="0.2">
      <c r="B364" s="452" t="s">
        <v>343</v>
      </c>
      <c r="C364" s="5">
        <v>409945</v>
      </c>
      <c r="D364" s="2">
        <v>121410</v>
      </c>
      <c r="E364" s="650">
        <v>3.85</v>
      </c>
      <c r="J364" s="64"/>
      <c r="K364" s="64"/>
    </row>
    <row r="365" spans="2:11" x14ac:dyDescent="0.2">
      <c r="B365" s="438" t="s">
        <v>344</v>
      </c>
      <c r="C365" s="59">
        <v>115997</v>
      </c>
      <c r="D365" s="231">
        <v>36476</v>
      </c>
      <c r="E365" s="651">
        <v>5.87</v>
      </c>
    </row>
    <row r="366" spans="2:11" x14ac:dyDescent="0.2">
      <c r="B366" s="438" t="s">
        <v>345</v>
      </c>
      <c r="C366" s="59">
        <v>287764</v>
      </c>
      <c r="D366" s="231">
        <v>83228</v>
      </c>
      <c r="E366" s="651">
        <v>3.41</v>
      </c>
    </row>
    <row r="367" spans="2:11" x14ac:dyDescent="0.2">
      <c r="B367" s="438" t="s">
        <v>308</v>
      </c>
      <c r="C367" s="59">
        <v>6184</v>
      </c>
      <c r="D367" s="231">
        <v>1706</v>
      </c>
      <c r="E367" s="651">
        <v>1.89</v>
      </c>
    </row>
    <row r="368" spans="2:11" x14ac:dyDescent="0.2">
      <c r="B368" s="452" t="s">
        <v>849</v>
      </c>
      <c r="C368" s="5">
        <v>28231</v>
      </c>
      <c r="D368" s="2">
        <v>9514</v>
      </c>
      <c r="E368" s="650">
        <v>10.28</v>
      </c>
    </row>
    <row r="369" spans="2:11" x14ac:dyDescent="0.2">
      <c r="B369" s="1" t="s">
        <v>346</v>
      </c>
      <c r="C369" s="439">
        <v>13847</v>
      </c>
      <c r="D369" s="2">
        <v>4067</v>
      </c>
      <c r="E369" s="650">
        <v>9.75</v>
      </c>
    </row>
    <row r="370" spans="2:11" x14ac:dyDescent="0.2">
      <c r="B370" s="1"/>
      <c r="C370" s="49"/>
      <c r="D370" s="2"/>
      <c r="E370" s="650"/>
    </row>
    <row r="371" spans="2:11" x14ac:dyDescent="0.2">
      <c r="B371" s="1"/>
      <c r="C371" s="1206" t="s">
        <v>1437</v>
      </c>
      <c r="D371" s="1206"/>
      <c r="E371" s="1206"/>
    </row>
    <row r="372" spans="2:11" x14ac:dyDescent="0.2">
      <c r="B372" s="1"/>
      <c r="C372" s="1028"/>
      <c r="D372" s="1028"/>
      <c r="E372" s="1046"/>
    </row>
    <row r="373" spans="2:11" x14ac:dyDescent="0.2">
      <c r="B373" s="211" t="s">
        <v>342</v>
      </c>
      <c r="C373" s="5">
        <v>471984</v>
      </c>
      <c r="D373" s="2">
        <v>138339</v>
      </c>
      <c r="E373" s="650">
        <v>4.3099999999999996</v>
      </c>
      <c r="J373" s="64"/>
      <c r="K373" s="64"/>
    </row>
    <row r="374" spans="2:11" x14ac:dyDescent="0.2">
      <c r="B374" s="1" t="s">
        <v>459</v>
      </c>
      <c r="C374" s="5">
        <v>457244</v>
      </c>
      <c r="D374" s="2">
        <v>133277</v>
      </c>
      <c r="E374" s="650">
        <v>4.2</v>
      </c>
      <c r="J374" s="64"/>
      <c r="K374" s="64"/>
    </row>
    <row r="375" spans="2:11" x14ac:dyDescent="0.2">
      <c r="B375" s="452" t="s">
        <v>343</v>
      </c>
      <c r="C375" s="5">
        <v>429865</v>
      </c>
      <c r="D375" s="2">
        <v>124544</v>
      </c>
      <c r="E375" s="650">
        <v>4.05</v>
      </c>
      <c r="J375" s="64"/>
      <c r="K375" s="64"/>
    </row>
    <row r="376" spans="2:11" x14ac:dyDescent="0.2">
      <c r="B376" s="438" t="s">
        <v>344</v>
      </c>
      <c r="C376" s="59">
        <v>120286</v>
      </c>
      <c r="D376" s="231">
        <v>38517</v>
      </c>
      <c r="E376" s="651">
        <v>6.41</v>
      </c>
    </row>
    <row r="377" spans="2:11" x14ac:dyDescent="0.2">
      <c r="B377" s="438" t="s">
        <v>345</v>
      </c>
      <c r="C377" s="59">
        <v>302948</v>
      </c>
      <c r="D377" s="231">
        <v>84577</v>
      </c>
      <c r="E377" s="651">
        <v>3.54</v>
      </c>
    </row>
    <row r="378" spans="2:11" x14ac:dyDescent="0.2">
      <c r="B378" s="438" t="s">
        <v>308</v>
      </c>
      <c r="C378" s="59">
        <v>6631</v>
      </c>
      <c r="D378" s="231">
        <v>1450</v>
      </c>
      <c r="E378" s="651">
        <v>1.7</v>
      </c>
    </row>
    <row r="379" spans="2:11" x14ac:dyDescent="0.2">
      <c r="B379" s="452" t="s">
        <v>849</v>
      </c>
      <c r="C379" s="5">
        <v>27379</v>
      </c>
      <c r="D379" s="2">
        <v>8733</v>
      </c>
      <c r="E379" s="650">
        <v>9.26</v>
      </c>
    </row>
    <row r="380" spans="2:11" x14ac:dyDescent="0.2">
      <c r="B380" s="1" t="s">
        <v>346</v>
      </c>
      <c r="C380" s="439">
        <v>14740</v>
      </c>
      <c r="D380" s="2">
        <v>5062</v>
      </c>
      <c r="E380" s="650">
        <v>11.78</v>
      </c>
    </row>
    <row r="381" spans="2:11" x14ac:dyDescent="0.2">
      <c r="B381" s="1"/>
      <c r="C381" s="49"/>
      <c r="D381" s="2"/>
      <c r="E381" s="650"/>
    </row>
    <row r="382" spans="2:11" x14ac:dyDescent="0.2">
      <c r="B382" s="1"/>
      <c r="C382" s="1206" t="s">
        <v>1438</v>
      </c>
      <c r="D382" s="1206"/>
      <c r="E382" s="1206"/>
    </row>
    <row r="383" spans="2:11" x14ac:dyDescent="0.2">
      <c r="B383" s="1"/>
      <c r="C383" s="49"/>
      <c r="D383" s="2"/>
      <c r="E383" s="650"/>
    </row>
    <row r="384" spans="2:11" x14ac:dyDescent="0.2">
      <c r="B384" s="211" t="s">
        <v>342</v>
      </c>
      <c r="C384" s="5">
        <v>473891</v>
      </c>
      <c r="D384" s="2">
        <v>128369</v>
      </c>
      <c r="E384" s="650">
        <v>3.92</v>
      </c>
      <c r="J384" s="64"/>
      <c r="K384" s="64"/>
    </row>
    <row r="385" spans="2:11" x14ac:dyDescent="0.2">
      <c r="B385" s="1" t="s">
        <v>459</v>
      </c>
      <c r="C385" s="5">
        <v>459840</v>
      </c>
      <c r="D385" s="2">
        <v>123094</v>
      </c>
      <c r="E385" s="650">
        <v>3.81</v>
      </c>
      <c r="J385" s="64"/>
      <c r="K385" s="64"/>
    </row>
    <row r="386" spans="2:11" x14ac:dyDescent="0.2">
      <c r="B386" s="452" t="s">
        <v>343</v>
      </c>
      <c r="C386" s="5">
        <v>431352</v>
      </c>
      <c r="D386" s="2">
        <v>113563</v>
      </c>
      <c r="E386" s="650">
        <v>3.62</v>
      </c>
      <c r="J386" s="64"/>
      <c r="K386" s="64"/>
    </row>
    <row r="387" spans="2:11" x14ac:dyDescent="0.2">
      <c r="B387" s="438" t="s">
        <v>344</v>
      </c>
      <c r="C387" s="59">
        <v>115996</v>
      </c>
      <c r="D387" s="231">
        <v>32104</v>
      </c>
      <c r="E387" s="651">
        <v>5.19</v>
      </c>
    </row>
    <row r="388" spans="2:11" x14ac:dyDescent="0.2">
      <c r="B388" s="438" t="s">
        <v>345</v>
      </c>
      <c r="C388" s="59">
        <v>307630</v>
      </c>
      <c r="D388" s="231">
        <v>79811</v>
      </c>
      <c r="E388" s="651">
        <v>3.28</v>
      </c>
    </row>
    <row r="389" spans="2:11" x14ac:dyDescent="0.2">
      <c r="B389" s="438" t="s">
        <v>308</v>
      </c>
      <c r="C389" s="59">
        <v>7726</v>
      </c>
      <c r="D389" s="231">
        <v>1648</v>
      </c>
      <c r="E389" s="651">
        <v>1.96</v>
      </c>
    </row>
    <row r="390" spans="2:11" x14ac:dyDescent="0.2">
      <c r="B390" s="452" t="s">
        <v>849</v>
      </c>
      <c r="C390" s="5">
        <v>28488</v>
      </c>
      <c r="D390" s="2">
        <v>9531</v>
      </c>
      <c r="E390" s="650">
        <v>10</v>
      </c>
    </row>
    <row r="391" spans="2:11" x14ac:dyDescent="0.2">
      <c r="B391" s="1" t="s">
        <v>346</v>
      </c>
      <c r="C391" s="439">
        <v>14051</v>
      </c>
      <c r="D391" s="2">
        <v>5276</v>
      </c>
      <c r="E391" s="650">
        <v>11.74</v>
      </c>
    </row>
    <row r="392" spans="2:11" x14ac:dyDescent="0.2">
      <c r="B392" s="1"/>
      <c r="C392" s="49"/>
      <c r="D392" s="2"/>
      <c r="E392" s="650"/>
    </row>
    <row r="393" spans="2:11" x14ac:dyDescent="0.2">
      <c r="B393" s="1"/>
      <c r="C393" s="1206" t="s">
        <v>1439</v>
      </c>
      <c r="D393" s="1206"/>
      <c r="E393" s="1206"/>
      <c r="F393" s="125"/>
      <c r="G393" s="125"/>
    </row>
    <row r="394" spans="2:11" x14ac:dyDescent="0.2">
      <c r="B394" s="1"/>
      <c r="C394" s="49"/>
      <c r="D394" s="49"/>
      <c r="E394" s="1047"/>
      <c r="F394" s="2"/>
      <c r="G394" s="3"/>
    </row>
    <row r="395" spans="2:11" x14ac:dyDescent="0.2">
      <c r="B395" s="211" t="s">
        <v>342</v>
      </c>
      <c r="C395" s="5">
        <v>508832</v>
      </c>
      <c r="D395" s="2">
        <v>148395</v>
      </c>
      <c r="E395" s="650">
        <v>4.6500000000000004</v>
      </c>
      <c r="F395" s="442"/>
      <c r="G395" s="63"/>
      <c r="J395" s="64"/>
      <c r="K395" s="64"/>
    </row>
    <row r="396" spans="2:11" x14ac:dyDescent="0.2">
      <c r="B396" s="1" t="s">
        <v>459</v>
      </c>
      <c r="C396" s="5">
        <v>494012</v>
      </c>
      <c r="D396" s="2">
        <v>143458</v>
      </c>
      <c r="E396" s="650">
        <v>4.5599999999999996</v>
      </c>
      <c r="F396" s="441"/>
      <c r="G396" s="61"/>
      <c r="J396" s="64"/>
      <c r="K396" s="64"/>
    </row>
    <row r="397" spans="2:11" x14ac:dyDescent="0.2">
      <c r="B397" s="452" t="s">
        <v>343</v>
      </c>
      <c r="C397" s="5">
        <v>461988</v>
      </c>
      <c r="D397" s="2">
        <v>132286</v>
      </c>
      <c r="E397" s="650">
        <v>4.33</v>
      </c>
      <c r="F397" s="441"/>
      <c r="G397" s="61"/>
      <c r="J397" s="64"/>
      <c r="K397" s="64"/>
    </row>
    <row r="398" spans="2:11" x14ac:dyDescent="0.2">
      <c r="B398" s="438" t="s">
        <v>344</v>
      </c>
      <c r="C398" s="59">
        <v>122513</v>
      </c>
      <c r="D398" s="231">
        <v>37620</v>
      </c>
      <c r="E398" s="651">
        <v>6.17</v>
      </c>
      <c r="F398" s="441"/>
      <c r="G398" s="61"/>
    </row>
    <row r="399" spans="2:11" x14ac:dyDescent="0.2">
      <c r="B399" s="438" t="s">
        <v>345</v>
      </c>
      <c r="C399" s="59">
        <v>332489</v>
      </c>
      <c r="D399" s="231">
        <v>93565</v>
      </c>
      <c r="E399" s="651">
        <v>3.93</v>
      </c>
      <c r="F399" s="441"/>
      <c r="G399" s="63"/>
    </row>
    <row r="400" spans="2:11" x14ac:dyDescent="0.2">
      <c r="B400" s="438" t="s">
        <v>308</v>
      </c>
      <c r="C400" s="59">
        <v>6986</v>
      </c>
      <c r="D400" s="231">
        <v>1101</v>
      </c>
      <c r="E400" s="651">
        <v>1.67</v>
      </c>
      <c r="F400" s="441"/>
      <c r="G400" s="63"/>
    </row>
    <row r="401" spans="2:11" x14ac:dyDescent="0.2">
      <c r="B401" s="452" t="s">
        <v>849</v>
      </c>
      <c r="C401" s="5">
        <v>32024</v>
      </c>
      <c r="D401" s="2">
        <v>11172</v>
      </c>
      <c r="E401" s="650">
        <v>11.87</v>
      </c>
      <c r="F401" s="442"/>
      <c r="G401" s="63"/>
    </row>
    <row r="402" spans="2:11" x14ac:dyDescent="0.2">
      <c r="B402" s="1" t="s">
        <v>346</v>
      </c>
      <c r="C402" s="439">
        <v>14820</v>
      </c>
      <c r="D402" s="2">
        <v>4937</v>
      </c>
      <c r="E402" s="650">
        <v>11.38</v>
      </c>
      <c r="F402" s="443"/>
      <c r="G402" s="60"/>
    </row>
    <row r="403" spans="2:11" x14ac:dyDescent="0.2">
      <c r="B403" s="1"/>
      <c r="C403" s="49"/>
      <c r="D403" s="444"/>
      <c r="E403" s="1049"/>
      <c r="F403" s="443"/>
      <c r="G403" s="60"/>
    </row>
    <row r="404" spans="2:11" x14ac:dyDescent="0.2">
      <c r="B404" s="1"/>
      <c r="C404" s="1206" t="s">
        <v>1487</v>
      </c>
      <c r="D404" s="1206"/>
      <c r="E404" s="1206"/>
      <c r="F404" s="125"/>
      <c r="G404" s="125"/>
    </row>
    <row r="405" spans="2:11" x14ac:dyDescent="0.2">
      <c r="B405" s="1"/>
      <c r="C405" s="49"/>
      <c r="D405" s="49"/>
      <c r="E405" s="1047"/>
      <c r="F405" s="2"/>
      <c r="G405" s="3"/>
    </row>
    <row r="406" spans="2:11" x14ac:dyDescent="0.2">
      <c r="B406" s="211" t="s">
        <v>342</v>
      </c>
      <c r="C406" s="5">
        <v>562404</v>
      </c>
      <c r="D406" s="2">
        <v>187190</v>
      </c>
      <c r="E406" s="650">
        <v>5.51</v>
      </c>
      <c r="F406" s="442"/>
      <c r="G406" s="63"/>
      <c r="J406" s="64"/>
      <c r="K406" s="64"/>
    </row>
    <row r="407" spans="2:11" x14ac:dyDescent="0.2">
      <c r="B407" s="1" t="s">
        <v>459</v>
      </c>
      <c r="C407" s="5">
        <v>547770</v>
      </c>
      <c r="D407" s="2">
        <v>182249</v>
      </c>
      <c r="E407" s="650">
        <v>5.44</v>
      </c>
      <c r="F407" s="441"/>
      <c r="G407" s="61"/>
      <c r="J407" s="64"/>
      <c r="K407" s="64"/>
    </row>
    <row r="408" spans="2:11" x14ac:dyDescent="0.2">
      <c r="B408" s="452" t="s">
        <v>343</v>
      </c>
      <c r="C408" s="5">
        <v>515373</v>
      </c>
      <c r="D408" s="2">
        <v>170637</v>
      </c>
      <c r="E408" s="650">
        <v>5.24</v>
      </c>
      <c r="F408" s="441"/>
      <c r="G408" s="61"/>
      <c r="J408" s="64"/>
      <c r="K408" s="64"/>
    </row>
    <row r="409" spans="2:11" x14ac:dyDescent="0.2">
      <c r="B409" s="438" t="s">
        <v>344</v>
      </c>
      <c r="C409" s="59">
        <v>164195</v>
      </c>
      <c r="D409" s="231">
        <v>75359</v>
      </c>
      <c r="E409" s="651">
        <v>12.01</v>
      </c>
      <c r="F409" s="441"/>
      <c r="G409" s="61"/>
    </row>
    <row r="410" spans="2:11" x14ac:dyDescent="0.2">
      <c r="B410" s="438" t="s">
        <v>345</v>
      </c>
      <c r="C410" s="59">
        <v>344183</v>
      </c>
      <c r="D410" s="231">
        <v>94332</v>
      </c>
      <c r="E410" s="651">
        <v>3.68</v>
      </c>
      <c r="F410" s="441"/>
      <c r="G410" s="63"/>
    </row>
    <row r="411" spans="2:11" x14ac:dyDescent="0.2">
      <c r="B411" s="438" t="s">
        <v>308</v>
      </c>
      <c r="C411" s="59">
        <v>6996</v>
      </c>
      <c r="D411" s="231">
        <v>946</v>
      </c>
      <c r="E411" s="651">
        <v>1.44</v>
      </c>
      <c r="F411" s="441"/>
      <c r="G411" s="63"/>
    </row>
    <row r="412" spans="2:11" x14ac:dyDescent="0.2">
      <c r="B412" s="452" t="s">
        <v>849</v>
      </c>
      <c r="C412" s="5">
        <v>32396</v>
      </c>
      <c r="D412" s="2">
        <v>11612</v>
      </c>
      <c r="E412" s="650">
        <v>12.46</v>
      </c>
      <c r="F412" s="442"/>
      <c r="G412" s="63"/>
    </row>
    <row r="413" spans="2:11" x14ac:dyDescent="0.2">
      <c r="B413" s="1" t="s">
        <v>346</v>
      </c>
      <c r="C413" s="439">
        <v>14634</v>
      </c>
      <c r="D413" s="2">
        <v>4941</v>
      </c>
      <c r="E413" s="650">
        <v>10.88</v>
      </c>
      <c r="F413" s="443"/>
      <c r="G413" s="60"/>
    </row>
    <row r="414" spans="2:11" x14ac:dyDescent="0.2">
      <c r="B414" s="1"/>
      <c r="C414" s="49"/>
      <c r="D414" s="444"/>
      <c r="E414" s="1049"/>
      <c r="F414" s="443"/>
      <c r="G414" s="60"/>
    </row>
    <row r="415" spans="2:11" x14ac:dyDescent="0.2">
      <c r="B415" s="1"/>
      <c r="C415" s="1206" t="s">
        <v>1488</v>
      </c>
      <c r="D415" s="1206"/>
      <c r="E415" s="1206"/>
      <c r="F415" s="125"/>
      <c r="G415" s="125"/>
    </row>
    <row r="416" spans="2:11" x14ac:dyDescent="0.2">
      <c r="B416" s="1"/>
      <c r="C416" s="49"/>
      <c r="D416" s="49"/>
      <c r="E416" s="1047"/>
      <c r="F416" s="2"/>
      <c r="G416" s="3"/>
    </row>
    <row r="417" spans="2:11" x14ac:dyDescent="0.2">
      <c r="B417" s="211" t="s">
        <v>342</v>
      </c>
      <c r="C417" s="5">
        <v>588933</v>
      </c>
      <c r="D417" s="2">
        <v>196873</v>
      </c>
      <c r="E417" s="650">
        <v>5.82</v>
      </c>
      <c r="F417" s="442"/>
      <c r="G417" s="63"/>
      <c r="J417" s="64"/>
      <c r="K417" s="64"/>
    </row>
    <row r="418" spans="2:11" x14ac:dyDescent="0.2">
      <c r="B418" s="1" t="s">
        <v>459</v>
      </c>
      <c r="C418" s="5">
        <v>573524</v>
      </c>
      <c r="D418" s="2">
        <v>191262</v>
      </c>
      <c r="E418" s="650">
        <v>5.73</v>
      </c>
      <c r="F418" s="441"/>
      <c r="G418" s="61"/>
      <c r="J418" s="64"/>
      <c r="K418" s="64"/>
    </row>
    <row r="419" spans="2:11" x14ac:dyDescent="0.2">
      <c r="B419" s="452" t="s">
        <v>343</v>
      </c>
      <c r="C419" s="5">
        <v>542160</v>
      </c>
      <c r="D419" s="2">
        <v>181111</v>
      </c>
      <c r="E419" s="650">
        <v>5.59</v>
      </c>
      <c r="F419" s="441"/>
      <c r="G419" s="61"/>
      <c r="J419" s="64"/>
      <c r="K419" s="64"/>
    </row>
    <row r="420" spans="2:11" x14ac:dyDescent="0.2">
      <c r="B420" s="438" t="s">
        <v>344</v>
      </c>
      <c r="C420" s="59">
        <v>170345</v>
      </c>
      <c r="D420" s="231">
        <v>83192</v>
      </c>
      <c r="E420" s="651">
        <v>13.14</v>
      </c>
      <c r="F420" s="441"/>
      <c r="G420" s="61"/>
    </row>
    <row r="421" spans="2:11" x14ac:dyDescent="0.2">
      <c r="B421" s="438" t="s">
        <v>345</v>
      </c>
      <c r="C421" s="59">
        <v>365026</v>
      </c>
      <c r="D421" s="231">
        <v>97039</v>
      </c>
      <c r="E421" s="651">
        <v>3.82</v>
      </c>
      <c r="F421" s="441"/>
      <c r="G421" s="63"/>
    </row>
    <row r="422" spans="2:11" x14ac:dyDescent="0.2">
      <c r="B422" s="438" t="s">
        <v>308</v>
      </c>
      <c r="C422" s="59">
        <v>6789</v>
      </c>
      <c r="D422" s="231">
        <v>881</v>
      </c>
      <c r="E422" s="651">
        <v>1.28</v>
      </c>
      <c r="F422" s="441"/>
      <c r="G422" s="63"/>
    </row>
    <row r="423" spans="2:11" x14ac:dyDescent="0.2">
      <c r="B423" s="452" t="s">
        <v>849</v>
      </c>
      <c r="C423" s="5">
        <v>31364</v>
      </c>
      <c r="D423" s="2">
        <v>10151</v>
      </c>
      <c r="E423" s="650">
        <v>10.97</v>
      </c>
      <c r="F423" s="442"/>
      <c r="G423" s="63"/>
    </row>
    <row r="424" spans="2:11" x14ac:dyDescent="0.2">
      <c r="B424" s="1" t="s">
        <v>346</v>
      </c>
      <c r="C424" s="439">
        <v>15409</v>
      </c>
      <c r="D424" s="2">
        <v>5611</v>
      </c>
      <c r="E424" s="650">
        <v>12.45</v>
      </c>
      <c r="F424" s="443"/>
      <c r="G424" s="60"/>
    </row>
    <row r="425" spans="2:11" x14ac:dyDescent="0.2">
      <c r="B425" s="1"/>
      <c r="C425" s="49"/>
      <c r="D425" s="444"/>
      <c r="E425" s="1049"/>
      <c r="F425" s="443"/>
      <c r="G425" s="60"/>
    </row>
    <row r="426" spans="2:11" x14ac:dyDescent="0.2">
      <c r="B426" s="1"/>
      <c r="C426" s="1206" t="s">
        <v>1489</v>
      </c>
      <c r="D426" s="1206"/>
      <c r="E426" s="1206"/>
      <c r="F426" s="125"/>
      <c r="G426" s="125"/>
    </row>
    <row r="427" spans="2:11" x14ac:dyDescent="0.2">
      <c r="B427" s="1"/>
      <c r="C427" s="49"/>
      <c r="D427" s="49"/>
      <c r="E427" s="1047"/>
      <c r="F427" s="2"/>
      <c r="G427" s="3"/>
    </row>
    <row r="428" spans="2:11" x14ac:dyDescent="0.2">
      <c r="B428" s="211" t="s">
        <v>342</v>
      </c>
      <c r="C428" s="5">
        <v>594475</v>
      </c>
      <c r="D428" s="2">
        <v>191362</v>
      </c>
      <c r="E428" s="650">
        <v>5.58</v>
      </c>
      <c r="F428" s="442"/>
      <c r="G428" s="63"/>
      <c r="J428" s="64"/>
      <c r="K428" s="64"/>
    </row>
    <row r="429" spans="2:11" x14ac:dyDescent="0.2">
      <c r="B429" s="1" t="s">
        <v>459</v>
      </c>
      <c r="C429" s="5">
        <v>579197</v>
      </c>
      <c r="D429" s="2">
        <v>185972</v>
      </c>
      <c r="E429" s="650">
        <v>5.5</v>
      </c>
      <c r="F429" s="441"/>
      <c r="G429" s="61"/>
      <c r="J429" s="64"/>
      <c r="K429" s="64"/>
    </row>
    <row r="430" spans="2:11" x14ac:dyDescent="0.2">
      <c r="B430" s="452" t="s">
        <v>343</v>
      </c>
      <c r="C430" s="5">
        <v>543860</v>
      </c>
      <c r="D430" s="2">
        <v>171558</v>
      </c>
      <c r="E430" s="650">
        <v>5.21</v>
      </c>
      <c r="F430" s="441"/>
      <c r="G430" s="61"/>
      <c r="J430" s="64"/>
      <c r="K430" s="64"/>
    </row>
    <row r="431" spans="2:11" x14ac:dyDescent="0.2">
      <c r="B431" s="438" t="s">
        <v>344</v>
      </c>
      <c r="C431" s="59">
        <v>166915</v>
      </c>
      <c r="D431" s="231">
        <v>77067</v>
      </c>
      <c r="E431" s="651">
        <v>11.21</v>
      </c>
      <c r="F431" s="441"/>
      <c r="G431" s="61"/>
    </row>
    <row r="432" spans="2:11" x14ac:dyDescent="0.2">
      <c r="B432" s="438" t="s">
        <v>345</v>
      </c>
      <c r="C432" s="59">
        <v>370244</v>
      </c>
      <c r="D432" s="231">
        <v>93737</v>
      </c>
      <c r="E432" s="651">
        <v>3.7</v>
      </c>
      <c r="F432" s="441"/>
      <c r="G432" s="63"/>
    </row>
    <row r="433" spans="2:11" x14ac:dyDescent="0.2">
      <c r="B433" s="438" t="s">
        <v>308</v>
      </c>
      <c r="C433" s="59">
        <v>6701</v>
      </c>
      <c r="D433" s="231">
        <v>754</v>
      </c>
      <c r="E433" s="651">
        <v>1.1000000000000001</v>
      </c>
      <c r="F433" s="441"/>
      <c r="G433" s="63"/>
    </row>
    <row r="434" spans="2:11" x14ac:dyDescent="0.2">
      <c r="B434" s="452" t="s">
        <v>849</v>
      </c>
      <c r="C434" s="5">
        <v>35337</v>
      </c>
      <c r="D434" s="2">
        <v>14414</v>
      </c>
      <c r="E434" s="650">
        <v>15.54</v>
      </c>
      <c r="F434" s="442"/>
      <c r="G434" s="63"/>
    </row>
    <row r="435" spans="2:11" x14ac:dyDescent="0.2">
      <c r="B435" s="1" t="s">
        <v>346</v>
      </c>
      <c r="C435" s="439">
        <v>15278</v>
      </c>
      <c r="D435" s="2">
        <v>5391</v>
      </c>
      <c r="E435" s="650">
        <v>11.37</v>
      </c>
      <c r="F435" s="443"/>
      <c r="G435" s="60"/>
    </row>
    <row r="436" spans="2:11" x14ac:dyDescent="0.2">
      <c r="B436" s="1"/>
      <c r="C436" s="49"/>
      <c r="D436" s="444"/>
      <c r="E436" s="1049"/>
      <c r="F436" s="443"/>
      <c r="G436" s="60"/>
    </row>
    <row r="437" spans="2:11" x14ac:dyDescent="0.2">
      <c r="B437" s="1"/>
      <c r="C437" s="1206" t="s">
        <v>1490</v>
      </c>
      <c r="D437" s="1206"/>
      <c r="E437" s="1206"/>
      <c r="F437" s="125"/>
      <c r="G437" s="125"/>
    </row>
    <row r="438" spans="2:11" x14ac:dyDescent="0.2">
      <c r="B438" s="1"/>
      <c r="C438" s="49"/>
      <c r="D438" s="49"/>
      <c r="E438" s="1047"/>
      <c r="F438" s="2"/>
      <c r="G438" s="3"/>
    </row>
    <row r="439" spans="2:11" x14ac:dyDescent="0.2">
      <c r="B439" s="211" t="s">
        <v>342</v>
      </c>
      <c r="C439" s="5">
        <v>629555</v>
      </c>
      <c r="D439" s="2">
        <v>215975</v>
      </c>
      <c r="E439" s="650">
        <v>5.82</v>
      </c>
      <c r="F439" s="442"/>
      <c r="G439" s="63"/>
      <c r="J439" s="64"/>
      <c r="K439" s="64"/>
    </row>
    <row r="440" spans="2:11" x14ac:dyDescent="0.2">
      <c r="B440" s="1" t="s">
        <v>459</v>
      </c>
      <c r="C440" s="5">
        <v>613219</v>
      </c>
      <c r="D440" s="2">
        <v>209631</v>
      </c>
      <c r="E440" s="650">
        <v>5.73</v>
      </c>
      <c r="F440" s="441"/>
      <c r="G440" s="61"/>
      <c r="J440" s="64"/>
      <c r="K440" s="64"/>
    </row>
    <row r="441" spans="2:11" x14ac:dyDescent="0.2">
      <c r="B441" s="452" t="s">
        <v>343</v>
      </c>
      <c r="C441" s="5">
        <v>577778</v>
      </c>
      <c r="D441" s="2">
        <v>196019</v>
      </c>
      <c r="E441" s="650">
        <v>5.59</v>
      </c>
      <c r="F441" s="441"/>
      <c r="G441" s="61"/>
      <c r="J441" s="64"/>
      <c r="K441" s="64"/>
    </row>
    <row r="442" spans="2:11" x14ac:dyDescent="0.2">
      <c r="B442" s="438" t="s">
        <v>344</v>
      </c>
      <c r="C442" s="59">
        <v>193214</v>
      </c>
      <c r="D442" s="231">
        <v>102044</v>
      </c>
      <c r="E442" s="651">
        <v>15.11</v>
      </c>
      <c r="F442" s="441"/>
      <c r="G442" s="61"/>
    </row>
    <row r="443" spans="2:11" x14ac:dyDescent="0.2">
      <c r="B443" s="438" t="s">
        <v>345</v>
      </c>
      <c r="C443" s="59">
        <v>377334</v>
      </c>
      <c r="D443" s="231">
        <v>93154</v>
      </c>
      <c r="E443" s="651">
        <v>3.83</v>
      </c>
      <c r="F443" s="441"/>
      <c r="G443" s="63"/>
    </row>
    <row r="444" spans="2:11" x14ac:dyDescent="0.2">
      <c r="B444" s="438" t="s">
        <v>308</v>
      </c>
      <c r="C444" s="59">
        <v>7230</v>
      </c>
      <c r="D444" s="231">
        <v>822</v>
      </c>
      <c r="E444" s="651">
        <v>1.26</v>
      </c>
      <c r="F444" s="441"/>
      <c r="G444" s="63"/>
    </row>
    <row r="445" spans="2:11" x14ac:dyDescent="0.2">
      <c r="B445" s="452" t="s">
        <v>849</v>
      </c>
      <c r="C445" s="5">
        <v>35441</v>
      </c>
      <c r="D445" s="2">
        <v>13612</v>
      </c>
      <c r="E445" s="650">
        <v>14.68</v>
      </c>
      <c r="F445" s="442"/>
      <c r="G445" s="63"/>
    </row>
    <row r="446" spans="2:11" x14ac:dyDescent="0.2">
      <c r="B446" s="1" t="s">
        <v>346</v>
      </c>
      <c r="C446" s="439">
        <v>16336</v>
      </c>
      <c r="D446" s="2">
        <v>6344</v>
      </c>
      <c r="E446" s="650">
        <v>13.49</v>
      </c>
      <c r="F446" s="443"/>
      <c r="G446" s="60"/>
    </row>
    <row r="447" spans="2:11" x14ac:dyDescent="0.2">
      <c r="B447" s="1"/>
      <c r="C447" s="49"/>
      <c r="D447" s="444"/>
      <c r="E447" s="1049"/>
      <c r="F447" s="443"/>
      <c r="G447" s="60"/>
    </row>
    <row r="448" spans="2:11" x14ac:dyDescent="0.2">
      <c r="B448" s="1"/>
      <c r="C448" s="1206" t="s">
        <v>1491</v>
      </c>
      <c r="D448" s="1206"/>
      <c r="E448" s="1206"/>
      <c r="F448" s="125"/>
      <c r="G448" s="125"/>
    </row>
    <row r="449" spans="2:11" x14ac:dyDescent="0.2">
      <c r="B449" s="1"/>
      <c r="C449" s="49"/>
      <c r="D449" s="49"/>
      <c r="E449" s="1047"/>
      <c r="F449" s="2"/>
      <c r="G449" s="3"/>
    </row>
    <row r="450" spans="2:11" x14ac:dyDescent="0.2">
      <c r="B450" s="211" t="s">
        <v>342</v>
      </c>
      <c r="C450" s="5">
        <v>623194</v>
      </c>
      <c r="D450" s="2">
        <v>207810</v>
      </c>
      <c r="E450" s="650">
        <v>5.58</v>
      </c>
      <c r="F450" s="442"/>
      <c r="G450" s="63"/>
      <c r="J450" s="64"/>
      <c r="K450" s="64"/>
    </row>
    <row r="451" spans="2:11" x14ac:dyDescent="0.2">
      <c r="B451" s="1" t="s">
        <v>459</v>
      </c>
      <c r="C451" s="5">
        <v>607146</v>
      </c>
      <c r="D451" s="2">
        <v>201705</v>
      </c>
      <c r="E451" s="650">
        <v>5.5</v>
      </c>
      <c r="F451" s="441"/>
      <c r="G451" s="61"/>
      <c r="J451" s="64"/>
      <c r="K451" s="64"/>
    </row>
    <row r="452" spans="2:11" x14ac:dyDescent="0.2">
      <c r="B452" s="452" t="s">
        <v>343</v>
      </c>
      <c r="C452" s="5">
        <v>572549</v>
      </c>
      <c r="D452" s="2">
        <v>187913</v>
      </c>
      <c r="E452" s="650">
        <v>5.21</v>
      </c>
      <c r="F452" s="441"/>
      <c r="G452" s="61"/>
      <c r="J452" s="64"/>
      <c r="K452" s="64"/>
    </row>
    <row r="453" spans="2:11" x14ac:dyDescent="0.2">
      <c r="B453" s="438" t="s">
        <v>344</v>
      </c>
      <c r="C453" s="59">
        <v>186606</v>
      </c>
      <c r="D453" s="231">
        <v>93023</v>
      </c>
      <c r="E453" s="651">
        <v>13.45</v>
      </c>
      <c r="F453" s="441"/>
      <c r="G453" s="61"/>
    </row>
    <row r="454" spans="2:11" x14ac:dyDescent="0.2">
      <c r="B454" s="438" t="s">
        <v>345</v>
      </c>
      <c r="C454" s="59">
        <v>378369</v>
      </c>
      <c r="D454" s="231">
        <v>94161</v>
      </c>
      <c r="E454" s="651">
        <v>3.78</v>
      </c>
      <c r="F454" s="441"/>
      <c r="G454" s="63"/>
    </row>
    <row r="455" spans="2:11" x14ac:dyDescent="0.2">
      <c r="B455" s="438" t="s">
        <v>308</v>
      </c>
      <c r="C455" s="59">
        <v>7574</v>
      </c>
      <c r="D455" s="231">
        <v>729</v>
      </c>
      <c r="E455" s="651">
        <v>1.1000000000000001</v>
      </c>
      <c r="F455" s="441"/>
      <c r="G455" s="63"/>
    </row>
    <row r="456" spans="2:11" x14ac:dyDescent="0.2">
      <c r="B456" s="452" t="s">
        <v>849</v>
      </c>
      <c r="C456" s="5">
        <v>34597</v>
      </c>
      <c r="D456" s="2">
        <v>13792</v>
      </c>
      <c r="E456" s="650">
        <v>14.69</v>
      </c>
      <c r="F456" s="442"/>
      <c r="G456" s="63"/>
    </row>
    <row r="457" spans="2:11" x14ac:dyDescent="0.2">
      <c r="B457" s="1" t="s">
        <v>346</v>
      </c>
      <c r="C457" s="439">
        <v>16048</v>
      </c>
      <c r="D457" s="2">
        <v>6106</v>
      </c>
      <c r="E457" s="650">
        <v>13.13</v>
      </c>
      <c r="F457" s="443"/>
      <c r="G457" s="60"/>
    </row>
    <row r="458" spans="2:11" x14ac:dyDescent="0.2">
      <c r="B458" s="1"/>
      <c r="C458" s="49"/>
      <c r="D458" s="444"/>
      <c r="E458" s="1049"/>
      <c r="F458" s="443"/>
      <c r="G458" s="60"/>
    </row>
    <row r="459" spans="2:11" x14ac:dyDescent="0.2">
      <c r="B459" s="1"/>
      <c r="C459" s="1206" t="s">
        <v>1492</v>
      </c>
      <c r="D459" s="1206"/>
      <c r="E459" s="1206"/>
      <c r="F459" s="125"/>
      <c r="G459" s="125"/>
    </row>
    <row r="460" spans="2:11" x14ac:dyDescent="0.2">
      <c r="B460" s="1"/>
      <c r="C460" s="49"/>
      <c r="D460" s="49"/>
      <c r="E460" s="1047"/>
      <c r="F460" s="2"/>
      <c r="G460" s="3"/>
    </row>
    <row r="461" spans="2:11" x14ac:dyDescent="0.2">
      <c r="B461" s="211" t="s">
        <v>342</v>
      </c>
      <c r="C461" s="5">
        <v>625443</v>
      </c>
      <c r="D461" s="2">
        <v>198539</v>
      </c>
      <c r="E461" s="650">
        <v>5.71</v>
      </c>
      <c r="F461" s="442"/>
      <c r="G461" s="63"/>
      <c r="J461" s="64"/>
      <c r="K461" s="64"/>
    </row>
    <row r="462" spans="2:11" x14ac:dyDescent="0.2">
      <c r="B462" s="1" t="s">
        <v>459</v>
      </c>
      <c r="C462" s="5">
        <v>608759</v>
      </c>
      <c r="D462" s="2">
        <v>191625</v>
      </c>
      <c r="E462" s="650">
        <v>5.59</v>
      </c>
      <c r="F462" s="441"/>
      <c r="G462" s="61"/>
      <c r="J462" s="64"/>
      <c r="K462" s="64"/>
    </row>
    <row r="463" spans="2:11" x14ac:dyDescent="0.2">
      <c r="B463" s="452" t="s">
        <v>343</v>
      </c>
      <c r="C463" s="5">
        <v>576946</v>
      </c>
      <c r="D463" s="2">
        <v>181547</v>
      </c>
      <c r="E463" s="650">
        <v>5.44</v>
      </c>
      <c r="F463" s="441"/>
      <c r="G463" s="61"/>
      <c r="J463" s="64"/>
      <c r="K463" s="64"/>
    </row>
    <row r="464" spans="2:11" x14ac:dyDescent="0.2">
      <c r="B464" s="438" t="s">
        <v>344</v>
      </c>
      <c r="C464" s="59">
        <v>171422</v>
      </c>
      <c r="D464" s="231">
        <v>73550</v>
      </c>
      <c r="E464" s="651">
        <v>10.47</v>
      </c>
      <c r="F464" s="441"/>
      <c r="G464" s="61"/>
    </row>
    <row r="465" spans="2:11" x14ac:dyDescent="0.2">
      <c r="B465" s="438" t="s">
        <v>345</v>
      </c>
      <c r="C465" s="59">
        <v>397758</v>
      </c>
      <c r="D465" s="231">
        <v>107045</v>
      </c>
      <c r="E465" s="651">
        <v>4.17</v>
      </c>
      <c r="F465" s="441"/>
      <c r="G465" s="63"/>
    </row>
    <row r="466" spans="2:11" x14ac:dyDescent="0.2">
      <c r="B466" s="438" t="s">
        <v>308</v>
      </c>
      <c r="C466" s="59">
        <v>7765</v>
      </c>
      <c r="D466" s="231">
        <v>952</v>
      </c>
      <c r="E466" s="651">
        <v>1.42</v>
      </c>
      <c r="F466" s="441"/>
      <c r="G466" s="63"/>
    </row>
    <row r="467" spans="2:11" x14ac:dyDescent="0.2">
      <c r="B467" s="452" t="s">
        <v>849</v>
      </c>
      <c r="C467" s="5">
        <v>31815</v>
      </c>
      <c r="D467" s="2">
        <v>10078</v>
      </c>
      <c r="E467" s="650">
        <v>10.68</v>
      </c>
      <c r="F467" s="442"/>
      <c r="G467" s="63"/>
    </row>
    <row r="468" spans="2:11" x14ac:dyDescent="0.2">
      <c r="B468" s="1" t="s">
        <v>346</v>
      </c>
      <c r="C468" s="439">
        <v>16683</v>
      </c>
      <c r="D468" s="2">
        <v>6914</v>
      </c>
      <c r="E468" s="650">
        <v>14.81</v>
      </c>
      <c r="F468" s="443"/>
      <c r="G468" s="60"/>
    </row>
    <row r="469" spans="2:11" x14ac:dyDescent="0.2">
      <c r="B469" s="1"/>
      <c r="C469" s="49"/>
      <c r="D469" s="444"/>
      <c r="E469" s="1049"/>
      <c r="F469" s="443"/>
      <c r="G469" s="60"/>
    </row>
    <row r="470" spans="2:11" x14ac:dyDescent="0.2">
      <c r="B470" s="1"/>
      <c r="C470" s="1206" t="s">
        <v>1493</v>
      </c>
      <c r="D470" s="1206"/>
      <c r="E470" s="1206"/>
      <c r="F470" s="125"/>
      <c r="G470" s="125"/>
    </row>
    <row r="471" spans="2:11" x14ac:dyDescent="0.2">
      <c r="B471" s="1"/>
      <c r="C471" s="49"/>
      <c r="D471" s="49"/>
      <c r="E471" s="1047"/>
      <c r="F471" s="2"/>
      <c r="G471" s="3"/>
    </row>
    <row r="472" spans="2:11" x14ac:dyDescent="0.2">
      <c r="B472" s="211" t="s">
        <v>342</v>
      </c>
      <c r="C472" s="5">
        <v>652991</v>
      </c>
      <c r="D472" s="2">
        <v>222490</v>
      </c>
      <c r="E472" s="650">
        <v>6.15</v>
      </c>
      <c r="F472" s="442"/>
      <c r="G472" s="63"/>
      <c r="J472" s="64"/>
      <c r="K472" s="64"/>
    </row>
    <row r="473" spans="2:11" x14ac:dyDescent="0.2">
      <c r="B473" s="1" t="s">
        <v>459</v>
      </c>
      <c r="C473" s="5">
        <v>634790</v>
      </c>
      <c r="D473" s="2">
        <v>213926</v>
      </c>
      <c r="E473" s="650">
        <v>5.99</v>
      </c>
      <c r="F473" s="441"/>
      <c r="G473" s="61"/>
      <c r="J473" s="64"/>
      <c r="K473" s="64"/>
    </row>
    <row r="474" spans="2:11" x14ac:dyDescent="0.2">
      <c r="B474" s="452" t="s">
        <v>343</v>
      </c>
      <c r="C474" s="5">
        <v>599003</v>
      </c>
      <c r="D474" s="2">
        <v>198016</v>
      </c>
      <c r="E474" s="650">
        <v>5.7</v>
      </c>
      <c r="F474" s="441"/>
      <c r="G474" s="61"/>
      <c r="J474" s="64"/>
      <c r="K474" s="64"/>
    </row>
    <row r="475" spans="2:11" x14ac:dyDescent="0.2">
      <c r="B475" s="438" t="s">
        <v>344</v>
      </c>
      <c r="C475" s="59">
        <v>196399</v>
      </c>
      <c r="D475" s="231">
        <v>98241</v>
      </c>
      <c r="E475" s="651">
        <v>12.78</v>
      </c>
      <c r="F475" s="441"/>
      <c r="G475" s="61"/>
    </row>
    <row r="476" spans="2:11" x14ac:dyDescent="0.2">
      <c r="B476" s="438" t="s">
        <v>345</v>
      </c>
      <c r="C476" s="59">
        <v>394720</v>
      </c>
      <c r="D476" s="231">
        <v>98882</v>
      </c>
      <c r="E476" s="651">
        <v>3.74</v>
      </c>
      <c r="F476" s="441"/>
      <c r="G476" s="63"/>
    </row>
    <row r="477" spans="2:11" x14ac:dyDescent="0.2">
      <c r="B477" s="438" t="s">
        <v>308</v>
      </c>
      <c r="C477" s="59">
        <v>7883</v>
      </c>
      <c r="D477" s="231">
        <v>892</v>
      </c>
      <c r="E477" s="651">
        <v>1.4</v>
      </c>
      <c r="F477" s="441"/>
      <c r="G477" s="63"/>
    </row>
    <row r="478" spans="2:11" x14ac:dyDescent="0.2">
      <c r="B478" s="452" t="s">
        <v>849</v>
      </c>
      <c r="C478" s="5">
        <v>35788</v>
      </c>
      <c r="D478" s="2">
        <v>15911</v>
      </c>
      <c r="E478" s="650">
        <v>16.239999999999998</v>
      </c>
      <c r="F478" s="442"/>
      <c r="G478" s="63"/>
    </row>
    <row r="479" spans="2:11" x14ac:dyDescent="0.2">
      <c r="B479" s="1" t="s">
        <v>346</v>
      </c>
      <c r="C479" s="439">
        <v>18200</v>
      </c>
      <c r="D479" s="2">
        <v>8564</v>
      </c>
      <c r="E479" s="650">
        <v>18.32</v>
      </c>
      <c r="F479" s="443"/>
      <c r="G479" s="60"/>
    </row>
    <row r="480" spans="2:11" x14ac:dyDescent="0.2">
      <c r="B480" s="1"/>
      <c r="C480" s="49"/>
      <c r="D480" s="444"/>
      <c r="E480" s="1049"/>
      <c r="F480" s="443"/>
      <c r="G480" s="60"/>
    </row>
    <row r="481" spans="2:11" x14ac:dyDescent="0.2">
      <c r="B481" s="1"/>
      <c r="C481" s="1206" t="s">
        <v>1494</v>
      </c>
      <c r="D481" s="1206"/>
      <c r="E481" s="1206"/>
      <c r="F481" s="125"/>
      <c r="G481" s="125"/>
    </row>
    <row r="482" spans="2:11" x14ac:dyDescent="0.2">
      <c r="B482" s="1"/>
      <c r="C482" s="49"/>
      <c r="D482" s="49"/>
      <c r="E482" s="1047"/>
      <c r="F482" s="2"/>
      <c r="G482" s="3"/>
    </row>
    <row r="483" spans="2:11" x14ac:dyDescent="0.2">
      <c r="B483" s="211" t="s">
        <v>342</v>
      </c>
      <c r="C483" s="5">
        <v>635831</v>
      </c>
      <c r="D483" s="2">
        <v>193702</v>
      </c>
      <c r="E483" s="650">
        <v>5.39</v>
      </c>
      <c r="F483" s="442"/>
      <c r="G483" s="63"/>
      <c r="J483" s="64"/>
      <c r="K483" s="64"/>
    </row>
    <row r="484" spans="2:11" x14ac:dyDescent="0.2">
      <c r="B484" s="1" t="s">
        <v>459</v>
      </c>
      <c r="C484" s="5">
        <v>617144</v>
      </c>
      <c r="D484" s="2">
        <v>184858</v>
      </c>
      <c r="E484" s="650">
        <v>5.21</v>
      </c>
      <c r="F484" s="441"/>
      <c r="G484" s="61"/>
      <c r="J484" s="64"/>
      <c r="K484" s="64"/>
    </row>
    <row r="485" spans="2:11" x14ac:dyDescent="0.2">
      <c r="B485" s="452" t="s">
        <v>343</v>
      </c>
      <c r="C485" s="5">
        <v>582411</v>
      </c>
      <c r="D485" s="2">
        <v>171609</v>
      </c>
      <c r="E485" s="650">
        <v>4.97</v>
      </c>
      <c r="F485" s="441"/>
      <c r="G485" s="61"/>
      <c r="J485" s="64"/>
      <c r="K485" s="64"/>
    </row>
    <row r="486" spans="2:11" x14ac:dyDescent="0.2">
      <c r="B486" s="438" t="s">
        <v>344</v>
      </c>
      <c r="C486" s="59">
        <v>170786</v>
      </c>
      <c r="D486" s="231">
        <v>71309</v>
      </c>
      <c r="E486" s="651">
        <v>9.2100000000000009</v>
      </c>
      <c r="F486" s="441"/>
      <c r="G486" s="61"/>
    </row>
    <row r="487" spans="2:11" x14ac:dyDescent="0.2">
      <c r="B487" s="438" t="s">
        <v>345</v>
      </c>
      <c r="C487" s="59">
        <v>403506</v>
      </c>
      <c r="D487" s="231">
        <v>99382</v>
      </c>
      <c r="E487" s="651">
        <v>3.8</v>
      </c>
      <c r="F487" s="441"/>
      <c r="G487" s="63"/>
    </row>
    <row r="488" spans="2:11" x14ac:dyDescent="0.2">
      <c r="B488" s="438" t="s">
        <v>308</v>
      </c>
      <c r="C488" s="59">
        <v>8120</v>
      </c>
      <c r="D488" s="231">
        <v>919</v>
      </c>
      <c r="E488" s="651">
        <v>1.43</v>
      </c>
      <c r="F488" s="441"/>
      <c r="G488" s="63"/>
    </row>
    <row r="489" spans="2:11" x14ac:dyDescent="0.2">
      <c r="B489" s="452" t="s">
        <v>849</v>
      </c>
      <c r="C489" s="5">
        <v>34733</v>
      </c>
      <c r="D489" s="2">
        <v>13249</v>
      </c>
      <c r="E489" s="650">
        <v>13.6</v>
      </c>
      <c r="F489" s="442"/>
      <c r="G489" s="63"/>
    </row>
    <row r="490" spans="2:11" x14ac:dyDescent="0.2">
      <c r="B490" s="1" t="s">
        <v>346</v>
      </c>
      <c r="C490" s="439">
        <v>18687</v>
      </c>
      <c r="D490" s="2">
        <v>8844</v>
      </c>
      <c r="E490" s="650">
        <v>18.579999999999998</v>
      </c>
      <c r="F490" s="443"/>
      <c r="G490" s="60"/>
    </row>
    <row r="491" spans="2:11" x14ac:dyDescent="0.2">
      <c r="B491" s="1"/>
      <c r="C491" s="49"/>
      <c r="D491" s="444"/>
      <c r="E491" s="1049"/>
      <c r="F491" s="443"/>
      <c r="G491" s="60"/>
    </row>
    <row r="492" spans="2:11" x14ac:dyDescent="0.2">
      <c r="B492" s="1"/>
      <c r="C492" s="1206" t="s">
        <v>1495</v>
      </c>
      <c r="D492" s="1206"/>
      <c r="E492" s="1206"/>
      <c r="F492" s="125"/>
      <c r="G492" s="125"/>
    </row>
    <row r="493" spans="2:11" x14ac:dyDescent="0.2">
      <c r="B493" s="1"/>
      <c r="C493" s="49"/>
      <c r="D493" s="49"/>
      <c r="E493" s="1047"/>
      <c r="F493" s="2"/>
      <c r="G493" s="3"/>
    </row>
    <row r="494" spans="2:11" x14ac:dyDescent="0.2">
      <c r="B494" s="211" t="s">
        <v>342</v>
      </c>
      <c r="C494" s="5">
        <v>629005</v>
      </c>
      <c r="D494" s="2">
        <v>183092</v>
      </c>
      <c r="E494" s="650">
        <v>4.8099999999999996</v>
      </c>
      <c r="F494" s="442"/>
      <c r="G494" s="63"/>
      <c r="J494" s="64"/>
      <c r="K494" s="64"/>
    </row>
    <row r="495" spans="2:11" x14ac:dyDescent="0.2">
      <c r="B495" s="1" t="s">
        <v>459</v>
      </c>
      <c r="C495" s="5">
        <v>610234</v>
      </c>
      <c r="D495" s="2">
        <v>174224</v>
      </c>
      <c r="E495" s="650">
        <v>4.63</v>
      </c>
      <c r="F495" s="441"/>
      <c r="G495" s="61"/>
      <c r="J495" s="64"/>
      <c r="K495" s="64"/>
    </row>
    <row r="496" spans="2:11" x14ac:dyDescent="0.2">
      <c r="B496" s="452" t="s">
        <v>343</v>
      </c>
      <c r="C496" s="5">
        <v>580006</v>
      </c>
      <c r="D496" s="2">
        <v>163426</v>
      </c>
      <c r="E496" s="650">
        <v>4.46</v>
      </c>
      <c r="F496" s="441"/>
      <c r="G496" s="61"/>
      <c r="J496" s="64"/>
      <c r="K496" s="64"/>
    </row>
    <row r="497" spans="2:11" x14ac:dyDescent="0.2">
      <c r="B497" s="438" t="s">
        <v>344</v>
      </c>
      <c r="C497" s="59">
        <v>165328</v>
      </c>
      <c r="D497" s="231">
        <v>63464</v>
      </c>
      <c r="E497" s="651">
        <v>7.38</v>
      </c>
      <c r="F497" s="441"/>
      <c r="G497" s="61"/>
    </row>
    <row r="498" spans="2:11" x14ac:dyDescent="0.2">
      <c r="B498" s="438" t="s">
        <v>345</v>
      </c>
      <c r="C498" s="59">
        <v>405581</v>
      </c>
      <c r="D498" s="231">
        <v>99405</v>
      </c>
      <c r="E498" s="651">
        <v>3.63</v>
      </c>
      <c r="F498" s="441"/>
      <c r="G498" s="63"/>
    </row>
    <row r="499" spans="2:11" x14ac:dyDescent="0.2">
      <c r="B499" s="438" t="s">
        <v>308</v>
      </c>
      <c r="C499" s="59">
        <v>9097</v>
      </c>
      <c r="D499" s="231">
        <v>556</v>
      </c>
      <c r="E499" s="651">
        <v>0.94</v>
      </c>
      <c r="F499" s="441"/>
      <c r="G499" s="63"/>
    </row>
    <row r="500" spans="2:11" x14ac:dyDescent="0.2">
      <c r="B500" s="452" t="s">
        <v>849</v>
      </c>
      <c r="C500" s="5">
        <v>30227</v>
      </c>
      <c r="D500" s="2">
        <v>10799</v>
      </c>
      <c r="E500" s="650">
        <v>10.86</v>
      </c>
      <c r="F500" s="442"/>
      <c r="G500" s="63"/>
    </row>
    <row r="501" spans="2:11" x14ac:dyDescent="0.2">
      <c r="B501" s="1" t="s">
        <v>346</v>
      </c>
      <c r="C501" s="439">
        <v>18771</v>
      </c>
      <c r="D501" s="2">
        <v>8868</v>
      </c>
      <c r="E501" s="650">
        <v>18.600000000000001</v>
      </c>
      <c r="F501" s="443"/>
      <c r="G501" s="60"/>
    </row>
    <row r="502" spans="2:11" x14ac:dyDescent="0.2">
      <c r="B502" s="1"/>
      <c r="C502" s="49"/>
      <c r="D502" s="444"/>
      <c r="E502" s="1049"/>
      <c r="F502" s="443"/>
      <c r="G502" s="60"/>
    </row>
    <row r="503" spans="2:11" x14ac:dyDescent="0.2">
      <c r="B503" s="1"/>
      <c r="C503" s="1206" t="s">
        <v>1496</v>
      </c>
      <c r="D503" s="1206"/>
      <c r="E503" s="1206"/>
      <c r="F503" s="125"/>
      <c r="G503" s="125"/>
    </row>
    <row r="504" spans="2:11" x14ac:dyDescent="0.2">
      <c r="B504" s="1"/>
      <c r="C504" s="49"/>
      <c r="D504" s="49"/>
      <c r="E504" s="1047"/>
      <c r="F504" s="2"/>
      <c r="G504" s="3"/>
    </row>
    <row r="505" spans="2:11" x14ac:dyDescent="0.2">
      <c r="B505" s="211" t="s">
        <v>342</v>
      </c>
      <c r="C505" s="5">
        <v>630411</v>
      </c>
      <c r="D505" s="2">
        <v>178395</v>
      </c>
      <c r="E505" s="650">
        <v>4.7300000000000004</v>
      </c>
      <c r="F505" s="442"/>
      <c r="G505" s="63"/>
      <c r="J505" s="64"/>
      <c r="K505" s="64"/>
    </row>
    <row r="506" spans="2:11" x14ac:dyDescent="0.2">
      <c r="B506" s="1" t="s">
        <v>459</v>
      </c>
      <c r="C506" s="5">
        <v>612609</v>
      </c>
      <c r="D506" s="2">
        <v>172193</v>
      </c>
      <c r="E506" s="650">
        <v>4.6100000000000003</v>
      </c>
      <c r="F506" s="441"/>
      <c r="G506" s="61"/>
      <c r="J506" s="64"/>
      <c r="K506" s="64"/>
    </row>
    <row r="507" spans="2:11" x14ac:dyDescent="0.2">
      <c r="B507" s="452" t="s">
        <v>343</v>
      </c>
      <c r="C507" s="5">
        <v>581776</v>
      </c>
      <c r="D507" s="2">
        <v>162376</v>
      </c>
      <c r="E507" s="650">
        <v>4.47</v>
      </c>
      <c r="F507" s="441"/>
      <c r="G507" s="61"/>
      <c r="J507" s="64"/>
      <c r="K507" s="64"/>
    </row>
    <row r="508" spans="2:11" x14ac:dyDescent="0.2">
      <c r="B508" s="438" t="s">
        <v>344</v>
      </c>
      <c r="C508" s="59">
        <v>164019</v>
      </c>
      <c r="D508" s="231">
        <v>61502</v>
      </c>
      <c r="E508" s="651">
        <v>7.27</v>
      </c>
      <c r="F508" s="441"/>
      <c r="G508" s="61"/>
    </row>
    <row r="509" spans="2:11" x14ac:dyDescent="0.2">
      <c r="B509" s="438" t="s">
        <v>345</v>
      </c>
      <c r="C509" s="59">
        <v>410972</v>
      </c>
      <c r="D509" s="231">
        <v>100376</v>
      </c>
      <c r="E509" s="651">
        <v>3.67</v>
      </c>
      <c r="F509" s="441"/>
      <c r="G509" s="63"/>
    </row>
    <row r="510" spans="2:11" x14ac:dyDescent="0.2">
      <c r="B510" s="438" t="s">
        <v>308</v>
      </c>
      <c r="C510" s="59">
        <v>6786</v>
      </c>
      <c r="D510" s="231">
        <v>497</v>
      </c>
      <c r="E510" s="651">
        <v>0.91</v>
      </c>
      <c r="F510" s="441"/>
      <c r="G510" s="63"/>
    </row>
    <row r="511" spans="2:11" x14ac:dyDescent="0.2">
      <c r="B511" s="452" t="s">
        <v>849</v>
      </c>
      <c r="C511" s="5">
        <v>30833</v>
      </c>
      <c r="D511" s="2">
        <v>9817</v>
      </c>
      <c r="E511" s="650">
        <v>9.94</v>
      </c>
      <c r="F511" s="442"/>
      <c r="G511" s="63"/>
    </row>
    <row r="512" spans="2:11" x14ac:dyDescent="0.2">
      <c r="B512" s="1" t="s">
        <v>346</v>
      </c>
      <c r="C512" s="439">
        <v>17802</v>
      </c>
      <c r="D512" s="2">
        <v>6202</v>
      </c>
      <c r="E512" s="650">
        <v>14.04</v>
      </c>
      <c r="F512" s="443"/>
      <c r="G512" s="60"/>
    </row>
    <row r="513" spans="2:11" x14ac:dyDescent="0.2">
      <c r="B513" s="1"/>
      <c r="C513" s="49"/>
      <c r="D513" s="444"/>
      <c r="E513" s="1049"/>
      <c r="F513" s="443"/>
      <c r="G513" s="60"/>
    </row>
    <row r="514" spans="2:11" x14ac:dyDescent="0.2">
      <c r="B514" s="1"/>
      <c r="C514" s="1206" t="s">
        <v>1497</v>
      </c>
      <c r="D514" s="1206"/>
      <c r="E514" s="1206"/>
      <c r="F514" s="125"/>
      <c r="G514" s="125"/>
    </row>
    <row r="515" spans="2:11" x14ac:dyDescent="0.2">
      <c r="B515" s="1"/>
      <c r="C515" s="49"/>
      <c r="D515" s="49"/>
      <c r="E515" s="1047"/>
      <c r="F515" s="2"/>
      <c r="G515" s="3"/>
    </row>
    <row r="516" spans="2:11" x14ac:dyDescent="0.2">
      <c r="B516" s="211" t="s">
        <v>342</v>
      </c>
      <c r="C516" s="5">
        <v>632130</v>
      </c>
      <c r="D516" s="2">
        <v>169607</v>
      </c>
      <c r="E516" s="650">
        <v>4.5</v>
      </c>
      <c r="F516" s="442"/>
      <c r="G516" s="63"/>
      <c r="J516" s="64"/>
      <c r="K516" s="64"/>
    </row>
    <row r="517" spans="2:11" x14ac:dyDescent="0.2">
      <c r="B517" s="1" t="s">
        <v>459</v>
      </c>
      <c r="C517" s="5">
        <v>614739</v>
      </c>
      <c r="D517" s="2">
        <v>163603</v>
      </c>
      <c r="E517" s="650">
        <v>4.3899999999999997</v>
      </c>
      <c r="F517" s="441"/>
      <c r="G517" s="61"/>
      <c r="J517" s="64"/>
      <c r="K517" s="64"/>
    </row>
    <row r="518" spans="2:11" x14ac:dyDescent="0.2">
      <c r="B518" s="452" t="s">
        <v>343</v>
      </c>
      <c r="C518" s="5">
        <v>577253</v>
      </c>
      <c r="D518" s="2">
        <v>146066</v>
      </c>
      <c r="E518" s="650">
        <v>4.03</v>
      </c>
      <c r="F518" s="441"/>
      <c r="G518" s="61"/>
      <c r="J518" s="64"/>
      <c r="K518" s="64"/>
    </row>
    <row r="519" spans="2:11" x14ac:dyDescent="0.2">
      <c r="B519" s="438" t="s">
        <v>344</v>
      </c>
      <c r="C519" s="59">
        <v>163153</v>
      </c>
      <c r="D519" s="231">
        <v>56782</v>
      </c>
      <c r="E519" s="651">
        <v>6.68</v>
      </c>
      <c r="F519" s="441"/>
      <c r="G519" s="61"/>
    </row>
    <row r="520" spans="2:11" x14ac:dyDescent="0.2">
      <c r="B520" s="438" t="s">
        <v>345</v>
      </c>
      <c r="C520" s="59">
        <v>407529</v>
      </c>
      <c r="D520" s="231">
        <v>89012</v>
      </c>
      <c r="E520" s="651">
        <v>3.27</v>
      </c>
      <c r="F520" s="441"/>
      <c r="G520" s="63"/>
    </row>
    <row r="521" spans="2:11" x14ac:dyDescent="0.2">
      <c r="B521" s="438" t="s">
        <v>308</v>
      </c>
      <c r="C521" s="59">
        <v>6572</v>
      </c>
      <c r="D521" s="231">
        <v>271</v>
      </c>
      <c r="E521" s="651">
        <v>0.52</v>
      </c>
      <c r="F521" s="441"/>
      <c r="G521" s="63"/>
    </row>
    <row r="522" spans="2:11" x14ac:dyDescent="0.2">
      <c r="B522" s="452" t="s">
        <v>849</v>
      </c>
      <c r="C522" s="5">
        <v>37485</v>
      </c>
      <c r="D522" s="2">
        <v>17537</v>
      </c>
      <c r="E522" s="650">
        <v>17.149999999999999</v>
      </c>
      <c r="F522" s="442"/>
      <c r="G522" s="63"/>
    </row>
    <row r="523" spans="2:11" x14ac:dyDescent="0.2">
      <c r="B523" s="1" t="s">
        <v>346</v>
      </c>
      <c r="C523" s="439">
        <v>17391</v>
      </c>
      <c r="D523" s="2">
        <v>6004</v>
      </c>
      <c r="E523" s="650">
        <v>13.73</v>
      </c>
      <c r="F523" s="443"/>
      <c r="G523" s="60"/>
    </row>
    <row r="524" spans="2:11" x14ac:dyDescent="0.2">
      <c r="B524" s="1"/>
      <c r="C524" s="49"/>
      <c r="D524" s="444"/>
      <c r="E524" s="1049"/>
      <c r="F524" s="443"/>
      <c r="G524" s="60"/>
    </row>
    <row r="525" spans="2:11" x14ac:dyDescent="0.2">
      <c r="B525" s="1"/>
      <c r="C525" s="1206" t="s">
        <v>1498</v>
      </c>
      <c r="D525" s="1206"/>
      <c r="E525" s="1206"/>
      <c r="F525" s="125"/>
      <c r="G525" s="125"/>
    </row>
    <row r="526" spans="2:11" x14ac:dyDescent="0.2">
      <c r="B526" s="1"/>
      <c r="C526" s="49"/>
      <c r="D526" s="49"/>
      <c r="E526" s="1047"/>
      <c r="F526" s="2"/>
      <c r="G526" s="3"/>
    </row>
    <row r="527" spans="2:11" x14ac:dyDescent="0.2">
      <c r="B527" s="211" t="s">
        <v>342</v>
      </c>
      <c r="C527" s="5">
        <v>620978</v>
      </c>
      <c r="D527" s="2">
        <v>148056</v>
      </c>
      <c r="E527" s="650">
        <v>3.9</v>
      </c>
      <c r="F527" s="442"/>
      <c r="G527" s="63"/>
      <c r="J527" s="64"/>
      <c r="K527" s="64"/>
    </row>
    <row r="528" spans="2:11" x14ac:dyDescent="0.2">
      <c r="B528" s="1" t="s">
        <v>459</v>
      </c>
      <c r="C528" s="5">
        <v>603770</v>
      </c>
      <c r="D528" s="2">
        <v>142038</v>
      </c>
      <c r="E528" s="650">
        <v>3.79</v>
      </c>
      <c r="F528" s="441"/>
      <c r="G528" s="61"/>
      <c r="J528" s="64"/>
      <c r="K528" s="64"/>
    </row>
    <row r="529" spans="2:11" x14ac:dyDescent="0.2">
      <c r="B529" s="452" t="s">
        <v>343</v>
      </c>
      <c r="C529" s="5">
        <v>568249</v>
      </c>
      <c r="D529" s="2">
        <v>127616</v>
      </c>
      <c r="E529" s="650">
        <v>3.5</v>
      </c>
      <c r="F529" s="441"/>
      <c r="G529" s="61"/>
      <c r="J529" s="64"/>
      <c r="K529" s="64"/>
    </row>
    <row r="530" spans="2:11" x14ac:dyDescent="0.2">
      <c r="B530" s="438" t="s">
        <v>344</v>
      </c>
      <c r="C530" s="59">
        <v>163182</v>
      </c>
      <c r="D530" s="231">
        <v>49486</v>
      </c>
      <c r="E530" s="651">
        <v>5.81</v>
      </c>
      <c r="F530" s="441"/>
      <c r="G530" s="61"/>
    </row>
    <row r="531" spans="2:11" x14ac:dyDescent="0.2">
      <c r="B531" s="438" t="s">
        <v>345</v>
      </c>
      <c r="C531" s="59">
        <v>398651</v>
      </c>
      <c r="D531" s="231">
        <v>77957</v>
      </c>
      <c r="E531" s="651">
        <v>2.84</v>
      </c>
      <c r="F531" s="441"/>
      <c r="G531" s="63"/>
    </row>
    <row r="532" spans="2:11" x14ac:dyDescent="0.2">
      <c r="B532" s="438" t="s">
        <v>308</v>
      </c>
      <c r="C532" s="59">
        <v>6415</v>
      </c>
      <c r="D532" s="231">
        <v>174</v>
      </c>
      <c r="E532" s="651">
        <v>0.34</v>
      </c>
      <c r="F532" s="441"/>
      <c r="G532" s="63"/>
    </row>
    <row r="533" spans="2:11" x14ac:dyDescent="0.2">
      <c r="B533" s="452" t="s">
        <v>849</v>
      </c>
      <c r="C533" s="5">
        <v>35521</v>
      </c>
      <c r="D533" s="2">
        <v>14422</v>
      </c>
      <c r="E533" s="650">
        <v>14.09</v>
      </c>
      <c r="F533" s="442"/>
      <c r="G533" s="63"/>
    </row>
    <row r="534" spans="2:11" x14ac:dyDescent="0.2">
      <c r="B534" s="1" t="s">
        <v>346</v>
      </c>
      <c r="C534" s="439">
        <v>17208</v>
      </c>
      <c r="D534" s="2">
        <v>6018</v>
      </c>
      <c r="E534" s="650">
        <v>13.73</v>
      </c>
      <c r="F534" s="443"/>
      <c r="G534" s="60"/>
    </row>
    <row r="535" spans="2:11" x14ac:dyDescent="0.2">
      <c r="B535" s="1"/>
      <c r="C535" s="49"/>
      <c r="D535" s="444"/>
      <c r="E535" s="1049"/>
      <c r="F535" s="443"/>
      <c r="G535" s="60"/>
    </row>
    <row r="536" spans="2:11" x14ac:dyDescent="0.2">
      <c r="B536" s="1"/>
      <c r="C536" s="1206" t="s">
        <v>1499</v>
      </c>
      <c r="D536" s="1206"/>
      <c r="E536" s="1206"/>
      <c r="F536" s="125"/>
      <c r="G536" s="125"/>
    </row>
    <row r="537" spans="2:11" x14ac:dyDescent="0.2">
      <c r="B537" s="1"/>
      <c r="C537" s="49"/>
      <c r="D537" s="49"/>
      <c r="E537" s="1047"/>
      <c r="F537" s="2"/>
      <c r="G537" s="3"/>
    </row>
    <row r="538" spans="2:11" x14ac:dyDescent="0.2">
      <c r="B538" s="211" t="s">
        <v>342</v>
      </c>
      <c r="C538" s="5">
        <v>602179</v>
      </c>
      <c r="D538" s="2">
        <v>131844</v>
      </c>
      <c r="E538" s="650">
        <v>3.22</v>
      </c>
      <c r="F538" s="442"/>
      <c r="G538" s="63"/>
      <c r="J538" s="64"/>
      <c r="K538" s="64"/>
    </row>
    <row r="539" spans="2:11" x14ac:dyDescent="0.2">
      <c r="B539" s="1" t="s">
        <v>459</v>
      </c>
      <c r="C539" s="5">
        <v>585124</v>
      </c>
      <c r="D539" s="2">
        <v>126216</v>
      </c>
      <c r="E539" s="650">
        <v>3.12</v>
      </c>
      <c r="F539" s="441"/>
      <c r="G539" s="61"/>
      <c r="J539" s="64"/>
      <c r="K539" s="64"/>
    </row>
    <row r="540" spans="2:11" x14ac:dyDescent="0.2">
      <c r="B540" s="452" t="s">
        <v>343</v>
      </c>
      <c r="C540" s="5">
        <v>553040</v>
      </c>
      <c r="D540" s="2">
        <v>114128</v>
      </c>
      <c r="E540" s="650">
        <v>2.9</v>
      </c>
      <c r="F540" s="441"/>
      <c r="G540" s="61"/>
      <c r="J540" s="64"/>
      <c r="K540" s="64"/>
    </row>
    <row r="541" spans="2:11" x14ac:dyDescent="0.2">
      <c r="B541" s="438" t="s">
        <v>344</v>
      </c>
      <c r="C541" s="59">
        <v>164003</v>
      </c>
      <c r="D541" s="231">
        <v>47289</v>
      </c>
      <c r="E541" s="651">
        <v>5.58</v>
      </c>
      <c r="F541" s="441"/>
      <c r="G541" s="61"/>
    </row>
    <row r="542" spans="2:11" x14ac:dyDescent="0.2">
      <c r="B542" s="438" t="s">
        <v>345</v>
      </c>
      <c r="C542" s="59">
        <v>382802</v>
      </c>
      <c r="D542" s="231">
        <v>66910</v>
      </c>
      <c r="E542" s="651">
        <v>2.2000000000000002</v>
      </c>
      <c r="F542" s="441"/>
      <c r="G542" s="63"/>
    </row>
    <row r="543" spans="2:11" x14ac:dyDescent="0.2">
      <c r="B543" s="438" t="s">
        <v>308</v>
      </c>
      <c r="C543" s="59">
        <v>6235</v>
      </c>
      <c r="D543" s="231">
        <v>-71</v>
      </c>
      <c r="E543" s="651">
        <v>-0.13</v>
      </c>
      <c r="F543" s="441"/>
      <c r="G543" s="63"/>
    </row>
    <row r="544" spans="2:11" x14ac:dyDescent="0.2">
      <c r="B544" s="452" t="s">
        <v>849</v>
      </c>
      <c r="C544" s="5">
        <v>32084</v>
      </c>
      <c r="D544" s="2">
        <v>12088</v>
      </c>
      <c r="E544" s="650">
        <v>11.44</v>
      </c>
      <c r="F544" s="442"/>
      <c r="G544" s="63"/>
    </row>
    <row r="545" spans="2:11" x14ac:dyDescent="0.2">
      <c r="B545" s="1" t="s">
        <v>346</v>
      </c>
      <c r="C545" s="439">
        <v>17055</v>
      </c>
      <c r="D545" s="2">
        <v>5628</v>
      </c>
      <c r="E545" s="650">
        <v>12.41</v>
      </c>
      <c r="F545" s="443"/>
      <c r="G545" s="60"/>
    </row>
    <row r="546" spans="2:11" x14ac:dyDescent="0.2">
      <c r="B546" s="1"/>
      <c r="C546" s="49"/>
      <c r="D546" s="444"/>
      <c r="E546" s="1049"/>
      <c r="F546" s="443"/>
      <c r="G546" s="60"/>
    </row>
    <row r="547" spans="2:11" x14ac:dyDescent="0.2">
      <c r="B547" s="1"/>
      <c r="C547" s="1206" t="s">
        <v>1500</v>
      </c>
      <c r="D547" s="1206"/>
      <c r="E547" s="1206"/>
      <c r="F547" s="125"/>
      <c r="G547" s="125"/>
    </row>
    <row r="548" spans="2:11" x14ac:dyDescent="0.2">
      <c r="B548" s="1"/>
      <c r="C548" s="49"/>
      <c r="D548" s="49"/>
      <c r="E548" s="1047"/>
      <c r="F548" s="2"/>
      <c r="G548" s="3"/>
    </row>
    <row r="549" spans="2:11" x14ac:dyDescent="0.2">
      <c r="B549" s="211" t="s">
        <v>342</v>
      </c>
      <c r="C549" s="5">
        <v>619563</v>
      </c>
      <c r="D549" s="2">
        <v>139749</v>
      </c>
      <c r="E549" s="650">
        <v>3.44</v>
      </c>
      <c r="F549" s="442"/>
      <c r="G549" s="63"/>
      <c r="J549" s="64"/>
      <c r="K549" s="64"/>
    </row>
    <row r="550" spans="2:11" s="21" customFormat="1" x14ac:dyDescent="0.2">
      <c r="B550" s="1" t="s">
        <v>459</v>
      </c>
      <c r="C550" s="5">
        <v>602554</v>
      </c>
      <c r="D550" s="2">
        <v>134115</v>
      </c>
      <c r="E550" s="650">
        <v>3.34</v>
      </c>
      <c r="F550" s="441"/>
      <c r="G550" s="61"/>
      <c r="J550" s="64"/>
      <c r="K550" s="64"/>
    </row>
    <row r="551" spans="2:11" x14ac:dyDescent="0.2">
      <c r="B551" s="452" t="s">
        <v>343</v>
      </c>
      <c r="C551" s="5">
        <v>572823</v>
      </c>
      <c r="D551" s="2">
        <v>125432</v>
      </c>
      <c r="E551" s="650">
        <v>3.21</v>
      </c>
      <c r="F551" s="441"/>
      <c r="G551" s="61"/>
      <c r="J551" s="64"/>
      <c r="K551" s="64"/>
    </row>
    <row r="552" spans="2:11" x14ac:dyDescent="0.2">
      <c r="B552" s="438" t="s">
        <v>344</v>
      </c>
      <c r="C552" s="59">
        <v>183561</v>
      </c>
      <c r="D552" s="231">
        <v>62876</v>
      </c>
      <c r="E552" s="651">
        <v>7.54</v>
      </c>
      <c r="F552" s="441"/>
      <c r="G552" s="61"/>
    </row>
    <row r="553" spans="2:11" x14ac:dyDescent="0.2">
      <c r="B553" s="438" t="s">
        <v>345</v>
      </c>
      <c r="C553" s="59">
        <v>383107</v>
      </c>
      <c r="D553" s="231">
        <v>62598</v>
      </c>
      <c r="E553" s="651">
        <v>2.08</v>
      </c>
      <c r="F553" s="441"/>
      <c r="G553" s="63"/>
    </row>
    <row r="554" spans="2:11" x14ac:dyDescent="0.2">
      <c r="B554" s="438" t="s">
        <v>308</v>
      </c>
      <c r="C554" s="59">
        <v>6154</v>
      </c>
      <c r="D554" s="231">
        <v>-42</v>
      </c>
      <c r="E554" s="651">
        <v>-0.06</v>
      </c>
      <c r="F554" s="441"/>
      <c r="G554" s="63"/>
    </row>
    <row r="555" spans="2:11" x14ac:dyDescent="0.2">
      <c r="B555" s="452" t="s">
        <v>849</v>
      </c>
      <c r="C555" s="5">
        <v>29731</v>
      </c>
      <c r="D555" s="2">
        <v>8682</v>
      </c>
      <c r="E555" s="650">
        <v>8.07</v>
      </c>
      <c r="F555" s="442"/>
      <c r="G555" s="63"/>
    </row>
    <row r="556" spans="2:11" x14ac:dyDescent="0.2">
      <c r="B556" s="1" t="s">
        <v>346</v>
      </c>
      <c r="C556" s="439">
        <v>17009</v>
      </c>
      <c r="D556" s="2">
        <v>5634</v>
      </c>
      <c r="E556" s="650">
        <v>12.06</v>
      </c>
      <c r="F556" s="443"/>
      <c r="G556" s="60"/>
    </row>
    <row r="557" spans="2:11" x14ac:dyDescent="0.2">
      <c r="B557" s="1"/>
      <c r="C557" s="49"/>
      <c r="D557" s="49"/>
      <c r="E557" s="1047"/>
      <c r="F557" s="2"/>
      <c r="G557" s="3"/>
    </row>
    <row r="558" spans="2:11" x14ac:dyDescent="0.2">
      <c r="B558" s="1"/>
      <c r="C558" s="1206" t="s">
        <v>1501</v>
      </c>
      <c r="D558" s="1206"/>
      <c r="E558" s="1206"/>
      <c r="F558" s="125"/>
      <c r="G558" s="125"/>
    </row>
    <row r="559" spans="2:11" x14ac:dyDescent="0.2">
      <c r="B559" s="1"/>
      <c r="C559" s="49"/>
      <c r="D559" s="49"/>
      <c r="E559" s="1047"/>
      <c r="F559" s="2"/>
      <c r="G559" s="3"/>
    </row>
    <row r="560" spans="2:11" x14ac:dyDescent="0.2">
      <c r="B560" s="211" t="s">
        <v>342</v>
      </c>
      <c r="C560" s="5">
        <v>612749</v>
      </c>
      <c r="D560" s="2">
        <v>127904</v>
      </c>
      <c r="E560" s="650">
        <v>3.02</v>
      </c>
      <c r="F560" s="442"/>
      <c r="G560" s="63"/>
      <c r="J560" s="64"/>
      <c r="K560" s="64"/>
    </row>
    <row r="561" spans="2:11" x14ac:dyDescent="0.2">
      <c r="B561" s="1" t="s">
        <v>459</v>
      </c>
      <c r="C561" s="5">
        <v>595781</v>
      </c>
      <c r="D561" s="2">
        <v>122491</v>
      </c>
      <c r="E561" s="650">
        <v>2.92</v>
      </c>
      <c r="F561" s="441"/>
      <c r="G561" s="61"/>
      <c r="J561" s="64"/>
      <c r="K561" s="64"/>
    </row>
    <row r="562" spans="2:11" x14ac:dyDescent="0.2">
      <c r="B562" s="452" t="s">
        <v>343</v>
      </c>
      <c r="C562" s="5">
        <v>558952</v>
      </c>
      <c r="D562" s="2">
        <v>105523</v>
      </c>
      <c r="E562" s="650">
        <v>2.59</v>
      </c>
      <c r="F562" s="441"/>
      <c r="G562" s="61"/>
      <c r="J562" s="64"/>
      <c r="K562" s="64"/>
    </row>
    <row r="563" spans="2:11" x14ac:dyDescent="0.2">
      <c r="B563" s="438" t="s">
        <v>344</v>
      </c>
      <c r="C563" s="59">
        <v>172114</v>
      </c>
      <c r="D563" s="231">
        <v>46871</v>
      </c>
      <c r="E563" s="651">
        <v>5.49</v>
      </c>
      <c r="F563" s="441"/>
      <c r="G563" s="61"/>
    </row>
    <row r="564" spans="2:11" x14ac:dyDescent="0.2">
      <c r="B564" s="438" t="s">
        <v>345</v>
      </c>
      <c r="C564" s="59">
        <v>380139</v>
      </c>
      <c r="D564" s="231">
        <v>58114</v>
      </c>
      <c r="E564" s="651">
        <v>1.84</v>
      </c>
      <c r="F564" s="441"/>
      <c r="G564" s="63"/>
    </row>
    <row r="565" spans="2:11" x14ac:dyDescent="0.2">
      <c r="B565" s="438" t="s">
        <v>308</v>
      </c>
      <c r="C565" s="59">
        <v>6699</v>
      </c>
      <c r="D565" s="231">
        <v>537</v>
      </c>
      <c r="E565" s="651">
        <v>0.91</v>
      </c>
      <c r="F565" s="441"/>
      <c r="G565" s="63"/>
    </row>
    <row r="566" spans="2:11" x14ac:dyDescent="0.2">
      <c r="B566" s="452" t="s">
        <v>849</v>
      </c>
      <c r="C566" s="5">
        <v>36829</v>
      </c>
      <c r="D566" s="2">
        <v>16968</v>
      </c>
      <c r="E566" s="650">
        <v>15.14</v>
      </c>
      <c r="F566" s="442"/>
      <c r="G566" s="63"/>
    </row>
    <row r="567" spans="2:11" x14ac:dyDescent="0.2">
      <c r="B567" s="1" t="s">
        <v>346</v>
      </c>
      <c r="C567" s="439">
        <v>16968</v>
      </c>
      <c r="D567" s="2">
        <v>5413</v>
      </c>
      <c r="E567" s="650">
        <v>11.74</v>
      </c>
      <c r="F567" s="443"/>
      <c r="G567" s="60"/>
    </row>
    <row r="568" spans="2:11" x14ac:dyDescent="0.2">
      <c r="B568" s="1"/>
      <c r="C568" s="49"/>
      <c r="D568" s="49"/>
      <c r="E568" s="1047"/>
      <c r="F568" s="2"/>
      <c r="G568" s="3"/>
    </row>
    <row r="569" spans="2:11" x14ac:dyDescent="0.2">
      <c r="B569" s="1"/>
      <c r="C569" s="1206" t="s">
        <v>1502</v>
      </c>
      <c r="D569" s="1206"/>
      <c r="E569" s="1206"/>
      <c r="F569" s="125"/>
      <c r="G569" s="125"/>
    </row>
    <row r="570" spans="2:11" x14ac:dyDescent="0.2">
      <c r="B570" s="1"/>
      <c r="C570" s="49"/>
      <c r="D570" s="49"/>
      <c r="E570" s="1047"/>
      <c r="F570" s="2"/>
      <c r="G570" s="3"/>
    </row>
    <row r="571" spans="2:11" x14ac:dyDescent="0.2">
      <c r="B571" s="211" t="s">
        <v>342</v>
      </c>
      <c r="C571" s="5">
        <v>624704</v>
      </c>
      <c r="D571" s="2">
        <v>140952</v>
      </c>
      <c r="E571" s="650">
        <v>3.31</v>
      </c>
      <c r="F571" s="442"/>
      <c r="G571" s="63"/>
      <c r="J571" s="64"/>
      <c r="K571" s="64"/>
    </row>
    <row r="572" spans="2:11" x14ac:dyDescent="0.2">
      <c r="B572" s="1" t="s">
        <v>459</v>
      </c>
      <c r="C572" s="5">
        <v>607963</v>
      </c>
      <c r="D572" s="2">
        <v>135741</v>
      </c>
      <c r="E572" s="650">
        <v>3.22</v>
      </c>
      <c r="F572" s="441"/>
      <c r="G572" s="61"/>
      <c r="J572" s="64"/>
      <c r="K572" s="64"/>
    </row>
    <row r="573" spans="2:11" x14ac:dyDescent="0.2">
      <c r="B573" s="452" t="s">
        <v>343</v>
      </c>
      <c r="C573" s="5">
        <v>573524</v>
      </c>
      <c r="D573" s="2">
        <v>122245</v>
      </c>
      <c r="E573" s="650">
        <v>2.98</v>
      </c>
      <c r="F573" s="441"/>
      <c r="G573" s="61"/>
      <c r="J573" s="64"/>
      <c r="K573" s="64"/>
    </row>
    <row r="574" spans="2:11" x14ac:dyDescent="0.2">
      <c r="B574" s="438" t="s">
        <v>344</v>
      </c>
      <c r="C574" s="59">
        <v>180986</v>
      </c>
      <c r="D574" s="231">
        <v>58854</v>
      </c>
      <c r="E574" s="651">
        <v>6.94</v>
      </c>
      <c r="F574" s="441"/>
      <c r="G574" s="61"/>
    </row>
    <row r="575" spans="2:11" x14ac:dyDescent="0.2">
      <c r="B575" s="438" t="s">
        <v>345</v>
      </c>
      <c r="C575" s="59">
        <v>387611</v>
      </c>
      <c r="D575" s="231">
        <v>64541</v>
      </c>
      <c r="E575" s="651">
        <v>2.02</v>
      </c>
      <c r="F575" s="441"/>
      <c r="G575" s="63"/>
    </row>
    <row r="576" spans="2:11" x14ac:dyDescent="0.2">
      <c r="B576" s="438" t="s">
        <v>308</v>
      </c>
      <c r="C576" s="59">
        <v>4926</v>
      </c>
      <c r="D576" s="231">
        <v>-1150</v>
      </c>
      <c r="E576" s="651">
        <v>-2.31</v>
      </c>
      <c r="F576" s="441"/>
      <c r="G576" s="63"/>
    </row>
    <row r="577" spans="2:11" x14ac:dyDescent="0.2">
      <c r="B577" s="452" t="s">
        <v>849</v>
      </c>
      <c r="C577" s="5">
        <v>34439</v>
      </c>
      <c r="D577" s="2">
        <v>13496</v>
      </c>
      <c r="E577" s="650">
        <v>11.89</v>
      </c>
      <c r="F577" s="442"/>
      <c r="G577" s="63"/>
    </row>
    <row r="578" spans="2:11" x14ac:dyDescent="0.2">
      <c r="B578" s="1" t="s">
        <v>346</v>
      </c>
      <c r="C578" s="439">
        <v>16741</v>
      </c>
      <c r="D578" s="2">
        <v>5211</v>
      </c>
      <c r="E578" s="650">
        <v>11.07</v>
      </c>
      <c r="F578" s="443"/>
      <c r="G578" s="60"/>
    </row>
    <row r="579" spans="2:11" x14ac:dyDescent="0.2">
      <c r="B579" s="1"/>
      <c r="C579" s="49"/>
      <c r="D579" s="49"/>
      <c r="E579" s="1047"/>
      <c r="F579" s="2"/>
      <c r="G579" s="3"/>
    </row>
    <row r="580" spans="2:11" x14ac:dyDescent="0.2">
      <c r="B580" s="1"/>
      <c r="C580" s="1206" t="s">
        <v>1503</v>
      </c>
      <c r="D580" s="1206"/>
      <c r="E580" s="1206"/>
      <c r="F580" s="125"/>
      <c r="G580" s="125"/>
    </row>
    <row r="581" spans="2:11" x14ac:dyDescent="0.2">
      <c r="B581" s="1"/>
      <c r="C581" s="49"/>
      <c r="D581" s="49"/>
      <c r="E581" s="1047"/>
      <c r="F581" s="2"/>
      <c r="G581" s="3"/>
    </row>
    <row r="582" spans="2:11" x14ac:dyDescent="0.2">
      <c r="B582" s="211" t="s">
        <v>342</v>
      </c>
      <c r="C582" s="5">
        <v>623769</v>
      </c>
      <c r="D582" s="2">
        <v>125896</v>
      </c>
      <c r="E582" s="650">
        <v>2.8</v>
      </c>
      <c r="F582" s="442"/>
      <c r="G582" s="63"/>
      <c r="J582" s="64"/>
      <c r="K582" s="64"/>
    </row>
    <row r="583" spans="2:11" x14ac:dyDescent="0.2">
      <c r="B583" s="1" t="s">
        <v>459</v>
      </c>
      <c r="C583" s="5">
        <v>608636</v>
      </c>
      <c r="D583" s="2">
        <v>122041</v>
      </c>
      <c r="E583" s="650">
        <v>2.74</v>
      </c>
      <c r="F583" s="441"/>
      <c r="G583" s="61"/>
      <c r="J583" s="64"/>
      <c r="K583" s="64"/>
    </row>
    <row r="584" spans="2:11" x14ac:dyDescent="0.2">
      <c r="B584" s="452" t="s">
        <v>343</v>
      </c>
      <c r="C584" s="5">
        <v>576093</v>
      </c>
      <c r="D584" s="2">
        <v>109384</v>
      </c>
      <c r="E584" s="650">
        <v>2.5299999999999998</v>
      </c>
      <c r="F584" s="441"/>
      <c r="G584" s="61"/>
      <c r="J584" s="64"/>
      <c r="K584" s="64"/>
    </row>
    <row r="585" spans="2:11" x14ac:dyDescent="0.2">
      <c r="B585" s="438" t="s">
        <v>344</v>
      </c>
      <c r="C585" s="59">
        <v>182581</v>
      </c>
      <c r="D585" s="231">
        <v>52500</v>
      </c>
      <c r="E585" s="651">
        <v>5.88</v>
      </c>
      <c r="F585" s="441"/>
      <c r="G585" s="61"/>
    </row>
    <row r="586" spans="2:11" x14ac:dyDescent="0.2">
      <c r="B586" s="438" t="s">
        <v>345</v>
      </c>
      <c r="C586" s="59">
        <v>388755</v>
      </c>
      <c r="D586" s="231">
        <v>56978</v>
      </c>
      <c r="E586" s="651">
        <v>1.69</v>
      </c>
      <c r="F586" s="441"/>
      <c r="G586" s="63"/>
    </row>
    <row r="587" spans="2:11" x14ac:dyDescent="0.2">
      <c r="B587" s="438" t="s">
        <v>308</v>
      </c>
      <c r="C587" s="59">
        <v>4756</v>
      </c>
      <c r="D587" s="231">
        <v>-93</v>
      </c>
      <c r="E587" s="651">
        <v>-0.16</v>
      </c>
      <c r="F587" s="441"/>
      <c r="G587" s="63"/>
    </row>
    <row r="588" spans="2:11" x14ac:dyDescent="0.2">
      <c r="B588" s="452" t="s">
        <v>849</v>
      </c>
      <c r="C588" s="5">
        <v>32543</v>
      </c>
      <c r="D588" s="2">
        <v>12657</v>
      </c>
      <c r="E588" s="650">
        <v>10.55</v>
      </c>
      <c r="F588" s="442"/>
      <c r="G588" s="63"/>
    </row>
    <row r="589" spans="2:11" x14ac:dyDescent="0.2">
      <c r="B589" s="1" t="s">
        <v>346</v>
      </c>
      <c r="C589" s="439">
        <v>15133</v>
      </c>
      <c r="D589" s="2">
        <v>3854</v>
      </c>
      <c r="E589" s="650">
        <v>7.93</v>
      </c>
      <c r="F589" s="443"/>
      <c r="G589" s="60"/>
    </row>
    <row r="590" spans="2:11" x14ac:dyDescent="0.2">
      <c r="B590" s="1"/>
      <c r="C590" s="49"/>
      <c r="D590" s="49"/>
      <c r="E590" s="1047"/>
      <c r="F590" s="2"/>
      <c r="G590" s="3"/>
    </row>
    <row r="591" spans="2:11" x14ac:dyDescent="0.2">
      <c r="B591" s="1"/>
      <c r="C591" s="1206" t="s">
        <v>1504</v>
      </c>
      <c r="D591" s="1206"/>
      <c r="E591" s="1206"/>
      <c r="F591" s="125"/>
      <c r="G591" s="125"/>
    </row>
    <row r="592" spans="2:11" x14ac:dyDescent="0.2">
      <c r="B592" s="1"/>
      <c r="C592" s="49"/>
      <c r="D592" s="49"/>
      <c r="E592" s="1047"/>
      <c r="F592" s="2"/>
      <c r="G592" s="3"/>
    </row>
    <row r="593" spans="2:11" x14ac:dyDescent="0.2">
      <c r="B593" s="211" t="s">
        <v>342</v>
      </c>
      <c r="C593" s="5">
        <v>635494</v>
      </c>
      <c r="D593" s="2">
        <v>126584</v>
      </c>
      <c r="E593" s="650">
        <v>2.89</v>
      </c>
      <c r="F593" s="442"/>
      <c r="G593" s="63"/>
      <c r="J593" s="64"/>
      <c r="K593" s="64"/>
    </row>
    <row r="594" spans="2:11" x14ac:dyDescent="0.2">
      <c r="B594" s="1" t="s">
        <v>459</v>
      </c>
      <c r="C594" s="5">
        <v>620335</v>
      </c>
      <c r="D594" s="2">
        <v>122802</v>
      </c>
      <c r="E594" s="650">
        <v>2.83</v>
      </c>
      <c r="F594" s="441"/>
      <c r="G594" s="61"/>
      <c r="J594" s="64"/>
      <c r="K594" s="64"/>
    </row>
    <row r="595" spans="2:11" x14ac:dyDescent="0.2">
      <c r="B595" s="452" t="s">
        <v>343</v>
      </c>
      <c r="C595" s="5">
        <v>591079</v>
      </c>
      <c r="D595" s="2">
        <v>114165</v>
      </c>
      <c r="E595" s="650">
        <v>2.71</v>
      </c>
      <c r="F595" s="441"/>
      <c r="G595" s="61"/>
      <c r="J595" s="64"/>
      <c r="K595" s="64"/>
    </row>
    <row r="596" spans="2:11" x14ac:dyDescent="0.2">
      <c r="B596" s="438" t="s">
        <v>344</v>
      </c>
      <c r="C596" s="59">
        <v>194209</v>
      </c>
      <c r="D596" s="231">
        <v>58190</v>
      </c>
      <c r="E596" s="651">
        <v>6.67</v>
      </c>
      <c r="F596" s="441"/>
      <c r="G596" s="61"/>
    </row>
    <row r="597" spans="2:11" x14ac:dyDescent="0.2">
      <c r="B597" s="438" t="s">
        <v>345</v>
      </c>
      <c r="C597" s="59">
        <v>392186</v>
      </c>
      <c r="D597" s="231">
        <v>56059</v>
      </c>
      <c r="E597" s="651">
        <v>1.71</v>
      </c>
      <c r="F597" s="441"/>
      <c r="G597" s="63"/>
    </row>
    <row r="598" spans="2:11" x14ac:dyDescent="0.2">
      <c r="B598" s="438" t="s">
        <v>308</v>
      </c>
      <c r="C598" s="59">
        <v>4684</v>
      </c>
      <c r="D598" s="231">
        <v>-83</v>
      </c>
      <c r="E598" s="651">
        <v>-0.16</v>
      </c>
      <c r="F598" s="441"/>
      <c r="G598" s="63"/>
    </row>
    <row r="599" spans="2:11" x14ac:dyDescent="0.2">
      <c r="B599" s="452" t="s">
        <v>849</v>
      </c>
      <c r="C599" s="5">
        <v>29256</v>
      </c>
      <c r="D599" s="2">
        <v>8636</v>
      </c>
      <c r="E599" s="650">
        <v>6.91</v>
      </c>
      <c r="F599" s="442"/>
      <c r="G599" s="63"/>
    </row>
    <row r="600" spans="2:11" x14ac:dyDescent="0.2">
      <c r="B600" s="1" t="s">
        <v>346</v>
      </c>
      <c r="C600" s="439">
        <v>15159</v>
      </c>
      <c r="D600" s="2">
        <v>3782</v>
      </c>
      <c r="E600" s="650">
        <v>7.52</v>
      </c>
      <c r="F600" s="443"/>
      <c r="G600" s="60"/>
    </row>
    <row r="601" spans="2:11" x14ac:dyDescent="0.2">
      <c r="B601" s="1"/>
      <c r="C601" s="49"/>
      <c r="D601" s="49"/>
      <c r="E601" s="1047"/>
      <c r="F601" s="2"/>
      <c r="G601" s="3"/>
    </row>
    <row r="602" spans="2:11" x14ac:dyDescent="0.2">
      <c r="B602" s="1"/>
      <c r="C602" s="1206" t="s">
        <v>1505</v>
      </c>
      <c r="D602" s="1206"/>
      <c r="E602" s="1206"/>
      <c r="F602" s="125"/>
      <c r="G602" s="125"/>
    </row>
    <row r="603" spans="2:11" x14ac:dyDescent="0.2">
      <c r="B603" s="1"/>
      <c r="C603" s="49"/>
      <c r="D603" s="49"/>
      <c r="E603" s="1047"/>
      <c r="F603" s="2"/>
      <c r="G603" s="3"/>
    </row>
    <row r="604" spans="2:11" x14ac:dyDescent="0.2">
      <c r="B604" s="211" t="s">
        <v>342</v>
      </c>
      <c r="C604" s="5">
        <v>644315</v>
      </c>
      <c r="D604" s="2">
        <v>123826</v>
      </c>
      <c r="E604" s="650">
        <v>2.72</v>
      </c>
      <c r="F604" s="442"/>
      <c r="G604" s="63"/>
      <c r="J604" s="64"/>
      <c r="K604" s="64"/>
    </row>
    <row r="605" spans="2:11" x14ac:dyDescent="0.2">
      <c r="B605" s="1" t="s">
        <v>459</v>
      </c>
      <c r="C605" s="5">
        <v>630010</v>
      </c>
      <c r="D605" s="2">
        <v>120783</v>
      </c>
      <c r="E605" s="650">
        <v>2.69</v>
      </c>
      <c r="F605" s="441"/>
      <c r="G605" s="61"/>
      <c r="J605" s="64"/>
      <c r="K605" s="64"/>
    </row>
    <row r="606" spans="2:11" x14ac:dyDescent="0.2">
      <c r="B606" s="452" t="s">
        <v>343</v>
      </c>
      <c r="C606" s="5">
        <v>591426</v>
      </c>
      <c r="D606" s="2">
        <v>102226</v>
      </c>
      <c r="E606" s="650">
        <v>2.35</v>
      </c>
      <c r="F606" s="441"/>
      <c r="G606" s="61"/>
      <c r="J606" s="64"/>
      <c r="K606" s="64"/>
    </row>
    <row r="607" spans="2:11" x14ac:dyDescent="0.2">
      <c r="B607" s="438" t="s">
        <v>344</v>
      </c>
      <c r="C607" s="59">
        <v>196592</v>
      </c>
      <c r="D607" s="231">
        <v>53225</v>
      </c>
      <c r="E607" s="651">
        <v>5.98</v>
      </c>
      <c r="F607" s="441"/>
      <c r="G607" s="61"/>
    </row>
    <row r="608" spans="2:11" x14ac:dyDescent="0.2">
      <c r="B608" s="438" t="s">
        <v>345</v>
      </c>
      <c r="C608" s="59">
        <v>391252</v>
      </c>
      <c r="D608" s="231">
        <v>49054</v>
      </c>
      <c r="E608" s="651">
        <v>1.43</v>
      </c>
      <c r="F608" s="441"/>
      <c r="G608" s="63"/>
    </row>
    <row r="609" spans="2:11" x14ac:dyDescent="0.2">
      <c r="B609" s="438" t="s">
        <v>308</v>
      </c>
      <c r="C609" s="59">
        <v>3582</v>
      </c>
      <c r="D609" s="231">
        <v>-54</v>
      </c>
      <c r="E609" s="651">
        <v>-0.14000000000000001</v>
      </c>
      <c r="F609" s="441"/>
      <c r="G609" s="63"/>
    </row>
    <row r="610" spans="2:11" x14ac:dyDescent="0.2">
      <c r="B610" s="452" t="s">
        <v>849</v>
      </c>
      <c r="C610" s="5">
        <v>38584</v>
      </c>
      <c r="D610" s="2">
        <v>18558</v>
      </c>
      <c r="E610" s="650">
        <v>13.9</v>
      </c>
      <c r="F610" s="442"/>
      <c r="G610" s="63"/>
    </row>
    <row r="611" spans="2:11" x14ac:dyDescent="0.2">
      <c r="B611" s="1" t="s">
        <v>346</v>
      </c>
      <c r="C611" s="439">
        <v>14305</v>
      </c>
      <c r="D611" s="2">
        <v>3043</v>
      </c>
      <c r="E611" s="650">
        <v>5.67</v>
      </c>
      <c r="F611" s="443"/>
      <c r="G611" s="60"/>
    </row>
    <row r="612" spans="2:11" x14ac:dyDescent="0.2">
      <c r="B612" s="1"/>
      <c r="C612" s="439"/>
      <c r="D612" s="2"/>
      <c r="E612" s="650"/>
      <c r="F612" s="443"/>
      <c r="G612" s="60"/>
    </row>
    <row r="613" spans="2:11" x14ac:dyDescent="0.2">
      <c r="B613" s="1"/>
      <c r="C613" s="1206" t="s">
        <v>1900</v>
      </c>
      <c r="D613" s="1206"/>
      <c r="E613" s="1206"/>
      <c r="F613" s="443"/>
      <c r="G613" s="60"/>
    </row>
    <row r="614" spans="2:11" x14ac:dyDescent="0.2">
      <c r="B614" s="1"/>
      <c r="C614" s="49"/>
      <c r="D614" s="49"/>
      <c r="E614" s="1047"/>
      <c r="F614" s="443"/>
      <c r="G614" s="60"/>
    </row>
    <row r="615" spans="2:11" x14ac:dyDescent="0.2">
      <c r="B615" s="211" t="s">
        <v>342</v>
      </c>
      <c r="C615" s="5">
        <v>645179</v>
      </c>
      <c r="D615" s="2">
        <v>118834</v>
      </c>
      <c r="E615" s="650">
        <v>2.59</v>
      </c>
      <c r="F615" s="443"/>
      <c r="G615" s="60"/>
      <c r="J615" s="64"/>
      <c r="K615" s="64"/>
    </row>
    <row r="616" spans="2:11" x14ac:dyDescent="0.2">
      <c r="B616" s="1" t="s">
        <v>459</v>
      </c>
      <c r="C616" s="5">
        <v>629856</v>
      </c>
      <c r="D616" s="2">
        <v>114936</v>
      </c>
      <c r="E616" s="650">
        <v>2.5299999999999998</v>
      </c>
      <c r="F616" s="443"/>
      <c r="G616" s="60"/>
      <c r="J616" s="64"/>
      <c r="K616" s="64"/>
    </row>
    <row r="617" spans="2:11" x14ac:dyDescent="0.2">
      <c r="B617" s="452" t="s">
        <v>343</v>
      </c>
      <c r="C617" s="5">
        <v>594890</v>
      </c>
      <c r="D617" s="2">
        <v>99801</v>
      </c>
      <c r="E617" s="650">
        <v>2.27</v>
      </c>
      <c r="F617" s="443"/>
      <c r="G617" s="60"/>
      <c r="J617" s="64"/>
      <c r="K617" s="64"/>
    </row>
    <row r="618" spans="2:11" x14ac:dyDescent="0.2">
      <c r="B618" s="438" t="s">
        <v>344</v>
      </c>
      <c r="C618" s="59">
        <v>197829</v>
      </c>
      <c r="D618" s="231">
        <v>51568</v>
      </c>
      <c r="E618" s="651">
        <v>5.98</v>
      </c>
      <c r="F618" s="443"/>
      <c r="G618" s="60"/>
    </row>
    <row r="619" spans="2:11" x14ac:dyDescent="0.2">
      <c r="B619" s="438" t="s">
        <v>345</v>
      </c>
      <c r="C619" s="59">
        <v>393656</v>
      </c>
      <c r="D619" s="231">
        <v>48262</v>
      </c>
      <c r="E619" s="651">
        <v>1.38</v>
      </c>
      <c r="F619" s="443"/>
      <c r="G619" s="60"/>
    </row>
    <row r="620" spans="2:11" x14ac:dyDescent="0.2">
      <c r="B620" s="438" t="s">
        <v>308</v>
      </c>
      <c r="C620" s="59">
        <v>3405</v>
      </c>
      <c r="D620" s="231">
        <v>-29</v>
      </c>
      <c r="E620" s="651">
        <v>-0.08</v>
      </c>
      <c r="F620" s="443"/>
      <c r="G620" s="60"/>
    </row>
    <row r="621" spans="2:11" x14ac:dyDescent="0.2">
      <c r="B621" s="452" t="s">
        <v>849</v>
      </c>
      <c r="C621" s="5">
        <v>34966</v>
      </c>
      <c r="D621" s="2">
        <v>15135</v>
      </c>
      <c r="E621" s="650">
        <v>11.09</v>
      </c>
      <c r="F621" s="443"/>
      <c r="G621" s="60"/>
    </row>
    <row r="622" spans="2:11" x14ac:dyDescent="0.2">
      <c r="B622" s="1" t="s">
        <v>346</v>
      </c>
      <c r="C622" s="439">
        <v>15322</v>
      </c>
      <c r="D622" s="2">
        <v>3899</v>
      </c>
      <c r="E622" s="650">
        <v>7.33</v>
      </c>
      <c r="F622" s="443"/>
      <c r="G622" s="60"/>
    </row>
    <row r="623" spans="2:11" x14ac:dyDescent="0.2">
      <c r="B623" s="1"/>
      <c r="C623" s="49"/>
      <c r="D623" s="49"/>
      <c r="E623" s="1047"/>
      <c r="F623" s="443"/>
      <c r="G623" s="60"/>
    </row>
    <row r="624" spans="2:11" x14ac:dyDescent="0.2">
      <c r="B624" s="1"/>
      <c r="C624" s="1206" t="s">
        <v>1901</v>
      </c>
      <c r="D624" s="1206"/>
      <c r="E624" s="1206"/>
      <c r="F624" s="443"/>
      <c r="G624" s="60"/>
    </row>
    <row r="625" spans="2:11" x14ac:dyDescent="0.2">
      <c r="B625" s="1"/>
      <c r="C625" s="49"/>
      <c r="D625" s="49"/>
      <c r="E625" s="1047"/>
      <c r="F625" s="443"/>
      <c r="G625" s="60"/>
    </row>
    <row r="626" spans="2:11" x14ac:dyDescent="0.2">
      <c r="B626" s="211" t="s">
        <v>342</v>
      </c>
      <c r="C626" s="5">
        <v>620448</v>
      </c>
      <c r="D626" s="2">
        <v>94660</v>
      </c>
      <c r="E626" s="650">
        <v>1.94</v>
      </c>
      <c r="F626" s="443"/>
      <c r="G626" s="60"/>
      <c r="J626" s="64"/>
      <c r="K626" s="64"/>
    </row>
    <row r="627" spans="2:11" x14ac:dyDescent="0.2">
      <c r="B627" s="1" t="s">
        <v>459</v>
      </c>
      <c r="C627" s="5">
        <v>605444</v>
      </c>
      <c r="D627" s="2">
        <v>91133</v>
      </c>
      <c r="E627" s="650">
        <v>1.89</v>
      </c>
      <c r="F627" s="443"/>
      <c r="G627" s="60"/>
      <c r="J627" s="64"/>
      <c r="K627" s="64"/>
    </row>
    <row r="628" spans="2:11" x14ac:dyDescent="0.2">
      <c r="B628" s="452" t="s">
        <v>343</v>
      </c>
      <c r="C628" s="5">
        <v>575277</v>
      </c>
      <c r="D628" s="2">
        <v>78844</v>
      </c>
      <c r="E628" s="650">
        <v>1.69</v>
      </c>
      <c r="F628" s="443"/>
      <c r="G628" s="60"/>
      <c r="J628" s="64"/>
      <c r="K628" s="64"/>
    </row>
    <row r="629" spans="2:11" x14ac:dyDescent="0.2">
      <c r="B629" s="438" t="s">
        <v>344</v>
      </c>
      <c r="C629" s="59">
        <v>190068</v>
      </c>
      <c r="D629" s="231">
        <v>39812</v>
      </c>
      <c r="E629" s="651">
        <v>4.4800000000000004</v>
      </c>
      <c r="F629" s="443"/>
      <c r="G629" s="60"/>
    </row>
    <row r="630" spans="2:11" x14ac:dyDescent="0.2">
      <c r="B630" s="438" t="s">
        <v>345</v>
      </c>
      <c r="C630" s="59">
        <v>382042</v>
      </c>
      <c r="D630" s="231">
        <v>39043</v>
      </c>
      <c r="E630" s="651">
        <v>1.04</v>
      </c>
      <c r="F630" s="443"/>
      <c r="G630" s="60"/>
    </row>
    <row r="631" spans="2:11" x14ac:dyDescent="0.2">
      <c r="B631" s="438" t="s">
        <v>308</v>
      </c>
      <c r="C631" s="59">
        <v>3167</v>
      </c>
      <c r="D631" s="231">
        <v>-11</v>
      </c>
      <c r="E631" s="651">
        <v>-0.03</v>
      </c>
      <c r="F631" s="443"/>
      <c r="G631" s="60"/>
    </row>
    <row r="632" spans="2:11" x14ac:dyDescent="0.2">
      <c r="B632" s="452" t="s">
        <v>849</v>
      </c>
      <c r="C632" s="5">
        <v>30167</v>
      </c>
      <c r="D632" s="2">
        <v>12288</v>
      </c>
      <c r="E632" s="650">
        <v>8.68</v>
      </c>
      <c r="F632" s="443"/>
      <c r="G632" s="60"/>
    </row>
    <row r="633" spans="2:11" x14ac:dyDescent="0.2">
      <c r="B633" s="1" t="s">
        <v>346</v>
      </c>
      <c r="C633" s="439">
        <v>15004</v>
      </c>
      <c r="D633" s="2">
        <v>3527</v>
      </c>
      <c r="E633" s="650">
        <v>6.21</v>
      </c>
      <c r="F633" s="443"/>
      <c r="G633" s="60"/>
    </row>
    <row r="634" spans="2:11" x14ac:dyDescent="0.2">
      <c r="B634" s="1"/>
      <c r="C634" s="439"/>
      <c r="D634" s="2"/>
      <c r="E634" s="650"/>
      <c r="F634" s="443"/>
      <c r="G634" s="60"/>
    </row>
    <row r="635" spans="2:11" x14ac:dyDescent="0.2">
      <c r="B635" s="1"/>
      <c r="C635" s="1206" t="s">
        <v>2837</v>
      </c>
      <c r="D635" s="1206"/>
      <c r="E635" s="1206"/>
      <c r="F635" s="443"/>
      <c r="G635" s="60"/>
    </row>
    <row r="636" spans="2:11" x14ac:dyDescent="0.2">
      <c r="B636" s="1"/>
      <c r="C636" s="49"/>
      <c r="D636" s="49"/>
      <c r="E636" s="1047"/>
      <c r="F636" s="443"/>
      <c r="G636" s="60"/>
    </row>
    <row r="637" spans="2:11" x14ac:dyDescent="0.2">
      <c r="B637" s="211" t="s">
        <v>342</v>
      </c>
      <c r="C637" s="5">
        <v>633437</v>
      </c>
      <c r="D637" s="2">
        <v>105469</v>
      </c>
      <c r="E637" s="650">
        <v>2.1800000000000002</v>
      </c>
      <c r="F637" s="443"/>
      <c r="G637" s="60"/>
      <c r="J637" s="64"/>
      <c r="K637" s="64"/>
    </row>
    <row r="638" spans="2:11" x14ac:dyDescent="0.2">
      <c r="B638" s="1" t="s">
        <v>459</v>
      </c>
      <c r="C638" s="5">
        <v>619086</v>
      </c>
      <c r="D638" s="2">
        <v>101572</v>
      </c>
      <c r="E638" s="650">
        <v>2.12</v>
      </c>
      <c r="F638" s="443"/>
      <c r="G638" s="60"/>
      <c r="J638" s="64"/>
      <c r="K638" s="64"/>
    </row>
    <row r="639" spans="2:11" x14ac:dyDescent="0.2">
      <c r="B639" s="452" t="s">
        <v>343</v>
      </c>
      <c r="C639" s="5">
        <v>591438</v>
      </c>
      <c r="D639" s="2">
        <v>92633</v>
      </c>
      <c r="E639" s="650">
        <v>2</v>
      </c>
      <c r="F639" s="443"/>
      <c r="G639" s="60"/>
      <c r="J639" s="64"/>
      <c r="K639" s="64"/>
    </row>
    <row r="640" spans="2:11" x14ac:dyDescent="0.2">
      <c r="B640" s="438" t="s">
        <v>344</v>
      </c>
      <c r="C640" s="59">
        <v>201311</v>
      </c>
      <c r="D640" s="231">
        <v>48689</v>
      </c>
      <c r="E640" s="651">
        <v>5.5</v>
      </c>
      <c r="F640" s="443"/>
      <c r="G640" s="60"/>
    </row>
    <row r="641" spans="2:11" x14ac:dyDescent="0.2">
      <c r="B641" s="438" t="s">
        <v>345</v>
      </c>
      <c r="C641" s="59">
        <v>387104</v>
      </c>
      <c r="D641" s="231">
        <v>43955</v>
      </c>
      <c r="E641" s="651">
        <v>1.18</v>
      </c>
      <c r="F641" s="443"/>
      <c r="G641" s="60"/>
    </row>
    <row r="642" spans="2:11" x14ac:dyDescent="0.2">
      <c r="B642" s="438" t="s">
        <v>308</v>
      </c>
      <c r="C642" s="59">
        <v>3023</v>
      </c>
      <c r="D642" s="231">
        <v>-11</v>
      </c>
      <c r="E642" s="651">
        <v>-0.03</v>
      </c>
      <c r="F642" s="443"/>
      <c r="G642" s="60"/>
    </row>
    <row r="643" spans="2:11" x14ac:dyDescent="0.2">
      <c r="B643" s="452" t="s">
        <v>849</v>
      </c>
      <c r="C643" s="5">
        <v>27648</v>
      </c>
      <c r="D643" s="2">
        <v>8939</v>
      </c>
      <c r="E643" s="650">
        <v>6.25</v>
      </c>
      <c r="F643" s="443"/>
      <c r="G643" s="60"/>
    </row>
    <row r="644" spans="2:11" x14ac:dyDescent="0.2">
      <c r="B644" s="1" t="s">
        <v>346</v>
      </c>
      <c r="C644" s="439">
        <v>14351</v>
      </c>
      <c r="D644" s="2">
        <v>3897</v>
      </c>
      <c r="E644" s="650">
        <v>6.58</v>
      </c>
      <c r="F644" s="443"/>
      <c r="G644" s="60"/>
    </row>
    <row r="645" spans="2:11" x14ac:dyDescent="0.2">
      <c r="B645" s="1"/>
      <c r="C645" s="439"/>
      <c r="D645" s="2"/>
      <c r="E645" s="650"/>
      <c r="F645" s="443"/>
      <c r="G645" s="60"/>
    </row>
    <row r="646" spans="2:11" x14ac:dyDescent="0.2">
      <c r="B646" s="1"/>
      <c r="C646" s="1206" t="s">
        <v>2838</v>
      </c>
      <c r="D646" s="1206"/>
      <c r="E646" s="1206"/>
      <c r="F646" s="443"/>
      <c r="G646" s="60"/>
    </row>
    <row r="647" spans="2:11" x14ac:dyDescent="0.2">
      <c r="B647" s="1"/>
      <c r="C647" s="49"/>
      <c r="D647" s="49"/>
      <c r="E647" s="1047"/>
      <c r="F647" s="443"/>
      <c r="G647" s="60"/>
    </row>
    <row r="648" spans="2:11" x14ac:dyDescent="0.2">
      <c r="B648" s="211" t="s">
        <v>342</v>
      </c>
      <c r="C648" s="5">
        <v>649057</v>
      </c>
      <c r="D648" s="2">
        <v>115108</v>
      </c>
      <c r="E648" s="650">
        <v>2.2000000000000002</v>
      </c>
      <c r="F648" s="443"/>
      <c r="G648" s="60"/>
      <c r="J648" s="64"/>
      <c r="K648" s="64"/>
    </row>
    <row r="649" spans="2:11" x14ac:dyDescent="0.2">
      <c r="B649" s="1" t="s">
        <v>459</v>
      </c>
      <c r="C649" s="5">
        <v>634546</v>
      </c>
      <c r="D649" s="2">
        <v>111559</v>
      </c>
      <c r="E649" s="650">
        <v>2.15</v>
      </c>
      <c r="F649" s="443"/>
      <c r="G649" s="60"/>
      <c r="J649" s="64"/>
      <c r="K649" s="64"/>
    </row>
    <row r="650" spans="2:11" x14ac:dyDescent="0.2">
      <c r="B650" s="452" t="s">
        <v>343</v>
      </c>
      <c r="C650" s="5">
        <v>590950</v>
      </c>
      <c r="D650" s="2">
        <v>86225</v>
      </c>
      <c r="E650" s="650">
        <v>1.71</v>
      </c>
      <c r="F650" s="443"/>
      <c r="G650" s="60"/>
      <c r="J650" s="64"/>
      <c r="K650" s="64"/>
    </row>
    <row r="651" spans="2:11" x14ac:dyDescent="0.2">
      <c r="B651" s="438" t="s">
        <v>344</v>
      </c>
      <c r="C651" s="59">
        <v>200911</v>
      </c>
      <c r="D651" s="231">
        <v>43304</v>
      </c>
      <c r="E651" s="651">
        <v>4.46</v>
      </c>
      <c r="F651" s="443"/>
      <c r="G651" s="60"/>
    </row>
    <row r="652" spans="2:11" x14ac:dyDescent="0.2">
      <c r="B652" s="438" t="s">
        <v>345</v>
      </c>
      <c r="C652" s="59">
        <v>387033</v>
      </c>
      <c r="D652" s="231">
        <v>42933</v>
      </c>
      <c r="E652" s="651">
        <v>1.07</v>
      </c>
      <c r="F652" s="443"/>
      <c r="G652" s="60"/>
    </row>
    <row r="653" spans="2:11" x14ac:dyDescent="0.2">
      <c r="B653" s="438" t="s">
        <v>308</v>
      </c>
      <c r="C653" s="59">
        <v>3006</v>
      </c>
      <c r="D653" s="231">
        <v>-12</v>
      </c>
      <c r="E653" s="651">
        <v>-0.04</v>
      </c>
      <c r="F653" s="443"/>
      <c r="G653" s="60"/>
    </row>
    <row r="654" spans="2:11" x14ac:dyDescent="0.2">
      <c r="B654" s="452" t="s">
        <v>849</v>
      </c>
      <c r="C654" s="5">
        <v>43294</v>
      </c>
      <c r="D654" s="2">
        <v>25033</v>
      </c>
      <c r="E654" s="650">
        <v>17.23</v>
      </c>
      <c r="F654" s="443"/>
      <c r="G654" s="60"/>
    </row>
    <row r="655" spans="2:11" x14ac:dyDescent="0.2">
      <c r="B655" s="1" t="s">
        <v>346</v>
      </c>
      <c r="C655" s="439">
        <v>14511</v>
      </c>
      <c r="D655" s="2">
        <v>3548</v>
      </c>
      <c r="E655" s="650">
        <v>5.6</v>
      </c>
      <c r="F655" s="443"/>
      <c r="G655" s="60"/>
    </row>
    <row r="656" spans="2:11" x14ac:dyDescent="0.2">
      <c r="B656" s="1"/>
      <c r="C656" s="439"/>
      <c r="D656" s="2"/>
      <c r="E656" s="650"/>
      <c r="F656" s="443"/>
      <c r="G656" s="60"/>
    </row>
    <row r="657" spans="2:11" x14ac:dyDescent="0.2">
      <c r="B657" s="1"/>
      <c r="C657" s="1206" t="s">
        <v>2839</v>
      </c>
      <c r="D657" s="1206"/>
      <c r="E657" s="1206"/>
      <c r="F657" s="443"/>
      <c r="G657" s="60"/>
    </row>
    <row r="658" spans="2:11" x14ac:dyDescent="0.2">
      <c r="B658" s="1"/>
      <c r="C658" s="49"/>
      <c r="D658" s="49"/>
      <c r="E658" s="1047"/>
      <c r="F658" s="443"/>
      <c r="G658" s="60"/>
    </row>
    <row r="659" spans="2:11" x14ac:dyDescent="0.2">
      <c r="B659" s="211" t="s">
        <v>342</v>
      </c>
      <c r="C659" s="5">
        <v>646230</v>
      </c>
      <c r="D659" s="2">
        <v>112947</v>
      </c>
      <c r="E659" s="650">
        <v>2.21</v>
      </c>
      <c r="F659" s="443"/>
      <c r="G659" s="60"/>
      <c r="J659" s="64"/>
      <c r="K659" s="64"/>
    </row>
    <row r="660" spans="2:11" x14ac:dyDescent="0.2">
      <c r="B660" s="1" t="s">
        <v>459</v>
      </c>
      <c r="C660" s="5">
        <v>631326</v>
      </c>
      <c r="D660" s="2">
        <v>109123</v>
      </c>
      <c r="E660" s="650">
        <v>2.16</v>
      </c>
      <c r="F660" s="443"/>
      <c r="G660" s="60"/>
      <c r="J660" s="64"/>
      <c r="K660" s="64"/>
    </row>
    <row r="661" spans="2:11" x14ac:dyDescent="0.2">
      <c r="B661" s="452" t="s">
        <v>343</v>
      </c>
      <c r="C661" s="5">
        <v>591777</v>
      </c>
      <c r="D661" s="2">
        <v>88837</v>
      </c>
      <c r="E661" s="650">
        <v>1.81</v>
      </c>
      <c r="F661" s="443"/>
      <c r="G661" s="60"/>
      <c r="J661" s="64"/>
      <c r="K661" s="64"/>
    </row>
    <row r="662" spans="2:11" x14ac:dyDescent="0.2">
      <c r="B662" s="438" t="s">
        <v>344</v>
      </c>
      <c r="C662" s="59">
        <v>205011</v>
      </c>
      <c r="D662" s="231">
        <v>47148</v>
      </c>
      <c r="E662" s="651">
        <v>5</v>
      </c>
      <c r="F662" s="443"/>
      <c r="G662" s="60"/>
    </row>
    <row r="663" spans="2:11" x14ac:dyDescent="0.2">
      <c r="B663" s="438" t="s">
        <v>345</v>
      </c>
      <c r="C663" s="59">
        <v>383764</v>
      </c>
      <c r="D663" s="231">
        <v>41697</v>
      </c>
      <c r="E663" s="651">
        <v>1.06</v>
      </c>
      <c r="F663" s="443"/>
      <c r="G663" s="60"/>
    </row>
    <row r="664" spans="2:11" x14ac:dyDescent="0.2">
      <c r="B664" s="438" t="s">
        <v>308</v>
      </c>
      <c r="C664" s="59">
        <v>3002</v>
      </c>
      <c r="D664" s="231">
        <v>-8</v>
      </c>
      <c r="E664" s="651">
        <v>-0.02</v>
      </c>
      <c r="F664" s="443"/>
      <c r="G664" s="60"/>
    </row>
    <row r="665" spans="2:11" x14ac:dyDescent="0.2">
      <c r="B665" s="452" t="s">
        <v>849</v>
      </c>
      <c r="C665" s="5">
        <v>39550</v>
      </c>
      <c r="D665" s="2">
        <v>20286</v>
      </c>
      <c r="E665" s="650">
        <v>13.98</v>
      </c>
      <c r="F665" s="443"/>
      <c r="G665" s="60"/>
    </row>
    <row r="666" spans="2:11" x14ac:dyDescent="0.2">
      <c r="B666" s="1" t="s">
        <v>346</v>
      </c>
      <c r="C666" s="439">
        <v>14904</v>
      </c>
      <c r="D666" s="2">
        <v>3825</v>
      </c>
      <c r="E666" s="650">
        <v>6.15</v>
      </c>
      <c r="F666" s="443"/>
      <c r="G666" s="60"/>
    </row>
    <row r="667" spans="2:11" x14ac:dyDescent="0.2">
      <c r="B667" s="1"/>
      <c r="C667" s="439"/>
      <c r="D667" s="2"/>
      <c r="E667" s="650"/>
      <c r="F667" s="443"/>
      <c r="G667" s="60"/>
    </row>
    <row r="668" spans="2:11" x14ac:dyDescent="0.2">
      <c r="B668" s="1"/>
      <c r="C668" s="1206" t="s">
        <v>2840</v>
      </c>
      <c r="D668" s="1206"/>
      <c r="E668" s="1206"/>
      <c r="F668" s="443"/>
      <c r="G668" s="60"/>
    </row>
    <row r="669" spans="2:11" x14ac:dyDescent="0.2">
      <c r="B669" s="1"/>
      <c r="C669" s="49"/>
      <c r="D669" s="49"/>
      <c r="E669" s="1047"/>
      <c r="F669" s="443"/>
      <c r="G669" s="60"/>
    </row>
    <row r="670" spans="2:11" x14ac:dyDescent="0.2">
      <c r="B670" s="211" t="s">
        <v>342</v>
      </c>
      <c r="C670" s="5">
        <v>618550</v>
      </c>
      <c r="D670" s="2">
        <v>93497</v>
      </c>
      <c r="E670" s="650">
        <v>1.68</v>
      </c>
      <c r="F670" s="443"/>
      <c r="G670" s="60"/>
      <c r="J670" s="64"/>
      <c r="K670" s="64"/>
    </row>
    <row r="671" spans="2:11" x14ac:dyDescent="0.2">
      <c r="B671" s="1" t="s">
        <v>459</v>
      </c>
      <c r="C671" s="5">
        <v>604666</v>
      </c>
      <c r="D671" s="2">
        <v>90399</v>
      </c>
      <c r="E671" s="650">
        <v>1.64</v>
      </c>
      <c r="F671" s="443"/>
      <c r="G671" s="60"/>
      <c r="J671" s="64"/>
      <c r="K671" s="64"/>
    </row>
    <row r="672" spans="2:11" x14ac:dyDescent="0.2">
      <c r="B672" s="452" t="s">
        <v>343</v>
      </c>
      <c r="C672" s="5">
        <v>568446</v>
      </c>
      <c r="D672" s="2">
        <v>72323</v>
      </c>
      <c r="E672" s="650">
        <v>1.35</v>
      </c>
      <c r="F672" s="443"/>
      <c r="G672" s="60"/>
      <c r="J672" s="64"/>
      <c r="K672" s="64"/>
    </row>
    <row r="673" spans="2:11" x14ac:dyDescent="0.2">
      <c r="B673" s="438" t="s">
        <v>344</v>
      </c>
      <c r="C673" s="59">
        <v>189091</v>
      </c>
      <c r="D673" s="231">
        <v>35111</v>
      </c>
      <c r="E673" s="651">
        <v>3.39</v>
      </c>
      <c r="F673" s="443"/>
      <c r="G673" s="60"/>
    </row>
    <row r="674" spans="2:11" x14ac:dyDescent="0.2">
      <c r="B674" s="438" t="s">
        <v>345</v>
      </c>
      <c r="C674" s="59">
        <v>376391</v>
      </c>
      <c r="D674" s="231">
        <v>37219</v>
      </c>
      <c r="E674" s="651">
        <v>0.87</v>
      </c>
      <c r="F674" s="443"/>
      <c r="G674" s="60"/>
    </row>
    <row r="675" spans="2:11" x14ac:dyDescent="0.2">
      <c r="B675" s="438" t="s">
        <v>308</v>
      </c>
      <c r="C675" s="59">
        <v>2963</v>
      </c>
      <c r="D675" s="231">
        <v>-7</v>
      </c>
      <c r="E675" s="651">
        <v>-0.02</v>
      </c>
      <c r="F675" s="443"/>
      <c r="G675" s="60"/>
    </row>
    <row r="676" spans="2:11" x14ac:dyDescent="0.2">
      <c r="B676" s="452" t="s">
        <v>849</v>
      </c>
      <c r="C676" s="5">
        <v>36220</v>
      </c>
      <c r="D676" s="2">
        <v>18076</v>
      </c>
      <c r="E676" s="650">
        <v>12.23</v>
      </c>
      <c r="F676" s="443"/>
      <c r="G676" s="60"/>
    </row>
    <row r="677" spans="2:11" x14ac:dyDescent="0.2">
      <c r="B677" s="1" t="s">
        <v>346</v>
      </c>
      <c r="C677" s="439">
        <v>13884</v>
      </c>
      <c r="D677" s="2">
        <v>3098</v>
      </c>
      <c r="E677" s="650">
        <v>4.51</v>
      </c>
      <c r="F677" s="443"/>
      <c r="G677" s="60"/>
    </row>
    <row r="678" spans="2:11" x14ac:dyDescent="0.2">
      <c r="B678" s="1"/>
      <c r="C678" s="439"/>
      <c r="D678" s="2"/>
      <c r="E678" s="650"/>
      <c r="F678" s="443"/>
      <c r="G678" s="60"/>
    </row>
    <row r="679" spans="2:11" x14ac:dyDescent="0.2">
      <c r="B679" s="1"/>
      <c r="C679" s="1206" t="s">
        <v>2841</v>
      </c>
      <c r="D679" s="1206"/>
      <c r="E679" s="1206"/>
      <c r="F679" s="443"/>
      <c r="G679" s="60"/>
    </row>
    <row r="680" spans="2:11" x14ac:dyDescent="0.2">
      <c r="B680" s="1"/>
      <c r="C680" s="49"/>
      <c r="D680" s="49"/>
      <c r="E680" s="1047"/>
      <c r="F680" s="443"/>
      <c r="G680" s="60"/>
    </row>
    <row r="681" spans="2:11" x14ac:dyDescent="0.2">
      <c r="B681" s="211" t="s">
        <v>342</v>
      </c>
      <c r="C681" s="5">
        <v>619603</v>
      </c>
      <c r="D681" s="2">
        <v>92054</v>
      </c>
      <c r="E681" s="650">
        <v>1.62</v>
      </c>
      <c r="F681" s="443"/>
      <c r="G681" s="60"/>
      <c r="J681" s="64"/>
      <c r="K681" s="64"/>
    </row>
    <row r="682" spans="2:11" x14ac:dyDescent="0.2">
      <c r="B682" s="1" t="s">
        <v>459</v>
      </c>
      <c r="C682" s="5">
        <v>603771</v>
      </c>
      <c r="D682" s="2">
        <v>88053</v>
      </c>
      <c r="E682" s="650">
        <v>1.57</v>
      </c>
      <c r="F682" s="443"/>
      <c r="G682" s="60"/>
      <c r="J682" s="64"/>
      <c r="K682" s="64"/>
    </row>
    <row r="683" spans="2:11" x14ac:dyDescent="0.2">
      <c r="B683" s="452" t="s">
        <v>343</v>
      </c>
      <c r="C683" s="5">
        <v>571097</v>
      </c>
      <c r="D683" s="2">
        <v>75069</v>
      </c>
      <c r="E683" s="650">
        <v>1.38</v>
      </c>
      <c r="F683" s="443"/>
      <c r="G683" s="60"/>
      <c r="J683" s="64"/>
      <c r="K683" s="64"/>
    </row>
    <row r="684" spans="2:11" x14ac:dyDescent="0.2">
      <c r="B684" s="438" t="s">
        <v>344</v>
      </c>
      <c r="C684" s="59">
        <v>191253</v>
      </c>
      <c r="D684" s="231">
        <v>35378</v>
      </c>
      <c r="E684" s="651">
        <v>3.42</v>
      </c>
      <c r="F684" s="443"/>
      <c r="G684" s="60"/>
    </row>
    <row r="685" spans="2:11" x14ac:dyDescent="0.2">
      <c r="B685" s="438" t="s">
        <v>345</v>
      </c>
      <c r="C685" s="59">
        <v>376897</v>
      </c>
      <c r="D685" s="231">
        <v>39697</v>
      </c>
      <c r="E685" s="651">
        <v>0.9</v>
      </c>
      <c r="F685" s="443"/>
      <c r="G685" s="60"/>
    </row>
    <row r="686" spans="2:11" x14ac:dyDescent="0.2">
      <c r="B686" s="438" t="s">
        <v>308</v>
      </c>
      <c r="C686" s="59">
        <v>2948</v>
      </c>
      <c r="D686" s="231">
        <v>-6</v>
      </c>
      <c r="E686" s="651">
        <v>-0.02</v>
      </c>
      <c r="F686" s="443"/>
      <c r="G686" s="60"/>
    </row>
    <row r="687" spans="2:11" x14ac:dyDescent="0.2">
      <c r="B687" s="452" t="s">
        <v>849</v>
      </c>
      <c r="C687" s="5">
        <v>32673</v>
      </c>
      <c r="D687" s="2">
        <v>12984</v>
      </c>
      <c r="E687" s="650">
        <v>8.7799999999999994</v>
      </c>
      <c r="F687" s="443"/>
      <c r="G687" s="60"/>
    </row>
    <row r="688" spans="2:11" x14ac:dyDescent="0.2">
      <c r="B688" s="1" t="s">
        <v>346</v>
      </c>
      <c r="C688" s="439">
        <v>15832</v>
      </c>
      <c r="D688" s="2">
        <v>4001</v>
      </c>
      <c r="E688" s="650">
        <v>5.78</v>
      </c>
      <c r="F688" s="443"/>
      <c r="G688" s="60"/>
    </row>
    <row r="689" spans="2:11" x14ac:dyDescent="0.2">
      <c r="B689" s="1"/>
      <c r="C689" s="439"/>
      <c r="D689" s="2"/>
      <c r="E689" s="650"/>
      <c r="F689" s="443"/>
      <c r="G689" s="60"/>
    </row>
    <row r="690" spans="2:11" x14ac:dyDescent="0.2">
      <c r="B690" s="1"/>
      <c r="C690" s="1206" t="s">
        <v>2842</v>
      </c>
      <c r="D690" s="1206"/>
      <c r="E690" s="1206"/>
      <c r="F690" s="443"/>
      <c r="G690" s="60"/>
    </row>
    <row r="691" spans="2:11" x14ac:dyDescent="0.2">
      <c r="B691" s="1"/>
      <c r="C691" s="49"/>
      <c r="D691" s="49"/>
      <c r="E691" s="1047"/>
      <c r="F691" s="443"/>
      <c r="G691" s="60"/>
    </row>
    <row r="692" spans="2:11" x14ac:dyDescent="0.2">
      <c r="B692" s="211" t="s">
        <v>342</v>
      </c>
      <c r="C692" s="5">
        <v>630477</v>
      </c>
      <c r="D692" s="2">
        <v>104082</v>
      </c>
      <c r="E692" s="650">
        <v>1.68</v>
      </c>
      <c r="F692" s="443"/>
      <c r="G692" s="60"/>
      <c r="J692" s="64"/>
      <c r="K692" s="64"/>
    </row>
    <row r="693" spans="2:11" x14ac:dyDescent="0.2">
      <c r="B693" s="1" t="s">
        <v>459</v>
      </c>
      <c r="C693" s="5">
        <v>614816</v>
      </c>
      <c r="D693" s="2">
        <v>100111</v>
      </c>
      <c r="E693" s="650">
        <v>1.64</v>
      </c>
      <c r="F693" s="443"/>
      <c r="G693" s="60"/>
      <c r="J693" s="64"/>
      <c r="K693" s="64"/>
    </row>
    <row r="694" spans="2:11" x14ac:dyDescent="0.2">
      <c r="B694" s="452" t="s">
        <v>343</v>
      </c>
      <c r="C694" s="5">
        <v>562479</v>
      </c>
      <c r="D694" s="2">
        <v>66948</v>
      </c>
      <c r="E694" s="650">
        <v>1.1200000000000001</v>
      </c>
      <c r="F694" s="443"/>
      <c r="G694" s="60"/>
      <c r="J694" s="64"/>
      <c r="K694" s="64"/>
    </row>
    <row r="695" spans="2:11" x14ac:dyDescent="0.2">
      <c r="B695" s="438" t="s">
        <v>344</v>
      </c>
      <c r="C695" s="59">
        <v>187586</v>
      </c>
      <c r="D695" s="231">
        <v>28470</v>
      </c>
      <c r="E695" s="651">
        <v>2.4900000000000002</v>
      </c>
      <c r="F695" s="443"/>
      <c r="G695" s="60"/>
    </row>
    <row r="696" spans="2:11" x14ac:dyDescent="0.2">
      <c r="B696" s="438" t="s">
        <v>345</v>
      </c>
      <c r="C696" s="59">
        <v>371956</v>
      </c>
      <c r="D696" s="231">
        <v>38488</v>
      </c>
      <c r="E696" s="651">
        <v>0.8</v>
      </c>
      <c r="F696" s="443"/>
      <c r="G696" s="60"/>
    </row>
    <row r="697" spans="2:11" x14ac:dyDescent="0.2">
      <c r="B697" s="438" t="s">
        <v>308</v>
      </c>
      <c r="C697" s="59">
        <v>2937</v>
      </c>
      <c r="D697" s="231">
        <v>-10</v>
      </c>
      <c r="E697" s="651">
        <v>-0.03</v>
      </c>
      <c r="F697" s="443"/>
      <c r="G697" s="60"/>
    </row>
    <row r="698" spans="2:11" x14ac:dyDescent="0.2">
      <c r="B698" s="452" t="s">
        <v>849</v>
      </c>
      <c r="C698" s="5">
        <v>52337</v>
      </c>
      <c r="D698" s="2">
        <v>33163</v>
      </c>
      <c r="E698" s="650">
        <v>21.91</v>
      </c>
      <c r="F698" s="443"/>
      <c r="G698" s="60"/>
    </row>
    <row r="699" spans="2:11" x14ac:dyDescent="0.2">
      <c r="B699" s="1" t="s">
        <v>346</v>
      </c>
      <c r="C699" s="439">
        <v>15661</v>
      </c>
      <c r="D699" s="2">
        <v>3971</v>
      </c>
      <c r="E699" s="650">
        <v>5.33</v>
      </c>
      <c r="F699" s="443"/>
      <c r="G699" s="60"/>
    </row>
    <row r="700" spans="2:11" x14ac:dyDescent="0.2">
      <c r="B700" s="1"/>
      <c r="C700" s="439"/>
      <c r="D700" s="2"/>
      <c r="E700" s="650"/>
      <c r="F700" s="443"/>
      <c r="G700" s="60"/>
    </row>
    <row r="701" spans="2:11" x14ac:dyDescent="0.2">
      <c r="B701" s="1"/>
      <c r="C701" s="1206" t="s">
        <v>2843</v>
      </c>
      <c r="D701" s="1206"/>
      <c r="E701" s="1206"/>
      <c r="F701" s="443"/>
      <c r="G701" s="60"/>
    </row>
    <row r="702" spans="2:11" x14ac:dyDescent="0.2">
      <c r="B702" s="1"/>
      <c r="C702" s="49"/>
      <c r="D702" s="49"/>
      <c r="E702" s="1047"/>
      <c r="F702" s="443"/>
      <c r="G702" s="60"/>
    </row>
    <row r="703" spans="2:11" x14ac:dyDescent="0.2">
      <c r="B703" s="211" t="s">
        <v>342</v>
      </c>
      <c r="C703" s="5">
        <v>627675</v>
      </c>
      <c r="D703" s="2">
        <v>94849</v>
      </c>
      <c r="E703" s="650">
        <v>1.54</v>
      </c>
      <c r="F703" s="443"/>
      <c r="G703" s="60"/>
      <c r="J703" s="64"/>
      <c r="K703" s="64"/>
    </row>
    <row r="704" spans="2:11" x14ac:dyDescent="0.2">
      <c r="B704" s="1" t="s">
        <v>459</v>
      </c>
      <c r="C704" s="5">
        <v>611813</v>
      </c>
      <c r="D704" s="2">
        <v>89926</v>
      </c>
      <c r="E704" s="650">
        <v>1.48</v>
      </c>
      <c r="F704" s="443"/>
      <c r="G704" s="60"/>
      <c r="J704" s="64"/>
      <c r="K704" s="64"/>
    </row>
    <row r="705" spans="2:11" x14ac:dyDescent="0.2">
      <c r="B705" s="452" t="s">
        <v>343</v>
      </c>
      <c r="C705" s="5">
        <v>568852</v>
      </c>
      <c r="D705" s="2">
        <v>67426</v>
      </c>
      <c r="E705" s="650">
        <v>1.1299999999999999</v>
      </c>
      <c r="F705" s="443"/>
      <c r="G705" s="60"/>
      <c r="J705" s="64"/>
      <c r="K705" s="64"/>
    </row>
    <row r="706" spans="2:11" x14ac:dyDescent="0.2">
      <c r="B706" s="438" t="s">
        <v>344</v>
      </c>
      <c r="C706" s="59">
        <v>192650</v>
      </c>
      <c r="D706" s="231">
        <v>31763</v>
      </c>
      <c r="E706" s="651">
        <v>2.84</v>
      </c>
      <c r="F706" s="443"/>
      <c r="G706" s="60"/>
    </row>
    <row r="707" spans="2:11" x14ac:dyDescent="0.2">
      <c r="B707" s="438" t="s">
        <v>345</v>
      </c>
      <c r="C707" s="59">
        <v>373275</v>
      </c>
      <c r="D707" s="231">
        <v>35671</v>
      </c>
      <c r="E707" s="651">
        <v>0.74</v>
      </c>
      <c r="F707" s="443"/>
      <c r="G707" s="60"/>
    </row>
    <row r="708" spans="2:11" x14ac:dyDescent="0.2">
      <c r="B708" s="438" t="s">
        <v>308</v>
      </c>
      <c r="C708" s="59">
        <v>2926</v>
      </c>
      <c r="D708" s="231">
        <v>-8</v>
      </c>
      <c r="E708" s="651">
        <v>-0.02</v>
      </c>
      <c r="F708" s="443"/>
      <c r="G708" s="60"/>
    </row>
    <row r="709" spans="2:11" x14ac:dyDescent="0.2">
      <c r="B709" s="452" t="s">
        <v>849</v>
      </c>
      <c r="C709" s="5">
        <v>42961</v>
      </c>
      <c r="D709" s="2">
        <v>22500</v>
      </c>
      <c r="E709" s="650">
        <v>14.86</v>
      </c>
      <c r="F709" s="443"/>
      <c r="G709" s="60"/>
    </row>
    <row r="710" spans="2:11" x14ac:dyDescent="0.2">
      <c r="B710" s="1" t="s">
        <v>346</v>
      </c>
      <c r="C710" s="439">
        <v>15862</v>
      </c>
      <c r="D710" s="2">
        <v>4922</v>
      </c>
      <c r="E710" s="650">
        <v>6.73</v>
      </c>
      <c r="F710" s="443"/>
      <c r="G710" s="60"/>
    </row>
    <row r="711" spans="2:11" x14ac:dyDescent="0.2">
      <c r="B711" s="1"/>
      <c r="C711" s="439"/>
      <c r="D711" s="2"/>
      <c r="E711" s="650"/>
      <c r="F711" s="443"/>
      <c r="G711" s="60"/>
    </row>
    <row r="712" spans="2:11" x14ac:dyDescent="0.2">
      <c r="B712" s="1"/>
      <c r="C712" s="1206" t="s">
        <v>2844</v>
      </c>
      <c r="D712" s="1206"/>
      <c r="E712" s="1206"/>
      <c r="F712" s="443"/>
      <c r="G712" s="60"/>
    </row>
    <row r="713" spans="2:11" x14ac:dyDescent="0.2">
      <c r="B713" s="1"/>
      <c r="C713" s="49"/>
      <c r="D713" s="49"/>
      <c r="E713" s="1047"/>
      <c r="F713" s="443"/>
      <c r="G713" s="60"/>
    </row>
    <row r="714" spans="2:11" x14ac:dyDescent="0.2">
      <c r="B714" s="211" t="s">
        <v>342</v>
      </c>
      <c r="C714" s="5">
        <v>607538</v>
      </c>
      <c r="D714" s="2">
        <v>79815</v>
      </c>
      <c r="E714" s="650">
        <v>1.21</v>
      </c>
      <c r="F714" s="443"/>
      <c r="G714" s="60"/>
      <c r="J714" s="64"/>
      <c r="K714" s="64"/>
    </row>
    <row r="715" spans="2:11" x14ac:dyDescent="0.2">
      <c r="B715" s="1" t="s">
        <v>459</v>
      </c>
      <c r="C715" s="5">
        <v>592547</v>
      </c>
      <c r="D715" s="2">
        <v>75582</v>
      </c>
      <c r="E715" s="650">
        <v>1.1599999999999999</v>
      </c>
      <c r="F715" s="443"/>
      <c r="G715" s="60"/>
      <c r="J715" s="64"/>
      <c r="K715" s="64"/>
    </row>
    <row r="716" spans="2:11" x14ac:dyDescent="0.2">
      <c r="B716" s="452" t="s">
        <v>343</v>
      </c>
      <c r="C716" s="5">
        <v>554602</v>
      </c>
      <c r="D716" s="2">
        <v>56860</v>
      </c>
      <c r="E716" s="650">
        <v>0.89</v>
      </c>
      <c r="F716" s="443"/>
      <c r="G716" s="60"/>
      <c r="J716" s="64"/>
      <c r="K716" s="64"/>
    </row>
    <row r="717" spans="2:11" x14ac:dyDescent="0.2">
      <c r="B717" s="438" t="s">
        <v>344</v>
      </c>
      <c r="C717" s="59">
        <v>182998</v>
      </c>
      <c r="D717" s="231">
        <v>23743</v>
      </c>
      <c r="E717" s="651">
        <v>1.97</v>
      </c>
      <c r="F717" s="443"/>
      <c r="G717" s="60"/>
    </row>
    <row r="718" spans="2:11" x14ac:dyDescent="0.2">
      <c r="B718" s="438" t="s">
        <v>345</v>
      </c>
      <c r="C718" s="59">
        <v>368709</v>
      </c>
      <c r="D718" s="231">
        <v>33208</v>
      </c>
      <c r="E718" s="651">
        <v>0.65</v>
      </c>
      <c r="F718" s="443"/>
      <c r="G718" s="60"/>
    </row>
    <row r="719" spans="2:11" x14ac:dyDescent="0.2">
      <c r="B719" s="438" t="s">
        <v>308</v>
      </c>
      <c r="C719" s="59">
        <v>2895</v>
      </c>
      <c r="D719" s="231">
        <v>-91</v>
      </c>
      <c r="E719" s="651">
        <v>-0.22</v>
      </c>
      <c r="F719" s="443"/>
      <c r="G719" s="60"/>
    </row>
    <row r="720" spans="2:11" x14ac:dyDescent="0.2">
      <c r="B720" s="452" t="s">
        <v>849</v>
      </c>
      <c r="C720" s="5">
        <v>37945</v>
      </c>
      <c r="D720" s="2">
        <v>18722</v>
      </c>
      <c r="E720" s="650">
        <v>12.21</v>
      </c>
      <c r="F720" s="443"/>
      <c r="G720" s="60"/>
    </row>
    <row r="721" spans="2:11" x14ac:dyDescent="0.2">
      <c r="B721" s="1" t="s">
        <v>346</v>
      </c>
      <c r="C721" s="439">
        <v>14991</v>
      </c>
      <c r="D721" s="2">
        <v>4233</v>
      </c>
      <c r="E721" s="650">
        <v>5.52</v>
      </c>
      <c r="F721" s="443"/>
      <c r="G721" s="60"/>
    </row>
    <row r="722" spans="2:11" x14ac:dyDescent="0.2">
      <c r="B722" s="1"/>
      <c r="C722" s="439"/>
      <c r="D722" s="2"/>
      <c r="E722" s="650"/>
      <c r="F722" s="443"/>
      <c r="G722" s="60"/>
    </row>
    <row r="723" spans="2:11" x14ac:dyDescent="0.2">
      <c r="B723" s="1"/>
      <c r="C723" s="1206" t="s">
        <v>2845</v>
      </c>
      <c r="D723" s="1206"/>
      <c r="E723" s="1206"/>
      <c r="F723" s="443"/>
      <c r="G723" s="60"/>
    </row>
    <row r="724" spans="2:11" x14ac:dyDescent="0.2">
      <c r="B724" s="1"/>
      <c r="C724" s="49"/>
      <c r="D724" s="49"/>
      <c r="E724" s="1047"/>
      <c r="F724" s="443"/>
      <c r="G724" s="60"/>
    </row>
    <row r="725" spans="2:11" x14ac:dyDescent="0.2">
      <c r="B725" s="211" t="s">
        <v>342</v>
      </c>
      <c r="C725" s="5">
        <v>616023</v>
      </c>
      <c r="D725" s="2">
        <v>70118</v>
      </c>
      <c r="E725" s="650">
        <v>1.03</v>
      </c>
      <c r="F725" s="443"/>
      <c r="G725" s="60"/>
      <c r="J725" s="64"/>
      <c r="K725" s="64"/>
    </row>
    <row r="726" spans="2:11" x14ac:dyDescent="0.2">
      <c r="B726" s="1" t="s">
        <v>459</v>
      </c>
      <c r="C726" s="5">
        <v>600359</v>
      </c>
      <c r="D726" s="2">
        <v>65033</v>
      </c>
      <c r="E726" s="650">
        <v>0.97</v>
      </c>
      <c r="F726" s="443"/>
      <c r="G726" s="60"/>
      <c r="J726" s="64"/>
      <c r="K726" s="64"/>
    </row>
    <row r="727" spans="2:11" x14ac:dyDescent="0.2">
      <c r="B727" s="452" t="s">
        <v>343</v>
      </c>
      <c r="C727" s="5">
        <v>563656</v>
      </c>
      <c r="D727" s="2">
        <v>49768</v>
      </c>
      <c r="E727" s="650">
        <v>0.76</v>
      </c>
      <c r="F727" s="443"/>
      <c r="G727" s="60"/>
      <c r="J727" s="64"/>
      <c r="K727" s="64"/>
    </row>
    <row r="728" spans="2:11" x14ac:dyDescent="0.2">
      <c r="B728" s="438" t="s">
        <v>344</v>
      </c>
      <c r="C728" s="59">
        <v>190084</v>
      </c>
      <c r="D728" s="231">
        <v>16213</v>
      </c>
      <c r="E728" s="651">
        <v>1.31</v>
      </c>
      <c r="F728" s="443"/>
      <c r="G728" s="60"/>
    </row>
    <row r="729" spans="2:11" x14ac:dyDescent="0.2">
      <c r="B729" s="438" t="s">
        <v>345</v>
      </c>
      <c r="C729" s="59">
        <v>370735</v>
      </c>
      <c r="D729" s="231">
        <v>33646</v>
      </c>
      <c r="E729" s="651">
        <v>0.63</v>
      </c>
      <c r="F729" s="443"/>
      <c r="G729" s="60"/>
    </row>
    <row r="730" spans="2:11" x14ac:dyDescent="0.2">
      <c r="B730" s="438" t="s">
        <v>308</v>
      </c>
      <c r="C730" s="59">
        <v>2838</v>
      </c>
      <c r="D730" s="231">
        <v>-91</v>
      </c>
      <c r="E730" s="651">
        <v>-0.24</v>
      </c>
      <c r="F730" s="443"/>
      <c r="G730" s="60"/>
    </row>
    <row r="731" spans="2:11" x14ac:dyDescent="0.2">
      <c r="B731" s="452" t="s">
        <v>849</v>
      </c>
      <c r="C731" s="5">
        <v>36703</v>
      </c>
      <c r="D731" s="2">
        <v>15265</v>
      </c>
      <c r="E731" s="650">
        <v>10.039999999999999</v>
      </c>
      <c r="F731" s="443"/>
      <c r="G731" s="60"/>
    </row>
    <row r="732" spans="2:11" x14ac:dyDescent="0.2">
      <c r="B732" s="1" t="s">
        <v>346</v>
      </c>
      <c r="C732" s="439">
        <v>15664</v>
      </c>
      <c r="D732" s="2">
        <v>5085</v>
      </c>
      <c r="E732" s="650">
        <v>6.47</v>
      </c>
      <c r="F732" s="443"/>
      <c r="G732" s="60"/>
    </row>
    <row r="733" spans="2:11" x14ac:dyDescent="0.2">
      <c r="B733" s="1"/>
      <c r="C733" s="439"/>
      <c r="D733" s="2"/>
      <c r="E733" s="650"/>
      <c r="F733" s="443"/>
      <c r="G733" s="60"/>
    </row>
    <row r="734" spans="2:11" x14ac:dyDescent="0.2">
      <c r="B734" s="1"/>
      <c r="C734" s="1206" t="s">
        <v>2846</v>
      </c>
      <c r="D734" s="1206"/>
      <c r="E734" s="1206"/>
      <c r="F734" s="443"/>
      <c r="G734" s="60"/>
    </row>
    <row r="735" spans="2:11" x14ac:dyDescent="0.2">
      <c r="B735" s="1"/>
      <c r="C735" s="49"/>
      <c r="D735" s="49"/>
      <c r="E735" s="1047"/>
      <c r="F735" s="443"/>
      <c r="G735" s="60"/>
    </row>
    <row r="736" spans="2:11" x14ac:dyDescent="0.2">
      <c r="B736" s="211" t="s">
        <v>342</v>
      </c>
      <c r="C736" s="5">
        <v>638303</v>
      </c>
      <c r="D736" s="2">
        <v>84861</v>
      </c>
      <c r="E736" s="650">
        <v>1.1499999999999999</v>
      </c>
      <c r="F736" s="443"/>
      <c r="G736" s="60"/>
      <c r="J736" s="64"/>
      <c r="K736" s="64"/>
    </row>
    <row r="737" spans="2:11" x14ac:dyDescent="0.2">
      <c r="B737" s="1" t="s">
        <v>459</v>
      </c>
      <c r="C737" s="5">
        <v>623615</v>
      </c>
      <c r="D737" s="2">
        <v>80575</v>
      </c>
      <c r="E737" s="650">
        <v>1.1000000000000001</v>
      </c>
      <c r="F737" s="443"/>
      <c r="G737" s="60"/>
      <c r="J737" s="64"/>
      <c r="K737" s="64"/>
    </row>
    <row r="738" spans="2:11" x14ac:dyDescent="0.2">
      <c r="B738" s="452" t="s">
        <v>343</v>
      </c>
      <c r="C738" s="5">
        <v>562079</v>
      </c>
      <c r="D738" s="2">
        <v>39883</v>
      </c>
      <c r="E738" s="650">
        <v>0.56000000000000005</v>
      </c>
      <c r="F738" s="443"/>
      <c r="G738" s="60"/>
      <c r="J738" s="64"/>
      <c r="K738" s="64"/>
    </row>
    <row r="739" spans="2:11" x14ac:dyDescent="0.2">
      <c r="B739" s="438" t="s">
        <v>344</v>
      </c>
      <c r="C739" s="59">
        <v>187982</v>
      </c>
      <c r="D739" s="231">
        <v>11063</v>
      </c>
      <c r="E739" s="651">
        <v>0.84</v>
      </c>
      <c r="F739" s="443"/>
      <c r="G739" s="60"/>
    </row>
    <row r="740" spans="2:11" x14ac:dyDescent="0.2">
      <c r="B740" s="438" t="s">
        <v>345</v>
      </c>
      <c r="C740" s="59">
        <v>371287</v>
      </c>
      <c r="D740" s="231">
        <v>29005</v>
      </c>
      <c r="E740" s="651">
        <v>0.5</v>
      </c>
      <c r="F740" s="443"/>
      <c r="G740" s="60"/>
    </row>
    <row r="741" spans="2:11" x14ac:dyDescent="0.2">
      <c r="B741" s="438" t="s">
        <v>308</v>
      </c>
      <c r="C741" s="59">
        <v>2810</v>
      </c>
      <c r="D741" s="231">
        <v>-185</v>
      </c>
      <c r="E741" s="651">
        <v>-0.33</v>
      </c>
      <c r="F741" s="443"/>
      <c r="G741" s="60"/>
    </row>
    <row r="742" spans="2:11" x14ac:dyDescent="0.2">
      <c r="B742" s="452" t="s">
        <v>849</v>
      </c>
      <c r="C742" s="5">
        <v>61536</v>
      </c>
      <c r="D742" s="2">
        <v>40692</v>
      </c>
      <c r="E742" s="650">
        <v>26.98</v>
      </c>
      <c r="F742" s="443"/>
      <c r="G742" s="60"/>
    </row>
    <row r="743" spans="2:11" x14ac:dyDescent="0.2">
      <c r="B743" s="1" t="s">
        <v>346</v>
      </c>
      <c r="C743" s="439">
        <v>14688</v>
      </c>
      <c r="D743" s="2">
        <v>4286</v>
      </c>
      <c r="E743" s="650">
        <v>5.46</v>
      </c>
      <c r="F743" s="443"/>
      <c r="G743" s="60"/>
    </row>
    <row r="744" spans="2:11" x14ac:dyDescent="0.2">
      <c r="B744" s="1"/>
      <c r="C744" s="439"/>
      <c r="D744" s="2"/>
      <c r="E744" s="650"/>
      <c r="F744" s="443"/>
      <c r="G744" s="60"/>
    </row>
    <row r="745" spans="2:11" x14ac:dyDescent="0.2">
      <c r="B745" s="1"/>
      <c r="C745" s="1206" t="s">
        <v>2847</v>
      </c>
      <c r="D745" s="1206"/>
      <c r="E745" s="1206"/>
      <c r="F745" s="443"/>
      <c r="G745" s="60"/>
    </row>
    <row r="746" spans="2:11" x14ac:dyDescent="0.2">
      <c r="B746" s="1"/>
      <c r="C746" s="49"/>
      <c r="D746" s="49"/>
      <c r="E746" s="1047"/>
      <c r="F746" s="443"/>
      <c r="G746" s="60"/>
    </row>
    <row r="747" spans="2:11" x14ac:dyDescent="0.2">
      <c r="B747" s="211" t="s">
        <v>342</v>
      </c>
      <c r="C747" s="5">
        <v>651938</v>
      </c>
      <c r="D747" s="2">
        <v>93842</v>
      </c>
      <c r="E747" s="650">
        <v>1.25</v>
      </c>
      <c r="F747" s="443"/>
      <c r="G747" s="60"/>
      <c r="J747" s="64"/>
      <c r="K747" s="64"/>
    </row>
    <row r="748" spans="2:11" x14ac:dyDescent="0.2">
      <c r="B748" s="1" t="s">
        <v>459</v>
      </c>
      <c r="C748" s="5">
        <v>636726</v>
      </c>
      <c r="D748" s="2">
        <v>89227</v>
      </c>
      <c r="E748" s="650">
        <v>1.2</v>
      </c>
      <c r="F748" s="443"/>
      <c r="G748" s="60"/>
      <c r="J748" s="64"/>
      <c r="K748" s="64"/>
    </row>
    <row r="749" spans="2:11" x14ac:dyDescent="0.2">
      <c r="B749" s="452" t="s">
        <v>343</v>
      </c>
      <c r="C749" s="5">
        <v>581180</v>
      </c>
      <c r="D749" s="2">
        <v>56116</v>
      </c>
      <c r="E749" s="650">
        <v>0.77</v>
      </c>
      <c r="F749" s="443"/>
      <c r="G749" s="60"/>
      <c r="J749" s="64"/>
      <c r="K749" s="64"/>
    </row>
    <row r="750" spans="2:11" x14ac:dyDescent="0.2">
      <c r="B750" s="438" t="s">
        <v>344</v>
      </c>
      <c r="C750" s="59">
        <v>198694</v>
      </c>
      <c r="D750" s="231">
        <v>18890</v>
      </c>
      <c r="E750" s="651">
        <v>1.37</v>
      </c>
      <c r="F750" s="443"/>
      <c r="G750" s="60"/>
    </row>
    <row r="751" spans="2:11" x14ac:dyDescent="0.2">
      <c r="B751" s="438" t="s">
        <v>345</v>
      </c>
      <c r="C751" s="59">
        <v>379674</v>
      </c>
      <c r="D751" s="231">
        <v>37411</v>
      </c>
      <c r="E751" s="651">
        <v>0.64</v>
      </c>
      <c r="F751" s="443"/>
      <c r="G751" s="60"/>
    </row>
    <row r="752" spans="2:11" x14ac:dyDescent="0.2">
      <c r="B752" s="438" t="s">
        <v>308</v>
      </c>
      <c r="C752" s="59">
        <v>2811</v>
      </c>
      <c r="D752" s="231">
        <v>-185</v>
      </c>
      <c r="E752" s="651">
        <v>-0.31</v>
      </c>
      <c r="F752" s="443"/>
      <c r="G752" s="60"/>
    </row>
    <row r="753" spans="2:11" x14ac:dyDescent="0.2">
      <c r="B753" s="452" t="s">
        <v>849</v>
      </c>
      <c r="C753" s="5">
        <v>55546</v>
      </c>
      <c r="D753" s="2">
        <v>33112</v>
      </c>
      <c r="E753" s="650">
        <v>22.07</v>
      </c>
      <c r="F753" s="443"/>
      <c r="G753" s="60"/>
    </row>
    <row r="754" spans="2:11" x14ac:dyDescent="0.2">
      <c r="B754" s="1" t="s">
        <v>346</v>
      </c>
      <c r="C754" s="439">
        <v>15212</v>
      </c>
      <c r="D754" s="2">
        <v>4615</v>
      </c>
      <c r="E754" s="650">
        <v>5.9</v>
      </c>
      <c r="F754" s="443"/>
      <c r="G754" s="60"/>
    </row>
    <row r="755" spans="2:11" x14ac:dyDescent="0.2">
      <c r="B755" s="1"/>
      <c r="C755" s="439"/>
      <c r="D755" s="2"/>
      <c r="E755" s="650"/>
      <c r="F755" s="443"/>
      <c r="G755" s="60"/>
    </row>
    <row r="756" spans="2:11" x14ac:dyDescent="0.2">
      <c r="B756" s="1"/>
      <c r="C756" s="1206" t="s">
        <v>2848</v>
      </c>
      <c r="D756" s="1206"/>
      <c r="E756" s="1206"/>
      <c r="F756" s="443"/>
      <c r="G756" s="60"/>
    </row>
    <row r="757" spans="2:11" x14ac:dyDescent="0.2">
      <c r="B757" s="1"/>
      <c r="C757" s="49"/>
      <c r="D757" s="49"/>
      <c r="E757" s="1047"/>
      <c r="F757" s="443"/>
      <c r="G757" s="60"/>
    </row>
    <row r="758" spans="2:11" x14ac:dyDescent="0.2">
      <c r="B758" s="211" t="s">
        <v>342</v>
      </c>
      <c r="C758" s="5">
        <v>694408</v>
      </c>
      <c r="D758" s="2">
        <v>114488</v>
      </c>
      <c r="E758" s="650">
        <v>1.42</v>
      </c>
      <c r="F758" s="443"/>
      <c r="G758" s="60"/>
      <c r="J758" s="64"/>
      <c r="K758" s="64"/>
    </row>
    <row r="759" spans="2:11" x14ac:dyDescent="0.2">
      <c r="B759" s="1" t="s">
        <v>459</v>
      </c>
      <c r="C759" s="5">
        <v>679744</v>
      </c>
      <c r="D759" s="2">
        <v>110131</v>
      </c>
      <c r="E759" s="650">
        <v>1.38</v>
      </c>
      <c r="F759" s="443"/>
      <c r="G759" s="60"/>
      <c r="J759" s="64"/>
      <c r="K759" s="64"/>
    </row>
    <row r="760" spans="2:11" x14ac:dyDescent="0.2">
      <c r="B760" s="452" t="s">
        <v>343</v>
      </c>
      <c r="C760" s="5">
        <v>624156</v>
      </c>
      <c r="D760" s="2">
        <v>76153</v>
      </c>
      <c r="E760" s="650">
        <v>0.98</v>
      </c>
      <c r="F760" s="443"/>
      <c r="G760" s="60"/>
      <c r="J760" s="64"/>
      <c r="K760" s="64"/>
    </row>
    <row r="761" spans="2:11" x14ac:dyDescent="0.2">
      <c r="B761" s="438" t="s">
        <v>344</v>
      </c>
      <c r="C761" s="59">
        <v>213436</v>
      </c>
      <c r="D761" s="231">
        <v>25172</v>
      </c>
      <c r="E761" s="651">
        <v>1.69</v>
      </c>
      <c r="F761" s="443"/>
      <c r="G761" s="60"/>
    </row>
    <row r="762" spans="2:11" x14ac:dyDescent="0.2">
      <c r="B762" s="438" t="s">
        <v>345</v>
      </c>
      <c r="C762" s="59">
        <v>407880</v>
      </c>
      <c r="D762" s="231">
        <v>51219</v>
      </c>
      <c r="E762" s="651">
        <v>0.82</v>
      </c>
      <c r="F762" s="443"/>
      <c r="G762" s="60"/>
    </row>
    <row r="763" spans="2:11" x14ac:dyDescent="0.2">
      <c r="B763" s="438" t="s">
        <v>308</v>
      </c>
      <c r="C763" s="59">
        <v>2840</v>
      </c>
      <c r="D763" s="231">
        <v>-238</v>
      </c>
      <c r="E763" s="651">
        <v>-0.34</v>
      </c>
      <c r="F763" s="443"/>
      <c r="G763" s="60"/>
    </row>
    <row r="764" spans="2:11" x14ac:dyDescent="0.2">
      <c r="B764" s="452" t="s">
        <v>849</v>
      </c>
      <c r="C764" s="5">
        <v>55587</v>
      </c>
      <c r="D764" s="2">
        <v>33979</v>
      </c>
      <c r="E764" s="650">
        <v>23.05</v>
      </c>
      <c r="F764" s="443"/>
      <c r="G764" s="60"/>
    </row>
    <row r="765" spans="2:11" x14ac:dyDescent="0.2">
      <c r="B765" s="1" t="s">
        <v>346</v>
      </c>
      <c r="C765" s="439">
        <v>14664</v>
      </c>
      <c r="D765" s="2">
        <v>4358</v>
      </c>
      <c r="E765" s="650">
        <v>5.37</v>
      </c>
      <c r="F765" s="443"/>
      <c r="G765" s="60"/>
    </row>
    <row r="766" spans="2:11" x14ac:dyDescent="0.2">
      <c r="B766" s="1"/>
      <c r="C766" s="439"/>
      <c r="D766" s="2"/>
      <c r="E766" s="650"/>
      <c r="F766" s="443"/>
      <c r="G766" s="60"/>
    </row>
    <row r="767" spans="2:11" x14ac:dyDescent="0.2">
      <c r="B767" s="1"/>
      <c r="C767" s="1206" t="s">
        <v>2904</v>
      </c>
      <c r="D767" s="1206"/>
      <c r="E767" s="1206"/>
      <c r="F767" s="443"/>
      <c r="G767" s="60"/>
    </row>
    <row r="768" spans="2:11" x14ac:dyDescent="0.2">
      <c r="B768" s="1"/>
      <c r="C768" s="49"/>
      <c r="D768" s="49"/>
      <c r="E768" s="1047"/>
      <c r="F768" s="443"/>
      <c r="G768" s="60"/>
    </row>
    <row r="769" spans="2:11" x14ac:dyDescent="0.2">
      <c r="B769" s="211" t="s">
        <v>342</v>
      </c>
      <c r="C769" s="5">
        <v>705056</v>
      </c>
      <c r="D769" s="2">
        <v>113960</v>
      </c>
      <c r="E769" s="650">
        <v>1.44</v>
      </c>
      <c r="F769" s="443"/>
      <c r="G769" s="60"/>
      <c r="J769" s="64"/>
      <c r="K769" s="64"/>
    </row>
    <row r="770" spans="2:11" x14ac:dyDescent="0.2">
      <c r="B770" s="1" t="s">
        <v>459</v>
      </c>
      <c r="C770" s="5">
        <v>690253</v>
      </c>
      <c r="D770" s="2">
        <v>109550</v>
      </c>
      <c r="E770" s="650">
        <v>1.4</v>
      </c>
      <c r="F770" s="443"/>
      <c r="G770" s="60"/>
      <c r="J770" s="64"/>
      <c r="K770" s="64"/>
    </row>
    <row r="771" spans="2:11" x14ac:dyDescent="0.2">
      <c r="B771" s="452" t="s">
        <v>343</v>
      </c>
      <c r="C771" s="5">
        <v>639935</v>
      </c>
      <c r="D771" s="2">
        <v>84120</v>
      </c>
      <c r="E771" s="650">
        <v>1.1000000000000001</v>
      </c>
      <c r="F771" s="443"/>
      <c r="G771" s="60"/>
      <c r="J771" s="64"/>
      <c r="K771" s="64"/>
    </row>
    <row r="772" spans="2:11" x14ac:dyDescent="0.2">
      <c r="B772" s="438" t="s">
        <v>344</v>
      </c>
      <c r="C772" s="59">
        <v>222462</v>
      </c>
      <c r="D772" s="231">
        <v>31855</v>
      </c>
      <c r="E772" s="651">
        <v>2.15</v>
      </c>
      <c r="F772" s="443"/>
      <c r="G772" s="60"/>
    </row>
    <row r="773" spans="2:11" x14ac:dyDescent="0.2">
      <c r="B773" s="438" t="s">
        <v>345</v>
      </c>
      <c r="C773" s="59">
        <v>414644</v>
      </c>
      <c r="D773" s="231">
        <v>52511</v>
      </c>
      <c r="E773" s="651">
        <v>0.86</v>
      </c>
      <c r="F773" s="443"/>
      <c r="G773" s="60"/>
    </row>
    <row r="774" spans="2:11" x14ac:dyDescent="0.2">
      <c r="B774" s="438" t="s">
        <v>308</v>
      </c>
      <c r="C774" s="59">
        <v>2830</v>
      </c>
      <c r="D774" s="231">
        <v>-246</v>
      </c>
      <c r="E774" s="651">
        <v>-0.38</v>
      </c>
      <c r="F774" s="443"/>
      <c r="G774" s="60"/>
    </row>
    <row r="775" spans="2:11" x14ac:dyDescent="0.2">
      <c r="B775" s="452" t="s">
        <v>849</v>
      </c>
      <c r="C775" s="5">
        <v>50317</v>
      </c>
      <c r="D775" s="2">
        <v>25430</v>
      </c>
      <c r="E775" s="650">
        <v>18.22</v>
      </c>
      <c r="F775" s="443"/>
      <c r="G775" s="60"/>
    </row>
    <row r="776" spans="2:11" x14ac:dyDescent="0.2">
      <c r="B776" s="1" t="s">
        <v>346</v>
      </c>
      <c r="C776" s="439">
        <v>14804</v>
      </c>
      <c r="D776" s="2">
        <v>4410</v>
      </c>
      <c r="E776" s="650">
        <v>5.22</v>
      </c>
      <c r="F776" s="443"/>
      <c r="G776" s="60"/>
    </row>
    <row r="777" spans="2:11" x14ac:dyDescent="0.2">
      <c r="B777" s="1"/>
      <c r="C777" s="439"/>
      <c r="D777" s="2"/>
      <c r="E777" s="650"/>
      <c r="F777" s="443"/>
      <c r="G777" s="60"/>
    </row>
    <row r="778" spans="2:11" x14ac:dyDescent="0.2">
      <c r="B778" s="1"/>
      <c r="C778" s="1206" t="s">
        <v>2905</v>
      </c>
      <c r="D778" s="1206"/>
      <c r="E778" s="1206"/>
      <c r="F778" s="443"/>
      <c r="G778" s="60"/>
    </row>
    <row r="779" spans="2:11" x14ac:dyDescent="0.2">
      <c r="B779" s="1"/>
      <c r="C779" s="49"/>
      <c r="D779" s="49"/>
      <c r="E779" s="1047"/>
      <c r="F779" s="443"/>
      <c r="G779" s="60"/>
    </row>
    <row r="780" spans="2:11" x14ac:dyDescent="0.2">
      <c r="B780" s="211" t="s">
        <v>342</v>
      </c>
      <c r="C780" s="5">
        <v>782960</v>
      </c>
      <c r="D780" s="2">
        <v>170788</v>
      </c>
      <c r="E780" s="650">
        <v>2.09</v>
      </c>
      <c r="F780" s="443"/>
      <c r="G780" s="60"/>
      <c r="J780" s="64"/>
      <c r="K780" s="64"/>
    </row>
    <row r="781" spans="2:11" x14ac:dyDescent="0.2">
      <c r="B781" s="1" t="s">
        <v>459</v>
      </c>
      <c r="C781" s="5">
        <v>768006</v>
      </c>
      <c r="D781" s="2">
        <v>166198</v>
      </c>
      <c r="E781" s="650">
        <v>2.0499999999999998</v>
      </c>
      <c r="F781" s="443"/>
      <c r="G781" s="60"/>
      <c r="J781" s="64"/>
      <c r="K781" s="64"/>
    </row>
    <row r="782" spans="2:11" x14ac:dyDescent="0.2">
      <c r="B782" s="452" t="s">
        <v>343</v>
      </c>
      <c r="C782" s="5">
        <v>697273</v>
      </c>
      <c r="D782" s="2">
        <v>119950</v>
      </c>
      <c r="E782" s="650">
        <v>1.51</v>
      </c>
      <c r="F782" s="443"/>
      <c r="G782" s="60"/>
      <c r="J782" s="64"/>
      <c r="K782" s="64"/>
    </row>
    <row r="783" spans="2:11" x14ac:dyDescent="0.2">
      <c r="B783" s="438" t="s">
        <v>344</v>
      </c>
      <c r="C783" s="59">
        <v>226097</v>
      </c>
      <c r="D783" s="231">
        <v>27453</v>
      </c>
      <c r="E783" s="651">
        <v>1.8</v>
      </c>
      <c r="F783" s="443"/>
      <c r="G783" s="60"/>
    </row>
    <row r="784" spans="2:11" x14ac:dyDescent="0.2">
      <c r="B784" s="438" t="s">
        <v>345</v>
      </c>
      <c r="C784" s="59">
        <v>468338</v>
      </c>
      <c r="D784" s="231">
        <v>92667</v>
      </c>
      <c r="E784" s="651">
        <v>1.46</v>
      </c>
      <c r="F784" s="443"/>
      <c r="G784" s="60"/>
    </row>
    <row r="785" spans="2:11" x14ac:dyDescent="0.2">
      <c r="B785" s="438" t="s">
        <v>308</v>
      </c>
      <c r="C785" s="59">
        <v>2838</v>
      </c>
      <c r="D785" s="231">
        <v>-169</v>
      </c>
      <c r="E785" s="651">
        <v>-0.22</v>
      </c>
      <c r="F785" s="443"/>
      <c r="G785" s="60"/>
    </row>
    <row r="786" spans="2:11" x14ac:dyDescent="0.2">
      <c r="B786" s="452" t="s">
        <v>849</v>
      </c>
      <c r="C786" s="5">
        <v>70733</v>
      </c>
      <c r="D786" s="2">
        <v>46248</v>
      </c>
      <c r="E786" s="650">
        <v>33.22</v>
      </c>
      <c r="F786" s="443"/>
      <c r="G786" s="60"/>
    </row>
    <row r="787" spans="2:11" x14ac:dyDescent="0.2">
      <c r="B787" s="1" t="s">
        <v>346</v>
      </c>
      <c r="C787" s="439">
        <v>14954</v>
      </c>
      <c r="D787" s="2">
        <v>4590</v>
      </c>
      <c r="E787" s="650">
        <v>5.42</v>
      </c>
      <c r="F787" s="443"/>
      <c r="G787" s="60"/>
    </row>
    <row r="788" spans="2:11" x14ac:dyDescent="0.2">
      <c r="B788" s="1"/>
      <c r="C788" s="439"/>
      <c r="D788" s="2"/>
      <c r="E788" s="650"/>
      <c r="F788" s="443"/>
      <c r="G788" s="60"/>
    </row>
    <row r="789" spans="2:11" x14ac:dyDescent="0.2">
      <c r="B789" s="1"/>
      <c r="C789" s="1206" t="s">
        <v>2906</v>
      </c>
      <c r="D789" s="1206"/>
      <c r="E789" s="1206"/>
      <c r="F789" s="443"/>
      <c r="G789" s="60"/>
    </row>
    <row r="790" spans="2:11" x14ac:dyDescent="0.2">
      <c r="B790" s="1"/>
      <c r="C790" s="49"/>
      <c r="D790" s="49"/>
      <c r="E790" s="1047"/>
      <c r="F790" s="443"/>
      <c r="G790" s="60"/>
    </row>
    <row r="791" spans="2:11" x14ac:dyDescent="0.2">
      <c r="B791" s="211" t="s">
        <v>342</v>
      </c>
      <c r="C791" s="5">
        <v>773804</v>
      </c>
      <c r="D791" s="2">
        <v>153298</v>
      </c>
      <c r="E791" s="650">
        <v>1.89</v>
      </c>
      <c r="F791" s="443"/>
      <c r="G791" s="60"/>
      <c r="J791" s="64"/>
      <c r="K791" s="64"/>
    </row>
    <row r="792" spans="2:11" x14ac:dyDescent="0.2">
      <c r="B792" s="1" t="s">
        <v>459</v>
      </c>
      <c r="C792" s="5">
        <v>758132</v>
      </c>
      <c r="D792" s="2">
        <v>148146</v>
      </c>
      <c r="E792" s="650">
        <v>1.85</v>
      </c>
      <c r="F792" s="443"/>
      <c r="G792" s="60"/>
      <c r="J792" s="64"/>
      <c r="K792" s="64"/>
    </row>
    <row r="793" spans="2:11" x14ac:dyDescent="0.2">
      <c r="B793" s="452" t="s">
        <v>343</v>
      </c>
      <c r="C793" s="5">
        <v>697706</v>
      </c>
      <c r="D793" s="2">
        <v>108836</v>
      </c>
      <c r="E793" s="650">
        <v>1.38</v>
      </c>
      <c r="F793" s="443"/>
      <c r="G793" s="60"/>
      <c r="J793" s="64"/>
      <c r="K793" s="64"/>
    </row>
    <row r="794" spans="2:11" x14ac:dyDescent="0.2">
      <c r="B794" s="438" t="s">
        <v>344</v>
      </c>
      <c r="C794" s="59">
        <v>243554</v>
      </c>
      <c r="D794" s="231">
        <v>42259</v>
      </c>
      <c r="E794" s="651">
        <v>2.78</v>
      </c>
      <c r="F794" s="443"/>
      <c r="G794" s="60"/>
    </row>
    <row r="795" spans="2:11" x14ac:dyDescent="0.2">
      <c r="B795" s="438" t="s">
        <v>345</v>
      </c>
      <c r="C795" s="59">
        <v>451363</v>
      </c>
      <c r="D795" s="231">
        <v>66792</v>
      </c>
      <c r="E795" s="651">
        <v>1.06</v>
      </c>
      <c r="F795" s="443"/>
      <c r="G795" s="60"/>
    </row>
    <row r="796" spans="2:11" x14ac:dyDescent="0.2">
      <c r="B796" s="438" t="s">
        <v>308</v>
      </c>
      <c r="C796" s="59">
        <v>2790</v>
      </c>
      <c r="D796" s="231">
        <v>-215</v>
      </c>
      <c r="E796" s="651">
        <v>-0.26</v>
      </c>
      <c r="F796" s="443"/>
      <c r="G796" s="60"/>
    </row>
    <row r="797" spans="2:11" x14ac:dyDescent="0.2">
      <c r="B797" s="452" t="s">
        <v>849</v>
      </c>
      <c r="C797" s="5">
        <v>60426</v>
      </c>
      <c r="D797" s="2">
        <v>39310</v>
      </c>
      <c r="E797" s="650">
        <v>28.73</v>
      </c>
      <c r="F797" s="443"/>
      <c r="G797" s="60"/>
    </row>
    <row r="798" spans="2:11" x14ac:dyDescent="0.2">
      <c r="B798" s="1" t="s">
        <v>346</v>
      </c>
      <c r="C798" s="439">
        <v>15671</v>
      </c>
      <c r="D798" s="2">
        <v>5152</v>
      </c>
      <c r="E798" s="650">
        <v>6.04</v>
      </c>
      <c r="F798" s="443"/>
      <c r="G798" s="60"/>
    </row>
    <row r="799" spans="2:11" x14ac:dyDescent="0.2">
      <c r="B799" s="1"/>
      <c r="C799" s="439"/>
      <c r="D799" s="2"/>
      <c r="E799" s="650"/>
      <c r="F799" s="443"/>
      <c r="G799" s="60"/>
    </row>
    <row r="800" spans="2:11" x14ac:dyDescent="0.2">
      <c r="B800" s="1"/>
      <c r="C800" s="1206" t="s">
        <v>2907</v>
      </c>
      <c r="D800" s="1206"/>
      <c r="E800" s="1206"/>
      <c r="F800" s="443"/>
      <c r="G800" s="60"/>
    </row>
    <row r="801" spans="2:11" x14ac:dyDescent="0.2">
      <c r="B801" s="1"/>
      <c r="C801" s="49"/>
      <c r="D801" s="49"/>
      <c r="E801" s="1047"/>
      <c r="F801" s="443"/>
      <c r="G801" s="60"/>
    </row>
    <row r="802" spans="2:11" x14ac:dyDescent="0.2">
      <c r="B802" s="211" t="s">
        <v>342</v>
      </c>
      <c r="C802" s="5">
        <v>776085</v>
      </c>
      <c r="D802" s="2">
        <v>145176</v>
      </c>
      <c r="E802" s="650">
        <v>1.74</v>
      </c>
      <c r="F802" s="443"/>
      <c r="G802" s="60"/>
      <c r="J802" s="64"/>
      <c r="K802" s="64"/>
    </row>
    <row r="803" spans="2:11" x14ac:dyDescent="0.2">
      <c r="B803" s="1" t="s">
        <v>459</v>
      </c>
      <c r="C803" s="5">
        <v>761118</v>
      </c>
      <c r="D803" s="2">
        <v>141347</v>
      </c>
      <c r="E803" s="650">
        <v>1.71</v>
      </c>
      <c r="F803" s="443"/>
      <c r="G803" s="60"/>
      <c r="J803" s="64"/>
      <c r="K803" s="64"/>
    </row>
    <row r="804" spans="2:11" x14ac:dyDescent="0.2">
      <c r="B804" s="452" t="s">
        <v>343</v>
      </c>
      <c r="C804" s="5">
        <v>706758</v>
      </c>
      <c r="D804" s="2">
        <v>108459</v>
      </c>
      <c r="E804" s="650">
        <v>1.34</v>
      </c>
      <c r="F804" s="443"/>
      <c r="G804" s="60"/>
      <c r="J804" s="64"/>
      <c r="K804" s="64"/>
    </row>
    <row r="805" spans="2:11" x14ac:dyDescent="0.2">
      <c r="B805" s="438" t="s">
        <v>344</v>
      </c>
      <c r="C805" s="59">
        <v>234621</v>
      </c>
      <c r="D805" s="231">
        <v>26477</v>
      </c>
      <c r="E805" s="651">
        <v>1.68</v>
      </c>
      <c r="F805" s="443"/>
      <c r="G805" s="60"/>
    </row>
    <row r="806" spans="2:11" x14ac:dyDescent="0.2">
      <c r="B806" s="438" t="s">
        <v>345</v>
      </c>
      <c r="C806" s="59">
        <v>469366</v>
      </c>
      <c r="D806" s="231">
        <v>82285</v>
      </c>
      <c r="E806" s="651">
        <v>1.28</v>
      </c>
      <c r="F806" s="443"/>
      <c r="G806" s="60"/>
    </row>
    <row r="807" spans="2:11" x14ac:dyDescent="0.2">
      <c r="B807" s="438" t="s">
        <v>308</v>
      </c>
      <c r="C807" s="59">
        <v>2772</v>
      </c>
      <c r="D807" s="231">
        <v>-303</v>
      </c>
      <c r="E807" s="651">
        <v>-0.33</v>
      </c>
      <c r="F807" s="443"/>
      <c r="G807" s="60"/>
    </row>
    <row r="808" spans="2:11" x14ac:dyDescent="0.2">
      <c r="B808" s="452" t="s">
        <v>849</v>
      </c>
      <c r="C808" s="5">
        <v>54360</v>
      </c>
      <c r="D808" s="2">
        <v>32888</v>
      </c>
      <c r="E808" s="650">
        <v>23.85</v>
      </c>
      <c r="F808" s="443"/>
      <c r="G808" s="60"/>
    </row>
    <row r="809" spans="2:11" x14ac:dyDescent="0.2">
      <c r="B809" s="1" t="s">
        <v>346</v>
      </c>
      <c r="C809" s="439">
        <v>14967</v>
      </c>
      <c r="D809" s="2">
        <v>3830</v>
      </c>
      <c r="E809" s="650">
        <v>4.17</v>
      </c>
      <c r="F809" s="443"/>
      <c r="G809" s="60"/>
    </row>
    <row r="810" spans="2:11" x14ac:dyDescent="0.2">
      <c r="B810" s="1"/>
      <c r="C810" s="439"/>
      <c r="D810" s="2"/>
      <c r="E810" s="650"/>
      <c r="F810" s="443"/>
      <c r="G810" s="60"/>
    </row>
    <row r="811" spans="2:11" x14ac:dyDescent="0.2">
      <c r="B811" s="1"/>
      <c r="C811" s="1206" t="s">
        <v>2909</v>
      </c>
      <c r="D811" s="1206"/>
      <c r="E811" s="1206"/>
      <c r="F811" s="443"/>
      <c r="G811" s="60"/>
    </row>
    <row r="812" spans="2:11" x14ac:dyDescent="0.2">
      <c r="B812" s="1"/>
      <c r="C812" s="49"/>
      <c r="D812" s="49"/>
      <c r="E812" s="1047"/>
      <c r="F812" s="443"/>
      <c r="G812" s="60"/>
    </row>
    <row r="813" spans="2:11" x14ac:dyDescent="0.2">
      <c r="B813" s="211" t="s">
        <v>342</v>
      </c>
      <c r="C813" s="5">
        <v>821630</v>
      </c>
      <c r="D813" s="2">
        <v>150539</v>
      </c>
      <c r="E813" s="650">
        <v>1.82</v>
      </c>
      <c r="F813" s="443"/>
      <c r="G813" s="60"/>
      <c r="J813" s="64"/>
      <c r="K813" s="64"/>
    </row>
    <row r="814" spans="2:11" x14ac:dyDescent="0.2">
      <c r="B814" s="1" t="s">
        <v>459</v>
      </c>
      <c r="C814" s="5">
        <v>805830</v>
      </c>
      <c r="D814" s="2">
        <v>146052</v>
      </c>
      <c r="E814" s="650">
        <v>1.79</v>
      </c>
      <c r="F814" s="443"/>
      <c r="G814" s="60"/>
      <c r="J814" s="64"/>
      <c r="K814" s="64"/>
    </row>
    <row r="815" spans="2:11" x14ac:dyDescent="0.2">
      <c r="B815" s="452" t="s">
        <v>343</v>
      </c>
      <c r="C815" s="5">
        <v>742569</v>
      </c>
      <c r="D815" s="2">
        <v>122148</v>
      </c>
      <c r="E815" s="650">
        <v>1.51</v>
      </c>
      <c r="F815" s="443"/>
      <c r="G815" s="60"/>
      <c r="J815" s="64"/>
      <c r="K815" s="64"/>
    </row>
    <row r="816" spans="2:11" x14ac:dyDescent="0.2">
      <c r="B816" s="438" t="s">
        <v>344</v>
      </c>
      <c r="C816" s="59">
        <v>248558</v>
      </c>
      <c r="D816" s="231">
        <v>33202</v>
      </c>
      <c r="E816" s="651">
        <v>2.16</v>
      </c>
      <c r="F816" s="443"/>
      <c r="G816" s="60"/>
    </row>
    <row r="817" spans="2:11" x14ac:dyDescent="0.2">
      <c r="B817" s="438" t="s">
        <v>345</v>
      </c>
      <c r="C817" s="59">
        <v>491217</v>
      </c>
      <c r="D817" s="231">
        <v>89256</v>
      </c>
      <c r="E817" s="651">
        <v>1.38</v>
      </c>
      <c r="F817" s="443"/>
      <c r="G817" s="60"/>
    </row>
    <row r="818" spans="2:11" x14ac:dyDescent="0.2">
      <c r="B818" s="438" t="s">
        <v>308</v>
      </c>
      <c r="C818" s="59">
        <v>2795</v>
      </c>
      <c r="D818" s="231">
        <v>-310</v>
      </c>
      <c r="E818" s="651">
        <v>-0.36</v>
      </c>
      <c r="F818" s="443"/>
      <c r="G818" s="60"/>
    </row>
    <row r="819" spans="2:11" x14ac:dyDescent="0.2">
      <c r="B819" s="452" t="s">
        <v>849</v>
      </c>
      <c r="C819" s="5">
        <v>63261</v>
      </c>
      <c r="D819" s="2">
        <v>23904</v>
      </c>
      <c r="E819" s="650">
        <v>21.08</v>
      </c>
      <c r="F819" s="443"/>
      <c r="G819" s="60"/>
    </row>
    <row r="820" spans="2:11" x14ac:dyDescent="0.2">
      <c r="B820" s="1" t="s">
        <v>346</v>
      </c>
      <c r="C820" s="439">
        <v>15800</v>
      </c>
      <c r="D820" s="2">
        <v>4488</v>
      </c>
      <c r="E820" s="650">
        <v>4.53</v>
      </c>
      <c r="F820" s="443"/>
      <c r="G820" s="60"/>
    </row>
    <row r="821" spans="2:11" x14ac:dyDescent="0.2">
      <c r="B821" s="1"/>
      <c r="C821" s="439"/>
      <c r="D821" s="2"/>
      <c r="E821" s="650"/>
      <c r="F821" s="443"/>
      <c r="G821" s="60"/>
    </row>
    <row r="822" spans="2:11" x14ac:dyDescent="0.2">
      <c r="B822" s="1"/>
      <c r="C822" s="1206" t="s">
        <v>2908</v>
      </c>
      <c r="D822" s="1206"/>
      <c r="E822" s="1206"/>
      <c r="F822" s="443"/>
      <c r="G822" s="60"/>
    </row>
    <row r="823" spans="2:11" x14ac:dyDescent="0.2">
      <c r="B823" s="1"/>
      <c r="C823" s="49"/>
      <c r="D823" s="49"/>
      <c r="E823" s="1047"/>
      <c r="F823" s="443"/>
      <c r="G823" s="60"/>
    </row>
    <row r="824" spans="2:11" x14ac:dyDescent="0.2">
      <c r="B824" s="211" t="s">
        <v>342</v>
      </c>
      <c r="C824" s="5">
        <v>863688</v>
      </c>
      <c r="D824" s="2">
        <v>161048</v>
      </c>
      <c r="E824" s="650">
        <v>1.97</v>
      </c>
      <c r="F824" s="443"/>
      <c r="G824" s="60"/>
      <c r="J824" s="64"/>
      <c r="K824" s="64"/>
    </row>
    <row r="825" spans="2:11" x14ac:dyDescent="0.2">
      <c r="B825" s="1" t="s">
        <v>459</v>
      </c>
      <c r="C825" s="5">
        <v>846551</v>
      </c>
      <c r="D825" s="2">
        <v>155509</v>
      </c>
      <c r="E825" s="650">
        <v>1.93</v>
      </c>
      <c r="F825" s="443"/>
      <c r="G825" s="60"/>
      <c r="J825" s="64"/>
      <c r="K825" s="64"/>
    </row>
    <row r="826" spans="2:11" x14ac:dyDescent="0.2">
      <c r="B826" s="452" t="s">
        <v>343</v>
      </c>
      <c r="C826" s="5">
        <v>767625</v>
      </c>
      <c r="D826" s="2">
        <v>115310</v>
      </c>
      <c r="E826" s="650">
        <v>1.45</v>
      </c>
      <c r="F826" s="443"/>
      <c r="G826" s="60"/>
      <c r="J826" s="64"/>
      <c r="K826" s="64"/>
    </row>
    <row r="827" spans="2:11" x14ac:dyDescent="0.2">
      <c r="B827" s="438" t="s">
        <v>344</v>
      </c>
      <c r="C827" s="59">
        <v>267154</v>
      </c>
      <c r="D827" s="231">
        <v>42382</v>
      </c>
      <c r="E827" s="651">
        <v>2.8</v>
      </c>
      <c r="F827" s="443"/>
      <c r="G827" s="60"/>
    </row>
    <row r="828" spans="2:11" x14ac:dyDescent="0.2">
      <c r="B828" s="438" t="s">
        <v>345</v>
      </c>
      <c r="C828" s="59">
        <v>497673</v>
      </c>
      <c r="D828" s="231">
        <v>73207</v>
      </c>
      <c r="E828" s="651">
        <v>1.1499999999999999</v>
      </c>
      <c r="F828" s="443"/>
      <c r="G828" s="60"/>
    </row>
    <row r="829" spans="2:11" x14ac:dyDescent="0.2">
      <c r="B829" s="438" t="s">
        <v>308</v>
      </c>
      <c r="C829" s="59">
        <v>2797</v>
      </c>
      <c r="D829" s="231">
        <v>-279</v>
      </c>
      <c r="E829" s="651">
        <v>-0.3</v>
      </c>
      <c r="F829" s="443"/>
      <c r="G829" s="60"/>
    </row>
    <row r="830" spans="2:11" x14ac:dyDescent="0.2">
      <c r="B830" s="452" t="s">
        <v>849</v>
      </c>
      <c r="C830" s="5">
        <v>78927</v>
      </c>
      <c r="D830" s="2">
        <v>40199</v>
      </c>
      <c r="E830" s="650">
        <v>36.14</v>
      </c>
      <c r="F830" s="443"/>
      <c r="G830" s="60"/>
    </row>
    <row r="831" spans="2:11" x14ac:dyDescent="0.2">
      <c r="B831" s="1" t="s">
        <v>346</v>
      </c>
      <c r="C831" s="439">
        <v>17137</v>
      </c>
      <c r="D831" s="2">
        <v>5539</v>
      </c>
      <c r="E831" s="650">
        <v>5.74</v>
      </c>
      <c r="F831" s="443"/>
      <c r="G831" s="60"/>
    </row>
    <row r="832" spans="2:11" x14ac:dyDescent="0.2">
      <c r="B832" s="1"/>
      <c r="C832" s="439"/>
      <c r="D832" s="2"/>
      <c r="E832" s="650"/>
      <c r="F832" s="443"/>
      <c r="G832" s="60"/>
    </row>
    <row r="833" spans="2:13" x14ac:dyDescent="0.2">
      <c r="B833" s="1"/>
      <c r="C833" s="1206" t="s">
        <v>3246</v>
      </c>
      <c r="D833" s="1206"/>
      <c r="E833" s="1206"/>
      <c r="F833" s="443"/>
      <c r="G833" s="60"/>
    </row>
    <row r="834" spans="2:13" x14ac:dyDescent="0.2">
      <c r="B834" s="211" t="s">
        <v>342</v>
      </c>
      <c r="C834" s="1059">
        <v>868802</v>
      </c>
      <c r="D834" s="1060">
        <v>135380</v>
      </c>
      <c r="E834" s="1061">
        <v>1.7</v>
      </c>
      <c r="F834" s="443"/>
      <c r="G834" s="60"/>
    </row>
    <row r="835" spans="2:13" x14ac:dyDescent="0.2">
      <c r="B835" s="1" t="s">
        <v>459</v>
      </c>
      <c r="C835" s="1059">
        <v>852691</v>
      </c>
      <c r="D835" s="1060">
        <v>131196</v>
      </c>
      <c r="E835" s="1061">
        <v>1.66</v>
      </c>
      <c r="F835" s="1053"/>
      <c r="G835" s="5"/>
      <c r="H835" s="2"/>
      <c r="I835" s="650"/>
      <c r="J835" s="1054"/>
      <c r="K835" s="5"/>
      <c r="L835" s="2"/>
      <c r="M835" s="650"/>
    </row>
    <row r="836" spans="2:13" x14ac:dyDescent="0.2">
      <c r="B836" s="452" t="s">
        <v>343</v>
      </c>
      <c r="C836" s="1059">
        <v>778283</v>
      </c>
      <c r="D836" s="1060">
        <v>97806</v>
      </c>
      <c r="E836" s="1061">
        <v>1.26</v>
      </c>
      <c r="F836" s="1053"/>
      <c r="G836" s="5"/>
      <c r="H836" s="2"/>
      <c r="I836" s="650"/>
      <c r="J836" s="1054"/>
      <c r="K836" s="5"/>
      <c r="L836" s="2"/>
      <c r="M836" s="650"/>
    </row>
    <row r="837" spans="2:13" x14ac:dyDescent="0.2">
      <c r="B837" s="438" t="s">
        <v>344</v>
      </c>
      <c r="C837" s="1062">
        <v>273543</v>
      </c>
      <c r="D837" s="1063">
        <v>38493</v>
      </c>
      <c r="E837" s="1064">
        <v>2.62</v>
      </c>
      <c r="F837" s="1053"/>
      <c r="G837" s="5"/>
      <c r="H837" s="2"/>
      <c r="I837" s="650"/>
      <c r="J837" s="1054"/>
      <c r="K837" s="5"/>
      <c r="L837" s="2"/>
      <c r="M837" s="650"/>
    </row>
    <row r="838" spans="2:13" x14ac:dyDescent="0.2">
      <c r="B838" s="438" t="s">
        <v>345</v>
      </c>
      <c r="C838" s="1062">
        <v>501947</v>
      </c>
      <c r="D838" s="1063">
        <v>59576</v>
      </c>
      <c r="E838" s="1064">
        <v>0.95</v>
      </c>
      <c r="F838" s="1057"/>
      <c r="G838" s="59"/>
      <c r="H838" s="231"/>
      <c r="I838" s="651"/>
      <c r="J838" s="1058"/>
      <c r="K838" s="59"/>
      <c r="L838" s="231"/>
      <c r="M838" s="651"/>
    </row>
    <row r="839" spans="2:13" x14ac:dyDescent="0.2">
      <c r="B839" s="438" t="s">
        <v>308</v>
      </c>
      <c r="C839" s="1062">
        <v>2793</v>
      </c>
      <c r="D839" s="1063">
        <v>-263</v>
      </c>
      <c r="E839" s="1064">
        <v>-0.36</v>
      </c>
      <c r="F839" s="1057"/>
      <c r="G839" s="59"/>
      <c r="H839" s="231"/>
      <c r="I839" s="651"/>
      <c r="J839" s="1058"/>
      <c r="K839" s="59"/>
      <c r="L839" s="231"/>
      <c r="M839" s="651"/>
    </row>
    <row r="840" spans="2:13" x14ac:dyDescent="0.2">
      <c r="B840" s="452" t="s">
        <v>849</v>
      </c>
      <c r="C840" s="1059">
        <v>74409</v>
      </c>
      <c r="D840" s="1060">
        <v>33389</v>
      </c>
      <c r="E840" s="1061">
        <v>31.46</v>
      </c>
      <c r="F840" s="1057"/>
      <c r="G840" s="59"/>
      <c r="H840" s="231"/>
      <c r="I840" s="651"/>
      <c r="J840" s="1058"/>
      <c r="K840" s="59"/>
      <c r="L840" s="231"/>
      <c r="M840" s="651"/>
    </row>
    <row r="841" spans="2:13" x14ac:dyDescent="0.2">
      <c r="B841" s="1" t="s">
        <v>346</v>
      </c>
      <c r="C841" s="1059">
        <v>16111</v>
      </c>
      <c r="D841" s="1060">
        <v>4185</v>
      </c>
      <c r="E841" s="1061">
        <v>4.29</v>
      </c>
      <c r="F841" s="1053"/>
      <c r="G841" s="5"/>
      <c r="H841" s="2"/>
      <c r="I841" s="650"/>
      <c r="J841" s="1054"/>
      <c r="K841" s="5"/>
      <c r="L841" s="2"/>
      <c r="M841" s="650"/>
    </row>
    <row r="842" spans="2:13" x14ac:dyDescent="0.2">
      <c r="B842" s="1"/>
      <c r="C842" s="439"/>
      <c r="D842" s="2"/>
      <c r="E842" s="650"/>
      <c r="F842" s="1053"/>
      <c r="G842" s="5"/>
      <c r="H842" s="2"/>
      <c r="I842" s="650"/>
      <c r="J842" s="1054"/>
      <c r="K842" s="5"/>
      <c r="L842" s="2"/>
      <c r="M842" s="650"/>
    </row>
    <row r="843" spans="2:13" ht="12.75" x14ac:dyDescent="0.2">
      <c r="B843" s="1"/>
      <c r="C843" s="1206" t="s">
        <v>3247</v>
      </c>
      <c r="D843" s="1206"/>
      <c r="E843" s="1206"/>
      <c r="F843" s="1056"/>
      <c r="G843" s="1056"/>
      <c r="H843" s="1056"/>
      <c r="I843" s="1056"/>
      <c r="J843" s="1055"/>
      <c r="K843" s="1058"/>
      <c r="L843" s="1058"/>
      <c r="M843" s="1058"/>
    </row>
    <row r="844" spans="2:13" x14ac:dyDescent="0.2">
      <c r="B844" s="1"/>
      <c r="C844" s="1028"/>
      <c r="D844" s="1028"/>
      <c r="E844" s="1028"/>
    </row>
    <row r="845" spans="2:13" ht="12.75" x14ac:dyDescent="0.2">
      <c r="B845" s="211" t="s">
        <v>342</v>
      </c>
      <c r="C845" s="5">
        <v>844661</v>
      </c>
      <c r="D845" s="2">
        <v>100233</v>
      </c>
      <c r="E845" s="650">
        <v>1.19</v>
      </c>
      <c r="F845" s="1056"/>
      <c r="G845" s="1056"/>
      <c r="H845" s="1056"/>
      <c r="I845" s="1056"/>
      <c r="J845" s="1055"/>
      <c r="K845" s="1058"/>
      <c r="L845" s="1058"/>
      <c r="M845" s="1058"/>
    </row>
    <row r="846" spans="2:13" x14ac:dyDescent="0.2">
      <c r="B846" s="1" t="s">
        <v>459</v>
      </c>
      <c r="C846" s="5">
        <v>828902</v>
      </c>
      <c r="D846" s="2">
        <v>96736</v>
      </c>
      <c r="E846" s="650">
        <v>1.17</v>
      </c>
    </row>
    <row r="847" spans="2:13" x14ac:dyDescent="0.2">
      <c r="B847" s="452" t="s">
        <v>343</v>
      </c>
      <c r="C847" s="5">
        <v>761693</v>
      </c>
      <c r="D847" s="2">
        <v>63687</v>
      </c>
      <c r="E847" s="650">
        <v>0.78</v>
      </c>
      <c r="F847" s="443"/>
      <c r="G847" s="60"/>
    </row>
    <row r="848" spans="2:13" x14ac:dyDescent="0.2">
      <c r="B848" s="438" t="s">
        <v>344</v>
      </c>
      <c r="C848" s="59">
        <v>267740</v>
      </c>
      <c r="D848" s="231">
        <v>16890</v>
      </c>
      <c r="E848" s="651">
        <v>1.07</v>
      </c>
      <c r="F848" s="443"/>
      <c r="G848" s="60"/>
    </row>
    <row r="849" spans="2:7" x14ac:dyDescent="0.2">
      <c r="B849" s="438" t="s">
        <v>345</v>
      </c>
      <c r="C849" s="59">
        <v>491476</v>
      </c>
      <c r="D849" s="231">
        <v>47143</v>
      </c>
      <c r="E849" s="651">
        <v>0.72</v>
      </c>
      <c r="F849" s="443"/>
      <c r="G849" s="60"/>
    </row>
    <row r="850" spans="2:7" x14ac:dyDescent="0.2">
      <c r="B850" s="438" t="s">
        <v>308</v>
      </c>
      <c r="C850" s="59">
        <v>2478</v>
      </c>
      <c r="D850" s="231">
        <v>-346</v>
      </c>
      <c r="E850" s="651">
        <v>-0.48</v>
      </c>
      <c r="F850" s="443"/>
      <c r="G850" s="60"/>
    </row>
    <row r="851" spans="2:7" x14ac:dyDescent="0.2">
      <c r="B851" s="452" t="s">
        <v>849</v>
      </c>
      <c r="C851" s="5">
        <v>67208</v>
      </c>
      <c r="D851" s="2">
        <v>33049</v>
      </c>
      <c r="E851" s="650">
        <v>29.09</v>
      </c>
      <c r="F851" s="443"/>
      <c r="G851" s="60"/>
    </row>
    <row r="852" spans="2:7" x14ac:dyDescent="0.2">
      <c r="B852" s="1" t="s">
        <v>346</v>
      </c>
      <c r="C852" s="5">
        <v>15759</v>
      </c>
      <c r="D852" s="2">
        <v>3498</v>
      </c>
      <c r="E852" s="650">
        <v>3.15</v>
      </c>
      <c r="F852" s="443"/>
      <c r="G852" s="60"/>
    </row>
    <row r="853" spans="2:7" ht="12" thickBot="1" x14ac:dyDescent="0.25">
      <c r="B853" s="445"/>
      <c r="C853" s="446"/>
      <c r="D853" s="446"/>
      <c r="E853" s="1050"/>
      <c r="F853" s="2"/>
      <c r="G853" s="3"/>
    </row>
    <row r="854" spans="2:7" x14ac:dyDescent="0.2">
      <c r="B854" s="447" t="s">
        <v>1935</v>
      </c>
      <c r="C854" s="448"/>
      <c r="D854" s="448"/>
      <c r="E854" s="1051"/>
      <c r="F854" s="125"/>
      <c r="G854" s="125"/>
    </row>
    <row r="855" spans="2:7" x14ac:dyDescent="0.2">
      <c r="B855" s="415" t="s">
        <v>1911</v>
      </c>
      <c r="C855" s="49"/>
      <c r="D855" s="449"/>
      <c r="E855" s="1047"/>
      <c r="F855" s="441"/>
      <c r="G855" s="61"/>
    </row>
    <row r="856" spans="2:7" x14ac:dyDescent="0.2">
      <c r="B856" s="1027" t="s">
        <v>1954</v>
      </c>
      <c r="C856" s="1027"/>
      <c r="D856" s="1027"/>
      <c r="E856" s="1052"/>
      <c r="F856" s="450"/>
      <c r="G856" s="451"/>
    </row>
    <row r="857" spans="2:7" x14ac:dyDescent="0.2">
      <c r="B857" s="1027" t="s">
        <v>1955</v>
      </c>
      <c r="C857" s="1027"/>
      <c r="D857" s="1027"/>
      <c r="E857" s="1052"/>
      <c r="F857" s="450"/>
      <c r="G857" s="451"/>
    </row>
    <row r="858" spans="2:7" x14ac:dyDescent="0.2">
      <c r="B858" s="1027" t="s">
        <v>1956</v>
      </c>
      <c r="C858" s="1027"/>
      <c r="D858" s="1027"/>
      <c r="E858" s="1052"/>
      <c r="F858" s="450"/>
      <c r="G858" s="451"/>
    </row>
    <row r="859" spans="2:7" ht="24.75" customHeight="1" x14ac:dyDescent="0.2">
      <c r="B859" s="1213" t="s">
        <v>1957</v>
      </c>
      <c r="C859" s="1213"/>
      <c r="D859" s="1213"/>
      <c r="E859" s="1213"/>
      <c r="F859" s="1213"/>
      <c r="G859" s="1213"/>
    </row>
    <row r="860" spans="2:7" ht="80.099999999999994" customHeight="1" x14ac:dyDescent="0.2">
      <c r="B860" s="1212" t="s">
        <v>1940</v>
      </c>
      <c r="C860" s="1212"/>
      <c r="D860" s="1212"/>
      <c r="E860" s="1212"/>
      <c r="F860" s="1212"/>
      <c r="G860" s="1212"/>
    </row>
    <row r="861" spans="2:7" x14ac:dyDescent="0.2">
      <c r="B861" s="452"/>
      <c r="C861" s="49"/>
      <c r="D861" s="444"/>
      <c r="E861" s="1047"/>
      <c r="F861" s="442"/>
      <c r="G861" s="63"/>
    </row>
    <row r="862" spans="2:7" x14ac:dyDescent="0.2">
      <c r="B862" s="1"/>
      <c r="C862" s="49"/>
      <c r="D862" s="444"/>
      <c r="E862" s="1049"/>
      <c r="F862" s="443"/>
      <c r="G862" s="60"/>
    </row>
    <row r="863" spans="2:7" x14ac:dyDescent="0.2">
      <c r="B863" s="1"/>
      <c r="C863" s="49"/>
      <c r="D863" s="49"/>
      <c r="E863" s="1047"/>
      <c r="F863" s="2"/>
      <c r="G863" s="3"/>
    </row>
    <row r="864" spans="2:7" x14ac:dyDescent="0.2">
      <c r="B864" s="1"/>
      <c r="C864" s="1206"/>
      <c r="D864" s="1206"/>
      <c r="E864" s="1206"/>
      <c r="F864" s="125"/>
      <c r="G864" s="125"/>
    </row>
    <row r="865" spans="2:7" ht="12" customHeight="1" x14ac:dyDescent="0.2">
      <c r="B865" s="1"/>
      <c r="C865" s="49"/>
      <c r="D865" s="49"/>
      <c r="E865" s="1047"/>
      <c r="F865" s="2"/>
      <c r="G865" s="3"/>
    </row>
    <row r="866" spans="2:7" x14ac:dyDescent="0.2">
      <c r="B866" s="211"/>
      <c r="C866" s="49"/>
      <c r="D866" s="444"/>
      <c r="E866" s="1047"/>
      <c r="F866" s="442"/>
      <c r="G866" s="63"/>
    </row>
    <row r="867" spans="2:7" x14ac:dyDescent="0.2">
      <c r="B867" s="1"/>
      <c r="C867" s="49"/>
      <c r="D867" s="449"/>
      <c r="E867" s="1047"/>
      <c r="F867" s="441"/>
      <c r="G867" s="61"/>
    </row>
    <row r="868" spans="2:7" x14ac:dyDescent="0.2">
      <c r="B868" s="452"/>
      <c r="C868" s="49"/>
      <c r="D868" s="449"/>
      <c r="E868" s="1047"/>
      <c r="F868" s="441"/>
      <c r="G868" s="61"/>
    </row>
    <row r="869" spans="2:7" x14ac:dyDescent="0.2">
      <c r="B869" s="438"/>
      <c r="C869" s="49"/>
      <c r="D869" s="449"/>
      <c r="E869" s="1047"/>
      <c r="F869" s="441"/>
      <c r="G869" s="61"/>
    </row>
    <row r="870" spans="2:7" x14ac:dyDescent="0.2">
      <c r="B870" s="438"/>
      <c r="C870" s="49"/>
      <c r="D870" s="449"/>
      <c r="E870" s="1047"/>
      <c r="F870" s="441"/>
      <c r="G870" s="63"/>
    </row>
    <row r="871" spans="2:7" x14ac:dyDescent="0.2">
      <c r="B871" s="438"/>
      <c r="C871" s="49"/>
      <c r="D871" s="449"/>
      <c r="E871" s="1047"/>
      <c r="F871" s="441"/>
      <c r="G871" s="63"/>
    </row>
    <row r="872" spans="2:7" x14ac:dyDescent="0.2">
      <c r="B872" s="452"/>
      <c r="C872" s="49"/>
      <c r="D872" s="444"/>
      <c r="E872" s="1047"/>
      <c r="F872" s="442"/>
      <c r="G872" s="63"/>
    </row>
    <row r="873" spans="2:7" x14ac:dyDescent="0.2">
      <c r="B873" s="1"/>
      <c r="C873" s="49"/>
      <c r="D873" s="444"/>
      <c r="E873" s="1049"/>
      <c r="F873" s="443"/>
      <c r="G873" s="60"/>
    </row>
    <row r="874" spans="2:7" x14ac:dyDescent="0.2">
      <c r="B874" s="1"/>
      <c r="C874" s="49"/>
      <c r="D874" s="49"/>
      <c r="E874" s="1047"/>
      <c r="F874" s="2"/>
      <c r="G874" s="3"/>
    </row>
    <row r="875" spans="2:7" x14ac:dyDescent="0.2">
      <c r="B875" s="1"/>
      <c r="C875" s="1206"/>
      <c r="D875" s="1206"/>
      <c r="E875" s="1206"/>
      <c r="F875" s="125"/>
      <c r="G875" s="125"/>
    </row>
    <row r="876" spans="2:7" x14ac:dyDescent="0.2">
      <c r="B876" s="1"/>
      <c r="C876" s="49"/>
      <c r="D876" s="49"/>
      <c r="E876" s="1047"/>
      <c r="F876" s="2"/>
      <c r="G876" s="3"/>
    </row>
    <row r="877" spans="2:7" x14ac:dyDescent="0.2">
      <c r="B877" s="211"/>
      <c r="C877" s="49"/>
      <c r="D877" s="444"/>
      <c r="E877" s="1047"/>
      <c r="F877" s="442"/>
      <c r="G877" s="63"/>
    </row>
    <row r="878" spans="2:7" x14ac:dyDescent="0.2">
      <c r="B878" s="1"/>
      <c r="C878" s="49"/>
      <c r="D878" s="449"/>
      <c r="E878" s="1047"/>
      <c r="F878" s="441"/>
      <c r="G878" s="61"/>
    </row>
    <row r="879" spans="2:7" x14ac:dyDescent="0.2">
      <c r="B879" s="452"/>
      <c r="C879" s="49"/>
      <c r="D879" s="449"/>
      <c r="E879" s="1047"/>
      <c r="F879" s="441"/>
      <c r="G879" s="61"/>
    </row>
    <row r="880" spans="2:7" x14ac:dyDescent="0.2">
      <c r="B880" s="438"/>
      <c r="C880" s="49"/>
      <c r="D880" s="449"/>
      <c r="E880" s="1047"/>
      <c r="F880" s="441"/>
      <c r="G880" s="61"/>
    </row>
    <row r="881" spans="2:7" x14ac:dyDescent="0.2">
      <c r="B881" s="438"/>
      <c r="C881" s="49"/>
      <c r="D881" s="449"/>
      <c r="E881" s="1047"/>
      <c r="F881" s="441"/>
      <c r="G881" s="63"/>
    </row>
    <row r="882" spans="2:7" x14ac:dyDescent="0.2">
      <c r="B882" s="438"/>
      <c r="C882" s="49"/>
      <c r="D882" s="449"/>
      <c r="E882" s="1047"/>
      <c r="F882" s="441"/>
      <c r="G882" s="63"/>
    </row>
    <row r="883" spans="2:7" x14ac:dyDescent="0.2">
      <c r="B883" s="452"/>
      <c r="C883" s="49"/>
      <c r="D883" s="444"/>
      <c r="E883" s="1047"/>
      <c r="F883" s="442"/>
      <c r="G883" s="63"/>
    </row>
    <row r="884" spans="2:7" x14ac:dyDescent="0.2">
      <c r="B884" s="1"/>
      <c r="C884" s="49"/>
      <c r="D884" s="444"/>
      <c r="E884" s="1049"/>
      <c r="F884" s="443"/>
      <c r="G884" s="60"/>
    </row>
    <row r="885" spans="2:7" x14ac:dyDescent="0.2">
      <c r="B885" s="1"/>
      <c r="C885" s="49"/>
      <c r="D885" s="49"/>
      <c r="E885" s="1047"/>
      <c r="F885" s="2"/>
      <c r="G885" s="3"/>
    </row>
    <row r="886" spans="2:7" x14ac:dyDescent="0.2">
      <c r="B886" s="1"/>
      <c r="C886" s="49"/>
      <c r="D886" s="49"/>
      <c r="E886" s="1047"/>
      <c r="F886" s="2"/>
      <c r="G886" s="3"/>
    </row>
    <row r="887" spans="2:7" x14ac:dyDescent="0.2">
      <c r="B887" s="1"/>
      <c r="C887" s="49"/>
      <c r="D887" s="49"/>
      <c r="E887" s="1047"/>
      <c r="F887" s="2"/>
      <c r="G887" s="3"/>
    </row>
    <row r="888" spans="2:7" x14ac:dyDescent="0.2">
      <c r="B888" s="1"/>
      <c r="C888" s="49"/>
      <c r="D888" s="49"/>
      <c r="E888" s="1047"/>
      <c r="F888" s="2"/>
      <c r="G888" s="3"/>
    </row>
    <row r="889" spans="2:7" x14ac:dyDescent="0.2">
      <c r="B889" s="1"/>
      <c r="C889" s="49"/>
      <c r="D889" s="49"/>
      <c r="E889" s="1047"/>
      <c r="F889" s="2"/>
      <c r="G889" s="3"/>
    </row>
    <row r="890" spans="2:7" x14ac:dyDescent="0.2">
      <c r="B890" s="1"/>
      <c r="C890" s="49"/>
      <c r="D890" s="49"/>
      <c r="E890" s="1047"/>
      <c r="F890" s="2"/>
      <c r="G890" s="3"/>
    </row>
    <row r="891" spans="2:7" x14ac:dyDescent="0.2">
      <c r="B891" s="1"/>
      <c r="C891" s="49"/>
      <c r="D891" s="49"/>
      <c r="E891" s="1047"/>
      <c r="F891" s="2"/>
      <c r="G891" s="3"/>
    </row>
    <row r="892" spans="2:7" x14ac:dyDescent="0.2">
      <c r="B892" s="1"/>
      <c r="C892" s="49"/>
      <c r="D892" s="49"/>
      <c r="E892" s="1047"/>
      <c r="F892" s="2"/>
      <c r="G892" s="3"/>
    </row>
    <row r="893" spans="2:7" x14ac:dyDescent="0.2">
      <c r="B893" s="1"/>
      <c r="C893" s="49"/>
      <c r="D893" s="49"/>
      <c r="E893" s="1047"/>
      <c r="F893" s="2"/>
      <c r="G893" s="3"/>
    </row>
    <row r="894" spans="2:7" x14ac:dyDescent="0.2">
      <c r="B894" s="1"/>
      <c r="C894" s="49"/>
      <c r="D894" s="49"/>
      <c r="E894" s="1047"/>
      <c r="F894" s="2"/>
      <c r="G894" s="3"/>
    </row>
    <row r="895" spans="2:7" x14ac:dyDescent="0.2">
      <c r="B895" s="1"/>
      <c r="C895" s="49"/>
      <c r="D895" s="49"/>
      <c r="E895" s="1047"/>
      <c r="F895" s="2"/>
      <c r="G895" s="3"/>
    </row>
    <row r="896" spans="2:7" x14ac:dyDescent="0.2">
      <c r="B896" s="1"/>
      <c r="C896" s="49"/>
      <c r="D896" s="49"/>
      <c r="E896" s="1047"/>
      <c r="F896" s="2"/>
      <c r="G896" s="3"/>
    </row>
    <row r="897" spans="2:7" x14ac:dyDescent="0.2">
      <c r="B897" s="1"/>
      <c r="C897" s="49"/>
      <c r="D897" s="49"/>
      <c r="E897" s="1047"/>
      <c r="F897" s="2"/>
      <c r="G897" s="3"/>
    </row>
    <row r="898" spans="2:7" x14ac:dyDescent="0.2">
      <c r="B898" s="1"/>
      <c r="C898" s="49"/>
      <c r="D898" s="49"/>
      <c r="E898" s="1047"/>
      <c r="F898" s="2"/>
      <c r="G898" s="3"/>
    </row>
    <row r="899" spans="2:7" x14ac:dyDescent="0.2">
      <c r="B899" s="1"/>
      <c r="C899" s="49"/>
      <c r="D899" s="49"/>
      <c r="E899" s="1047"/>
      <c r="F899" s="2"/>
      <c r="G899" s="3"/>
    </row>
    <row r="900" spans="2:7" x14ac:dyDescent="0.2">
      <c r="B900" s="1"/>
      <c r="C900" s="49"/>
      <c r="D900" s="49"/>
      <c r="E900" s="1047"/>
      <c r="F900" s="2"/>
      <c r="G900" s="3"/>
    </row>
    <row r="901" spans="2:7" x14ac:dyDescent="0.2">
      <c r="B901" s="1"/>
      <c r="C901" s="49"/>
      <c r="D901" s="49"/>
      <c r="E901" s="1047"/>
      <c r="F901" s="2"/>
      <c r="G901" s="3"/>
    </row>
    <row r="902" spans="2:7" x14ac:dyDescent="0.2">
      <c r="B902" s="1"/>
      <c r="C902" s="49"/>
      <c r="D902" s="49"/>
      <c r="E902" s="1047"/>
      <c r="F902" s="2"/>
      <c r="G902" s="3"/>
    </row>
    <row r="903" spans="2:7" x14ac:dyDescent="0.2">
      <c r="B903" s="1"/>
      <c r="C903" s="49"/>
      <c r="D903" s="49"/>
      <c r="E903" s="1047"/>
      <c r="F903" s="2"/>
      <c r="G903" s="3"/>
    </row>
    <row r="904" spans="2:7" x14ac:dyDescent="0.2">
      <c r="B904" s="1"/>
      <c r="C904" s="49"/>
      <c r="D904" s="49"/>
      <c r="E904" s="1047"/>
      <c r="F904" s="2"/>
      <c r="G904" s="3"/>
    </row>
    <row r="905" spans="2:7" x14ac:dyDescent="0.2">
      <c r="B905" s="1"/>
      <c r="C905" s="49"/>
      <c r="D905" s="49"/>
      <c r="E905" s="1047"/>
      <c r="F905" s="2"/>
      <c r="G905" s="3"/>
    </row>
    <row r="906" spans="2:7" x14ac:dyDescent="0.2">
      <c r="B906" s="1"/>
      <c r="C906" s="49"/>
      <c r="D906" s="49"/>
      <c r="E906" s="1047"/>
      <c r="F906" s="2"/>
      <c r="G906" s="3"/>
    </row>
    <row r="907" spans="2:7" x14ac:dyDescent="0.2">
      <c r="B907" s="1"/>
      <c r="C907" s="49"/>
      <c r="D907" s="49"/>
      <c r="E907" s="1047"/>
      <c r="F907" s="2"/>
      <c r="G907" s="3"/>
    </row>
    <row r="908" spans="2:7" x14ac:dyDescent="0.2">
      <c r="B908" s="1"/>
      <c r="C908" s="49"/>
      <c r="D908" s="49"/>
      <c r="E908" s="1047"/>
      <c r="F908" s="2"/>
      <c r="G908" s="3"/>
    </row>
    <row r="909" spans="2:7" x14ac:dyDescent="0.2">
      <c r="B909" s="1"/>
      <c r="C909" s="49"/>
      <c r="D909" s="49"/>
      <c r="E909" s="1047"/>
      <c r="F909" s="2"/>
      <c r="G909" s="3"/>
    </row>
    <row r="910" spans="2:7" x14ac:dyDescent="0.2">
      <c r="B910" s="1"/>
      <c r="C910" s="49"/>
      <c r="D910" s="49"/>
      <c r="E910" s="1047"/>
      <c r="F910" s="2"/>
      <c r="G910" s="3"/>
    </row>
    <row r="911" spans="2:7" x14ac:dyDescent="0.2">
      <c r="B911" s="1"/>
      <c r="C911" s="49"/>
      <c r="D911" s="49"/>
      <c r="E911" s="1047"/>
      <c r="F911" s="2"/>
      <c r="G911" s="3"/>
    </row>
    <row r="912" spans="2:7" x14ac:dyDescent="0.2">
      <c r="B912" s="1"/>
      <c r="C912" s="49"/>
      <c r="D912" s="49"/>
      <c r="E912" s="1047"/>
      <c r="F912" s="2"/>
      <c r="G912" s="3"/>
    </row>
    <row r="913" spans="2:7" x14ac:dyDescent="0.2">
      <c r="B913" s="1"/>
      <c r="C913" s="49"/>
      <c r="D913" s="49"/>
      <c r="E913" s="1047"/>
      <c r="F913" s="2"/>
      <c r="G913" s="3"/>
    </row>
    <row r="914" spans="2:7" x14ac:dyDescent="0.2">
      <c r="B914" s="1"/>
      <c r="C914" s="49"/>
      <c r="D914" s="49"/>
      <c r="E914" s="1047"/>
      <c r="F914" s="2"/>
      <c r="G914" s="3"/>
    </row>
    <row r="915" spans="2:7" x14ac:dyDescent="0.2">
      <c r="B915" s="1"/>
      <c r="C915" s="49"/>
      <c r="D915" s="49"/>
      <c r="E915" s="1047"/>
      <c r="F915" s="2"/>
      <c r="G915" s="3"/>
    </row>
    <row r="916" spans="2:7" x14ac:dyDescent="0.2">
      <c r="B916" s="1"/>
      <c r="C916" s="49"/>
      <c r="D916" s="49"/>
      <c r="E916" s="1047"/>
      <c r="F916" s="2"/>
      <c r="G916" s="3"/>
    </row>
    <row r="917" spans="2:7" x14ac:dyDescent="0.2">
      <c r="B917" s="1"/>
      <c r="C917" s="49"/>
      <c r="D917" s="49"/>
      <c r="E917" s="1047"/>
      <c r="F917" s="2"/>
      <c r="G917" s="3"/>
    </row>
    <row r="918" spans="2:7" x14ac:dyDescent="0.2">
      <c r="B918" s="1"/>
      <c r="C918" s="49"/>
      <c r="D918" s="49"/>
      <c r="E918" s="1047"/>
      <c r="F918" s="2"/>
      <c r="G918" s="3"/>
    </row>
    <row r="919" spans="2:7" x14ac:dyDescent="0.2">
      <c r="B919" s="1"/>
      <c r="C919" s="49"/>
      <c r="D919" s="49"/>
      <c r="E919" s="1047"/>
      <c r="F919" s="2"/>
      <c r="G919" s="3"/>
    </row>
    <row r="920" spans="2:7" x14ac:dyDescent="0.2">
      <c r="B920" s="1"/>
      <c r="C920" s="49"/>
      <c r="D920" s="49"/>
      <c r="E920" s="1047"/>
      <c r="F920" s="2"/>
      <c r="G920" s="3"/>
    </row>
    <row r="921" spans="2:7" x14ac:dyDescent="0.2">
      <c r="B921" s="1"/>
      <c r="C921" s="49"/>
      <c r="D921" s="49"/>
      <c r="E921" s="1047"/>
      <c r="F921" s="2"/>
      <c r="G921" s="3"/>
    </row>
    <row r="922" spans="2:7" x14ac:dyDescent="0.2">
      <c r="B922" s="1"/>
      <c r="C922" s="49"/>
      <c r="D922" s="49"/>
      <c r="E922" s="1047"/>
      <c r="F922" s="2"/>
      <c r="G922" s="3"/>
    </row>
    <row r="923" spans="2:7" x14ac:dyDescent="0.2">
      <c r="B923" s="1"/>
      <c r="C923" s="49"/>
      <c r="D923" s="49"/>
      <c r="E923" s="1047"/>
      <c r="F923" s="2"/>
      <c r="G923" s="3"/>
    </row>
    <row r="924" spans="2:7" x14ac:dyDescent="0.2">
      <c r="B924" s="1"/>
      <c r="C924" s="49"/>
      <c r="D924" s="49"/>
      <c r="E924" s="1047"/>
      <c r="F924" s="2"/>
      <c r="G924" s="3"/>
    </row>
    <row r="925" spans="2:7" x14ac:dyDescent="0.2">
      <c r="B925" s="1"/>
      <c r="C925" s="49"/>
      <c r="D925" s="49"/>
      <c r="E925" s="1047"/>
      <c r="F925" s="2"/>
      <c r="G925" s="3"/>
    </row>
    <row r="926" spans="2:7" x14ac:dyDescent="0.2">
      <c r="B926" s="1"/>
      <c r="C926" s="49"/>
      <c r="D926" s="49"/>
      <c r="E926" s="1047"/>
      <c r="F926" s="2"/>
      <c r="G926" s="3"/>
    </row>
    <row r="927" spans="2:7" x14ac:dyDescent="0.2">
      <c r="B927" s="1"/>
      <c r="C927" s="49"/>
      <c r="D927" s="49"/>
      <c r="E927" s="1047"/>
      <c r="F927" s="2"/>
      <c r="G927" s="3"/>
    </row>
  </sheetData>
  <mergeCells count="85">
    <mergeCell ref="C635:E635"/>
    <mergeCell ref="C646:E646"/>
    <mergeCell ref="C657:E657"/>
    <mergeCell ref="C668:E668"/>
    <mergeCell ref="B860:G860"/>
    <mergeCell ref="B859:G859"/>
    <mergeCell ref="C734:E734"/>
    <mergeCell ref="C745:E745"/>
    <mergeCell ref="C756:E756"/>
    <mergeCell ref="C679:E679"/>
    <mergeCell ref="C690:E690"/>
    <mergeCell ref="C701:E701"/>
    <mergeCell ref="C712:E712"/>
    <mergeCell ref="C723:E723"/>
    <mergeCell ref="C767:E767"/>
    <mergeCell ref="C778:E778"/>
    <mergeCell ref="C875:E875"/>
    <mergeCell ref="C864:E864"/>
    <mergeCell ref="B2:G2"/>
    <mergeCell ref="C5:E5"/>
    <mergeCell ref="C8:G8"/>
    <mergeCell ref="C20:G20"/>
    <mergeCell ref="C32:G32"/>
    <mergeCell ref="B5:B6"/>
    <mergeCell ref="C80:G80"/>
    <mergeCell ref="C44:G44"/>
    <mergeCell ref="C56:G56"/>
    <mergeCell ref="C68:G68"/>
    <mergeCell ref="C569:E569"/>
    <mergeCell ref="C580:E580"/>
    <mergeCell ref="C591:E591"/>
    <mergeCell ref="C613:E613"/>
    <mergeCell ref="C624:E624"/>
    <mergeCell ref="C459:E459"/>
    <mergeCell ref="C470:E470"/>
    <mergeCell ref="C481:E481"/>
    <mergeCell ref="C492:E492"/>
    <mergeCell ref="C503:E503"/>
    <mergeCell ref="C602:E602"/>
    <mergeCell ref="C514:E514"/>
    <mergeCell ref="C525:E525"/>
    <mergeCell ref="C536:E536"/>
    <mergeCell ref="C547:E547"/>
    <mergeCell ref="C558:E558"/>
    <mergeCell ref="C404:E404"/>
    <mergeCell ref="C415:E415"/>
    <mergeCell ref="C426:E426"/>
    <mergeCell ref="C437:E437"/>
    <mergeCell ref="C448:E448"/>
    <mergeCell ref="C349:E349"/>
    <mergeCell ref="C360:E360"/>
    <mergeCell ref="C371:E371"/>
    <mergeCell ref="C382:E382"/>
    <mergeCell ref="C393:E393"/>
    <mergeCell ref="G5:G6"/>
    <mergeCell ref="C97:E97"/>
    <mergeCell ref="C108:E108"/>
    <mergeCell ref="C119:E119"/>
    <mergeCell ref="C316:E316"/>
    <mergeCell ref="C185:E185"/>
    <mergeCell ref="C196:E196"/>
    <mergeCell ref="C207:E207"/>
    <mergeCell ref="C218:E218"/>
    <mergeCell ref="F5:F6"/>
    <mergeCell ref="C130:E130"/>
    <mergeCell ref="C141:E141"/>
    <mergeCell ref="C152:E152"/>
    <mergeCell ref="C163:E163"/>
    <mergeCell ref="C174:E174"/>
    <mergeCell ref="C229:E229"/>
    <mergeCell ref="C833:E833"/>
    <mergeCell ref="C843:E843"/>
    <mergeCell ref="C789:E789"/>
    <mergeCell ref="C800:E800"/>
    <mergeCell ref="C822:E822"/>
    <mergeCell ref="C811:E811"/>
    <mergeCell ref="C327:E327"/>
    <mergeCell ref="C338:E338"/>
    <mergeCell ref="C294:E294"/>
    <mergeCell ref="C305:E305"/>
    <mergeCell ref="C240:E240"/>
    <mergeCell ref="C251:E251"/>
    <mergeCell ref="C261:E261"/>
    <mergeCell ref="C272:E272"/>
    <mergeCell ref="C283:E283"/>
  </mergeCells>
  <phoneticPr fontId="2" type="noConversion"/>
  <pageMargins left="0.75" right="0.75" top="1" bottom="1" header="0.5" footer="0.5"/>
  <pageSetup scale="90"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31"/>
  <sheetViews>
    <sheetView topLeftCell="A242" workbookViewId="0">
      <selection activeCell="N334" sqref="N334"/>
    </sheetView>
  </sheetViews>
  <sheetFormatPr defaultRowHeight="11.25" x14ac:dyDescent="0.2"/>
  <cols>
    <col min="1" max="1" width="3.7109375" style="12" customWidth="1"/>
    <col min="2" max="2" width="20.42578125" style="12" customWidth="1"/>
    <col min="3" max="7" width="9.140625" style="12"/>
    <col min="8" max="8" width="5.5703125" style="21" customWidth="1"/>
    <col min="9" max="16384" width="9.140625" style="12"/>
  </cols>
  <sheetData>
    <row r="2" spans="2:13" ht="18.75" x14ac:dyDescent="0.2">
      <c r="B2" s="1217" t="s">
        <v>1511</v>
      </c>
      <c r="C2" s="1217"/>
      <c r="D2" s="1217"/>
      <c r="E2" s="1217"/>
      <c r="F2" s="1217"/>
      <c r="G2" s="1217"/>
      <c r="H2" s="1217"/>
      <c r="I2" s="1217"/>
      <c r="J2" s="1217"/>
      <c r="K2" s="1217"/>
      <c r="L2" s="1217"/>
      <c r="M2" s="1217"/>
    </row>
    <row r="3" spans="2:13" ht="12" thickBot="1" x14ac:dyDescent="0.25">
      <c r="B3" s="453"/>
      <c r="C3" s="21"/>
      <c r="D3" s="21"/>
      <c r="E3" s="21"/>
      <c r="F3" s="21"/>
      <c r="G3" s="21"/>
      <c r="I3" s="21"/>
      <c r="J3" s="21"/>
      <c r="K3" s="21"/>
      <c r="L3" s="21"/>
      <c r="M3" s="21"/>
    </row>
    <row r="4" spans="2:13" ht="32.25" thickBot="1" x14ac:dyDescent="0.25">
      <c r="B4" s="398"/>
      <c r="C4" s="307" t="s">
        <v>1512</v>
      </c>
      <c r="D4" s="307" t="s">
        <v>1513</v>
      </c>
      <c r="E4" s="307" t="s">
        <v>308</v>
      </c>
      <c r="F4" s="307" t="s">
        <v>1515</v>
      </c>
      <c r="G4" s="307" t="s">
        <v>1514</v>
      </c>
      <c r="H4" s="398"/>
      <c r="I4" s="307" t="s">
        <v>1512</v>
      </c>
      <c r="J4" s="307" t="s">
        <v>1513</v>
      </c>
      <c r="K4" s="307" t="s">
        <v>308</v>
      </c>
      <c r="L4" s="307" t="s">
        <v>1515</v>
      </c>
      <c r="M4" s="307" t="s">
        <v>1514</v>
      </c>
    </row>
    <row r="5" spans="2:13" x14ac:dyDescent="0.2">
      <c r="B5" s="398"/>
      <c r="C5" s="118"/>
      <c r="D5" s="118"/>
      <c r="E5" s="118"/>
      <c r="F5" s="118"/>
      <c r="G5" s="118"/>
      <c r="H5" s="118"/>
      <c r="I5" s="118"/>
      <c r="J5" s="118"/>
      <c r="K5" s="118"/>
      <c r="L5" s="118"/>
      <c r="M5" s="118"/>
    </row>
    <row r="6" spans="2:13" s="21" customFormat="1" x14ac:dyDescent="0.2">
      <c r="B6" s="111"/>
      <c r="C6" s="1214">
        <v>1957</v>
      </c>
      <c r="D6" s="1215"/>
      <c r="E6" s="1215"/>
      <c r="F6" s="1215"/>
      <c r="G6" s="1216"/>
      <c r="H6" s="454"/>
      <c r="I6" s="1214">
        <v>1958</v>
      </c>
      <c r="J6" s="1215"/>
      <c r="K6" s="1215"/>
      <c r="L6" s="1215"/>
      <c r="M6" s="1216"/>
    </row>
    <row r="7" spans="2:13" x14ac:dyDescent="0.2">
      <c r="B7" s="11" t="s">
        <v>348</v>
      </c>
      <c r="C7" s="441">
        <v>2</v>
      </c>
      <c r="D7" s="441">
        <v>47</v>
      </c>
      <c r="E7" s="441">
        <v>29</v>
      </c>
      <c r="F7" s="441">
        <v>76</v>
      </c>
      <c r="G7" s="441">
        <v>14952</v>
      </c>
      <c r="H7" s="455"/>
      <c r="I7" s="441">
        <v>2</v>
      </c>
      <c r="J7" s="441">
        <v>57</v>
      </c>
      <c r="K7" s="441">
        <v>27</v>
      </c>
      <c r="L7" s="441">
        <v>84</v>
      </c>
      <c r="M7" s="441">
        <v>14798</v>
      </c>
    </row>
    <row r="8" spans="2:13" x14ac:dyDescent="0.2">
      <c r="B8" s="11" t="s">
        <v>349</v>
      </c>
      <c r="C8" s="441">
        <v>4</v>
      </c>
      <c r="D8" s="441">
        <v>23</v>
      </c>
      <c r="E8" s="441">
        <v>18</v>
      </c>
      <c r="F8" s="441">
        <v>41</v>
      </c>
      <c r="G8" s="441">
        <v>21721</v>
      </c>
      <c r="H8" s="455"/>
      <c r="I8" s="441">
        <v>4</v>
      </c>
      <c r="J8" s="441">
        <v>12</v>
      </c>
      <c r="K8" s="441">
        <v>19</v>
      </c>
      <c r="L8" s="441">
        <v>48</v>
      </c>
      <c r="M8" s="441">
        <v>19228</v>
      </c>
    </row>
    <row r="9" spans="2:13" x14ac:dyDescent="0.2">
      <c r="B9" s="11" t="s">
        <v>350</v>
      </c>
      <c r="C9" s="441">
        <v>5</v>
      </c>
      <c r="D9" s="441">
        <v>26</v>
      </c>
      <c r="E9" s="441">
        <v>2</v>
      </c>
      <c r="F9" s="441">
        <v>28</v>
      </c>
      <c r="G9" s="441">
        <v>27899</v>
      </c>
      <c r="H9" s="455"/>
      <c r="I9" s="441">
        <v>5</v>
      </c>
      <c r="J9" s="441">
        <v>31</v>
      </c>
      <c r="K9" s="441">
        <v>2</v>
      </c>
      <c r="L9" s="441">
        <v>33</v>
      </c>
      <c r="M9" s="441">
        <v>23796</v>
      </c>
    </row>
    <row r="10" spans="2:13" x14ac:dyDescent="0.2">
      <c r="B10" s="11" t="s">
        <v>351</v>
      </c>
      <c r="C10" s="441">
        <v>4</v>
      </c>
      <c r="D10" s="441">
        <v>10</v>
      </c>
      <c r="E10" s="441">
        <v>2</v>
      </c>
      <c r="F10" s="441">
        <v>12</v>
      </c>
      <c r="G10" s="441">
        <v>27387</v>
      </c>
      <c r="H10" s="455"/>
      <c r="I10" s="441">
        <v>4</v>
      </c>
      <c r="J10" s="441">
        <v>15</v>
      </c>
      <c r="K10" s="441">
        <v>2</v>
      </c>
      <c r="L10" s="441">
        <v>17</v>
      </c>
      <c r="M10" s="441">
        <v>19332</v>
      </c>
    </row>
    <row r="11" spans="2:13" x14ac:dyDescent="0.2">
      <c r="B11" s="11" t="s">
        <v>352</v>
      </c>
      <c r="C11" s="441">
        <v>4</v>
      </c>
      <c r="D11" s="441">
        <v>8</v>
      </c>
      <c r="E11" s="441">
        <v>6</v>
      </c>
      <c r="F11" s="441">
        <v>14</v>
      </c>
      <c r="G11" s="441">
        <v>16513</v>
      </c>
      <c r="H11" s="455"/>
      <c r="I11" s="441">
        <v>4</v>
      </c>
      <c r="J11" s="441">
        <v>8</v>
      </c>
      <c r="K11" s="441">
        <v>6</v>
      </c>
      <c r="L11" s="441">
        <v>14</v>
      </c>
      <c r="M11" s="441">
        <v>16513</v>
      </c>
    </row>
    <row r="12" spans="2:13" x14ac:dyDescent="0.2">
      <c r="B12" s="11" t="s">
        <v>353</v>
      </c>
      <c r="C12" s="441">
        <v>28</v>
      </c>
      <c r="D12" s="441">
        <v>37</v>
      </c>
      <c r="E12" s="441">
        <v>16</v>
      </c>
      <c r="F12" s="441">
        <v>53</v>
      </c>
      <c r="G12" s="441">
        <v>19669</v>
      </c>
      <c r="H12" s="455"/>
      <c r="I12" s="441">
        <v>28</v>
      </c>
      <c r="J12" s="441">
        <v>39</v>
      </c>
      <c r="K12" s="441">
        <v>16</v>
      </c>
      <c r="L12" s="441">
        <v>55</v>
      </c>
      <c r="M12" s="441">
        <v>19986</v>
      </c>
    </row>
    <row r="13" spans="2:13" x14ac:dyDescent="0.2">
      <c r="B13" s="11" t="s">
        <v>354</v>
      </c>
      <c r="C13" s="441">
        <v>69</v>
      </c>
      <c r="D13" s="441">
        <v>46</v>
      </c>
      <c r="E13" s="441">
        <v>5</v>
      </c>
      <c r="F13" s="441">
        <v>51</v>
      </c>
      <c r="G13" s="441" t="s">
        <v>431</v>
      </c>
      <c r="H13" s="455"/>
      <c r="I13" s="441">
        <v>68</v>
      </c>
      <c r="J13" s="441">
        <v>53</v>
      </c>
      <c r="K13" s="441">
        <v>3</v>
      </c>
      <c r="L13" s="441">
        <v>56</v>
      </c>
      <c r="M13" s="441" t="s">
        <v>431</v>
      </c>
    </row>
    <row r="14" spans="2:13" s="38" customFormat="1" ht="10.5" x14ac:dyDescent="0.15">
      <c r="B14" s="110" t="s">
        <v>434</v>
      </c>
      <c r="C14" s="443">
        <v>116</v>
      </c>
      <c r="D14" s="443">
        <v>197</v>
      </c>
      <c r="E14" s="443">
        <v>78</v>
      </c>
      <c r="F14" s="443">
        <v>275</v>
      </c>
      <c r="G14" s="443"/>
      <c r="H14" s="443"/>
      <c r="I14" s="443">
        <v>115</v>
      </c>
      <c r="J14" s="443">
        <v>232</v>
      </c>
      <c r="K14" s="443">
        <v>75</v>
      </c>
      <c r="L14" s="443">
        <v>307</v>
      </c>
      <c r="M14" s="443"/>
    </row>
    <row r="16" spans="2:13" x14ac:dyDescent="0.2">
      <c r="C16" s="1214">
        <v>1959</v>
      </c>
      <c r="D16" s="1215"/>
      <c r="E16" s="1215"/>
      <c r="F16" s="1215"/>
      <c r="G16" s="1216"/>
      <c r="H16" s="378"/>
      <c r="I16" s="1214">
        <v>1960</v>
      </c>
      <c r="J16" s="1215"/>
      <c r="K16" s="1215"/>
      <c r="L16" s="1215"/>
      <c r="M16" s="1216"/>
    </row>
    <row r="18" spans="2:13" x14ac:dyDescent="0.2">
      <c r="B18" s="11" t="s">
        <v>348</v>
      </c>
      <c r="C18" s="441">
        <v>2</v>
      </c>
      <c r="D18" s="441">
        <v>65</v>
      </c>
      <c r="E18" s="441">
        <v>27</v>
      </c>
      <c r="F18" s="441">
        <v>92</v>
      </c>
      <c r="G18" s="441">
        <v>13936</v>
      </c>
      <c r="H18" s="455"/>
      <c r="I18" s="441">
        <v>2</v>
      </c>
      <c r="J18" s="441">
        <v>78</v>
      </c>
      <c r="K18" s="441">
        <v>28</v>
      </c>
      <c r="L18" s="441">
        <v>106</v>
      </c>
      <c r="M18" s="441">
        <v>16358</v>
      </c>
    </row>
    <row r="19" spans="2:13" x14ac:dyDescent="0.2">
      <c r="B19" s="11" t="s">
        <v>349</v>
      </c>
      <c r="C19" s="441">
        <v>4</v>
      </c>
      <c r="D19" s="441">
        <v>32</v>
      </c>
      <c r="E19" s="441">
        <v>19</v>
      </c>
      <c r="F19" s="441">
        <v>51</v>
      </c>
      <c r="G19" s="441">
        <v>18342</v>
      </c>
      <c r="H19" s="455"/>
      <c r="I19" s="441">
        <v>4</v>
      </c>
      <c r="J19" s="441">
        <v>42</v>
      </c>
      <c r="K19" s="441">
        <v>19</v>
      </c>
      <c r="L19" s="441">
        <v>61</v>
      </c>
      <c r="M19" s="441">
        <v>16521</v>
      </c>
    </row>
    <row r="20" spans="2:13" x14ac:dyDescent="0.2">
      <c r="B20" s="11" t="s">
        <v>350</v>
      </c>
      <c r="C20" s="441">
        <v>5</v>
      </c>
      <c r="D20" s="441">
        <v>33</v>
      </c>
      <c r="E20" s="441">
        <v>2</v>
      </c>
      <c r="F20" s="441">
        <v>35</v>
      </c>
      <c r="G20" s="441">
        <v>22474</v>
      </c>
      <c r="H20" s="455"/>
      <c r="I20" s="441">
        <v>5</v>
      </c>
      <c r="J20" s="441">
        <v>36</v>
      </c>
      <c r="K20" s="441">
        <v>2</v>
      </c>
      <c r="L20" s="441">
        <v>38</v>
      </c>
      <c r="M20" s="441">
        <v>20745</v>
      </c>
    </row>
    <row r="21" spans="2:13" x14ac:dyDescent="0.2">
      <c r="B21" s="11" t="s">
        <v>351</v>
      </c>
      <c r="C21" s="441">
        <v>4</v>
      </c>
      <c r="D21" s="441">
        <v>17</v>
      </c>
      <c r="E21" s="441">
        <v>2</v>
      </c>
      <c r="F21" s="441">
        <v>19</v>
      </c>
      <c r="G21" s="441">
        <v>17297</v>
      </c>
      <c r="H21" s="455"/>
      <c r="I21" s="441">
        <v>4</v>
      </c>
      <c r="J21" s="441">
        <v>17</v>
      </c>
      <c r="K21" s="441">
        <v>2</v>
      </c>
      <c r="L21" s="441">
        <v>19</v>
      </c>
      <c r="M21" s="441">
        <v>17297</v>
      </c>
    </row>
    <row r="22" spans="2:13" x14ac:dyDescent="0.2">
      <c r="B22" s="11" t="s">
        <v>352</v>
      </c>
      <c r="C22" s="441">
        <v>4</v>
      </c>
      <c r="D22" s="441">
        <v>11</v>
      </c>
      <c r="E22" s="441">
        <v>6</v>
      </c>
      <c r="F22" s="441">
        <v>17</v>
      </c>
      <c r="G22" s="441">
        <v>13761</v>
      </c>
      <c r="H22" s="455"/>
      <c r="I22" s="441">
        <v>4</v>
      </c>
      <c r="J22" s="441">
        <v>12</v>
      </c>
      <c r="K22" s="441">
        <v>6</v>
      </c>
      <c r="L22" s="441">
        <v>18</v>
      </c>
      <c r="M22" s="441">
        <v>13036</v>
      </c>
    </row>
    <row r="23" spans="2:13" x14ac:dyDescent="0.2">
      <c r="B23" s="11" t="s">
        <v>353</v>
      </c>
      <c r="C23" s="441">
        <v>28</v>
      </c>
      <c r="D23" s="441">
        <v>54</v>
      </c>
      <c r="E23" s="441">
        <v>14</v>
      </c>
      <c r="F23" s="441">
        <v>68</v>
      </c>
      <c r="G23" s="441">
        <v>18297</v>
      </c>
      <c r="H23" s="455"/>
      <c r="I23" s="441">
        <v>34</v>
      </c>
      <c r="J23" s="441">
        <v>65</v>
      </c>
      <c r="K23" s="441">
        <v>12</v>
      </c>
      <c r="L23" s="441">
        <v>77</v>
      </c>
      <c r="M23" s="441">
        <v>15734</v>
      </c>
    </row>
    <row r="24" spans="2:13" x14ac:dyDescent="0.2">
      <c r="B24" s="11" t="s">
        <v>354</v>
      </c>
      <c r="C24" s="441">
        <v>83</v>
      </c>
      <c r="D24" s="441">
        <v>84</v>
      </c>
      <c r="E24" s="441">
        <v>3</v>
      </c>
      <c r="F24" s="441">
        <v>87</v>
      </c>
      <c r="G24" s="441" t="s">
        <v>431</v>
      </c>
      <c r="H24" s="455"/>
      <c r="I24" s="441">
        <v>91</v>
      </c>
      <c r="J24" s="441">
        <v>108</v>
      </c>
      <c r="K24" s="441">
        <v>3</v>
      </c>
      <c r="L24" s="441">
        <v>111</v>
      </c>
      <c r="M24" s="441" t="s">
        <v>431</v>
      </c>
    </row>
    <row r="25" spans="2:13" s="149" customFormat="1" ht="10.5" x14ac:dyDescent="0.15">
      <c r="B25" s="110" t="s">
        <v>434</v>
      </c>
      <c r="C25" s="443">
        <v>130</v>
      </c>
      <c r="D25" s="443">
        <v>296</v>
      </c>
      <c r="E25" s="443">
        <v>73</v>
      </c>
      <c r="F25" s="443">
        <v>369</v>
      </c>
      <c r="G25" s="443"/>
      <c r="H25" s="443"/>
      <c r="I25" s="443">
        <v>144</v>
      </c>
      <c r="J25" s="443">
        <v>358</v>
      </c>
      <c r="K25" s="443">
        <v>72</v>
      </c>
      <c r="L25" s="443">
        <v>438</v>
      </c>
      <c r="M25" s="443"/>
    </row>
    <row r="27" spans="2:13" x14ac:dyDescent="0.2">
      <c r="C27" s="1214">
        <v>1961</v>
      </c>
      <c r="D27" s="1215"/>
      <c r="E27" s="1215"/>
      <c r="F27" s="1215"/>
      <c r="G27" s="1216"/>
      <c r="H27" s="378"/>
      <c r="I27" s="1214">
        <v>1962</v>
      </c>
      <c r="J27" s="1215"/>
      <c r="K27" s="1215"/>
      <c r="L27" s="1215"/>
      <c r="M27" s="1216"/>
    </row>
    <row r="29" spans="2:13" x14ac:dyDescent="0.2">
      <c r="B29" s="126" t="s">
        <v>355</v>
      </c>
      <c r="C29" s="441" t="s">
        <v>431</v>
      </c>
      <c r="D29" s="441" t="s">
        <v>431</v>
      </c>
      <c r="E29" s="441" t="s">
        <v>431</v>
      </c>
      <c r="F29" s="441" t="s">
        <v>431</v>
      </c>
      <c r="G29" s="441"/>
      <c r="H29" s="455"/>
      <c r="I29" s="441">
        <v>2</v>
      </c>
      <c r="J29" s="441">
        <v>126</v>
      </c>
      <c r="K29" s="441">
        <v>31</v>
      </c>
      <c r="L29" s="441">
        <v>157</v>
      </c>
      <c r="M29" s="441">
        <v>19361</v>
      </c>
    </row>
    <row r="30" spans="2:13" x14ac:dyDescent="0.2">
      <c r="B30" s="11" t="s">
        <v>348</v>
      </c>
      <c r="C30" s="441">
        <v>2</v>
      </c>
      <c r="D30" s="441">
        <v>114</v>
      </c>
      <c r="E30" s="441">
        <v>20</v>
      </c>
      <c r="F30" s="441">
        <v>134</v>
      </c>
      <c r="G30" s="441">
        <v>13020</v>
      </c>
      <c r="H30" s="455"/>
      <c r="I30" s="441" t="s">
        <v>431</v>
      </c>
      <c r="J30" s="441" t="s">
        <v>431</v>
      </c>
      <c r="K30" s="441" t="s">
        <v>431</v>
      </c>
      <c r="L30" s="441" t="s">
        <v>431</v>
      </c>
      <c r="M30" s="441" t="s">
        <v>431</v>
      </c>
    </row>
    <row r="31" spans="2:13" x14ac:dyDescent="0.2">
      <c r="B31" s="11" t="s">
        <v>349</v>
      </c>
      <c r="C31" s="441">
        <v>4</v>
      </c>
      <c r="D31" s="441">
        <v>54</v>
      </c>
      <c r="E31" s="449">
        <v>20</v>
      </c>
      <c r="F31" s="441">
        <v>74</v>
      </c>
      <c r="G31" s="441">
        <v>13302</v>
      </c>
      <c r="H31" s="455"/>
      <c r="I31" s="441">
        <v>5</v>
      </c>
      <c r="J31" s="441">
        <v>85</v>
      </c>
      <c r="K31" s="441">
        <v>17</v>
      </c>
      <c r="L31" s="441">
        <v>102</v>
      </c>
      <c r="M31" s="441">
        <v>17357</v>
      </c>
    </row>
    <row r="32" spans="2:13" x14ac:dyDescent="0.2">
      <c r="B32" s="11" t="s">
        <v>350</v>
      </c>
      <c r="C32" s="441">
        <v>5</v>
      </c>
      <c r="D32" s="441">
        <v>45</v>
      </c>
      <c r="E32" s="441">
        <v>2</v>
      </c>
      <c r="F32" s="441">
        <v>47</v>
      </c>
      <c r="G32" s="441">
        <v>12272</v>
      </c>
      <c r="H32" s="455"/>
      <c r="I32" s="441">
        <v>10</v>
      </c>
      <c r="J32" s="441">
        <v>67</v>
      </c>
      <c r="K32" s="441">
        <v>3</v>
      </c>
      <c r="L32" s="441">
        <v>70</v>
      </c>
      <c r="M32" s="441">
        <v>18098</v>
      </c>
    </row>
    <row r="33" spans="2:13" x14ac:dyDescent="0.2">
      <c r="B33" s="11" t="s">
        <v>351</v>
      </c>
      <c r="C33" s="441">
        <v>4</v>
      </c>
      <c r="D33" s="441">
        <v>22</v>
      </c>
      <c r="E33" s="441">
        <v>2</v>
      </c>
      <c r="F33" s="441">
        <v>24</v>
      </c>
      <c r="G33" s="441">
        <v>13693</v>
      </c>
      <c r="H33" s="455"/>
      <c r="I33" s="441">
        <v>5</v>
      </c>
      <c r="J33" s="441">
        <v>29</v>
      </c>
      <c r="K33" s="441">
        <v>5</v>
      </c>
      <c r="L33" s="441">
        <v>34</v>
      </c>
      <c r="M33" s="441">
        <v>12083</v>
      </c>
    </row>
    <row r="34" spans="2:13" x14ac:dyDescent="0.2">
      <c r="B34" s="11" t="s">
        <v>352</v>
      </c>
      <c r="C34" s="441">
        <v>4</v>
      </c>
      <c r="D34" s="441">
        <v>12</v>
      </c>
      <c r="E34" s="441">
        <v>7</v>
      </c>
      <c r="F34" s="441">
        <v>19</v>
      </c>
      <c r="G34" s="441">
        <v>13544</v>
      </c>
      <c r="H34" s="455"/>
      <c r="I34" s="441">
        <v>11</v>
      </c>
      <c r="J34" s="441">
        <v>48</v>
      </c>
      <c r="K34" s="441">
        <v>4</v>
      </c>
      <c r="L34" s="441">
        <v>52</v>
      </c>
      <c r="M34" s="441">
        <v>13287</v>
      </c>
    </row>
    <row r="35" spans="2:13" x14ac:dyDescent="0.2">
      <c r="B35" s="11" t="s">
        <v>353</v>
      </c>
      <c r="C35" s="441">
        <v>34</v>
      </c>
      <c r="D35" s="441">
        <v>97</v>
      </c>
      <c r="E35" s="441">
        <v>12</v>
      </c>
      <c r="F35" s="441">
        <v>109</v>
      </c>
      <c r="G35" s="441">
        <v>11098</v>
      </c>
      <c r="H35" s="455"/>
      <c r="I35" s="441">
        <v>41</v>
      </c>
      <c r="J35" s="441">
        <v>112</v>
      </c>
      <c r="K35" s="441">
        <v>6</v>
      </c>
      <c r="L35" s="441">
        <v>118</v>
      </c>
      <c r="M35" s="441">
        <v>11734</v>
      </c>
    </row>
    <row r="36" spans="2:13" x14ac:dyDescent="0.2">
      <c r="B36" s="11" t="s">
        <v>354</v>
      </c>
      <c r="C36" s="441">
        <v>113</v>
      </c>
      <c r="D36" s="441">
        <v>163</v>
      </c>
      <c r="E36" s="441">
        <v>10</v>
      </c>
      <c r="F36" s="441">
        <v>173</v>
      </c>
      <c r="G36" s="441" t="s">
        <v>431</v>
      </c>
      <c r="H36" s="455"/>
      <c r="I36" s="441">
        <v>127</v>
      </c>
      <c r="J36" s="441">
        <v>172</v>
      </c>
      <c r="K36" s="441">
        <v>8</v>
      </c>
      <c r="L36" s="441">
        <v>180</v>
      </c>
      <c r="M36" s="441" t="s">
        <v>431</v>
      </c>
    </row>
    <row r="37" spans="2:13" s="149" customFormat="1" ht="10.5" x14ac:dyDescent="0.15">
      <c r="B37" s="110" t="s">
        <v>434</v>
      </c>
      <c r="C37" s="443">
        <v>166</v>
      </c>
      <c r="D37" s="443">
        <v>507</v>
      </c>
      <c r="E37" s="443">
        <v>73</v>
      </c>
      <c r="F37" s="443">
        <v>580</v>
      </c>
      <c r="G37" s="443"/>
      <c r="H37" s="443"/>
      <c r="I37" s="443">
        <v>201</v>
      </c>
      <c r="J37" s="443">
        <v>639</v>
      </c>
      <c r="K37" s="443">
        <v>74</v>
      </c>
      <c r="L37" s="443">
        <v>713</v>
      </c>
      <c r="M37" s="443"/>
    </row>
    <row r="39" spans="2:13" x14ac:dyDescent="0.2">
      <c r="C39" s="1214">
        <v>1963</v>
      </c>
      <c r="D39" s="1215"/>
      <c r="E39" s="1215"/>
      <c r="F39" s="1215"/>
      <c r="G39" s="1216"/>
      <c r="H39" s="378"/>
      <c r="I39" s="1214">
        <v>1964</v>
      </c>
      <c r="J39" s="1215"/>
      <c r="K39" s="1215"/>
      <c r="L39" s="1215"/>
      <c r="M39" s="1216"/>
    </row>
    <row r="40" spans="2:13" x14ac:dyDescent="0.2">
      <c r="C40" s="378"/>
      <c r="D40" s="378"/>
      <c r="E40" s="378"/>
      <c r="F40" s="378"/>
      <c r="G40" s="378"/>
      <c r="H40" s="378"/>
      <c r="I40" s="378"/>
      <c r="J40" s="378"/>
      <c r="K40" s="378"/>
      <c r="L40" s="378"/>
      <c r="M40" s="378"/>
    </row>
    <row r="41" spans="2:13" x14ac:dyDescent="0.2">
      <c r="B41" s="12" t="s">
        <v>355</v>
      </c>
      <c r="C41" s="441">
        <v>2</v>
      </c>
      <c r="D41" s="441">
        <v>185</v>
      </c>
      <c r="E41" s="441">
        <v>32</v>
      </c>
      <c r="F41" s="441">
        <v>217</v>
      </c>
      <c r="G41" s="441">
        <v>14288</v>
      </c>
      <c r="H41" s="455"/>
      <c r="I41" s="441">
        <v>2</v>
      </c>
      <c r="J41" s="441">
        <v>230</v>
      </c>
      <c r="K41" s="441">
        <v>32</v>
      </c>
      <c r="L41" s="441">
        <v>262</v>
      </c>
      <c r="M41" s="441">
        <v>11898</v>
      </c>
    </row>
    <row r="42" spans="2:13" x14ac:dyDescent="0.2">
      <c r="B42" s="11" t="s">
        <v>348</v>
      </c>
      <c r="C42" s="441" t="s">
        <v>431</v>
      </c>
      <c r="D42" s="441" t="s">
        <v>431</v>
      </c>
      <c r="E42" s="441" t="s">
        <v>431</v>
      </c>
      <c r="F42" s="441" t="s">
        <v>431</v>
      </c>
      <c r="G42" s="441" t="s">
        <v>431</v>
      </c>
      <c r="H42" s="455"/>
      <c r="I42" s="441">
        <v>1</v>
      </c>
      <c r="J42" s="441">
        <v>53</v>
      </c>
      <c r="K42" s="441">
        <v>5</v>
      </c>
      <c r="L42" s="441">
        <v>58</v>
      </c>
      <c r="M42" s="441">
        <v>9279</v>
      </c>
    </row>
    <row r="43" spans="2:13" x14ac:dyDescent="0.2">
      <c r="B43" s="11" t="s">
        <v>349</v>
      </c>
      <c r="C43" s="441">
        <v>5</v>
      </c>
      <c r="D43" s="441">
        <v>118</v>
      </c>
      <c r="E43" s="441">
        <v>16</v>
      </c>
      <c r="F43" s="441">
        <v>134</v>
      </c>
      <c r="G43" s="441">
        <v>13238</v>
      </c>
      <c r="H43" s="455"/>
      <c r="I43" s="441">
        <v>6</v>
      </c>
      <c r="J43" s="441">
        <v>161</v>
      </c>
      <c r="K43" s="441">
        <v>14</v>
      </c>
      <c r="L43" s="441">
        <v>175</v>
      </c>
      <c r="M43" s="441">
        <v>10144</v>
      </c>
    </row>
    <row r="44" spans="2:13" x14ac:dyDescent="0.2">
      <c r="B44" s="11" t="s">
        <v>350</v>
      </c>
      <c r="C44" s="441">
        <v>6</v>
      </c>
      <c r="D44" s="441">
        <v>77</v>
      </c>
      <c r="E44" s="441">
        <v>8</v>
      </c>
      <c r="F44" s="441">
        <v>85</v>
      </c>
      <c r="G44" s="441">
        <v>10720</v>
      </c>
      <c r="H44" s="455"/>
      <c r="I44" s="441">
        <v>7</v>
      </c>
      <c r="J44" s="441">
        <v>81</v>
      </c>
      <c r="K44" s="441">
        <v>11</v>
      </c>
      <c r="L44" s="441">
        <v>92</v>
      </c>
      <c r="M44" s="441">
        <v>10028</v>
      </c>
    </row>
    <row r="45" spans="2:13" x14ac:dyDescent="0.2">
      <c r="B45" s="11" t="s">
        <v>351</v>
      </c>
      <c r="C45" s="441">
        <v>8</v>
      </c>
      <c r="D45" s="441">
        <v>49</v>
      </c>
      <c r="E45" s="441">
        <v>6</v>
      </c>
      <c r="F45" s="441">
        <v>55</v>
      </c>
      <c r="G45" s="441">
        <v>12085</v>
      </c>
      <c r="H45" s="455"/>
      <c r="I45" s="441">
        <v>4</v>
      </c>
      <c r="J45" s="441">
        <v>26</v>
      </c>
      <c r="K45" s="441" t="s">
        <v>431</v>
      </c>
      <c r="L45" s="441">
        <v>26</v>
      </c>
      <c r="M45" s="441">
        <v>26029</v>
      </c>
    </row>
    <row r="46" spans="2:13" x14ac:dyDescent="0.2">
      <c r="B46" s="11" t="s">
        <v>352</v>
      </c>
      <c r="C46" s="441">
        <v>10</v>
      </c>
      <c r="D46" s="441">
        <v>52</v>
      </c>
      <c r="E46" s="441">
        <v>4</v>
      </c>
      <c r="F46" s="441">
        <v>56</v>
      </c>
      <c r="G46" s="441">
        <v>10995</v>
      </c>
      <c r="H46" s="455"/>
      <c r="I46" s="441">
        <v>11</v>
      </c>
      <c r="J46" s="441">
        <v>63</v>
      </c>
      <c r="K46" s="441">
        <v>4</v>
      </c>
      <c r="L46" s="441">
        <v>67</v>
      </c>
      <c r="M46" s="441">
        <v>9055</v>
      </c>
    </row>
    <row r="47" spans="2:13" x14ac:dyDescent="0.2">
      <c r="B47" s="11" t="s">
        <v>353</v>
      </c>
      <c r="C47" s="441">
        <v>41</v>
      </c>
      <c r="D47" s="441">
        <v>136</v>
      </c>
      <c r="E47" s="441">
        <v>4</v>
      </c>
      <c r="F47" s="441">
        <v>140</v>
      </c>
      <c r="G47" s="441">
        <v>10083</v>
      </c>
      <c r="H47" s="455"/>
      <c r="I47" s="441">
        <v>44</v>
      </c>
      <c r="J47" s="441">
        <v>183</v>
      </c>
      <c r="K47" s="441">
        <v>4</v>
      </c>
      <c r="L47" s="441">
        <v>187</v>
      </c>
      <c r="M47" s="441">
        <v>7626</v>
      </c>
    </row>
    <row r="48" spans="2:13" x14ac:dyDescent="0.2">
      <c r="B48" s="11" t="s">
        <v>354</v>
      </c>
      <c r="C48" s="441">
        <v>182</v>
      </c>
      <c r="D48" s="441">
        <v>266</v>
      </c>
      <c r="E48" s="441">
        <v>4</v>
      </c>
      <c r="F48" s="441">
        <v>270</v>
      </c>
      <c r="G48" s="441" t="s">
        <v>431</v>
      </c>
      <c r="H48" s="455"/>
      <c r="I48" s="441">
        <v>257</v>
      </c>
      <c r="J48" s="441">
        <v>429</v>
      </c>
      <c r="K48" s="441">
        <v>2</v>
      </c>
      <c r="L48" s="441">
        <v>431</v>
      </c>
      <c r="M48" s="441" t="s">
        <v>431</v>
      </c>
    </row>
    <row r="49" spans="1:13" s="149" customFormat="1" ht="10.5" x14ac:dyDescent="0.15">
      <c r="B49" s="110" t="s">
        <v>434</v>
      </c>
      <c r="C49" s="443">
        <v>254</v>
      </c>
      <c r="D49" s="443">
        <v>883</v>
      </c>
      <c r="E49" s="443">
        <v>74</v>
      </c>
      <c r="F49" s="443">
        <v>957</v>
      </c>
      <c r="G49" s="443"/>
      <c r="H49" s="443"/>
      <c r="I49" s="443"/>
      <c r="J49" s="443">
        <v>1226</v>
      </c>
      <c r="K49" s="443">
        <v>72</v>
      </c>
      <c r="L49" s="443">
        <v>1298</v>
      </c>
      <c r="M49" s="443"/>
    </row>
    <row r="51" spans="1:13" x14ac:dyDescent="0.2">
      <c r="C51" s="1214">
        <v>1965</v>
      </c>
      <c r="D51" s="1215"/>
      <c r="E51" s="1215"/>
      <c r="F51" s="1215"/>
      <c r="G51" s="1216"/>
      <c r="H51" s="378"/>
      <c r="I51" s="1214">
        <v>1966</v>
      </c>
      <c r="J51" s="1215"/>
      <c r="K51" s="1215"/>
      <c r="L51" s="1215"/>
      <c r="M51" s="1216"/>
    </row>
    <row r="53" spans="1:13" x14ac:dyDescent="0.2">
      <c r="B53" s="12" t="s">
        <v>355</v>
      </c>
      <c r="C53" s="441">
        <v>2</v>
      </c>
      <c r="D53" s="441">
        <v>262</v>
      </c>
      <c r="E53" s="441">
        <v>32</v>
      </c>
      <c r="F53" s="441">
        <v>294</v>
      </c>
      <c r="G53" s="441">
        <v>10658</v>
      </c>
      <c r="H53" s="455"/>
      <c r="I53" s="441">
        <v>2</v>
      </c>
      <c r="J53" s="441">
        <v>310</v>
      </c>
      <c r="K53" s="441">
        <v>32</v>
      </c>
      <c r="L53" s="441">
        <v>342</v>
      </c>
      <c r="M53" s="441">
        <v>9217</v>
      </c>
    </row>
    <row r="54" spans="1:13" x14ac:dyDescent="0.2">
      <c r="B54" s="11" t="s">
        <v>348</v>
      </c>
      <c r="C54" s="441" t="s">
        <v>431</v>
      </c>
      <c r="D54" s="441" t="s">
        <v>431</v>
      </c>
      <c r="E54" s="441" t="s">
        <v>431</v>
      </c>
      <c r="F54" s="441" t="s">
        <v>431</v>
      </c>
      <c r="G54" s="441" t="s">
        <v>431</v>
      </c>
      <c r="H54" s="455"/>
      <c r="I54" s="441" t="s">
        <v>431</v>
      </c>
      <c r="J54" s="441" t="s">
        <v>431</v>
      </c>
      <c r="K54" s="441" t="s">
        <v>431</v>
      </c>
      <c r="L54" s="441" t="s">
        <v>431</v>
      </c>
      <c r="M54" s="441" t="s">
        <v>431</v>
      </c>
    </row>
    <row r="55" spans="1:13" x14ac:dyDescent="0.2">
      <c r="B55" s="11" t="s">
        <v>349</v>
      </c>
      <c r="C55" s="449">
        <v>5</v>
      </c>
      <c r="D55" s="449">
        <v>213</v>
      </c>
      <c r="E55" s="449">
        <v>16</v>
      </c>
      <c r="F55" s="449">
        <v>229</v>
      </c>
      <c r="G55" s="449">
        <v>8086</v>
      </c>
      <c r="H55" s="456"/>
      <c r="I55" s="449">
        <v>5</v>
      </c>
      <c r="J55" s="449">
        <v>255</v>
      </c>
      <c r="K55" s="449">
        <v>17</v>
      </c>
      <c r="L55" s="449">
        <v>272</v>
      </c>
      <c r="M55" s="449">
        <v>6840</v>
      </c>
    </row>
    <row r="56" spans="1:13" x14ac:dyDescent="0.2">
      <c r="B56" s="11" t="s">
        <v>350</v>
      </c>
      <c r="C56" s="441">
        <v>6</v>
      </c>
      <c r="D56" s="441">
        <v>110</v>
      </c>
      <c r="E56" s="441">
        <v>7</v>
      </c>
      <c r="F56" s="441">
        <v>117</v>
      </c>
      <c r="G56" s="441">
        <v>7772</v>
      </c>
      <c r="H56" s="455"/>
      <c r="I56" s="441">
        <v>6</v>
      </c>
      <c r="J56" s="441">
        <v>130</v>
      </c>
      <c r="K56" s="441">
        <v>6</v>
      </c>
      <c r="L56" s="441">
        <v>136</v>
      </c>
      <c r="M56" s="441">
        <v>6807</v>
      </c>
    </row>
    <row r="57" spans="1:13" x14ac:dyDescent="0.2">
      <c r="B57" s="11" t="s">
        <v>351</v>
      </c>
      <c r="C57" s="441">
        <v>7</v>
      </c>
      <c r="D57" s="441">
        <v>66</v>
      </c>
      <c r="E57" s="441">
        <v>5</v>
      </c>
      <c r="F57" s="441">
        <v>71</v>
      </c>
      <c r="G57" s="441">
        <v>8090</v>
      </c>
      <c r="H57" s="455"/>
      <c r="I57" s="441">
        <v>7</v>
      </c>
      <c r="J57" s="441">
        <v>75</v>
      </c>
      <c r="K57" s="441">
        <v>5</v>
      </c>
      <c r="L57" s="441">
        <v>80</v>
      </c>
      <c r="M57" s="441">
        <v>7191</v>
      </c>
    </row>
    <row r="58" spans="1:13" x14ac:dyDescent="0.2">
      <c r="B58" s="11" t="s">
        <v>352</v>
      </c>
      <c r="C58" s="441">
        <v>9</v>
      </c>
      <c r="D58" s="441">
        <v>59</v>
      </c>
      <c r="E58" s="441">
        <v>3</v>
      </c>
      <c r="F58" s="441">
        <v>62</v>
      </c>
      <c r="G58" s="441">
        <v>8807</v>
      </c>
      <c r="H58" s="455"/>
      <c r="I58" s="441">
        <v>9</v>
      </c>
      <c r="J58" s="441">
        <v>75</v>
      </c>
      <c r="K58" s="441">
        <v>3</v>
      </c>
      <c r="L58" s="441">
        <v>78</v>
      </c>
      <c r="M58" s="441">
        <v>6685</v>
      </c>
    </row>
    <row r="59" spans="1:13" x14ac:dyDescent="0.2">
      <c r="B59" s="11" t="s">
        <v>353</v>
      </c>
      <c r="C59" s="441">
        <v>44</v>
      </c>
      <c r="D59" s="441">
        <v>108</v>
      </c>
      <c r="E59" s="441">
        <v>5</v>
      </c>
      <c r="F59" s="441">
        <v>203</v>
      </c>
      <c r="G59" s="441">
        <v>7089</v>
      </c>
      <c r="H59" s="455"/>
      <c r="I59" s="441">
        <v>44</v>
      </c>
      <c r="J59" s="441">
        <v>228</v>
      </c>
      <c r="K59" s="441">
        <v>4</v>
      </c>
      <c r="L59" s="441">
        <v>232</v>
      </c>
      <c r="M59" s="441">
        <v>6080</v>
      </c>
    </row>
    <row r="60" spans="1:13" x14ac:dyDescent="0.2">
      <c r="B60" s="11" t="s">
        <v>354</v>
      </c>
      <c r="C60" s="441">
        <v>363</v>
      </c>
      <c r="D60" s="441">
        <v>613</v>
      </c>
      <c r="E60" s="441">
        <v>2</v>
      </c>
      <c r="F60" s="441">
        <v>615</v>
      </c>
      <c r="G60" s="441" t="s">
        <v>431</v>
      </c>
      <c r="H60" s="455"/>
      <c r="I60" s="441">
        <v>480</v>
      </c>
      <c r="J60" s="441">
        <v>822</v>
      </c>
      <c r="K60" s="441">
        <v>5</v>
      </c>
      <c r="L60" s="441">
        <v>827</v>
      </c>
      <c r="M60" s="441" t="s">
        <v>431</v>
      </c>
    </row>
    <row r="61" spans="1:13" s="149" customFormat="1" ht="10.5" x14ac:dyDescent="0.15">
      <c r="B61" s="110" t="s">
        <v>434</v>
      </c>
      <c r="C61" s="443">
        <v>436</v>
      </c>
      <c r="D61" s="443">
        <v>1521</v>
      </c>
      <c r="E61" s="443">
        <v>70</v>
      </c>
      <c r="F61" s="443">
        <v>1591</v>
      </c>
      <c r="G61" s="443"/>
      <c r="H61" s="443"/>
      <c r="I61" s="443">
        <v>553</v>
      </c>
      <c r="J61" s="443">
        <v>1895</v>
      </c>
      <c r="K61" s="443">
        <v>72</v>
      </c>
      <c r="L61" s="443">
        <v>1967</v>
      </c>
      <c r="M61" s="443"/>
    </row>
    <row r="63" spans="1:13" s="21" customFormat="1" x14ac:dyDescent="0.2">
      <c r="A63" s="12"/>
      <c r="B63" s="12"/>
      <c r="C63" s="1214">
        <v>1967</v>
      </c>
      <c r="D63" s="1215"/>
      <c r="E63" s="1215"/>
      <c r="F63" s="1215"/>
      <c r="G63" s="1216"/>
      <c r="H63" s="378"/>
      <c r="I63" s="1214">
        <v>1968</v>
      </c>
      <c r="J63" s="1215"/>
      <c r="K63" s="1215"/>
      <c r="L63" s="1215"/>
      <c r="M63" s="1216"/>
    </row>
    <row r="65" spans="2:13" x14ac:dyDescent="0.2">
      <c r="B65" s="12" t="s">
        <v>355</v>
      </c>
      <c r="C65" s="441">
        <v>2</v>
      </c>
      <c r="D65" s="441">
        <v>346</v>
      </c>
      <c r="E65" s="441">
        <v>34</v>
      </c>
      <c r="F65" s="441">
        <v>380</v>
      </c>
      <c r="G65" s="441">
        <v>8351</v>
      </c>
      <c r="H65" s="455"/>
      <c r="I65" s="441">
        <v>2</v>
      </c>
      <c r="J65" s="441">
        <v>415</v>
      </c>
      <c r="K65" s="441">
        <v>32</v>
      </c>
      <c r="L65" s="441">
        <v>447</v>
      </c>
      <c r="M65" s="441">
        <v>7150</v>
      </c>
    </row>
    <row r="66" spans="2:13" x14ac:dyDescent="0.2">
      <c r="B66" s="11" t="s">
        <v>348</v>
      </c>
      <c r="C66" s="441" t="s">
        <v>431</v>
      </c>
      <c r="D66" s="441" t="s">
        <v>431</v>
      </c>
      <c r="E66" s="441" t="s">
        <v>431</v>
      </c>
      <c r="F66" s="441" t="s">
        <v>431</v>
      </c>
      <c r="G66" s="441" t="s">
        <v>431</v>
      </c>
      <c r="H66" s="455"/>
      <c r="I66" s="441" t="s">
        <v>431</v>
      </c>
      <c r="J66" s="441" t="s">
        <v>431</v>
      </c>
      <c r="K66" s="441" t="s">
        <v>431</v>
      </c>
      <c r="L66" s="441" t="s">
        <v>431</v>
      </c>
      <c r="M66" s="441" t="s">
        <v>431</v>
      </c>
    </row>
    <row r="67" spans="2:13" x14ac:dyDescent="0.2">
      <c r="B67" s="11" t="s">
        <v>349</v>
      </c>
      <c r="C67" s="441">
        <v>5</v>
      </c>
      <c r="D67" s="441">
        <v>298</v>
      </c>
      <c r="E67" s="441">
        <v>20</v>
      </c>
      <c r="F67" s="441">
        <v>318</v>
      </c>
      <c r="G67" s="441">
        <v>5872</v>
      </c>
      <c r="H67" s="455"/>
      <c r="I67" s="441">
        <v>5</v>
      </c>
      <c r="J67" s="441">
        <v>310</v>
      </c>
      <c r="K67" s="441">
        <v>21</v>
      </c>
      <c r="L67" s="441">
        <v>331</v>
      </c>
      <c r="M67" s="441">
        <v>5579</v>
      </c>
    </row>
    <row r="68" spans="2:13" x14ac:dyDescent="0.2">
      <c r="B68" s="11" t="s">
        <v>350</v>
      </c>
      <c r="C68" s="441">
        <v>6</v>
      </c>
      <c r="D68" s="441">
        <v>142</v>
      </c>
      <c r="E68" s="441">
        <v>5</v>
      </c>
      <c r="F68" s="441">
        <v>147</v>
      </c>
      <c r="G68" s="441">
        <v>5625</v>
      </c>
      <c r="H68" s="455"/>
      <c r="I68" s="441">
        <v>6</v>
      </c>
      <c r="J68" s="441">
        <v>154</v>
      </c>
      <c r="K68" s="441">
        <v>5</v>
      </c>
      <c r="L68" s="441">
        <v>331</v>
      </c>
      <c r="M68" s="441">
        <v>5204</v>
      </c>
    </row>
    <row r="69" spans="2:13" x14ac:dyDescent="0.2">
      <c r="B69" s="11" t="s">
        <v>351</v>
      </c>
      <c r="C69" s="441">
        <v>7</v>
      </c>
      <c r="D69" s="441">
        <v>84</v>
      </c>
      <c r="E69" s="441">
        <v>4</v>
      </c>
      <c r="F69" s="441">
        <v>88</v>
      </c>
      <c r="G69" s="441">
        <v>5357</v>
      </c>
      <c r="H69" s="455"/>
      <c r="I69" s="441">
        <v>7</v>
      </c>
      <c r="J69" s="441">
        <v>88</v>
      </c>
      <c r="K69" s="441">
        <v>4</v>
      </c>
      <c r="L69" s="441">
        <v>159</v>
      </c>
      <c r="M69" s="441">
        <v>6084</v>
      </c>
    </row>
    <row r="70" spans="2:13" x14ac:dyDescent="0.2">
      <c r="B70" s="11" t="s">
        <v>352</v>
      </c>
      <c r="C70" s="441">
        <v>9</v>
      </c>
      <c r="D70" s="441">
        <v>78</v>
      </c>
      <c r="E70" s="441">
        <v>3</v>
      </c>
      <c r="F70" s="441">
        <v>81</v>
      </c>
      <c r="G70" s="441">
        <v>5942</v>
      </c>
      <c r="H70" s="455"/>
      <c r="I70" s="441">
        <v>10</v>
      </c>
      <c r="J70" s="441">
        <v>88</v>
      </c>
      <c r="K70" s="441">
        <v>3</v>
      </c>
      <c r="L70" s="441">
        <v>92</v>
      </c>
      <c r="M70" s="441">
        <v>5379</v>
      </c>
    </row>
    <row r="71" spans="2:13" x14ac:dyDescent="0.2">
      <c r="B71" s="11" t="s">
        <v>353</v>
      </c>
      <c r="C71" s="441">
        <v>44</v>
      </c>
      <c r="D71" s="441">
        <v>270</v>
      </c>
      <c r="E71" s="441">
        <v>4</v>
      </c>
      <c r="F71" s="441">
        <v>274</v>
      </c>
      <c r="G71" s="441">
        <v>5504</v>
      </c>
      <c r="H71" s="455"/>
      <c r="I71" s="441">
        <v>43</v>
      </c>
      <c r="J71" s="441">
        <v>295</v>
      </c>
      <c r="K71" s="441">
        <v>4</v>
      </c>
      <c r="L71" s="441">
        <v>299</v>
      </c>
      <c r="M71" s="441">
        <v>5079</v>
      </c>
    </row>
    <row r="72" spans="2:13" x14ac:dyDescent="0.2">
      <c r="B72" s="11" t="s">
        <v>354</v>
      </c>
      <c r="C72" s="441">
        <v>589</v>
      </c>
      <c r="D72" s="441">
        <v>990</v>
      </c>
      <c r="E72" s="441">
        <v>7</v>
      </c>
      <c r="F72" s="441">
        <v>997</v>
      </c>
      <c r="G72" s="441" t="s">
        <v>431</v>
      </c>
      <c r="H72" s="455"/>
      <c r="I72" s="441">
        <v>632</v>
      </c>
      <c r="J72" s="441">
        <v>1110</v>
      </c>
      <c r="K72" s="441">
        <v>7</v>
      </c>
      <c r="L72" s="441">
        <v>1117</v>
      </c>
      <c r="M72" s="441" t="s">
        <v>431</v>
      </c>
    </row>
    <row r="73" spans="2:13" s="149" customFormat="1" ht="10.5" x14ac:dyDescent="0.15">
      <c r="B73" s="110" t="s">
        <v>434</v>
      </c>
      <c r="C73" s="443">
        <v>662</v>
      </c>
      <c r="D73" s="443">
        <v>2208</v>
      </c>
      <c r="E73" s="443">
        <v>77</v>
      </c>
      <c r="F73" s="443">
        <v>2285</v>
      </c>
      <c r="G73" s="443"/>
      <c r="H73" s="443"/>
      <c r="I73" s="443">
        <v>705</v>
      </c>
      <c r="J73" s="443">
        <v>2460</v>
      </c>
      <c r="K73" s="443">
        <v>76</v>
      </c>
      <c r="L73" s="443">
        <v>2536</v>
      </c>
      <c r="M73" s="443"/>
    </row>
    <row r="75" spans="2:13" x14ac:dyDescent="0.2">
      <c r="C75" s="1214">
        <v>1969</v>
      </c>
      <c r="D75" s="1215"/>
      <c r="E75" s="1215"/>
      <c r="F75" s="1215"/>
      <c r="G75" s="1216"/>
      <c r="H75" s="378"/>
      <c r="I75" s="1214">
        <v>1970</v>
      </c>
      <c r="J75" s="1215"/>
      <c r="K75" s="1215"/>
      <c r="L75" s="1215"/>
      <c r="M75" s="1216"/>
    </row>
    <row r="77" spans="2:13" x14ac:dyDescent="0.2">
      <c r="B77" s="12" t="s">
        <v>355</v>
      </c>
      <c r="C77" s="457">
        <v>2</v>
      </c>
      <c r="D77" s="457">
        <v>491</v>
      </c>
      <c r="E77" s="457">
        <v>32</v>
      </c>
      <c r="F77" s="457">
        <v>524</v>
      </c>
      <c r="G77" s="457">
        <v>6103</v>
      </c>
      <c r="H77" s="458"/>
      <c r="I77" s="457">
        <v>2</v>
      </c>
      <c r="J77" s="457">
        <v>544</v>
      </c>
      <c r="K77" s="457">
        <v>32</v>
      </c>
      <c r="L77" s="457">
        <v>576</v>
      </c>
      <c r="M77" s="457">
        <v>5341</v>
      </c>
    </row>
    <row r="78" spans="2:13" x14ac:dyDescent="0.2">
      <c r="B78" s="11" t="s">
        <v>348</v>
      </c>
      <c r="C78" s="457" t="s">
        <v>431</v>
      </c>
      <c r="D78" s="457" t="s">
        <v>431</v>
      </c>
      <c r="E78" s="457" t="s">
        <v>431</v>
      </c>
      <c r="F78" s="457" t="s">
        <v>431</v>
      </c>
      <c r="G78" s="457" t="s">
        <v>431</v>
      </c>
      <c r="H78" s="458"/>
      <c r="I78" s="457" t="s">
        <v>431</v>
      </c>
      <c r="J78" s="457" t="s">
        <v>431</v>
      </c>
      <c r="K78" s="457" t="s">
        <v>431</v>
      </c>
      <c r="L78" s="457" t="s">
        <v>431</v>
      </c>
      <c r="M78" s="457" t="s">
        <v>431</v>
      </c>
    </row>
    <row r="79" spans="2:13" x14ac:dyDescent="0.2">
      <c r="B79" s="11" t="s">
        <v>349</v>
      </c>
      <c r="C79" s="457">
        <v>5</v>
      </c>
      <c r="D79" s="457">
        <v>341</v>
      </c>
      <c r="E79" s="457">
        <v>20</v>
      </c>
      <c r="F79" s="457">
        <v>361</v>
      </c>
      <c r="G79" s="457">
        <v>5068</v>
      </c>
      <c r="H79" s="458"/>
      <c r="I79" s="457">
        <v>5</v>
      </c>
      <c r="J79" s="457">
        <v>372</v>
      </c>
      <c r="K79" s="457">
        <v>20</v>
      </c>
      <c r="L79" s="457">
        <v>392</v>
      </c>
      <c r="M79" s="457">
        <v>4819</v>
      </c>
    </row>
    <row r="80" spans="2:13" x14ac:dyDescent="0.2">
      <c r="B80" s="11" t="s">
        <v>350</v>
      </c>
      <c r="C80" s="457">
        <v>6</v>
      </c>
      <c r="D80" s="457">
        <v>169</v>
      </c>
      <c r="E80" s="457">
        <v>5</v>
      </c>
      <c r="F80" s="457">
        <v>174</v>
      </c>
      <c r="G80" s="457">
        <v>5003</v>
      </c>
      <c r="H80" s="458"/>
      <c r="I80" s="457">
        <v>6</v>
      </c>
      <c r="J80" s="457">
        <v>187</v>
      </c>
      <c r="K80" s="457">
        <v>5</v>
      </c>
      <c r="L80" s="457">
        <v>192</v>
      </c>
      <c r="M80" s="457">
        <v>4808</v>
      </c>
    </row>
    <row r="81" spans="2:13" x14ac:dyDescent="0.2">
      <c r="B81" s="11" t="s">
        <v>351</v>
      </c>
      <c r="C81" s="457">
        <v>7</v>
      </c>
      <c r="D81" s="457">
        <v>91</v>
      </c>
      <c r="E81" s="457">
        <v>4</v>
      </c>
      <c r="F81" s="457">
        <v>96</v>
      </c>
      <c r="G81" s="457">
        <v>6081</v>
      </c>
      <c r="H81" s="458"/>
      <c r="I81" s="457">
        <v>6</v>
      </c>
      <c r="J81" s="457">
        <v>90</v>
      </c>
      <c r="K81" s="457">
        <v>4</v>
      </c>
      <c r="L81" s="457">
        <v>94</v>
      </c>
      <c r="M81" s="457">
        <v>5299</v>
      </c>
    </row>
    <row r="82" spans="2:13" x14ac:dyDescent="0.2">
      <c r="B82" s="11" t="s">
        <v>352</v>
      </c>
      <c r="C82" s="457">
        <v>10</v>
      </c>
      <c r="D82" s="457">
        <v>102</v>
      </c>
      <c r="E82" s="457">
        <v>3</v>
      </c>
      <c r="F82" s="457">
        <v>105</v>
      </c>
      <c r="G82" s="457">
        <v>5263</v>
      </c>
      <c r="H82" s="458"/>
      <c r="I82" s="457">
        <v>11</v>
      </c>
      <c r="J82" s="457">
        <v>116</v>
      </c>
      <c r="K82" s="457">
        <v>3</v>
      </c>
      <c r="L82" s="457">
        <v>119</v>
      </c>
      <c r="M82" s="457">
        <v>5708</v>
      </c>
    </row>
    <row r="83" spans="2:13" x14ac:dyDescent="0.2">
      <c r="B83" s="11" t="s">
        <v>353</v>
      </c>
      <c r="C83" s="457">
        <v>43</v>
      </c>
      <c r="D83" s="457">
        <v>302</v>
      </c>
      <c r="E83" s="457">
        <v>4</v>
      </c>
      <c r="F83" s="457">
        <v>306</v>
      </c>
      <c r="G83" s="457">
        <v>5104</v>
      </c>
      <c r="H83" s="458"/>
      <c r="I83" s="457">
        <v>43</v>
      </c>
      <c r="J83" s="457">
        <v>316</v>
      </c>
      <c r="K83" s="457">
        <v>4</v>
      </c>
      <c r="L83" s="457">
        <v>320</v>
      </c>
      <c r="M83" s="457">
        <v>4846</v>
      </c>
    </row>
    <row r="84" spans="2:13" x14ac:dyDescent="0.2">
      <c r="B84" s="11" t="s">
        <v>354</v>
      </c>
      <c r="C84" s="457">
        <v>1270</v>
      </c>
      <c r="D84" s="457">
        <v>1270</v>
      </c>
      <c r="E84" s="457">
        <v>7</v>
      </c>
      <c r="F84" s="457">
        <v>1277</v>
      </c>
      <c r="G84" s="457" t="s">
        <v>431</v>
      </c>
      <c r="H84" s="458"/>
      <c r="I84" s="457">
        <v>836</v>
      </c>
      <c r="J84" s="457">
        <v>1470</v>
      </c>
      <c r="K84" s="457">
        <v>7</v>
      </c>
      <c r="L84" s="457">
        <v>1477</v>
      </c>
      <c r="M84" s="457" t="s">
        <v>431</v>
      </c>
    </row>
    <row r="85" spans="2:13" s="149" customFormat="1" ht="10.5" x14ac:dyDescent="0.15">
      <c r="B85" s="110" t="s">
        <v>434</v>
      </c>
      <c r="C85" s="459">
        <v>2767</v>
      </c>
      <c r="D85" s="459">
        <v>2767</v>
      </c>
      <c r="E85" s="459">
        <v>75</v>
      </c>
      <c r="F85" s="459">
        <v>2842</v>
      </c>
      <c r="G85" s="459"/>
      <c r="H85" s="459"/>
      <c r="I85" s="459">
        <v>909</v>
      </c>
      <c r="J85" s="459">
        <v>3095</v>
      </c>
      <c r="K85" s="459">
        <v>75</v>
      </c>
      <c r="L85" s="459">
        <v>3170</v>
      </c>
      <c r="M85" s="459"/>
    </row>
    <row r="86" spans="2:13" s="149" customFormat="1" ht="10.5" x14ac:dyDescent="0.15">
      <c r="H86" s="38"/>
    </row>
    <row r="87" spans="2:13" x14ac:dyDescent="0.2">
      <c r="C87" s="1214">
        <v>1970</v>
      </c>
      <c r="D87" s="1215"/>
      <c r="E87" s="1215"/>
      <c r="F87" s="1215"/>
      <c r="G87" s="1216"/>
      <c r="H87" s="378"/>
      <c r="I87" s="1214">
        <v>1972</v>
      </c>
      <c r="J87" s="1215"/>
      <c r="K87" s="1215"/>
      <c r="L87" s="1215"/>
      <c r="M87" s="1216"/>
    </row>
    <row r="89" spans="2:13" x14ac:dyDescent="0.2">
      <c r="B89" s="12" t="s">
        <v>355</v>
      </c>
      <c r="C89" s="457">
        <v>2</v>
      </c>
      <c r="D89" s="457">
        <v>587</v>
      </c>
      <c r="E89" s="457">
        <v>31</v>
      </c>
      <c r="F89" s="457">
        <v>618</v>
      </c>
      <c r="G89" s="457">
        <v>4985</v>
      </c>
      <c r="H89" s="458"/>
      <c r="I89" s="457">
        <v>2</v>
      </c>
      <c r="J89" s="457">
        <v>666</v>
      </c>
      <c r="K89" s="457">
        <v>30</v>
      </c>
      <c r="L89" s="457">
        <v>696</v>
      </c>
      <c r="M89" s="457">
        <v>4436</v>
      </c>
    </row>
    <row r="90" spans="2:13" x14ac:dyDescent="0.2">
      <c r="B90" s="11" t="s">
        <v>348</v>
      </c>
      <c r="C90" s="457" t="s">
        <v>431</v>
      </c>
      <c r="D90" s="457" t="s">
        <v>431</v>
      </c>
      <c r="E90" s="457" t="s">
        <v>431</v>
      </c>
      <c r="F90" s="457" t="s">
        <v>431</v>
      </c>
      <c r="G90" s="457" t="s">
        <v>431</v>
      </c>
      <c r="H90" s="458"/>
      <c r="I90" s="457" t="s">
        <v>431</v>
      </c>
      <c r="J90" s="457" t="s">
        <v>431</v>
      </c>
      <c r="K90" s="457" t="s">
        <v>431</v>
      </c>
      <c r="L90" s="457" t="s">
        <v>431</v>
      </c>
      <c r="M90" s="457" t="s">
        <v>431</v>
      </c>
    </row>
    <row r="91" spans="2:13" x14ac:dyDescent="0.2">
      <c r="B91" s="11" t="s">
        <v>349</v>
      </c>
      <c r="C91" s="457">
        <v>5</v>
      </c>
      <c r="D91" s="457">
        <v>404</v>
      </c>
      <c r="E91" s="457">
        <v>20</v>
      </c>
      <c r="F91" s="457">
        <v>424</v>
      </c>
      <c r="G91" s="457">
        <v>4458</v>
      </c>
      <c r="H91" s="458"/>
      <c r="I91" s="457">
        <v>5</v>
      </c>
      <c r="J91" s="457">
        <v>418</v>
      </c>
      <c r="K91" s="457">
        <v>19</v>
      </c>
      <c r="L91" s="457">
        <v>437</v>
      </c>
      <c r="M91" s="457">
        <v>4326</v>
      </c>
    </row>
    <row r="92" spans="2:13" x14ac:dyDescent="0.2">
      <c r="B92" s="11" t="s">
        <v>350</v>
      </c>
      <c r="C92" s="457">
        <v>6</v>
      </c>
      <c r="D92" s="457">
        <v>192</v>
      </c>
      <c r="E92" s="457">
        <v>5</v>
      </c>
      <c r="F92" s="457">
        <v>197</v>
      </c>
      <c r="G92" s="457">
        <v>4687</v>
      </c>
      <c r="H92" s="458"/>
      <c r="I92" s="457">
        <v>6</v>
      </c>
      <c r="J92" s="457">
        <v>212</v>
      </c>
      <c r="K92" s="457">
        <v>5</v>
      </c>
      <c r="L92" s="457">
        <v>217</v>
      </c>
      <c r="M92" s="457">
        <v>4259</v>
      </c>
    </row>
    <row r="93" spans="2:13" x14ac:dyDescent="0.2">
      <c r="B93" s="11" t="s">
        <v>351</v>
      </c>
      <c r="C93" s="457">
        <v>6</v>
      </c>
      <c r="D93" s="457">
        <v>95</v>
      </c>
      <c r="E93" s="457">
        <v>4</v>
      </c>
      <c r="F93" s="457">
        <v>99</v>
      </c>
      <c r="G93" s="457">
        <v>5032</v>
      </c>
      <c r="H93" s="458"/>
      <c r="I93" s="457">
        <v>6</v>
      </c>
      <c r="J93" s="457">
        <v>101</v>
      </c>
      <c r="K93" s="457">
        <v>4</v>
      </c>
      <c r="L93" s="457">
        <v>105</v>
      </c>
      <c r="M93" s="457">
        <v>4745</v>
      </c>
    </row>
    <row r="94" spans="2:13" x14ac:dyDescent="0.2">
      <c r="B94" s="11" t="s">
        <v>352</v>
      </c>
      <c r="C94" s="457">
        <v>11</v>
      </c>
      <c r="D94" s="457">
        <v>118</v>
      </c>
      <c r="E94" s="457">
        <v>3</v>
      </c>
      <c r="F94" s="457">
        <v>121</v>
      </c>
      <c r="G94" s="457">
        <v>5614</v>
      </c>
      <c r="H94" s="458"/>
      <c r="I94" s="457">
        <v>11</v>
      </c>
      <c r="J94" s="457">
        <v>122</v>
      </c>
      <c r="K94" s="457">
        <v>3</v>
      </c>
      <c r="L94" s="457">
        <v>125</v>
      </c>
      <c r="M94" s="457">
        <v>5436</v>
      </c>
    </row>
    <row r="95" spans="2:13" x14ac:dyDescent="0.2">
      <c r="B95" s="11" t="s">
        <v>353</v>
      </c>
      <c r="C95" s="457">
        <v>43</v>
      </c>
      <c r="D95" s="457">
        <v>324</v>
      </c>
      <c r="E95" s="457">
        <v>4</v>
      </c>
      <c r="F95" s="457">
        <v>328</v>
      </c>
      <c r="G95" s="457">
        <v>4729</v>
      </c>
      <c r="H95" s="458"/>
      <c r="I95" s="457">
        <v>43</v>
      </c>
      <c r="J95" s="457">
        <v>229</v>
      </c>
      <c r="K95" s="457">
        <v>4</v>
      </c>
      <c r="L95" s="457">
        <v>233</v>
      </c>
      <c r="M95" s="457">
        <v>4473</v>
      </c>
    </row>
    <row r="96" spans="2:13" x14ac:dyDescent="0.2">
      <c r="B96" s="11" t="s">
        <v>354</v>
      </c>
      <c r="C96" s="457">
        <v>951</v>
      </c>
      <c r="D96" s="457">
        <v>1624</v>
      </c>
      <c r="E96" s="457">
        <v>7</v>
      </c>
      <c r="F96" s="457">
        <v>1631</v>
      </c>
      <c r="G96" s="457" t="s">
        <v>431</v>
      </c>
      <c r="H96" s="458"/>
      <c r="I96" s="457">
        <v>946</v>
      </c>
      <c r="J96" s="457">
        <v>780</v>
      </c>
      <c r="K96" s="457">
        <v>7</v>
      </c>
      <c r="L96" s="457">
        <v>1787</v>
      </c>
      <c r="M96" s="457" t="s">
        <v>431</v>
      </c>
    </row>
    <row r="97" spans="2:13" x14ac:dyDescent="0.2">
      <c r="B97" s="110" t="s">
        <v>434</v>
      </c>
      <c r="C97" s="459">
        <v>1024</v>
      </c>
      <c r="D97" s="459">
        <v>3344</v>
      </c>
      <c r="E97" s="459">
        <v>74</v>
      </c>
      <c r="F97" s="459">
        <v>3418</v>
      </c>
      <c r="G97" s="459"/>
      <c r="H97" s="459"/>
      <c r="I97" s="459">
        <v>1019</v>
      </c>
      <c r="J97" s="459">
        <v>2528</v>
      </c>
      <c r="K97" s="459">
        <v>72</v>
      </c>
      <c r="L97" s="459">
        <v>2600</v>
      </c>
      <c r="M97" s="459"/>
    </row>
    <row r="99" spans="2:13" x14ac:dyDescent="0.2">
      <c r="C99" s="1214">
        <v>1973</v>
      </c>
      <c r="D99" s="1215"/>
      <c r="E99" s="1215"/>
      <c r="F99" s="1215"/>
      <c r="G99" s="1216"/>
      <c r="H99" s="378"/>
      <c r="I99" s="1214">
        <v>1974</v>
      </c>
      <c r="J99" s="1215"/>
      <c r="K99" s="1215"/>
      <c r="L99" s="1215"/>
      <c r="M99" s="1216"/>
    </row>
    <row r="101" spans="2:13" x14ac:dyDescent="0.2">
      <c r="B101" s="12" t="s">
        <v>355</v>
      </c>
      <c r="C101" s="457">
        <v>2</v>
      </c>
      <c r="D101" s="457">
        <v>711</v>
      </c>
      <c r="E101" s="457">
        <v>30</v>
      </c>
      <c r="F101" s="457">
        <v>741</v>
      </c>
      <c r="G101" s="457">
        <v>4436</v>
      </c>
      <c r="H101" s="458"/>
      <c r="I101" s="457">
        <v>2</v>
      </c>
      <c r="J101" s="457">
        <v>892</v>
      </c>
      <c r="K101" s="457">
        <v>31</v>
      </c>
      <c r="L101" s="457">
        <v>923</v>
      </c>
      <c r="M101" s="457">
        <v>4170</v>
      </c>
    </row>
    <row r="102" spans="2:13" x14ac:dyDescent="0.2">
      <c r="B102" s="11" t="s">
        <v>348</v>
      </c>
      <c r="C102" s="457" t="s">
        <v>431</v>
      </c>
      <c r="D102" s="457" t="s">
        <v>431</v>
      </c>
      <c r="E102" s="457" t="s">
        <v>431</v>
      </c>
      <c r="F102" s="457" t="s">
        <v>431</v>
      </c>
      <c r="G102" s="457" t="s">
        <v>431</v>
      </c>
      <c r="H102" s="458"/>
      <c r="I102" s="457" t="s">
        <v>431</v>
      </c>
      <c r="J102" s="457" t="s">
        <v>431</v>
      </c>
      <c r="K102" s="457" t="s">
        <v>431</v>
      </c>
      <c r="L102" s="457" t="s">
        <v>431</v>
      </c>
      <c r="M102" s="457" t="s">
        <v>431</v>
      </c>
    </row>
    <row r="103" spans="2:13" x14ac:dyDescent="0.2">
      <c r="B103" s="11" t="s">
        <v>349</v>
      </c>
      <c r="C103" s="457">
        <v>5</v>
      </c>
      <c r="D103" s="457">
        <v>431</v>
      </c>
      <c r="E103" s="457">
        <v>19</v>
      </c>
      <c r="F103" s="457">
        <v>450</v>
      </c>
      <c r="G103" s="457">
        <v>4326</v>
      </c>
      <c r="H103" s="458"/>
      <c r="I103" s="457">
        <v>3</v>
      </c>
      <c r="J103" s="457">
        <v>211</v>
      </c>
      <c r="K103" s="457">
        <v>1</v>
      </c>
      <c r="L103" s="457">
        <v>212</v>
      </c>
      <c r="M103" s="457">
        <v>5473</v>
      </c>
    </row>
    <row r="104" spans="2:13" x14ac:dyDescent="0.2">
      <c r="B104" s="11" t="s">
        <v>350</v>
      </c>
      <c r="C104" s="457">
        <v>6</v>
      </c>
      <c r="D104" s="457">
        <v>246</v>
      </c>
      <c r="E104" s="457">
        <v>5</v>
      </c>
      <c r="F104" s="457">
        <v>251</v>
      </c>
      <c r="G104" s="457">
        <v>4259</v>
      </c>
      <c r="H104" s="458"/>
      <c r="I104" s="457">
        <v>5</v>
      </c>
      <c r="J104" s="457">
        <v>236</v>
      </c>
      <c r="K104" s="457">
        <v>2</v>
      </c>
      <c r="L104" s="457">
        <v>238</v>
      </c>
      <c r="M104" s="457">
        <v>3362</v>
      </c>
    </row>
    <row r="105" spans="2:13" x14ac:dyDescent="0.2">
      <c r="B105" s="11" t="s">
        <v>351</v>
      </c>
      <c r="C105" s="457">
        <v>6</v>
      </c>
      <c r="D105" s="457">
        <v>118</v>
      </c>
      <c r="E105" s="457">
        <v>4</v>
      </c>
      <c r="F105" s="457">
        <v>122</v>
      </c>
      <c r="G105" s="457">
        <v>4745</v>
      </c>
      <c r="H105" s="458"/>
      <c r="I105" s="457">
        <v>5</v>
      </c>
      <c r="J105" s="457">
        <v>104</v>
      </c>
      <c r="K105" s="457">
        <v>1</v>
      </c>
      <c r="L105" s="457">
        <v>105</v>
      </c>
      <c r="M105" s="457">
        <v>2774</v>
      </c>
    </row>
    <row r="106" spans="2:13" x14ac:dyDescent="0.2">
      <c r="B106" s="11" t="s">
        <v>352</v>
      </c>
      <c r="C106" s="457">
        <v>11</v>
      </c>
      <c r="D106" s="457">
        <v>127</v>
      </c>
      <c r="E106" s="457">
        <v>3</v>
      </c>
      <c r="F106" s="457">
        <v>130</v>
      </c>
      <c r="G106" s="457">
        <v>5436</v>
      </c>
      <c r="H106" s="458"/>
      <c r="I106" s="457">
        <v>6</v>
      </c>
      <c r="J106" s="457">
        <v>74</v>
      </c>
      <c r="K106" s="457" t="s">
        <v>431</v>
      </c>
      <c r="L106" s="457">
        <v>74</v>
      </c>
      <c r="M106" s="457">
        <v>3197</v>
      </c>
    </row>
    <row r="107" spans="2:13" x14ac:dyDescent="0.2">
      <c r="B107" s="11" t="s">
        <v>353</v>
      </c>
      <c r="C107" s="457">
        <v>43</v>
      </c>
      <c r="D107" s="457">
        <v>370</v>
      </c>
      <c r="E107" s="457">
        <v>4</v>
      </c>
      <c r="F107" s="457">
        <v>374</v>
      </c>
      <c r="G107" s="457">
        <v>4473</v>
      </c>
      <c r="H107" s="458"/>
      <c r="I107" s="457">
        <v>29</v>
      </c>
      <c r="J107" s="457">
        <v>254</v>
      </c>
      <c r="K107" s="457" t="s">
        <v>431</v>
      </c>
      <c r="L107" s="457">
        <v>254</v>
      </c>
      <c r="M107" s="457">
        <v>4075</v>
      </c>
    </row>
    <row r="108" spans="2:13" x14ac:dyDescent="0.2">
      <c r="B108" s="11" t="s">
        <v>354</v>
      </c>
      <c r="C108" s="457">
        <v>1203</v>
      </c>
      <c r="D108" s="457">
        <v>1120</v>
      </c>
      <c r="E108" s="457">
        <v>7</v>
      </c>
      <c r="F108" s="457">
        <v>1127</v>
      </c>
      <c r="G108" s="457" t="s">
        <v>431</v>
      </c>
      <c r="H108" s="458"/>
      <c r="I108" s="457">
        <v>1409</v>
      </c>
      <c r="J108" s="457">
        <v>2068</v>
      </c>
      <c r="K108" s="457">
        <v>1</v>
      </c>
      <c r="L108" s="457">
        <v>2069</v>
      </c>
      <c r="M108" s="457" t="s">
        <v>431</v>
      </c>
    </row>
    <row r="109" spans="2:13" x14ac:dyDescent="0.2">
      <c r="B109" s="110" t="s">
        <v>434</v>
      </c>
      <c r="C109" s="459">
        <v>1276</v>
      </c>
      <c r="D109" s="459">
        <v>3123</v>
      </c>
      <c r="E109" s="459">
        <v>72</v>
      </c>
      <c r="F109" s="459">
        <v>3195</v>
      </c>
      <c r="G109" s="459"/>
      <c r="H109" s="459"/>
      <c r="I109" s="459">
        <v>1459</v>
      </c>
      <c r="J109" s="459">
        <v>3839</v>
      </c>
      <c r="K109" s="459">
        <v>36</v>
      </c>
      <c r="L109" s="459">
        <v>3875</v>
      </c>
      <c r="M109" s="459"/>
    </row>
    <row r="111" spans="2:13" x14ac:dyDescent="0.2">
      <c r="C111" s="1214">
        <v>1975</v>
      </c>
      <c r="D111" s="1215"/>
      <c r="E111" s="1215"/>
      <c r="F111" s="1215"/>
      <c r="G111" s="1216"/>
      <c r="H111" s="378"/>
      <c r="I111" s="1214">
        <v>1976</v>
      </c>
      <c r="J111" s="1215"/>
      <c r="K111" s="1215"/>
      <c r="L111" s="1215"/>
      <c r="M111" s="1216"/>
    </row>
    <row r="113" spans="2:13" x14ac:dyDescent="0.2">
      <c r="B113" s="12" t="s">
        <v>355</v>
      </c>
      <c r="C113" s="457">
        <v>2</v>
      </c>
      <c r="D113" s="457">
        <v>1129</v>
      </c>
      <c r="E113" s="457">
        <v>31</v>
      </c>
      <c r="F113" s="457">
        <v>1160</v>
      </c>
      <c r="G113" s="457">
        <v>3234</v>
      </c>
      <c r="H113" s="458"/>
      <c r="I113" s="457">
        <v>2</v>
      </c>
      <c r="J113" s="457">
        <v>1263</v>
      </c>
      <c r="K113" s="457">
        <v>31</v>
      </c>
      <c r="L113" s="457">
        <v>1294</v>
      </c>
      <c r="M113" s="457">
        <v>3014</v>
      </c>
    </row>
    <row r="114" spans="2:13" x14ac:dyDescent="0.2">
      <c r="B114" s="11" t="s">
        <v>348</v>
      </c>
      <c r="C114" s="457" t="s">
        <v>431</v>
      </c>
      <c r="D114" s="457" t="s">
        <v>431</v>
      </c>
      <c r="E114" s="457" t="s">
        <v>431</v>
      </c>
      <c r="F114" s="457" t="s">
        <v>431</v>
      </c>
      <c r="G114" s="457" t="s">
        <v>431</v>
      </c>
      <c r="H114" s="458"/>
      <c r="I114" s="457" t="s">
        <v>431</v>
      </c>
      <c r="J114" s="457" t="s">
        <v>431</v>
      </c>
      <c r="K114" s="457" t="s">
        <v>431</v>
      </c>
      <c r="L114" s="457" t="s">
        <v>431</v>
      </c>
      <c r="M114" s="457" t="s">
        <v>431</v>
      </c>
    </row>
    <row r="115" spans="2:13" x14ac:dyDescent="0.2">
      <c r="B115" s="11" t="s">
        <v>349</v>
      </c>
      <c r="C115" s="457">
        <v>3</v>
      </c>
      <c r="D115" s="457">
        <v>233</v>
      </c>
      <c r="E115" s="457">
        <v>1</v>
      </c>
      <c r="F115" s="457">
        <v>234</v>
      </c>
      <c r="G115" s="457">
        <v>5051</v>
      </c>
      <c r="H115" s="458"/>
      <c r="I115" s="457">
        <v>3</v>
      </c>
      <c r="J115" s="457">
        <v>257</v>
      </c>
      <c r="K115" s="457">
        <v>1</v>
      </c>
      <c r="L115" s="457">
        <v>258</v>
      </c>
      <c r="M115" s="457">
        <v>2292</v>
      </c>
    </row>
    <row r="116" spans="2:13" x14ac:dyDescent="0.2">
      <c r="B116" s="11" t="s">
        <v>350</v>
      </c>
      <c r="C116" s="457">
        <v>5</v>
      </c>
      <c r="D116" s="457">
        <v>303</v>
      </c>
      <c r="E116" s="457">
        <v>2</v>
      </c>
      <c r="F116" s="457">
        <v>305</v>
      </c>
      <c r="G116" s="457">
        <v>2628</v>
      </c>
      <c r="H116" s="458"/>
      <c r="I116" s="457">
        <v>5</v>
      </c>
      <c r="J116" s="457">
        <v>257</v>
      </c>
      <c r="K116" s="457">
        <v>2</v>
      </c>
      <c r="L116" s="457">
        <v>350</v>
      </c>
      <c r="M116" s="457">
        <v>2831</v>
      </c>
    </row>
    <row r="117" spans="2:13" x14ac:dyDescent="0.2">
      <c r="B117" s="11" t="s">
        <v>351</v>
      </c>
      <c r="C117" s="457">
        <v>5</v>
      </c>
      <c r="D117" s="457">
        <v>124</v>
      </c>
      <c r="E117" s="457">
        <v>1</v>
      </c>
      <c r="F117" s="457">
        <v>125</v>
      </c>
      <c r="G117" s="457">
        <v>3329</v>
      </c>
      <c r="H117" s="458"/>
      <c r="I117" s="457">
        <v>5</v>
      </c>
      <c r="J117" s="457">
        <v>348</v>
      </c>
      <c r="K117" s="457">
        <v>1</v>
      </c>
      <c r="L117" s="457">
        <v>147</v>
      </c>
      <c r="M117" s="457">
        <v>2899</v>
      </c>
    </row>
    <row r="118" spans="2:13" x14ac:dyDescent="0.2">
      <c r="B118" s="11" t="s">
        <v>352</v>
      </c>
      <c r="C118" s="457">
        <v>6</v>
      </c>
      <c r="D118" s="457">
        <v>79</v>
      </c>
      <c r="E118" s="457" t="s">
        <v>431</v>
      </c>
      <c r="F118" s="457">
        <v>79</v>
      </c>
      <c r="G118" s="457">
        <v>4933</v>
      </c>
      <c r="H118" s="458"/>
      <c r="I118" s="457">
        <v>6</v>
      </c>
      <c r="J118" s="457">
        <v>146</v>
      </c>
      <c r="K118" s="457" t="s">
        <v>431</v>
      </c>
      <c r="L118" s="457">
        <v>89</v>
      </c>
      <c r="M118" s="457">
        <v>4379</v>
      </c>
    </row>
    <row r="119" spans="2:13" x14ac:dyDescent="0.2">
      <c r="B119" s="11" t="s">
        <v>353</v>
      </c>
      <c r="C119" s="457">
        <v>29</v>
      </c>
      <c r="D119" s="457">
        <v>279</v>
      </c>
      <c r="E119" s="457" t="s">
        <v>431</v>
      </c>
      <c r="F119" s="457">
        <v>278</v>
      </c>
      <c r="G119" s="457">
        <v>3781</v>
      </c>
      <c r="H119" s="458"/>
      <c r="I119" s="457">
        <v>29</v>
      </c>
      <c r="J119" s="457">
        <v>299</v>
      </c>
      <c r="K119" s="457" t="s">
        <v>431</v>
      </c>
      <c r="L119" s="457">
        <v>299</v>
      </c>
      <c r="M119" s="457">
        <v>3516</v>
      </c>
    </row>
    <row r="120" spans="2:13" x14ac:dyDescent="0.2">
      <c r="B120" s="11" t="s">
        <v>354</v>
      </c>
      <c r="C120" s="457">
        <v>2209</v>
      </c>
      <c r="D120" s="457">
        <v>2883</v>
      </c>
      <c r="E120" s="457">
        <v>1</v>
      </c>
      <c r="F120" s="457">
        <v>2884</v>
      </c>
      <c r="G120" s="457" t="s">
        <v>431</v>
      </c>
      <c r="H120" s="458"/>
      <c r="I120" s="457">
        <v>2505</v>
      </c>
      <c r="J120" s="457">
        <v>3288</v>
      </c>
      <c r="K120" s="457">
        <v>1</v>
      </c>
      <c r="L120" s="457">
        <v>3289</v>
      </c>
      <c r="M120" s="457" t="s">
        <v>431</v>
      </c>
    </row>
    <row r="121" spans="2:13" x14ac:dyDescent="0.2">
      <c r="B121" s="110" t="s">
        <v>434</v>
      </c>
      <c r="C121" s="459">
        <v>2259</v>
      </c>
      <c r="D121" s="459">
        <v>5030</v>
      </c>
      <c r="E121" s="459">
        <v>36</v>
      </c>
      <c r="F121" s="459">
        <v>5066</v>
      </c>
      <c r="G121" s="459"/>
      <c r="H121" s="459"/>
      <c r="I121" s="459">
        <v>2555</v>
      </c>
      <c r="J121" s="459">
        <v>5690</v>
      </c>
      <c r="K121" s="459">
        <v>36</v>
      </c>
      <c r="L121" s="459">
        <v>5726</v>
      </c>
      <c r="M121" s="459"/>
    </row>
    <row r="123" spans="2:13" x14ac:dyDescent="0.2">
      <c r="C123" s="1214">
        <v>1977</v>
      </c>
      <c r="D123" s="1215"/>
      <c r="E123" s="1215"/>
      <c r="F123" s="1215"/>
      <c r="G123" s="1216"/>
      <c r="H123" s="378"/>
      <c r="I123" s="1214">
        <v>1978</v>
      </c>
      <c r="J123" s="1215"/>
      <c r="K123" s="1215"/>
      <c r="L123" s="1215"/>
      <c r="M123" s="1216"/>
    </row>
    <row r="125" spans="2:13" x14ac:dyDescent="0.2">
      <c r="B125" s="12" t="s">
        <v>355</v>
      </c>
      <c r="C125" s="457">
        <v>2</v>
      </c>
      <c r="D125" s="457">
        <v>1418</v>
      </c>
      <c r="E125" s="457">
        <v>31</v>
      </c>
      <c r="F125" s="457">
        <v>1449</v>
      </c>
      <c r="G125" s="457">
        <v>2855</v>
      </c>
      <c r="H125" s="458"/>
      <c r="I125" s="457">
        <v>2</v>
      </c>
      <c r="J125" s="457">
        <v>1482</v>
      </c>
      <c r="K125" s="457">
        <v>34</v>
      </c>
      <c r="L125" s="457">
        <v>1516</v>
      </c>
      <c r="M125" s="457">
        <v>2754</v>
      </c>
    </row>
    <row r="126" spans="2:13" x14ac:dyDescent="0.2">
      <c r="B126" s="11" t="s">
        <v>348</v>
      </c>
      <c r="C126" s="457" t="s">
        <v>431</v>
      </c>
      <c r="D126" s="457" t="s">
        <v>431</v>
      </c>
      <c r="E126" s="457" t="s">
        <v>431</v>
      </c>
      <c r="F126" s="457" t="s">
        <v>431</v>
      </c>
      <c r="G126" s="457" t="s">
        <v>431</v>
      </c>
      <c r="H126" s="458"/>
      <c r="I126" s="457" t="s">
        <v>436</v>
      </c>
      <c r="J126" s="457" t="s">
        <v>436</v>
      </c>
      <c r="K126" s="457" t="s">
        <v>436</v>
      </c>
      <c r="L126" s="457" t="s">
        <v>436</v>
      </c>
      <c r="M126" s="457" t="s">
        <v>436</v>
      </c>
    </row>
    <row r="127" spans="2:13" x14ac:dyDescent="0.2">
      <c r="B127" s="11" t="s">
        <v>349</v>
      </c>
      <c r="C127" s="457">
        <v>5</v>
      </c>
      <c r="D127" s="457">
        <v>539</v>
      </c>
      <c r="E127" s="457">
        <v>1</v>
      </c>
      <c r="F127" s="457">
        <v>540</v>
      </c>
      <c r="G127" s="457">
        <v>3290</v>
      </c>
      <c r="H127" s="458"/>
      <c r="I127" s="457">
        <v>5</v>
      </c>
      <c r="J127" s="457">
        <v>582</v>
      </c>
      <c r="K127" s="457">
        <v>1</v>
      </c>
      <c r="L127" s="457">
        <v>583</v>
      </c>
      <c r="M127" s="457">
        <v>3048</v>
      </c>
    </row>
    <row r="128" spans="2:13" x14ac:dyDescent="0.2">
      <c r="B128" s="11" t="s">
        <v>350</v>
      </c>
      <c r="C128" s="457">
        <v>5</v>
      </c>
      <c r="D128" s="457">
        <v>262</v>
      </c>
      <c r="E128" s="457">
        <v>2</v>
      </c>
      <c r="F128" s="457">
        <v>264</v>
      </c>
      <c r="G128" s="457">
        <v>2630</v>
      </c>
      <c r="H128" s="458"/>
      <c r="I128" s="457">
        <v>5</v>
      </c>
      <c r="J128" s="457">
        <v>286</v>
      </c>
      <c r="K128" s="457">
        <v>2</v>
      </c>
      <c r="L128" s="457">
        <v>288</v>
      </c>
      <c r="M128" s="457">
        <v>2429</v>
      </c>
    </row>
    <row r="129" spans="2:13" x14ac:dyDescent="0.2">
      <c r="B129" s="11" t="s">
        <v>351</v>
      </c>
      <c r="C129" s="457">
        <v>4</v>
      </c>
      <c r="D129" s="457">
        <v>84</v>
      </c>
      <c r="E129" s="457">
        <v>1</v>
      </c>
      <c r="F129" s="457">
        <v>85</v>
      </c>
      <c r="G129" s="457">
        <v>3866</v>
      </c>
      <c r="H129" s="458"/>
      <c r="I129" s="457">
        <v>4</v>
      </c>
      <c r="J129" s="457">
        <v>95</v>
      </c>
      <c r="K129" s="457">
        <v>1</v>
      </c>
      <c r="L129" s="457">
        <v>96</v>
      </c>
      <c r="M129" s="457">
        <v>3463</v>
      </c>
    </row>
    <row r="130" spans="2:13" x14ac:dyDescent="0.2">
      <c r="B130" s="11" t="s">
        <v>352</v>
      </c>
      <c r="C130" s="457">
        <v>6</v>
      </c>
      <c r="D130" s="457">
        <v>102</v>
      </c>
      <c r="E130" s="457" t="s">
        <v>431</v>
      </c>
      <c r="F130" s="457">
        <v>102</v>
      </c>
      <c r="G130" s="457">
        <v>3626</v>
      </c>
      <c r="H130" s="458"/>
      <c r="I130" s="457">
        <v>6</v>
      </c>
      <c r="J130" s="457">
        <v>108</v>
      </c>
      <c r="K130" s="457" t="s">
        <v>436</v>
      </c>
      <c r="L130" s="457">
        <v>108</v>
      </c>
      <c r="M130" s="457">
        <v>3424</v>
      </c>
    </row>
    <row r="131" spans="2:13" x14ac:dyDescent="0.2">
      <c r="B131" s="11" t="s">
        <v>353</v>
      </c>
      <c r="C131" s="457">
        <v>30</v>
      </c>
      <c r="D131" s="457">
        <v>328</v>
      </c>
      <c r="E131" s="457" t="s">
        <v>431</v>
      </c>
      <c r="F131" s="457">
        <v>328</v>
      </c>
      <c r="G131" s="457">
        <v>3355</v>
      </c>
      <c r="H131" s="458"/>
      <c r="I131" s="457">
        <v>30</v>
      </c>
      <c r="J131" s="457">
        <v>340</v>
      </c>
      <c r="K131" s="457" t="s">
        <v>436</v>
      </c>
      <c r="L131" s="457">
        <v>340</v>
      </c>
      <c r="M131" s="457">
        <v>3237</v>
      </c>
    </row>
    <row r="132" spans="2:13" x14ac:dyDescent="0.2">
      <c r="B132" s="11" t="s">
        <v>354</v>
      </c>
      <c r="C132" s="457">
        <v>2923</v>
      </c>
      <c r="D132" s="457">
        <v>3968</v>
      </c>
      <c r="E132" s="457">
        <v>1</v>
      </c>
      <c r="F132" s="457">
        <v>3969</v>
      </c>
      <c r="G132" s="457" t="s">
        <v>431</v>
      </c>
      <c r="H132" s="458"/>
      <c r="I132" s="457">
        <v>3110</v>
      </c>
      <c r="J132" s="457">
        <v>4145</v>
      </c>
      <c r="K132" s="457">
        <v>1</v>
      </c>
      <c r="L132" s="457">
        <v>4146</v>
      </c>
      <c r="M132" s="457">
        <v>8530</v>
      </c>
    </row>
    <row r="133" spans="2:13" x14ac:dyDescent="0.2">
      <c r="B133" s="110" t="s">
        <v>434</v>
      </c>
      <c r="C133" s="459">
        <v>2975</v>
      </c>
      <c r="D133" s="459">
        <v>6701</v>
      </c>
      <c r="E133" s="459">
        <v>36</v>
      </c>
      <c r="F133" s="459">
        <v>6737</v>
      </c>
      <c r="G133" s="459"/>
      <c r="H133" s="459"/>
      <c r="I133" s="459">
        <v>3162</v>
      </c>
      <c r="J133" s="459">
        <v>7038</v>
      </c>
      <c r="K133" s="459">
        <v>39</v>
      </c>
      <c r="L133" s="459">
        <v>7077</v>
      </c>
      <c r="M133" s="459"/>
    </row>
    <row r="135" spans="2:13" x14ac:dyDescent="0.2">
      <c r="C135" s="1214">
        <v>1979</v>
      </c>
      <c r="D135" s="1215"/>
      <c r="E135" s="1215"/>
      <c r="F135" s="1215"/>
      <c r="G135" s="1216"/>
      <c r="H135" s="378"/>
      <c r="I135" s="1214">
        <v>1980</v>
      </c>
      <c r="J135" s="1215"/>
      <c r="K135" s="1215"/>
      <c r="L135" s="1215"/>
      <c r="M135" s="1216"/>
    </row>
    <row r="137" spans="2:13" x14ac:dyDescent="0.2">
      <c r="B137" s="12" t="s">
        <v>355</v>
      </c>
      <c r="C137" s="457">
        <v>2</v>
      </c>
      <c r="D137" s="457">
        <v>1179</v>
      </c>
      <c r="E137" s="457">
        <v>42</v>
      </c>
      <c r="F137" s="457">
        <v>1221</v>
      </c>
      <c r="G137" s="457">
        <v>4609</v>
      </c>
      <c r="H137" s="458"/>
      <c r="I137" s="457">
        <v>2</v>
      </c>
      <c r="J137" s="457">
        <v>1249</v>
      </c>
      <c r="K137" s="457">
        <v>36</v>
      </c>
      <c r="L137" s="457">
        <v>1285</v>
      </c>
      <c r="M137" s="457">
        <v>4378</v>
      </c>
    </row>
    <row r="138" spans="2:13" x14ac:dyDescent="0.2">
      <c r="B138" s="11" t="s">
        <v>348</v>
      </c>
      <c r="C138" s="457">
        <v>4</v>
      </c>
      <c r="D138" s="457">
        <v>490</v>
      </c>
      <c r="E138" s="457">
        <v>3</v>
      </c>
      <c r="F138" s="457">
        <v>493</v>
      </c>
      <c r="G138" s="457">
        <v>5290</v>
      </c>
      <c r="H138" s="458"/>
      <c r="I138" s="457">
        <v>4</v>
      </c>
      <c r="J138" s="457">
        <v>495</v>
      </c>
      <c r="K138" s="457">
        <v>9</v>
      </c>
      <c r="L138" s="457">
        <v>504</v>
      </c>
      <c r="M138" s="457">
        <v>5174</v>
      </c>
    </row>
    <row r="139" spans="2:13" x14ac:dyDescent="0.2">
      <c r="B139" s="11" t="s">
        <v>349</v>
      </c>
      <c r="C139" s="457">
        <v>4</v>
      </c>
      <c r="D139" s="457">
        <v>310</v>
      </c>
      <c r="E139" s="457">
        <v>1</v>
      </c>
      <c r="F139" s="457">
        <v>311</v>
      </c>
      <c r="G139" s="457">
        <v>3325</v>
      </c>
      <c r="H139" s="458"/>
      <c r="I139" s="457">
        <v>4</v>
      </c>
      <c r="J139" s="457">
        <v>312</v>
      </c>
      <c r="K139" s="457">
        <v>3</v>
      </c>
      <c r="L139" s="457">
        <v>315</v>
      </c>
      <c r="M139" s="457">
        <v>3282</v>
      </c>
    </row>
    <row r="140" spans="2:13" x14ac:dyDescent="0.2">
      <c r="B140" s="11" t="s">
        <v>350</v>
      </c>
      <c r="C140" s="457">
        <v>10</v>
      </c>
      <c r="D140" s="457">
        <v>281</v>
      </c>
      <c r="E140" s="457">
        <v>1</v>
      </c>
      <c r="F140" s="457">
        <v>282</v>
      </c>
      <c r="G140" s="457">
        <v>7866</v>
      </c>
      <c r="H140" s="458"/>
      <c r="I140" s="457">
        <v>10</v>
      </c>
      <c r="J140" s="457">
        <v>282</v>
      </c>
      <c r="K140" s="457">
        <v>1</v>
      </c>
      <c r="L140" s="457">
        <v>283</v>
      </c>
      <c r="M140" s="457">
        <v>4326</v>
      </c>
    </row>
    <row r="141" spans="2:13" x14ac:dyDescent="0.2">
      <c r="B141" s="11" t="s">
        <v>351</v>
      </c>
      <c r="C141" s="457">
        <v>3</v>
      </c>
      <c r="D141" s="457">
        <v>45</v>
      </c>
      <c r="E141" s="457" t="s">
        <v>436</v>
      </c>
      <c r="F141" s="457">
        <v>45</v>
      </c>
      <c r="G141" s="457">
        <v>5432</v>
      </c>
      <c r="H141" s="458"/>
      <c r="I141" s="457">
        <v>4</v>
      </c>
      <c r="J141" s="457">
        <v>44</v>
      </c>
      <c r="K141" s="457">
        <v>6</v>
      </c>
      <c r="L141" s="457">
        <v>50</v>
      </c>
      <c r="M141" s="457">
        <v>8058</v>
      </c>
    </row>
    <row r="142" spans="2:13" x14ac:dyDescent="0.2">
      <c r="B142" s="11" t="s">
        <v>352</v>
      </c>
      <c r="C142" s="457">
        <v>15</v>
      </c>
      <c r="D142" s="457">
        <v>177</v>
      </c>
      <c r="E142" s="457" t="s">
        <v>436</v>
      </c>
      <c r="F142" s="457">
        <v>177</v>
      </c>
      <c r="G142" s="457">
        <v>5349</v>
      </c>
      <c r="H142" s="458"/>
      <c r="I142" s="457">
        <v>15</v>
      </c>
      <c r="J142" s="457">
        <v>117</v>
      </c>
      <c r="K142" s="457" t="s">
        <v>436</v>
      </c>
      <c r="L142" s="457">
        <v>177</v>
      </c>
      <c r="M142" s="457">
        <v>8092</v>
      </c>
    </row>
    <row r="143" spans="2:13" x14ac:dyDescent="0.2">
      <c r="B143" s="11" t="s">
        <v>353</v>
      </c>
      <c r="C143" s="457">
        <v>3</v>
      </c>
      <c r="D143" s="457">
        <v>40</v>
      </c>
      <c r="E143" s="457" t="s">
        <v>436</v>
      </c>
      <c r="F143" s="457">
        <v>40</v>
      </c>
      <c r="G143" s="457">
        <v>3410</v>
      </c>
      <c r="H143" s="458"/>
      <c r="I143" s="457">
        <v>3</v>
      </c>
      <c r="J143" s="457">
        <v>40</v>
      </c>
      <c r="K143" s="457" t="s">
        <v>436</v>
      </c>
      <c r="L143" s="457">
        <v>40</v>
      </c>
      <c r="M143" s="457">
        <v>3410</v>
      </c>
    </row>
    <row r="144" spans="2:13" x14ac:dyDescent="0.2">
      <c r="B144" s="11" t="s">
        <v>354</v>
      </c>
      <c r="C144" s="457">
        <v>3164</v>
      </c>
      <c r="D144" s="457">
        <v>4390</v>
      </c>
      <c r="E144" s="457">
        <v>1</v>
      </c>
      <c r="F144" s="457">
        <v>4391</v>
      </c>
      <c r="G144" s="457">
        <v>1871</v>
      </c>
      <c r="H144" s="458"/>
      <c r="I144" s="457">
        <v>3296</v>
      </c>
      <c r="J144" s="457">
        <v>4482</v>
      </c>
      <c r="K144" s="457" t="s">
        <v>436</v>
      </c>
      <c r="L144" s="457">
        <v>4482</v>
      </c>
      <c r="M144" s="457">
        <v>11630</v>
      </c>
    </row>
    <row r="145" spans="2:13" x14ac:dyDescent="0.2">
      <c r="B145" s="110" t="s">
        <v>434</v>
      </c>
      <c r="C145" s="459">
        <v>3205</v>
      </c>
      <c r="D145" s="459">
        <v>6912</v>
      </c>
      <c r="E145" s="459">
        <v>48</v>
      </c>
      <c r="F145" s="459">
        <v>6960</v>
      </c>
      <c r="G145" s="459"/>
      <c r="H145" s="459"/>
      <c r="I145" s="459">
        <v>3338</v>
      </c>
      <c r="J145" s="459">
        <v>7021</v>
      </c>
      <c r="K145" s="459">
        <v>55</v>
      </c>
      <c r="L145" s="459">
        <v>7076</v>
      </c>
      <c r="M145" s="459"/>
    </row>
    <row r="147" spans="2:13" x14ac:dyDescent="0.2">
      <c r="C147" s="1214">
        <v>1981</v>
      </c>
      <c r="D147" s="1215"/>
      <c r="E147" s="1215"/>
      <c r="F147" s="1215"/>
      <c r="G147" s="1216"/>
      <c r="H147" s="378"/>
      <c r="I147" s="1214">
        <v>1982</v>
      </c>
      <c r="J147" s="1215"/>
      <c r="K147" s="1215"/>
      <c r="L147" s="1215"/>
      <c r="M147" s="1216"/>
    </row>
    <row r="149" spans="2:13" x14ac:dyDescent="0.2">
      <c r="B149" s="213" t="s">
        <v>355</v>
      </c>
      <c r="C149" s="460">
        <v>2</v>
      </c>
      <c r="D149" s="460">
        <v>1129</v>
      </c>
      <c r="E149" s="460">
        <v>42</v>
      </c>
      <c r="F149" s="460">
        <v>1162</v>
      </c>
      <c r="G149" s="460">
        <v>4933</v>
      </c>
      <c r="H149" s="461"/>
      <c r="I149" s="460">
        <v>3</v>
      </c>
      <c r="J149" s="460">
        <v>1290</v>
      </c>
      <c r="K149" s="460">
        <v>45</v>
      </c>
      <c r="L149" s="460">
        <v>1335</v>
      </c>
      <c r="M149" s="460">
        <v>6829</v>
      </c>
    </row>
    <row r="150" spans="2:13" x14ac:dyDescent="0.2">
      <c r="B150" s="213" t="s">
        <v>348</v>
      </c>
      <c r="C150" s="460">
        <v>4</v>
      </c>
      <c r="D150" s="460">
        <v>449</v>
      </c>
      <c r="E150" s="460">
        <v>7</v>
      </c>
      <c r="F150" s="460">
        <v>456</v>
      </c>
      <c r="G150" s="460">
        <v>4719</v>
      </c>
      <c r="H150" s="461"/>
      <c r="I150" s="460">
        <v>5</v>
      </c>
      <c r="J150" s="460">
        <v>537</v>
      </c>
      <c r="K150" s="460">
        <v>7</v>
      </c>
      <c r="L150" s="460">
        <v>544</v>
      </c>
      <c r="M150" s="460">
        <v>6507</v>
      </c>
    </row>
    <row r="151" spans="2:13" x14ac:dyDescent="0.2">
      <c r="B151" s="213" t="s">
        <v>356</v>
      </c>
      <c r="C151" s="460">
        <v>4</v>
      </c>
      <c r="D151" s="460">
        <v>320</v>
      </c>
      <c r="E151" s="460">
        <v>2</v>
      </c>
      <c r="F151" s="460">
        <v>322</v>
      </c>
      <c r="G151" s="460">
        <v>3211</v>
      </c>
      <c r="H151" s="461"/>
      <c r="I151" s="460">
        <v>5</v>
      </c>
      <c r="J151" s="460">
        <v>280</v>
      </c>
      <c r="K151" s="460">
        <v>5</v>
      </c>
      <c r="L151" s="460">
        <v>285</v>
      </c>
      <c r="M151" s="460">
        <v>4975</v>
      </c>
    </row>
    <row r="152" spans="2:13" x14ac:dyDescent="0.2">
      <c r="B152" s="213" t="s">
        <v>357</v>
      </c>
      <c r="C152" s="460">
        <v>10</v>
      </c>
      <c r="D152" s="460">
        <v>283</v>
      </c>
      <c r="E152" s="460">
        <v>1</v>
      </c>
      <c r="F152" s="460">
        <v>284</v>
      </c>
      <c r="G152" s="460">
        <v>4310</v>
      </c>
      <c r="H152" s="461"/>
      <c r="I152" s="460">
        <v>16</v>
      </c>
      <c r="J152" s="460">
        <v>354</v>
      </c>
      <c r="K152" s="460" t="s">
        <v>436</v>
      </c>
      <c r="L152" s="460">
        <v>354</v>
      </c>
      <c r="M152" s="460">
        <v>6206</v>
      </c>
    </row>
    <row r="153" spans="2:13" x14ac:dyDescent="0.2">
      <c r="B153" s="213" t="s">
        <v>358</v>
      </c>
      <c r="C153" s="460">
        <v>4</v>
      </c>
      <c r="D153" s="460">
        <v>120</v>
      </c>
      <c r="E153" s="460">
        <v>4</v>
      </c>
      <c r="F153" s="460">
        <v>124</v>
      </c>
      <c r="G153" s="460">
        <v>2595</v>
      </c>
      <c r="H153" s="461"/>
      <c r="I153" s="460">
        <v>6</v>
      </c>
      <c r="J153" s="460">
        <v>62</v>
      </c>
      <c r="K153" s="460" t="s">
        <v>436</v>
      </c>
      <c r="L153" s="460">
        <v>62</v>
      </c>
      <c r="M153" s="460">
        <v>8161</v>
      </c>
    </row>
    <row r="154" spans="2:13" x14ac:dyDescent="0.2">
      <c r="B154" s="213" t="s">
        <v>359</v>
      </c>
      <c r="C154" s="460">
        <v>15</v>
      </c>
      <c r="D154" s="460">
        <v>208</v>
      </c>
      <c r="E154" s="460" t="s">
        <v>436</v>
      </c>
      <c r="F154" s="460">
        <v>208</v>
      </c>
      <c r="G154" s="460">
        <v>4552</v>
      </c>
      <c r="H154" s="461"/>
      <c r="I154" s="460">
        <v>26</v>
      </c>
      <c r="J154" s="460">
        <v>261</v>
      </c>
      <c r="K154" s="460" t="s">
        <v>436</v>
      </c>
      <c r="L154" s="460">
        <v>261</v>
      </c>
      <c r="M154" s="460">
        <v>6222</v>
      </c>
    </row>
    <row r="155" spans="2:13" x14ac:dyDescent="0.2">
      <c r="B155" s="213" t="s">
        <v>360</v>
      </c>
      <c r="C155" s="460">
        <v>3</v>
      </c>
      <c r="D155" s="460">
        <v>45</v>
      </c>
      <c r="E155" s="460" t="s">
        <v>436</v>
      </c>
      <c r="F155" s="460">
        <v>45</v>
      </c>
      <c r="G155" s="460">
        <v>3031</v>
      </c>
      <c r="H155" s="461"/>
      <c r="I155" s="460">
        <v>60</v>
      </c>
      <c r="J155" s="460">
        <v>414</v>
      </c>
      <c r="K155" s="460" t="s">
        <v>436</v>
      </c>
      <c r="L155" s="460">
        <v>414</v>
      </c>
      <c r="M155" s="460">
        <v>4942</v>
      </c>
    </row>
    <row r="156" spans="2:13" x14ac:dyDescent="0.2">
      <c r="B156" s="213" t="s">
        <v>361</v>
      </c>
      <c r="C156" s="460" t="s">
        <v>436</v>
      </c>
      <c r="D156" s="460" t="s">
        <v>436</v>
      </c>
      <c r="E156" s="460" t="s">
        <v>436</v>
      </c>
      <c r="F156" s="460" t="s">
        <v>436</v>
      </c>
      <c r="G156" s="460" t="s">
        <v>436</v>
      </c>
      <c r="H156" s="461"/>
      <c r="I156" s="460">
        <v>87</v>
      </c>
      <c r="J156" s="460">
        <v>399</v>
      </c>
      <c r="K156" s="460" t="s">
        <v>436</v>
      </c>
      <c r="L156" s="460">
        <v>399</v>
      </c>
      <c r="M156" s="460">
        <v>4248</v>
      </c>
    </row>
    <row r="157" spans="2:13" x14ac:dyDescent="0.2">
      <c r="B157" s="213" t="s">
        <v>362</v>
      </c>
      <c r="C157" s="461" t="s">
        <v>436</v>
      </c>
      <c r="D157" s="461" t="s">
        <v>436</v>
      </c>
      <c r="E157" s="461" t="s">
        <v>436</v>
      </c>
      <c r="F157" s="461" t="s">
        <v>436</v>
      </c>
      <c r="G157" s="461" t="s">
        <v>436</v>
      </c>
      <c r="H157" s="461"/>
      <c r="I157" s="461">
        <v>61</v>
      </c>
      <c r="J157" s="461">
        <v>175</v>
      </c>
      <c r="K157" s="461" t="s">
        <v>436</v>
      </c>
      <c r="L157" s="461">
        <v>175</v>
      </c>
      <c r="M157" s="461">
        <v>4422</v>
      </c>
    </row>
    <row r="158" spans="2:13" x14ac:dyDescent="0.2">
      <c r="B158" s="213" t="s">
        <v>363</v>
      </c>
      <c r="C158" s="97" t="s">
        <v>436</v>
      </c>
      <c r="D158" s="97" t="s">
        <v>436</v>
      </c>
      <c r="E158" s="97" t="s">
        <v>436</v>
      </c>
      <c r="F158" s="97" t="s">
        <v>436</v>
      </c>
      <c r="G158" s="97" t="s">
        <v>436</v>
      </c>
      <c r="H158" s="462"/>
      <c r="I158" s="97">
        <v>87</v>
      </c>
      <c r="J158" s="97">
        <v>199</v>
      </c>
      <c r="K158" s="97" t="s">
        <v>436</v>
      </c>
      <c r="L158" s="97">
        <v>199</v>
      </c>
      <c r="M158" s="97">
        <v>3376</v>
      </c>
    </row>
    <row r="159" spans="2:13" x14ac:dyDescent="0.2">
      <c r="B159" s="213" t="s">
        <v>364</v>
      </c>
      <c r="C159" s="97" t="s">
        <v>436</v>
      </c>
      <c r="D159" s="97" t="s">
        <v>436</v>
      </c>
      <c r="E159" s="97" t="s">
        <v>436</v>
      </c>
      <c r="F159" s="97" t="s">
        <v>436</v>
      </c>
      <c r="G159" s="97" t="s">
        <v>436</v>
      </c>
      <c r="H159" s="462"/>
      <c r="I159" s="97">
        <v>2637</v>
      </c>
      <c r="J159" s="97">
        <v>3347</v>
      </c>
      <c r="K159" s="97" t="s">
        <v>436</v>
      </c>
      <c r="L159" s="97">
        <v>3347</v>
      </c>
      <c r="M159" s="97">
        <v>17947</v>
      </c>
    </row>
    <row r="160" spans="2:13" x14ac:dyDescent="0.2">
      <c r="B160" s="213" t="s">
        <v>354</v>
      </c>
      <c r="C160" s="97">
        <v>2938</v>
      </c>
      <c r="D160" s="97">
        <v>4755</v>
      </c>
      <c r="E160" s="97" t="s">
        <v>436</v>
      </c>
      <c r="F160" s="97">
        <v>4755</v>
      </c>
      <c r="G160" s="97">
        <v>11155</v>
      </c>
      <c r="H160" s="462"/>
      <c r="I160" s="97" t="s">
        <v>436</v>
      </c>
      <c r="J160" s="97" t="s">
        <v>436</v>
      </c>
      <c r="K160" s="97" t="s">
        <v>436</v>
      </c>
      <c r="L160" s="97" t="s">
        <v>436</v>
      </c>
      <c r="M160" s="97" t="s">
        <v>436</v>
      </c>
    </row>
    <row r="161" spans="2:13" s="21" customFormat="1" x14ac:dyDescent="0.2">
      <c r="B161" s="110" t="s">
        <v>434</v>
      </c>
      <c r="C161" s="463">
        <v>2980</v>
      </c>
      <c r="D161" s="463">
        <v>7309</v>
      </c>
      <c r="E161" s="463">
        <v>56</v>
      </c>
      <c r="F161" s="463">
        <v>7365</v>
      </c>
      <c r="G161" s="463"/>
      <c r="H161" s="463"/>
      <c r="I161" s="463">
        <v>2993</v>
      </c>
      <c r="J161" s="463">
        <v>7318</v>
      </c>
      <c r="K161" s="463">
        <v>57</v>
      </c>
      <c r="L161" s="463">
        <v>7375</v>
      </c>
      <c r="M161" s="300"/>
    </row>
    <row r="163" spans="2:13" x14ac:dyDescent="0.2">
      <c r="C163" s="1214">
        <v>1983</v>
      </c>
      <c r="D163" s="1215"/>
      <c r="E163" s="1215"/>
      <c r="F163" s="1215"/>
      <c r="G163" s="1216"/>
      <c r="H163" s="378"/>
      <c r="I163" s="1214">
        <v>1984</v>
      </c>
      <c r="J163" s="1215"/>
      <c r="K163" s="1215"/>
      <c r="L163" s="1215"/>
      <c r="M163" s="1216"/>
    </row>
    <row r="165" spans="2:13" x14ac:dyDescent="0.2">
      <c r="B165" s="213" t="s">
        <v>355</v>
      </c>
      <c r="C165" s="460">
        <v>3</v>
      </c>
      <c r="D165" s="460">
        <v>1294</v>
      </c>
      <c r="E165" s="460">
        <v>47</v>
      </c>
      <c r="F165" s="460">
        <v>1341</v>
      </c>
      <c r="G165" s="460">
        <v>6798</v>
      </c>
      <c r="H165" s="461"/>
      <c r="I165" s="460">
        <v>3</v>
      </c>
      <c r="J165" s="460">
        <v>1291</v>
      </c>
      <c r="K165" s="460">
        <v>48</v>
      </c>
      <c r="L165" s="460">
        <v>1339</v>
      </c>
      <c r="M165" s="460">
        <v>6809</v>
      </c>
    </row>
    <row r="166" spans="2:13" x14ac:dyDescent="0.2">
      <c r="B166" s="213" t="s">
        <v>348</v>
      </c>
      <c r="C166" s="460">
        <v>5</v>
      </c>
      <c r="D166" s="460">
        <v>539</v>
      </c>
      <c r="E166" s="460">
        <v>7</v>
      </c>
      <c r="F166" s="460">
        <v>546</v>
      </c>
      <c r="G166" s="460">
        <v>6483</v>
      </c>
      <c r="H166" s="461"/>
      <c r="I166" s="460">
        <v>5</v>
      </c>
      <c r="J166" s="460">
        <v>540</v>
      </c>
      <c r="K166" s="460">
        <v>7</v>
      </c>
      <c r="L166" s="460">
        <v>547</v>
      </c>
      <c r="M166" s="460">
        <v>6471</v>
      </c>
    </row>
    <row r="167" spans="2:13" x14ac:dyDescent="0.2">
      <c r="B167" s="213" t="s">
        <v>356</v>
      </c>
      <c r="C167" s="460">
        <v>5</v>
      </c>
      <c r="D167" s="460">
        <v>282</v>
      </c>
      <c r="E167" s="460">
        <v>5</v>
      </c>
      <c r="F167" s="460">
        <v>287</v>
      </c>
      <c r="G167" s="460">
        <v>4940</v>
      </c>
      <c r="H167" s="461"/>
      <c r="I167" s="460">
        <v>5</v>
      </c>
      <c r="J167" s="460">
        <v>282</v>
      </c>
      <c r="K167" s="460">
        <v>5</v>
      </c>
      <c r="L167" s="460">
        <v>287</v>
      </c>
      <c r="M167" s="460">
        <v>4940</v>
      </c>
    </row>
    <row r="168" spans="2:13" x14ac:dyDescent="0.2">
      <c r="B168" s="213" t="s">
        <v>357</v>
      </c>
      <c r="C168" s="460">
        <v>16</v>
      </c>
      <c r="D168" s="460">
        <v>355</v>
      </c>
      <c r="E168" s="460" t="s">
        <v>436</v>
      </c>
      <c r="F168" s="460">
        <v>355</v>
      </c>
      <c r="G168" s="460">
        <v>6188</v>
      </c>
      <c r="H168" s="461"/>
      <c r="I168" s="460">
        <v>16</v>
      </c>
      <c r="J168" s="460">
        <v>355</v>
      </c>
      <c r="K168" s="460" t="s">
        <v>436</v>
      </c>
      <c r="L168" s="460">
        <v>355</v>
      </c>
      <c r="M168" s="460">
        <v>6188</v>
      </c>
    </row>
    <row r="169" spans="2:13" x14ac:dyDescent="0.2">
      <c r="B169" s="213" t="s">
        <v>358</v>
      </c>
      <c r="C169" s="460">
        <v>6</v>
      </c>
      <c r="D169" s="460">
        <v>62</v>
      </c>
      <c r="E169" s="460" t="s">
        <v>436</v>
      </c>
      <c r="F169" s="460">
        <v>62</v>
      </c>
      <c r="G169" s="460">
        <v>8161</v>
      </c>
      <c r="H169" s="461"/>
      <c r="I169" s="460">
        <v>6</v>
      </c>
      <c r="J169" s="460">
        <v>62</v>
      </c>
      <c r="K169" s="460" t="s">
        <v>436</v>
      </c>
      <c r="L169" s="460">
        <v>62</v>
      </c>
      <c r="M169" s="460">
        <v>8161</v>
      </c>
    </row>
    <row r="170" spans="2:13" x14ac:dyDescent="0.2">
      <c r="B170" s="213" t="s">
        <v>359</v>
      </c>
      <c r="C170" s="460">
        <v>26</v>
      </c>
      <c r="D170" s="460">
        <v>260</v>
      </c>
      <c r="E170" s="460" t="s">
        <v>436</v>
      </c>
      <c r="F170" s="460">
        <v>260</v>
      </c>
      <c r="G170" s="460">
        <v>6246</v>
      </c>
      <c r="H170" s="461"/>
      <c r="I170" s="460">
        <v>26</v>
      </c>
      <c r="J170" s="460">
        <v>260</v>
      </c>
      <c r="K170" s="460" t="s">
        <v>436</v>
      </c>
      <c r="L170" s="460">
        <v>260</v>
      </c>
      <c r="M170" s="460">
        <v>6246</v>
      </c>
    </row>
    <row r="171" spans="2:13" x14ac:dyDescent="0.2">
      <c r="B171" s="213" t="s">
        <v>360</v>
      </c>
      <c r="C171" s="460">
        <v>60</v>
      </c>
      <c r="D171" s="460">
        <v>415</v>
      </c>
      <c r="E171" s="460" t="s">
        <v>436</v>
      </c>
      <c r="F171" s="460">
        <v>415</v>
      </c>
      <c r="G171" s="460">
        <v>4930</v>
      </c>
      <c r="H171" s="461"/>
      <c r="I171" s="460">
        <v>60</v>
      </c>
      <c r="J171" s="460">
        <v>415</v>
      </c>
      <c r="K171" s="460" t="s">
        <v>436</v>
      </c>
      <c r="L171" s="460">
        <v>415</v>
      </c>
      <c r="M171" s="460">
        <v>4930</v>
      </c>
    </row>
    <row r="172" spans="2:13" x14ac:dyDescent="0.2">
      <c r="B172" s="213" t="s">
        <v>361</v>
      </c>
      <c r="C172" s="460">
        <v>87</v>
      </c>
      <c r="D172" s="460">
        <v>400</v>
      </c>
      <c r="E172" s="460" t="s">
        <v>436</v>
      </c>
      <c r="F172" s="460">
        <v>400</v>
      </c>
      <c r="G172" s="460">
        <v>4237</v>
      </c>
      <c r="H172" s="461"/>
      <c r="I172" s="460">
        <v>87</v>
      </c>
      <c r="J172" s="460">
        <v>400</v>
      </c>
      <c r="K172" s="460" t="s">
        <v>436</v>
      </c>
      <c r="L172" s="460">
        <v>400</v>
      </c>
      <c r="M172" s="460">
        <v>4237</v>
      </c>
    </row>
    <row r="173" spans="2:13" x14ac:dyDescent="0.2">
      <c r="B173" s="213" t="s">
        <v>362</v>
      </c>
      <c r="C173" s="461">
        <v>61</v>
      </c>
      <c r="D173" s="461">
        <v>180</v>
      </c>
      <c r="E173" s="461" t="s">
        <v>436</v>
      </c>
      <c r="F173" s="461">
        <v>180</v>
      </c>
      <c r="G173" s="461">
        <v>4300</v>
      </c>
      <c r="H173" s="461"/>
      <c r="I173" s="461">
        <v>61</v>
      </c>
      <c r="J173" s="461">
        <v>179</v>
      </c>
      <c r="K173" s="461" t="s">
        <v>436</v>
      </c>
      <c r="L173" s="461">
        <v>179</v>
      </c>
      <c r="M173" s="461">
        <v>4324</v>
      </c>
    </row>
    <row r="174" spans="2:13" x14ac:dyDescent="0.2">
      <c r="B174" s="213" t="s">
        <v>363</v>
      </c>
      <c r="C174" s="97">
        <v>87</v>
      </c>
      <c r="D174" s="97">
        <v>203</v>
      </c>
      <c r="E174" s="97" t="s">
        <v>436</v>
      </c>
      <c r="F174" s="97">
        <v>203</v>
      </c>
      <c r="G174" s="97">
        <v>3310</v>
      </c>
      <c r="H174" s="462"/>
      <c r="I174" s="97">
        <v>87</v>
      </c>
      <c r="J174" s="97">
        <v>203</v>
      </c>
      <c r="K174" s="97" t="s">
        <v>436</v>
      </c>
      <c r="L174" s="97">
        <v>203</v>
      </c>
      <c r="M174" s="97">
        <v>3310</v>
      </c>
    </row>
    <row r="175" spans="2:13" x14ac:dyDescent="0.2">
      <c r="B175" s="213" t="s">
        <v>364</v>
      </c>
      <c r="C175" s="97">
        <v>2581</v>
      </c>
      <c r="D175" s="97">
        <v>3286</v>
      </c>
      <c r="E175" s="97" t="s">
        <v>436</v>
      </c>
      <c r="F175" s="97">
        <v>3286</v>
      </c>
      <c r="G175" s="97">
        <v>18318</v>
      </c>
      <c r="H175" s="462"/>
      <c r="I175" s="97">
        <v>3436</v>
      </c>
      <c r="J175" s="97">
        <v>3142</v>
      </c>
      <c r="K175" s="97" t="s">
        <v>436</v>
      </c>
      <c r="L175" s="97">
        <v>3142</v>
      </c>
      <c r="M175" s="97">
        <v>19157</v>
      </c>
    </row>
    <row r="176" spans="2:13" x14ac:dyDescent="0.2">
      <c r="B176" s="110" t="s">
        <v>434</v>
      </c>
      <c r="C176" s="463">
        <v>2937</v>
      </c>
      <c r="D176" s="463">
        <v>7276</v>
      </c>
      <c r="E176" s="463">
        <v>59</v>
      </c>
      <c r="F176" s="463">
        <v>7335</v>
      </c>
      <c r="G176" s="463"/>
      <c r="H176" s="463"/>
      <c r="I176" s="463">
        <v>2792</v>
      </c>
      <c r="J176" s="463">
        <v>7129</v>
      </c>
      <c r="K176" s="463">
        <v>60</v>
      </c>
      <c r="L176" s="463">
        <v>7189</v>
      </c>
      <c r="M176" s="64"/>
    </row>
    <row r="177" spans="2:13" x14ac:dyDescent="0.2">
      <c r="C177" s="64"/>
      <c r="D177" s="64"/>
      <c r="E177" s="64"/>
      <c r="F177" s="64"/>
      <c r="G177" s="64"/>
      <c r="H177" s="300"/>
      <c r="I177" s="64"/>
      <c r="J177" s="64"/>
      <c r="K177" s="64"/>
      <c r="L177" s="64"/>
      <c r="M177" s="64"/>
    </row>
    <row r="178" spans="2:13" x14ac:dyDescent="0.2">
      <c r="C178" s="1214">
        <v>1985</v>
      </c>
      <c r="D178" s="1215"/>
      <c r="E178" s="1215"/>
      <c r="F178" s="1215"/>
      <c r="G178" s="1216"/>
      <c r="H178" s="378"/>
      <c r="I178" s="1214">
        <v>1986</v>
      </c>
      <c r="J178" s="1215"/>
      <c r="K178" s="1215"/>
      <c r="L178" s="1215"/>
      <c r="M178" s="1216"/>
    </row>
    <row r="180" spans="2:13" x14ac:dyDescent="0.2">
      <c r="B180" s="213" t="s">
        <v>355</v>
      </c>
      <c r="C180" s="460">
        <v>3</v>
      </c>
      <c r="D180" s="460">
        <v>1296</v>
      </c>
      <c r="E180" s="460">
        <v>49</v>
      </c>
      <c r="F180" s="460">
        <v>1345</v>
      </c>
      <c r="G180" s="460">
        <v>6778</v>
      </c>
      <c r="H180" s="461"/>
      <c r="I180" s="460">
        <v>3</v>
      </c>
      <c r="J180" s="460">
        <v>1294</v>
      </c>
      <c r="K180" s="460">
        <v>50</v>
      </c>
      <c r="L180" s="460">
        <v>1344</v>
      </c>
      <c r="M180" s="460">
        <v>6788</v>
      </c>
    </row>
    <row r="181" spans="2:13" x14ac:dyDescent="0.2">
      <c r="B181" s="213" t="s">
        <v>348</v>
      </c>
      <c r="C181" s="460">
        <v>5</v>
      </c>
      <c r="D181" s="460">
        <v>540</v>
      </c>
      <c r="E181" s="460">
        <v>7</v>
      </c>
      <c r="F181" s="460">
        <v>547</v>
      </c>
      <c r="G181" s="460">
        <v>6471</v>
      </c>
      <c r="H181" s="461"/>
      <c r="I181" s="460">
        <v>5</v>
      </c>
      <c r="J181" s="460">
        <v>537</v>
      </c>
      <c r="K181" s="460">
        <v>7</v>
      </c>
      <c r="L181" s="460">
        <v>544</v>
      </c>
      <c r="M181" s="460">
        <v>5607</v>
      </c>
    </row>
    <row r="182" spans="2:13" x14ac:dyDescent="0.2">
      <c r="B182" s="213" t="s">
        <v>356</v>
      </c>
      <c r="C182" s="460">
        <v>5</v>
      </c>
      <c r="D182" s="460">
        <v>286</v>
      </c>
      <c r="E182" s="460">
        <v>5</v>
      </c>
      <c r="F182" s="460">
        <v>291</v>
      </c>
      <c r="G182" s="460">
        <v>4873</v>
      </c>
      <c r="H182" s="461"/>
      <c r="I182" s="460">
        <v>5</v>
      </c>
      <c r="J182" s="460">
        <v>287</v>
      </c>
      <c r="K182" s="460">
        <v>5</v>
      </c>
      <c r="L182" s="460">
        <v>292</v>
      </c>
      <c r="M182" s="460">
        <v>4856</v>
      </c>
    </row>
    <row r="183" spans="2:13" x14ac:dyDescent="0.2">
      <c r="B183" s="213" t="s">
        <v>357</v>
      </c>
      <c r="C183" s="460">
        <v>16</v>
      </c>
      <c r="D183" s="460">
        <v>355</v>
      </c>
      <c r="E183" s="460" t="s">
        <v>436</v>
      </c>
      <c r="F183" s="460">
        <v>355</v>
      </c>
      <c r="G183" s="460">
        <v>6188</v>
      </c>
      <c r="H183" s="461"/>
      <c r="I183" s="460">
        <v>16</v>
      </c>
      <c r="J183" s="460">
        <v>353</v>
      </c>
      <c r="K183" s="460" t="s">
        <v>436</v>
      </c>
      <c r="L183" s="460">
        <v>353</v>
      </c>
      <c r="M183" s="460">
        <v>6224</v>
      </c>
    </row>
    <row r="184" spans="2:13" x14ac:dyDescent="0.2">
      <c r="B184" s="213" t="s">
        <v>358</v>
      </c>
      <c r="C184" s="460">
        <v>6</v>
      </c>
      <c r="D184" s="460">
        <v>62</v>
      </c>
      <c r="E184" s="460" t="s">
        <v>436</v>
      </c>
      <c r="F184" s="460">
        <v>62</v>
      </c>
      <c r="G184" s="460">
        <v>8161</v>
      </c>
      <c r="H184" s="461"/>
      <c r="I184" s="460">
        <v>6</v>
      </c>
      <c r="J184" s="460">
        <v>62</v>
      </c>
      <c r="K184" s="460" t="s">
        <v>436</v>
      </c>
      <c r="L184" s="460">
        <v>62</v>
      </c>
      <c r="M184" s="460">
        <v>8161</v>
      </c>
    </row>
    <row r="185" spans="2:13" x14ac:dyDescent="0.2">
      <c r="B185" s="213" t="s">
        <v>359</v>
      </c>
      <c r="C185" s="460">
        <v>26</v>
      </c>
      <c r="D185" s="460">
        <v>259</v>
      </c>
      <c r="E185" s="460" t="s">
        <v>436</v>
      </c>
      <c r="F185" s="460">
        <v>259</v>
      </c>
      <c r="G185" s="460">
        <v>6270</v>
      </c>
      <c r="H185" s="461"/>
      <c r="I185" s="460">
        <v>26</v>
      </c>
      <c r="J185" s="460">
        <v>258</v>
      </c>
      <c r="K185" s="460" t="s">
        <v>436</v>
      </c>
      <c r="L185" s="460">
        <v>258</v>
      </c>
      <c r="M185" s="460">
        <v>6294</v>
      </c>
    </row>
    <row r="186" spans="2:13" x14ac:dyDescent="0.2">
      <c r="B186" s="213" t="s">
        <v>360</v>
      </c>
      <c r="C186" s="460">
        <v>60</v>
      </c>
      <c r="D186" s="460">
        <v>416</v>
      </c>
      <c r="E186" s="460" t="s">
        <v>436</v>
      </c>
      <c r="F186" s="460">
        <v>416</v>
      </c>
      <c r="G186" s="460">
        <v>4918</v>
      </c>
      <c r="H186" s="461"/>
      <c r="I186" s="460">
        <v>60</v>
      </c>
      <c r="J186" s="460">
        <v>415</v>
      </c>
      <c r="K186" s="460" t="s">
        <v>436</v>
      </c>
      <c r="L186" s="460">
        <v>415</v>
      </c>
      <c r="M186" s="460">
        <v>4930</v>
      </c>
    </row>
    <row r="187" spans="2:13" x14ac:dyDescent="0.2">
      <c r="B187" s="213" t="s">
        <v>361</v>
      </c>
      <c r="C187" s="460">
        <v>87</v>
      </c>
      <c r="D187" s="460">
        <v>401</v>
      </c>
      <c r="E187" s="460" t="s">
        <v>436</v>
      </c>
      <c r="F187" s="460">
        <v>401</v>
      </c>
      <c r="G187" s="460">
        <v>4227</v>
      </c>
      <c r="H187" s="461"/>
      <c r="I187" s="460">
        <v>87</v>
      </c>
      <c r="J187" s="460">
        <v>400</v>
      </c>
      <c r="K187" s="460" t="s">
        <v>436</v>
      </c>
      <c r="L187" s="460">
        <v>400</v>
      </c>
      <c r="M187" s="460">
        <v>4237</v>
      </c>
    </row>
    <row r="188" spans="2:13" x14ac:dyDescent="0.2">
      <c r="B188" s="213" t="s">
        <v>362</v>
      </c>
      <c r="C188" s="461">
        <v>61</v>
      </c>
      <c r="D188" s="461">
        <v>179</v>
      </c>
      <c r="E188" s="461" t="s">
        <v>436</v>
      </c>
      <c r="F188" s="461">
        <v>179</v>
      </c>
      <c r="G188" s="461">
        <v>4324</v>
      </c>
      <c r="H188" s="461"/>
      <c r="I188" s="461">
        <v>61</v>
      </c>
      <c r="J188" s="461">
        <v>180</v>
      </c>
      <c r="K188" s="461" t="s">
        <v>436</v>
      </c>
      <c r="L188" s="461">
        <v>180</v>
      </c>
      <c r="M188" s="461">
        <v>4300</v>
      </c>
    </row>
    <row r="189" spans="2:13" x14ac:dyDescent="0.2">
      <c r="B189" s="213" t="s">
        <v>363</v>
      </c>
      <c r="C189" s="97">
        <v>87</v>
      </c>
      <c r="D189" s="97">
        <v>205</v>
      </c>
      <c r="E189" s="97" t="s">
        <v>436</v>
      </c>
      <c r="F189" s="97">
        <v>205</v>
      </c>
      <c r="G189" s="97">
        <v>3278</v>
      </c>
      <c r="H189" s="462"/>
      <c r="I189" s="97">
        <v>87</v>
      </c>
      <c r="J189" s="97">
        <v>207</v>
      </c>
      <c r="K189" s="97" t="s">
        <v>436</v>
      </c>
      <c r="L189" s="97">
        <v>207</v>
      </c>
      <c r="M189" s="97">
        <v>3246</v>
      </c>
    </row>
    <row r="190" spans="2:13" x14ac:dyDescent="0.2">
      <c r="B190" s="213" t="s">
        <v>364</v>
      </c>
      <c r="C190" s="97">
        <v>2354</v>
      </c>
      <c r="D190" s="97">
        <v>3060</v>
      </c>
      <c r="E190" s="97" t="s">
        <v>436</v>
      </c>
      <c r="F190" s="97">
        <v>3060</v>
      </c>
      <c r="G190" s="97">
        <v>19671</v>
      </c>
      <c r="H190" s="462"/>
      <c r="I190" s="97">
        <v>2336</v>
      </c>
      <c r="J190" s="97">
        <v>3042</v>
      </c>
      <c r="K190" s="97" t="s">
        <v>436</v>
      </c>
      <c r="L190" s="97">
        <v>3042</v>
      </c>
      <c r="M190" s="97">
        <v>19800</v>
      </c>
    </row>
    <row r="191" spans="2:13" x14ac:dyDescent="0.2">
      <c r="B191" s="110" t="s">
        <v>434</v>
      </c>
      <c r="C191" s="463">
        <v>2710</v>
      </c>
      <c r="D191" s="463">
        <v>7059</v>
      </c>
      <c r="E191" s="463">
        <v>61</v>
      </c>
      <c r="F191" s="463">
        <v>7120</v>
      </c>
      <c r="G191" s="463"/>
      <c r="H191" s="463"/>
      <c r="I191" s="463">
        <v>2692</v>
      </c>
      <c r="J191" s="463">
        <v>7035</v>
      </c>
      <c r="K191" s="463">
        <v>62</v>
      </c>
      <c r="L191" s="463">
        <v>7097</v>
      </c>
      <c r="M191" s="64"/>
    </row>
    <row r="193" spans="2:13" x14ac:dyDescent="0.2">
      <c r="C193" s="1214">
        <v>1987</v>
      </c>
      <c r="D193" s="1215"/>
      <c r="E193" s="1215"/>
      <c r="F193" s="1215"/>
      <c r="G193" s="1216"/>
      <c r="H193" s="378"/>
      <c r="I193" s="1214">
        <v>1988</v>
      </c>
      <c r="J193" s="1215"/>
      <c r="K193" s="1215"/>
      <c r="L193" s="1215"/>
      <c r="M193" s="1216"/>
    </row>
    <row r="195" spans="2:13" x14ac:dyDescent="0.2">
      <c r="B195" s="213" t="s">
        <v>355</v>
      </c>
      <c r="C195" s="460">
        <v>3</v>
      </c>
      <c r="D195" s="460">
        <v>1298</v>
      </c>
      <c r="E195" s="460">
        <v>51</v>
      </c>
      <c r="F195" s="460">
        <v>1349</v>
      </c>
      <c r="G195" s="460">
        <v>6758</v>
      </c>
      <c r="H195" s="461"/>
      <c r="I195" s="460">
        <v>3</v>
      </c>
      <c r="J195" s="460">
        <v>1304</v>
      </c>
      <c r="K195" s="460">
        <v>53</v>
      </c>
      <c r="L195" s="460">
        <v>1357</v>
      </c>
      <c r="M195" s="460">
        <v>6718</v>
      </c>
    </row>
    <row r="196" spans="2:13" x14ac:dyDescent="0.2">
      <c r="B196" s="213" t="s">
        <v>348</v>
      </c>
      <c r="C196" s="460">
        <v>5</v>
      </c>
      <c r="D196" s="460">
        <v>543</v>
      </c>
      <c r="E196" s="460">
        <v>7</v>
      </c>
      <c r="F196" s="460">
        <v>550</v>
      </c>
      <c r="G196" s="460">
        <v>6436</v>
      </c>
      <c r="H196" s="461"/>
      <c r="I196" s="460">
        <v>5</v>
      </c>
      <c r="J196" s="460">
        <v>543</v>
      </c>
      <c r="K196" s="460">
        <v>7</v>
      </c>
      <c r="L196" s="460">
        <v>550</v>
      </c>
      <c r="M196" s="460">
        <v>6436</v>
      </c>
    </row>
    <row r="197" spans="2:13" x14ac:dyDescent="0.2">
      <c r="B197" s="213" t="s">
        <v>356</v>
      </c>
      <c r="C197" s="460">
        <v>5</v>
      </c>
      <c r="D197" s="460">
        <v>290</v>
      </c>
      <c r="E197" s="460">
        <v>5</v>
      </c>
      <c r="F197" s="460">
        <v>295</v>
      </c>
      <c r="G197" s="460">
        <v>4806</v>
      </c>
      <c r="H197" s="461"/>
      <c r="I197" s="460">
        <v>5</v>
      </c>
      <c r="J197" s="460">
        <v>287</v>
      </c>
      <c r="K197" s="460">
        <v>5</v>
      </c>
      <c r="L197" s="460">
        <v>292</v>
      </c>
      <c r="M197" s="460">
        <v>4856</v>
      </c>
    </row>
    <row r="198" spans="2:13" x14ac:dyDescent="0.2">
      <c r="B198" s="213" t="s">
        <v>357</v>
      </c>
      <c r="C198" s="460">
        <v>16</v>
      </c>
      <c r="D198" s="460">
        <v>354</v>
      </c>
      <c r="E198" s="460" t="s">
        <v>436</v>
      </c>
      <c r="F198" s="460">
        <v>354</v>
      </c>
      <c r="G198" s="460">
        <v>6206</v>
      </c>
      <c r="H198" s="461"/>
      <c r="I198" s="460">
        <v>16</v>
      </c>
      <c r="J198" s="460">
        <v>352</v>
      </c>
      <c r="K198" s="460" t="s">
        <v>436</v>
      </c>
      <c r="L198" s="460">
        <v>352</v>
      </c>
      <c r="M198" s="460">
        <v>6241</v>
      </c>
    </row>
    <row r="199" spans="2:13" x14ac:dyDescent="0.2">
      <c r="B199" s="213" t="s">
        <v>358</v>
      </c>
      <c r="C199" s="460">
        <v>6</v>
      </c>
      <c r="D199" s="460">
        <v>62</v>
      </c>
      <c r="E199" s="460" t="s">
        <v>436</v>
      </c>
      <c r="F199" s="460">
        <v>62</v>
      </c>
      <c r="G199" s="460">
        <v>8161</v>
      </c>
      <c r="H199" s="461"/>
      <c r="I199" s="460">
        <v>6</v>
      </c>
      <c r="J199" s="460">
        <v>62</v>
      </c>
      <c r="K199" s="460" t="s">
        <v>436</v>
      </c>
      <c r="L199" s="460">
        <v>62</v>
      </c>
      <c r="M199" s="460">
        <v>8161</v>
      </c>
    </row>
    <row r="200" spans="2:13" x14ac:dyDescent="0.2">
      <c r="B200" s="213" t="s">
        <v>359</v>
      </c>
      <c r="C200" s="460">
        <v>26</v>
      </c>
      <c r="D200" s="460">
        <v>258</v>
      </c>
      <c r="E200" s="460" t="s">
        <v>436</v>
      </c>
      <c r="F200" s="460">
        <v>258</v>
      </c>
      <c r="G200" s="460">
        <v>6294</v>
      </c>
      <c r="H200" s="461"/>
      <c r="I200" s="460">
        <v>26</v>
      </c>
      <c r="J200" s="460">
        <v>259</v>
      </c>
      <c r="K200" s="460" t="s">
        <v>436</v>
      </c>
      <c r="L200" s="460">
        <v>259</v>
      </c>
      <c r="M200" s="460">
        <v>6270</v>
      </c>
    </row>
    <row r="201" spans="2:13" x14ac:dyDescent="0.2">
      <c r="B201" s="213" t="s">
        <v>360</v>
      </c>
      <c r="C201" s="460">
        <v>60</v>
      </c>
      <c r="D201" s="460">
        <v>415</v>
      </c>
      <c r="E201" s="460" t="s">
        <v>436</v>
      </c>
      <c r="F201" s="460">
        <v>415</v>
      </c>
      <c r="G201" s="460">
        <v>4930</v>
      </c>
      <c r="H201" s="461"/>
      <c r="I201" s="460">
        <v>60</v>
      </c>
      <c r="J201" s="460">
        <v>416</v>
      </c>
      <c r="K201" s="460" t="s">
        <v>436</v>
      </c>
      <c r="L201" s="460">
        <v>416</v>
      </c>
      <c r="M201" s="460">
        <v>4918</v>
      </c>
    </row>
    <row r="202" spans="2:13" x14ac:dyDescent="0.2">
      <c r="B202" s="213" t="s">
        <v>361</v>
      </c>
      <c r="C202" s="460">
        <v>87</v>
      </c>
      <c r="D202" s="460">
        <v>407</v>
      </c>
      <c r="E202" s="460" t="s">
        <v>436</v>
      </c>
      <c r="F202" s="460">
        <v>407</v>
      </c>
      <c r="G202" s="460">
        <v>4164</v>
      </c>
      <c r="H202" s="461"/>
      <c r="I202" s="460">
        <v>87</v>
      </c>
      <c r="J202" s="460">
        <v>410</v>
      </c>
      <c r="K202" s="460" t="s">
        <v>436</v>
      </c>
      <c r="L202" s="460">
        <v>410</v>
      </c>
      <c r="M202" s="460">
        <v>4134</v>
      </c>
    </row>
    <row r="203" spans="2:13" x14ac:dyDescent="0.2">
      <c r="B203" s="213" t="s">
        <v>362</v>
      </c>
      <c r="C203" s="461">
        <v>61</v>
      </c>
      <c r="D203" s="461">
        <v>182</v>
      </c>
      <c r="E203" s="461" t="s">
        <v>436</v>
      </c>
      <c r="F203" s="461">
        <v>182</v>
      </c>
      <c r="G203" s="461">
        <v>4252</v>
      </c>
      <c r="H203" s="461"/>
      <c r="I203" s="461">
        <v>61</v>
      </c>
      <c r="J203" s="461">
        <v>183</v>
      </c>
      <c r="K203" s="461" t="s">
        <v>436</v>
      </c>
      <c r="L203" s="461">
        <v>183</v>
      </c>
      <c r="M203" s="461">
        <v>4229</v>
      </c>
    </row>
    <row r="204" spans="2:13" x14ac:dyDescent="0.2">
      <c r="B204" s="213" t="s">
        <v>363</v>
      </c>
      <c r="C204" s="97">
        <v>87</v>
      </c>
      <c r="D204" s="97">
        <v>211</v>
      </c>
      <c r="E204" s="97" t="s">
        <v>436</v>
      </c>
      <c r="F204" s="97">
        <v>211</v>
      </c>
      <c r="G204" s="97">
        <v>3184</v>
      </c>
      <c r="H204" s="462"/>
      <c r="I204" s="97">
        <v>87</v>
      </c>
      <c r="J204" s="97">
        <v>216</v>
      </c>
      <c r="K204" s="97" t="s">
        <v>436</v>
      </c>
      <c r="L204" s="97">
        <v>216</v>
      </c>
      <c r="M204" s="97">
        <v>3111</v>
      </c>
    </row>
    <row r="205" spans="2:13" x14ac:dyDescent="0.2">
      <c r="B205" s="213" t="s">
        <v>364</v>
      </c>
      <c r="C205" s="97">
        <v>2374</v>
      </c>
      <c r="D205" s="97">
        <v>3080</v>
      </c>
      <c r="E205" s="97" t="s">
        <v>436</v>
      </c>
      <c r="F205" s="97">
        <v>3080</v>
      </c>
      <c r="G205" s="97">
        <v>19543</v>
      </c>
      <c r="H205" s="462"/>
      <c r="I205" s="97">
        <v>2403</v>
      </c>
      <c r="J205" s="97">
        <v>3109</v>
      </c>
      <c r="K205" s="97" t="s">
        <v>436</v>
      </c>
      <c r="L205" s="97">
        <v>3109</v>
      </c>
      <c r="M205" s="97">
        <v>19360</v>
      </c>
    </row>
    <row r="206" spans="2:13" x14ac:dyDescent="0.2">
      <c r="B206" s="110" t="s">
        <v>434</v>
      </c>
      <c r="C206" s="463">
        <v>2730</v>
      </c>
      <c r="D206" s="463">
        <v>7100</v>
      </c>
      <c r="E206" s="463">
        <v>63</v>
      </c>
      <c r="F206" s="463">
        <v>7163</v>
      </c>
      <c r="G206" s="463"/>
      <c r="H206" s="463"/>
      <c r="I206" s="463">
        <v>2759</v>
      </c>
      <c r="J206" s="463">
        <v>7141</v>
      </c>
      <c r="K206" s="463">
        <v>65</v>
      </c>
      <c r="L206" s="463">
        <v>7206</v>
      </c>
      <c r="M206" s="64"/>
    </row>
    <row r="208" spans="2:13" x14ac:dyDescent="0.2">
      <c r="C208" s="1214">
        <v>1989</v>
      </c>
      <c r="D208" s="1215"/>
      <c r="E208" s="1215"/>
      <c r="F208" s="1215"/>
      <c r="G208" s="1216"/>
      <c r="H208" s="378"/>
      <c r="I208" s="1214">
        <v>1990</v>
      </c>
      <c r="J208" s="1215"/>
      <c r="K208" s="1215"/>
      <c r="L208" s="1215"/>
      <c r="M208" s="1216"/>
    </row>
    <row r="210" spans="2:13" x14ac:dyDescent="0.2">
      <c r="B210" s="213" t="s">
        <v>355</v>
      </c>
      <c r="C210" s="460">
        <v>3</v>
      </c>
      <c r="D210" s="460">
        <v>1300</v>
      </c>
      <c r="E210" s="460">
        <v>54</v>
      </c>
      <c r="F210" s="460">
        <v>1354</v>
      </c>
      <c r="G210" s="460">
        <v>6733</v>
      </c>
      <c r="H210" s="461"/>
      <c r="I210" s="460">
        <v>3</v>
      </c>
      <c r="J210" s="460">
        <v>1308</v>
      </c>
      <c r="K210" s="460">
        <v>55</v>
      </c>
      <c r="L210" s="460">
        <v>1363</v>
      </c>
      <c r="M210" s="460">
        <v>6689</v>
      </c>
    </row>
    <row r="211" spans="2:13" x14ac:dyDescent="0.2">
      <c r="B211" s="213" t="s">
        <v>348</v>
      </c>
      <c r="C211" s="460">
        <v>5</v>
      </c>
      <c r="D211" s="460">
        <v>546</v>
      </c>
      <c r="E211" s="460">
        <v>7</v>
      </c>
      <c r="F211" s="460">
        <v>553</v>
      </c>
      <c r="G211" s="460">
        <v>6401</v>
      </c>
      <c r="H211" s="461"/>
      <c r="I211" s="460">
        <v>5</v>
      </c>
      <c r="J211" s="460">
        <v>549</v>
      </c>
      <c r="K211" s="460">
        <v>7</v>
      </c>
      <c r="L211" s="460">
        <v>556</v>
      </c>
      <c r="M211" s="460">
        <v>6367</v>
      </c>
    </row>
    <row r="212" spans="2:13" x14ac:dyDescent="0.2">
      <c r="B212" s="213" t="s">
        <v>356</v>
      </c>
      <c r="C212" s="460">
        <v>5</v>
      </c>
      <c r="D212" s="460">
        <v>285</v>
      </c>
      <c r="E212" s="460">
        <v>5</v>
      </c>
      <c r="F212" s="460">
        <v>290</v>
      </c>
      <c r="G212" s="460">
        <v>4889</v>
      </c>
      <c r="H212" s="461"/>
      <c r="I212" s="460">
        <v>5</v>
      </c>
      <c r="J212" s="460">
        <v>295</v>
      </c>
      <c r="K212" s="460">
        <v>5</v>
      </c>
      <c r="L212" s="460">
        <v>300</v>
      </c>
      <c r="M212" s="460">
        <v>4727</v>
      </c>
    </row>
    <row r="213" spans="2:13" x14ac:dyDescent="0.2">
      <c r="B213" s="213" t="s">
        <v>357</v>
      </c>
      <c r="C213" s="460">
        <v>16</v>
      </c>
      <c r="D213" s="460">
        <v>351</v>
      </c>
      <c r="E213" s="460" t="s">
        <v>436</v>
      </c>
      <c r="F213" s="460">
        <v>351</v>
      </c>
      <c r="G213" s="460">
        <v>6259</v>
      </c>
      <c r="H213" s="461"/>
      <c r="I213" s="460">
        <v>16</v>
      </c>
      <c r="J213" s="460">
        <v>358</v>
      </c>
      <c r="K213" s="460" t="s">
        <v>436</v>
      </c>
      <c r="L213" s="460">
        <v>358</v>
      </c>
      <c r="M213" s="460">
        <v>6137</v>
      </c>
    </row>
    <row r="214" spans="2:13" x14ac:dyDescent="0.2">
      <c r="B214" s="213" t="s">
        <v>358</v>
      </c>
      <c r="C214" s="460">
        <v>6</v>
      </c>
      <c r="D214" s="460">
        <v>61</v>
      </c>
      <c r="E214" s="460" t="s">
        <v>436</v>
      </c>
      <c r="F214" s="460">
        <v>61</v>
      </c>
      <c r="G214" s="460">
        <v>8246</v>
      </c>
      <c r="H214" s="461"/>
      <c r="I214" s="460">
        <v>6</v>
      </c>
      <c r="J214" s="460">
        <v>63</v>
      </c>
      <c r="K214" s="460" t="s">
        <v>436</v>
      </c>
      <c r="L214" s="460">
        <v>63</v>
      </c>
      <c r="M214" s="460">
        <v>8032</v>
      </c>
    </row>
    <row r="215" spans="2:13" x14ac:dyDescent="0.2">
      <c r="B215" s="213" t="s">
        <v>359</v>
      </c>
      <c r="C215" s="460">
        <v>26</v>
      </c>
      <c r="D215" s="460">
        <v>260</v>
      </c>
      <c r="E215" s="460" t="s">
        <v>436</v>
      </c>
      <c r="F215" s="460">
        <v>260</v>
      </c>
      <c r="G215" s="460">
        <v>6246</v>
      </c>
      <c r="H215" s="461"/>
      <c r="I215" s="460">
        <v>26</v>
      </c>
      <c r="J215" s="460">
        <v>262</v>
      </c>
      <c r="K215" s="460" t="s">
        <v>436</v>
      </c>
      <c r="L215" s="460">
        <v>262</v>
      </c>
      <c r="M215" s="460">
        <v>6198</v>
      </c>
    </row>
    <row r="216" spans="2:13" x14ac:dyDescent="0.2">
      <c r="B216" s="213" t="s">
        <v>360</v>
      </c>
      <c r="C216" s="460">
        <v>60</v>
      </c>
      <c r="D216" s="460">
        <v>417</v>
      </c>
      <c r="E216" s="460" t="s">
        <v>436</v>
      </c>
      <c r="F216" s="460">
        <v>417</v>
      </c>
      <c r="G216" s="460">
        <v>4906</v>
      </c>
      <c r="H216" s="461"/>
      <c r="I216" s="460">
        <v>60</v>
      </c>
      <c r="J216" s="460">
        <v>424</v>
      </c>
      <c r="K216" s="460" t="s">
        <v>436</v>
      </c>
      <c r="L216" s="460">
        <v>424</v>
      </c>
      <c r="M216" s="460">
        <v>4825</v>
      </c>
    </row>
    <row r="217" spans="2:13" x14ac:dyDescent="0.2">
      <c r="B217" s="213" t="s">
        <v>361</v>
      </c>
      <c r="C217" s="460">
        <v>87</v>
      </c>
      <c r="D217" s="460">
        <v>414</v>
      </c>
      <c r="E217" s="460" t="s">
        <v>436</v>
      </c>
      <c r="F217" s="460">
        <v>414</v>
      </c>
      <c r="G217" s="460">
        <v>4094</v>
      </c>
      <c r="H217" s="461"/>
      <c r="I217" s="460">
        <v>87</v>
      </c>
      <c r="J217" s="460">
        <v>422</v>
      </c>
      <c r="K217" s="460" t="s">
        <v>436</v>
      </c>
      <c r="L217" s="460">
        <v>422</v>
      </c>
      <c r="M217" s="460">
        <v>4017</v>
      </c>
    </row>
    <row r="218" spans="2:13" x14ac:dyDescent="0.2">
      <c r="B218" s="213" t="s">
        <v>362</v>
      </c>
      <c r="C218" s="461">
        <v>61</v>
      </c>
      <c r="D218" s="461">
        <v>190</v>
      </c>
      <c r="E218" s="461" t="s">
        <v>436</v>
      </c>
      <c r="F218" s="461">
        <v>190</v>
      </c>
      <c r="G218" s="461">
        <v>4073</v>
      </c>
      <c r="H218" s="461"/>
      <c r="I218" s="461">
        <v>61</v>
      </c>
      <c r="J218" s="461">
        <v>199</v>
      </c>
      <c r="K218" s="461" t="s">
        <v>436</v>
      </c>
      <c r="L218" s="461">
        <v>199</v>
      </c>
      <c r="M218" s="461">
        <v>3889</v>
      </c>
    </row>
    <row r="219" spans="2:13" x14ac:dyDescent="0.2">
      <c r="B219" s="213" t="s">
        <v>363</v>
      </c>
      <c r="C219" s="97">
        <v>87</v>
      </c>
      <c r="D219" s="97">
        <v>224</v>
      </c>
      <c r="E219" s="97" t="s">
        <v>436</v>
      </c>
      <c r="F219" s="97">
        <v>224</v>
      </c>
      <c r="G219" s="97">
        <v>3000</v>
      </c>
      <c r="H219" s="462"/>
      <c r="I219" s="97">
        <v>87</v>
      </c>
      <c r="J219" s="97">
        <v>230</v>
      </c>
      <c r="K219" s="97" t="s">
        <v>436</v>
      </c>
      <c r="L219" s="97">
        <v>230</v>
      </c>
      <c r="M219" s="97">
        <v>2922</v>
      </c>
    </row>
    <row r="220" spans="2:13" x14ac:dyDescent="0.2">
      <c r="B220" s="213" t="s">
        <v>364</v>
      </c>
      <c r="C220" s="97">
        <v>2434</v>
      </c>
      <c r="D220" s="97">
        <v>3140</v>
      </c>
      <c r="E220" s="97" t="s">
        <v>436</v>
      </c>
      <c r="F220" s="97">
        <v>3140</v>
      </c>
      <c r="G220" s="97">
        <v>19169</v>
      </c>
      <c r="H220" s="462"/>
      <c r="I220" s="97">
        <v>2494</v>
      </c>
      <c r="J220" s="97">
        <v>3227</v>
      </c>
      <c r="K220" s="97" t="s">
        <v>436</v>
      </c>
      <c r="L220" s="97">
        <v>3277</v>
      </c>
      <c r="M220" s="97">
        <v>1863</v>
      </c>
    </row>
    <row r="221" spans="2:13" x14ac:dyDescent="0.2">
      <c r="B221" s="110" t="s">
        <v>434</v>
      </c>
      <c r="C221" s="463">
        <v>2790</v>
      </c>
      <c r="D221" s="463">
        <v>7188</v>
      </c>
      <c r="E221" s="463">
        <v>66</v>
      </c>
      <c r="F221" s="463">
        <v>7254</v>
      </c>
      <c r="G221" s="463"/>
      <c r="H221" s="463"/>
      <c r="I221" s="463">
        <v>2850</v>
      </c>
      <c r="J221" s="463">
        <v>7337</v>
      </c>
      <c r="K221" s="463">
        <v>67</v>
      </c>
      <c r="L221" s="463">
        <v>7404</v>
      </c>
      <c r="M221" s="64"/>
    </row>
    <row r="223" spans="2:13" x14ac:dyDescent="0.2">
      <c r="C223" s="1214">
        <v>1991</v>
      </c>
      <c r="D223" s="1215"/>
      <c r="E223" s="1215"/>
      <c r="F223" s="1215"/>
      <c r="G223" s="1216"/>
      <c r="H223" s="378"/>
      <c r="I223" s="1214">
        <v>1992</v>
      </c>
      <c r="J223" s="1215"/>
      <c r="K223" s="1215"/>
      <c r="L223" s="1215"/>
      <c r="M223" s="1216"/>
    </row>
    <row r="225" spans="2:13" x14ac:dyDescent="0.2">
      <c r="B225" s="213" t="s">
        <v>355</v>
      </c>
      <c r="C225" s="460">
        <v>3</v>
      </c>
      <c r="D225" s="460">
        <v>1319</v>
      </c>
      <c r="E225" s="460">
        <v>56</v>
      </c>
      <c r="F225" s="460">
        <v>1375</v>
      </c>
      <c r="G225" s="460">
        <v>6621</v>
      </c>
      <c r="H225" s="461"/>
      <c r="I225" s="460">
        <v>3</v>
      </c>
      <c r="J225" s="460">
        <v>1344</v>
      </c>
      <c r="K225" s="460">
        <v>60</v>
      </c>
      <c r="L225" s="460">
        <v>1404</v>
      </c>
      <c r="M225" s="460">
        <v>6494</v>
      </c>
    </row>
    <row r="226" spans="2:13" x14ac:dyDescent="0.2">
      <c r="B226" s="213" t="s">
        <v>348</v>
      </c>
      <c r="C226" s="460">
        <v>5</v>
      </c>
      <c r="D226" s="460">
        <v>552</v>
      </c>
      <c r="E226" s="460">
        <v>7</v>
      </c>
      <c r="F226" s="460">
        <v>559</v>
      </c>
      <c r="G226" s="460">
        <v>6333</v>
      </c>
      <c r="H226" s="461"/>
      <c r="I226" s="460">
        <v>5</v>
      </c>
      <c r="J226" s="460">
        <v>566</v>
      </c>
      <c r="K226" s="460">
        <v>6</v>
      </c>
      <c r="L226" s="460">
        <v>572</v>
      </c>
      <c r="M226" s="460">
        <v>6189</v>
      </c>
    </row>
    <row r="227" spans="2:13" x14ac:dyDescent="0.2">
      <c r="B227" s="213" t="s">
        <v>356</v>
      </c>
      <c r="C227" s="460">
        <v>5</v>
      </c>
      <c r="D227" s="460">
        <v>298</v>
      </c>
      <c r="E227" s="460">
        <v>5</v>
      </c>
      <c r="F227" s="460">
        <v>303</v>
      </c>
      <c r="G227" s="460">
        <v>4680</v>
      </c>
      <c r="H227" s="461"/>
      <c r="I227" s="460">
        <v>5</v>
      </c>
      <c r="J227" s="460">
        <v>307</v>
      </c>
      <c r="K227" s="460">
        <v>5</v>
      </c>
      <c r="L227" s="460">
        <v>312</v>
      </c>
      <c r="M227" s="460">
        <v>4545</v>
      </c>
    </row>
    <row r="228" spans="2:13" x14ac:dyDescent="0.2">
      <c r="B228" s="213" t="s">
        <v>357</v>
      </c>
      <c r="C228" s="460">
        <v>16</v>
      </c>
      <c r="D228" s="460">
        <v>360</v>
      </c>
      <c r="E228" s="460" t="s">
        <v>436</v>
      </c>
      <c r="F228" s="460">
        <v>360</v>
      </c>
      <c r="G228" s="460">
        <v>6103</v>
      </c>
      <c r="H228" s="461"/>
      <c r="I228" s="460">
        <v>16</v>
      </c>
      <c r="J228" s="460">
        <v>361</v>
      </c>
      <c r="K228" s="460" t="s">
        <v>436</v>
      </c>
      <c r="L228" s="460">
        <v>361</v>
      </c>
      <c r="M228" s="460">
        <v>6086</v>
      </c>
    </row>
    <row r="229" spans="2:13" x14ac:dyDescent="0.2">
      <c r="B229" s="213" t="s">
        <v>358</v>
      </c>
      <c r="C229" s="460">
        <v>6</v>
      </c>
      <c r="D229" s="460">
        <v>63</v>
      </c>
      <c r="E229" s="460" t="s">
        <v>436</v>
      </c>
      <c r="F229" s="460">
        <v>63</v>
      </c>
      <c r="G229" s="460">
        <v>8032</v>
      </c>
      <c r="H229" s="461"/>
      <c r="I229" s="460">
        <v>6</v>
      </c>
      <c r="J229" s="460">
        <v>64</v>
      </c>
      <c r="K229" s="460" t="s">
        <v>436</v>
      </c>
      <c r="L229" s="460">
        <v>64</v>
      </c>
      <c r="M229" s="460">
        <v>7906</v>
      </c>
    </row>
    <row r="230" spans="2:13" x14ac:dyDescent="0.2">
      <c r="B230" s="213" t="s">
        <v>359</v>
      </c>
      <c r="C230" s="460">
        <v>26</v>
      </c>
      <c r="D230" s="460">
        <v>265</v>
      </c>
      <c r="E230" s="460" t="s">
        <v>436</v>
      </c>
      <c r="F230" s="460">
        <v>265</v>
      </c>
      <c r="G230" s="460">
        <v>6128</v>
      </c>
      <c r="H230" s="461"/>
      <c r="I230" s="460">
        <v>26</v>
      </c>
      <c r="J230" s="460">
        <v>268</v>
      </c>
      <c r="K230" s="460" t="s">
        <v>436</v>
      </c>
      <c r="L230" s="460">
        <v>268</v>
      </c>
      <c r="M230" s="460">
        <v>6060</v>
      </c>
    </row>
    <row r="231" spans="2:13" x14ac:dyDescent="0.2">
      <c r="B231" s="213" t="s">
        <v>360</v>
      </c>
      <c r="C231" s="460">
        <v>60</v>
      </c>
      <c r="D231" s="460">
        <v>429</v>
      </c>
      <c r="E231" s="460" t="s">
        <v>436</v>
      </c>
      <c r="F231" s="460">
        <v>429</v>
      </c>
      <c r="G231" s="460">
        <v>4769</v>
      </c>
      <c r="H231" s="461"/>
      <c r="I231" s="460">
        <v>60</v>
      </c>
      <c r="J231" s="460">
        <v>438</v>
      </c>
      <c r="K231" s="460" t="s">
        <v>436</v>
      </c>
      <c r="L231" s="460">
        <v>438</v>
      </c>
      <c r="M231" s="460">
        <v>4671</v>
      </c>
    </row>
    <row r="232" spans="2:13" x14ac:dyDescent="0.2">
      <c r="B232" s="213" t="s">
        <v>361</v>
      </c>
      <c r="C232" s="460">
        <v>87</v>
      </c>
      <c r="D232" s="460">
        <v>429</v>
      </c>
      <c r="E232" s="460" t="s">
        <v>436</v>
      </c>
      <c r="F232" s="460">
        <v>429</v>
      </c>
      <c r="G232" s="460">
        <v>3951</v>
      </c>
      <c r="H232" s="461"/>
      <c r="I232" s="460">
        <v>87</v>
      </c>
      <c r="J232" s="460">
        <v>429</v>
      </c>
      <c r="K232" s="460" t="s">
        <v>436</v>
      </c>
      <c r="L232" s="460">
        <v>429</v>
      </c>
      <c r="M232" s="460">
        <v>3951</v>
      </c>
    </row>
    <row r="233" spans="2:13" x14ac:dyDescent="0.2">
      <c r="B233" s="213" t="s">
        <v>362</v>
      </c>
      <c r="C233" s="461">
        <v>61</v>
      </c>
      <c r="D233" s="461">
        <v>201</v>
      </c>
      <c r="E233" s="461" t="s">
        <v>436</v>
      </c>
      <c r="F233" s="461">
        <v>201</v>
      </c>
      <c r="G233" s="461">
        <v>3851</v>
      </c>
      <c r="H233" s="461"/>
      <c r="I233" s="461">
        <v>61</v>
      </c>
      <c r="J233" s="461">
        <v>203</v>
      </c>
      <c r="K233" s="461" t="s">
        <v>436</v>
      </c>
      <c r="L233" s="461">
        <v>203</v>
      </c>
      <c r="M233" s="461">
        <v>3813</v>
      </c>
    </row>
    <row r="234" spans="2:13" x14ac:dyDescent="0.2">
      <c r="B234" s="213" t="s">
        <v>363</v>
      </c>
      <c r="C234" s="97">
        <v>87</v>
      </c>
      <c r="D234" s="97">
        <v>245</v>
      </c>
      <c r="E234" s="97" t="s">
        <v>436</v>
      </c>
      <c r="F234" s="97">
        <v>245</v>
      </c>
      <c r="G234" s="97">
        <v>2743</v>
      </c>
      <c r="H234" s="462"/>
      <c r="I234" s="97">
        <v>87</v>
      </c>
      <c r="J234" s="97">
        <v>260</v>
      </c>
      <c r="K234" s="97" t="s">
        <v>436</v>
      </c>
      <c r="L234" s="97">
        <v>260</v>
      </c>
      <c r="M234" s="97">
        <v>2585</v>
      </c>
    </row>
    <row r="235" spans="2:13" x14ac:dyDescent="0.2">
      <c r="B235" s="213" t="s">
        <v>364</v>
      </c>
      <c r="C235" s="97">
        <v>2591</v>
      </c>
      <c r="D235" s="97">
        <v>3328</v>
      </c>
      <c r="E235" s="97" t="s">
        <v>436</v>
      </c>
      <c r="F235" s="97">
        <v>3328</v>
      </c>
      <c r="G235" s="97">
        <v>18087</v>
      </c>
      <c r="H235" s="462"/>
      <c r="I235" s="97">
        <v>2614</v>
      </c>
      <c r="J235" s="97">
        <v>3350</v>
      </c>
      <c r="K235" s="97" t="s">
        <v>436</v>
      </c>
      <c r="L235" s="97">
        <v>3350</v>
      </c>
      <c r="M235" s="97">
        <v>20054</v>
      </c>
    </row>
    <row r="236" spans="2:13" x14ac:dyDescent="0.2">
      <c r="B236" s="110" t="s">
        <v>434</v>
      </c>
      <c r="C236" s="463">
        <v>2947</v>
      </c>
      <c r="D236" s="463">
        <v>7489</v>
      </c>
      <c r="E236" s="463">
        <v>68</v>
      </c>
      <c r="F236" s="463">
        <v>7557</v>
      </c>
      <c r="G236" s="463"/>
      <c r="H236" s="463"/>
      <c r="I236" s="463">
        <v>2970</v>
      </c>
      <c r="J236" s="463">
        <v>7590</v>
      </c>
      <c r="K236" s="463">
        <v>71</v>
      </c>
      <c r="L236" s="463">
        <v>7661</v>
      </c>
      <c r="M236" s="64"/>
    </row>
    <row r="238" spans="2:13" x14ac:dyDescent="0.2">
      <c r="C238" s="1214">
        <v>1993</v>
      </c>
      <c r="D238" s="1215"/>
      <c r="E238" s="1215"/>
      <c r="F238" s="1215"/>
      <c r="G238" s="1216"/>
      <c r="H238" s="378"/>
      <c r="I238" s="1214">
        <v>1994</v>
      </c>
      <c r="J238" s="1215"/>
      <c r="K238" s="1215"/>
      <c r="L238" s="1215"/>
      <c r="M238" s="1216"/>
    </row>
    <row r="240" spans="2:13" x14ac:dyDescent="0.2">
      <c r="B240" s="213" t="s">
        <v>355</v>
      </c>
      <c r="C240" s="460">
        <v>3</v>
      </c>
      <c r="D240" s="460">
        <v>1349</v>
      </c>
      <c r="E240" s="460">
        <v>60</v>
      </c>
      <c r="F240" s="460">
        <v>1409</v>
      </c>
      <c r="G240" s="460">
        <v>6453</v>
      </c>
      <c r="H240" s="461"/>
      <c r="I240" s="460">
        <v>3</v>
      </c>
      <c r="J240" s="460">
        <v>1369</v>
      </c>
      <c r="K240" s="460">
        <v>63</v>
      </c>
      <c r="L240" s="460">
        <v>1428</v>
      </c>
      <c r="M240" s="460">
        <v>6367</v>
      </c>
    </row>
    <row r="241" spans="2:13" x14ac:dyDescent="0.2">
      <c r="B241" s="213" t="s">
        <v>348</v>
      </c>
      <c r="C241" s="460">
        <v>5</v>
      </c>
      <c r="D241" s="460">
        <v>575</v>
      </c>
      <c r="E241" s="460">
        <v>6</v>
      </c>
      <c r="F241" s="460">
        <v>581</v>
      </c>
      <c r="G241" s="460">
        <v>6093</v>
      </c>
      <c r="H241" s="461"/>
      <c r="I241" s="460">
        <v>5</v>
      </c>
      <c r="J241" s="460">
        <v>581</v>
      </c>
      <c r="K241" s="460">
        <v>6</v>
      </c>
      <c r="L241" s="460">
        <v>587</v>
      </c>
      <c r="M241" s="460">
        <v>6031</v>
      </c>
    </row>
    <row r="242" spans="2:13" x14ac:dyDescent="0.2">
      <c r="B242" s="213" t="s">
        <v>356</v>
      </c>
      <c r="C242" s="460">
        <v>5</v>
      </c>
      <c r="D242" s="460">
        <v>317</v>
      </c>
      <c r="E242" s="460">
        <v>5</v>
      </c>
      <c r="F242" s="460">
        <v>322</v>
      </c>
      <c r="G242" s="460">
        <v>4404</v>
      </c>
      <c r="H242" s="461"/>
      <c r="I242" s="460">
        <v>5</v>
      </c>
      <c r="J242" s="460">
        <v>324</v>
      </c>
      <c r="K242" s="460">
        <v>5</v>
      </c>
      <c r="L242" s="460">
        <v>329</v>
      </c>
      <c r="M242" s="460">
        <v>4310</v>
      </c>
    </row>
    <row r="243" spans="2:13" x14ac:dyDescent="0.2">
      <c r="B243" s="213" t="s">
        <v>357</v>
      </c>
      <c r="C243" s="460">
        <v>16</v>
      </c>
      <c r="D243" s="460">
        <v>367</v>
      </c>
      <c r="E243" s="460" t="s">
        <v>436</v>
      </c>
      <c r="F243" s="460">
        <v>367</v>
      </c>
      <c r="G243" s="460">
        <v>6987</v>
      </c>
      <c r="H243" s="461"/>
      <c r="I243" s="460">
        <v>16</v>
      </c>
      <c r="J243" s="460">
        <v>372</v>
      </c>
      <c r="K243" s="460" t="s">
        <v>436</v>
      </c>
      <c r="L243" s="460">
        <v>372</v>
      </c>
      <c r="M243" s="460">
        <v>5906</v>
      </c>
    </row>
    <row r="244" spans="2:13" x14ac:dyDescent="0.2">
      <c r="B244" s="213" t="s">
        <v>358</v>
      </c>
      <c r="C244" s="460">
        <v>6</v>
      </c>
      <c r="D244" s="460">
        <v>64</v>
      </c>
      <c r="E244" s="460" t="s">
        <v>436</v>
      </c>
      <c r="F244" s="460">
        <v>64</v>
      </c>
      <c r="G244" s="460">
        <v>7906</v>
      </c>
      <c r="H244" s="461"/>
      <c r="I244" s="460">
        <v>6</v>
      </c>
      <c r="J244" s="460">
        <v>70</v>
      </c>
      <c r="K244" s="460" t="s">
        <v>436</v>
      </c>
      <c r="L244" s="460">
        <v>70</v>
      </c>
      <c r="M244" s="460">
        <v>7228</v>
      </c>
    </row>
    <row r="245" spans="2:13" x14ac:dyDescent="0.2">
      <c r="B245" s="213" t="s">
        <v>359</v>
      </c>
      <c r="C245" s="460">
        <v>26</v>
      </c>
      <c r="D245" s="460">
        <v>270</v>
      </c>
      <c r="E245" s="460" t="s">
        <v>436</v>
      </c>
      <c r="F245" s="460">
        <v>270</v>
      </c>
      <c r="G245" s="460">
        <v>6015</v>
      </c>
      <c r="H245" s="461"/>
      <c r="I245" s="460">
        <v>26</v>
      </c>
      <c r="J245" s="460">
        <v>272</v>
      </c>
      <c r="K245" s="460" t="s">
        <v>436</v>
      </c>
      <c r="L245" s="460">
        <v>272</v>
      </c>
      <c r="M245" s="460">
        <v>5970</v>
      </c>
    </row>
    <row r="246" spans="2:13" x14ac:dyDescent="0.2">
      <c r="B246" s="213" t="s">
        <v>360</v>
      </c>
      <c r="C246" s="460">
        <v>80</v>
      </c>
      <c r="D246" s="460">
        <v>439</v>
      </c>
      <c r="E246" s="460" t="s">
        <v>436</v>
      </c>
      <c r="F246" s="460">
        <v>439</v>
      </c>
      <c r="G246" s="460">
        <v>4660</v>
      </c>
      <c r="H246" s="461"/>
      <c r="I246" s="460">
        <v>80</v>
      </c>
      <c r="J246" s="460">
        <v>440</v>
      </c>
      <c r="K246" s="460" t="s">
        <v>436</v>
      </c>
      <c r="L246" s="460">
        <v>440</v>
      </c>
      <c r="M246" s="460">
        <v>4649</v>
      </c>
    </row>
    <row r="247" spans="2:13" x14ac:dyDescent="0.2">
      <c r="B247" s="213" t="s">
        <v>361</v>
      </c>
      <c r="C247" s="460">
        <v>87</v>
      </c>
      <c r="D247" s="460">
        <v>429</v>
      </c>
      <c r="E247" s="460" t="s">
        <v>436</v>
      </c>
      <c r="F247" s="460">
        <v>429</v>
      </c>
      <c r="G247" s="460">
        <v>3951</v>
      </c>
      <c r="H247" s="461"/>
      <c r="I247" s="460">
        <v>87</v>
      </c>
      <c r="J247" s="460">
        <v>431</v>
      </c>
      <c r="K247" s="460" t="s">
        <v>436</v>
      </c>
      <c r="L247" s="460">
        <v>431</v>
      </c>
      <c r="M247" s="460">
        <v>3932</v>
      </c>
    </row>
    <row r="248" spans="2:13" x14ac:dyDescent="0.2">
      <c r="B248" s="213" t="s">
        <v>362</v>
      </c>
      <c r="C248" s="461">
        <v>61</v>
      </c>
      <c r="D248" s="461">
        <v>203</v>
      </c>
      <c r="E248" s="461" t="s">
        <v>436</v>
      </c>
      <c r="F248" s="461">
        <v>203</v>
      </c>
      <c r="G248" s="461">
        <v>3813</v>
      </c>
      <c r="H248" s="461"/>
      <c r="I248" s="461">
        <v>61</v>
      </c>
      <c r="J248" s="461">
        <v>203</v>
      </c>
      <c r="K248" s="461" t="s">
        <v>436</v>
      </c>
      <c r="L248" s="461">
        <v>203</v>
      </c>
      <c r="M248" s="461">
        <v>3813</v>
      </c>
    </row>
    <row r="249" spans="2:13" x14ac:dyDescent="0.2">
      <c r="B249" s="213" t="s">
        <v>363</v>
      </c>
      <c r="C249" s="97">
        <v>87</v>
      </c>
      <c r="D249" s="97">
        <v>260</v>
      </c>
      <c r="E249" s="97" t="s">
        <v>436</v>
      </c>
      <c r="F249" s="97">
        <v>260</v>
      </c>
      <c r="G249" s="97">
        <v>2585</v>
      </c>
      <c r="H249" s="462"/>
      <c r="I249" s="97">
        <v>87</v>
      </c>
      <c r="J249" s="97">
        <v>260</v>
      </c>
      <c r="K249" s="97" t="s">
        <v>436</v>
      </c>
      <c r="L249" s="97">
        <v>260</v>
      </c>
      <c r="M249" s="97">
        <v>2585</v>
      </c>
    </row>
    <row r="250" spans="2:13" x14ac:dyDescent="0.2">
      <c r="B250" s="213" t="s">
        <v>364</v>
      </c>
      <c r="C250" s="97">
        <v>2675</v>
      </c>
      <c r="D250" s="97">
        <v>3408</v>
      </c>
      <c r="E250" s="97" t="s">
        <v>436</v>
      </c>
      <c r="F250" s="97">
        <v>3408</v>
      </c>
      <c r="G250" s="97">
        <v>19713</v>
      </c>
      <c r="H250" s="462"/>
      <c r="I250" s="97">
        <v>2683</v>
      </c>
      <c r="J250" s="97">
        <v>3416</v>
      </c>
      <c r="K250" s="97" t="s">
        <v>436</v>
      </c>
      <c r="L250" s="97">
        <v>3416</v>
      </c>
      <c r="M250" s="97">
        <v>19667</v>
      </c>
    </row>
    <row r="251" spans="2:13" x14ac:dyDescent="0.2">
      <c r="B251" s="110" t="s">
        <v>434</v>
      </c>
      <c r="C251" s="463">
        <v>3031</v>
      </c>
      <c r="D251" s="463">
        <v>7681</v>
      </c>
      <c r="E251" s="463">
        <v>71</v>
      </c>
      <c r="F251" s="463">
        <v>7752</v>
      </c>
      <c r="G251" s="463"/>
      <c r="H251" s="463"/>
      <c r="I251" s="463">
        <v>3039</v>
      </c>
      <c r="J251" s="463">
        <v>7734</v>
      </c>
      <c r="K251" s="463">
        <v>74</v>
      </c>
      <c r="L251" s="463">
        <v>7808</v>
      </c>
      <c r="M251" s="64"/>
    </row>
    <row r="253" spans="2:13" x14ac:dyDescent="0.2">
      <c r="C253" s="1214">
        <v>1995</v>
      </c>
      <c r="D253" s="1215"/>
      <c r="E253" s="1215"/>
      <c r="F253" s="1215"/>
      <c r="G253" s="1216"/>
      <c r="H253" s="378"/>
      <c r="I253" s="1214">
        <v>1996</v>
      </c>
      <c r="J253" s="1215"/>
      <c r="K253" s="1215"/>
      <c r="L253" s="1215"/>
      <c r="M253" s="1216"/>
    </row>
    <row r="255" spans="2:13" x14ac:dyDescent="0.2">
      <c r="B255" s="213" t="s">
        <v>355</v>
      </c>
      <c r="C255" s="460">
        <v>3</v>
      </c>
      <c r="D255" s="460">
        <v>1501</v>
      </c>
      <c r="E255" s="460">
        <v>62</v>
      </c>
      <c r="F255" s="460">
        <v>1563</v>
      </c>
      <c r="G255" s="460">
        <v>5833</v>
      </c>
      <c r="H255" s="461"/>
      <c r="I255" s="460">
        <v>3</v>
      </c>
      <c r="J255" s="460">
        <v>1539</v>
      </c>
      <c r="K255" s="460">
        <v>66</v>
      </c>
      <c r="L255" s="460">
        <v>1605</v>
      </c>
      <c r="M255" s="460">
        <v>5680</v>
      </c>
    </row>
    <row r="256" spans="2:13" x14ac:dyDescent="0.2">
      <c r="B256" s="213" t="s">
        <v>348</v>
      </c>
      <c r="C256" s="460">
        <v>5</v>
      </c>
      <c r="D256" s="460">
        <v>666</v>
      </c>
      <c r="E256" s="460">
        <v>7</v>
      </c>
      <c r="F256" s="460">
        <v>673</v>
      </c>
      <c r="G256" s="460">
        <v>5260</v>
      </c>
      <c r="H256" s="461"/>
      <c r="I256" s="460">
        <v>5</v>
      </c>
      <c r="J256" s="460">
        <v>697</v>
      </c>
      <c r="K256" s="460">
        <v>12</v>
      </c>
      <c r="L256" s="460">
        <v>709</v>
      </c>
      <c r="M256" s="460">
        <v>4993</v>
      </c>
    </row>
    <row r="257" spans="2:13" x14ac:dyDescent="0.2">
      <c r="B257" s="213" t="s">
        <v>356</v>
      </c>
      <c r="C257" s="460">
        <v>5</v>
      </c>
      <c r="D257" s="460">
        <v>351</v>
      </c>
      <c r="E257" s="460">
        <v>5</v>
      </c>
      <c r="F257" s="460">
        <v>356</v>
      </c>
      <c r="G257" s="460">
        <v>3983</v>
      </c>
      <c r="H257" s="461"/>
      <c r="I257" s="460">
        <v>5</v>
      </c>
      <c r="J257" s="460">
        <v>357</v>
      </c>
      <c r="K257" s="460">
        <v>5</v>
      </c>
      <c r="L257" s="460">
        <v>362</v>
      </c>
      <c r="M257" s="460">
        <v>3917</v>
      </c>
    </row>
    <row r="258" spans="2:13" x14ac:dyDescent="0.2">
      <c r="B258" s="213" t="s">
        <v>357</v>
      </c>
      <c r="C258" s="460">
        <v>16</v>
      </c>
      <c r="D258" s="460">
        <v>426</v>
      </c>
      <c r="E258" s="460" t="s">
        <v>436</v>
      </c>
      <c r="F258" s="460">
        <v>426</v>
      </c>
      <c r="G258" s="460">
        <v>5157</v>
      </c>
      <c r="H258" s="461"/>
      <c r="I258" s="460">
        <v>16</v>
      </c>
      <c r="J258" s="460">
        <v>448</v>
      </c>
      <c r="K258" s="460" t="s">
        <v>436</v>
      </c>
      <c r="L258" s="460">
        <v>448</v>
      </c>
      <c r="M258" s="460">
        <v>4904</v>
      </c>
    </row>
    <row r="259" spans="2:13" x14ac:dyDescent="0.2">
      <c r="B259" s="213" t="s">
        <v>358</v>
      </c>
      <c r="C259" s="460">
        <v>6</v>
      </c>
      <c r="D259" s="460">
        <v>89</v>
      </c>
      <c r="E259" s="460" t="s">
        <v>436</v>
      </c>
      <c r="F259" s="460">
        <v>89</v>
      </c>
      <c r="G259" s="460">
        <v>5685</v>
      </c>
      <c r="H259" s="461"/>
      <c r="I259" s="460">
        <v>6</v>
      </c>
      <c r="J259" s="460">
        <v>94</v>
      </c>
      <c r="K259" s="460" t="s">
        <v>436</v>
      </c>
      <c r="L259" s="460">
        <v>94</v>
      </c>
      <c r="M259" s="460">
        <v>5383</v>
      </c>
    </row>
    <row r="260" spans="2:13" x14ac:dyDescent="0.2">
      <c r="B260" s="213" t="s">
        <v>359</v>
      </c>
      <c r="C260" s="460">
        <v>26</v>
      </c>
      <c r="D260" s="460">
        <v>319</v>
      </c>
      <c r="E260" s="460" t="s">
        <v>436</v>
      </c>
      <c r="F260" s="460">
        <v>319</v>
      </c>
      <c r="G260" s="460">
        <v>5090</v>
      </c>
      <c r="H260" s="461"/>
      <c r="I260" s="460">
        <v>26</v>
      </c>
      <c r="J260" s="460">
        <v>333</v>
      </c>
      <c r="K260" s="460" t="s">
        <v>436</v>
      </c>
      <c r="L260" s="460">
        <v>333</v>
      </c>
      <c r="M260" s="460">
        <v>4876</v>
      </c>
    </row>
    <row r="261" spans="2:13" x14ac:dyDescent="0.2">
      <c r="B261" s="213" t="s">
        <v>360</v>
      </c>
      <c r="C261" s="460">
        <v>80</v>
      </c>
      <c r="D261" s="460">
        <v>469</v>
      </c>
      <c r="E261" s="460" t="s">
        <v>436</v>
      </c>
      <c r="F261" s="460">
        <v>469</v>
      </c>
      <c r="G261" s="460">
        <v>4362</v>
      </c>
      <c r="H261" s="461"/>
      <c r="I261" s="460">
        <v>80</v>
      </c>
      <c r="J261" s="460">
        <v>475</v>
      </c>
      <c r="K261" s="460" t="s">
        <v>436</v>
      </c>
      <c r="L261" s="460">
        <v>475</v>
      </c>
      <c r="M261" s="460">
        <v>4307</v>
      </c>
    </row>
    <row r="262" spans="2:13" x14ac:dyDescent="0.2">
      <c r="B262" s="213" t="s">
        <v>361</v>
      </c>
      <c r="C262" s="460">
        <v>87</v>
      </c>
      <c r="D262" s="460">
        <v>458</v>
      </c>
      <c r="E262" s="460" t="s">
        <v>436</v>
      </c>
      <c r="F262" s="460">
        <v>458</v>
      </c>
      <c r="G262" s="460">
        <v>3700</v>
      </c>
      <c r="H262" s="461"/>
      <c r="I262" s="460">
        <v>87</v>
      </c>
      <c r="J262" s="460">
        <v>469</v>
      </c>
      <c r="K262" s="460" t="s">
        <v>436</v>
      </c>
      <c r="L262" s="460">
        <v>469</v>
      </c>
      <c r="M262" s="460">
        <v>3613</v>
      </c>
    </row>
    <row r="263" spans="2:13" x14ac:dyDescent="0.2">
      <c r="B263" s="213" t="s">
        <v>362</v>
      </c>
      <c r="C263" s="461">
        <v>61</v>
      </c>
      <c r="D263" s="461">
        <v>233</v>
      </c>
      <c r="E263" s="461" t="s">
        <v>436</v>
      </c>
      <c r="F263" s="461">
        <v>233</v>
      </c>
      <c r="G263" s="461">
        <v>3322</v>
      </c>
      <c r="H263" s="461"/>
      <c r="I263" s="461">
        <v>61</v>
      </c>
      <c r="J263" s="461">
        <v>243</v>
      </c>
      <c r="K263" s="461" t="s">
        <v>436</v>
      </c>
      <c r="L263" s="461">
        <v>243</v>
      </c>
      <c r="M263" s="461">
        <v>3185</v>
      </c>
    </row>
    <row r="264" spans="2:13" x14ac:dyDescent="0.2">
      <c r="B264" s="213" t="s">
        <v>363</v>
      </c>
      <c r="C264" s="97">
        <v>87</v>
      </c>
      <c r="D264" s="97">
        <v>290</v>
      </c>
      <c r="E264" s="97" t="s">
        <v>436</v>
      </c>
      <c r="F264" s="97">
        <v>290</v>
      </c>
      <c r="G264" s="97">
        <v>2318</v>
      </c>
      <c r="H264" s="462"/>
      <c r="I264" s="97">
        <v>87</v>
      </c>
      <c r="J264" s="97">
        <v>294</v>
      </c>
      <c r="K264" s="97" t="s">
        <v>436</v>
      </c>
      <c r="L264" s="97">
        <v>294</v>
      </c>
      <c r="M264" s="97">
        <v>2286</v>
      </c>
    </row>
    <row r="265" spans="2:13" x14ac:dyDescent="0.2">
      <c r="B265" s="213" t="s">
        <v>364</v>
      </c>
      <c r="C265" s="97">
        <v>2786</v>
      </c>
      <c r="D265" s="97">
        <v>3524</v>
      </c>
      <c r="E265" s="97" t="s">
        <v>436</v>
      </c>
      <c r="F265" s="97">
        <v>3524</v>
      </c>
      <c r="G265" s="97">
        <v>19064</v>
      </c>
      <c r="H265" s="462"/>
      <c r="I265" s="97">
        <v>2836</v>
      </c>
      <c r="J265" s="97">
        <v>3574</v>
      </c>
      <c r="K265" s="97" t="s">
        <v>436</v>
      </c>
      <c r="L265" s="97">
        <v>3574</v>
      </c>
      <c r="M265" s="97">
        <v>18797</v>
      </c>
    </row>
    <row r="266" spans="2:13" x14ac:dyDescent="0.2">
      <c r="B266" s="110" t="s">
        <v>434</v>
      </c>
      <c r="C266" s="463">
        <v>3162</v>
      </c>
      <c r="D266" s="463">
        <v>8326</v>
      </c>
      <c r="E266" s="463">
        <v>74</v>
      </c>
      <c r="F266" s="463">
        <v>8400</v>
      </c>
      <c r="G266" s="463"/>
      <c r="H266" s="463"/>
      <c r="I266" s="463">
        <v>3212</v>
      </c>
      <c r="J266" s="463">
        <v>8523</v>
      </c>
      <c r="K266" s="463">
        <v>83</v>
      </c>
      <c r="L266" s="463">
        <v>8606</v>
      </c>
      <c r="M266" s="64"/>
    </row>
    <row r="268" spans="2:13" x14ac:dyDescent="0.2">
      <c r="C268" s="1214">
        <v>1997</v>
      </c>
      <c r="D268" s="1215"/>
      <c r="E268" s="1215"/>
      <c r="F268" s="1215"/>
      <c r="G268" s="1216"/>
      <c r="H268" s="378"/>
      <c r="I268" s="1214">
        <v>1998</v>
      </c>
      <c r="J268" s="1215"/>
      <c r="K268" s="1215"/>
      <c r="L268" s="1215"/>
      <c r="M268" s="1216"/>
    </row>
    <row r="270" spans="2:13" x14ac:dyDescent="0.2">
      <c r="B270" s="213" t="s">
        <v>355</v>
      </c>
      <c r="C270" s="460">
        <v>3</v>
      </c>
      <c r="D270" s="460">
        <v>1572</v>
      </c>
      <c r="E270" s="460">
        <v>68</v>
      </c>
      <c r="F270" s="460">
        <v>1640</v>
      </c>
      <c r="G270" s="460">
        <v>5559</v>
      </c>
      <c r="H270" s="461"/>
      <c r="I270" s="460">
        <v>3</v>
      </c>
      <c r="J270" s="460">
        <v>1471</v>
      </c>
      <c r="K270" s="460">
        <v>60</v>
      </c>
      <c r="L270" s="460">
        <v>1531</v>
      </c>
      <c r="M270" s="460">
        <v>5955</v>
      </c>
    </row>
    <row r="271" spans="2:13" x14ac:dyDescent="0.2">
      <c r="B271" s="213" t="s">
        <v>348</v>
      </c>
      <c r="C271" s="460">
        <v>5</v>
      </c>
      <c r="D271" s="460">
        <v>707</v>
      </c>
      <c r="E271" s="460">
        <v>12</v>
      </c>
      <c r="F271" s="460">
        <v>719</v>
      </c>
      <c r="G271" s="460">
        <v>4924</v>
      </c>
      <c r="H271" s="461"/>
      <c r="I271" s="460">
        <v>5</v>
      </c>
      <c r="J271" s="460">
        <v>640</v>
      </c>
      <c r="K271" s="460">
        <v>18</v>
      </c>
      <c r="L271" s="460">
        <v>658</v>
      </c>
      <c r="M271" s="460">
        <v>5380</v>
      </c>
    </row>
    <row r="272" spans="2:13" x14ac:dyDescent="0.2">
      <c r="B272" s="213" t="s">
        <v>356</v>
      </c>
      <c r="C272" s="460">
        <v>5</v>
      </c>
      <c r="D272" s="460">
        <v>361</v>
      </c>
      <c r="E272" s="460">
        <v>5</v>
      </c>
      <c r="F272" s="460">
        <v>366</v>
      </c>
      <c r="G272" s="460">
        <v>3874</v>
      </c>
      <c r="H272" s="461"/>
      <c r="I272" s="460">
        <v>5</v>
      </c>
      <c r="J272" s="460">
        <v>311</v>
      </c>
      <c r="K272" s="460">
        <v>3</v>
      </c>
      <c r="L272" s="460">
        <v>314</v>
      </c>
      <c r="M272" s="460">
        <v>4516</v>
      </c>
    </row>
    <row r="273" spans="2:13" x14ac:dyDescent="0.2">
      <c r="B273" s="213" t="s">
        <v>357</v>
      </c>
      <c r="C273" s="460">
        <v>16</v>
      </c>
      <c r="D273" s="460">
        <v>460</v>
      </c>
      <c r="E273" s="460" t="s">
        <v>436</v>
      </c>
      <c r="F273" s="460">
        <v>460</v>
      </c>
      <c r="G273" s="460">
        <v>4776</v>
      </c>
      <c r="H273" s="461"/>
      <c r="I273" s="460">
        <v>16</v>
      </c>
      <c r="J273" s="460">
        <v>423</v>
      </c>
      <c r="K273" s="460" t="s">
        <v>431</v>
      </c>
      <c r="L273" s="460">
        <v>423</v>
      </c>
      <c r="M273" s="460">
        <v>5194</v>
      </c>
    </row>
    <row r="274" spans="2:13" x14ac:dyDescent="0.2">
      <c r="B274" s="213" t="s">
        <v>358</v>
      </c>
      <c r="C274" s="460">
        <v>6</v>
      </c>
      <c r="D274" s="460">
        <v>99</v>
      </c>
      <c r="E274" s="460" t="s">
        <v>436</v>
      </c>
      <c r="F274" s="460">
        <v>99</v>
      </c>
      <c r="G274" s="460">
        <v>5111</v>
      </c>
      <c r="H274" s="461"/>
      <c r="I274" s="460">
        <v>6</v>
      </c>
      <c r="J274" s="460">
        <v>73</v>
      </c>
      <c r="K274" s="460" t="s">
        <v>431</v>
      </c>
      <c r="L274" s="460">
        <v>73</v>
      </c>
      <c r="M274" s="460">
        <v>6931</v>
      </c>
    </row>
    <row r="275" spans="2:13" x14ac:dyDescent="0.2">
      <c r="B275" s="213" t="s">
        <v>359</v>
      </c>
      <c r="C275" s="460">
        <v>26</v>
      </c>
      <c r="D275" s="460">
        <v>333</v>
      </c>
      <c r="E275" s="460" t="s">
        <v>436</v>
      </c>
      <c r="F275" s="460">
        <v>333</v>
      </c>
      <c r="G275" s="460">
        <v>4876</v>
      </c>
      <c r="H275" s="461"/>
      <c r="I275" s="460">
        <v>26</v>
      </c>
      <c r="J275" s="460">
        <v>257</v>
      </c>
      <c r="K275" s="460" t="s">
        <v>431</v>
      </c>
      <c r="L275" s="460">
        <v>257</v>
      </c>
      <c r="M275" s="460">
        <v>6318</v>
      </c>
    </row>
    <row r="276" spans="2:13" x14ac:dyDescent="0.2">
      <c r="B276" s="213" t="s">
        <v>360</v>
      </c>
      <c r="C276" s="460">
        <v>80</v>
      </c>
      <c r="D276" s="460">
        <v>476</v>
      </c>
      <c r="E276" s="460" t="s">
        <v>436</v>
      </c>
      <c r="F276" s="460">
        <v>476</v>
      </c>
      <c r="G276" s="460">
        <v>4298</v>
      </c>
      <c r="H276" s="461"/>
      <c r="I276" s="460">
        <v>80</v>
      </c>
      <c r="J276" s="460">
        <v>417</v>
      </c>
      <c r="K276" s="460" t="s">
        <v>431</v>
      </c>
      <c r="L276" s="460">
        <v>417</v>
      </c>
      <c r="M276" s="460">
        <v>4906</v>
      </c>
    </row>
    <row r="277" spans="2:13" x14ac:dyDescent="0.2">
      <c r="B277" s="213" t="s">
        <v>361</v>
      </c>
      <c r="C277" s="460">
        <v>87</v>
      </c>
      <c r="D277" s="460">
        <v>469</v>
      </c>
      <c r="E277" s="460" t="s">
        <v>436</v>
      </c>
      <c r="F277" s="460">
        <v>469</v>
      </c>
      <c r="G277" s="460">
        <v>3613</v>
      </c>
      <c r="H277" s="461"/>
      <c r="I277" s="460">
        <v>87</v>
      </c>
      <c r="J277" s="460">
        <v>390</v>
      </c>
      <c r="K277" s="460" t="s">
        <v>431</v>
      </c>
      <c r="L277" s="460">
        <v>390</v>
      </c>
      <c r="M277" s="460">
        <v>4345</v>
      </c>
    </row>
    <row r="278" spans="2:13" x14ac:dyDescent="0.2">
      <c r="B278" s="213" t="s">
        <v>362</v>
      </c>
      <c r="C278" s="461">
        <v>61</v>
      </c>
      <c r="D278" s="461">
        <v>243</v>
      </c>
      <c r="E278" s="461" t="s">
        <v>436</v>
      </c>
      <c r="F278" s="461">
        <v>243</v>
      </c>
      <c r="G278" s="461">
        <v>3185</v>
      </c>
      <c r="H278" s="461"/>
      <c r="I278" s="461">
        <v>61</v>
      </c>
      <c r="J278" s="461">
        <v>190</v>
      </c>
      <c r="K278" s="461" t="s">
        <v>431</v>
      </c>
      <c r="L278" s="461">
        <v>190</v>
      </c>
      <c r="M278" s="461">
        <v>4073</v>
      </c>
    </row>
    <row r="279" spans="2:13" x14ac:dyDescent="0.2">
      <c r="B279" s="213" t="s">
        <v>363</v>
      </c>
      <c r="C279" s="97">
        <v>87</v>
      </c>
      <c r="D279" s="97">
        <v>294</v>
      </c>
      <c r="E279" s="97" t="s">
        <v>436</v>
      </c>
      <c r="F279" s="97">
        <v>294</v>
      </c>
      <c r="G279" s="97">
        <v>2286</v>
      </c>
      <c r="H279" s="462"/>
      <c r="I279" s="97">
        <v>87</v>
      </c>
      <c r="J279" s="97">
        <v>294</v>
      </c>
      <c r="K279" s="97" t="s">
        <v>431</v>
      </c>
      <c r="L279" s="97">
        <v>294</v>
      </c>
      <c r="M279" s="97">
        <v>2286</v>
      </c>
    </row>
    <row r="280" spans="2:13" x14ac:dyDescent="0.2">
      <c r="B280" s="213" t="s">
        <v>364</v>
      </c>
      <c r="C280" s="97">
        <v>2845</v>
      </c>
      <c r="D280" s="97">
        <v>3583</v>
      </c>
      <c r="E280" s="97" t="s">
        <v>436</v>
      </c>
      <c r="F280" s="97">
        <v>3583</v>
      </c>
      <c r="G280" s="97">
        <v>18749</v>
      </c>
      <c r="H280" s="462"/>
      <c r="I280" s="97">
        <v>2845</v>
      </c>
      <c r="J280" s="97">
        <v>3583</v>
      </c>
      <c r="K280" s="97" t="s">
        <v>431</v>
      </c>
      <c r="L280" s="97">
        <v>3583</v>
      </c>
      <c r="M280" s="97">
        <v>18749</v>
      </c>
    </row>
    <row r="281" spans="2:13" x14ac:dyDescent="0.2">
      <c r="B281" s="110" t="s">
        <v>434</v>
      </c>
      <c r="C281" s="463">
        <v>3221</v>
      </c>
      <c r="D281" s="463">
        <v>8597</v>
      </c>
      <c r="E281" s="463">
        <v>85</v>
      </c>
      <c r="F281" s="463">
        <v>8682</v>
      </c>
      <c r="G281" s="463"/>
      <c r="H281" s="463"/>
      <c r="I281" s="463">
        <v>3221</v>
      </c>
      <c r="J281" s="463">
        <v>8049</v>
      </c>
      <c r="K281" s="463">
        <v>81</v>
      </c>
      <c r="L281" s="463">
        <v>8130</v>
      </c>
      <c r="M281" s="64"/>
    </row>
    <row r="283" spans="2:13" x14ac:dyDescent="0.2">
      <c r="C283" s="1214">
        <v>1999</v>
      </c>
      <c r="D283" s="1215"/>
      <c r="E283" s="1215"/>
      <c r="F283" s="1215"/>
      <c r="G283" s="1216"/>
      <c r="H283" s="378"/>
      <c r="I283" s="1214">
        <v>2000</v>
      </c>
      <c r="J283" s="1215"/>
      <c r="K283" s="1215"/>
      <c r="L283" s="1215"/>
      <c r="M283" s="1216"/>
    </row>
    <row r="285" spans="2:13" x14ac:dyDescent="0.2">
      <c r="B285" s="213" t="s">
        <v>355</v>
      </c>
      <c r="C285" s="460">
        <v>3</v>
      </c>
      <c r="D285" s="460">
        <v>1472</v>
      </c>
      <c r="E285" s="460">
        <v>64</v>
      </c>
      <c r="F285" s="460">
        <v>1536</v>
      </c>
      <c r="G285" s="460">
        <v>5936</v>
      </c>
      <c r="H285" s="461"/>
      <c r="I285" s="460">
        <v>3</v>
      </c>
      <c r="J285" s="460">
        <v>1458</v>
      </c>
      <c r="K285" s="460">
        <v>60</v>
      </c>
      <c r="L285" s="460">
        <v>1518</v>
      </c>
      <c r="M285" s="460">
        <v>6006</v>
      </c>
    </row>
    <row r="286" spans="2:13" x14ac:dyDescent="0.2">
      <c r="B286" s="213" t="s">
        <v>348</v>
      </c>
      <c r="C286" s="460">
        <v>5</v>
      </c>
      <c r="D286" s="460">
        <v>627</v>
      </c>
      <c r="E286" s="460">
        <v>18</v>
      </c>
      <c r="F286" s="460">
        <v>645</v>
      </c>
      <c r="G286" s="460">
        <v>5488</v>
      </c>
      <c r="H286" s="461"/>
      <c r="I286" s="460">
        <v>5</v>
      </c>
      <c r="J286" s="460">
        <v>612</v>
      </c>
      <c r="K286" s="460">
        <v>15</v>
      </c>
      <c r="L286" s="460">
        <v>627</v>
      </c>
      <c r="M286" s="460">
        <v>5646</v>
      </c>
    </row>
    <row r="287" spans="2:13" x14ac:dyDescent="0.2">
      <c r="B287" s="213" t="s">
        <v>356</v>
      </c>
      <c r="C287" s="460">
        <v>5</v>
      </c>
      <c r="D287" s="460">
        <v>308</v>
      </c>
      <c r="E287" s="460">
        <v>3</v>
      </c>
      <c r="F287" s="460">
        <v>311</v>
      </c>
      <c r="G287" s="460">
        <v>4560</v>
      </c>
      <c r="H287" s="461"/>
      <c r="I287" s="460">
        <v>5</v>
      </c>
      <c r="J287" s="460">
        <v>295</v>
      </c>
      <c r="K287" s="460">
        <v>3</v>
      </c>
      <c r="L287" s="460">
        <v>298</v>
      </c>
      <c r="M287" s="460">
        <v>4759</v>
      </c>
    </row>
    <row r="288" spans="2:13" x14ac:dyDescent="0.2">
      <c r="B288" s="213" t="s">
        <v>357</v>
      </c>
      <c r="C288" s="460">
        <v>16</v>
      </c>
      <c r="D288" s="460">
        <v>415</v>
      </c>
      <c r="E288" s="460" t="s">
        <v>431</v>
      </c>
      <c r="F288" s="460">
        <v>415</v>
      </c>
      <c r="G288" s="460">
        <v>5294</v>
      </c>
      <c r="H288" s="461"/>
      <c r="I288" s="460">
        <v>16</v>
      </c>
      <c r="J288" s="460">
        <v>396</v>
      </c>
      <c r="K288" s="460" t="s">
        <v>431</v>
      </c>
      <c r="L288" s="460">
        <v>396</v>
      </c>
      <c r="M288" s="460">
        <v>5548</v>
      </c>
    </row>
    <row r="289" spans="2:13" x14ac:dyDescent="0.2">
      <c r="B289" s="213" t="s">
        <v>358</v>
      </c>
      <c r="C289" s="460">
        <v>6</v>
      </c>
      <c r="D289" s="460">
        <v>70</v>
      </c>
      <c r="E289" s="460" t="s">
        <v>431</v>
      </c>
      <c r="F289" s="460">
        <v>70</v>
      </c>
      <c r="G289" s="460">
        <v>7228</v>
      </c>
      <c r="H289" s="461"/>
      <c r="I289" s="460">
        <v>6</v>
      </c>
      <c r="J289" s="460">
        <v>65</v>
      </c>
      <c r="K289" s="460" t="s">
        <v>431</v>
      </c>
      <c r="L289" s="460">
        <v>65</v>
      </c>
      <c r="M289" s="460">
        <v>7784</v>
      </c>
    </row>
    <row r="290" spans="2:13" x14ac:dyDescent="0.2">
      <c r="B290" s="213" t="s">
        <v>359</v>
      </c>
      <c r="C290" s="460">
        <v>26</v>
      </c>
      <c r="D290" s="460">
        <v>243</v>
      </c>
      <c r="E290" s="460" t="s">
        <v>431</v>
      </c>
      <c r="F290" s="460">
        <v>243</v>
      </c>
      <c r="G290" s="460">
        <v>6682</v>
      </c>
      <c r="H290" s="461"/>
      <c r="I290" s="460">
        <v>26</v>
      </c>
      <c r="J290" s="460">
        <v>235</v>
      </c>
      <c r="K290" s="460" t="s">
        <v>431</v>
      </c>
      <c r="L290" s="460">
        <v>235</v>
      </c>
      <c r="M290" s="460">
        <v>6909</v>
      </c>
    </row>
    <row r="291" spans="2:13" x14ac:dyDescent="0.2">
      <c r="B291" s="213" t="s">
        <v>360</v>
      </c>
      <c r="C291" s="460">
        <v>80</v>
      </c>
      <c r="D291" s="460">
        <v>413</v>
      </c>
      <c r="E291" s="460" t="s">
        <v>431</v>
      </c>
      <c r="F291" s="460">
        <v>413</v>
      </c>
      <c r="G291" s="460">
        <v>4954</v>
      </c>
      <c r="H291" s="461"/>
      <c r="I291" s="460">
        <v>80</v>
      </c>
      <c r="J291" s="460">
        <v>403</v>
      </c>
      <c r="K291" s="460" t="s">
        <v>431</v>
      </c>
      <c r="L291" s="460">
        <v>403</v>
      </c>
      <c r="M291" s="460">
        <v>5077</v>
      </c>
    </row>
    <row r="292" spans="2:13" x14ac:dyDescent="0.2">
      <c r="B292" s="213" t="s">
        <v>361</v>
      </c>
      <c r="C292" s="460">
        <v>87</v>
      </c>
      <c r="D292" s="460">
        <v>381</v>
      </c>
      <c r="E292" s="460" t="s">
        <v>431</v>
      </c>
      <c r="F292" s="460">
        <v>381</v>
      </c>
      <c r="G292" s="460">
        <v>4448</v>
      </c>
      <c r="H292" s="461"/>
      <c r="I292" s="460">
        <v>87</v>
      </c>
      <c r="J292" s="460">
        <v>374</v>
      </c>
      <c r="K292" s="460" t="s">
        <v>431</v>
      </c>
      <c r="L292" s="460">
        <v>374</v>
      </c>
      <c r="M292" s="460">
        <v>4531</v>
      </c>
    </row>
    <row r="293" spans="2:13" x14ac:dyDescent="0.2">
      <c r="B293" s="213" t="s">
        <v>362</v>
      </c>
      <c r="C293" s="461">
        <v>61</v>
      </c>
      <c r="D293" s="461">
        <v>172</v>
      </c>
      <c r="E293" s="461" t="s">
        <v>431</v>
      </c>
      <c r="F293" s="461">
        <v>172</v>
      </c>
      <c r="G293" s="461">
        <v>4499</v>
      </c>
      <c r="H293" s="461"/>
      <c r="I293" s="461">
        <v>61</v>
      </c>
      <c r="J293" s="461">
        <v>161</v>
      </c>
      <c r="K293" s="461" t="s">
        <v>431</v>
      </c>
      <c r="L293" s="461">
        <v>161</v>
      </c>
      <c r="M293" s="461">
        <v>4806</v>
      </c>
    </row>
    <row r="294" spans="2:13" x14ac:dyDescent="0.2">
      <c r="B294" s="213" t="s">
        <v>363</v>
      </c>
      <c r="C294" s="97">
        <v>87</v>
      </c>
      <c r="D294" s="97">
        <v>289</v>
      </c>
      <c r="E294" s="97" t="s">
        <v>431</v>
      </c>
      <c r="F294" s="97">
        <v>289</v>
      </c>
      <c r="G294" s="97">
        <v>2326</v>
      </c>
      <c r="H294" s="462"/>
      <c r="I294" s="97">
        <v>87</v>
      </c>
      <c r="J294" s="97">
        <v>289</v>
      </c>
      <c r="K294" s="97" t="s">
        <v>431</v>
      </c>
      <c r="L294" s="97">
        <v>289</v>
      </c>
      <c r="M294" s="97">
        <v>2326</v>
      </c>
    </row>
    <row r="295" spans="2:13" x14ac:dyDescent="0.2">
      <c r="B295" s="213" t="s">
        <v>364</v>
      </c>
      <c r="C295" s="97">
        <v>2845</v>
      </c>
      <c r="D295" s="97">
        <v>3583</v>
      </c>
      <c r="E295" s="97" t="s">
        <v>431</v>
      </c>
      <c r="F295" s="97">
        <v>3583</v>
      </c>
      <c r="G295" s="97">
        <v>18749</v>
      </c>
      <c r="H295" s="462"/>
      <c r="I295" s="97">
        <v>2845</v>
      </c>
      <c r="J295" s="97">
        <v>3583</v>
      </c>
      <c r="K295" s="97" t="s">
        <v>431</v>
      </c>
      <c r="L295" s="97">
        <v>3583</v>
      </c>
      <c r="M295" s="97">
        <v>18749</v>
      </c>
    </row>
    <row r="296" spans="2:13" x14ac:dyDescent="0.2">
      <c r="B296" s="110" t="s">
        <v>434</v>
      </c>
      <c r="C296" s="463">
        <v>3221</v>
      </c>
      <c r="D296" s="463">
        <v>7973</v>
      </c>
      <c r="E296" s="463">
        <v>85</v>
      </c>
      <c r="F296" s="463">
        <v>8058</v>
      </c>
      <c r="G296" s="463"/>
      <c r="H296" s="463"/>
      <c r="I296" s="463">
        <v>3221</v>
      </c>
      <c r="J296" s="463">
        <v>7871</v>
      </c>
      <c r="K296" s="463">
        <v>78</v>
      </c>
      <c r="L296" s="463">
        <v>7949</v>
      </c>
      <c r="M296" s="64"/>
    </row>
    <row r="298" spans="2:13" x14ac:dyDescent="0.2">
      <c r="C298" s="1214">
        <v>2001</v>
      </c>
      <c r="D298" s="1215"/>
      <c r="E298" s="1215"/>
      <c r="F298" s="1215"/>
      <c r="G298" s="1216"/>
      <c r="H298" s="378"/>
      <c r="I298" s="1214">
        <v>2002</v>
      </c>
      <c r="J298" s="1215"/>
      <c r="K298" s="1215"/>
      <c r="L298" s="1215"/>
      <c r="M298" s="1216"/>
    </row>
    <row r="300" spans="2:13" x14ac:dyDescent="0.2">
      <c r="B300" s="213" t="s">
        <v>355</v>
      </c>
      <c r="C300" s="460">
        <v>2</v>
      </c>
      <c r="D300" s="460">
        <v>1207</v>
      </c>
      <c r="E300" s="460">
        <v>57</v>
      </c>
      <c r="F300" s="460">
        <v>1264</v>
      </c>
      <c r="G300" s="460">
        <v>11394</v>
      </c>
      <c r="H300" s="461"/>
      <c r="I300" s="460">
        <v>2</v>
      </c>
      <c r="J300" s="460">
        <v>1198</v>
      </c>
      <c r="K300" s="460">
        <v>61</v>
      </c>
      <c r="L300" s="460">
        <v>1259</v>
      </c>
      <c r="M300" s="460">
        <v>11440</v>
      </c>
    </row>
    <row r="301" spans="2:13" x14ac:dyDescent="0.2">
      <c r="B301" s="213" t="s">
        <v>348</v>
      </c>
      <c r="C301" s="460">
        <v>5</v>
      </c>
      <c r="D301" s="460">
        <v>679</v>
      </c>
      <c r="E301" s="460">
        <v>9</v>
      </c>
      <c r="F301" s="460">
        <v>688</v>
      </c>
      <c r="G301" s="460">
        <v>10051</v>
      </c>
      <c r="H301" s="461"/>
      <c r="I301" s="460">
        <v>5</v>
      </c>
      <c r="J301" s="460">
        <v>656</v>
      </c>
      <c r="K301" s="460">
        <v>11</v>
      </c>
      <c r="L301" s="460">
        <v>667</v>
      </c>
      <c r="M301" s="460">
        <v>10368</v>
      </c>
    </row>
    <row r="302" spans="2:13" x14ac:dyDescent="0.2">
      <c r="B302" s="213" t="s">
        <v>356</v>
      </c>
      <c r="C302" s="460">
        <v>3</v>
      </c>
      <c r="D302" s="460">
        <v>378</v>
      </c>
      <c r="E302" s="460">
        <v>11</v>
      </c>
      <c r="F302" s="460">
        <v>389</v>
      </c>
      <c r="G302" s="460">
        <v>5327</v>
      </c>
      <c r="H302" s="461"/>
      <c r="I302" s="460">
        <v>3</v>
      </c>
      <c r="J302" s="460">
        <v>384</v>
      </c>
      <c r="K302" s="460">
        <v>10</v>
      </c>
      <c r="L302" s="460">
        <v>394</v>
      </c>
      <c r="M302" s="460">
        <v>5260</v>
      </c>
    </row>
    <row r="303" spans="2:13" x14ac:dyDescent="0.2">
      <c r="B303" s="213" t="s">
        <v>357</v>
      </c>
      <c r="C303" s="460">
        <v>13</v>
      </c>
      <c r="D303" s="460">
        <v>569</v>
      </c>
      <c r="E303" s="460">
        <v>3</v>
      </c>
      <c r="F303" s="460">
        <v>572</v>
      </c>
      <c r="G303" s="460">
        <v>6722</v>
      </c>
      <c r="H303" s="461"/>
      <c r="I303" s="460">
        <v>13</v>
      </c>
      <c r="J303" s="460">
        <v>568</v>
      </c>
      <c r="K303" s="460">
        <v>3</v>
      </c>
      <c r="L303" s="460">
        <v>571</v>
      </c>
      <c r="M303" s="460">
        <v>6734</v>
      </c>
    </row>
    <row r="304" spans="2:13" x14ac:dyDescent="0.2">
      <c r="B304" s="213" t="s">
        <v>358</v>
      </c>
      <c r="C304" s="460">
        <v>28</v>
      </c>
      <c r="D304" s="460">
        <v>382</v>
      </c>
      <c r="E304" s="460" t="s">
        <v>431</v>
      </c>
      <c r="F304" s="460">
        <v>382</v>
      </c>
      <c r="G304" s="460">
        <v>9935</v>
      </c>
      <c r="H304" s="461"/>
      <c r="I304" s="460">
        <v>28</v>
      </c>
      <c r="J304" s="460">
        <v>363</v>
      </c>
      <c r="K304" s="460" t="s">
        <v>431</v>
      </c>
      <c r="L304" s="460">
        <v>363</v>
      </c>
      <c r="M304" s="460">
        <v>10456</v>
      </c>
    </row>
    <row r="305" spans="2:13" x14ac:dyDescent="0.2">
      <c r="B305" s="213" t="s">
        <v>359</v>
      </c>
      <c r="C305" s="460">
        <v>16</v>
      </c>
      <c r="D305" s="460">
        <v>227</v>
      </c>
      <c r="E305" s="460" t="s">
        <v>431</v>
      </c>
      <c r="F305" s="460">
        <v>227</v>
      </c>
      <c r="G305" s="460">
        <v>7056</v>
      </c>
      <c r="H305" s="461"/>
      <c r="I305" s="460">
        <v>16</v>
      </c>
      <c r="J305" s="460">
        <v>216</v>
      </c>
      <c r="K305" s="460" t="s">
        <v>431</v>
      </c>
      <c r="L305" s="460">
        <v>216</v>
      </c>
      <c r="M305" s="460">
        <v>7416</v>
      </c>
    </row>
    <row r="306" spans="2:13" x14ac:dyDescent="0.2">
      <c r="B306" s="213" t="s">
        <v>360</v>
      </c>
      <c r="C306" s="460">
        <v>44</v>
      </c>
      <c r="D306" s="460">
        <v>340</v>
      </c>
      <c r="E306" s="460" t="s">
        <v>431</v>
      </c>
      <c r="F306" s="460">
        <v>340</v>
      </c>
      <c r="G306" s="460">
        <v>5905</v>
      </c>
      <c r="H306" s="461"/>
      <c r="I306" s="460">
        <v>44</v>
      </c>
      <c r="J306" s="460">
        <v>344</v>
      </c>
      <c r="K306" s="460" t="s">
        <v>431</v>
      </c>
      <c r="L306" s="460">
        <v>344</v>
      </c>
      <c r="M306" s="460">
        <v>5836</v>
      </c>
    </row>
    <row r="307" spans="2:13" x14ac:dyDescent="0.2">
      <c r="B307" s="213" t="s">
        <v>361</v>
      </c>
      <c r="C307" s="460">
        <v>119</v>
      </c>
      <c r="D307" s="460">
        <v>647</v>
      </c>
      <c r="E307" s="460" t="s">
        <v>431</v>
      </c>
      <c r="F307" s="460">
        <v>647</v>
      </c>
      <c r="G307" s="460">
        <v>6529</v>
      </c>
      <c r="H307" s="461"/>
      <c r="I307" s="460">
        <v>119</v>
      </c>
      <c r="J307" s="460">
        <v>633</v>
      </c>
      <c r="K307" s="460" t="s">
        <v>431</v>
      </c>
      <c r="L307" s="460">
        <v>633</v>
      </c>
      <c r="M307" s="460">
        <v>6673</v>
      </c>
    </row>
    <row r="308" spans="2:13" x14ac:dyDescent="0.2">
      <c r="B308" s="213" t="s">
        <v>362</v>
      </c>
      <c r="C308" s="461">
        <v>102</v>
      </c>
      <c r="D308" s="461">
        <v>340</v>
      </c>
      <c r="E308" s="461" t="s">
        <v>431</v>
      </c>
      <c r="F308" s="461">
        <v>340</v>
      </c>
      <c r="G308" s="461">
        <v>6111</v>
      </c>
      <c r="H308" s="461"/>
      <c r="I308" s="461">
        <v>102</v>
      </c>
      <c r="J308" s="461">
        <v>338</v>
      </c>
      <c r="K308" s="461" t="s">
        <v>431</v>
      </c>
      <c r="L308" s="461">
        <v>338</v>
      </c>
      <c r="M308" s="461">
        <v>6147</v>
      </c>
    </row>
    <row r="309" spans="2:13" x14ac:dyDescent="0.2">
      <c r="B309" s="213" t="s">
        <v>363</v>
      </c>
      <c r="C309" s="97">
        <v>84</v>
      </c>
      <c r="D309" s="97">
        <v>114</v>
      </c>
      <c r="E309" s="97" t="s">
        <v>431</v>
      </c>
      <c r="F309" s="97">
        <v>114</v>
      </c>
      <c r="G309" s="97">
        <v>9489</v>
      </c>
      <c r="H309" s="462"/>
      <c r="I309" s="97">
        <v>84</v>
      </c>
      <c r="J309" s="97">
        <v>93</v>
      </c>
      <c r="K309" s="97" t="s">
        <v>431</v>
      </c>
      <c r="L309" s="97">
        <v>93</v>
      </c>
      <c r="M309" s="97">
        <v>11632</v>
      </c>
    </row>
    <row r="310" spans="2:13" x14ac:dyDescent="0.2">
      <c r="B310" s="213" t="s">
        <v>364</v>
      </c>
      <c r="C310" s="97">
        <v>47655</v>
      </c>
      <c r="D310" s="97">
        <v>2389</v>
      </c>
      <c r="E310" s="97" t="s">
        <v>431</v>
      </c>
      <c r="F310" s="97">
        <v>2389</v>
      </c>
      <c r="G310" s="97">
        <v>37189</v>
      </c>
      <c r="H310" s="462"/>
      <c r="I310" s="97">
        <v>47655</v>
      </c>
      <c r="J310" s="97">
        <v>2300</v>
      </c>
      <c r="K310" s="97" t="s">
        <v>431</v>
      </c>
      <c r="L310" s="97">
        <v>2300</v>
      </c>
      <c r="M310" s="97">
        <v>38628</v>
      </c>
    </row>
    <row r="311" spans="2:13" x14ac:dyDescent="0.2">
      <c r="B311" s="110" t="s">
        <v>434</v>
      </c>
      <c r="C311" s="463">
        <v>48071</v>
      </c>
      <c r="D311" s="463">
        <v>7272</v>
      </c>
      <c r="E311" s="463">
        <v>80</v>
      </c>
      <c r="F311" s="463">
        <v>7352</v>
      </c>
      <c r="G311" s="463"/>
      <c r="H311" s="463"/>
      <c r="I311" s="463">
        <v>48071</v>
      </c>
      <c r="J311" s="463">
        <v>7093</v>
      </c>
      <c r="K311" s="463">
        <v>85</v>
      </c>
      <c r="L311" s="463">
        <v>7178</v>
      </c>
      <c r="M311" s="64"/>
    </row>
    <row r="313" spans="2:13" x14ac:dyDescent="0.2">
      <c r="C313" s="1214">
        <v>2003</v>
      </c>
      <c r="D313" s="1215"/>
      <c r="E313" s="1215"/>
      <c r="F313" s="1215"/>
      <c r="G313" s="1216"/>
      <c r="H313" s="378"/>
      <c r="I313" s="1214">
        <v>2004</v>
      </c>
      <c r="J313" s="1215"/>
      <c r="K313" s="1215"/>
      <c r="L313" s="1215"/>
      <c r="M313" s="1216"/>
    </row>
    <row r="315" spans="2:13" x14ac:dyDescent="0.2">
      <c r="B315" s="213" t="s">
        <v>355</v>
      </c>
      <c r="C315" s="460">
        <v>2</v>
      </c>
      <c r="D315" s="460">
        <v>1247</v>
      </c>
      <c r="E315" s="460">
        <v>64</v>
      </c>
      <c r="F315" s="460">
        <v>1311</v>
      </c>
      <c r="G315" s="460">
        <v>10986</v>
      </c>
      <c r="H315" s="461"/>
      <c r="I315" s="460">
        <v>2</v>
      </c>
      <c r="J315" s="460">
        <v>1283</v>
      </c>
      <c r="K315" s="460">
        <v>61</v>
      </c>
      <c r="L315" s="460">
        <v>1344</v>
      </c>
      <c r="M315" s="460">
        <v>10716</v>
      </c>
    </row>
    <row r="316" spans="2:13" x14ac:dyDescent="0.2">
      <c r="B316" s="213" t="s">
        <v>348</v>
      </c>
      <c r="C316" s="460">
        <v>5</v>
      </c>
      <c r="D316" s="460">
        <v>655</v>
      </c>
      <c r="E316" s="460">
        <v>8</v>
      </c>
      <c r="F316" s="460">
        <v>663</v>
      </c>
      <c r="G316" s="460">
        <v>10431</v>
      </c>
      <c r="H316" s="461"/>
      <c r="I316" s="460">
        <v>5</v>
      </c>
      <c r="J316" s="460">
        <v>638</v>
      </c>
      <c r="K316" s="460">
        <v>8</v>
      </c>
      <c r="L316" s="460">
        <v>646</v>
      </c>
      <c r="M316" s="460">
        <v>10706</v>
      </c>
    </row>
    <row r="317" spans="2:13" x14ac:dyDescent="0.2">
      <c r="B317" s="213" t="s">
        <v>356</v>
      </c>
      <c r="C317" s="460">
        <v>3</v>
      </c>
      <c r="D317" s="460">
        <v>388</v>
      </c>
      <c r="E317" s="460">
        <v>9</v>
      </c>
      <c r="F317" s="460">
        <v>397</v>
      </c>
      <c r="G317" s="460">
        <v>5220</v>
      </c>
      <c r="H317" s="461"/>
      <c r="I317" s="460">
        <v>3</v>
      </c>
      <c r="J317" s="460">
        <v>377</v>
      </c>
      <c r="K317" s="460">
        <v>11</v>
      </c>
      <c r="L317" s="460">
        <v>388</v>
      </c>
      <c r="M317" s="460">
        <v>5341</v>
      </c>
    </row>
    <row r="318" spans="2:13" x14ac:dyDescent="0.2">
      <c r="B318" s="213" t="s">
        <v>357</v>
      </c>
      <c r="C318" s="460">
        <v>13</v>
      </c>
      <c r="D318" s="460">
        <v>562</v>
      </c>
      <c r="E318" s="460">
        <v>2</v>
      </c>
      <c r="F318" s="460">
        <v>564</v>
      </c>
      <c r="G318" s="460">
        <v>6814</v>
      </c>
      <c r="H318" s="461"/>
      <c r="I318" s="460">
        <v>13</v>
      </c>
      <c r="J318" s="460">
        <v>538</v>
      </c>
      <c r="K318" s="460">
        <v>1</v>
      </c>
      <c r="L318" s="460">
        <v>539</v>
      </c>
      <c r="M318" s="460">
        <v>7130</v>
      </c>
    </row>
    <row r="319" spans="2:13" x14ac:dyDescent="0.2">
      <c r="B319" s="213" t="s">
        <v>358</v>
      </c>
      <c r="C319" s="460">
        <v>28</v>
      </c>
      <c r="D319" s="460">
        <v>368</v>
      </c>
      <c r="E319" s="460" t="s">
        <v>431</v>
      </c>
      <c r="F319" s="460">
        <v>368</v>
      </c>
      <c r="G319" s="460">
        <v>10314</v>
      </c>
      <c r="H319" s="461"/>
      <c r="I319" s="460">
        <v>28</v>
      </c>
      <c r="J319" s="460">
        <v>355</v>
      </c>
      <c r="K319" s="460" t="s">
        <v>431</v>
      </c>
      <c r="L319" s="460">
        <v>355</v>
      </c>
      <c r="M319" s="460">
        <v>10692</v>
      </c>
    </row>
    <row r="320" spans="2:13" x14ac:dyDescent="0.2">
      <c r="B320" s="213" t="s">
        <v>359</v>
      </c>
      <c r="C320" s="460">
        <v>16</v>
      </c>
      <c r="D320" s="460">
        <v>210</v>
      </c>
      <c r="E320" s="460" t="s">
        <v>431</v>
      </c>
      <c r="F320" s="460">
        <v>210</v>
      </c>
      <c r="G320" s="460">
        <v>7628</v>
      </c>
      <c r="H320" s="461"/>
      <c r="I320" s="460">
        <v>16</v>
      </c>
      <c r="J320" s="460">
        <v>208</v>
      </c>
      <c r="K320" s="460" t="s">
        <v>431</v>
      </c>
      <c r="L320" s="460">
        <v>208</v>
      </c>
      <c r="M320" s="460">
        <v>7701</v>
      </c>
    </row>
    <row r="321" spans="1:13" x14ac:dyDescent="0.2">
      <c r="B321" s="213" t="s">
        <v>360</v>
      </c>
      <c r="C321" s="460">
        <v>44</v>
      </c>
      <c r="D321" s="460">
        <v>342</v>
      </c>
      <c r="E321" s="460" t="s">
        <v>431</v>
      </c>
      <c r="F321" s="460">
        <v>342</v>
      </c>
      <c r="G321" s="460">
        <v>5870</v>
      </c>
      <c r="H321" s="461"/>
      <c r="I321" s="460">
        <v>44</v>
      </c>
      <c r="J321" s="460">
        <v>325</v>
      </c>
      <c r="K321" s="460" t="s">
        <v>431</v>
      </c>
      <c r="L321" s="460">
        <v>325</v>
      </c>
      <c r="M321" s="460">
        <v>6177</v>
      </c>
    </row>
    <row r="322" spans="1:13" x14ac:dyDescent="0.2">
      <c r="B322" s="213" t="s">
        <v>361</v>
      </c>
      <c r="C322" s="460">
        <v>119</v>
      </c>
      <c r="D322" s="460">
        <v>616</v>
      </c>
      <c r="E322" s="460" t="s">
        <v>431</v>
      </c>
      <c r="F322" s="460">
        <v>616</v>
      </c>
      <c r="G322" s="460">
        <v>6857</v>
      </c>
      <c r="H322" s="461"/>
      <c r="I322" s="460">
        <v>119</v>
      </c>
      <c r="J322" s="460">
        <v>587</v>
      </c>
      <c r="K322" s="460" t="s">
        <v>431</v>
      </c>
      <c r="L322" s="460">
        <v>587</v>
      </c>
      <c r="M322" s="460">
        <v>7196</v>
      </c>
    </row>
    <row r="323" spans="1:13" x14ac:dyDescent="0.2">
      <c r="B323" s="213" t="s">
        <v>362</v>
      </c>
      <c r="C323" s="461">
        <v>102</v>
      </c>
      <c r="D323" s="461">
        <v>332</v>
      </c>
      <c r="E323" s="461" t="s">
        <v>431</v>
      </c>
      <c r="F323" s="461">
        <v>332</v>
      </c>
      <c r="G323" s="461">
        <v>6258</v>
      </c>
      <c r="H323" s="461"/>
      <c r="I323" s="461">
        <v>102</v>
      </c>
      <c r="J323" s="461">
        <v>297</v>
      </c>
      <c r="K323" s="461" t="s">
        <v>431</v>
      </c>
      <c r="L323" s="461">
        <v>297</v>
      </c>
      <c r="M323" s="461">
        <v>6995</v>
      </c>
    </row>
    <row r="324" spans="1:13" x14ac:dyDescent="0.2">
      <c r="B324" s="213" t="s">
        <v>363</v>
      </c>
      <c r="C324" s="97">
        <v>84</v>
      </c>
      <c r="D324" s="97">
        <v>76</v>
      </c>
      <c r="E324" s="97" t="s">
        <v>431</v>
      </c>
      <c r="F324" s="97">
        <v>76</v>
      </c>
      <c r="G324" s="97">
        <v>14234</v>
      </c>
      <c r="H324" s="462"/>
      <c r="I324" s="97">
        <v>84</v>
      </c>
      <c r="J324" s="97">
        <v>42</v>
      </c>
      <c r="K324" s="97" t="s">
        <v>431</v>
      </c>
      <c r="L324" s="97">
        <v>42</v>
      </c>
      <c r="M324" s="97">
        <v>25757</v>
      </c>
    </row>
    <row r="325" spans="1:13" x14ac:dyDescent="0.2">
      <c r="B325" s="213" t="s">
        <v>364</v>
      </c>
      <c r="C325" s="97">
        <v>47655</v>
      </c>
      <c r="D325" s="97">
        <v>2321</v>
      </c>
      <c r="E325" s="97" t="s">
        <v>431</v>
      </c>
      <c r="F325" s="97">
        <v>2321</v>
      </c>
      <c r="G325" s="97">
        <v>38279</v>
      </c>
      <c r="H325" s="462"/>
      <c r="I325" s="97">
        <v>47655</v>
      </c>
      <c r="J325" s="97">
        <v>2295</v>
      </c>
      <c r="K325" s="97" t="s">
        <v>431</v>
      </c>
      <c r="L325" s="97">
        <v>2295</v>
      </c>
      <c r="M325" s="97">
        <v>38713</v>
      </c>
    </row>
    <row r="326" spans="1:13" x14ac:dyDescent="0.2">
      <c r="B326" s="110" t="s">
        <v>434</v>
      </c>
      <c r="C326" s="463">
        <v>48071</v>
      </c>
      <c r="D326" s="463">
        <v>7117</v>
      </c>
      <c r="E326" s="463">
        <v>83</v>
      </c>
      <c r="F326" s="463">
        <v>7200</v>
      </c>
      <c r="G326" s="463"/>
      <c r="H326" s="463"/>
      <c r="I326" s="463">
        <v>48071</v>
      </c>
      <c r="J326" s="463">
        <v>6945</v>
      </c>
      <c r="K326" s="463">
        <v>81</v>
      </c>
      <c r="L326" s="463">
        <v>7026</v>
      </c>
      <c r="M326" s="64"/>
    </row>
    <row r="327" spans="1:13" ht="12" thickBot="1" x14ac:dyDescent="0.25">
      <c r="A327" s="21"/>
      <c r="B327" s="325"/>
      <c r="C327" s="325"/>
      <c r="D327" s="325"/>
      <c r="E327" s="325"/>
      <c r="F327" s="325"/>
      <c r="G327" s="325"/>
      <c r="I327" s="325"/>
      <c r="J327" s="325"/>
      <c r="K327" s="325"/>
      <c r="L327" s="325"/>
      <c r="M327" s="325"/>
    </row>
    <row r="329" spans="1:13" x14ac:dyDescent="0.2">
      <c r="B329" s="12" t="s">
        <v>1911</v>
      </c>
    </row>
    <row r="330" spans="1:13" x14ac:dyDescent="0.2">
      <c r="B330" s="464" t="s">
        <v>1941</v>
      </c>
    </row>
    <row r="331" spans="1:13" x14ac:dyDescent="0.2">
      <c r="B331" s="12" t="s">
        <v>1942</v>
      </c>
    </row>
  </sheetData>
  <mergeCells count="49">
    <mergeCell ref="C253:G253"/>
    <mergeCell ref="I253:M253"/>
    <mergeCell ref="C268:G268"/>
    <mergeCell ref="I268:M268"/>
    <mergeCell ref="C223:G223"/>
    <mergeCell ref="I223:M223"/>
    <mergeCell ref="C238:G238"/>
    <mergeCell ref="I238:M238"/>
    <mergeCell ref="C313:G313"/>
    <mergeCell ref="I313:M313"/>
    <mergeCell ref="C283:G283"/>
    <mergeCell ref="I283:M283"/>
    <mergeCell ref="C298:G298"/>
    <mergeCell ref="I298:M298"/>
    <mergeCell ref="C208:G208"/>
    <mergeCell ref="I208:M208"/>
    <mergeCell ref="C135:G135"/>
    <mergeCell ref="I135:M135"/>
    <mergeCell ref="C147:G147"/>
    <mergeCell ref="I147:M147"/>
    <mergeCell ref="C163:G163"/>
    <mergeCell ref="I163:M163"/>
    <mergeCell ref="C178:G178"/>
    <mergeCell ref="I178:M178"/>
    <mergeCell ref="C193:G193"/>
    <mergeCell ref="I193:M193"/>
    <mergeCell ref="C63:G63"/>
    <mergeCell ref="I63:M63"/>
    <mergeCell ref="C75:G75"/>
    <mergeCell ref="I75:M75"/>
    <mergeCell ref="C87:G87"/>
    <mergeCell ref="I87:M87"/>
    <mergeCell ref="C99:G99"/>
    <mergeCell ref="I99:M99"/>
    <mergeCell ref="C111:G111"/>
    <mergeCell ref="I111:M111"/>
    <mergeCell ref="C123:G123"/>
    <mergeCell ref="I123:M123"/>
    <mergeCell ref="C51:G51"/>
    <mergeCell ref="I51:M51"/>
    <mergeCell ref="C16:G16"/>
    <mergeCell ref="I16:M16"/>
    <mergeCell ref="C27:G27"/>
    <mergeCell ref="I27:M27"/>
    <mergeCell ref="C6:G6"/>
    <mergeCell ref="I6:M6"/>
    <mergeCell ref="B2:M2"/>
    <mergeCell ref="C39:G39"/>
    <mergeCell ref="I39:M39"/>
  </mergeCells>
  <phoneticPr fontId="2" type="noConversion"/>
  <pageMargins left="0.75" right="0.75" top="1" bottom="1" header="0.5" footer="0.5"/>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AQ115"/>
  <sheetViews>
    <sheetView topLeftCell="A78" zoomScaleNormal="100" workbookViewId="0">
      <pane xSplit="3" topLeftCell="AD1" activePane="topRight" state="frozen"/>
      <selection activeCell="Y23" sqref="Y23"/>
      <selection pane="topRight" activeCell="AG7" sqref="AG7"/>
    </sheetView>
  </sheetViews>
  <sheetFormatPr defaultRowHeight="11.25" x14ac:dyDescent="0.2"/>
  <cols>
    <col min="1" max="1" width="3.7109375" style="21" customWidth="1"/>
    <col min="2" max="2" width="13.5703125" style="21" customWidth="1"/>
    <col min="3" max="3" width="10.7109375" style="21" bestFit="1" customWidth="1"/>
    <col min="4" max="21" width="10.42578125" style="21" customWidth="1"/>
    <col min="22" max="22" width="10.5703125" style="21" customWidth="1"/>
    <col min="23" max="31" width="10.28515625" style="21" customWidth="1"/>
    <col min="32" max="33" width="10.28515625" style="21" bestFit="1" customWidth="1"/>
    <col min="34" max="43" width="11.140625" style="21" bestFit="1" customWidth="1"/>
    <col min="44" max="16384" width="9.140625" style="21"/>
  </cols>
  <sheetData>
    <row r="2" spans="2:43" ht="18.75" x14ac:dyDescent="0.3">
      <c r="B2" s="309" t="s">
        <v>1970</v>
      </c>
      <c r="C2" s="309"/>
      <c r="D2" s="309"/>
      <c r="E2" s="309"/>
      <c r="F2" s="309"/>
      <c r="G2" s="309"/>
      <c r="H2" s="309"/>
      <c r="I2" s="309"/>
      <c r="J2" s="309"/>
      <c r="K2" s="309"/>
      <c r="L2" s="309"/>
      <c r="M2" s="309"/>
      <c r="N2" s="309"/>
      <c r="O2" s="309"/>
      <c r="P2" s="309"/>
      <c r="Q2" s="309"/>
      <c r="R2" s="309"/>
      <c r="S2" s="309"/>
      <c r="T2" s="309"/>
      <c r="U2" s="309"/>
    </row>
    <row r="3" spans="2:43" x14ac:dyDescent="0.2">
      <c r="B3" s="40"/>
      <c r="C3" s="40"/>
      <c r="D3" s="40"/>
      <c r="E3" s="40"/>
      <c r="F3" s="40"/>
      <c r="G3" s="40"/>
      <c r="H3" s="40"/>
      <c r="I3" s="40"/>
      <c r="J3" s="40"/>
      <c r="K3" s="40"/>
      <c r="L3" s="40"/>
      <c r="M3" s="40"/>
      <c r="N3" s="40"/>
      <c r="O3" s="40"/>
      <c r="P3" s="40"/>
      <c r="Q3" s="40"/>
      <c r="R3" s="40"/>
      <c r="S3" s="40"/>
      <c r="T3" s="40"/>
    </row>
    <row r="4" spans="2:43" ht="13.5" customHeight="1" thickBot="1" x14ac:dyDescent="0.25">
      <c r="B4" s="48" t="s">
        <v>1516</v>
      </c>
      <c r="C4" s="310"/>
      <c r="D4" s="310"/>
      <c r="E4" s="310"/>
      <c r="F4" s="310"/>
      <c r="G4" s="310"/>
      <c r="H4" s="310"/>
      <c r="I4" s="310"/>
      <c r="J4" s="310"/>
      <c r="K4" s="310"/>
      <c r="L4" s="310"/>
      <c r="M4" s="310"/>
      <c r="N4" s="310"/>
      <c r="O4" s="310"/>
      <c r="P4" s="310"/>
      <c r="Q4" s="310"/>
      <c r="R4" s="310"/>
      <c r="S4" s="310"/>
      <c r="T4" s="310"/>
      <c r="U4" s="310"/>
    </row>
    <row r="5" spans="2:43" s="41" customFormat="1" ht="15" customHeight="1" thickBot="1" x14ac:dyDescent="0.25">
      <c r="B5" s="307" t="s">
        <v>1405</v>
      </c>
      <c r="C5" s="396" t="s">
        <v>1943</v>
      </c>
      <c r="D5" s="43" t="s">
        <v>989</v>
      </c>
      <c r="E5" s="43" t="s">
        <v>960</v>
      </c>
      <c r="F5" s="43" t="s">
        <v>961</v>
      </c>
      <c r="G5" s="43" t="s">
        <v>962</v>
      </c>
      <c r="H5" s="43" t="s">
        <v>963</v>
      </c>
      <c r="I5" s="43" t="s">
        <v>964</v>
      </c>
      <c r="J5" s="43" t="s">
        <v>965</v>
      </c>
      <c r="K5" s="43" t="s">
        <v>966</v>
      </c>
      <c r="L5" s="43" t="s">
        <v>967</v>
      </c>
      <c r="M5" s="43" t="s">
        <v>968</v>
      </c>
      <c r="N5" s="43" t="s">
        <v>969</v>
      </c>
      <c r="O5" s="43" t="s">
        <v>970</v>
      </c>
      <c r="P5" s="43" t="s">
        <v>971</v>
      </c>
      <c r="Q5" s="43" t="s">
        <v>972</v>
      </c>
      <c r="R5" s="43" t="s">
        <v>973</v>
      </c>
      <c r="S5" s="43" t="s">
        <v>974</v>
      </c>
      <c r="T5" s="43" t="s">
        <v>975</v>
      </c>
      <c r="U5" s="43" t="s">
        <v>976</v>
      </c>
      <c r="V5" s="43" t="s">
        <v>990</v>
      </c>
      <c r="W5" s="43" t="s">
        <v>1406</v>
      </c>
      <c r="X5" s="43" t="s">
        <v>1407</v>
      </c>
      <c r="Y5" s="43" t="s">
        <v>1408</v>
      </c>
      <c r="Z5" s="43" t="s">
        <v>1409</v>
      </c>
      <c r="AA5" s="43" t="s">
        <v>1410</v>
      </c>
      <c r="AB5" s="43" t="s">
        <v>1411</v>
      </c>
      <c r="AC5" s="43" t="s">
        <v>1412</v>
      </c>
      <c r="AD5" s="43" t="s">
        <v>1413</v>
      </c>
      <c r="AE5" s="43" t="s">
        <v>1414</v>
      </c>
      <c r="AF5" s="43" t="s">
        <v>1415</v>
      </c>
      <c r="AG5" s="43" t="s">
        <v>1896</v>
      </c>
      <c r="AH5" s="43" t="s">
        <v>2797</v>
      </c>
      <c r="AI5" s="43" t="s">
        <v>2798</v>
      </c>
      <c r="AJ5" s="43" t="s">
        <v>2799</v>
      </c>
      <c r="AK5" s="43" t="s">
        <v>2800</v>
      </c>
      <c r="AL5" s="43" t="s">
        <v>2801</v>
      </c>
      <c r="AM5" s="43" t="s">
        <v>2802</v>
      </c>
      <c r="AN5" s="43" t="s">
        <v>2803</v>
      </c>
      <c r="AO5" s="43" t="s">
        <v>2804</v>
      </c>
      <c r="AP5" s="43" t="s">
        <v>2805</v>
      </c>
      <c r="AQ5" s="43" t="s">
        <v>3248</v>
      </c>
    </row>
    <row r="6" spans="2:43" s="41" customFormat="1" ht="15" customHeight="1" x14ac:dyDescent="0.2">
      <c r="B6" s="398"/>
      <c r="C6" s="311"/>
      <c r="D6" s="312"/>
      <c r="E6" s="312"/>
      <c r="F6" s="312"/>
      <c r="G6" s="312"/>
      <c r="H6" s="312"/>
      <c r="I6" s="312"/>
      <c r="J6" s="312"/>
      <c r="K6" s="312"/>
      <c r="L6" s="312"/>
      <c r="M6" s="312"/>
      <c r="N6" s="312"/>
      <c r="O6" s="312"/>
      <c r="P6" s="312"/>
      <c r="Q6" s="312"/>
      <c r="R6" s="312"/>
      <c r="S6" s="312"/>
      <c r="T6" s="312"/>
      <c r="U6" s="312"/>
      <c r="V6" s="312"/>
      <c r="W6" s="312"/>
      <c r="X6" s="312"/>
      <c r="Y6" s="312"/>
      <c r="Z6" s="312"/>
      <c r="AA6" s="312"/>
      <c r="AB6" s="312"/>
      <c r="AC6" s="312"/>
      <c r="AD6" s="312"/>
      <c r="AE6" s="312"/>
      <c r="AF6" s="312"/>
      <c r="AG6" s="312"/>
      <c r="AH6" s="960"/>
      <c r="AI6" s="960"/>
      <c r="AJ6" s="960"/>
      <c r="AK6" s="960"/>
      <c r="AL6" s="960"/>
      <c r="AM6" s="960"/>
      <c r="AN6" s="960"/>
      <c r="AO6" s="960"/>
      <c r="AP6" s="960"/>
      <c r="AQ6" s="960"/>
    </row>
    <row r="7" spans="2:43" x14ac:dyDescent="0.2">
      <c r="B7" s="1218" t="s">
        <v>301</v>
      </c>
      <c r="C7" s="21" t="s">
        <v>433</v>
      </c>
      <c r="D7" s="51">
        <v>55093.05</v>
      </c>
      <c r="E7" s="51">
        <v>59006.07</v>
      </c>
      <c r="F7" s="51">
        <v>54946.95</v>
      </c>
      <c r="G7" s="51">
        <v>66107.839999999997</v>
      </c>
      <c r="H7" s="51">
        <v>47123.82</v>
      </c>
      <c r="I7" s="51">
        <v>67290.259999999995</v>
      </c>
      <c r="J7" s="51">
        <v>64167.6</v>
      </c>
      <c r="K7" s="51">
        <v>67265.2</v>
      </c>
      <c r="L7" s="51">
        <v>53073.4</v>
      </c>
      <c r="M7" s="51">
        <v>71875.199999999997</v>
      </c>
      <c r="N7" s="51">
        <v>77628.800000000003</v>
      </c>
      <c r="O7" s="51">
        <v>78030</v>
      </c>
      <c r="P7" s="51">
        <v>73216.72</v>
      </c>
      <c r="Q7" s="51">
        <v>85854.3</v>
      </c>
      <c r="R7" s="51">
        <v>94274.3</v>
      </c>
      <c r="S7" s="51">
        <v>37564.199999999997</v>
      </c>
      <c r="T7" s="51">
        <v>43637.7</v>
      </c>
      <c r="U7" s="51">
        <v>43033.66</v>
      </c>
      <c r="V7" s="52">
        <v>49871.85</v>
      </c>
      <c r="W7" s="52">
        <v>52848.45</v>
      </c>
      <c r="X7" s="52">
        <v>59606.69</v>
      </c>
      <c r="Y7" s="52">
        <v>73878.600000000006</v>
      </c>
      <c r="Z7" s="52">
        <v>89414.65</v>
      </c>
      <c r="AA7" s="52">
        <v>82375.97</v>
      </c>
      <c r="AB7" s="52">
        <v>78851.040000000008</v>
      </c>
      <c r="AC7" s="52">
        <v>84766.096999999994</v>
      </c>
      <c r="AD7" s="52">
        <v>82900.225000000006</v>
      </c>
      <c r="AE7" s="52">
        <v>86368.990999999995</v>
      </c>
      <c r="AF7" s="52">
        <v>95035.396999999997</v>
      </c>
      <c r="AG7" s="52">
        <v>111617.43900000001</v>
      </c>
      <c r="AH7" s="52">
        <v>111990</v>
      </c>
      <c r="AI7" s="52">
        <v>112130</v>
      </c>
      <c r="AJ7" s="52">
        <v>126415.91000000002</v>
      </c>
      <c r="AK7" s="52">
        <v>135521.98799999998</v>
      </c>
      <c r="AL7" s="52">
        <v>173059.674</v>
      </c>
      <c r="AM7" s="52">
        <v>191613.478</v>
      </c>
      <c r="AN7" s="52">
        <v>248836.42600000001</v>
      </c>
      <c r="AO7" s="52">
        <v>264107.36099999998</v>
      </c>
      <c r="AP7" s="52">
        <v>308067.424</v>
      </c>
      <c r="AQ7" s="52">
        <v>352773.76800000004</v>
      </c>
    </row>
    <row r="8" spans="2:43" x14ac:dyDescent="0.2">
      <c r="B8" s="1218"/>
      <c r="C8" s="21" t="s">
        <v>1952</v>
      </c>
      <c r="D8" s="51">
        <v>95225.35</v>
      </c>
      <c r="E8" s="51">
        <v>100667.72</v>
      </c>
      <c r="F8" s="51">
        <v>114892.56</v>
      </c>
      <c r="G8" s="51">
        <v>122459.94</v>
      </c>
      <c r="H8" s="51">
        <v>146718.54</v>
      </c>
      <c r="I8" s="51">
        <v>158041.60000000001</v>
      </c>
      <c r="J8" s="51">
        <v>190739.6</v>
      </c>
      <c r="K8" s="51">
        <v>185815.7</v>
      </c>
      <c r="L8" s="51">
        <v>211225.8</v>
      </c>
      <c r="M8" s="51">
        <v>230637.9</v>
      </c>
      <c r="N8" s="51">
        <v>270395.7</v>
      </c>
      <c r="O8" s="51">
        <v>278627.7</v>
      </c>
      <c r="P8" s="51">
        <v>337335.56200000003</v>
      </c>
      <c r="Q8" s="51">
        <v>382218.4</v>
      </c>
      <c r="R8" s="51">
        <v>393163.8</v>
      </c>
      <c r="S8" s="51">
        <v>413590.7</v>
      </c>
      <c r="T8" s="51">
        <v>454489.2</v>
      </c>
      <c r="U8" s="51">
        <v>507269.44</v>
      </c>
      <c r="V8" s="52">
        <v>551724.34</v>
      </c>
      <c r="W8" s="52">
        <v>569925.03</v>
      </c>
      <c r="X8" s="52">
        <v>642813.52</v>
      </c>
      <c r="Y8" s="52">
        <v>604920.80000000005</v>
      </c>
      <c r="Z8" s="52">
        <v>664880.82999999996</v>
      </c>
      <c r="AA8" s="52">
        <v>679537.7</v>
      </c>
      <c r="AB8" s="52">
        <v>696173.37</v>
      </c>
      <c r="AC8" s="52">
        <v>731611.44900000002</v>
      </c>
      <c r="AD8" s="52">
        <v>825071.36400000006</v>
      </c>
      <c r="AE8" s="52">
        <v>866947.75799999991</v>
      </c>
      <c r="AF8" s="52">
        <v>985439.46799999999</v>
      </c>
      <c r="AG8" s="52">
        <v>1066426.0289999999</v>
      </c>
      <c r="AH8" s="52">
        <v>1235250</v>
      </c>
      <c r="AI8" s="52">
        <v>1344110</v>
      </c>
      <c r="AJ8" s="52">
        <v>1584254.611</v>
      </c>
      <c r="AK8" s="52">
        <v>1669449.2599999998</v>
      </c>
      <c r="AL8" s="52">
        <v>1828643.0760000001</v>
      </c>
      <c r="AM8" s="52">
        <v>1946292.6180000002</v>
      </c>
      <c r="AN8" s="52">
        <v>2037371.523</v>
      </c>
      <c r="AO8" s="52">
        <v>2070645.2250000001</v>
      </c>
      <c r="AP8" s="52">
        <v>2388494.446</v>
      </c>
      <c r="AQ8" s="52">
        <v>2412971.3130000001</v>
      </c>
    </row>
    <row r="9" spans="2:43" x14ac:dyDescent="0.2">
      <c r="B9" s="1218"/>
      <c r="C9" s="21" t="s">
        <v>977</v>
      </c>
      <c r="D9" s="51">
        <v>79358.02</v>
      </c>
      <c r="E9" s="51">
        <v>78734.77</v>
      </c>
      <c r="F9" s="51">
        <v>68306</v>
      </c>
      <c r="G9" s="51">
        <v>78207.28</v>
      </c>
      <c r="H9" s="51">
        <v>109269.5</v>
      </c>
      <c r="I9" s="51">
        <v>106907.88</v>
      </c>
      <c r="J9" s="51">
        <v>170298</v>
      </c>
      <c r="K9" s="51">
        <v>199483</v>
      </c>
      <c r="L9" s="51">
        <v>191682.5</v>
      </c>
      <c r="M9" s="51">
        <v>244782.8</v>
      </c>
      <c r="N9" s="51">
        <v>252187</v>
      </c>
      <c r="O9" s="51">
        <v>203218.2</v>
      </c>
      <c r="P9" s="51">
        <v>263807.71899999998</v>
      </c>
      <c r="Q9" s="51">
        <v>294232.7</v>
      </c>
      <c r="R9" s="51">
        <v>290103.7</v>
      </c>
      <c r="S9" s="51">
        <v>254754.8</v>
      </c>
      <c r="T9" s="51">
        <v>279336.40000000002</v>
      </c>
      <c r="U9" s="51">
        <v>309846.09000000003</v>
      </c>
      <c r="V9" s="52">
        <v>318649.89</v>
      </c>
      <c r="W9" s="52">
        <v>342935.77</v>
      </c>
      <c r="X9" s="52">
        <v>382098.22</v>
      </c>
      <c r="Y9" s="52">
        <v>400839.5</v>
      </c>
      <c r="Z9" s="52">
        <v>422758.95</v>
      </c>
      <c r="AA9" s="52">
        <v>401227.86</v>
      </c>
      <c r="AB9" s="52">
        <v>396165.614</v>
      </c>
      <c r="AC9" s="52">
        <v>469582.69900000002</v>
      </c>
      <c r="AD9" s="52">
        <v>467075.81400000001</v>
      </c>
      <c r="AE9" s="52">
        <v>493245.08399999997</v>
      </c>
      <c r="AF9" s="52">
        <v>480793.82399999996</v>
      </c>
      <c r="AG9" s="52">
        <v>489923.10000000003</v>
      </c>
      <c r="AH9" s="52">
        <v>561830</v>
      </c>
      <c r="AI9" s="52">
        <v>634300</v>
      </c>
      <c r="AJ9" s="52">
        <v>705130.93</v>
      </c>
      <c r="AK9" s="52">
        <v>701246.73899999994</v>
      </c>
      <c r="AL9" s="52">
        <v>766980.19800000021</v>
      </c>
      <c r="AM9" s="52">
        <v>742721.929</v>
      </c>
      <c r="AN9" s="52">
        <v>892933.67500000005</v>
      </c>
      <c r="AO9" s="52">
        <v>1034577.2120000002</v>
      </c>
      <c r="AP9" s="52">
        <v>1106046.4450000001</v>
      </c>
      <c r="AQ9" s="52">
        <v>1141763.253</v>
      </c>
    </row>
    <row r="10" spans="2:43" x14ac:dyDescent="0.2">
      <c r="B10" s="1218"/>
      <c r="C10" s="21" t="s">
        <v>978</v>
      </c>
      <c r="D10" s="53"/>
      <c r="E10" s="51">
        <v>8031.38</v>
      </c>
      <c r="F10" s="51">
        <v>9739.4500000000007</v>
      </c>
      <c r="G10" s="51">
        <v>9813.9</v>
      </c>
      <c r="H10" s="51">
        <v>10874.53</v>
      </c>
      <c r="I10" s="51">
        <v>24855.51</v>
      </c>
      <c r="J10" s="51">
        <v>27353.1</v>
      </c>
      <c r="K10" s="51">
        <v>27510.7</v>
      </c>
      <c r="L10" s="51">
        <v>23404.5</v>
      </c>
      <c r="M10" s="51">
        <v>39889.300000000003</v>
      </c>
      <c r="N10" s="51">
        <v>45595.3</v>
      </c>
      <c r="O10" s="51">
        <v>50459.8</v>
      </c>
      <c r="P10" s="51">
        <v>62114.793000000005</v>
      </c>
      <c r="Q10" s="51">
        <v>98902.9</v>
      </c>
      <c r="R10" s="51">
        <v>111520.7</v>
      </c>
      <c r="S10" s="51">
        <v>89666.3</v>
      </c>
      <c r="T10" s="51">
        <v>92689.4</v>
      </c>
      <c r="U10" s="51">
        <v>94285.03</v>
      </c>
      <c r="V10" s="53">
        <v>98152.74</v>
      </c>
      <c r="W10" s="53">
        <v>106348.86</v>
      </c>
      <c r="X10" s="53">
        <v>97479.77</v>
      </c>
      <c r="Y10" s="53">
        <v>133178.04999999999</v>
      </c>
      <c r="Z10" s="53">
        <v>119782.81</v>
      </c>
      <c r="AA10" s="53">
        <v>150959.92000000001</v>
      </c>
      <c r="AB10" s="53">
        <v>167101.935</v>
      </c>
      <c r="AC10" s="53">
        <v>186983.08499999999</v>
      </c>
      <c r="AD10" s="53">
        <v>173316.14199999999</v>
      </c>
      <c r="AE10" s="53">
        <v>163181.87100000001</v>
      </c>
      <c r="AF10" s="53">
        <v>191283.24700000003</v>
      </c>
      <c r="AG10" s="53">
        <v>278431.19399999996</v>
      </c>
      <c r="AH10" s="53">
        <v>281420</v>
      </c>
      <c r="AI10" s="53">
        <v>352720</v>
      </c>
      <c r="AJ10" s="53">
        <v>399531.30099999992</v>
      </c>
      <c r="AK10" s="53">
        <v>435646.90600000008</v>
      </c>
      <c r="AL10" s="53">
        <v>405900.28600000002</v>
      </c>
      <c r="AM10" s="53">
        <v>457351.45400000003</v>
      </c>
      <c r="AN10" s="53">
        <v>446484.54599999997</v>
      </c>
      <c r="AO10" s="53">
        <v>622569.70299999998</v>
      </c>
      <c r="AP10" s="53">
        <v>545107.93599999999</v>
      </c>
      <c r="AQ10" s="53">
        <v>737743.84699999995</v>
      </c>
    </row>
    <row r="11" spans="2:43" x14ac:dyDescent="0.2">
      <c r="B11" s="1218"/>
      <c r="C11" s="21" t="s">
        <v>980</v>
      </c>
      <c r="D11" s="51">
        <v>534806.42000000004</v>
      </c>
      <c r="E11" s="51">
        <v>519576.49</v>
      </c>
      <c r="F11" s="51">
        <v>537357.77</v>
      </c>
      <c r="G11" s="51">
        <v>578563.73</v>
      </c>
      <c r="H11" s="51">
        <v>616743.68000000005</v>
      </c>
      <c r="I11" s="51">
        <v>626572.79</v>
      </c>
      <c r="J11" s="51">
        <v>686197.9</v>
      </c>
      <c r="K11" s="51">
        <v>715052.3</v>
      </c>
      <c r="L11" s="51">
        <v>781436.1</v>
      </c>
      <c r="M11" s="51">
        <v>818056.9</v>
      </c>
      <c r="N11" s="51">
        <v>850499.7</v>
      </c>
      <c r="O11" s="51">
        <v>886561.8</v>
      </c>
      <c r="P11" s="51">
        <v>1041684.716</v>
      </c>
      <c r="Q11" s="51">
        <v>936441.2</v>
      </c>
      <c r="R11" s="51">
        <v>1057143.1000000001</v>
      </c>
      <c r="S11" s="51">
        <v>1098433.3</v>
      </c>
      <c r="T11" s="51">
        <v>1167055.2</v>
      </c>
      <c r="U11" s="51">
        <v>1225606.3500000001</v>
      </c>
      <c r="V11" s="52">
        <v>1321616.73</v>
      </c>
      <c r="W11" s="52">
        <v>1365070.78</v>
      </c>
      <c r="X11" s="52">
        <v>1500601.22</v>
      </c>
      <c r="Y11" s="52">
        <v>1491484</v>
      </c>
      <c r="Z11" s="52">
        <v>1653240.77</v>
      </c>
      <c r="AA11" s="52">
        <v>1806632.42</v>
      </c>
      <c r="AB11" s="52">
        <v>1985965.318</v>
      </c>
      <c r="AC11" s="52">
        <v>2129643.8509999998</v>
      </c>
      <c r="AD11" s="52">
        <v>2295565.8760000002</v>
      </c>
      <c r="AE11" s="52">
        <v>2346704.4809999997</v>
      </c>
      <c r="AF11" s="52">
        <v>2511456.105</v>
      </c>
      <c r="AG11" s="52">
        <v>2432551.5929999999</v>
      </c>
      <c r="AH11" s="52">
        <v>2540570</v>
      </c>
      <c r="AI11" s="52">
        <v>2772570</v>
      </c>
      <c r="AJ11" s="52">
        <v>2881595.0609999998</v>
      </c>
      <c r="AK11" s="52">
        <v>2909870.2190000005</v>
      </c>
      <c r="AL11" s="52">
        <v>2980733.7969999998</v>
      </c>
      <c r="AM11" s="52">
        <v>2908058.4950000001</v>
      </c>
      <c r="AN11" s="52">
        <v>3017524.4559999998</v>
      </c>
      <c r="AO11" s="52">
        <v>3034010.3089999999</v>
      </c>
      <c r="AP11" s="52">
        <v>3363712.0279999999</v>
      </c>
      <c r="AQ11" s="52">
        <v>3708015.1749999998</v>
      </c>
    </row>
    <row r="12" spans="2:43" x14ac:dyDescent="0.2">
      <c r="B12" s="1218"/>
      <c r="C12" s="21" t="s">
        <v>981</v>
      </c>
      <c r="D12" s="51">
        <v>19641.27</v>
      </c>
      <c r="E12" s="51">
        <v>16605.150000000001</v>
      </c>
      <c r="F12" s="51">
        <v>28604.62</v>
      </c>
      <c r="G12" s="51">
        <v>26834.11</v>
      </c>
      <c r="H12" s="51">
        <v>20939.18</v>
      </c>
      <c r="I12" s="51">
        <v>35371.69</v>
      </c>
      <c r="J12" s="51">
        <v>46799.9</v>
      </c>
      <c r="K12" s="51">
        <v>54003.4</v>
      </c>
      <c r="L12" s="51">
        <v>60482.3</v>
      </c>
      <c r="M12" s="51">
        <v>63924.2</v>
      </c>
      <c r="N12" s="51">
        <v>64071</v>
      </c>
      <c r="O12" s="51">
        <v>68822.3</v>
      </c>
      <c r="P12" s="51">
        <v>74756.629000000001</v>
      </c>
      <c r="Q12" s="51">
        <v>81891.100000000006</v>
      </c>
      <c r="R12" s="51">
        <v>88704.4</v>
      </c>
      <c r="S12" s="51">
        <v>103335.2</v>
      </c>
      <c r="T12" s="51">
        <v>123415.6</v>
      </c>
      <c r="U12" s="51">
        <v>118234.02</v>
      </c>
      <c r="V12" s="52">
        <v>115731.39</v>
      </c>
      <c r="W12" s="52">
        <v>144640.69</v>
      </c>
      <c r="X12" s="52">
        <v>145118.44</v>
      </c>
      <c r="Y12" s="52">
        <v>152792.79999999999</v>
      </c>
      <c r="Z12" s="52">
        <v>171200.71</v>
      </c>
      <c r="AA12" s="52">
        <v>193681.17</v>
      </c>
      <c r="AB12" s="52">
        <v>193310.59</v>
      </c>
      <c r="AC12" s="52">
        <v>203272.745</v>
      </c>
      <c r="AD12" s="52">
        <v>183929.495</v>
      </c>
      <c r="AE12" s="52">
        <v>200413.54399999999</v>
      </c>
      <c r="AF12" s="52">
        <v>190314.02200000003</v>
      </c>
      <c r="AG12" s="52">
        <v>205780.19500000001</v>
      </c>
      <c r="AH12" s="52">
        <v>237140</v>
      </c>
      <c r="AI12" s="52">
        <v>267290</v>
      </c>
      <c r="AJ12" s="52">
        <v>284071.63800000004</v>
      </c>
      <c r="AK12" s="52">
        <v>317764.39299999998</v>
      </c>
      <c r="AL12" s="52">
        <v>380916.26400000002</v>
      </c>
      <c r="AM12" s="52">
        <v>376626.62699999998</v>
      </c>
      <c r="AN12" s="52">
        <v>408707.24</v>
      </c>
      <c r="AO12" s="52">
        <v>382135.21</v>
      </c>
      <c r="AP12" s="52">
        <v>398842.82900000003</v>
      </c>
      <c r="AQ12" s="52">
        <v>449904.50099999999</v>
      </c>
    </row>
    <row r="13" spans="2:43" x14ac:dyDescent="0.2">
      <c r="B13" s="1218"/>
      <c r="C13" s="21" t="s">
        <v>982</v>
      </c>
      <c r="D13" s="51">
        <v>471090.83</v>
      </c>
      <c r="E13" s="51">
        <v>505509.73</v>
      </c>
      <c r="F13" s="51">
        <v>571599.69999999995</v>
      </c>
      <c r="G13" s="51">
        <v>579686.85</v>
      </c>
      <c r="H13" s="51">
        <v>678139.68</v>
      </c>
      <c r="I13" s="51">
        <v>768781.52</v>
      </c>
      <c r="J13" s="51">
        <v>778905.3</v>
      </c>
      <c r="K13" s="51">
        <v>928075.3</v>
      </c>
      <c r="L13" s="51">
        <v>1066813.8</v>
      </c>
      <c r="M13" s="51">
        <v>1106858.5</v>
      </c>
      <c r="N13" s="51">
        <v>1196144.2</v>
      </c>
      <c r="O13" s="51">
        <v>1299508.3</v>
      </c>
      <c r="P13" s="51">
        <v>1426997.9630000002</v>
      </c>
      <c r="Q13" s="51">
        <v>1567054.7</v>
      </c>
      <c r="R13" s="51">
        <v>1713676.4</v>
      </c>
      <c r="S13" s="51">
        <v>1729118.2</v>
      </c>
      <c r="T13" s="51">
        <v>1907566</v>
      </c>
      <c r="U13" s="51">
        <v>2010811.79</v>
      </c>
      <c r="V13" s="52">
        <v>2189300.94</v>
      </c>
      <c r="W13" s="52">
        <v>2357475.17</v>
      </c>
      <c r="X13" s="52">
        <v>2604422.5699999998</v>
      </c>
      <c r="Y13" s="52">
        <v>2759765.1</v>
      </c>
      <c r="Z13" s="52">
        <v>3030641.24</v>
      </c>
      <c r="AA13" s="52">
        <v>3247694.57</v>
      </c>
      <c r="AB13" s="52">
        <v>3516099.8329999996</v>
      </c>
      <c r="AC13" s="52">
        <v>3693162.5829999996</v>
      </c>
      <c r="AD13" s="52">
        <v>3948707.0260000001</v>
      </c>
      <c r="AE13" s="52">
        <v>4176832.2450000001</v>
      </c>
      <c r="AF13" s="52">
        <v>4628148.1720000003</v>
      </c>
      <c r="AG13" s="52">
        <v>4749553.4019999998</v>
      </c>
      <c r="AH13" s="52">
        <v>5099020</v>
      </c>
      <c r="AI13" s="52">
        <v>5282290</v>
      </c>
      <c r="AJ13" s="52">
        <v>5538367.801</v>
      </c>
      <c r="AK13" s="52">
        <v>5726255.1320000002</v>
      </c>
      <c r="AL13" s="52">
        <v>6047649.1779999994</v>
      </c>
      <c r="AM13" s="52">
        <v>6500027.1300000008</v>
      </c>
      <c r="AN13" s="52">
        <v>6914964.3820000002</v>
      </c>
      <c r="AO13" s="52">
        <v>7208121.3039999995</v>
      </c>
      <c r="AP13" s="52">
        <v>8064407.0800000001</v>
      </c>
      <c r="AQ13" s="52">
        <v>8488125.352</v>
      </c>
    </row>
    <row r="14" spans="2:43" x14ac:dyDescent="0.2">
      <c r="B14" s="1218"/>
      <c r="C14" s="21" t="s">
        <v>438</v>
      </c>
      <c r="D14" s="51">
        <v>20881.509999999998</v>
      </c>
      <c r="E14" s="51">
        <v>21133.5</v>
      </c>
      <c r="F14" s="51">
        <v>35773.26</v>
      </c>
      <c r="G14" s="51">
        <v>38796.730000000003</v>
      </c>
      <c r="H14" s="51">
        <v>51719.27</v>
      </c>
      <c r="I14" s="51">
        <v>54321.45</v>
      </c>
      <c r="J14" s="51">
        <v>37846.400000000001</v>
      </c>
      <c r="K14" s="51">
        <v>24605.9</v>
      </c>
      <c r="L14" s="51">
        <v>40175.5</v>
      </c>
      <c r="M14" s="51">
        <v>37439.9</v>
      </c>
      <c r="N14" s="51">
        <v>60828.9</v>
      </c>
      <c r="O14" s="51">
        <v>61416.5</v>
      </c>
      <c r="P14" s="51">
        <v>92637.358000000007</v>
      </c>
      <c r="Q14" s="51">
        <v>87900.6</v>
      </c>
      <c r="R14" s="51">
        <v>63574.6</v>
      </c>
      <c r="S14" s="51">
        <v>65026.7</v>
      </c>
      <c r="T14" s="51">
        <v>69414.2</v>
      </c>
      <c r="U14" s="51">
        <v>43575.39</v>
      </c>
      <c r="V14" s="52">
        <v>48069.2</v>
      </c>
      <c r="W14" s="52">
        <v>44670.78</v>
      </c>
      <c r="X14" s="52">
        <v>57174.69</v>
      </c>
      <c r="Y14" s="52">
        <v>71397.2</v>
      </c>
      <c r="Z14" s="52">
        <v>67452.990000000005</v>
      </c>
      <c r="AA14" s="52">
        <v>70475.64</v>
      </c>
      <c r="AB14" s="52">
        <v>100740.52199999998</v>
      </c>
      <c r="AC14" s="52">
        <v>84002.665999999997</v>
      </c>
      <c r="AD14" s="52">
        <v>74999.050999999992</v>
      </c>
      <c r="AE14" s="52">
        <v>69658.976999999999</v>
      </c>
      <c r="AF14" s="52">
        <v>70538.786999999997</v>
      </c>
      <c r="AG14" s="52">
        <v>75596.714000000007</v>
      </c>
      <c r="AH14" s="52">
        <v>90440</v>
      </c>
      <c r="AI14" s="52">
        <v>75840</v>
      </c>
      <c r="AJ14" s="52">
        <v>72733.342999999993</v>
      </c>
      <c r="AK14" s="52">
        <v>51138.345000000001</v>
      </c>
      <c r="AL14" s="52">
        <v>65167.394999999982</v>
      </c>
      <c r="AM14" s="52">
        <v>61308.634999999995</v>
      </c>
      <c r="AN14" s="52">
        <v>70148.282000000007</v>
      </c>
      <c r="AO14" s="52">
        <v>27952.505000000001</v>
      </c>
      <c r="AP14" s="52">
        <v>30711.298999999999</v>
      </c>
      <c r="AQ14" s="52">
        <v>39637.608999999997</v>
      </c>
    </row>
    <row r="15" spans="2:43" s="38" customFormat="1" ht="10.5" x14ac:dyDescent="0.15">
      <c r="B15" s="47"/>
      <c r="C15" s="47" t="s">
        <v>434</v>
      </c>
      <c r="D15" s="54">
        <v>1276096.3999999999</v>
      </c>
      <c r="E15" s="54">
        <v>1309264.81</v>
      </c>
      <c r="F15" s="54">
        <v>1421220.3099999998</v>
      </c>
      <c r="G15" s="54">
        <v>1500470.38</v>
      </c>
      <c r="H15" s="54">
        <v>1681528.2000000002</v>
      </c>
      <c r="I15" s="54">
        <v>1842142.7</v>
      </c>
      <c r="J15" s="54">
        <v>2002307.7999999998</v>
      </c>
      <c r="K15" s="54">
        <v>2201811.6</v>
      </c>
      <c r="L15" s="54">
        <v>2428294</v>
      </c>
      <c r="M15" s="54">
        <v>2613464.7999999998</v>
      </c>
      <c r="N15" s="54">
        <v>2817350.6</v>
      </c>
      <c r="O15" s="54">
        <v>2926644.6</v>
      </c>
      <c r="P15" s="54">
        <v>3372551.46</v>
      </c>
      <c r="Q15" s="54">
        <v>3534495.8</v>
      </c>
      <c r="R15" s="54">
        <v>3812160.9</v>
      </c>
      <c r="S15" s="54">
        <v>3791489.4000000004</v>
      </c>
      <c r="T15" s="54">
        <v>4137603.7</v>
      </c>
      <c r="U15" s="54">
        <v>4352661.7700000005</v>
      </c>
      <c r="V15" s="55">
        <v>4693117.08</v>
      </c>
      <c r="W15" s="55">
        <v>4983915.53</v>
      </c>
      <c r="X15" s="55">
        <v>5489315.1200000001</v>
      </c>
      <c r="Y15" s="55">
        <v>5688255.9000000004</v>
      </c>
      <c r="Z15" s="55">
        <v>6219372.9500000002</v>
      </c>
      <c r="AA15" s="55">
        <v>6632585.2499999991</v>
      </c>
      <c r="AB15" s="55">
        <v>7134408.2219999991</v>
      </c>
      <c r="AC15" s="55">
        <v>7583025.1749999998</v>
      </c>
      <c r="AD15" s="55">
        <v>8051564.9929999998</v>
      </c>
      <c r="AE15" s="55">
        <v>8403352.9509999994</v>
      </c>
      <c r="AF15" s="55">
        <v>9153009.0219999999</v>
      </c>
      <c r="AG15" s="55">
        <v>9409879.6659999993</v>
      </c>
      <c r="AH15" s="55">
        <v>10157660</v>
      </c>
      <c r="AI15" s="55">
        <v>10841260</v>
      </c>
      <c r="AJ15" s="55">
        <v>11592100.595000001</v>
      </c>
      <c r="AK15" s="55">
        <v>11946892.982000001</v>
      </c>
      <c r="AL15" s="55">
        <v>12649049.868000003</v>
      </c>
      <c r="AM15" s="55">
        <v>13184000.366</v>
      </c>
      <c r="AN15" s="55">
        <f>SUM(AN7:AN14)</f>
        <v>14036970.529999999</v>
      </c>
      <c r="AO15" s="55">
        <f>SUM(AO7:AO14)</f>
        <v>14644118.829000002</v>
      </c>
      <c r="AP15" s="55">
        <f>SUM(AP7:AP14)</f>
        <v>16205389.487000002</v>
      </c>
      <c r="AQ15" s="55">
        <v>17330934.818</v>
      </c>
    </row>
    <row r="16" spans="2:43" s="38" customFormat="1" ht="10.5" x14ac:dyDescent="0.15">
      <c r="D16" s="263"/>
      <c r="E16" s="263"/>
      <c r="F16" s="263"/>
      <c r="G16" s="263"/>
      <c r="H16" s="263"/>
      <c r="I16" s="263"/>
      <c r="J16" s="263"/>
      <c r="K16" s="263"/>
      <c r="L16" s="263"/>
      <c r="M16" s="263"/>
      <c r="N16" s="263"/>
      <c r="O16" s="263"/>
      <c r="P16" s="263"/>
      <c r="Q16" s="263"/>
      <c r="R16" s="263"/>
      <c r="S16" s="263"/>
      <c r="T16" s="263"/>
      <c r="U16" s="263"/>
      <c r="V16" s="105"/>
      <c r="W16" s="105"/>
      <c r="X16" s="105"/>
      <c r="Y16" s="105"/>
      <c r="Z16" s="105"/>
      <c r="AA16" s="105"/>
      <c r="AB16" s="105"/>
      <c r="AC16" s="105"/>
      <c r="AD16" s="105"/>
      <c r="AE16" s="105"/>
      <c r="AF16" s="105"/>
      <c r="AG16" s="105"/>
      <c r="AH16" s="105"/>
      <c r="AI16" s="105"/>
      <c r="AJ16" s="105"/>
      <c r="AK16" s="105"/>
      <c r="AL16" s="105"/>
      <c r="AM16" s="105"/>
      <c r="AN16" s="105"/>
      <c r="AO16" s="105"/>
      <c r="AP16" s="105"/>
      <c r="AQ16" s="105"/>
    </row>
    <row r="17" spans="2:43" x14ac:dyDescent="0.2">
      <c r="B17" s="1218" t="s">
        <v>979</v>
      </c>
      <c r="C17" s="21" t="s">
        <v>433</v>
      </c>
      <c r="D17" s="52">
        <v>3204.22</v>
      </c>
      <c r="E17" s="52">
        <v>9094.5499999999993</v>
      </c>
      <c r="F17" s="52">
        <v>13092.34</v>
      </c>
      <c r="G17" s="52">
        <v>13798.21</v>
      </c>
      <c r="H17" s="52">
        <v>14240.53</v>
      </c>
      <c r="I17" s="52">
        <v>25430.44</v>
      </c>
      <c r="J17" s="52">
        <v>28138.6</v>
      </c>
      <c r="K17" s="52">
        <v>21653.8</v>
      </c>
      <c r="L17" s="52">
        <v>19106.3</v>
      </c>
      <c r="M17" s="51">
        <v>24316.9</v>
      </c>
      <c r="N17" s="52">
        <v>31258.799999999999</v>
      </c>
      <c r="O17" s="52">
        <v>30889.8</v>
      </c>
      <c r="P17" s="52">
        <v>35993.377</v>
      </c>
      <c r="Q17" s="52">
        <v>36645.300000000003</v>
      </c>
      <c r="R17" s="52">
        <v>42078</v>
      </c>
      <c r="S17" s="52">
        <v>14864.9</v>
      </c>
      <c r="T17" s="52">
        <v>13176.5</v>
      </c>
      <c r="U17" s="52">
        <v>14013.12</v>
      </c>
      <c r="V17" s="52">
        <v>16197.66</v>
      </c>
      <c r="W17" s="52">
        <v>16619.21</v>
      </c>
      <c r="X17" s="52">
        <v>16760.41</v>
      </c>
      <c r="Y17" s="52">
        <v>16987.5</v>
      </c>
      <c r="Z17" s="52">
        <v>17765.97</v>
      </c>
      <c r="AA17" s="52">
        <v>18072.59</v>
      </c>
      <c r="AB17" s="52">
        <v>16350.508</v>
      </c>
      <c r="AC17" s="52">
        <v>19700.011999999999</v>
      </c>
      <c r="AD17" s="52">
        <v>19114.363000000001</v>
      </c>
      <c r="AE17" s="52">
        <v>15517.411</v>
      </c>
      <c r="AF17" s="52">
        <v>16164.873</v>
      </c>
      <c r="AG17" s="52">
        <v>23222.478999999999</v>
      </c>
      <c r="AH17" s="52">
        <v>19680</v>
      </c>
      <c r="AI17" s="52">
        <v>21300</v>
      </c>
      <c r="AJ17" s="52">
        <v>26800.011000000002</v>
      </c>
      <c r="AK17" s="52">
        <v>31433.876</v>
      </c>
      <c r="AL17" s="52">
        <v>37281.880000000005</v>
      </c>
      <c r="AM17" s="52">
        <v>48368.453000000001</v>
      </c>
      <c r="AN17" s="52">
        <v>63862.857000000004</v>
      </c>
      <c r="AO17" s="52">
        <v>82678.156000000003</v>
      </c>
      <c r="AP17" s="52">
        <v>100473.68700000001</v>
      </c>
      <c r="AQ17" s="52">
        <v>125363.33399999999</v>
      </c>
    </row>
    <row r="18" spans="2:43" x14ac:dyDescent="0.2">
      <c r="B18" s="1218"/>
      <c r="C18" s="21" t="s">
        <v>1952</v>
      </c>
      <c r="D18" s="52">
        <v>28982.05</v>
      </c>
      <c r="E18" s="52">
        <v>32446.19</v>
      </c>
      <c r="F18" s="52">
        <v>40347.089999999997</v>
      </c>
      <c r="G18" s="52">
        <v>45521</v>
      </c>
      <c r="H18" s="52">
        <v>53310.51</v>
      </c>
      <c r="I18" s="52">
        <v>64381.05</v>
      </c>
      <c r="J18" s="52">
        <v>70094.3</v>
      </c>
      <c r="K18" s="52">
        <v>70705.8</v>
      </c>
      <c r="L18" s="52">
        <v>83422.5</v>
      </c>
      <c r="M18" s="51">
        <v>90771.1</v>
      </c>
      <c r="N18" s="52">
        <v>99955.5</v>
      </c>
      <c r="O18" s="52">
        <v>99267.7</v>
      </c>
      <c r="P18" s="52">
        <v>126740.753</v>
      </c>
      <c r="Q18" s="52">
        <v>126579.5</v>
      </c>
      <c r="R18" s="52">
        <v>144809.20000000001</v>
      </c>
      <c r="S18" s="52">
        <v>153339.29999999999</v>
      </c>
      <c r="T18" s="52">
        <v>182051.4</v>
      </c>
      <c r="U18" s="52">
        <v>185483.08</v>
      </c>
      <c r="V18" s="52">
        <v>196120.47</v>
      </c>
      <c r="W18" s="52">
        <v>211679.72</v>
      </c>
      <c r="X18" s="52">
        <v>256834.33</v>
      </c>
      <c r="Y18" s="52">
        <v>257390.8</v>
      </c>
      <c r="Z18" s="52">
        <v>271553.05</v>
      </c>
      <c r="AA18" s="52">
        <v>274912.65000000002</v>
      </c>
      <c r="AB18" s="52">
        <v>283305.39399999997</v>
      </c>
      <c r="AC18" s="52">
        <v>290046.353</v>
      </c>
      <c r="AD18" s="52">
        <v>328138.62599999999</v>
      </c>
      <c r="AE18" s="52">
        <v>357220.78899999999</v>
      </c>
      <c r="AF18" s="52">
        <v>412655.576</v>
      </c>
      <c r="AG18" s="52">
        <v>441896.234</v>
      </c>
      <c r="AH18" s="52">
        <v>546370</v>
      </c>
      <c r="AI18" s="52">
        <v>554130</v>
      </c>
      <c r="AJ18" s="52">
        <v>695564.16399999999</v>
      </c>
      <c r="AK18" s="52">
        <v>758281.85400000005</v>
      </c>
      <c r="AL18" s="52">
        <v>802102.04700000002</v>
      </c>
      <c r="AM18" s="52">
        <v>862315.28700000001</v>
      </c>
      <c r="AN18" s="52">
        <v>856194.44900000002</v>
      </c>
      <c r="AO18" s="52">
        <v>892840.89899999998</v>
      </c>
      <c r="AP18" s="52">
        <v>1000569.108</v>
      </c>
      <c r="AQ18" s="52">
        <v>1155507.8900000001</v>
      </c>
    </row>
    <row r="19" spans="2:43" x14ac:dyDescent="0.2">
      <c r="B19" s="1218"/>
      <c r="C19" s="21" t="s">
        <v>977</v>
      </c>
      <c r="D19" s="52">
        <v>20176.82</v>
      </c>
      <c r="E19" s="52">
        <v>16148.13</v>
      </c>
      <c r="F19" s="52">
        <v>22931.47</v>
      </c>
      <c r="G19" s="52">
        <v>25364.85</v>
      </c>
      <c r="H19" s="52">
        <v>30112.57</v>
      </c>
      <c r="I19" s="52">
        <v>33482.550000000003</v>
      </c>
      <c r="J19" s="52">
        <v>45784.2</v>
      </c>
      <c r="K19" s="52">
        <v>63902.7</v>
      </c>
      <c r="L19" s="52">
        <v>66065.399999999994</v>
      </c>
      <c r="M19" s="51">
        <v>79372.7</v>
      </c>
      <c r="N19" s="52">
        <v>72560.2</v>
      </c>
      <c r="O19" s="52">
        <v>69370.8</v>
      </c>
      <c r="P19" s="52">
        <v>82116.947</v>
      </c>
      <c r="Q19" s="52">
        <v>81606.600000000006</v>
      </c>
      <c r="R19" s="52">
        <v>82794.2</v>
      </c>
      <c r="S19" s="52">
        <v>73000.800000000003</v>
      </c>
      <c r="T19" s="52">
        <v>81929.5</v>
      </c>
      <c r="U19" s="52">
        <v>95466.49</v>
      </c>
      <c r="V19" s="52">
        <v>95985.79</v>
      </c>
      <c r="W19" s="52">
        <v>94927.43</v>
      </c>
      <c r="X19" s="52">
        <v>102165.04</v>
      </c>
      <c r="Y19" s="52">
        <v>94536.2</v>
      </c>
      <c r="Z19" s="52">
        <v>115384.32000000001</v>
      </c>
      <c r="AA19" s="52">
        <v>99456.29</v>
      </c>
      <c r="AB19" s="52">
        <v>112275.17200000001</v>
      </c>
      <c r="AC19" s="52">
        <v>114746.44500000001</v>
      </c>
      <c r="AD19" s="52">
        <v>135691.94899999999</v>
      </c>
      <c r="AE19" s="52">
        <v>147894.60699999999</v>
      </c>
      <c r="AF19" s="52">
        <v>141918.321</v>
      </c>
      <c r="AG19" s="52">
        <v>136464.49100000001</v>
      </c>
      <c r="AH19" s="52">
        <v>171040</v>
      </c>
      <c r="AI19" s="52">
        <v>170840</v>
      </c>
      <c r="AJ19" s="52">
        <v>222178.68799999999</v>
      </c>
      <c r="AK19" s="52">
        <v>227937.33799999999</v>
      </c>
      <c r="AL19" s="52">
        <v>214003.739</v>
      </c>
      <c r="AM19" s="52">
        <v>214310.20099999997</v>
      </c>
      <c r="AN19" s="52">
        <v>275726.98300000001</v>
      </c>
      <c r="AO19" s="52">
        <v>429273.43</v>
      </c>
      <c r="AP19" s="52">
        <v>400169.03200000001</v>
      </c>
      <c r="AQ19" s="52">
        <v>421302.86699999997</v>
      </c>
    </row>
    <row r="20" spans="2:43" x14ac:dyDescent="0.2">
      <c r="B20" s="1218"/>
      <c r="C20" s="21" t="s">
        <v>978</v>
      </c>
      <c r="D20" s="53"/>
      <c r="E20" s="52">
        <v>649.23</v>
      </c>
      <c r="F20" s="52">
        <v>900.68</v>
      </c>
      <c r="G20" s="52">
        <v>747.55</v>
      </c>
      <c r="H20" s="52">
        <v>1448.53</v>
      </c>
      <c r="I20" s="52">
        <v>3045.85</v>
      </c>
      <c r="J20" s="52">
        <v>3021</v>
      </c>
      <c r="K20" s="52">
        <v>1974</v>
      </c>
      <c r="L20" s="52">
        <v>1337.1</v>
      </c>
      <c r="M20" s="51">
        <v>3011</v>
      </c>
      <c r="N20" s="52">
        <v>2626.7</v>
      </c>
      <c r="O20" s="52">
        <v>3638</v>
      </c>
      <c r="P20" s="52">
        <v>2747.9949999999999</v>
      </c>
      <c r="Q20" s="52">
        <v>6350.2</v>
      </c>
      <c r="R20" s="52">
        <v>14661</v>
      </c>
      <c r="S20" s="52">
        <v>8658.6</v>
      </c>
      <c r="T20" s="52">
        <v>5700.6</v>
      </c>
      <c r="U20" s="52">
        <v>8355.7099999999991</v>
      </c>
      <c r="V20" s="53">
        <v>7391.47</v>
      </c>
      <c r="W20" s="53">
        <v>11168.34</v>
      </c>
      <c r="X20" s="53">
        <v>11794.65</v>
      </c>
      <c r="Y20" s="53">
        <v>12135.92</v>
      </c>
      <c r="Z20" s="53">
        <v>12693.19</v>
      </c>
      <c r="AA20" s="53">
        <v>13628.7</v>
      </c>
      <c r="AB20" s="53">
        <v>15941.704</v>
      </c>
      <c r="AC20" s="53">
        <v>16334.983</v>
      </c>
      <c r="AD20" s="53">
        <v>17325.673999999999</v>
      </c>
      <c r="AE20" s="53">
        <v>17748.84</v>
      </c>
      <c r="AF20" s="53">
        <v>17338.812999999998</v>
      </c>
      <c r="AG20" s="53">
        <v>31991.199000000001</v>
      </c>
      <c r="AH20" s="53">
        <v>35020</v>
      </c>
      <c r="AI20" s="53">
        <v>42700</v>
      </c>
      <c r="AJ20" s="53">
        <v>27250.762999999999</v>
      </c>
      <c r="AK20" s="53">
        <v>47407.760999999999</v>
      </c>
      <c r="AL20" s="53">
        <v>25719.560999999998</v>
      </c>
      <c r="AM20" s="53">
        <v>48054.141000000003</v>
      </c>
      <c r="AN20" s="53">
        <v>43440.696000000004</v>
      </c>
      <c r="AO20" s="53">
        <v>60793.633000000002</v>
      </c>
      <c r="AP20" s="53">
        <v>52688.567000000003</v>
      </c>
      <c r="AQ20" s="53">
        <v>80395.917000000001</v>
      </c>
    </row>
    <row r="21" spans="2:43" x14ac:dyDescent="0.2">
      <c r="B21" s="1218"/>
      <c r="C21" s="21" t="s">
        <v>980</v>
      </c>
      <c r="D21" s="52">
        <v>246648.97</v>
      </c>
      <c r="E21" s="52">
        <v>246508.63</v>
      </c>
      <c r="F21" s="52">
        <v>244974.27</v>
      </c>
      <c r="G21" s="52">
        <v>265870.88</v>
      </c>
      <c r="H21" s="52">
        <v>287453.37</v>
      </c>
      <c r="I21" s="52">
        <v>305051.55</v>
      </c>
      <c r="J21" s="52">
        <v>316219.7</v>
      </c>
      <c r="K21" s="52">
        <v>352767.8</v>
      </c>
      <c r="L21" s="52">
        <v>380004.5</v>
      </c>
      <c r="M21" s="51">
        <v>366820.7</v>
      </c>
      <c r="N21" s="52">
        <v>376065.8</v>
      </c>
      <c r="O21" s="52">
        <v>386787.2</v>
      </c>
      <c r="P21" s="52">
        <v>446089.78100000002</v>
      </c>
      <c r="Q21" s="52">
        <v>400378.4</v>
      </c>
      <c r="R21" s="52">
        <v>455442.4</v>
      </c>
      <c r="S21" s="52">
        <v>458200.5</v>
      </c>
      <c r="T21" s="52">
        <v>498364.8</v>
      </c>
      <c r="U21" s="52">
        <v>529104.51</v>
      </c>
      <c r="V21" s="52">
        <v>573910.4</v>
      </c>
      <c r="W21" s="52">
        <v>590091.51</v>
      </c>
      <c r="X21" s="52">
        <v>656637.11</v>
      </c>
      <c r="Y21" s="52">
        <v>684301.7</v>
      </c>
      <c r="Z21" s="52">
        <v>755031.75</v>
      </c>
      <c r="AA21" s="52">
        <v>817503.04</v>
      </c>
      <c r="AB21" s="52">
        <v>884116.09499999997</v>
      </c>
      <c r="AC21" s="52">
        <v>930711.50199999998</v>
      </c>
      <c r="AD21" s="52">
        <v>1006372.415</v>
      </c>
      <c r="AE21" s="52">
        <v>1051787.314</v>
      </c>
      <c r="AF21" s="52">
        <v>1127552.608</v>
      </c>
      <c r="AG21" s="52">
        <v>1070591.2560000001</v>
      </c>
      <c r="AH21" s="52">
        <v>1101520</v>
      </c>
      <c r="AI21" s="52">
        <v>1218080</v>
      </c>
      <c r="AJ21" s="52">
        <v>1234872.152</v>
      </c>
      <c r="AK21" s="52">
        <v>1199397.669</v>
      </c>
      <c r="AL21" s="52">
        <v>1264597.496</v>
      </c>
      <c r="AM21" s="52">
        <v>1310622.993</v>
      </c>
      <c r="AN21" s="52">
        <v>1321409.2069999999</v>
      </c>
      <c r="AO21" s="52">
        <v>1344557.5049999999</v>
      </c>
      <c r="AP21" s="52">
        <v>1440818.456</v>
      </c>
      <c r="AQ21" s="52">
        <v>1589150.1740000001</v>
      </c>
    </row>
    <row r="22" spans="2:43" x14ac:dyDescent="0.2">
      <c r="B22" s="1218"/>
      <c r="C22" s="21" t="s">
        <v>981</v>
      </c>
      <c r="D22" s="52">
        <v>6033.22</v>
      </c>
      <c r="E22" s="52">
        <v>4748.8500000000004</v>
      </c>
      <c r="F22" s="52">
        <v>12099.25</v>
      </c>
      <c r="G22" s="52">
        <v>11168.16</v>
      </c>
      <c r="H22" s="52">
        <v>6441.74</v>
      </c>
      <c r="I22" s="52">
        <v>11854.85</v>
      </c>
      <c r="J22" s="52">
        <v>13558.8</v>
      </c>
      <c r="K22" s="52">
        <v>14392.4</v>
      </c>
      <c r="L22" s="52">
        <v>18338.5</v>
      </c>
      <c r="M22" s="51">
        <v>18296.599999999999</v>
      </c>
      <c r="N22" s="52">
        <v>19111.400000000001</v>
      </c>
      <c r="O22" s="52">
        <v>18666.5</v>
      </c>
      <c r="P22" s="52">
        <v>21524.776000000002</v>
      </c>
      <c r="Q22" s="52">
        <v>27110.1</v>
      </c>
      <c r="R22" s="52">
        <v>23732.799999999999</v>
      </c>
      <c r="S22" s="52">
        <v>29941.3</v>
      </c>
      <c r="T22" s="52">
        <v>31519.5</v>
      </c>
      <c r="U22" s="52">
        <v>32522.63</v>
      </c>
      <c r="V22" s="52">
        <v>35023.93</v>
      </c>
      <c r="W22" s="52">
        <v>42355.64</v>
      </c>
      <c r="X22" s="52">
        <v>51190.07</v>
      </c>
      <c r="Y22" s="52">
        <v>55678.1</v>
      </c>
      <c r="Z22" s="52">
        <v>61913.08</v>
      </c>
      <c r="AA22" s="52">
        <v>60985.68</v>
      </c>
      <c r="AB22" s="52">
        <v>75818.589000000007</v>
      </c>
      <c r="AC22" s="52">
        <v>65277.758999999998</v>
      </c>
      <c r="AD22" s="52">
        <v>66266.027000000002</v>
      </c>
      <c r="AE22" s="52">
        <v>58672.658000000003</v>
      </c>
      <c r="AF22" s="52">
        <v>63462.896000000001</v>
      </c>
      <c r="AG22" s="52">
        <v>71400.927000000011</v>
      </c>
      <c r="AH22" s="52">
        <v>77760</v>
      </c>
      <c r="AI22" s="52">
        <v>83280</v>
      </c>
      <c r="AJ22" s="52">
        <v>88396.694000000003</v>
      </c>
      <c r="AK22" s="52">
        <v>98279.25</v>
      </c>
      <c r="AL22" s="52">
        <v>112235.04300000001</v>
      </c>
      <c r="AM22" s="52">
        <v>122877.333</v>
      </c>
      <c r="AN22" s="52">
        <v>126517.179</v>
      </c>
      <c r="AO22" s="52">
        <v>136838.11499999999</v>
      </c>
      <c r="AP22" s="52">
        <v>146834.777</v>
      </c>
      <c r="AQ22" s="52">
        <v>167503.97500000001</v>
      </c>
    </row>
    <row r="23" spans="2:43" x14ac:dyDescent="0.2">
      <c r="B23" s="1218"/>
      <c r="C23" s="21" t="s">
        <v>982</v>
      </c>
      <c r="D23" s="52">
        <v>217032.03</v>
      </c>
      <c r="E23" s="52">
        <v>231601.12</v>
      </c>
      <c r="F23" s="52">
        <v>264849.71000000002</v>
      </c>
      <c r="G23" s="52">
        <v>261871.75</v>
      </c>
      <c r="H23" s="52">
        <v>317594.28999999998</v>
      </c>
      <c r="I23" s="52">
        <v>365401.29</v>
      </c>
      <c r="J23" s="52">
        <v>374602.1</v>
      </c>
      <c r="K23" s="52">
        <v>437823.1</v>
      </c>
      <c r="L23" s="52">
        <v>506777.5</v>
      </c>
      <c r="M23" s="51">
        <v>512278</v>
      </c>
      <c r="N23" s="52">
        <v>521922.8</v>
      </c>
      <c r="O23" s="52">
        <v>575828.80000000005</v>
      </c>
      <c r="P23" s="52">
        <v>640355.00300000003</v>
      </c>
      <c r="Q23" s="52">
        <v>705719.4</v>
      </c>
      <c r="R23" s="52">
        <v>779787.5</v>
      </c>
      <c r="S23" s="52">
        <v>804920.8</v>
      </c>
      <c r="T23" s="52">
        <v>902699.9</v>
      </c>
      <c r="U23" s="52">
        <v>950877.62</v>
      </c>
      <c r="V23" s="52">
        <v>1029804.87</v>
      </c>
      <c r="W23" s="52">
        <v>1107641.3899999999</v>
      </c>
      <c r="X23" s="52">
        <v>1227995.43</v>
      </c>
      <c r="Y23" s="52">
        <v>1289473.8999999999</v>
      </c>
      <c r="Z23" s="52">
        <v>1428219.95</v>
      </c>
      <c r="AA23" s="52">
        <v>1538279.89</v>
      </c>
      <c r="AB23" s="52">
        <v>1678133.172</v>
      </c>
      <c r="AC23" s="52">
        <v>1758445.1129999999</v>
      </c>
      <c r="AD23" s="52">
        <v>1902646.675</v>
      </c>
      <c r="AE23" s="52">
        <v>2008295.6189999999</v>
      </c>
      <c r="AF23" s="52">
        <v>2242163.9500000002</v>
      </c>
      <c r="AG23" s="52">
        <v>2302304.9739999999</v>
      </c>
      <c r="AH23" s="52">
        <v>2510950</v>
      </c>
      <c r="AI23" s="52">
        <v>2599460</v>
      </c>
      <c r="AJ23" s="52">
        <v>2721882.2230000002</v>
      </c>
      <c r="AK23" s="52">
        <v>2830842.36</v>
      </c>
      <c r="AL23" s="52">
        <v>3042172.5129999998</v>
      </c>
      <c r="AM23" s="52">
        <v>3208009.602</v>
      </c>
      <c r="AN23" s="52">
        <v>3497226.9569999999</v>
      </c>
      <c r="AO23" s="52">
        <v>3586696.5669999998</v>
      </c>
      <c r="AP23" s="52">
        <v>4030181.5150000001</v>
      </c>
      <c r="AQ23" s="52">
        <v>4270385.9529999997</v>
      </c>
    </row>
    <row r="24" spans="2:43" x14ac:dyDescent="0.2">
      <c r="B24" s="1218"/>
      <c r="C24" s="21" t="s">
        <v>438</v>
      </c>
      <c r="D24" s="52">
        <v>10083.379999999999</v>
      </c>
      <c r="E24" s="52">
        <v>10632.91</v>
      </c>
      <c r="F24" s="52">
        <v>15801.06</v>
      </c>
      <c r="G24" s="52">
        <v>16601.14</v>
      </c>
      <c r="H24" s="52">
        <v>22456.79</v>
      </c>
      <c r="I24" s="52">
        <v>22853.46</v>
      </c>
      <c r="J24" s="52">
        <v>17498.3</v>
      </c>
      <c r="K24" s="52">
        <v>6161.7</v>
      </c>
      <c r="L24" s="52">
        <v>11703.4</v>
      </c>
      <c r="M24" s="51">
        <v>14799.5</v>
      </c>
      <c r="N24" s="52">
        <v>17578.2</v>
      </c>
      <c r="O24" s="52">
        <v>21012.7</v>
      </c>
      <c r="P24" s="52">
        <v>27631.208999999999</v>
      </c>
      <c r="Q24" s="52">
        <v>26914.9</v>
      </c>
      <c r="R24" s="52">
        <v>20974.9</v>
      </c>
      <c r="S24" s="52">
        <v>26350.9</v>
      </c>
      <c r="T24" s="52">
        <v>24135</v>
      </c>
      <c r="U24" s="52">
        <v>16969.21</v>
      </c>
      <c r="V24" s="52">
        <v>17479.27</v>
      </c>
      <c r="W24" s="52">
        <v>18409.18</v>
      </c>
      <c r="X24" s="52">
        <v>26415</v>
      </c>
      <c r="Y24" s="52">
        <v>26014.5</v>
      </c>
      <c r="Z24" s="52">
        <v>25653.19</v>
      </c>
      <c r="AA24" s="52">
        <v>27803.88</v>
      </c>
      <c r="AB24" s="52">
        <v>32907.81</v>
      </c>
      <c r="AC24" s="52">
        <v>26768.293000000001</v>
      </c>
      <c r="AD24" s="52">
        <v>16003.391</v>
      </c>
      <c r="AE24" s="52">
        <v>16155.937</v>
      </c>
      <c r="AF24" s="52">
        <v>13786.012000000001</v>
      </c>
      <c r="AG24" s="52">
        <v>13660.791999999999</v>
      </c>
      <c r="AH24" s="52">
        <v>11340</v>
      </c>
      <c r="AI24" s="52">
        <v>6500</v>
      </c>
      <c r="AJ24" s="52">
        <v>6029.5300000000007</v>
      </c>
      <c r="AK24" s="52">
        <v>8493.6579999999994</v>
      </c>
      <c r="AL24" s="52">
        <v>7716.5829999999996</v>
      </c>
      <c r="AM24" s="52">
        <v>8571.7039999999997</v>
      </c>
      <c r="AN24" s="52">
        <v>8699.3809999999994</v>
      </c>
      <c r="AO24" s="52">
        <v>4542.018</v>
      </c>
      <c r="AP24" s="52">
        <v>5095.674</v>
      </c>
      <c r="AQ24" s="52">
        <v>13771.637000000001</v>
      </c>
    </row>
    <row r="25" spans="2:43" s="38" customFormat="1" ht="10.5" x14ac:dyDescent="0.15">
      <c r="B25" s="46"/>
      <c r="C25" s="47" t="s">
        <v>434</v>
      </c>
      <c r="D25" s="56">
        <v>532160.68999999994</v>
      </c>
      <c r="E25" s="56">
        <v>551829.61</v>
      </c>
      <c r="F25" s="56">
        <v>614995.87000000011</v>
      </c>
      <c r="G25" s="56">
        <v>640943.53999999992</v>
      </c>
      <c r="H25" s="56">
        <v>733058.33000000007</v>
      </c>
      <c r="I25" s="56">
        <v>831501.03999999992</v>
      </c>
      <c r="J25" s="56">
        <v>868917</v>
      </c>
      <c r="K25" s="56">
        <v>969381.29999999993</v>
      </c>
      <c r="L25" s="56">
        <v>1086755.2</v>
      </c>
      <c r="M25" s="56">
        <v>1109666.5</v>
      </c>
      <c r="N25" s="56">
        <v>1141079.3999999999</v>
      </c>
      <c r="O25" s="56">
        <v>1205461.5</v>
      </c>
      <c r="P25" s="56">
        <v>1383199.841</v>
      </c>
      <c r="Q25" s="56">
        <v>1411304.4</v>
      </c>
      <c r="R25" s="56">
        <v>1564280</v>
      </c>
      <c r="S25" s="56">
        <v>1569277.1</v>
      </c>
      <c r="T25" s="56">
        <v>1739577.2000000002</v>
      </c>
      <c r="U25" s="56">
        <v>1832792.37</v>
      </c>
      <c r="V25" s="55">
        <v>1971913.86</v>
      </c>
      <c r="W25" s="55">
        <v>2092892.4199999997</v>
      </c>
      <c r="X25" s="55">
        <v>2349792.04</v>
      </c>
      <c r="Y25" s="55">
        <v>2436518.7000000002</v>
      </c>
      <c r="Z25" s="55">
        <v>2688214.5</v>
      </c>
      <c r="AA25" s="55">
        <v>2850642.7199999997</v>
      </c>
      <c r="AB25" s="55">
        <v>3098848.4439999997</v>
      </c>
      <c r="AC25" s="55">
        <v>3222030.46</v>
      </c>
      <c r="AD25" s="55">
        <v>3491559.12</v>
      </c>
      <c r="AE25" s="55">
        <v>3673293.1749999998</v>
      </c>
      <c r="AF25" s="55">
        <v>4035043.0490000006</v>
      </c>
      <c r="AG25" s="55">
        <v>4091532.3519999995</v>
      </c>
      <c r="AH25" s="55">
        <v>4473680</v>
      </c>
      <c r="AI25" s="55">
        <v>4696310</v>
      </c>
      <c r="AJ25" s="55">
        <v>5022974.2249999996</v>
      </c>
      <c r="AK25" s="55">
        <v>5202073.7660000008</v>
      </c>
      <c r="AL25" s="55">
        <v>5505828.8620000007</v>
      </c>
      <c r="AM25" s="55">
        <v>5823129.7140000006</v>
      </c>
      <c r="AN25" s="55">
        <f>SUM(AN17:AN24)</f>
        <v>6193077.7089999998</v>
      </c>
      <c r="AO25" s="55">
        <f>SUM(AO17:AO24)</f>
        <v>6538220.3229999999</v>
      </c>
      <c r="AP25" s="55">
        <f>SUM(AP17:AP24)</f>
        <v>7176830.8160000006</v>
      </c>
      <c r="AQ25" s="55">
        <v>7823381.7469999995</v>
      </c>
    </row>
    <row r="26" spans="2:43" s="38" customFormat="1" ht="10.5" x14ac:dyDescent="0.15">
      <c r="B26" s="264"/>
      <c r="D26" s="265"/>
      <c r="E26" s="265"/>
      <c r="F26" s="265"/>
      <c r="G26" s="265"/>
      <c r="H26" s="265"/>
      <c r="I26" s="265"/>
      <c r="J26" s="265"/>
      <c r="K26" s="265"/>
      <c r="L26" s="265"/>
      <c r="M26" s="265"/>
      <c r="N26" s="265"/>
      <c r="O26" s="265"/>
      <c r="P26" s="265"/>
      <c r="Q26" s="265"/>
      <c r="R26" s="265"/>
      <c r="S26" s="265"/>
      <c r="T26" s="265"/>
      <c r="U26" s="265"/>
      <c r="V26" s="105"/>
      <c r="W26" s="105"/>
      <c r="X26" s="105"/>
      <c r="Y26" s="105"/>
      <c r="Z26" s="105"/>
      <c r="AA26" s="105"/>
      <c r="AB26" s="105"/>
      <c r="AC26" s="105"/>
      <c r="AD26" s="105"/>
      <c r="AE26" s="105"/>
      <c r="AF26" s="105"/>
      <c r="AG26" s="105"/>
      <c r="AH26" s="105"/>
      <c r="AI26" s="105"/>
      <c r="AJ26" s="105"/>
      <c r="AK26" s="105"/>
      <c r="AL26" s="105"/>
      <c r="AM26" s="105"/>
      <c r="AN26" s="105"/>
      <c r="AO26" s="105"/>
      <c r="AP26" s="105"/>
      <c r="AQ26" s="105"/>
    </row>
    <row r="27" spans="2:43" x14ac:dyDescent="0.2">
      <c r="B27" s="1218" t="s">
        <v>983</v>
      </c>
      <c r="C27" s="21" t="s">
        <v>433</v>
      </c>
      <c r="D27" s="52">
        <v>39373.22</v>
      </c>
      <c r="E27" s="52">
        <v>44187.47</v>
      </c>
      <c r="F27" s="52">
        <v>31773.67</v>
      </c>
      <c r="G27" s="52">
        <v>32976.379999999997</v>
      </c>
      <c r="H27" s="52">
        <v>21928.91</v>
      </c>
      <c r="I27" s="52">
        <v>24738.95</v>
      </c>
      <c r="J27" s="52">
        <v>21566.7</v>
      </c>
      <c r="K27" s="52">
        <v>23541.4</v>
      </c>
      <c r="L27" s="52">
        <v>17371.3</v>
      </c>
      <c r="M27" s="52">
        <v>25992.2</v>
      </c>
      <c r="N27" s="52">
        <v>25538.5</v>
      </c>
      <c r="O27" s="52">
        <v>31128.799999999999</v>
      </c>
      <c r="P27" s="52">
        <v>20291.165000000001</v>
      </c>
      <c r="Q27" s="52">
        <v>25764</v>
      </c>
      <c r="R27" s="52">
        <v>27763.4</v>
      </c>
      <c r="S27" s="52">
        <v>12521.4</v>
      </c>
      <c r="T27" s="52">
        <v>17496.900000000001</v>
      </c>
      <c r="U27" s="52">
        <v>17909.740000000002</v>
      </c>
      <c r="V27" s="52">
        <v>19629.79</v>
      </c>
      <c r="W27" s="52">
        <v>20866.8</v>
      </c>
      <c r="X27" s="52">
        <v>22104</v>
      </c>
      <c r="Y27" s="52">
        <v>37007.5</v>
      </c>
      <c r="Z27" s="52">
        <v>52026.18</v>
      </c>
      <c r="AA27" s="52">
        <v>43138.93</v>
      </c>
      <c r="AB27" s="52">
        <v>42444.525999999998</v>
      </c>
      <c r="AC27" s="52">
        <v>48225.044999999998</v>
      </c>
      <c r="AD27" s="52">
        <v>44003.932000000001</v>
      </c>
      <c r="AE27" s="52">
        <v>45294.966</v>
      </c>
      <c r="AF27" s="52">
        <v>58594.976999999999</v>
      </c>
      <c r="AG27" s="52">
        <v>58191.993999999999</v>
      </c>
      <c r="AH27" s="52">
        <v>63080</v>
      </c>
      <c r="AI27" s="52">
        <v>69280</v>
      </c>
      <c r="AJ27" s="52">
        <v>74888.491999999998</v>
      </c>
      <c r="AK27" s="52">
        <v>81594.701000000001</v>
      </c>
      <c r="AL27" s="52">
        <v>89395.213000000003</v>
      </c>
      <c r="AM27" s="52">
        <v>93897.604000000007</v>
      </c>
      <c r="AN27" s="52">
        <v>109883.027</v>
      </c>
      <c r="AO27" s="52">
        <v>123344.973</v>
      </c>
      <c r="AP27" s="52">
        <v>140593.48199999999</v>
      </c>
      <c r="AQ27" s="52">
        <v>157863.31100000002</v>
      </c>
    </row>
    <row r="28" spans="2:43" x14ac:dyDescent="0.2">
      <c r="B28" s="1218"/>
      <c r="C28" s="21" t="s">
        <v>1952</v>
      </c>
      <c r="D28" s="52">
        <v>28720.82</v>
      </c>
      <c r="E28" s="52">
        <v>25294.07</v>
      </c>
      <c r="F28" s="52">
        <v>23333.7</v>
      </c>
      <c r="G28" s="52">
        <v>24039.54</v>
      </c>
      <c r="H28" s="52">
        <v>27840.52</v>
      </c>
      <c r="I28" s="52">
        <v>21139.84</v>
      </c>
      <c r="J28" s="52">
        <v>39644.400000000001</v>
      </c>
      <c r="K28" s="52">
        <v>38854.199999999997</v>
      </c>
      <c r="L28" s="52">
        <v>36305.800000000003</v>
      </c>
      <c r="M28" s="52">
        <v>37678.800000000003</v>
      </c>
      <c r="N28" s="52">
        <v>52898.9</v>
      </c>
      <c r="O28" s="52">
        <v>46827.3</v>
      </c>
      <c r="P28" s="52">
        <v>56027.248</v>
      </c>
      <c r="Q28" s="52">
        <v>85271.9</v>
      </c>
      <c r="R28" s="52">
        <v>92332.4</v>
      </c>
      <c r="S28" s="52">
        <v>119845.1</v>
      </c>
      <c r="T28" s="52">
        <v>117397.8</v>
      </c>
      <c r="U28" s="52">
        <v>149544.4</v>
      </c>
      <c r="V28" s="52">
        <v>153996.32</v>
      </c>
      <c r="W28" s="52">
        <v>150213.53</v>
      </c>
      <c r="X28" s="52">
        <v>151647.73000000001</v>
      </c>
      <c r="Y28" s="52">
        <v>147111.1</v>
      </c>
      <c r="Z28" s="52">
        <v>145302.32</v>
      </c>
      <c r="AA28" s="52">
        <v>128446.8</v>
      </c>
      <c r="AB28" s="52">
        <v>123341.10400000001</v>
      </c>
      <c r="AC28" s="52">
        <v>164833.40900000001</v>
      </c>
      <c r="AD28" s="52">
        <v>161497.97500000001</v>
      </c>
      <c r="AE28" s="52">
        <v>159864.16099999999</v>
      </c>
      <c r="AF28" s="52">
        <v>179249.076</v>
      </c>
      <c r="AG28" s="52">
        <v>201102.82799999998</v>
      </c>
      <c r="AH28" s="52">
        <v>200080</v>
      </c>
      <c r="AI28" s="52">
        <v>219020</v>
      </c>
      <c r="AJ28" s="52">
        <v>228763.25600000002</v>
      </c>
      <c r="AK28" s="52">
        <v>241598.49199999997</v>
      </c>
      <c r="AL28" s="52">
        <v>245503.747</v>
      </c>
      <c r="AM28" s="52">
        <v>271457.174</v>
      </c>
      <c r="AN28" s="52">
        <v>335330.54700000002</v>
      </c>
      <c r="AO28" s="52">
        <v>299642.10499999998</v>
      </c>
      <c r="AP28" s="52">
        <v>302429.20500000002</v>
      </c>
      <c r="AQ28" s="52">
        <v>387777.89400000003</v>
      </c>
    </row>
    <row r="29" spans="2:43" x14ac:dyDescent="0.2">
      <c r="B29" s="1218"/>
      <c r="C29" s="21" t="s">
        <v>977</v>
      </c>
      <c r="D29" s="52">
        <v>33304.29</v>
      </c>
      <c r="E29" s="52">
        <v>24976.57</v>
      </c>
      <c r="F29" s="52">
        <v>20439.330000000002</v>
      </c>
      <c r="G29" s="52">
        <v>22088.720000000001</v>
      </c>
      <c r="H29" s="52">
        <v>30096.11</v>
      </c>
      <c r="I29" s="52">
        <v>24863.34</v>
      </c>
      <c r="J29" s="52">
        <v>39482.400000000001</v>
      </c>
      <c r="K29" s="52">
        <v>58076.2</v>
      </c>
      <c r="L29" s="52">
        <v>69012</v>
      </c>
      <c r="M29" s="52">
        <v>66276.600000000006</v>
      </c>
      <c r="N29" s="52">
        <v>89117.4</v>
      </c>
      <c r="O29" s="52">
        <v>86151.2</v>
      </c>
      <c r="P29" s="52">
        <v>116029.51300000001</v>
      </c>
      <c r="Q29" s="52">
        <v>134887.6</v>
      </c>
      <c r="R29" s="52">
        <v>160904.1</v>
      </c>
      <c r="S29" s="52">
        <v>142797.1</v>
      </c>
      <c r="T29" s="52">
        <v>147007.1</v>
      </c>
      <c r="U29" s="52">
        <v>155222.39999999999</v>
      </c>
      <c r="V29" s="52">
        <v>167689.68</v>
      </c>
      <c r="W29" s="52">
        <v>183293.68</v>
      </c>
      <c r="X29" s="52">
        <v>177766.26</v>
      </c>
      <c r="Y29" s="52">
        <v>208657</v>
      </c>
      <c r="Z29" s="52">
        <v>192008.12</v>
      </c>
      <c r="AA29" s="52">
        <v>199165.25</v>
      </c>
      <c r="AB29" s="52">
        <v>182017.302</v>
      </c>
      <c r="AC29" s="52">
        <v>213063.89499999999</v>
      </c>
      <c r="AD29" s="52">
        <v>218708.25200000001</v>
      </c>
      <c r="AE29" s="52">
        <v>213619.33900000001</v>
      </c>
      <c r="AF29" s="52">
        <v>218914.48800000001</v>
      </c>
      <c r="AG29" s="52">
        <v>239677.274</v>
      </c>
      <c r="AH29" s="52">
        <v>271260</v>
      </c>
      <c r="AI29" s="52">
        <v>283050</v>
      </c>
      <c r="AJ29" s="52">
        <v>297978.40899999999</v>
      </c>
      <c r="AK29" s="52">
        <v>306989.38900000008</v>
      </c>
      <c r="AL29" s="52">
        <v>328509.06599999999</v>
      </c>
      <c r="AM29" s="52">
        <v>292020.62199999997</v>
      </c>
      <c r="AN29" s="52">
        <v>409792.30800000002</v>
      </c>
      <c r="AO29" s="52">
        <v>362698.33799999999</v>
      </c>
      <c r="AP29" s="52">
        <v>419033.43</v>
      </c>
      <c r="AQ29" s="52">
        <v>427968.22100000002</v>
      </c>
    </row>
    <row r="30" spans="2:43" x14ac:dyDescent="0.2">
      <c r="B30" s="1218"/>
      <c r="C30" s="21" t="s">
        <v>978</v>
      </c>
      <c r="D30" s="53"/>
      <c r="E30" s="52">
        <v>5088.49</v>
      </c>
      <c r="F30" s="52">
        <v>7067.55</v>
      </c>
      <c r="G30" s="52">
        <v>7587.85</v>
      </c>
      <c r="H30" s="52">
        <v>8349.6200000000008</v>
      </c>
      <c r="I30" s="52">
        <v>20059.169999999998</v>
      </c>
      <c r="J30" s="52">
        <v>18522.2</v>
      </c>
      <c r="K30" s="52">
        <v>22028.3</v>
      </c>
      <c r="L30" s="52">
        <v>19891.400000000001</v>
      </c>
      <c r="M30" s="52">
        <v>34564.1</v>
      </c>
      <c r="N30" s="52">
        <v>41034.699999999997</v>
      </c>
      <c r="O30" s="52">
        <v>45021.1</v>
      </c>
      <c r="P30" s="52">
        <v>57027.182000000001</v>
      </c>
      <c r="Q30" s="52">
        <v>85099.6</v>
      </c>
      <c r="R30" s="52">
        <v>84990.2</v>
      </c>
      <c r="S30" s="52">
        <v>75608.5</v>
      </c>
      <c r="T30" s="52">
        <v>80128.800000000003</v>
      </c>
      <c r="U30" s="52">
        <v>80414.33</v>
      </c>
      <c r="V30" s="53">
        <v>86878.81</v>
      </c>
      <c r="W30" s="53">
        <v>90171.22</v>
      </c>
      <c r="X30" s="53">
        <v>80439.600000000006</v>
      </c>
      <c r="Y30" s="53">
        <v>115478.48</v>
      </c>
      <c r="Z30" s="53">
        <v>101382.59</v>
      </c>
      <c r="AA30" s="53">
        <v>130766.99</v>
      </c>
      <c r="AB30" s="53">
        <v>142089.609</v>
      </c>
      <c r="AC30" s="53">
        <v>154861.315</v>
      </c>
      <c r="AD30" s="53">
        <v>139791.72399999999</v>
      </c>
      <c r="AE30" s="53">
        <v>135686.647</v>
      </c>
      <c r="AF30" s="53">
        <v>164809.65</v>
      </c>
      <c r="AG30" s="53">
        <v>230956.52100000001</v>
      </c>
      <c r="AH30" s="53">
        <v>231290</v>
      </c>
      <c r="AI30" s="53">
        <v>291710</v>
      </c>
      <c r="AJ30" s="53">
        <v>346552.79700000002</v>
      </c>
      <c r="AK30" s="53">
        <v>366748.43</v>
      </c>
      <c r="AL30" s="53">
        <v>358900.47199999995</v>
      </c>
      <c r="AM30" s="53">
        <v>386653.52899999998</v>
      </c>
      <c r="AN30" s="53">
        <v>373694.60200000001</v>
      </c>
      <c r="AO30" s="53">
        <v>525064.20499999996</v>
      </c>
      <c r="AP30" s="53">
        <v>468671.22899999999</v>
      </c>
      <c r="AQ30" s="53">
        <v>628872.64800000004</v>
      </c>
    </row>
    <row r="31" spans="2:43" x14ac:dyDescent="0.2">
      <c r="B31" s="1218"/>
      <c r="C31" s="21" t="s">
        <v>980</v>
      </c>
      <c r="D31" s="52">
        <v>187317.26</v>
      </c>
      <c r="E31" s="52">
        <v>163704.71</v>
      </c>
      <c r="F31" s="52">
        <v>172578.82</v>
      </c>
      <c r="G31" s="52">
        <v>195925.95</v>
      </c>
      <c r="H31" s="52">
        <v>207157.03</v>
      </c>
      <c r="I31" s="52">
        <v>210328.4</v>
      </c>
      <c r="J31" s="52">
        <v>237150.4</v>
      </c>
      <c r="K31" s="52">
        <v>236540.1</v>
      </c>
      <c r="L31" s="52">
        <v>257502.1</v>
      </c>
      <c r="M31" s="52">
        <v>288095.90000000002</v>
      </c>
      <c r="N31" s="52">
        <v>312516.09999999998</v>
      </c>
      <c r="O31" s="52">
        <v>314102.90000000002</v>
      </c>
      <c r="P31" s="52">
        <v>364558.79200000002</v>
      </c>
      <c r="Q31" s="52">
        <v>347443.1</v>
      </c>
      <c r="R31" s="52">
        <v>367130.2</v>
      </c>
      <c r="S31" s="52">
        <v>373452</v>
      </c>
      <c r="T31" s="52">
        <v>394828</v>
      </c>
      <c r="U31" s="52">
        <v>413222.72</v>
      </c>
      <c r="V31" s="52">
        <v>442896.51</v>
      </c>
      <c r="W31" s="52">
        <v>464791.95</v>
      </c>
      <c r="X31" s="52">
        <v>498448.1</v>
      </c>
      <c r="Y31" s="52">
        <v>486523.8</v>
      </c>
      <c r="Z31" s="52">
        <v>551250.4</v>
      </c>
      <c r="AA31" s="52">
        <v>586068.12</v>
      </c>
      <c r="AB31" s="52">
        <v>658720.84400000004</v>
      </c>
      <c r="AC31" s="52">
        <v>768744.12100000004</v>
      </c>
      <c r="AD31" s="52">
        <v>793514.96400000004</v>
      </c>
      <c r="AE31" s="52">
        <v>806740.728</v>
      </c>
      <c r="AF31" s="52">
        <v>913038.14899999998</v>
      </c>
      <c r="AG31" s="52">
        <v>913867.57500000007</v>
      </c>
      <c r="AH31" s="52">
        <v>979720</v>
      </c>
      <c r="AI31" s="52">
        <v>1041800</v>
      </c>
      <c r="AJ31" s="52">
        <v>1090744.1950000001</v>
      </c>
      <c r="AK31" s="52">
        <v>1152614.273</v>
      </c>
      <c r="AL31" s="52">
        <v>1135569.6259999999</v>
      </c>
      <c r="AM31" s="52">
        <v>1014853.4430000001</v>
      </c>
      <c r="AN31" s="52">
        <v>1126666.689</v>
      </c>
      <c r="AO31" s="52">
        <v>1141841.345</v>
      </c>
      <c r="AP31" s="52">
        <v>1224997.5379999999</v>
      </c>
      <c r="AQ31" s="52">
        <v>1387954.2180000001</v>
      </c>
    </row>
    <row r="32" spans="2:43" x14ac:dyDescent="0.2">
      <c r="B32" s="1218"/>
      <c r="C32" s="21" t="s">
        <v>981</v>
      </c>
      <c r="D32" s="52">
        <v>7082.85</v>
      </c>
      <c r="E32" s="52">
        <v>5230.7299999999996</v>
      </c>
      <c r="F32" s="52">
        <v>9473.5300000000007</v>
      </c>
      <c r="G32" s="52">
        <v>8934.58</v>
      </c>
      <c r="H32" s="52">
        <v>7709.65</v>
      </c>
      <c r="I32" s="52">
        <v>15889.88</v>
      </c>
      <c r="J32" s="52">
        <v>17328.8</v>
      </c>
      <c r="K32" s="52">
        <v>23779</v>
      </c>
      <c r="L32" s="52">
        <v>22577.4</v>
      </c>
      <c r="M32" s="52">
        <v>24328.5</v>
      </c>
      <c r="N32" s="52">
        <v>22310</v>
      </c>
      <c r="O32" s="52">
        <v>27116.400000000001</v>
      </c>
      <c r="P32" s="52">
        <v>33870.606</v>
      </c>
      <c r="Q32" s="52">
        <v>35636.800000000003</v>
      </c>
      <c r="R32" s="52">
        <v>44582.7</v>
      </c>
      <c r="S32" s="52">
        <v>48909.8</v>
      </c>
      <c r="T32" s="52">
        <v>68839</v>
      </c>
      <c r="U32" s="52">
        <v>58856.58</v>
      </c>
      <c r="V32" s="52">
        <v>55058.42</v>
      </c>
      <c r="W32" s="52">
        <v>57798.54</v>
      </c>
      <c r="X32" s="52">
        <v>56665.3</v>
      </c>
      <c r="Y32" s="52">
        <v>61802.6</v>
      </c>
      <c r="Z32" s="52">
        <v>69806.03</v>
      </c>
      <c r="AA32" s="52">
        <v>81504.94</v>
      </c>
      <c r="AB32" s="52">
        <v>67237.528000000006</v>
      </c>
      <c r="AC32" s="52">
        <v>78402.807000000001</v>
      </c>
      <c r="AD32" s="52">
        <v>74037.072</v>
      </c>
      <c r="AE32" s="52">
        <v>85548.705000000002</v>
      </c>
      <c r="AF32" s="52">
        <v>80348.024000000005</v>
      </c>
      <c r="AG32" s="52">
        <v>84909.294999999998</v>
      </c>
      <c r="AH32" s="52">
        <v>115130</v>
      </c>
      <c r="AI32" s="52">
        <v>131900</v>
      </c>
      <c r="AJ32" s="52">
        <v>143663.64799999999</v>
      </c>
      <c r="AK32" s="52">
        <v>144505.125</v>
      </c>
      <c r="AL32" s="52">
        <v>184721.617</v>
      </c>
      <c r="AM32" s="52">
        <v>179200.32600000003</v>
      </c>
      <c r="AN32" s="52">
        <v>179935.85699999999</v>
      </c>
      <c r="AO32" s="52">
        <v>156113.98300000001</v>
      </c>
      <c r="AP32" s="52">
        <v>164611.883</v>
      </c>
      <c r="AQ32" s="52">
        <v>168254.109</v>
      </c>
    </row>
    <row r="33" spans="2:43" x14ac:dyDescent="0.2">
      <c r="B33" s="1218"/>
      <c r="C33" s="21" t="s">
        <v>982</v>
      </c>
      <c r="D33" s="52">
        <v>142290.29999999999</v>
      </c>
      <c r="E33" s="52">
        <v>159568.73000000001</v>
      </c>
      <c r="F33" s="52">
        <v>179031.2</v>
      </c>
      <c r="G33" s="52">
        <v>185020.1</v>
      </c>
      <c r="H33" s="52">
        <v>210209.11</v>
      </c>
      <c r="I33" s="52">
        <v>245442.33</v>
      </c>
      <c r="J33" s="52">
        <v>237022.3</v>
      </c>
      <c r="K33" s="52">
        <v>289802.40000000002</v>
      </c>
      <c r="L33" s="52">
        <v>321494.40000000002</v>
      </c>
      <c r="M33" s="52">
        <v>343651.1</v>
      </c>
      <c r="N33" s="52">
        <v>414132.1</v>
      </c>
      <c r="O33" s="52">
        <v>416912.1</v>
      </c>
      <c r="P33" s="52">
        <v>483185.71600000001</v>
      </c>
      <c r="Q33" s="52">
        <v>515438.5</v>
      </c>
      <c r="R33" s="52">
        <v>548487.4</v>
      </c>
      <c r="S33" s="52">
        <v>555205.30000000005</v>
      </c>
      <c r="T33" s="52">
        <v>600374.5</v>
      </c>
      <c r="U33" s="52">
        <v>638451.6</v>
      </c>
      <c r="V33" s="52">
        <v>700285.15</v>
      </c>
      <c r="W33" s="52">
        <v>759175.35</v>
      </c>
      <c r="X33" s="52">
        <v>825147.28</v>
      </c>
      <c r="Y33" s="52">
        <v>881179.2</v>
      </c>
      <c r="Z33" s="52">
        <v>952436.98</v>
      </c>
      <c r="AA33" s="52">
        <v>1024631.34</v>
      </c>
      <c r="AB33" s="52">
        <v>1110503.4539999999</v>
      </c>
      <c r="AC33" s="52">
        <v>1153285.9210000001</v>
      </c>
      <c r="AD33" s="52">
        <v>1200373.2609999999</v>
      </c>
      <c r="AE33" s="52">
        <v>1270925.25</v>
      </c>
      <c r="AF33" s="52">
        <v>1372436.6170000001</v>
      </c>
      <c r="AG33" s="52">
        <v>1374783.1979999999</v>
      </c>
      <c r="AH33" s="52">
        <v>1438290</v>
      </c>
      <c r="AI33" s="52">
        <v>1521390</v>
      </c>
      <c r="AJ33" s="52">
        <v>1520975.3900000001</v>
      </c>
      <c r="AK33" s="52">
        <v>1620865.084</v>
      </c>
      <c r="AL33" s="52">
        <v>1632290.084</v>
      </c>
      <c r="AM33" s="52">
        <v>1839444.145</v>
      </c>
      <c r="AN33" s="52">
        <v>1919080.7350000001</v>
      </c>
      <c r="AO33" s="52">
        <v>1957356.1880000001</v>
      </c>
      <c r="AP33" s="52">
        <v>2197996.7230000002</v>
      </c>
      <c r="AQ33" s="52">
        <v>2324823.9220000003</v>
      </c>
    </row>
    <row r="34" spans="2:43" x14ac:dyDescent="0.2">
      <c r="B34" s="1218"/>
      <c r="C34" s="21" t="s">
        <v>438</v>
      </c>
      <c r="D34" s="52">
        <v>5441.7</v>
      </c>
      <c r="E34" s="52">
        <v>6693.25</v>
      </c>
      <c r="F34" s="52">
        <v>8450.82</v>
      </c>
      <c r="G34" s="52">
        <v>12427.63</v>
      </c>
      <c r="H34" s="52">
        <v>12507.4</v>
      </c>
      <c r="I34" s="52">
        <v>10834.65</v>
      </c>
      <c r="J34" s="52">
        <v>4938.3</v>
      </c>
      <c r="K34" s="52">
        <v>3197.5</v>
      </c>
      <c r="L34" s="52">
        <v>8097.4</v>
      </c>
      <c r="M34" s="52">
        <v>15256.7</v>
      </c>
      <c r="N34" s="52">
        <v>14078.1</v>
      </c>
      <c r="O34" s="52">
        <v>15638.1</v>
      </c>
      <c r="P34" s="52">
        <v>35747.161999999997</v>
      </c>
      <c r="Q34" s="52">
        <v>28072.6</v>
      </c>
      <c r="R34" s="52">
        <v>22256.1</v>
      </c>
      <c r="S34" s="52">
        <v>11808.8</v>
      </c>
      <c r="T34" s="52">
        <v>22176.6</v>
      </c>
      <c r="U34" s="52">
        <v>6797.49</v>
      </c>
      <c r="V34" s="52">
        <v>5731.27</v>
      </c>
      <c r="W34" s="52">
        <v>6658.64</v>
      </c>
      <c r="X34" s="52">
        <v>6320.92</v>
      </c>
      <c r="Y34" s="52">
        <v>14513.1</v>
      </c>
      <c r="Z34" s="52">
        <v>14395.57</v>
      </c>
      <c r="AA34" s="52">
        <v>10476.719999999999</v>
      </c>
      <c r="AB34" s="52">
        <v>12348.084999999999</v>
      </c>
      <c r="AC34" s="52">
        <v>8391.4480000000003</v>
      </c>
      <c r="AD34" s="52">
        <v>9274.2019999999993</v>
      </c>
      <c r="AE34" s="52">
        <v>8092.1710000000003</v>
      </c>
      <c r="AF34" s="52">
        <v>9793.7180000000008</v>
      </c>
      <c r="AG34" s="52">
        <v>8122.7120000000004</v>
      </c>
      <c r="AH34" s="52">
        <v>8850</v>
      </c>
      <c r="AI34" s="52">
        <v>7250</v>
      </c>
      <c r="AJ34" s="52">
        <v>5653.174</v>
      </c>
      <c r="AK34" s="52">
        <v>5869.4070000000002</v>
      </c>
      <c r="AL34" s="52">
        <v>1967.4659999999999</v>
      </c>
      <c r="AM34" s="52">
        <v>1252.0440000000001</v>
      </c>
      <c r="AN34" s="52">
        <v>3152.5369999999998</v>
      </c>
      <c r="AO34" s="52">
        <v>1146.789</v>
      </c>
      <c r="AP34" s="52">
        <v>3910.5830000000001</v>
      </c>
      <c r="AQ34" s="52">
        <v>9227.2459999999992</v>
      </c>
    </row>
    <row r="35" spans="2:43" s="38" customFormat="1" ht="10.5" x14ac:dyDescent="0.15">
      <c r="B35" s="46"/>
      <c r="C35" s="47" t="s">
        <v>434</v>
      </c>
      <c r="D35" s="56">
        <v>443530.44</v>
      </c>
      <c r="E35" s="56">
        <v>434744.02</v>
      </c>
      <c r="F35" s="56">
        <v>452148.62000000005</v>
      </c>
      <c r="G35" s="56">
        <v>489000.75</v>
      </c>
      <c r="H35" s="56">
        <v>525798.35</v>
      </c>
      <c r="I35" s="56">
        <v>573296.56000000006</v>
      </c>
      <c r="J35" s="56">
        <v>615655.5</v>
      </c>
      <c r="K35" s="56">
        <v>695819.1</v>
      </c>
      <c r="L35" s="56">
        <v>752251.8</v>
      </c>
      <c r="M35" s="56">
        <v>835843.89999999991</v>
      </c>
      <c r="N35" s="56">
        <v>971625.79999999993</v>
      </c>
      <c r="O35" s="56">
        <v>982897.9</v>
      </c>
      <c r="P35" s="56">
        <v>1166737.3840000001</v>
      </c>
      <c r="Q35" s="56">
        <v>1257614.1000000001</v>
      </c>
      <c r="R35" s="56">
        <v>1348446.5</v>
      </c>
      <c r="S35" s="56">
        <v>1340148.0000000002</v>
      </c>
      <c r="T35" s="56">
        <v>1448248.7000000002</v>
      </c>
      <c r="U35" s="56">
        <v>1520419.26</v>
      </c>
      <c r="V35" s="55">
        <v>1632165.9500000002</v>
      </c>
      <c r="W35" s="55">
        <v>1732969.7099999997</v>
      </c>
      <c r="X35" s="55">
        <v>1818539.19</v>
      </c>
      <c r="Y35" s="55">
        <v>1952272.7</v>
      </c>
      <c r="Z35" s="55">
        <v>2078608.19</v>
      </c>
      <c r="AA35" s="55">
        <v>2204199.09</v>
      </c>
      <c r="AB35" s="55">
        <v>2338702.4519999996</v>
      </c>
      <c r="AC35" s="55">
        <v>2589807.9610000001</v>
      </c>
      <c r="AD35" s="55">
        <v>2641201.3819999998</v>
      </c>
      <c r="AE35" s="55">
        <v>2725771.9670000002</v>
      </c>
      <c r="AF35" s="55">
        <v>2997184.6989999996</v>
      </c>
      <c r="AG35" s="55">
        <v>3111611.3969999999</v>
      </c>
      <c r="AH35" s="55">
        <v>3307700</v>
      </c>
      <c r="AI35" s="55">
        <v>3565400</v>
      </c>
      <c r="AJ35" s="55">
        <v>3709219.361</v>
      </c>
      <c r="AK35" s="55">
        <v>3920784.9010000005</v>
      </c>
      <c r="AL35" s="55">
        <v>3976857.2909999997</v>
      </c>
      <c r="AM35" s="55">
        <v>4078778.8870000001</v>
      </c>
      <c r="AN35" s="55">
        <f>SUM(AN27:AN34)</f>
        <v>4457536.3019999992</v>
      </c>
      <c r="AO35" s="55">
        <f>SUM(AO27:AO34)</f>
        <v>4567207.926</v>
      </c>
      <c r="AP35" s="55">
        <f>SUM(AP27:AP34)</f>
        <v>4922244.0729999999</v>
      </c>
      <c r="AQ35" s="55">
        <v>5492741.5690000011</v>
      </c>
    </row>
    <row r="36" spans="2:43" s="38" customFormat="1" ht="10.5" x14ac:dyDescent="0.15">
      <c r="B36" s="264"/>
      <c r="D36" s="265"/>
      <c r="E36" s="265"/>
      <c r="F36" s="265"/>
      <c r="G36" s="265"/>
      <c r="H36" s="265"/>
      <c r="I36" s="265"/>
      <c r="J36" s="265"/>
      <c r="K36" s="265"/>
      <c r="L36" s="265"/>
      <c r="M36" s="265"/>
      <c r="N36" s="265"/>
      <c r="O36" s="265"/>
      <c r="P36" s="265"/>
      <c r="Q36" s="265"/>
      <c r="R36" s="265"/>
      <c r="S36" s="265"/>
      <c r="T36" s="265"/>
      <c r="U36" s="265"/>
      <c r="V36" s="105"/>
      <c r="W36" s="105"/>
      <c r="X36" s="105"/>
      <c r="Y36" s="105"/>
      <c r="Z36" s="105"/>
      <c r="AA36" s="105"/>
      <c r="AB36" s="105"/>
      <c r="AC36" s="105"/>
      <c r="AD36" s="105"/>
      <c r="AE36" s="105"/>
      <c r="AF36" s="105"/>
      <c r="AG36" s="105"/>
      <c r="AH36" s="105"/>
      <c r="AI36" s="105"/>
      <c r="AJ36" s="105"/>
      <c r="AK36" s="105"/>
      <c r="AL36" s="105"/>
      <c r="AM36" s="105"/>
      <c r="AN36" s="105"/>
      <c r="AO36" s="105"/>
      <c r="AP36" s="105"/>
      <c r="AQ36" s="105"/>
    </row>
    <row r="37" spans="2:43" x14ac:dyDescent="0.2">
      <c r="B37" s="1218" t="s">
        <v>1265</v>
      </c>
      <c r="C37" s="21" t="s">
        <v>433</v>
      </c>
      <c r="D37" s="53">
        <v>960.5</v>
      </c>
      <c r="E37" s="53">
        <v>1400.89</v>
      </c>
      <c r="F37" s="52">
        <v>1360.68</v>
      </c>
      <c r="G37" s="52">
        <v>2767.32</v>
      </c>
      <c r="H37" s="52">
        <v>3191.25</v>
      </c>
      <c r="I37" s="53">
        <v>3389.12</v>
      </c>
      <c r="J37" s="52">
        <v>4272.5</v>
      </c>
      <c r="K37" s="52">
        <v>1900.6</v>
      </c>
      <c r="L37" s="52">
        <v>2454.9</v>
      </c>
      <c r="M37" s="52">
        <v>3258.1</v>
      </c>
      <c r="N37" s="52">
        <v>2999.6</v>
      </c>
      <c r="O37" s="52">
        <v>3014.9</v>
      </c>
      <c r="P37" s="52">
        <v>5229.7889999999998</v>
      </c>
      <c r="Q37" s="52">
        <v>3440.9</v>
      </c>
      <c r="R37" s="52">
        <v>5143.5</v>
      </c>
      <c r="S37" s="52">
        <v>1790.9</v>
      </c>
      <c r="T37" s="52">
        <v>882.6</v>
      </c>
      <c r="U37" s="52">
        <v>709.98</v>
      </c>
      <c r="V37" s="52">
        <v>1240.56</v>
      </c>
      <c r="W37" s="52">
        <v>800.49</v>
      </c>
      <c r="X37" s="52">
        <v>1332.11</v>
      </c>
      <c r="Y37" s="52">
        <v>1010.2</v>
      </c>
      <c r="Z37" s="52">
        <v>1006.99</v>
      </c>
      <c r="AA37" s="52">
        <v>878.11</v>
      </c>
      <c r="AB37" s="52">
        <v>558.26</v>
      </c>
      <c r="AC37" s="52">
        <v>1489.924</v>
      </c>
      <c r="AD37" s="52">
        <v>1660.346</v>
      </c>
      <c r="AE37" s="52">
        <v>924.40499999999997</v>
      </c>
      <c r="AF37" s="52">
        <v>756.65099999999995</v>
      </c>
      <c r="AG37" s="52">
        <v>969.55600000000004</v>
      </c>
      <c r="AH37" s="52">
        <v>1880</v>
      </c>
      <c r="AI37" s="52">
        <v>2530</v>
      </c>
      <c r="AJ37" s="52">
        <v>2059.942</v>
      </c>
      <c r="AK37" s="52">
        <v>1658.748</v>
      </c>
      <c r="AL37" s="52">
        <v>2786.442</v>
      </c>
      <c r="AM37" s="52">
        <v>3495.94</v>
      </c>
      <c r="AN37" s="52">
        <v>4889.7969999999996</v>
      </c>
      <c r="AO37" s="52">
        <v>6642.5690000000004</v>
      </c>
      <c r="AP37" s="52">
        <v>9201.9660000000003</v>
      </c>
      <c r="AQ37" s="52">
        <v>9895.7489999999998</v>
      </c>
    </row>
    <row r="38" spans="2:43" x14ac:dyDescent="0.2">
      <c r="B38" s="1218"/>
      <c r="C38" s="21" t="s">
        <v>1952</v>
      </c>
      <c r="D38" s="53">
        <v>12492.58</v>
      </c>
      <c r="E38" s="53">
        <v>13031.37</v>
      </c>
      <c r="F38" s="52">
        <v>10448.98</v>
      </c>
      <c r="G38" s="52">
        <v>12885.49</v>
      </c>
      <c r="H38" s="52">
        <v>15903.45</v>
      </c>
      <c r="I38" s="53">
        <v>14560.82</v>
      </c>
      <c r="J38" s="52">
        <v>17433.099999999999</v>
      </c>
      <c r="K38" s="52">
        <v>15294.3</v>
      </c>
      <c r="L38" s="52">
        <v>14543.5</v>
      </c>
      <c r="M38" s="52">
        <v>14276.3</v>
      </c>
      <c r="N38" s="52">
        <v>19047.599999999999</v>
      </c>
      <c r="O38" s="52">
        <v>14278.1</v>
      </c>
      <c r="P38" s="52">
        <v>19050.118999999999</v>
      </c>
      <c r="Q38" s="52">
        <v>21026.7</v>
      </c>
      <c r="R38" s="52">
        <v>23571.8</v>
      </c>
      <c r="S38" s="52">
        <v>24778.9</v>
      </c>
      <c r="T38" s="52">
        <v>30492.5</v>
      </c>
      <c r="U38" s="52">
        <v>33660.080000000002</v>
      </c>
      <c r="V38" s="52">
        <v>38241.32</v>
      </c>
      <c r="W38" s="52">
        <v>43583.59</v>
      </c>
      <c r="X38" s="52">
        <v>50554.54</v>
      </c>
      <c r="Y38" s="52">
        <v>50777.599999999999</v>
      </c>
      <c r="Z38" s="52">
        <v>62241.03</v>
      </c>
      <c r="AA38" s="52">
        <v>69278.91</v>
      </c>
      <c r="AB38" s="52">
        <v>75213.175000000003</v>
      </c>
      <c r="AC38" s="52">
        <v>85650.678</v>
      </c>
      <c r="AD38" s="52">
        <v>93620.96</v>
      </c>
      <c r="AE38" s="52">
        <v>90436.028000000006</v>
      </c>
      <c r="AF38" s="52">
        <v>102771.408</v>
      </c>
      <c r="AG38" s="52">
        <v>118740.34300000001</v>
      </c>
      <c r="AH38" s="52">
        <v>134550</v>
      </c>
      <c r="AI38" s="52">
        <v>200590</v>
      </c>
      <c r="AJ38" s="52">
        <v>197031.54200000002</v>
      </c>
      <c r="AK38" s="52">
        <v>208682.06699999998</v>
      </c>
      <c r="AL38" s="52">
        <v>227256.00499999998</v>
      </c>
      <c r="AM38" s="52">
        <v>257315.95900000003</v>
      </c>
      <c r="AN38" s="52">
        <v>263937.65399999998</v>
      </c>
      <c r="AO38" s="52">
        <v>279566.94300000003</v>
      </c>
      <c r="AP38" s="52">
        <v>349840.288</v>
      </c>
      <c r="AQ38" s="52">
        <v>337087.23300000001</v>
      </c>
    </row>
    <row r="39" spans="2:43" x14ac:dyDescent="0.2">
      <c r="B39" s="1218"/>
      <c r="C39" s="21" t="s">
        <v>977</v>
      </c>
      <c r="D39" s="53">
        <v>2343.21</v>
      </c>
      <c r="E39" s="53">
        <v>956.39</v>
      </c>
      <c r="F39" s="52">
        <v>2476.73</v>
      </c>
      <c r="G39" s="52">
        <v>1772.94</v>
      </c>
      <c r="H39" s="52">
        <v>1720.78</v>
      </c>
      <c r="I39" s="53">
        <v>2048.69</v>
      </c>
      <c r="J39" s="52">
        <v>1649.9</v>
      </c>
      <c r="K39" s="52">
        <v>1268.2</v>
      </c>
      <c r="L39" s="52">
        <v>1344.1</v>
      </c>
      <c r="M39" s="52">
        <v>1090.8</v>
      </c>
      <c r="N39" s="52">
        <v>1612.5</v>
      </c>
      <c r="O39" s="52">
        <v>1092.9000000000001</v>
      </c>
      <c r="P39" s="52">
        <v>5353.0559999999996</v>
      </c>
      <c r="Q39" s="52">
        <v>3298.1</v>
      </c>
      <c r="R39" s="52">
        <v>3364.1</v>
      </c>
      <c r="S39" s="52">
        <v>3753.6</v>
      </c>
      <c r="T39" s="52">
        <v>6217.4</v>
      </c>
      <c r="U39" s="52">
        <v>4996.82</v>
      </c>
      <c r="V39" s="52">
        <v>4823.8599999999997</v>
      </c>
      <c r="W39" s="52">
        <v>5757.53</v>
      </c>
      <c r="X39" s="52">
        <v>8044.08</v>
      </c>
      <c r="Y39" s="52">
        <v>5283.2</v>
      </c>
      <c r="Z39" s="52">
        <v>10128</v>
      </c>
      <c r="AA39" s="52">
        <v>10033.18</v>
      </c>
      <c r="AB39" s="52">
        <v>11646.526</v>
      </c>
      <c r="AC39" s="52">
        <v>13357.513999999999</v>
      </c>
      <c r="AD39" s="52">
        <v>10089.620999999999</v>
      </c>
      <c r="AE39" s="52">
        <v>5433.5209999999997</v>
      </c>
      <c r="AF39" s="52">
        <v>3563.7570000000001</v>
      </c>
      <c r="AG39" s="52">
        <v>4663.9130000000005</v>
      </c>
      <c r="AH39" s="52">
        <v>5170</v>
      </c>
      <c r="AI39" s="52">
        <v>11740</v>
      </c>
      <c r="AJ39" s="52">
        <v>23270.143</v>
      </c>
      <c r="AK39" s="52">
        <v>13257.861999999999</v>
      </c>
      <c r="AL39" s="52">
        <v>23273.490999999998</v>
      </c>
      <c r="AM39" s="52">
        <v>12439.012000000001</v>
      </c>
      <c r="AN39" s="52">
        <v>15454.315000000001</v>
      </c>
      <c r="AO39" s="52">
        <v>17517.446</v>
      </c>
      <c r="AP39" s="52">
        <v>27914.875</v>
      </c>
      <c r="AQ39" s="52">
        <v>31713.916999999998</v>
      </c>
    </row>
    <row r="40" spans="2:43" x14ac:dyDescent="0.2">
      <c r="B40" s="1218"/>
      <c r="C40" s="21" t="s">
        <v>978</v>
      </c>
      <c r="D40" s="53"/>
      <c r="E40" s="53">
        <v>100.83</v>
      </c>
      <c r="F40" s="52">
        <v>119.85</v>
      </c>
      <c r="G40" s="52">
        <v>262.77</v>
      </c>
      <c r="H40" s="52">
        <v>210.68</v>
      </c>
      <c r="I40" s="53">
        <v>100.92</v>
      </c>
      <c r="J40" s="52">
        <v>72.2</v>
      </c>
      <c r="K40" s="52">
        <v>276.7</v>
      </c>
      <c r="L40" s="52">
        <v>183.5</v>
      </c>
      <c r="M40" s="52">
        <v>109</v>
      </c>
      <c r="N40" s="52">
        <v>60</v>
      </c>
      <c r="O40" s="52">
        <v>276.7</v>
      </c>
      <c r="P40" s="52">
        <v>248.59399999999999</v>
      </c>
      <c r="Q40" s="52">
        <v>1672.3</v>
      </c>
      <c r="R40" s="52">
        <v>659.4</v>
      </c>
      <c r="S40" s="52">
        <v>38</v>
      </c>
      <c r="T40" s="52">
        <v>1083.7</v>
      </c>
      <c r="U40" s="52">
        <v>571.57000000000005</v>
      </c>
      <c r="V40" s="53">
        <v>550.32000000000005</v>
      </c>
      <c r="W40" s="53">
        <v>1475.84</v>
      </c>
      <c r="X40" s="53">
        <v>1234.72</v>
      </c>
      <c r="Y40" s="53">
        <v>1071.1099999999999</v>
      </c>
      <c r="Z40" s="53">
        <v>2237.62</v>
      </c>
      <c r="AA40" s="53">
        <v>2081.5300000000002</v>
      </c>
      <c r="AB40" s="53">
        <v>688.63699999999994</v>
      </c>
      <c r="AC40" s="53">
        <v>1363.2909999999999</v>
      </c>
      <c r="AD40" s="53">
        <v>1543.5329999999999</v>
      </c>
      <c r="AE40" s="53">
        <v>1811.1389999999999</v>
      </c>
      <c r="AF40" s="53">
        <v>734.56700000000001</v>
      </c>
      <c r="AG40" s="53">
        <v>1031.8679999999999</v>
      </c>
      <c r="AH40" s="53">
        <v>760</v>
      </c>
      <c r="AI40" s="53">
        <v>900</v>
      </c>
      <c r="AJ40" s="53">
        <v>5296.1189999999997</v>
      </c>
      <c r="AK40" s="53">
        <v>4429.7150000000001</v>
      </c>
      <c r="AL40" s="53">
        <v>1235.837</v>
      </c>
      <c r="AM40" s="53">
        <v>2127.924</v>
      </c>
      <c r="AN40" s="53">
        <v>6256.366</v>
      </c>
      <c r="AO40" s="53">
        <v>9108.7260000000006</v>
      </c>
      <c r="AP40" s="53">
        <v>2547.3620000000001</v>
      </c>
      <c r="AQ40" s="53">
        <v>3416.9939999999997</v>
      </c>
    </row>
    <row r="41" spans="2:43" x14ac:dyDescent="0.2">
      <c r="B41" s="1218"/>
      <c r="C41" s="21" t="s">
        <v>980</v>
      </c>
      <c r="D41" s="53">
        <v>35647.31</v>
      </c>
      <c r="E41" s="53">
        <v>40625.26</v>
      </c>
      <c r="F41" s="52">
        <v>41793.15</v>
      </c>
      <c r="G41" s="52">
        <v>41260.120000000003</v>
      </c>
      <c r="H41" s="52">
        <v>43447.32</v>
      </c>
      <c r="I41" s="53">
        <v>37421.24</v>
      </c>
      <c r="J41" s="52">
        <v>38213</v>
      </c>
      <c r="K41" s="52">
        <v>40827.4</v>
      </c>
      <c r="L41" s="52">
        <v>42249.4</v>
      </c>
      <c r="M41" s="52">
        <v>45546.1</v>
      </c>
      <c r="N41" s="52">
        <v>46719.5</v>
      </c>
      <c r="O41" s="52">
        <v>47240.3</v>
      </c>
      <c r="P41" s="52">
        <v>55919.985999999997</v>
      </c>
      <c r="Q41" s="52">
        <v>48865.1</v>
      </c>
      <c r="R41" s="52">
        <v>51679.5</v>
      </c>
      <c r="S41" s="52">
        <v>53978.5</v>
      </c>
      <c r="T41" s="52">
        <v>57517.5</v>
      </c>
      <c r="U41" s="52">
        <v>62954.32</v>
      </c>
      <c r="V41" s="52">
        <v>71169.78</v>
      </c>
      <c r="W41" s="52">
        <v>72819.34</v>
      </c>
      <c r="X41" s="52">
        <v>87526.37</v>
      </c>
      <c r="Y41" s="52">
        <v>85212.7</v>
      </c>
      <c r="Z41" s="52">
        <v>92473.07</v>
      </c>
      <c r="AA41" s="52">
        <v>99084.54</v>
      </c>
      <c r="AB41" s="52">
        <v>110800.448</v>
      </c>
      <c r="AC41" s="52">
        <v>117781.008</v>
      </c>
      <c r="AD41" s="52">
        <v>130127.109</v>
      </c>
      <c r="AE41" s="52">
        <v>136870.886</v>
      </c>
      <c r="AF41" s="52">
        <v>147348.378</v>
      </c>
      <c r="AG41" s="52">
        <v>133238.902</v>
      </c>
      <c r="AH41" s="52">
        <v>123300</v>
      </c>
      <c r="AI41" s="52">
        <v>127790</v>
      </c>
      <c r="AJ41" s="52">
        <v>139839.77899999998</v>
      </c>
      <c r="AK41" s="52">
        <v>143018.78199999998</v>
      </c>
      <c r="AL41" s="52">
        <v>166837.505</v>
      </c>
      <c r="AM41" s="52">
        <v>159087.80600000001</v>
      </c>
      <c r="AN41" s="52">
        <v>138333.823</v>
      </c>
      <c r="AO41" s="52">
        <v>123510.105</v>
      </c>
      <c r="AP41" s="52">
        <v>147474.712</v>
      </c>
      <c r="AQ41" s="52">
        <v>157451.81</v>
      </c>
    </row>
    <row r="42" spans="2:43" x14ac:dyDescent="0.2">
      <c r="B42" s="1218"/>
      <c r="C42" s="21" t="s">
        <v>981</v>
      </c>
      <c r="D42" s="53">
        <v>1637.09</v>
      </c>
      <c r="E42" s="53">
        <v>1576.44</v>
      </c>
      <c r="F42" s="52">
        <v>1549.5</v>
      </c>
      <c r="G42" s="52">
        <v>1028.94</v>
      </c>
      <c r="H42" s="52">
        <v>1186.92</v>
      </c>
      <c r="I42" s="53">
        <v>1712.13</v>
      </c>
      <c r="J42" s="52">
        <v>3136.2</v>
      </c>
      <c r="K42" s="52">
        <v>3380.7</v>
      </c>
      <c r="L42" s="52">
        <v>3292</v>
      </c>
      <c r="M42" s="52">
        <v>2974.3</v>
      </c>
      <c r="N42" s="52">
        <v>3080</v>
      </c>
      <c r="O42" s="52">
        <v>3056.3</v>
      </c>
      <c r="P42" s="52">
        <v>3642.395</v>
      </c>
      <c r="Q42" s="52">
        <v>3086.2</v>
      </c>
      <c r="R42" s="52">
        <v>2520.6</v>
      </c>
      <c r="S42" s="52">
        <v>3125.3</v>
      </c>
      <c r="T42" s="52">
        <v>3143.5</v>
      </c>
      <c r="U42" s="52">
        <v>2733.01</v>
      </c>
      <c r="V42" s="52">
        <v>4272.16</v>
      </c>
      <c r="W42" s="52">
        <v>5433.94</v>
      </c>
      <c r="X42" s="52">
        <v>5816.7</v>
      </c>
      <c r="Y42" s="52">
        <v>6044</v>
      </c>
      <c r="Z42" s="52">
        <v>6963.42</v>
      </c>
      <c r="AA42" s="52">
        <v>7023.36</v>
      </c>
      <c r="AB42" s="52">
        <v>13783.181</v>
      </c>
      <c r="AC42" s="52">
        <v>9468.7199999999993</v>
      </c>
      <c r="AD42" s="52">
        <v>9297.4259999999995</v>
      </c>
      <c r="AE42" s="52">
        <v>10162.67</v>
      </c>
      <c r="AF42" s="52">
        <v>9566.8250000000007</v>
      </c>
      <c r="AG42" s="52">
        <v>9083.0589999999993</v>
      </c>
      <c r="AH42" s="52">
        <v>7830</v>
      </c>
      <c r="AI42" s="52">
        <v>8370</v>
      </c>
      <c r="AJ42" s="52">
        <v>8010.4229999999998</v>
      </c>
      <c r="AK42" s="52">
        <v>11511.380000000001</v>
      </c>
      <c r="AL42" s="52">
        <v>13591.473</v>
      </c>
      <c r="AM42" s="52">
        <v>13846.295</v>
      </c>
      <c r="AN42" s="52">
        <v>25228.737000000001</v>
      </c>
      <c r="AO42" s="52">
        <v>9449.1129999999994</v>
      </c>
      <c r="AP42" s="52">
        <v>12918.797</v>
      </c>
      <c r="AQ42" s="52">
        <v>19494.329000000002</v>
      </c>
    </row>
    <row r="43" spans="2:43" x14ac:dyDescent="0.2">
      <c r="B43" s="1218"/>
      <c r="C43" s="21" t="s">
        <v>982</v>
      </c>
      <c r="D43" s="53">
        <v>44914</v>
      </c>
      <c r="E43" s="53">
        <v>42490.54</v>
      </c>
      <c r="F43" s="52">
        <v>45014.16</v>
      </c>
      <c r="G43" s="52">
        <v>49325.65</v>
      </c>
      <c r="H43" s="52">
        <v>49155.75</v>
      </c>
      <c r="I43" s="53">
        <v>55231.87</v>
      </c>
      <c r="J43" s="52">
        <v>64979.199999999997</v>
      </c>
      <c r="K43" s="52">
        <v>74453.5</v>
      </c>
      <c r="L43" s="52">
        <v>81690.600000000006</v>
      </c>
      <c r="M43" s="52">
        <v>83075</v>
      </c>
      <c r="N43" s="52">
        <v>95935.6</v>
      </c>
      <c r="O43" s="52">
        <v>106696.5</v>
      </c>
      <c r="P43" s="52">
        <v>116598.649</v>
      </c>
      <c r="Q43" s="52">
        <v>119023.5</v>
      </c>
      <c r="R43" s="52">
        <v>136133.1</v>
      </c>
      <c r="S43" s="52">
        <v>129759</v>
      </c>
      <c r="T43" s="52">
        <v>143009.20000000001</v>
      </c>
      <c r="U43" s="52">
        <v>150816.1</v>
      </c>
      <c r="V43" s="52">
        <v>170788.9</v>
      </c>
      <c r="W43" s="52">
        <v>174642.97</v>
      </c>
      <c r="X43" s="52">
        <v>206574.86</v>
      </c>
      <c r="Y43" s="52">
        <v>222697.5</v>
      </c>
      <c r="Z43" s="52">
        <v>245490.44</v>
      </c>
      <c r="AA43" s="52">
        <v>258020.53</v>
      </c>
      <c r="AB43" s="52">
        <v>273194.32400000002</v>
      </c>
      <c r="AC43" s="52">
        <v>282254.84700000001</v>
      </c>
      <c r="AD43" s="52">
        <v>299816.96600000001</v>
      </c>
      <c r="AE43" s="52">
        <v>332972.60700000002</v>
      </c>
      <c r="AF43" s="52">
        <v>393727.16200000001</v>
      </c>
      <c r="AG43" s="52">
        <v>404598.04300000001</v>
      </c>
      <c r="AH43" s="52">
        <v>451040</v>
      </c>
      <c r="AI43" s="52">
        <v>473120</v>
      </c>
      <c r="AJ43" s="52">
        <v>498192.19800000003</v>
      </c>
      <c r="AK43" s="52">
        <v>509231.53200000001</v>
      </c>
      <c r="AL43" s="52">
        <v>545680.63099999994</v>
      </c>
      <c r="AM43" s="52">
        <v>578311.9389999999</v>
      </c>
      <c r="AN43" s="52">
        <v>610462.11800000002</v>
      </c>
      <c r="AO43" s="52">
        <v>656771.16899999999</v>
      </c>
      <c r="AP43" s="52">
        <v>721804.89899999998</v>
      </c>
      <c r="AQ43" s="52">
        <v>727623.91799999995</v>
      </c>
    </row>
    <row r="44" spans="2:43" x14ac:dyDescent="0.2">
      <c r="B44" s="1218"/>
      <c r="C44" s="21" t="s">
        <v>438</v>
      </c>
      <c r="D44" s="53">
        <v>2252.7399999999998</v>
      </c>
      <c r="E44" s="53">
        <v>1429.8</v>
      </c>
      <c r="F44" s="52">
        <v>5399.1</v>
      </c>
      <c r="G44" s="52">
        <v>2881.4</v>
      </c>
      <c r="H44" s="52">
        <v>8433.35</v>
      </c>
      <c r="I44" s="53">
        <v>11495.14</v>
      </c>
      <c r="J44" s="52">
        <v>6217.6</v>
      </c>
      <c r="K44" s="52">
        <v>1652.2</v>
      </c>
      <c r="L44" s="52">
        <v>2596.3000000000002</v>
      </c>
      <c r="M44" s="52">
        <v>1976.9</v>
      </c>
      <c r="N44" s="52">
        <v>5290.7</v>
      </c>
      <c r="O44" s="52">
        <v>6271</v>
      </c>
      <c r="P44" s="52">
        <v>4645.0659999999998</v>
      </c>
      <c r="Q44" s="52">
        <v>3779.2</v>
      </c>
      <c r="R44" s="52">
        <v>4371.2</v>
      </c>
      <c r="S44" s="52">
        <v>5142.6000000000004</v>
      </c>
      <c r="T44" s="52">
        <v>3372.2</v>
      </c>
      <c r="U44" s="52">
        <v>4447.7700000000004</v>
      </c>
      <c r="V44" s="52">
        <v>3334.29</v>
      </c>
      <c r="W44" s="52">
        <v>4078.06</v>
      </c>
      <c r="X44" s="52">
        <v>3087.65</v>
      </c>
      <c r="Y44" s="52">
        <v>5346.7</v>
      </c>
      <c r="Z44" s="52">
        <v>3209.81</v>
      </c>
      <c r="AA44" s="52">
        <v>4607.6899999999996</v>
      </c>
      <c r="AB44" s="52">
        <v>7613.5749999999998</v>
      </c>
      <c r="AC44" s="52">
        <v>6853.7269999999999</v>
      </c>
      <c r="AD44" s="52">
        <v>9221.3029999999999</v>
      </c>
      <c r="AE44" s="52">
        <v>15692.732</v>
      </c>
      <c r="AF44" s="52">
        <v>17116.084999999999</v>
      </c>
      <c r="AG44" s="52">
        <v>13391.038</v>
      </c>
      <c r="AH44" s="52">
        <v>33380</v>
      </c>
      <c r="AI44" s="52">
        <v>7230</v>
      </c>
      <c r="AJ44" s="52">
        <v>5091.0259999999998</v>
      </c>
      <c r="AK44" s="52">
        <v>4825.12</v>
      </c>
      <c r="AL44" s="52">
        <v>19671.072</v>
      </c>
      <c r="AM44" s="52">
        <v>19887.861999999997</v>
      </c>
      <c r="AN44" s="52">
        <v>15022.825999999999</v>
      </c>
      <c r="AO44" s="52">
        <v>7267.9939999999997</v>
      </c>
      <c r="AP44" s="52">
        <v>10354.844999999999</v>
      </c>
      <c r="AQ44" s="52">
        <v>10789.032999999999</v>
      </c>
    </row>
    <row r="45" spans="2:43" s="38" customFormat="1" ht="10.5" x14ac:dyDescent="0.15">
      <c r="B45" s="46"/>
      <c r="C45" s="47" t="s">
        <v>434</v>
      </c>
      <c r="D45" s="56">
        <v>100247.43000000001</v>
      </c>
      <c r="E45" s="56">
        <v>101611.52</v>
      </c>
      <c r="F45" s="56">
        <v>108162.15000000001</v>
      </c>
      <c r="G45" s="56">
        <v>112184.63</v>
      </c>
      <c r="H45" s="56">
        <v>123249.5</v>
      </c>
      <c r="I45" s="56">
        <v>125959.93</v>
      </c>
      <c r="J45" s="56">
        <v>135973.69999999998</v>
      </c>
      <c r="K45" s="56">
        <v>139053.6</v>
      </c>
      <c r="L45" s="56">
        <v>148354.29999999999</v>
      </c>
      <c r="M45" s="56">
        <v>152306.49999999997</v>
      </c>
      <c r="N45" s="56">
        <v>174745.5</v>
      </c>
      <c r="O45" s="56">
        <v>181926.7</v>
      </c>
      <c r="P45" s="56">
        <v>210687.65399999998</v>
      </c>
      <c r="Q45" s="56">
        <v>204192</v>
      </c>
      <c r="R45" s="56">
        <v>227443.20000000001</v>
      </c>
      <c r="S45" s="56">
        <v>222366.80000000002</v>
      </c>
      <c r="T45" s="56">
        <v>245718.60000000003</v>
      </c>
      <c r="U45" s="56">
        <v>260889.65</v>
      </c>
      <c r="V45" s="55">
        <v>294421.19</v>
      </c>
      <c r="W45" s="55">
        <v>308591.75999999995</v>
      </c>
      <c r="X45" s="55">
        <v>364171.03</v>
      </c>
      <c r="Y45" s="55">
        <v>377443</v>
      </c>
      <c r="Z45" s="55">
        <v>423750.38</v>
      </c>
      <c r="AA45" s="55">
        <v>451007.85000000003</v>
      </c>
      <c r="AB45" s="55">
        <v>493498.12600000005</v>
      </c>
      <c r="AC45" s="55">
        <v>518219.70899999997</v>
      </c>
      <c r="AD45" s="55">
        <v>555377.26399999997</v>
      </c>
      <c r="AE45" s="55">
        <v>594303.98800000001</v>
      </c>
      <c r="AF45" s="55">
        <v>675584.83299999998</v>
      </c>
      <c r="AG45" s="55">
        <v>685716.72200000007</v>
      </c>
      <c r="AH45" s="55">
        <v>757900</v>
      </c>
      <c r="AI45" s="55">
        <v>832280</v>
      </c>
      <c r="AJ45" s="55">
        <v>878791.1719999999</v>
      </c>
      <c r="AK45" s="55">
        <v>896615.20599999989</v>
      </c>
      <c r="AL45" s="55">
        <v>1000332.456</v>
      </c>
      <c r="AM45" s="55">
        <v>1046512.737</v>
      </c>
      <c r="AN45" s="55">
        <f>SUM(AN37:AN44)</f>
        <v>1079585.6359999999</v>
      </c>
      <c r="AO45" s="55">
        <f>SUM(AO37:AO44)</f>
        <v>1109834.0649999999</v>
      </c>
      <c r="AP45" s="55">
        <f>SUM(AP37:AP44)</f>
        <v>1282057.7439999999</v>
      </c>
      <c r="AQ45" s="55">
        <v>1297472.983</v>
      </c>
    </row>
    <row r="46" spans="2:43" s="38" customFormat="1" ht="10.5" x14ac:dyDescent="0.15">
      <c r="B46" s="264"/>
      <c r="D46" s="265"/>
      <c r="E46" s="265"/>
      <c r="F46" s="265"/>
      <c r="G46" s="265"/>
      <c r="H46" s="265"/>
      <c r="I46" s="265"/>
      <c r="J46" s="265"/>
      <c r="K46" s="265"/>
      <c r="L46" s="265"/>
      <c r="M46" s="265"/>
      <c r="N46" s="265"/>
      <c r="O46" s="265"/>
      <c r="P46" s="265"/>
      <c r="Q46" s="265"/>
      <c r="R46" s="265"/>
      <c r="S46" s="265"/>
      <c r="T46" s="265"/>
      <c r="U46" s="265"/>
      <c r="V46" s="105"/>
      <c r="W46" s="105"/>
      <c r="X46" s="105"/>
      <c r="Y46" s="105"/>
      <c r="Z46" s="105"/>
      <c r="AA46" s="105"/>
      <c r="AB46" s="105"/>
      <c r="AC46" s="105"/>
      <c r="AD46" s="105"/>
      <c r="AE46" s="105"/>
      <c r="AF46" s="105"/>
      <c r="AG46" s="105"/>
      <c r="AH46" s="105"/>
      <c r="AI46" s="105"/>
      <c r="AJ46" s="105"/>
      <c r="AK46" s="105"/>
      <c r="AL46" s="105"/>
      <c r="AM46" s="105"/>
      <c r="AN46" s="105"/>
      <c r="AO46" s="105"/>
      <c r="AP46" s="105"/>
      <c r="AQ46" s="105"/>
    </row>
    <row r="47" spans="2:43" x14ac:dyDescent="0.2">
      <c r="B47" s="1218" t="s">
        <v>984</v>
      </c>
      <c r="C47" s="21" t="s">
        <v>433</v>
      </c>
      <c r="D47" s="53">
        <v>327.24</v>
      </c>
      <c r="E47" s="53">
        <v>273.32</v>
      </c>
      <c r="F47" s="52">
        <v>241.18</v>
      </c>
      <c r="G47" s="52">
        <v>343.18</v>
      </c>
      <c r="H47" s="52">
        <v>459.98</v>
      </c>
      <c r="I47" s="53">
        <v>320.14</v>
      </c>
      <c r="J47" s="52">
        <v>1654.2</v>
      </c>
      <c r="K47" s="52">
        <v>726</v>
      </c>
      <c r="L47" s="52">
        <v>134.9</v>
      </c>
      <c r="M47" s="52">
        <v>261.5</v>
      </c>
      <c r="N47" s="52">
        <v>213.9</v>
      </c>
      <c r="O47" s="52">
        <v>308</v>
      </c>
      <c r="P47" s="52">
        <v>540.63199999999995</v>
      </c>
      <c r="Q47" s="52">
        <v>104</v>
      </c>
      <c r="R47" s="52">
        <v>209.9</v>
      </c>
      <c r="S47" s="52">
        <v>140.9</v>
      </c>
      <c r="T47" s="52">
        <v>125.6</v>
      </c>
      <c r="U47" s="52">
        <v>114.58</v>
      </c>
      <c r="V47" s="52">
        <v>233.31</v>
      </c>
      <c r="W47" s="52">
        <v>72.989999999999995</v>
      </c>
      <c r="X47" s="52">
        <v>212.59</v>
      </c>
      <c r="Y47" s="52">
        <v>150.30000000000001</v>
      </c>
      <c r="Z47" s="52">
        <v>124.84</v>
      </c>
      <c r="AA47" s="52">
        <v>147.72999999999999</v>
      </c>
      <c r="AB47" s="52">
        <v>133.792</v>
      </c>
      <c r="AC47" s="52">
        <v>193.58600000000001</v>
      </c>
      <c r="AD47" s="52">
        <v>117.358</v>
      </c>
      <c r="AE47" s="52">
        <v>109.816</v>
      </c>
      <c r="AF47" s="52">
        <v>1608.556</v>
      </c>
      <c r="AG47" s="52">
        <v>62.352000000000004</v>
      </c>
      <c r="AH47" s="52">
        <v>120</v>
      </c>
      <c r="AI47" s="52">
        <v>270</v>
      </c>
      <c r="AJ47" s="52">
        <v>146.67400000000001</v>
      </c>
      <c r="AK47" s="52">
        <v>337.46200000000005</v>
      </c>
      <c r="AL47" s="52">
        <v>451.27800000000002</v>
      </c>
      <c r="AM47" s="52">
        <v>386.685</v>
      </c>
      <c r="AN47" s="52">
        <v>384.02199999999999</v>
      </c>
      <c r="AO47" s="52">
        <v>480.411</v>
      </c>
      <c r="AP47" s="52">
        <v>507.74600000000004</v>
      </c>
      <c r="AQ47" s="52">
        <v>478.60599999999999</v>
      </c>
    </row>
    <row r="48" spans="2:43" x14ac:dyDescent="0.2">
      <c r="B48" s="1218"/>
      <c r="C48" s="21" t="s">
        <v>1952</v>
      </c>
      <c r="D48" s="53">
        <v>3542.2</v>
      </c>
      <c r="E48" s="53">
        <v>3517.92</v>
      </c>
      <c r="F48" s="52">
        <v>4195.2299999999996</v>
      </c>
      <c r="G48" s="52">
        <v>3285.46</v>
      </c>
      <c r="H48" s="52">
        <v>4851.95</v>
      </c>
      <c r="I48" s="53">
        <v>4128.37</v>
      </c>
      <c r="J48" s="52">
        <v>5594.8</v>
      </c>
      <c r="K48" s="52">
        <v>5392.3</v>
      </c>
      <c r="L48" s="52">
        <v>6937.9</v>
      </c>
      <c r="M48" s="52">
        <v>7597</v>
      </c>
      <c r="N48" s="52">
        <v>11154.4</v>
      </c>
      <c r="O48" s="52">
        <v>11916.9</v>
      </c>
      <c r="P48" s="52">
        <v>8638.8639999999996</v>
      </c>
      <c r="Q48" s="52">
        <v>5100.1000000000004</v>
      </c>
      <c r="R48" s="52">
        <v>10830.5</v>
      </c>
      <c r="S48" s="52">
        <v>11444.7</v>
      </c>
      <c r="T48" s="52">
        <v>13029.7</v>
      </c>
      <c r="U48" s="52">
        <v>12202.32</v>
      </c>
      <c r="V48" s="52">
        <v>12187</v>
      </c>
      <c r="W48" s="52">
        <v>11974.05</v>
      </c>
      <c r="X48" s="52">
        <v>16599.060000000001</v>
      </c>
      <c r="Y48" s="52">
        <v>16721</v>
      </c>
      <c r="Z48" s="52">
        <v>18357.27</v>
      </c>
      <c r="AA48" s="52">
        <v>21491.9</v>
      </c>
      <c r="AB48" s="52">
        <v>17664.936000000002</v>
      </c>
      <c r="AC48" s="52">
        <v>20946.546999999999</v>
      </c>
      <c r="AD48" s="52">
        <v>21641.594000000001</v>
      </c>
      <c r="AE48" s="52">
        <v>28816.381000000001</v>
      </c>
      <c r="AF48" s="52">
        <v>35485.182000000001</v>
      </c>
      <c r="AG48" s="52">
        <v>35728.644</v>
      </c>
      <c r="AH48" s="52">
        <v>43210</v>
      </c>
      <c r="AI48" s="52">
        <v>53050</v>
      </c>
      <c r="AJ48" s="52">
        <v>61839.953999999998</v>
      </c>
      <c r="AK48" s="52">
        <v>65836.718000000008</v>
      </c>
      <c r="AL48" s="52">
        <v>84501.137000000002</v>
      </c>
      <c r="AM48" s="52">
        <v>107964.33600000001</v>
      </c>
      <c r="AN48" s="52">
        <v>90219.756999999998</v>
      </c>
      <c r="AO48" s="52">
        <v>91757.512000000002</v>
      </c>
      <c r="AP48" s="52">
        <v>120627.625</v>
      </c>
      <c r="AQ48" s="52">
        <v>138837.38999999998</v>
      </c>
    </row>
    <row r="49" spans="2:43" x14ac:dyDescent="0.2">
      <c r="B49" s="1218"/>
      <c r="C49" s="21" t="s">
        <v>977</v>
      </c>
      <c r="D49" s="53">
        <v>645.38</v>
      </c>
      <c r="E49" s="53">
        <v>173.51</v>
      </c>
      <c r="F49" s="52">
        <v>298.54000000000002</v>
      </c>
      <c r="G49" s="52">
        <v>261.16000000000003</v>
      </c>
      <c r="H49" s="52">
        <v>601.83000000000004</v>
      </c>
      <c r="I49" s="53">
        <v>145.86000000000001</v>
      </c>
      <c r="J49" s="52">
        <v>488.9</v>
      </c>
      <c r="K49" s="52">
        <v>440.2</v>
      </c>
      <c r="L49" s="52">
        <v>452.7</v>
      </c>
      <c r="M49" s="52">
        <v>426.9</v>
      </c>
      <c r="N49" s="52">
        <v>508.9</v>
      </c>
      <c r="O49" s="52">
        <v>109.9</v>
      </c>
      <c r="P49" s="52">
        <v>1482.7560000000001</v>
      </c>
      <c r="Q49" s="52">
        <v>1750.3</v>
      </c>
      <c r="R49" s="52">
        <v>1409.6</v>
      </c>
      <c r="S49" s="52">
        <v>1987</v>
      </c>
      <c r="T49" s="52">
        <v>2637.8</v>
      </c>
      <c r="U49" s="52">
        <v>1952.56</v>
      </c>
      <c r="V49" s="52">
        <v>1857.7</v>
      </c>
      <c r="W49" s="52">
        <v>1829.15</v>
      </c>
      <c r="X49" s="52">
        <v>3314.82</v>
      </c>
      <c r="Y49" s="52">
        <v>3053.3</v>
      </c>
      <c r="Z49" s="52">
        <v>5916.97</v>
      </c>
      <c r="AA49" s="52">
        <v>5581.01</v>
      </c>
      <c r="AB49" s="52">
        <v>6874.8710000000001</v>
      </c>
      <c r="AC49" s="52">
        <v>6225.0129999999999</v>
      </c>
      <c r="AD49" s="52">
        <v>3080.212</v>
      </c>
      <c r="AE49" s="52">
        <v>5467.317</v>
      </c>
      <c r="AF49" s="52">
        <v>5530.8620000000001</v>
      </c>
      <c r="AG49" s="52">
        <v>5674.1089999999995</v>
      </c>
      <c r="AH49" s="52">
        <v>6940</v>
      </c>
      <c r="AI49" s="52">
        <v>5500</v>
      </c>
      <c r="AJ49" s="52">
        <v>9730.9259999999995</v>
      </c>
      <c r="AK49" s="52">
        <v>8625.6219999999994</v>
      </c>
      <c r="AL49" s="52">
        <v>5846.4090000000006</v>
      </c>
      <c r="AM49" s="52">
        <v>9841.2980000000007</v>
      </c>
      <c r="AN49" s="52">
        <v>7912.223</v>
      </c>
      <c r="AO49" s="52">
        <v>6580.87</v>
      </c>
      <c r="AP49" s="52">
        <v>12622.888000000001</v>
      </c>
      <c r="AQ49" s="52">
        <v>33736.142999999996</v>
      </c>
    </row>
    <row r="50" spans="2:43" x14ac:dyDescent="0.2">
      <c r="B50" s="1218"/>
      <c r="C50" s="21" t="s">
        <v>978</v>
      </c>
      <c r="D50" s="53"/>
      <c r="E50" s="53">
        <v>12.99</v>
      </c>
      <c r="F50" s="52">
        <v>3.36</v>
      </c>
      <c r="G50" s="52">
        <v>6.93</v>
      </c>
      <c r="H50" s="52">
        <v>14.97</v>
      </c>
      <c r="I50" s="53">
        <v>6.89</v>
      </c>
      <c r="J50" s="52">
        <v>25.4</v>
      </c>
      <c r="K50" s="52">
        <v>10.6</v>
      </c>
      <c r="L50" s="52">
        <v>9.1</v>
      </c>
      <c r="M50" s="52">
        <v>14.6</v>
      </c>
      <c r="N50" s="52">
        <v>306</v>
      </c>
      <c r="O50" s="52">
        <v>105.9</v>
      </c>
      <c r="P50" s="52">
        <v>56.895000000000003</v>
      </c>
      <c r="Q50" s="52">
        <v>316.5</v>
      </c>
      <c r="R50" s="52">
        <v>8</v>
      </c>
      <c r="S50" s="52">
        <v>5.6</v>
      </c>
      <c r="T50" s="52">
        <v>98.5</v>
      </c>
      <c r="U50" s="52">
        <v>27.23</v>
      </c>
      <c r="V50" s="53">
        <v>21.5</v>
      </c>
      <c r="W50" s="53">
        <v>121.52</v>
      </c>
      <c r="X50" s="53">
        <v>81.209999999999994</v>
      </c>
      <c r="Y50" s="53">
        <v>36.58</v>
      </c>
      <c r="Z50" s="53">
        <v>31.87</v>
      </c>
      <c r="AA50" s="53">
        <v>58.04</v>
      </c>
      <c r="AB50" s="53">
        <v>54.35</v>
      </c>
      <c r="AC50" s="53">
        <v>427.78800000000001</v>
      </c>
      <c r="AD50" s="53">
        <v>379.84</v>
      </c>
      <c r="AE50" s="53">
        <v>61.033999999999999</v>
      </c>
      <c r="AF50" s="53">
        <v>70.873999999999995</v>
      </c>
      <c r="AG50" s="53">
        <v>84.738</v>
      </c>
      <c r="AH50" s="53">
        <v>50</v>
      </c>
      <c r="AI50" s="53">
        <v>80</v>
      </c>
      <c r="AJ50" s="53">
        <v>98.701999999999998</v>
      </c>
      <c r="AK50" s="53">
        <v>310.31799999999998</v>
      </c>
      <c r="AL50" s="53">
        <v>1774.9660000000001</v>
      </c>
      <c r="AM50" s="53">
        <v>864.88199999999995</v>
      </c>
      <c r="AN50" s="53">
        <v>226.208</v>
      </c>
      <c r="AO50" s="53">
        <v>164.71799999999999</v>
      </c>
      <c r="AP50" s="53">
        <v>101.81</v>
      </c>
      <c r="AQ50" s="53">
        <v>586.73699999999997</v>
      </c>
    </row>
    <row r="51" spans="2:43" x14ac:dyDescent="0.2">
      <c r="B51" s="1218"/>
      <c r="C51" s="21" t="s">
        <v>980</v>
      </c>
      <c r="D51" s="53">
        <v>11955.59</v>
      </c>
      <c r="E51" s="53">
        <v>13000.87</v>
      </c>
      <c r="F51" s="52">
        <v>12148.3</v>
      </c>
      <c r="G51" s="52">
        <v>16627.86</v>
      </c>
      <c r="H51" s="52">
        <v>16736.66</v>
      </c>
      <c r="I51" s="53">
        <v>13907.81</v>
      </c>
      <c r="J51" s="52">
        <v>13729.7</v>
      </c>
      <c r="K51" s="52">
        <v>14919.7</v>
      </c>
      <c r="L51" s="52">
        <v>14495.4</v>
      </c>
      <c r="M51" s="52">
        <v>16553.2</v>
      </c>
      <c r="N51" s="52">
        <v>16234.1</v>
      </c>
      <c r="O51" s="52">
        <v>17354.5</v>
      </c>
      <c r="P51" s="52">
        <v>17632.418000000001</v>
      </c>
      <c r="Q51" s="52">
        <v>17765.5</v>
      </c>
      <c r="R51" s="52">
        <v>19921</v>
      </c>
      <c r="S51" s="52">
        <v>25771.200000000001</v>
      </c>
      <c r="T51" s="52">
        <v>26785.200000000001</v>
      </c>
      <c r="U51" s="52">
        <v>24156.69</v>
      </c>
      <c r="V51" s="52">
        <v>32606.38</v>
      </c>
      <c r="W51" s="52">
        <v>33810.080000000002</v>
      </c>
      <c r="X51" s="52">
        <v>36256.230000000003</v>
      </c>
      <c r="Y51" s="52">
        <v>36308.300000000003</v>
      </c>
      <c r="Z51" s="52">
        <v>40645.67</v>
      </c>
      <c r="AA51" s="52">
        <v>38764.36</v>
      </c>
      <c r="AB51" s="52">
        <v>44914.624000000003</v>
      </c>
      <c r="AC51" s="52">
        <v>43033.205999999998</v>
      </c>
      <c r="AD51" s="52">
        <v>49988.362000000001</v>
      </c>
      <c r="AE51" s="52">
        <v>49602.137999999999</v>
      </c>
      <c r="AF51" s="52">
        <v>52652.620999999999</v>
      </c>
      <c r="AG51" s="52">
        <v>46735.64</v>
      </c>
      <c r="AH51" s="52">
        <v>40900</v>
      </c>
      <c r="AI51" s="52">
        <v>45130</v>
      </c>
      <c r="AJ51" s="52">
        <v>56819.544999999998</v>
      </c>
      <c r="AK51" s="52">
        <v>48833.253999999994</v>
      </c>
      <c r="AL51" s="52">
        <v>52211.197</v>
      </c>
      <c r="AM51" s="52">
        <v>51462.830999999998</v>
      </c>
      <c r="AN51" s="52">
        <v>53174.781000000003</v>
      </c>
      <c r="AO51" s="52">
        <v>51817.993000000002</v>
      </c>
      <c r="AP51" s="52">
        <v>64724.288999999997</v>
      </c>
      <c r="AQ51" s="52">
        <v>65083.415999999997</v>
      </c>
    </row>
    <row r="52" spans="2:43" x14ac:dyDescent="0.2">
      <c r="B52" s="1218"/>
      <c r="C52" s="21" t="s">
        <v>981</v>
      </c>
      <c r="D52" s="53">
        <v>455.6</v>
      </c>
      <c r="E52" s="53">
        <v>273.11</v>
      </c>
      <c r="F52" s="52">
        <v>301.97000000000003</v>
      </c>
      <c r="G52" s="52">
        <v>295.81</v>
      </c>
      <c r="H52" s="52">
        <v>383.63</v>
      </c>
      <c r="I52" s="53">
        <v>443.18</v>
      </c>
      <c r="J52" s="52">
        <v>727.6</v>
      </c>
      <c r="K52" s="52">
        <v>902.6</v>
      </c>
      <c r="L52" s="52">
        <v>820.4</v>
      </c>
      <c r="M52" s="52">
        <v>846.3</v>
      </c>
      <c r="N52" s="52">
        <v>768.7</v>
      </c>
      <c r="O52" s="52">
        <v>603.70000000000005</v>
      </c>
      <c r="P52" s="52">
        <v>741.81799999999998</v>
      </c>
      <c r="Q52" s="52">
        <v>704.7</v>
      </c>
      <c r="R52" s="52">
        <v>909.2</v>
      </c>
      <c r="S52" s="52">
        <v>948</v>
      </c>
      <c r="T52" s="52">
        <v>1140.3</v>
      </c>
      <c r="U52" s="52">
        <v>1390.77</v>
      </c>
      <c r="V52" s="52">
        <v>996.39</v>
      </c>
      <c r="W52" s="52">
        <v>1433.48</v>
      </c>
      <c r="X52" s="52">
        <v>2540.7199999999998</v>
      </c>
      <c r="Y52" s="52">
        <v>2386.6</v>
      </c>
      <c r="Z52" s="52">
        <v>2351.08</v>
      </c>
      <c r="AA52" s="52">
        <v>5318.1</v>
      </c>
      <c r="AB52" s="52">
        <v>1413.6990000000001</v>
      </c>
      <c r="AC52" s="52">
        <v>3629.7240000000002</v>
      </c>
      <c r="AD52" s="52">
        <v>2384.7269999999999</v>
      </c>
      <c r="AE52" s="52">
        <v>3825.9290000000001</v>
      </c>
      <c r="AF52" s="52">
        <v>1881.3979999999999</v>
      </c>
      <c r="AG52" s="52">
        <v>2380.16</v>
      </c>
      <c r="AH52" s="52">
        <v>1260</v>
      </c>
      <c r="AI52" s="52">
        <v>1880</v>
      </c>
      <c r="AJ52" s="52">
        <v>2815.8560000000002</v>
      </c>
      <c r="AK52" s="52">
        <v>2439.4430000000002</v>
      </c>
      <c r="AL52" s="52">
        <v>2937.3530000000001</v>
      </c>
      <c r="AM52" s="52">
        <v>4895.3810000000003</v>
      </c>
      <c r="AN52" s="52">
        <v>4301.4830000000002</v>
      </c>
      <c r="AO52" s="52">
        <v>4052.03</v>
      </c>
      <c r="AP52" s="52">
        <v>4624.3900000000003</v>
      </c>
      <c r="AQ52" s="52">
        <v>4486.0110000000004</v>
      </c>
    </row>
    <row r="53" spans="2:43" x14ac:dyDescent="0.2">
      <c r="B53" s="1218"/>
      <c r="C53" s="21" t="s">
        <v>982</v>
      </c>
      <c r="D53" s="53">
        <v>6752.97</v>
      </c>
      <c r="E53" s="53">
        <v>7155.29</v>
      </c>
      <c r="F53" s="52">
        <v>9399.5</v>
      </c>
      <c r="G53" s="52">
        <v>8938.59</v>
      </c>
      <c r="H53" s="52">
        <v>9876.9</v>
      </c>
      <c r="I53" s="53">
        <v>10948.67</v>
      </c>
      <c r="J53" s="52">
        <v>13450.8</v>
      </c>
      <c r="K53" s="52">
        <v>15209.8</v>
      </c>
      <c r="L53" s="52">
        <v>22057.5</v>
      </c>
      <c r="M53" s="52">
        <v>19326.5</v>
      </c>
      <c r="N53" s="52">
        <v>19831</v>
      </c>
      <c r="O53" s="52">
        <v>18391.900000000001</v>
      </c>
      <c r="P53" s="52">
        <v>25051.379000000001</v>
      </c>
      <c r="Q53" s="52">
        <v>26034.2</v>
      </c>
      <c r="R53" s="52">
        <v>30250</v>
      </c>
      <c r="S53" s="52">
        <v>27364.1</v>
      </c>
      <c r="T53" s="52">
        <v>34108</v>
      </c>
      <c r="U53" s="52">
        <v>36376.129999999997</v>
      </c>
      <c r="V53" s="52">
        <v>40199.699999999997</v>
      </c>
      <c r="W53" s="52">
        <v>45947.519999999997</v>
      </c>
      <c r="X53" s="52">
        <v>52846.89</v>
      </c>
      <c r="Y53" s="52">
        <v>55141.4</v>
      </c>
      <c r="Z53" s="52">
        <v>59782.84</v>
      </c>
      <c r="AA53" s="52">
        <v>70181.78</v>
      </c>
      <c r="AB53" s="52">
        <v>68034.868000000002</v>
      </c>
      <c r="AC53" s="52">
        <v>69146.918999999994</v>
      </c>
      <c r="AD53" s="52">
        <v>78969.164999999994</v>
      </c>
      <c r="AE53" s="52">
        <v>79542.819000000003</v>
      </c>
      <c r="AF53" s="52">
        <v>91693.615999999995</v>
      </c>
      <c r="AG53" s="52">
        <v>97908.726999999999</v>
      </c>
      <c r="AH53" s="52">
        <v>107230</v>
      </c>
      <c r="AI53" s="52">
        <v>111200</v>
      </c>
      <c r="AJ53" s="52">
        <v>125116.33</v>
      </c>
      <c r="AK53" s="52">
        <v>125275.97899999999</v>
      </c>
      <c r="AL53" s="52">
        <v>132761.48300000001</v>
      </c>
      <c r="AM53" s="52">
        <v>137642.08199999999</v>
      </c>
      <c r="AN53" s="52">
        <v>136500.386</v>
      </c>
      <c r="AO53" s="52">
        <v>165658.57500000001</v>
      </c>
      <c r="AP53" s="52">
        <v>181987.997</v>
      </c>
      <c r="AQ53" s="52">
        <v>224010.19099999999</v>
      </c>
    </row>
    <row r="54" spans="2:43" x14ac:dyDescent="0.2">
      <c r="B54" s="1218"/>
      <c r="C54" s="21" t="s">
        <v>438</v>
      </c>
      <c r="D54" s="53">
        <v>605</v>
      </c>
      <c r="E54" s="53">
        <v>672.14</v>
      </c>
      <c r="F54" s="52">
        <v>2812.54</v>
      </c>
      <c r="G54" s="52">
        <v>326.94</v>
      </c>
      <c r="H54" s="52">
        <v>2069.35</v>
      </c>
      <c r="I54" s="53">
        <v>4646.43</v>
      </c>
      <c r="J54" s="52">
        <v>3741.2</v>
      </c>
      <c r="K54" s="52">
        <v>3513.9</v>
      </c>
      <c r="L54" s="52">
        <v>3381.1</v>
      </c>
      <c r="M54" s="52">
        <v>1571.1</v>
      </c>
      <c r="N54" s="52">
        <v>6098.1</v>
      </c>
      <c r="O54" s="52">
        <v>5248.8</v>
      </c>
      <c r="P54" s="52">
        <v>9442.2430000000004</v>
      </c>
      <c r="Q54" s="52">
        <v>10539.9</v>
      </c>
      <c r="R54" s="52">
        <v>7157.8</v>
      </c>
      <c r="S54" s="52">
        <v>7218.2</v>
      </c>
      <c r="T54" s="52">
        <v>6371.1</v>
      </c>
      <c r="U54" s="52">
        <v>6326.37</v>
      </c>
      <c r="V54" s="52">
        <v>9441.4</v>
      </c>
      <c r="W54" s="52">
        <v>7895.5</v>
      </c>
      <c r="X54" s="52">
        <v>11947.15</v>
      </c>
      <c r="Y54" s="52">
        <v>10114.1</v>
      </c>
      <c r="Z54" s="52">
        <v>10959.99</v>
      </c>
      <c r="AA54" s="52">
        <v>12778.28</v>
      </c>
      <c r="AB54" s="52">
        <v>15801.806</v>
      </c>
      <c r="AC54" s="52">
        <v>13291.061</v>
      </c>
      <c r="AD54" s="52">
        <v>13617.591</v>
      </c>
      <c r="AE54" s="52">
        <v>15754.674000000001</v>
      </c>
      <c r="AF54" s="52">
        <v>14664.7</v>
      </c>
      <c r="AG54" s="52">
        <v>14769.751</v>
      </c>
      <c r="AH54" s="52">
        <v>21640</v>
      </c>
      <c r="AI54" s="52">
        <v>20120</v>
      </c>
      <c r="AJ54" s="52">
        <v>21688.795999999998</v>
      </c>
      <c r="AK54" s="52">
        <v>18858.675999999999</v>
      </c>
      <c r="AL54" s="52">
        <v>19686.933000000001</v>
      </c>
      <c r="AM54" s="52">
        <v>21055.040999999997</v>
      </c>
      <c r="AN54" s="52">
        <v>26176.101999999999</v>
      </c>
      <c r="AO54" s="52">
        <v>7945.7569999999996</v>
      </c>
      <c r="AP54" s="52">
        <v>4484.7089999999998</v>
      </c>
      <c r="AQ54" s="52">
        <v>1947.5059999999999</v>
      </c>
    </row>
    <row r="55" spans="2:43" s="38" customFormat="1" ht="10.5" x14ac:dyDescent="0.15">
      <c r="B55" s="46"/>
      <c r="C55" s="47" t="s">
        <v>434</v>
      </c>
      <c r="D55" s="56">
        <v>24283.98</v>
      </c>
      <c r="E55" s="56">
        <v>25079.15</v>
      </c>
      <c r="F55" s="56">
        <v>29400.620000000003</v>
      </c>
      <c r="G55" s="56">
        <v>30085.93</v>
      </c>
      <c r="H55" s="56">
        <v>34995.269999999997</v>
      </c>
      <c r="I55" s="56">
        <v>34547.35</v>
      </c>
      <c r="J55" s="56">
        <v>39412.599999999991</v>
      </c>
      <c r="K55" s="56">
        <v>41115.1</v>
      </c>
      <c r="L55" s="56">
        <v>48289</v>
      </c>
      <c r="M55" s="56">
        <v>46597.1</v>
      </c>
      <c r="N55" s="56">
        <v>55115.1</v>
      </c>
      <c r="O55" s="56">
        <v>54039.600000000006</v>
      </c>
      <c r="P55" s="56">
        <v>63587.005000000005</v>
      </c>
      <c r="Q55" s="56">
        <v>62315.200000000004</v>
      </c>
      <c r="R55" s="56">
        <v>70696</v>
      </c>
      <c r="S55" s="56">
        <v>74879.7</v>
      </c>
      <c r="T55" s="56">
        <v>84296.200000000012</v>
      </c>
      <c r="U55" s="56">
        <v>82546.649999999994</v>
      </c>
      <c r="V55" s="55">
        <v>97543.37999999999</v>
      </c>
      <c r="W55" s="55">
        <v>103084.29000000001</v>
      </c>
      <c r="X55" s="55">
        <v>123798.67</v>
      </c>
      <c r="Y55" s="55">
        <v>123911.4</v>
      </c>
      <c r="Z55" s="55">
        <v>138170.53</v>
      </c>
      <c r="AA55" s="55">
        <v>154321.20000000001</v>
      </c>
      <c r="AB55" s="55">
        <v>154892.94600000003</v>
      </c>
      <c r="AC55" s="55">
        <v>156893.84399999998</v>
      </c>
      <c r="AD55" s="55">
        <v>170178.84899999999</v>
      </c>
      <c r="AE55" s="55">
        <v>183180.10800000001</v>
      </c>
      <c r="AF55" s="55">
        <v>203587.80900000001</v>
      </c>
      <c r="AG55" s="55">
        <v>203344.12099999998</v>
      </c>
      <c r="AH55" s="55">
        <v>221340</v>
      </c>
      <c r="AI55" s="55">
        <v>237220</v>
      </c>
      <c r="AJ55" s="55">
        <v>278256.783</v>
      </c>
      <c r="AK55" s="55">
        <v>270517.47200000001</v>
      </c>
      <c r="AL55" s="55">
        <v>300170.75599999999</v>
      </c>
      <c r="AM55" s="55">
        <v>334112.53600000002</v>
      </c>
      <c r="AN55" s="55">
        <f>SUM(AN47:AN54)</f>
        <v>318894.962</v>
      </c>
      <c r="AO55" s="55">
        <f>SUM(AO47:AO54)</f>
        <v>328457.86599999998</v>
      </c>
      <c r="AP55" s="55">
        <f>SUM(AP47:AP54)</f>
        <v>389681.45399999997</v>
      </c>
      <c r="AQ55" s="55">
        <v>469165.99999999994</v>
      </c>
    </row>
    <row r="56" spans="2:43" s="38" customFormat="1" ht="10.5" x14ac:dyDescent="0.15">
      <c r="B56" s="264"/>
      <c r="D56" s="265"/>
      <c r="E56" s="265"/>
      <c r="F56" s="265"/>
      <c r="G56" s="265"/>
      <c r="H56" s="265"/>
      <c r="I56" s="265"/>
      <c r="J56" s="265"/>
      <c r="K56" s="265"/>
      <c r="L56" s="265"/>
      <c r="M56" s="265"/>
      <c r="N56" s="265"/>
      <c r="O56" s="265"/>
      <c r="P56" s="265"/>
      <c r="Q56" s="265"/>
      <c r="R56" s="265"/>
      <c r="S56" s="265"/>
      <c r="T56" s="265"/>
      <c r="U56" s="265"/>
      <c r="V56" s="105"/>
      <c r="W56" s="105"/>
      <c r="X56" s="105"/>
      <c r="Y56" s="105"/>
      <c r="Z56" s="105"/>
      <c r="AA56" s="105"/>
      <c r="AB56" s="105"/>
      <c r="AC56" s="105"/>
      <c r="AD56" s="105"/>
      <c r="AE56" s="105"/>
      <c r="AF56" s="105"/>
      <c r="AG56" s="105"/>
      <c r="AH56" s="105"/>
      <c r="AI56" s="105"/>
      <c r="AJ56" s="105"/>
      <c r="AK56" s="105"/>
      <c r="AL56" s="105"/>
      <c r="AM56" s="105"/>
      <c r="AN56" s="105"/>
      <c r="AO56" s="105"/>
      <c r="AP56" s="105"/>
      <c r="AQ56" s="105"/>
    </row>
    <row r="57" spans="2:43" x14ac:dyDescent="0.2">
      <c r="B57" s="1218" t="s">
        <v>985</v>
      </c>
      <c r="C57" s="21" t="s">
        <v>433</v>
      </c>
      <c r="D57" s="52">
        <v>11119.37</v>
      </c>
      <c r="E57" s="52">
        <v>3776.6</v>
      </c>
      <c r="F57" s="52">
        <v>8113.03</v>
      </c>
      <c r="G57" s="52">
        <v>15895.35</v>
      </c>
      <c r="H57" s="52">
        <v>6992.03</v>
      </c>
      <c r="I57" s="52">
        <v>12923.94</v>
      </c>
      <c r="J57" s="52">
        <v>6668.1</v>
      </c>
      <c r="K57" s="52">
        <v>18484.599999999999</v>
      </c>
      <c r="L57" s="52">
        <v>13420.7</v>
      </c>
      <c r="M57" s="52">
        <v>17328.099999999999</v>
      </c>
      <c r="N57" s="52">
        <v>16939</v>
      </c>
      <c r="O57" s="53">
        <v>11657.9</v>
      </c>
      <c r="P57" s="52">
        <v>10420.404</v>
      </c>
      <c r="Q57" s="52">
        <v>18656.5</v>
      </c>
      <c r="R57" s="52">
        <v>17506.7</v>
      </c>
      <c r="S57" s="52">
        <v>7970.1</v>
      </c>
      <c r="T57" s="52">
        <v>10957.2</v>
      </c>
      <c r="U57" s="52">
        <v>10134.41</v>
      </c>
      <c r="V57" s="52">
        <v>12278.74</v>
      </c>
      <c r="W57" s="52">
        <v>13993.48</v>
      </c>
      <c r="X57" s="52">
        <v>18497.66</v>
      </c>
      <c r="Y57" s="52">
        <v>17526.400000000001</v>
      </c>
      <c r="Z57" s="52">
        <v>18327.05</v>
      </c>
      <c r="AA57" s="52">
        <v>19575.77</v>
      </c>
      <c r="AB57" s="52">
        <v>19032.652999999998</v>
      </c>
      <c r="AC57" s="52">
        <v>14832.493</v>
      </c>
      <c r="AD57" s="52">
        <v>17642.638999999999</v>
      </c>
      <c r="AE57" s="52">
        <v>17452.241000000002</v>
      </c>
      <c r="AF57" s="52">
        <v>16656.882000000001</v>
      </c>
      <c r="AG57" s="52">
        <v>20509.766</v>
      </c>
      <c r="AH57" s="52">
        <v>22040</v>
      </c>
      <c r="AI57" s="52">
        <v>15620</v>
      </c>
      <c r="AJ57" s="52">
        <v>20227.092000000001</v>
      </c>
      <c r="AK57" s="52">
        <v>19512.43</v>
      </c>
      <c r="AL57" s="52">
        <v>41790.120000000003</v>
      </c>
      <c r="AM57" s="52">
        <v>43246.472999999998</v>
      </c>
      <c r="AN57" s="52">
        <v>67440.933999999994</v>
      </c>
      <c r="AO57" s="52">
        <v>45720.303</v>
      </c>
      <c r="AP57" s="52">
        <v>52463.904000000002</v>
      </c>
      <c r="AQ57" s="52">
        <v>53533.788</v>
      </c>
    </row>
    <row r="58" spans="2:43" x14ac:dyDescent="0.2">
      <c r="B58" s="1218"/>
      <c r="C58" s="21" t="s">
        <v>1952</v>
      </c>
      <c r="D58" s="52">
        <v>19676.009999999998</v>
      </c>
      <c r="E58" s="52">
        <v>23463.08</v>
      </c>
      <c r="F58" s="52">
        <v>33842.14</v>
      </c>
      <c r="G58" s="52">
        <v>33381.61</v>
      </c>
      <c r="H58" s="52">
        <v>41874.03</v>
      </c>
      <c r="I58" s="52">
        <v>51184.02</v>
      </c>
      <c r="J58" s="52">
        <v>52590.400000000001</v>
      </c>
      <c r="K58" s="52">
        <v>49434.5</v>
      </c>
      <c r="L58" s="52">
        <v>64935.3</v>
      </c>
      <c r="M58" s="52">
        <v>73141.3</v>
      </c>
      <c r="N58" s="52">
        <v>80683.899999999994</v>
      </c>
      <c r="O58" s="53">
        <v>89506.1</v>
      </c>
      <c r="P58" s="52">
        <v>114530.88</v>
      </c>
      <c r="Q58" s="52">
        <v>118907.2</v>
      </c>
      <c r="R58" s="52">
        <v>95904.3</v>
      </c>
      <c r="S58" s="52">
        <v>79454</v>
      </c>
      <c r="T58" s="52">
        <v>86828.3</v>
      </c>
      <c r="U58" s="52">
        <v>103466.2</v>
      </c>
      <c r="V58" s="52">
        <v>128593.01</v>
      </c>
      <c r="W58" s="52">
        <v>130417.98</v>
      </c>
      <c r="X58" s="52">
        <v>146336.79</v>
      </c>
      <c r="Y58" s="52">
        <v>112889.60000000001</v>
      </c>
      <c r="Z58" s="52">
        <v>149337.04999999999</v>
      </c>
      <c r="AA58" s="52">
        <v>164127.54999999999</v>
      </c>
      <c r="AB58" s="52">
        <v>177153.28599999999</v>
      </c>
      <c r="AC58" s="52">
        <v>146873.655</v>
      </c>
      <c r="AD58" s="52">
        <v>191956.353</v>
      </c>
      <c r="AE58" s="52">
        <v>205475.804</v>
      </c>
      <c r="AF58" s="52">
        <v>225641.261</v>
      </c>
      <c r="AG58" s="52">
        <v>244223.18799999999</v>
      </c>
      <c r="AH58" s="52">
        <v>291540</v>
      </c>
      <c r="AI58" s="52">
        <v>293840</v>
      </c>
      <c r="AJ58" s="52">
        <v>371469.70499999996</v>
      </c>
      <c r="AK58" s="52">
        <v>367270.68900000001</v>
      </c>
      <c r="AL58" s="52">
        <v>439177.30599999998</v>
      </c>
      <c r="AM58" s="52">
        <v>416787.70200000005</v>
      </c>
      <c r="AN58" s="52">
        <v>458077.51899999997</v>
      </c>
      <c r="AO58" s="52">
        <v>468417.52399999998</v>
      </c>
      <c r="AP58" s="52">
        <v>555399.43700000003</v>
      </c>
      <c r="AQ58" s="52">
        <v>330533.32299999997</v>
      </c>
    </row>
    <row r="59" spans="2:43" x14ac:dyDescent="0.2">
      <c r="B59" s="1218"/>
      <c r="C59" s="21" t="s">
        <v>977</v>
      </c>
      <c r="D59" s="52">
        <v>22176.92</v>
      </c>
      <c r="E59" s="52">
        <v>36449.410000000003</v>
      </c>
      <c r="F59" s="52">
        <v>22121.26</v>
      </c>
      <c r="G59" s="52">
        <v>28666.81</v>
      </c>
      <c r="H59" s="52">
        <v>46629.9</v>
      </c>
      <c r="I59" s="52">
        <v>46307.519999999997</v>
      </c>
      <c r="J59" s="52">
        <v>82752.7</v>
      </c>
      <c r="K59" s="52">
        <v>75681.8</v>
      </c>
      <c r="L59" s="52">
        <v>53561.7</v>
      </c>
      <c r="M59" s="52">
        <v>97363.3</v>
      </c>
      <c r="N59" s="52">
        <v>88140.6</v>
      </c>
      <c r="O59" s="53">
        <v>46392.1</v>
      </c>
      <c r="P59" s="52">
        <v>58533.974000000002</v>
      </c>
      <c r="Q59" s="52">
        <v>72611.600000000006</v>
      </c>
      <c r="R59" s="52">
        <v>41277</v>
      </c>
      <c r="S59" s="52">
        <v>32402.6</v>
      </c>
      <c r="T59" s="52">
        <v>39807.1</v>
      </c>
      <c r="U59" s="52">
        <v>51118.16</v>
      </c>
      <c r="V59" s="52">
        <v>47344.92</v>
      </c>
      <c r="W59" s="52">
        <v>56390.11</v>
      </c>
      <c r="X59" s="52">
        <v>89289.75</v>
      </c>
      <c r="Y59" s="52">
        <v>88541.6</v>
      </c>
      <c r="Z59" s="52">
        <v>98598.15</v>
      </c>
      <c r="AA59" s="52">
        <v>86404.64</v>
      </c>
      <c r="AB59" s="52">
        <v>82790.952999999994</v>
      </c>
      <c r="AC59" s="52">
        <v>122123.04300000001</v>
      </c>
      <c r="AD59" s="52">
        <v>98966.618000000002</v>
      </c>
      <c r="AE59" s="52">
        <v>120591.458</v>
      </c>
      <c r="AF59" s="52">
        <v>110357.15399999999</v>
      </c>
      <c r="AG59" s="52">
        <v>103205.986</v>
      </c>
      <c r="AH59" s="52">
        <v>106920</v>
      </c>
      <c r="AI59" s="52">
        <v>160370</v>
      </c>
      <c r="AJ59" s="52">
        <v>150037.95800000001</v>
      </c>
      <c r="AK59" s="52">
        <v>143454.12</v>
      </c>
      <c r="AL59" s="52">
        <v>194248.94</v>
      </c>
      <c r="AM59" s="52">
        <v>213015.24</v>
      </c>
      <c r="AN59" s="52">
        <v>182060.70800000001</v>
      </c>
      <c r="AO59" s="52">
        <v>216219.57399999999</v>
      </c>
      <c r="AP59" s="52">
        <v>244169.32699999999</v>
      </c>
      <c r="AQ59" s="52">
        <v>220918.45300000001</v>
      </c>
    </row>
    <row r="60" spans="2:43" x14ac:dyDescent="0.2">
      <c r="B60" s="1218"/>
      <c r="C60" s="21" t="s">
        <v>978</v>
      </c>
      <c r="D60" s="53"/>
      <c r="E60" s="52">
        <v>2107.88</v>
      </c>
      <c r="F60" s="52">
        <v>1445.3</v>
      </c>
      <c r="G60" s="52">
        <v>1044.23</v>
      </c>
      <c r="H60" s="52">
        <v>678.67</v>
      </c>
      <c r="I60" s="52">
        <v>1543.55</v>
      </c>
      <c r="J60" s="52">
        <v>5556.6</v>
      </c>
      <c r="K60" s="52">
        <v>3114.8</v>
      </c>
      <c r="L60" s="52">
        <v>1769.3</v>
      </c>
      <c r="M60" s="52">
        <v>2115.5</v>
      </c>
      <c r="N60" s="52">
        <v>1424.7</v>
      </c>
      <c r="O60" s="53">
        <v>1273.5</v>
      </c>
      <c r="P60" s="52">
        <v>1761.2180000000001</v>
      </c>
      <c r="Q60" s="52">
        <v>3344.5</v>
      </c>
      <c r="R60" s="52">
        <v>8916.6</v>
      </c>
      <c r="S60" s="52">
        <v>4899.7</v>
      </c>
      <c r="T60" s="52">
        <v>5074</v>
      </c>
      <c r="U60" s="52">
        <v>3964.71</v>
      </c>
      <c r="V60" s="53">
        <v>2310.25</v>
      </c>
      <c r="W60" s="53">
        <v>2040.94</v>
      </c>
      <c r="X60" s="53">
        <v>1901.2</v>
      </c>
      <c r="Y60" s="53">
        <v>3125.61</v>
      </c>
      <c r="Z60" s="53">
        <v>2223.86</v>
      </c>
      <c r="AA60" s="53">
        <v>3621.45</v>
      </c>
      <c r="AB60" s="53">
        <v>6808.5209999999997</v>
      </c>
      <c r="AC60" s="53">
        <v>12487.377</v>
      </c>
      <c r="AD60" s="53">
        <v>9159.1910000000007</v>
      </c>
      <c r="AE60" s="53">
        <v>4724.4780000000001</v>
      </c>
      <c r="AF60" s="53">
        <v>5371.3329999999996</v>
      </c>
      <c r="AG60" s="53">
        <v>8341.7079999999987</v>
      </c>
      <c r="AH60" s="53">
        <v>6960</v>
      </c>
      <c r="AI60" s="53">
        <v>8980</v>
      </c>
      <c r="AJ60" s="53">
        <v>9975.0630000000001</v>
      </c>
      <c r="AK60" s="53">
        <v>7514.0099999999993</v>
      </c>
      <c r="AL60" s="53">
        <v>7870.5119999999997</v>
      </c>
      <c r="AM60" s="53">
        <v>9796.9570000000003</v>
      </c>
      <c r="AN60" s="53">
        <v>16380.511000000002</v>
      </c>
      <c r="AO60" s="53">
        <v>21358.780999999999</v>
      </c>
      <c r="AP60" s="53">
        <v>13074.966</v>
      </c>
      <c r="AQ60" s="53">
        <v>17977.243999999999</v>
      </c>
    </row>
    <row r="61" spans="2:43" x14ac:dyDescent="0.2">
      <c r="B61" s="1218"/>
      <c r="C61" s="21" t="s">
        <v>980</v>
      </c>
      <c r="D61" s="52">
        <v>35223.760000000002</v>
      </c>
      <c r="E61" s="52">
        <v>38894.86</v>
      </c>
      <c r="F61" s="52">
        <v>45703.13</v>
      </c>
      <c r="G61" s="52">
        <v>38741.49</v>
      </c>
      <c r="H61" s="52">
        <v>38702.58</v>
      </c>
      <c r="I61" s="52">
        <v>41854.81</v>
      </c>
      <c r="J61" s="52">
        <v>64223.9</v>
      </c>
      <c r="K61" s="52">
        <v>55005.1</v>
      </c>
      <c r="L61" s="52">
        <v>71983.8</v>
      </c>
      <c r="M61" s="52">
        <v>83682</v>
      </c>
      <c r="N61" s="52">
        <v>77724.800000000003</v>
      </c>
      <c r="O61" s="53">
        <v>96808.2</v>
      </c>
      <c r="P61" s="52">
        <v>125087.47100000001</v>
      </c>
      <c r="Q61" s="52">
        <v>101464.9</v>
      </c>
      <c r="R61" s="52">
        <v>145555.20000000001</v>
      </c>
      <c r="S61" s="52">
        <v>148450.6</v>
      </c>
      <c r="T61" s="52">
        <v>159758.79999999999</v>
      </c>
      <c r="U61" s="52">
        <v>166334.85999999999</v>
      </c>
      <c r="V61" s="52">
        <v>166150.01</v>
      </c>
      <c r="W61" s="52">
        <v>169662.6</v>
      </c>
      <c r="X61" s="52">
        <v>183209.18</v>
      </c>
      <c r="Y61" s="52">
        <v>158939.29999999999</v>
      </c>
      <c r="Z61" s="52">
        <v>165815.25</v>
      </c>
      <c r="AA61" s="52">
        <v>221826.85</v>
      </c>
      <c r="AB61" s="52">
        <v>232352.15</v>
      </c>
      <c r="AC61" s="52">
        <v>205655.44099999999</v>
      </c>
      <c r="AD61" s="52">
        <v>253497.807</v>
      </c>
      <c r="AE61" s="52">
        <v>243945.95600000001</v>
      </c>
      <c r="AF61" s="52">
        <v>215765.82699999999</v>
      </c>
      <c r="AG61" s="52">
        <v>219641.60199999998</v>
      </c>
      <c r="AH61" s="52">
        <v>238970</v>
      </c>
      <c r="AI61" s="52">
        <v>282990</v>
      </c>
      <c r="AJ61" s="52">
        <v>303820.96799999999</v>
      </c>
      <c r="AK61" s="52">
        <v>311466.61300000001</v>
      </c>
      <c r="AL61" s="52">
        <v>296311.48700000002</v>
      </c>
      <c r="AM61" s="52">
        <v>311885.68200000003</v>
      </c>
      <c r="AN61" s="52">
        <v>326835.61499999999</v>
      </c>
      <c r="AO61" s="52">
        <v>322077.24599999998</v>
      </c>
      <c r="AP61" s="52">
        <v>441138.679</v>
      </c>
      <c r="AQ61" s="52">
        <v>448676.04</v>
      </c>
    </row>
    <row r="62" spans="2:43" x14ac:dyDescent="0.2">
      <c r="B62" s="1218"/>
      <c r="C62" s="21" t="s">
        <v>981</v>
      </c>
      <c r="D62" s="52">
        <v>3672.81</v>
      </c>
      <c r="E62" s="52">
        <v>4233.03</v>
      </c>
      <c r="F62" s="52">
        <v>3759.22</v>
      </c>
      <c r="G62" s="52">
        <v>5163.47</v>
      </c>
      <c r="H62" s="52">
        <v>4998.72</v>
      </c>
      <c r="I62" s="52">
        <v>5000.5200000000004</v>
      </c>
      <c r="J62" s="52">
        <v>11217.8</v>
      </c>
      <c r="K62" s="52">
        <v>10550.9</v>
      </c>
      <c r="L62" s="52">
        <v>14227.2</v>
      </c>
      <c r="M62" s="52">
        <v>16291.8</v>
      </c>
      <c r="N62" s="52">
        <v>17553.400000000001</v>
      </c>
      <c r="O62" s="53">
        <v>18536.5</v>
      </c>
      <c r="P62" s="52">
        <v>14487.169</v>
      </c>
      <c r="Q62" s="52">
        <v>12953.7</v>
      </c>
      <c r="R62" s="52">
        <v>15813.1</v>
      </c>
      <c r="S62" s="52">
        <v>18205.2</v>
      </c>
      <c r="T62" s="52">
        <v>17342.3</v>
      </c>
      <c r="U62" s="52">
        <v>21446.080000000002</v>
      </c>
      <c r="V62" s="52">
        <v>18862.3</v>
      </c>
      <c r="W62" s="52">
        <v>32305.13</v>
      </c>
      <c r="X62" s="52">
        <v>27195.14</v>
      </c>
      <c r="Y62" s="52">
        <v>25354</v>
      </c>
      <c r="Z62" s="52">
        <v>28683.93</v>
      </c>
      <c r="AA62" s="52">
        <v>36359.620000000003</v>
      </c>
      <c r="AB62" s="52">
        <v>33342.875999999997</v>
      </c>
      <c r="AC62" s="52">
        <v>44959.421000000002</v>
      </c>
      <c r="AD62" s="52">
        <v>28430.146000000001</v>
      </c>
      <c r="AE62" s="52">
        <v>37921.262000000002</v>
      </c>
      <c r="AF62" s="52">
        <v>32498.034</v>
      </c>
      <c r="AG62" s="52">
        <v>35351.406000000003</v>
      </c>
      <c r="AH62" s="52">
        <v>31950</v>
      </c>
      <c r="AI62" s="52">
        <v>39620</v>
      </c>
      <c r="AJ62" s="52">
        <v>38283.740000000005</v>
      </c>
      <c r="AK62" s="52">
        <v>58442.358000000007</v>
      </c>
      <c r="AL62" s="52">
        <v>65045.625</v>
      </c>
      <c r="AM62" s="52">
        <v>53121.294999999998</v>
      </c>
      <c r="AN62" s="52">
        <v>70734.311000000002</v>
      </c>
      <c r="AO62" s="52">
        <v>73716.394</v>
      </c>
      <c r="AP62" s="52">
        <v>66540.842999999993</v>
      </c>
      <c r="AQ62" s="52">
        <v>87347.303</v>
      </c>
    </row>
    <row r="63" spans="2:43" x14ac:dyDescent="0.2">
      <c r="B63" s="1218"/>
      <c r="C63" s="21" t="s">
        <v>982</v>
      </c>
      <c r="D63" s="52">
        <v>25075.45</v>
      </c>
      <c r="E63" s="52">
        <v>27076.170000000002</v>
      </c>
      <c r="F63" s="52">
        <v>38058.559999999998</v>
      </c>
      <c r="G63" s="52">
        <v>37844.01</v>
      </c>
      <c r="H63" s="52">
        <v>50833.99</v>
      </c>
      <c r="I63" s="52">
        <v>47340.58</v>
      </c>
      <c r="J63" s="52">
        <v>42328.9</v>
      </c>
      <c r="K63" s="52">
        <v>55611.5</v>
      </c>
      <c r="L63" s="52">
        <v>73882.5</v>
      </c>
      <c r="M63" s="52">
        <v>87010.2</v>
      </c>
      <c r="N63" s="52">
        <v>83576.399999999994</v>
      </c>
      <c r="O63" s="53">
        <v>108019.8</v>
      </c>
      <c r="P63" s="52">
        <v>90482.365000000005</v>
      </c>
      <c r="Q63" s="52">
        <v>110863.2</v>
      </c>
      <c r="R63" s="52">
        <v>110628.1</v>
      </c>
      <c r="S63" s="52">
        <v>125159.7</v>
      </c>
      <c r="T63" s="52">
        <v>123581.1</v>
      </c>
      <c r="U63" s="52">
        <v>127504.69</v>
      </c>
      <c r="V63" s="52">
        <v>134730.75</v>
      </c>
      <c r="W63" s="52">
        <v>157495.1</v>
      </c>
      <c r="X63" s="52">
        <v>162659.39000000001</v>
      </c>
      <c r="Y63" s="52">
        <v>177110</v>
      </c>
      <c r="Z63" s="52">
        <v>204501.98</v>
      </c>
      <c r="AA63" s="52">
        <v>200825.31</v>
      </c>
      <c r="AB63" s="52">
        <v>228898.27</v>
      </c>
      <c r="AC63" s="52">
        <v>265595.87400000001</v>
      </c>
      <c r="AD63" s="52">
        <v>298468.88199999998</v>
      </c>
      <c r="AE63" s="52">
        <v>300368.51199999999</v>
      </c>
      <c r="AF63" s="52">
        <v>320396.46500000003</v>
      </c>
      <c r="AG63" s="52">
        <v>349468.93599999999</v>
      </c>
      <c r="AH63" s="52">
        <v>357200</v>
      </c>
      <c r="AI63" s="52">
        <v>327510</v>
      </c>
      <c r="AJ63" s="52">
        <v>378687.92200000002</v>
      </c>
      <c r="AK63" s="52">
        <v>380961.14800000004</v>
      </c>
      <c r="AL63" s="52">
        <v>414174.55699999997</v>
      </c>
      <c r="AM63" s="52">
        <v>437807.11900000001</v>
      </c>
      <c r="AN63" s="52">
        <v>461673.571</v>
      </c>
      <c r="AO63" s="52">
        <v>500345.913</v>
      </c>
      <c r="AP63" s="52">
        <v>550169.36300000001</v>
      </c>
      <c r="AQ63" s="52">
        <v>555676.65899999999</v>
      </c>
    </row>
    <row r="64" spans="2:43" x14ac:dyDescent="0.2">
      <c r="B64" s="1218"/>
      <c r="C64" s="21" t="s">
        <v>438</v>
      </c>
      <c r="D64" s="52">
        <v>896.9</v>
      </c>
      <c r="E64" s="52">
        <v>1306.79</v>
      </c>
      <c r="F64" s="52">
        <v>2317.4499999999998</v>
      </c>
      <c r="G64" s="52">
        <v>4103.79</v>
      </c>
      <c r="H64" s="52">
        <v>5570.47</v>
      </c>
      <c r="I64" s="52">
        <v>3878.91</v>
      </c>
      <c r="J64" s="52">
        <v>2885.3</v>
      </c>
      <c r="K64" s="52">
        <v>9514.9</v>
      </c>
      <c r="L64" s="52">
        <v>12680.4</v>
      </c>
      <c r="M64" s="52">
        <v>2707.1</v>
      </c>
      <c r="N64" s="52">
        <v>12179.8</v>
      </c>
      <c r="O64" s="53">
        <v>11954.7</v>
      </c>
      <c r="P64" s="52">
        <v>11599.888000000001</v>
      </c>
      <c r="Q64" s="52">
        <v>15370.1</v>
      </c>
      <c r="R64" s="52">
        <v>8064.9</v>
      </c>
      <c r="S64" s="52">
        <v>12766</v>
      </c>
      <c r="T64" s="52">
        <v>12237.2</v>
      </c>
      <c r="U64" s="52">
        <v>8136.41</v>
      </c>
      <c r="V64" s="52">
        <v>11356</v>
      </c>
      <c r="W64" s="52">
        <v>6982.67</v>
      </c>
      <c r="X64" s="52">
        <v>8422.06</v>
      </c>
      <c r="Y64" s="52">
        <v>14618.4</v>
      </c>
      <c r="Z64" s="52">
        <v>12057.15</v>
      </c>
      <c r="AA64" s="52">
        <v>14320.12</v>
      </c>
      <c r="AB64" s="52">
        <v>30701.457999999999</v>
      </c>
      <c r="AC64" s="52">
        <v>27281.415000000001</v>
      </c>
      <c r="AD64" s="52">
        <v>25065.386999999999</v>
      </c>
      <c r="AE64" s="52">
        <v>12243.416999999999</v>
      </c>
      <c r="AF64" s="52">
        <v>13001.813</v>
      </c>
      <c r="AG64" s="52">
        <v>24347.896999999997</v>
      </c>
      <c r="AH64" s="52">
        <v>14270</v>
      </c>
      <c r="AI64" s="52">
        <v>34370</v>
      </c>
      <c r="AJ64" s="52">
        <v>33895.563000000002</v>
      </c>
      <c r="AK64" s="52">
        <v>12606.628000000001</v>
      </c>
      <c r="AL64" s="52">
        <v>15517.732</v>
      </c>
      <c r="AM64" s="52">
        <v>9987.8649999999998</v>
      </c>
      <c r="AN64" s="52">
        <v>15633.54</v>
      </c>
      <c r="AO64" s="52">
        <v>6030.0640000000003</v>
      </c>
      <c r="AP64" s="52">
        <v>6195.2340000000004</v>
      </c>
      <c r="AQ64" s="52">
        <v>2638.4430000000002</v>
      </c>
    </row>
    <row r="65" spans="2:43" s="38" customFormat="1" ht="10.5" x14ac:dyDescent="0.15">
      <c r="B65" s="46"/>
      <c r="C65" s="47" t="s">
        <v>434</v>
      </c>
      <c r="D65" s="56">
        <v>117841.21999999999</v>
      </c>
      <c r="E65" s="56">
        <v>137307.82</v>
      </c>
      <c r="F65" s="56">
        <v>155360.09</v>
      </c>
      <c r="G65" s="56">
        <v>164840.76</v>
      </c>
      <c r="H65" s="56">
        <v>196280.38999999998</v>
      </c>
      <c r="I65" s="56">
        <v>210033.85</v>
      </c>
      <c r="J65" s="56">
        <v>268223.7</v>
      </c>
      <c r="K65" s="56">
        <v>277398.10000000003</v>
      </c>
      <c r="L65" s="56">
        <v>306460.90000000002</v>
      </c>
      <c r="M65" s="56">
        <v>379639.3</v>
      </c>
      <c r="N65" s="56">
        <v>378222.60000000003</v>
      </c>
      <c r="O65" s="56">
        <v>384148.8</v>
      </c>
      <c r="P65" s="56">
        <v>426903.36899999995</v>
      </c>
      <c r="Q65" s="56">
        <v>454171.7</v>
      </c>
      <c r="R65" s="56">
        <v>443665.9</v>
      </c>
      <c r="S65" s="56">
        <v>429307.9</v>
      </c>
      <c r="T65" s="56">
        <v>455586.00000000006</v>
      </c>
      <c r="U65" s="56">
        <v>492105.51999999996</v>
      </c>
      <c r="V65" s="55">
        <v>521625.98</v>
      </c>
      <c r="W65" s="55">
        <v>569288.01</v>
      </c>
      <c r="X65" s="55">
        <v>637511.17000000016</v>
      </c>
      <c r="Y65" s="55">
        <v>598104.9</v>
      </c>
      <c r="Z65" s="55">
        <v>679544.42</v>
      </c>
      <c r="AA65" s="55">
        <v>747061.30999999994</v>
      </c>
      <c r="AB65" s="55">
        <v>811080.16700000002</v>
      </c>
      <c r="AC65" s="55">
        <v>839808.71900000004</v>
      </c>
      <c r="AD65" s="55">
        <v>923187.02299999993</v>
      </c>
      <c r="AE65" s="55">
        <v>942723.12800000003</v>
      </c>
      <c r="AF65" s="55">
        <v>939688.76899999997</v>
      </c>
      <c r="AG65" s="55">
        <v>1005090.4889999998</v>
      </c>
      <c r="AH65" s="55">
        <v>1069850</v>
      </c>
      <c r="AI65" s="55">
        <v>1163310</v>
      </c>
      <c r="AJ65" s="55">
        <v>1306398.0109999999</v>
      </c>
      <c r="AK65" s="55">
        <v>1301227.996</v>
      </c>
      <c r="AL65" s="55">
        <v>1474136.2790000001</v>
      </c>
      <c r="AM65" s="55">
        <v>1495648.3330000001</v>
      </c>
      <c r="AN65" s="55">
        <f>SUM(AN57:AN64)</f>
        <v>1598836.709</v>
      </c>
      <c r="AO65" s="55">
        <f>SUM(AO57:AO64)</f>
        <v>1653885.7989999999</v>
      </c>
      <c r="AP65" s="55">
        <f>SUM(AP57:AP64)</f>
        <v>1929151.7529999998</v>
      </c>
      <c r="AQ65" s="55">
        <v>1717301.253</v>
      </c>
    </row>
    <row r="66" spans="2:43" s="38" customFormat="1" ht="10.5" x14ac:dyDescent="0.15">
      <c r="B66" s="264"/>
      <c r="D66" s="265"/>
      <c r="E66" s="265"/>
      <c r="F66" s="265"/>
      <c r="G66" s="265"/>
      <c r="H66" s="265"/>
      <c r="I66" s="265"/>
      <c r="J66" s="265"/>
      <c r="K66" s="265"/>
      <c r="L66" s="265"/>
      <c r="M66" s="265"/>
      <c r="N66" s="265"/>
      <c r="O66" s="265"/>
      <c r="P66" s="265"/>
      <c r="Q66" s="265"/>
      <c r="R66" s="265"/>
      <c r="S66" s="265"/>
      <c r="T66" s="265"/>
      <c r="U66" s="265"/>
      <c r="V66" s="105"/>
      <c r="W66" s="105"/>
      <c r="X66" s="105"/>
      <c r="Y66" s="105"/>
      <c r="Z66" s="105"/>
      <c r="AA66" s="105"/>
      <c r="AB66" s="105"/>
      <c r="AC66" s="105"/>
      <c r="AD66" s="105"/>
      <c r="AE66" s="105"/>
      <c r="AF66" s="105"/>
      <c r="AG66" s="105"/>
      <c r="AH66" s="105"/>
      <c r="AI66" s="105"/>
      <c r="AJ66" s="105"/>
      <c r="AK66" s="105"/>
      <c r="AL66" s="105"/>
      <c r="AM66" s="105"/>
      <c r="AN66" s="105"/>
      <c r="AO66" s="105"/>
      <c r="AP66" s="105"/>
      <c r="AQ66" s="105"/>
    </row>
    <row r="67" spans="2:43" x14ac:dyDescent="0.2">
      <c r="B67" s="1218" t="s">
        <v>986</v>
      </c>
      <c r="C67" s="21" t="s">
        <v>433</v>
      </c>
      <c r="D67" s="52">
        <v>0</v>
      </c>
      <c r="E67" s="52">
        <v>10.01</v>
      </c>
      <c r="F67" s="52">
        <v>2.14</v>
      </c>
      <c r="G67" s="52">
        <v>3.83</v>
      </c>
      <c r="H67" s="52">
        <v>13.24</v>
      </c>
      <c r="I67" s="52">
        <v>130.25</v>
      </c>
      <c r="J67" s="52">
        <v>13.6</v>
      </c>
      <c r="K67" s="52">
        <v>3</v>
      </c>
      <c r="L67" s="52">
        <v>3.2</v>
      </c>
      <c r="M67" s="52">
        <v>9.5</v>
      </c>
      <c r="N67" s="52">
        <v>17.899999999999999</v>
      </c>
      <c r="O67" s="52">
        <v>29.9</v>
      </c>
      <c r="P67" s="52">
        <v>47.578000000000003</v>
      </c>
      <c r="Q67" s="52">
        <v>31.8</v>
      </c>
      <c r="R67" s="52">
        <v>48.1</v>
      </c>
      <c r="S67" s="52">
        <v>0</v>
      </c>
      <c r="T67" s="52">
        <v>11.7</v>
      </c>
      <c r="U67" s="52">
        <v>12.29</v>
      </c>
      <c r="V67" s="52">
        <v>0.46</v>
      </c>
      <c r="W67" s="52">
        <v>0.32</v>
      </c>
      <c r="X67" s="52">
        <v>2.73</v>
      </c>
      <c r="Y67" s="52">
        <v>2.1</v>
      </c>
      <c r="Z67" s="52">
        <v>0.02</v>
      </c>
      <c r="AA67" s="52">
        <v>0</v>
      </c>
      <c r="AB67" s="52">
        <v>2.6030000000000002</v>
      </c>
      <c r="AC67" s="52">
        <v>0.14099999999999999</v>
      </c>
      <c r="AD67" s="52">
        <v>39.631999999999998</v>
      </c>
      <c r="AE67" s="52">
        <v>81.697999999999993</v>
      </c>
      <c r="AF67" s="52">
        <v>77.59</v>
      </c>
      <c r="AG67" s="52">
        <v>62.186999999999998</v>
      </c>
      <c r="AH67" s="52">
        <v>110</v>
      </c>
      <c r="AI67" s="52">
        <v>110</v>
      </c>
      <c r="AJ67" s="52">
        <v>36.466000000000001</v>
      </c>
      <c r="AK67" s="52">
        <v>1.4709999999999999</v>
      </c>
      <c r="AL67" s="52">
        <v>37.006999999999998</v>
      </c>
      <c r="AM67" s="52">
        <v>17.3</v>
      </c>
      <c r="AN67" s="52">
        <v>32.258000000000003</v>
      </c>
      <c r="AO67" s="52">
        <v>1664.44</v>
      </c>
      <c r="AP67" s="52">
        <v>110.556</v>
      </c>
      <c r="AQ67" s="52">
        <v>111.846</v>
      </c>
    </row>
    <row r="68" spans="2:43" x14ac:dyDescent="0.2">
      <c r="B68" s="1218"/>
      <c r="C68" s="21" t="s">
        <v>1952</v>
      </c>
      <c r="D68" s="52">
        <v>5.36</v>
      </c>
      <c r="E68" s="52">
        <v>0.24</v>
      </c>
      <c r="F68" s="52">
        <v>936.53</v>
      </c>
      <c r="G68" s="52">
        <v>1015.01</v>
      </c>
      <c r="H68" s="52">
        <v>1020.96</v>
      </c>
      <c r="I68" s="52">
        <v>1033.4100000000001</v>
      </c>
      <c r="J68" s="52">
        <v>1253</v>
      </c>
      <c r="K68" s="52">
        <v>1217.5999999999999</v>
      </c>
      <c r="L68" s="52">
        <v>1195.8</v>
      </c>
      <c r="M68" s="52">
        <v>1057.3</v>
      </c>
      <c r="N68" s="52">
        <v>932.6</v>
      </c>
      <c r="O68" s="52">
        <v>1262.8</v>
      </c>
      <c r="P68" s="52">
        <v>1068.777</v>
      </c>
      <c r="Q68" s="52">
        <v>1184.0999999999999</v>
      </c>
      <c r="R68" s="52">
        <v>754.4</v>
      </c>
      <c r="S68" s="52">
        <v>1082.2</v>
      </c>
      <c r="T68" s="52">
        <v>593.5</v>
      </c>
      <c r="U68" s="52">
        <v>678.71</v>
      </c>
      <c r="V68" s="52">
        <v>1039.9100000000001</v>
      </c>
      <c r="W68" s="52">
        <v>843.48</v>
      </c>
      <c r="X68" s="52">
        <v>1385.39</v>
      </c>
      <c r="Y68" s="52">
        <v>1758.1</v>
      </c>
      <c r="Z68" s="52">
        <v>3048.85</v>
      </c>
      <c r="AA68" s="52">
        <v>1914.93</v>
      </c>
      <c r="AB68" s="52">
        <v>2046.3889999999999</v>
      </c>
      <c r="AC68" s="52">
        <v>7989.05</v>
      </c>
      <c r="AD68" s="52">
        <v>12406.093000000001</v>
      </c>
      <c r="AE68" s="52">
        <v>13564.633</v>
      </c>
      <c r="AF68" s="52">
        <v>14073.387000000001</v>
      </c>
      <c r="AG68" s="52">
        <v>9866.1149999999998</v>
      </c>
      <c r="AH68" s="52">
        <v>8330</v>
      </c>
      <c r="AI68" s="52">
        <v>11690</v>
      </c>
      <c r="AJ68" s="52">
        <v>13302.349</v>
      </c>
      <c r="AK68" s="52">
        <v>13413.35</v>
      </c>
      <c r="AL68" s="52">
        <v>15509.92</v>
      </c>
      <c r="AM68" s="52">
        <v>15723.496000000001</v>
      </c>
      <c r="AN68" s="52">
        <v>9928.3130000000001</v>
      </c>
      <c r="AO68" s="52">
        <v>13739.575000000001</v>
      </c>
      <c r="AP68" s="52">
        <v>30729.252</v>
      </c>
      <c r="AQ68" s="52">
        <v>17815.447</v>
      </c>
    </row>
    <row r="69" spans="2:43" x14ac:dyDescent="0.2">
      <c r="B69" s="1218"/>
      <c r="C69" s="21" t="s">
        <v>977</v>
      </c>
      <c r="D69" s="52">
        <v>208.5</v>
      </c>
      <c r="E69" s="52">
        <v>1.88</v>
      </c>
      <c r="F69" s="52">
        <v>22.03</v>
      </c>
      <c r="G69" s="52">
        <v>19.66</v>
      </c>
      <c r="H69" s="52">
        <v>61.57</v>
      </c>
      <c r="I69" s="52">
        <v>58.31</v>
      </c>
      <c r="J69" s="52">
        <v>120.8</v>
      </c>
      <c r="K69" s="52">
        <v>57.2</v>
      </c>
      <c r="L69" s="52">
        <v>0.9</v>
      </c>
      <c r="M69" s="52">
        <v>40</v>
      </c>
      <c r="N69" s="52">
        <v>141.69999999999999</v>
      </c>
      <c r="O69" s="52">
        <v>0.5</v>
      </c>
      <c r="P69" s="52">
        <v>86.727000000000004</v>
      </c>
      <c r="Q69" s="52">
        <v>6.2</v>
      </c>
      <c r="R69" s="52">
        <v>4.3</v>
      </c>
      <c r="S69" s="52">
        <v>1.4</v>
      </c>
      <c r="T69" s="52">
        <v>15.1</v>
      </c>
      <c r="U69" s="52">
        <v>40.19</v>
      </c>
      <c r="V69" s="52">
        <v>8.84</v>
      </c>
      <c r="W69" s="52">
        <v>15.68</v>
      </c>
      <c r="X69" s="52">
        <v>16.84</v>
      </c>
      <c r="Y69" s="52">
        <v>5.2</v>
      </c>
      <c r="Z69" s="52">
        <v>142.88999999999999</v>
      </c>
      <c r="AA69" s="52">
        <v>15.13</v>
      </c>
      <c r="AB69" s="52">
        <v>22.373999999999999</v>
      </c>
      <c r="AC69" s="52">
        <v>20.908000000000001</v>
      </c>
      <c r="AD69" s="52">
        <v>17.422999999999998</v>
      </c>
      <c r="AE69" s="52">
        <v>57.418999999999997</v>
      </c>
      <c r="AF69" s="52">
        <v>26.341000000000001</v>
      </c>
      <c r="AG69" s="52">
        <v>16.7</v>
      </c>
      <c r="AH69" s="52">
        <v>20</v>
      </c>
      <c r="AI69" s="52">
        <v>130</v>
      </c>
      <c r="AJ69" s="52">
        <v>1584.2280000000001</v>
      </c>
      <c r="AK69" s="52">
        <v>231.923</v>
      </c>
      <c r="AL69" s="52">
        <v>183.18100000000001</v>
      </c>
      <c r="AM69" s="52">
        <v>359.03599999999994</v>
      </c>
      <c r="AN69" s="52">
        <v>382.26100000000002</v>
      </c>
      <c r="AO69" s="52">
        <v>228.09700000000001</v>
      </c>
      <c r="AP69" s="52">
        <v>198.24199999999999</v>
      </c>
      <c r="AQ69" s="52">
        <v>381.96999999999997</v>
      </c>
    </row>
    <row r="70" spans="2:43" x14ac:dyDescent="0.2">
      <c r="B70" s="1218"/>
      <c r="C70" s="21" t="s">
        <v>978</v>
      </c>
      <c r="D70" s="53">
        <v>0</v>
      </c>
      <c r="E70" s="52">
        <v>71.23</v>
      </c>
      <c r="F70" s="52">
        <v>198.77</v>
      </c>
      <c r="G70" s="52">
        <v>156.30000000000001</v>
      </c>
      <c r="H70" s="52">
        <v>150.22999999999999</v>
      </c>
      <c r="I70" s="52">
        <v>66.099999999999994</v>
      </c>
      <c r="J70" s="52">
        <v>116.6</v>
      </c>
      <c r="K70" s="52">
        <v>77</v>
      </c>
      <c r="L70" s="52">
        <v>183.7</v>
      </c>
      <c r="M70" s="52">
        <v>60.2</v>
      </c>
      <c r="N70" s="52">
        <v>110</v>
      </c>
      <c r="O70" s="52">
        <v>79.7</v>
      </c>
      <c r="P70" s="52">
        <v>227.99</v>
      </c>
      <c r="Q70" s="52">
        <v>92.4</v>
      </c>
      <c r="R70" s="52">
        <v>107.7</v>
      </c>
      <c r="S70" s="52">
        <v>214.8</v>
      </c>
      <c r="T70" s="52">
        <v>128.9</v>
      </c>
      <c r="U70" s="52">
        <v>334.59</v>
      </c>
      <c r="V70" s="53">
        <v>485.98</v>
      </c>
      <c r="W70" s="53">
        <v>359.92</v>
      </c>
      <c r="X70" s="53">
        <v>767.09</v>
      </c>
      <c r="Y70" s="53">
        <v>735.55</v>
      </c>
      <c r="Z70" s="53">
        <v>786.99</v>
      </c>
      <c r="AA70" s="53">
        <v>389.46</v>
      </c>
      <c r="AB70" s="53">
        <v>1037.655</v>
      </c>
      <c r="AC70" s="53">
        <v>613.62599999999998</v>
      </c>
      <c r="AD70" s="53">
        <v>1985.8409999999999</v>
      </c>
      <c r="AE70" s="53">
        <v>1642.3009999999999</v>
      </c>
      <c r="AF70" s="53">
        <v>1874.2170000000001</v>
      </c>
      <c r="AG70" s="53">
        <v>4374.5010000000002</v>
      </c>
      <c r="AH70" s="53">
        <v>6000</v>
      </c>
      <c r="AI70" s="53">
        <v>6480</v>
      </c>
      <c r="AJ70" s="53">
        <v>8271.277</v>
      </c>
      <c r="AK70" s="53">
        <v>6597.8519999999999</v>
      </c>
      <c r="AL70" s="53">
        <v>6535.665</v>
      </c>
      <c r="AM70" s="53">
        <v>6208.2890000000007</v>
      </c>
      <c r="AN70" s="53">
        <v>3779.4580000000001</v>
      </c>
      <c r="AO70" s="53">
        <v>3866.8690000000001</v>
      </c>
      <c r="AP70" s="53">
        <v>4894.8100000000004</v>
      </c>
      <c r="AQ70" s="53">
        <v>2880.0530000000003</v>
      </c>
    </row>
    <row r="71" spans="2:43" x14ac:dyDescent="0.2">
      <c r="B71" s="1218"/>
      <c r="C71" s="21" t="s">
        <v>980</v>
      </c>
      <c r="D71" s="52">
        <v>1615.39</v>
      </c>
      <c r="E71" s="52">
        <v>1612.31</v>
      </c>
      <c r="F71" s="52">
        <v>1311.1</v>
      </c>
      <c r="G71" s="52">
        <v>1581.18</v>
      </c>
      <c r="H71" s="52">
        <v>2246.7399999999998</v>
      </c>
      <c r="I71" s="52">
        <v>1498.43</v>
      </c>
      <c r="J71" s="52">
        <v>1724.3</v>
      </c>
      <c r="K71" s="52">
        <v>1540.3</v>
      </c>
      <c r="L71" s="52">
        <v>1823.7</v>
      </c>
      <c r="M71" s="52">
        <v>1731.7</v>
      </c>
      <c r="N71" s="52">
        <v>2264.1</v>
      </c>
      <c r="O71" s="52">
        <v>2028.1</v>
      </c>
      <c r="P71" s="52">
        <v>2961.2730000000001</v>
      </c>
      <c r="Q71" s="52">
        <v>2623.4</v>
      </c>
      <c r="R71" s="52">
        <v>2790.8</v>
      </c>
      <c r="S71" s="52">
        <v>3015.2</v>
      </c>
      <c r="T71" s="52">
        <v>3246.2</v>
      </c>
      <c r="U71" s="52">
        <v>3619.53</v>
      </c>
      <c r="V71" s="52">
        <v>5090.75</v>
      </c>
      <c r="W71" s="52">
        <v>4700.29</v>
      </c>
      <c r="X71" s="52">
        <v>7637.71</v>
      </c>
      <c r="Y71" s="52">
        <v>5579.3</v>
      </c>
      <c r="Z71" s="52">
        <v>8765.35</v>
      </c>
      <c r="AA71" s="52">
        <v>6673.4</v>
      </c>
      <c r="AB71" s="52">
        <v>8013.06</v>
      </c>
      <c r="AC71" s="52">
        <v>7427.4049999999997</v>
      </c>
      <c r="AD71" s="52">
        <v>9945.3649999999998</v>
      </c>
      <c r="AE71" s="52">
        <v>8430.1560000000009</v>
      </c>
      <c r="AF71" s="52">
        <v>7442.3450000000003</v>
      </c>
      <c r="AG71" s="52">
        <v>11161.413</v>
      </c>
      <c r="AH71" s="52">
        <v>13040</v>
      </c>
      <c r="AI71" s="52">
        <v>13860</v>
      </c>
      <c r="AJ71" s="52">
        <v>11316.025</v>
      </c>
      <c r="AK71" s="52">
        <v>8442.5339999999997</v>
      </c>
      <c r="AL71" s="52">
        <v>12710.302</v>
      </c>
      <c r="AM71" s="52">
        <v>12490.411</v>
      </c>
      <c r="AN71" s="52">
        <v>19129.131000000001</v>
      </c>
      <c r="AO71" s="52">
        <v>7049.7790000000005</v>
      </c>
      <c r="AP71" s="52">
        <v>7420.31</v>
      </c>
      <c r="AQ71" s="52">
        <v>13766.895</v>
      </c>
    </row>
    <row r="72" spans="2:43" x14ac:dyDescent="0.2">
      <c r="B72" s="1218"/>
      <c r="C72" s="21" t="s">
        <v>981</v>
      </c>
      <c r="D72" s="52">
        <v>242.69</v>
      </c>
      <c r="E72" s="52">
        <v>518.04999999999995</v>
      </c>
      <c r="F72" s="52">
        <v>171.45</v>
      </c>
      <c r="G72" s="52">
        <v>176.02</v>
      </c>
      <c r="H72" s="52">
        <v>148.62</v>
      </c>
      <c r="I72" s="52">
        <v>200.52</v>
      </c>
      <c r="J72" s="52">
        <v>359.8</v>
      </c>
      <c r="K72" s="52">
        <v>407.4</v>
      </c>
      <c r="L72" s="52">
        <v>375.1</v>
      </c>
      <c r="M72" s="52">
        <v>360.6</v>
      </c>
      <c r="N72" s="52">
        <v>412.7</v>
      </c>
      <c r="O72" s="52">
        <v>346.7</v>
      </c>
      <c r="P72" s="52">
        <v>258.38799999999998</v>
      </c>
      <c r="Q72" s="52">
        <v>581.79999999999995</v>
      </c>
      <c r="R72" s="52">
        <v>484.2</v>
      </c>
      <c r="S72" s="52">
        <v>743.5</v>
      </c>
      <c r="T72" s="52">
        <v>704</v>
      </c>
      <c r="U72" s="52">
        <v>564.59</v>
      </c>
      <c r="V72" s="53">
        <v>636.98</v>
      </c>
      <c r="W72" s="53">
        <v>1382.24</v>
      </c>
      <c r="X72" s="53">
        <v>665.65</v>
      </c>
      <c r="Y72" s="53">
        <v>434.84</v>
      </c>
      <c r="Z72" s="53">
        <v>343.91</v>
      </c>
      <c r="AA72" s="53">
        <v>492.78</v>
      </c>
      <c r="AB72" s="53">
        <v>567.78099999999995</v>
      </c>
      <c r="AC72" s="53">
        <v>712.32500000000005</v>
      </c>
      <c r="AD72" s="53">
        <v>1135.0139999999999</v>
      </c>
      <c r="AE72" s="53">
        <v>752.29700000000003</v>
      </c>
      <c r="AF72" s="53">
        <v>521.50300000000004</v>
      </c>
      <c r="AG72" s="53">
        <v>598.66699999999992</v>
      </c>
      <c r="AH72" s="53">
        <v>1140</v>
      </c>
      <c r="AI72" s="53">
        <v>450</v>
      </c>
      <c r="AJ72" s="53">
        <v>800.22</v>
      </c>
      <c r="AK72" s="53">
        <v>588.16599999999994</v>
      </c>
      <c r="AL72" s="53">
        <v>430.43700000000001</v>
      </c>
      <c r="AM72" s="53">
        <v>468.61200000000002</v>
      </c>
      <c r="AN72" s="53">
        <v>441.44099999999997</v>
      </c>
      <c r="AO72" s="53">
        <v>557.11900000000003</v>
      </c>
      <c r="AP72" s="53">
        <v>670.50099999999998</v>
      </c>
      <c r="AQ72" s="53">
        <v>685.28800000000001</v>
      </c>
    </row>
    <row r="73" spans="2:43" x14ac:dyDescent="0.2">
      <c r="B73" s="1218"/>
      <c r="C73" s="21" t="s">
        <v>982</v>
      </c>
      <c r="D73" s="52">
        <v>1175.23</v>
      </c>
      <c r="E73" s="52">
        <v>1005.24</v>
      </c>
      <c r="F73" s="52">
        <v>1279.06</v>
      </c>
      <c r="G73" s="52">
        <v>1379.53</v>
      </c>
      <c r="H73" s="52">
        <v>1003.82</v>
      </c>
      <c r="I73" s="52">
        <v>828.06</v>
      </c>
      <c r="J73" s="52">
        <v>1429.3</v>
      </c>
      <c r="K73" s="52">
        <v>1470</v>
      </c>
      <c r="L73" s="52">
        <v>1789.5</v>
      </c>
      <c r="M73" s="52">
        <v>1419.3</v>
      </c>
      <c r="N73" s="52">
        <v>2069.4</v>
      </c>
      <c r="O73" s="52">
        <v>1794.1</v>
      </c>
      <c r="P73" s="52">
        <v>1884.5119999999999</v>
      </c>
      <c r="Q73" s="52">
        <v>1953</v>
      </c>
      <c r="R73" s="52">
        <v>2430.4</v>
      </c>
      <c r="S73" s="52">
        <v>2151.4</v>
      </c>
      <c r="T73" s="52">
        <v>2609.9</v>
      </c>
      <c r="U73" s="52">
        <v>2853.81</v>
      </c>
      <c r="V73" s="52">
        <v>3670.13</v>
      </c>
      <c r="W73" s="52">
        <v>3351.78</v>
      </c>
      <c r="X73" s="52">
        <v>5382.35</v>
      </c>
      <c r="Y73" s="52">
        <v>6479.5</v>
      </c>
      <c r="Z73" s="52">
        <v>7133.99</v>
      </c>
      <c r="AA73" s="52">
        <v>6946.93</v>
      </c>
      <c r="AB73" s="52">
        <v>7323.482</v>
      </c>
      <c r="AC73" s="52">
        <v>7905.2650000000003</v>
      </c>
      <c r="AD73" s="52">
        <v>9295.4519999999993</v>
      </c>
      <c r="AE73" s="52">
        <v>9796.1910000000007</v>
      </c>
      <c r="AF73" s="52">
        <v>11221.995000000001</v>
      </c>
      <c r="AG73" s="52">
        <v>13565.155000000001</v>
      </c>
      <c r="AH73" s="52">
        <v>18820</v>
      </c>
      <c r="AI73" s="52">
        <v>19620</v>
      </c>
      <c r="AJ73" s="52">
        <v>15652.710000000001</v>
      </c>
      <c r="AK73" s="52">
        <v>15624.016</v>
      </c>
      <c r="AL73" s="52">
        <v>18052.759999999998</v>
      </c>
      <c r="AM73" s="52">
        <v>18339.790999999997</v>
      </c>
      <c r="AN73" s="52">
        <v>19956.032999999999</v>
      </c>
      <c r="AO73" s="52">
        <v>29625.412</v>
      </c>
      <c r="AP73" s="52">
        <v>32753.52</v>
      </c>
      <c r="AQ73" s="52">
        <v>31242.467000000001</v>
      </c>
    </row>
    <row r="74" spans="2:43" x14ac:dyDescent="0.2">
      <c r="B74" s="1218"/>
      <c r="C74" s="21" t="s">
        <v>438</v>
      </c>
      <c r="D74" s="52">
        <v>247.49</v>
      </c>
      <c r="E74" s="52">
        <v>110.35</v>
      </c>
      <c r="F74" s="52">
        <v>99.9</v>
      </c>
      <c r="G74" s="52">
        <v>35.1</v>
      </c>
      <c r="H74" s="52">
        <v>15.99</v>
      </c>
      <c r="I74" s="52">
        <v>7.53</v>
      </c>
      <c r="J74" s="52">
        <v>62</v>
      </c>
      <c r="K74" s="52">
        <v>0.9</v>
      </c>
      <c r="L74" s="52">
        <v>2.1</v>
      </c>
      <c r="M74" s="52">
        <v>2.1</v>
      </c>
      <c r="N74" s="52">
        <v>3.6</v>
      </c>
      <c r="O74" s="52">
        <v>0</v>
      </c>
      <c r="P74" s="52">
        <v>0</v>
      </c>
      <c r="Q74" s="52">
        <v>0</v>
      </c>
      <c r="R74" s="52">
        <v>1.2</v>
      </c>
      <c r="S74" s="52">
        <v>49.4</v>
      </c>
      <c r="T74" s="52">
        <v>100.3</v>
      </c>
      <c r="U74" s="52">
        <v>200.8</v>
      </c>
      <c r="V74" s="53">
        <v>66.56</v>
      </c>
      <c r="W74" s="53">
        <v>281.71999999999997</v>
      </c>
      <c r="X74" s="53">
        <v>370.05</v>
      </c>
      <c r="Y74" s="53">
        <v>24.16</v>
      </c>
      <c r="Z74" s="53">
        <v>1.81</v>
      </c>
      <c r="AA74" s="53">
        <v>65.72</v>
      </c>
      <c r="AB74" s="53">
        <v>90.988</v>
      </c>
      <c r="AC74" s="53">
        <v>42.247</v>
      </c>
      <c r="AD74" s="53">
        <v>127.512</v>
      </c>
      <c r="AE74" s="53">
        <v>49.734999999999999</v>
      </c>
      <c r="AF74" s="53">
        <v>12.701000000000001</v>
      </c>
      <c r="AG74" s="53">
        <v>115.39099999999999</v>
      </c>
      <c r="AH74" s="53">
        <v>180</v>
      </c>
      <c r="AI74" s="53">
        <v>40</v>
      </c>
      <c r="AJ74" s="53">
        <v>44.969000000000001</v>
      </c>
      <c r="AK74" s="53">
        <v>4.8929999999999998</v>
      </c>
      <c r="AL74" s="53">
        <v>1.9419999999999999</v>
      </c>
      <c r="AM74" s="53">
        <v>1.974</v>
      </c>
      <c r="AN74" s="53">
        <v>31.449000000000005</v>
      </c>
      <c r="AO74" s="53">
        <v>60.582999999999998</v>
      </c>
      <c r="AP74" s="53">
        <v>60.78</v>
      </c>
      <c r="AQ74" s="53">
        <v>87.254999999999995</v>
      </c>
    </row>
    <row r="75" spans="2:43" s="38" customFormat="1" ht="10.5" x14ac:dyDescent="0.15">
      <c r="B75" s="46"/>
      <c r="C75" s="47" t="s">
        <v>434</v>
      </c>
      <c r="D75" s="56">
        <v>3494.66</v>
      </c>
      <c r="E75" s="56">
        <v>3329.31</v>
      </c>
      <c r="F75" s="56">
        <v>4020.9799999999996</v>
      </c>
      <c r="G75" s="56">
        <v>4366.63</v>
      </c>
      <c r="H75" s="56">
        <v>4661.1699999999992</v>
      </c>
      <c r="I75" s="56">
        <v>3822.61</v>
      </c>
      <c r="J75" s="56">
        <v>5079.3999999999996</v>
      </c>
      <c r="K75" s="56">
        <v>4773.3999999999996</v>
      </c>
      <c r="L75" s="56">
        <v>5374</v>
      </c>
      <c r="M75" s="56">
        <v>4680.7</v>
      </c>
      <c r="N75" s="56">
        <v>5952</v>
      </c>
      <c r="O75" s="56">
        <v>5541.7999999999993</v>
      </c>
      <c r="P75" s="56">
        <v>6535.2449999999999</v>
      </c>
      <c r="Q75" s="56">
        <v>6472.7</v>
      </c>
      <c r="R75" s="56">
        <v>6621.0999999999995</v>
      </c>
      <c r="S75" s="56">
        <v>7257.9</v>
      </c>
      <c r="T75" s="56">
        <v>7409.5999999999995</v>
      </c>
      <c r="U75" s="56">
        <v>8304.51</v>
      </c>
      <c r="V75" s="55">
        <v>10999.609999999999</v>
      </c>
      <c r="W75" s="55">
        <v>10935.43</v>
      </c>
      <c r="X75" s="55">
        <v>16227.81</v>
      </c>
      <c r="Y75" s="55">
        <v>15018.8</v>
      </c>
      <c r="Z75" s="55">
        <v>20223.810000000001</v>
      </c>
      <c r="AA75" s="55">
        <v>16498.350000000002</v>
      </c>
      <c r="AB75" s="55">
        <v>19104.332000000002</v>
      </c>
      <c r="AC75" s="55">
        <v>24710.967000000001</v>
      </c>
      <c r="AD75" s="55">
        <v>34952.332000000002</v>
      </c>
      <c r="AE75" s="55">
        <v>34374.43</v>
      </c>
      <c r="AF75" s="55">
        <v>35250.079000000005</v>
      </c>
      <c r="AG75" s="55">
        <v>39760.129000000008</v>
      </c>
      <c r="AH75" s="55">
        <v>47640</v>
      </c>
      <c r="AI75" s="55">
        <v>52390</v>
      </c>
      <c r="AJ75" s="55">
        <v>51008.243999999999</v>
      </c>
      <c r="AK75" s="55">
        <v>44904.205000000002</v>
      </c>
      <c r="AL75" s="55">
        <v>53461.214</v>
      </c>
      <c r="AM75" s="55">
        <v>53608.909</v>
      </c>
      <c r="AN75" s="55">
        <f>SUM(AN67:AN74)</f>
        <v>53680.344000000005</v>
      </c>
      <c r="AO75" s="55">
        <f>SUM(AO67:AO74)</f>
        <v>56791.873999999996</v>
      </c>
      <c r="AP75" s="55">
        <f>SUM(AP67:AP74)</f>
        <v>76837.97099999999</v>
      </c>
      <c r="AQ75" s="55">
        <v>66971.221000000005</v>
      </c>
    </row>
    <row r="76" spans="2:43" s="38" customFormat="1" ht="10.5" x14ac:dyDescent="0.15">
      <c r="B76" s="264"/>
      <c r="D76" s="265"/>
      <c r="E76" s="265"/>
      <c r="F76" s="265"/>
      <c r="G76" s="265"/>
      <c r="H76" s="265"/>
      <c r="I76" s="265"/>
      <c r="J76" s="265"/>
      <c r="K76" s="265"/>
      <c r="L76" s="265"/>
      <c r="M76" s="265"/>
      <c r="N76" s="265"/>
      <c r="O76" s="265"/>
      <c r="P76" s="265"/>
      <c r="Q76" s="265"/>
      <c r="R76" s="265"/>
      <c r="S76" s="265"/>
      <c r="T76" s="265"/>
      <c r="U76" s="265"/>
      <c r="V76" s="105"/>
      <c r="W76" s="105"/>
      <c r="X76" s="105"/>
      <c r="Y76" s="105"/>
      <c r="Z76" s="105"/>
      <c r="AA76" s="105"/>
      <c r="AB76" s="105"/>
      <c r="AC76" s="105"/>
      <c r="AD76" s="105"/>
      <c r="AE76" s="105"/>
      <c r="AF76" s="105"/>
      <c r="AG76" s="105"/>
      <c r="AH76" s="105"/>
      <c r="AI76" s="105"/>
      <c r="AJ76" s="105"/>
      <c r="AK76" s="105"/>
      <c r="AL76" s="105"/>
      <c r="AM76" s="105"/>
      <c r="AN76" s="105"/>
      <c r="AO76" s="105"/>
      <c r="AP76" s="105"/>
      <c r="AQ76" s="105"/>
    </row>
    <row r="77" spans="2:43" s="38" customFormat="1" x14ac:dyDescent="0.2">
      <c r="B77" s="1218" t="s">
        <v>987</v>
      </c>
      <c r="C77" s="21" t="s">
        <v>433</v>
      </c>
      <c r="D77" s="52"/>
      <c r="E77" s="53"/>
      <c r="F77" s="53"/>
      <c r="G77" s="53"/>
      <c r="H77" s="53"/>
      <c r="I77" s="52">
        <v>0</v>
      </c>
      <c r="J77" s="52">
        <v>3</v>
      </c>
      <c r="K77" s="52">
        <v>57.2</v>
      </c>
      <c r="L77" s="52">
        <v>0</v>
      </c>
      <c r="M77" s="52">
        <v>0</v>
      </c>
      <c r="N77" s="52">
        <v>0</v>
      </c>
      <c r="O77" s="52">
        <v>0</v>
      </c>
      <c r="P77" s="52">
        <v>0</v>
      </c>
      <c r="Q77" s="52">
        <v>0</v>
      </c>
      <c r="R77" s="52">
        <v>0</v>
      </c>
      <c r="S77" s="52">
        <v>0</v>
      </c>
      <c r="T77" s="52">
        <v>0</v>
      </c>
      <c r="U77" s="52">
        <v>3.31</v>
      </c>
      <c r="V77" s="52"/>
      <c r="W77" s="52"/>
      <c r="X77" s="52">
        <v>44.26</v>
      </c>
      <c r="Y77" s="52"/>
      <c r="Z77" s="52"/>
      <c r="AA77" s="52"/>
      <c r="AB77" s="52"/>
      <c r="AC77" s="52"/>
      <c r="AD77" s="52">
        <v>1.1739999999999999</v>
      </c>
      <c r="AE77" s="52">
        <v>1.504</v>
      </c>
      <c r="AF77" s="52">
        <v>0.34699999999999998</v>
      </c>
      <c r="AG77" s="52">
        <v>0.5169999999999999</v>
      </c>
      <c r="AH77" s="52">
        <v>20</v>
      </c>
      <c r="AI77" s="52" t="s">
        <v>461</v>
      </c>
      <c r="AJ77" s="52">
        <v>1.0880000000000001</v>
      </c>
      <c r="AK77" s="52">
        <v>2.3559999999999999</v>
      </c>
      <c r="AL77" s="52">
        <v>0.80999999999999994</v>
      </c>
      <c r="AM77" s="52">
        <v>0.83</v>
      </c>
      <c r="AN77" s="52">
        <v>18.696999999999999</v>
      </c>
      <c r="AO77" s="52">
        <v>45.534999999999997</v>
      </c>
      <c r="AP77" s="52">
        <v>50.585999999999999</v>
      </c>
      <c r="AQ77" s="52">
        <v>297.94900000000001</v>
      </c>
    </row>
    <row r="78" spans="2:43" s="38" customFormat="1" x14ac:dyDescent="0.2">
      <c r="B78" s="1218"/>
      <c r="C78" s="21" t="s">
        <v>1952</v>
      </c>
      <c r="D78" s="52">
        <v>153.99</v>
      </c>
      <c r="E78" s="53">
        <v>150.66</v>
      </c>
      <c r="F78" s="53">
        <v>208.49</v>
      </c>
      <c r="G78" s="53">
        <v>149.66999999999999</v>
      </c>
      <c r="H78" s="53">
        <v>228.54</v>
      </c>
      <c r="I78" s="52">
        <v>175.3</v>
      </c>
      <c r="J78" s="52">
        <v>153.6</v>
      </c>
      <c r="K78" s="52">
        <v>273.8</v>
      </c>
      <c r="L78" s="52">
        <v>162.30000000000001</v>
      </c>
      <c r="M78" s="52">
        <v>111.2</v>
      </c>
      <c r="N78" s="52">
        <v>159.6</v>
      </c>
      <c r="O78" s="52">
        <v>152</v>
      </c>
      <c r="P78" s="52">
        <v>771.84400000000005</v>
      </c>
      <c r="Q78" s="52">
        <v>501.2</v>
      </c>
      <c r="R78" s="52">
        <v>131.1</v>
      </c>
      <c r="S78" s="52">
        <v>422.8</v>
      </c>
      <c r="T78" s="52">
        <v>379.4</v>
      </c>
      <c r="U78" s="52">
        <v>536.76</v>
      </c>
      <c r="V78" s="52">
        <v>495.58</v>
      </c>
      <c r="W78" s="52">
        <v>655.83</v>
      </c>
      <c r="X78" s="52">
        <v>213.41</v>
      </c>
      <c r="Y78" s="52">
        <v>1419.2</v>
      </c>
      <c r="Z78" s="52">
        <v>1297.04</v>
      </c>
      <c r="AA78" s="52">
        <v>1203.1600000000001</v>
      </c>
      <c r="AB78" s="52">
        <v>1626.9760000000001</v>
      </c>
      <c r="AC78" s="52">
        <v>1198.75</v>
      </c>
      <c r="AD78" s="52">
        <v>1417.7139999999999</v>
      </c>
      <c r="AE78" s="52">
        <v>939.54899999999998</v>
      </c>
      <c r="AF78" s="52">
        <v>924.54899999999998</v>
      </c>
      <c r="AG78" s="52">
        <v>550.79199999999992</v>
      </c>
      <c r="AH78" s="52">
        <v>260</v>
      </c>
      <c r="AI78" s="52">
        <v>710</v>
      </c>
      <c r="AJ78" s="52">
        <v>680.84900000000005</v>
      </c>
      <c r="AK78" s="52">
        <v>618.91600000000005</v>
      </c>
      <c r="AL78" s="52">
        <v>817.30700000000002</v>
      </c>
      <c r="AM78" s="52">
        <v>1264.8389999999999</v>
      </c>
      <c r="AN78" s="52">
        <v>3271.48</v>
      </c>
      <c r="AO78" s="52">
        <v>5209.9089999999997</v>
      </c>
      <c r="AP78" s="52">
        <v>6153.3519999999999</v>
      </c>
      <c r="AQ78" s="52">
        <v>2628.4209999999998</v>
      </c>
    </row>
    <row r="79" spans="2:43" s="38" customFormat="1" x14ac:dyDescent="0.2">
      <c r="B79" s="1218"/>
      <c r="C79" s="21" t="s">
        <v>977</v>
      </c>
      <c r="D79" s="52">
        <v>8.17</v>
      </c>
      <c r="E79" s="53">
        <v>0.3</v>
      </c>
      <c r="F79" s="53">
        <v>0</v>
      </c>
      <c r="G79" s="53">
        <v>8.3800000000000008</v>
      </c>
      <c r="H79" s="53">
        <v>1.62</v>
      </c>
      <c r="I79" s="52">
        <v>0.41</v>
      </c>
      <c r="J79" s="52">
        <v>0.6</v>
      </c>
      <c r="K79" s="52">
        <v>0.7</v>
      </c>
      <c r="L79" s="52">
        <v>71.900000000000006</v>
      </c>
      <c r="M79" s="52">
        <v>89.5</v>
      </c>
      <c r="N79" s="52">
        <v>23.8</v>
      </c>
      <c r="O79" s="52">
        <v>29</v>
      </c>
      <c r="P79" s="52">
        <v>49.445999999999998</v>
      </c>
      <c r="Q79" s="52">
        <v>24.8</v>
      </c>
      <c r="R79" s="52">
        <v>95.9</v>
      </c>
      <c r="S79" s="52">
        <v>0.4</v>
      </c>
      <c r="T79" s="52">
        <v>1.4</v>
      </c>
      <c r="U79" s="52">
        <v>1.21</v>
      </c>
      <c r="V79" s="52">
        <v>3.99</v>
      </c>
      <c r="W79" s="52">
        <v>7.04</v>
      </c>
      <c r="X79" s="52">
        <v>53.59</v>
      </c>
      <c r="Y79" s="52">
        <v>14.4</v>
      </c>
      <c r="Z79" s="52">
        <v>56.72</v>
      </c>
      <c r="AA79" s="52">
        <v>21.22</v>
      </c>
      <c r="AB79" s="52">
        <v>48.673000000000002</v>
      </c>
      <c r="AC79" s="52">
        <v>25.35</v>
      </c>
      <c r="AD79" s="52">
        <v>97.792000000000002</v>
      </c>
      <c r="AE79" s="52">
        <v>32.994999999999997</v>
      </c>
      <c r="AF79" s="52">
        <v>201.268</v>
      </c>
      <c r="AG79" s="52">
        <v>67.679000000000002</v>
      </c>
      <c r="AH79" s="52">
        <v>170</v>
      </c>
      <c r="AI79" s="52">
        <v>130</v>
      </c>
      <c r="AJ79" s="52">
        <v>109.20100000000001</v>
      </c>
      <c r="AK79" s="52">
        <v>335.44600000000003</v>
      </c>
      <c r="AL79" s="52">
        <v>398.53899999999999</v>
      </c>
      <c r="AM79" s="52">
        <v>257.09399999999999</v>
      </c>
      <c r="AN79" s="52">
        <v>138.13</v>
      </c>
      <c r="AO79" s="52">
        <v>230.63300000000001</v>
      </c>
      <c r="AP79" s="52">
        <v>276.20600000000002</v>
      </c>
      <c r="AQ79" s="52">
        <v>435.45499999999998</v>
      </c>
    </row>
    <row r="80" spans="2:43" s="38" customFormat="1" x14ac:dyDescent="0.2">
      <c r="B80" s="1218"/>
      <c r="C80" s="21" t="s">
        <v>978</v>
      </c>
      <c r="D80" s="52">
        <v>0</v>
      </c>
      <c r="E80" s="52">
        <v>0</v>
      </c>
      <c r="F80" s="52">
        <v>0</v>
      </c>
      <c r="G80" s="52">
        <v>0</v>
      </c>
      <c r="H80" s="52">
        <v>0</v>
      </c>
      <c r="I80" s="52">
        <v>0</v>
      </c>
      <c r="J80" s="52">
        <v>0</v>
      </c>
      <c r="K80" s="52">
        <v>0</v>
      </c>
      <c r="L80" s="52">
        <v>0</v>
      </c>
      <c r="M80" s="52">
        <v>0</v>
      </c>
      <c r="N80" s="52">
        <v>0</v>
      </c>
      <c r="O80" s="52">
        <v>0</v>
      </c>
      <c r="P80" s="52">
        <v>0</v>
      </c>
      <c r="Q80" s="52">
        <v>0</v>
      </c>
      <c r="R80" s="52">
        <v>0</v>
      </c>
      <c r="S80" s="52">
        <v>4.9000000000000004</v>
      </c>
      <c r="T80" s="52">
        <v>1.5</v>
      </c>
      <c r="U80" s="52">
        <v>1.5</v>
      </c>
      <c r="V80" s="52">
        <v>1.5</v>
      </c>
      <c r="W80" s="52">
        <v>0</v>
      </c>
      <c r="X80" s="52"/>
      <c r="Y80" s="52"/>
      <c r="Z80" s="52"/>
      <c r="AA80" s="52"/>
      <c r="AB80" s="52"/>
      <c r="AC80" s="52"/>
      <c r="AD80" s="52">
        <v>7.3440000000000003</v>
      </c>
      <c r="AE80" s="52">
        <v>27.646999999999998</v>
      </c>
      <c r="AF80" s="52">
        <v>38.15</v>
      </c>
      <c r="AG80" s="52">
        <v>27.887</v>
      </c>
      <c r="AH80" s="52">
        <v>60</v>
      </c>
      <c r="AI80" s="52">
        <v>40</v>
      </c>
      <c r="AJ80" s="52">
        <v>7.7519999999999998</v>
      </c>
      <c r="AK80" s="52">
        <v>23.288</v>
      </c>
      <c r="AL80" s="52">
        <v>18.183999999999997</v>
      </c>
      <c r="AM80" s="52">
        <v>32.847999999999999</v>
      </c>
      <c r="AN80" s="52">
        <v>12.776999999999999</v>
      </c>
      <c r="AO80" s="52">
        <v>37.917999999999999</v>
      </c>
      <c r="AP80" s="52">
        <v>31.661000000000001</v>
      </c>
      <c r="AQ80" s="52">
        <v>60.068999999999996</v>
      </c>
    </row>
    <row r="81" spans="2:43" s="38" customFormat="1" x14ac:dyDescent="0.2">
      <c r="B81" s="1218"/>
      <c r="C81" s="21" t="s">
        <v>980</v>
      </c>
      <c r="D81" s="53">
        <v>2039.32</v>
      </c>
      <c r="E81" s="53">
        <v>2484.0100000000002</v>
      </c>
      <c r="F81" s="53">
        <v>2363.16</v>
      </c>
      <c r="G81" s="53">
        <v>2063.13</v>
      </c>
      <c r="H81" s="53">
        <v>2323.7600000000002</v>
      </c>
      <c r="I81" s="52">
        <v>1648.08</v>
      </c>
      <c r="J81" s="52">
        <v>963.4</v>
      </c>
      <c r="K81" s="52">
        <v>1634.3</v>
      </c>
      <c r="L81" s="52">
        <v>1670.8</v>
      </c>
      <c r="M81" s="52">
        <v>1238.0999999999999</v>
      </c>
      <c r="N81" s="52">
        <v>1535.3</v>
      </c>
      <c r="O81" s="52">
        <v>1319.3</v>
      </c>
      <c r="P81" s="52">
        <v>1368.2159999999999</v>
      </c>
      <c r="Q81" s="52">
        <v>1165.7</v>
      </c>
      <c r="R81" s="52">
        <v>1885.9</v>
      </c>
      <c r="S81" s="52">
        <v>1174.2</v>
      </c>
      <c r="T81" s="52">
        <v>1771.5</v>
      </c>
      <c r="U81" s="52">
        <v>2079.81</v>
      </c>
      <c r="V81" s="52">
        <v>1937.64</v>
      </c>
      <c r="W81" s="52">
        <v>2331.44</v>
      </c>
      <c r="X81" s="52">
        <v>2324.52</v>
      </c>
      <c r="Y81" s="52">
        <v>2396.9</v>
      </c>
      <c r="Z81" s="52">
        <v>3303.07</v>
      </c>
      <c r="AA81" s="52">
        <v>3710.84</v>
      </c>
      <c r="AB81" s="52">
        <v>3556.3180000000002</v>
      </c>
      <c r="AC81" s="52">
        <v>3372.893</v>
      </c>
      <c r="AD81" s="52">
        <v>4272.9780000000001</v>
      </c>
      <c r="AE81" s="52">
        <v>4193.8209999999999</v>
      </c>
      <c r="AF81" s="52">
        <v>4315.43</v>
      </c>
      <c r="AG81" s="52">
        <v>4569.9269999999997</v>
      </c>
      <c r="AH81" s="52">
        <v>4120</v>
      </c>
      <c r="AI81" s="52">
        <v>4250</v>
      </c>
      <c r="AJ81" s="52">
        <v>4601.5959999999995</v>
      </c>
      <c r="AK81" s="52">
        <v>4572.5209999999997</v>
      </c>
      <c r="AL81" s="52">
        <v>8789.4480000000003</v>
      </c>
      <c r="AM81" s="52">
        <v>8899.0560000000005</v>
      </c>
      <c r="AN81" s="52">
        <v>4304.107</v>
      </c>
      <c r="AO81" s="52">
        <v>4488.5690000000004</v>
      </c>
      <c r="AP81" s="52">
        <v>5222.2309999999998</v>
      </c>
      <c r="AQ81" s="52">
        <v>5308.143</v>
      </c>
    </row>
    <row r="82" spans="2:43" s="38" customFormat="1" x14ac:dyDescent="0.2">
      <c r="B82" s="1218"/>
      <c r="C82" s="21" t="s">
        <v>981</v>
      </c>
      <c r="D82" s="53">
        <v>0</v>
      </c>
      <c r="E82" s="53">
        <v>0</v>
      </c>
      <c r="F82" s="53">
        <v>0.21</v>
      </c>
      <c r="G82" s="53">
        <v>0</v>
      </c>
      <c r="H82" s="53">
        <v>0.01</v>
      </c>
      <c r="I82" s="52">
        <v>7.01</v>
      </c>
      <c r="J82" s="52">
        <v>5.6</v>
      </c>
      <c r="K82" s="52">
        <v>3.8</v>
      </c>
      <c r="L82" s="52">
        <v>78.2</v>
      </c>
      <c r="M82" s="52">
        <v>42.9</v>
      </c>
      <c r="N82" s="52">
        <v>3.3</v>
      </c>
      <c r="O82" s="52">
        <v>2.6</v>
      </c>
      <c r="P82" s="52">
        <v>9.0389999999999997</v>
      </c>
      <c r="Q82" s="52">
        <v>153.4</v>
      </c>
      <c r="R82" s="52">
        <v>2.1</v>
      </c>
      <c r="S82" s="52">
        <v>153.6</v>
      </c>
      <c r="T82" s="52">
        <v>1.1000000000000001</v>
      </c>
      <c r="U82" s="52">
        <v>1.33</v>
      </c>
      <c r="V82" s="53">
        <v>54.44</v>
      </c>
      <c r="W82" s="53">
        <v>5.0999999999999996</v>
      </c>
      <c r="X82" s="53">
        <v>44.64</v>
      </c>
      <c r="Y82" s="53">
        <v>28.2</v>
      </c>
      <c r="Z82" s="53">
        <v>155.07</v>
      </c>
      <c r="AA82" s="53">
        <v>154.85</v>
      </c>
      <c r="AB82" s="53">
        <v>184.70400000000001</v>
      </c>
      <c r="AC82" s="53">
        <v>47.372999999999998</v>
      </c>
      <c r="AD82" s="53">
        <v>48.878</v>
      </c>
      <c r="AE82" s="53">
        <v>105.33799999999999</v>
      </c>
      <c r="AF82" s="53">
        <v>48.393999999999998</v>
      </c>
      <c r="AG82" s="53">
        <v>48.82</v>
      </c>
      <c r="AH82" s="53">
        <v>50</v>
      </c>
      <c r="AI82" s="53">
        <v>50</v>
      </c>
      <c r="AJ82" s="53">
        <v>265.238</v>
      </c>
      <c r="AK82" s="53">
        <v>50.395000000000003</v>
      </c>
      <c r="AL82" s="53">
        <v>49.257000000000005</v>
      </c>
      <c r="AM82" s="53">
        <v>50.499999999999993</v>
      </c>
      <c r="AN82" s="53">
        <v>55.951000000000001</v>
      </c>
      <c r="AO82" s="53">
        <v>80.760000000000005</v>
      </c>
      <c r="AP82" s="53">
        <v>136.893</v>
      </c>
      <c r="AQ82" s="53">
        <v>46.555999999999997</v>
      </c>
    </row>
    <row r="83" spans="2:43" s="38" customFormat="1" x14ac:dyDescent="0.2">
      <c r="B83" s="1218"/>
      <c r="C83" s="21" t="s">
        <v>982</v>
      </c>
      <c r="D83" s="52">
        <v>2104.1</v>
      </c>
      <c r="E83" s="53">
        <v>1763.42</v>
      </c>
      <c r="F83" s="53">
        <v>1369.48</v>
      </c>
      <c r="G83" s="53">
        <v>1777.78</v>
      </c>
      <c r="H83" s="53">
        <v>1692.91</v>
      </c>
      <c r="I83" s="52">
        <v>2008.74</v>
      </c>
      <c r="J83" s="52">
        <v>2389.3000000000002</v>
      </c>
      <c r="K83" s="52">
        <v>2139.5</v>
      </c>
      <c r="L83" s="52">
        <v>3356.5</v>
      </c>
      <c r="M83" s="52">
        <v>3628.3</v>
      </c>
      <c r="N83" s="52">
        <v>3535.1</v>
      </c>
      <c r="O83" s="52">
        <v>3984.7</v>
      </c>
      <c r="P83" s="52">
        <v>4783.8029999999999</v>
      </c>
      <c r="Q83" s="52">
        <v>4126.7</v>
      </c>
      <c r="R83" s="52">
        <v>4445.7</v>
      </c>
      <c r="S83" s="52">
        <v>4230.7</v>
      </c>
      <c r="T83" s="52">
        <v>4077.3</v>
      </c>
      <c r="U83" s="52">
        <v>4232.92</v>
      </c>
      <c r="V83" s="53">
        <v>5943.52</v>
      </c>
      <c r="W83" s="53">
        <v>5267.31</v>
      </c>
      <c r="X83" s="53">
        <v>6690.85</v>
      </c>
      <c r="Y83" s="53">
        <v>7051.34</v>
      </c>
      <c r="Z83" s="53">
        <v>7510.07</v>
      </c>
      <c r="AA83" s="53">
        <v>7969.45</v>
      </c>
      <c r="AB83" s="53">
        <v>8200.1929999999993</v>
      </c>
      <c r="AC83" s="53">
        <v>8716.8179999999993</v>
      </c>
      <c r="AD83" s="53">
        <v>9176.8960000000006</v>
      </c>
      <c r="AE83" s="53">
        <v>10138.071</v>
      </c>
      <c r="AF83" s="53">
        <v>11515.72</v>
      </c>
      <c r="AG83" s="53">
        <v>13093.111000000001</v>
      </c>
      <c r="AH83" s="53">
        <v>17370</v>
      </c>
      <c r="AI83" s="53">
        <v>18410</v>
      </c>
      <c r="AJ83" s="53">
        <v>20796.911</v>
      </c>
      <c r="AK83" s="53">
        <v>15732.164000000001</v>
      </c>
      <c r="AL83" s="53">
        <v>17290.61</v>
      </c>
      <c r="AM83" s="53">
        <v>18087.097000000002</v>
      </c>
      <c r="AN83" s="53">
        <v>19839.964</v>
      </c>
      <c r="AO83" s="53">
        <v>26638.491000000002</v>
      </c>
      <c r="AP83" s="53">
        <v>29007.953000000001</v>
      </c>
      <c r="AQ83" s="53">
        <v>28149.953000000001</v>
      </c>
    </row>
    <row r="84" spans="2:43" s="38" customFormat="1" x14ac:dyDescent="0.2">
      <c r="B84" s="1218"/>
      <c r="C84" s="21" t="s">
        <v>438</v>
      </c>
      <c r="D84" s="52">
        <v>191.09</v>
      </c>
      <c r="E84" s="53">
        <v>45.87</v>
      </c>
      <c r="F84" s="53">
        <v>173.72</v>
      </c>
      <c r="G84" s="53">
        <v>49.99</v>
      </c>
      <c r="H84" s="53">
        <v>267.87</v>
      </c>
      <c r="I84" s="52">
        <v>279.02999999999997</v>
      </c>
      <c r="J84" s="52">
        <v>685.4</v>
      </c>
      <c r="K84" s="52">
        <v>6.5</v>
      </c>
      <c r="L84" s="52">
        <v>91.7</v>
      </c>
      <c r="M84" s="52">
        <v>0.5</v>
      </c>
      <c r="N84" s="52">
        <v>5.2</v>
      </c>
      <c r="O84" s="52">
        <v>35.200000000000003</v>
      </c>
      <c r="P84" s="52">
        <v>2.41</v>
      </c>
      <c r="Q84" s="52">
        <v>115.2</v>
      </c>
      <c r="R84" s="52">
        <v>13.4</v>
      </c>
      <c r="S84" s="52">
        <v>201.1</v>
      </c>
      <c r="T84" s="52">
        <v>100.6</v>
      </c>
      <c r="U84" s="52">
        <v>195.78</v>
      </c>
      <c r="V84" s="52">
        <v>134.58000000000001</v>
      </c>
      <c r="W84" s="52">
        <v>156.85</v>
      </c>
      <c r="X84" s="52">
        <v>317.72000000000003</v>
      </c>
      <c r="Y84" s="52">
        <v>326.33999999999997</v>
      </c>
      <c r="Z84" s="52">
        <v>193.13</v>
      </c>
      <c r="AA84" s="52">
        <v>172.75</v>
      </c>
      <c r="AB84" s="52">
        <v>1065.2080000000001</v>
      </c>
      <c r="AC84" s="52">
        <v>1074.97</v>
      </c>
      <c r="AD84" s="52">
        <v>1081.4110000000001</v>
      </c>
      <c r="AE84" s="52">
        <v>1123.221</v>
      </c>
      <c r="AF84" s="52">
        <v>1244.546</v>
      </c>
      <c r="AG84" s="52">
        <v>822.62400000000002</v>
      </c>
      <c r="AH84" s="52">
        <v>640</v>
      </c>
      <c r="AI84" s="52">
        <v>220</v>
      </c>
      <c r="AJ84" s="52">
        <v>282.524</v>
      </c>
      <c r="AK84" s="52">
        <v>430.01900000000006</v>
      </c>
      <c r="AL84" s="52">
        <v>545.61099999999999</v>
      </c>
      <c r="AM84" s="52">
        <v>503.02500000000003</v>
      </c>
      <c r="AN84" s="52">
        <v>1110.46</v>
      </c>
      <c r="AO84" s="52">
        <v>450.85500000000002</v>
      </c>
      <c r="AP84" s="52">
        <v>482.77699999999999</v>
      </c>
      <c r="AQ84" s="52">
        <v>218.12400000000002</v>
      </c>
    </row>
    <row r="85" spans="2:43" s="38" customFormat="1" ht="10.5" x14ac:dyDescent="0.15">
      <c r="B85" s="46"/>
      <c r="C85" s="47" t="s">
        <v>434</v>
      </c>
      <c r="D85" s="56">
        <v>4496.67</v>
      </c>
      <c r="E85" s="55">
        <v>4444.26</v>
      </c>
      <c r="F85" s="55">
        <v>4115.0599999999995</v>
      </c>
      <c r="G85" s="55">
        <v>4048.95</v>
      </c>
      <c r="H85" s="55">
        <v>4514.71</v>
      </c>
      <c r="I85" s="56">
        <v>4118.57</v>
      </c>
      <c r="J85" s="56">
        <v>4200.8999999999996</v>
      </c>
      <c r="K85" s="56">
        <v>4115.8</v>
      </c>
      <c r="L85" s="56">
        <v>5431.4</v>
      </c>
      <c r="M85" s="56">
        <v>5110.5</v>
      </c>
      <c r="N85" s="56">
        <v>5262.3</v>
      </c>
      <c r="O85" s="56">
        <v>5522.7999999999993</v>
      </c>
      <c r="P85" s="56">
        <v>6984.7579999999998</v>
      </c>
      <c r="Q85" s="56">
        <v>6087</v>
      </c>
      <c r="R85" s="56">
        <v>6574.0999999999995</v>
      </c>
      <c r="S85" s="56">
        <v>6187.7</v>
      </c>
      <c r="T85" s="56">
        <v>6332.8000000000011</v>
      </c>
      <c r="U85" s="56">
        <v>7052.62</v>
      </c>
      <c r="V85" s="55">
        <v>8571.25</v>
      </c>
      <c r="W85" s="55">
        <v>8423.5700000000015</v>
      </c>
      <c r="X85" s="55">
        <v>9688.99</v>
      </c>
      <c r="Y85" s="55">
        <v>11236.4</v>
      </c>
      <c r="Z85" s="55">
        <v>12515.099999999999</v>
      </c>
      <c r="AA85" s="55">
        <v>13232.27</v>
      </c>
      <c r="AB85" s="55">
        <v>14682.072</v>
      </c>
      <c r="AC85" s="55">
        <v>14436.153999999999</v>
      </c>
      <c r="AD85" s="55">
        <v>16104.187000000002</v>
      </c>
      <c r="AE85" s="55">
        <v>16562.146000000001</v>
      </c>
      <c r="AF85" s="55">
        <v>18288.403999999999</v>
      </c>
      <c r="AG85" s="55">
        <v>19181.357</v>
      </c>
      <c r="AH85" s="55">
        <v>22680</v>
      </c>
      <c r="AI85" s="55">
        <v>23820</v>
      </c>
      <c r="AJ85" s="55">
        <v>26745.159</v>
      </c>
      <c r="AK85" s="55">
        <v>21765.105000000003</v>
      </c>
      <c r="AL85" s="55">
        <v>27909.766</v>
      </c>
      <c r="AM85" s="55">
        <v>29095.289000000001</v>
      </c>
      <c r="AN85" s="55">
        <f>SUM(AN77:AN84)</f>
        <v>28751.565999999999</v>
      </c>
      <c r="AO85" s="55">
        <f>SUM(AO77:AO84)</f>
        <v>37182.670000000006</v>
      </c>
      <c r="AP85" s="55">
        <f>SUM(AP77:AP84)</f>
        <v>41361.659</v>
      </c>
      <c r="AQ85" s="55">
        <v>37144.670000000006</v>
      </c>
    </row>
    <row r="86" spans="2:43" s="38" customFormat="1" ht="10.5" x14ac:dyDescent="0.15">
      <c r="B86" s="264"/>
      <c r="D86" s="265"/>
      <c r="E86" s="265"/>
      <c r="F86" s="265"/>
      <c r="G86" s="265"/>
      <c r="H86" s="265"/>
      <c r="I86" s="265"/>
      <c r="J86" s="265"/>
      <c r="K86" s="265"/>
      <c r="L86" s="265"/>
      <c r="M86" s="265"/>
      <c r="N86" s="265"/>
      <c r="O86" s="265"/>
      <c r="P86" s="265"/>
      <c r="Q86" s="265"/>
      <c r="R86" s="265"/>
      <c r="S86" s="265"/>
      <c r="T86" s="265"/>
      <c r="U86" s="265"/>
      <c r="V86" s="105"/>
      <c r="W86" s="105"/>
      <c r="X86" s="105"/>
      <c r="Y86" s="105"/>
      <c r="Z86" s="105"/>
      <c r="AA86" s="105"/>
      <c r="AB86" s="105"/>
      <c r="AC86" s="105"/>
      <c r="AD86" s="105"/>
      <c r="AE86" s="105"/>
      <c r="AF86" s="105"/>
      <c r="AG86" s="105"/>
      <c r="AH86" s="105"/>
      <c r="AI86" s="105"/>
      <c r="AJ86" s="105"/>
      <c r="AK86" s="105"/>
      <c r="AL86" s="105"/>
      <c r="AM86" s="105"/>
      <c r="AN86" s="105"/>
      <c r="AO86" s="105"/>
      <c r="AP86" s="105"/>
      <c r="AQ86" s="105"/>
    </row>
    <row r="87" spans="2:43" x14ac:dyDescent="0.2">
      <c r="B87" s="1218" t="s">
        <v>988</v>
      </c>
      <c r="C87" s="21" t="s">
        <v>433</v>
      </c>
      <c r="D87" s="52">
        <v>108.49</v>
      </c>
      <c r="E87" s="53">
        <v>263.24</v>
      </c>
      <c r="F87" s="53">
        <v>363.91</v>
      </c>
      <c r="G87" s="53">
        <v>323.58</v>
      </c>
      <c r="H87" s="53">
        <v>297.87</v>
      </c>
      <c r="I87" s="52">
        <v>357.42</v>
      </c>
      <c r="J87" s="52">
        <v>1851</v>
      </c>
      <c r="K87" s="52">
        <v>898.5</v>
      </c>
      <c r="L87" s="52">
        <v>582.20000000000005</v>
      </c>
      <c r="M87" s="52">
        <v>709</v>
      </c>
      <c r="N87" s="52">
        <v>661.2</v>
      </c>
      <c r="O87" s="52">
        <v>1000.7</v>
      </c>
      <c r="P87" s="52">
        <v>693.77499999999998</v>
      </c>
      <c r="Q87" s="52">
        <v>1211.8</v>
      </c>
      <c r="R87" s="52">
        <v>1524.7</v>
      </c>
      <c r="S87" s="52">
        <v>276.10000000000002</v>
      </c>
      <c r="T87" s="52">
        <v>987.2</v>
      </c>
      <c r="U87" s="52">
        <v>136.24</v>
      </c>
      <c r="V87" s="52">
        <v>291.32</v>
      </c>
      <c r="W87" s="52">
        <v>495.17</v>
      </c>
      <c r="X87" s="52">
        <v>652.94000000000005</v>
      </c>
      <c r="Y87" s="52">
        <v>1194.5999999999999</v>
      </c>
      <c r="Z87" s="52">
        <v>163.61000000000001</v>
      </c>
      <c r="AA87" s="52">
        <v>562.84</v>
      </c>
      <c r="AB87" s="52">
        <v>328.69799999999998</v>
      </c>
      <c r="AC87" s="52">
        <v>324.89600000000002</v>
      </c>
      <c r="AD87" s="52">
        <v>320.78100000000001</v>
      </c>
      <c r="AE87" s="52">
        <v>6986.95</v>
      </c>
      <c r="AF87" s="52">
        <v>1175.521</v>
      </c>
      <c r="AG87" s="52">
        <v>8598.5879999999997</v>
      </c>
      <c r="AH87" s="52">
        <v>5060</v>
      </c>
      <c r="AI87" s="52">
        <v>3020</v>
      </c>
      <c r="AJ87" s="52">
        <v>2256.145</v>
      </c>
      <c r="AK87" s="52">
        <v>980.94399999999996</v>
      </c>
      <c r="AL87" s="52">
        <v>1316.924</v>
      </c>
      <c r="AM87" s="52">
        <v>2200.1930000000002</v>
      </c>
      <c r="AN87" s="52">
        <v>2324.8339999999998</v>
      </c>
      <c r="AO87" s="52">
        <v>3530.9740000000002</v>
      </c>
      <c r="AP87" s="52">
        <v>4665.4970000000003</v>
      </c>
      <c r="AQ87" s="52">
        <v>5229.1850000000004</v>
      </c>
    </row>
    <row r="88" spans="2:43" x14ac:dyDescent="0.2">
      <c r="B88" s="1218"/>
      <c r="C88" s="21" t="s">
        <v>1952</v>
      </c>
      <c r="D88" s="52">
        <v>1652.34</v>
      </c>
      <c r="E88" s="53">
        <v>2764.18</v>
      </c>
      <c r="F88" s="53">
        <v>1580.4</v>
      </c>
      <c r="G88" s="53">
        <v>2182.16</v>
      </c>
      <c r="H88" s="53">
        <v>1688.59</v>
      </c>
      <c r="I88" s="52">
        <v>1438.78</v>
      </c>
      <c r="J88" s="52">
        <v>3976</v>
      </c>
      <c r="K88" s="52">
        <v>4643.3</v>
      </c>
      <c r="L88" s="52">
        <v>3722.7</v>
      </c>
      <c r="M88" s="52">
        <v>6004.9</v>
      </c>
      <c r="N88" s="52">
        <v>5563.2</v>
      </c>
      <c r="O88" s="52">
        <v>15416.8</v>
      </c>
      <c r="P88" s="52">
        <v>10507.076999999999</v>
      </c>
      <c r="Q88" s="52">
        <v>23647.8</v>
      </c>
      <c r="R88" s="52">
        <v>24830.1</v>
      </c>
      <c r="S88" s="52">
        <v>23223.7</v>
      </c>
      <c r="T88" s="52">
        <v>23716.400000000001</v>
      </c>
      <c r="U88" s="52">
        <v>21697.89</v>
      </c>
      <c r="V88" s="52">
        <v>21050.73</v>
      </c>
      <c r="W88" s="52">
        <v>20556.86</v>
      </c>
      <c r="X88" s="52">
        <v>19242.27</v>
      </c>
      <c r="Y88" s="52">
        <v>16853.400000000001</v>
      </c>
      <c r="Z88" s="52">
        <v>13744.22</v>
      </c>
      <c r="AA88" s="52">
        <v>18161.8</v>
      </c>
      <c r="AB88" s="52">
        <v>15822.11</v>
      </c>
      <c r="AC88" s="52">
        <v>14073.007</v>
      </c>
      <c r="AD88" s="52">
        <v>14392.049000000001</v>
      </c>
      <c r="AE88" s="52">
        <v>10630.413</v>
      </c>
      <c r="AF88" s="52">
        <v>14639.029</v>
      </c>
      <c r="AG88" s="52">
        <v>14317.885</v>
      </c>
      <c r="AH88" s="52">
        <v>10920</v>
      </c>
      <c r="AI88" s="52">
        <v>11070</v>
      </c>
      <c r="AJ88" s="52">
        <v>15602.792000000001</v>
      </c>
      <c r="AK88" s="52">
        <v>13747.173999999999</v>
      </c>
      <c r="AL88" s="52">
        <v>13775.607</v>
      </c>
      <c r="AM88" s="52">
        <v>13463.825000000001</v>
      </c>
      <c r="AN88" s="52">
        <v>20411.804</v>
      </c>
      <c r="AO88" s="52">
        <v>19470.758000000002</v>
      </c>
      <c r="AP88" s="52">
        <v>22746.179</v>
      </c>
      <c r="AQ88" s="52">
        <v>42783.715000000004</v>
      </c>
    </row>
    <row r="89" spans="2:43" x14ac:dyDescent="0.2">
      <c r="B89" s="1218"/>
      <c r="C89" s="21" t="s">
        <v>977</v>
      </c>
      <c r="D89" s="52">
        <v>494.74</v>
      </c>
      <c r="E89" s="53">
        <v>28.58</v>
      </c>
      <c r="F89" s="53">
        <v>16.64</v>
      </c>
      <c r="G89" s="53">
        <v>24.75</v>
      </c>
      <c r="H89" s="53">
        <v>45.12</v>
      </c>
      <c r="I89" s="52">
        <v>1.21</v>
      </c>
      <c r="J89" s="52">
        <v>18.5</v>
      </c>
      <c r="K89" s="52">
        <v>56.1</v>
      </c>
      <c r="L89" s="52">
        <v>1173.8</v>
      </c>
      <c r="M89" s="52">
        <v>123</v>
      </c>
      <c r="N89" s="52">
        <v>82.2</v>
      </c>
      <c r="O89" s="52">
        <v>71.900000000000006</v>
      </c>
      <c r="P89" s="52">
        <v>155.30000000000001</v>
      </c>
      <c r="Q89" s="52">
        <v>47.5</v>
      </c>
      <c r="R89" s="52">
        <v>254.5</v>
      </c>
      <c r="S89" s="52">
        <v>811.9</v>
      </c>
      <c r="T89" s="52">
        <v>1721</v>
      </c>
      <c r="U89" s="52">
        <v>1048.26</v>
      </c>
      <c r="V89" s="52">
        <v>935.11</v>
      </c>
      <c r="W89" s="52">
        <v>715.15</v>
      </c>
      <c r="X89" s="52">
        <v>1447.83</v>
      </c>
      <c r="Y89" s="52">
        <v>748.6</v>
      </c>
      <c r="Z89" s="52">
        <v>523.79</v>
      </c>
      <c r="AA89" s="52">
        <v>551.15</v>
      </c>
      <c r="AB89" s="52">
        <v>489.74299999999999</v>
      </c>
      <c r="AC89" s="52">
        <v>20.530999999999999</v>
      </c>
      <c r="AD89" s="52">
        <v>423.947</v>
      </c>
      <c r="AE89" s="52">
        <v>148.428</v>
      </c>
      <c r="AF89" s="52">
        <v>281.63299999999998</v>
      </c>
      <c r="AG89" s="52">
        <v>152.94800000000001</v>
      </c>
      <c r="AH89" s="52">
        <v>310</v>
      </c>
      <c r="AI89" s="52">
        <v>2530</v>
      </c>
      <c r="AJ89" s="52">
        <v>241.37700000000001</v>
      </c>
      <c r="AK89" s="52">
        <v>415.03900000000004</v>
      </c>
      <c r="AL89" s="52">
        <v>516.83299999999997</v>
      </c>
      <c r="AM89" s="52">
        <v>479.42600000000004</v>
      </c>
      <c r="AN89" s="52">
        <v>1466.7470000000001</v>
      </c>
      <c r="AO89" s="52">
        <v>1828.8240000000001</v>
      </c>
      <c r="AP89" s="52">
        <v>1662.4449999999999</v>
      </c>
      <c r="AQ89" s="52">
        <v>5306.2269999999999</v>
      </c>
    </row>
    <row r="90" spans="2:43" x14ac:dyDescent="0.2">
      <c r="B90" s="1218"/>
      <c r="C90" s="21" t="s">
        <v>978</v>
      </c>
      <c r="D90" s="53"/>
      <c r="E90" s="53">
        <v>0.72</v>
      </c>
      <c r="F90" s="53">
        <v>3.94</v>
      </c>
      <c r="G90" s="53">
        <v>8.27</v>
      </c>
      <c r="H90" s="53">
        <v>21.82</v>
      </c>
      <c r="I90" s="52">
        <v>33.020000000000003</v>
      </c>
      <c r="J90" s="52">
        <v>39.1</v>
      </c>
      <c r="K90" s="52">
        <v>29.3</v>
      </c>
      <c r="L90" s="52">
        <v>30.3</v>
      </c>
      <c r="M90" s="52">
        <v>14.9</v>
      </c>
      <c r="N90" s="52">
        <v>33.299999999999997</v>
      </c>
      <c r="O90" s="52">
        <v>64.900000000000006</v>
      </c>
      <c r="P90" s="52">
        <v>44.918999999999997</v>
      </c>
      <c r="Q90" s="52">
        <v>2027.4</v>
      </c>
      <c r="R90" s="52">
        <v>2177.9</v>
      </c>
      <c r="S90" s="52">
        <v>236.1</v>
      </c>
      <c r="T90" s="52">
        <v>473.4</v>
      </c>
      <c r="U90" s="52">
        <v>615.39</v>
      </c>
      <c r="V90" s="53">
        <v>512.91999999999996</v>
      </c>
      <c r="W90" s="53">
        <v>1011.08</v>
      </c>
      <c r="X90" s="53">
        <v>1261.31</v>
      </c>
      <c r="Y90" s="53">
        <v>594.79999999999995</v>
      </c>
      <c r="Z90" s="53">
        <v>426.7</v>
      </c>
      <c r="AA90" s="53">
        <v>413.76</v>
      </c>
      <c r="AB90" s="53">
        <v>481.459</v>
      </c>
      <c r="AC90" s="53">
        <v>894.70500000000004</v>
      </c>
      <c r="AD90" s="53">
        <v>3122.9949999999999</v>
      </c>
      <c r="AE90" s="53">
        <v>1479.7850000000001</v>
      </c>
      <c r="AF90" s="53">
        <v>1045.643</v>
      </c>
      <c r="AG90" s="53">
        <v>1622.7719999999999</v>
      </c>
      <c r="AH90" s="53">
        <v>1290</v>
      </c>
      <c r="AI90" s="53">
        <v>1830</v>
      </c>
      <c r="AJ90" s="53">
        <v>2078.828</v>
      </c>
      <c r="AK90" s="53">
        <v>2615.5320000000002</v>
      </c>
      <c r="AL90" s="53">
        <v>3845.0890000000004</v>
      </c>
      <c r="AM90" s="53">
        <v>3612.8839999999996</v>
      </c>
      <c r="AN90" s="53">
        <v>2693.9279999999999</v>
      </c>
      <c r="AO90" s="53">
        <v>2174.8530000000001</v>
      </c>
      <c r="AP90" s="53">
        <v>3097.5309999999999</v>
      </c>
      <c r="AQ90" s="53">
        <v>3554.1849999999999</v>
      </c>
    </row>
    <row r="91" spans="2:43" x14ac:dyDescent="0.2">
      <c r="B91" s="1218"/>
      <c r="C91" s="21" t="s">
        <v>980</v>
      </c>
      <c r="D91" s="52">
        <v>14358.82</v>
      </c>
      <c r="E91" s="53">
        <v>12745.85</v>
      </c>
      <c r="F91" s="53">
        <v>16485.84</v>
      </c>
      <c r="G91" s="53">
        <v>16493.14</v>
      </c>
      <c r="H91" s="53">
        <v>18676.22</v>
      </c>
      <c r="I91" s="52">
        <v>14862.47</v>
      </c>
      <c r="J91" s="52">
        <v>13973.5</v>
      </c>
      <c r="K91" s="52">
        <v>11817.6</v>
      </c>
      <c r="L91" s="52">
        <v>11706.5</v>
      </c>
      <c r="M91" s="52">
        <v>14389</v>
      </c>
      <c r="N91" s="52">
        <v>17440</v>
      </c>
      <c r="O91" s="52">
        <v>20921.3</v>
      </c>
      <c r="P91" s="52">
        <v>28066.778999999999</v>
      </c>
      <c r="Q91" s="52">
        <v>16735.099999999999</v>
      </c>
      <c r="R91" s="52">
        <v>12738.1</v>
      </c>
      <c r="S91" s="52">
        <v>34391</v>
      </c>
      <c r="T91" s="52">
        <v>24783.1</v>
      </c>
      <c r="U91" s="52">
        <v>24133.91</v>
      </c>
      <c r="V91" s="52">
        <v>27855.26</v>
      </c>
      <c r="W91" s="52">
        <v>26863.58</v>
      </c>
      <c r="X91" s="52">
        <v>28562</v>
      </c>
      <c r="Y91" s="52">
        <v>32222.1</v>
      </c>
      <c r="Z91" s="52">
        <v>35956.22</v>
      </c>
      <c r="AA91" s="52">
        <v>33001.26</v>
      </c>
      <c r="AB91" s="52">
        <v>43491.779000000002</v>
      </c>
      <c r="AC91" s="52">
        <v>52918.275000000001</v>
      </c>
      <c r="AD91" s="52">
        <v>47846.875999999997</v>
      </c>
      <c r="AE91" s="52">
        <v>45133.482000000004</v>
      </c>
      <c r="AF91" s="52">
        <v>43340.747000000003</v>
      </c>
      <c r="AG91" s="52">
        <v>32745.277999999998</v>
      </c>
      <c r="AH91" s="52">
        <v>38990</v>
      </c>
      <c r="AI91" s="52">
        <v>38660</v>
      </c>
      <c r="AJ91" s="52">
        <v>39580.800999999999</v>
      </c>
      <c r="AK91" s="52">
        <v>41524.572999999997</v>
      </c>
      <c r="AL91" s="52">
        <v>43706.735999999997</v>
      </c>
      <c r="AM91" s="52">
        <v>38756.273000000001</v>
      </c>
      <c r="AN91" s="52">
        <v>27671.102999999999</v>
      </c>
      <c r="AO91" s="52">
        <v>38667.767</v>
      </c>
      <c r="AP91" s="52">
        <v>31915.812999999998</v>
      </c>
      <c r="AQ91" s="52">
        <v>40624.478999999999</v>
      </c>
    </row>
    <row r="92" spans="2:43" x14ac:dyDescent="0.2">
      <c r="B92" s="1218"/>
      <c r="C92" s="21" t="s">
        <v>981</v>
      </c>
      <c r="D92" s="52">
        <v>517.01</v>
      </c>
      <c r="E92" s="53">
        <v>24.94</v>
      </c>
      <c r="F92" s="53">
        <v>1249.51</v>
      </c>
      <c r="G92" s="53">
        <v>67.14</v>
      </c>
      <c r="H92" s="53">
        <v>69.89</v>
      </c>
      <c r="I92" s="52">
        <v>263.58999999999997</v>
      </c>
      <c r="J92" s="52">
        <v>465.4</v>
      </c>
      <c r="K92" s="52">
        <v>586.5</v>
      </c>
      <c r="L92" s="52">
        <v>773.5</v>
      </c>
      <c r="M92" s="52">
        <v>783.1</v>
      </c>
      <c r="N92" s="52">
        <v>831.5</v>
      </c>
      <c r="O92" s="52">
        <v>493.6</v>
      </c>
      <c r="P92" s="52">
        <v>222.43799999999999</v>
      </c>
      <c r="Q92" s="52">
        <v>1664.4</v>
      </c>
      <c r="R92" s="52">
        <v>659.8</v>
      </c>
      <c r="S92" s="52">
        <v>1308.5</v>
      </c>
      <c r="T92" s="52">
        <v>725.8</v>
      </c>
      <c r="U92" s="52">
        <v>719.03</v>
      </c>
      <c r="V92" s="52">
        <v>826.78</v>
      </c>
      <c r="W92" s="52">
        <v>3926.62</v>
      </c>
      <c r="X92" s="52">
        <v>1000.22</v>
      </c>
      <c r="Y92" s="52">
        <v>1064.4000000000001</v>
      </c>
      <c r="Z92" s="52">
        <v>984.2</v>
      </c>
      <c r="AA92" s="52">
        <v>1841.84</v>
      </c>
      <c r="AB92" s="52">
        <v>962.23199999999997</v>
      </c>
      <c r="AC92" s="52">
        <v>774.61599999999999</v>
      </c>
      <c r="AD92" s="52">
        <v>2330.2049999999999</v>
      </c>
      <c r="AE92" s="52">
        <v>3424.6849999999999</v>
      </c>
      <c r="AF92" s="52">
        <v>1986.9480000000001</v>
      </c>
      <c r="AG92" s="52">
        <v>2007.8610000000001</v>
      </c>
      <c r="AH92" s="52">
        <v>2020</v>
      </c>
      <c r="AI92" s="52">
        <v>1740</v>
      </c>
      <c r="AJ92" s="52">
        <v>1835.8190000000002</v>
      </c>
      <c r="AK92" s="52">
        <v>1948.2760000000001</v>
      </c>
      <c r="AL92" s="52">
        <v>1905.4590000000001</v>
      </c>
      <c r="AM92" s="52">
        <v>2166.8850000000002</v>
      </c>
      <c r="AN92" s="52">
        <v>1492.2809999999999</v>
      </c>
      <c r="AO92" s="52">
        <v>1327.6959999999999</v>
      </c>
      <c r="AP92" s="52">
        <v>2504.7449999999999</v>
      </c>
      <c r="AQ92" s="52">
        <v>2086.9300000000003</v>
      </c>
    </row>
    <row r="93" spans="2:43" x14ac:dyDescent="0.2">
      <c r="B93" s="1218"/>
      <c r="C93" s="21" t="s">
        <v>982</v>
      </c>
      <c r="D93" s="52">
        <v>31746.75</v>
      </c>
      <c r="E93" s="53">
        <v>34849.22</v>
      </c>
      <c r="F93" s="53">
        <v>32598.04</v>
      </c>
      <c r="G93" s="53">
        <v>33529.46</v>
      </c>
      <c r="H93" s="53">
        <v>37772.910000000003</v>
      </c>
      <c r="I93" s="52">
        <v>41580</v>
      </c>
      <c r="J93" s="52">
        <v>42703.4</v>
      </c>
      <c r="K93" s="52">
        <v>51565.4</v>
      </c>
      <c r="L93" s="52">
        <v>55765.4</v>
      </c>
      <c r="M93" s="52">
        <v>56470.1</v>
      </c>
      <c r="N93" s="52">
        <v>55141.8</v>
      </c>
      <c r="O93" s="52">
        <v>67880.399999999994</v>
      </c>
      <c r="P93" s="52">
        <v>64656.536</v>
      </c>
      <c r="Q93" s="52">
        <v>83896.2</v>
      </c>
      <c r="R93" s="52">
        <v>101514.2</v>
      </c>
      <c r="S93" s="52">
        <v>80327.3</v>
      </c>
      <c r="T93" s="52">
        <v>97106.1</v>
      </c>
      <c r="U93" s="52">
        <v>99698.92</v>
      </c>
      <c r="V93" s="52">
        <v>103877.93</v>
      </c>
      <c r="W93" s="52">
        <v>103953.76</v>
      </c>
      <c r="X93" s="52">
        <v>117125.53</v>
      </c>
      <c r="Y93" s="52">
        <v>120632.4</v>
      </c>
      <c r="Z93" s="52">
        <v>125564.98</v>
      </c>
      <c r="AA93" s="52">
        <v>140839.34</v>
      </c>
      <c r="AB93" s="52">
        <v>141812.07</v>
      </c>
      <c r="AC93" s="52">
        <v>147811.826</v>
      </c>
      <c r="AD93" s="52">
        <v>149959.72899999999</v>
      </c>
      <c r="AE93" s="52">
        <v>164793.17600000001</v>
      </c>
      <c r="AF93" s="52">
        <v>184992.647</v>
      </c>
      <c r="AG93" s="52">
        <v>193831.258</v>
      </c>
      <c r="AH93" s="52">
        <v>198130</v>
      </c>
      <c r="AI93" s="52">
        <v>211580</v>
      </c>
      <c r="AJ93" s="52">
        <v>257064.117</v>
      </c>
      <c r="AK93" s="52">
        <v>227722.84899999999</v>
      </c>
      <c r="AL93" s="52">
        <v>245226.54</v>
      </c>
      <c r="AM93" s="52">
        <v>262385.35499999998</v>
      </c>
      <c r="AN93" s="52">
        <v>250224.61799999999</v>
      </c>
      <c r="AO93" s="52">
        <v>285028.989</v>
      </c>
      <c r="AP93" s="52">
        <v>320505.11</v>
      </c>
      <c r="AQ93" s="52">
        <v>326212.28899999999</v>
      </c>
    </row>
    <row r="94" spans="2:43" ht="12" thickBot="1" x14ac:dyDescent="0.25">
      <c r="B94" s="1218"/>
      <c r="C94" s="21" t="s">
        <v>438</v>
      </c>
      <c r="D94" s="52">
        <v>1163.22</v>
      </c>
      <c r="E94" s="53">
        <v>242.37</v>
      </c>
      <c r="F94" s="53">
        <v>718.68</v>
      </c>
      <c r="G94" s="53">
        <v>2370.75</v>
      </c>
      <c r="H94" s="53">
        <v>398.06</v>
      </c>
      <c r="I94" s="52">
        <v>326.29000000000002</v>
      </c>
      <c r="J94" s="52">
        <v>1818.2</v>
      </c>
      <c r="K94" s="52">
        <v>558.29999999999995</v>
      </c>
      <c r="L94" s="52">
        <v>1623</v>
      </c>
      <c r="M94" s="52">
        <v>1126.0999999999999</v>
      </c>
      <c r="N94" s="52">
        <v>5595</v>
      </c>
      <c r="O94" s="52">
        <v>1256.0999999999999</v>
      </c>
      <c r="P94" s="52">
        <v>3569.38</v>
      </c>
      <c r="Q94" s="52">
        <v>3108.7</v>
      </c>
      <c r="R94" s="52">
        <v>735.1</v>
      </c>
      <c r="S94" s="52">
        <v>1489.7</v>
      </c>
      <c r="T94" s="52">
        <v>921.2</v>
      </c>
      <c r="U94" s="52">
        <v>501.56</v>
      </c>
      <c r="V94" s="52">
        <v>525.84</v>
      </c>
      <c r="W94" s="52">
        <v>208.18</v>
      </c>
      <c r="X94" s="52">
        <v>294.16000000000003</v>
      </c>
      <c r="Y94" s="52">
        <v>439.9</v>
      </c>
      <c r="Z94" s="52">
        <v>982.34</v>
      </c>
      <c r="AA94" s="52">
        <v>250.5</v>
      </c>
      <c r="AB94" s="52">
        <v>211.59200000000001</v>
      </c>
      <c r="AC94" s="52">
        <v>299.505</v>
      </c>
      <c r="AD94" s="52">
        <v>608.25400000000002</v>
      </c>
      <c r="AE94" s="52">
        <v>547.09</v>
      </c>
      <c r="AF94" s="52">
        <v>919.21199999999999</v>
      </c>
      <c r="AG94" s="52">
        <v>366.50900000000001</v>
      </c>
      <c r="AH94" s="52">
        <v>170</v>
      </c>
      <c r="AI94" s="52">
        <v>110</v>
      </c>
      <c r="AJ94" s="52">
        <v>47.760999999999996</v>
      </c>
      <c r="AK94" s="52">
        <v>49.943999999999996</v>
      </c>
      <c r="AL94" s="52">
        <v>60.055999999999997</v>
      </c>
      <c r="AM94" s="52">
        <v>49.12</v>
      </c>
      <c r="AN94" s="52">
        <v>321.98700000000002</v>
      </c>
      <c r="AO94" s="52">
        <v>508.44500000000005</v>
      </c>
      <c r="AP94" s="52">
        <v>126.697</v>
      </c>
      <c r="AQ94" s="52">
        <v>958.36500000000001</v>
      </c>
    </row>
    <row r="95" spans="2:43" s="38" customFormat="1" thickBot="1" x14ac:dyDescent="0.2">
      <c r="B95" s="44"/>
      <c r="C95" s="45" t="s">
        <v>434</v>
      </c>
      <c r="D95" s="57">
        <v>50041.369999999995</v>
      </c>
      <c r="E95" s="58">
        <v>50919.100000000006</v>
      </c>
      <c r="F95" s="58">
        <v>53016.959999999999</v>
      </c>
      <c r="G95" s="58">
        <v>54999.25</v>
      </c>
      <c r="H95" s="58">
        <v>58970.48</v>
      </c>
      <c r="I95" s="57">
        <v>58862.78</v>
      </c>
      <c r="J95" s="57">
        <v>64845.1</v>
      </c>
      <c r="K95" s="57">
        <v>70155.000000000015</v>
      </c>
      <c r="L95" s="57">
        <v>75377.399999999994</v>
      </c>
      <c r="M95" s="57">
        <v>79620.100000000006</v>
      </c>
      <c r="N95" s="57">
        <v>85348.200000000012</v>
      </c>
      <c r="O95" s="57">
        <v>107105.70000000001</v>
      </c>
      <c r="P95" s="57">
        <v>107916.204</v>
      </c>
      <c r="Q95" s="57">
        <v>132338.9</v>
      </c>
      <c r="R95" s="57">
        <v>144434.4</v>
      </c>
      <c r="S95" s="57">
        <v>142064.30000000002</v>
      </c>
      <c r="T95" s="57">
        <v>150434.20000000001</v>
      </c>
      <c r="U95" s="57">
        <v>148551.20000000001</v>
      </c>
      <c r="V95" s="58">
        <v>155875.88999999998</v>
      </c>
      <c r="W95" s="58">
        <v>157730.4</v>
      </c>
      <c r="X95" s="58">
        <v>169586.26</v>
      </c>
      <c r="Y95" s="58">
        <v>173750.3</v>
      </c>
      <c r="Z95" s="58">
        <v>178346.06</v>
      </c>
      <c r="AA95" s="58">
        <v>195622.49</v>
      </c>
      <c r="AB95" s="58">
        <v>203599.68300000002</v>
      </c>
      <c r="AC95" s="58">
        <v>217117.361</v>
      </c>
      <c r="AD95" s="58">
        <v>219004.83599999998</v>
      </c>
      <c r="AE95" s="58">
        <v>233144.00899999999</v>
      </c>
      <c r="AF95" s="58">
        <v>248381.38</v>
      </c>
      <c r="AG95" s="58">
        <v>253643.09899999999</v>
      </c>
      <c r="AH95" s="58">
        <v>256870</v>
      </c>
      <c r="AI95" s="58">
        <v>270530</v>
      </c>
      <c r="AJ95" s="58">
        <v>318707.64</v>
      </c>
      <c r="AK95" s="58">
        <v>289004.33100000001</v>
      </c>
      <c r="AL95" s="58">
        <v>310353.24400000001</v>
      </c>
      <c r="AM95" s="58">
        <v>323113.96100000001</v>
      </c>
      <c r="AN95" s="58">
        <f>SUM(AN87:AN94)</f>
        <v>306607.30200000003</v>
      </c>
      <c r="AO95" s="58">
        <f>SUM(AO87:AO94)</f>
        <v>352538.30600000004</v>
      </c>
      <c r="AP95" s="58">
        <f>SUM(AP87:AP94)</f>
        <v>387224.01699999993</v>
      </c>
      <c r="AQ95" s="58">
        <v>426755.375</v>
      </c>
    </row>
    <row r="96" spans="2:43" x14ac:dyDescent="0.2">
      <c r="B96" s="21" t="s">
        <v>1936</v>
      </c>
      <c r="T96" s="39"/>
    </row>
    <row r="99" spans="2:33" x14ac:dyDescent="0.2">
      <c r="B99" s="21" t="s">
        <v>1911</v>
      </c>
    </row>
    <row r="100" spans="2:33" x14ac:dyDescent="0.2">
      <c r="B100" s="160" t="s">
        <v>1958</v>
      </c>
    </row>
    <row r="101" spans="2:33" x14ac:dyDescent="0.2">
      <c r="B101" s="160" t="s">
        <v>1959</v>
      </c>
    </row>
    <row r="102" spans="2:33" x14ac:dyDescent="0.2">
      <c r="D102" s="234"/>
      <c r="E102" s="234"/>
      <c r="F102" s="234"/>
      <c r="G102" s="234"/>
      <c r="H102" s="234"/>
      <c r="I102" s="234"/>
      <c r="J102" s="234"/>
      <c r="K102" s="234"/>
      <c r="L102" s="234"/>
      <c r="M102" s="234"/>
      <c r="N102" s="234"/>
      <c r="O102" s="234"/>
      <c r="P102" s="234"/>
      <c r="Q102" s="234"/>
      <c r="R102" s="234"/>
      <c r="S102" s="234"/>
      <c r="T102" s="234"/>
      <c r="U102" s="234"/>
      <c r="V102" s="234"/>
      <c r="W102" s="234"/>
      <c r="X102" s="234"/>
      <c r="Y102" s="234"/>
      <c r="Z102" s="234"/>
      <c r="AA102" s="234"/>
      <c r="AB102" s="234"/>
      <c r="AC102" s="234"/>
      <c r="AD102" s="234"/>
      <c r="AE102" s="234"/>
      <c r="AF102" s="234"/>
      <c r="AG102" s="234"/>
    </row>
    <row r="103" spans="2:33" x14ac:dyDescent="0.2">
      <c r="D103" s="234"/>
      <c r="E103" s="234"/>
      <c r="F103" s="234"/>
      <c r="G103" s="234"/>
      <c r="H103" s="234"/>
      <c r="I103" s="234"/>
      <c r="J103" s="234"/>
      <c r="K103" s="234"/>
      <c r="L103" s="234"/>
      <c r="M103" s="234"/>
      <c r="N103" s="234"/>
      <c r="O103" s="234"/>
      <c r="P103" s="234"/>
      <c r="Q103" s="234"/>
      <c r="R103" s="234"/>
      <c r="S103" s="234"/>
      <c r="T103" s="234"/>
      <c r="U103" s="234"/>
      <c r="V103" s="234"/>
      <c r="W103" s="234"/>
      <c r="X103" s="234"/>
      <c r="Y103" s="234"/>
      <c r="Z103" s="234"/>
      <c r="AA103" s="234"/>
      <c r="AB103" s="234"/>
      <c r="AC103" s="234"/>
      <c r="AD103" s="234"/>
      <c r="AE103" s="234"/>
      <c r="AF103" s="234"/>
      <c r="AG103" s="234"/>
    </row>
    <row r="104" spans="2:33" x14ac:dyDescent="0.2">
      <c r="D104" s="234"/>
      <c r="E104" s="234"/>
      <c r="F104" s="234"/>
      <c r="G104" s="234"/>
      <c r="H104" s="234"/>
      <c r="I104" s="234"/>
      <c r="J104" s="234"/>
      <c r="K104" s="234"/>
      <c r="L104" s="234"/>
      <c r="M104" s="234"/>
      <c r="N104" s="234"/>
      <c r="O104" s="234"/>
      <c r="P104" s="234"/>
      <c r="Q104" s="234"/>
      <c r="R104" s="234"/>
      <c r="S104" s="234"/>
      <c r="T104" s="234"/>
      <c r="U104" s="234"/>
      <c r="V104" s="234"/>
      <c r="W104" s="234"/>
      <c r="X104" s="234"/>
      <c r="Y104" s="234"/>
      <c r="Z104" s="234"/>
      <c r="AA104" s="234"/>
      <c r="AB104" s="234"/>
      <c r="AC104" s="234"/>
      <c r="AD104" s="234"/>
      <c r="AE104" s="234"/>
      <c r="AF104" s="234"/>
      <c r="AG104" s="234"/>
    </row>
    <row r="105" spans="2:33" x14ac:dyDescent="0.2">
      <c r="D105" s="234"/>
      <c r="E105" s="234"/>
      <c r="F105" s="234"/>
      <c r="G105" s="234"/>
      <c r="H105" s="234"/>
      <c r="I105" s="234"/>
      <c r="J105" s="234"/>
      <c r="K105" s="234"/>
      <c r="L105" s="234"/>
      <c r="M105" s="234"/>
      <c r="N105" s="234"/>
      <c r="O105" s="234"/>
      <c r="P105" s="234"/>
      <c r="Q105" s="234"/>
      <c r="R105" s="234"/>
      <c r="S105" s="234"/>
      <c r="T105" s="234"/>
      <c r="U105" s="234"/>
      <c r="V105" s="234"/>
      <c r="W105" s="234"/>
      <c r="X105" s="234"/>
      <c r="Y105" s="234"/>
      <c r="Z105" s="234"/>
      <c r="AA105" s="234"/>
      <c r="AB105" s="234"/>
      <c r="AC105" s="234"/>
      <c r="AD105" s="234"/>
      <c r="AE105" s="234"/>
      <c r="AF105" s="234"/>
      <c r="AG105" s="234"/>
    </row>
    <row r="106" spans="2:33" x14ac:dyDescent="0.2">
      <c r="D106" s="234"/>
      <c r="E106" s="234"/>
      <c r="F106" s="234"/>
      <c r="G106" s="234"/>
      <c r="H106" s="234"/>
      <c r="I106" s="234"/>
      <c r="J106" s="234"/>
      <c r="K106" s="234"/>
      <c r="L106" s="234"/>
      <c r="M106" s="234"/>
      <c r="N106" s="234"/>
      <c r="O106" s="234"/>
      <c r="P106" s="234"/>
      <c r="Q106" s="234"/>
      <c r="R106" s="234"/>
      <c r="S106" s="234"/>
      <c r="T106" s="234"/>
      <c r="U106" s="234"/>
      <c r="V106" s="234"/>
      <c r="W106" s="234"/>
      <c r="X106" s="234"/>
      <c r="Y106" s="234"/>
      <c r="Z106" s="234"/>
      <c r="AA106" s="234"/>
      <c r="AB106" s="234"/>
      <c r="AC106" s="234"/>
      <c r="AD106" s="234"/>
      <c r="AE106" s="234"/>
      <c r="AF106" s="234"/>
      <c r="AG106" s="234"/>
    </row>
    <row r="107" spans="2:33" x14ac:dyDescent="0.2">
      <c r="D107" s="234"/>
      <c r="E107" s="234"/>
      <c r="F107" s="234"/>
      <c r="G107" s="234"/>
      <c r="H107" s="234"/>
      <c r="I107" s="234"/>
      <c r="J107" s="234"/>
      <c r="K107" s="234"/>
      <c r="L107" s="234"/>
      <c r="M107" s="234"/>
      <c r="N107" s="234"/>
      <c r="O107" s="234"/>
      <c r="P107" s="234"/>
      <c r="Q107" s="234"/>
      <c r="R107" s="234"/>
      <c r="S107" s="234"/>
      <c r="T107" s="234"/>
      <c r="U107" s="234"/>
      <c r="V107" s="234"/>
      <c r="W107" s="234"/>
      <c r="X107" s="234"/>
      <c r="Y107" s="234"/>
      <c r="Z107" s="234"/>
      <c r="AA107" s="234"/>
      <c r="AB107" s="234"/>
      <c r="AC107" s="234"/>
      <c r="AD107" s="234"/>
      <c r="AE107" s="234"/>
      <c r="AF107" s="234"/>
      <c r="AG107" s="234"/>
    </row>
    <row r="108" spans="2:33" x14ac:dyDescent="0.2">
      <c r="D108" s="234"/>
      <c r="E108" s="234"/>
      <c r="F108" s="234"/>
      <c r="G108" s="234"/>
      <c r="H108" s="234"/>
      <c r="I108" s="234"/>
      <c r="J108" s="234"/>
      <c r="K108" s="234"/>
      <c r="L108" s="234"/>
      <c r="M108" s="234"/>
      <c r="N108" s="234"/>
      <c r="O108" s="234"/>
      <c r="P108" s="234"/>
      <c r="Q108" s="234"/>
      <c r="R108" s="234"/>
      <c r="S108" s="234"/>
      <c r="T108" s="234"/>
      <c r="U108" s="234"/>
      <c r="V108" s="234"/>
      <c r="W108" s="234"/>
      <c r="X108" s="234"/>
      <c r="Y108" s="234"/>
      <c r="Z108" s="234"/>
      <c r="AA108" s="234"/>
      <c r="AB108" s="234"/>
      <c r="AC108" s="234"/>
      <c r="AD108" s="234"/>
      <c r="AE108" s="234"/>
      <c r="AF108" s="234"/>
      <c r="AG108" s="234"/>
    </row>
    <row r="109" spans="2:33" x14ac:dyDescent="0.2">
      <c r="D109" s="234"/>
      <c r="E109" s="234"/>
      <c r="F109" s="234"/>
      <c r="G109" s="234"/>
      <c r="H109" s="234"/>
      <c r="I109" s="234"/>
      <c r="J109" s="234"/>
      <c r="K109" s="234"/>
      <c r="L109" s="234"/>
      <c r="M109" s="234"/>
      <c r="N109" s="234"/>
      <c r="O109" s="234"/>
      <c r="P109" s="234"/>
      <c r="Q109" s="234"/>
      <c r="R109" s="234"/>
      <c r="S109" s="234"/>
      <c r="T109" s="234"/>
      <c r="U109" s="234"/>
      <c r="V109" s="234"/>
      <c r="W109" s="234"/>
      <c r="X109" s="234"/>
      <c r="Y109" s="234"/>
      <c r="Z109" s="234"/>
      <c r="AA109" s="234"/>
      <c r="AB109" s="234"/>
      <c r="AC109" s="234"/>
      <c r="AD109" s="234"/>
      <c r="AE109" s="234"/>
      <c r="AF109" s="234"/>
      <c r="AG109" s="234"/>
    </row>
    <row r="110" spans="2:33" x14ac:dyDescent="0.2">
      <c r="D110" s="234"/>
      <c r="E110" s="234"/>
      <c r="F110" s="234"/>
      <c r="G110" s="234"/>
      <c r="H110" s="234"/>
      <c r="I110" s="234"/>
      <c r="J110" s="234"/>
      <c r="K110" s="234"/>
      <c r="L110" s="234"/>
      <c r="M110" s="234"/>
      <c r="N110" s="234"/>
      <c r="O110" s="234"/>
      <c r="P110" s="234"/>
      <c r="Q110" s="234"/>
      <c r="R110" s="234"/>
      <c r="S110" s="234"/>
      <c r="T110" s="234"/>
      <c r="U110" s="234"/>
      <c r="V110" s="234"/>
      <c r="W110" s="234"/>
      <c r="X110" s="234"/>
      <c r="Y110" s="234"/>
      <c r="Z110" s="234"/>
      <c r="AA110" s="234"/>
      <c r="AB110" s="234"/>
      <c r="AC110" s="234"/>
      <c r="AD110" s="234"/>
      <c r="AE110" s="234"/>
      <c r="AF110" s="234"/>
      <c r="AG110" s="234"/>
    </row>
    <row r="111" spans="2:33" x14ac:dyDescent="0.2">
      <c r="D111" s="234"/>
      <c r="E111" s="234"/>
      <c r="F111" s="234"/>
      <c r="G111" s="234"/>
      <c r="H111" s="234"/>
      <c r="I111" s="234"/>
      <c r="J111" s="234"/>
      <c r="K111" s="234"/>
      <c r="L111" s="234"/>
      <c r="M111" s="234"/>
      <c r="N111" s="234"/>
      <c r="O111" s="234"/>
      <c r="P111" s="234"/>
      <c r="Q111" s="234"/>
      <c r="R111" s="234"/>
      <c r="S111" s="234"/>
      <c r="T111" s="234"/>
      <c r="U111" s="234"/>
      <c r="V111" s="234"/>
      <c r="W111" s="234"/>
      <c r="X111" s="234"/>
      <c r="Y111" s="234"/>
      <c r="Z111" s="234"/>
      <c r="AA111" s="234"/>
      <c r="AB111" s="234"/>
      <c r="AC111" s="234"/>
      <c r="AD111" s="234"/>
      <c r="AE111" s="234"/>
      <c r="AF111" s="234"/>
      <c r="AG111" s="234"/>
    </row>
    <row r="112" spans="2:33" x14ac:dyDescent="0.2">
      <c r="D112" s="234"/>
      <c r="E112" s="234"/>
      <c r="F112" s="234"/>
      <c r="G112" s="234"/>
      <c r="H112" s="234"/>
      <c r="I112" s="234"/>
      <c r="J112" s="234"/>
      <c r="K112" s="234"/>
      <c r="L112" s="234"/>
      <c r="M112" s="234"/>
      <c r="N112" s="234"/>
      <c r="O112" s="234"/>
      <c r="P112" s="234"/>
      <c r="Q112" s="234"/>
      <c r="R112" s="234"/>
      <c r="S112" s="234"/>
      <c r="T112" s="234"/>
      <c r="U112" s="234"/>
      <c r="V112" s="234"/>
      <c r="W112" s="234"/>
      <c r="X112" s="234"/>
      <c r="Y112" s="234"/>
      <c r="Z112" s="234"/>
      <c r="AA112" s="234"/>
      <c r="AB112" s="234"/>
      <c r="AC112" s="234"/>
      <c r="AD112" s="234"/>
      <c r="AE112" s="234"/>
      <c r="AF112" s="234"/>
      <c r="AG112" s="234"/>
    </row>
    <row r="113" spans="4:33" x14ac:dyDescent="0.2">
      <c r="D113" s="234"/>
      <c r="E113" s="234"/>
      <c r="F113" s="234"/>
      <c r="G113" s="234"/>
      <c r="H113" s="234"/>
      <c r="I113" s="234"/>
      <c r="J113" s="234"/>
      <c r="K113" s="234"/>
      <c r="L113" s="234"/>
      <c r="M113" s="234"/>
      <c r="N113" s="234"/>
      <c r="O113" s="234"/>
      <c r="P113" s="234"/>
      <c r="Q113" s="234"/>
      <c r="R113" s="234"/>
      <c r="S113" s="234"/>
      <c r="T113" s="234"/>
      <c r="U113" s="234"/>
      <c r="V113" s="234"/>
      <c r="W113" s="234"/>
      <c r="X113" s="234"/>
      <c r="Y113" s="234"/>
      <c r="Z113" s="234"/>
      <c r="AA113" s="234"/>
      <c r="AB113" s="234"/>
      <c r="AC113" s="234"/>
      <c r="AD113" s="234"/>
      <c r="AE113" s="234"/>
      <c r="AF113" s="234"/>
      <c r="AG113" s="234"/>
    </row>
    <row r="115" spans="4:33" x14ac:dyDescent="0.2">
      <c r="D115" s="74"/>
      <c r="E115" s="73"/>
      <c r="F115" s="73"/>
      <c r="G115" s="73"/>
      <c r="H115" s="72"/>
      <c r="I115" s="73"/>
      <c r="J115" s="73"/>
      <c r="K115" s="73"/>
      <c r="L115" s="73"/>
      <c r="M115" s="73"/>
      <c r="N115" s="73"/>
      <c r="O115" s="73"/>
      <c r="P115" s="73"/>
      <c r="Q115" s="73"/>
      <c r="R115" s="73"/>
      <c r="S115" s="73"/>
      <c r="T115" s="73"/>
      <c r="U115" s="73"/>
      <c r="V115" s="73"/>
      <c r="W115" s="73"/>
      <c r="X115" s="73"/>
      <c r="Y115" s="73"/>
      <c r="Z115" s="73"/>
      <c r="AA115" s="73"/>
      <c r="AB115" s="73"/>
      <c r="AC115" s="73"/>
      <c r="AD115" s="73"/>
      <c r="AE115" s="73"/>
      <c r="AF115" s="73"/>
      <c r="AG115" s="73"/>
    </row>
  </sheetData>
  <mergeCells count="9">
    <mergeCell ref="B77:B84"/>
    <mergeCell ref="B87:B94"/>
    <mergeCell ref="B7:B14"/>
    <mergeCell ref="B17:B24"/>
    <mergeCell ref="B27:B34"/>
    <mergeCell ref="B37:B44"/>
    <mergeCell ref="B47:B54"/>
    <mergeCell ref="B57:B64"/>
    <mergeCell ref="B67:B74"/>
  </mergeCells>
  <printOptions horizontalCentered="1" verticalCentered="1"/>
  <pageMargins left="0" right="0" top="0.25" bottom="0.25" header="0.25" footer="0.25"/>
  <pageSetup paperSize="9" scale="44" orientation="landscape" horizontalDpi="200" verticalDpi="2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CZ118"/>
  <sheetViews>
    <sheetView topLeftCell="A76" zoomScaleNormal="100" workbookViewId="0">
      <pane xSplit="3" topLeftCell="W1" activePane="topRight" state="frozen"/>
      <selection activeCell="Y23" sqref="Y23"/>
      <selection pane="topRight" activeCell="AN57" sqref="AN57:AQ95"/>
    </sheetView>
  </sheetViews>
  <sheetFormatPr defaultRowHeight="11.25" x14ac:dyDescent="0.2"/>
  <cols>
    <col min="1" max="1" width="4.28515625" style="21" customWidth="1"/>
    <col min="2" max="2" width="13.5703125" style="21" customWidth="1"/>
    <col min="3" max="3" width="10.7109375" style="21" bestFit="1" customWidth="1"/>
    <col min="4" max="4" width="10.7109375" style="21" customWidth="1"/>
    <col min="5" max="8" width="9.28515625" style="21" customWidth="1"/>
    <col min="9" max="15" width="10.28515625" style="21" customWidth="1"/>
    <col min="16" max="22" width="10.28515625" style="21" bestFit="1" customWidth="1"/>
    <col min="23" max="23" width="10.42578125" style="21" bestFit="1" customWidth="1"/>
    <col min="24" max="43" width="10.28515625" style="21" bestFit="1" customWidth="1"/>
    <col min="44" max="16384" width="9.140625" style="21"/>
  </cols>
  <sheetData>
    <row r="2" spans="2:44" ht="18.75" x14ac:dyDescent="0.3">
      <c r="B2" s="309" t="s">
        <v>1971</v>
      </c>
      <c r="C2" s="309"/>
      <c r="D2" s="309"/>
      <c r="E2" s="309"/>
      <c r="F2" s="309"/>
      <c r="G2" s="309"/>
      <c r="H2" s="309"/>
      <c r="I2" s="309"/>
      <c r="J2" s="309"/>
      <c r="K2" s="309"/>
      <c r="L2" s="309"/>
      <c r="M2" s="309"/>
      <c r="N2" s="309"/>
      <c r="O2" s="309"/>
      <c r="P2" s="309"/>
      <c r="Q2" s="309"/>
      <c r="R2" s="309"/>
      <c r="S2" s="309"/>
      <c r="T2" s="309"/>
      <c r="U2" s="309"/>
      <c r="V2" s="309"/>
    </row>
    <row r="3" spans="2:44" x14ac:dyDescent="0.2">
      <c r="B3" s="40"/>
      <c r="C3" s="40"/>
      <c r="D3" s="40"/>
      <c r="E3" s="40"/>
      <c r="F3" s="40"/>
      <c r="G3" s="40"/>
      <c r="H3" s="40"/>
      <c r="I3" s="40"/>
      <c r="J3" s="40"/>
      <c r="K3" s="40"/>
      <c r="L3" s="40"/>
      <c r="M3" s="40"/>
      <c r="N3" s="40"/>
      <c r="O3" s="40"/>
      <c r="P3" s="40"/>
      <c r="Q3" s="40"/>
      <c r="R3" s="40"/>
      <c r="S3" s="40"/>
      <c r="T3" s="40"/>
      <c r="U3" s="40"/>
    </row>
    <row r="4" spans="2:44" ht="13.5" customHeight="1" thickBot="1" x14ac:dyDescent="0.25">
      <c r="B4" s="48" t="s">
        <v>1516</v>
      </c>
      <c r="C4" s="310"/>
      <c r="D4" s="310"/>
      <c r="E4" s="310"/>
      <c r="F4" s="310"/>
      <c r="G4" s="310"/>
      <c r="H4" s="310"/>
      <c r="I4" s="310"/>
      <c r="J4" s="310"/>
      <c r="K4" s="310"/>
      <c r="L4" s="310"/>
      <c r="M4" s="310"/>
      <c r="N4" s="310"/>
      <c r="O4" s="310"/>
      <c r="P4" s="310"/>
      <c r="Q4" s="310"/>
      <c r="R4" s="310"/>
      <c r="S4" s="310"/>
      <c r="T4" s="48"/>
      <c r="U4" s="48"/>
      <c r="V4" s="48"/>
    </row>
    <row r="5" spans="2:44" s="41" customFormat="1" ht="15" customHeight="1" thickBot="1" x14ac:dyDescent="0.25">
      <c r="B5" s="527" t="s">
        <v>1405</v>
      </c>
      <c r="C5" s="524" t="s">
        <v>1944</v>
      </c>
      <c r="D5" s="43" t="s">
        <v>989</v>
      </c>
      <c r="E5" s="43" t="s">
        <v>960</v>
      </c>
      <c r="F5" s="43" t="s">
        <v>961</v>
      </c>
      <c r="G5" s="43" t="s">
        <v>962</v>
      </c>
      <c r="H5" s="43" t="s">
        <v>963</v>
      </c>
      <c r="I5" s="43" t="s">
        <v>964</v>
      </c>
      <c r="J5" s="43" t="s">
        <v>965</v>
      </c>
      <c r="K5" s="43" t="s">
        <v>966</v>
      </c>
      <c r="L5" s="43" t="s">
        <v>967</v>
      </c>
      <c r="M5" s="43" t="s">
        <v>968</v>
      </c>
      <c r="N5" s="43" t="s">
        <v>969</v>
      </c>
      <c r="O5" s="43" t="s">
        <v>970</v>
      </c>
      <c r="P5" s="43" t="s">
        <v>971</v>
      </c>
      <c r="Q5" s="43" t="s">
        <v>972</v>
      </c>
      <c r="R5" s="43" t="s">
        <v>973</v>
      </c>
      <c r="S5" s="43" t="s">
        <v>974</v>
      </c>
      <c r="T5" s="43" t="s">
        <v>975</v>
      </c>
      <c r="U5" s="43" t="s">
        <v>976</v>
      </c>
      <c r="V5" s="43" t="s">
        <v>990</v>
      </c>
      <c r="W5" s="43" t="s">
        <v>1406</v>
      </c>
      <c r="X5" s="43" t="s">
        <v>1407</v>
      </c>
      <c r="Y5" s="43" t="s">
        <v>1408</v>
      </c>
      <c r="Z5" s="43" t="s">
        <v>1409</v>
      </c>
      <c r="AA5" s="43" t="s">
        <v>1410</v>
      </c>
      <c r="AB5" s="43" t="s">
        <v>1411</v>
      </c>
      <c r="AC5" s="43" t="s">
        <v>1412</v>
      </c>
      <c r="AD5" s="43" t="s">
        <v>1413</v>
      </c>
      <c r="AE5" s="43" t="s">
        <v>1414</v>
      </c>
      <c r="AF5" s="43" t="s">
        <v>1415</v>
      </c>
      <c r="AG5" s="43" t="s">
        <v>1896</v>
      </c>
      <c r="AH5" s="43" t="s">
        <v>2797</v>
      </c>
      <c r="AI5" s="43" t="s">
        <v>2798</v>
      </c>
      <c r="AJ5" s="43" t="s">
        <v>2799</v>
      </c>
      <c r="AK5" s="43" t="s">
        <v>2800</v>
      </c>
      <c r="AL5" s="43" t="s">
        <v>2801</v>
      </c>
      <c r="AM5" s="43" t="s">
        <v>2802</v>
      </c>
      <c r="AN5" s="43" t="s">
        <v>2803</v>
      </c>
      <c r="AO5" s="1066" t="s">
        <v>2804</v>
      </c>
      <c r="AP5" s="1066" t="s">
        <v>2805</v>
      </c>
      <c r="AQ5" s="1066" t="s">
        <v>3248</v>
      </c>
    </row>
    <row r="6" spans="2:44" s="41" customFormat="1" ht="15" customHeight="1" x14ac:dyDescent="0.2">
      <c r="B6" s="525"/>
      <c r="C6" s="311"/>
      <c r="D6" s="312"/>
      <c r="E6" s="312"/>
      <c r="F6" s="312"/>
      <c r="G6" s="312"/>
      <c r="H6" s="312"/>
      <c r="I6" s="312"/>
      <c r="J6" s="312"/>
      <c r="K6" s="312"/>
      <c r="L6" s="312"/>
      <c r="M6" s="312"/>
      <c r="N6" s="312"/>
      <c r="O6" s="312"/>
      <c r="P6" s="312"/>
      <c r="Q6" s="312"/>
      <c r="R6" s="312"/>
      <c r="S6" s="312"/>
      <c r="T6" s="312"/>
      <c r="U6" s="312"/>
      <c r="V6" s="312"/>
      <c r="W6" s="312"/>
      <c r="X6" s="312"/>
      <c r="Y6" s="312"/>
      <c r="Z6" s="312"/>
      <c r="AA6" s="312"/>
      <c r="AB6" s="312"/>
      <c r="AC6" s="312"/>
      <c r="AD6" s="312"/>
      <c r="AE6" s="312"/>
      <c r="AF6" s="312"/>
      <c r="AG6" s="312"/>
    </row>
    <row r="7" spans="2:44" x14ac:dyDescent="0.2">
      <c r="B7" s="1218" t="s">
        <v>301</v>
      </c>
      <c r="C7" s="21" t="s">
        <v>433</v>
      </c>
      <c r="D7" s="51">
        <v>0</v>
      </c>
      <c r="E7" s="51">
        <v>0</v>
      </c>
      <c r="F7" s="51">
        <v>0</v>
      </c>
      <c r="G7" s="51">
        <v>0</v>
      </c>
      <c r="H7" s="51">
        <v>0</v>
      </c>
      <c r="I7" s="51">
        <v>0</v>
      </c>
      <c r="J7" s="51">
        <v>0</v>
      </c>
      <c r="K7" s="51">
        <v>0</v>
      </c>
      <c r="L7" s="51">
        <v>0</v>
      </c>
      <c r="M7" s="51">
        <v>0</v>
      </c>
      <c r="N7" s="51">
        <v>0</v>
      </c>
      <c r="O7" s="51">
        <v>0</v>
      </c>
      <c r="P7" s="51">
        <v>0</v>
      </c>
      <c r="Q7" s="51">
        <v>0</v>
      </c>
      <c r="R7" s="51">
        <v>0</v>
      </c>
      <c r="S7" s="51">
        <v>0</v>
      </c>
      <c r="T7" s="51">
        <v>0</v>
      </c>
      <c r="U7" s="51">
        <v>2</v>
      </c>
      <c r="V7" s="51">
        <v>0</v>
      </c>
      <c r="W7" s="51">
        <v>0</v>
      </c>
      <c r="X7" s="51">
        <v>0</v>
      </c>
      <c r="Y7" s="51">
        <v>0</v>
      </c>
      <c r="Z7" s="51">
        <v>0</v>
      </c>
      <c r="AA7" s="51">
        <v>0</v>
      </c>
      <c r="AB7" s="51">
        <v>0</v>
      </c>
      <c r="AC7" s="51">
        <v>0</v>
      </c>
      <c r="AD7" s="51">
        <v>6.0000000000000001E-3</v>
      </c>
      <c r="AE7" s="51">
        <v>1E-3</v>
      </c>
      <c r="AF7" s="51">
        <v>1E-3</v>
      </c>
      <c r="AG7" s="51">
        <v>1E-3</v>
      </c>
      <c r="AH7" s="51" t="s">
        <v>431</v>
      </c>
      <c r="AI7" s="51" t="s">
        <v>431</v>
      </c>
      <c r="AJ7" s="51">
        <v>0.112</v>
      </c>
      <c r="AK7" s="51">
        <v>1E-3</v>
      </c>
      <c r="AL7" s="51">
        <v>78.807000000000002</v>
      </c>
      <c r="AM7" s="51">
        <v>483.41899999999998</v>
      </c>
      <c r="AN7" s="51">
        <v>438.13499999999999</v>
      </c>
      <c r="AO7" s="51">
        <v>327.012</v>
      </c>
      <c r="AP7" s="51">
        <v>1977.779</v>
      </c>
      <c r="AQ7" s="51">
        <v>2420.3809999999999</v>
      </c>
      <c r="AR7" s="1065"/>
    </row>
    <row r="8" spans="2:44" x14ac:dyDescent="0.2">
      <c r="B8" s="1218"/>
      <c r="C8" s="21" t="s">
        <v>1952</v>
      </c>
      <c r="D8" s="51">
        <v>75849.94</v>
      </c>
      <c r="E8" s="51">
        <v>85082.45</v>
      </c>
      <c r="F8" s="51">
        <v>95077.59</v>
      </c>
      <c r="G8" s="51">
        <v>74689.16</v>
      </c>
      <c r="H8" s="51">
        <v>56639.85</v>
      </c>
      <c r="I8" s="51">
        <v>37455.78</v>
      </c>
      <c r="J8" s="51">
        <v>50817.4</v>
      </c>
      <c r="K8" s="51">
        <v>58255.7</v>
      </c>
      <c r="L8" s="51">
        <v>83770.2</v>
      </c>
      <c r="M8" s="51">
        <v>71123.199999999997</v>
      </c>
      <c r="N8" s="51">
        <v>107132.8</v>
      </c>
      <c r="O8" s="51">
        <v>93722.1</v>
      </c>
      <c r="P8" s="51">
        <v>100302.8</v>
      </c>
      <c r="Q8" s="51">
        <v>77701.5</v>
      </c>
      <c r="R8" s="51">
        <v>133084.54199999999</v>
      </c>
      <c r="S8" s="51">
        <v>150461</v>
      </c>
      <c r="T8" s="51">
        <v>341698.8</v>
      </c>
      <c r="U8" s="51">
        <v>333440.83</v>
      </c>
      <c r="V8" s="51">
        <v>423866.76</v>
      </c>
      <c r="W8" s="51">
        <v>372546.95</v>
      </c>
      <c r="X8" s="51">
        <v>406735</v>
      </c>
      <c r="Y8" s="51">
        <v>348529.75</v>
      </c>
      <c r="Z8" s="51">
        <v>461675.91</v>
      </c>
      <c r="AA8" s="51">
        <v>423364.04</v>
      </c>
      <c r="AB8" s="51">
        <v>492151.59899999999</v>
      </c>
      <c r="AC8" s="51">
        <v>406799.90600000002</v>
      </c>
      <c r="AD8" s="51">
        <v>514534.69199999998</v>
      </c>
      <c r="AE8" s="51">
        <v>482693.39600000001</v>
      </c>
      <c r="AF8" s="51">
        <v>580458.90700000001</v>
      </c>
      <c r="AG8" s="51">
        <v>537517.19200000004</v>
      </c>
      <c r="AH8" s="51">
        <v>644900</v>
      </c>
      <c r="AI8" s="51">
        <v>571550</v>
      </c>
      <c r="AJ8" s="51">
        <v>691417.41299999994</v>
      </c>
      <c r="AK8" s="51">
        <v>676690.147</v>
      </c>
      <c r="AL8" s="51">
        <v>833699.61</v>
      </c>
      <c r="AM8" s="51">
        <v>773136.46000000008</v>
      </c>
      <c r="AN8" s="51">
        <v>802002.21400000004</v>
      </c>
      <c r="AO8" s="51">
        <v>771242.76899999997</v>
      </c>
      <c r="AP8" s="51">
        <v>878558.81299999997</v>
      </c>
      <c r="AQ8" s="51">
        <v>821531.51699999999</v>
      </c>
    </row>
    <row r="9" spans="2:44" x14ac:dyDescent="0.2">
      <c r="B9" s="1218"/>
      <c r="C9" s="21" t="s">
        <v>977</v>
      </c>
      <c r="D9" s="51">
        <v>88089.26</v>
      </c>
      <c r="E9" s="51">
        <v>85998.74</v>
      </c>
      <c r="F9" s="51">
        <v>73259.839999999997</v>
      </c>
      <c r="G9" s="51">
        <v>81399.990000000005</v>
      </c>
      <c r="H9" s="51">
        <v>66041.89</v>
      </c>
      <c r="I9" s="51">
        <v>53163.74</v>
      </c>
      <c r="J9" s="51">
        <v>81770.600000000006</v>
      </c>
      <c r="K9" s="51">
        <v>80929.899999999994</v>
      </c>
      <c r="L9" s="51">
        <v>82960.100000000006</v>
      </c>
      <c r="M9" s="51">
        <v>86429.4</v>
      </c>
      <c r="N9" s="51">
        <v>95021.3</v>
      </c>
      <c r="O9" s="51">
        <v>96936.2</v>
      </c>
      <c r="P9" s="51">
        <v>115343.6</v>
      </c>
      <c r="Q9" s="51">
        <v>125398.9</v>
      </c>
      <c r="R9" s="51">
        <v>107911.837</v>
      </c>
      <c r="S9" s="51">
        <v>186902.39999999999</v>
      </c>
      <c r="T9" s="51">
        <v>216717</v>
      </c>
      <c r="U9" s="51">
        <v>225365.82</v>
      </c>
      <c r="V9" s="51">
        <v>166137.72</v>
      </c>
      <c r="W9" s="51">
        <v>165357.68</v>
      </c>
      <c r="X9" s="51">
        <v>171002.72</v>
      </c>
      <c r="Y9" s="51">
        <v>135888.35</v>
      </c>
      <c r="Z9" s="51">
        <v>312301.82</v>
      </c>
      <c r="AA9" s="51">
        <v>349623.11</v>
      </c>
      <c r="AB9" s="51">
        <v>350227.13099999999</v>
      </c>
      <c r="AC9" s="51">
        <v>427909.09399999998</v>
      </c>
      <c r="AD9" s="51">
        <v>452405.17599999998</v>
      </c>
      <c r="AE9" s="51">
        <v>530560.21</v>
      </c>
      <c r="AF9" s="51">
        <v>533401.45900000003</v>
      </c>
      <c r="AG9" s="51">
        <v>570609.19700000004</v>
      </c>
      <c r="AH9" s="51">
        <v>649250</v>
      </c>
      <c r="AI9" s="51">
        <v>683950</v>
      </c>
      <c r="AJ9" s="51">
        <v>804368.91899999999</v>
      </c>
      <c r="AK9" s="51">
        <v>880760.73200000008</v>
      </c>
      <c r="AL9" s="51">
        <v>1046777.057</v>
      </c>
      <c r="AM9" s="51">
        <v>1219558.25</v>
      </c>
      <c r="AN9" s="51">
        <v>1186484.919</v>
      </c>
      <c r="AO9" s="51">
        <v>1242553.098</v>
      </c>
      <c r="AP9" s="51">
        <v>1160167.794</v>
      </c>
      <c r="AQ9" s="51">
        <v>1138214.2</v>
      </c>
    </row>
    <row r="10" spans="2:44" x14ac:dyDescent="0.2">
      <c r="B10" s="1218"/>
      <c r="C10" s="21" t="s">
        <v>978</v>
      </c>
      <c r="D10" s="53">
        <v>0</v>
      </c>
      <c r="E10" s="53">
        <v>8413.73</v>
      </c>
      <c r="F10" s="51">
        <v>10960.72</v>
      </c>
      <c r="G10" s="51">
        <v>10759.54</v>
      </c>
      <c r="H10" s="51">
        <v>10654.52</v>
      </c>
      <c r="I10" s="51">
        <v>21487.15</v>
      </c>
      <c r="J10" s="51">
        <v>24759.9</v>
      </c>
      <c r="K10" s="51">
        <v>35444.300000000003</v>
      </c>
      <c r="L10" s="51">
        <v>38457.9</v>
      </c>
      <c r="M10" s="51">
        <v>42959.5</v>
      </c>
      <c r="N10" s="51">
        <v>53442.8</v>
      </c>
      <c r="O10" s="51">
        <v>55217.4</v>
      </c>
      <c r="P10" s="51">
        <v>47986.8</v>
      </c>
      <c r="Q10" s="51">
        <v>52258.5</v>
      </c>
      <c r="R10" s="51">
        <v>44579.578999999998</v>
      </c>
      <c r="S10" s="51">
        <v>45733.5</v>
      </c>
      <c r="T10" s="51">
        <v>39369.699999999997</v>
      </c>
      <c r="U10" s="51">
        <v>49030</v>
      </c>
      <c r="V10" s="51">
        <v>44302.66</v>
      </c>
      <c r="W10" s="51">
        <v>42047.78</v>
      </c>
      <c r="X10" s="51">
        <v>40181.74</v>
      </c>
      <c r="Y10" s="51">
        <v>43447.72</v>
      </c>
      <c r="Z10" s="51">
        <v>44209.74</v>
      </c>
      <c r="AA10" s="51">
        <v>45324.43</v>
      </c>
      <c r="AB10" s="51">
        <v>47625.985000000001</v>
      </c>
      <c r="AC10" s="51">
        <v>42605.830999999998</v>
      </c>
      <c r="AD10" s="51">
        <v>46506.050999999999</v>
      </c>
      <c r="AE10" s="51">
        <v>44546.048000000003</v>
      </c>
      <c r="AF10" s="51">
        <v>47684.298000000003</v>
      </c>
      <c r="AG10" s="51">
        <v>50334.254999999997</v>
      </c>
      <c r="AH10" s="51">
        <v>68590</v>
      </c>
      <c r="AI10" s="51">
        <v>78950</v>
      </c>
      <c r="AJ10" s="51">
        <v>81428.902000000002</v>
      </c>
      <c r="AK10" s="51">
        <v>79232.759999999995</v>
      </c>
      <c r="AL10" s="51">
        <v>80721.592000000004</v>
      </c>
      <c r="AM10" s="51">
        <v>107953.908</v>
      </c>
      <c r="AN10" s="51">
        <v>103984.216</v>
      </c>
      <c r="AO10" s="51">
        <v>124574.91099999999</v>
      </c>
      <c r="AP10" s="51">
        <v>101329.66800000001</v>
      </c>
      <c r="AQ10" s="51">
        <v>114591.466</v>
      </c>
    </row>
    <row r="11" spans="2:44" x14ac:dyDescent="0.2">
      <c r="B11" s="1218"/>
      <c r="C11" s="21" t="s">
        <v>980</v>
      </c>
      <c r="D11" s="51">
        <v>611508.1</v>
      </c>
      <c r="E11" s="51">
        <v>634476.81000000006</v>
      </c>
      <c r="F11" s="51">
        <v>613499.03</v>
      </c>
      <c r="G11" s="51">
        <v>679322.5</v>
      </c>
      <c r="H11" s="51">
        <v>710455.81</v>
      </c>
      <c r="I11" s="51">
        <v>835684.67</v>
      </c>
      <c r="J11" s="51">
        <v>909148.8</v>
      </c>
      <c r="K11" s="51">
        <v>1135797.3</v>
      </c>
      <c r="L11" s="51">
        <v>1201390.7</v>
      </c>
      <c r="M11" s="51">
        <v>1404194.2</v>
      </c>
      <c r="N11" s="51">
        <v>1445360</v>
      </c>
      <c r="O11" s="51">
        <v>1646615.4</v>
      </c>
      <c r="P11" s="51">
        <v>1669727.7</v>
      </c>
      <c r="Q11" s="51">
        <v>1884922.9</v>
      </c>
      <c r="R11" s="51">
        <v>2074977.8560000004</v>
      </c>
      <c r="S11" s="51">
        <v>2240767.9</v>
      </c>
      <c r="T11" s="51">
        <v>2096078.9</v>
      </c>
      <c r="U11" s="51">
        <v>2221541.9900000002</v>
      </c>
      <c r="V11" s="51">
        <v>2193623.98</v>
      </c>
      <c r="W11" s="51">
        <v>2386470.86</v>
      </c>
      <c r="X11" s="51">
        <v>2364473.58</v>
      </c>
      <c r="Y11" s="51">
        <v>2459754.2200000002</v>
      </c>
      <c r="Z11" s="51">
        <v>2393109.16</v>
      </c>
      <c r="AA11" s="51">
        <v>2539961.2999999998</v>
      </c>
      <c r="AB11" s="51">
        <v>2436423.3560000001</v>
      </c>
      <c r="AC11" s="51">
        <v>2763136.1680000001</v>
      </c>
      <c r="AD11" s="51">
        <v>2758032.8330000001</v>
      </c>
      <c r="AE11" s="51">
        <v>2975071.9270000001</v>
      </c>
      <c r="AF11" s="51">
        <v>2930255.8960000002</v>
      </c>
      <c r="AG11" s="51">
        <v>3174992.8050000002</v>
      </c>
      <c r="AH11" s="51">
        <v>3270050</v>
      </c>
      <c r="AI11" s="51">
        <v>3597450</v>
      </c>
      <c r="AJ11" s="51">
        <v>3861264.9709999999</v>
      </c>
      <c r="AK11" s="51">
        <v>4100889.15</v>
      </c>
      <c r="AL11" s="51">
        <v>4531966.5159999998</v>
      </c>
      <c r="AM11" s="51">
        <v>4954290.6890000002</v>
      </c>
      <c r="AN11" s="51">
        <v>5020770.9340000004</v>
      </c>
      <c r="AO11" s="51">
        <v>5130954.2029999997</v>
      </c>
      <c r="AP11" s="51">
        <v>5126151.9019999998</v>
      </c>
      <c r="AQ11" s="51">
        <v>5362494.7650000006</v>
      </c>
    </row>
    <row r="12" spans="2:44" x14ac:dyDescent="0.2">
      <c r="B12" s="1218"/>
      <c r="C12" s="21" t="s">
        <v>981</v>
      </c>
      <c r="D12" s="51">
        <v>8249.2800000000007</v>
      </c>
      <c r="E12" s="51">
        <v>9419.7099999999991</v>
      </c>
      <c r="F12" s="51">
        <v>8499.34</v>
      </c>
      <c r="G12" s="51">
        <v>8482.9</v>
      </c>
      <c r="H12" s="51">
        <v>13334.31</v>
      </c>
      <c r="I12" s="51">
        <v>14390.98</v>
      </c>
      <c r="J12" s="51">
        <v>11861.6</v>
      </c>
      <c r="K12" s="51">
        <v>13029.2</v>
      </c>
      <c r="L12" s="51">
        <v>11998.1</v>
      </c>
      <c r="M12" s="51">
        <v>15073.6</v>
      </c>
      <c r="N12" s="51">
        <v>13671.4</v>
      </c>
      <c r="O12" s="51">
        <v>14573.9</v>
      </c>
      <c r="P12" s="51">
        <v>14572.4</v>
      </c>
      <c r="Q12" s="51">
        <v>17180.5</v>
      </c>
      <c r="R12" s="51">
        <v>15320.175000000001</v>
      </c>
      <c r="S12" s="51">
        <v>13606.1</v>
      </c>
      <c r="T12" s="51">
        <v>12258.5</v>
      </c>
      <c r="U12" s="51">
        <v>13223.62</v>
      </c>
      <c r="V12" s="51">
        <v>13309.62</v>
      </c>
      <c r="W12" s="51">
        <v>16363.76</v>
      </c>
      <c r="X12" s="51">
        <v>18028.66</v>
      </c>
      <c r="Y12" s="51">
        <v>19782.21</v>
      </c>
      <c r="Z12" s="51">
        <v>18003.55</v>
      </c>
      <c r="AA12" s="51">
        <v>18015.72</v>
      </c>
      <c r="AB12" s="51">
        <v>17024.566999999999</v>
      </c>
      <c r="AC12" s="51">
        <v>14042.392</v>
      </c>
      <c r="AD12" s="51">
        <v>8216.9609999999993</v>
      </c>
      <c r="AE12" s="51">
        <v>11289.072</v>
      </c>
      <c r="AF12" s="51">
        <v>13957.874</v>
      </c>
      <c r="AG12" s="51">
        <v>12695.105</v>
      </c>
      <c r="AH12" s="51">
        <v>14210</v>
      </c>
      <c r="AI12" s="51">
        <v>15550</v>
      </c>
      <c r="AJ12" s="51">
        <v>16805.849999999999</v>
      </c>
      <c r="AK12" s="51">
        <v>16669.659</v>
      </c>
      <c r="AL12" s="51">
        <v>19304.776000000002</v>
      </c>
      <c r="AM12" s="51">
        <v>20145.862000000001</v>
      </c>
      <c r="AN12" s="51">
        <v>18450.644</v>
      </c>
      <c r="AO12" s="51">
        <v>19953.795999999998</v>
      </c>
      <c r="AP12" s="51">
        <v>17929.073</v>
      </c>
      <c r="AQ12" s="51">
        <v>19281.718999999997</v>
      </c>
    </row>
    <row r="13" spans="2:44" x14ac:dyDescent="0.2">
      <c r="B13" s="1218"/>
      <c r="C13" s="21" t="s">
        <v>982</v>
      </c>
      <c r="D13" s="51">
        <v>73752.47</v>
      </c>
      <c r="E13" s="51">
        <v>78367.27</v>
      </c>
      <c r="F13" s="51">
        <v>76017.899999999994</v>
      </c>
      <c r="G13" s="51">
        <v>77324.19</v>
      </c>
      <c r="H13" s="51">
        <v>107258.27</v>
      </c>
      <c r="I13" s="51">
        <v>128449.26</v>
      </c>
      <c r="J13" s="51">
        <v>158064.70000000001</v>
      </c>
      <c r="K13" s="51">
        <v>203725.3</v>
      </c>
      <c r="L13" s="51">
        <v>258004.7</v>
      </c>
      <c r="M13" s="51">
        <v>302764.5</v>
      </c>
      <c r="N13" s="51">
        <v>343745.8</v>
      </c>
      <c r="O13" s="51">
        <v>377117.5</v>
      </c>
      <c r="P13" s="51">
        <v>400771.5</v>
      </c>
      <c r="Q13" s="51">
        <v>422807.2</v>
      </c>
      <c r="R13" s="51">
        <v>421195.81400000001</v>
      </c>
      <c r="S13" s="51">
        <v>396088</v>
      </c>
      <c r="T13" s="51">
        <v>364458.2</v>
      </c>
      <c r="U13" s="51">
        <v>339887.81</v>
      </c>
      <c r="V13" s="51">
        <v>322137.99</v>
      </c>
      <c r="W13" s="51">
        <v>305983.55</v>
      </c>
      <c r="X13" s="51">
        <v>294017.57</v>
      </c>
      <c r="Y13" s="51">
        <v>285931.93</v>
      </c>
      <c r="Z13" s="51">
        <v>285133.71999999997</v>
      </c>
      <c r="AA13" s="51">
        <v>295181.08</v>
      </c>
      <c r="AB13" s="51">
        <v>306362.33</v>
      </c>
      <c r="AC13" s="51">
        <v>324325.14600000001</v>
      </c>
      <c r="AD13" s="51">
        <v>338110.69099999999</v>
      </c>
      <c r="AE13" s="51">
        <v>356867.11300000001</v>
      </c>
      <c r="AF13" s="51">
        <v>383106.37199999997</v>
      </c>
      <c r="AG13" s="51">
        <v>392134.92800000001</v>
      </c>
      <c r="AH13" s="51">
        <v>422960</v>
      </c>
      <c r="AI13" s="51">
        <v>451620</v>
      </c>
      <c r="AJ13" s="51">
        <v>504439.527</v>
      </c>
      <c r="AK13" s="51">
        <v>549363.35200000007</v>
      </c>
      <c r="AL13" s="51">
        <v>606235.15599999996</v>
      </c>
      <c r="AM13" s="51">
        <v>639954.67099999997</v>
      </c>
      <c r="AN13" s="51">
        <v>674057.89899999998</v>
      </c>
      <c r="AO13" s="51">
        <v>699844.13500000001</v>
      </c>
      <c r="AP13" s="51">
        <v>675799.76300000004</v>
      </c>
      <c r="AQ13" s="51">
        <v>783094.08699999994</v>
      </c>
    </row>
    <row r="14" spans="2:44" x14ac:dyDescent="0.2">
      <c r="B14" s="1219"/>
      <c r="C14" s="21" t="s">
        <v>438</v>
      </c>
      <c r="D14" s="51">
        <v>6812.18</v>
      </c>
      <c r="E14" s="51">
        <v>8278.66</v>
      </c>
      <c r="F14" s="51">
        <v>7693.09</v>
      </c>
      <c r="G14" s="51">
        <v>4216.41</v>
      </c>
      <c r="H14" s="51">
        <v>5487.08</v>
      </c>
      <c r="I14" s="51">
        <v>5117.38</v>
      </c>
      <c r="J14" s="51">
        <v>5961.1</v>
      </c>
      <c r="K14" s="51">
        <v>8709.7999999999993</v>
      </c>
      <c r="L14" s="51">
        <v>17571.2</v>
      </c>
      <c r="M14" s="51">
        <v>12604.7</v>
      </c>
      <c r="N14" s="51">
        <v>12817.3</v>
      </c>
      <c r="O14" s="51">
        <v>16350.7</v>
      </c>
      <c r="P14" s="51">
        <v>27477.7</v>
      </c>
      <c r="Q14" s="51">
        <v>32935.5</v>
      </c>
      <c r="R14" s="51">
        <v>18568.37</v>
      </c>
      <c r="S14" s="51">
        <v>22835.1</v>
      </c>
      <c r="T14" s="51">
        <v>9765.2000000000007</v>
      </c>
      <c r="U14" s="51">
        <v>9399.2199999999993</v>
      </c>
      <c r="V14" s="51">
        <v>11084.67</v>
      </c>
      <c r="W14" s="51">
        <v>17591.64</v>
      </c>
      <c r="X14" s="51">
        <v>16382.79</v>
      </c>
      <c r="Y14" s="51">
        <v>16858.29</v>
      </c>
      <c r="Z14" s="51">
        <v>15570.45</v>
      </c>
      <c r="AA14" s="51">
        <v>17066.59</v>
      </c>
      <c r="AB14" s="51">
        <v>14667.208000000001</v>
      </c>
      <c r="AC14" s="51">
        <v>16925.375</v>
      </c>
      <c r="AD14" s="51">
        <v>15168.958000000001</v>
      </c>
      <c r="AE14" s="51">
        <v>11391.721</v>
      </c>
      <c r="AF14" s="51">
        <v>14991.032999999999</v>
      </c>
      <c r="AG14" s="51">
        <v>5767.3239999999996</v>
      </c>
      <c r="AH14" s="51">
        <v>8230</v>
      </c>
      <c r="AI14" s="51">
        <v>4160</v>
      </c>
      <c r="AJ14" s="51">
        <v>6213.3040000000001</v>
      </c>
      <c r="AK14" s="51">
        <v>2855.8130000000001</v>
      </c>
      <c r="AL14" s="51">
        <v>4032.0819999999999</v>
      </c>
      <c r="AM14" s="51">
        <v>3348.3209999999999</v>
      </c>
      <c r="AN14" s="51">
        <v>3221.6190000000001</v>
      </c>
      <c r="AO14" s="51">
        <v>1469.1990000000001</v>
      </c>
      <c r="AP14" s="51">
        <v>1547.8879999999999</v>
      </c>
      <c r="AQ14" s="51">
        <v>1887.0530000000001</v>
      </c>
    </row>
    <row r="15" spans="2:44" s="38" customFormat="1" ht="10.5" x14ac:dyDescent="0.15">
      <c r="B15" s="47"/>
      <c r="C15" s="47" t="s">
        <v>434</v>
      </c>
      <c r="D15" s="54">
        <v>864261.2300000001</v>
      </c>
      <c r="E15" s="54">
        <v>910037.3</v>
      </c>
      <c r="F15" s="54">
        <v>885007.51</v>
      </c>
      <c r="G15" s="54">
        <v>936194.69000000006</v>
      </c>
      <c r="H15" s="54">
        <v>969871.7300000001</v>
      </c>
      <c r="I15" s="54">
        <v>1095748.96</v>
      </c>
      <c r="J15" s="54">
        <v>1242384.1000000001</v>
      </c>
      <c r="K15" s="54">
        <v>1535891.5</v>
      </c>
      <c r="L15" s="54">
        <v>1694152.9</v>
      </c>
      <c r="M15" s="54">
        <v>1935149.0999999999</v>
      </c>
      <c r="N15" s="54">
        <v>2071191.4</v>
      </c>
      <c r="O15" s="54">
        <v>2300533.2000000002</v>
      </c>
      <c r="P15" s="54">
        <v>2376182.2999999998</v>
      </c>
      <c r="Q15" s="54">
        <v>2613204.9</v>
      </c>
      <c r="R15" s="54">
        <v>2815638.1730000004</v>
      </c>
      <c r="S15" s="54">
        <v>3056394</v>
      </c>
      <c r="T15" s="54">
        <v>3080346.3000000003</v>
      </c>
      <c r="U15" s="54">
        <v>3191891.2900000005</v>
      </c>
      <c r="V15" s="54">
        <v>3174463.4000000004</v>
      </c>
      <c r="W15" s="54">
        <v>3306362.2199999997</v>
      </c>
      <c r="X15" s="54">
        <v>3310822</v>
      </c>
      <c r="Y15" s="54">
        <v>3310192.5</v>
      </c>
      <c r="Z15" s="54">
        <v>3530004.4</v>
      </c>
      <c r="AA15" s="54">
        <v>3688536.27</v>
      </c>
      <c r="AB15" s="54">
        <v>3664482.176</v>
      </c>
      <c r="AC15" s="54">
        <v>3995743.912</v>
      </c>
      <c r="AD15" s="54">
        <v>4132975.3679999998</v>
      </c>
      <c r="AE15" s="54">
        <v>4412419.4879999999</v>
      </c>
      <c r="AF15" s="54">
        <v>4503855.84</v>
      </c>
      <c r="AG15" s="54">
        <v>4744050.807</v>
      </c>
      <c r="AH15" s="54">
        <v>5078190</v>
      </c>
      <c r="AI15" s="54">
        <v>5403230</v>
      </c>
      <c r="AJ15" s="54">
        <v>5965938.9979999997</v>
      </c>
      <c r="AK15" s="54">
        <v>6306461.614000001</v>
      </c>
      <c r="AL15" s="54">
        <v>7122815.5959999999</v>
      </c>
      <c r="AM15" s="54">
        <v>7718871.5800000001</v>
      </c>
      <c r="AN15" s="54">
        <f>SUM(AN7:AN14)</f>
        <v>7809410.580000001</v>
      </c>
      <c r="AO15" s="54">
        <f>SUM(AO7:AO14)</f>
        <v>7990919.1229999997</v>
      </c>
      <c r="AP15" s="54">
        <v>7963462.6799999997</v>
      </c>
      <c r="AQ15" s="54">
        <v>8243515.188000001</v>
      </c>
    </row>
    <row r="16" spans="2:44" s="38" customFormat="1" ht="10.5" x14ac:dyDescent="0.15">
      <c r="B16" s="266"/>
      <c r="D16" s="263"/>
      <c r="E16" s="263"/>
      <c r="F16" s="263"/>
      <c r="G16" s="263"/>
      <c r="H16" s="263"/>
      <c r="I16" s="263"/>
      <c r="J16" s="263"/>
      <c r="K16" s="263"/>
      <c r="L16" s="263"/>
      <c r="M16" s="263"/>
      <c r="N16" s="263"/>
      <c r="O16" s="263"/>
      <c r="P16" s="263"/>
      <c r="Q16" s="263"/>
      <c r="R16" s="263"/>
      <c r="S16" s="263"/>
      <c r="T16" s="263"/>
      <c r="U16" s="263"/>
      <c r="V16" s="263"/>
      <c r="W16" s="263"/>
      <c r="X16" s="263"/>
      <c r="Y16" s="263"/>
      <c r="Z16" s="263"/>
      <c r="AA16" s="263"/>
      <c r="AB16" s="263"/>
      <c r="AC16" s="263"/>
      <c r="AD16" s="263"/>
      <c r="AE16" s="263"/>
      <c r="AF16" s="263"/>
      <c r="AG16" s="263"/>
      <c r="AH16" s="263"/>
      <c r="AI16" s="263"/>
      <c r="AJ16" s="263"/>
      <c r="AK16" s="263"/>
      <c r="AL16" s="263"/>
      <c r="AM16" s="263"/>
      <c r="AN16" s="263"/>
      <c r="AO16" s="263"/>
      <c r="AP16" s="263"/>
      <c r="AQ16" s="263"/>
    </row>
    <row r="17" spans="2:43" x14ac:dyDescent="0.2">
      <c r="B17" s="1218" t="s">
        <v>979</v>
      </c>
      <c r="C17" s="21" t="s">
        <v>433</v>
      </c>
      <c r="D17" s="52">
        <v>0</v>
      </c>
      <c r="E17" s="52">
        <v>0</v>
      </c>
      <c r="F17" s="52">
        <v>0</v>
      </c>
      <c r="G17" s="52">
        <v>0</v>
      </c>
      <c r="H17" s="52">
        <v>0</v>
      </c>
      <c r="I17" s="52">
        <v>0</v>
      </c>
      <c r="J17" s="52">
        <v>0</v>
      </c>
      <c r="K17" s="52">
        <v>0</v>
      </c>
      <c r="L17" s="52">
        <v>0</v>
      </c>
      <c r="M17" s="52">
        <v>0</v>
      </c>
      <c r="N17" s="51">
        <v>0</v>
      </c>
      <c r="O17" s="52">
        <v>0</v>
      </c>
      <c r="P17" s="52">
        <v>0</v>
      </c>
      <c r="Q17" s="52">
        <v>0</v>
      </c>
      <c r="R17" s="52">
        <v>0</v>
      </c>
      <c r="S17" s="52">
        <v>0</v>
      </c>
      <c r="T17" s="52">
        <v>0</v>
      </c>
      <c r="U17" s="52">
        <v>0</v>
      </c>
      <c r="V17" s="52">
        <v>0</v>
      </c>
      <c r="W17" s="52">
        <v>0</v>
      </c>
      <c r="X17" s="52"/>
      <c r="Y17" s="52"/>
      <c r="Z17" s="52"/>
      <c r="AA17" s="52"/>
      <c r="AB17" s="52">
        <v>0</v>
      </c>
      <c r="AC17" s="52">
        <v>0</v>
      </c>
      <c r="AD17" s="52">
        <v>0</v>
      </c>
      <c r="AE17" s="52">
        <v>0</v>
      </c>
      <c r="AF17" s="52">
        <v>0</v>
      </c>
      <c r="AG17" s="52">
        <v>0</v>
      </c>
      <c r="AH17" s="52" t="s">
        <v>431</v>
      </c>
      <c r="AI17" s="52" t="s">
        <v>431</v>
      </c>
      <c r="AJ17" s="52">
        <v>0</v>
      </c>
      <c r="AK17" s="52">
        <v>0</v>
      </c>
      <c r="AL17" s="52">
        <v>0</v>
      </c>
      <c r="AM17" s="52">
        <v>0</v>
      </c>
      <c r="AN17" s="52">
        <v>78.807000000000002</v>
      </c>
      <c r="AO17" s="52">
        <v>0</v>
      </c>
      <c r="AP17" s="52">
        <v>0</v>
      </c>
      <c r="AQ17" s="52">
        <v>0</v>
      </c>
    </row>
    <row r="18" spans="2:43" x14ac:dyDescent="0.2">
      <c r="B18" s="1218"/>
      <c r="C18" s="21" t="s">
        <v>1952</v>
      </c>
      <c r="D18" s="52">
        <v>51815.29</v>
      </c>
      <c r="E18" s="52">
        <v>48865.07</v>
      </c>
      <c r="F18" s="52">
        <v>65310.6</v>
      </c>
      <c r="G18" s="52">
        <v>49043.33</v>
      </c>
      <c r="H18" s="52">
        <v>44795.56</v>
      </c>
      <c r="I18" s="52">
        <v>23433.7</v>
      </c>
      <c r="J18" s="52">
        <v>31110.799999999999</v>
      </c>
      <c r="K18" s="52">
        <v>21597.7</v>
      </c>
      <c r="L18" s="52">
        <v>41419.4</v>
      </c>
      <c r="M18" s="52">
        <v>32290.6</v>
      </c>
      <c r="N18" s="51">
        <v>64372.5</v>
      </c>
      <c r="O18" s="52">
        <v>45855.6</v>
      </c>
      <c r="P18" s="52">
        <v>54666.7</v>
      </c>
      <c r="Q18" s="52">
        <v>30960.3</v>
      </c>
      <c r="R18" s="52">
        <v>58754.555999999997</v>
      </c>
      <c r="S18" s="52">
        <v>35752.400000000001</v>
      </c>
      <c r="T18" s="52">
        <v>224167.8</v>
      </c>
      <c r="U18" s="52">
        <v>199008.78</v>
      </c>
      <c r="V18" s="52">
        <v>269148.5</v>
      </c>
      <c r="W18" s="52">
        <v>236267.36</v>
      </c>
      <c r="X18" s="52">
        <v>254332.79300000001</v>
      </c>
      <c r="Y18" s="52">
        <v>225344.77</v>
      </c>
      <c r="Z18" s="52">
        <v>294199.96999999997</v>
      </c>
      <c r="AA18" s="52">
        <v>252762.2</v>
      </c>
      <c r="AB18" s="52">
        <v>301488.71999999997</v>
      </c>
      <c r="AC18" s="52">
        <v>256239.68599999999</v>
      </c>
      <c r="AD18" s="52">
        <v>324640.08600000001</v>
      </c>
      <c r="AE18" s="52">
        <v>291710.85800000001</v>
      </c>
      <c r="AF18" s="52">
        <v>386178.99599999998</v>
      </c>
      <c r="AG18" s="52">
        <v>353164.98300000001</v>
      </c>
      <c r="AH18" s="52">
        <v>449460</v>
      </c>
      <c r="AI18" s="52">
        <v>390620</v>
      </c>
      <c r="AJ18" s="52">
        <v>456226.15500000003</v>
      </c>
      <c r="AK18" s="52">
        <v>425361.22200000001</v>
      </c>
      <c r="AL18" s="52">
        <v>538223.005</v>
      </c>
      <c r="AM18" s="52">
        <v>505419.30900000001</v>
      </c>
      <c r="AN18" s="52">
        <v>478775.81400000001</v>
      </c>
      <c r="AO18" s="52">
        <v>497238.60200000001</v>
      </c>
      <c r="AP18" s="52">
        <v>561268.60199999996</v>
      </c>
      <c r="AQ18" s="52">
        <v>464144.31</v>
      </c>
    </row>
    <row r="19" spans="2:43" x14ac:dyDescent="0.2">
      <c r="B19" s="1218"/>
      <c r="C19" s="21" t="s">
        <v>977</v>
      </c>
      <c r="D19" s="52">
        <v>21845.56</v>
      </c>
      <c r="E19" s="52">
        <v>9762.2800000000007</v>
      </c>
      <c r="F19" s="52">
        <v>11093.91</v>
      </c>
      <c r="G19" s="52">
        <v>14709.74</v>
      </c>
      <c r="H19" s="52">
        <v>13624.1</v>
      </c>
      <c r="I19" s="52">
        <v>13102</v>
      </c>
      <c r="J19" s="52">
        <v>7834.2</v>
      </c>
      <c r="K19" s="52">
        <v>7128.4</v>
      </c>
      <c r="L19" s="52">
        <v>8231.7999999999993</v>
      </c>
      <c r="M19" s="52">
        <v>11028.6</v>
      </c>
      <c r="N19" s="51">
        <v>10070.5</v>
      </c>
      <c r="O19" s="52">
        <v>19848.8</v>
      </c>
      <c r="P19" s="52">
        <v>45889.8</v>
      </c>
      <c r="Q19" s="52">
        <v>45516.4</v>
      </c>
      <c r="R19" s="52">
        <v>49266.038</v>
      </c>
      <c r="S19" s="52">
        <v>73209.399999999994</v>
      </c>
      <c r="T19" s="52">
        <v>94315.4</v>
      </c>
      <c r="U19" s="52">
        <v>94020.92</v>
      </c>
      <c r="V19" s="52">
        <v>56639.28</v>
      </c>
      <c r="W19" s="52">
        <v>54218.27</v>
      </c>
      <c r="X19" s="52">
        <v>62987.656999999999</v>
      </c>
      <c r="Y19" s="52">
        <v>25071.03</v>
      </c>
      <c r="Z19" s="52">
        <v>64117.36</v>
      </c>
      <c r="AA19" s="52">
        <v>50656.83</v>
      </c>
      <c r="AB19" s="52">
        <v>43132.048999999999</v>
      </c>
      <c r="AC19" s="52">
        <v>48107.923999999999</v>
      </c>
      <c r="AD19" s="52">
        <v>55488.493000000002</v>
      </c>
      <c r="AE19" s="52">
        <v>54150.760999999999</v>
      </c>
      <c r="AF19" s="52">
        <v>61208.095000000001</v>
      </c>
      <c r="AG19" s="52">
        <v>65348.680999999997</v>
      </c>
      <c r="AH19" s="52">
        <v>115560</v>
      </c>
      <c r="AI19" s="52">
        <v>127570</v>
      </c>
      <c r="AJ19" s="52">
        <v>114348.52499999999</v>
      </c>
      <c r="AK19" s="52">
        <v>129120.72499999999</v>
      </c>
      <c r="AL19" s="52">
        <v>189705.989</v>
      </c>
      <c r="AM19" s="52">
        <v>270188.391</v>
      </c>
      <c r="AN19" s="52">
        <v>214520.70499999999</v>
      </c>
      <c r="AO19" s="52">
        <v>264580.527</v>
      </c>
      <c r="AP19" s="52">
        <v>244698.12</v>
      </c>
      <c r="AQ19" s="52">
        <v>265249.77299999999</v>
      </c>
    </row>
    <row r="20" spans="2:43" x14ac:dyDescent="0.2">
      <c r="B20" s="1218"/>
      <c r="C20" s="21" t="s">
        <v>978</v>
      </c>
      <c r="D20" s="53">
        <v>0</v>
      </c>
      <c r="E20" s="53">
        <v>455.45</v>
      </c>
      <c r="F20" s="52">
        <v>600.52</v>
      </c>
      <c r="G20" s="52">
        <v>733.9</v>
      </c>
      <c r="H20" s="52">
        <v>927.28</v>
      </c>
      <c r="I20" s="52">
        <v>1498.38</v>
      </c>
      <c r="J20" s="52">
        <v>1854.2</v>
      </c>
      <c r="K20" s="52">
        <v>3265.7</v>
      </c>
      <c r="L20" s="52">
        <v>3592.2</v>
      </c>
      <c r="M20" s="52">
        <v>3659.1</v>
      </c>
      <c r="N20" s="51">
        <v>5003.1000000000004</v>
      </c>
      <c r="O20" s="52">
        <v>6139</v>
      </c>
      <c r="P20" s="52">
        <v>6996.6</v>
      </c>
      <c r="Q20" s="52">
        <v>5141.3</v>
      </c>
      <c r="R20" s="52">
        <v>7296.5709999999999</v>
      </c>
      <c r="S20" s="52">
        <v>7549.3</v>
      </c>
      <c r="T20" s="52">
        <v>7251.8</v>
      </c>
      <c r="U20" s="52">
        <v>7278.22</v>
      </c>
      <c r="V20" s="52">
        <v>5754.12</v>
      </c>
      <c r="W20" s="52">
        <v>4940.07</v>
      </c>
      <c r="X20" s="52">
        <v>5647.3869999999997</v>
      </c>
      <c r="Y20" s="52">
        <v>5209.03</v>
      </c>
      <c r="Z20" s="52">
        <v>4771.3599999999997</v>
      </c>
      <c r="AA20" s="52">
        <v>4732.87</v>
      </c>
      <c r="AB20" s="52">
        <v>5945.3980000000001</v>
      </c>
      <c r="AC20" s="52">
        <v>3879.3180000000002</v>
      </c>
      <c r="AD20" s="52">
        <v>3870.5360000000001</v>
      </c>
      <c r="AE20" s="52">
        <v>10829.066000000001</v>
      </c>
      <c r="AF20" s="52">
        <v>4056.136</v>
      </c>
      <c r="AG20" s="52">
        <v>5098.2879999999996</v>
      </c>
      <c r="AH20" s="52">
        <v>8860</v>
      </c>
      <c r="AI20" s="52">
        <v>9090</v>
      </c>
      <c r="AJ20" s="52">
        <v>9670.5339999999997</v>
      </c>
      <c r="AK20" s="52">
        <v>11634.965</v>
      </c>
      <c r="AL20" s="52">
        <v>14096.498</v>
      </c>
      <c r="AM20" s="52">
        <v>11676.465</v>
      </c>
      <c r="AN20" s="52">
        <v>12556.528</v>
      </c>
      <c r="AO20" s="52">
        <v>14271.44</v>
      </c>
      <c r="AP20" s="52">
        <v>11936.169</v>
      </c>
      <c r="AQ20" s="52">
        <v>13645.713</v>
      </c>
    </row>
    <row r="21" spans="2:43" x14ac:dyDescent="0.2">
      <c r="B21" s="1218"/>
      <c r="C21" s="21" t="s">
        <v>980</v>
      </c>
      <c r="D21" s="52">
        <v>297072.46999999997</v>
      </c>
      <c r="E21" s="52">
        <v>317346.02</v>
      </c>
      <c r="F21" s="52">
        <v>316233.37</v>
      </c>
      <c r="G21" s="52">
        <v>354242.21</v>
      </c>
      <c r="H21" s="52">
        <v>370516.64</v>
      </c>
      <c r="I21" s="52">
        <v>446838.85</v>
      </c>
      <c r="J21" s="52">
        <v>469833.5</v>
      </c>
      <c r="K21" s="52">
        <v>601943.5</v>
      </c>
      <c r="L21" s="52">
        <v>635271.69999999995</v>
      </c>
      <c r="M21" s="52">
        <v>751729.3</v>
      </c>
      <c r="N21" s="51">
        <v>784743</v>
      </c>
      <c r="O21" s="52">
        <v>913222.7</v>
      </c>
      <c r="P21" s="52">
        <v>904906.7</v>
      </c>
      <c r="Q21" s="52">
        <v>1007683.6</v>
      </c>
      <c r="R21" s="52">
        <v>1110549.665</v>
      </c>
      <c r="S21" s="52">
        <v>1205540.8999999999</v>
      </c>
      <c r="T21" s="52">
        <v>1119712.3999999999</v>
      </c>
      <c r="U21" s="52">
        <v>1168489.08</v>
      </c>
      <c r="V21" s="52">
        <v>1115819.57</v>
      </c>
      <c r="W21" s="52">
        <v>1217886.99</v>
      </c>
      <c r="X21" s="52">
        <v>1190985.287</v>
      </c>
      <c r="Y21" s="52">
        <v>1249433.1200000001</v>
      </c>
      <c r="Z21" s="52">
        <v>1216044.74</v>
      </c>
      <c r="AA21" s="52">
        <v>1321678.25</v>
      </c>
      <c r="AB21" s="52">
        <v>1264633.5120000001</v>
      </c>
      <c r="AC21" s="52">
        <v>1302974.2760000001</v>
      </c>
      <c r="AD21" s="52">
        <v>1458357.7990000001</v>
      </c>
      <c r="AE21" s="52">
        <v>1525265.0319999999</v>
      </c>
      <c r="AF21" s="52">
        <v>1487730.193</v>
      </c>
      <c r="AG21" s="52">
        <v>1632645.5049999999</v>
      </c>
      <c r="AH21" s="52">
        <v>1709330</v>
      </c>
      <c r="AI21" s="52">
        <v>1815460</v>
      </c>
      <c r="AJ21" s="52">
        <v>1958958.5819999999</v>
      </c>
      <c r="AK21" s="52">
        <v>2036920.1039999998</v>
      </c>
      <c r="AL21" s="52">
        <v>2283418.9759999998</v>
      </c>
      <c r="AM21" s="52">
        <v>2464240.4750000001</v>
      </c>
      <c r="AN21" s="52">
        <v>2419712.9550000001</v>
      </c>
      <c r="AO21" s="52">
        <v>2393010.3679999998</v>
      </c>
      <c r="AP21" s="52">
        <v>2345146.9820000003</v>
      </c>
      <c r="AQ21" s="52">
        <v>2430763.412</v>
      </c>
    </row>
    <row r="22" spans="2:43" x14ac:dyDescent="0.2">
      <c r="B22" s="1218"/>
      <c r="C22" s="21" t="s">
        <v>981</v>
      </c>
      <c r="D22" s="52">
        <v>6746.37</v>
      </c>
      <c r="E22" s="52">
        <v>8012.16</v>
      </c>
      <c r="F22" s="52">
        <v>4690.3999999999996</v>
      </c>
      <c r="G22" s="52">
        <v>4437.46</v>
      </c>
      <c r="H22" s="52">
        <v>6373.4</v>
      </c>
      <c r="I22" s="52">
        <v>5952.96</v>
      </c>
      <c r="J22" s="52">
        <v>5838</v>
      </c>
      <c r="K22" s="52">
        <v>9812.6</v>
      </c>
      <c r="L22" s="52">
        <v>6752.7</v>
      </c>
      <c r="M22" s="52">
        <v>11799.9</v>
      </c>
      <c r="N22" s="51">
        <v>11327.9</v>
      </c>
      <c r="O22" s="52">
        <v>12474.8</v>
      </c>
      <c r="P22" s="52">
        <v>11787.2</v>
      </c>
      <c r="Q22" s="52">
        <v>11281.5</v>
      </c>
      <c r="R22" s="52">
        <v>10557.04</v>
      </c>
      <c r="S22" s="52">
        <v>8930.7999999999993</v>
      </c>
      <c r="T22" s="52">
        <v>8429.6</v>
      </c>
      <c r="U22" s="52">
        <v>8829.9</v>
      </c>
      <c r="V22" s="52">
        <v>9144.93</v>
      </c>
      <c r="W22" s="52">
        <v>10865.9</v>
      </c>
      <c r="X22" s="52">
        <v>11845.831</v>
      </c>
      <c r="Y22" s="52">
        <v>10879.64</v>
      </c>
      <c r="Z22" s="52">
        <v>9831.08</v>
      </c>
      <c r="AA22" s="52">
        <v>9172.7900000000009</v>
      </c>
      <c r="AB22" s="52">
        <v>8929.8760000000002</v>
      </c>
      <c r="AC22" s="52">
        <v>4575.6180000000004</v>
      </c>
      <c r="AD22" s="52">
        <v>2771.25</v>
      </c>
      <c r="AE22" s="52">
        <v>3841.6509999999998</v>
      </c>
      <c r="AF22" s="52">
        <v>4231.2719999999999</v>
      </c>
      <c r="AG22" s="52">
        <v>3568.04</v>
      </c>
      <c r="AH22" s="52">
        <v>3630</v>
      </c>
      <c r="AI22" s="52">
        <v>3460</v>
      </c>
      <c r="AJ22" s="52">
        <v>4054.27</v>
      </c>
      <c r="AK22" s="52">
        <v>3820.136</v>
      </c>
      <c r="AL22" s="52">
        <v>4348.3310000000001</v>
      </c>
      <c r="AM22" s="52">
        <v>3672.0439999999999</v>
      </c>
      <c r="AN22" s="52">
        <v>2966.7539999999999</v>
      </c>
      <c r="AO22" s="52">
        <v>2095.6990000000001</v>
      </c>
      <c r="AP22" s="52">
        <v>3767.4370000000004</v>
      </c>
      <c r="AQ22" s="52">
        <v>2914.614</v>
      </c>
    </row>
    <row r="23" spans="2:43" x14ac:dyDescent="0.2">
      <c r="B23" s="1218"/>
      <c r="C23" s="21" t="s">
        <v>982</v>
      </c>
      <c r="D23" s="52">
        <v>25170.47</v>
      </c>
      <c r="E23" s="52">
        <v>32517.03</v>
      </c>
      <c r="F23" s="52">
        <v>32004.61</v>
      </c>
      <c r="G23" s="52">
        <v>30456.17</v>
      </c>
      <c r="H23" s="52">
        <v>41859.879999999997</v>
      </c>
      <c r="I23" s="52">
        <v>49766.37</v>
      </c>
      <c r="J23" s="52">
        <v>62215.4</v>
      </c>
      <c r="K23" s="52">
        <v>76373.399999999994</v>
      </c>
      <c r="L23" s="52">
        <v>91810.3</v>
      </c>
      <c r="M23" s="52">
        <v>109229.4</v>
      </c>
      <c r="N23" s="51">
        <v>116276.2</v>
      </c>
      <c r="O23" s="52">
        <v>130601.60000000001</v>
      </c>
      <c r="P23" s="52">
        <v>124061.8</v>
      </c>
      <c r="Q23" s="52">
        <v>127858.2</v>
      </c>
      <c r="R23" s="52">
        <v>118196.641</v>
      </c>
      <c r="S23" s="52">
        <v>118450.3</v>
      </c>
      <c r="T23" s="52">
        <v>97968.6</v>
      </c>
      <c r="U23" s="52">
        <v>92022.47</v>
      </c>
      <c r="V23" s="52">
        <v>89772.1</v>
      </c>
      <c r="W23" s="52">
        <v>83126.850000000006</v>
      </c>
      <c r="X23" s="52">
        <v>91649.558000000005</v>
      </c>
      <c r="Y23" s="52">
        <v>89182.65</v>
      </c>
      <c r="Z23" s="52">
        <v>79646.899999999994</v>
      </c>
      <c r="AA23" s="52">
        <v>82884.12</v>
      </c>
      <c r="AB23" s="52">
        <v>85989.047000000006</v>
      </c>
      <c r="AC23" s="52">
        <v>87152.81</v>
      </c>
      <c r="AD23" s="52">
        <v>94491.38</v>
      </c>
      <c r="AE23" s="52">
        <v>98644.896999999997</v>
      </c>
      <c r="AF23" s="52">
        <v>110528.75</v>
      </c>
      <c r="AG23" s="52">
        <v>109850.72</v>
      </c>
      <c r="AH23" s="52">
        <v>123410</v>
      </c>
      <c r="AI23" s="52">
        <v>125400</v>
      </c>
      <c r="AJ23" s="52">
        <v>138072.45699999999</v>
      </c>
      <c r="AK23" s="52">
        <v>181409.40600000002</v>
      </c>
      <c r="AL23" s="52">
        <v>187794.84899999999</v>
      </c>
      <c r="AM23" s="52">
        <v>200509.31700000001</v>
      </c>
      <c r="AN23" s="52">
        <v>204874.72500000001</v>
      </c>
      <c r="AO23" s="52">
        <v>225144.61499999999</v>
      </c>
      <c r="AP23" s="52">
        <v>221561.06299999999</v>
      </c>
      <c r="AQ23" s="52">
        <v>257527.03200000001</v>
      </c>
    </row>
    <row r="24" spans="2:43" x14ac:dyDescent="0.2">
      <c r="B24" s="1219"/>
      <c r="C24" s="21" t="s">
        <v>438</v>
      </c>
      <c r="D24" s="52">
        <v>2524.16</v>
      </c>
      <c r="E24" s="52">
        <v>4590.25</v>
      </c>
      <c r="F24" s="52">
        <v>2739.2</v>
      </c>
      <c r="G24" s="52">
        <v>1548.01</v>
      </c>
      <c r="H24" s="52">
        <v>2035.29</v>
      </c>
      <c r="I24" s="52">
        <v>2757.11</v>
      </c>
      <c r="J24" s="52">
        <v>2869.6</v>
      </c>
      <c r="K24" s="52">
        <v>1795</v>
      </c>
      <c r="L24" s="52">
        <v>7464.4</v>
      </c>
      <c r="M24" s="52">
        <v>6318</v>
      </c>
      <c r="N24" s="51">
        <v>5820.6</v>
      </c>
      <c r="O24" s="52">
        <v>7090.2</v>
      </c>
      <c r="P24" s="52">
        <v>7102.5</v>
      </c>
      <c r="Q24" s="52">
        <v>10160.700000000001</v>
      </c>
      <c r="R24" s="52">
        <v>5333.7839999999997</v>
      </c>
      <c r="S24" s="52">
        <v>6430.1</v>
      </c>
      <c r="T24" s="52">
        <v>2769.6</v>
      </c>
      <c r="U24" s="52">
        <v>5262.22</v>
      </c>
      <c r="V24" s="52">
        <v>2538.9499999999998</v>
      </c>
      <c r="W24" s="52">
        <v>8269.43</v>
      </c>
      <c r="X24" s="52">
        <v>9091.3289999999997</v>
      </c>
      <c r="Y24" s="52">
        <v>9984.7099999999991</v>
      </c>
      <c r="Z24" s="52">
        <v>12653.7</v>
      </c>
      <c r="AA24" s="52">
        <v>11105.1</v>
      </c>
      <c r="AB24" s="52">
        <v>9844.19</v>
      </c>
      <c r="AC24" s="52">
        <v>5874.2749999999996</v>
      </c>
      <c r="AD24" s="52">
        <v>3446.1579999999999</v>
      </c>
      <c r="AE24" s="52">
        <v>5856.5730000000003</v>
      </c>
      <c r="AF24" s="52">
        <v>4858.7389999999996</v>
      </c>
      <c r="AG24" s="52">
        <v>2944.509</v>
      </c>
      <c r="AH24" s="52">
        <v>3630</v>
      </c>
      <c r="AI24" s="52">
        <v>1410</v>
      </c>
      <c r="AJ24" s="52">
        <v>1997.2840000000001</v>
      </c>
      <c r="AK24" s="52">
        <v>1672.6220000000001</v>
      </c>
      <c r="AL24" s="52">
        <v>1585.105</v>
      </c>
      <c r="AM24" s="52">
        <v>849.35</v>
      </c>
      <c r="AN24" s="52">
        <v>1362.9169999999999</v>
      </c>
      <c r="AO24" s="52">
        <v>1330.1610000000001</v>
      </c>
      <c r="AP24" s="52">
        <v>416.33599999999996</v>
      </c>
      <c r="AQ24" s="52">
        <v>344.89799999999997</v>
      </c>
    </row>
    <row r="25" spans="2:43" s="38" customFormat="1" ht="10.5" x14ac:dyDescent="0.15">
      <c r="B25" s="46"/>
      <c r="C25" s="47" t="s">
        <v>434</v>
      </c>
      <c r="D25" s="56">
        <v>405174.31999999989</v>
      </c>
      <c r="E25" s="56">
        <v>421548.26</v>
      </c>
      <c r="F25" s="56">
        <v>432672.61000000004</v>
      </c>
      <c r="G25" s="56">
        <v>455170.82000000007</v>
      </c>
      <c r="H25" s="56">
        <v>480132.15</v>
      </c>
      <c r="I25" s="56">
        <v>543349.37</v>
      </c>
      <c r="J25" s="56">
        <v>581555.69999999995</v>
      </c>
      <c r="K25" s="56">
        <v>721916.3</v>
      </c>
      <c r="L25" s="56">
        <v>794542.5</v>
      </c>
      <c r="M25" s="56">
        <v>926054.90000000014</v>
      </c>
      <c r="N25" s="56">
        <v>997613.79999999993</v>
      </c>
      <c r="O25" s="56">
        <v>1135232.7</v>
      </c>
      <c r="P25" s="56">
        <v>1155411.2999999998</v>
      </c>
      <c r="Q25" s="56">
        <v>1238602</v>
      </c>
      <c r="R25" s="56">
        <v>1359954.2950000002</v>
      </c>
      <c r="S25" s="56">
        <v>1455863.2000000002</v>
      </c>
      <c r="T25" s="56">
        <v>1554615.2000000002</v>
      </c>
      <c r="U25" s="56">
        <v>1574911.5899999999</v>
      </c>
      <c r="V25" s="56">
        <v>1548817.4500000002</v>
      </c>
      <c r="W25" s="56">
        <v>1615574.8699999999</v>
      </c>
      <c r="X25" s="56">
        <v>1626539.8419999999</v>
      </c>
      <c r="Y25" s="56">
        <v>1615105</v>
      </c>
      <c r="Z25" s="56">
        <v>1681265.1099999999</v>
      </c>
      <c r="AA25" s="56">
        <v>1732992.1600000001</v>
      </c>
      <c r="AB25" s="56">
        <v>1719962.7919999999</v>
      </c>
      <c r="AC25" s="56">
        <v>1708803.9069999999</v>
      </c>
      <c r="AD25" s="56">
        <v>1943065.702</v>
      </c>
      <c r="AE25" s="56">
        <v>1990298.838</v>
      </c>
      <c r="AF25" s="56">
        <v>2058792.1810000001</v>
      </c>
      <c r="AG25" s="56">
        <v>2172620.7259999998</v>
      </c>
      <c r="AH25" s="56">
        <v>2413870</v>
      </c>
      <c r="AI25" s="56">
        <v>2473000</v>
      </c>
      <c r="AJ25" s="56">
        <v>2683327.807</v>
      </c>
      <c r="AK25" s="56">
        <v>2789939.1799999997</v>
      </c>
      <c r="AL25" s="56">
        <v>3219172.753</v>
      </c>
      <c r="AM25" s="56">
        <v>3456555.3509999998</v>
      </c>
      <c r="AN25" s="56">
        <f>SUM(AN17:AN24)</f>
        <v>3334849.2050000005</v>
      </c>
      <c r="AO25" s="56">
        <f>SUM(AO17:AO24)</f>
        <v>3397671.412</v>
      </c>
      <c r="AP25" s="56">
        <v>3388794.7089999998</v>
      </c>
      <c r="AQ25" s="56">
        <v>3434589.7519999994</v>
      </c>
    </row>
    <row r="26" spans="2:43" s="38" customFormat="1" ht="10.5" x14ac:dyDescent="0.15">
      <c r="B26" s="267"/>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65"/>
      <c r="AE26" s="265"/>
      <c r="AF26" s="265"/>
      <c r="AG26" s="265"/>
      <c r="AH26" s="265"/>
      <c r="AI26" s="265"/>
      <c r="AJ26" s="265"/>
      <c r="AK26" s="265"/>
      <c r="AL26" s="265"/>
      <c r="AM26" s="265"/>
      <c r="AN26" s="265"/>
      <c r="AO26" s="265"/>
      <c r="AP26" s="265"/>
      <c r="AQ26" s="265"/>
    </row>
    <row r="27" spans="2:43" x14ac:dyDescent="0.2">
      <c r="B27" s="1218" t="s">
        <v>983</v>
      </c>
      <c r="C27" s="21" t="s">
        <v>433</v>
      </c>
      <c r="D27" s="52">
        <v>0</v>
      </c>
      <c r="E27" s="52">
        <v>0</v>
      </c>
      <c r="F27" s="52">
        <v>0</v>
      </c>
      <c r="G27" s="52">
        <v>0</v>
      </c>
      <c r="H27" s="52">
        <v>0</v>
      </c>
      <c r="I27" s="52">
        <v>0</v>
      </c>
      <c r="J27" s="52">
        <v>0</v>
      </c>
      <c r="K27" s="52">
        <v>0</v>
      </c>
      <c r="L27" s="52">
        <v>0</v>
      </c>
      <c r="M27" s="52">
        <v>0</v>
      </c>
      <c r="N27" s="52">
        <v>0</v>
      </c>
      <c r="O27" s="52">
        <v>0</v>
      </c>
      <c r="P27" s="52">
        <v>0</v>
      </c>
      <c r="Q27" s="52">
        <v>0</v>
      </c>
      <c r="R27" s="52">
        <v>0</v>
      </c>
      <c r="S27" s="52">
        <v>0</v>
      </c>
      <c r="T27" s="52">
        <v>0</v>
      </c>
      <c r="U27" s="52">
        <v>0</v>
      </c>
      <c r="V27" s="52">
        <v>0</v>
      </c>
      <c r="W27" s="52">
        <v>0</v>
      </c>
      <c r="X27" s="52"/>
      <c r="Y27" s="52"/>
      <c r="Z27" s="52"/>
      <c r="AA27" s="52"/>
      <c r="AB27" s="52">
        <v>0</v>
      </c>
      <c r="AC27" s="52">
        <v>0</v>
      </c>
      <c r="AD27" s="52">
        <v>6.0000000000000001E-3</v>
      </c>
      <c r="AE27" s="52">
        <v>1E-3</v>
      </c>
      <c r="AF27" s="52">
        <v>1E-3</v>
      </c>
      <c r="AG27" s="52">
        <v>1E-3</v>
      </c>
      <c r="AH27" s="52" t="s">
        <v>431</v>
      </c>
      <c r="AI27" s="52" t="s">
        <v>431</v>
      </c>
      <c r="AJ27" s="52">
        <v>0.112</v>
      </c>
      <c r="AK27" s="52">
        <v>1E-3</v>
      </c>
      <c r="AL27" s="52">
        <v>0</v>
      </c>
      <c r="AM27" s="52">
        <v>404.61200000000002</v>
      </c>
      <c r="AN27" s="52">
        <v>359.32799999999997</v>
      </c>
      <c r="AO27" s="52">
        <v>248.20500000000001</v>
      </c>
      <c r="AP27" s="52">
        <v>1898.9720000000002</v>
      </c>
      <c r="AQ27" s="52">
        <v>2341.5740000000001</v>
      </c>
    </row>
    <row r="28" spans="2:43" x14ac:dyDescent="0.2">
      <c r="B28" s="1218"/>
      <c r="C28" s="21" t="s">
        <v>1952</v>
      </c>
      <c r="D28" s="52">
        <v>14748.08</v>
      </c>
      <c r="E28" s="52">
        <v>25833.21</v>
      </c>
      <c r="F28" s="52">
        <v>25567.03</v>
      </c>
      <c r="G28" s="52">
        <v>24515.59</v>
      </c>
      <c r="H28" s="52">
        <v>10320.129999999999</v>
      </c>
      <c r="I28" s="52">
        <v>9875.52</v>
      </c>
      <c r="J28" s="52">
        <v>17550.8</v>
      </c>
      <c r="K28" s="52">
        <v>33406.9</v>
      </c>
      <c r="L28" s="52">
        <v>40136.699999999997</v>
      </c>
      <c r="M28" s="52">
        <v>33829.699999999997</v>
      </c>
      <c r="N28" s="52">
        <v>38980.9</v>
      </c>
      <c r="O28" s="52">
        <v>43362.5</v>
      </c>
      <c r="P28" s="52">
        <v>43289.1</v>
      </c>
      <c r="Q28" s="52">
        <v>43697.4</v>
      </c>
      <c r="R28" s="52">
        <v>69074.426999999996</v>
      </c>
      <c r="S28" s="52">
        <v>111715.2</v>
      </c>
      <c r="T28" s="52">
        <v>114549.1</v>
      </c>
      <c r="U28" s="52">
        <v>131470.26</v>
      </c>
      <c r="V28" s="52">
        <v>139472.85999999999</v>
      </c>
      <c r="W28" s="52">
        <v>127002.18</v>
      </c>
      <c r="X28" s="52">
        <v>142073.88699999999</v>
      </c>
      <c r="Y28" s="52">
        <v>111666.03</v>
      </c>
      <c r="Z28" s="52">
        <v>148841.99</v>
      </c>
      <c r="AA28" s="52">
        <v>159622.81</v>
      </c>
      <c r="AB28" s="52">
        <v>181334.77299999999</v>
      </c>
      <c r="AC28" s="52">
        <v>139116.62899999999</v>
      </c>
      <c r="AD28" s="52">
        <v>180016.351</v>
      </c>
      <c r="AE28" s="52">
        <v>179497.84599999999</v>
      </c>
      <c r="AF28" s="52">
        <v>179191.639</v>
      </c>
      <c r="AG28" s="52">
        <v>173900.16200000001</v>
      </c>
      <c r="AH28" s="52">
        <v>179470</v>
      </c>
      <c r="AI28" s="52">
        <v>177540</v>
      </c>
      <c r="AJ28" s="52">
        <v>210501.37400000001</v>
      </c>
      <c r="AK28" s="52">
        <v>191756.92300000001</v>
      </c>
      <c r="AL28" s="52">
        <v>246836.30799999999</v>
      </c>
      <c r="AM28" s="52">
        <v>240464.71399999998</v>
      </c>
      <c r="AN28" s="52">
        <v>270096.09399999998</v>
      </c>
      <c r="AO28" s="52">
        <v>217472.50200000001</v>
      </c>
      <c r="AP28" s="52">
        <v>259713.17499999999</v>
      </c>
      <c r="AQ28" s="52">
        <v>294633.33399999997</v>
      </c>
    </row>
    <row r="29" spans="2:43" x14ac:dyDescent="0.2">
      <c r="B29" s="1218"/>
      <c r="C29" s="21" t="s">
        <v>977</v>
      </c>
      <c r="D29" s="52">
        <v>51730.67</v>
      </c>
      <c r="E29" s="52">
        <v>72801.98</v>
      </c>
      <c r="F29" s="52">
        <v>61263.46</v>
      </c>
      <c r="G29" s="52">
        <v>65202.85</v>
      </c>
      <c r="H29" s="52">
        <v>50461.99</v>
      </c>
      <c r="I29" s="52">
        <v>37962.83</v>
      </c>
      <c r="J29" s="52">
        <v>67166.100000000006</v>
      </c>
      <c r="K29" s="52">
        <v>66914.600000000006</v>
      </c>
      <c r="L29" s="52">
        <v>62456.4</v>
      </c>
      <c r="M29" s="52">
        <v>62789.4</v>
      </c>
      <c r="N29" s="52">
        <v>75099.5</v>
      </c>
      <c r="O29" s="52">
        <v>73137.600000000006</v>
      </c>
      <c r="P29" s="52">
        <v>66366.399999999994</v>
      </c>
      <c r="Q29" s="52">
        <v>77364</v>
      </c>
      <c r="R29" s="52">
        <v>54966.553999999996</v>
      </c>
      <c r="S29" s="52">
        <v>109671.5</v>
      </c>
      <c r="T29" s="52">
        <v>118130.5</v>
      </c>
      <c r="U29" s="52">
        <v>127245.06</v>
      </c>
      <c r="V29" s="52">
        <v>105209.03</v>
      </c>
      <c r="W29" s="52">
        <v>106941.84</v>
      </c>
      <c r="X29" s="52">
        <v>104479.04700000001</v>
      </c>
      <c r="Y29" s="52">
        <v>108285.53</v>
      </c>
      <c r="Z29" s="52">
        <v>191877.95</v>
      </c>
      <c r="AA29" s="52">
        <v>241267.97</v>
      </c>
      <c r="AB29" s="52">
        <v>252308.08900000001</v>
      </c>
      <c r="AC29" s="52">
        <v>324353.90299999999</v>
      </c>
      <c r="AD29" s="52">
        <v>325690.435</v>
      </c>
      <c r="AE29" s="52">
        <v>360510.913</v>
      </c>
      <c r="AF29" s="52">
        <v>324006.93599999999</v>
      </c>
      <c r="AG29" s="52">
        <v>392886.68900000001</v>
      </c>
      <c r="AH29" s="52">
        <v>402770</v>
      </c>
      <c r="AI29" s="52">
        <v>417550</v>
      </c>
      <c r="AJ29" s="52">
        <v>516853.79</v>
      </c>
      <c r="AK29" s="52">
        <v>573444.25</v>
      </c>
      <c r="AL29" s="52">
        <v>587285.00600000005</v>
      </c>
      <c r="AM29" s="52">
        <v>663586.64</v>
      </c>
      <c r="AN29" s="52">
        <v>686423.36800000002</v>
      </c>
      <c r="AO29" s="52">
        <v>674648.37399999995</v>
      </c>
      <c r="AP29" s="52">
        <v>614632.32400000002</v>
      </c>
      <c r="AQ29" s="52">
        <v>589527.73400000005</v>
      </c>
    </row>
    <row r="30" spans="2:43" x14ac:dyDescent="0.2">
      <c r="B30" s="1218"/>
      <c r="C30" s="21" t="s">
        <v>978</v>
      </c>
      <c r="D30" s="53"/>
      <c r="E30" s="53">
        <v>5479.25</v>
      </c>
      <c r="F30" s="52">
        <v>8442.7099999999991</v>
      </c>
      <c r="G30" s="52">
        <v>9389.6</v>
      </c>
      <c r="H30" s="52">
        <v>8306.93</v>
      </c>
      <c r="I30" s="52">
        <v>15282.87</v>
      </c>
      <c r="J30" s="52">
        <v>21504.799999999999</v>
      </c>
      <c r="K30" s="52">
        <v>29517.1</v>
      </c>
      <c r="L30" s="52">
        <v>31709.8</v>
      </c>
      <c r="M30" s="52">
        <v>35338.1</v>
      </c>
      <c r="N30" s="52">
        <v>44223.199999999997</v>
      </c>
      <c r="O30" s="52">
        <v>44416.2</v>
      </c>
      <c r="P30" s="52">
        <v>34895.4</v>
      </c>
      <c r="Q30" s="52">
        <v>40124.800000000003</v>
      </c>
      <c r="R30" s="52">
        <v>31663.536</v>
      </c>
      <c r="S30" s="52">
        <v>33784.300000000003</v>
      </c>
      <c r="T30" s="52">
        <v>29654.3</v>
      </c>
      <c r="U30" s="52">
        <v>39092.400000000001</v>
      </c>
      <c r="V30" s="52">
        <v>35711.01</v>
      </c>
      <c r="W30" s="52">
        <v>33556.17</v>
      </c>
      <c r="X30" s="52">
        <v>31175.742999999999</v>
      </c>
      <c r="Y30" s="52">
        <v>36606.699999999997</v>
      </c>
      <c r="Z30" s="52">
        <v>37400.910000000003</v>
      </c>
      <c r="AA30" s="52">
        <v>38775.4</v>
      </c>
      <c r="AB30" s="52">
        <v>40495.188000000002</v>
      </c>
      <c r="AC30" s="52">
        <v>36803.432000000001</v>
      </c>
      <c r="AD30" s="52">
        <v>41510.652000000002</v>
      </c>
      <c r="AE30" s="52">
        <v>32322.94</v>
      </c>
      <c r="AF30" s="52">
        <v>38272.360999999997</v>
      </c>
      <c r="AG30" s="52">
        <v>40962.777999999998</v>
      </c>
      <c r="AH30" s="52">
        <v>57200</v>
      </c>
      <c r="AI30" s="52">
        <v>65250</v>
      </c>
      <c r="AJ30" s="52">
        <v>65949.945000000007</v>
      </c>
      <c r="AK30" s="52">
        <v>62748.273000000001</v>
      </c>
      <c r="AL30" s="52">
        <v>60834.677000000003</v>
      </c>
      <c r="AM30" s="52">
        <v>89249.611999999994</v>
      </c>
      <c r="AN30" s="52">
        <v>72845.97</v>
      </c>
      <c r="AO30" s="52">
        <v>92706.938999999998</v>
      </c>
      <c r="AP30" s="52">
        <v>70794.861999999994</v>
      </c>
      <c r="AQ30" s="52">
        <v>86856.738000000012</v>
      </c>
    </row>
    <row r="31" spans="2:43" x14ac:dyDescent="0.2">
      <c r="B31" s="1218"/>
      <c r="C31" s="21" t="s">
        <v>980</v>
      </c>
      <c r="D31" s="52">
        <v>267487.05</v>
      </c>
      <c r="E31" s="52">
        <v>259709.38</v>
      </c>
      <c r="F31" s="52">
        <v>240745.11</v>
      </c>
      <c r="G31" s="52">
        <v>267334.59000000003</v>
      </c>
      <c r="H31" s="52">
        <v>278020.3</v>
      </c>
      <c r="I31" s="52">
        <v>322674.7</v>
      </c>
      <c r="J31" s="52">
        <v>358851.4</v>
      </c>
      <c r="K31" s="52">
        <v>438900.4</v>
      </c>
      <c r="L31" s="52">
        <v>465420.6</v>
      </c>
      <c r="M31" s="52">
        <v>524652.19999999995</v>
      </c>
      <c r="N31" s="52">
        <v>529433.19999999995</v>
      </c>
      <c r="O31" s="52">
        <v>572740.69999999995</v>
      </c>
      <c r="P31" s="52">
        <v>610144.4</v>
      </c>
      <c r="Q31" s="52">
        <v>701927.6</v>
      </c>
      <c r="R31" s="52">
        <v>756282.69700000004</v>
      </c>
      <c r="S31" s="52">
        <v>800987.4</v>
      </c>
      <c r="T31" s="52">
        <v>751526</v>
      </c>
      <c r="U31" s="52">
        <v>815826.1</v>
      </c>
      <c r="V31" s="52">
        <v>828215.89</v>
      </c>
      <c r="W31" s="52">
        <v>910831.27</v>
      </c>
      <c r="X31" s="52">
        <v>923860.44799999997</v>
      </c>
      <c r="Y31" s="52">
        <v>969225</v>
      </c>
      <c r="Z31" s="52">
        <v>942806.59</v>
      </c>
      <c r="AA31" s="52">
        <v>986388.1</v>
      </c>
      <c r="AB31" s="52">
        <v>970753.554</v>
      </c>
      <c r="AC31" s="52">
        <v>1272592.379</v>
      </c>
      <c r="AD31" s="52">
        <v>1084045.1189999999</v>
      </c>
      <c r="AE31" s="52">
        <v>1182534.182</v>
      </c>
      <c r="AF31" s="52">
        <v>1156311.7649999999</v>
      </c>
      <c r="AG31" s="52">
        <v>1251355.466</v>
      </c>
      <c r="AH31" s="52">
        <v>1270020</v>
      </c>
      <c r="AI31" s="52">
        <v>1456930</v>
      </c>
      <c r="AJ31" s="52">
        <v>1576143.034</v>
      </c>
      <c r="AK31" s="52">
        <v>1699460.648</v>
      </c>
      <c r="AL31" s="52">
        <v>1846765.287</v>
      </c>
      <c r="AM31" s="52">
        <v>2107309.0229999996</v>
      </c>
      <c r="AN31" s="52">
        <v>2215752.1469999999</v>
      </c>
      <c r="AO31" s="52">
        <v>2334982.182</v>
      </c>
      <c r="AP31" s="52">
        <v>2367221.4450000003</v>
      </c>
      <c r="AQ31" s="52">
        <v>2492690.0750000002</v>
      </c>
    </row>
    <row r="32" spans="2:43" x14ac:dyDescent="0.2">
      <c r="B32" s="1218"/>
      <c r="C32" s="21" t="s">
        <v>981</v>
      </c>
      <c r="D32" s="52">
        <v>321.77999999999997</v>
      </c>
      <c r="E32" s="52">
        <v>195.14</v>
      </c>
      <c r="F32" s="52">
        <v>3002.73</v>
      </c>
      <c r="G32" s="52">
        <v>2684.7</v>
      </c>
      <c r="H32" s="52">
        <v>3816.14</v>
      </c>
      <c r="I32" s="52">
        <v>4886.08</v>
      </c>
      <c r="J32" s="52">
        <v>2899.3</v>
      </c>
      <c r="K32" s="52">
        <v>2663.9</v>
      </c>
      <c r="L32" s="52">
        <v>4599.3</v>
      </c>
      <c r="M32" s="52">
        <v>2814.4</v>
      </c>
      <c r="N32" s="52">
        <v>1635.1</v>
      </c>
      <c r="O32" s="52">
        <v>1185.2</v>
      </c>
      <c r="P32" s="52">
        <v>1547.7</v>
      </c>
      <c r="Q32" s="52">
        <v>2533.4</v>
      </c>
      <c r="R32" s="52">
        <v>1797.0060000000001</v>
      </c>
      <c r="S32" s="52">
        <v>990.8</v>
      </c>
      <c r="T32" s="52">
        <v>276.7</v>
      </c>
      <c r="U32" s="52">
        <v>654.02</v>
      </c>
      <c r="V32" s="52">
        <v>900.05</v>
      </c>
      <c r="W32" s="52">
        <v>1174.69</v>
      </c>
      <c r="X32" s="52">
        <v>1120.83</v>
      </c>
      <c r="Y32" s="52">
        <v>1235.28</v>
      </c>
      <c r="Z32" s="52">
        <v>1405.32</v>
      </c>
      <c r="AA32" s="52">
        <v>1205.17</v>
      </c>
      <c r="AB32" s="52">
        <v>1649.2090000000001</v>
      </c>
      <c r="AC32" s="52">
        <v>3595.17</v>
      </c>
      <c r="AD32" s="52">
        <v>1467.2239999999999</v>
      </c>
      <c r="AE32" s="52">
        <v>3137.578</v>
      </c>
      <c r="AF32" s="52">
        <v>4605.66</v>
      </c>
      <c r="AG32" s="52">
        <v>2915.5889999999999</v>
      </c>
      <c r="AH32" s="52">
        <v>2620</v>
      </c>
      <c r="AI32" s="52">
        <v>3740</v>
      </c>
      <c r="AJ32" s="52">
        <v>2421.7930000000001</v>
      </c>
      <c r="AK32" s="52">
        <v>3500.36</v>
      </c>
      <c r="AL32" s="52">
        <v>6340.2969999999996</v>
      </c>
      <c r="AM32" s="52">
        <v>5285.5950000000003</v>
      </c>
      <c r="AN32" s="52">
        <v>4788.3159999999998</v>
      </c>
      <c r="AO32" s="52">
        <v>4290.2129999999997</v>
      </c>
      <c r="AP32" s="52">
        <v>5354.3519999999999</v>
      </c>
      <c r="AQ32" s="52">
        <v>5552.7650000000003</v>
      </c>
    </row>
    <row r="33" spans="2:43" x14ac:dyDescent="0.2">
      <c r="B33" s="1218"/>
      <c r="C33" s="21" t="s">
        <v>982</v>
      </c>
      <c r="D33" s="52">
        <v>35472.54</v>
      </c>
      <c r="E33" s="52">
        <v>37000.120000000003</v>
      </c>
      <c r="F33" s="52">
        <v>35225.019999999997</v>
      </c>
      <c r="G33" s="52">
        <v>36087.760000000002</v>
      </c>
      <c r="H33" s="52">
        <v>51113.74</v>
      </c>
      <c r="I33" s="52">
        <v>62160.78</v>
      </c>
      <c r="J33" s="52">
        <v>75195</v>
      </c>
      <c r="K33" s="52">
        <v>103081.9</v>
      </c>
      <c r="L33" s="52">
        <v>134358.39999999999</v>
      </c>
      <c r="M33" s="52">
        <v>153769.4</v>
      </c>
      <c r="N33" s="52">
        <v>187606.8</v>
      </c>
      <c r="O33" s="52">
        <v>208493</v>
      </c>
      <c r="P33" s="52">
        <v>233664.9</v>
      </c>
      <c r="Q33" s="52">
        <v>254275</v>
      </c>
      <c r="R33" s="52">
        <v>261360.28599999999</v>
      </c>
      <c r="S33" s="52">
        <v>208892.1</v>
      </c>
      <c r="T33" s="52">
        <v>225945.3</v>
      </c>
      <c r="U33" s="52">
        <v>213161.98</v>
      </c>
      <c r="V33" s="52">
        <v>201727.51</v>
      </c>
      <c r="W33" s="52">
        <v>191709.42</v>
      </c>
      <c r="X33" s="52">
        <v>174076.647</v>
      </c>
      <c r="Y33" s="52">
        <v>169676.94</v>
      </c>
      <c r="Z33" s="52">
        <v>177382.03</v>
      </c>
      <c r="AA33" s="52">
        <v>181528.03</v>
      </c>
      <c r="AB33" s="52">
        <v>185323.62400000001</v>
      </c>
      <c r="AC33" s="52">
        <v>203004.75200000001</v>
      </c>
      <c r="AD33" s="52">
        <v>207770.25</v>
      </c>
      <c r="AE33" s="52">
        <v>219225.065</v>
      </c>
      <c r="AF33" s="52">
        <v>233742.326</v>
      </c>
      <c r="AG33" s="52">
        <v>241316.76</v>
      </c>
      <c r="AH33" s="52">
        <v>260570</v>
      </c>
      <c r="AI33" s="52">
        <v>282860</v>
      </c>
      <c r="AJ33" s="52">
        <v>319840.23599999998</v>
      </c>
      <c r="AK33" s="52">
        <v>312553.598</v>
      </c>
      <c r="AL33" s="52">
        <v>353556.77100000001</v>
      </c>
      <c r="AM33" s="52">
        <v>366342.41899999999</v>
      </c>
      <c r="AN33" s="52">
        <v>398585.33899999998</v>
      </c>
      <c r="AO33" s="52">
        <v>416647.84399999998</v>
      </c>
      <c r="AP33" s="52">
        <v>386633.09400000004</v>
      </c>
      <c r="AQ33" s="52">
        <v>448932.201</v>
      </c>
    </row>
    <row r="34" spans="2:43" x14ac:dyDescent="0.2">
      <c r="B34" s="1219"/>
      <c r="C34" s="21" t="s">
        <v>438</v>
      </c>
      <c r="D34" s="52">
        <v>3781.47</v>
      </c>
      <c r="E34" s="52">
        <v>2720.85</v>
      </c>
      <c r="F34" s="52">
        <v>2721.98</v>
      </c>
      <c r="G34" s="52">
        <v>2339.81</v>
      </c>
      <c r="H34" s="52">
        <v>2725.56</v>
      </c>
      <c r="I34" s="52">
        <v>1127.3699999999999</v>
      </c>
      <c r="J34" s="52">
        <v>1999.2</v>
      </c>
      <c r="K34" s="52">
        <v>4876.1000000000004</v>
      </c>
      <c r="L34" s="52">
        <v>5209.8999999999996</v>
      </c>
      <c r="M34" s="52">
        <v>5283.6</v>
      </c>
      <c r="N34" s="52">
        <v>5066.7</v>
      </c>
      <c r="O34" s="52">
        <v>7229.4</v>
      </c>
      <c r="P34" s="52">
        <v>15725.6</v>
      </c>
      <c r="Q34" s="52">
        <v>18287.599999999999</v>
      </c>
      <c r="R34" s="52">
        <v>9606.8979999999992</v>
      </c>
      <c r="S34" s="52">
        <v>14858.2</v>
      </c>
      <c r="T34" s="52">
        <v>5423.4</v>
      </c>
      <c r="U34" s="52">
        <v>2228.33</v>
      </c>
      <c r="V34" s="52">
        <v>5565.24</v>
      </c>
      <c r="W34" s="52">
        <v>8478.9599999999991</v>
      </c>
      <c r="X34" s="52">
        <v>6108.4530000000004</v>
      </c>
      <c r="Y34" s="52">
        <v>4534.33</v>
      </c>
      <c r="Z34" s="52">
        <v>2184.46</v>
      </c>
      <c r="AA34" s="52">
        <v>4063.26</v>
      </c>
      <c r="AB34" s="52">
        <v>3258.511</v>
      </c>
      <c r="AC34" s="52">
        <v>10624.454</v>
      </c>
      <c r="AD34" s="52">
        <v>11197.277</v>
      </c>
      <c r="AE34" s="52">
        <v>3979.1619999999998</v>
      </c>
      <c r="AF34" s="52">
        <v>8862.6890000000003</v>
      </c>
      <c r="AG34" s="52">
        <v>2222.7579999999998</v>
      </c>
      <c r="AH34" s="52">
        <v>1990</v>
      </c>
      <c r="AI34" s="52">
        <v>1830</v>
      </c>
      <c r="AJ34" s="52">
        <v>3271.076</v>
      </c>
      <c r="AK34" s="52">
        <v>772.423</v>
      </c>
      <c r="AL34" s="52">
        <v>1069.2339999999999</v>
      </c>
      <c r="AM34" s="52">
        <v>1581.05</v>
      </c>
      <c r="AN34" s="52">
        <v>1198.751</v>
      </c>
      <c r="AO34" s="52">
        <v>139.03800000000001</v>
      </c>
      <c r="AP34" s="52">
        <v>946.92100000000005</v>
      </c>
      <c r="AQ34" s="52">
        <v>1243.626</v>
      </c>
    </row>
    <row r="35" spans="2:43" s="38" customFormat="1" ht="10.5" x14ac:dyDescent="0.15">
      <c r="B35" s="46"/>
      <c r="C35" s="47" t="s">
        <v>434</v>
      </c>
      <c r="D35" s="56">
        <v>373541.58999999997</v>
      </c>
      <c r="E35" s="56">
        <v>403739.93</v>
      </c>
      <c r="F35" s="56">
        <v>376968.03999999992</v>
      </c>
      <c r="G35" s="56">
        <v>407554.9</v>
      </c>
      <c r="H35" s="56">
        <v>404764.79</v>
      </c>
      <c r="I35" s="56">
        <v>453970.15</v>
      </c>
      <c r="J35" s="56">
        <v>545166.6</v>
      </c>
      <c r="K35" s="56">
        <v>679360.9</v>
      </c>
      <c r="L35" s="56">
        <v>743891.10000000009</v>
      </c>
      <c r="M35" s="56">
        <v>818476.79999999993</v>
      </c>
      <c r="N35" s="56">
        <v>882045.39999999991</v>
      </c>
      <c r="O35" s="56">
        <v>950564.6</v>
      </c>
      <c r="P35" s="56">
        <v>1005633.5</v>
      </c>
      <c r="Q35" s="56">
        <v>1138209.8000000003</v>
      </c>
      <c r="R35" s="56">
        <v>1184751.4040000001</v>
      </c>
      <c r="S35" s="56">
        <v>1280899.5</v>
      </c>
      <c r="T35" s="56">
        <v>1245505.2999999998</v>
      </c>
      <c r="U35" s="56">
        <v>1329678.1500000001</v>
      </c>
      <c r="V35" s="56">
        <v>1316801.5900000001</v>
      </c>
      <c r="W35" s="56">
        <v>1379694.5299999998</v>
      </c>
      <c r="X35" s="56">
        <v>1382895.0549999999</v>
      </c>
      <c r="Y35" s="56">
        <v>1401229.8</v>
      </c>
      <c r="Z35" s="56">
        <v>1501899.25</v>
      </c>
      <c r="AA35" s="56">
        <v>1612850.74</v>
      </c>
      <c r="AB35" s="56">
        <v>1635122.9480000001</v>
      </c>
      <c r="AC35" s="56">
        <v>1990090.719</v>
      </c>
      <c r="AD35" s="56">
        <v>1851697.314</v>
      </c>
      <c r="AE35" s="56">
        <v>1981207.6869999999</v>
      </c>
      <c r="AF35" s="56">
        <v>1944993.3770000001</v>
      </c>
      <c r="AG35" s="56">
        <v>2105560.2030000002</v>
      </c>
      <c r="AH35" s="56">
        <v>2174640</v>
      </c>
      <c r="AI35" s="56">
        <v>2405690</v>
      </c>
      <c r="AJ35" s="56">
        <v>2694981.36</v>
      </c>
      <c r="AK35" s="56">
        <v>2844236.4760000003</v>
      </c>
      <c r="AL35" s="56">
        <v>3102687.58</v>
      </c>
      <c r="AM35" s="56">
        <v>3474223.665</v>
      </c>
      <c r="AN35" s="56">
        <f>SUM(AN27:AN34)</f>
        <v>3650049.3130000001</v>
      </c>
      <c r="AO35" s="56">
        <f>SUM(AO27:AO34)</f>
        <v>3741135.2970000003</v>
      </c>
      <c r="AP35" s="56">
        <v>3707195.145</v>
      </c>
      <c r="AQ35" s="56">
        <v>3921778.0469999998</v>
      </c>
    </row>
    <row r="36" spans="2:43" s="38" customFormat="1" ht="10.5" x14ac:dyDescent="0.15">
      <c r="B36" s="267"/>
      <c r="D36" s="265"/>
      <c r="E36" s="265"/>
      <c r="F36" s="265"/>
      <c r="G36" s="265"/>
      <c r="H36" s="265"/>
      <c r="I36" s="265"/>
      <c r="J36" s="265"/>
      <c r="K36" s="265"/>
      <c r="L36" s="265"/>
      <c r="M36" s="265"/>
      <c r="N36" s="265"/>
      <c r="O36" s="265"/>
      <c r="P36" s="265"/>
      <c r="Q36" s="265"/>
      <c r="R36" s="265"/>
      <c r="S36" s="265"/>
      <c r="T36" s="265"/>
      <c r="U36" s="265"/>
      <c r="V36" s="265"/>
      <c r="W36" s="265"/>
      <c r="X36" s="265"/>
      <c r="Y36" s="265"/>
      <c r="Z36" s="265"/>
      <c r="AA36" s="265"/>
      <c r="AB36" s="265"/>
      <c r="AC36" s="265"/>
      <c r="AD36" s="265"/>
      <c r="AE36" s="265"/>
      <c r="AF36" s="265"/>
      <c r="AG36" s="265"/>
      <c r="AH36" s="265"/>
      <c r="AI36" s="265"/>
      <c r="AJ36" s="265"/>
      <c r="AK36" s="265"/>
      <c r="AL36" s="265"/>
      <c r="AM36" s="265"/>
      <c r="AN36" s="265"/>
      <c r="AO36" s="265"/>
      <c r="AP36" s="265"/>
      <c r="AQ36" s="265"/>
    </row>
    <row r="37" spans="2:43" x14ac:dyDescent="0.2">
      <c r="B37" s="1218" t="s">
        <v>1265</v>
      </c>
      <c r="C37" s="21" t="s">
        <v>433</v>
      </c>
      <c r="D37" s="52">
        <v>0</v>
      </c>
      <c r="E37" s="52">
        <v>0</v>
      </c>
      <c r="F37" s="52">
        <v>0</v>
      </c>
      <c r="G37" s="52">
        <v>0</v>
      </c>
      <c r="H37" s="52">
        <v>0</v>
      </c>
      <c r="I37" s="52">
        <v>0</v>
      </c>
      <c r="J37" s="53">
        <v>0</v>
      </c>
      <c r="K37" s="52">
        <v>0</v>
      </c>
      <c r="L37" s="52">
        <v>0</v>
      </c>
      <c r="M37" s="52">
        <v>0</v>
      </c>
      <c r="N37" s="52">
        <v>0</v>
      </c>
      <c r="O37" s="52">
        <v>0</v>
      </c>
      <c r="P37" s="52">
        <v>0</v>
      </c>
      <c r="Q37" s="52">
        <v>0</v>
      </c>
      <c r="R37" s="52">
        <v>0</v>
      </c>
      <c r="S37" s="52">
        <v>0</v>
      </c>
      <c r="T37" s="52">
        <v>0</v>
      </c>
      <c r="U37" s="52">
        <v>2</v>
      </c>
      <c r="V37" s="52">
        <v>0</v>
      </c>
      <c r="W37" s="52">
        <v>0</v>
      </c>
      <c r="X37" s="52"/>
      <c r="Y37" s="52"/>
      <c r="Z37" s="52"/>
      <c r="AA37" s="52"/>
      <c r="AB37" s="52">
        <v>0</v>
      </c>
      <c r="AC37" s="52">
        <v>0</v>
      </c>
      <c r="AD37" s="52">
        <v>0</v>
      </c>
      <c r="AE37" s="52">
        <v>0</v>
      </c>
      <c r="AF37" s="52">
        <v>0</v>
      </c>
      <c r="AG37" s="52">
        <v>0</v>
      </c>
      <c r="AH37" s="52" t="s">
        <v>431</v>
      </c>
      <c r="AI37" s="52" t="s">
        <v>431</v>
      </c>
      <c r="AJ37" s="52">
        <v>0</v>
      </c>
      <c r="AK37" s="52">
        <v>0</v>
      </c>
      <c r="AL37" s="52">
        <v>0</v>
      </c>
      <c r="AM37" s="52">
        <v>0</v>
      </c>
      <c r="AN37" s="52">
        <v>0</v>
      </c>
      <c r="AO37" s="52">
        <v>0</v>
      </c>
      <c r="AP37" s="52">
        <v>0</v>
      </c>
      <c r="AQ37" s="52">
        <v>0</v>
      </c>
    </row>
    <row r="38" spans="2:43" x14ac:dyDescent="0.2">
      <c r="B38" s="1218"/>
      <c r="C38" s="21" t="s">
        <v>1952</v>
      </c>
      <c r="D38" s="53">
        <v>3954.15</v>
      </c>
      <c r="E38" s="53">
        <v>3858.73</v>
      </c>
      <c r="F38" s="53">
        <v>1469.98</v>
      </c>
      <c r="G38" s="52">
        <v>379.08</v>
      </c>
      <c r="H38" s="52">
        <v>773.55</v>
      </c>
      <c r="I38" s="52">
        <v>1932.78</v>
      </c>
      <c r="J38" s="53">
        <v>971.5</v>
      </c>
      <c r="K38" s="52">
        <v>148.1</v>
      </c>
      <c r="L38" s="52">
        <v>1042.7</v>
      </c>
      <c r="M38" s="52">
        <v>3421.3</v>
      </c>
      <c r="N38" s="52">
        <v>948.8</v>
      </c>
      <c r="O38" s="52">
        <v>1629.5</v>
      </c>
      <c r="P38" s="52">
        <v>1029.5999999999999</v>
      </c>
      <c r="Q38" s="52">
        <v>1700.3</v>
      </c>
      <c r="R38" s="52">
        <v>914.36900000000003</v>
      </c>
      <c r="S38" s="52">
        <v>973.2</v>
      </c>
      <c r="T38" s="52">
        <v>983.2</v>
      </c>
      <c r="U38" s="52">
        <v>318.25</v>
      </c>
      <c r="V38" s="52">
        <v>6943.43</v>
      </c>
      <c r="W38" s="52">
        <v>3925.58</v>
      </c>
      <c r="X38" s="52">
        <v>4824.08</v>
      </c>
      <c r="Y38" s="52">
        <v>5147.1000000000004</v>
      </c>
      <c r="Z38" s="52">
        <v>8779.49</v>
      </c>
      <c r="AA38" s="52">
        <v>2698.27</v>
      </c>
      <c r="AB38" s="52">
        <v>860.98900000000003</v>
      </c>
      <c r="AC38" s="52">
        <v>4323.4889999999996</v>
      </c>
      <c r="AD38" s="52">
        <v>1362.587</v>
      </c>
      <c r="AE38" s="52">
        <v>1799.6</v>
      </c>
      <c r="AF38" s="52">
        <v>3195.0120000000002</v>
      </c>
      <c r="AG38" s="52">
        <v>1.0620000000000001</v>
      </c>
      <c r="AH38" s="52">
        <v>50</v>
      </c>
      <c r="AI38" s="52" t="s">
        <v>431</v>
      </c>
      <c r="AJ38" s="52">
        <v>0</v>
      </c>
      <c r="AK38" s="52">
        <v>0</v>
      </c>
      <c r="AL38" s="52">
        <v>0</v>
      </c>
      <c r="AM38" s="52">
        <v>0</v>
      </c>
      <c r="AN38" s="52">
        <v>3.7290000000000001</v>
      </c>
      <c r="AO38" s="52">
        <v>0</v>
      </c>
      <c r="AP38" s="52">
        <v>0</v>
      </c>
      <c r="AQ38" s="52">
        <v>0</v>
      </c>
    </row>
    <row r="39" spans="2:43" x14ac:dyDescent="0.2">
      <c r="B39" s="1218"/>
      <c r="C39" s="21" t="s">
        <v>977</v>
      </c>
      <c r="D39" s="53">
        <v>2559.9499999999998</v>
      </c>
      <c r="E39" s="53">
        <v>1372.82</v>
      </c>
      <c r="F39" s="53">
        <v>637</v>
      </c>
      <c r="G39" s="52">
        <v>1075</v>
      </c>
      <c r="H39" s="52">
        <v>1075</v>
      </c>
      <c r="I39" s="52">
        <v>1075.3</v>
      </c>
      <c r="J39" s="53">
        <v>1075</v>
      </c>
      <c r="K39" s="52">
        <v>836.2</v>
      </c>
      <c r="L39" s="52">
        <v>1075</v>
      </c>
      <c r="M39" s="52">
        <v>1135.4000000000001</v>
      </c>
      <c r="N39" s="52">
        <v>1260.5999999999999</v>
      </c>
      <c r="O39" s="52">
        <v>1145.5999999999999</v>
      </c>
      <c r="P39" s="52">
        <v>1079.7</v>
      </c>
      <c r="Q39" s="52">
        <v>81.400000000000006</v>
      </c>
      <c r="R39" s="52">
        <v>1698</v>
      </c>
      <c r="S39" s="52">
        <v>998</v>
      </c>
      <c r="T39" s="52">
        <v>1111.5</v>
      </c>
      <c r="U39" s="52">
        <v>1703.94</v>
      </c>
      <c r="V39" s="52">
        <v>1995.56</v>
      </c>
      <c r="W39" s="52">
        <v>1913.12</v>
      </c>
      <c r="X39" s="52">
        <v>1736.7819999999999</v>
      </c>
      <c r="Y39" s="52">
        <v>157.16999999999999</v>
      </c>
      <c r="Z39" s="52">
        <v>0.93</v>
      </c>
      <c r="AA39" s="52">
        <v>856.15</v>
      </c>
      <c r="AB39" s="52">
        <v>299.97899999999998</v>
      </c>
      <c r="AC39" s="52">
        <v>269.83499999999998</v>
      </c>
      <c r="AD39" s="52">
        <v>296.70499999999998</v>
      </c>
      <c r="AE39" s="52">
        <v>348.59800000000001</v>
      </c>
      <c r="AF39" s="52">
        <v>399.40600000000001</v>
      </c>
      <c r="AG39" s="52">
        <v>399.40600000000001</v>
      </c>
      <c r="AH39" s="52">
        <v>920</v>
      </c>
      <c r="AI39" s="52">
        <v>400</v>
      </c>
      <c r="AJ39" s="52">
        <v>399.97</v>
      </c>
      <c r="AK39" s="52">
        <v>399.97</v>
      </c>
      <c r="AL39" s="52">
        <v>676.57899999999995</v>
      </c>
      <c r="AM39" s="52">
        <v>19757.623</v>
      </c>
      <c r="AN39" s="52">
        <v>20517.374</v>
      </c>
      <c r="AO39" s="52">
        <v>22036.832999999999</v>
      </c>
      <c r="AP39" s="52">
        <v>22021.698</v>
      </c>
      <c r="AQ39" s="52">
        <v>29658.394</v>
      </c>
    </row>
    <row r="40" spans="2:43" x14ac:dyDescent="0.2">
      <c r="B40" s="1218"/>
      <c r="C40" s="21" t="s">
        <v>978</v>
      </c>
      <c r="D40" s="53">
        <v>0</v>
      </c>
      <c r="E40" s="53">
        <v>463.27</v>
      </c>
      <c r="F40" s="53">
        <v>249.13</v>
      </c>
      <c r="G40" s="52">
        <v>277.88</v>
      </c>
      <c r="H40" s="52">
        <v>283.14</v>
      </c>
      <c r="I40" s="52">
        <v>298.39</v>
      </c>
      <c r="J40" s="53">
        <v>67.599999999999994</v>
      </c>
      <c r="K40" s="52">
        <v>267.60000000000002</v>
      </c>
      <c r="L40" s="52">
        <v>68.599999999999994</v>
      </c>
      <c r="M40" s="52">
        <v>113.6</v>
      </c>
      <c r="N40" s="52">
        <v>117.7</v>
      </c>
      <c r="O40" s="52">
        <v>109.1</v>
      </c>
      <c r="P40" s="52">
        <v>113</v>
      </c>
      <c r="Q40" s="52">
        <v>41.9</v>
      </c>
      <c r="R40" s="52">
        <v>12.5</v>
      </c>
      <c r="S40" s="52">
        <v>705</v>
      </c>
      <c r="T40" s="52">
        <v>0</v>
      </c>
      <c r="U40" s="52">
        <v>59.13</v>
      </c>
      <c r="V40" s="52">
        <v>59.13</v>
      </c>
      <c r="W40" s="52">
        <v>59.13</v>
      </c>
      <c r="X40" s="52">
        <v>59.125</v>
      </c>
      <c r="Y40" s="52">
        <v>59.14</v>
      </c>
      <c r="Z40" s="52">
        <v>59.13</v>
      </c>
      <c r="AA40" s="52">
        <v>59.13</v>
      </c>
      <c r="AB40" s="52">
        <v>59.125</v>
      </c>
      <c r="AC40" s="52">
        <v>59.125</v>
      </c>
      <c r="AD40" s="52">
        <v>59.125</v>
      </c>
      <c r="AE40" s="52">
        <v>59.125</v>
      </c>
      <c r="AF40" s="52">
        <v>59.125</v>
      </c>
      <c r="AG40" s="52">
        <v>59.125</v>
      </c>
      <c r="AH40" s="52">
        <v>90</v>
      </c>
      <c r="AI40" s="52">
        <v>60</v>
      </c>
      <c r="AJ40" s="52">
        <v>1338.83</v>
      </c>
      <c r="AK40" s="52">
        <v>59.125</v>
      </c>
      <c r="AL40" s="52">
        <v>2383.2579999999998</v>
      </c>
      <c r="AM40" s="52">
        <v>463.68799999999999</v>
      </c>
      <c r="AN40" s="52">
        <v>4814.3959999999997</v>
      </c>
      <c r="AO40" s="52">
        <v>59.125999999999998</v>
      </c>
      <c r="AP40" s="52">
        <v>59.125999999999998</v>
      </c>
      <c r="AQ40" s="52">
        <v>59.125999999999998</v>
      </c>
    </row>
    <row r="41" spans="2:43" x14ac:dyDescent="0.2">
      <c r="B41" s="1218"/>
      <c r="C41" s="21" t="s">
        <v>980</v>
      </c>
      <c r="D41" s="53">
        <v>15911.06</v>
      </c>
      <c r="E41" s="53">
        <v>16184.13</v>
      </c>
      <c r="F41" s="53">
        <v>15787.27</v>
      </c>
      <c r="G41" s="52">
        <v>16591.580000000002</v>
      </c>
      <c r="H41" s="52">
        <v>19153.73</v>
      </c>
      <c r="I41" s="52">
        <v>19616.349999999999</v>
      </c>
      <c r="J41" s="53">
        <v>22231.1</v>
      </c>
      <c r="K41" s="52">
        <v>25945.4</v>
      </c>
      <c r="L41" s="52">
        <v>29339.1</v>
      </c>
      <c r="M41" s="52">
        <v>32499.1</v>
      </c>
      <c r="N41" s="52">
        <v>31003.7</v>
      </c>
      <c r="O41" s="52">
        <v>50132.5</v>
      </c>
      <c r="P41" s="52">
        <v>31529.1</v>
      </c>
      <c r="Q41" s="52">
        <v>34359.699999999997</v>
      </c>
      <c r="R41" s="52">
        <v>36985.364000000001</v>
      </c>
      <c r="S41" s="52">
        <v>38061.199999999997</v>
      </c>
      <c r="T41" s="52">
        <v>36135</v>
      </c>
      <c r="U41" s="52">
        <v>34696.49</v>
      </c>
      <c r="V41" s="52">
        <v>29876.16</v>
      </c>
      <c r="W41" s="52">
        <v>31377.040000000001</v>
      </c>
      <c r="X41" s="52">
        <v>30509.201000000001</v>
      </c>
      <c r="Y41" s="52">
        <v>31724.61</v>
      </c>
      <c r="Z41" s="52">
        <v>32935.429999999986</v>
      </c>
      <c r="AA41" s="52">
        <v>30195.360000000001</v>
      </c>
      <c r="AB41" s="52">
        <v>29507.484</v>
      </c>
      <c r="AC41" s="52">
        <v>29313.712</v>
      </c>
      <c r="AD41" s="52">
        <v>30500.769</v>
      </c>
      <c r="AE41" s="52">
        <v>31463.922999999999</v>
      </c>
      <c r="AF41" s="52">
        <v>31131.966</v>
      </c>
      <c r="AG41" s="52">
        <v>36171.199000000001</v>
      </c>
      <c r="AH41" s="52">
        <v>32320</v>
      </c>
      <c r="AI41" s="52">
        <v>37310</v>
      </c>
      <c r="AJ41" s="52">
        <v>39026.805999999997</v>
      </c>
      <c r="AK41" s="52">
        <v>40600.005000000005</v>
      </c>
      <c r="AL41" s="52">
        <v>49496.847000000002</v>
      </c>
      <c r="AM41" s="52">
        <v>49675.366999999998</v>
      </c>
      <c r="AN41" s="52">
        <v>62393.682000000001</v>
      </c>
      <c r="AO41" s="52">
        <v>48623.781999999999</v>
      </c>
      <c r="AP41" s="52">
        <v>49729.998</v>
      </c>
      <c r="AQ41" s="52">
        <v>44053.652000000002</v>
      </c>
    </row>
    <row r="42" spans="2:43" x14ac:dyDescent="0.2">
      <c r="B42" s="1218"/>
      <c r="C42" s="21" t="s">
        <v>981</v>
      </c>
      <c r="D42" s="53">
        <v>15.68</v>
      </c>
      <c r="E42" s="53">
        <v>32.520000000000003</v>
      </c>
      <c r="F42" s="53">
        <v>39.01</v>
      </c>
      <c r="G42" s="52">
        <v>24.82</v>
      </c>
      <c r="H42" s="52">
        <v>21.25</v>
      </c>
      <c r="I42" s="52">
        <v>26.02</v>
      </c>
      <c r="J42" s="53">
        <v>14.3</v>
      </c>
      <c r="K42" s="52">
        <v>94.3</v>
      </c>
      <c r="L42" s="52">
        <v>35.4</v>
      </c>
      <c r="M42" s="52">
        <v>58.9</v>
      </c>
      <c r="N42" s="52">
        <v>34.799999999999997</v>
      </c>
      <c r="O42" s="52">
        <v>39.1</v>
      </c>
      <c r="P42" s="52">
        <v>16</v>
      </c>
      <c r="Q42" s="52">
        <v>37.799999999999997</v>
      </c>
      <c r="R42" s="52">
        <v>8.0419999999999998</v>
      </c>
      <c r="S42" s="52">
        <v>111.6</v>
      </c>
      <c r="T42" s="52">
        <v>0.5</v>
      </c>
      <c r="U42" s="52">
        <v>9.99</v>
      </c>
      <c r="V42" s="52">
        <v>3.04</v>
      </c>
      <c r="W42" s="52">
        <v>8.5</v>
      </c>
      <c r="X42" s="52">
        <v>7.9969999999999999</v>
      </c>
      <c r="Y42" s="52">
        <v>6.38</v>
      </c>
      <c r="Z42" s="52">
        <v>4.8499999999999996</v>
      </c>
      <c r="AA42" s="52">
        <v>3.65</v>
      </c>
      <c r="AB42" s="52">
        <v>2.996</v>
      </c>
      <c r="AC42" s="52">
        <v>2.4460000000000002</v>
      </c>
      <c r="AD42" s="52">
        <v>0</v>
      </c>
      <c r="AE42" s="52">
        <v>8.09</v>
      </c>
      <c r="AF42" s="52">
        <v>6.9779999999999998</v>
      </c>
      <c r="AG42" s="52">
        <v>52.003999999999998</v>
      </c>
      <c r="AH42" s="52">
        <v>10</v>
      </c>
      <c r="AI42" s="52">
        <v>50</v>
      </c>
      <c r="AJ42" s="52">
        <v>0</v>
      </c>
      <c r="AK42" s="52">
        <v>49.334000000000003</v>
      </c>
      <c r="AL42" s="52">
        <v>49.334000000000003</v>
      </c>
      <c r="AM42" s="52">
        <v>104.23699999999999</v>
      </c>
      <c r="AN42" s="52">
        <v>27.175000000000001</v>
      </c>
      <c r="AO42" s="52">
        <v>223.38499999999999</v>
      </c>
      <c r="AP42" s="52">
        <v>277.8</v>
      </c>
      <c r="AQ42" s="52">
        <v>202.05600000000001</v>
      </c>
    </row>
    <row r="43" spans="2:43" x14ac:dyDescent="0.2">
      <c r="B43" s="1218"/>
      <c r="C43" s="21" t="s">
        <v>982</v>
      </c>
      <c r="D43" s="53">
        <v>3965.43</v>
      </c>
      <c r="E43" s="53">
        <v>4035.97</v>
      </c>
      <c r="F43" s="53">
        <v>3348.32</v>
      </c>
      <c r="G43" s="52">
        <v>3294.08</v>
      </c>
      <c r="H43" s="52">
        <v>3973.96</v>
      </c>
      <c r="I43" s="52">
        <v>5674.35</v>
      </c>
      <c r="J43" s="53">
        <v>6836</v>
      </c>
      <c r="K43" s="52">
        <v>8084.9</v>
      </c>
      <c r="L43" s="52">
        <v>9856.2000000000007</v>
      </c>
      <c r="M43" s="52">
        <v>12056.6</v>
      </c>
      <c r="N43" s="52">
        <v>13545.5</v>
      </c>
      <c r="O43" s="52">
        <v>13274.2</v>
      </c>
      <c r="P43" s="52">
        <v>14812</v>
      </c>
      <c r="Q43" s="52">
        <v>15335.8</v>
      </c>
      <c r="R43" s="52">
        <v>14064.317999999999</v>
      </c>
      <c r="S43" s="52">
        <v>16169.3</v>
      </c>
      <c r="T43" s="52">
        <v>12212.7</v>
      </c>
      <c r="U43" s="52">
        <v>12861.18</v>
      </c>
      <c r="V43" s="52">
        <v>11489.53</v>
      </c>
      <c r="W43" s="52">
        <v>11374.3</v>
      </c>
      <c r="X43" s="52">
        <v>11079.177</v>
      </c>
      <c r="Y43" s="52">
        <v>11476.84</v>
      </c>
      <c r="Z43" s="52">
        <v>11492.330000000004</v>
      </c>
      <c r="AA43" s="52">
        <v>13071.66</v>
      </c>
      <c r="AB43" s="52">
        <v>14459.673000000001</v>
      </c>
      <c r="AC43" s="52">
        <v>14269.843000000001</v>
      </c>
      <c r="AD43" s="52">
        <v>15007.258</v>
      </c>
      <c r="AE43" s="52">
        <v>14680.296</v>
      </c>
      <c r="AF43" s="52">
        <v>15010.751</v>
      </c>
      <c r="AG43" s="52">
        <v>14740.962</v>
      </c>
      <c r="AH43" s="52">
        <v>12400</v>
      </c>
      <c r="AI43" s="52">
        <v>13030</v>
      </c>
      <c r="AJ43" s="52">
        <v>13701.59</v>
      </c>
      <c r="AK43" s="52">
        <v>15472.050999999999</v>
      </c>
      <c r="AL43" s="52">
        <v>18522.952000000001</v>
      </c>
      <c r="AM43" s="52">
        <v>21611.225000000002</v>
      </c>
      <c r="AN43" s="52">
        <v>20076.5</v>
      </c>
      <c r="AO43" s="52">
        <v>16127.638999999999</v>
      </c>
      <c r="AP43" s="52">
        <v>22329.277999999998</v>
      </c>
      <c r="AQ43" s="52">
        <v>25768.673999999999</v>
      </c>
    </row>
    <row r="44" spans="2:43" x14ac:dyDescent="0.2">
      <c r="B44" s="1219"/>
      <c r="C44" s="21" t="s">
        <v>438</v>
      </c>
      <c r="D44" s="53">
        <v>149.16999999999999</v>
      </c>
      <c r="E44" s="53">
        <v>332.77</v>
      </c>
      <c r="F44" s="53">
        <v>1193.1600000000001</v>
      </c>
      <c r="G44" s="52">
        <v>124.34</v>
      </c>
      <c r="H44" s="52">
        <v>466.83</v>
      </c>
      <c r="I44" s="52">
        <v>478.07</v>
      </c>
      <c r="J44" s="53">
        <v>114.4</v>
      </c>
      <c r="K44" s="52">
        <v>354.3</v>
      </c>
      <c r="L44" s="52">
        <v>995.5</v>
      </c>
      <c r="M44" s="52">
        <v>96.8</v>
      </c>
      <c r="N44" s="52">
        <v>613.4</v>
      </c>
      <c r="O44" s="52">
        <v>479.9</v>
      </c>
      <c r="P44" s="52">
        <v>714.7</v>
      </c>
      <c r="Q44" s="52">
        <v>1494.6</v>
      </c>
      <c r="R44" s="52">
        <v>1077.114</v>
      </c>
      <c r="S44" s="52">
        <v>664.3</v>
      </c>
      <c r="T44" s="52">
        <v>518.1</v>
      </c>
      <c r="U44" s="52">
        <v>1096.8699999999999</v>
      </c>
      <c r="V44" s="52">
        <v>563.45000000000005</v>
      </c>
      <c r="W44" s="52">
        <v>260.83999999999997</v>
      </c>
      <c r="X44" s="52">
        <v>346.02499999999998</v>
      </c>
      <c r="Y44" s="52">
        <v>675.11</v>
      </c>
      <c r="Z44" s="52">
        <v>394.95000000000005</v>
      </c>
      <c r="AA44" s="52">
        <v>273.24</v>
      </c>
      <c r="AB44" s="52">
        <v>276.50099999999998</v>
      </c>
      <c r="AC44" s="52">
        <v>246.602</v>
      </c>
      <c r="AD44" s="52">
        <v>234.91900000000001</v>
      </c>
      <c r="AE44" s="52">
        <v>313.53899999999999</v>
      </c>
      <c r="AF44" s="52">
        <v>97.257000000000005</v>
      </c>
      <c r="AG44" s="52">
        <v>158.804</v>
      </c>
      <c r="AH44" s="52">
        <v>2009.9999999999998</v>
      </c>
      <c r="AI44" s="52">
        <v>350</v>
      </c>
      <c r="AJ44" s="52">
        <v>410.10700000000003</v>
      </c>
      <c r="AK44" s="52">
        <v>182.43199999999999</v>
      </c>
      <c r="AL44" s="52">
        <v>491.65</v>
      </c>
      <c r="AM44" s="52">
        <v>392.11600000000004</v>
      </c>
      <c r="AN44" s="52">
        <v>471.00299999999999</v>
      </c>
      <c r="AO44" s="52">
        <v>0</v>
      </c>
      <c r="AP44" s="52">
        <v>97.320999999999998</v>
      </c>
      <c r="AQ44" s="52">
        <v>0</v>
      </c>
    </row>
    <row r="45" spans="2:43" s="38" customFormat="1" ht="10.5" x14ac:dyDescent="0.15">
      <c r="B45" s="46"/>
      <c r="C45" s="47" t="s">
        <v>434</v>
      </c>
      <c r="D45" s="56">
        <v>26555.439999999999</v>
      </c>
      <c r="E45" s="56">
        <v>26280.21</v>
      </c>
      <c r="F45" s="56">
        <v>22723.87</v>
      </c>
      <c r="G45" s="56">
        <v>21766.780000000002</v>
      </c>
      <c r="H45" s="56">
        <v>25747.46</v>
      </c>
      <c r="I45" s="56">
        <v>29101.260000000002</v>
      </c>
      <c r="J45" s="56">
        <v>31309.899999999998</v>
      </c>
      <c r="K45" s="56">
        <v>35730.800000000003</v>
      </c>
      <c r="L45" s="56">
        <v>42412.5</v>
      </c>
      <c r="M45" s="56">
        <v>49381.700000000004</v>
      </c>
      <c r="N45" s="56">
        <v>47524.500000000007</v>
      </c>
      <c r="O45" s="56">
        <v>66809.899999999994</v>
      </c>
      <c r="P45" s="56">
        <v>49294.1</v>
      </c>
      <c r="Q45" s="56">
        <v>53051.499999999993</v>
      </c>
      <c r="R45" s="56">
        <v>54759.707000000002</v>
      </c>
      <c r="S45" s="56">
        <v>57682.599999999991</v>
      </c>
      <c r="T45" s="56">
        <v>50960.999999999993</v>
      </c>
      <c r="U45" s="56">
        <v>50747.85</v>
      </c>
      <c r="V45" s="56">
        <v>50930.299999999996</v>
      </c>
      <c r="W45" s="56">
        <v>48918.509999999995</v>
      </c>
      <c r="X45" s="56">
        <v>48562.38700000001</v>
      </c>
      <c r="Y45" s="56">
        <v>49246.400000000001</v>
      </c>
      <c r="Z45" s="56">
        <v>53667.109999999979</v>
      </c>
      <c r="AA45" s="56">
        <v>47157.46</v>
      </c>
      <c r="AB45" s="56">
        <v>45466.747000000003</v>
      </c>
      <c r="AC45" s="56">
        <v>48485.052000000003</v>
      </c>
      <c r="AD45" s="56">
        <v>47461.362999999998</v>
      </c>
      <c r="AE45" s="56">
        <v>48673.171000000002</v>
      </c>
      <c r="AF45" s="56">
        <v>49900.495000000003</v>
      </c>
      <c r="AG45" s="56">
        <v>51582.561999999998</v>
      </c>
      <c r="AH45" s="56">
        <v>47780</v>
      </c>
      <c r="AI45" s="56">
        <v>51200</v>
      </c>
      <c r="AJ45" s="56">
        <v>54877.303</v>
      </c>
      <c r="AK45" s="56">
        <v>56762.917000000001</v>
      </c>
      <c r="AL45" s="56">
        <v>71620.62</v>
      </c>
      <c r="AM45" s="56">
        <v>92004.255999999994</v>
      </c>
      <c r="AN45" s="56">
        <f>SUM(AN37:AN44)</f>
        <v>108303.859</v>
      </c>
      <c r="AO45" s="56">
        <f>SUM(AO37:AO44)</f>
        <v>87070.764999999985</v>
      </c>
      <c r="AP45" s="56">
        <v>94515.22099999999</v>
      </c>
      <c r="AQ45" s="56">
        <v>99741.902000000016</v>
      </c>
    </row>
    <row r="46" spans="2:43" s="38" customFormat="1" ht="10.5" x14ac:dyDescent="0.15">
      <c r="B46" s="267"/>
      <c r="D46" s="265"/>
      <c r="E46" s="265"/>
      <c r="F46" s="265"/>
      <c r="G46" s="265"/>
      <c r="H46" s="265"/>
      <c r="I46" s="265"/>
      <c r="J46" s="265"/>
      <c r="K46" s="265"/>
      <c r="L46" s="265"/>
      <c r="M46" s="265"/>
      <c r="N46" s="265"/>
      <c r="O46" s="265"/>
      <c r="P46" s="265"/>
      <c r="Q46" s="265"/>
      <c r="R46" s="265"/>
      <c r="S46" s="265"/>
      <c r="T46" s="265"/>
      <c r="U46" s="265"/>
      <c r="V46" s="265"/>
      <c r="W46" s="265"/>
      <c r="X46" s="265"/>
      <c r="Y46" s="265"/>
      <c r="Z46" s="265"/>
      <c r="AA46" s="265"/>
      <c r="AB46" s="265"/>
      <c r="AC46" s="265"/>
      <c r="AD46" s="265"/>
      <c r="AE46" s="265"/>
      <c r="AF46" s="265"/>
      <c r="AG46" s="265"/>
      <c r="AH46" s="265"/>
      <c r="AI46" s="265"/>
      <c r="AJ46" s="265"/>
      <c r="AK46" s="265"/>
      <c r="AL46" s="265"/>
      <c r="AM46" s="265"/>
      <c r="AN46" s="265"/>
      <c r="AO46" s="265"/>
      <c r="AP46" s="265"/>
      <c r="AQ46" s="265"/>
    </row>
    <row r="47" spans="2:43" x14ac:dyDescent="0.2">
      <c r="B47" s="1218" t="s">
        <v>984</v>
      </c>
      <c r="C47" s="21" t="s">
        <v>433</v>
      </c>
      <c r="D47" s="52">
        <v>0</v>
      </c>
      <c r="E47" s="52">
        <v>0</v>
      </c>
      <c r="F47" s="52">
        <v>0</v>
      </c>
      <c r="G47" s="52">
        <v>0</v>
      </c>
      <c r="H47" s="52">
        <v>0</v>
      </c>
      <c r="I47" s="52">
        <v>0</v>
      </c>
      <c r="J47" s="53">
        <v>0</v>
      </c>
      <c r="K47" s="52">
        <v>0</v>
      </c>
      <c r="L47" s="52">
        <v>0</v>
      </c>
      <c r="M47" s="52">
        <v>0</v>
      </c>
      <c r="N47" s="52">
        <v>0</v>
      </c>
      <c r="O47" s="52">
        <v>0</v>
      </c>
      <c r="P47" s="52">
        <v>0</v>
      </c>
      <c r="Q47" s="52">
        <v>0</v>
      </c>
      <c r="R47" s="52">
        <v>0</v>
      </c>
      <c r="S47" s="52">
        <v>0</v>
      </c>
      <c r="T47" s="52">
        <v>0</v>
      </c>
      <c r="U47" s="52">
        <v>0</v>
      </c>
      <c r="V47" s="52">
        <v>0</v>
      </c>
      <c r="W47" s="52">
        <v>0</v>
      </c>
      <c r="X47" s="52"/>
      <c r="Y47" s="52"/>
      <c r="Z47" s="52"/>
      <c r="AA47" s="52"/>
      <c r="AB47" s="52">
        <v>0</v>
      </c>
      <c r="AC47" s="52">
        <v>0</v>
      </c>
      <c r="AD47" s="52">
        <v>0</v>
      </c>
      <c r="AE47" s="52">
        <v>0</v>
      </c>
      <c r="AF47" s="52">
        <v>0</v>
      </c>
      <c r="AG47" s="52">
        <v>0</v>
      </c>
      <c r="AH47" s="52" t="s">
        <v>431</v>
      </c>
      <c r="AI47" s="52" t="s">
        <v>431</v>
      </c>
      <c r="AJ47" s="52">
        <v>0</v>
      </c>
      <c r="AK47" s="52">
        <v>0</v>
      </c>
      <c r="AL47" s="52">
        <v>0</v>
      </c>
      <c r="AM47" s="52">
        <v>0</v>
      </c>
      <c r="AN47" s="52">
        <v>0</v>
      </c>
      <c r="AO47" s="52">
        <v>0</v>
      </c>
      <c r="AP47" s="52">
        <v>0</v>
      </c>
      <c r="AQ47" s="52">
        <v>0</v>
      </c>
    </row>
    <row r="48" spans="2:43" x14ac:dyDescent="0.2">
      <c r="B48" s="1218"/>
      <c r="C48" s="21" t="s">
        <v>1952</v>
      </c>
      <c r="D48" s="53">
        <v>0</v>
      </c>
      <c r="E48" s="53">
        <v>1141.8900000000001</v>
      </c>
      <c r="F48" s="53">
        <v>457.62</v>
      </c>
      <c r="G48" s="52">
        <v>0.56000000000000005</v>
      </c>
      <c r="H48" s="52"/>
      <c r="I48" s="52">
        <v>1758.01</v>
      </c>
      <c r="J48" s="53">
        <v>1184.3</v>
      </c>
      <c r="K48" s="52">
        <v>2966.9</v>
      </c>
      <c r="L48" s="52">
        <v>1071.4000000000001</v>
      </c>
      <c r="M48" s="52">
        <v>1096.7</v>
      </c>
      <c r="N48" s="52">
        <v>941.1</v>
      </c>
      <c r="O48" s="52">
        <v>857.5</v>
      </c>
      <c r="P48" s="52">
        <v>945.3</v>
      </c>
      <c r="Q48" s="52">
        <v>965.6</v>
      </c>
      <c r="R48" s="52">
        <v>2431.3159999999998</v>
      </c>
      <c r="S48" s="52">
        <v>130</v>
      </c>
      <c r="T48" s="52">
        <v>130</v>
      </c>
      <c r="U48" s="52">
        <v>130</v>
      </c>
      <c r="V48" s="52">
        <v>1131</v>
      </c>
      <c r="W48" s="52">
        <v>0</v>
      </c>
      <c r="X48" s="52">
        <v>100</v>
      </c>
      <c r="Y48" s="52">
        <v>80</v>
      </c>
      <c r="Z48" s="52">
        <v>2270.7600000000002</v>
      </c>
      <c r="AA48" s="52">
        <v>1723.92</v>
      </c>
      <c r="AB48" s="52">
        <v>2526.1280000000002</v>
      </c>
      <c r="AC48" s="52">
        <v>2246.1819999999998</v>
      </c>
      <c r="AD48" s="52">
        <v>3000.0549999999998</v>
      </c>
      <c r="AE48" s="52">
        <v>3122.4029999999998</v>
      </c>
      <c r="AF48" s="52">
        <v>3411.346</v>
      </c>
      <c r="AG48" s="52">
        <v>4026.8629999999998</v>
      </c>
      <c r="AH48" s="52">
        <v>5300</v>
      </c>
      <c r="AI48" s="52">
        <v>3170</v>
      </c>
      <c r="AJ48" s="52">
        <v>3850.1210000000001</v>
      </c>
      <c r="AK48" s="52">
        <v>19271.567999999999</v>
      </c>
      <c r="AL48" s="52">
        <v>5597.9870000000001</v>
      </c>
      <c r="AM48" s="52">
        <v>4443.6280000000006</v>
      </c>
      <c r="AN48" s="52">
        <v>4044.8810000000003</v>
      </c>
      <c r="AO48" s="52">
        <v>3303.8809999999999</v>
      </c>
      <c r="AP48" s="52">
        <v>3065.2930000000001</v>
      </c>
      <c r="AQ48" s="52">
        <v>3065.3009999999999</v>
      </c>
    </row>
    <row r="49" spans="2:43" x14ac:dyDescent="0.2">
      <c r="B49" s="1218"/>
      <c r="C49" s="21" t="s">
        <v>977</v>
      </c>
      <c r="D49" s="53">
        <v>138.02000000000001</v>
      </c>
      <c r="E49" s="52">
        <v>0</v>
      </c>
      <c r="F49" s="52">
        <v>0</v>
      </c>
      <c r="G49" s="52">
        <v>0</v>
      </c>
      <c r="H49" s="52">
        <v>0</v>
      </c>
      <c r="I49" s="52">
        <v>0</v>
      </c>
      <c r="J49" s="53">
        <v>45</v>
      </c>
      <c r="K49" s="52">
        <v>0</v>
      </c>
      <c r="L49" s="52">
        <v>0</v>
      </c>
      <c r="M49" s="52">
        <v>0</v>
      </c>
      <c r="N49" s="52"/>
      <c r="O49" s="52">
        <v>0</v>
      </c>
      <c r="P49" s="52">
        <v>0</v>
      </c>
      <c r="Q49" s="52">
        <v>0</v>
      </c>
      <c r="R49" s="52">
        <v>0</v>
      </c>
      <c r="S49" s="52">
        <v>0</v>
      </c>
      <c r="T49" s="52">
        <v>0</v>
      </c>
      <c r="U49" s="52">
        <v>0</v>
      </c>
      <c r="V49" s="52">
        <v>0</v>
      </c>
      <c r="W49" s="52">
        <v>0</v>
      </c>
      <c r="X49" s="52"/>
      <c r="Y49" s="52"/>
      <c r="Z49" s="52"/>
      <c r="AA49" s="52"/>
      <c r="AB49" s="52">
        <v>0</v>
      </c>
      <c r="AC49" s="52">
        <v>0</v>
      </c>
      <c r="AD49" s="52">
        <v>0</v>
      </c>
      <c r="AE49" s="52">
        <v>0</v>
      </c>
      <c r="AF49" s="52">
        <v>0</v>
      </c>
      <c r="AG49" s="52">
        <v>0</v>
      </c>
      <c r="AH49" s="52" t="s">
        <v>431</v>
      </c>
      <c r="AI49" s="52" t="s">
        <v>431</v>
      </c>
      <c r="AJ49" s="52">
        <v>0</v>
      </c>
      <c r="AK49" s="52">
        <v>0</v>
      </c>
      <c r="AL49" s="52">
        <v>0</v>
      </c>
      <c r="AM49" s="52">
        <v>0</v>
      </c>
      <c r="AN49" s="52">
        <v>0</v>
      </c>
      <c r="AO49" s="52">
        <v>0</v>
      </c>
      <c r="AP49" s="52">
        <v>0</v>
      </c>
      <c r="AQ49" s="52">
        <v>0</v>
      </c>
    </row>
    <row r="50" spans="2:43" x14ac:dyDescent="0.2">
      <c r="B50" s="1218"/>
      <c r="C50" s="21" t="s">
        <v>978</v>
      </c>
      <c r="D50" s="52">
        <v>0</v>
      </c>
      <c r="E50" s="52">
        <v>0</v>
      </c>
      <c r="F50" s="52">
        <v>0</v>
      </c>
      <c r="G50" s="52">
        <v>106.5</v>
      </c>
      <c r="H50" s="52">
        <v>371</v>
      </c>
      <c r="I50" s="52">
        <v>150</v>
      </c>
      <c r="J50" s="53">
        <v>625</v>
      </c>
      <c r="K50" s="52">
        <v>350</v>
      </c>
      <c r="L50" s="52">
        <v>0</v>
      </c>
      <c r="M50" s="52">
        <v>0</v>
      </c>
      <c r="N50" s="52">
        <v>716.7</v>
      </c>
      <c r="O50" s="52">
        <v>0</v>
      </c>
      <c r="P50" s="52">
        <v>0</v>
      </c>
      <c r="Q50" s="52">
        <v>0</v>
      </c>
      <c r="R50" s="52">
        <v>0</v>
      </c>
      <c r="S50" s="52">
        <v>0</v>
      </c>
      <c r="T50" s="52">
        <v>0</v>
      </c>
      <c r="U50" s="52">
        <v>0</v>
      </c>
      <c r="V50" s="52">
        <v>0</v>
      </c>
      <c r="W50" s="52">
        <v>0</v>
      </c>
      <c r="X50" s="52"/>
      <c r="Y50" s="52"/>
      <c r="Z50" s="52"/>
      <c r="AA50" s="52"/>
      <c r="AB50" s="52">
        <v>0</v>
      </c>
      <c r="AC50" s="52">
        <v>0</v>
      </c>
      <c r="AD50" s="52">
        <v>0</v>
      </c>
      <c r="AE50" s="52">
        <v>0</v>
      </c>
      <c r="AF50" s="52">
        <v>0</v>
      </c>
      <c r="AG50" s="52">
        <v>0</v>
      </c>
      <c r="AH50" s="52" t="s">
        <v>431</v>
      </c>
      <c r="AI50" s="52" t="s">
        <v>431</v>
      </c>
      <c r="AJ50" s="52">
        <v>0</v>
      </c>
      <c r="AK50" s="52">
        <v>0</v>
      </c>
      <c r="AL50" s="52">
        <v>0</v>
      </c>
      <c r="AM50" s="52">
        <v>0</v>
      </c>
      <c r="AN50" s="52">
        <v>0</v>
      </c>
      <c r="AO50" s="52">
        <v>0</v>
      </c>
      <c r="AP50" s="52">
        <v>0</v>
      </c>
      <c r="AQ50" s="52">
        <v>0</v>
      </c>
    </row>
    <row r="51" spans="2:43" x14ac:dyDescent="0.2">
      <c r="B51" s="1218"/>
      <c r="C51" s="21" t="s">
        <v>980</v>
      </c>
      <c r="D51" s="53">
        <v>9260.92</v>
      </c>
      <c r="E51" s="53">
        <v>8866.59</v>
      </c>
      <c r="F51" s="53">
        <v>9140.0300000000007</v>
      </c>
      <c r="G51" s="52">
        <v>8885.64</v>
      </c>
      <c r="H51" s="52">
        <v>10013.52</v>
      </c>
      <c r="I51" s="52">
        <v>11396.89</v>
      </c>
      <c r="J51" s="53">
        <v>9555.7000000000007</v>
      </c>
      <c r="K51" s="52">
        <v>10307.1</v>
      </c>
      <c r="L51" s="52">
        <v>10660.5</v>
      </c>
      <c r="M51" s="52">
        <v>11299</v>
      </c>
      <c r="N51" s="52">
        <v>8701.7999999999993</v>
      </c>
      <c r="O51" s="52">
        <v>13162</v>
      </c>
      <c r="P51" s="52">
        <v>8400.2999999999993</v>
      </c>
      <c r="Q51" s="52">
        <v>7995.3</v>
      </c>
      <c r="R51" s="52">
        <v>7003.393</v>
      </c>
      <c r="S51" s="52">
        <v>8933.1</v>
      </c>
      <c r="T51" s="52">
        <v>7605.4</v>
      </c>
      <c r="U51" s="52">
        <v>8214.34</v>
      </c>
      <c r="V51" s="52">
        <v>6963</v>
      </c>
      <c r="W51" s="52">
        <v>6612.21</v>
      </c>
      <c r="X51" s="52">
        <v>6377.9459999999999</v>
      </c>
      <c r="Y51" s="52">
        <v>9395.77</v>
      </c>
      <c r="Z51" s="52">
        <v>6255.88</v>
      </c>
      <c r="AA51" s="52">
        <v>6729.08</v>
      </c>
      <c r="AB51" s="52">
        <v>5334.6639999999998</v>
      </c>
      <c r="AC51" s="52">
        <v>6348.4889999999996</v>
      </c>
      <c r="AD51" s="52">
        <v>6817.28</v>
      </c>
      <c r="AE51" s="52">
        <v>6095.2150000000001</v>
      </c>
      <c r="AF51" s="52">
        <v>6385.0789999999997</v>
      </c>
      <c r="AG51" s="52">
        <v>6594.6530000000002</v>
      </c>
      <c r="AH51" s="52">
        <v>4700</v>
      </c>
      <c r="AI51" s="52">
        <v>5840</v>
      </c>
      <c r="AJ51" s="52">
        <v>4147.3950000000004</v>
      </c>
      <c r="AK51" s="52">
        <v>4844.8879999999999</v>
      </c>
      <c r="AL51" s="52">
        <v>5296.5450000000001</v>
      </c>
      <c r="AM51" s="52">
        <v>6079.2780000000002</v>
      </c>
      <c r="AN51" s="52">
        <v>14302.027</v>
      </c>
      <c r="AO51" s="52">
        <v>17338.625</v>
      </c>
      <c r="AP51" s="52">
        <v>6726.3520000000008</v>
      </c>
      <c r="AQ51" s="52">
        <v>7419.317</v>
      </c>
    </row>
    <row r="52" spans="2:43" x14ac:dyDescent="0.2">
      <c r="B52" s="1218"/>
      <c r="C52" s="21" t="s">
        <v>981</v>
      </c>
      <c r="D52" s="53">
        <v>0</v>
      </c>
      <c r="E52" s="53">
        <v>0.47</v>
      </c>
      <c r="F52" s="53">
        <v>1.53</v>
      </c>
      <c r="G52" s="52">
        <v>22.46</v>
      </c>
      <c r="H52" s="52">
        <v>0.51</v>
      </c>
      <c r="I52" s="52">
        <v>7.15</v>
      </c>
      <c r="J52" s="53">
        <v>9.1</v>
      </c>
      <c r="K52" s="52">
        <v>0.4</v>
      </c>
      <c r="L52" s="52">
        <v>0.4</v>
      </c>
      <c r="M52" s="52">
        <v>0</v>
      </c>
      <c r="N52" s="52">
        <v>0</v>
      </c>
      <c r="O52" s="52">
        <v>1</v>
      </c>
      <c r="P52" s="52">
        <v>2.2999999999999998</v>
      </c>
      <c r="Q52" s="52">
        <v>0</v>
      </c>
      <c r="R52" s="52">
        <v>0</v>
      </c>
      <c r="S52" s="52">
        <v>1</v>
      </c>
      <c r="T52" s="52">
        <v>0</v>
      </c>
      <c r="U52" s="52">
        <v>0</v>
      </c>
      <c r="V52" s="52">
        <v>0</v>
      </c>
      <c r="W52" s="52">
        <v>0</v>
      </c>
      <c r="X52" s="52"/>
      <c r="Y52" s="52"/>
      <c r="Z52" s="52"/>
      <c r="AA52" s="52"/>
      <c r="AB52" s="52">
        <v>0</v>
      </c>
      <c r="AC52" s="52">
        <v>0</v>
      </c>
      <c r="AD52" s="52">
        <v>0</v>
      </c>
      <c r="AE52" s="52">
        <v>1E-3</v>
      </c>
      <c r="AF52" s="52">
        <v>0</v>
      </c>
      <c r="AG52" s="52">
        <v>0</v>
      </c>
      <c r="AH52" s="52" t="s">
        <v>431</v>
      </c>
      <c r="AI52" s="52" t="s">
        <v>431</v>
      </c>
      <c r="AJ52" s="52">
        <v>0</v>
      </c>
      <c r="AK52" s="52">
        <v>9.9990000000000006</v>
      </c>
      <c r="AL52" s="52">
        <v>0</v>
      </c>
      <c r="AM52" s="52">
        <v>0</v>
      </c>
      <c r="AN52" s="52">
        <v>0</v>
      </c>
      <c r="AO52" s="52">
        <v>10</v>
      </c>
      <c r="AP52" s="52">
        <v>0</v>
      </c>
      <c r="AQ52" s="52">
        <v>0</v>
      </c>
    </row>
    <row r="53" spans="2:43" x14ac:dyDescent="0.2">
      <c r="B53" s="1218"/>
      <c r="C53" s="21" t="s">
        <v>982</v>
      </c>
      <c r="D53" s="53">
        <v>1031.92</v>
      </c>
      <c r="E53" s="53">
        <v>913.6</v>
      </c>
      <c r="F53" s="53">
        <v>1013</v>
      </c>
      <c r="G53" s="52">
        <v>1326.41</v>
      </c>
      <c r="H53" s="52">
        <v>1140.55</v>
      </c>
      <c r="I53" s="52">
        <v>1268.0899999999999</v>
      </c>
      <c r="J53" s="53">
        <v>2013.3</v>
      </c>
      <c r="K53" s="52">
        <v>4105.6000000000004</v>
      </c>
      <c r="L53" s="52">
        <v>3023.2</v>
      </c>
      <c r="M53" s="52">
        <v>5205.8</v>
      </c>
      <c r="N53" s="52">
        <v>5088.5</v>
      </c>
      <c r="O53" s="52">
        <v>4532.1000000000004</v>
      </c>
      <c r="P53" s="52">
        <v>5570.9</v>
      </c>
      <c r="Q53" s="52">
        <v>6171.7</v>
      </c>
      <c r="R53" s="52">
        <v>5783.4459999999999</v>
      </c>
      <c r="S53" s="52">
        <v>5188.6000000000004</v>
      </c>
      <c r="T53" s="52">
        <v>5204.3</v>
      </c>
      <c r="U53" s="52">
        <v>4809.99</v>
      </c>
      <c r="V53" s="52">
        <v>3450.86</v>
      </c>
      <c r="W53" s="52">
        <v>5112.34</v>
      </c>
      <c r="X53" s="52">
        <v>4082.4879999999998</v>
      </c>
      <c r="Y53" s="52">
        <v>3035.3</v>
      </c>
      <c r="Z53" s="52">
        <v>3465.36</v>
      </c>
      <c r="AA53" s="52">
        <v>3054.32</v>
      </c>
      <c r="AB53" s="52">
        <v>3044.5839999999998</v>
      </c>
      <c r="AC53" s="52">
        <v>3091.902</v>
      </c>
      <c r="AD53" s="52">
        <v>3284.1210000000001</v>
      </c>
      <c r="AE53" s="52">
        <v>3457.41</v>
      </c>
      <c r="AF53" s="52">
        <v>3575.3739999999998</v>
      </c>
      <c r="AG53" s="52">
        <v>3732.1840000000002</v>
      </c>
      <c r="AH53" s="52">
        <v>3410</v>
      </c>
      <c r="AI53" s="52">
        <v>3470</v>
      </c>
      <c r="AJ53" s="52">
        <v>3562.915</v>
      </c>
      <c r="AK53" s="52">
        <v>4664.4399999999996</v>
      </c>
      <c r="AL53" s="52">
        <v>5230.0540000000001</v>
      </c>
      <c r="AM53" s="52">
        <v>7341.5150000000003</v>
      </c>
      <c r="AN53" s="52">
        <v>8058.9780000000001</v>
      </c>
      <c r="AO53" s="52">
        <v>5861.6750000000002</v>
      </c>
      <c r="AP53" s="52">
        <v>7588.0990000000002</v>
      </c>
      <c r="AQ53" s="52">
        <v>8069.0740000000005</v>
      </c>
    </row>
    <row r="54" spans="2:43" x14ac:dyDescent="0.2">
      <c r="B54" s="1219"/>
      <c r="C54" s="21" t="s">
        <v>438</v>
      </c>
      <c r="D54" s="53">
        <v>146.41</v>
      </c>
      <c r="E54" s="53">
        <v>194.53</v>
      </c>
      <c r="F54" s="53">
        <v>212.63</v>
      </c>
      <c r="G54" s="52">
        <v>54.49</v>
      </c>
      <c r="H54" s="52">
        <v>64.709999999999994</v>
      </c>
      <c r="I54" s="52">
        <v>322.36</v>
      </c>
      <c r="J54" s="53">
        <v>419.6</v>
      </c>
      <c r="K54" s="52">
        <v>123.5</v>
      </c>
      <c r="L54" s="52">
        <v>1719.3</v>
      </c>
      <c r="M54" s="52">
        <v>22.5</v>
      </c>
      <c r="N54" s="52">
        <v>58.2</v>
      </c>
      <c r="O54" s="52">
        <v>91.3</v>
      </c>
      <c r="P54" s="52">
        <v>124.8</v>
      </c>
      <c r="Q54" s="52">
        <v>29.7</v>
      </c>
      <c r="R54" s="52">
        <v>91.070999999999998</v>
      </c>
      <c r="S54" s="52">
        <v>23.1</v>
      </c>
      <c r="T54" s="52">
        <v>44.1</v>
      </c>
      <c r="U54" s="52">
        <v>333.76</v>
      </c>
      <c r="V54" s="52">
        <v>1482.71</v>
      </c>
      <c r="W54" s="52">
        <v>26.24</v>
      </c>
      <c r="X54" s="52">
        <v>56.537999999999997</v>
      </c>
      <c r="Y54" s="52">
        <v>629.82000000000005</v>
      </c>
      <c r="Z54" s="52">
        <v>20.170000000000002</v>
      </c>
      <c r="AA54" s="52">
        <v>18.64</v>
      </c>
      <c r="AB54" s="52">
        <v>18.27</v>
      </c>
      <c r="AC54" s="52">
        <v>18.263000000000002</v>
      </c>
      <c r="AD54" s="52">
        <v>24.093</v>
      </c>
      <c r="AE54" s="52">
        <v>118.167</v>
      </c>
      <c r="AF54" s="52">
        <v>18.596</v>
      </c>
      <c r="AG54" s="52">
        <v>0.61899999999999999</v>
      </c>
      <c r="AH54" s="52" t="s">
        <v>431</v>
      </c>
      <c r="AI54" s="52" t="s">
        <v>461</v>
      </c>
      <c r="AJ54" s="52">
        <v>0.501</v>
      </c>
      <c r="AK54" s="52">
        <v>0.501</v>
      </c>
      <c r="AL54" s="52">
        <v>0.62</v>
      </c>
      <c r="AM54" s="52">
        <v>0.51700000000000002</v>
      </c>
      <c r="AN54" s="52">
        <v>9.9049999999999994</v>
      </c>
      <c r="AO54" s="52">
        <v>0</v>
      </c>
      <c r="AP54" s="52">
        <v>49.298000000000002</v>
      </c>
      <c r="AQ54" s="52">
        <v>298.529</v>
      </c>
    </row>
    <row r="55" spans="2:43" s="38" customFormat="1" ht="10.5" x14ac:dyDescent="0.15">
      <c r="B55" s="46"/>
      <c r="C55" s="47" t="s">
        <v>434</v>
      </c>
      <c r="D55" s="56">
        <v>10577.27</v>
      </c>
      <c r="E55" s="56">
        <v>11117.08</v>
      </c>
      <c r="F55" s="56">
        <v>10824.810000000001</v>
      </c>
      <c r="G55" s="56">
        <v>10396.059999999998</v>
      </c>
      <c r="H55" s="56">
        <v>11590.289999999999</v>
      </c>
      <c r="I55" s="56">
        <v>14902.5</v>
      </c>
      <c r="J55" s="56">
        <v>13852</v>
      </c>
      <c r="K55" s="56">
        <v>17853.5</v>
      </c>
      <c r="L55" s="56">
        <v>16474.8</v>
      </c>
      <c r="M55" s="56">
        <v>17624</v>
      </c>
      <c r="N55" s="56">
        <v>15506.3</v>
      </c>
      <c r="O55" s="56">
        <v>18643.899999999998</v>
      </c>
      <c r="P55" s="56">
        <v>15043.599999999997</v>
      </c>
      <c r="Q55" s="56">
        <v>15162.3</v>
      </c>
      <c r="R55" s="56">
        <v>15309.225999999999</v>
      </c>
      <c r="S55" s="56">
        <v>14275.800000000001</v>
      </c>
      <c r="T55" s="56">
        <v>12983.800000000001</v>
      </c>
      <c r="U55" s="56">
        <v>13488.09</v>
      </c>
      <c r="V55" s="56">
        <v>13027.57</v>
      </c>
      <c r="W55" s="56">
        <v>11750.789999999999</v>
      </c>
      <c r="X55" s="56">
        <v>10616.972</v>
      </c>
      <c r="Y55" s="56">
        <v>13140.9</v>
      </c>
      <c r="Z55" s="56">
        <v>12012.17</v>
      </c>
      <c r="AA55" s="56">
        <v>11525.96</v>
      </c>
      <c r="AB55" s="56">
        <v>10923.646000000001</v>
      </c>
      <c r="AC55" s="56">
        <v>11704.835999999999</v>
      </c>
      <c r="AD55" s="56">
        <v>13125.549000000001</v>
      </c>
      <c r="AE55" s="56">
        <v>12793.196</v>
      </c>
      <c r="AF55" s="56">
        <v>13390.395</v>
      </c>
      <c r="AG55" s="56">
        <v>14354.319</v>
      </c>
      <c r="AH55" s="56">
        <v>13410</v>
      </c>
      <c r="AI55" s="56">
        <v>12490</v>
      </c>
      <c r="AJ55" s="56">
        <v>11560.932000000001</v>
      </c>
      <c r="AK55" s="56">
        <v>28791.396000000001</v>
      </c>
      <c r="AL55" s="56">
        <v>16125.205999999998</v>
      </c>
      <c r="AM55" s="56">
        <v>17864.937999999998</v>
      </c>
      <c r="AN55" s="56">
        <f>SUM(AN47:AN54)</f>
        <v>26415.790999999997</v>
      </c>
      <c r="AO55" s="56">
        <f>SUM(AO47:AO54)</f>
        <v>26514.181</v>
      </c>
      <c r="AP55" s="56">
        <v>17429.042000000001</v>
      </c>
      <c r="AQ55" s="56">
        <v>18852.221000000001</v>
      </c>
    </row>
    <row r="56" spans="2:43" s="38" customFormat="1" ht="10.5" x14ac:dyDescent="0.15">
      <c r="B56" s="267"/>
      <c r="D56" s="265"/>
      <c r="E56" s="265"/>
      <c r="F56" s="265"/>
      <c r="G56" s="265"/>
      <c r="H56" s="265"/>
      <c r="I56" s="265"/>
      <c r="J56" s="265"/>
      <c r="K56" s="265"/>
      <c r="L56" s="265"/>
      <c r="M56" s="265"/>
      <c r="N56" s="265"/>
      <c r="O56" s="265"/>
      <c r="P56" s="265"/>
      <c r="Q56" s="265"/>
      <c r="R56" s="265"/>
      <c r="S56" s="265"/>
      <c r="T56" s="265"/>
      <c r="U56" s="265"/>
      <c r="V56" s="265"/>
      <c r="W56" s="265"/>
      <c r="X56" s="265"/>
      <c r="Y56" s="265"/>
      <c r="Z56" s="265"/>
      <c r="AA56" s="265"/>
      <c r="AB56" s="265"/>
      <c r="AC56" s="265"/>
      <c r="AD56" s="265"/>
      <c r="AE56" s="265"/>
      <c r="AF56" s="265"/>
      <c r="AG56" s="265"/>
      <c r="AH56" s="265"/>
      <c r="AI56" s="265"/>
      <c r="AJ56" s="265"/>
      <c r="AK56" s="265"/>
      <c r="AL56" s="265"/>
      <c r="AM56" s="265"/>
      <c r="AN56" s="265"/>
      <c r="AO56" s="265"/>
      <c r="AP56" s="265"/>
      <c r="AQ56" s="265"/>
    </row>
    <row r="57" spans="2:43" x14ac:dyDescent="0.2">
      <c r="B57" s="1218" t="s">
        <v>985</v>
      </c>
      <c r="C57" s="21" t="s">
        <v>433</v>
      </c>
      <c r="D57" s="52">
        <v>0</v>
      </c>
      <c r="E57" s="52">
        <v>0</v>
      </c>
      <c r="F57" s="52">
        <v>0</v>
      </c>
      <c r="G57" s="52">
        <v>0</v>
      </c>
      <c r="H57" s="52">
        <v>0</v>
      </c>
      <c r="I57" s="52">
        <v>0</v>
      </c>
      <c r="J57" s="52">
        <v>0</v>
      </c>
      <c r="K57" s="52">
        <v>0</v>
      </c>
      <c r="L57" s="52">
        <v>0</v>
      </c>
      <c r="M57" s="52">
        <v>0</v>
      </c>
      <c r="N57" s="52">
        <v>0</v>
      </c>
      <c r="O57" s="52">
        <v>0</v>
      </c>
      <c r="P57" s="53">
        <v>0</v>
      </c>
      <c r="Q57" s="52">
        <v>0</v>
      </c>
      <c r="R57" s="52">
        <v>0</v>
      </c>
      <c r="S57" s="52">
        <v>0</v>
      </c>
      <c r="T57" s="52">
        <v>0</v>
      </c>
      <c r="U57" s="52">
        <v>0</v>
      </c>
      <c r="V57" s="52">
        <v>0</v>
      </c>
      <c r="W57" s="52">
        <v>0</v>
      </c>
      <c r="X57" s="52"/>
      <c r="Y57" s="52"/>
      <c r="Z57" s="52"/>
      <c r="AA57" s="52"/>
      <c r="AB57" s="52">
        <v>0</v>
      </c>
      <c r="AC57" s="52">
        <v>0</v>
      </c>
      <c r="AD57" s="52">
        <v>0</v>
      </c>
      <c r="AE57" s="52">
        <v>0</v>
      </c>
      <c r="AF57" s="52">
        <v>0</v>
      </c>
      <c r="AG57" s="52">
        <v>0</v>
      </c>
      <c r="AH57" s="52" t="s">
        <v>431</v>
      </c>
      <c r="AI57" s="52" t="s">
        <v>431</v>
      </c>
      <c r="AJ57" s="52">
        <v>0</v>
      </c>
      <c r="AK57" s="52">
        <v>0</v>
      </c>
      <c r="AL57" s="52">
        <v>78.807000000000002</v>
      </c>
      <c r="AM57" s="52">
        <v>78.807000000000002</v>
      </c>
      <c r="AN57" s="52">
        <v>0</v>
      </c>
      <c r="AO57" s="52">
        <v>78.807000000000002</v>
      </c>
      <c r="AP57" s="52">
        <v>78.807000000000002</v>
      </c>
      <c r="AQ57" s="52">
        <v>78.807000000000002</v>
      </c>
    </row>
    <row r="58" spans="2:43" x14ac:dyDescent="0.2">
      <c r="B58" s="1218"/>
      <c r="C58" s="21" t="s">
        <v>1952</v>
      </c>
      <c r="D58" s="52">
        <v>1507.42</v>
      </c>
      <c r="E58" s="52">
        <v>2067.12</v>
      </c>
      <c r="F58" s="52">
        <v>750.91</v>
      </c>
      <c r="G58" s="52">
        <v>750.61</v>
      </c>
      <c r="H58" s="52">
        <v>750.61</v>
      </c>
      <c r="I58" s="52">
        <v>455.78</v>
      </c>
      <c r="J58" s="52">
        <v>0</v>
      </c>
      <c r="K58" s="52">
        <v>136.1</v>
      </c>
      <c r="L58" s="52">
        <v>100</v>
      </c>
      <c r="M58" s="52">
        <v>485</v>
      </c>
      <c r="N58" s="52">
        <v>1889.4</v>
      </c>
      <c r="O58" s="52">
        <v>2017</v>
      </c>
      <c r="P58" s="53">
        <v>282.10000000000002</v>
      </c>
      <c r="Q58" s="52">
        <v>286.89999999999998</v>
      </c>
      <c r="R58" s="52">
        <v>1909.874</v>
      </c>
      <c r="S58" s="52">
        <v>1890.1</v>
      </c>
      <c r="T58" s="52">
        <v>1867.8</v>
      </c>
      <c r="U58" s="52">
        <v>2513.5500000000002</v>
      </c>
      <c r="V58" s="52">
        <v>7170.97</v>
      </c>
      <c r="W58" s="52">
        <v>5351.84</v>
      </c>
      <c r="X58" s="52">
        <v>5294.24</v>
      </c>
      <c r="Y58" s="52">
        <v>6158.84</v>
      </c>
      <c r="Z58" s="52">
        <v>7392.48</v>
      </c>
      <c r="AA58" s="52">
        <v>6418.72</v>
      </c>
      <c r="AB58" s="52">
        <v>5801.41</v>
      </c>
      <c r="AC58" s="52">
        <v>4760.4279999999999</v>
      </c>
      <c r="AD58" s="52">
        <v>5370.8239999999996</v>
      </c>
      <c r="AE58" s="52">
        <v>6434.9279999999999</v>
      </c>
      <c r="AF58" s="52">
        <v>8336.0570000000007</v>
      </c>
      <c r="AG58" s="52">
        <v>6264.134</v>
      </c>
      <c r="AH58" s="52">
        <v>10440</v>
      </c>
      <c r="AI58" s="52">
        <v>60</v>
      </c>
      <c r="AJ58" s="52">
        <v>20665.118999999999</v>
      </c>
      <c r="AK58" s="52">
        <v>40125.79</v>
      </c>
      <c r="AL58" s="52">
        <v>42947.665999999997</v>
      </c>
      <c r="AM58" s="52">
        <v>22714.165000000001</v>
      </c>
      <c r="AN58" s="52">
        <v>48987.052000000003</v>
      </c>
      <c r="AO58" s="52">
        <v>53227.784</v>
      </c>
      <c r="AP58" s="52">
        <v>54511.743000000002</v>
      </c>
      <c r="AQ58" s="52">
        <v>59688.572</v>
      </c>
    </row>
    <row r="59" spans="2:43" x14ac:dyDescent="0.2">
      <c r="B59" s="1218"/>
      <c r="C59" s="21" t="s">
        <v>977</v>
      </c>
      <c r="D59" s="52">
        <v>11709.52</v>
      </c>
      <c r="E59" s="52">
        <v>2061.65</v>
      </c>
      <c r="F59" s="52">
        <v>265.48</v>
      </c>
      <c r="G59" s="52">
        <v>412.4</v>
      </c>
      <c r="H59" s="52">
        <v>880.8</v>
      </c>
      <c r="I59" s="52">
        <v>1023.61</v>
      </c>
      <c r="J59" s="52">
        <v>5650.3</v>
      </c>
      <c r="K59" s="52">
        <v>6050.7</v>
      </c>
      <c r="L59" s="52">
        <v>11196.9</v>
      </c>
      <c r="M59" s="52">
        <v>11476.1</v>
      </c>
      <c r="N59" s="52">
        <v>8590.7999999999993</v>
      </c>
      <c r="O59" s="52">
        <v>2804.2</v>
      </c>
      <c r="P59" s="53">
        <v>2007.7</v>
      </c>
      <c r="Q59" s="52">
        <v>2437.1</v>
      </c>
      <c r="R59" s="52">
        <v>1981.2449999999999</v>
      </c>
      <c r="S59" s="52">
        <v>3023.5</v>
      </c>
      <c r="T59" s="52">
        <v>3159.6</v>
      </c>
      <c r="U59" s="52">
        <v>2395.91</v>
      </c>
      <c r="V59" s="52">
        <v>2293.85</v>
      </c>
      <c r="W59" s="52">
        <v>2254.46</v>
      </c>
      <c r="X59" s="52">
        <v>1799.23</v>
      </c>
      <c r="Y59" s="52">
        <v>2374.62</v>
      </c>
      <c r="Z59" s="52">
        <v>56305.58</v>
      </c>
      <c r="AA59" s="52">
        <v>55976.99</v>
      </c>
      <c r="AB59" s="52">
        <v>54487.014000000003</v>
      </c>
      <c r="AC59" s="52">
        <v>55177.432000000001</v>
      </c>
      <c r="AD59" s="52">
        <v>70929.543000000005</v>
      </c>
      <c r="AE59" s="52">
        <v>115549.93799999999</v>
      </c>
      <c r="AF59" s="52">
        <v>147616.85699999999</v>
      </c>
      <c r="AG59" s="52">
        <v>111805.27899999999</v>
      </c>
      <c r="AH59" s="52">
        <v>129720</v>
      </c>
      <c r="AI59" s="52">
        <v>138290</v>
      </c>
      <c r="AJ59" s="52">
        <v>172517.77600000001</v>
      </c>
      <c r="AK59" s="52">
        <v>177545.95600000001</v>
      </c>
      <c r="AL59" s="52">
        <v>268860.342</v>
      </c>
      <c r="AM59" s="52">
        <v>265776.35600000003</v>
      </c>
      <c r="AN59" s="52">
        <v>265023.47200000001</v>
      </c>
      <c r="AO59" s="52">
        <v>281037.755</v>
      </c>
      <c r="AP59" s="52">
        <v>278565.652</v>
      </c>
      <c r="AQ59" s="52">
        <v>253528.367</v>
      </c>
    </row>
    <row r="60" spans="2:43" x14ac:dyDescent="0.2">
      <c r="B60" s="1218"/>
      <c r="C60" s="21" t="s">
        <v>978</v>
      </c>
      <c r="D60" s="53">
        <v>0</v>
      </c>
      <c r="E60" s="53">
        <v>2015.76</v>
      </c>
      <c r="F60" s="52">
        <v>1668.36</v>
      </c>
      <c r="G60" s="52">
        <v>251.67</v>
      </c>
      <c r="H60" s="52">
        <v>766.18</v>
      </c>
      <c r="I60" s="52">
        <v>4257.5</v>
      </c>
      <c r="J60" s="52">
        <v>708.3</v>
      </c>
      <c r="K60" s="52">
        <v>2043.8</v>
      </c>
      <c r="L60" s="52">
        <v>3087.2</v>
      </c>
      <c r="M60" s="52">
        <v>3848.7</v>
      </c>
      <c r="N60" s="52">
        <v>3381.9</v>
      </c>
      <c r="O60" s="52">
        <v>4553</v>
      </c>
      <c r="P60" s="53">
        <v>5981.8</v>
      </c>
      <c r="Q60" s="52">
        <v>6950.5</v>
      </c>
      <c r="R60" s="52">
        <v>5606.9719999999998</v>
      </c>
      <c r="S60" s="52">
        <v>3694.8</v>
      </c>
      <c r="T60" s="52">
        <v>2462.1</v>
      </c>
      <c r="U60" s="52">
        <v>2598.81</v>
      </c>
      <c r="V60" s="52">
        <v>2777.11</v>
      </c>
      <c r="W60" s="52">
        <v>3489.45</v>
      </c>
      <c r="X60" s="52">
        <v>3299.48</v>
      </c>
      <c r="Y60" s="52">
        <v>1572.85</v>
      </c>
      <c r="Z60" s="52">
        <v>1978.35</v>
      </c>
      <c r="AA60" s="52">
        <v>1757.03</v>
      </c>
      <c r="AB60" s="52">
        <v>1126.2739999999999</v>
      </c>
      <c r="AC60" s="52">
        <v>1863.9559999999999</v>
      </c>
      <c r="AD60" s="52">
        <v>1065.7380000000001</v>
      </c>
      <c r="AE60" s="52">
        <v>1334.9169999999999</v>
      </c>
      <c r="AF60" s="52">
        <v>5296.6760000000004</v>
      </c>
      <c r="AG60" s="52">
        <v>4214.0640000000003</v>
      </c>
      <c r="AH60" s="52">
        <v>2440</v>
      </c>
      <c r="AI60" s="52">
        <v>4560</v>
      </c>
      <c r="AJ60" s="52">
        <v>4449.5140000000001</v>
      </c>
      <c r="AK60" s="52">
        <v>4790.3969999999999</v>
      </c>
      <c r="AL60" s="52">
        <v>3234.5320000000002</v>
      </c>
      <c r="AM60" s="52">
        <v>6564.143</v>
      </c>
      <c r="AN60" s="52">
        <v>13451.495000000001</v>
      </c>
      <c r="AO60" s="52">
        <v>17537.405999999999</v>
      </c>
      <c r="AP60" s="52">
        <v>18539.511000000002</v>
      </c>
      <c r="AQ60" s="52">
        <v>14029.889000000001</v>
      </c>
    </row>
    <row r="61" spans="2:43" x14ac:dyDescent="0.2">
      <c r="B61" s="1218"/>
      <c r="C61" s="21" t="s">
        <v>980</v>
      </c>
      <c r="D61" s="52">
        <v>19268.400000000001</v>
      </c>
      <c r="E61" s="52">
        <v>30055.35</v>
      </c>
      <c r="F61" s="52">
        <v>29752.38</v>
      </c>
      <c r="G61" s="52">
        <v>30061.61</v>
      </c>
      <c r="H61" s="52">
        <v>30289.919999999998</v>
      </c>
      <c r="I61" s="52">
        <v>32452.07</v>
      </c>
      <c r="J61" s="52">
        <v>44579.4</v>
      </c>
      <c r="K61" s="52">
        <v>54200.5</v>
      </c>
      <c r="L61" s="52">
        <v>56564.7</v>
      </c>
      <c r="M61" s="52">
        <v>79943.600000000006</v>
      </c>
      <c r="N61" s="52">
        <v>86694.9</v>
      </c>
      <c r="O61" s="52">
        <v>88794.4</v>
      </c>
      <c r="P61" s="53">
        <v>110098.9</v>
      </c>
      <c r="Q61" s="52">
        <v>127840.1</v>
      </c>
      <c r="R61" s="52">
        <v>158772.234</v>
      </c>
      <c r="S61" s="52">
        <v>181593.60000000001</v>
      </c>
      <c r="T61" s="52">
        <v>175528.9</v>
      </c>
      <c r="U61" s="52">
        <v>188782.82</v>
      </c>
      <c r="V61" s="52">
        <v>207227.26</v>
      </c>
      <c r="W61" s="52">
        <v>214789.92</v>
      </c>
      <c r="X61" s="52">
        <v>207614.43</v>
      </c>
      <c r="Y61" s="52">
        <v>194672.26</v>
      </c>
      <c r="Z61" s="52">
        <v>189781.5</v>
      </c>
      <c r="AA61" s="52">
        <v>188226.51</v>
      </c>
      <c r="AB61" s="52">
        <v>159913.473</v>
      </c>
      <c r="AC61" s="52">
        <v>144677.66500000001</v>
      </c>
      <c r="AD61" s="52">
        <v>171168.027</v>
      </c>
      <c r="AE61" s="52">
        <v>222610.66800000001</v>
      </c>
      <c r="AF61" s="52">
        <v>242081.69099999999</v>
      </c>
      <c r="AG61" s="52">
        <v>240999.27799999999</v>
      </c>
      <c r="AH61" s="52">
        <v>246220</v>
      </c>
      <c r="AI61" s="52">
        <v>274030</v>
      </c>
      <c r="AJ61" s="52">
        <v>274532.58799999999</v>
      </c>
      <c r="AK61" s="52">
        <v>309927.75400000002</v>
      </c>
      <c r="AL61" s="52">
        <v>338399.21899999998</v>
      </c>
      <c r="AM61" s="52">
        <v>318435.228</v>
      </c>
      <c r="AN61" s="52">
        <v>297417.27</v>
      </c>
      <c r="AO61" s="52">
        <v>328059.71299999999</v>
      </c>
      <c r="AP61" s="52">
        <v>348991.45299999998</v>
      </c>
      <c r="AQ61" s="52">
        <v>379658.55199999997</v>
      </c>
    </row>
    <row r="62" spans="2:43" x14ac:dyDescent="0.2">
      <c r="B62" s="1218"/>
      <c r="C62" s="21" t="s">
        <v>981</v>
      </c>
      <c r="D62" s="52">
        <v>1165.45</v>
      </c>
      <c r="E62" s="52">
        <v>1154.8599999999999</v>
      </c>
      <c r="F62" s="52">
        <v>764.89</v>
      </c>
      <c r="G62" s="52">
        <v>1309.3900000000001</v>
      </c>
      <c r="H62" s="52">
        <v>3119.63</v>
      </c>
      <c r="I62" s="52">
        <v>3510.38</v>
      </c>
      <c r="J62" s="52">
        <v>3092.5</v>
      </c>
      <c r="K62" s="52">
        <v>449.6</v>
      </c>
      <c r="L62" s="52">
        <v>610.4</v>
      </c>
      <c r="M62" s="52">
        <v>400.4</v>
      </c>
      <c r="N62" s="52">
        <v>673.6</v>
      </c>
      <c r="O62" s="52">
        <v>873.8</v>
      </c>
      <c r="P62" s="53">
        <v>1219.2</v>
      </c>
      <c r="Q62" s="52">
        <v>3327.8</v>
      </c>
      <c r="R62" s="52">
        <v>2958.087</v>
      </c>
      <c r="S62" s="52">
        <v>3572</v>
      </c>
      <c r="T62" s="52">
        <v>3551.8</v>
      </c>
      <c r="U62" s="52">
        <v>3729.7</v>
      </c>
      <c r="V62" s="52">
        <v>3261.59</v>
      </c>
      <c r="W62" s="52">
        <v>4314.51</v>
      </c>
      <c r="X62" s="52">
        <v>5053</v>
      </c>
      <c r="Y62" s="52">
        <v>7660.26</v>
      </c>
      <c r="Z62" s="52">
        <v>6761.49</v>
      </c>
      <c r="AA62" s="52">
        <v>7633.53</v>
      </c>
      <c r="AB62" s="52">
        <v>6430.8119999999999</v>
      </c>
      <c r="AC62" s="52">
        <v>5868.768</v>
      </c>
      <c r="AD62" s="52">
        <v>3978.1559999999999</v>
      </c>
      <c r="AE62" s="52">
        <v>4300.759</v>
      </c>
      <c r="AF62" s="52">
        <v>5113.9639999999999</v>
      </c>
      <c r="AG62" s="52">
        <v>6159.4719999999998</v>
      </c>
      <c r="AH62" s="52">
        <v>7950</v>
      </c>
      <c r="AI62" s="52">
        <v>8300</v>
      </c>
      <c r="AJ62" s="52">
        <v>10329.786</v>
      </c>
      <c r="AK62" s="52">
        <v>9289.8289999999997</v>
      </c>
      <c r="AL62" s="52">
        <v>8566.8130000000001</v>
      </c>
      <c r="AM62" s="52">
        <v>11083.985000000001</v>
      </c>
      <c r="AN62" s="52">
        <v>10668.397999999999</v>
      </c>
      <c r="AO62" s="52">
        <v>13334.498</v>
      </c>
      <c r="AP62" s="52">
        <v>8529.4840000000004</v>
      </c>
      <c r="AQ62" s="52">
        <v>10607.523000000001</v>
      </c>
    </row>
    <row r="63" spans="2:43" x14ac:dyDescent="0.2">
      <c r="B63" s="1218"/>
      <c r="C63" s="21" t="s">
        <v>982</v>
      </c>
      <c r="D63" s="52">
        <v>7167.37</v>
      </c>
      <c r="E63" s="52">
        <v>2988.37</v>
      </c>
      <c r="F63" s="52">
        <v>3436.58</v>
      </c>
      <c r="G63" s="52">
        <v>5246.64</v>
      </c>
      <c r="H63" s="52">
        <v>8190.82</v>
      </c>
      <c r="I63" s="52">
        <v>8089.1</v>
      </c>
      <c r="J63" s="52">
        <v>10307.1</v>
      </c>
      <c r="K63" s="52">
        <v>10097.4</v>
      </c>
      <c r="L63" s="52">
        <v>15362.2</v>
      </c>
      <c r="M63" s="52">
        <v>18374.900000000001</v>
      </c>
      <c r="N63" s="52">
        <v>17739.900000000001</v>
      </c>
      <c r="O63" s="52">
        <v>17488.7</v>
      </c>
      <c r="P63" s="53">
        <v>18847.3</v>
      </c>
      <c r="Q63" s="52">
        <v>15336.3</v>
      </c>
      <c r="R63" s="52">
        <v>17450.710999999999</v>
      </c>
      <c r="S63" s="52">
        <v>43497.1</v>
      </c>
      <c r="T63" s="52">
        <v>19699.599999999999</v>
      </c>
      <c r="U63" s="52">
        <v>13251.66</v>
      </c>
      <c r="V63" s="52">
        <v>12801.2</v>
      </c>
      <c r="W63" s="52">
        <v>11814.21</v>
      </c>
      <c r="X63" s="52">
        <v>10035.280000000001</v>
      </c>
      <c r="Y63" s="52">
        <v>9517.6299999999992</v>
      </c>
      <c r="Z63" s="52">
        <v>9639.44</v>
      </c>
      <c r="AA63" s="52">
        <v>10639.72</v>
      </c>
      <c r="AB63" s="52">
        <v>13062.814</v>
      </c>
      <c r="AC63" s="52">
        <v>11956.634</v>
      </c>
      <c r="AD63" s="52">
        <v>12151.380999999999</v>
      </c>
      <c r="AE63" s="52">
        <v>15189.49</v>
      </c>
      <c r="AF63" s="52">
        <v>14514.066999999999</v>
      </c>
      <c r="AG63" s="52">
        <v>16563.737000000001</v>
      </c>
      <c r="AH63" s="52">
        <v>17150</v>
      </c>
      <c r="AI63" s="52">
        <v>20700</v>
      </c>
      <c r="AJ63" s="52">
        <v>22446.724999999999</v>
      </c>
      <c r="AK63" s="52">
        <v>28162.482999999997</v>
      </c>
      <c r="AL63" s="52">
        <v>32957.711000000003</v>
      </c>
      <c r="AM63" s="52">
        <v>35840.173999999999</v>
      </c>
      <c r="AN63" s="52">
        <v>32131.439999999999</v>
      </c>
      <c r="AO63" s="52">
        <v>29349.156999999999</v>
      </c>
      <c r="AP63" s="52">
        <v>29552.374</v>
      </c>
      <c r="AQ63" s="52">
        <v>33630.916999999994</v>
      </c>
    </row>
    <row r="64" spans="2:43" x14ac:dyDescent="0.2">
      <c r="B64" s="1219"/>
      <c r="C64" s="21" t="s">
        <v>438</v>
      </c>
      <c r="D64" s="52">
        <v>183.94</v>
      </c>
      <c r="E64" s="52">
        <v>317.86</v>
      </c>
      <c r="F64" s="52">
        <v>656.8</v>
      </c>
      <c r="G64" s="52">
        <v>122.86</v>
      </c>
      <c r="H64" s="52">
        <v>151.41999999999999</v>
      </c>
      <c r="I64" s="52">
        <v>431.67</v>
      </c>
      <c r="J64" s="52">
        <v>548</v>
      </c>
      <c r="K64" s="52">
        <v>1559.7</v>
      </c>
      <c r="L64" s="52">
        <v>2097.5</v>
      </c>
      <c r="M64" s="52">
        <v>875.9</v>
      </c>
      <c r="N64" s="52">
        <v>1257.5999999999999</v>
      </c>
      <c r="O64" s="52">
        <v>1411.1</v>
      </c>
      <c r="P64" s="53">
        <v>3806.3</v>
      </c>
      <c r="Q64" s="52">
        <v>2906.7</v>
      </c>
      <c r="R64" s="52">
        <v>2432.326</v>
      </c>
      <c r="S64" s="52">
        <v>806</v>
      </c>
      <c r="T64" s="52">
        <v>877.8</v>
      </c>
      <c r="U64" s="52">
        <v>415.53</v>
      </c>
      <c r="V64" s="52">
        <v>712.21</v>
      </c>
      <c r="W64" s="52">
        <v>527.41</v>
      </c>
      <c r="X64" s="52">
        <v>742.98</v>
      </c>
      <c r="Y64" s="52">
        <v>859.72</v>
      </c>
      <c r="Z64" s="52">
        <v>292.14999999999998</v>
      </c>
      <c r="AA64" s="52">
        <v>802.64</v>
      </c>
      <c r="AB64" s="52">
        <v>1030.729</v>
      </c>
      <c r="AC64" s="52">
        <v>139.86500000000001</v>
      </c>
      <c r="AD64" s="52">
        <v>201.31800000000001</v>
      </c>
      <c r="AE64" s="52">
        <v>1093.251</v>
      </c>
      <c r="AF64" s="52">
        <v>1113.3900000000001</v>
      </c>
      <c r="AG64" s="52">
        <v>389.428</v>
      </c>
      <c r="AH64" s="52">
        <v>520</v>
      </c>
      <c r="AI64" s="52">
        <v>510</v>
      </c>
      <c r="AJ64" s="52">
        <v>483.33199999999999</v>
      </c>
      <c r="AK64" s="52">
        <v>178.13900000000001</v>
      </c>
      <c r="AL64" s="52">
        <v>846.14300000000003</v>
      </c>
      <c r="AM64" s="52">
        <v>489.03300000000002</v>
      </c>
      <c r="AN64" s="52">
        <v>110.577</v>
      </c>
      <c r="AO64" s="52">
        <v>0</v>
      </c>
      <c r="AP64" s="52">
        <v>26.756</v>
      </c>
      <c r="AQ64" s="52">
        <v>0</v>
      </c>
    </row>
    <row r="65" spans="2:104" s="38" customFormat="1" ht="10.5" x14ac:dyDescent="0.15">
      <c r="B65" s="46"/>
      <c r="C65" s="47" t="s">
        <v>434</v>
      </c>
      <c r="D65" s="56">
        <v>41002.100000000006</v>
      </c>
      <c r="E65" s="56">
        <v>40660.97</v>
      </c>
      <c r="F65" s="56">
        <v>37295.400000000009</v>
      </c>
      <c r="G65" s="56">
        <v>38155.18</v>
      </c>
      <c r="H65" s="56">
        <v>44149.38</v>
      </c>
      <c r="I65" s="56">
        <v>50220.109999999993</v>
      </c>
      <c r="J65" s="56">
        <v>64885.599999999999</v>
      </c>
      <c r="K65" s="56">
        <v>74537.799999999988</v>
      </c>
      <c r="L65" s="56">
        <v>89018.89999999998</v>
      </c>
      <c r="M65" s="56">
        <v>115404.6</v>
      </c>
      <c r="N65" s="56">
        <v>120228.1</v>
      </c>
      <c r="O65" s="56">
        <v>117942.2</v>
      </c>
      <c r="P65" s="56">
        <v>142243.29999999999</v>
      </c>
      <c r="Q65" s="56">
        <v>159085.4</v>
      </c>
      <c r="R65" s="56">
        <v>191111.44900000002</v>
      </c>
      <c r="S65" s="56">
        <v>238077.1</v>
      </c>
      <c r="T65" s="56">
        <v>207147.59999999998</v>
      </c>
      <c r="U65" s="56">
        <v>213687.98</v>
      </c>
      <c r="V65" s="56">
        <v>236244.19</v>
      </c>
      <c r="W65" s="56">
        <v>242541.80000000002</v>
      </c>
      <c r="X65" s="56">
        <v>233838.64</v>
      </c>
      <c r="Y65" s="56">
        <v>222816.2</v>
      </c>
      <c r="Z65" s="56">
        <v>272150.99000000005</v>
      </c>
      <c r="AA65" s="56">
        <v>271455.14</v>
      </c>
      <c r="AB65" s="56">
        <v>241852.52600000001</v>
      </c>
      <c r="AC65" s="56">
        <v>224444.74799999999</v>
      </c>
      <c r="AD65" s="56">
        <v>264864.98700000002</v>
      </c>
      <c r="AE65" s="56">
        <v>366513.951</v>
      </c>
      <c r="AF65" s="56">
        <v>424072.70199999999</v>
      </c>
      <c r="AG65" s="56">
        <v>386395.39199999999</v>
      </c>
      <c r="AH65" s="56">
        <v>414450</v>
      </c>
      <c r="AI65" s="56">
        <v>446460</v>
      </c>
      <c r="AJ65" s="56">
        <v>505424.84</v>
      </c>
      <c r="AK65" s="56">
        <v>570020.348</v>
      </c>
      <c r="AL65" s="56">
        <v>695891.23300000001</v>
      </c>
      <c r="AM65" s="56">
        <v>660981.89100000006</v>
      </c>
      <c r="AN65" s="56">
        <f>SUM(AN57:AN64)</f>
        <v>667789.70400000014</v>
      </c>
      <c r="AO65" s="56">
        <f>SUM(AO57:AO64)</f>
        <v>722625.12000000011</v>
      </c>
      <c r="AP65" s="56">
        <v>738795.77999999991</v>
      </c>
      <c r="AQ65" s="56">
        <v>751222.62699999998</v>
      </c>
    </row>
    <row r="66" spans="2:104" s="38" customFormat="1" ht="10.5" x14ac:dyDescent="0.15">
      <c r="B66" s="264"/>
      <c r="D66" s="265"/>
      <c r="E66" s="265"/>
      <c r="F66" s="105"/>
      <c r="G66" s="105"/>
      <c r="H66" s="105"/>
      <c r="I66" s="105"/>
      <c r="J66" s="265"/>
      <c r="K66" s="265"/>
      <c r="L66" s="265"/>
      <c r="M66" s="265"/>
      <c r="N66" s="265"/>
      <c r="O66" s="265"/>
      <c r="P66" s="265"/>
      <c r="Q66" s="265"/>
      <c r="R66" s="265"/>
      <c r="S66" s="265"/>
      <c r="T66" s="265"/>
      <c r="U66" s="265"/>
      <c r="V66" s="265"/>
      <c r="W66" s="265"/>
      <c r="X66" s="265"/>
      <c r="Y66" s="265"/>
      <c r="Z66" s="265"/>
      <c r="AA66" s="265"/>
      <c r="AB66" s="265"/>
      <c r="AC66" s="265"/>
      <c r="AD66" s="265"/>
      <c r="AE66" s="265"/>
      <c r="AF66" s="265"/>
      <c r="AG66" s="265"/>
      <c r="AH66" s="265"/>
      <c r="AI66" s="265"/>
      <c r="AJ66" s="265"/>
      <c r="AK66" s="265"/>
      <c r="AL66" s="265"/>
      <c r="AM66" s="265"/>
      <c r="AN66" s="265"/>
      <c r="AO66" s="265"/>
      <c r="AP66" s="265"/>
      <c r="AQ66" s="265"/>
    </row>
    <row r="67" spans="2:104" x14ac:dyDescent="0.2">
      <c r="B67" s="1218" t="s">
        <v>986</v>
      </c>
      <c r="C67" s="21" t="s">
        <v>433</v>
      </c>
      <c r="D67" s="52">
        <v>0</v>
      </c>
      <c r="E67" s="52">
        <v>0</v>
      </c>
      <c r="F67" s="52">
        <v>0</v>
      </c>
      <c r="G67" s="52">
        <v>0</v>
      </c>
      <c r="H67" s="52">
        <v>0</v>
      </c>
      <c r="I67" s="52">
        <v>0</v>
      </c>
      <c r="J67" s="52">
        <v>0</v>
      </c>
      <c r="K67" s="52">
        <v>0</v>
      </c>
      <c r="L67" s="52">
        <v>0</v>
      </c>
      <c r="M67" s="52">
        <v>0</v>
      </c>
      <c r="N67" s="52">
        <v>0</v>
      </c>
      <c r="O67" s="52">
        <v>0</v>
      </c>
      <c r="P67" s="52">
        <v>0</v>
      </c>
      <c r="Q67" s="52">
        <v>0</v>
      </c>
      <c r="R67" s="52">
        <v>0</v>
      </c>
      <c r="S67" s="52">
        <v>0</v>
      </c>
      <c r="T67" s="52">
        <v>0</v>
      </c>
      <c r="U67" s="52">
        <v>0</v>
      </c>
      <c r="V67" s="52">
        <v>0</v>
      </c>
      <c r="W67" s="52">
        <v>0</v>
      </c>
      <c r="X67" s="52">
        <v>0</v>
      </c>
      <c r="Y67" s="52">
        <v>0</v>
      </c>
      <c r="Z67" s="52">
        <v>0</v>
      </c>
      <c r="AA67" s="52">
        <v>0</v>
      </c>
      <c r="AB67" s="52">
        <v>0</v>
      </c>
      <c r="AC67" s="52">
        <v>0</v>
      </c>
      <c r="AD67" s="52">
        <v>0</v>
      </c>
      <c r="AE67" s="52">
        <v>0</v>
      </c>
      <c r="AF67" s="52">
        <v>0</v>
      </c>
      <c r="AG67" s="52">
        <v>0</v>
      </c>
      <c r="AH67" s="52" t="s">
        <v>431</v>
      </c>
      <c r="AI67" s="52" t="s">
        <v>431</v>
      </c>
      <c r="AJ67" s="52">
        <v>0</v>
      </c>
      <c r="AK67" s="52">
        <v>0</v>
      </c>
      <c r="AL67" s="52">
        <v>0</v>
      </c>
      <c r="AM67" s="52">
        <v>0</v>
      </c>
      <c r="AN67" s="52">
        <v>0</v>
      </c>
      <c r="AO67" s="52">
        <v>0</v>
      </c>
      <c r="AP67" s="52">
        <v>0</v>
      </c>
      <c r="AQ67" s="52">
        <v>0</v>
      </c>
    </row>
    <row r="68" spans="2:104" x14ac:dyDescent="0.2">
      <c r="B68" s="1218"/>
      <c r="C68" s="21" t="s">
        <v>1952</v>
      </c>
      <c r="D68" s="52">
        <v>0</v>
      </c>
      <c r="E68" s="52">
        <v>0</v>
      </c>
      <c r="F68" s="52">
        <v>0</v>
      </c>
      <c r="G68" s="52">
        <v>0</v>
      </c>
      <c r="H68" s="52">
        <v>0</v>
      </c>
      <c r="I68" s="52">
        <v>0</v>
      </c>
      <c r="J68" s="52">
        <v>0</v>
      </c>
      <c r="K68" s="52">
        <v>0</v>
      </c>
      <c r="L68" s="52">
        <v>0</v>
      </c>
      <c r="M68" s="52">
        <v>0</v>
      </c>
      <c r="N68" s="52">
        <v>0</v>
      </c>
      <c r="O68" s="52">
        <v>0</v>
      </c>
      <c r="P68" s="52">
        <v>0</v>
      </c>
      <c r="Q68" s="52">
        <v>0</v>
      </c>
      <c r="R68" s="52">
        <v>0</v>
      </c>
      <c r="S68" s="52">
        <v>0</v>
      </c>
      <c r="T68" s="52">
        <v>0</v>
      </c>
      <c r="U68" s="52">
        <v>0</v>
      </c>
      <c r="V68" s="52">
        <v>0</v>
      </c>
      <c r="W68" s="52">
        <v>0</v>
      </c>
      <c r="X68" s="52">
        <v>0</v>
      </c>
      <c r="Y68" s="52">
        <v>0</v>
      </c>
      <c r="Z68" s="52">
        <v>0</v>
      </c>
      <c r="AA68" s="52">
        <v>0</v>
      </c>
      <c r="AB68" s="52">
        <v>0</v>
      </c>
      <c r="AC68" s="52">
        <v>0</v>
      </c>
      <c r="AD68" s="52">
        <v>0</v>
      </c>
      <c r="AE68" s="52">
        <v>0</v>
      </c>
      <c r="AF68" s="52">
        <v>0</v>
      </c>
      <c r="AG68" s="52">
        <v>0</v>
      </c>
      <c r="AH68" s="52" t="s">
        <v>431</v>
      </c>
      <c r="AI68" s="52" t="s">
        <v>431</v>
      </c>
      <c r="AJ68" s="52">
        <v>0</v>
      </c>
      <c r="AK68" s="52">
        <v>0</v>
      </c>
      <c r="AL68" s="52">
        <v>0</v>
      </c>
      <c r="AM68" s="52">
        <v>0</v>
      </c>
      <c r="AN68" s="52">
        <v>0</v>
      </c>
      <c r="AO68" s="52">
        <v>0</v>
      </c>
      <c r="AP68" s="52">
        <v>0</v>
      </c>
      <c r="AQ68" s="52">
        <v>0</v>
      </c>
    </row>
    <row r="69" spans="2:104" x14ac:dyDescent="0.2">
      <c r="B69" s="1218"/>
      <c r="C69" s="21" t="s">
        <v>977</v>
      </c>
      <c r="D69" s="52">
        <v>9.0299999999999994</v>
      </c>
      <c r="E69" s="52">
        <v>0</v>
      </c>
      <c r="F69" s="52">
        <v>0</v>
      </c>
      <c r="G69" s="52">
        <v>0</v>
      </c>
      <c r="H69" s="52">
        <v>0</v>
      </c>
      <c r="I69" s="52">
        <v>0</v>
      </c>
      <c r="J69" s="52">
        <v>0</v>
      </c>
      <c r="K69" s="52">
        <v>0</v>
      </c>
      <c r="L69" s="52">
        <v>0</v>
      </c>
      <c r="M69" s="52">
        <v>0</v>
      </c>
      <c r="N69" s="52">
        <v>0</v>
      </c>
      <c r="O69" s="52">
        <v>0</v>
      </c>
      <c r="P69" s="52">
        <v>0</v>
      </c>
      <c r="Q69" s="52">
        <v>0</v>
      </c>
      <c r="R69" s="52">
        <v>0</v>
      </c>
      <c r="S69" s="52">
        <v>0</v>
      </c>
      <c r="T69" s="52">
        <v>0</v>
      </c>
      <c r="U69" s="52">
        <v>0</v>
      </c>
      <c r="V69" s="52">
        <v>0</v>
      </c>
      <c r="W69" s="52">
        <v>0</v>
      </c>
      <c r="X69" s="52">
        <v>0</v>
      </c>
      <c r="Y69" s="52">
        <v>0</v>
      </c>
      <c r="Z69" s="52">
        <v>0</v>
      </c>
      <c r="AA69" s="52">
        <v>0</v>
      </c>
      <c r="AB69" s="52">
        <v>0</v>
      </c>
      <c r="AC69" s="52">
        <v>0</v>
      </c>
      <c r="AD69" s="52">
        <v>0</v>
      </c>
      <c r="AE69" s="52">
        <v>0</v>
      </c>
      <c r="AF69" s="52">
        <v>170.16499999999999</v>
      </c>
      <c r="AG69" s="52">
        <v>169.142</v>
      </c>
      <c r="AH69" s="52">
        <v>150</v>
      </c>
      <c r="AI69" s="52">
        <v>150</v>
      </c>
      <c r="AJ69" s="52">
        <v>248.858</v>
      </c>
      <c r="AK69" s="52">
        <v>249.83099999999999</v>
      </c>
      <c r="AL69" s="52">
        <v>249.14099999999999</v>
      </c>
      <c r="AM69" s="52">
        <v>249.23999999999998</v>
      </c>
      <c r="AN69" s="52">
        <v>0</v>
      </c>
      <c r="AO69" s="52">
        <v>249.60900000000001</v>
      </c>
      <c r="AP69" s="52">
        <v>250</v>
      </c>
      <c r="AQ69" s="52">
        <v>249.93199999999999</v>
      </c>
    </row>
    <row r="70" spans="2:104" x14ac:dyDescent="0.2">
      <c r="B70" s="1218"/>
      <c r="C70" s="21" t="s">
        <v>978</v>
      </c>
      <c r="D70" s="52">
        <v>0</v>
      </c>
      <c r="E70" s="52">
        <v>0</v>
      </c>
      <c r="F70" s="52">
        <v>0</v>
      </c>
      <c r="G70" s="52">
        <v>0</v>
      </c>
      <c r="H70" s="52">
        <v>0</v>
      </c>
      <c r="I70" s="52">
        <v>0</v>
      </c>
      <c r="J70" s="52">
        <v>0</v>
      </c>
      <c r="K70" s="52">
        <v>0</v>
      </c>
      <c r="L70" s="52">
        <v>0</v>
      </c>
      <c r="M70" s="52">
        <v>0</v>
      </c>
      <c r="N70" s="52">
        <v>0</v>
      </c>
      <c r="O70" s="52">
        <v>0</v>
      </c>
      <c r="P70" s="52">
        <v>0</v>
      </c>
      <c r="Q70" s="52">
        <v>0</v>
      </c>
      <c r="R70" s="52">
        <v>0</v>
      </c>
      <c r="S70" s="52">
        <v>0</v>
      </c>
      <c r="T70" s="52">
        <v>0</v>
      </c>
      <c r="U70" s="52">
        <v>0</v>
      </c>
      <c r="V70" s="52">
        <v>0</v>
      </c>
      <c r="W70" s="52">
        <v>0</v>
      </c>
      <c r="X70" s="52">
        <v>0</v>
      </c>
      <c r="Y70" s="52">
        <v>0</v>
      </c>
      <c r="Z70" s="52">
        <v>0</v>
      </c>
      <c r="AA70" s="52">
        <v>0</v>
      </c>
      <c r="AB70" s="52">
        <v>0</v>
      </c>
      <c r="AC70" s="52">
        <v>0</v>
      </c>
      <c r="AD70" s="52">
        <v>0</v>
      </c>
      <c r="AE70" s="52">
        <v>0</v>
      </c>
      <c r="AF70" s="52">
        <v>0</v>
      </c>
      <c r="AG70" s="52">
        <v>0</v>
      </c>
      <c r="AH70" s="52" t="s">
        <v>431</v>
      </c>
      <c r="AI70" s="52" t="s">
        <v>431</v>
      </c>
      <c r="AJ70" s="52">
        <v>0</v>
      </c>
      <c r="AK70" s="52">
        <v>0</v>
      </c>
      <c r="AL70" s="52">
        <v>0</v>
      </c>
      <c r="AM70" s="52">
        <v>0</v>
      </c>
      <c r="AN70" s="52">
        <v>0</v>
      </c>
      <c r="AO70" s="52">
        <v>0</v>
      </c>
      <c r="AP70" s="52">
        <v>0</v>
      </c>
      <c r="AQ70" s="52">
        <v>0</v>
      </c>
    </row>
    <row r="71" spans="2:104" x14ac:dyDescent="0.2">
      <c r="B71" s="1218"/>
      <c r="C71" s="21" t="s">
        <v>980</v>
      </c>
      <c r="D71" s="52">
        <v>546.91999999999996</v>
      </c>
      <c r="E71" s="52">
        <v>586.32000000000005</v>
      </c>
      <c r="F71" s="52">
        <v>448.39</v>
      </c>
      <c r="G71" s="52">
        <v>528.29999999999995</v>
      </c>
      <c r="H71" s="52">
        <v>605.42999999999995</v>
      </c>
      <c r="I71" s="52">
        <v>659.01</v>
      </c>
      <c r="J71" s="52">
        <v>667.4</v>
      </c>
      <c r="K71" s="52">
        <v>707.1</v>
      </c>
      <c r="L71" s="52">
        <v>761.8</v>
      </c>
      <c r="M71" s="52">
        <v>859.8</v>
      </c>
      <c r="N71" s="52">
        <v>767.4</v>
      </c>
      <c r="O71" s="52">
        <v>943.3</v>
      </c>
      <c r="P71" s="52">
        <v>815.3</v>
      </c>
      <c r="Q71" s="52">
        <v>1328.4</v>
      </c>
      <c r="R71" s="52">
        <v>1581.606</v>
      </c>
      <c r="S71" s="52">
        <v>1621.3</v>
      </c>
      <c r="T71" s="52">
        <v>1578.4</v>
      </c>
      <c r="U71" s="52">
        <v>1584.81</v>
      </c>
      <c r="V71" s="52">
        <v>1577.31</v>
      </c>
      <c r="W71" s="52">
        <v>764.06</v>
      </c>
      <c r="X71" s="52">
        <v>785.202</v>
      </c>
      <c r="Y71" s="52">
        <v>767.1</v>
      </c>
      <c r="Z71" s="52">
        <v>847.04</v>
      </c>
      <c r="AA71" s="52">
        <v>778.33</v>
      </c>
      <c r="AB71" s="52">
        <v>738.69500000000005</v>
      </c>
      <c r="AC71" s="52">
        <v>1223.462</v>
      </c>
      <c r="AD71" s="52">
        <v>981.42899999999997</v>
      </c>
      <c r="AE71" s="52">
        <v>935.18499999999995</v>
      </c>
      <c r="AF71" s="52">
        <v>1114.03</v>
      </c>
      <c r="AG71" s="52">
        <v>1217.8810000000001</v>
      </c>
      <c r="AH71" s="52">
        <v>1410</v>
      </c>
      <c r="AI71" s="52">
        <v>1640</v>
      </c>
      <c r="AJ71" s="52">
        <v>1737.62</v>
      </c>
      <c r="AK71" s="52">
        <v>1933.739</v>
      </c>
      <c r="AL71" s="52">
        <v>2350.2979999999998</v>
      </c>
      <c r="AM71" s="52">
        <v>2493.7909999999997</v>
      </c>
      <c r="AN71" s="52">
        <v>4399.9629999999997</v>
      </c>
      <c r="AO71" s="52">
        <v>4146.0820000000003</v>
      </c>
      <c r="AP71" s="52">
        <v>3468.9059999999999</v>
      </c>
      <c r="AQ71" s="52">
        <v>2332.5499999999997</v>
      </c>
    </row>
    <row r="72" spans="2:104" x14ac:dyDescent="0.2">
      <c r="B72" s="1218"/>
      <c r="C72" s="21" t="s">
        <v>981</v>
      </c>
      <c r="D72" s="52">
        <v>0</v>
      </c>
      <c r="E72" s="52">
        <v>0</v>
      </c>
      <c r="F72" s="52">
        <v>0.79</v>
      </c>
      <c r="G72" s="52">
        <v>0</v>
      </c>
      <c r="H72" s="52">
        <v>0.25</v>
      </c>
      <c r="I72" s="52">
        <v>0</v>
      </c>
      <c r="J72" s="52">
        <v>0.1</v>
      </c>
      <c r="K72" s="52">
        <v>0</v>
      </c>
      <c r="L72" s="52">
        <v>0</v>
      </c>
      <c r="M72" s="52">
        <v>0</v>
      </c>
      <c r="N72" s="52">
        <v>0</v>
      </c>
      <c r="O72" s="52">
        <v>0</v>
      </c>
      <c r="P72" s="52">
        <v>0</v>
      </c>
      <c r="Q72" s="52">
        <v>0</v>
      </c>
      <c r="R72" s="52">
        <v>0</v>
      </c>
      <c r="S72" s="52">
        <v>0</v>
      </c>
      <c r="T72" s="52">
        <v>0</v>
      </c>
      <c r="U72" s="52">
        <v>0</v>
      </c>
      <c r="V72" s="52">
        <v>0</v>
      </c>
      <c r="W72" s="52">
        <v>0</v>
      </c>
      <c r="X72" s="52">
        <v>0.85199999999999998</v>
      </c>
      <c r="Y72" s="52">
        <v>0.64</v>
      </c>
      <c r="Z72" s="52">
        <v>0.83</v>
      </c>
      <c r="AA72" s="52">
        <v>0.59</v>
      </c>
      <c r="AB72" s="52">
        <v>11.673999999999999</v>
      </c>
      <c r="AC72" s="52">
        <v>0.38100000000000001</v>
      </c>
      <c r="AD72" s="52">
        <v>0.33100000000000002</v>
      </c>
      <c r="AE72" s="52">
        <v>0.99299999999999999</v>
      </c>
      <c r="AF72" s="52">
        <v>0</v>
      </c>
      <c r="AG72" s="52">
        <v>0</v>
      </c>
      <c r="AH72" s="52" t="s">
        <v>431</v>
      </c>
      <c r="AI72" s="52" t="s">
        <v>431</v>
      </c>
      <c r="AJ72" s="52">
        <v>0</v>
      </c>
      <c r="AK72" s="52">
        <v>0</v>
      </c>
      <c r="AL72" s="52">
        <v>0</v>
      </c>
      <c r="AM72" s="52">
        <v>0</v>
      </c>
      <c r="AN72" s="52">
        <v>0</v>
      </c>
      <c r="AO72" s="52">
        <v>0</v>
      </c>
      <c r="AP72" s="52">
        <v>0</v>
      </c>
      <c r="AQ72" s="52">
        <v>0</v>
      </c>
    </row>
    <row r="73" spans="2:104" x14ac:dyDescent="0.2">
      <c r="B73" s="1218"/>
      <c r="C73" s="21" t="s">
        <v>982</v>
      </c>
      <c r="D73" s="52">
        <v>155.63999999999999</v>
      </c>
      <c r="E73" s="52">
        <v>60.17</v>
      </c>
      <c r="F73" s="52">
        <v>96.33</v>
      </c>
      <c r="G73" s="52">
        <v>117.22</v>
      </c>
      <c r="H73" s="52">
        <v>119.3</v>
      </c>
      <c r="I73" s="52">
        <v>145.11000000000001</v>
      </c>
      <c r="J73" s="52">
        <v>163.19999999999999</v>
      </c>
      <c r="K73" s="52">
        <v>258.39999999999998</v>
      </c>
      <c r="L73" s="52">
        <v>256.3</v>
      </c>
      <c r="M73" s="52">
        <v>297.39999999999998</v>
      </c>
      <c r="N73" s="52">
        <v>354.9</v>
      </c>
      <c r="O73" s="52">
        <v>345.1</v>
      </c>
      <c r="P73" s="52">
        <v>413.6</v>
      </c>
      <c r="Q73" s="52">
        <v>449.7</v>
      </c>
      <c r="R73" s="52">
        <v>478.17200000000003</v>
      </c>
      <c r="S73" s="52">
        <v>474.3</v>
      </c>
      <c r="T73" s="52">
        <v>446.5</v>
      </c>
      <c r="U73" s="52">
        <v>386.79</v>
      </c>
      <c r="V73" s="52">
        <v>336.48</v>
      </c>
      <c r="W73" s="52">
        <v>207.52</v>
      </c>
      <c r="X73" s="52">
        <v>245.821</v>
      </c>
      <c r="Y73" s="52">
        <v>246.83</v>
      </c>
      <c r="Z73" s="52">
        <v>263.27</v>
      </c>
      <c r="AA73" s="52">
        <v>423.82</v>
      </c>
      <c r="AB73" s="52">
        <v>627.60900000000004</v>
      </c>
      <c r="AC73" s="52">
        <v>766.93899999999996</v>
      </c>
      <c r="AD73" s="52">
        <v>995.25300000000004</v>
      </c>
      <c r="AE73" s="52">
        <v>1354.4549999999999</v>
      </c>
      <c r="AF73" s="52">
        <v>1195.6420000000001</v>
      </c>
      <c r="AG73" s="52">
        <v>1613.318</v>
      </c>
      <c r="AH73" s="52">
        <v>1800</v>
      </c>
      <c r="AI73" s="52">
        <v>1920</v>
      </c>
      <c r="AJ73" s="52">
        <v>2076.087</v>
      </c>
      <c r="AK73" s="52">
        <v>2189.2309999999998</v>
      </c>
      <c r="AL73" s="52">
        <v>2452.9859999999999</v>
      </c>
      <c r="AM73" s="52">
        <v>2539.9650000000001</v>
      </c>
      <c r="AN73" s="52">
        <v>3735.248</v>
      </c>
      <c r="AO73" s="52">
        <v>1824.7349999999999</v>
      </c>
      <c r="AP73" s="52">
        <v>2475.5509999999999</v>
      </c>
      <c r="AQ73" s="52">
        <v>3038.835</v>
      </c>
    </row>
    <row r="74" spans="2:104" x14ac:dyDescent="0.2">
      <c r="B74" s="1219"/>
      <c r="C74" s="21" t="s">
        <v>438</v>
      </c>
      <c r="D74" s="52">
        <v>0.5</v>
      </c>
      <c r="E74" s="52">
        <v>34.64</v>
      </c>
      <c r="F74" s="52">
        <v>130.57</v>
      </c>
      <c r="G74" s="52"/>
      <c r="H74" s="52">
        <v>0.5</v>
      </c>
      <c r="I74" s="52">
        <v>0.26</v>
      </c>
      <c r="J74" s="52">
        <v>0.2</v>
      </c>
      <c r="K74" s="52">
        <v>0.2</v>
      </c>
      <c r="L74" s="52">
        <v>0.2</v>
      </c>
      <c r="M74" s="52">
        <v>0.2</v>
      </c>
      <c r="N74" s="52">
        <v>0.1</v>
      </c>
      <c r="O74" s="52">
        <v>0</v>
      </c>
      <c r="P74" s="52">
        <v>0</v>
      </c>
      <c r="Q74" s="52">
        <v>0</v>
      </c>
      <c r="R74" s="52">
        <v>2.5259999999999998</v>
      </c>
      <c r="S74" s="52">
        <v>0</v>
      </c>
      <c r="T74" s="52">
        <v>0</v>
      </c>
      <c r="U74" s="52">
        <v>0.12</v>
      </c>
      <c r="V74" s="52"/>
      <c r="W74" s="52">
        <v>0</v>
      </c>
      <c r="X74" s="52">
        <v>1.385</v>
      </c>
      <c r="Y74" s="52">
        <v>7.16</v>
      </c>
      <c r="Z74" s="52"/>
      <c r="AA74" s="52"/>
      <c r="AB74" s="52">
        <v>0</v>
      </c>
      <c r="AC74" s="52">
        <v>0</v>
      </c>
      <c r="AD74" s="52">
        <v>0</v>
      </c>
      <c r="AE74" s="52">
        <v>0</v>
      </c>
      <c r="AF74" s="52">
        <v>0</v>
      </c>
      <c r="AG74" s="52">
        <v>0</v>
      </c>
      <c r="AH74" s="52" t="s">
        <v>431</v>
      </c>
      <c r="AI74" s="52" t="s">
        <v>431</v>
      </c>
      <c r="AJ74" s="52">
        <v>0</v>
      </c>
      <c r="AK74" s="52">
        <v>0</v>
      </c>
      <c r="AL74" s="52">
        <v>0</v>
      </c>
      <c r="AM74" s="52">
        <v>0</v>
      </c>
      <c r="AN74" s="52">
        <v>9.9700000000000006</v>
      </c>
      <c r="AO74" s="52">
        <v>0</v>
      </c>
      <c r="AP74" s="52">
        <v>0</v>
      </c>
      <c r="AQ74" s="52">
        <v>0</v>
      </c>
    </row>
    <row r="75" spans="2:104" s="38" customFormat="1" ht="10.5" x14ac:dyDescent="0.15">
      <c r="B75" s="46"/>
      <c r="C75" s="47" t="s">
        <v>434</v>
      </c>
      <c r="D75" s="56">
        <v>712.08999999999992</v>
      </c>
      <c r="E75" s="56">
        <v>681.13</v>
      </c>
      <c r="F75" s="56">
        <v>676.07999999999993</v>
      </c>
      <c r="G75" s="56">
        <v>645.52</v>
      </c>
      <c r="H75" s="56">
        <v>725.4799999999999</v>
      </c>
      <c r="I75" s="56">
        <v>804.38</v>
      </c>
      <c r="J75" s="56">
        <v>830.90000000000009</v>
      </c>
      <c r="K75" s="56">
        <v>965.7</v>
      </c>
      <c r="L75" s="56">
        <v>1018.3</v>
      </c>
      <c r="M75" s="56">
        <v>1157.3999999999999</v>
      </c>
      <c r="N75" s="56">
        <v>1122.3999999999999</v>
      </c>
      <c r="O75" s="56">
        <v>1288.4000000000001</v>
      </c>
      <c r="P75" s="56">
        <v>1228.9000000000001</v>
      </c>
      <c r="Q75" s="56">
        <v>1778.1000000000001</v>
      </c>
      <c r="R75" s="56">
        <v>2062.3040000000001</v>
      </c>
      <c r="S75" s="56">
        <v>2095.6</v>
      </c>
      <c r="T75" s="56">
        <v>2024.9</v>
      </c>
      <c r="U75" s="56">
        <v>1971.7199999999998</v>
      </c>
      <c r="V75" s="56">
        <v>1913.79</v>
      </c>
      <c r="W75" s="56">
        <v>971.57999999999993</v>
      </c>
      <c r="X75" s="56">
        <v>1033.26</v>
      </c>
      <c r="Y75" s="56">
        <v>1021.7</v>
      </c>
      <c r="Z75" s="56">
        <v>1111.1399999999999</v>
      </c>
      <c r="AA75" s="56">
        <v>1202.74</v>
      </c>
      <c r="AB75" s="56">
        <v>1377.9780000000001</v>
      </c>
      <c r="AC75" s="56">
        <v>1990.7819999999999</v>
      </c>
      <c r="AD75" s="56">
        <v>1977.0129999999999</v>
      </c>
      <c r="AE75" s="56">
        <v>2290.6329999999998</v>
      </c>
      <c r="AF75" s="56">
        <v>2479.837</v>
      </c>
      <c r="AG75" s="56">
        <v>3000.3409999999999</v>
      </c>
      <c r="AH75" s="56">
        <v>3360</v>
      </c>
      <c r="AI75" s="56">
        <v>3720</v>
      </c>
      <c r="AJ75" s="56">
        <v>4062.5650000000001</v>
      </c>
      <c r="AK75" s="56">
        <v>4372.8010000000004</v>
      </c>
      <c r="AL75" s="56">
        <v>5052.4250000000002</v>
      </c>
      <c r="AM75" s="56">
        <v>5282.9960000000001</v>
      </c>
      <c r="AN75" s="56">
        <f>SUM(AN67:AN74)</f>
        <v>8145.1809999999996</v>
      </c>
      <c r="AO75" s="56">
        <f>SUM(AO67:AO74)</f>
        <v>6220.4260000000004</v>
      </c>
      <c r="AP75" s="56">
        <v>6194.4570000000003</v>
      </c>
      <c r="AQ75" s="56">
        <v>5621.3169999999991</v>
      </c>
    </row>
    <row r="76" spans="2:104" s="38" customFormat="1" ht="10.5" x14ac:dyDescent="0.15">
      <c r="B76" s="267"/>
      <c r="D76" s="265"/>
      <c r="E76" s="265"/>
      <c r="F76" s="265"/>
      <c r="G76" s="265"/>
      <c r="H76" s="265"/>
      <c r="I76" s="265"/>
      <c r="J76" s="265"/>
      <c r="K76" s="265"/>
      <c r="L76" s="265"/>
      <c r="M76" s="265"/>
      <c r="N76" s="265"/>
      <c r="O76" s="265"/>
      <c r="P76" s="265"/>
      <c r="Q76" s="265"/>
      <c r="R76" s="265"/>
      <c r="S76" s="265"/>
      <c r="T76" s="265"/>
      <c r="U76" s="265"/>
      <c r="V76" s="265"/>
      <c r="W76" s="265"/>
      <c r="X76" s="265"/>
      <c r="Y76" s="265"/>
      <c r="Z76" s="265"/>
      <c r="AA76" s="265"/>
      <c r="AB76" s="265"/>
      <c r="AC76" s="265"/>
      <c r="AD76" s="265"/>
      <c r="AE76" s="265"/>
      <c r="AF76" s="265"/>
      <c r="AG76" s="265"/>
      <c r="AH76" s="265"/>
      <c r="AI76" s="265"/>
      <c r="AJ76" s="265"/>
      <c r="AK76" s="265"/>
      <c r="AL76" s="265"/>
      <c r="AM76" s="265"/>
      <c r="AN76" s="265"/>
      <c r="AO76" s="265"/>
      <c r="AP76" s="265"/>
      <c r="AQ76" s="265"/>
    </row>
    <row r="77" spans="2:104" s="38" customFormat="1" x14ac:dyDescent="0.2">
      <c r="B77" s="1218" t="s">
        <v>987</v>
      </c>
      <c r="C77" s="21" t="s">
        <v>433</v>
      </c>
      <c r="D77" s="52">
        <v>0</v>
      </c>
      <c r="E77" s="52">
        <v>0</v>
      </c>
      <c r="F77" s="52">
        <v>0</v>
      </c>
      <c r="G77" s="52">
        <v>0</v>
      </c>
      <c r="H77" s="52">
        <v>0</v>
      </c>
      <c r="I77" s="53">
        <v>0</v>
      </c>
      <c r="J77" s="52">
        <v>0</v>
      </c>
      <c r="K77" s="52">
        <v>0</v>
      </c>
      <c r="L77" s="52">
        <v>0</v>
      </c>
      <c r="M77" s="52">
        <v>0</v>
      </c>
      <c r="N77" s="52">
        <v>0</v>
      </c>
      <c r="O77" s="52">
        <v>0</v>
      </c>
      <c r="P77" s="52">
        <v>0</v>
      </c>
      <c r="Q77" s="52">
        <v>0</v>
      </c>
      <c r="R77" s="52">
        <v>0</v>
      </c>
      <c r="S77" s="52">
        <v>0</v>
      </c>
      <c r="T77" s="52">
        <v>0</v>
      </c>
      <c r="U77" s="52">
        <v>0</v>
      </c>
      <c r="V77" s="52">
        <v>0</v>
      </c>
      <c r="W77" s="52">
        <v>0</v>
      </c>
      <c r="X77" s="52">
        <v>0</v>
      </c>
      <c r="Y77" s="52">
        <v>0</v>
      </c>
      <c r="Z77" s="52">
        <v>0</v>
      </c>
      <c r="AA77" s="52">
        <v>0</v>
      </c>
      <c r="AB77" s="52">
        <v>0</v>
      </c>
      <c r="AC77" s="52">
        <v>0</v>
      </c>
      <c r="AD77" s="52">
        <v>0</v>
      </c>
      <c r="AE77" s="52">
        <v>0</v>
      </c>
      <c r="AF77" s="52">
        <v>0</v>
      </c>
      <c r="AG77" s="52">
        <v>0</v>
      </c>
      <c r="AH77" s="52" t="s">
        <v>431</v>
      </c>
      <c r="AI77" s="52" t="s">
        <v>431</v>
      </c>
      <c r="AJ77" s="52">
        <v>0</v>
      </c>
      <c r="AK77" s="52">
        <v>0</v>
      </c>
      <c r="AL77" s="52">
        <v>0</v>
      </c>
      <c r="AM77" s="52">
        <v>0</v>
      </c>
      <c r="AN77" s="52">
        <v>0</v>
      </c>
      <c r="AO77" s="52">
        <v>0</v>
      </c>
      <c r="AP77" s="52">
        <v>0</v>
      </c>
      <c r="AQ77" s="52">
        <v>0</v>
      </c>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c r="BY77" s="21"/>
      <c r="BZ77" s="21"/>
      <c r="CA77" s="21"/>
      <c r="CB77" s="21"/>
      <c r="CC77" s="21"/>
      <c r="CD77" s="21"/>
      <c r="CE77" s="21"/>
      <c r="CF77" s="21"/>
      <c r="CG77" s="21"/>
      <c r="CH77" s="21"/>
      <c r="CI77" s="21"/>
      <c r="CJ77" s="21"/>
      <c r="CK77" s="21"/>
      <c r="CL77" s="21"/>
      <c r="CM77" s="21"/>
      <c r="CN77" s="21"/>
      <c r="CO77" s="21"/>
      <c r="CP77" s="21"/>
      <c r="CQ77" s="21"/>
      <c r="CR77" s="21"/>
      <c r="CS77" s="21"/>
      <c r="CT77" s="21"/>
      <c r="CU77" s="21"/>
      <c r="CV77" s="21"/>
      <c r="CW77" s="21"/>
      <c r="CX77" s="21"/>
      <c r="CY77" s="21"/>
      <c r="CZ77" s="21"/>
    </row>
    <row r="78" spans="2:104" s="38" customFormat="1" x14ac:dyDescent="0.2">
      <c r="B78" s="1218"/>
      <c r="C78" s="21" t="s">
        <v>1952</v>
      </c>
      <c r="D78" s="52">
        <v>0</v>
      </c>
      <c r="E78" s="52">
        <v>0</v>
      </c>
      <c r="F78" s="52">
        <v>0</v>
      </c>
      <c r="G78" s="52">
        <v>0</v>
      </c>
      <c r="H78" s="52">
        <v>0</v>
      </c>
      <c r="I78" s="53">
        <v>0</v>
      </c>
      <c r="J78" s="52">
        <v>0</v>
      </c>
      <c r="K78" s="52">
        <v>0</v>
      </c>
      <c r="L78" s="52">
        <v>0</v>
      </c>
      <c r="M78" s="52">
        <v>0</v>
      </c>
      <c r="N78" s="52">
        <v>0</v>
      </c>
      <c r="O78" s="52">
        <v>0</v>
      </c>
      <c r="P78" s="52">
        <v>0</v>
      </c>
      <c r="Q78" s="52">
        <v>0</v>
      </c>
      <c r="R78" s="52">
        <v>0</v>
      </c>
      <c r="S78" s="52">
        <v>0</v>
      </c>
      <c r="T78" s="52">
        <v>0</v>
      </c>
      <c r="U78" s="52">
        <v>0</v>
      </c>
      <c r="V78" s="52">
        <v>0</v>
      </c>
      <c r="W78" s="52">
        <v>0</v>
      </c>
      <c r="X78" s="52">
        <v>0</v>
      </c>
      <c r="Y78" s="52">
        <v>0</v>
      </c>
      <c r="Z78" s="52">
        <v>0</v>
      </c>
      <c r="AA78" s="52">
        <v>0</v>
      </c>
      <c r="AB78" s="52">
        <v>0</v>
      </c>
      <c r="AC78" s="52">
        <v>0</v>
      </c>
      <c r="AD78" s="52">
        <v>0</v>
      </c>
      <c r="AE78" s="52">
        <v>0</v>
      </c>
      <c r="AF78" s="52">
        <v>0</v>
      </c>
      <c r="AG78" s="52">
        <v>0</v>
      </c>
      <c r="AH78" s="52" t="s">
        <v>431</v>
      </c>
      <c r="AI78" s="52" t="s">
        <v>431</v>
      </c>
      <c r="AJ78" s="52">
        <v>0</v>
      </c>
      <c r="AK78" s="52">
        <v>0</v>
      </c>
      <c r="AL78" s="52">
        <v>0</v>
      </c>
      <c r="AM78" s="52">
        <v>0</v>
      </c>
      <c r="AN78" s="52">
        <v>0</v>
      </c>
      <c r="AO78" s="52">
        <v>0</v>
      </c>
      <c r="AP78" s="52">
        <v>0</v>
      </c>
      <c r="AQ78" s="52">
        <v>0</v>
      </c>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c r="BY78" s="21"/>
      <c r="BZ78" s="21"/>
      <c r="CA78" s="21"/>
      <c r="CB78" s="21"/>
      <c r="CC78" s="21"/>
      <c r="CD78" s="21"/>
      <c r="CE78" s="21"/>
      <c r="CF78" s="21"/>
      <c r="CG78" s="21"/>
      <c r="CH78" s="21"/>
      <c r="CI78" s="21"/>
      <c r="CJ78" s="21"/>
      <c r="CK78" s="21"/>
      <c r="CL78" s="21"/>
      <c r="CM78" s="21"/>
      <c r="CN78" s="21"/>
      <c r="CO78" s="21"/>
      <c r="CP78" s="21"/>
      <c r="CQ78" s="21"/>
      <c r="CR78" s="21"/>
      <c r="CS78" s="21"/>
      <c r="CT78" s="21"/>
      <c r="CU78" s="21"/>
      <c r="CV78" s="21"/>
      <c r="CW78" s="21"/>
      <c r="CX78" s="21"/>
      <c r="CY78" s="21"/>
      <c r="CZ78" s="21"/>
    </row>
    <row r="79" spans="2:104" s="38" customFormat="1" x14ac:dyDescent="0.2">
      <c r="B79" s="1218"/>
      <c r="C79" s="21" t="s">
        <v>977</v>
      </c>
      <c r="D79" s="52">
        <v>10.79</v>
      </c>
      <c r="E79" s="52">
        <v>0</v>
      </c>
      <c r="F79" s="52">
        <v>0</v>
      </c>
      <c r="G79" s="52">
        <v>0</v>
      </c>
      <c r="H79" s="52">
        <v>0</v>
      </c>
      <c r="I79" s="53">
        <v>0</v>
      </c>
      <c r="J79" s="52">
        <v>0</v>
      </c>
      <c r="K79" s="52">
        <v>0</v>
      </c>
      <c r="L79" s="52">
        <v>0</v>
      </c>
      <c r="M79" s="52">
        <v>0</v>
      </c>
      <c r="N79" s="52">
        <v>0</v>
      </c>
      <c r="O79" s="52">
        <v>0</v>
      </c>
      <c r="P79" s="52">
        <v>0</v>
      </c>
      <c r="Q79" s="52">
        <v>0</v>
      </c>
      <c r="R79" s="52">
        <v>0</v>
      </c>
      <c r="S79" s="52">
        <v>0</v>
      </c>
      <c r="T79" s="52">
        <v>0</v>
      </c>
      <c r="U79" s="52">
        <v>0</v>
      </c>
      <c r="V79" s="52">
        <v>0</v>
      </c>
      <c r="W79" s="52">
        <v>0</v>
      </c>
      <c r="X79" s="52">
        <v>0</v>
      </c>
      <c r="Y79" s="52">
        <v>0</v>
      </c>
      <c r="Z79" s="52">
        <v>0</v>
      </c>
      <c r="AA79" s="52">
        <v>0</v>
      </c>
      <c r="AB79" s="52">
        <v>0</v>
      </c>
      <c r="AC79" s="52">
        <v>0</v>
      </c>
      <c r="AD79" s="52">
        <v>0</v>
      </c>
      <c r="AE79" s="52">
        <v>0</v>
      </c>
      <c r="AF79" s="52">
        <v>0</v>
      </c>
      <c r="AG79" s="52">
        <v>0</v>
      </c>
      <c r="AH79" s="52">
        <v>130</v>
      </c>
      <c r="AI79" s="52" t="s">
        <v>431</v>
      </c>
      <c r="AJ79" s="52">
        <v>0</v>
      </c>
      <c r="AK79" s="52">
        <v>0</v>
      </c>
      <c r="AL79" s="52">
        <v>0</v>
      </c>
      <c r="AM79" s="52">
        <v>0</v>
      </c>
      <c r="AN79" s="52">
        <v>0</v>
      </c>
      <c r="AO79" s="52">
        <v>0</v>
      </c>
      <c r="AP79" s="52">
        <v>0</v>
      </c>
      <c r="AQ79" s="52">
        <v>0</v>
      </c>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1"/>
      <c r="BW79" s="21"/>
      <c r="BX79" s="21"/>
      <c r="BY79" s="21"/>
      <c r="BZ79" s="21"/>
      <c r="CA79" s="21"/>
      <c r="CB79" s="21"/>
      <c r="CC79" s="21"/>
      <c r="CD79" s="21"/>
      <c r="CE79" s="21"/>
      <c r="CF79" s="21"/>
      <c r="CG79" s="21"/>
      <c r="CH79" s="21"/>
      <c r="CI79" s="21"/>
      <c r="CJ79" s="21"/>
      <c r="CK79" s="21"/>
      <c r="CL79" s="21"/>
      <c r="CM79" s="21"/>
      <c r="CN79" s="21"/>
      <c r="CO79" s="21"/>
      <c r="CP79" s="21"/>
      <c r="CQ79" s="21"/>
      <c r="CR79" s="21"/>
      <c r="CS79" s="21"/>
      <c r="CT79" s="21"/>
      <c r="CU79" s="21"/>
      <c r="CV79" s="21"/>
      <c r="CW79" s="21"/>
      <c r="CX79" s="21"/>
      <c r="CY79" s="21"/>
      <c r="CZ79" s="21"/>
    </row>
    <row r="80" spans="2:104" s="38" customFormat="1" x14ac:dyDescent="0.2">
      <c r="B80" s="1218"/>
      <c r="C80" s="21" t="s">
        <v>978</v>
      </c>
      <c r="D80" s="52">
        <v>0</v>
      </c>
      <c r="E80" s="52">
        <v>0</v>
      </c>
      <c r="F80" s="52">
        <v>0</v>
      </c>
      <c r="G80" s="52">
        <v>0</v>
      </c>
      <c r="H80" s="52">
        <v>0</v>
      </c>
      <c r="I80" s="53">
        <v>0</v>
      </c>
      <c r="J80" s="52">
        <v>0</v>
      </c>
      <c r="K80" s="52">
        <v>0</v>
      </c>
      <c r="L80" s="52">
        <v>0</v>
      </c>
      <c r="M80" s="52">
        <v>0</v>
      </c>
      <c r="N80" s="52">
        <v>0</v>
      </c>
      <c r="O80" s="52">
        <v>0</v>
      </c>
      <c r="P80" s="52">
        <v>0</v>
      </c>
      <c r="Q80" s="52">
        <v>0</v>
      </c>
      <c r="R80" s="52">
        <v>0</v>
      </c>
      <c r="S80" s="52">
        <v>0</v>
      </c>
      <c r="T80" s="52">
        <v>0</v>
      </c>
      <c r="U80" s="52">
        <v>0</v>
      </c>
      <c r="V80" s="52">
        <v>0</v>
      </c>
      <c r="W80" s="52">
        <v>0</v>
      </c>
      <c r="X80" s="52">
        <v>0</v>
      </c>
      <c r="Y80" s="52">
        <v>0</v>
      </c>
      <c r="Z80" s="52">
        <v>0</v>
      </c>
      <c r="AA80" s="52">
        <v>0</v>
      </c>
      <c r="AB80" s="52">
        <v>0</v>
      </c>
      <c r="AC80" s="52">
        <v>0</v>
      </c>
      <c r="AD80" s="52">
        <v>0</v>
      </c>
      <c r="AE80" s="52">
        <v>0</v>
      </c>
      <c r="AF80" s="52">
        <v>0</v>
      </c>
      <c r="AG80" s="52">
        <v>0</v>
      </c>
      <c r="AH80" s="52" t="s">
        <v>431</v>
      </c>
      <c r="AI80" s="52" t="s">
        <v>431</v>
      </c>
      <c r="AJ80" s="52">
        <v>20.079000000000001</v>
      </c>
      <c r="AK80" s="52">
        <v>0</v>
      </c>
      <c r="AL80" s="52">
        <v>172.62700000000001</v>
      </c>
      <c r="AM80" s="52">
        <v>0</v>
      </c>
      <c r="AN80" s="52">
        <v>315.827</v>
      </c>
      <c r="AO80" s="52">
        <v>0</v>
      </c>
      <c r="AP80" s="52">
        <v>0</v>
      </c>
      <c r="AQ80" s="52">
        <v>0</v>
      </c>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1"/>
      <c r="BW80" s="21"/>
      <c r="BX80" s="21"/>
      <c r="BY80" s="21"/>
      <c r="BZ80" s="21"/>
      <c r="CA80" s="21"/>
      <c r="CB80" s="21"/>
      <c r="CC80" s="21"/>
      <c r="CD80" s="21"/>
      <c r="CE80" s="21"/>
      <c r="CF80" s="21"/>
      <c r="CG80" s="21"/>
      <c r="CH80" s="21"/>
      <c r="CI80" s="21"/>
      <c r="CJ80" s="21"/>
      <c r="CK80" s="21"/>
      <c r="CL80" s="21"/>
      <c r="CM80" s="21"/>
      <c r="CN80" s="21"/>
      <c r="CO80" s="21"/>
      <c r="CP80" s="21"/>
      <c r="CQ80" s="21"/>
      <c r="CR80" s="21"/>
      <c r="CS80" s="21"/>
      <c r="CT80" s="21"/>
      <c r="CU80" s="21"/>
      <c r="CV80" s="21"/>
      <c r="CW80" s="21"/>
      <c r="CX80" s="21"/>
      <c r="CY80" s="21"/>
      <c r="CZ80" s="21"/>
    </row>
    <row r="81" spans="2:104" s="38" customFormat="1" x14ac:dyDescent="0.2">
      <c r="B81" s="1218"/>
      <c r="C81" s="21" t="s">
        <v>980</v>
      </c>
      <c r="D81" s="53">
        <v>155.63999999999999</v>
      </c>
      <c r="E81" s="53">
        <v>153.30000000000001</v>
      </c>
      <c r="F81" s="53">
        <v>168.22</v>
      </c>
      <c r="G81" s="53">
        <v>154.27000000000001</v>
      </c>
      <c r="H81" s="53">
        <v>193.21</v>
      </c>
      <c r="I81" s="53">
        <v>194.35</v>
      </c>
      <c r="J81" s="52">
        <v>222.2</v>
      </c>
      <c r="K81" s="52">
        <v>213.8</v>
      </c>
      <c r="L81" s="52">
        <v>289.3</v>
      </c>
      <c r="M81" s="52">
        <v>273.60000000000002</v>
      </c>
      <c r="N81" s="52">
        <v>390.3</v>
      </c>
      <c r="O81" s="52">
        <v>750.5</v>
      </c>
      <c r="P81" s="52">
        <v>397.8</v>
      </c>
      <c r="Q81" s="52">
        <v>393.7</v>
      </c>
      <c r="R81" s="52">
        <v>422.178</v>
      </c>
      <c r="S81" s="52">
        <v>446.9</v>
      </c>
      <c r="T81" s="52">
        <v>427.9</v>
      </c>
      <c r="U81" s="52">
        <v>465.59</v>
      </c>
      <c r="V81" s="52">
        <v>195.15</v>
      </c>
      <c r="W81" s="52">
        <v>222.43</v>
      </c>
      <c r="X81" s="52">
        <v>231.26</v>
      </c>
      <c r="Y81" s="52">
        <v>276.47000000000003</v>
      </c>
      <c r="Z81" s="52">
        <v>411.21</v>
      </c>
      <c r="AA81" s="52">
        <v>387.04</v>
      </c>
      <c r="AB81" s="52">
        <v>102.574</v>
      </c>
      <c r="AC81" s="52">
        <v>434.73</v>
      </c>
      <c r="AD81" s="52">
        <v>511.88799999999998</v>
      </c>
      <c r="AE81" s="52">
        <v>539.05700000000002</v>
      </c>
      <c r="AF81" s="52">
        <v>533.75400000000002</v>
      </c>
      <c r="AG81" s="52">
        <v>840.42399999999998</v>
      </c>
      <c r="AH81" s="52">
        <v>450</v>
      </c>
      <c r="AI81" s="52">
        <v>570</v>
      </c>
      <c r="AJ81" s="52">
        <v>614.35500000000002</v>
      </c>
      <c r="AK81" s="52">
        <v>447.43400000000003</v>
      </c>
      <c r="AL81" s="52">
        <v>421.464</v>
      </c>
      <c r="AM81" s="52">
        <v>446.72800000000001</v>
      </c>
      <c r="AN81" s="52">
        <v>345.01400000000001</v>
      </c>
      <c r="AO81" s="52">
        <v>227.97</v>
      </c>
      <c r="AP81" s="52">
        <v>221.06799999999998</v>
      </c>
      <c r="AQ81" s="52">
        <v>218.78800000000001</v>
      </c>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row>
    <row r="82" spans="2:104" s="38" customFormat="1" x14ac:dyDescent="0.2">
      <c r="B82" s="1218"/>
      <c r="C82" s="21" t="s">
        <v>981</v>
      </c>
      <c r="D82" s="52">
        <v>0</v>
      </c>
      <c r="E82" s="52">
        <v>0</v>
      </c>
      <c r="F82" s="52">
        <v>0</v>
      </c>
      <c r="G82" s="52">
        <v>0</v>
      </c>
      <c r="H82" s="52">
        <v>0</v>
      </c>
      <c r="I82" s="53">
        <v>0</v>
      </c>
      <c r="J82" s="52">
        <v>0</v>
      </c>
      <c r="K82" s="52">
        <v>0</v>
      </c>
      <c r="L82" s="52">
        <v>0</v>
      </c>
      <c r="M82" s="52">
        <v>0</v>
      </c>
      <c r="N82" s="52">
        <v>0</v>
      </c>
      <c r="O82" s="52">
        <v>0</v>
      </c>
      <c r="P82" s="52">
        <v>0</v>
      </c>
      <c r="Q82" s="52">
        <v>0</v>
      </c>
      <c r="R82" s="52">
        <v>0</v>
      </c>
      <c r="S82" s="52">
        <v>0</v>
      </c>
      <c r="T82" s="52">
        <v>0</v>
      </c>
      <c r="U82" s="52">
        <v>0</v>
      </c>
      <c r="V82" s="52">
        <v>0</v>
      </c>
      <c r="W82" s="52">
        <v>0</v>
      </c>
      <c r="X82" s="52"/>
      <c r="Y82" s="52"/>
      <c r="Z82" s="52"/>
      <c r="AA82" s="52"/>
      <c r="AB82" s="52">
        <v>0</v>
      </c>
      <c r="AC82" s="52">
        <v>0</v>
      </c>
      <c r="AD82" s="52">
        <v>0</v>
      </c>
      <c r="AE82" s="52">
        <v>0</v>
      </c>
      <c r="AF82" s="52">
        <v>0</v>
      </c>
      <c r="AG82" s="52">
        <v>0</v>
      </c>
      <c r="AH82" s="52" t="s">
        <v>431</v>
      </c>
      <c r="AI82" s="52" t="s">
        <v>431</v>
      </c>
      <c r="AJ82" s="52">
        <v>0</v>
      </c>
      <c r="AK82" s="52">
        <v>0</v>
      </c>
      <c r="AL82" s="52">
        <v>0</v>
      </c>
      <c r="AM82" s="52">
        <v>0</v>
      </c>
      <c r="AN82" s="52">
        <v>0</v>
      </c>
      <c r="AO82" s="52">
        <v>0</v>
      </c>
      <c r="AP82" s="52">
        <v>0</v>
      </c>
      <c r="AQ82" s="52">
        <v>0</v>
      </c>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1"/>
      <c r="BY82" s="21"/>
      <c r="BZ82" s="21"/>
      <c r="CA82" s="21"/>
      <c r="CB82" s="21"/>
      <c r="CC82" s="21"/>
      <c r="CD82" s="21"/>
      <c r="CE82" s="21"/>
      <c r="CF82" s="21"/>
      <c r="CG82" s="21"/>
      <c r="CH82" s="21"/>
      <c r="CI82" s="21"/>
      <c r="CJ82" s="21"/>
      <c r="CK82" s="21"/>
      <c r="CL82" s="21"/>
      <c r="CM82" s="21"/>
      <c r="CN82" s="21"/>
      <c r="CO82" s="21"/>
      <c r="CP82" s="21"/>
      <c r="CQ82" s="21"/>
      <c r="CR82" s="21"/>
      <c r="CS82" s="21"/>
      <c r="CT82" s="21"/>
      <c r="CU82" s="21"/>
      <c r="CV82" s="21"/>
      <c r="CW82" s="21"/>
      <c r="CX82" s="21"/>
      <c r="CY82" s="21"/>
      <c r="CZ82" s="21"/>
    </row>
    <row r="83" spans="2:104" s="38" customFormat="1" x14ac:dyDescent="0.2">
      <c r="B83" s="1218"/>
      <c r="C83" s="21" t="s">
        <v>982</v>
      </c>
      <c r="D83" s="52">
        <v>84.17</v>
      </c>
      <c r="E83" s="52">
        <v>81.81</v>
      </c>
      <c r="F83" s="53">
        <v>79.95</v>
      </c>
      <c r="G83" s="53">
        <v>95.25</v>
      </c>
      <c r="H83" s="53">
        <v>75.11</v>
      </c>
      <c r="I83" s="53">
        <v>111.05</v>
      </c>
      <c r="J83" s="52">
        <v>100.7</v>
      </c>
      <c r="K83" s="52">
        <v>131.69999999999999</v>
      </c>
      <c r="L83" s="52">
        <v>130.6</v>
      </c>
      <c r="M83" s="52">
        <v>193.8</v>
      </c>
      <c r="N83" s="52">
        <v>179.1</v>
      </c>
      <c r="O83" s="52">
        <v>155.9</v>
      </c>
      <c r="P83" s="52">
        <v>235</v>
      </c>
      <c r="Q83" s="52">
        <v>217.9</v>
      </c>
      <c r="R83" s="52">
        <v>211.43600000000001</v>
      </c>
      <c r="S83" s="52">
        <v>184.1</v>
      </c>
      <c r="T83" s="52">
        <v>161.1</v>
      </c>
      <c r="U83" s="52">
        <v>126.51</v>
      </c>
      <c r="V83" s="52">
        <v>125.91</v>
      </c>
      <c r="W83" s="52">
        <v>135.58000000000001</v>
      </c>
      <c r="X83" s="52">
        <v>135.49</v>
      </c>
      <c r="Y83" s="52">
        <v>143.76</v>
      </c>
      <c r="Z83" s="52">
        <v>144.18</v>
      </c>
      <c r="AA83" s="52">
        <v>191.06</v>
      </c>
      <c r="AB83" s="52">
        <v>183.34700000000001</v>
      </c>
      <c r="AC83" s="52">
        <v>149.13</v>
      </c>
      <c r="AD83" s="52">
        <v>218.23500000000001</v>
      </c>
      <c r="AE83" s="52">
        <v>170.274</v>
      </c>
      <c r="AF83" s="52">
        <v>166.22900000000001</v>
      </c>
      <c r="AG83" s="52">
        <v>185.61600000000001</v>
      </c>
      <c r="AH83" s="52">
        <v>30</v>
      </c>
      <c r="AI83" s="52">
        <v>40</v>
      </c>
      <c r="AJ83" s="52">
        <v>52.531999999999996</v>
      </c>
      <c r="AK83" s="52">
        <v>58.938000000000002</v>
      </c>
      <c r="AL83" s="52">
        <v>73.436000000000007</v>
      </c>
      <c r="AM83" s="52">
        <v>82.411000000000001</v>
      </c>
      <c r="AN83" s="52">
        <v>186.04900000000001</v>
      </c>
      <c r="AO83" s="52">
        <v>191.52699999999999</v>
      </c>
      <c r="AP83" s="52">
        <v>528.65300000000002</v>
      </c>
      <c r="AQ83" s="52">
        <v>593.76599999999996</v>
      </c>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c r="BW83" s="21"/>
      <c r="BX83" s="21"/>
      <c r="BY83" s="21"/>
      <c r="BZ83" s="21"/>
      <c r="CA83" s="21"/>
      <c r="CB83" s="21"/>
      <c r="CC83" s="21"/>
      <c r="CD83" s="21"/>
      <c r="CE83" s="21"/>
      <c r="CF83" s="21"/>
      <c r="CG83" s="21"/>
      <c r="CH83" s="21"/>
      <c r="CI83" s="21"/>
      <c r="CJ83" s="21"/>
      <c r="CK83" s="21"/>
      <c r="CL83" s="21"/>
      <c r="CM83" s="21"/>
      <c r="CN83" s="21"/>
      <c r="CO83" s="21"/>
      <c r="CP83" s="21"/>
      <c r="CQ83" s="21"/>
      <c r="CR83" s="21"/>
      <c r="CS83" s="21"/>
      <c r="CT83" s="21"/>
      <c r="CU83" s="21"/>
      <c r="CV83" s="21"/>
      <c r="CW83" s="21"/>
      <c r="CX83" s="21"/>
      <c r="CY83" s="21"/>
      <c r="CZ83" s="21"/>
    </row>
    <row r="84" spans="2:104" s="38" customFormat="1" x14ac:dyDescent="0.2">
      <c r="B84" s="1219"/>
      <c r="C84" s="21" t="s">
        <v>438</v>
      </c>
      <c r="D84" s="52">
        <v>1.1299999999999999</v>
      </c>
      <c r="E84" s="52">
        <v>9.11</v>
      </c>
      <c r="F84" s="53">
        <v>1.55</v>
      </c>
      <c r="G84" s="53">
        <v>0.43</v>
      </c>
      <c r="H84" s="53">
        <v>1.88</v>
      </c>
      <c r="I84" s="53">
        <v>0</v>
      </c>
      <c r="J84" s="52">
        <v>0</v>
      </c>
      <c r="K84" s="52">
        <v>0</v>
      </c>
      <c r="L84" s="52">
        <v>0.1</v>
      </c>
      <c r="M84" s="52">
        <v>0.1</v>
      </c>
      <c r="N84" s="52">
        <v>0.2</v>
      </c>
      <c r="O84" s="52">
        <v>0.2</v>
      </c>
      <c r="P84" s="52">
        <v>1.3</v>
      </c>
      <c r="Q84" s="52">
        <v>0</v>
      </c>
      <c r="R84" s="52">
        <v>8.0000000000000002E-3</v>
      </c>
      <c r="S84" s="52">
        <v>0</v>
      </c>
      <c r="T84" s="52">
        <v>0</v>
      </c>
      <c r="U84" s="52">
        <v>0</v>
      </c>
      <c r="V84" s="52">
        <v>0</v>
      </c>
      <c r="W84" s="52"/>
      <c r="X84" s="52"/>
      <c r="Y84" s="52"/>
      <c r="Z84" s="52"/>
      <c r="AA84" s="52"/>
      <c r="AB84" s="52">
        <v>213.29900000000001</v>
      </c>
      <c r="AC84" s="52">
        <v>0</v>
      </c>
      <c r="AD84" s="52">
        <v>0</v>
      </c>
      <c r="AE84" s="52">
        <v>0</v>
      </c>
      <c r="AF84" s="52">
        <v>0</v>
      </c>
      <c r="AG84" s="52">
        <v>0</v>
      </c>
      <c r="AH84" s="52">
        <v>20</v>
      </c>
      <c r="AI84" s="52" t="s">
        <v>431</v>
      </c>
      <c r="AJ84" s="52">
        <v>0</v>
      </c>
      <c r="AK84" s="52">
        <v>0</v>
      </c>
      <c r="AL84" s="52">
        <v>0</v>
      </c>
      <c r="AM84" s="52">
        <v>0</v>
      </c>
      <c r="AN84" s="52">
        <v>0</v>
      </c>
      <c r="AO84" s="52">
        <v>0</v>
      </c>
      <c r="AP84" s="52">
        <v>0</v>
      </c>
      <c r="AQ84" s="52">
        <v>0</v>
      </c>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1"/>
      <c r="BY84" s="21"/>
      <c r="BZ84" s="21"/>
      <c r="CA84" s="21"/>
      <c r="CB84" s="21"/>
      <c r="CC84" s="21"/>
      <c r="CD84" s="21"/>
      <c r="CE84" s="21"/>
      <c r="CF84" s="21"/>
      <c r="CG84" s="21"/>
      <c r="CH84" s="21"/>
      <c r="CI84" s="21"/>
      <c r="CJ84" s="21"/>
      <c r="CK84" s="21"/>
      <c r="CL84" s="21"/>
      <c r="CM84" s="21"/>
      <c r="CN84" s="21"/>
      <c r="CO84" s="21"/>
      <c r="CP84" s="21"/>
      <c r="CQ84" s="21"/>
      <c r="CR84" s="21"/>
      <c r="CS84" s="21"/>
      <c r="CT84" s="21"/>
      <c r="CU84" s="21"/>
      <c r="CV84" s="21"/>
      <c r="CW84" s="21"/>
      <c r="CX84" s="21"/>
      <c r="CY84" s="21"/>
      <c r="CZ84" s="21"/>
    </row>
    <row r="85" spans="2:104" s="38" customFormat="1" ht="10.5" x14ac:dyDescent="0.15">
      <c r="B85" s="46"/>
      <c r="C85" s="47" t="s">
        <v>434</v>
      </c>
      <c r="D85" s="56">
        <v>251.72999999999996</v>
      </c>
      <c r="E85" s="56">
        <v>244.22000000000003</v>
      </c>
      <c r="F85" s="55">
        <v>249.72000000000003</v>
      </c>
      <c r="G85" s="55">
        <v>249.95000000000002</v>
      </c>
      <c r="H85" s="55">
        <v>270.2</v>
      </c>
      <c r="I85" s="55">
        <v>305.39999999999998</v>
      </c>
      <c r="J85" s="56">
        <v>322.89999999999998</v>
      </c>
      <c r="K85" s="56">
        <v>345.5</v>
      </c>
      <c r="L85" s="56">
        <v>420</v>
      </c>
      <c r="M85" s="56">
        <v>467.50000000000006</v>
      </c>
      <c r="N85" s="56">
        <v>569.6</v>
      </c>
      <c r="O85" s="56">
        <v>906.6</v>
      </c>
      <c r="P85" s="56">
        <v>634.09999999999991</v>
      </c>
      <c r="Q85" s="56">
        <v>611.6</v>
      </c>
      <c r="R85" s="56">
        <v>633.62200000000007</v>
      </c>
      <c r="S85" s="56">
        <v>631</v>
      </c>
      <c r="T85" s="56">
        <v>589</v>
      </c>
      <c r="U85" s="56">
        <v>592.1</v>
      </c>
      <c r="V85" s="56">
        <v>321.06</v>
      </c>
      <c r="W85" s="56">
        <v>358.01</v>
      </c>
      <c r="X85" s="56">
        <v>366.75</v>
      </c>
      <c r="Y85" s="56">
        <v>420.2</v>
      </c>
      <c r="Z85" s="56">
        <v>555.39</v>
      </c>
      <c r="AA85" s="56">
        <v>578.1</v>
      </c>
      <c r="AB85" s="56">
        <v>499.22</v>
      </c>
      <c r="AC85" s="56">
        <v>583.86</v>
      </c>
      <c r="AD85" s="56">
        <v>730.12300000000005</v>
      </c>
      <c r="AE85" s="56">
        <v>709.33100000000002</v>
      </c>
      <c r="AF85" s="56">
        <v>699.98299999999995</v>
      </c>
      <c r="AG85" s="56">
        <v>1026.04</v>
      </c>
      <c r="AH85" s="56">
        <v>640</v>
      </c>
      <c r="AI85" s="56">
        <v>600</v>
      </c>
      <c r="AJ85" s="56">
        <v>686.96600000000001</v>
      </c>
      <c r="AK85" s="56">
        <v>506.37200000000007</v>
      </c>
      <c r="AL85" s="56">
        <v>667.52700000000004</v>
      </c>
      <c r="AM85" s="56">
        <v>529.13900000000001</v>
      </c>
      <c r="AN85" s="56">
        <f>SUM(AN77:AN84)</f>
        <v>846.89</v>
      </c>
      <c r="AO85" s="56">
        <f>SUM(AO77:AO84)</f>
        <v>419.49699999999996</v>
      </c>
      <c r="AP85" s="56">
        <v>749.72100000000012</v>
      </c>
      <c r="AQ85" s="56">
        <v>812.55399999999997</v>
      </c>
    </row>
    <row r="86" spans="2:104" s="38" customFormat="1" ht="10.5" x14ac:dyDescent="0.15"/>
    <row r="87" spans="2:104" x14ac:dyDescent="0.2">
      <c r="B87" s="1218" t="s">
        <v>988</v>
      </c>
      <c r="C87" s="21" t="s">
        <v>433</v>
      </c>
      <c r="D87" s="52">
        <v>0</v>
      </c>
      <c r="E87" s="52">
        <v>0</v>
      </c>
      <c r="F87" s="52">
        <v>0</v>
      </c>
      <c r="G87" s="52">
        <v>0</v>
      </c>
      <c r="H87" s="52">
        <v>0</v>
      </c>
      <c r="I87" s="53">
        <v>0</v>
      </c>
      <c r="J87" s="52">
        <v>0</v>
      </c>
      <c r="K87" s="52">
        <v>0</v>
      </c>
      <c r="L87" s="52">
        <v>0</v>
      </c>
      <c r="M87" s="52">
        <v>0</v>
      </c>
      <c r="N87" s="52">
        <v>0</v>
      </c>
      <c r="O87" s="52">
        <v>0</v>
      </c>
      <c r="P87" s="52">
        <v>0</v>
      </c>
      <c r="Q87" s="52">
        <v>0</v>
      </c>
      <c r="R87" s="52">
        <v>0</v>
      </c>
      <c r="S87" s="52">
        <v>0</v>
      </c>
      <c r="T87" s="52">
        <v>0</v>
      </c>
      <c r="U87" s="52">
        <v>0</v>
      </c>
      <c r="V87" s="52">
        <v>0</v>
      </c>
      <c r="W87" s="52">
        <v>0</v>
      </c>
      <c r="X87" s="52">
        <v>0</v>
      </c>
      <c r="Y87" s="52">
        <v>0</v>
      </c>
      <c r="Z87" s="52">
        <v>0</v>
      </c>
      <c r="AA87" s="52">
        <v>0</v>
      </c>
      <c r="AB87" s="52">
        <v>0</v>
      </c>
      <c r="AC87" s="52">
        <v>0</v>
      </c>
      <c r="AD87" s="52">
        <v>0</v>
      </c>
      <c r="AE87" s="52">
        <v>0</v>
      </c>
      <c r="AF87" s="52">
        <v>0</v>
      </c>
      <c r="AG87" s="52">
        <v>0</v>
      </c>
      <c r="AH87" s="52" t="s">
        <v>431</v>
      </c>
      <c r="AI87" s="52" t="s">
        <v>431</v>
      </c>
      <c r="AJ87" s="52">
        <v>0</v>
      </c>
      <c r="AK87" s="52">
        <v>0</v>
      </c>
      <c r="AL87" s="52">
        <v>0</v>
      </c>
      <c r="AM87" s="52">
        <v>0</v>
      </c>
      <c r="AN87" s="52">
        <v>0</v>
      </c>
      <c r="AO87" s="52">
        <v>0</v>
      </c>
      <c r="AP87" s="52">
        <v>0</v>
      </c>
      <c r="AQ87" s="52">
        <v>0</v>
      </c>
    </row>
    <row r="88" spans="2:104" x14ac:dyDescent="0.2">
      <c r="B88" s="1218"/>
      <c r="C88" s="21" t="s">
        <v>1952</v>
      </c>
      <c r="D88" s="52">
        <v>3825</v>
      </c>
      <c r="E88" s="52">
        <v>3316.43</v>
      </c>
      <c r="F88" s="53">
        <v>1521.45</v>
      </c>
      <c r="G88" s="52">
        <v>0</v>
      </c>
      <c r="H88" s="52">
        <v>0</v>
      </c>
      <c r="I88" s="53">
        <v>0</v>
      </c>
      <c r="J88" s="52">
        <v>0</v>
      </c>
      <c r="K88" s="52">
        <v>0</v>
      </c>
      <c r="L88" s="52">
        <v>0</v>
      </c>
      <c r="M88" s="52">
        <v>0</v>
      </c>
      <c r="N88" s="52">
        <v>0</v>
      </c>
      <c r="O88" s="52">
        <v>0</v>
      </c>
      <c r="P88" s="52">
        <v>90</v>
      </c>
      <c r="Q88" s="52">
        <v>91</v>
      </c>
      <c r="R88" s="52">
        <v>0</v>
      </c>
      <c r="S88" s="52">
        <v>0</v>
      </c>
      <c r="T88" s="52">
        <v>0.9</v>
      </c>
      <c r="U88" s="52">
        <v>0</v>
      </c>
      <c r="V88" s="52">
        <v>0</v>
      </c>
      <c r="W88" s="52">
        <v>0</v>
      </c>
      <c r="X88" s="52">
        <v>110</v>
      </c>
      <c r="Y88" s="52">
        <v>133.01</v>
      </c>
      <c r="Z88" s="52">
        <v>191.23</v>
      </c>
      <c r="AA88" s="52">
        <v>138.13</v>
      </c>
      <c r="AB88" s="52">
        <v>139.57900000000001</v>
      </c>
      <c r="AC88" s="52">
        <v>113.492</v>
      </c>
      <c r="AD88" s="52">
        <v>144.78899999999999</v>
      </c>
      <c r="AE88" s="52">
        <v>127.761</v>
      </c>
      <c r="AF88" s="52">
        <v>145.857</v>
      </c>
      <c r="AG88" s="52">
        <v>159.988</v>
      </c>
      <c r="AH88" s="52">
        <v>180</v>
      </c>
      <c r="AI88" s="52">
        <v>160</v>
      </c>
      <c r="AJ88" s="52">
        <v>174.64400000000001</v>
      </c>
      <c r="AK88" s="52">
        <v>174.64400000000001</v>
      </c>
      <c r="AL88" s="52">
        <v>94.644000000000005</v>
      </c>
      <c r="AM88" s="52">
        <v>94.644000000000005</v>
      </c>
      <c r="AN88" s="52">
        <v>94.644000000000005</v>
      </c>
      <c r="AO88" s="52">
        <v>0</v>
      </c>
      <c r="AP88" s="52">
        <v>0</v>
      </c>
      <c r="AQ88" s="52">
        <v>0</v>
      </c>
    </row>
    <row r="89" spans="2:104" x14ac:dyDescent="0.2">
      <c r="B89" s="1218"/>
      <c r="C89" s="21" t="s">
        <v>977</v>
      </c>
      <c r="D89" s="52">
        <v>85.72</v>
      </c>
      <c r="E89" s="52">
        <v>0</v>
      </c>
      <c r="F89" s="52">
        <v>0</v>
      </c>
      <c r="G89" s="52">
        <v>0</v>
      </c>
      <c r="H89" s="52">
        <v>0</v>
      </c>
      <c r="I89" s="53">
        <v>0</v>
      </c>
      <c r="J89" s="52">
        <v>0</v>
      </c>
      <c r="K89" s="52">
        <v>0</v>
      </c>
      <c r="L89" s="52">
        <v>0</v>
      </c>
      <c r="M89" s="52">
        <v>0</v>
      </c>
      <c r="N89" s="52">
        <v>0</v>
      </c>
      <c r="O89" s="52">
        <v>0</v>
      </c>
      <c r="P89" s="52">
        <v>0</v>
      </c>
      <c r="Q89" s="52">
        <v>0</v>
      </c>
      <c r="R89" s="52">
        <v>0</v>
      </c>
      <c r="S89" s="52">
        <v>0</v>
      </c>
      <c r="T89" s="52">
        <v>0</v>
      </c>
      <c r="U89" s="52">
        <v>0</v>
      </c>
      <c r="V89" s="52">
        <v>0</v>
      </c>
      <c r="W89" s="52">
        <v>30</v>
      </c>
      <c r="X89" s="52">
        <v>0</v>
      </c>
      <c r="Y89" s="52">
        <v>0</v>
      </c>
      <c r="Z89" s="52">
        <v>0</v>
      </c>
      <c r="AA89" s="52">
        <v>865.17</v>
      </c>
      <c r="AB89" s="52">
        <v>0</v>
      </c>
      <c r="AC89" s="52">
        <v>0</v>
      </c>
      <c r="AD89" s="52">
        <v>0</v>
      </c>
      <c r="AE89" s="52">
        <v>0</v>
      </c>
      <c r="AF89" s="52">
        <v>0</v>
      </c>
      <c r="AG89" s="52">
        <v>0</v>
      </c>
      <c r="AH89" s="52" t="s">
        <v>431</v>
      </c>
      <c r="AI89" s="52" t="s">
        <v>431</v>
      </c>
      <c r="AJ89" s="52">
        <v>0</v>
      </c>
      <c r="AK89" s="52">
        <v>0</v>
      </c>
      <c r="AL89" s="52">
        <v>0</v>
      </c>
      <c r="AM89" s="52">
        <v>0</v>
      </c>
      <c r="AN89" s="52">
        <v>0</v>
      </c>
      <c r="AO89" s="52">
        <v>0</v>
      </c>
      <c r="AP89" s="52">
        <v>0</v>
      </c>
      <c r="AQ89" s="52">
        <v>0</v>
      </c>
    </row>
    <row r="90" spans="2:104" x14ac:dyDescent="0.2">
      <c r="B90" s="1218"/>
      <c r="C90" s="21" t="s">
        <v>978</v>
      </c>
      <c r="D90" s="52">
        <v>0</v>
      </c>
      <c r="E90" s="52">
        <v>0</v>
      </c>
      <c r="F90" s="52">
        <v>0</v>
      </c>
      <c r="G90" s="52">
        <v>0</v>
      </c>
      <c r="H90" s="52">
        <v>0</v>
      </c>
      <c r="I90" s="53">
        <v>0</v>
      </c>
      <c r="J90" s="52">
        <v>0</v>
      </c>
      <c r="K90" s="52">
        <v>0</v>
      </c>
      <c r="L90" s="52">
        <v>0</v>
      </c>
      <c r="M90" s="52">
        <v>0</v>
      </c>
      <c r="N90" s="52">
        <v>0</v>
      </c>
      <c r="O90" s="52">
        <v>0</v>
      </c>
      <c r="P90" s="52">
        <v>0</v>
      </c>
      <c r="Q90" s="52">
        <v>0</v>
      </c>
      <c r="R90" s="52">
        <v>0</v>
      </c>
      <c r="S90" s="52">
        <v>0</v>
      </c>
      <c r="T90" s="52">
        <v>1.6</v>
      </c>
      <c r="U90" s="52">
        <v>1.45</v>
      </c>
      <c r="V90" s="52">
        <v>1.3</v>
      </c>
      <c r="W90" s="52">
        <v>2.98</v>
      </c>
      <c r="X90" s="52">
        <v>0</v>
      </c>
      <c r="Y90" s="52">
        <v>0</v>
      </c>
      <c r="Z90" s="52">
        <v>0</v>
      </c>
      <c r="AA90" s="52">
        <v>0</v>
      </c>
      <c r="AB90" s="52">
        <v>0</v>
      </c>
      <c r="AC90" s="52">
        <v>0</v>
      </c>
      <c r="AD90" s="52">
        <v>0</v>
      </c>
      <c r="AE90" s="52">
        <v>0</v>
      </c>
      <c r="AF90" s="52">
        <v>0</v>
      </c>
      <c r="AG90" s="52">
        <v>0</v>
      </c>
      <c r="AH90" s="52" t="s">
        <v>431</v>
      </c>
      <c r="AI90" s="52" t="s">
        <v>431</v>
      </c>
      <c r="AJ90" s="52">
        <v>0</v>
      </c>
      <c r="AK90" s="52">
        <v>0</v>
      </c>
      <c r="AL90" s="52">
        <v>0</v>
      </c>
      <c r="AM90" s="52">
        <v>0</v>
      </c>
      <c r="AN90" s="52">
        <v>0</v>
      </c>
      <c r="AO90" s="52">
        <v>0</v>
      </c>
      <c r="AP90" s="52">
        <v>0</v>
      </c>
      <c r="AQ90" s="52">
        <v>0</v>
      </c>
    </row>
    <row r="91" spans="2:104" x14ac:dyDescent="0.2">
      <c r="B91" s="1218"/>
      <c r="C91" s="21" t="s">
        <v>980</v>
      </c>
      <c r="D91" s="52">
        <v>1805.64</v>
      </c>
      <c r="E91" s="52">
        <v>1575.72</v>
      </c>
      <c r="F91" s="53">
        <v>1224.26</v>
      </c>
      <c r="G91" s="53">
        <v>1524.3</v>
      </c>
      <c r="H91" s="53">
        <v>1663.06</v>
      </c>
      <c r="I91" s="53">
        <v>1852.46</v>
      </c>
      <c r="J91" s="52">
        <v>3208.1</v>
      </c>
      <c r="K91" s="52">
        <v>3579.3</v>
      </c>
      <c r="L91" s="52">
        <v>3083.1</v>
      </c>
      <c r="M91" s="52">
        <v>2937.6</v>
      </c>
      <c r="N91" s="52">
        <v>3625.7</v>
      </c>
      <c r="O91" s="52">
        <v>6869.3</v>
      </c>
      <c r="P91" s="52">
        <v>3435.1</v>
      </c>
      <c r="Q91" s="52">
        <v>3394.6</v>
      </c>
      <c r="R91" s="52">
        <v>3380.7190000000001</v>
      </c>
      <c r="S91" s="52">
        <v>3583.5</v>
      </c>
      <c r="T91" s="52">
        <v>3564.7</v>
      </c>
      <c r="U91" s="52">
        <v>3482.75</v>
      </c>
      <c r="V91" s="52">
        <v>3749.65</v>
      </c>
      <c r="W91" s="52">
        <v>3986.94</v>
      </c>
      <c r="X91" s="52">
        <v>4109.808</v>
      </c>
      <c r="Y91" s="52">
        <v>4259.88</v>
      </c>
      <c r="Z91" s="52">
        <v>4026.85</v>
      </c>
      <c r="AA91" s="52">
        <v>5578.63</v>
      </c>
      <c r="AB91" s="52">
        <v>5439.4</v>
      </c>
      <c r="AC91" s="52">
        <v>5571.4549999999999</v>
      </c>
      <c r="AD91" s="52">
        <v>5650.5219999999999</v>
      </c>
      <c r="AE91" s="52">
        <v>5628.665</v>
      </c>
      <c r="AF91" s="52">
        <v>4967.4179999999997</v>
      </c>
      <c r="AG91" s="52">
        <v>5168.3990000000003</v>
      </c>
      <c r="AH91" s="52">
        <v>5620</v>
      </c>
      <c r="AI91" s="52">
        <v>5650</v>
      </c>
      <c r="AJ91" s="52">
        <v>6104.5910000000003</v>
      </c>
      <c r="AK91" s="52">
        <v>6754.5779999999995</v>
      </c>
      <c r="AL91" s="52">
        <v>5817.88</v>
      </c>
      <c r="AM91" s="52">
        <v>5610.799</v>
      </c>
      <c r="AN91" s="52">
        <v>6447.8760000000002</v>
      </c>
      <c r="AO91" s="52">
        <v>4565.4809999999998</v>
      </c>
      <c r="AP91" s="52">
        <v>4645.6980000000003</v>
      </c>
      <c r="AQ91" s="52">
        <v>5358.4189999999999</v>
      </c>
    </row>
    <row r="92" spans="2:104" x14ac:dyDescent="0.2">
      <c r="B92" s="1218"/>
      <c r="C92" s="21" t="s">
        <v>981</v>
      </c>
      <c r="D92" s="52">
        <v>0</v>
      </c>
      <c r="E92" s="52">
        <v>24.56</v>
      </c>
      <c r="F92" s="52">
        <v>0</v>
      </c>
      <c r="G92" s="53">
        <v>4.08</v>
      </c>
      <c r="H92" s="53">
        <v>3.13</v>
      </c>
      <c r="I92" s="53">
        <v>8.41</v>
      </c>
      <c r="J92" s="52">
        <v>8.3000000000000007</v>
      </c>
      <c r="K92" s="52">
        <v>8.4</v>
      </c>
      <c r="L92" s="52">
        <v>0</v>
      </c>
      <c r="M92" s="52">
        <v>0</v>
      </c>
      <c r="N92" s="52">
        <v>0</v>
      </c>
      <c r="O92" s="52">
        <v>0</v>
      </c>
      <c r="P92" s="52">
        <v>0</v>
      </c>
      <c r="Q92" s="52">
        <v>0</v>
      </c>
      <c r="R92" s="52">
        <v>0</v>
      </c>
      <c r="S92" s="52">
        <v>0</v>
      </c>
      <c r="T92" s="52">
        <v>0</v>
      </c>
      <c r="U92" s="52">
        <v>0</v>
      </c>
      <c r="V92" s="52">
        <v>0</v>
      </c>
      <c r="W92" s="52">
        <v>0.15</v>
      </c>
      <c r="X92" s="52">
        <v>0.14799999999999999</v>
      </c>
      <c r="Y92" s="52">
        <v>0</v>
      </c>
      <c r="Z92" s="52">
        <v>0</v>
      </c>
      <c r="AA92" s="52">
        <v>0</v>
      </c>
      <c r="AB92" s="52">
        <v>0</v>
      </c>
      <c r="AC92" s="52">
        <v>8.9999999999999993E-3</v>
      </c>
      <c r="AD92" s="52">
        <v>0</v>
      </c>
      <c r="AE92" s="52">
        <v>0</v>
      </c>
      <c r="AF92" s="52">
        <v>0</v>
      </c>
      <c r="AG92" s="52">
        <v>0</v>
      </c>
      <c r="AH92" s="52" t="s">
        <v>431</v>
      </c>
      <c r="AI92" s="52" t="s">
        <v>431</v>
      </c>
      <c r="AJ92" s="52">
        <v>1E-3</v>
      </c>
      <c r="AK92" s="52">
        <v>1E-3</v>
      </c>
      <c r="AL92" s="52">
        <v>1E-3</v>
      </c>
      <c r="AM92" s="52">
        <v>1E-3</v>
      </c>
      <c r="AN92" s="52">
        <v>1E-3</v>
      </c>
      <c r="AO92" s="52">
        <v>1E-3</v>
      </c>
      <c r="AP92" s="52">
        <v>0</v>
      </c>
      <c r="AQ92" s="52">
        <v>4.7609999999999992</v>
      </c>
    </row>
    <row r="93" spans="2:104" x14ac:dyDescent="0.2">
      <c r="B93" s="1218"/>
      <c r="C93" s="21" t="s">
        <v>982</v>
      </c>
      <c r="D93" s="52">
        <v>704.93</v>
      </c>
      <c r="E93" s="52">
        <v>770.21</v>
      </c>
      <c r="F93" s="53">
        <v>814.1</v>
      </c>
      <c r="G93" s="53">
        <v>700.68</v>
      </c>
      <c r="H93" s="53">
        <v>784.91</v>
      </c>
      <c r="I93" s="53">
        <v>1234.42</v>
      </c>
      <c r="J93" s="52">
        <v>1234</v>
      </c>
      <c r="K93" s="52">
        <v>1592</v>
      </c>
      <c r="L93" s="52">
        <v>3207.4</v>
      </c>
      <c r="M93" s="52">
        <v>3637.1</v>
      </c>
      <c r="N93" s="52">
        <v>2955</v>
      </c>
      <c r="O93" s="52">
        <v>2227.1</v>
      </c>
      <c r="P93" s="52">
        <v>3166</v>
      </c>
      <c r="Q93" s="52">
        <v>3162.6</v>
      </c>
      <c r="R93" s="52">
        <v>3650.8040000000001</v>
      </c>
      <c r="S93" s="52">
        <v>3232.4</v>
      </c>
      <c r="T93" s="52">
        <v>2820.2</v>
      </c>
      <c r="U93" s="52">
        <v>3267.22</v>
      </c>
      <c r="V93" s="52">
        <v>2434.41</v>
      </c>
      <c r="W93" s="52">
        <v>2503.34</v>
      </c>
      <c r="X93" s="52">
        <v>2713.1039999999998</v>
      </c>
      <c r="Y93" s="52">
        <v>2652</v>
      </c>
      <c r="Z93" s="52">
        <v>3100.26</v>
      </c>
      <c r="AA93" s="52">
        <v>3388.36</v>
      </c>
      <c r="AB93" s="52">
        <v>3671.6320000000001</v>
      </c>
      <c r="AC93" s="52">
        <v>3933.136</v>
      </c>
      <c r="AD93" s="52">
        <v>4192.8130000000001</v>
      </c>
      <c r="AE93" s="52">
        <v>4145.2259999999997</v>
      </c>
      <c r="AF93" s="52">
        <v>4373.2330000000002</v>
      </c>
      <c r="AG93" s="52">
        <v>4131.6310000000003</v>
      </c>
      <c r="AH93" s="52">
        <v>4190</v>
      </c>
      <c r="AI93" s="52">
        <v>4200</v>
      </c>
      <c r="AJ93" s="52">
        <v>4686.9849999999997</v>
      </c>
      <c r="AK93" s="52">
        <v>4853.2049999999999</v>
      </c>
      <c r="AL93" s="52">
        <v>5646.3969999999999</v>
      </c>
      <c r="AM93" s="52">
        <v>5687.6449999999995</v>
      </c>
      <c r="AN93" s="52">
        <v>6409.62</v>
      </c>
      <c r="AO93" s="52">
        <v>4696.9430000000002</v>
      </c>
      <c r="AP93" s="52">
        <v>5131.6509999999998</v>
      </c>
      <c r="AQ93" s="52">
        <v>5533.5879999999997</v>
      </c>
    </row>
    <row r="94" spans="2:104" ht="12" thickBot="1" x14ac:dyDescent="0.25">
      <c r="B94" s="1219"/>
      <c r="C94" s="21" t="s">
        <v>438</v>
      </c>
      <c r="D94" s="52">
        <v>25.4</v>
      </c>
      <c r="E94" s="52">
        <v>78.650000000000006</v>
      </c>
      <c r="F94" s="53">
        <v>37.19</v>
      </c>
      <c r="G94" s="53">
        <v>26.48</v>
      </c>
      <c r="H94" s="53">
        <v>40.89</v>
      </c>
      <c r="I94" s="53">
        <v>0.55000000000000004</v>
      </c>
      <c r="J94" s="52">
        <v>10</v>
      </c>
      <c r="K94" s="52">
        <v>1</v>
      </c>
      <c r="L94" s="52">
        <v>84.4</v>
      </c>
      <c r="M94" s="52">
        <v>7.5</v>
      </c>
      <c r="N94" s="52">
        <v>0.4</v>
      </c>
      <c r="O94" s="52">
        <v>48.6</v>
      </c>
      <c r="P94" s="52">
        <v>2.5</v>
      </c>
      <c r="Q94" s="52">
        <v>56.2</v>
      </c>
      <c r="R94" s="52">
        <v>24.643000000000001</v>
      </c>
      <c r="S94" s="52">
        <v>53.5</v>
      </c>
      <c r="T94" s="52">
        <v>132.19999999999999</v>
      </c>
      <c r="U94" s="52">
        <v>62.39</v>
      </c>
      <c r="V94" s="52">
        <v>222.12</v>
      </c>
      <c r="W94" s="52">
        <v>28.77</v>
      </c>
      <c r="X94" s="52">
        <v>36.076000000000001</v>
      </c>
      <c r="Y94" s="52">
        <v>167.45</v>
      </c>
      <c r="Z94" s="52">
        <v>25.05</v>
      </c>
      <c r="AA94" s="52">
        <v>803.71</v>
      </c>
      <c r="AB94" s="52">
        <v>25.707999999999998</v>
      </c>
      <c r="AC94" s="52">
        <v>21.916</v>
      </c>
      <c r="AD94" s="52">
        <v>65.192999999999998</v>
      </c>
      <c r="AE94" s="52">
        <v>31.029</v>
      </c>
      <c r="AF94" s="52">
        <v>40.362000000000002</v>
      </c>
      <c r="AG94" s="52">
        <v>51.206000000000003</v>
      </c>
      <c r="AH94" s="52">
        <v>60</v>
      </c>
      <c r="AI94" s="52">
        <v>50</v>
      </c>
      <c r="AJ94" s="52">
        <v>51.003999999999998</v>
      </c>
      <c r="AK94" s="52">
        <v>49.695999999999998</v>
      </c>
      <c r="AL94" s="52">
        <v>39.33</v>
      </c>
      <c r="AM94" s="52">
        <v>36.255000000000003</v>
      </c>
      <c r="AN94" s="52">
        <v>58.496000000000002</v>
      </c>
      <c r="AO94" s="52">
        <v>0</v>
      </c>
      <c r="AP94" s="52">
        <v>11.256</v>
      </c>
      <c r="AQ94" s="52">
        <v>0</v>
      </c>
    </row>
    <row r="95" spans="2:104" s="38" customFormat="1" thickBot="1" x14ac:dyDescent="0.2">
      <c r="B95" s="298"/>
      <c r="C95" s="45" t="s">
        <v>434</v>
      </c>
      <c r="D95" s="57">
        <v>6446.69</v>
      </c>
      <c r="E95" s="57">
        <v>5765.57</v>
      </c>
      <c r="F95" s="58">
        <v>3597</v>
      </c>
      <c r="G95" s="58">
        <v>2255.54</v>
      </c>
      <c r="H95" s="58">
        <v>2491.9899999999998</v>
      </c>
      <c r="I95" s="58">
        <v>3095.84</v>
      </c>
      <c r="J95" s="57">
        <v>4460.3999999999996</v>
      </c>
      <c r="K95" s="57">
        <v>5180.7000000000007</v>
      </c>
      <c r="L95" s="57">
        <v>6374.9</v>
      </c>
      <c r="M95" s="57">
        <v>6582.2</v>
      </c>
      <c r="N95" s="57">
        <v>6581.0999999999995</v>
      </c>
      <c r="O95" s="57">
        <v>9145</v>
      </c>
      <c r="P95" s="57">
        <v>6693.6</v>
      </c>
      <c r="Q95" s="57">
        <v>6704.4</v>
      </c>
      <c r="R95" s="57">
        <v>7056.1660000000002</v>
      </c>
      <c r="S95" s="57">
        <v>6869.4</v>
      </c>
      <c r="T95" s="57">
        <v>6519.5999999999995</v>
      </c>
      <c r="U95" s="57">
        <v>6813.81</v>
      </c>
      <c r="V95" s="57">
        <v>6407.4800000000005</v>
      </c>
      <c r="W95" s="57">
        <v>6552.18</v>
      </c>
      <c r="X95" s="57">
        <v>6969.1359999999995</v>
      </c>
      <c r="Y95" s="57">
        <v>7212.3</v>
      </c>
      <c r="Z95" s="57">
        <v>7343.39</v>
      </c>
      <c r="AA95" s="57">
        <v>10774</v>
      </c>
      <c r="AB95" s="57">
        <v>9276.3189999999995</v>
      </c>
      <c r="AC95" s="57">
        <v>9640.0079999999998</v>
      </c>
      <c r="AD95" s="57">
        <v>10053.316999999999</v>
      </c>
      <c r="AE95" s="57">
        <v>9932.6810000000005</v>
      </c>
      <c r="AF95" s="57">
        <v>9526.8700000000008</v>
      </c>
      <c r="AG95" s="57">
        <v>9511.2240000000002</v>
      </c>
      <c r="AH95" s="57">
        <v>10040</v>
      </c>
      <c r="AI95" s="57">
        <v>10070</v>
      </c>
      <c r="AJ95" s="57">
        <v>11017.225</v>
      </c>
      <c r="AK95" s="57">
        <v>11832.124</v>
      </c>
      <c r="AL95" s="57">
        <v>11598.252</v>
      </c>
      <c r="AM95" s="57">
        <v>11429.344000000001</v>
      </c>
      <c r="AN95" s="57">
        <f>SUM(AN87:AN94)</f>
        <v>13010.636999999999</v>
      </c>
      <c r="AO95" s="57">
        <f>SUM(AO87:AO94)</f>
        <v>9262.4249999999993</v>
      </c>
      <c r="AP95" s="57">
        <v>9788.6049999999996</v>
      </c>
      <c r="AQ95" s="57">
        <v>10896.768</v>
      </c>
    </row>
    <row r="96" spans="2:104" x14ac:dyDescent="0.2">
      <c r="B96" s="21" t="s">
        <v>1936</v>
      </c>
      <c r="U96" s="39"/>
    </row>
    <row r="98" spans="2:33" x14ac:dyDescent="0.2">
      <c r="J98" s="52"/>
      <c r="AC98" s="52"/>
    </row>
    <row r="99" spans="2:33" x14ac:dyDescent="0.2">
      <c r="B99" s="21" t="s">
        <v>1911</v>
      </c>
      <c r="AC99" s="52">
        <f>AC92*1000</f>
        <v>9</v>
      </c>
    </row>
    <row r="100" spans="2:33" x14ac:dyDescent="0.2">
      <c r="B100" s="160" t="s">
        <v>1958</v>
      </c>
      <c r="AC100" s="52"/>
    </row>
    <row r="101" spans="2:33" x14ac:dyDescent="0.2">
      <c r="B101" s="160" t="s">
        <v>1959</v>
      </c>
    </row>
    <row r="103" spans="2:33" x14ac:dyDescent="0.2">
      <c r="D103" s="234"/>
      <c r="E103" s="234"/>
      <c r="F103" s="234"/>
      <c r="G103" s="234"/>
      <c r="H103" s="234"/>
      <c r="I103" s="234"/>
      <c r="J103" s="234"/>
      <c r="K103" s="234"/>
      <c r="L103" s="234"/>
      <c r="M103" s="234"/>
      <c r="N103" s="234"/>
      <c r="O103" s="234"/>
      <c r="P103" s="234"/>
      <c r="Q103" s="234"/>
      <c r="R103" s="234"/>
      <c r="S103" s="234"/>
      <c r="T103" s="234"/>
      <c r="U103" s="234"/>
      <c r="V103" s="234"/>
      <c r="W103" s="234"/>
      <c r="X103" s="234"/>
      <c r="Y103" s="234"/>
      <c r="Z103" s="234"/>
      <c r="AA103" s="234"/>
      <c r="AB103" s="234"/>
      <c r="AC103" s="234"/>
      <c r="AD103" s="234"/>
      <c r="AE103" s="234"/>
      <c r="AF103" s="234"/>
      <c r="AG103" s="234"/>
    </row>
    <row r="104" spans="2:33" x14ac:dyDescent="0.2">
      <c r="D104" s="234"/>
      <c r="E104" s="234"/>
      <c r="F104" s="234"/>
      <c r="G104" s="234"/>
      <c r="H104" s="234"/>
      <c r="I104" s="234"/>
      <c r="J104" s="234"/>
      <c r="K104" s="234"/>
      <c r="L104" s="234"/>
      <c r="M104" s="234"/>
      <c r="N104" s="234"/>
      <c r="O104" s="234"/>
      <c r="P104" s="234"/>
      <c r="Q104" s="234"/>
      <c r="R104" s="234"/>
      <c r="S104" s="234"/>
      <c r="T104" s="234"/>
      <c r="U104" s="234"/>
      <c r="V104" s="234"/>
      <c r="W104" s="234"/>
      <c r="X104" s="234"/>
      <c r="Y104" s="234"/>
      <c r="Z104" s="234"/>
      <c r="AA104" s="234"/>
      <c r="AB104" s="234"/>
      <c r="AC104" s="234"/>
      <c r="AD104" s="234"/>
      <c r="AE104" s="234"/>
      <c r="AF104" s="234"/>
      <c r="AG104" s="234"/>
    </row>
    <row r="105" spans="2:33" x14ac:dyDescent="0.2">
      <c r="D105" s="234"/>
      <c r="E105" s="234"/>
      <c r="F105" s="234"/>
      <c r="G105" s="234"/>
      <c r="H105" s="234"/>
      <c r="I105" s="234"/>
      <c r="J105" s="234"/>
      <c r="K105" s="234"/>
      <c r="L105" s="234"/>
      <c r="M105" s="234"/>
      <c r="N105" s="234"/>
      <c r="O105" s="234"/>
      <c r="P105" s="234"/>
      <c r="Q105" s="234"/>
      <c r="R105" s="234"/>
      <c r="S105" s="234"/>
      <c r="T105" s="234"/>
      <c r="U105" s="234"/>
      <c r="V105" s="234"/>
      <c r="W105" s="234"/>
      <c r="X105" s="234"/>
      <c r="Y105" s="234"/>
      <c r="Z105" s="234"/>
      <c r="AA105" s="234"/>
      <c r="AB105" s="234"/>
      <c r="AC105" s="234"/>
      <c r="AD105" s="234"/>
      <c r="AE105" s="234"/>
      <c r="AF105" s="234"/>
      <c r="AG105" s="234"/>
    </row>
    <row r="106" spans="2:33" x14ac:dyDescent="0.2">
      <c r="D106" s="234"/>
      <c r="E106" s="234"/>
      <c r="F106" s="234"/>
      <c r="G106" s="234"/>
      <c r="H106" s="234"/>
      <c r="I106" s="234"/>
      <c r="J106" s="234"/>
      <c r="K106" s="234"/>
      <c r="L106" s="234"/>
      <c r="M106" s="234"/>
      <c r="N106" s="234"/>
      <c r="O106" s="234"/>
      <c r="P106" s="234"/>
      <c r="Q106" s="234"/>
      <c r="R106" s="234"/>
      <c r="S106" s="234"/>
      <c r="T106" s="234"/>
      <c r="U106" s="234"/>
      <c r="V106" s="234"/>
      <c r="W106" s="234"/>
      <c r="X106" s="234"/>
      <c r="Y106" s="234"/>
      <c r="Z106" s="234"/>
      <c r="AA106" s="234"/>
      <c r="AB106" s="234"/>
      <c r="AC106" s="234"/>
      <c r="AD106" s="234"/>
      <c r="AE106" s="234"/>
      <c r="AF106" s="234"/>
      <c r="AG106" s="234"/>
    </row>
    <row r="107" spans="2:33" x14ac:dyDescent="0.2">
      <c r="D107" s="234"/>
      <c r="E107" s="234"/>
      <c r="F107" s="234"/>
      <c r="G107" s="234"/>
      <c r="H107" s="234"/>
      <c r="I107" s="234"/>
      <c r="J107" s="234"/>
      <c r="K107" s="234"/>
      <c r="L107" s="234"/>
      <c r="M107" s="234"/>
      <c r="N107" s="234"/>
      <c r="O107" s="234"/>
      <c r="P107" s="234"/>
      <c r="Q107" s="234"/>
      <c r="R107" s="234"/>
      <c r="S107" s="234"/>
      <c r="T107" s="234"/>
      <c r="U107" s="234"/>
      <c r="V107" s="234"/>
      <c r="W107" s="234"/>
      <c r="X107" s="234"/>
      <c r="Y107" s="234"/>
      <c r="Z107" s="234"/>
      <c r="AA107" s="234"/>
      <c r="AB107" s="234"/>
      <c r="AC107" s="234"/>
      <c r="AD107" s="234"/>
      <c r="AE107" s="234"/>
      <c r="AF107" s="234"/>
      <c r="AG107" s="234"/>
    </row>
    <row r="108" spans="2:33" x14ac:dyDescent="0.2">
      <c r="D108" s="234"/>
      <c r="E108" s="234"/>
      <c r="F108" s="234"/>
      <c r="G108" s="234"/>
      <c r="H108" s="234"/>
      <c r="I108" s="234"/>
      <c r="J108" s="234"/>
      <c r="K108" s="234"/>
      <c r="L108" s="234"/>
      <c r="M108" s="234"/>
      <c r="N108" s="234"/>
      <c r="O108" s="234"/>
      <c r="P108" s="234"/>
      <c r="Q108" s="234"/>
      <c r="R108" s="234"/>
      <c r="S108" s="234"/>
      <c r="T108" s="234"/>
      <c r="U108" s="234"/>
      <c r="V108" s="234"/>
      <c r="W108" s="234"/>
      <c r="X108" s="234"/>
      <c r="Y108" s="234"/>
      <c r="Z108" s="234"/>
      <c r="AA108" s="234"/>
      <c r="AB108" s="234"/>
      <c r="AC108" s="234"/>
      <c r="AD108" s="234"/>
      <c r="AE108" s="234"/>
      <c r="AF108" s="234"/>
      <c r="AG108" s="234"/>
    </row>
    <row r="109" spans="2:33" x14ac:dyDescent="0.2">
      <c r="D109" s="234"/>
      <c r="E109" s="234"/>
      <c r="F109" s="234"/>
      <c r="G109" s="234"/>
      <c r="H109" s="234"/>
      <c r="I109" s="234"/>
      <c r="J109" s="234"/>
      <c r="K109" s="234"/>
      <c r="L109" s="234"/>
      <c r="M109" s="234"/>
      <c r="N109" s="234"/>
      <c r="O109" s="234"/>
      <c r="P109" s="234"/>
      <c r="Q109" s="234"/>
      <c r="R109" s="234"/>
      <c r="S109" s="234"/>
      <c r="T109" s="234"/>
      <c r="U109" s="234"/>
      <c r="V109" s="234"/>
      <c r="W109" s="234"/>
      <c r="X109" s="234"/>
      <c r="Y109" s="234"/>
      <c r="Z109" s="234"/>
      <c r="AA109" s="234"/>
      <c r="AB109" s="234"/>
      <c r="AC109" s="234"/>
      <c r="AD109" s="234"/>
      <c r="AE109" s="234"/>
      <c r="AF109" s="234"/>
      <c r="AG109" s="234"/>
    </row>
    <row r="110" spans="2:33" x14ac:dyDescent="0.2">
      <c r="D110" s="234"/>
      <c r="E110" s="234"/>
      <c r="F110" s="234"/>
      <c r="G110" s="234"/>
      <c r="H110" s="234"/>
      <c r="I110" s="234"/>
      <c r="J110" s="234"/>
      <c r="K110" s="234"/>
      <c r="L110" s="234"/>
      <c r="M110" s="234"/>
      <c r="N110" s="234"/>
      <c r="O110" s="234"/>
      <c r="P110" s="234"/>
      <c r="Q110" s="234"/>
      <c r="R110" s="234"/>
      <c r="S110" s="234"/>
      <c r="T110" s="234"/>
      <c r="U110" s="234"/>
      <c r="V110" s="234"/>
      <c r="W110" s="234"/>
      <c r="X110" s="234"/>
      <c r="Y110" s="234"/>
      <c r="Z110" s="234"/>
      <c r="AA110" s="234"/>
      <c r="AB110" s="234"/>
      <c r="AC110" s="234"/>
      <c r="AD110" s="234"/>
      <c r="AE110" s="234"/>
      <c r="AF110" s="234"/>
      <c r="AG110" s="234"/>
    </row>
    <row r="111" spans="2:33" x14ac:dyDescent="0.2">
      <c r="D111" s="234"/>
      <c r="E111" s="234"/>
      <c r="F111" s="234"/>
      <c r="G111" s="234"/>
      <c r="H111" s="234"/>
      <c r="I111" s="234"/>
      <c r="J111" s="234"/>
      <c r="K111" s="234"/>
      <c r="L111" s="234"/>
      <c r="M111" s="234"/>
      <c r="N111" s="234"/>
      <c r="O111" s="234"/>
      <c r="P111" s="234"/>
      <c r="Q111" s="234"/>
      <c r="R111" s="234"/>
      <c r="S111" s="234"/>
      <c r="T111" s="234"/>
      <c r="U111" s="234"/>
      <c r="V111" s="234"/>
      <c r="W111" s="234"/>
      <c r="X111" s="234"/>
      <c r="Y111" s="234"/>
      <c r="Z111" s="234"/>
      <c r="AA111" s="234"/>
      <c r="AB111" s="234"/>
      <c r="AC111" s="234"/>
      <c r="AD111" s="234"/>
      <c r="AE111" s="234"/>
      <c r="AF111" s="234"/>
      <c r="AG111" s="234"/>
    </row>
    <row r="112" spans="2:33" x14ac:dyDescent="0.2">
      <c r="D112" s="234"/>
      <c r="E112" s="234"/>
      <c r="F112" s="234"/>
      <c r="G112" s="234"/>
      <c r="H112" s="234"/>
      <c r="I112" s="234"/>
      <c r="J112" s="234"/>
      <c r="K112" s="234"/>
      <c r="L112" s="234"/>
      <c r="M112" s="234"/>
      <c r="N112" s="234"/>
      <c r="O112" s="234"/>
      <c r="P112" s="234"/>
      <c r="Q112" s="234"/>
      <c r="R112" s="234"/>
      <c r="S112" s="234"/>
      <c r="T112" s="234"/>
      <c r="U112" s="234"/>
      <c r="V112" s="234"/>
      <c r="W112" s="234"/>
      <c r="X112" s="234"/>
      <c r="Y112" s="234"/>
      <c r="Z112" s="234"/>
      <c r="AA112" s="234"/>
      <c r="AB112" s="234"/>
      <c r="AC112" s="234"/>
      <c r="AD112" s="234"/>
      <c r="AE112" s="234"/>
      <c r="AF112" s="234"/>
      <c r="AG112" s="234"/>
    </row>
    <row r="113" spans="4:33" x14ac:dyDescent="0.2">
      <c r="D113" s="234"/>
      <c r="E113" s="234"/>
      <c r="F113" s="234"/>
      <c r="G113" s="234"/>
      <c r="H113" s="234"/>
      <c r="I113" s="234"/>
      <c r="J113" s="234"/>
      <c r="K113" s="234"/>
      <c r="L113" s="234"/>
      <c r="M113" s="234"/>
      <c r="N113" s="234"/>
      <c r="O113" s="234"/>
      <c r="P113" s="234"/>
      <c r="Q113" s="234"/>
      <c r="R113" s="234"/>
      <c r="S113" s="234"/>
      <c r="T113" s="234"/>
      <c r="U113" s="234"/>
      <c r="V113" s="234"/>
      <c r="W113" s="234"/>
      <c r="X113" s="234"/>
      <c r="Y113" s="234"/>
      <c r="Z113" s="234"/>
      <c r="AA113" s="234"/>
      <c r="AB113" s="234"/>
      <c r="AC113" s="234"/>
      <c r="AD113" s="234"/>
      <c r="AE113" s="234"/>
      <c r="AF113" s="234"/>
      <c r="AG113" s="234"/>
    </row>
    <row r="114" spans="4:33" x14ac:dyDescent="0.2">
      <c r="D114" s="234"/>
      <c r="E114" s="234"/>
      <c r="F114" s="234"/>
      <c r="G114" s="234"/>
      <c r="H114" s="234"/>
      <c r="I114" s="234"/>
      <c r="J114" s="234"/>
      <c r="K114" s="234"/>
      <c r="L114" s="234"/>
      <c r="M114" s="234"/>
      <c r="N114" s="234"/>
      <c r="O114" s="234"/>
      <c r="P114" s="234"/>
      <c r="Q114" s="234"/>
      <c r="R114" s="234"/>
      <c r="S114" s="234"/>
      <c r="T114" s="234"/>
      <c r="U114" s="234"/>
      <c r="V114" s="234"/>
      <c r="W114" s="234"/>
      <c r="X114" s="234"/>
      <c r="Y114" s="234"/>
      <c r="Z114" s="234"/>
      <c r="AA114" s="234"/>
      <c r="AB114" s="234"/>
      <c r="AC114" s="234"/>
      <c r="AD114" s="234"/>
      <c r="AE114" s="234"/>
      <c r="AF114" s="234"/>
      <c r="AG114" s="234"/>
    </row>
    <row r="118" spans="4:33" x14ac:dyDescent="0.2">
      <c r="D118" s="73"/>
      <c r="E118" s="73"/>
      <c r="F118" s="73"/>
      <c r="G118" s="73"/>
      <c r="H118" s="73"/>
      <c r="I118" s="73"/>
      <c r="J118" s="73"/>
      <c r="K118" s="73"/>
      <c r="L118" s="73"/>
      <c r="M118" s="73"/>
      <c r="N118" s="73"/>
      <c r="O118" s="73"/>
      <c r="P118" s="73"/>
      <c r="Q118" s="73"/>
      <c r="R118" s="73"/>
      <c r="S118" s="73"/>
      <c r="T118" s="73"/>
      <c r="U118" s="73"/>
      <c r="V118" s="73"/>
      <c r="W118" s="73"/>
      <c r="X118" s="73"/>
      <c r="Y118" s="73"/>
      <c r="Z118" s="73"/>
      <c r="AA118" s="73"/>
      <c r="AB118" s="73"/>
      <c r="AC118" s="73"/>
      <c r="AD118" s="73"/>
      <c r="AE118" s="73"/>
      <c r="AF118" s="73"/>
      <c r="AG118" s="73"/>
    </row>
  </sheetData>
  <mergeCells count="9">
    <mergeCell ref="B87:B94"/>
    <mergeCell ref="B7:B14"/>
    <mergeCell ref="B17:B24"/>
    <mergeCell ref="B27:B34"/>
    <mergeCell ref="B37:B44"/>
    <mergeCell ref="B47:B54"/>
    <mergeCell ref="B57:B64"/>
    <mergeCell ref="B67:B74"/>
    <mergeCell ref="B77:B84"/>
  </mergeCells>
  <printOptions horizontalCentered="1" verticalCentered="1"/>
  <pageMargins left="0.25" right="0.25" top="0.25" bottom="0.25" header="0.25" footer="0.25"/>
  <pageSetup paperSize="9" scale="44" orientation="landscape" horizontalDpi="200" verticalDpi="2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R136"/>
  <sheetViews>
    <sheetView showGridLines="0" topLeftCell="A100" zoomScaleNormal="100" workbookViewId="0">
      <pane xSplit="2" topLeftCell="AU1" activePane="topRight" state="frozen"/>
      <selection activeCell="A4" sqref="A4"/>
      <selection pane="topRight" activeCell="BP14" sqref="BP14"/>
    </sheetView>
  </sheetViews>
  <sheetFormatPr defaultColWidth="9" defaultRowHeight="12.75" x14ac:dyDescent="0.2"/>
  <cols>
    <col min="1" max="1" width="3.7109375" style="469" customWidth="1"/>
    <col min="2" max="2" width="41.28515625" style="469" bestFit="1" customWidth="1"/>
    <col min="3" max="6" width="8.42578125" style="469" customWidth="1"/>
    <col min="7" max="21" width="9" style="469" customWidth="1"/>
    <col min="22" max="22" width="7.7109375" style="469" customWidth="1"/>
    <col min="23" max="27" width="9" style="469" customWidth="1"/>
    <col min="28" max="44" width="9.85546875" style="469" customWidth="1"/>
    <col min="45" max="48" width="9.85546875" style="469" bestFit="1" customWidth="1"/>
    <col min="49" max="49" width="9.5703125" style="469" bestFit="1" customWidth="1"/>
    <col min="50" max="50" width="10.5703125" style="469" bestFit="1" customWidth="1"/>
    <col min="51" max="51" width="9" style="469"/>
    <col min="52" max="52" width="34.7109375" style="469" bestFit="1" customWidth="1"/>
    <col min="53" max="54" width="9.85546875" style="469" customWidth="1"/>
    <col min="55" max="56" width="9.85546875" style="469" bestFit="1" customWidth="1"/>
    <col min="57" max="58" width="9.85546875" style="469" customWidth="1"/>
    <col min="59" max="60" width="9.85546875" style="469" bestFit="1" customWidth="1"/>
    <col min="61" max="62" width="9.85546875" style="469" customWidth="1"/>
    <col min="63" max="64" width="9.85546875" style="469" bestFit="1" customWidth="1"/>
    <col min="65" max="66" width="9.85546875" style="469" customWidth="1"/>
    <col min="67" max="70" width="9.85546875" style="469" bestFit="1" customWidth="1"/>
    <col min="71" max="16384" width="9" style="469"/>
  </cols>
  <sheetData>
    <row r="1" spans="2:70" x14ac:dyDescent="0.2">
      <c r="B1" s="468"/>
      <c r="C1" s="468"/>
      <c r="D1" s="468"/>
      <c r="E1" s="468"/>
      <c r="F1" s="468"/>
      <c r="G1" s="468"/>
      <c r="H1" s="468"/>
      <c r="I1" s="468"/>
      <c r="J1" s="468"/>
      <c r="K1" s="468"/>
      <c r="L1" s="468"/>
      <c r="M1" s="468"/>
      <c r="N1" s="468"/>
      <c r="O1" s="468"/>
      <c r="P1" s="468"/>
      <c r="Q1" s="468"/>
      <c r="R1" s="468"/>
      <c r="S1" s="468"/>
      <c r="T1" s="468"/>
      <c r="U1" s="468"/>
      <c r="V1" s="468"/>
      <c r="W1" s="468"/>
      <c r="X1" s="468"/>
      <c r="Y1" s="468"/>
      <c r="Z1" s="468"/>
      <c r="AA1" s="468"/>
      <c r="AB1" s="468"/>
      <c r="AC1" s="468"/>
      <c r="AD1" s="468"/>
      <c r="AE1" s="468"/>
      <c r="AF1" s="468"/>
      <c r="AG1" s="468"/>
      <c r="AH1" s="468"/>
      <c r="AI1" s="468"/>
      <c r="AJ1" s="468"/>
      <c r="AK1" s="468"/>
      <c r="AL1" s="468"/>
      <c r="AM1" s="468"/>
      <c r="AN1" s="468"/>
      <c r="AO1" s="468"/>
      <c r="AP1" s="468"/>
    </row>
    <row r="2" spans="2:70" ht="18.75" x14ac:dyDescent="0.3">
      <c r="B2" s="470" t="s">
        <v>1973</v>
      </c>
      <c r="C2" s="470"/>
      <c r="D2" s="470"/>
      <c r="E2" s="470"/>
      <c r="F2" s="470"/>
      <c r="G2" s="470"/>
      <c r="H2" s="470"/>
      <c r="I2" s="471"/>
      <c r="J2" s="471"/>
      <c r="K2" s="471"/>
      <c r="L2" s="471"/>
      <c r="M2" s="471"/>
      <c r="N2" s="471"/>
      <c r="O2" s="471"/>
      <c r="P2" s="471"/>
      <c r="Q2" s="471"/>
      <c r="R2" s="471"/>
      <c r="S2" s="471"/>
      <c r="T2" s="471"/>
      <c r="U2" s="471"/>
      <c r="V2" s="471"/>
      <c r="W2" s="471"/>
      <c r="X2" s="471"/>
      <c r="Y2" s="471"/>
      <c r="Z2" s="471"/>
      <c r="AA2" s="471"/>
      <c r="AB2" s="471"/>
      <c r="AC2" s="471"/>
      <c r="AD2" s="471"/>
      <c r="AE2" s="471"/>
      <c r="AF2" s="471"/>
      <c r="AG2" s="471"/>
      <c r="AH2" s="471"/>
      <c r="AI2" s="468"/>
      <c r="AJ2" s="468"/>
      <c r="AK2" s="468"/>
      <c r="AL2" s="468"/>
      <c r="AM2" s="468"/>
      <c r="AN2" s="468"/>
      <c r="AO2" s="468"/>
      <c r="AP2" s="468"/>
    </row>
    <row r="3" spans="2:70" x14ac:dyDescent="0.2">
      <c r="B3" s="468"/>
      <c r="C3" s="468"/>
      <c r="D3" s="468"/>
      <c r="E3" s="468"/>
      <c r="F3" s="468"/>
      <c r="G3" s="468"/>
      <c r="H3" s="468"/>
      <c r="I3" s="468"/>
      <c r="J3" s="468"/>
      <c r="K3" s="468"/>
      <c r="L3" s="468"/>
      <c r="M3" s="468"/>
      <c r="N3" s="468"/>
      <c r="O3" s="468"/>
      <c r="P3" s="468"/>
      <c r="Q3" s="468"/>
      <c r="R3" s="468"/>
      <c r="S3" s="468"/>
      <c r="T3" s="468"/>
      <c r="U3" s="468"/>
      <c r="V3" s="468"/>
      <c r="W3" s="468"/>
      <c r="X3" s="468"/>
      <c r="Y3" s="468"/>
      <c r="Z3" s="468"/>
      <c r="AA3" s="468"/>
      <c r="AB3" s="468"/>
      <c r="AC3" s="468"/>
      <c r="AD3" s="468"/>
      <c r="AE3" s="468"/>
      <c r="AF3" s="468"/>
      <c r="AG3" s="468"/>
      <c r="AH3" s="468"/>
      <c r="AI3" s="468"/>
      <c r="AJ3" s="468"/>
      <c r="AK3" s="468"/>
      <c r="AL3" s="468"/>
      <c r="AM3" s="468"/>
      <c r="AN3" s="468"/>
      <c r="AO3" s="468"/>
      <c r="AP3" s="468"/>
    </row>
    <row r="4" spans="2:70" ht="13.5" thickBot="1" x14ac:dyDescent="0.25">
      <c r="B4" s="472" t="s">
        <v>1556</v>
      </c>
      <c r="C4" s="473"/>
      <c r="D4" s="473"/>
      <c r="E4" s="473"/>
      <c r="F4" s="473"/>
      <c r="G4" s="473"/>
      <c r="H4" s="474"/>
      <c r="I4" s="474"/>
      <c r="J4" s="474"/>
      <c r="K4" s="474"/>
      <c r="L4" s="474"/>
      <c r="M4" s="474"/>
      <c r="N4" s="474"/>
      <c r="O4" s="474"/>
      <c r="P4" s="474"/>
      <c r="Q4" s="474"/>
      <c r="R4" s="474"/>
      <c r="S4" s="474"/>
      <c r="T4" s="474"/>
      <c r="U4" s="474"/>
      <c r="V4" s="474"/>
      <c r="W4" s="474"/>
      <c r="X4" s="474"/>
      <c r="Y4" s="474"/>
      <c r="Z4" s="474"/>
      <c r="AA4" s="474"/>
      <c r="AB4" s="474"/>
      <c r="AC4" s="474"/>
      <c r="AD4" s="474"/>
      <c r="AE4" s="474"/>
      <c r="AF4" s="474"/>
      <c r="AG4" s="474"/>
      <c r="AH4" s="474"/>
      <c r="AI4" s="468"/>
      <c r="AJ4" s="468"/>
      <c r="AK4" s="468"/>
      <c r="AL4" s="468"/>
      <c r="AM4" s="468"/>
      <c r="AN4" s="468"/>
      <c r="AO4" s="468"/>
      <c r="AP4" s="468"/>
    </row>
    <row r="5" spans="2:70" ht="16.5" customHeight="1" x14ac:dyDescent="0.2">
      <c r="B5" s="1220" t="s">
        <v>1529</v>
      </c>
      <c r="C5" s="1220" t="s">
        <v>477</v>
      </c>
      <c r="D5" s="1220"/>
      <c r="E5" s="1220"/>
      <c r="F5" s="1220"/>
      <c r="G5" s="475" t="s">
        <v>879</v>
      </c>
      <c r="H5" s="475"/>
      <c r="I5" s="475"/>
      <c r="J5" s="475"/>
      <c r="K5" s="1220" t="s">
        <v>880</v>
      </c>
      <c r="L5" s="1220"/>
      <c r="M5" s="1220"/>
      <c r="N5" s="1220"/>
      <c r="O5" s="1220" t="s">
        <v>881</v>
      </c>
      <c r="P5" s="1220"/>
      <c r="Q5" s="1220"/>
      <c r="R5" s="1220"/>
      <c r="S5" s="1220" t="s">
        <v>882</v>
      </c>
      <c r="T5" s="1220"/>
      <c r="U5" s="1220"/>
      <c r="V5" s="1220"/>
      <c r="W5" s="1220" t="s">
        <v>901</v>
      </c>
      <c r="X5" s="1220"/>
      <c r="Y5" s="1220"/>
      <c r="Z5" s="1220"/>
      <c r="AA5" s="1220" t="s">
        <v>1266</v>
      </c>
      <c r="AB5" s="1220"/>
      <c r="AC5" s="1220"/>
      <c r="AD5" s="1220"/>
      <c r="AE5" s="1220" t="s">
        <v>1267</v>
      </c>
      <c r="AF5" s="1220"/>
      <c r="AG5" s="1220"/>
      <c r="AH5" s="1220"/>
      <c r="AI5" s="1220" t="s">
        <v>1268</v>
      </c>
      <c r="AJ5" s="1220"/>
      <c r="AK5" s="1220"/>
      <c r="AL5" s="1220"/>
      <c r="AM5" s="1220" t="s">
        <v>1269</v>
      </c>
      <c r="AN5" s="1220"/>
      <c r="AO5" s="1220"/>
      <c r="AP5" s="1220"/>
      <c r="AQ5" s="1220" t="s">
        <v>1270</v>
      </c>
      <c r="AR5" s="1220"/>
      <c r="AS5" s="1220"/>
      <c r="AT5" s="1220"/>
      <c r="AU5" s="1220" t="s">
        <v>1557</v>
      </c>
      <c r="AV5" s="1220"/>
      <c r="AW5" s="1220"/>
      <c r="AX5" s="1220"/>
      <c r="AY5" s="977"/>
      <c r="AZ5" s="970"/>
      <c r="BA5" s="1220" t="s">
        <v>2774</v>
      </c>
      <c r="BB5" s="1220"/>
      <c r="BC5" s="1220"/>
      <c r="BD5" s="1220"/>
      <c r="BE5" s="1220" t="s">
        <v>2775</v>
      </c>
      <c r="BF5" s="1220"/>
      <c r="BG5" s="1220"/>
      <c r="BH5" s="1220"/>
      <c r="BI5" s="1220" t="s">
        <v>2776</v>
      </c>
      <c r="BJ5" s="1220"/>
      <c r="BK5" s="1220"/>
      <c r="BL5" s="1220"/>
      <c r="BM5" s="1220" t="s">
        <v>2777</v>
      </c>
      <c r="BN5" s="1220"/>
      <c r="BO5" s="1220"/>
      <c r="BP5" s="1220"/>
      <c r="BQ5" s="1220" t="s">
        <v>3249</v>
      </c>
      <c r="BR5" s="1220"/>
    </row>
    <row r="6" spans="2:70" ht="16.5" customHeight="1" thickBot="1" x14ac:dyDescent="0.25">
      <c r="B6" s="1221"/>
      <c r="C6" s="529" t="s">
        <v>852</v>
      </c>
      <c r="D6" s="529" t="s">
        <v>899</v>
      </c>
      <c r="E6" s="529" t="s">
        <v>900</v>
      </c>
      <c r="F6" s="529" t="s">
        <v>991</v>
      </c>
      <c r="G6" s="529" t="s">
        <v>852</v>
      </c>
      <c r="H6" s="529" t="s">
        <v>899</v>
      </c>
      <c r="I6" s="529" t="s">
        <v>900</v>
      </c>
      <c r="J6" s="529" t="s">
        <v>991</v>
      </c>
      <c r="K6" s="529" t="s">
        <v>852</v>
      </c>
      <c r="L6" s="529" t="s">
        <v>899</v>
      </c>
      <c r="M6" s="529" t="s">
        <v>900</v>
      </c>
      <c r="N6" s="529" t="s">
        <v>991</v>
      </c>
      <c r="O6" s="529" t="s">
        <v>852</v>
      </c>
      <c r="P6" s="529" t="s">
        <v>899</v>
      </c>
      <c r="Q6" s="529" t="s">
        <v>900</v>
      </c>
      <c r="R6" s="529" t="s">
        <v>991</v>
      </c>
      <c r="S6" s="529" t="s">
        <v>852</v>
      </c>
      <c r="T6" s="529" t="s">
        <v>899</v>
      </c>
      <c r="U6" s="529" t="s">
        <v>900</v>
      </c>
      <c r="V6" s="529" t="s">
        <v>991</v>
      </c>
      <c r="W6" s="529" t="s">
        <v>852</v>
      </c>
      <c r="X6" s="529" t="s">
        <v>899</v>
      </c>
      <c r="Y6" s="529" t="s">
        <v>900</v>
      </c>
      <c r="Z6" s="529" t="s">
        <v>991</v>
      </c>
      <c r="AA6" s="529" t="s">
        <v>852</v>
      </c>
      <c r="AB6" s="529" t="s">
        <v>899</v>
      </c>
      <c r="AC6" s="529" t="s">
        <v>900</v>
      </c>
      <c r="AD6" s="529" t="s">
        <v>991</v>
      </c>
      <c r="AE6" s="529" t="s">
        <v>852</v>
      </c>
      <c r="AF6" s="529" t="s">
        <v>899</v>
      </c>
      <c r="AG6" s="529" t="s">
        <v>900</v>
      </c>
      <c r="AH6" s="529" t="s">
        <v>991</v>
      </c>
      <c r="AI6" s="529" t="s">
        <v>852</v>
      </c>
      <c r="AJ6" s="529" t="s">
        <v>899</v>
      </c>
      <c r="AK6" s="529" t="s">
        <v>900</v>
      </c>
      <c r="AL6" s="529" t="s">
        <v>991</v>
      </c>
      <c r="AM6" s="529" t="s">
        <v>852</v>
      </c>
      <c r="AN6" s="529" t="s">
        <v>899</v>
      </c>
      <c r="AO6" s="529" t="s">
        <v>900</v>
      </c>
      <c r="AP6" s="529" t="s">
        <v>991</v>
      </c>
      <c r="AQ6" s="529" t="s">
        <v>852</v>
      </c>
      <c r="AR6" s="529" t="s">
        <v>899</v>
      </c>
      <c r="AS6" s="529" t="s">
        <v>900</v>
      </c>
      <c r="AT6" s="529" t="s">
        <v>991</v>
      </c>
      <c r="AU6" s="893" t="s">
        <v>852</v>
      </c>
      <c r="AV6" s="893" t="s">
        <v>899</v>
      </c>
      <c r="AW6" s="893" t="s">
        <v>900</v>
      </c>
      <c r="AX6" s="893" t="s">
        <v>991</v>
      </c>
      <c r="AY6" s="977"/>
      <c r="AZ6" s="971"/>
      <c r="BA6" s="971" t="s">
        <v>852</v>
      </c>
      <c r="BB6" s="971" t="s">
        <v>899</v>
      </c>
      <c r="BC6" s="971" t="s">
        <v>900</v>
      </c>
      <c r="BD6" s="971" t="s">
        <v>991</v>
      </c>
      <c r="BE6" s="971" t="s">
        <v>852</v>
      </c>
      <c r="BF6" s="971" t="s">
        <v>899</v>
      </c>
      <c r="BG6" s="971" t="s">
        <v>900</v>
      </c>
      <c r="BH6" s="971" t="s">
        <v>991</v>
      </c>
      <c r="BI6" s="1067" t="s">
        <v>852</v>
      </c>
      <c r="BJ6" s="1067" t="s">
        <v>899</v>
      </c>
      <c r="BK6" s="1067" t="s">
        <v>900</v>
      </c>
      <c r="BL6" s="1067" t="s">
        <v>991</v>
      </c>
      <c r="BM6" s="1067" t="s">
        <v>852</v>
      </c>
      <c r="BN6" s="1067" t="s">
        <v>899</v>
      </c>
      <c r="BO6" s="1067" t="s">
        <v>900</v>
      </c>
      <c r="BP6" s="1067" t="s">
        <v>991</v>
      </c>
      <c r="BQ6" s="1067" t="s">
        <v>852</v>
      </c>
      <c r="BR6" s="1067" t="s">
        <v>899</v>
      </c>
    </row>
    <row r="7" spans="2:70" x14ac:dyDescent="0.2">
      <c r="B7" s="474" t="s">
        <v>1967</v>
      </c>
      <c r="C7" s="476"/>
      <c r="D7" s="476"/>
      <c r="E7" s="476"/>
      <c r="F7" s="476"/>
      <c r="G7" s="476"/>
      <c r="H7" s="476"/>
      <c r="I7" s="476"/>
      <c r="J7" s="476"/>
      <c r="K7" s="476"/>
      <c r="L7" s="476"/>
      <c r="M7" s="476"/>
      <c r="N7" s="476"/>
      <c r="O7" s="476"/>
      <c r="P7" s="476"/>
      <c r="Q7" s="476"/>
      <c r="R7" s="476"/>
      <c r="S7" s="476"/>
      <c r="T7" s="476"/>
      <c r="U7" s="476"/>
      <c r="V7" s="476"/>
      <c r="W7" s="476"/>
      <c r="X7" s="476"/>
      <c r="Y7" s="476"/>
      <c r="Z7" s="476"/>
      <c r="AA7" s="476"/>
      <c r="AB7" s="476"/>
      <c r="AC7" s="476"/>
      <c r="AD7" s="476"/>
      <c r="AE7" s="476"/>
      <c r="AF7" s="476"/>
      <c r="AG7" s="476"/>
      <c r="AH7" s="476"/>
      <c r="AI7" s="303"/>
      <c r="AJ7" s="303"/>
      <c r="AK7" s="303"/>
      <c r="AL7" s="303"/>
      <c r="AM7" s="303"/>
      <c r="AN7" s="303"/>
      <c r="AO7" s="303"/>
      <c r="AP7" s="303"/>
      <c r="AQ7" s="304"/>
      <c r="AR7" s="304"/>
      <c r="AS7" s="304"/>
      <c r="AT7" s="304"/>
      <c r="AU7" s="304"/>
      <c r="AV7" s="304"/>
      <c r="AZ7" s="947" t="s">
        <v>2778</v>
      </c>
      <c r="BA7" s="304"/>
      <c r="BB7" s="304"/>
      <c r="BC7" s="304"/>
      <c r="BD7" s="304"/>
      <c r="BE7" s="304"/>
      <c r="BF7" s="304"/>
      <c r="BG7" s="304"/>
      <c r="BH7" s="304"/>
      <c r="BI7" s="304"/>
      <c r="BJ7" s="304"/>
      <c r="BK7" s="304"/>
      <c r="BL7" s="304"/>
      <c r="BM7" s="304"/>
      <c r="BN7" s="304"/>
      <c r="BO7" s="304"/>
      <c r="BP7" s="304"/>
    </row>
    <row r="8" spans="2:70" x14ac:dyDescent="0.2">
      <c r="B8" s="477" t="s">
        <v>1551</v>
      </c>
      <c r="C8" s="305">
        <v>2348</v>
      </c>
      <c r="D8" s="305">
        <v>2475</v>
      </c>
      <c r="E8" s="305">
        <v>2582</v>
      </c>
      <c r="F8" s="305">
        <v>2897</v>
      </c>
      <c r="G8" s="305">
        <v>3030</v>
      </c>
      <c r="H8" s="305">
        <v>3265</v>
      </c>
      <c r="I8" s="305">
        <v>3424</v>
      </c>
      <c r="J8" s="305">
        <v>3555</v>
      </c>
      <c r="K8" s="305">
        <v>3761</v>
      </c>
      <c r="L8" s="305">
        <v>3947</v>
      </c>
      <c r="M8" s="305">
        <v>4091</v>
      </c>
      <c r="N8" s="305">
        <v>4179</v>
      </c>
      <c r="O8" s="305">
        <v>4444</v>
      </c>
      <c r="P8" s="305">
        <v>4979</v>
      </c>
      <c r="Q8" s="305">
        <v>5124</v>
      </c>
      <c r="R8" s="305">
        <v>5282</v>
      </c>
      <c r="S8" s="305">
        <v>5421</v>
      </c>
      <c r="T8" s="305">
        <v>5857</v>
      </c>
      <c r="U8" s="305">
        <v>5961</v>
      </c>
      <c r="V8" s="305">
        <v>6040</v>
      </c>
      <c r="W8" s="305">
        <v>6119</v>
      </c>
      <c r="X8" s="305">
        <v>6587</v>
      </c>
      <c r="Y8" s="305">
        <v>6634</v>
      </c>
      <c r="Z8" s="305">
        <v>6671</v>
      </c>
      <c r="AA8" s="305">
        <v>6727</v>
      </c>
      <c r="AB8" s="305">
        <v>7036</v>
      </c>
      <c r="AC8" s="305">
        <v>7089</v>
      </c>
      <c r="AD8" s="305">
        <v>7416</v>
      </c>
      <c r="AE8" s="305">
        <v>7885</v>
      </c>
      <c r="AF8" s="305">
        <v>8905</v>
      </c>
      <c r="AG8" s="305">
        <v>9099</v>
      </c>
      <c r="AH8" s="305">
        <v>9291</v>
      </c>
      <c r="AI8" s="305">
        <v>9412</v>
      </c>
      <c r="AJ8" s="305">
        <v>9896</v>
      </c>
      <c r="AK8" s="305">
        <v>9946</v>
      </c>
      <c r="AL8" s="305">
        <v>10013</v>
      </c>
      <c r="AM8" s="305">
        <v>10135</v>
      </c>
      <c r="AN8" s="305">
        <v>10596</v>
      </c>
      <c r="AO8" s="305">
        <v>10599</v>
      </c>
      <c r="AP8" s="305">
        <v>10640</v>
      </c>
      <c r="AQ8" s="306">
        <v>10785</v>
      </c>
      <c r="AR8" s="306">
        <v>11149</v>
      </c>
      <c r="AS8" s="306">
        <v>11174</v>
      </c>
      <c r="AT8" s="306">
        <v>11315</v>
      </c>
      <c r="AU8" s="306">
        <v>11437</v>
      </c>
      <c r="AV8" s="306">
        <v>12442</v>
      </c>
      <c r="AW8" s="306">
        <v>12527</v>
      </c>
      <c r="AX8" s="306">
        <v>12674</v>
      </c>
      <c r="AY8" s="978"/>
      <c r="AZ8" s="948" t="s">
        <v>1551</v>
      </c>
      <c r="BA8" s="306">
        <v>13499</v>
      </c>
      <c r="BB8" s="306">
        <v>13926</v>
      </c>
      <c r="BC8" s="306">
        <v>13899</v>
      </c>
      <c r="BD8" s="306">
        <v>14150</v>
      </c>
      <c r="BE8" s="306">
        <v>14285</v>
      </c>
      <c r="BF8" s="306">
        <v>14610</v>
      </c>
      <c r="BG8" s="306">
        <v>14710</v>
      </c>
      <c r="BH8" s="306">
        <v>14850</v>
      </c>
      <c r="BI8" s="306">
        <v>14932</v>
      </c>
      <c r="BJ8" s="306">
        <v>15346</v>
      </c>
      <c r="BK8" s="306">
        <v>15408</v>
      </c>
      <c r="BL8" s="306">
        <v>15481</v>
      </c>
      <c r="BM8" s="306">
        <v>15451</v>
      </c>
      <c r="BN8" s="306">
        <v>15930</v>
      </c>
      <c r="BO8" s="306">
        <v>15947</v>
      </c>
      <c r="BP8" s="306">
        <v>15922</v>
      </c>
      <c r="BQ8" s="306">
        <v>15978</v>
      </c>
      <c r="BR8" s="306">
        <v>16165</v>
      </c>
    </row>
    <row r="9" spans="2:70" x14ac:dyDescent="0.2">
      <c r="B9" s="477" t="s">
        <v>1550</v>
      </c>
      <c r="C9" s="305">
        <v>723</v>
      </c>
      <c r="D9" s="305">
        <v>786</v>
      </c>
      <c r="E9" s="305">
        <v>842</v>
      </c>
      <c r="F9" s="305">
        <v>1028</v>
      </c>
      <c r="G9" s="305">
        <v>1141</v>
      </c>
      <c r="H9" s="305">
        <v>1217</v>
      </c>
      <c r="I9" s="305">
        <v>1363</v>
      </c>
      <c r="J9" s="305">
        <v>1612</v>
      </c>
      <c r="K9" s="305">
        <v>1729</v>
      </c>
      <c r="L9" s="305">
        <v>1948</v>
      </c>
      <c r="M9" s="305">
        <v>2174</v>
      </c>
      <c r="N9" s="305">
        <v>2294</v>
      </c>
      <c r="O9" s="305">
        <v>2470</v>
      </c>
      <c r="P9" s="305">
        <v>2618</v>
      </c>
      <c r="Q9" s="305">
        <v>3021</v>
      </c>
      <c r="R9" s="305">
        <v>3121.02</v>
      </c>
      <c r="S9" s="305">
        <v>3275</v>
      </c>
      <c r="T9" s="305">
        <v>3523</v>
      </c>
      <c r="U9" s="305">
        <v>3783</v>
      </c>
      <c r="V9" s="305">
        <v>3999</v>
      </c>
      <c r="W9" s="305">
        <v>4055</v>
      </c>
      <c r="X9" s="305">
        <v>4217</v>
      </c>
      <c r="Y9" s="305">
        <v>4375</v>
      </c>
      <c r="Z9" s="305">
        <v>4465</v>
      </c>
      <c r="AA9" s="305">
        <v>4562</v>
      </c>
      <c r="AB9" s="305">
        <v>4734</v>
      </c>
      <c r="AC9" s="305">
        <v>4948</v>
      </c>
      <c r="AD9" s="305">
        <v>5200</v>
      </c>
      <c r="AE9" s="305">
        <v>5318</v>
      </c>
      <c r="AF9" s="305">
        <v>5409</v>
      </c>
      <c r="AG9" s="305">
        <v>5548</v>
      </c>
      <c r="AH9" s="305">
        <v>5745</v>
      </c>
      <c r="AI9" s="305">
        <v>5987</v>
      </c>
      <c r="AJ9" s="305">
        <v>6232</v>
      </c>
      <c r="AK9" s="305">
        <v>6449</v>
      </c>
      <c r="AL9" s="305">
        <v>6757</v>
      </c>
      <c r="AM9" s="305">
        <v>6974</v>
      </c>
      <c r="AN9" s="305">
        <v>7684</v>
      </c>
      <c r="AO9" s="305">
        <v>8016</v>
      </c>
      <c r="AP9" s="305">
        <v>8240</v>
      </c>
      <c r="AQ9" s="306">
        <v>8438</v>
      </c>
      <c r="AR9" s="306">
        <v>9018</v>
      </c>
      <c r="AS9" s="306">
        <v>9312</v>
      </c>
      <c r="AT9" s="306">
        <v>9597</v>
      </c>
      <c r="AU9" s="306">
        <v>10099</v>
      </c>
      <c r="AV9" s="306">
        <v>10736</v>
      </c>
      <c r="AW9" s="306">
        <v>11100</v>
      </c>
      <c r="AX9" s="306">
        <v>11381</v>
      </c>
      <c r="AY9" s="978"/>
      <c r="AZ9" s="948" t="s">
        <v>1550</v>
      </c>
      <c r="BA9" s="306">
        <v>11803</v>
      </c>
      <c r="BB9" s="306">
        <v>12352</v>
      </c>
      <c r="BC9" s="306">
        <v>12515</v>
      </c>
      <c r="BD9" s="306">
        <v>12689</v>
      </c>
      <c r="BE9" s="306">
        <v>12963</v>
      </c>
      <c r="BF9" s="306">
        <v>13409</v>
      </c>
      <c r="BG9" s="306">
        <v>13835</v>
      </c>
      <c r="BH9" s="306">
        <v>14019</v>
      </c>
      <c r="BI9" s="306">
        <v>14148</v>
      </c>
      <c r="BJ9" s="306">
        <v>14361</v>
      </c>
      <c r="BK9" s="306">
        <v>14575</v>
      </c>
      <c r="BL9" s="306">
        <v>14722</v>
      </c>
      <c r="BM9" s="306">
        <v>14957</v>
      </c>
      <c r="BN9" s="306">
        <v>15252</v>
      </c>
      <c r="BO9" s="306">
        <v>15559</v>
      </c>
      <c r="BP9" s="306">
        <v>15612</v>
      </c>
      <c r="BQ9" s="306">
        <v>15770</v>
      </c>
      <c r="BR9" s="306">
        <v>16041</v>
      </c>
    </row>
    <row r="10" spans="2:70" x14ac:dyDescent="0.2">
      <c r="B10" s="477" t="s">
        <v>1530</v>
      </c>
      <c r="C10" s="305">
        <v>0</v>
      </c>
      <c r="D10" s="305">
        <v>0</v>
      </c>
      <c r="E10" s="305">
        <v>0</v>
      </c>
      <c r="F10" s="305">
        <v>0</v>
      </c>
      <c r="G10" s="305">
        <v>21898</v>
      </c>
      <c r="H10" s="305">
        <v>26845</v>
      </c>
      <c r="I10" s="305">
        <v>27127</v>
      </c>
      <c r="J10" s="305">
        <v>32331</v>
      </c>
      <c r="K10" s="305">
        <v>34772</v>
      </c>
      <c r="L10" s="305">
        <v>38460</v>
      </c>
      <c r="M10" s="305">
        <v>43211</v>
      </c>
      <c r="N10" s="305">
        <v>46329</v>
      </c>
      <c r="O10" s="305">
        <v>44258</v>
      </c>
      <c r="P10" s="305">
        <v>41224</v>
      </c>
      <c r="Q10" s="305">
        <v>42860</v>
      </c>
      <c r="R10" s="305">
        <v>43903</v>
      </c>
      <c r="S10" s="305">
        <v>46666</v>
      </c>
      <c r="T10" s="305">
        <v>48944</v>
      </c>
      <c r="U10" s="305">
        <v>48399</v>
      </c>
      <c r="V10" s="305">
        <v>49715</v>
      </c>
      <c r="W10" s="305">
        <v>51685</v>
      </c>
      <c r="X10" s="305">
        <v>50920</v>
      </c>
      <c r="Y10" s="305">
        <v>51577</v>
      </c>
      <c r="Z10" s="305">
        <v>52049</v>
      </c>
      <c r="AA10" s="305">
        <v>48632</v>
      </c>
      <c r="AB10" s="305">
        <v>44383</v>
      </c>
      <c r="AC10" s="305">
        <v>40539</v>
      </c>
      <c r="AD10" s="305">
        <v>37232</v>
      </c>
      <c r="AE10" s="305">
        <v>36473</v>
      </c>
      <c r="AF10" s="305">
        <v>35703</v>
      </c>
      <c r="AG10" s="305">
        <v>35292</v>
      </c>
      <c r="AH10" s="305">
        <v>34879</v>
      </c>
      <c r="AI10" s="305">
        <v>34229</v>
      </c>
      <c r="AJ10" s="305">
        <v>34724</v>
      </c>
      <c r="AK10" s="305">
        <v>33189</v>
      </c>
      <c r="AL10" s="305">
        <v>33748</v>
      </c>
      <c r="AM10" s="305">
        <v>33749</v>
      </c>
      <c r="AN10" s="305">
        <v>33734</v>
      </c>
      <c r="AO10" s="305">
        <v>33802</v>
      </c>
      <c r="AP10" s="305">
        <v>34428</v>
      </c>
      <c r="AQ10" s="306">
        <v>34471</v>
      </c>
      <c r="AR10" s="306">
        <v>34945</v>
      </c>
      <c r="AS10" s="306">
        <v>37286</v>
      </c>
      <c r="AT10" s="306">
        <v>41183</v>
      </c>
      <c r="AU10" s="306">
        <v>44383</v>
      </c>
      <c r="AV10" s="306">
        <v>50072</v>
      </c>
      <c r="AW10" s="306">
        <v>52501</v>
      </c>
      <c r="AX10" s="306">
        <v>50769</v>
      </c>
      <c r="AY10" s="978"/>
      <c r="AZ10" s="948" t="s">
        <v>1530</v>
      </c>
      <c r="BA10" s="306">
        <v>51009</v>
      </c>
      <c r="BB10" s="306">
        <v>52062</v>
      </c>
      <c r="BC10" s="306">
        <v>52854</v>
      </c>
      <c r="BD10" s="306">
        <v>54490</v>
      </c>
      <c r="BE10" s="306">
        <v>49929</v>
      </c>
      <c r="BF10" s="306">
        <v>52506</v>
      </c>
      <c r="BG10" s="306">
        <v>53509</v>
      </c>
      <c r="BH10" s="306">
        <v>53511</v>
      </c>
      <c r="BI10" s="306">
        <v>53269</v>
      </c>
      <c r="BJ10" s="306">
        <v>49621</v>
      </c>
      <c r="BK10" s="306">
        <v>55240</v>
      </c>
      <c r="BL10" s="306">
        <v>56911</v>
      </c>
      <c r="BM10" s="306">
        <v>56824</v>
      </c>
      <c r="BN10" s="306">
        <v>47567</v>
      </c>
      <c r="BO10" s="306">
        <v>48763</v>
      </c>
      <c r="BP10" s="306">
        <v>49067</v>
      </c>
      <c r="BQ10" s="306">
        <v>52924</v>
      </c>
      <c r="BR10" s="306">
        <v>62480</v>
      </c>
    </row>
    <row r="11" spans="2:70" x14ac:dyDescent="0.2">
      <c r="B11" s="477"/>
      <c r="C11" s="305"/>
      <c r="D11" s="305"/>
      <c r="E11" s="305"/>
      <c r="F11" s="305"/>
      <c r="G11" s="305"/>
      <c r="H11" s="305"/>
      <c r="I11" s="305"/>
      <c r="J11" s="305"/>
      <c r="K11" s="305"/>
      <c r="L11" s="305"/>
      <c r="M11" s="305"/>
      <c r="N11" s="305"/>
      <c r="O11" s="305"/>
      <c r="P11" s="305"/>
      <c r="Q11" s="305"/>
      <c r="R11" s="305"/>
      <c r="S11" s="305"/>
      <c r="T11" s="305"/>
      <c r="U11" s="305"/>
      <c r="V11" s="305"/>
      <c r="W11" s="305"/>
      <c r="X11" s="305"/>
      <c r="Y11" s="305"/>
      <c r="Z11" s="305"/>
      <c r="AA11" s="305"/>
      <c r="AB11" s="305"/>
      <c r="AC11" s="305"/>
      <c r="AD11" s="305"/>
      <c r="AE11" s="305"/>
      <c r="AF11" s="305"/>
      <c r="AG11" s="305"/>
      <c r="AH11" s="305"/>
      <c r="AI11" s="305"/>
      <c r="AJ11" s="305"/>
      <c r="AK11" s="305"/>
      <c r="AL11" s="305"/>
      <c r="AM11" s="305"/>
      <c r="AN11" s="305"/>
      <c r="AO11" s="305"/>
      <c r="AP11" s="305"/>
      <c r="AQ11" s="306"/>
      <c r="AR11" s="306"/>
      <c r="AS11" s="306"/>
      <c r="AT11" s="306"/>
      <c r="AU11" s="306"/>
      <c r="AV11" s="306"/>
      <c r="AW11" s="306"/>
      <c r="AX11" s="306"/>
      <c r="AY11" s="979"/>
      <c r="AZ11" s="949"/>
      <c r="BA11" s="306"/>
      <c r="BB11" s="306"/>
      <c r="BC11" s="306"/>
      <c r="BD11" s="306"/>
      <c r="BE11" s="306"/>
      <c r="BF11" s="306"/>
      <c r="BG11" s="306"/>
      <c r="BH11" s="306"/>
      <c r="BI11" s="306"/>
      <c r="BJ11" s="306"/>
      <c r="BK11" s="306"/>
      <c r="BL11" s="306"/>
      <c r="BM11" s="306"/>
      <c r="BN11" s="306"/>
      <c r="BO11" s="306"/>
      <c r="BP11" s="306"/>
      <c r="BQ11" s="306"/>
      <c r="BR11" s="306"/>
    </row>
    <row r="12" spans="2:70" x14ac:dyDescent="0.2">
      <c r="B12" s="474" t="s">
        <v>1531</v>
      </c>
      <c r="C12" s="478"/>
      <c r="D12" s="478"/>
      <c r="E12" s="478"/>
      <c r="F12" s="478"/>
      <c r="G12" s="478"/>
      <c r="H12" s="478"/>
      <c r="I12" s="478"/>
      <c r="J12" s="478"/>
      <c r="K12" s="478"/>
      <c r="L12" s="478"/>
      <c r="M12" s="478"/>
      <c r="N12" s="478"/>
      <c r="O12" s="478"/>
      <c r="P12" s="478"/>
      <c r="Q12" s="478"/>
      <c r="R12" s="478"/>
      <c r="S12" s="478"/>
      <c r="T12" s="478"/>
      <c r="U12" s="478"/>
      <c r="V12" s="478"/>
      <c r="W12" s="478"/>
      <c r="X12" s="478"/>
      <c r="Y12" s="478"/>
      <c r="Z12" s="478"/>
      <c r="AA12" s="478"/>
      <c r="AB12" s="478"/>
      <c r="AC12" s="478"/>
      <c r="AD12" s="478"/>
      <c r="AE12" s="478"/>
      <c r="AF12" s="478"/>
      <c r="AG12" s="478"/>
      <c r="AH12" s="478"/>
      <c r="AI12" s="305"/>
      <c r="AJ12" s="305"/>
      <c r="AK12" s="305"/>
      <c r="AL12" s="305"/>
      <c r="AM12" s="305"/>
      <c r="AN12" s="305"/>
      <c r="AO12" s="305"/>
      <c r="AP12" s="305"/>
      <c r="AQ12" s="306"/>
      <c r="AR12" s="306"/>
      <c r="AS12" s="306"/>
      <c r="AT12" s="306"/>
      <c r="AU12" s="306"/>
      <c r="AV12" s="306"/>
      <c r="AW12" s="306"/>
      <c r="AX12" s="306"/>
      <c r="AY12" s="979"/>
      <c r="AZ12" s="947" t="s">
        <v>1531</v>
      </c>
      <c r="BA12" s="306"/>
      <c r="BB12" s="306"/>
      <c r="BC12" s="306"/>
      <c r="BD12" s="306"/>
      <c r="BE12" s="306"/>
      <c r="BF12" s="306"/>
      <c r="BG12" s="306"/>
      <c r="BH12" s="306"/>
      <c r="BI12" s="306"/>
      <c r="BJ12" s="306"/>
      <c r="BK12" s="306"/>
      <c r="BL12" s="306"/>
      <c r="BM12" s="306"/>
      <c r="BN12" s="306"/>
      <c r="BO12" s="306"/>
      <c r="BP12" s="306"/>
      <c r="BQ12" s="306"/>
      <c r="BR12" s="306"/>
    </row>
    <row r="13" spans="2:70" x14ac:dyDescent="0.2">
      <c r="B13" s="477" t="s">
        <v>1532</v>
      </c>
      <c r="C13" s="305">
        <v>729.38199999999995</v>
      </c>
      <c r="D13" s="305">
        <v>808.05399999999997</v>
      </c>
      <c r="E13" s="305">
        <v>898.08299999999997</v>
      </c>
      <c r="F13" s="305">
        <v>1040.577</v>
      </c>
      <c r="G13" s="305">
        <v>1181</v>
      </c>
      <c r="H13" s="305">
        <v>1257.134</v>
      </c>
      <c r="I13" s="305">
        <v>1449.095</v>
      </c>
      <c r="J13" s="305">
        <v>973.47</v>
      </c>
      <c r="K13" s="305">
        <v>1355.0540000000001</v>
      </c>
      <c r="L13" s="305">
        <v>1547.5440000000001</v>
      </c>
      <c r="M13" s="305">
        <v>1663.079</v>
      </c>
      <c r="N13" s="305">
        <v>1698.424</v>
      </c>
      <c r="O13" s="305">
        <v>1623</v>
      </c>
      <c r="P13" s="305">
        <v>1664.0709999999999</v>
      </c>
      <c r="Q13" s="305">
        <v>1551.2560000000001</v>
      </c>
      <c r="R13" s="305">
        <v>1777.2370000000001</v>
      </c>
      <c r="S13" s="305">
        <v>1752.606</v>
      </c>
      <c r="T13" s="305">
        <v>1784.6289999999999</v>
      </c>
      <c r="U13" s="305">
        <v>1673.8689999999999</v>
      </c>
      <c r="V13" s="305">
        <v>1663.662</v>
      </c>
      <c r="W13" s="305">
        <v>1644.566</v>
      </c>
      <c r="X13" s="305">
        <v>1631.818</v>
      </c>
      <c r="Y13" s="305">
        <v>1605.806</v>
      </c>
      <c r="Z13" s="305">
        <v>1613.47</v>
      </c>
      <c r="AA13" s="305">
        <v>1676.691</v>
      </c>
      <c r="AB13" s="305">
        <v>1564.2460000000001</v>
      </c>
      <c r="AC13" s="305">
        <v>1384.1010000000001</v>
      </c>
      <c r="AD13" s="305">
        <v>1384.8144369038826</v>
      </c>
      <c r="AE13" s="305">
        <v>1363</v>
      </c>
      <c r="AF13" s="305">
        <v>1278</v>
      </c>
      <c r="AG13" s="305">
        <v>1266</v>
      </c>
      <c r="AH13" s="305">
        <v>1231</v>
      </c>
      <c r="AI13" s="305">
        <v>1274.066</v>
      </c>
      <c r="AJ13" s="305">
        <v>1271.174</v>
      </c>
      <c r="AK13" s="305">
        <v>1270.7750000000001</v>
      </c>
      <c r="AL13" s="305">
        <v>1087.7716350000001</v>
      </c>
      <c r="AM13" s="305">
        <v>1508.34</v>
      </c>
      <c r="AN13" s="305">
        <v>1335.9760000000001</v>
      </c>
      <c r="AO13" s="305">
        <v>1333.674</v>
      </c>
      <c r="AP13" s="305">
        <v>1333.827</v>
      </c>
      <c r="AQ13" s="306">
        <v>1319.4059999999999</v>
      </c>
      <c r="AR13" s="306">
        <v>1332</v>
      </c>
      <c r="AS13" s="306">
        <v>1346</v>
      </c>
      <c r="AT13" s="306">
        <v>1369.9580000000001</v>
      </c>
      <c r="AU13" s="306">
        <v>1391.5709999999999</v>
      </c>
      <c r="AV13" s="306">
        <v>1394.223</v>
      </c>
      <c r="AW13" s="306">
        <v>1433</v>
      </c>
      <c r="AX13" s="306">
        <v>1450.095</v>
      </c>
      <c r="AY13" s="978"/>
      <c r="AZ13" s="948" t="s">
        <v>1532</v>
      </c>
      <c r="BA13" s="306">
        <v>1211582</v>
      </c>
      <c r="BB13" s="306">
        <v>1208763</v>
      </c>
      <c r="BC13" s="306">
        <v>1247836</v>
      </c>
      <c r="BD13" s="306">
        <v>1292136</v>
      </c>
      <c r="BE13" s="306">
        <v>1333916</v>
      </c>
      <c r="BF13" s="306">
        <v>1374073</v>
      </c>
      <c r="BG13" s="306">
        <v>1423768</v>
      </c>
      <c r="BH13" s="306">
        <v>1453867</v>
      </c>
      <c r="BI13" s="306">
        <v>1483730</v>
      </c>
      <c r="BJ13" s="306">
        <v>1522366</v>
      </c>
      <c r="BK13" s="306">
        <v>1555508</v>
      </c>
      <c r="BL13" s="306">
        <v>1589120</v>
      </c>
      <c r="BM13" s="306">
        <v>1619343</v>
      </c>
      <c r="BN13" s="306">
        <v>1643903</v>
      </c>
      <c r="BO13" s="306">
        <v>1663286</v>
      </c>
      <c r="BP13" s="306">
        <v>1655030</v>
      </c>
      <c r="BQ13" s="306">
        <v>1639115</v>
      </c>
      <c r="BR13" s="306">
        <v>1691037</v>
      </c>
    </row>
    <row r="14" spans="2:70" x14ac:dyDescent="0.2">
      <c r="B14" s="477" t="s">
        <v>1960</v>
      </c>
      <c r="C14" s="305">
        <v>12728</v>
      </c>
      <c r="D14" s="305">
        <v>14145</v>
      </c>
      <c r="E14" s="305">
        <v>15515</v>
      </c>
      <c r="F14" s="305">
        <v>19340</v>
      </c>
      <c r="G14" s="305">
        <v>23626</v>
      </c>
      <c r="H14" s="305">
        <v>27099</v>
      </c>
      <c r="I14" s="305">
        <v>29679</v>
      </c>
      <c r="J14" s="305">
        <v>33537.705999999998</v>
      </c>
      <c r="K14" s="305">
        <v>36643.203000000001</v>
      </c>
      <c r="L14" s="305">
        <v>39197.709000000003</v>
      </c>
      <c r="M14" s="305">
        <v>40575.928</v>
      </c>
      <c r="N14" s="305">
        <v>42822.404000000002</v>
      </c>
      <c r="O14" s="305">
        <v>46233.57</v>
      </c>
      <c r="P14" s="305">
        <v>46843.803</v>
      </c>
      <c r="Q14" s="305">
        <v>44653.377</v>
      </c>
      <c r="R14" s="305">
        <v>44426.536999999997</v>
      </c>
      <c r="S14" s="305">
        <v>43860.123</v>
      </c>
      <c r="T14" s="305">
        <v>40523.097999999998</v>
      </c>
      <c r="U14" s="305">
        <v>37586.637000000002</v>
      </c>
      <c r="V14" s="305">
        <v>35532.830999999998</v>
      </c>
      <c r="W14" s="305">
        <v>33827.622000000003</v>
      </c>
      <c r="X14" s="305">
        <v>31257.379390999999</v>
      </c>
      <c r="Y14" s="305">
        <v>29344.764999999999</v>
      </c>
      <c r="Z14" s="305">
        <v>28280.149000000001</v>
      </c>
      <c r="AA14" s="305">
        <v>26868.491000000002</v>
      </c>
      <c r="AB14" s="305">
        <v>25799.421999999999</v>
      </c>
      <c r="AC14" s="305">
        <v>24839.156168999998</v>
      </c>
      <c r="AD14" s="305">
        <v>24626.206048</v>
      </c>
      <c r="AE14" s="305">
        <v>23585.583999999999</v>
      </c>
      <c r="AF14" s="305">
        <v>23112.169833</v>
      </c>
      <c r="AG14" s="305">
        <v>22906.613593000002</v>
      </c>
      <c r="AH14" s="305">
        <v>22934.116000000002</v>
      </c>
      <c r="AI14" s="305">
        <v>24206.993999999999</v>
      </c>
      <c r="AJ14" s="305">
        <v>24360.019</v>
      </c>
      <c r="AK14" s="305">
        <v>21042.136999999999</v>
      </c>
      <c r="AL14" s="305">
        <v>21794.682593000001</v>
      </c>
      <c r="AM14" s="305">
        <v>22345.953593000002</v>
      </c>
      <c r="AN14" s="305">
        <v>21180.265593000004</v>
      </c>
      <c r="AO14" s="305">
        <v>21326.829593000002</v>
      </c>
      <c r="AP14" s="305">
        <v>22769.764593000004</v>
      </c>
      <c r="AQ14" s="306">
        <v>22632.579000000002</v>
      </c>
      <c r="AR14" s="306">
        <v>22681.604593000004</v>
      </c>
      <c r="AS14" s="306">
        <v>22311.817593000003</v>
      </c>
      <c r="AT14" s="306">
        <v>23856.804</v>
      </c>
      <c r="AU14" s="306">
        <v>24093.786</v>
      </c>
      <c r="AV14" s="306">
        <v>24704.255000000001</v>
      </c>
      <c r="AW14" s="306">
        <v>24714</v>
      </c>
      <c r="AX14" s="306"/>
      <c r="AY14" s="979"/>
      <c r="AZ14" s="948" t="s">
        <v>2779</v>
      </c>
      <c r="BA14" s="306">
        <v>17473270</v>
      </c>
      <c r="BB14" s="306">
        <v>17470297</v>
      </c>
      <c r="BC14" s="306">
        <v>17542788</v>
      </c>
      <c r="BD14" s="306">
        <v>17857561</v>
      </c>
      <c r="BE14" s="306">
        <v>18778525</v>
      </c>
      <c r="BF14" s="306">
        <v>19847969</v>
      </c>
      <c r="BG14" s="306">
        <v>20984868</v>
      </c>
      <c r="BH14" s="306">
        <v>21712069</v>
      </c>
      <c r="BI14" s="306">
        <v>22475259</v>
      </c>
      <c r="BJ14" s="306">
        <v>23303422</v>
      </c>
      <c r="BK14" s="306">
        <v>23972022</v>
      </c>
      <c r="BL14" s="306">
        <v>24831777</v>
      </c>
      <c r="BM14" s="306">
        <v>25282706</v>
      </c>
      <c r="BN14" s="306">
        <v>26440418</v>
      </c>
      <c r="BO14" s="306">
        <v>26519480</v>
      </c>
      <c r="BP14" s="306">
        <v>26698046</v>
      </c>
      <c r="BQ14" s="306">
        <v>26670759</v>
      </c>
      <c r="BR14" s="306">
        <v>27591577</v>
      </c>
    </row>
    <row r="15" spans="2:70" x14ac:dyDescent="0.2">
      <c r="B15" s="477"/>
      <c r="C15" s="305"/>
      <c r="D15" s="305"/>
      <c r="E15" s="305"/>
      <c r="F15" s="305"/>
      <c r="G15" s="305"/>
      <c r="H15" s="305"/>
      <c r="I15" s="305"/>
      <c r="J15" s="305"/>
      <c r="K15" s="305"/>
      <c r="L15" s="305"/>
      <c r="M15" s="305"/>
      <c r="N15" s="305"/>
      <c r="O15" s="305"/>
      <c r="P15" s="305"/>
      <c r="Q15" s="305"/>
      <c r="R15" s="305"/>
      <c r="S15" s="305"/>
      <c r="T15" s="305"/>
      <c r="U15" s="305"/>
      <c r="V15" s="305"/>
      <c r="W15" s="305"/>
      <c r="X15" s="305"/>
      <c r="Y15" s="305"/>
      <c r="Z15" s="305"/>
      <c r="AA15" s="305"/>
      <c r="AB15" s="305"/>
      <c r="AC15" s="305"/>
      <c r="AD15" s="305"/>
      <c r="AE15" s="305"/>
      <c r="AF15" s="305"/>
      <c r="AG15" s="305"/>
      <c r="AH15" s="305"/>
      <c r="AI15" s="305"/>
      <c r="AJ15" s="305"/>
      <c r="AK15" s="305"/>
      <c r="AL15" s="305"/>
      <c r="AM15" s="305"/>
      <c r="AN15" s="305"/>
      <c r="AO15" s="305"/>
      <c r="AP15" s="305"/>
      <c r="AQ15" s="306"/>
      <c r="AR15" s="306"/>
      <c r="AS15" s="306"/>
      <c r="AT15" s="306"/>
      <c r="AU15" s="306"/>
      <c r="AV15" s="306"/>
      <c r="AW15" s="306"/>
      <c r="AX15" s="306"/>
      <c r="AY15" s="979"/>
      <c r="AZ15" s="949" t="s">
        <v>2780</v>
      </c>
      <c r="BA15" s="306">
        <v>7325910</v>
      </c>
      <c r="BB15" s="306">
        <v>6806138</v>
      </c>
      <c r="BC15" s="306">
        <v>7727967</v>
      </c>
      <c r="BD15" s="306">
        <v>8043044</v>
      </c>
      <c r="BE15" s="306">
        <v>8224719</v>
      </c>
      <c r="BF15" s="306">
        <v>8385281</v>
      </c>
      <c r="BG15" s="306">
        <v>8528797</v>
      </c>
      <c r="BH15" s="306">
        <v>8586819</v>
      </c>
      <c r="BI15" s="306">
        <v>8722621</v>
      </c>
      <c r="BJ15" s="306">
        <v>8805431</v>
      </c>
      <c r="BK15" s="306">
        <v>8692010</v>
      </c>
      <c r="BL15" s="306">
        <v>8485391</v>
      </c>
      <c r="BM15" s="306">
        <v>8072487</v>
      </c>
      <c r="BN15" s="306">
        <v>7650190</v>
      </c>
      <c r="BO15" s="306">
        <v>7541264</v>
      </c>
      <c r="BP15" s="306">
        <v>6943385</v>
      </c>
      <c r="BQ15" s="306">
        <v>6978079</v>
      </c>
      <c r="BR15" s="306">
        <v>7245554</v>
      </c>
    </row>
    <row r="16" spans="2:70" x14ac:dyDescent="0.2">
      <c r="B16" s="474" t="s">
        <v>1961</v>
      </c>
      <c r="C16" s="305">
        <v>1468.836</v>
      </c>
      <c r="D16" s="305">
        <v>1585</v>
      </c>
      <c r="E16" s="305">
        <v>1711.8969999999999</v>
      </c>
      <c r="F16" s="305">
        <v>1932.9949999999999</v>
      </c>
      <c r="G16" s="305">
        <v>2197</v>
      </c>
      <c r="H16" s="305">
        <v>2862.585</v>
      </c>
      <c r="I16" s="305">
        <v>3032.971</v>
      </c>
      <c r="J16" s="305">
        <v>2740.28</v>
      </c>
      <c r="K16" s="305">
        <v>3303.5079999999998</v>
      </c>
      <c r="L16" s="305">
        <v>3483.1849999999999</v>
      </c>
      <c r="M16" s="305">
        <v>3787.9090000000001</v>
      </c>
      <c r="N16" s="305">
        <v>3982.5920000000001</v>
      </c>
      <c r="O16" s="305">
        <v>4729</v>
      </c>
      <c r="P16" s="305">
        <v>4816.4769999999999</v>
      </c>
      <c r="Q16" s="305">
        <v>4679.5320000000002</v>
      </c>
      <c r="R16" s="305">
        <v>4905.268</v>
      </c>
      <c r="S16" s="305">
        <v>5145.1379999999999</v>
      </c>
      <c r="T16" s="305">
        <v>5984.8379999999997</v>
      </c>
      <c r="U16" s="305">
        <v>5833.62</v>
      </c>
      <c r="V16" s="305">
        <v>6395.1859999999997</v>
      </c>
      <c r="W16" s="305">
        <v>6898.3689999999997</v>
      </c>
      <c r="X16" s="305">
        <v>7555.0159999999996</v>
      </c>
      <c r="Y16" s="305">
        <v>8085.6850000000004</v>
      </c>
      <c r="Z16" s="305">
        <v>8139.6679999999997</v>
      </c>
      <c r="AA16" s="305">
        <v>8697.0490000000009</v>
      </c>
      <c r="AB16" s="305">
        <v>10910.371999999999</v>
      </c>
      <c r="AC16" s="305">
        <v>11347.761</v>
      </c>
      <c r="AD16" s="305">
        <v>11989.627</v>
      </c>
      <c r="AE16" s="305">
        <v>12553</v>
      </c>
      <c r="AF16" s="305">
        <v>13321</v>
      </c>
      <c r="AG16" s="305">
        <v>14674</v>
      </c>
      <c r="AH16" s="305">
        <v>15984</v>
      </c>
      <c r="AI16" s="305">
        <v>17588.145</v>
      </c>
      <c r="AJ16" s="305">
        <v>18571.52</v>
      </c>
      <c r="AK16" s="305">
        <v>19575.418000000001</v>
      </c>
      <c r="AL16" s="305">
        <v>20267.433000000001</v>
      </c>
      <c r="AM16" s="305">
        <v>20871.585999999999</v>
      </c>
      <c r="AN16" s="305">
        <v>20048.083999999999</v>
      </c>
      <c r="AO16" s="305">
        <v>22019.674999999999</v>
      </c>
      <c r="AP16" s="305">
        <v>23061.170999999998</v>
      </c>
      <c r="AQ16" s="306">
        <v>23402.794999999998</v>
      </c>
      <c r="AR16" s="306">
        <v>23727.594000000001</v>
      </c>
      <c r="AS16" s="306">
        <v>24279.294999999998</v>
      </c>
      <c r="AT16" s="306">
        <v>25024.235000000001</v>
      </c>
      <c r="AU16" s="306">
        <v>25871.23</v>
      </c>
      <c r="AV16" s="306">
        <v>26489.224999999999</v>
      </c>
      <c r="AW16" s="306">
        <v>27426</v>
      </c>
      <c r="AX16" s="306">
        <v>27411.116999999998</v>
      </c>
      <c r="AY16" s="979"/>
      <c r="AZ16" s="949" t="s">
        <v>2781</v>
      </c>
      <c r="BA16" s="306">
        <v>333299</v>
      </c>
      <c r="BB16" s="306">
        <v>359064</v>
      </c>
      <c r="BC16" s="306">
        <v>341075</v>
      </c>
      <c r="BD16" s="306">
        <v>315865</v>
      </c>
      <c r="BE16" s="306">
        <v>248689</v>
      </c>
      <c r="BF16" s="306">
        <v>253144</v>
      </c>
      <c r="BG16" s="306">
        <v>236018</v>
      </c>
      <c r="BH16" s="306">
        <v>234098</v>
      </c>
      <c r="BI16" s="306">
        <v>234814</v>
      </c>
      <c r="BJ16" s="306">
        <v>229680</v>
      </c>
      <c r="BK16" s="306">
        <v>227487</v>
      </c>
      <c r="BL16" s="306">
        <v>228417</v>
      </c>
      <c r="BM16" s="306">
        <v>225261</v>
      </c>
      <c r="BN16" s="306">
        <v>168188</v>
      </c>
      <c r="BO16" s="306">
        <v>139521</v>
      </c>
      <c r="BP16" s="306">
        <v>134586</v>
      </c>
      <c r="BQ16" s="306">
        <v>135596</v>
      </c>
      <c r="BR16" s="306">
        <v>133298</v>
      </c>
    </row>
    <row r="17" spans="2:70" x14ac:dyDescent="0.2">
      <c r="B17" s="477"/>
      <c r="C17" s="305"/>
      <c r="D17" s="305"/>
      <c r="E17" s="305"/>
      <c r="F17" s="305"/>
      <c r="G17" s="305"/>
      <c r="H17" s="305"/>
      <c r="I17" s="305"/>
      <c r="J17" s="305"/>
      <c r="K17" s="305"/>
      <c r="L17" s="305"/>
      <c r="M17" s="305"/>
      <c r="N17" s="305"/>
      <c r="O17" s="305"/>
      <c r="P17" s="305"/>
      <c r="Q17" s="305"/>
      <c r="R17" s="305"/>
      <c r="S17" s="305"/>
      <c r="T17" s="305"/>
      <c r="U17" s="305"/>
      <c r="V17" s="305"/>
      <c r="W17" s="305"/>
      <c r="X17" s="305"/>
      <c r="Y17" s="305"/>
      <c r="Z17" s="305"/>
      <c r="AA17" s="305"/>
      <c r="AB17" s="305"/>
      <c r="AC17" s="305"/>
      <c r="AD17" s="305"/>
      <c r="AE17" s="305"/>
      <c r="AF17" s="305"/>
      <c r="AG17" s="305"/>
      <c r="AH17" s="305"/>
      <c r="AI17" s="305"/>
      <c r="AJ17" s="305"/>
      <c r="AK17" s="305"/>
      <c r="AL17" s="305"/>
      <c r="AM17" s="305"/>
      <c r="AN17" s="305"/>
      <c r="AO17" s="305"/>
      <c r="AP17" s="305"/>
      <c r="AQ17" s="306"/>
      <c r="AR17" s="306"/>
      <c r="AS17" s="306"/>
      <c r="AT17" s="306"/>
      <c r="AU17" s="306"/>
      <c r="AV17" s="306"/>
      <c r="AW17" s="306"/>
      <c r="AX17" s="306"/>
      <c r="AY17" s="979"/>
      <c r="AZ17" s="949" t="s">
        <v>2782</v>
      </c>
      <c r="BA17" s="306">
        <v>10047458</v>
      </c>
      <c r="BB17" s="306">
        <v>10357706</v>
      </c>
      <c r="BC17" s="306">
        <v>10239238</v>
      </c>
      <c r="BD17" s="306">
        <v>9124363</v>
      </c>
      <c r="BE17" s="306">
        <v>9201476</v>
      </c>
      <c r="BF17" s="306">
        <v>9500938</v>
      </c>
      <c r="BG17" s="306">
        <v>8897960</v>
      </c>
      <c r="BH17" s="306">
        <v>8932140</v>
      </c>
      <c r="BI17" s="306">
        <v>8948923</v>
      </c>
      <c r="BJ17" s="306">
        <v>7847513</v>
      </c>
      <c r="BK17" s="306">
        <v>7777839</v>
      </c>
      <c r="BL17" s="306">
        <v>7103294</v>
      </c>
      <c r="BM17" s="306">
        <v>6867357</v>
      </c>
      <c r="BN17" s="306">
        <v>6180044</v>
      </c>
      <c r="BO17" s="306">
        <v>7365773</v>
      </c>
      <c r="BP17" s="306">
        <v>7383380</v>
      </c>
      <c r="BQ17" s="306">
        <v>7559333</v>
      </c>
      <c r="BR17" s="306">
        <v>7623718</v>
      </c>
    </row>
    <row r="18" spans="2:70" x14ac:dyDescent="0.2">
      <c r="B18" s="474" t="s">
        <v>1548</v>
      </c>
      <c r="C18" s="478"/>
      <c r="D18" s="478"/>
      <c r="E18" s="478"/>
      <c r="F18" s="478"/>
      <c r="G18" s="478"/>
      <c r="H18" s="478"/>
      <c r="I18" s="478"/>
      <c r="J18" s="478"/>
      <c r="K18" s="478"/>
      <c r="L18" s="478"/>
      <c r="M18" s="478"/>
      <c r="N18" s="478"/>
      <c r="O18" s="478"/>
      <c r="P18" s="478"/>
      <c r="Q18" s="478"/>
      <c r="R18" s="478"/>
      <c r="S18" s="478"/>
      <c r="T18" s="478"/>
      <c r="U18" s="478"/>
      <c r="V18" s="478"/>
      <c r="W18" s="478"/>
      <c r="X18" s="478"/>
      <c r="Y18" s="478"/>
      <c r="Z18" s="478"/>
      <c r="AA18" s="478"/>
      <c r="AB18" s="478"/>
      <c r="AC18" s="478"/>
      <c r="AD18" s="478"/>
      <c r="AE18" s="478"/>
      <c r="AF18" s="478"/>
      <c r="AG18" s="478"/>
      <c r="AH18" s="478"/>
      <c r="AI18" s="305"/>
      <c r="AJ18" s="305"/>
      <c r="AK18" s="305"/>
      <c r="AL18" s="305"/>
      <c r="AM18" s="305"/>
      <c r="AN18" s="305"/>
      <c r="AO18" s="305"/>
      <c r="AP18" s="305"/>
      <c r="AQ18" s="306"/>
      <c r="AR18" s="306"/>
      <c r="AS18" s="306"/>
      <c r="AT18" s="306"/>
      <c r="AU18" s="306"/>
      <c r="AV18" s="306"/>
      <c r="AW18" s="306"/>
      <c r="AX18" s="306"/>
      <c r="AY18" s="979"/>
      <c r="AZ18" s="949"/>
      <c r="BA18" s="306"/>
      <c r="BB18" s="306"/>
      <c r="BC18" s="306"/>
      <c r="BD18" s="306"/>
      <c r="BE18" s="306"/>
      <c r="BF18" s="306"/>
      <c r="BG18" s="306"/>
      <c r="BH18" s="306"/>
      <c r="BI18" s="306"/>
      <c r="BJ18" s="306"/>
      <c r="BK18" s="306"/>
      <c r="BL18" s="306"/>
      <c r="BM18" s="306"/>
      <c r="BN18" s="306"/>
      <c r="BO18" s="306"/>
      <c r="BP18" s="306"/>
      <c r="BQ18" s="306"/>
      <c r="BR18" s="306"/>
    </row>
    <row r="19" spans="2:70" x14ac:dyDescent="0.2">
      <c r="B19" s="477" t="s">
        <v>1552</v>
      </c>
      <c r="C19" s="305">
        <v>10015.027000000002</v>
      </c>
      <c r="D19" s="305">
        <v>10561.647000000001</v>
      </c>
      <c r="E19" s="305">
        <v>11454.267</v>
      </c>
      <c r="F19" s="305">
        <v>11655.743999999999</v>
      </c>
      <c r="G19" s="305">
        <v>16525.677200000002</v>
      </c>
      <c r="H19" s="305">
        <v>17674.008999999998</v>
      </c>
      <c r="I19" s="305">
        <v>15978.261549999996</v>
      </c>
      <c r="J19" s="305">
        <v>20160.067999999999</v>
      </c>
      <c r="K19" s="305">
        <v>21704.286199999999</v>
      </c>
      <c r="L19" s="305">
        <v>23945.0308</v>
      </c>
      <c r="M19" s="305">
        <v>25769.043999999994</v>
      </c>
      <c r="N19" s="305">
        <v>28016.904999999995</v>
      </c>
      <c r="O19" s="305">
        <v>30123.654750000002</v>
      </c>
      <c r="P19" s="305">
        <v>30159.483417835003</v>
      </c>
      <c r="Q19" s="305">
        <v>31236.178999999989</v>
      </c>
      <c r="R19" s="305">
        <v>34349.494831669996</v>
      </c>
      <c r="S19" s="305">
        <v>37974.797500000008</v>
      </c>
      <c r="T19" s="305">
        <v>39186.845999999998</v>
      </c>
      <c r="U19" s="305">
        <v>41401.967500000006</v>
      </c>
      <c r="V19" s="305">
        <v>30823.534000000003</v>
      </c>
      <c r="W19" s="305">
        <v>46282.432833333332</v>
      </c>
      <c r="X19" s="305">
        <v>46136.286499999995</v>
      </c>
      <c r="Y19" s="305">
        <v>50270.61236289001</v>
      </c>
      <c r="Z19" s="305">
        <v>53595.864999999991</v>
      </c>
      <c r="AA19" s="305">
        <v>52585.812000000005</v>
      </c>
      <c r="AB19" s="305">
        <v>56424.308000000012</v>
      </c>
      <c r="AC19" s="305">
        <v>59912.416499999992</v>
      </c>
      <c r="AD19" s="305">
        <v>66266.517053333329</v>
      </c>
      <c r="AE19" s="305">
        <v>65268.076085000001</v>
      </c>
      <c r="AF19" s="305">
        <v>66962.222091999982</v>
      </c>
      <c r="AG19" s="305">
        <v>70592.503499999992</v>
      </c>
      <c r="AH19" s="305">
        <v>74562.112499999988</v>
      </c>
      <c r="AI19" s="305">
        <v>71376.697000000015</v>
      </c>
      <c r="AJ19" s="305">
        <v>79450.671300000002</v>
      </c>
      <c r="AK19" s="305">
        <v>82209.114199999996</v>
      </c>
      <c r="AL19" s="305">
        <v>87489.056899999996</v>
      </c>
      <c r="AM19" s="305">
        <v>92767.918000000005</v>
      </c>
      <c r="AN19" s="305">
        <v>97483.632465000002</v>
      </c>
      <c r="AO19" s="305">
        <v>102324.77299999999</v>
      </c>
      <c r="AP19" s="305">
        <v>111075.34399999997</v>
      </c>
      <c r="AQ19" s="306">
        <v>109330.51134300001</v>
      </c>
      <c r="AR19" s="306">
        <v>112324.98300000398</v>
      </c>
      <c r="AS19" s="306">
        <v>115640.136</v>
      </c>
      <c r="AT19" s="306">
        <v>131761.174</v>
      </c>
      <c r="AU19" s="306">
        <v>129102</v>
      </c>
      <c r="AV19" s="306">
        <v>131054</v>
      </c>
      <c r="AW19" s="306">
        <v>136198</v>
      </c>
      <c r="AX19" s="306">
        <v>147453</v>
      </c>
      <c r="AY19" s="979"/>
      <c r="AZ19" s="947" t="s">
        <v>1548</v>
      </c>
      <c r="BA19" s="306"/>
      <c r="BB19" s="306"/>
      <c r="BC19" s="306"/>
      <c r="BD19" s="306"/>
      <c r="BE19" s="306"/>
      <c r="BF19" s="306"/>
      <c r="BG19" s="306"/>
      <c r="BH19" s="306"/>
      <c r="BI19" s="306"/>
      <c r="BJ19" s="306"/>
      <c r="BK19" s="306"/>
      <c r="BL19" s="306"/>
      <c r="BM19" s="306"/>
      <c r="BN19" s="306"/>
      <c r="BO19" s="306"/>
      <c r="BP19" s="306"/>
      <c r="BQ19" s="306"/>
      <c r="BR19" s="306"/>
    </row>
    <row r="20" spans="2:70" x14ac:dyDescent="0.2">
      <c r="B20" s="477" t="s">
        <v>252</v>
      </c>
      <c r="C20" s="305">
        <v>61106.0916</v>
      </c>
      <c r="D20" s="305">
        <v>72492.617299999998</v>
      </c>
      <c r="E20" s="305">
        <v>80158.277499999997</v>
      </c>
      <c r="F20" s="305">
        <v>92291.253700000001</v>
      </c>
      <c r="G20" s="305">
        <v>2220141.7008830681</v>
      </c>
      <c r="H20" s="305">
        <v>2379062.8654368222</v>
      </c>
      <c r="I20" s="305">
        <v>1327201.0201131899</v>
      </c>
      <c r="J20" s="305">
        <v>2478716.8335329997</v>
      </c>
      <c r="K20" s="305">
        <v>2256306.826604757</v>
      </c>
      <c r="L20" s="305">
        <v>2425851.9659401756</v>
      </c>
      <c r="M20" s="305">
        <v>2706323.1274094218</v>
      </c>
      <c r="N20" s="305">
        <v>3073272.1126780296</v>
      </c>
      <c r="O20" s="305">
        <v>3369299.9174353089</v>
      </c>
      <c r="P20" s="305">
        <v>3392780.7777105863</v>
      </c>
      <c r="Q20" s="305">
        <v>4096237.3587705838</v>
      </c>
      <c r="R20" s="305">
        <v>3612785.3949462352</v>
      </c>
      <c r="S20" s="305">
        <v>3240341.1365564759</v>
      </c>
      <c r="T20" s="305">
        <v>3589592.0966748386</v>
      </c>
      <c r="U20" s="305">
        <v>3858039.9963020422</v>
      </c>
      <c r="V20" s="305">
        <v>236620.13198403997</v>
      </c>
      <c r="W20" s="305">
        <v>3898451.247779924</v>
      </c>
      <c r="X20" s="305">
        <v>4136527.9216866205</v>
      </c>
      <c r="Y20" s="305">
        <v>4476788.1234927997</v>
      </c>
      <c r="Z20" s="305">
        <v>4821768.5482695503</v>
      </c>
      <c r="AA20" s="305">
        <v>4650171.1951899342</v>
      </c>
      <c r="AB20" s="305">
        <v>5462430.7966521177</v>
      </c>
      <c r="AC20" s="305">
        <v>5801286.2374373525</v>
      </c>
      <c r="AD20" s="305">
        <v>6237269.9792038631</v>
      </c>
      <c r="AE20" s="305">
        <v>6155594.6739003574</v>
      </c>
      <c r="AF20" s="305">
        <v>6453990.9007745944</v>
      </c>
      <c r="AG20" s="305">
        <v>6858050.2670959411</v>
      </c>
      <c r="AH20" s="305">
        <v>6554904.7601106633</v>
      </c>
      <c r="AI20" s="305">
        <v>6414826.4943670454</v>
      </c>
      <c r="AJ20" s="305">
        <v>7570567.4085469572</v>
      </c>
      <c r="AK20" s="305">
        <v>7901152.6004391853</v>
      </c>
      <c r="AL20" s="305">
        <v>7804457.8917187015</v>
      </c>
      <c r="AM20" s="305">
        <v>7661500.2478193184</v>
      </c>
      <c r="AN20" s="305">
        <v>8324400.9351321682</v>
      </c>
      <c r="AO20" s="305">
        <v>8327824.8386761649</v>
      </c>
      <c r="AP20" s="305">
        <v>9384978.6795270983</v>
      </c>
      <c r="AQ20" s="306">
        <v>8414048.8564923517</v>
      </c>
      <c r="AR20" s="306">
        <v>8827235.0410112981</v>
      </c>
      <c r="AS20" s="306">
        <v>8823703.4808897451</v>
      </c>
      <c r="AT20" s="306">
        <v>9783254.3479863163</v>
      </c>
      <c r="AU20" s="306">
        <v>8407733</v>
      </c>
      <c r="AV20" s="306">
        <v>9359501</v>
      </c>
      <c r="AW20" s="306">
        <v>9066274</v>
      </c>
      <c r="AX20" s="306">
        <v>10391408</v>
      </c>
      <c r="AY20" s="979"/>
      <c r="AZ20" s="948" t="s">
        <v>1552</v>
      </c>
      <c r="BA20" s="306">
        <f>BA24+BA46+BA50+BA62+BA78+BA94+BA110</f>
        <v>135451.45800000001</v>
      </c>
      <c r="BB20" s="306">
        <f t="shared" ref="BA20:BG21" si="0">BB24+BB46+BB50+BB62+BB78+BB94+BB110</f>
        <v>150978.22799999997</v>
      </c>
      <c r="BC20" s="306">
        <f t="shared" si="0"/>
        <v>162034.10200000001</v>
      </c>
      <c r="BD20" s="306">
        <f t="shared" si="0"/>
        <v>177382.198</v>
      </c>
      <c r="BE20" s="306">
        <f t="shared" si="0"/>
        <v>171760.36941350001</v>
      </c>
      <c r="BF20" s="306">
        <f t="shared" si="0"/>
        <v>186895.02799999999</v>
      </c>
      <c r="BG20" s="306">
        <f t="shared" si="0"/>
        <v>196204.11300000001</v>
      </c>
      <c r="BH20" s="306">
        <v>201545.48713999998</v>
      </c>
      <c r="BI20" s="306">
        <f t="shared" ref="BI20:BP21" si="1">+BI24+BI50+BI46+BI62+BI78+BI94+BI110</f>
        <v>202025.378</v>
      </c>
      <c r="BJ20" s="306">
        <f t="shared" si="1"/>
        <v>217003.72599999997</v>
      </c>
      <c r="BK20" s="306">
        <f t="shared" si="1"/>
        <v>217694.50400000002</v>
      </c>
      <c r="BL20" s="306">
        <f t="shared" si="1"/>
        <v>233043.30100000001</v>
      </c>
      <c r="BM20" s="306">
        <v>224203.86399999997</v>
      </c>
      <c r="BN20" s="306">
        <f t="shared" si="1"/>
        <v>239209.97899999996</v>
      </c>
      <c r="BO20" s="306">
        <f t="shared" si="1"/>
        <v>236059.37999999995</v>
      </c>
      <c r="BP20" s="306">
        <f t="shared" si="1"/>
        <v>206466.09683999998</v>
      </c>
      <c r="BQ20" s="306">
        <v>253608</v>
      </c>
      <c r="BR20" s="306">
        <v>298028</v>
      </c>
    </row>
    <row r="21" spans="2:70" x14ac:dyDescent="0.2">
      <c r="B21" s="477"/>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305"/>
      <c r="AE21" s="305"/>
      <c r="AF21" s="305"/>
      <c r="AG21" s="305"/>
      <c r="AH21" s="305"/>
      <c r="AI21" s="305"/>
      <c r="AJ21" s="305"/>
      <c r="AK21" s="305"/>
      <c r="AL21" s="305"/>
      <c r="AM21" s="305"/>
      <c r="AN21" s="305"/>
      <c r="AO21" s="305"/>
      <c r="AP21" s="305"/>
      <c r="AQ21" s="306"/>
      <c r="AR21" s="306"/>
      <c r="AS21" s="306"/>
      <c r="AT21" s="306"/>
      <c r="AU21" s="306"/>
      <c r="AV21" s="306"/>
      <c r="AW21" s="306"/>
      <c r="AX21" s="306"/>
      <c r="AY21" s="979"/>
      <c r="AZ21" s="948" t="s">
        <v>252</v>
      </c>
      <c r="BA21" s="306">
        <f t="shared" si="0"/>
        <v>8055327.4707986349</v>
      </c>
      <c r="BB21" s="306">
        <f t="shared" si="0"/>
        <v>9244328.1878770012</v>
      </c>
      <c r="BC21" s="306">
        <f t="shared" si="0"/>
        <v>9343516.54162452</v>
      </c>
      <c r="BD21" s="306">
        <f t="shared" si="0"/>
        <v>10418769.539006999</v>
      </c>
      <c r="BE21" s="306">
        <f t="shared" si="0"/>
        <v>9106968.9247719422</v>
      </c>
      <c r="BF21" s="306">
        <f t="shared" si="0"/>
        <v>11691874.527590001</v>
      </c>
      <c r="BG21" s="306">
        <f t="shared" si="0"/>
        <v>11945486.072759999</v>
      </c>
      <c r="BH21" s="306">
        <v>14659428.560771085</v>
      </c>
      <c r="BI21" s="306">
        <f t="shared" si="1"/>
        <v>12344244.90198889</v>
      </c>
      <c r="BJ21" s="306">
        <f t="shared" si="1"/>
        <v>14723571.921392605</v>
      </c>
      <c r="BK21" s="306">
        <f t="shared" si="1"/>
        <v>14810058.488476312</v>
      </c>
      <c r="BL21" s="306">
        <f t="shared" si="1"/>
        <v>16942823.880656082</v>
      </c>
      <c r="BM21" s="306">
        <v>15615233.778551251</v>
      </c>
      <c r="BN21" s="306">
        <f t="shared" si="1"/>
        <v>17628622.610016033</v>
      </c>
      <c r="BO21" s="306">
        <f t="shared" si="1"/>
        <v>17466974.968802061</v>
      </c>
      <c r="BP21" s="306">
        <f t="shared" si="1"/>
        <v>15276493.561193431</v>
      </c>
      <c r="BQ21" s="306">
        <v>19124405</v>
      </c>
      <c r="BR21" s="306">
        <v>21476297</v>
      </c>
    </row>
    <row r="22" spans="2:70" x14ac:dyDescent="0.2">
      <c r="B22" s="479" t="s">
        <v>1549</v>
      </c>
      <c r="C22" s="478"/>
      <c r="D22" s="478"/>
      <c r="E22" s="478"/>
      <c r="F22" s="478"/>
      <c r="G22" s="478"/>
      <c r="H22" s="478"/>
      <c r="I22" s="478"/>
      <c r="J22" s="478"/>
      <c r="K22" s="478"/>
      <c r="L22" s="478"/>
      <c r="M22" s="478"/>
      <c r="N22" s="478"/>
      <c r="O22" s="478"/>
      <c r="P22" s="478"/>
      <c r="Q22" s="478"/>
      <c r="R22" s="478"/>
      <c r="S22" s="478"/>
      <c r="T22" s="478"/>
      <c r="U22" s="478"/>
      <c r="V22" s="478"/>
      <c r="W22" s="478"/>
      <c r="X22" s="478"/>
      <c r="Y22" s="478"/>
      <c r="Z22" s="478"/>
      <c r="AA22" s="478"/>
      <c r="AB22" s="478"/>
      <c r="AC22" s="478"/>
      <c r="AD22" s="478"/>
      <c r="AE22" s="478"/>
      <c r="AF22" s="478"/>
      <c r="AG22" s="478"/>
      <c r="AH22" s="478"/>
      <c r="AI22" s="305"/>
      <c r="AJ22" s="305"/>
      <c r="AK22" s="305"/>
      <c r="AL22" s="305"/>
      <c r="AM22" s="305"/>
      <c r="AN22" s="305"/>
      <c r="AO22" s="305"/>
      <c r="AP22" s="305"/>
      <c r="AQ22" s="306"/>
      <c r="AR22" s="306"/>
      <c r="AS22" s="306"/>
      <c r="AT22" s="306"/>
      <c r="AU22" s="306"/>
      <c r="AV22" s="306"/>
      <c r="AW22" s="306"/>
      <c r="AX22" s="306"/>
      <c r="AY22" s="979"/>
      <c r="AZ22" s="949"/>
      <c r="BA22" s="306"/>
      <c r="BB22" s="306"/>
      <c r="BC22" s="306"/>
      <c r="BD22" s="306"/>
      <c r="BE22" s="306"/>
      <c r="BF22" s="306"/>
      <c r="BG22" s="306"/>
      <c r="BH22" s="306"/>
      <c r="BI22" s="306"/>
      <c r="BJ22" s="306"/>
      <c r="BK22" s="306"/>
      <c r="BL22" s="306"/>
      <c r="BM22" s="306"/>
      <c r="BN22" s="306"/>
      <c r="BO22" s="306"/>
      <c r="BP22" s="306"/>
      <c r="BQ22" s="306"/>
      <c r="BR22" s="306"/>
    </row>
    <row r="23" spans="2:70" x14ac:dyDescent="0.2">
      <c r="B23" s="480" t="s">
        <v>1552</v>
      </c>
      <c r="C23" s="305">
        <v>6530.7250000000004</v>
      </c>
      <c r="D23" s="305">
        <v>7001.39</v>
      </c>
      <c r="E23" s="305">
        <v>7622</v>
      </c>
      <c r="F23" s="305">
        <v>6755.9999999999991</v>
      </c>
      <c r="G23" s="305">
        <v>8108.8660000000009</v>
      </c>
      <c r="H23" s="305">
        <v>7948.3769999999977</v>
      </c>
      <c r="I23" s="305">
        <v>8902.0779999999995</v>
      </c>
      <c r="J23" s="305">
        <v>10089.471999999998</v>
      </c>
      <c r="K23" s="305">
        <v>11423.567000000001</v>
      </c>
      <c r="L23" s="305">
        <v>12536.53</v>
      </c>
      <c r="M23" s="305">
        <v>13174.047999999999</v>
      </c>
      <c r="N23" s="305">
        <v>14403.571</v>
      </c>
      <c r="O23" s="305">
        <v>16009.182500000003</v>
      </c>
      <c r="P23" s="305">
        <v>16518.893999999997</v>
      </c>
      <c r="Q23" s="305">
        <v>16398.635999999999</v>
      </c>
      <c r="R23" s="305">
        <v>19033.061000000002</v>
      </c>
      <c r="S23" s="305">
        <v>21948.404000000006</v>
      </c>
      <c r="T23" s="305">
        <v>21408.813999999991</v>
      </c>
      <c r="U23" s="305">
        <v>22552.533000000003</v>
      </c>
      <c r="V23" s="305">
        <v>25270.377</v>
      </c>
      <c r="W23" s="305">
        <v>27881.186000000002</v>
      </c>
      <c r="X23" s="305">
        <v>26868.166999999998</v>
      </c>
      <c r="Y23" s="305">
        <v>29397.956000000002</v>
      </c>
      <c r="Z23" s="305">
        <v>31142.053999999993</v>
      </c>
      <c r="AA23" s="305">
        <v>30934.413</v>
      </c>
      <c r="AB23" s="305">
        <v>32656.421000000009</v>
      </c>
      <c r="AC23" s="305">
        <v>34898.905999999995</v>
      </c>
      <c r="AD23" s="305">
        <v>39073.283000000003</v>
      </c>
      <c r="AE23" s="305">
        <v>38805.234885000005</v>
      </c>
      <c r="AF23" s="305">
        <v>40054.411091999988</v>
      </c>
      <c r="AG23" s="305">
        <v>42096.226999999992</v>
      </c>
      <c r="AH23" s="305">
        <v>45202.540499999996</v>
      </c>
      <c r="AI23" s="305">
        <v>43876.793000000012</v>
      </c>
      <c r="AJ23" s="305">
        <v>48561.303</v>
      </c>
      <c r="AK23" s="305">
        <v>51606.903199999986</v>
      </c>
      <c r="AL23" s="305">
        <v>55734.025999999998</v>
      </c>
      <c r="AM23" s="305">
        <v>59415.612000000008</v>
      </c>
      <c r="AN23" s="305">
        <v>61671.351999999992</v>
      </c>
      <c r="AO23" s="305">
        <v>65300.585999999996</v>
      </c>
      <c r="AP23" s="305">
        <v>72095.072999999975</v>
      </c>
      <c r="AQ23" s="306">
        <v>69885.346999999994</v>
      </c>
      <c r="AR23" s="306">
        <v>72201.439999999988</v>
      </c>
      <c r="AS23" s="306">
        <v>73931.90800000001</v>
      </c>
      <c r="AT23" s="306">
        <v>84228.98</v>
      </c>
      <c r="AU23" s="306">
        <v>84337</v>
      </c>
      <c r="AV23" s="306">
        <v>82300.729999999981</v>
      </c>
      <c r="AW23" s="306">
        <v>82486</v>
      </c>
      <c r="AX23" s="306">
        <v>91548</v>
      </c>
      <c r="AY23" s="979"/>
      <c r="AZ23" s="950" t="s">
        <v>1549</v>
      </c>
      <c r="BA23" s="306"/>
      <c r="BB23" s="306"/>
      <c r="BC23" s="306"/>
      <c r="BD23" s="306"/>
      <c r="BE23" s="306"/>
      <c r="BF23" s="306"/>
      <c r="BG23" s="306"/>
      <c r="BH23" s="306"/>
      <c r="BI23" s="306"/>
      <c r="BJ23" s="306"/>
      <c r="BK23" s="306"/>
      <c r="BL23" s="306"/>
      <c r="BM23" s="306"/>
      <c r="BN23" s="306"/>
      <c r="BO23" s="306"/>
      <c r="BP23" s="306"/>
      <c r="BQ23" s="306"/>
      <c r="BR23" s="306"/>
    </row>
    <row r="24" spans="2:70" x14ac:dyDescent="0.2">
      <c r="B24" s="480" t="s">
        <v>252</v>
      </c>
      <c r="C24" s="305">
        <v>32609.776000000002</v>
      </c>
      <c r="D24" s="305">
        <v>37502</v>
      </c>
      <c r="E24" s="305">
        <v>39812</v>
      </c>
      <c r="F24" s="305">
        <v>43810.307999999997</v>
      </c>
      <c r="G24" s="305">
        <v>50403.073921780007</v>
      </c>
      <c r="H24" s="305">
        <v>46727.555152189998</v>
      </c>
      <c r="I24" s="305">
        <v>53155.807985089996</v>
      </c>
      <c r="J24" s="305">
        <v>60808.968532889994</v>
      </c>
      <c r="K24" s="305">
        <v>70319.568701029988</v>
      </c>
      <c r="L24" s="305">
        <v>77688.772571000009</v>
      </c>
      <c r="M24" s="305">
        <v>88078.954765169998</v>
      </c>
      <c r="N24" s="305">
        <v>88214.124480080005</v>
      </c>
      <c r="O24" s="305">
        <v>104138.57520083002</v>
      </c>
      <c r="P24" s="305">
        <v>109526.96357930001</v>
      </c>
      <c r="Q24" s="305">
        <v>109955.29694445997</v>
      </c>
      <c r="R24" s="305">
        <v>129512.59421255</v>
      </c>
      <c r="S24" s="305">
        <v>158282.69594577001</v>
      </c>
      <c r="T24" s="305">
        <v>152854.83980800002</v>
      </c>
      <c r="U24" s="305">
        <v>168467.0324923601</v>
      </c>
      <c r="V24" s="305">
        <v>189111.70074730998</v>
      </c>
      <c r="W24" s="305">
        <v>211688.28912725998</v>
      </c>
      <c r="X24" s="305">
        <v>210689.45536501001</v>
      </c>
      <c r="Y24" s="305">
        <v>232638.82836709</v>
      </c>
      <c r="Z24" s="305">
        <v>250289.05063121009</v>
      </c>
      <c r="AA24" s="305">
        <v>262524.35262755997</v>
      </c>
      <c r="AB24" s="305">
        <v>287492.475993364</v>
      </c>
      <c r="AC24" s="305">
        <v>304818.50336040003</v>
      </c>
      <c r="AD24" s="305">
        <v>347218.11274108983</v>
      </c>
      <c r="AE24" s="305">
        <v>353505.31716687413</v>
      </c>
      <c r="AF24" s="305">
        <v>382831.24434171949</v>
      </c>
      <c r="AG24" s="305">
        <v>413863.67910910991</v>
      </c>
      <c r="AH24" s="305">
        <v>438139.50405193015</v>
      </c>
      <c r="AI24" s="305">
        <v>430418.02941495995</v>
      </c>
      <c r="AJ24" s="305">
        <v>474889.89353398007</v>
      </c>
      <c r="AK24" s="305">
        <v>516337.59662885993</v>
      </c>
      <c r="AL24" s="305">
        <v>557771.57049634994</v>
      </c>
      <c r="AM24" s="305">
        <v>590913.65818329004</v>
      </c>
      <c r="AN24" s="305">
        <v>635370.34363059991</v>
      </c>
      <c r="AO24" s="305">
        <v>674500.76894371014</v>
      </c>
      <c r="AP24" s="305">
        <v>747408.94498130982</v>
      </c>
      <c r="AQ24" s="306">
        <v>747946.93572088983</v>
      </c>
      <c r="AR24" s="306">
        <v>757759.70762272016</v>
      </c>
      <c r="AS24" s="306">
        <v>804014.74734971998</v>
      </c>
      <c r="AT24" s="306">
        <v>892604.28424425016</v>
      </c>
      <c r="AU24" s="306">
        <v>889699</v>
      </c>
      <c r="AV24" s="306">
        <v>858426.57905966009</v>
      </c>
      <c r="AW24" s="306">
        <v>859126</v>
      </c>
      <c r="AX24" s="306">
        <v>1017505</v>
      </c>
      <c r="AY24" s="979"/>
      <c r="AZ24" s="951" t="s">
        <v>1552</v>
      </c>
      <c r="BA24" s="306">
        <f t="shared" ref="BA24:BC25" si="2">BA27+BA30+BA33+BA36+BA39+BA42</f>
        <v>89058.818999999989</v>
      </c>
      <c r="BB24" s="306">
        <f t="shared" si="2"/>
        <v>94328.4</v>
      </c>
      <c r="BC24" s="306">
        <f t="shared" si="2"/>
        <v>102019.41099999999</v>
      </c>
      <c r="BD24" s="306">
        <f t="shared" ref="BD24:BG25" si="3">+BD27+BD30+BD33+BD36+BD39+BD42</f>
        <v>112347.55099999999</v>
      </c>
      <c r="BE24" s="306">
        <f t="shared" si="3"/>
        <v>107842.889</v>
      </c>
      <c r="BF24" s="306">
        <f t="shared" si="3"/>
        <v>115262.45100000002</v>
      </c>
      <c r="BG24" s="306">
        <f t="shared" si="3"/>
        <v>121550.76500000001</v>
      </c>
      <c r="BH24" s="306">
        <f>+BH27+BH30+BH33+BH36+BH39+BH42</f>
        <v>125914.961</v>
      </c>
      <c r="BI24" s="306">
        <f t="shared" ref="BI24:BK25" si="4">+SUM(BI27+BI30+BI33+BI36+BI39+BI42)</f>
        <v>127071.75599999999</v>
      </c>
      <c r="BJ24" s="306">
        <f t="shared" si="4"/>
        <v>131407.927</v>
      </c>
      <c r="BK24" s="306">
        <f t="shared" si="4"/>
        <v>130546.34</v>
      </c>
      <c r="BL24" s="306">
        <f>+SUM(BL27+BL30+BL33+BL36+BL39+BL42)</f>
        <v>134265.05000000002</v>
      </c>
      <c r="BM24" s="306">
        <f>+SUM(BM27+BM30+BM33+BM36+BM39+BM42)</f>
        <v>129888.04699999999</v>
      </c>
      <c r="BN24" s="306">
        <f>+SUM(BN27+BN30+BN33+BN36+BN39+BN42)</f>
        <v>135688.92699999997</v>
      </c>
      <c r="BO24" s="306">
        <f>+SUM(BO27+BO30+BO33+BO36+BO39+BO42)</f>
        <v>131559.33900000001</v>
      </c>
      <c r="BP24" s="306">
        <f>+SUM(BP27+BP30+BP33+BP36+BP39+BP42)</f>
        <v>114956.30900000001</v>
      </c>
      <c r="BQ24" s="306">
        <v>134926</v>
      </c>
      <c r="BR24" s="306">
        <v>152567</v>
      </c>
    </row>
    <row r="25" spans="2:70" x14ac:dyDescent="0.2">
      <c r="B25" s="481" t="s">
        <v>1533</v>
      </c>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305"/>
      <c r="AE25" s="305"/>
      <c r="AF25" s="305"/>
      <c r="AG25" s="305"/>
      <c r="AH25" s="305"/>
      <c r="AI25" s="305"/>
      <c r="AJ25" s="305"/>
      <c r="AK25" s="305"/>
      <c r="AL25" s="305"/>
      <c r="AM25" s="305"/>
      <c r="AN25" s="305"/>
      <c r="AO25" s="305"/>
      <c r="AP25" s="305"/>
      <c r="AQ25" s="306"/>
      <c r="AR25" s="306"/>
      <c r="AS25" s="306"/>
      <c r="AT25" s="306"/>
      <c r="AU25" s="306"/>
      <c r="AV25" s="306"/>
      <c r="AW25" s="306"/>
      <c r="AX25" s="306"/>
      <c r="AY25" s="979"/>
      <c r="AZ25" s="951" t="s">
        <v>252</v>
      </c>
      <c r="BA25" s="306">
        <f t="shared" si="2"/>
        <v>1015273.5361568599</v>
      </c>
      <c r="BB25" s="306">
        <f t="shared" si="2"/>
        <v>1064688.0996330001</v>
      </c>
      <c r="BC25" s="306">
        <f t="shared" si="2"/>
        <v>1178662.9569020001</v>
      </c>
      <c r="BD25" s="306">
        <f t="shared" si="3"/>
        <v>1303622.670773</v>
      </c>
      <c r="BE25" s="306">
        <f t="shared" si="3"/>
        <v>1229947.6458607402</v>
      </c>
      <c r="BF25" s="306">
        <f t="shared" si="3"/>
        <v>1351905.891025</v>
      </c>
      <c r="BG25" s="306">
        <f t="shared" si="3"/>
        <v>1447169.3537959999</v>
      </c>
      <c r="BH25" s="306">
        <f>+BH28+BH31+BH34+BH37+BH40+BH43</f>
        <v>1520330.0868963199</v>
      </c>
      <c r="BI25" s="306">
        <f t="shared" si="4"/>
        <v>1500540.1698059586</v>
      </c>
      <c r="BJ25" s="306">
        <f t="shared" si="4"/>
        <v>1592971.4157954659</v>
      </c>
      <c r="BK25" s="306">
        <f t="shared" si="4"/>
        <v>1606512.69187777</v>
      </c>
      <c r="BL25" s="306">
        <f>+SUM(BL28+BL31+BL34+BL37+BL40+BL43)</f>
        <v>1699532.5875331298</v>
      </c>
      <c r="BM25" s="306">
        <v>1563377.88462879</v>
      </c>
      <c r="BN25" s="306">
        <f>+SUM(BN28+BN31+BN34+BN37+BN40+BN43)</f>
        <v>1658697.337641337</v>
      </c>
      <c r="BO25" s="306">
        <f>+SUM(BO28+BO31+BO34+BO37+BO40+BO43)</f>
        <v>1681759.6478990603</v>
      </c>
      <c r="BP25" s="306">
        <f>+SUM(BP28+BP31+BP34+BP37+BP40+BP43)</f>
        <v>1525582.972810559</v>
      </c>
      <c r="BQ25" s="306">
        <v>1785175</v>
      </c>
      <c r="BR25" s="306">
        <v>2028336</v>
      </c>
    </row>
    <row r="26" spans="2:70" x14ac:dyDescent="0.2">
      <c r="B26" s="482" t="s">
        <v>1552</v>
      </c>
      <c r="C26" s="305">
        <v>6530.7250000000004</v>
      </c>
      <c r="D26" s="305">
        <v>7001.39</v>
      </c>
      <c r="E26" s="305">
        <v>7622</v>
      </c>
      <c r="F26" s="305">
        <v>6755.9999999999991</v>
      </c>
      <c r="G26" s="305">
        <v>8097.7750000000005</v>
      </c>
      <c r="H26" s="305">
        <v>7935.1809999999987</v>
      </c>
      <c r="I26" s="305">
        <v>8875.7939999999999</v>
      </c>
      <c r="J26" s="305">
        <v>10051.137000000001</v>
      </c>
      <c r="K26" s="305">
        <v>11371.115</v>
      </c>
      <c r="L26" s="305">
        <v>12525.6</v>
      </c>
      <c r="M26" s="305">
        <v>13086.262000000001</v>
      </c>
      <c r="N26" s="305">
        <v>14392.951999999999</v>
      </c>
      <c r="O26" s="305">
        <v>15999.107750000001</v>
      </c>
      <c r="P26" s="305">
        <v>16508.082999999999</v>
      </c>
      <c r="Q26" s="305">
        <v>16385.486999999997</v>
      </c>
      <c r="R26" s="305">
        <v>19019.789000000001</v>
      </c>
      <c r="S26" s="305">
        <v>21613.318000000003</v>
      </c>
      <c r="T26" s="305">
        <v>21070.918999999994</v>
      </c>
      <c r="U26" s="305">
        <v>22529.114000000001</v>
      </c>
      <c r="V26" s="305">
        <v>25239.471999999998</v>
      </c>
      <c r="W26" s="305">
        <v>27250.481</v>
      </c>
      <c r="X26" s="305">
        <v>26187.242999999999</v>
      </c>
      <c r="Y26" s="305">
        <v>28259.825000000001</v>
      </c>
      <c r="Z26" s="305">
        <v>30304.241999999995</v>
      </c>
      <c r="AA26" s="305">
        <v>30051.767000000003</v>
      </c>
      <c r="AB26" s="305">
        <v>31678.861000000008</v>
      </c>
      <c r="AC26" s="305">
        <v>33734.532999999996</v>
      </c>
      <c r="AD26" s="305">
        <v>37655.183000000005</v>
      </c>
      <c r="AE26" s="305">
        <v>37427.474885000003</v>
      </c>
      <c r="AF26" s="305">
        <v>38607.926091999994</v>
      </c>
      <c r="AG26" s="305">
        <v>40432.620999999992</v>
      </c>
      <c r="AH26" s="305">
        <v>43453.025999999998</v>
      </c>
      <c r="AI26" s="305">
        <v>42221.732000000011</v>
      </c>
      <c r="AJ26" s="305">
        <v>46649.017</v>
      </c>
      <c r="AK26" s="305">
        <v>49572.652999999998</v>
      </c>
      <c r="AL26" s="305">
        <v>53516.353999999999</v>
      </c>
      <c r="AM26" s="305">
        <v>57259.646000000001</v>
      </c>
      <c r="AN26" s="305">
        <v>59262.662999999993</v>
      </c>
      <c r="AO26" s="305">
        <v>62702.139000000003</v>
      </c>
      <c r="AP26" s="305">
        <v>69175.292999999991</v>
      </c>
      <c r="AQ26" s="306">
        <v>66993.32699999999</v>
      </c>
      <c r="AR26" s="306">
        <v>69611.676999999996</v>
      </c>
      <c r="AS26" s="306">
        <v>71155.983000000007</v>
      </c>
      <c r="AT26" s="306">
        <v>81135.964999999997</v>
      </c>
      <c r="AU26" s="306">
        <v>81669</v>
      </c>
      <c r="AV26" s="306">
        <v>79460</v>
      </c>
      <c r="AW26" s="306">
        <v>81240</v>
      </c>
      <c r="AX26" s="306">
        <v>87947</v>
      </c>
      <c r="AY26" s="979"/>
      <c r="AZ26" s="952" t="s">
        <v>1533</v>
      </c>
      <c r="BA26" s="306"/>
      <c r="BB26" s="306"/>
      <c r="BC26" s="306"/>
      <c r="BD26" s="306"/>
      <c r="BE26" s="306"/>
      <c r="BF26" s="306"/>
      <c r="BG26" s="306"/>
      <c r="BH26" s="306"/>
      <c r="BI26" s="306"/>
      <c r="BJ26" s="306"/>
      <c r="BK26" s="306"/>
      <c r="BL26" s="306"/>
      <c r="BM26" s="306"/>
      <c r="BN26" s="306"/>
      <c r="BO26" s="306"/>
      <c r="BP26" s="306"/>
      <c r="BQ26" s="306"/>
      <c r="BR26" s="306"/>
    </row>
    <row r="27" spans="2:70" x14ac:dyDescent="0.2">
      <c r="B27" s="482" t="s">
        <v>252</v>
      </c>
      <c r="C27" s="305">
        <v>32609.776000000002</v>
      </c>
      <c r="D27" s="305">
        <v>37502</v>
      </c>
      <c r="E27" s="305">
        <v>39812</v>
      </c>
      <c r="F27" s="305">
        <v>43810.307999999997</v>
      </c>
      <c r="G27" s="305">
        <v>50365.483650780006</v>
      </c>
      <c r="H27" s="305">
        <v>46675.29252612</v>
      </c>
      <c r="I27" s="305">
        <v>52644.351999999992</v>
      </c>
      <c r="J27" s="305">
        <v>59916.695699999997</v>
      </c>
      <c r="K27" s="305">
        <v>68540.838499999983</v>
      </c>
      <c r="L27" s="305">
        <v>77655.999717000013</v>
      </c>
      <c r="M27" s="305">
        <v>84491.433554999996</v>
      </c>
      <c r="N27" s="305">
        <v>88186.250480080009</v>
      </c>
      <c r="O27" s="305">
        <v>104106.84156113002</v>
      </c>
      <c r="P27" s="305">
        <v>109489.67463930001</v>
      </c>
      <c r="Q27" s="305">
        <v>109913.88512645998</v>
      </c>
      <c r="R27" s="305">
        <v>129461.13678254999</v>
      </c>
      <c r="S27" s="305">
        <v>141093.92941067004</v>
      </c>
      <c r="T27" s="305">
        <v>135571.34577438</v>
      </c>
      <c r="U27" s="305">
        <v>168385.51802336008</v>
      </c>
      <c r="V27" s="305">
        <v>189008.19459230997</v>
      </c>
      <c r="W27" s="305">
        <v>187230.55655735999</v>
      </c>
      <c r="X27" s="305">
        <v>182012.59518689002</v>
      </c>
      <c r="Y27" s="305">
        <v>182920.31872303999</v>
      </c>
      <c r="Z27" s="305">
        <v>216027.84139652009</v>
      </c>
      <c r="AA27" s="305">
        <v>227090.30525954999</v>
      </c>
      <c r="AB27" s="305">
        <v>247497.69757902401</v>
      </c>
      <c r="AC27" s="305">
        <v>260235.06613910999</v>
      </c>
      <c r="AD27" s="305">
        <v>289974.39979380986</v>
      </c>
      <c r="AE27" s="305">
        <v>293325.48228512408</v>
      </c>
      <c r="AF27" s="305">
        <v>317471.65700675949</v>
      </c>
      <c r="AG27" s="305">
        <v>336289.58263548993</v>
      </c>
      <c r="AH27" s="305">
        <v>358065.96358335018</v>
      </c>
      <c r="AI27" s="305">
        <v>353517.35193296999</v>
      </c>
      <c r="AJ27" s="305">
        <v>386320.45820398</v>
      </c>
      <c r="AK27" s="305">
        <v>418952.85202454997</v>
      </c>
      <c r="AL27" s="305">
        <v>452805.19561091997</v>
      </c>
      <c r="AM27" s="305">
        <v>491334.52603312006</v>
      </c>
      <c r="AN27" s="305">
        <v>518603.52350807993</v>
      </c>
      <c r="AO27" s="305">
        <v>547839.41891427012</v>
      </c>
      <c r="AP27" s="305">
        <v>605385.38051400986</v>
      </c>
      <c r="AQ27" s="306">
        <v>606572.28000203986</v>
      </c>
      <c r="AR27" s="306">
        <v>637842.67316983</v>
      </c>
      <c r="AS27" s="306">
        <v>672560.89719268994</v>
      </c>
      <c r="AT27" s="306">
        <v>745044.47649368015</v>
      </c>
      <c r="AU27" s="306">
        <v>794547</v>
      </c>
      <c r="AV27" s="306">
        <v>756865</v>
      </c>
      <c r="AW27" s="306">
        <v>805806</v>
      </c>
      <c r="AX27" s="306">
        <v>891170</v>
      </c>
      <c r="AY27" s="979"/>
      <c r="AZ27" s="953" t="s">
        <v>1552</v>
      </c>
      <c r="BA27" s="306">
        <v>83139.733999999997</v>
      </c>
      <c r="BB27" s="306">
        <v>88958.638999999996</v>
      </c>
      <c r="BC27" s="306">
        <v>96366.362999999998</v>
      </c>
      <c r="BD27" s="306">
        <v>106781.61599999999</v>
      </c>
      <c r="BE27" s="306">
        <v>102562.30499999999</v>
      </c>
      <c r="BF27" s="306">
        <v>109285.554</v>
      </c>
      <c r="BG27" s="306">
        <v>115283.10400000001</v>
      </c>
      <c r="BH27" s="306">
        <v>119562.87</v>
      </c>
      <c r="BI27" s="306">
        <v>121042.621</v>
      </c>
      <c r="BJ27" s="306">
        <v>124798.899</v>
      </c>
      <c r="BK27" s="306">
        <v>124540.19</v>
      </c>
      <c r="BL27" s="306">
        <v>128332.12699999999</v>
      </c>
      <c r="BM27" s="306">
        <v>124619.897</v>
      </c>
      <c r="BN27" s="306">
        <v>130560.15</v>
      </c>
      <c r="BO27" s="306">
        <v>126810.899</v>
      </c>
      <c r="BP27" s="306">
        <v>110733.307</v>
      </c>
      <c r="BQ27" s="306">
        <v>129823</v>
      </c>
      <c r="BR27" s="306">
        <v>147221</v>
      </c>
    </row>
    <row r="28" spans="2:70" x14ac:dyDescent="0.2">
      <c r="B28" s="481" t="s">
        <v>1534</v>
      </c>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305"/>
      <c r="AE28" s="305"/>
      <c r="AF28" s="305"/>
      <c r="AG28" s="305"/>
      <c r="AH28" s="305"/>
      <c r="AI28" s="305"/>
      <c r="AJ28" s="305"/>
      <c r="AK28" s="305"/>
      <c r="AL28" s="305"/>
      <c r="AM28" s="305"/>
      <c r="AN28" s="305"/>
      <c r="AO28" s="305"/>
      <c r="AP28" s="305"/>
      <c r="AQ28" s="306"/>
      <c r="AR28" s="306"/>
      <c r="AS28" s="306"/>
      <c r="AT28" s="306"/>
      <c r="AU28" s="306"/>
      <c r="AV28" s="306"/>
      <c r="AW28" s="306"/>
      <c r="AX28" s="306"/>
      <c r="AY28" s="979"/>
      <c r="AZ28" s="953" t="s">
        <v>252</v>
      </c>
      <c r="BA28" s="306">
        <v>842620.72765140003</v>
      </c>
      <c r="BB28" s="306">
        <v>899843.99228400004</v>
      </c>
      <c r="BC28" s="306">
        <v>1004106.8615990001</v>
      </c>
      <c r="BD28" s="306">
        <v>1133738.7931639999</v>
      </c>
      <c r="BE28" s="306">
        <v>1069712.7662740001</v>
      </c>
      <c r="BF28" s="306">
        <v>1174504.1740069999</v>
      </c>
      <c r="BG28" s="306">
        <v>1261528.4388580001</v>
      </c>
      <c r="BH28" s="306">
        <v>1332548.455262</v>
      </c>
      <c r="BI28" s="306">
        <v>1328570.1112784888</v>
      </c>
      <c r="BJ28" s="306">
        <v>1409396.618789146</v>
      </c>
      <c r="BK28" s="306">
        <v>1434537.69331791</v>
      </c>
      <c r="BL28" s="306">
        <v>1496515.7010267701</v>
      </c>
      <c r="BM28" s="306">
        <v>1419066.07880375</v>
      </c>
      <c r="BN28" s="306">
        <v>1499162.439865987</v>
      </c>
      <c r="BO28" s="306">
        <v>1533080.4478605303</v>
      </c>
      <c r="BP28" s="306">
        <v>1382443.5087430191</v>
      </c>
      <c r="BQ28" s="306">
        <v>1603850</v>
      </c>
      <c r="BR28" s="306">
        <v>1827622</v>
      </c>
    </row>
    <row r="29" spans="2:70" x14ac:dyDescent="0.2">
      <c r="B29" s="482" t="s">
        <v>1552</v>
      </c>
      <c r="C29" s="305">
        <v>0</v>
      </c>
      <c r="D29" s="305">
        <v>0</v>
      </c>
      <c r="E29" s="305">
        <v>0</v>
      </c>
      <c r="F29" s="305">
        <v>0</v>
      </c>
      <c r="G29" s="305">
        <v>2.331</v>
      </c>
      <c r="H29" s="305">
        <v>3.1629999999999998</v>
      </c>
      <c r="I29" s="305">
        <v>2.27</v>
      </c>
      <c r="J29" s="305">
        <v>2.6139999999999999</v>
      </c>
      <c r="K29" s="305">
        <v>2.4460000000000002</v>
      </c>
      <c r="L29" s="305">
        <v>1.829</v>
      </c>
      <c r="M29" s="305">
        <v>1.603</v>
      </c>
      <c r="N29" s="305">
        <v>1.59</v>
      </c>
      <c r="O29" s="305">
        <v>1.9319999999999999</v>
      </c>
      <c r="P29" s="305">
        <v>2.1890000000000001</v>
      </c>
      <c r="Q29" s="305">
        <v>2.7709999999999999</v>
      </c>
      <c r="R29" s="305">
        <v>3.4809999999999999</v>
      </c>
      <c r="S29" s="305">
        <v>4.8600000000000003</v>
      </c>
      <c r="T29" s="305">
        <v>4.4630000000000001</v>
      </c>
      <c r="U29" s="305">
        <v>5.556</v>
      </c>
      <c r="V29" s="305">
        <v>5.79</v>
      </c>
      <c r="W29" s="305">
        <v>6.1800000000000006</v>
      </c>
      <c r="X29" s="305">
        <v>6.5810000000000004</v>
      </c>
      <c r="Y29" s="305">
        <v>0.49399999999999999</v>
      </c>
      <c r="Z29" s="305">
        <v>7.6260000000000003</v>
      </c>
      <c r="AA29" s="305">
        <v>7.1459999999999999</v>
      </c>
      <c r="AB29" s="305">
        <v>6.7169999999999996</v>
      </c>
      <c r="AC29" s="305">
        <v>6.4820000000000002</v>
      </c>
      <c r="AD29" s="305">
        <v>6.891</v>
      </c>
      <c r="AE29" s="305">
        <v>6.6330000000000009</v>
      </c>
      <c r="AF29" s="305">
        <v>6.3610000000000015</v>
      </c>
      <c r="AG29" s="305">
        <v>4.5</v>
      </c>
      <c r="AH29" s="305">
        <v>4.2</v>
      </c>
      <c r="AI29" s="305">
        <v>4.3219999999999992</v>
      </c>
      <c r="AJ29" s="305">
        <v>3.28</v>
      </c>
      <c r="AK29" s="305">
        <v>2.7359999999999998</v>
      </c>
      <c r="AL29" s="305">
        <v>2.7569999999999997</v>
      </c>
      <c r="AM29" s="305">
        <v>3.1819999999999999</v>
      </c>
      <c r="AN29" s="305">
        <v>2.7699999999999996</v>
      </c>
      <c r="AO29" s="305">
        <v>1.304</v>
      </c>
      <c r="AP29" s="305">
        <v>2.6989999999999998</v>
      </c>
      <c r="AQ29" s="306">
        <v>1.077</v>
      </c>
      <c r="AR29" s="306">
        <v>0.95199999999999996</v>
      </c>
      <c r="AS29" s="306">
        <v>0.88600000000000012</v>
      </c>
      <c r="AT29" s="306">
        <v>0.73299999999999987</v>
      </c>
      <c r="AU29" s="306">
        <v>1</v>
      </c>
      <c r="AV29" s="306">
        <v>4</v>
      </c>
      <c r="AW29" s="306">
        <v>5</v>
      </c>
      <c r="AX29" s="306">
        <v>5</v>
      </c>
      <c r="AY29" s="979"/>
      <c r="AZ29" s="952" t="s">
        <v>1534</v>
      </c>
      <c r="BA29" s="306"/>
      <c r="BB29" s="306"/>
      <c r="BC29" s="306"/>
      <c r="BD29" s="306"/>
      <c r="BE29" s="306"/>
      <c r="BF29" s="306"/>
      <c r="BG29" s="306"/>
      <c r="BH29" s="306"/>
      <c r="BI29" s="306"/>
      <c r="BJ29" s="306"/>
      <c r="BK29" s="306"/>
      <c r="BL29" s="306"/>
      <c r="BM29" s="306"/>
      <c r="BN29" s="306"/>
      <c r="BO29" s="306"/>
      <c r="BP29" s="306"/>
      <c r="BQ29" s="306"/>
      <c r="BR29" s="306"/>
    </row>
    <row r="30" spans="2:70" x14ac:dyDescent="0.2">
      <c r="B30" s="482" t="s">
        <v>252</v>
      </c>
      <c r="C30" s="305">
        <v>0</v>
      </c>
      <c r="D30" s="305">
        <v>0</v>
      </c>
      <c r="E30" s="305">
        <v>0</v>
      </c>
      <c r="F30" s="305">
        <v>0</v>
      </c>
      <c r="G30" s="305">
        <v>25.844674999999999</v>
      </c>
      <c r="H30" s="305">
        <v>41.158390199999999</v>
      </c>
      <c r="I30" s="305">
        <v>30.7087</v>
      </c>
      <c r="J30" s="305">
        <v>30.021999999999998</v>
      </c>
      <c r="K30" s="305">
        <v>32.640100000000004</v>
      </c>
      <c r="L30" s="305">
        <v>23.241999999999997</v>
      </c>
      <c r="M30" s="305">
        <v>17.741</v>
      </c>
      <c r="N30" s="305">
        <v>18.105</v>
      </c>
      <c r="O30" s="305">
        <v>21.513076999999999</v>
      </c>
      <c r="P30" s="305">
        <v>26.818099999999998</v>
      </c>
      <c r="Q30" s="305">
        <v>30.178339999999999</v>
      </c>
      <c r="R30" s="305">
        <v>40.421050000000001</v>
      </c>
      <c r="S30" s="305">
        <v>61.318322879999997</v>
      </c>
      <c r="T30" s="305">
        <v>53.507599999999996</v>
      </c>
      <c r="U30" s="305">
        <v>56.978577999999992</v>
      </c>
      <c r="V30" s="305">
        <v>62.713456999999998</v>
      </c>
      <c r="W30" s="305">
        <v>69.527666999999994</v>
      </c>
      <c r="X30" s="305">
        <v>67.453651000000008</v>
      </c>
      <c r="Y30" s="305">
        <v>17.644092499999999</v>
      </c>
      <c r="Z30" s="305">
        <v>69.092532000000006</v>
      </c>
      <c r="AA30" s="305">
        <v>58.397398000000003</v>
      </c>
      <c r="AB30" s="305">
        <v>63.019010090000002</v>
      </c>
      <c r="AC30" s="305">
        <v>50.236077999999999</v>
      </c>
      <c r="AD30" s="305">
        <v>55.189399999999999</v>
      </c>
      <c r="AE30" s="305">
        <v>55.835150000000006</v>
      </c>
      <c r="AF30" s="305">
        <v>54.163960000000003</v>
      </c>
      <c r="AG30" s="305">
        <v>30.948773000000003</v>
      </c>
      <c r="AH30" s="305">
        <v>31.049856999999999</v>
      </c>
      <c r="AI30" s="305">
        <v>38.08322299999999</v>
      </c>
      <c r="AJ30" s="305">
        <v>27.467017999999999</v>
      </c>
      <c r="AK30" s="305">
        <v>23.298211999999999</v>
      </c>
      <c r="AL30" s="305">
        <v>24.155014999999999</v>
      </c>
      <c r="AM30" s="305">
        <v>30.464926000000002</v>
      </c>
      <c r="AN30" s="305">
        <v>26.600337</v>
      </c>
      <c r="AO30" s="305">
        <v>12.417300000000001</v>
      </c>
      <c r="AP30" s="305">
        <v>26.662699999999997</v>
      </c>
      <c r="AQ30" s="306">
        <v>12.781700000000001</v>
      </c>
      <c r="AR30" s="306">
        <v>8.0092999999999996</v>
      </c>
      <c r="AS30" s="306">
        <v>9.5295500000000004</v>
      </c>
      <c r="AT30" s="306">
        <v>8.5479500000000002</v>
      </c>
      <c r="AU30" s="306">
        <v>9</v>
      </c>
      <c r="AV30" s="306">
        <v>41</v>
      </c>
      <c r="AW30" s="306">
        <v>49</v>
      </c>
      <c r="AX30" s="306">
        <v>60</v>
      </c>
      <c r="AY30" s="979"/>
      <c r="AZ30" s="953" t="s">
        <v>1552</v>
      </c>
      <c r="BA30" s="306">
        <v>54.121000000000002</v>
      </c>
      <c r="BB30" s="306">
        <v>52.878999999999998</v>
      </c>
      <c r="BC30" s="306">
        <v>51.884999999999998</v>
      </c>
      <c r="BD30" s="306">
        <v>59.959000000000003</v>
      </c>
      <c r="BE30" s="306">
        <v>66.188000000000002</v>
      </c>
      <c r="BF30" s="306">
        <v>74.007999999999996</v>
      </c>
      <c r="BG30" s="306">
        <v>91.442999999999998</v>
      </c>
      <c r="BH30" s="306">
        <v>118.04900000000001</v>
      </c>
      <c r="BI30" s="306">
        <v>93.218999999999994</v>
      </c>
      <c r="BJ30" s="306">
        <v>120.34099999999999</v>
      </c>
      <c r="BK30" s="306">
        <v>119.242</v>
      </c>
      <c r="BL30" s="306">
        <v>137.24</v>
      </c>
      <c r="BM30" s="306">
        <v>129.048</v>
      </c>
      <c r="BN30" s="306">
        <v>125.822</v>
      </c>
      <c r="BO30" s="306">
        <v>145.35300000000001</v>
      </c>
      <c r="BP30" s="306">
        <v>133.953</v>
      </c>
      <c r="BQ30" s="306">
        <v>150</v>
      </c>
      <c r="BR30" s="306">
        <v>260</v>
      </c>
    </row>
    <row r="31" spans="2:70" x14ac:dyDescent="0.2">
      <c r="B31" s="481" t="s">
        <v>1535</v>
      </c>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305"/>
      <c r="AE31" s="305"/>
      <c r="AF31" s="305"/>
      <c r="AG31" s="305"/>
      <c r="AH31" s="305"/>
      <c r="AI31" s="305"/>
      <c r="AJ31" s="305"/>
      <c r="AK31" s="305"/>
      <c r="AL31" s="305"/>
      <c r="AM31" s="305"/>
      <c r="AN31" s="305"/>
      <c r="AO31" s="305"/>
      <c r="AP31" s="305"/>
      <c r="AQ31" s="306"/>
      <c r="AR31" s="306"/>
      <c r="AS31" s="306"/>
      <c r="AT31" s="306"/>
      <c r="AU31" s="306"/>
      <c r="AV31" s="306"/>
      <c r="AW31" s="306"/>
      <c r="AX31" s="306"/>
      <c r="AY31" s="979"/>
      <c r="AZ31" s="953" t="s">
        <v>252</v>
      </c>
      <c r="BA31" s="306">
        <v>1250.5477447200001</v>
      </c>
      <c r="BB31" s="306">
        <v>1210.887614</v>
      </c>
      <c r="BC31" s="306">
        <v>1206.655565</v>
      </c>
      <c r="BD31" s="306">
        <v>1770.063236</v>
      </c>
      <c r="BE31" s="306">
        <v>2098.6520414400002</v>
      </c>
      <c r="BF31" s="306">
        <v>2134.8994539999999</v>
      </c>
      <c r="BG31" s="306">
        <v>3090.698946</v>
      </c>
      <c r="BH31" s="306">
        <v>4809.1618314600009</v>
      </c>
      <c r="BI31" s="306">
        <v>2884.9399618800003</v>
      </c>
      <c r="BJ31" s="306">
        <v>4971.1674006800004</v>
      </c>
      <c r="BK31" s="306">
        <v>5169.1768748000004</v>
      </c>
      <c r="BL31" s="306">
        <v>7219.95282339</v>
      </c>
      <c r="BM31" s="306">
        <v>5939.4985799200012</v>
      </c>
      <c r="BN31" s="306">
        <v>6121.7244600400008</v>
      </c>
      <c r="BO31" s="306">
        <v>7000.4108410499994</v>
      </c>
      <c r="BP31" s="306">
        <v>8360.2875191099993</v>
      </c>
      <c r="BQ31" s="306">
        <v>9343</v>
      </c>
      <c r="BR31" s="306">
        <v>20459</v>
      </c>
    </row>
    <row r="32" spans="2:70" x14ac:dyDescent="0.2">
      <c r="B32" s="482" t="s">
        <v>1552</v>
      </c>
      <c r="C32" s="305">
        <v>0</v>
      </c>
      <c r="D32" s="305">
        <v>0</v>
      </c>
      <c r="E32" s="305">
        <v>0</v>
      </c>
      <c r="F32" s="305">
        <v>0</v>
      </c>
      <c r="G32" s="305">
        <v>0</v>
      </c>
      <c r="H32" s="305">
        <v>0</v>
      </c>
      <c r="I32" s="305">
        <v>0.74099999999999999</v>
      </c>
      <c r="J32" s="305">
        <v>0.82800000000000007</v>
      </c>
      <c r="K32" s="305">
        <v>0.93899999999999995</v>
      </c>
      <c r="L32" s="305">
        <v>0</v>
      </c>
      <c r="M32" s="305">
        <v>0.56800000000000006</v>
      </c>
      <c r="N32" s="305">
        <v>0</v>
      </c>
      <c r="O32" s="305">
        <v>0</v>
      </c>
      <c r="P32" s="305">
        <v>0</v>
      </c>
      <c r="Q32" s="305">
        <v>0</v>
      </c>
      <c r="R32" s="305">
        <v>0</v>
      </c>
      <c r="S32" s="305">
        <v>0.64700000000000002</v>
      </c>
      <c r="T32" s="305">
        <v>0.54700000000000004</v>
      </c>
      <c r="U32" s="305">
        <v>0</v>
      </c>
      <c r="V32" s="305">
        <v>0</v>
      </c>
      <c r="W32" s="305">
        <v>0.43200000000000005</v>
      </c>
      <c r="X32" s="305">
        <v>0.56700000000000006</v>
      </c>
      <c r="Y32" s="305">
        <v>36.950999999999993</v>
      </c>
      <c r="Z32" s="305">
        <v>0.44700000000000006</v>
      </c>
      <c r="AA32" s="305">
        <v>0.378</v>
      </c>
      <c r="AB32" s="305">
        <v>0.27200000000000002</v>
      </c>
      <c r="AC32" s="305">
        <v>0.38200000000000001</v>
      </c>
      <c r="AD32" s="305">
        <v>0.58699999999999997</v>
      </c>
      <c r="AE32" s="305">
        <v>0.25800000000000001</v>
      </c>
      <c r="AF32" s="305">
        <v>0.23600000000000002</v>
      </c>
      <c r="AG32" s="305">
        <v>9.4E-2</v>
      </c>
      <c r="AH32" s="305">
        <v>0.13100000000000001</v>
      </c>
      <c r="AI32" s="305">
        <v>9.9000000000000005E-2</v>
      </c>
      <c r="AJ32" s="305">
        <v>0.124</v>
      </c>
      <c r="AK32" s="305">
        <v>0.13</v>
      </c>
      <c r="AL32" s="305">
        <v>0.121</v>
      </c>
      <c r="AM32" s="305">
        <v>0.13400000000000001</v>
      </c>
      <c r="AN32" s="305">
        <v>0.13900000000000001</v>
      </c>
      <c r="AO32" s="305">
        <v>0</v>
      </c>
      <c r="AP32" s="305">
        <v>0</v>
      </c>
      <c r="AQ32" s="306">
        <v>0</v>
      </c>
      <c r="AR32" s="306">
        <v>0</v>
      </c>
      <c r="AS32" s="306">
        <v>0</v>
      </c>
      <c r="AT32" s="306">
        <v>0</v>
      </c>
      <c r="AU32" s="306">
        <v>0</v>
      </c>
      <c r="AV32" s="306">
        <v>0</v>
      </c>
      <c r="AW32" s="306"/>
      <c r="AX32" s="306"/>
      <c r="AY32" s="979"/>
      <c r="AZ32" s="952" t="s">
        <v>1536</v>
      </c>
      <c r="BA32" s="306"/>
      <c r="BB32" s="306"/>
      <c r="BC32" s="306"/>
      <c r="BD32" s="306"/>
      <c r="BE32" s="306"/>
      <c r="BF32" s="306"/>
      <c r="BG32" s="306"/>
      <c r="BH32" s="306"/>
      <c r="BI32" s="306"/>
      <c r="BJ32" s="306"/>
      <c r="BK32" s="306"/>
      <c r="BL32" s="306"/>
      <c r="BM32" s="306"/>
      <c r="BN32" s="306"/>
      <c r="BO32" s="306"/>
      <c r="BP32" s="306"/>
      <c r="BQ32" s="306"/>
      <c r="BR32" s="306"/>
    </row>
    <row r="33" spans="2:70" x14ac:dyDescent="0.2">
      <c r="B33" s="482" t="s">
        <v>252</v>
      </c>
      <c r="C33" s="305">
        <v>0</v>
      </c>
      <c r="D33" s="305">
        <v>0</v>
      </c>
      <c r="E33" s="305">
        <v>0</v>
      </c>
      <c r="F33" s="305">
        <v>0</v>
      </c>
      <c r="G33" s="305">
        <v>0</v>
      </c>
      <c r="H33" s="305">
        <v>0</v>
      </c>
      <c r="I33" s="305">
        <v>17.231999999999999</v>
      </c>
      <c r="J33" s="305">
        <v>19.672000000000001</v>
      </c>
      <c r="K33" s="305">
        <v>19.338000000000001</v>
      </c>
      <c r="L33" s="305">
        <v>0</v>
      </c>
      <c r="M33" s="305">
        <v>12.683999999999999</v>
      </c>
      <c r="N33" s="305">
        <v>0</v>
      </c>
      <c r="O33" s="305">
        <v>0</v>
      </c>
      <c r="P33" s="305">
        <v>0</v>
      </c>
      <c r="Q33" s="305">
        <v>0</v>
      </c>
      <c r="R33" s="305">
        <v>0</v>
      </c>
      <c r="S33" s="305">
        <v>15.782</v>
      </c>
      <c r="T33" s="305">
        <v>12.756</v>
      </c>
      <c r="U33" s="305">
        <v>0</v>
      </c>
      <c r="V33" s="305">
        <v>0</v>
      </c>
      <c r="W33" s="305">
        <v>22.430922529999997</v>
      </c>
      <c r="X33" s="305">
        <v>25.637543379999997</v>
      </c>
      <c r="Y33" s="305">
        <v>42.917623250000005</v>
      </c>
      <c r="Z33" s="305">
        <v>21.159641000000001</v>
      </c>
      <c r="AA33" s="305">
        <v>121.46043689</v>
      </c>
      <c r="AB33" s="305">
        <v>6.6221554000000005</v>
      </c>
      <c r="AC33" s="305">
        <v>5.572107589999999</v>
      </c>
      <c r="AD33" s="305">
        <v>9.0464803399999987</v>
      </c>
      <c r="AE33" s="305">
        <v>5.3333250000000003</v>
      </c>
      <c r="AF33" s="305">
        <v>3.2047355400000002</v>
      </c>
      <c r="AG33" s="305">
        <v>1.1729499999999999</v>
      </c>
      <c r="AH33" s="305">
        <v>1.3417024</v>
      </c>
      <c r="AI33" s="305">
        <v>0.69888556999999996</v>
      </c>
      <c r="AJ33" s="305">
        <v>1.6283650000000001</v>
      </c>
      <c r="AK33" s="305">
        <v>1.04032959</v>
      </c>
      <c r="AL33" s="305">
        <v>1.7321227299999999</v>
      </c>
      <c r="AM33" s="305">
        <v>1.16971816</v>
      </c>
      <c r="AN33" s="305">
        <v>1.1023229999999999</v>
      </c>
      <c r="AO33" s="305">
        <v>0</v>
      </c>
      <c r="AP33" s="305">
        <v>0</v>
      </c>
      <c r="AQ33" s="306">
        <v>0</v>
      </c>
      <c r="AR33" s="306">
        <v>0</v>
      </c>
      <c r="AS33" s="306">
        <v>0</v>
      </c>
      <c r="AT33" s="306">
        <v>0</v>
      </c>
      <c r="AU33" s="306">
        <v>0</v>
      </c>
      <c r="AV33" s="306">
        <v>0</v>
      </c>
      <c r="AW33" s="306"/>
      <c r="AX33" s="306"/>
      <c r="AY33" s="979"/>
      <c r="AZ33" s="953" t="s">
        <v>1552</v>
      </c>
      <c r="BA33" s="306">
        <v>1462.2739999999999</v>
      </c>
      <c r="BB33" s="306">
        <v>1247.7560000000001</v>
      </c>
      <c r="BC33" s="306">
        <v>1282.098</v>
      </c>
      <c r="BD33" s="306">
        <v>1265.1369999999999</v>
      </c>
      <c r="BE33" s="306">
        <v>1288.1659999999999</v>
      </c>
      <c r="BF33" s="306">
        <v>1535.308</v>
      </c>
      <c r="BG33" s="306">
        <v>1627.9970000000001</v>
      </c>
      <c r="BH33" s="306">
        <v>1708.6</v>
      </c>
      <c r="BI33" s="306">
        <v>1815.0419999999999</v>
      </c>
      <c r="BJ33" s="306">
        <v>2104.2440000000001</v>
      </c>
      <c r="BK33" s="306">
        <v>1925.69</v>
      </c>
      <c r="BL33" s="306">
        <v>2088.4299999999998</v>
      </c>
      <c r="BM33" s="306">
        <v>1991.0260000000001</v>
      </c>
      <c r="BN33" s="306">
        <v>1519.7760000000001</v>
      </c>
      <c r="BO33" s="306">
        <v>1362.7339999999999</v>
      </c>
      <c r="BP33" s="306">
        <v>1118.194</v>
      </c>
      <c r="BQ33" s="306">
        <v>1347</v>
      </c>
      <c r="BR33" s="306">
        <v>1255</v>
      </c>
    </row>
    <row r="34" spans="2:70" x14ac:dyDescent="0.2">
      <c r="B34" s="481" t="s">
        <v>1536</v>
      </c>
      <c r="C34" s="305"/>
      <c r="D34" s="305"/>
      <c r="E34" s="305"/>
      <c r="F34" s="305"/>
      <c r="G34" s="305"/>
      <c r="H34" s="305"/>
      <c r="I34" s="305"/>
      <c r="J34" s="305"/>
      <c r="K34" s="305"/>
      <c r="L34" s="305"/>
      <c r="M34" s="305"/>
      <c r="N34" s="305"/>
      <c r="O34" s="305"/>
      <c r="P34" s="305"/>
      <c r="Q34" s="305"/>
      <c r="R34" s="305"/>
      <c r="S34" s="305"/>
      <c r="T34" s="305"/>
      <c r="U34" s="305"/>
      <c r="V34" s="305"/>
      <c r="W34" s="305"/>
      <c r="X34" s="305"/>
      <c r="Y34" s="305"/>
      <c r="Z34" s="305"/>
      <c r="AA34" s="305"/>
      <c r="AB34" s="305"/>
      <c r="AC34" s="305"/>
      <c r="AD34" s="305"/>
      <c r="AE34" s="305"/>
      <c r="AF34" s="305"/>
      <c r="AG34" s="305"/>
      <c r="AH34" s="305"/>
      <c r="AI34" s="305"/>
      <c r="AJ34" s="305"/>
      <c r="AK34" s="305"/>
      <c r="AL34" s="305"/>
      <c r="AM34" s="305"/>
      <c r="AN34" s="305"/>
      <c r="AO34" s="305"/>
      <c r="AP34" s="305"/>
      <c r="AQ34" s="306"/>
      <c r="AR34" s="306"/>
      <c r="AS34" s="306"/>
      <c r="AT34" s="306"/>
      <c r="AU34" s="306"/>
      <c r="AV34" s="306"/>
      <c r="AW34" s="306"/>
      <c r="AX34" s="306"/>
      <c r="AY34" s="979"/>
      <c r="AZ34" s="953" t="s">
        <v>252</v>
      </c>
      <c r="BA34" s="306">
        <v>3514.3020867399996</v>
      </c>
      <c r="BB34" s="306">
        <v>2224.9822319999998</v>
      </c>
      <c r="BC34" s="306">
        <v>1971.4733120000001</v>
      </c>
      <c r="BD34" s="306">
        <v>3023.6320209999999</v>
      </c>
      <c r="BE34" s="306">
        <v>4247.1833380899998</v>
      </c>
      <c r="BF34" s="306">
        <v>3001.0887870000001</v>
      </c>
      <c r="BG34" s="306">
        <v>2347.0325859999998</v>
      </c>
      <c r="BH34" s="306">
        <v>4005.8665841699999</v>
      </c>
      <c r="BI34" s="306">
        <v>6202.0711088300013</v>
      </c>
      <c r="BJ34" s="306">
        <v>5313.1538082500001</v>
      </c>
      <c r="BK34" s="306">
        <v>3222.67140905</v>
      </c>
      <c r="BL34" s="306">
        <v>5807.3811700299993</v>
      </c>
      <c r="BM34" s="306">
        <v>7296.3602174200005</v>
      </c>
      <c r="BN34" s="306">
        <v>5024.7700029799998</v>
      </c>
      <c r="BO34" s="306">
        <v>2586.9428227600001</v>
      </c>
      <c r="BP34" s="306">
        <v>3445.5476861299994</v>
      </c>
      <c r="BQ34" s="306">
        <v>7395</v>
      </c>
      <c r="BR34" s="306">
        <v>4302</v>
      </c>
    </row>
    <row r="35" spans="2:70" x14ac:dyDescent="0.2">
      <c r="B35" s="482" t="s">
        <v>1552</v>
      </c>
      <c r="C35" s="305">
        <v>0</v>
      </c>
      <c r="D35" s="305">
        <v>0</v>
      </c>
      <c r="E35" s="305">
        <v>0</v>
      </c>
      <c r="F35" s="305">
        <v>0</v>
      </c>
      <c r="G35" s="305">
        <v>6.4290000000000003</v>
      </c>
      <c r="H35" s="305">
        <v>6.87</v>
      </c>
      <c r="I35" s="305">
        <v>7.464999999999999</v>
      </c>
      <c r="J35" s="305">
        <v>8.0619999999999994</v>
      </c>
      <c r="K35" s="305">
        <v>6.5020000000000007</v>
      </c>
      <c r="L35" s="305">
        <v>7.2720000000000002</v>
      </c>
      <c r="M35" s="305">
        <v>6.6509999999999998</v>
      </c>
      <c r="N35" s="305">
        <v>7.4390000000000001</v>
      </c>
      <c r="O35" s="305">
        <v>6.21075</v>
      </c>
      <c r="P35" s="305">
        <v>6.4329999999999998</v>
      </c>
      <c r="Q35" s="305">
        <v>7.6069999999999993</v>
      </c>
      <c r="R35" s="305">
        <v>6.3100000000000005</v>
      </c>
      <c r="S35" s="305">
        <v>6.1440000000000001</v>
      </c>
      <c r="T35" s="305">
        <v>7.0309999999999979</v>
      </c>
      <c r="U35" s="305">
        <v>12.307000000000002</v>
      </c>
      <c r="V35" s="305">
        <v>19.325000000000003</v>
      </c>
      <c r="W35" s="305">
        <v>29.173999999999999</v>
      </c>
      <c r="X35" s="305">
        <v>31.596</v>
      </c>
      <c r="Y35" s="305">
        <v>382.99200000000002</v>
      </c>
      <c r="Z35" s="305">
        <v>42.376000000000005</v>
      </c>
      <c r="AA35" s="305">
        <v>47.224999999999994</v>
      </c>
      <c r="AB35" s="305">
        <v>51.667999999999992</v>
      </c>
      <c r="AC35" s="305">
        <v>56.267999999999994</v>
      </c>
      <c r="AD35" s="305">
        <v>74.537999999999997</v>
      </c>
      <c r="AE35" s="305">
        <v>90.22699999999999</v>
      </c>
      <c r="AF35" s="305">
        <v>67.03700000000002</v>
      </c>
      <c r="AG35" s="305">
        <v>61.600999999999999</v>
      </c>
      <c r="AH35" s="305">
        <v>82.116000000000014</v>
      </c>
      <c r="AI35" s="305">
        <v>82.396999999999991</v>
      </c>
      <c r="AJ35" s="305">
        <v>88.930999999999997</v>
      </c>
      <c r="AK35" s="305">
        <v>95.253199999999993</v>
      </c>
      <c r="AL35" s="305">
        <v>109.152</v>
      </c>
      <c r="AM35" s="305">
        <v>130.58600000000001</v>
      </c>
      <c r="AN35" s="305">
        <v>153.17300000000006</v>
      </c>
      <c r="AO35" s="305">
        <v>160.15700000000001</v>
      </c>
      <c r="AP35" s="305">
        <v>183.07800000000003</v>
      </c>
      <c r="AQ35" s="306">
        <v>207.97499999999999</v>
      </c>
      <c r="AR35" s="306">
        <v>201.41899999999998</v>
      </c>
      <c r="AS35" s="306">
        <v>209.58900000000003</v>
      </c>
      <c r="AT35" s="306">
        <v>249.773</v>
      </c>
      <c r="AU35" s="306">
        <v>293</v>
      </c>
      <c r="AV35" s="306">
        <v>313</v>
      </c>
      <c r="AW35" s="306">
        <v>287</v>
      </c>
      <c r="AX35" s="306">
        <v>350</v>
      </c>
      <c r="AY35" s="979"/>
      <c r="AZ35" s="952" t="s">
        <v>2783</v>
      </c>
      <c r="BA35" s="306"/>
      <c r="BB35" s="306"/>
      <c r="BC35" s="306"/>
      <c r="BD35" s="306"/>
      <c r="BE35" s="306"/>
      <c r="BF35" s="306"/>
      <c r="BG35" s="306"/>
      <c r="BH35" s="306"/>
      <c r="BI35" s="306"/>
      <c r="BJ35" s="306"/>
      <c r="BK35" s="306"/>
      <c r="BL35" s="306"/>
      <c r="BM35" s="306"/>
      <c r="BN35" s="306"/>
      <c r="BO35" s="306"/>
      <c r="BP35" s="306"/>
      <c r="BQ35" s="306"/>
      <c r="BR35" s="306"/>
    </row>
    <row r="36" spans="2:70" x14ac:dyDescent="0.2">
      <c r="B36" s="482" t="s">
        <v>252</v>
      </c>
      <c r="C36" s="305">
        <v>0</v>
      </c>
      <c r="D36" s="305">
        <v>0</v>
      </c>
      <c r="E36" s="305">
        <v>0</v>
      </c>
      <c r="F36" s="305">
        <v>0</v>
      </c>
      <c r="G36" s="305">
        <v>9.4145959999999995</v>
      </c>
      <c r="H36" s="305">
        <v>7.9412358699999999</v>
      </c>
      <c r="I36" s="305">
        <v>8.42346459</v>
      </c>
      <c r="J36" s="305">
        <v>12.067341429999999</v>
      </c>
      <c r="K36" s="305">
        <v>9.4728410000000007</v>
      </c>
      <c r="L36" s="305">
        <v>7.7018539999999991</v>
      </c>
      <c r="M36" s="305">
        <v>8.3306770000000014</v>
      </c>
      <c r="N36" s="305">
        <v>8.1790000000000003</v>
      </c>
      <c r="O36" s="305">
        <v>8.2885627000000017</v>
      </c>
      <c r="P36" s="305">
        <v>8.281839999999999</v>
      </c>
      <c r="Q36" s="305">
        <v>8.4624779999999991</v>
      </c>
      <c r="R36" s="305">
        <v>7.5553800000000013</v>
      </c>
      <c r="S36" s="305">
        <v>9.4264829999999993</v>
      </c>
      <c r="T36" s="305">
        <v>16.161631</v>
      </c>
      <c r="U36" s="305">
        <v>18.979891000000002</v>
      </c>
      <c r="V36" s="305">
        <v>35.002697999999995</v>
      </c>
      <c r="W36" s="305">
        <v>54.213151000000003</v>
      </c>
      <c r="X36" s="305">
        <v>43.051659999999998</v>
      </c>
      <c r="Y36" s="305">
        <v>18639.691755659998</v>
      </c>
      <c r="Z36" s="305">
        <v>65.806194279999985</v>
      </c>
      <c r="AA36" s="305">
        <v>96.19674599999999</v>
      </c>
      <c r="AB36" s="305">
        <v>82.25826112</v>
      </c>
      <c r="AC36" s="305">
        <v>89.465047999999996</v>
      </c>
      <c r="AD36" s="305">
        <v>154.04305299999999</v>
      </c>
      <c r="AE36" s="305">
        <v>221.67420175000001</v>
      </c>
      <c r="AF36" s="305">
        <v>164.95797118000002</v>
      </c>
      <c r="AG36" s="305">
        <v>143.40579299999999</v>
      </c>
      <c r="AH36" s="305">
        <v>186.43301968999998</v>
      </c>
      <c r="AI36" s="305">
        <v>276.19334577000001</v>
      </c>
      <c r="AJ36" s="305">
        <v>243.25485</v>
      </c>
      <c r="AK36" s="305">
        <v>250.77013530000002</v>
      </c>
      <c r="AL36" s="305">
        <v>283.00580909999996</v>
      </c>
      <c r="AM36" s="305">
        <v>416.25364217000009</v>
      </c>
      <c r="AN36" s="305">
        <v>386.11243247999994</v>
      </c>
      <c r="AO36" s="305">
        <v>367.76452713999998</v>
      </c>
      <c r="AP36" s="305">
        <v>472.00380193000012</v>
      </c>
      <c r="AQ36" s="306">
        <v>757.22189233000006</v>
      </c>
      <c r="AR36" s="306">
        <v>624.04575088000001</v>
      </c>
      <c r="AS36" s="306">
        <v>523.18389862999993</v>
      </c>
      <c r="AT36" s="306">
        <v>1029.63240496</v>
      </c>
      <c r="AU36" s="306">
        <v>1294</v>
      </c>
      <c r="AV36" s="306">
        <v>1254</v>
      </c>
      <c r="AW36" s="306">
        <v>614</v>
      </c>
      <c r="AX36" s="306">
        <v>1350</v>
      </c>
      <c r="AY36" s="979"/>
      <c r="AZ36" s="953" t="s">
        <v>1552</v>
      </c>
      <c r="BA36" s="306">
        <v>1834.5630000000001</v>
      </c>
      <c r="BB36" s="306">
        <v>1626.135</v>
      </c>
      <c r="BC36" s="306">
        <v>1749.508</v>
      </c>
      <c r="BD36" s="306">
        <v>2310.558</v>
      </c>
      <c r="BE36" s="306">
        <v>2152.971</v>
      </c>
      <c r="BF36" s="306">
        <v>2386.02</v>
      </c>
      <c r="BG36" s="306">
        <v>2544.85</v>
      </c>
      <c r="BH36" s="306">
        <v>2217.6089999999999</v>
      </c>
      <c r="BI36" s="306">
        <v>2306.9540000000002</v>
      </c>
      <c r="BJ36" s="306">
        <v>2247.971</v>
      </c>
      <c r="BK36" s="306">
        <v>2161.7939999999999</v>
      </c>
      <c r="BL36" s="306">
        <v>2006.586</v>
      </c>
      <c r="BM36" s="306">
        <v>1652.471</v>
      </c>
      <c r="BN36" s="306">
        <v>1783.87</v>
      </c>
      <c r="BO36" s="306">
        <v>1688.671</v>
      </c>
      <c r="BP36" s="306">
        <v>1145.1099999999999</v>
      </c>
      <c r="BQ36" s="306">
        <v>1575</v>
      </c>
      <c r="BR36" s="306">
        <v>1638</v>
      </c>
    </row>
    <row r="37" spans="2:70" x14ac:dyDescent="0.2">
      <c r="B37" s="481" t="s">
        <v>1537</v>
      </c>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305"/>
      <c r="AE37" s="305"/>
      <c r="AF37" s="305"/>
      <c r="AG37" s="305"/>
      <c r="AH37" s="305"/>
      <c r="AI37" s="305"/>
      <c r="AJ37" s="305"/>
      <c r="AK37" s="305"/>
      <c r="AL37" s="305"/>
      <c r="AM37" s="305"/>
      <c r="AN37" s="305"/>
      <c r="AO37" s="305"/>
      <c r="AP37" s="305"/>
      <c r="AQ37" s="306"/>
      <c r="AR37" s="306"/>
      <c r="AS37" s="306"/>
      <c r="AT37" s="306"/>
      <c r="AU37" s="306"/>
      <c r="AV37" s="306"/>
      <c r="AW37" s="306"/>
      <c r="AX37" s="306"/>
      <c r="AY37" s="979"/>
      <c r="AZ37" s="953" t="s">
        <v>252</v>
      </c>
      <c r="BA37" s="306">
        <v>53029.288146859995</v>
      </c>
      <c r="BB37" s="306">
        <v>52095.491525999998</v>
      </c>
      <c r="BC37" s="306">
        <v>56218.576553999999</v>
      </c>
      <c r="BD37" s="306">
        <v>70754.354582</v>
      </c>
      <c r="BE37" s="306">
        <v>64838.051118320007</v>
      </c>
      <c r="BF37" s="306">
        <v>72777.876745000001</v>
      </c>
      <c r="BG37" s="306">
        <v>79857.211645000003</v>
      </c>
      <c r="BH37" s="306">
        <v>86594.820361199992</v>
      </c>
      <c r="BI37" s="306">
        <v>72411.008134709991</v>
      </c>
      <c r="BJ37" s="306">
        <v>86390.749077539993</v>
      </c>
      <c r="BK37" s="306">
        <v>75990.003483720007</v>
      </c>
      <c r="BL37" s="306">
        <v>105210.73950282</v>
      </c>
      <c r="BM37" s="306">
        <v>56737.403452890001</v>
      </c>
      <c r="BN37" s="306">
        <v>62750.99609719</v>
      </c>
      <c r="BO37" s="306">
        <v>60563.285091009995</v>
      </c>
      <c r="BP37" s="306">
        <v>45901.454842719999</v>
      </c>
      <c r="BQ37" s="306">
        <v>61593</v>
      </c>
      <c r="BR37" s="306">
        <v>63698</v>
      </c>
    </row>
    <row r="38" spans="2:70" x14ac:dyDescent="0.2">
      <c r="B38" s="482" t="s">
        <v>1552</v>
      </c>
      <c r="C38" s="305">
        <v>0</v>
      </c>
      <c r="D38" s="305">
        <v>0</v>
      </c>
      <c r="E38" s="305">
        <v>0</v>
      </c>
      <c r="F38" s="305">
        <v>0</v>
      </c>
      <c r="G38" s="305">
        <v>2.331</v>
      </c>
      <c r="H38" s="305">
        <v>3.1629999999999998</v>
      </c>
      <c r="I38" s="305">
        <v>5.9609999999999985</v>
      </c>
      <c r="J38" s="305">
        <v>7.2549999999999999</v>
      </c>
      <c r="K38" s="305">
        <v>9.7970000000000006</v>
      </c>
      <c r="L38" s="305">
        <v>1.829</v>
      </c>
      <c r="M38" s="305">
        <v>20.137</v>
      </c>
      <c r="N38" s="305">
        <v>1.59</v>
      </c>
      <c r="O38" s="305">
        <v>1.9319999999999999</v>
      </c>
      <c r="P38" s="305">
        <v>2.1890000000000001</v>
      </c>
      <c r="Q38" s="305">
        <v>2.7709999999999999</v>
      </c>
      <c r="R38" s="305">
        <v>3.4809999999999999</v>
      </c>
      <c r="S38" s="305">
        <v>44.824000000000005</v>
      </c>
      <c r="T38" s="305">
        <v>58.378</v>
      </c>
      <c r="U38" s="305">
        <v>5.556</v>
      </c>
      <c r="V38" s="305">
        <v>5.79</v>
      </c>
      <c r="W38" s="305">
        <v>342.49</v>
      </c>
      <c r="X38" s="305">
        <v>359.36499999999995</v>
      </c>
      <c r="Y38" s="305">
        <v>358.84699999999998</v>
      </c>
      <c r="Z38" s="305">
        <v>383.63900000000001</v>
      </c>
      <c r="AA38" s="305">
        <v>384.18799999999999</v>
      </c>
      <c r="AB38" s="305">
        <v>426.90299999999991</v>
      </c>
      <c r="AC38" s="305">
        <v>542.93900000000008</v>
      </c>
      <c r="AD38" s="305">
        <v>611.37999999999988</v>
      </c>
      <c r="AE38" s="305">
        <v>529.71699999999987</v>
      </c>
      <c r="AF38" s="305">
        <v>582.70899999999995</v>
      </c>
      <c r="AG38" s="305">
        <v>695.26200000000028</v>
      </c>
      <c r="AH38" s="305">
        <v>724.03700000000003</v>
      </c>
      <c r="AI38" s="305">
        <v>691.47248458469369</v>
      </c>
      <c r="AJ38" s="305">
        <v>778.45900000000006</v>
      </c>
      <c r="AK38" s="305">
        <v>818.80799999999988</v>
      </c>
      <c r="AL38" s="305">
        <v>898.46600000000001</v>
      </c>
      <c r="AM38" s="305">
        <v>836.15200000000016</v>
      </c>
      <c r="AN38" s="305">
        <v>1050.8929999999998</v>
      </c>
      <c r="AO38" s="305">
        <v>1136.2180000000001</v>
      </c>
      <c r="AP38" s="305">
        <v>1259.2470000000001</v>
      </c>
      <c r="AQ38" s="306">
        <v>1175.2540000000001</v>
      </c>
      <c r="AR38" s="306">
        <v>1020.8479999999998</v>
      </c>
      <c r="AS38" s="306">
        <v>1100.5549999999998</v>
      </c>
      <c r="AT38" s="306">
        <v>1225.8370000000002</v>
      </c>
      <c r="AU38" s="306">
        <v>1089</v>
      </c>
      <c r="AV38" s="306">
        <v>1148</v>
      </c>
      <c r="AW38" s="306">
        <v>1224</v>
      </c>
      <c r="AX38" s="306">
        <v>1578</v>
      </c>
      <c r="AY38" s="979"/>
      <c r="AZ38" s="952" t="s">
        <v>2784</v>
      </c>
      <c r="BA38" s="306"/>
      <c r="BB38" s="306"/>
      <c r="BC38" s="306"/>
      <c r="BD38" s="306"/>
      <c r="BE38" s="306"/>
      <c r="BF38" s="306"/>
      <c r="BG38" s="306"/>
      <c r="BH38" s="306"/>
      <c r="BI38" s="306"/>
      <c r="BJ38" s="306"/>
      <c r="BK38" s="306"/>
      <c r="BL38" s="306"/>
      <c r="BM38" s="306"/>
      <c r="BN38" s="306"/>
      <c r="BO38" s="306"/>
      <c r="BP38" s="306"/>
      <c r="BQ38" s="306"/>
      <c r="BR38" s="306"/>
    </row>
    <row r="39" spans="2:70" x14ac:dyDescent="0.2">
      <c r="B39" s="482" t="s">
        <v>252</v>
      </c>
      <c r="C39" s="305">
        <v>0</v>
      </c>
      <c r="D39" s="305">
        <v>0</v>
      </c>
      <c r="E39" s="305">
        <v>0</v>
      </c>
      <c r="F39" s="305">
        <v>0</v>
      </c>
      <c r="G39" s="305">
        <v>2.331</v>
      </c>
      <c r="H39" s="305">
        <v>3.1629999999999998</v>
      </c>
      <c r="I39" s="305">
        <v>144.07466199999996</v>
      </c>
      <c r="J39" s="305">
        <v>184.44949145999999</v>
      </c>
      <c r="K39" s="305">
        <v>579.41800000000001</v>
      </c>
      <c r="L39" s="305">
        <v>1.829</v>
      </c>
      <c r="M39" s="305">
        <v>1364.1617119400003</v>
      </c>
      <c r="N39" s="305">
        <v>1.59</v>
      </c>
      <c r="O39" s="305">
        <v>1.9319999999999999</v>
      </c>
      <c r="P39" s="305">
        <v>2.1890000000000001</v>
      </c>
      <c r="Q39" s="305">
        <v>2.7709999999999999</v>
      </c>
      <c r="R39" s="305">
        <v>3.4809999999999999</v>
      </c>
      <c r="S39" s="305">
        <v>1317.8591093800001</v>
      </c>
      <c r="T39" s="305">
        <v>2030.6939841000001</v>
      </c>
      <c r="U39" s="305">
        <v>5.556</v>
      </c>
      <c r="V39" s="305">
        <v>5.79</v>
      </c>
      <c r="W39" s="305">
        <v>14512.791340999998</v>
      </c>
      <c r="X39" s="305">
        <v>16922.615835749995</v>
      </c>
      <c r="Y39" s="305">
        <v>15509.128086320001</v>
      </c>
      <c r="Z39" s="305">
        <v>16669.68457157</v>
      </c>
      <c r="AA39" s="305">
        <v>16292.539918830003</v>
      </c>
      <c r="AB39" s="305">
        <v>19147.878987729997</v>
      </c>
      <c r="AC39" s="305">
        <v>19930.827067749997</v>
      </c>
      <c r="AD39" s="305">
        <v>23252.001418380001</v>
      </c>
      <c r="AE39" s="305">
        <v>23330.075586000006</v>
      </c>
      <c r="AF39" s="305">
        <v>28056.474837690002</v>
      </c>
      <c r="AG39" s="305">
        <v>32724.355357350003</v>
      </c>
      <c r="AH39" s="305">
        <v>33550.743605615993</v>
      </c>
      <c r="AI39" s="305">
        <v>31416.482228663128</v>
      </c>
      <c r="AJ39" s="305">
        <v>37082.360353389995</v>
      </c>
      <c r="AK39" s="305">
        <v>39923.736093529995</v>
      </c>
      <c r="AL39" s="305">
        <v>43820.840462449989</v>
      </c>
      <c r="AM39" s="305">
        <v>40851.298412020005</v>
      </c>
      <c r="AN39" s="305">
        <v>54632.623748509977</v>
      </c>
      <c r="AO39" s="305">
        <v>57124.298955640006</v>
      </c>
      <c r="AP39" s="305">
        <v>63314.390009010007</v>
      </c>
      <c r="AQ39" s="306">
        <v>60057.821732990014</v>
      </c>
      <c r="AR39" s="306">
        <v>48325.163891750009</v>
      </c>
      <c r="AS39" s="306">
        <v>52033.677126500006</v>
      </c>
      <c r="AT39" s="306">
        <v>57936.266928190002</v>
      </c>
      <c r="AU39" s="306">
        <v>39255</v>
      </c>
      <c r="AV39" s="306">
        <v>40885</v>
      </c>
      <c r="AW39" s="306">
        <v>42984</v>
      </c>
      <c r="AX39" s="306">
        <v>46995</v>
      </c>
      <c r="AY39" s="979"/>
      <c r="AZ39" s="953" t="s">
        <v>1552</v>
      </c>
      <c r="BA39" s="306">
        <v>2558.9690000000001</v>
      </c>
      <c r="BB39" s="306">
        <v>2433.8910000000001</v>
      </c>
      <c r="BC39" s="306">
        <v>2562.3029999999999</v>
      </c>
      <c r="BD39" s="306">
        <v>1922.7750000000001</v>
      </c>
      <c r="BE39" s="306">
        <v>1766.0360000000001</v>
      </c>
      <c r="BF39" s="306">
        <v>1974.26</v>
      </c>
      <c r="BG39" s="306">
        <v>1996.19</v>
      </c>
      <c r="BH39" s="306">
        <v>2300.6419999999998</v>
      </c>
      <c r="BI39" s="306">
        <v>1806.2449999999999</v>
      </c>
      <c r="BJ39" s="306">
        <v>2129.4169999999999</v>
      </c>
      <c r="BK39" s="306">
        <v>1792.4670000000001</v>
      </c>
      <c r="BL39" s="306">
        <v>1693.518</v>
      </c>
      <c r="BM39" s="306">
        <v>1488.559</v>
      </c>
      <c r="BN39" s="306">
        <v>1691.914</v>
      </c>
      <c r="BO39" s="306">
        <v>1544.1379999999999</v>
      </c>
      <c r="BP39" s="306">
        <v>1819.115</v>
      </c>
      <c r="BQ39" s="306">
        <v>2026</v>
      </c>
      <c r="BR39" s="306">
        <v>2185</v>
      </c>
    </row>
    <row r="40" spans="2:70" x14ac:dyDescent="0.2">
      <c r="B40" s="481" t="s">
        <v>1538</v>
      </c>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305"/>
      <c r="AE40" s="305"/>
      <c r="AF40" s="305"/>
      <c r="AG40" s="305"/>
      <c r="AH40" s="305"/>
      <c r="AI40" s="305"/>
      <c r="AJ40" s="305"/>
      <c r="AK40" s="305"/>
      <c r="AL40" s="305"/>
      <c r="AM40" s="305"/>
      <c r="AN40" s="305"/>
      <c r="AO40" s="305"/>
      <c r="AP40" s="305"/>
      <c r="AQ40" s="306"/>
      <c r="AR40" s="306"/>
      <c r="AS40" s="306"/>
      <c r="AT40" s="306"/>
      <c r="AU40" s="306"/>
      <c r="AV40" s="306"/>
      <c r="AW40" s="306"/>
      <c r="AX40" s="306"/>
      <c r="AY40" s="979"/>
      <c r="AZ40" s="953" t="s">
        <v>252</v>
      </c>
      <c r="BA40" s="306">
        <v>114721.7697029</v>
      </c>
      <c r="BB40" s="306">
        <v>109175.03700900001</v>
      </c>
      <c r="BC40" s="306">
        <v>115031.832563</v>
      </c>
      <c r="BD40" s="306">
        <v>94200.477784000002</v>
      </c>
      <c r="BE40" s="306">
        <v>88926.150633420009</v>
      </c>
      <c r="BF40" s="306">
        <v>99355.743866000004</v>
      </c>
      <c r="BG40" s="306">
        <v>100213.803501</v>
      </c>
      <c r="BH40" s="306">
        <v>92222.778734639985</v>
      </c>
      <c r="BI40" s="306">
        <v>90315.00090585</v>
      </c>
      <c r="BJ40" s="306">
        <v>86741.790978699981</v>
      </c>
      <c r="BK40" s="306">
        <v>87443.459484199979</v>
      </c>
      <c r="BL40" s="306">
        <v>84622.030430839979</v>
      </c>
      <c r="BM40" s="306">
        <v>74178.338676200001</v>
      </c>
      <c r="BN40" s="306">
        <v>85463.373004590001</v>
      </c>
      <c r="BO40" s="306">
        <v>78355.260253889996</v>
      </c>
      <c r="BP40" s="306">
        <v>85313.322313440018</v>
      </c>
      <c r="BQ40" s="306">
        <v>102871</v>
      </c>
      <c r="BR40" s="306">
        <v>112119</v>
      </c>
    </row>
    <row r="41" spans="2:70" x14ac:dyDescent="0.2">
      <c r="B41" s="482" t="s">
        <v>1552</v>
      </c>
      <c r="C41" s="305">
        <v>0</v>
      </c>
      <c r="D41" s="305">
        <v>0</v>
      </c>
      <c r="E41" s="305">
        <v>0</v>
      </c>
      <c r="F41" s="305">
        <v>0</v>
      </c>
      <c r="G41" s="305">
        <v>0</v>
      </c>
      <c r="H41" s="305">
        <v>0</v>
      </c>
      <c r="I41" s="305">
        <v>9.8469999999999995</v>
      </c>
      <c r="J41" s="305">
        <v>19.575999999999997</v>
      </c>
      <c r="K41" s="305">
        <v>32.768000000000001</v>
      </c>
      <c r="L41" s="305">
        <v>0</v>
      </c>
      <c r="M41" s="305">
        <v>58.827000000000005</v>
      </c>
      <c r="N41" s="305">
        <v>0</v>
      </c>
      <c r="O41" s="305">
        <v>0</v>
      </c>
      <c r="P41" s="305">
        <v>0</v>
      </c>
      <c r="Q41" s="305">
        <v>0</v>
      </c>
      <c r="R41" s="305">
        <v>0</v>
      </c>
      <c r="S41" s="305">
        <v>278.61100000000005</v>
      </c>
      <c r="T41" s="305">
        <v>267.476</v>
      </c>
      <c r="U41" s="305">
        <v>0</v>
      </c>
      <c r="V41" s="305">
        <v>0</v>
      </c>
      <c r="W41" s="305">
        <v>252.42899999999997</v>
      </c>
      <c r="X41" s="305">
        <v>282.815</v>
      </c>
      <c r="Y41" s="305">
        <v>358.84699999999998</v>
      </c>
      <c r="Z41" s="305">
        <v>403.72399999999993</v>
      </c>
      <c r="AA41" s="305">
        <v>443.70899999999995</v>
      </c>
      <c r="AB41" s="305">
        <v>492</v>
      </c>
      <c r="AC41" s="305">
        <v>558.30199999999991</v>
      </c>
      <c r="AD41" s="305">
        <v>724.70399999999984</v>
      </c>
      <c r="AE41" s="305">
        <v>750.92500000000007</v>
      </c>
      <c r="AF41" s="305">
        <v>790.14200000000005</v>
      </c>
      <c r="AG41" s="305">
        <v>902.14899999999989</v>
      </c>
      <c r="AH41" s="305">
        <v>939.03049999999985</v>
      </c>
      <c r="AI41" s="305">
        <v>876.77051541530636</v>
      </c>
      <c r="AJ41" s="305">
        <v>1041.492</v>
      </c>
      <c r="AK41" s="305">
        <v>1117.3229999999999</v>
      </c>
      <c r="AL41" s="305">
        <v>1207.1760000000002</v>
      </c>
      <c r="AM41" s="305">
        <v>1185.9120000000003</v>
      </c>
      <c r="AN41" s="305">
        <v>1201.7139999999997</v>
      </c>
      <c r="AO41" s="305">
        <v>1300.768</v>
      </c>
      <c r="AP41" s="305">
        <v>1474.7559999999999</v>
      </c>
      <c r="AQ41" s="306">
        <v>1507.7139999999997</v>
      </c>
      <c r="AR41" s="306">
        <v>1366.5440000000001</v>
      </c>
      <c r="AS41" s="306">
        <v>1464.8949999999998</v>
      </c>
      <c r="AT41" s="306">
        <v>1616.6719999999998</v>
      </c>
      <c r="AU41" s="306">
        <v>1284</v>
      </c>
      <c r="AV41" s="306">
        <v>1561</v>
      </c>
      <c r="AW41" s="306">
        <v>1750</v>
      </c>
      <c r="AX41" s="306">
        <v>1668</v>
      </c>
      <c r="AY41" s="979"/>
      <c r="AZ41" s="952" t="s">
        <v>2785</v>
      </c>
      <c r="BA41" s="306"/>
      <c r="BB41" s="306"/>
      <c r="BC41" s="306"/>
      <c r="BD41" s="306"/>
      <c r="BE41" s="306"/>
      <c r="BF41" s="306"/>
      <c r="BG41" s="306"/>
      <c r="BH41" s="306"/>
      <c r="BI41" s="306"/>
      <c r="BJ41" s="306"/>
      <c r="BK41" s="306"/>
      <c r="BL41" s="306"/>
      <c r="BM41" s="306"/>
      <c r="BN41" s="306"/>
      <c r="BO41" s="306"/>
      <c r="BP41" s="306"/>
      <c r="BQ41" s="306"/>
      <c r="BR41" s="306"/>
    </row>
    <row r="42" spans="2:70" x14ac:dyDescent="0.2">
      <c r="B42" s="482" t="s">
        <v>252</v>
      </c>
      <c r="C42" s="305">
        <v>0</v>
      </c>
      <c r="D42" s="305">
        <v>0</v>
      </c>
      <c r="E42" s="305">
        <v>0</v>
      </c>
      <c r="F42" s="305">
        <v>0</v>
      </c>
      <c r="G42" s="305">
        <v>0</v>
      </c>
      <c r="H42" s="305">
        <v>0</v>
      </c>
      <c r="I42" s="305">
        <v>311.01715849999999</v>
      </c>
      <c r="J42" s="305">
        <v>646.06200000000001</v>
      </c>
      <c r="K42" s="305">
        <v>1137.86126003</v>
      </c>
      <c r="L42" s="305">
        <v>0</v>
      </c>
      <c r="M42" s="305">
        <v>2184.60382123</v>
      </c>
      <c r="N42" s="305">
        <v>0</v>
      </c>
      <c r="O42" s="305">
        <v>0</v>
      </c>
      <c r="P42" s="305">
        <v>0</v>
      </c>
      <c r="Q42" s="305">
        <v>0</v>
      </c>
      <c r="R42" s="305">
        <v>0</v>
      </c>
      <c r="S42" s="305">
        <v>15784.380619840002</v>
      </c>
      <c r="T42" s="305">
        <v>15170.37481852</v>
      </c>
      <c r="U42" s="305">
        <v>0</v>
      </c>
      <c r="V42" s="305">
        <v>0</v>
      </c>
      <c r="W42" s="305">
        <v>9798.7694883700005</v>
      </c>
      <c r="X42" s="305">
        <v>11618.101487989999</v>
      </c>
      <c r="Y42" s="305">
        <v>15509.128086320001</v>
      </c>
      <c r="Z42" s="305">
        <v>17435.46629584</v>
      </c>
      <c r="AA42" s="305">
        <v>18865.452868289998</v>
      </c>
      <c r="AB42" s="305">
        <v>20695</v>
      </c>
      <c r="AC42" s="305">
        <v>24507.336919950005</v>
      </c>
      <c r="AD42" s="305">
        <v>33773.432595559992</v>
      </c>
      <c r="AE42" s="305">
        <v>36566.916619000003</v>
      </c>
      <c r="AF42" s="305">
        <v>37080.785830549998</v>
      </c>
      <c r="AG42" s="305">
        <v>44674.213600269999</v>
      </c>
      <c r="AH42" s="305">
        <v>46303.972283873998</v>
      </c>
      <c r="AI42" s="305">
        <v>45169.21979898688</v>
      </c>
      <c r="AJ42" s="305">
        <v>51214.724743610001</v>
      </c>
      <c r="AK42" s="305">
        <v>57185.899833889991</v>
      </c>
      <c r="AL42" s="305">
        <v>60836.641476149998</v>
      </c>
      <c r="AM42" s="305">
        <v>58279.94545182</v>
      </c>
      <c r="AN42" s="305">
        <v>61720.381281530004</v>
      </c>
      <c r="AO42" s="305">
        <v>69156.869246660004</v>
      </c>
      <c r="AP42" s="305">
        <v>78210.507956360001</v>
      </c>
      <c r="AQ42" s="306">
        <v>80546.830393529977</v>
      </c>
      <c r="AR42" s="306">
        <v>70959.815510260014</v>
      </c>
      <c r="AS42" s="306">
        <v>78887.45958190001</v>
      </c>
      <c r="AT42" s="306">
        <v>88585.360467420003</v>
      </c>
      <c r="AU42" s="306">
        <v>54594</v>
      </c>
      <c r="AV42" s="306">
        <v>60082</v>
      </c>
      <c r="AW42" s="306">
        <v>66490</v>
      </c>
      <c r="AX42" s="306">
        <v>77930</v>
      </c>
      <c r="AY42" s="979"/>
      <c r="AZ42" s="953" t="s">
        <v>1552</v>
      </c>
      <c r="BA42" s="306">
        <v>9.1579999999999995</v>
      </c>
      <c r="BB42" s="306">
        <v>9.1</v>
      </c>
      <c r="BC42" s="306">
        <v>7.2539999999999996</v>
      </c>
      <c r="BD42" s="306">
        <v>7.5060000000000002</v>
      </c>
      <c r="BE42" s="306">
        <v>7.2229999999999999</v>
      </c>
      <c r="BF42" s="306">
        <v>7.3010000000000002</v>
      </c>
      <c r="BG42" s="306">
        <v>7.181</v>
      </c>
      <c r="BH42" s="306">
        <v>7.1909999999999998</v>
      </c>
      <c r="BI42" s="306">
        <v>7.6749999999999998</v>
      </c>
      <c r="BJ42" s="306">
        <v>7.0549999999999997</v>
      </c>
      <c r="BK42" s="306">
        <v>6.9569999999999999</v>
      </c>
      <c r="BL42" s="306">
        <v>7.149</v>
      </c>
      <c r="BM42" s="306">
        <v>7.0460000000000003</v>
      </c>
      <c r="BN42" s="306">
        <v>7.3949999999999996</v>
      </c>
      <c r="BO42" s="306">
        <v>7.5439999999999996</v>
      </c>
      <c r="BP42" s="306">
        <v>6.63</v>
      </c>
      <c r="BQ42" s="306">
        <v>6</v>
      </c>
      <c r="BR42" s="306">
        <v>6</v>
      </c>
    </row>
    <row r="43" spans="2:70" x14ac:dyDescent="0.2">
      <c r="B43" s="482"/>
      <c r="C43" s="305"/>
      <c r="D43" s="305"/>
      <c r="E43" s="305"/>
      <c r="F43" s="305"/>
      <c r="G43" s="305"/>
      <c r="H43" s="305"/>
      <c r="I43" s="305"/>
      <c r="J43" s="305"/>
      <c r="K43" s="305"/>
      <c r="L43" s="305"/>
      <c r="M43" s="305"/>
      <c r="N43" s="305"/>
      <c r="O43" s="305"/>
      <c r="P43" s="305"/>
      <c r="Q43" s="305"/>
      <c r="R43" s="305"/>
      <c r="S43" s="305"/>
      <c r="T43" s="305"/>
      <c r="U43" s="305"/>
      <c r="V43" s="305"/>
      <c r="W43" s="305"/>
      <c r="X43" s="305"/>
      <c r="Y43" s="305"/>
      <c r="Z43" s="305"/>
      <c r="AA43" s="305"/>
      <c r="AB43" s="305"/>
      <c r="AC43" s="305"/>
      <c r="AD43" s="305"/>
      <c r="AE43" s="305"/>
      <c r="AF43" s="305"/>
      <c r="AG43" s="305"/>
      <c r="AH43" s="305"/>
      <c r="AI43" s="305"/>
      <c r="AJ43" s="305"/>
      <c r="AK43" s="305"/>
      <c r="AL43" s="305"/>
      <c r="AM43" s="305"/>
      <c r="AN43" s="305"/>
      <c r="AO43" s="305"/>
      <c r="AP43" s="305"/>
      <c r="AQ43" s="306"/>
      <c r="AR43" s="306"/>
      <c r="AS43" s="306"/>
      <c r="AT43" s="306"/>
      <c r="AU43" s="306"/>
      <c r="AV43" s="306"/>
      <c r="AW43" s="306"/>
      <c r="AX43" s="306"/>
      <c r="AY43" s="979"/>
      <c r="AZ43" s="953" t="s">
        <v>252</v>
      </c>
      <c r="BA43" s="306">
        <v>136.90082424000002</v>
      </c>
      <c r="BB43" s="306">
        <v>137.708968</v>
      </c>
      <c r="BC43" s="306">
        <v>127.557309</v>
      </c>
      <c r="BD43" s="306">
        <v>135.349986</v>
      </c>
      <c r="BE43" s="306">
        <v>124.84245547</v>
      </c>
      <c r="BF43" s="306">
        <v>132.10816600000001</v>
      </c>
      <c r="BG43" s="306">
        <v>132.16826</v>
      </c>
      <c r="BH43" s="306">
        <v>149.00412284999999</v>
      </c>
      <c r="BI43" s="306">
        <v>157.0384162</v>
      </c>
      <c r="BJ43" s="306">
        <v>157.93574115000001</v>
      </c>
      <c r="BK43" s="306">
        <v>149.68730809000002</v>
      </c>
      <c r="BL43" s="306">
        <v>156.78257927999999</v>
      </c>
      <c r="BM43" s="306">
        <v>160.20489861000001</v>
      </c>
      <c r="BN43" s="306">
        <v>174.03421055000001</v>
      </c>
      <c r="BO43" s="306">
        <v>173.30102982</v>
      </c>
      <c r="BP43" s="306">
        <v>118.85170614</v>
      </c>
      <c r="BQ43" s="306">
        <v>123</v>
      </c>
      <c r="BR43" s="306">
        <v>135</v>
      </c>
    </row>
    <row r="44" spans="2:70" x14ac:dyDescent="0.2">
      <c r="B44" s="479" t="s">
        <v>1553</v>
      </c>
      <c r="C44" s="478"/>
      <c r="D44" s="478"/>
      <c r="E44" s="478"/>
      <c r="F44" s="478"/>
      <c r="G44" s="478"/>
      <c r="H44" s="478"/>
      <c r="I44" s="478"/>
      <c r="J44" s="478"/>
      <c r="K44" s="478"/>
      <c r="L44" s="478"/>
      <c r="M44" s="478"/>
      <c r="N44" s="478"/>
      <c r="O44" s="478"/>
      <c r="P44" s="478"/>
      <c r="Q44" s="478"/>
      <c r="R44" s="478"/>
      <c r="S44" s="478"/>
      <c r="T44" s="478"/>
      <c r="U44" s="478"/>
      <c r="V44" s="478"/>
      <c r="W44" s="478"/>
      <c r="X44" s="478"/>
      <c r="Y44" s="478"/>
      <c r="Z44" s="478"/>
      <c r="AA44" s="478"/>
      <c r="AB44" s="478"/>
      <c r="AC44" s="478"/>
      <c r="AD44" s="478"/>
      <c r="AE44" s="478"/>
      <c r="AF44" s="478"/>
      <c r="AG44" s="478"/>
      <c r="AH44" s="478"/>
      <c r="AI44" s="305"/>
      <c r="AJ44" s="305"/>
      <c r="AK44" s="305"/>
      <c r="AL44" s="305"/>
      <c r="AM44" s="305"/>
      <c r="AN44" s="305"/>
      <c r="AO44" s="305"/>
      <c r="AP44" s="305"/>
      <c r="AQ44" s="306"/>
      <c r="AR44" s="306"/>
      <c r="AS44" s="306"/>
      <c r="AT44" s="306"/>
      <c r="AU44" s="306"/>
      <c r="AV44" s="306"/>
      <c r="AW44" s="306"/>
      <c r="AX44" s="306"/>
      <c r="AY44" s="979"/>
      <c r="AZ44" s="954"/>
      <c r="BA44" s="306"/>
      <c r="BB44" s="306"/>
      <c r="BC44" s="306"/>
      <c r="BD44" s="306"/>
      <c r="BE44" s="306"/>
      <c r="BF44" s="306"/>
      <c r="BG44" s="306"/>
      <c r="BH44" s="306"/>
      <c r="BI44" s="306"/>
      <c r="BJ44" s="306"/>
      <c r="BK44" s="306"/>
      <c r="BL44" s="306"/>
      <c r="BM44" s="306"/>
      <c r="BN44" s="306"/>
      <c r="BO44" s="306"/>
      <c r="BP44" s="306"/>
      <c r="BQ44" s="306"/>
      <c r="BR44" s="306"/>
    </row>
    <row r="45" spans="2:70" x14ac:dyDescent="0.2">
      <c r="B45" s="480" t="s">
        <v>1552</v>
      </c>
      <c r="C45" s="305">
        <v>2941.6729999999998</v>
      </c>
      <c r="D45" s="305">
        <v>2957.2190000000001</v>
      </c>
      <c r="E45" s="305">
        <v>3075.1210000000001</v>
      </c>
      <c r="F45" s="305">
        <v>3921.7240000000002</v>
      </c>
      <c r="G45" s="305">
        <v>2133.1750000000002</v>
      </c>
      <c r="H45" s="305">
        <v>2367.1709999999998</v>
      </c>
      <c r="I45" s="305">
        <v>3160.7679999999991</v>
      </c>
      <c r="J45" s="305">
        <v>3235.1169999999997</v>
      </c>
      <c r="K45" s="305">
        <v>3670.9249999999997</v>
      </c>
      <c r="L45" s="305">
        <v>3666.9277999999999</v>
      </c>
      <c r="M45" s="305">
        <v>4027.9019999999996</v>
      </c>
      <c r="N45" s="305">
        <v>4223</v>
      </c>
      <c r="O45" s="305">
        <v>4543.1499999999996</v>
      </c>
      <c r="P45" s="305">
        <v>4304.9040178350097</v>
      </c>
      <c r="Q45" s="305">
        <v>4372.579999999999</v>
      </c>
      <c r="R45" s="305">
        <v>4264.1000000000004</v>
      </c>
      <c r="S45" s="305">
        <v>4557.1820000000007</v>
      </c>
      <c r="T45" s="305">
        <v>4670.3829999999998</v>
      </c>
      <c r="U45" s="305">
        <v>4387.9910000000009</v>
      </c>
      <c r="V45" s="305">
        <v>4664.5120000000015</v>
      </c>
      <c r="W45" s="305">
        <v>4417.1239999999989</v>
      </c>
      <c r="X45" s="305">
        <v>3985</v>
      </c>
      <c r="Y45" s="305">
        <v>3697</v>
      </c>
      <c r="Z45" s="305">
        <v>3663.587</v>
      </c>
      <c r="AA45" s="305">
        <v>3427</v>
      </c>
      <c r="AB45" s="305">
        <v>3618.2280000000001</v>
      </c>
      <c r="AC45" s="305">
        <v>3449.8449999999993</v>
      </c>
      <c r="AD45" s="305">
        <v>3817.9889999999996</v>
      </c>
      <c r="AE45" s="305">
        <v>4137</v>
      </c>
      <c r="AF45" s="305">
        <v>4197</v>
      </c>
      <c r="AG45" s="305">
        <v>4457</v>
      </c>
      <c r="AH45" s="305">
        <v>4656.0040000000008</v>
      </c>
      <c r="AI45" s="305">
        <v>4328.8289999999997</v>
      </c>
      <c r="AJ45" s="305">
        <v>4547.8350000000009</v>
      </c>
      <c r="AK45" s="305">
        <v>4047.3489999999997</v>
      </c>
      <c r="AL45" s="305">
        <v>4386.43</v>
      </c>
      <c r="AM45" s="305">
        <v>5364.7990000000009</v>
      </c>
      <c r="AN45" s="305">
        <v>5708.0480000000007</v>
      </c>
      <c r="AO45" s="305">
        <v>6149.6250000000027</v>
      </c>
      <c r="AP45" s="305">
        <v>7070.59</v>
      </c>
      <c r="AQ45" s="306">
        <v>7726.3300000000008</v>
      </c>
      <c r="AR45" s="306">
        <v>7676.2800000000007</v>
      </c>
      <c r="AS45" s="306">
        <v>7570.2030000000004</v>
      </c>
      <c r="AT45" s="306">
        <v>9132.8340000000007</v>
      </c>
      <c r="AU45" s="306">
        <v>9272</v>
      </c>
      <c r="AV45" s="306">
        <v>9450</v>
      </c>
      <c r="AW45" s="306">
        <v>9907</v>
      </c>
      <c r="AX45" s="306">
        <v>10593</v>
      </c>
      <c r="AY45" s="979"/>
      <c r="AZ45" s="950" t="s">
        <v>1553</v>
      </c>
      <c r="BA45" s="306"/>
      <c r="BB45" s="306"/>
      <c r="BC45" s="306"/>
      <c r="BD45" s="306"/>
      <c r="BE45" s="306"/>
      <c r="BF45" s="306"/>
      <c r="BG45" s="306"/>
      <c r="BH45" s="306"/>
      <c r="BI45" s="306"/>
      <c r="BJ45" s="306"/>
      <c r="BK45" s="306"/>
      <c r="BL45" s="306"/>
      <c r="BM45" s="306"/>
      <c r="BN45" s="306"/>
      <c r="BO45" s="306"/>
      <c r="BP45" s="306"/>
      <c r="BQ45" s="306"/>
      <c r="BR45" s="306"/>
    </row>
    <row r="46" spans="2:70" x14ac:dyDescent="0.2">
      <c r="B46" s="480" t="s">
        <v>252</v>
      </c>
      <c r="C46" s="305">
        <v>10142.781999999999</v>
      </c>
      <c r="D46" s="305">
        <v>9817.6</v>
      </c>
      <c r="E46" s="305">
        <v>10408</v>
      </c>
      <c r="F46" s="305">
        <v>12479</v>
      </c>
      <c r="G46" s="305">
        <v>5136.4786409499993</v>
      </c>
      <c r="H46" s="305">
        <v>6637.8636870000009</v>
      </c>
      <c r="I46" s="305">
        <v>9463.6450691999999</v>
      </c>
      <c r="J46" s="305">
        <v>11211.118336</v>
      </c>
      <c r="K46" s="305">
        <v>12595.959330059992</v>
      </c>
      <c r="L46" s="305">
        <v>13156.388429435003</v>
      </c>
      <c r="M46" s="305">
        <v>13400.571439600002</v>
      </c>
      <c r="N46" s="305">
        <v>14584</v>
      </c>
      <c r="O46" s="305">
        <v>15982</v>
      </c>
      <c r="P46" s="305">
        <v>15629.486290423243</v>
      </c>
      <c r="Q46" s="305">
        <v>17100.352716010002</v>
      </c>
      <c r="R46" s="305">
        <v>20217.947467740003</v>
      </c>
      <c r="S46" s="305">
        <v>22774.00266274</v>
      </c>
      <c r="T46" s="305">
        <v>21678.031466610009</v>
      </c>
      <c r="U46" s="305">
        <v>21667.826761220007</v>
      </c>
      <c r="V46" s="305">
        <v>23462.312579869995</v>
      </c>
      <c r="W46" s="305">
        <v>23051.617004539999</v>
      </c>
      <c r="X46" s="305">
        <v>18383</v>
      </c>
      <c r="Y46" s="305">
        <v>17242</v>
      </c>
      <c r="Z46" s="305">
        <v>16715.808666289999</v>
      </c>
      <c r="AA46" s="305">
        <v>15757</v>
      </c>
      <c r="AB46" s="305">
        <v>19747</v>
      </c>
      <c r="AC46" s="305">
        <v>16490.543987519999</v>
      </c>
      <c r="AD46" s="305">
        <v>17543.551746749999</v>
      </c>
      <c r="AE46" s="305">
        <v>18009</v>
      </c>
      <c r="AF46" s="305">
        <v>19562</v>
      </c>
      <c r="AG46" s="305">
        <v>21051</v>
      </c>
      <c r="AH46" s="305">
        <v>21490.768578142004</v>
      </c>
      <c r="AI46" s="305">
        <v>20766.270317609968</v>
      </c>
      <c r="AJ46" s="305">
        <v>22063.366189599001</v>
      </c>
      <c r="AK46" s="305">
        <v>21351.3025014905</v>
      </c>
      <c r="AL46" s="305">
        <v>22404</v>
      </c>
      <c r="AM46" s="305">
        <v>27006.035089929999</v>
      </c>
      <c r="AN46" s="305">
        <v>29210.954150871497</v>
      </c>
      <c r="AO46" s="305">
        <v>32257.643137509498</v>
      </c>
      <c r="AP46" s="305">
        <v>36130.780066465493</v>
      </c>
      <c r="AQ46" s="306">
        <v>43296.893567669867</v>
      </c>
      <c r="AR46" s="306">
        <v>41477.721512649987</v>
      </c>
      <c r="AS46" s="306">
        <v>40262.354791630481</v>
      </c>
      <c r="AT46" s="306">
        <v>47105.179828896995</v>
      </c>
      <c r="AU46" s="306">
        <v>47116</v>
      </c>
      <c r="AV46" s="306">
        <v>47842</v>
      </c>
      <c r="AW46" s="306">
        <v>50660</v>
      </c>
      <c r="AX46" s="306">
        <v>54133</v>
      </c>
      <c r="AY46" s="979"/>
      <c r="AZ46" s="955" t="s">
        <v>1552</v>
      </c>
      <c r="BA46" s="306">
        <v>8291.3739999999998</v>
      </c>
      <c r="BB46" s="306">
        <v>13377.465</v>
      </c>
      <c r="BC46" s="306">
        <v>13925.04</v>
      </c>
      <c r="BD46" s="306">
        <v>14930.11</v>
      </c>
      <c r="BE46" s="306">
        <v>15175.496999999999</v>
      </c>
      <c r="BF46" s="306">
        <v>16433.363000000001</v>
      </c>
      <c r="BG46" s="306">
        <v>15796.71</v>
      </c>
      <c r="BH46" s="306">
        <v>16093.181</v>
      </c>
      <c r="BI46" s="306">
        <v>16594.769</v>
      </c>
      <c r="BJ46" s="306">
        <v>18234.829000000002</v>
      </c>
      <c r="BK46" s="306">
        <v>18345.516</v>
      </c>
      <c r="BL46" s="306">
        <v>19197.089</v>
      </c>
      <c r="BM46" s="306">
        <v>18884.268</v>
      </c>
      <c r="BN46" s="306">
        <v>20484.241999999998</v>
      </c>
      <c r="BO46" s="306">
        <v>19538.909</v>
      </c>
      <c r="BP46" s="306">
        <v>11430.290999999999</v>
      </c>
      <c r="BQ46" s="306">
        <v>16752</v>
      </c>
      <c r="BR46" s="306">
        <v>23121</v>
      </c>
    </row>
    <row r="47" spans="2:70" x14ac:dyDescent="0.2">
      <c r="B47" s="480"/>
      <c r="C47" s="305"/>
      <c r="D47" s="305"/>
      <c r="E47" s="305"/>
      <c r="F47" s="305"/>
      <c r="G47" s="305"/>
      <c r="H47" s="305"/>
      <c r="I47" s="305"/>
      <c r="J47" s="305"/>
      <c r="K47" s="305"/>
      <c r="L47" s="305"/>
      <c r="M47" s="305"/>
      <c r="N47" s="305"/>
      <c r="O47" s="305"/>
      <c r="P47" s="305"/>
      <c r="Q47" s="305"/>
      <c r="R47" s="305"/>
      <c r="S47" s="305"/>
      <c r="T47" s="305"/>
      <c r="U47" s="305"/>
      <c r="V47" s="305"/>
      <c r="W47" s="305"/>
      <c r="X47" s="305"/>
      <c r="Y47" s="305"/>
      <c r="Z47" s="305"/>
      <c r="AA47" s="305"/>
      <c r="AB47" s="305"/>
      <c r="AC47" s="305"/>
      <c r="AD47" s="305"/>
      <c r="AE47" s="305"/>
      <c r="AF47" s="305"/>
      <c r="AG47" s="305"/>
      <c r="AH47" s="305"/>
      <c r="AI47" s="305"/>
      <c r="AJ47" s="305"/>
      <c r="AK47" s="305"/>
      <c r="AL47" s="305"/>
      <c r="AM47" s="305"/>
      <c r="AN47" s="305"/>
      <c r="AO47" s="305"/>
      <c r="AP47" s="305"/>
      <c r="AQ47" s="306"/>
      <c r="AR47" s="306"/>
      <c r="AS47" s="306"/>
      <c r="AT47" s="306"/>
      <c r="AU47" s="306"/>
      <c r="AV47" s="306"/>
      <c r="AW47" s="306"/>
      <c r="AX47" s="306"/>
      <c r="AY47" s="979"/>
      <c r="AZ47" s="955" t="s">
        <v>252</v>
      </c>
      <c r="BA47" s="306">
        <v>51868.363509720009</v>
      </c>
      <c r="BB47" s="306">
        <v>62176.023949000002</v>
      </c>
      <c r="BC47" s="306">
        <v>64063.986922999997</v>
      </c>
      <c r="BD47" s="306">
        <v>67903.917491</v>
      </c>
      <c r="BE47" s="306">
        <v>65986.482730590011</v>
      </c>
      <c r="BF47" s="306">
        <v>73399.381544999997</v>
      </c>
      <c r="BG47" s="306">
        <v>76685.473918000003</v>
      </c>
      <c r="BH47" s="306">
        <v>80973.693373289934</v>
      </c>
      <c r="BI47" s="306">
        <v>78665.258099012397</v>
      </c>
      <c r="BJ47" s="306">
        <v>89771.787259610006</v>
      </c>
      <c r="BK47" s="306">
        <v>90020.260211680041</v>
      </c>
      <c r="BL47" s="306">
        <v>107741.53701685753</v>
      </c>
      <c r="BM47" s="306">
        <v>92322.407809840122</v>
      </c>
      <c r="BN47" s="306">
        <v>107546.8246264401</v>
      </c>
      <c r="BO47" s="306">
        <v>102457.16022854403</v>
      </c>
      <c r="BP47" s="306">
        <v>61902.208526298768</v>
      </c>
      <c r="BQ47" s="306">
        <v>92332</v>
      </c>
      <c r="BR47" s="306">
        <v>115021</v>
      </c>
    </row>
    <row r="48" spans="2:70" x14ac:dyDescent="0.2">
      <c r="B48" s="479" t="s">
        <v>1554</v>
      </c>
      <c r="C48" s="478"/>
      <c r="D48" s="478"/>
      <c r="E48" s="478"/>
      <c r="F48" s="478"/>
      <c r="G48" s="478"/>
      <c r="H48" s="478"/>
      <c r="I48" s="478"/>
      <c r="J48" s="478"/>
      <c r="K48" s="478"/>
      <c r="L48" s="478"/>
      <c r="M48" s="478"/>
      <c r="N48" s="478"/>
      <c r="O48" s="478"/>
      <c r="P48" s="478"/>
      <c r="Q48" s="478"/>
      <c r="R48" s="478"/>
      <c r="S48" s="478"/>
      <c r="T48" s="478"/>
      <c r="U48" s="478"/>
      <c r="V48" s="478"/>
      <c r="W48" s="478"/>
      <c r="X48" s="478"/>
      <c r="Y48" s="478"/>
      <c r="Z48" s="478"/>
      <c r="AA48" s="478"/>
      <c r="AB48" s="478"/>
      <c r="AC48" s="478"/>
      <c r="AD48" s="478"/>
      <c r="AE48" s="478"/>
      <c r="AF48" s="478"/>
      <c r="AG48" s="478"/>
      <c r="AH48" s="478"/>
      <c r="AI48" s="305"/>
      <c r="AJ48" s="305"/>
      <c r="AK48" s="305"/>
      <c r="AL48" s="305"/>
      <c r="AM48" s="305"/>
      <c r="AN48" s="305"/>
      <c r="AO48" s="305"/>
      <c r="AP48" s="305"/>
      <c r="AQ48" s="306"/>
      <c r="AR48" s="306"/>
      <c r="AS48" s="306"/>
      <c r="AT48" s="306"/>
      <c r="AU48" s="306"/>
      <c r="AV48" s="306"/>
      <c r="AW48" s="306"/>
      <c r="AX48" s="306"/>
      <c r="AY48" s="979"/>
      <c r="AZ48" s="954"/>
      <c r="BA48" s="306"/>
      <c r="BB48" s="306"/>
      <c r="BC48" s="306"/>
      <c r="BD48" s="306"/>
      <c r="BE48" s="306"/>
      <c r="BF48" s="306"/>
      <c r="BG48" s="306"/>
      <c r="BH48" s="306"/>
      <c r="BI48" s="306"/>
      <c r="BJ48" s="306"/>
      <c r="BK48" s="306"/>
      <c r="BL48" s="306"/>
      <c r="BM48" s="306"/>
      <c r="BN48" s="306"/>
      <c r="BO48" s="306"/>
      <c r="BP48" s="306"/>
      <c r="BQ48" s="306"/>
      <c r="BR48" s="306"/>
    </row>
    <row r="49" spans="2:70" x14ac:dyDescent="0.2">
      <c r="B49" s="480" t="s">
        <v>1552</v>
      </c>
      <c r="C49" s="305">
        <v>542.62900000000002</v>
      </c>
      <c r="D49" s="305">
        <v>603.03800000000001</v>
      </c>
      <c r="E49" s="305">
        <v>757.14599999999996</v>
      </c>
      <c r="F49" s="305">
        <v>978.02</v>
      </c>
      <c r="G49" s="305">
        <v>6283.6361999999999</v>
      </c>
      <c r="H49" s="305">
        <v>7358.4609999999993</v>
      </c>
      <c r="I49" s="305">
        <v>3706.6885499999999</v>
      </c>
      <c r="J49" s="305">
        <v>6625.5609999999997</v>
      </c>
      <c r="K49" s="305">
        <v>6283.6361999999999</v>
      </c>
      <c r="L49" s="305">
        <v>7358.4609999999993</v>
      </c>
      <c r="M49" s="305">
        <v>7940.9069999999983</v>
      </c>
      <c r="N49" s="305">
        <v>8946.1880000000001</v>
      </c>
      <c r="O49" s="305">
        <v>9071.0709999999999</v>
      </c>
      <c r="P49" s="305">
        <v>8819.2203999999983</v>
      </c>
      <c r="Q49" s="305">
        <v>9887.7899999999991</v>
      </c>
      <c r="R49" s="305">
        <v>10451.5455</v>
      </c>
      <c r="S49" s="305">
        <v>10764.2835</v>
      </c>
      <c r="T49" s="305">
        <v>12361.974</v>
      </c>
      <c r="U49" s="305">
        <v>13701.088499999998</v>
      </c>
      <c r="V49" s="305">
        <v>0</v>
      </c>
      <c r="W49" s="305">
        <v>13078.574333333332</v>
      </c>
      <c r="X49" s="305">
        <v>14224.122500000001</v>
      </c>
      <c r="Y49" s="305">
        <v>15942.957462889999</v>
      </c>
      <c r="Z49" s="305">
        <v>17369.102999999999</v>
      </c>
      <c r="AA49" s="305">
        <v>16459.336000000003</v>
      </c>
      <c r="AB49" s="305">
        <v>18203.471999999998</v>
      </c>
      <c r="AC49" s="305">
        <v>19233.909500000002</v>
      </c>
      <c r="AD49" s="305">
        <v>20510.981219999998</v>
      </c>
      <c r="AE49" s="305">
        <v>19599.301199999994</v>
      </c>
      <c r="AF49" s="305">
        <v>20256.248</v>
      </c>
      <c r="AG49" s="305">
        <v>21414.866499999996</v>
      </c>
      <c r="AH49" s="305">
        <v>21799.918000000001</v>
      </c>
      <c r="AI49" s="305">
        <v>20181.076999999997</v>
      </c>
      <c r="AJ49" s="305">
        <v>23064.541499999999</v>
      </c>
      <c r="AK49" s="305">
        <v>22853.035000000003</v>
      </c>
      <c r="AL49" s="305">
        <v>22959.443999999996</v>
      </c>
      <c r="AM49" s="305">
        <v>22735.451000000001</v>
      </c>
      <c r="AN49" s="305">
        <v>24540.420464999996</v>
      </c>
      <c r="AO49" s="305">
        <v>24489.491999999998</v>
      </c>
      <c r="AP49" s="305">
        <v>26725.423999999999</v>
      </c>
      <c r="AQ49" s="306">
        <v>25950.881343000001</v>
      </c>
      <c r="AR49" s="306">
        <v>27061.758000004</v>
      </c>
      <c r="AS49" s="306">
        <v>28581.373999999996</v>
      </c>
      <c r="AT49" s="306">
        <v>32206.285000000003</v>
      </c>
      <c r="AU49" s="306">
        <v>29587</v>
      </c>
      <c r="AV49" s="306">
        <v>32865</v>
      </c>
      <c r="AW49" s="306">
        <v>35025</v>
      </c>
      <c r="AX49" s="306">
        <v>37886</v>
      </c>
      <c r="AY49" s="979"/>
      <c r="AZ49" s="950" t="s">
        <v>1554</v>
      </c>
      <c r="BA49" s="306"/>
      <c r="BB49" s="306"/>
      <c r="BC49" s="306"/>
      <c r="BD49" s="306"/>
      <c r="BE49" s="306"/>
      <c r="BF49" s="306"/>
      <c r="BG49" s="306"/>
      <c r="BH49" s="306"/>
      <c r="BI49" s="306"/>
      <c r="BJ49" s="306"/>
      <c r="BK49" s="306"/>
      <c r="BL49" s="306"/>
      <c r="BM49" s="306"/>
      <c r="BN49" s="306"/>
      <c r="BO49" s="306"/>
      <c r="BP49" s="306"/>
      <c r="BQ49" s="306"/>
      <c r="BR49" s="306"/>
    </row>
    <row r="50" spans="2:70" x14ac:dyDescent="0.2">
      <c r="B50" s="480" t="s">
        <v>252</v>
      </c>
      <c r="C50" s="305">
        <v>18353.533599999999</v>
      </c>
      <c r="D50" s="305">
        <v>25173.0173</v>
      </c>
      <c r="E50" s="305">
        <v>29938.277500000004</v>
      </c>
      <c r="F50" s="305">
        <v>36001.945699999997</v>
      </c>
      <c r="G50" s="305">
        <v>2164602.1483203382</v>
      </c>
      <c r="H50" s="305">
        <v>2325697.446597632</v>
      </c>
      <c r="I50" s="305">
        <v>1259354.7926269399</v>
      </c>
      <c r="J50" s="305">
        <v>2399438.3919778299</v>
      </c>
      <c r="K50" s="305">
        <v>2164602.1483203382</v>
      </c>
      <c r="L50" s="305">
        <v>2325697.446597632</v>
      </c>
      <c r="M50" s="305">
        <v>2589702.9596550921</v>
      </c>
      <c r="N50" s="305">
        <v>2959902.5767404796</v>
      </c>
      <c r="O50" s="305">
        <v>3237687.4559522001</v>
      </c>
      <c r="P50" s="305">
        <v>3255109.179249973</v>
      </c>
      <c r="Q50" s="305">
        <v>3954187.9986613439</v>
      </c>
      <c r="R50" s="305">
        <v>3448308.8259419752</v>
      </c>
      <c r="S50" s="305">
        <v>3042589.190998056</v>
      </c>
      <c r="T50" s="305">
        <v>3397098.3783607055</v>
      </c>
      <c r="U50" s="305">
        <v>3649743.9670465542</v>
      </c>
      <c r="V50" s="305">
        <v>0</v>
      </c>
      <c r="W50" s="305">
        <v>3633602.0293534342</v>
      </c>
      <c r="X50" s="305">
        <v>3866711.8869807706</v>
      </c>
      <c r="Y50" s="305">
        <v>4184752.9555094549</v>
      </c>
      <c r="Z50" s="305">
        <v>4516847.9286779203</v>
      </c>
      <c r="AA50" s="305">
        <v>4329080.2684391849</v>
      </c>
      <c r="AB50" s="305">
        <v>5107056.5959896743</v>
      </c>
      <c r="AC50" s="305">
        <v>5424742.8481740123</v>
      </c>
      <c r="AD50" s="305">
        <v>5790388.2789770002</v>
      </c>
      <c r="AE50" s="305">
        <v>5694511.0885414537</v>
      </c>
      <c r="AF50" s="305">
        <v>5968439.9020955414</v>
      </c>
      <c r="AG50" s="305">
        <v>6323800.4531087019</v>
      </c>
      <c r="AH50" s="305">
        <v>5982505.8700751606</v>
      </c>
      <c r="AI50" s="305">
        <v>5847406.1655458361</v>
      </c>
      <c r="AJ50" s="305">
        <v>6947707.5270359283</v>
      </c>
      <c r="AK50" s="305">
        <v>7227855.4799520914</v>
      </c>
      <c r="AL50" s="305">
        <v>7068046.1237296024</v>
      </c>
      <c r="AM50" s="305">
        <v>6870136.7301105056</v>
      </c>
      <c r="AN50" s="305">
        <v>7480974.3091342524</v>
      </c>
      <c r="AO50" s="305">
        <v>7428764.1057729749</v>
      </c>
      <c r="AP50" s="305">
        <v>8393409.1463246848</v>
      </c>
      <c r="AQ50" s="306">
        <v>7404256.8497266322</v>
      </c>
      <c r="AR50" s="306">
        <v>7814391.0337065179</v>
      </c>
      <c r="AS50" s="306">
        <v>7750897.1540796235</v>
      </c>
      <c r="AT50" s="306">
        <v>8590163.0994755626</v>
      </c>
      <c r="AU50" s="306">
        <v>7243239</v>
      </c>
      <c r="AV50" s="306">
        <v>8220150</v>
      </c>
      <c r="AW50" s="306">
        <v>7846596</v>
      </c>
      <c r="AX50" s="306">
        <v>9029787</v>
      </c>
      <c r="AY50" s="979"/>
      <c r="AZ50" s="951" t="s">
        <v>1552</v>
      </c>
      <c r="BA50" s="306">
        <f>BA53+BA56+BA59</f>
        <v>31031.670999999998</v>
      </c>
      <c r="BB50" s="306">
        <f t="shared" ref="BB50:BG51" si="5">BB53+BB56+BB59</f>
        <v>35540.402999999998</v>
      </c>
      <c r="BC50" s="306">
        <f t="shared" si="5"/>
        <v>37540.008000000002</v>
      </c>
      <c r="BD50" s="306">
        <f t="shared" si="5"/>
        <v>39438.141000000003</v>
      </c>
      <c r="BE50" s="306">
        <f t="shared" si="5"/>
        <v>37169.570413499998</v>
      </c>
      <c r="BF50" s="306">
        <f t="shared" si="5"/>
        <v>41901.565999999999</v>
      </c>
      <c r="BG50" s="306">
        <f t="shared" si="5"/>
        <v>43755.222999999998</v>
      </c>
      <c r="BH50" s="306">
        <f t="shared" ref="BH50:BP51" si="6">+BH53+BH56+BH59</f>
        <v>42847.669139999998</v>
      </c>
      <c r="BI50" s="306">
        <f t="shared" si="6"/>
        <v>40872.768000000004</v>
      </c>
      <c r="BJ50" s="306">
        <f t="shared" si="6"/>
        <v>47091.269</v>
      </c>
      <c r="BK50" s="306">
        <f t="shared" si="6"/>
        <v>46884.430999999997</v>
      </c>
      <c r="BL50" s="306">
        <f t="shared" si="6"/>
        <v>52538.428</v>
      </c>
      <c r="BM50" s="306">
        <f t="shared" si="6"/>
        <v>45769.669000000002</v>
      </c>
      <c r="BN50" s="306">
        <f t="shared" si="6"/>
        <v>48907.394</v>
      </c>
      <c r="BO50" s="306">
        <f t="shared" si="6"/>
        <v>46823.792000000001</v>
      </c>
      <c r="BP50" s="306">
        <f t="shared" si="6"/>
        <v>32211.149839999998</v>
      </c>
      <c r="BQ50" s="306">
        <v>42740.58</v>
      </c>
      <c r="BR50" s="306">
        <v>49345.760000000002</v>
      </c>
    </row>
    <row r="51" spans="2:70" x14ac:dyDescent="0.2">
      <c r="B51" s="481" t="s">
        <v>1555</v>
      </c>
      <c r="C51" s="305"/>
      <c r="D51" s="305"/>
      <c r="E51" s="305"/>
      <c r="F51" s="305"/>
      <c r="G51" s="305"/>
      <c r="H51" s="305"/>
      <c r="I51" s="305"/>
      <c r="J51" s="305"/>
      <c r="K51" s="305"/>
      <c r="L51" s="305"/>
      <c r="M51" s="305"/>
      <c r="N51" s="305"/>
      <c r="O51" s="305"/>
      <c r="P51" s="305"/>
      <c r="Q51" s="305"/>
      <c r="R51" s="305"/>
      <c r="S51" s="305"/>
      <c r="T51" s="305"/>
      <c r="U51" s="305"/>
      <c r="V51" s="305"/>
      <c r="W51" s="305"/>
      <c r="X51" s="305"/>
      <c r="Y51" s="305"/>
      <c r="Z51" s="305"/>
      <c r="AA51" s="305"/>
      <c r="AB51" s="305"/>
      <c r="AC51" s="305"/>
      <c r="AD51" s="305"/>
      <c r="AE51" s="305"/>
      <c r="AF51" s="305"/>
      <c r="AG51" s="305"/>
      <c r="AH51" s="305"/>
      <c r="AI51" s="305"/>
      <c r="AJ51" s="305"/>
      <c r="AK51" s="305"/>
      <c r="AL51" s="305"/>
      <c r="AM51" s="305"/>
      <c r="AN51" s="305"/>
      <c r="AO51" s="305"/>
      <c r="AP51" s="305"/>
      <c r="AQ51" s="306"/>
      <c r="AR51" s="306"/>
      <c r="AS51" s="306"/>
      <c r="AT51" s="306"/>
      <c r="AU51" s="306"/>
      <c r="AV51" s="306"/>
      <c r="AW51" s="306"/>
      <c r="AX51" s="306"/>
      <c r="AY51" s="979"/>
      <c r="AZ51" s="951" t="s">
        <v>252</v>
      </c>
      <c r="BA51" s="306">
        <f>BA54+BA57+BA60</f>
        <v>6759963.1708952058</v>
      </c>
      <c r="BB51" s="306">
        <f t="shared" si="5"/>
        <v>7863213.1428490002</v>
      </c>
      <c r="BC51" s="306">
        <f t="shared" si="5"/>
        <v>7814886.1118225195</v>
      </c>
      <c r="BD51" s="306">
        <f t="shared" si="5"/>
        <v>8688383.9693179987</v>
      </c>
      <c r="BE51" s="306">
        <f t="shared" si="5"/>
        <v>7469509.4506437862</v>
      </c>
      <c r="BF51" s="306">
        <f t="shared" si="5"/>
        <v>9875415.4425840005</v>
      </c>
      <c r="BG51" s="306">
        <f t="shared" si="5"/>
        <v>9969481.6663579997</v>
      </c>
      <c r="BH51" s="306">
        <f t="shared" si="6"/>
        <v>12543330.356306657</v>
      </c>
      <c r="BI51" s="306">
        <f t="shared" si="6"/>
        <v>10252604.765830919</v>
      </c>
      <c r="BJ51" s="306">
        <f t="shared" si="6"/>
        <v>12427461.143345905</v>
      </c>
      <c r="BK51" s="306">
        <f t="shared" si="6"/>
        <v>12472014.222423725</v>
      </c>
      <c r="BL51" s="306">
        <f t="shared" si="6"/>
        <v>14278573.264855471</v>
      </c>
      <c r="BM51" s="306">
        <f t="shared" si="6"/>
        <v>13083045.533045772</v>
      </c>
      <c r="BN51" s="306">
        <f t="shared" si="6"/>
        <v>14731571.447671121</v>
      </c>
      <c r="BO51" s="306">
        <f t="shared" si="6"/>
        <v>14456908.323323425</v>
      </c>
      <c r="BP51" s="306">
        <f t="shared" si="6"/>
        <v>12161711.169279048</v>
      </c>
      <c r="BQ51" s="306">
        <v>15238478</v>
      </c>
      <c r="BR51" s="306">
        <v>16904227</v>
      </c>
    </row>
    <row r="52" spans="2:70" x14ac:dyDescent="0.2">
      <c r="B52" s="482" t="s">
        <v>1552</v>
      </c>
      <c r="C52" s="305">
        <v>542.62900000000002</v>
      </c>
      <c r="D52" s="305">
        <v>603.03800000000001</v>
      </c>
      <c r="E52" s="305">
        <v>757.14599999999996</v>
      </c>
      <c r="F52" s="305">
        <v>978.02</v>
      </c>
      <c r="G52" s="305">
        <v>789.84199999999998</v>
      </c>
      <c r="H52" s="305">
        <v>769.80899999999986</v>
      </c>
      <c r="I52" s="305">
        <v>774.49299999999994</v>
      </c>
      <c r="J52" s="305">
        <v>908.34699999999998</v>
      </c>
      <c r="K52" s="305">
        <v>789.84199999999998</v>
      </c>
      <c r="L52" s="305">
        <v>769.80899999999986</v>
      </c>
      <c r="M52" s="305">
        <v>813.58699999999999</v>
      </c>
      <c r="N52" s="305">
        <v>1012.9200000000001</v>
      </c>
      <c r="O52" s="305">
        <v>1071.7809999999999</v>
      </c>
      <c r="P52" s="305">
        <v>1105.8009000000004</v>
      </c>
      <c r="Q52" s="305">
        <v>1425.6119999999999</v>
      </c>
      <c r="R52" s="305">
        <v>1792.1814999999999</v>
      </c>
      <c r="S52" s="305">
        <v>1806.1475</v>
      </c>
      <c r="T52" s="305">
        <v>2046.5840000000003</v>
      </c>
      <c r="U52" s="305">
        <v>2281.2305000000006</v>
      </c>
      <c r="V52" s="305">
        <v>0</v>
      </c>
      <c r="W52" s="305">
        <v>2165.1709999999998</v>
      </c>
      <c r="X52" s="305">
        <v>2274.3734999999997</v>
      </c>
      <c r="Y52" s="305">
        <v>2530.6310000000003</v>
      </c>
      <c r="Z52" s="305">
        <v>2790.9985000000001</v>
      </c>
      <c r="AA52" s="305">
        <v>2810.19</v>
      </c>
      <c r="AB52" s="305">
        <v>2906.1789999999987</v>
      </c>
      <c r="AC52" s="305">
        <v>3146.270500000001</v>
      </c>
      <c r="AD52" s="305">
        <v>3597.6514999999999</v>
      </c>
      <c r="AE52" s="305">
        <v>3431.36</v>
      </c>
      <c r="AF52" s="305">
        <v>3451.2765000000009</v>
      </c>
      <c r="AG52" s="305">
        <v>3660.0744999999993</v>
      </c>
      <c r="AH52" s="305">
        <v>3854.9599999999996</v>
      </c>
      <c r="AI52" s="305">
        <v>3947.5745000000002</v>
      </c>
      <c r="AJ52" s="305">
        <v>4370.9470000000001</v>
      </c>
      <c r="AK52" s="305">
        <v>4784.8985000000011</v>
      </c>
      <c r="AL52" s="305">
        <v>4910.5999999999985</v>
      </c>
      <c r="AM52" s="305">
        <v>4995.8469999999988</v>
      </c>
      <c r="AN52" s="305">
        <v>5231.7449999999972</v>
      </c>
      <c r="AO52" s="305">
        <v>5173.1449999999995</v>
      </c>
      <c r="AP52" s="305">
        <v>6049.3390000000018</v>
      </c>
      <c r="AQ52" s="306">
        <v>5486.0750000000016</v>
      </c>
      <c r="AR52" s="306">
        <v>5880.4610000000011</v>
      </c>
      <c r="AS52" s="306">
        <v>6338.3590000000013</v>
      </c>
      <c r="AT52" s="306">
        <v>6803.4990000000007</v>
      </c>
      <c r="AU52" s="306">
        <v>6896</v>
      </c>
      <c r="AV52" s="306">
        <v>7470</v>
      </c>
      <c r="AW52" s="306">
        <v>8204</v>
      </c>
      <c r="AX52" s="306">
        <v>8793</v>
      </c>
      <c r="AY52" s="979"/>
      <c r="AZ52" s="952" t="s">
        <v>1555</v>
      </c>
      <c r="BA52" s="306"/>
      <c r="BB52" s="306"/>
      <c r="BC52" s="306"/>
      <c r="BD52" s="306"/>
      <c r="BE52" s="306"/>
      <c r="BF52" s="306"/>
      <c r="BG52" s="306"/>
      <c r="BH52" s="306"/>
      <c r="BI52" s="306"/>
      <c r="BJ52" s="306"/>
      <c r="BK52" s="306"/>
      <c r="BL52" s="306"/>
      <c r="BM52" s="306"/>
      <c r="BN52" s="306"/>
      <c r="BO52" s="306"/>
      <c r="BP52" s="306"/>
      <c r="BQ52" s="306"/>
      <c r="BR52" s="306"/>
    </row>
    <row r="53" spans="2:70" x14ac:dyDescent="0.2">
      <c r="B53" s="482" t="s">
        <v>252</v>
      </c>
      <c r="C53" s="305">
        <v>18353.533599999999</v>
      </c>
      <c r="D53" s="305">
        <v>25173.0173</v>
      </c>
      <c r="E53" s="305">
        <v>29938.277500000004</v>
      </c>
      <c r="F53" s="305">
        <v>36001.945699999997</v>
      </c>
      <c r="G53" s="305">
        <v>80038.608576479994</v>
      </c>
      <c r="H53" s="305">
        <v>77513.427791729991</v>
      </c>
      <c r="I53" s="305">
        <v>77139.550746379988</v>
      </c>
      <c r="J53" s="305">
        <v>87263.953161199999</v>
      </c>
      <c r="K53" s="305">
        <v>80038.608576479994</v>
      </c>
      <c r="L53" s="305">
        <v>77513.427791729991</v>
      </c>
      <c r="M53" s="305">
        <v>90748.243247740014</v>
      </c>
      <c r="N53" s="305">
        <v>90471.410635460023</v>
      </c>
      <c r="O53" s="305">
        <v>79845.735030190001</v>
      </c>
      <c r="P53" s="305">
        <v>91015.100896134987</v>
      </c>
      <c r="Q53" s="305">
        <v>193078.44388265008</v>
      </c>
      <c r="R53" s="305">
        <v>126101.21772234999</v>
      </c>
      <c r="S53" s="305">
        <v>117228.44512492848</v>
      </c>
      <c r="T53" s="305">
        <v>128865.08092737818</v>
      </c>
      <c r="U53" s="305">
        <v>137043.89616904728</v>
      </c>
      <c r="V53" s="305">
        <v>0</v>
      </c>
      <c r="W53" s="305">
        <v>133617.12054457646</v>
      </c>
      <c r="X53" s="305">
        <v>146680.46205159745</v>
      </c>
      <c r="Y53" s="305">
        <v>167489.73970295652</v>
      </c>
      <c r="Z53" s="305">
        <v>185467.42909725176</v>
      </c>
      <c r="AA53" s="305">
        <v>183379</v>
      </c>
      <c r="AB53" s="305">
        <v>203595.45288864599</v>
      </c>
      <c r="AC53" s="305">
        <v>221856.05006088005</v>
      </c>
      <c r="AD53" s="305">
        <v>227635.3278682185</v>
      </c>
      <c r="AE53" s="305">
        <v>230520.15702324652</v>
      </c>
      <c r="AF53" s="305">
        <v>246080.43538989045</v>
      </c>
      <c r="AG53" s="305">
        <v>281628.83857183397</v>
      </c>
      <c r="AH53" s="305">
        <v>292158.22230041935</v>
      </c>
      <c r="AI53" s="305">
        <v>310213.12778904906</v>
      </c>
      <c r="AJ53" s="305">
        <v>366733.5282703985</v>
      </c>
      <c r="AK53" s="305">
        <v>423924.76804689062</v>
      </c>
      <c r="AL53" s="305">
        <v>442572.84947616205</v>
      </c>
      <c r="AM53" s="305">
        <v>443887.48585138866</v>
      </c>
      <c r="AN53" s="305">
        <v>476480.01964241825</v>
      </c>
      <c r="AO53" s="305">
        <v>497477.22545682674</v>
      </c>
      <c r="AP53" s="305">
        <v>548938.10607868189</v>
      </c>
      <c r="AQ53" s="306">
        <v>495991.02011299616</v>
      </c>
      <c r="AR53" s="306">
        <v>518170.03111441428</v>
      </c>
      <c r="AS53" s="306">
        <v>519765.5549180301</v>
      </c>
      <c r="AT53" s="306">
        <v>560973.4920480065</v>
      </c>
      <c r="AU53" s="306">
        <v>650325</v>
      </c>
      <c r="AV53" s="306">
        <v>718151</v>
      </c>
      <c r="AW53" s="306">
        <v>781708</v>
      </c>
      <c r="AX53" s="306">
        <v>862496</v>
      </c>
      <c r="AY53" s="979"/>
      <c r="AZ53" s="953" t="s">
        <v>1552</v>
      </c>
      <c r="BA53" s="306">
        <v>6872.9809999999998</v>
      </c>
      <c r="BB53" s="306">
        <v>7878.6440000000002</v>
      </c>
      <c r="BC53" s="306">
        <v>8377.7250000000004</v>
      </c>
      <c r="BD53" s="306">
        <v>8748.4529999999995</v>
      </c>
      <c r="BE53" s="306">
        <v>7962.4679999999998</v>
      </c>
      <c r="BF53" s="306">
        <v>8671.9210000000003</v>
      </c>
      <c r="BG53" s="306">
        <v>9243.6820000000007</v>
      </c>
      <c r="BH53" s="306">
        <v>8602.3883000000005</v>
      </c>
      <c r="BI53" s="306">
        <v>8755.75</v>
      </c>
      <c r="BJ53" s="306">
        <v>9783.0349999999999</v>
      </c>
      <c r="BK53" s="306">
        <v>9496.9419999999991</v>
      </c>
      <c r="BL53" s="306">
        <v>9039.9850000000006</v>
      </c>
      <c r="BM53" s="306">
        <v>8855.1869999999999</v>
      </c>
      <c r="BN53" s="306">
        <v>9970</v>
      </c>
      <c r="BO53" s="306">
        <v>9881.5030000000006</v>
      </c>
      <c r="BP53" s="306">
        <v>7117.3673600000002</v>
      </c>
      <c r="BQ53" s="306">
        <v>9234</v>
      </c>
      <c r="BR53" s="306">
        <v>10725</v>
      </c>
    </row>
    <row r="54" spans="2:70" x14ac:dyDescent="0.2">
      <c r="B54" s="481" t="s">
        <v>1539</v>
      </c>
      <c r="C54" s="305"/>
      <c r="D54" s="305"/>
      <c r="E54" s="305"/>
      <c r="F54" s="305"/>
      <c r="G54" s="305"/>
      <c r="H54" s="305"/>
      <c r="I54" s="305"/>
      <c r="J54" s="305"/>
      <c r="K54" s="305"/>
      <c r="L54" s="305"/>
      <c r="M54" s="305"/>
      <c r="N54" s="305"/>
      <c r="O54" s="305"/>
      <c r="P54" s="305"/>
      <c r="Q54" s="305"/>
      <c r="R54" s="305"/>
      <c r="S54" s="305"/>
      <c r="T54" s="305"/>
      <c r="U54" s="305"/>
      <c r="V54" s="305"/>
      <c r="W54" s="305"/>
      <c r="X54" s="305"/>
      <c r="Y54" s="305"/>
      <c r="Z54" s="305"/>
      <c r="AA54" s="305"/>
      <c r="AB54" s="305"/>
      <c r="AC54" s="305"/>
      <c r="AD54" s="305"/>
      <c r="AE54" s="305"/>
      <c r="AF54" s="305"/>
      <c r="AG54" s="305"/>
      <c r="AH54" s="305"/>
      <c r="AI54" s="305"/>
      <c r="AJ54" s="305"/>
      <c r="AK54" s="305"/>
      <c r="AL54" s="305"/>
      <c r="AM54" s="305"/>
      <c r="AN54" s="305"/>
      <c r="AO54" s="305"/>
      <c r="AP54" s="305"/>
      <c r="AQ54" s="306"/>
      <c r="AR54" s="306"/>
      <c r="AS54" s="306"/>
      <c r="AT54" s="306"/>
      <c r="AU54" s="306"/>
      <c r="AV54" s="306"/>
      <c r="AW54" s="306"/>
      <c r="AX54" s="306"/>
      <c r="AY54" s="979"/>
      <c r="AZ54" s="953" t="s">
        <v>252</v>
      </c>
      <c r="BA54" s="306">
        <v>537141.58048077801</v>
      </c>
      <c r="BB54" s="306">
        <v>618530.95969100005</v>
      </c>
      <c r="BC54" s="306">
        <v>653006.61705999996</v>
      </c>
      <c r="BD54" s="306">
        <v>693358.80339899997</v>
      </c>
      <c r="BE54" s="306">
        <v>666168.93077890004</v>
      </c>
      <c r="BF54" s="306">
        <v>738395.41196499998</v>
      </c>
      <c r="BG54" s="306">
        <v>778187.17142000003</v>
      </c>
      <c r="BH54" s="306">
        <v>744375.41988372232</v>
      </c>
      <c r="BI54" s="306">
        <v>791041.93544990965</v>
      </c>
      <c r="BJ54" s="306">
        <v>874813.08778759418</v>
      </c>
      <c r="BK54" s="306">
        <v>898142.92458107776</v>
      </c>
      <c r="BL54" s="306">
        <v>995485.71136746497</v>
      </c>
      <c r="BM54" s="306">
        <v>1061606.3720733337</v>
      </c>
      <c r="BN54" s="306">
        <v>1234195.000856542</v>
      </c>
      <c r="BO54" s="306">
        <v>1234369.055919107</v>
      </c>
      <c r="BP54" s="306">
        <v>930904.09373067005</v>
      </c>
      <c r="BQ54" s="306">
        <v>1311456</v>
      </c>
      <c r="BR54" s="306">
        <v>1563557</v>
      </c>
    </row>
    <row r="55" spans="2:70" x14ac:dyDescent="0.2">
      <c r="B55" s="482" t="s">
        <v>1552</v>
      </c>
      <c r="C55" s="305">
        <v>0</v>
      </c>
      <c r="D55" s="305">
        <v>0</v>
      </c>
      <c r="E55" s="305">
        <v>0</v>
      </c>
      <c r="F55" s="305">
        <v>0</v>
      </c>
      <c r="G55" s="305">
        <v>1777.3250000000003</v>
      </c>
      <c r="H55" s="305">
        <v>1952.9749999999999</v>
      </c>
      <c r="I55" s="305">
        <v>1490.0059999999999</v>
      </c>
      <c r="J55" s="305">
        <v>1809.1419999999998</v>
      </c>
      <c r="K55" s="305">
        <v>1777.3250000000003</v>
      </c>
      <c r="L55" s="305">
        <v>1952.9749999999999</v>
      </c>
      <c r="M55" s="305">
        <v>2270.7889999999993</v>
      </c>
      <c r="N55" s="305">
        <v>2646.8690000000001</v>
      </c>
      <c r="O55" s="305">
        <v>2553.1230000000005</v>
      </c>
      <c r="P55" s="305">
        <v>2827.506699999999</v>
      </c>
      <c r="Q55" s="305">
        <v>3662.7389999999996</v>
      </c>
      <c r="R55" s="305">
        <v>3995.1290000000004</v>
      </c>
      <c r="S55" s="305">
        <v>4166.418999999999</v>
      </c>
      <c r="T55" s="305">
        <v>4891.2349999999997</v>
      </c>
      <c r="U55" s="305">
        <v>5302.384</v>
      </c>
      <c r="V55" s="305">
        <v>0</v>
      </c>
      <c r="W55" s="305">
        <v>5103.0510000000004</v>
      </c>
      <c r="X55" s="305">
        <v>5720.3610000000017</v>
      </c>
      <c r="Y55" s="305">
        <v>6532.1489999999985</v>
      </c>
      <c r="Z55" s="305">
        <v>6963.1449999999995</v>
      </c>
      <c r="AA55" s="305">
        <v>5998</v>
      </c>
      <c r="AB55" s="305">
        <v>6866.4549999999999</v>
      </c>
      <c r="AC55" s="305">
        <v>7276.7559999999985</v>
      </c>
      <c r="AD55" s="305">
        <v>7554.6149999999989</v>
      </c>
      <c r="AE55" s="305">
        <v>6745.9209999999994</v>
      </c>
      <c r="AF55" s="305">
        <v>7264.2859999999991</v>
      </c>
      <c r="AG55" s="305">
        <v>7708.8809999999985</v>
      </c>
      <c r="AH55" s="305">
        <v>7688.6330000000007</v>
      </c>
      <c r="AI55" s="305">
        <v>7234.2244999999994</v>
      </c>
      <c r="AJ55" s="305">
        <v>8516.3270000000011</v>
      </c>
      <c r="AK55" s="305">
        <v>8245.2070000000003</v>
      </c>
      <c r="AL55" s="305">
        <v>8321.7239999999983</v>
      </c>
      <c r="AM55" s="305">
        <v>8352.4700000000012</v>
      </c>
      <c r="AN55" s="305">
        <v>9219.6899999999987</v>
      </c>
      <c r="AO55" s="305">
        <v>9030.7270000000008</v>
      </c>
      <c r="AP55" s="305">
        <v>9360.6999999999989</v>
      </c>
      <c r="AQ55" s="306">
        <v>8689.2363429999987</v>
      </c>
      <c r="AR55" s="306">
        <v>9195.0849999999991</v>
      </c>
      <c r="AS55" s="306">
        <v>10183.455999999998</v>
      </c>
      <c r="AT55" s="306">
        <v>10110.165999999999</v>
      </c>
      <c r="AU55" s="306">
        <v>10539</v>
      </c>
      <c r="AV55" s="306">
        <v>11527</v>
      </c>
      <c r="AW55" s="306">
        <v>12980</v>
      </c>
      <c r="AX55" s="306">
        <v>12811</v>
      </c>
      <c r="AY55" s="979"/>
      <c r="AZ55" s="952" t="s">
        <v>1539</v>
      </c>
      <c r="BA55" s="306"/>
      <c r="BB55" s="306"/>
      <c r="BC55" s="306"/>
      <c r="BD55" s="306"/>
      <c r="BE55" s="306"/>
      <c r="BF55" s="306"/>
      <c r="BG55" s="306"/>
      <c r="BH55" s="306"/>
      <c r="BI55" s="306"/>
      <c r="BJ55" s="306"/>
      <c r="BK55" s="306"/>
      <c r="BL55" s="306"/>
      <c r="BM55" s="306"/>
      <c r="BN55" s="306"/>
      <c r="BO55" s="306"/>
      <c r="BP55" s="306"/>
      <c r="BQ55" s="306"/>
      <c r="BR55" s="306"/>
    </row>
    <row r="56" spans="2:70" x14ac:dyDescent="0.2">
      <c r="B56" s="482" t="s">
        <v>252</v>
      </c>
      <c r="C56" s="305">
        <v>0</v>
      </c>
      <c r="D56" s="305">
        <v>0</v>
      </c>
      <c r="E56" s="305">
        <v>0</v>
      </c>
      <c r="F56" s="305">
        <v>0</v>
      </c>
      <c r="G56" s="305">
        <v>214401.76449599999</v>
      </c>
      <c r="H56" s="305">
        <v>167986.24213467</v>
      </c>
      <c r="I56" s="305">
        <v>203472.48641195995</v>
      </c>
      <c r="J56" s="305">
        <v>239968.02404496004</v>
      </c>
      <c r="K56" s="305">
        <v>214401.76449599999</v>
      </c>
      <c r="L56" s="305">
        <v>167986.24213467</v>
      </c>
      <c r="M56" s="305">
        <v>193551.04717939999</v>
      </c>
      <c r="N56" s="305">
        <v>252321.51000273999</v>
      </c>
      <c r="O56" s="305">
        <v>231295.24591862</v>
      </c>
      <c r="P56" s="305">
        <v>299534.86215378006</v>
      </c>
      <c r="Q56" s="305">
        <v>336081.26166569005</v>
      </c>
      <c r="R56" s="305">
        <v>327157.61944760004</v>
      </c>
      <c r="S56" s="305">
        <v>323630.38983705797</v>
      </c>
      <c r="T56" s="305">
        <v>373680.70632694103</v>
      </c>
      <c r="U56" s="305">
        <v>405808.69914952759</v>
      </c>
      <c r="V56" s="305">
        <v>0</v>
      </c>
      <c r="W56" s="305">
        <v>396083.57783935557</v>
      </c>
      <c r="X56" s="305">
        <v>406604.64174711489</v>
      </c>
      <c r="Y56" s="305">
        <v>461125.42472508515</v>
      </c>
      <c r="Z56" s="305">
        <v>546956.38216628367</v>
      </c>
      <c r="AA56" s="305">
        <v>380405</v>
      </c>
      <c r="AB56" s="305">
        <v>509445.14310102799</v>
      </c>
      <c r="AC56" s="305">
        <v>526349.03911760636</v>
      </c>
      <c r="AD56" s="305">
        <v>517343.09945148719</v>
      </c>
      <c r="AE56" s="305">
        <v>494688.62383217836</v>
      </c>
      <c r="AF56" s="305">
        <v>553819.83999212435</v>
      </c>
      <c r="AG56" s="305">
        <v>585669.1387393066</v>
      </c>
      <c r="AH56" s="305">
        <v>612619.76364349481</v>
      </c>
      <c r="AI56" s="305">
        <v>587491.17914717132</v>
      </c>
      <c r="AJ56" s="305">
        <v>676921.83870453574</v>
      </c>
      <c r="AK56" s="305">
        <v>627199.69713507581</v>
      </c>
      <c r="AL56" s="305">
        <v>660874.11076587881</v>
      </c>
      <c r="AM56" s="305">
        <v>636705.02418783144</v>
      </c>
      <c r="AN56" s="305">
        <v>669222.22775500291</v>
      </c>
      <c r="AO56" s="305">
        <v>699745.64054602128</v>
      </c>
      <c r="AP56" s="305">
        <v>833108.14341441146</v>
      </c>
      <c r="AQ56" s="306">
        <v>734791.68318366015</v>
      </c>
      <c r="AR56" s="306">
        <v>751335.63446452993</v>
      </c>
      <c r="AS56" s="306">
        <v>775322.97087526671</v>
      </c>
      <c r="AT56" s="306">
        <v>815199.55849209963</v>
      </c>
      <c r="AU56" s="306">
        <v>1014902</v>
      </c>
      <c r="AV56" s="306">
        <v>1128132</v>
      </c>
      <c r="AW56" s="306">
        <v>1183234</v>
      </c>
      <c r="AX56" s="306">
        <v>1290855</v>
      </c>
      <c r="AY56" s="979"/>
      <c r="AZ56" s="953" t="s">
        <v>1552</v>
      </c>
      <c r="BA56" s="306">
        <v>14617.460999999999</v>
      </c>
      <c r="BB56" s="306">
        <v>16136.605</v>
      </c>
      <c r="BC56" s="306">
        <v>18039.414000000001</v>
      </c>
      <c r="BD56" s="306">
        <v>17098.298999999999</v>
      </c>
      <c r="BE56" s="306">
        <v>17397.701413499999</v>
      </c>
      <c r="BF56" s="306">
        <v>19542.295999999998</v>
      </c>
      <c r="BG56" s="306">
        <v>20004.992999999999</v>
      </c>
      <c r="BH56" s="306">
        <v>18905.019800000002</v>
      </c>
      <c r="BI56" s="306">
        <v>17915.669000000002</v>
      </c>
      <c r="BJ56" s="306">
        <v>21780.016</v>
      </c>
      <c r="BK56" s="306">
        <v>21777.457999999999</v>
      </c>
      <c r="BL56" s="306">
        <v>27529.367999999999</v>
      </c>
      <c r="BM56" s="306">
        <v>21226.282999999999</v>
      </c>
      <c r="BN56" s="306">
        <v>24453.535</v>
      </c>
      <c r="BO56" s="306">
        <v>22521.609</v>
      </c>
      <c r="BP56" s="306">
        <v>14281.531919999999</v>
      </c>
      <c r="BQ56" s="306">
        <v>19771</v>
      </c>
      <c r="BR56" s="306">
        <v>23385</v>
      </c>
    </row>
    <row r="57" spans="2:70" x14ac:dyDescent="0.2">
      <c r="B57" s="481" t="s">
        <v>1540</v>
      </c>
      <c r="C57" s="305"/>
      <c r="D57" s="305"/>
      <c r="E57" s="305"/>
      <c r="F57" s="305"/>
      <c r="G57" s="305"/>
      <c r="H57" s="305"/>
      <c r="I57" s="305"/>
      <c r="J57" s="305"/>
      <c r="K57" s="305"/>
      <c r="L57" s="305"/>
      <c r="M57" s="305"/>
      <c r="N57" s="305"/>
      <c r="O57" s="305"/>
      <c r="P57" s="305"/>
      <c r="Q57" s="305"/>
      <c r="R57" s="305"/>
      <c r="S57" s="305"/>
      <c r="T57" s="305"/>
      <c r="U57" s="305"/>
      <c r="V57" s="305"/>
      <c r="W57" s="305"/>
      <c r="X57" s="305"/>
      <c r="Y57" s="305"/>
      <c r="Z57" s="305"/>
      <c r="AA57" s="305"/>
      <c r="AB57" s="305"/>
      <c r="AC57" s="305"/>
      <c r="AD57" s="305"/>
      <c r="AE57" s="305"/>
      <c r="AF57" s="305"/>
      <c r="AG57" s="305"/>
      <c r="AH57" s="305"/>
      <c r="AI57" s="305"/>
      <c r="AJ57" s="305"/>
      <c r="AK57" s="305"/>
      <c r="AL57" s="305"/>
      <c r="AM57" s="305"/>
      <c r="AN57" s="305"/>
      <c r="AO57" s="305"/>
      <c r="AP57" s="305"/>
      <c r="AQ57" s="306"/>
      <c r="AR57" s="306"/>
      <c r="AS57" s="306"/>
      <c r="AT57" s="306"/>
      <c r="AU57" s="306"/>
      <c r="AV57" s="306"/>
      <c r="AW57" s="306"/>
      <c r="AX57" s="306"/>
      <c r="AY57" s="979"/>
      <c r="AZ57" s="953" t="s">
        <v>252</v>
      </c>
      <c r="BA57" s="306">
        <v>1395890.424583043</v>
      </c>
      <c r="BB57" s="306">
        <v>1625346.8422280001</v>
      </c>
      <c r="BC57" s="306">
        <v>1749532.9810115199</v>
      </c>
      <c r="BD57" s="306">
        <v>1882165.441867</v>
      </c>
      <c r="BE57" s="306">
        <v>1735322.3493570611</v>
      </c>
      <c r="BF57" s="306">
        <v>1930609.3617809999</v>
      </c>
      <c r="BG57" s="306">
        <v>2028992.8657509999</v>
      </c>
      <c r="BH57" s="306">
        <v>2120866.4568054257</v>
      </c>
      <c r="BI57" s="306">
        <v>1945522.431234075</v>
      </c>
      <c r="BJ57" s="306">
        <v>2306276.8827990089</v>
      </c>
      <c r="BK57" s="306">
        <v>2341467.4845004347</v>
      </c>
      <c r="BL57" s="306">
        <v>3197455.1195583777</v>
      </c>
      <c r="BM57" s="306">
        <v>2490324.075541296</v>
      </c>
      <c r="BN57" s="306">
        <v>3118550.9437123877</v>
      </c>
      <c r="BO57" s="306">
        <v>2991953.4965390819</v>
      </c>
      <c r="BP57" s="306">
        <v>2305827.1686522346</v>
      </c>
      <c r="BQ57" s="306">
        <v>3184940</v>
      </c>
      <c r="BR57" s="306">
        <v>3591391</v>
      </c>
    </row>
    <row r="58" spans="2:70" x14ac:dyDescent="0.2">
      <c r="B58" s="482" t="s">
        <v>1552</v>
      </c>
      <c r="C58" s="305">
        <v>0</v>
      </c>
      <c r="D58" s="305">
        <v>0</v>
      </c>
      <c r="E58" s="305">
        <v>0</v>
      </c>
      <c r="F58" s="305">
        <v>0</v>
      </c>
      <c r="G58" s="305">
        <v>3028.2341999999999</v>
      </c>
      <c r="H58" s="305">
        <v>3476.2359999999999</v>
      </c>
      <c r="I58" s="305">
        <v>918.85355000000004</v>
      </c>
      <c r="J58" s="305">
        <v>3286.491</v>
      </c>
      <c r="K58" s="305">
        <v>3028.2341999999999</v>
      </c>
      <c r="L58" s="305">
        <v>3476.2359999999999</v>
      </c>
      <c r="M58" s="305">
        <v>3469.1999999999989</v>
      </c>
      <c r="N58" s="305">
        <v>3816.0620000000004</v>
      </c>
      <c r="O58" s="305">
        <v>3925.0320000000002</v>
      </c>
      <c r="P58" s="305">
        <v>3305.878799999999</v>
      </c>
      <c r="Q58" s="305">
        <v>2892.779</v>
      </c>
      <c r="R58" s="305">
        <v>2747.6929999999998</v>
      </c>
      <c r="S58" s="305">
        <v>3008.5480000000002</v>
      </c>
      <c r="T58" s="305">
        <v>3388.7330000000006</v>
      </c>
      <c r="U58" s="305">
        <v>3884.0669999999991</v>
      </c>
      <c r="V58" s="305">
        <v>0</v>
      </c>
      <c r="W58" s="305">
        <v>3503.2839999999997</v>
      </c>
      <c r="X58" s="305">
        <v>3825.4960000000005</v>
      </c>
      <c r="Y58" s="305">
        <v>4288.884</v>
      </c>
      <c r="Z58" s="305">
        <v>4708.1725000000006</v>
      </c>
      <c r="AA58" s="305">
        <v>4842.4560000000001</v>
      </c>
      <c r="AB58" s="305">
        <v>5593.8379999999988</v>
      </c>
      <c r="AC58" s="305">
        <v>5926.1720000000005</v>
      </c>
      <c r="AD58" s="305">
        <v>6216.4990283377147</v>
      </c>
      <c r="AE58" s="305">
        <v>6328.9679999999989</v>
      </c>
      <c r="AF58" s="305">
        <v>6465.3579999999984</v>
      </c>
      <c r="AG58" s="305">
        <v>6804.978064599999</v>
      </c>
      <c r="AH58" s="305">
        <v>6926.4900000000007</v>
      </c>
      <c r="AI58" s="305">
        <v>5876.4789999999994</v>
      </c>
      <c r="AJ58" s="305">
        <v>6686.3489999999983</v>
      </c>
      <c r="AK58" s="305">
        <v>6512.7160000000003</v>
      </c>
      <c r="AL58" s="305">
        <v>6268.8490000000002</v>
      </c>
      <c r="AM58" s="305">
        <v>5977.5579999999991</v>
      </c>
      <c r="AN58" s="305">
        <v>6100.0809999999992</v>
      </c>
      <c r="AO58" s="305">
        <v>6165.2849999999999</v>
      </c>
      <c r="AP58" s="305">
        <v>6513.6939369005086</v>
      </c>
      <c r="AQ58" s="306">
        <v>7058.1922942482443</v>
      </c>
      <c r="AR58" s="306">
        <v>7611.8781885939989</v>
      </c>
      <c r="AS58" s="306">
        <v>7807.4383305806559</v>
      </c>
      <c r="AT58" s="306">
        <v>10140.389166812176</v>
      </c>
      <c r="AU58" s="306">
        <v>7720</v>
      </c>
      <c r="AV58" s="306">
        <v>9435</v>
      </c>
      <c r="AW58" s="306">
        <v>9425</v>
      </c>
      <c r="AX58" s="306">
        <v>11323</v>
      </c>
      <c r="AY58" s="979"/>
      <c r="AZ58" s="952" t="s">
        <v>2786</v>
      </c>
      <c r="BA58" s="306"/>
      <c r="BB58" s="306"/>
      <c r="BC58" s="306"/>
      <c r="BD58" s="306"/>
      <c r="BE58" s="306"/>
      <c r="BF58" s="306"/>
      <c r="BG58" s="306"/>
      <c r="BH58" s="306"/>
      <c r="BI58" s="306"/>
      <c r="BJ58" s="306"/>
      <c r="BK58" s="306"/>
      <c r="BL58" s="306"/>
      <c r="BM58" s="306"/>
      <c r="BN58" s="306"/>
      <c r="BO58" s="306"/>
      <c r="BP58" s="306"/>
      <c r="BQ58" s="306"/>
      <c r="BR58" s="306"/>
    </row>
    <row r="59" spans="2:70" x14ac:dyDescent="0.2">
      <c r="B59" s="482" t="s">
        <v>252</v>
      </c>
      <c r="C59" s="305">
        <v>0</v>
      </c>
      <c r="D59" s="305">
        <v>0</v>
      </c>
      <c r="E59" s="305">
        <v>0</v>
      </c>
      <c r="F59" s="305">
        <v>0</v>
      </c>
      <c r="G59" s="305">
        <v>1217065.6357478581</v>
      </c>
      <c r="H59" s="305">
        <v>1334357.6234545321</v>
      </c>
      <c r="I59" s="305">
        <v>292951.79868368001</v>
      </c>
      <c r="J59" s="305">
        <v>1366579.6598838798</v>
      </c>
      <c r="K59" s="305">
        <v>1217065.6357478581</v>
      </c>
      <c r="L59" s="305">
        <v>1334357.6234545321</v>
      </c>
      <c r="M59" s="305">
        <v>1414876.6496061818</v>
      </c>
      <c r="N59" s="305">
        <v>1778437.6955214697</v>
      </c>
      <c r="O59" s="305">
        <v>1916501.7296228004</v>
      </c>
      <c r="P59" s="305">
        <v>2292969.0455591581</v>
      </c>
      <c r="Q59" s="305">
        <v>2546640.2044779141</v>
      </c>
      <c r="R59" s="305">
        <v>2268423.3261728152</v>
      </c>
      <c r="S59" s="305">
        <v>1976732.0616175993</v>
      </c>
      <c r="T59" s="305">
        <v>2167866.5639344165</v>
      </c>
      <c r="U59" s="305">
        <v>2367551.1708978792</v>
      </c>
      <c r="V59" s="305">
        <v>0</v>
      </c>
      <c r="W59" s="305">
        <v>2351615.5258949525</v>
      </c>
      <c r="X59" s="305">
        <v>2530151.6018681885</v>
      </c>
      <c r="Y59" s="305">
        <v>2762430.7509855684</v>
      </c>
      <c r="Z59" s="305">
        <v>2943246.0680905702</v>
      </c>
      <c r="AA59" s="305">
        <v>2979363.7895876653</v>
      </c>
      <c r="AB59" s="305">
        <v>3549829</v>
      </c>
      <c r="AC59" s="305">
        <v>3809199.4542499259</v>
      </c>
      <c r="AD59" s="305">
        <v>4144810.6849544686</v>
      </c>
      <c r="AE59" s="305">
        <v>4111253.3150708233</v>
      </c>
      <c r="AF59" s="305">
        <v>4197555.3682173816</v>
      </c>
      <c r="AG59" s="305">
        <v>4320421.7350777658</v>
      </c>
      <c r="AH59" s="305">
        <v>3927023.550466062</v>
      </c>
      <c r="AI59" s="305">
        <v>3959510.7509342656</v>
      </c>
      <c r="AJ59" s="305">
        <v>4667281.8961521145</v>
      </c>
      <c r="AK59" s="305">
        <v>5052161.0458613997</v>
      </c>
      <c r="AL59" s="305">
        <v>4849176.1319972612</v>
      </c>
      <c r="AM59" s="305">
        <v>4702089.9189564064</v>
      </c>
      <c r="AN59" s="305">
        <v>4404653.5452648057</v>
      </c>
      <c r="AO59" s="305">
        <v>4295597.9601483867</v>
      </c>
      <c r="AP59" s="305">
        <v>4763549.5990506047</v>
      </c>
      <c r="AQ59" s="306">
        <v>4170208.2349905241</v>
      </c>
      <c r="AR59" s="306">
        <v>4570185.7815325335</v>
      </c>
      <c r="AS59" s="306">
        <v>4506476.9042578619</v>
      </c>
      <c r="AT59" s="306">
        <v>4989106.2928259326</v>
      </c>
      <c r="AU59" s="306">
        <v>3868587</v>
      </c>
      <c r="AV59" s="306">
        <v>4696239</v>
      </c>
      <c r="AW59" s="306">
        <v>4192503</v>
      </c>
      <c r="AX59" s="306">
        <v>5061904</v>
      </c>
      <c r="AY59" s="979"/>
      <c r="AZ59" s="953" t="s">
        <v>1552</v>
      </c>
      <c r="BA59" s="306">
        <v>9541.2289999999994</v>
      </c>
      <c r="BB59" s="306">
        <v>11525.154</v>
      </c>
      <c r="BC59" s="306">
        <v>11122.869000000001</v>
      </c>
      <c r="BD59" s="306">
        <v>13591.388999999999</v>
      </c>
      <c r="BE59" s="306">
        <v>11809.401</v>
      </c>
      <c r="BF59" s="306">
        <v>13687.349</v>
      </c>
      <c r="BG59" s="306">
        <v>14506.548000000001</v>
      </c>
      <c r="BH59" s="306">
        <v>15340.261039999999</v>
      </c>
      <c r="BI59" s="306">
        <v>14201.349</v>
      </c>
      <c r="BJ59" s="306">
        <v>15528.218000000001</v>
      </c>
      <c r="BK59" s="306">
        <v>15610.031000000001</v>
      </c>
      <c r="BL59" s="306">
        <v>15969.075000000001</v>
      </c>
      <c r="BM59" s="306">
        <v>15688.199000000001</v>
      </c>
      <c r="BN59" s="306">
        <v>14483.859</v>
      </c>
      <c r="BO59" s="306">
        <v>14420.68</v>
      </c>
      <c r="BP59" s="306">
        <v>10812.25056</v>
      </c>
      <c r="BQ59" s="306">
        <v>13736</v>
      </c>
      <c r="BR59" s="306">
        <v>15236</v>
      </c>
    </row>
    <row r="60" spans="2:70" x14ac:dyDescent="0.2">
      <c r="B60" s="481" t="s">
        <v>1541</v>
      </c>
      <c r="C60" s="305"/>
      <c r="D60" s="305"/>
      <c r="E60" s="305"/>
      <c r="F60" s="305"/>
      <c r="G60" s="305"/>
      <c r="H60" s="305"/>
      <c r="I60" s="305"/>
      <c r="J60" s="305"/>
      <c r="K60" s="305"/>
      <c r="L60" s="305"/>
      <c r="M60" s="305"/>
      <c r="N60" s="305"/>
      <c r="O60" s="305"/>
      <c r="P60" s="305"/>
      <c r="Q60" s="305"/>
      <c r="R60" s="305"/>
      <c r="S60" s="305"/>
      <c r="T60" s="305"/>
      <c r="U60" s="305"/>
      <c r="V60" s="305"/>
      <c r="W60" s="305"/>
      <c r="X60" s="305"/>
      <c r="Y60" s="305"/>
      <c r="Z60" s="305"/>
      <c r="AA60" s="305"/>
      <c r="AB60" s="305"/>
      <c r="AC60" s="305"/>
      <c r="AD60" s="305"/>
      <c r="AE60" s="305"/>
      <c r="AF60" s="305"/>
      <c r="AG60" s="305"/>
      <c r="AH60" s="305"/>
      <c r="AI60" s="305"/>
      <c r="AJ60" s="305"/>
      <c r="AK60" s="305"/>
      <c r="AL60" s="305"/>
      <c r="AM60" s="305"/>
      <c r="AN60" s="305"/>
      <c r="AO60" s="305"/>
      <c r="AP60" s="305"/>
      <c r="AQ60" s="306"/>
      <c r="AR60" s="306"/>
      <c r="AS60" s="306"/>
      <c r="AT60" s="306"/>
      <c r="AU60" s="306"/>
      <c r="AV60" s="306"/>
      <c r="AW60" s="306"/>
      <c r="AX60" s="306"/>
      <c r="AY60" s="979"/>
      <c r="AZ60" s="953" t="s">
        <v>252</v>
      </c>
      <c r="BA60" s="306">
        <v>4826931.1658313852</v>
      </c>
      <c r="BB60" s="306">
        <v>5619335.3409299999</v>
      </c>
      <c r="BC60" s="306">
        <v>5412346.5137510002</v>
      </c>
      <c r="BD60" s="306">
        <v>6112859.7240519999</v>
      </c>
      <c r="BE60" s="306">
        <v>5068018.170507825</v>
      </c>
      <c r="BF60" s="306">
        <v>7206410.6688379999</v>
      </c>
      <c r="BG60" s="306">
        <v>7162301.629187</v>
      </c>
      <c r="BH60" s="306">
        <v>9678088.4796175081</v>
      </c>
      <c r="BI60" s="306">
        <v>7516040.399146934</v>
      </c>
      <c r="BJ60" s="306">
        <v>9246371.172759302</v>
      </c>
      <c r="BK60" s="306">
        <v>9232403.8133422118</v>
      </c>
      <c r="BL60" s="306">
        <v>10085632.433929628</v>
      </c>
      <c r="BM60" s="306">
        <v>9531115.0854311418</v>
      </c>
      <c r="BN60" s="306">
        <v>10378825.503102191</v>
      </c>
      <c r="BO60" s="306">
        <v>10230585.770865235</v>
      </c>
      <c r="BP60" s="306">
        <v>8924979.9068961442</v>
      </c>
      <c r="BQ60" s="306">
        <v>10742083</v>
      </c>
      <c r="BR60" s="306">
        <v>11749279</v>
      </c>
    </row>
    <row r="61" spans="2:70" x14ac:dyDescent="0.2">
      <c r="B61" s="482" t="s">
        <v>1552</v>
      </c>
      <c r="C61" s="305">
        <v>0</v>
      </c>
      <c r="D61" s="305">
        <v>0</v>
      </c>
      <c r="E61" s="305">
        <v>0</v>
      </c>
      <c r="F61" s="305">
        <v>0</v>
      </c>
      <c r="G61" s="305">
        <v>688.23500000000001</v>
      </c>
      <c r="H61" s="305">
        <v>1159.441</v>
      </c>
      <c r="I61" s="305">
        <v>523.33600000000013</v>
      </c>
      <c r="J61" s="305">
        <v>621.58100000000013</v>
      </c>
      <c r="K61" s="305">
        <v>688.23500000000001</v>
      </c>
      <c r="L61" s="305">
        <v>1159.441</v>
      </c>
      <c r="M61" s="305">
        <v>1387.3309999999999</v>
      </c>
      <c r="N61" s="305">
        <v>1470.337</v>
      </c>
      <c r="O61" s="305">
        <v>1521.1349999999998</v>
      </c>
      <c r="P61" s="305">
        <v>1580.0340000000001</v>
      </c>
      <c r="Q61" s="305">
        <v>1906.6599999999999</v>
      </c>
      <c r="R61" s="305">
        <v>1916.5419999999999</v>
      </c>
      <c r="S61" s="305">
        <v>1783.1690000000001</v>
      </c>
      <c r="T61" s="305">
        <v>2035.422</v>
      </c>
      <c r="U61" s="305">
        <v>2233.4069999999997</v>
      </c>
      <c r="V61" s="305">
        <v>0</v>
      </c>
      <c r="W61" s="305">
        <v>2307.0683333333332</v>
      </c>
      <c r="X61" s="305">
        <v>2403.8919999999998</v>
      </c>
      <c r="Y61" s="305">
        <v>2591.2934628900002</v>
      </c>
      <c r="Z61" s="305">
        <v>2906.7869999999994</v>
      </c>
      <c r="AA61" s="305">
        <v>2808.6900000000005</v>
      </c>
      <c r="AB61" s="305">
        <v>2837</v>
      </c>
      <c r="AC61" s="305">
        <v>2884.7109999999998</v>
      </c>
      <c r="AD61" s="305">
        <v>3142.2156916622853</v>
      </c>
      <c r="AE61" s="305">
        <v>3093.0522000000001</v>
      </c>
      <c r="AF61" s="305">
        <v>3075.3274999999994</v>
      </c>
      <c r="AG61" s="305">
        <v>3240.9329354000001</v>
      </c>
      <c r="AH61" s="305">
        <v>3329.835</v>
      </c>
      <c r="AI61" s="305">
        <v>3122.799</v>
      </c>
      <c r="AJ61" s="305">
        <v>3490.9184999999998</v>
      </c>
      <c r="AK61" s="305">
        <v>3310.2134999999998</v>
      </c>
      <c r="AL61" s="305">
        <v>3458.2709999999997</v>
      </c>
      <c r="AM61" s="305">
        <v>3409.576</v>
      </c>
      <c r="AN61" s="305">
        <v>3988.9044650000001</v>
      </c>
      <c r="AO61" s="305">
        <v>4120.335</v>
      </c>
      <c r="AP61" s="305">
        <v>4801.6910630994917</v>
      </c>
      <c r="AQ61" s="306">
        <v>4717.3777057517555</v>
      </c>
      <c r="AR61" s="306">
        <v>4374.3338114099997</v>
      </c>
      <c r="AS61" s="306">
        <v>4252.1206694193434</v>
      </c>
      <c r="AT61" s="306">
        <v>5152.2308331878248</v>
      </c>
      <c r="AU61" s="306">
        <v>4432</v>
      </c>
      <c r="AV61" s="306">
        <v>4434</v>
      </c>
      <c r="AW61" s="306">
        <v>4416</v>
      </c>
      <c r="AX61" s="306">
        <v>4959</v>
      </c>
      <c r="AY61" s="979"/>
      <c r="AZ61" s="950" t="s">
        <v>2787</v>
      </c>
      <c r="BA61" s="306"/>
      <c r="BB61" s="306"/>
      <c r="BC61" s="306"/>
      <c r="BD61" s="306"/>
      <c r="BE61" s="306"/>
      <c r="BF61" s="306"/>
      <c r="BG61" s="306"/>
      <c r="BH61" s="306"/>
      <c r="BI61" s="306"/>
      <c r="BJ61" s="306"/>
      <c r="BK61" s="306"/>
      <c r="BL61" s="306"/>
      <c r="BM61" s="306"/>
      <c r="BN61" s="306"/>
      <c r="BO61" s="306"/>
      <c r="BP61" s="306"/>
      <c r="BQ61" s="306"/>
      <c r="BR61" s="306"/>
    </row>
    <row r="62" spans="2:70" x14ac:dyDescent="0.2">
      <c r="B62" s="482" t="s">
        <v>252</v>
      </c>
      <c r="C62" s="305">
        <v>0</v>
      </c>
      <c r="D62" s="305">
        <v>0</v>
      </c>
      <c r="E62" s="305">
        <v>0</v>
      </c>
      <c r="F62" s="305">
        <v>0</v>
      </c>
      <c r="G62" s="305">
        <v>653096.13950000005</v>
      </c>
      <c r="H62" s="305">
        <v>745840.15321670007</v>
      </c>
      <c r="I62" s="305">
        <v>685790.95678492007</v>
      </c>
      <c r="J62" s="305">
        <v>705626.75488779007</v>
      </c>
      <c r="K62" s="305">
        <v>653096.13950000005</v>
      </c>
      <c r="L62" s="305">
        <v>745840.15321670007</v>
      </c>
      <c r="M62" s="305">
        <v>890527.01962177013</v>
      </c>
      <c r="N62" s="305">
        <v>838671.96058080986</v>
      </c>
      <c r="O62" s="305">
        <v>1010044.74538059</v>
      </c>
      <c r="P62" s="305">
        <v>571590.17064090003</v>
      </c>
      <c r="Q62" s="305">
        <v>878388.08863508992</v>
      </c>
      <c r="R62" s="305">
        <v>726626.66259920993</v>
      </c>
      <c r="S62" s="305">
        <v>624998.29441847012</v>
      </c>
      <c r="T62" s="305">
        <v>726686.02717197011</v>
      </c>
      <c r="U62" s="305">
        <v>739340.20083009987</v>
      </c>
      <c r="V62" s="305">
        <v>0</v>
      </c>
      <c r="W62" s="305">
        <v>752285.80507454998</v>
      </c>
      <c r="X62" s="305">
        <v>783275.18131386989</v>
      </c>
      <c r="Y62" s="305">
        <v>793707.04009584489</v>
      </c>
      <c r="Z62" s="305">
        <v>841178.04932381492</v>
      </c>
      <c r="AA62" s="305">
        <v>785932.47885151999</v>
      </c>
      <c r="AB62" s="305">
        <v>844187</v>
      </c>
      <c r="AC62" s="305">
        <v>867338.30474559986</v>
      </c>
      <c r="AD62" s="305">
        <v>900599.16670282593</v>
      </c>
      <c r="AE62" s="305">
        <v>858048.992615205</v>
      </c>
      <c r="AF62" s="305">
        <v>970984.2584961449</v>
      </c>
      <c r="AG62" s="305">
        <v>1136080.740719795</v>
      </c>
      <c r="AH62" s="305">
        <v>1150704.3336651851</v>
      </c>
      <c r="AI62" s="305">
        <v>990191.10767535004</v>
      </c>
      <c r="AJ62" s="305">
        <v>1236770.2639088798</v>
      </c>
      <c r="AK62" s="305">
        <v>1124569.9689087251</v>
      </c>
      <c r="AL62" s="305">
        <v>1115423.031490301</v>
      </c>
      <c r="AM62" s="305">
        <v>1087454.30111488</v>
      </c>
      <c r="AN62" s="305">
        <v>1930618.5164720253</v>
      </c>
      <c r="AO62" s="305">
        <v>1935943.2796217401</v>
      </c>
      <c r="AP62" s="305">
        <v>2247813.2977809864</v>
      </c>
      <c r="AQ62" s="306">
        <v>2003265.9114394528</v>
      </c>
      <c r="AR62" s="306">
        <v>1974699.5865950403</v>
      </c>
      <c r="AS62" s="306">
        <v>1949331.7240284639</v>
      </c>
      <c r="AT62" s="306">
        <v>2224883.7561095231</v>
      </c>
      <c r="AU62" s="306">
        <v>1709425</v>
      </c>
      <c r="AV62" s="306">
        <v>1677628</v>
      </c>
      <c r="AW62" s="306">
        <v>1689152</v>
      </c>
      <c r="AX62" s="306">
        <v>1814532</v>
      </c>
      <c r="AY62" s="979"/>
      <c r="AZ62" s="955" t="s">
        <v>1552</v>
      </c>
      <c r="BA62" s="306">
        <f>BA65+BA68+BA71+BA74</f>
        <v>1183.5150000000001</v>
      </c>
      <c r="BB62" s="306">
        <f t="shared" ref="BB62:BG63" si="7">BB65+BB68+BB71+BB74</f>
        <v>1328.537</v>
      </c>
      <c r="BC62" s="306">
        <f t="shared" si="7"/>
        <v>1373.8489999999999</v>
      </c>
      <c r="BD62" s="306">
        <f t="shared" si="7"/>
        <v>3478.8710000000001</v>
      </c>
      <c r="BE62" s="306">
        <f t="shared" si="7"/>
        <v>4138.4529999999995</v>
      </c>
      <c r="BF62" s="306">
        <f t="shared" si="7"/>
        <v>5000.5829999999996</v>
      </c>
      <c r="BG62" s="306">
        <f t="shared" si="7"/>
        <v>5858.73</v>
      </c>
      <c r="BH62" s="306">
        <f t="shared" ref="BH62:BP63" si="8">+BH65+BH68+BH71+BH74</f>
        <v>6769.665</v>
      </c>
      <c r="BI62" s="306">
        <f t="shared" si="8"/>
        <v>7246.9120000000003</v>
      </c>
      <c r="BJ62" s="306">
        <f t="shared" si="8"/>
        <v>8540.4169999999995</v>
      </c>
      <c r="BK62" s="306">
        <f t="shared" si="8"/>
        <v>11879.121000000001</v>
      </c>
      <c r="BL62" s="306">
        <f t="shared" si="8"/>
        <v>13403.578000000001</v>
      </c>
      <c r="BM62" s="306">
        <f t="shared" si="8"/>
        <v>15160.791999999999</v>
      </c>
      <c r="BN62" s="306">
        <f t="shared" si="8"/>
        <v>17826.221000000001</v>
      </c>
      <c r="BO62" s="306">
        <f t="shared" si="8"/>
        <v>21169.112000000001</v>
      </c>
      <c r="BP62" s="306">
        <f t="shared" si="8"/>
        <v>28603.936000000002</v>
      </c>
      <c r="BQ62" s="306">
        <v>36369</v>
      </c>
      <c r="BR62" s="306">
        <v>43984</v>
      </c>
    </row>
    <row r="63" spans="2:70" x14ac:dyDescent="0.2">
      <c r="B63" s="482"/>
      <c r="C63" s="305"/>
      <c r="D63" s="305"/>
      <c r="E63" s="305"/>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5"/>
      <c r="AD63" s="305"/>
      <c r="AE63" s="305"/>
      <c r="AF63" s="305"/>
      <c r="AG63" s="305"/>
      <c r="AH63" s="305"/>
      <c r="AI63" s="305"/>
      <c r="AJ63" s="305"/>
      <c r="AK63" s="305"/>
      <c r="AL63" s="305"/>
      <c r="AM63" s="305"/>
      <c r="AN63" s="305"/>
      <c r="AO63" s="305"/>
      <c r="AP63" s="305"/>
      <c r="AQ63" s="306"/>
      <c r="AR63" s="306"/>
      <c r="AS63" s="306"/>
      <c r="AT63" s="306"/>
      <c r="AU63" s="306"/>
      <c r="AV63" s="306"/>
      <c r="AW63" s="306"/>
      <c r="AX63" s="306"/>
      <c r="AY63" s="979"/>
      <c r="AZ63" s="955" t="s">
        <v>252</v>
      </c>
      <c r="BA63" s="306">
        <f>BA66+BA69+BA72+BA75</f>
        <v>20950.827963780001</v>
      </c>
      <c r="BB63" s="306">
        <f t="shared" si="7"/>
        <v>25998.149752000001</v>
      </c>
      <c r="BC63" s="306">
        <f t="shared" si="7"/>
        <v>25440.270504</v>
      </c>
      <c r="BD63" s="306">
        <f t="shared" si="7"/>
        <v>69017.694546999992</v>
      </c>
      <c r="BE63" s="306">
        <f t="shared" si="7"/>
        <v>73923.867151377111</v>
      </c>
      <c r="BF63" s="306">
        <f t="shared" si="7"/>
        <v>91737.587901999999</v>
      </c>
      <c r="BG63" s="306">
        <f t="shared" si="7"/>
        <v>112807.37561800001</v>
      </c>
      <c r="BH63" s="306">
        <f t="shared" si="8"/>
        <v>131356.41810979228</v>
      </c>
      <c r="BI63" s="306">
        <f t="shared" si="8"/>
        <v>135004.81925159998</v>
      </c>
      <c r="BJ63" s="306">
        <f t="shared" si="8"/>
        <v>159850.89843786438</v>
      </c>
      <c r="BK63" s="306">
        <f t="shared" si="8"/>
        <v>271303.26584323001</v>
      </c>
      <c r="BL63" s="306">
        <f t="shared" si="8"/>
        <v>300686.87841545598</v>
      </c>
      <c r="BM63" s="306">
        <f t="shared" si="8"/>
        <v>291844.93863340293</v>
      </c>
      <c r="BN63" s="306">
        <f t="shared" si="8"/>
        <v>382474.42092325154</v>
      </c>
      <c r="BO63" s="306">
        <f t="shared" si="8"/>
        <v>467496.9009959122</v>
      </c>
      <c r="BP63" s="306">
        <f t="shared" si="8"/>
        <v>621804.59205534821</v>
      </c>
      <c r="BQ63" s="306">
        <v>908691</v>
      </c>
      <c r="BR63" s="306">
        <v>1116984</v>
      </c>
    </row>
    <row r="64" spans="2:70" x14ac:dyDescent="0.2">
      <c r="B64" s="479" t="s">
        <v>1558</v>
      </c>
      <c r="C64" s="478"/>
      <c r="D64" s="478"/>
      <c r="E64" s="478"/>
      <c r="F64" s="478"/>
      <c r="G64" s="478"/>
      <c r="H64" s="478"/>
      <c r="I64" s="478"/>
      <c r="J64" s="478"/>
      <c r="K64" s="478"/>
      <c r="L64" s="478"/>
      <c r="M64" s="478"/>
      <c r="N64" s="478"/>
      <c r="O64" s="478"/>
      <c r="P64" s="478"/>
      <c r="Q64" s="478"/>
      <c r="R64" s="478"/>
      <c r="S64" s="478"/>
      <c r="T64" s="478"/>
      <c r="U64" s="478"/>
      <c r="V64" s="478"/>
      <c r="W64" s="478"/>
      <c r="X64" s="478"/>
      <c r="Y64" s="478"/>
      <c r="Z64" s="478"/>
      <c r="AA64" s="478"/>
      <c r="AB64" s="478"/>
      <c r="AC64" s="478"/>
      <c r="AD64" s="478"/>
      <c r="AE64" s="478"/>
      <c r="AF64" s="478"/>
      <c r="AG64" s="478"/>
      <c r="AH64" s="478"/>
      <c r="AI64" s="305"/>
      <c r="AJ64" s="305"/>
      <c r="AK64" s="305"/>
      <c r="AL64" s="305"/>
      <c r="AM64" s="305"/>
      <c r="AN64" s="305"/>
      <c r="AO64" s="305"/>
      <c r="AP64" s="305"/>
      <c r="AQ64" s="306"/>
      <c r="AR64" s="306"/>
      <c r="AS64" s="306"/>
      <c r="AT64" s="306"/>
      <c r="AU64" s="306"/>
      <c r="AV64" s="306"/>
      <c r="AW64" s="306"/>
      <c r="AX64" s="306"/>
      <c r="AY64" s="979"/>
      <c r="AZ64" s="952" t="s">
        <v>1542</v>
      </c>
      <c r="BA64" s="306"/>
      <c r="BB64" s="306"/>
      <c r="BC64" s="306"/>
      <c r="BD64" s="306"/>
      <c r="BE64" s="306"/>
      <c r="BF64" s="306"/>
      <c r="BG64" s="306"/>
      <c r="BH64" s="306"/>
      <c r="BI64" s="306"/>
      <c r="BJ64" s="306"/>
      <c r="BK64" s="306"/>
      <c r="BL64" s="306"/>
      <c r="BM64" s="306"/>
      <c r="BN64" s="306"/>
      <c r="BO64" s="306"/>
      <c r="BP64" s="306"/>
      <c r="BQ64" s="306"/>
      <c r="BR64" s="306"/>
    </row>
    <row r="65" spans="2:70" x14ac:dyDescent="0.2">
      <c r="B65" s="480" t="s">
        <v>1552</v>
      </c>
      <c r="C65" s="305">
        <v>0</v>
      </c>
      <c r="D65" s="305">
        <v>0</v>
      </c>
      <c r="E65" s="305">
        <v>0</v>
      </c>
      <c r="F65" s="305">
        <v>0</v>
      </c>
      <c r="G65" s="305">
        <v>0</v>
      </c>
      <c r="H65" s="305">
        <v>0</v>
      </c>
      <c r="I65" s="305">
        <v>0</v>
      </c>
      <c r="J65" s="305">
        <v>0</v>
      </c>
      <c r="K65" s="305">
        <v>0</v>
      </c>
      <c r="L65" s="305">
        <v>0</v>
      </c>
      <c r="M65" s="305">
        <v>0</v>
      </c>
      <c r="N65" s="305">
        <v>3.5289999999999999</v>
      </c>
      <c r="O65" s="305">
        <v>9.7780000000000005</v>
      </c>
      <c r="P65" s="305">
        <v>10.674999999999999</v>
      </c>
      <c r="Q65" s="305">
        <v>13.117000000000001</v>
      </c>
      <c r="R65" s="305">
        <v>15.231</v>
      </c>
      <c r="S65" s="305">
        <v>16.466000000000001</v>
      </c>
      <c r="T65" s="305">
        <v>17.580000000000002</v>
      </c>
      <c r="U65" s="305">
        <v>15.460999999999999</v>
      </c>
      <c r="V65" s="305">
        <v>21.732999999999997</v>
      </c>
      <c r="W65" s="305">
        <v>54.009</v>
      </c>
      <c r="X65" s="305">
        <v>77.793000000000006</v>
      </c>
      <c r="Y65" s="305">
        <v>99.557899999999989</v>
      </c>
      <c r="Z65" s="305">
        <v>368.99399999999997</v>
      </c>
      <c r="AA65" s="305">
        <v>678.33399999999995</v>
      </c>
      <c r="AB65" s="305">
        <v>767</v>
      </c>
      <c r="AC65" s="305">
        <v>830.34999999999991</v>
      </c>
      <c r="AD65" s="305">
        <v>963.75700000000006</v>
      </c>
      <c r="AE65" s="305">
        <v>910.01800000000014</v>
      </c>
      <c r="AF65" s="305">
        <v>817.68300000000011</v>
      </c>
      <c r="AG65" s="305">
        <v>620.36699999999996</v>
      </c>
      <c r="AH65" s="305">
        <v>772.86599999999999</v>
      </c>
      <c r="AI65" s="305">
        <v>804.17399999999986</v>
      </c>
      <c r="AJ65" s="305">
        <v>909.62100000000009</v>
      </c>
      <c r="AK65" s="305">
        <v>1117.3719999999998</v>
      </c>
      <c r="AL65" s="305">
        <v>1319.057</v>
      </c>
      <c r="AM65" s="305">
        <v>1372.356</v>
      </c>
      <c r="AN65" s="305">
        <v>1470.3010000000002</v>
      </c>
      <c r="AO65" s="305">
        <v>1677.7599999999998</v>
      </c>
      <c r="AP65" s="305">
        <v>1646.75</v>
      </c>
      <c r="AQ65" s="306">
        <v>1887.163</v>
      </c>
      <c r="AR65" s="306">
        <v>1502.5290000000002</v>
      </c>
      <c r="AS65" s="306">
        <v>1284.5990000000002</v>
      </c>
      <c r="AT65" s="306">
        <v>1464.7570000000001</v>
      </c>
      <c r="AU65" s="306">
        <v>1492</v>
      </c>
      <c r="AV65" s="306">
        <v>1540</v>
      </c>
      <c r="AW65" s="306">
        <v>1719</v>
      </c>
      <c r="AX65" s="306">
        <v>1885</v>
      </c>
      <c r="AY65" s="979"/>
      <c r="AZ65" s="953" t="s">
        <v>1552</v>
      </c>
      <c r="BA65" s="306">
        <v>35.087000000000003</v>
      </c>
      <c r="BB65" s="306">
        <v>36.197000000000003</v>
      </c>
      <c r="BC65" s="306">
        <v>39.412999999999997</v>
      </c>
      <c r="BD65" s="306">
        <v>144.93</v>
      </c>
      <c r="BE65" s="306">
        <v>169.85900000000001</v>
      </c>
      <c r="BF65" s="306">
        <v>201.874</v>
      </c>
      <c r="BG65" s="306">
        <v>244.268</v>
      </c>
      <c r="BH65" s="306">
        <v>288.62700000000001</v>
      </c>
      <c r="BI65" s="306">
        <v>311.84100000000001</v>
      </c>
      <c r="BJ65" s="306">
        <v>430.13400000000001</v>
      </c>
      <c r="BK65" s="306">
        <v>732.86199999999997</v>
      </c>
      <c r="BL65" s="306">
        <v>843.08199999999999</v>
      </c>
      <c r="BM65" s="306">
        <v>1058.0250000000001</v>
      </c>
      <c r="BN65" s="306">
        <v>1161.4760000000001</v>
      </c>
      <c r="BO65" s="306">
        <v>1435.3920000000001</v>
      </c>
      <c r="BP65" s="306">
        <v>1314.394</v>
      </c>
      <c r="BQ65" s="306">
        <v>1919</v>
      </c>
      <c r="BR65" s="306">
        <v>1977</v>
      </c>
    </row>
    <row r="66" spans="2:70" x14ac:dyDescent="0.2">
      <c r="B66" s="480" t="s">
        <v>252</v>
      </c>
      <c r="C66" s="305">
        <v>0</v>
      </c>
      <c r="D66" s="305">
        <v>0</v>
      </c>
      <c r="E66" s="305">
        <v>0</v>
      </c>
      <c r="F66" s="305">
        <v>0</v>
      </c>
      <c r="G66" s="305">
        <v>0</v>
      </c>
      <c r="H66" s="305">
        <v>0</v>
      </c>
      <c r="I66" s="305">
        <v>0</v>
      </c>
      <c r="J66" s="305">
        <v>0</v>
      </c>
      <c r="K66" s="305">
        <v>0</v>
      </c>
      <c r="L66" s="305">
        <v>0</v>
      </c>
      <c r="M66" s="305">
        <v>0</v>
      </c>
      <c r="N66" s="305">
        <v>0.70760000000000001</v>
      </c>
      <c r="O66" s="305">
        <v>2.365942</v>
      </c>
      <c r="P66" s="305">
        <v>2.7303809999999999</v>
      </c>
      <c r="Q66" s="305">
        <v>3.0803400000000001</v>
      </c>
      <c r="R66" s="305">
        <v>3.8995795700000002</v>
      </c>
      <c r="S66" s="305">
        <v>3.6412164700000003</v>
      </c>
      <c r="T66" s="305">
        <v>3.9026182499999993</v>
      </c>
      <c r="U66" s="305">
        <v>3.3009192099999995</v>
      </c>
      <c r="V66" s="305">
        <v>4.8908840699999994</v>
      </c>
      <c r="W66" s="305">
        <v>151.66631476000001</v>
      </c>
      <c r="X66" s="305">
        <v>384.28843066999997</v>
      </c>
      <c r="Y66" s="305">
        <v>593.86164374999998</v>
      </c>
      <c r="Z66" s="305">
        <v>1089.2515140199998</v>
      </c>
      <c r="AA66" s="305">
        <v>1778</v>
      </c>
      <c r="AB66" s="305">
        <v>1678</v>
      </c>
      <c r="AC66" s="305">
        <v>2164.4353224400002</v>
      </c>
      <c r="AD66" s="305">
        <v>3829.1598299999996</v>
      </c>
      <c r="AE66" s="305">
        <v>2937.1180474099997</v>
      </c>
      <c r="AF66" s="305">
        <v>2861.5174670000001</v>
      </c>
      <c r="AG66" s="305">
        <v>2727.4878489999996</v>
      </c>
      <c r="AH66" s="305">
        <v>3712.3808299700004</v>
      </c>
      <c r="AI66" s="305">
        <v>4176.1622639999996</v>
      </c>
      <c r="AJ66" s="305">
        <v>5624.0927240000001</v>
      </c>
      <c r="AK66" s="305">
        <v>7348.6293790700001</v>
      </c>
      <c r="AL66" s="305">
        <v>9873.1121239999993</v>
      </c>
      <c r="AM66" s="305">
        <v>14050.19034931</v>
      </c>
      <c r="AN66" s="305">
        <v>15222.50585098</v>
      </c>
      <c r="AO66" s="305">
        <v>17239.879348630002</v>
      </c>
      <c r="AP66" s="305">
        <v>20926.742777970001</v>
      </c>
      <c r="AQ66" s="306">
        <v>24361.319934879997</v>
      </c>
      <c r="AR66" s="306">
        <v>23819.496813060003</v>
      </c>
      <c r="AS66" s="306">
        <v>27203.425392840003</v>
      </c>
      <c r="AT66" s="306">
        <v>31505.982201739997</v>
      </c>
      <c r="AU66" s="306">
        <v>24668</v>
      </c>
      <c r="AV66" s="306">
        <v>25901</v>
      </c>
      <c r="AW66" s="306">
        <v>28753</v>
      </c>
      <c r="AX66" s="306">
        <v>33212</v>
      </c>
      <c r="AY66" s="979"/>
      <c r="AZ66" s="953" t="s">
        <v>252</v>
      </c>
      <c r="BA66" s="306">
        <v>1067.5198657200001</v>
      </c>
      <c r="BB66" s="306">
        <v>1069.096133</v>
      </c>
      <c r="BC66" s="306">
        <v>1194.9844069999999</v>
      </c>
      <c r="BD66" s="306">
        <v>2757.99638</v>
      </c>
      <c r="BE66" s="306">
        <v>3360.3625418600063</v>
      </c>
      <c r="BF66" s="306">
        <v>3769.605262</v>
      </c>
      <c r="BG66" s="306">
        <v>4407.1165879999999</v>
      </c>
      <c r="BH66" s="306">
        <v>5126.0073937500028</v>
      </c>
      <c r="BI66" s="306">
        <v>5412.0566655999992</v>
      </c>
      <c r="BJ66" s="306">
        <v>6673.00952426</v>
      </c>
      <c r="BK66" s="306">
        <v>45040.873413390007</v>
      </c>
      <c r="BL66" s="306">
        <v>57266.875476349996</v>
      </c>
      <c r="BM66" s="306">
        <v>41551.441934610011</v>
      </c>
      <c r="BN66" s="306">
        <v>50894.519227480007</v>
      </c>
      <c r="BO66" s="306">
        <v>59264.726095409998</v>
      </c>
      <c r="BP66" s="306">
        <v>72847.294172839989</v>
      </c>
      <c r="BQ66" s="306">
        <v>127511</v>
      </c>
      <c r="BR66" s="306">
        <v>146988</v>
      </c>
    </row>
    <row r="67" spans="2:70" x14ac:dyDescent="0.2">
      <c r="B67" s="481" t="s">
        <v>1542</v>
      </c>
      <c r="C67" s="305"/>
      <c r="D67" s="305"/>
      <c r="E67" s="305"/>
      <c r="F67" s="305"/>
      <c r="G67" s="305"/>
      <c r="H67" s="305"/>
      <c r="I67" s="305"/>
      <c r="J67" s="305"/>
      <c r="K67" s="305"/>
      <c r="L67" s="305"/>
      <c r="M67" s="305"/>
      <c r="N67" s="305"/>
      <c r="O67" s="305"/>
      <c r="P67" s="305"/>
      <c r="Q67" s="305"/>
      <c r="R67" s="305"/>
      <c r="S67" s="305"/>
      <c r="T67" s="305"/>
      <c r="U67" s="305"/>
      <c r="V67" s="305"/>
      <c r="W67" s="305"/>
      <c r="X67" s="305"/>
      <c r="Y67" s="305"/>
      <c r="Z67" s="305"/>
      <c r="AA67" s="305"/>
      <c r="AB67" s="305"/>
      <c r="AC67" s="305"/>
      <c r="AD67" s="305"/>
      <c r="AE67" s="305"/>
      <c r="AF67" s="305"/>
      <c r="AG67" s="305"/>
      <c r="AH67" s="305"/>
      <c r="AI67" s="305"/>
      <c r="AJ67" s="305"/>
      <c r="AK67" s="305"/>
      <c r="AL67" s="305"/>
      <c r="AM67" s="305"/>
      <c r="AN67" s="305"/>
      <c r="AO67" s="305"/>
      <c r="AP67" s="305"/>
      <c r="AQ67" s="306"/>
      <c r="AR67" s="306"/>
      <c r="AS67" s="306"/>
      <c r="AT67" s="306"/>
      <c r="AU67" s="306"/>
      <c r="AV67" s="306"/>
      <c r="AW67" s="306"/>
      <c r="AX67" s="306"/>
      <c r="AY67" s="979"/>
      <c r="AZ67" s="952" t="s">
        <v>1543</v>
      </c>
      <c r="BA67" s="306"/>
      <c r="BB67" s="306"/>
      <c r="BC67" s="306"/>
      <c r="BD67" s="306"/>
      <c r="BE67" s="306"/>
      <c r="BF67" s="306"/>
      <c r="BG67" s="306"/>
      <c r="BH67" s="306"/>
      <c r="BI67" s="306"/>
      <c r="BJ67" s="306"/>
      <c r="BK67" s="306"/>
      <c r="BL67" s="306"/>
      <c r="BM67" s="306"/>
      <c r="BN67" s="306"/>
      <c r="BO67" s="306"/>
      <c r="BP67" s="306"/>
      <c r="BQ67" s="306"/>
      <c r="BR67" s="306"/>
    </row>
    <row r="68" spans="2:70" x14ac:dyDescent="0.2">
      <c r="B68" s="482" t="s">
        <v>1552</v>
      </c>
      <c r="C68" s="305">
        <v>0</v>
      </c>
      <c r="D68" s="305">
        <v>0</v>
      </c>
      <c r="E68" s="305">
        <v>0</v>
      </c>
      <c r="F68" s="305">
        <v>0</v>
      </c>
      <c r="G68" s="305">
        <v>0</v>
      </c>
      <c r="H68" s="305">
        <v>0</v>
      </c>
      <c r="I68" s="305">
        <v>0</v>
      </c>
      <c r="J68" s="305">
        <v>0</v>
      </c>
      <c r="K68" s="305">
        <v>0</v>
      </c>
      <c r="L68" s="305">
        <v>0</v>
      </c>
      <c r="M68" s="305">
        <v>0</v>
      </c>
      <c r="N68" s="305">
        <v>1.3759999999999999</v>
      </c>
      <c r="O68" s="305">
        <v>6.2789999999999999</v>
      </c>
      <c r="P68" s="305">
        <v>6.6909999999999998</v>
      </c>
      <c r="Q68" s="305">
        <v>8.2940000000000005</v>
      </c>
      <c r="R68" s="305">
        <v>9.5350000000000001</v>
      </c>
      <c r="S68" s="305">
        <v>10.412000000000001</v>
      </c>
      <c r="T68" s="305">
        <v>11.233000000000001</v>
      </c>
      <c r="U68" s="305">
        <v>9.7579999999999991</v>
      </c>
      <c r="V68" s="305">
        <v>11.161</v>
      </c>
      <c r="W68" s="305">
        <v>11.299000000000001</v>
      </c>
      <c r="X68" s="305">
        <v>9.9489999999999998</v>
      </c>
      <c r="Y68" s="305">
        <v>13.292000000000002</v>
      </c>
      <c r="Z68" s="305">
        <v>14.412000000000001</v>
      </c>
      <c r="AA68" s="305">
        <v>4.3339999999999996</v>
      </c>
      <c r="AB68" s="305">
        <v>74</v>
      </c>
      <c r="AC68" s="305">
        <v>4.9390000000000001</v>
      </c>
      <c r="AD68" s="305">
        <v>7.2220000000000004</v>
      </c>
      <c r="AE68" s="305">
        <v>107.366</v>
      </c>
      <c r="AF68" s="305">
        <v>110.64200000000001</v>
      </c>
      <c r="AG68" s="305">
        <v>119.93499999999999</v>
      </c>
      <c r="AH68" s="305">
        <v>127.26300000000001</v>
      </c>
      <c r="AI68" s="305">
        <v>142.16999999999999</v>
      </c>
      <c r="AJ68" s="305">
        <v>148.48600000000002</v>
      </c>
      <c r="AK68" s="305">
        <v>123.527</v>
      </c>
      <c r="AL68" s="305">
        <v>123.12299999999999</v>
      </c>
      <c r="AM68" s="305">
        <v>58.975000000000001</v>
      </c>
      <c r="AN68" s="305">
        <v>75.075000000000003</v>
      </c>
      <c r="AO68" s="305">
        <v>81.664000000000001</v>
      </c>
      <c r="AP68" s="305">
        <v>81.522999999999996</v>
      </c>
      <c r="AQ68" s="306">
        <v>79.760999999999996</v>
      </c>
      <c r="AR68" s="306">
        <v>91.173000000000002</v>
      </c>
      <c r="AS68" s="306">
        <v>89.27000000000001</v>
      </c>
      <c r="AT68" s="306">
        <v>91.861999999999995</v>
      </c>
      <c r="AU68" s="306">
        <v>97</v>
      </c>
      <c r="AV68" s="306">
        <v>90</v>
      </c>
      <c r="AW68" s="306">
        <v>91</v>
      </c>
      <c r="AX68" s="306">
        <v>92</v>
      </c>
      <c r="AY68" s="979"/>
      <c r="AZ68" s="953" t="s">
        <v>1552</v>
      </c>
      <c r="BA68" s="306">
        <v>478.19900000000001</v>
      </c>
      <c r="BB68" s="306">
        <v>547.85699999999997</v>
      </c>
      <c r="BC68" s="306">
        <v>567.80999999999995</v>
      </c>
      <c r="BD68" s="306">
        <v>1474.327</v>
      </c>
      <c r="BE68" s="306">
        <v>1975.7370000000001</v>
      </c>
      <c r="BF68" s="306">
        <v>2322.4560000000001</v>
      </c>
      <c r="BG68" s="306">
        <v>2675.1410000000001</v>
      </c>
      <c r="BH68" s="306">
        <v>3115.7</v>
      </c>
      <c r="BI68" s="306">
        <v>3466.723</v>
      </c>
      <c r="BJ68" s="306">
        <v>3904.2649999999999</v>
      </c>
      <c r="BK68" s="306">
        <v>5271.5510000000004</v>
      </c>
      <c r="BL68" s="306">
        <v>6109.7920000000004</v>
      </c>
      <c r="BM68" s="306">
        <v>6701.6379999999999</v>
      </c>
      <c r="BN68" s="306">
        <v>7366.82</v>
      </c>
      <c r="BO68" s="306">
        <v>8745.1640000000007</v>
      </c>
      <c r="BP68" s="306">
        <v>11612.476000000001</v>
      </c>
      <c r="BQ68" s="306">
        <v>12894</v>
      </c>
      <c r="BR68" s="306">
        <v>13928</v>
      </c>
    </row>
    <row r="69" spans="2:70" x14ac:dyDescent="0.2">
      <c r="B69" s="482" t="s">
        <v>252</v>
      </c>
      <c r="C69" s="305">
        <v>0</v>
      </c>
      <c r="D69" s="305">
        <v>0</v>
      </c>
      <c r="E69" s="305">
        <v>0</v>
      </c>
      <c r="F69" s="305">
        <v>0</v>
      </c>
      <c r="G69" s="305">
        <v>0</v>
      </c>
      <c r="H69" s="305">
        <v>0</v>
      </c>
      <c r="I69" s="305">
        <v>0</v>
      </c>
      <c r="J69" s="305">
        <v>0</v>
      </c>
      <c r="K69" s="305">
        <v>0</v>
      </c>
      <c r="L69" s="305">
        <v>0</v>
      </c>
      <c r="M69" s="305">
        <v>0</v>
      </c>
      <c r="N69" s="305">
        <v>0.191</v>
      </c>
      <c r="O69" s="305">
        <v>0.88060700000000003</v>
      </c>
      <c r="P69" s="305">
        <v>0.94883300000000004</v>
      </c>
      <c r="Q69" s="305">
        <v>1.190318</v>
      </c>
      <c r="R69" s="305">
        <v>1.3867210000000001</v>
      </c>
      <c r="S69" s="305">
        <v>1.503506</v>
      </c>
      <c r="T69" s="305">
        <v>1.6719999999999999</v>
      </c>
      <c r="U69" s="305">
        <v>1.400901</v>
      </c>
      <c r="V69" s="305">
        <v>1.6275039999999998</v>
      </c>
      <c r="W69" s="305">
        <v>1.7580170000000002</v>
      </c>
      <c r="X69" s="305">
        <v>2.6212810000000002</v>
      </c>
      <c r="Y69" s="305">
        <v>56.753628999999997</v>
      </c>
      <c r="Z69" s="305">
        <v>68.087941999999998</v>
      </c>
      <c r="AA69" s="305">
        <v>82</v>
      </c>
      <c r="AB69" s="305">
        <v>100</v>
      </c>
      <c r="AC69" s="305">
        <v>97.152000000000001</v>
      </c>
      <c r="AD69" s="305">
        <v>151.15</v>
      </c>
      <c r="AE69" s="305">
        <v>105.65100000000001</v>
      </c>
      <c r="AF69" s="305">
        <v>108.384</v>
      </c>
      <c r="AG69" s="305">
        <v>117.06399999999999</v>
      </c>
      <c r="AH69" s="305">
        <v>140.73931900000002</v>
      </c>
      <c r="AI69" s="305">
        <v>151.09460899999999</v>
      </c>
      <c r="AJ69" s="305">
        <v>136.559347</v>
      </c>
      <c r="AK69" s="305">
        <v>120.8163102</v>
      </c>
      <c r="AL69" s="305">
        <v>176.76060631999997</v>
      </c>
      <c r="AM69" s="305">
        <v>231.52974890000002</v>
      </c>
      <c r="AN69" s="305">
        <v>232.49955100000003</v>
      </c>
      <c r="AO69" s="305">
        <v>268.18215459000004</v>
      </c>
      <c r="AP69" s="305">
        <v>310.91838259999997</v>
      </c>
      <c r="AQ69" s="306">
        <v>411.93636699999996</v>
      </c>
      <c r="AR69" s="306">
        <v>463.53355407999999</v>
      </c>
      <c r="AS69" s="306">
        <v>536.70171634999986</v>
      </c>
      <c r="AT69" s="306">
        <v>617.01670500000012</v>
      </c>
      <c r="AU69" s="306">
        <v>717</v>
      </c>
      <c r="AV69" s="306">
        <v>733</v>
      </c>
      <c r="AW69" s="306">
        <v>833</v>
      </c>
      <c r="AX69" s="306">
        <v>964</v>
      </c>
      <c r="AY69" s="979"/>
      <c r="AZ69" s="953" t="s">
        <v>252</v>
      </c>
      <c r="BA69" s="306">
        <v>535.05398975000003</v>
      </c>
      <c r="BB69" s="306">
        <v>445.99966000000001</v>
      </c>
      <c r="BC69" s="306">
        <v>415.975977</v>
      </c>
      <c r="BD69" s="306">
        <v>4627.8800430000001</v>
      </c>
      <c r="BE69" s="306">
        <v>2580.9112094770999</v>
      </c>
      <c r="BF69" s="306">
        <v>2163.6836739999999</v>
      </c>
      <c r="BG69" s="306">
        <v>2256.4847129999998</v>
      </c>
      <c r="BH69" s="306">
        <v>3528.1393778722995</v>
      </c>
      <c r="BI69" s="306">
        <v>5005.3383672800001</v>
      </c>
      <c r="BJ69" s="306">
        <v>4261.3660990844</v>
      </c>
      <c r="BK69" s="306">
        <v>4693.0493041700001</v>
      </c>
      <c r="BL69" s="306">
        <v>6620.0630377159996</v>
      </c>
      <c r="BM69" s="306">
        <v>10932.617270512899</v>
      </c>
      <c r="BN69" s="306">
        <v>8789.2079226967999</v>
      </c>
      <c r="BO69" s="306">
        <v>9351.3499048699996</v>
      </c>
      <c r="BP69" s="306">
        <v>14424.054002280001</v>
      </c>
      <c r="BQ69" s="306">
        <v>34206</v>
      </c>
      <c r="BR69" s="306">
        <v>21036</v>
      </c>
    </row>
    <row r="70" spans="2:70" x14ac:dyDescent="0.2">
      <c r="B70" s="481" t="s">
        <v>1543</v>
      </c>
      <c r="C70" s="305"/>
      <c r="D70" s="305"/>
      <c r="E70" s="305"/>
      <c r="F70" s="305"/>
      <c r="G70" s="305"/>
      <c r="H70" s="305"/>
      <c r="I70" s="305"/>
      <c r="J70" s="305"/>
      <c r="K70" s="305"/>
      <c r="L70" s="305"/>
      <c r="M70" s="305"/>
      <c r="N70" s="305"/>
      <c r="O70" s="305"/>
      <c r="P70" s="305"/>
      <c r="Q70" s="305"/>
      <c r="R70" s="305"/>
      <c r="S70" s="305"/>
      <c r="T70" s="305"/>
      <c r="U70" s="305"/>
      <c r="V70" s="305"/>
      <c r="W70" s="305"/>
      <c r="X70" s="305"/>
      <c r="Y70" s="305"/>
      <c r="Z70" s="305"/>
      <c r="AA70" s="305"/>
      <c r="AB70" s="305"/>
      <c r="AC70" s="305"/>
      <c r="AD70" s="305"/>
      <c r="AE70" s="305"/>
      <c r="AF70" s="305"/>
      <c r="AG70" s="305"/>
      <c r="AH70" s="305"/>
      <c r="AI70" s="305"/>
      <c r="AJ70" s="305"/>
      <c r="AK70" s="305"/>
      <c r="AL70" s="305"/>
      <c r="AM70" s="305"/>
      <c r="AN70" s="305"/>
      <c r="AO70" s="305"/>
      <c r="AP70" s="305"/>
      <c r="AQ70" s="306"/>
      <c r="AR70" s="306"/>
      <c r="AS70" s="306"/>
      <c r="AT70" s="306"/>
      <c r="AU70" s="306"/>
      <c r="AV70" s="306"/>
      <c r="AW70" s="306"/>
      <c r="AX70" s="306"/>
      <c r="AY70" s="979"/>
      <c r="AZ70" s="952" t="s">
        <v>2788</v>
      </c>
      <c r="BA70" s="306"/>
      <c r="BB70" s="306"/>
      <c r="BC70" s="306"/>
      <c r="BD70" s="306"/>
      <c r="BE70" s="306"/>
      <c r="BF70" s="306"/>
      <c r="BG70" s="306"/>
      <c r="BH70" s="306"/>
      <c r="BI70" s="306"/>
      <c r="BJ70" s="306"/>
      <c r="BK70" s="306"/>
      <c r="BL70" s="306"/>
      <c r="BM70" s="306"/>
      <c r="BN70" s="306"/>
      <c r="BO70" s="306"/>
      <c r="BP70" s="306"/>
      <c r="BQ70" s="306"/>
      <c r="BR70" s="306"/>
    </row>
    <row r="71" spans="2:70" x14ac:dyDescent="0.2">
      <c r="B71" s="482" t="s">
        <v>1552</v>
      </c>
      <c r="C71" s="305">
        <v>0</v>
      </c>
      <c r="D71" s="305">
        <v>0</v>
      </c>
      <c r="E71" s="305">
        <v>0</v>
      </c>
      <c r="F71" s="305">
        <v>0</v>
      </c>
      <c r="G71" s="305">
        <v>0</v>
      </c>
      <c r="H71" s="305">
        <v>0</v>
      </c>
      <c r="I71" s="305">
        <v>0</v>
      </c>
      <c r="J71" s="305">
        <v>0</v>
      </c>
      <c r="K71" s="305">
        <v>0</v>
      </c>
      <c r="L71" s="305">
        <v>0</v>
      </c>
      <c r="M71" s="305">
        <v>0</v>
      </c>
      <c r="N71" s="305">
        <v>3.7999999999999999E-2</v>
      </c>
      <c r="O71" s="305">
        <v>9.9000000000000005E-2</v>
      </c>
      <c r="P71" s="305">
        <v>0.17899999999999999</v>
      </c>
      <c r="Q71" s="305">
        <v>0.22</v>
      </c>
      <c r="R71" s="305">
        <v>0.20599999999999999</v>
      </c>
      <c r="S71" s="305">
        <v>0.16500000000000001</v>
      </c>
      <c r="T71" s="305">
        <v>0.127</v>
      </c>
      <c r="U71" s="305">
        <v>0.16</v>
      </c>
      <c r="V71" s="305">
        <v>4.3779999999999992</v>
      </c>
      <c r="W71" s="305">
        <v>24.018000000000001</v>
      </c>
      <c r="X71" s="305">
        <v>45.015000000000001</v>
      </c>
      <c r="Y71" s="305">
        <v>58.003900000000002</v>
      </c>
      <c r="Z71" s="305">
        <v>318.59100000000001</v>
      </c>
      <c r="AA71" s="305">
        <v>641</v>
      </c>
      <c r="AB71" s="305">
        <v>657</v>
      </c>
      <c r="AC71" s="305">
        <v>769.64799999999991</v>
      </c>
      <c r="AD71" s="305">
        <v>855.57300000000009</v>
      </c>
      <c r="AE71" s="305">
        <v>745.97500000000014</v>
      </c>
      <c r="AF71" s="305">
        <v>646.50800000000004</v>
      </c>
      <c r="AG71" s="305">
        <v>425.05199999999996</v>
      </c>
      <c r="AH71" s="305">
        <v>547.59799999999996</v>
      </c>
      <c r="AI71" s="305">
        <v>557.73199999999997</v>
      </c>
      <c r="AJ71" s="305">
        <v>623.11300000000006</v>
      </c>
      <c r="AK71" s="305">
        <v>814.59999999999991</v>
      </c>
      <c r="AL71" s="305">
        <v>964.4849999999999</v>
      </c>
      <c r="AM71" s="305">
        <v>1003.4160000000002</v>
      </c>
      <c r="AN71" s="305">
        <v>1054.902</v>
      </c>
      <c r="AO71" s="305">
        <v>1203.6899999999998</v>
      </c>
      <c r="AP71" s="305">
        <v>1087.0539999999999</v>
      </c>
      <c r="AQ71" s="306">
        <v>1267.3030000000001</v>
      </c>
      <c r="AR71" s="306">
        <v>845.21900000000005</v>
      </c>
      <c r="AS71" s="306">
        <v>500.87200000000001</v>
      </c>
      <c r="AT71" s="306">
        <v>583.92200000000003</v>
      </c>
      <c r="AU71" s="306">
        <v>655</v>
      </c>
      <c r="AV71" s="306">
        <v>673</v>
      </c>
      <c r="AW71" s="306">
        <v>752</v>
      </c>
      <c r="AX71" s="306">
        <v>815</v>
      </c>
      <c r="AY71" s="979"/>
      <c r="AZ71" s="953" t="s">
        <v>1552</v>
      </c>
      <c r="BA71" s="306">
        <v>334.81400000000002</v>
      </c>
      <c r="BB71" s="306">
        <v>364.43700000000001</v>
      </c>
      <c r="BC71" s="306">
        <v>371.42399999999998</v>
      </c>
      <c r="BD71" s="306">
        <v>979.96400000000006</v>
      </c>
      <c r="BE71" s="306">
        <v>1065.2049999999999</v>
      </c>
      <c r="BF71" s="306">
        <v>1334.883</v>
      </c>
      <c r="BG71" s="306">
        <v>1583.105</v>
      </c>
      <c r="BH71" s="306">
        <v>1806.499</v>
      </c>
      <c r="BI71" s="306">
        <v>1874.8589999999999</v>
      </c>
      <c r="BJ71" s="306">
        <v>2275.1550000000002</v>
      </c>
      <c r="BK71" s="306">
        <v>3190.9290000000001</v>
      </c>
      <c r="BL71" s="306">
        <v>3579.3629999999998</v>
      </c>
      <c r="BM71" s="306">
        <v>3991.4960000000001</v>
      </c>
      <c r="BN71" s="306">
        <v>4949.9210000000003</v>
      </c>
      <c r="BO71" s="306">
        <v>5523.4989999999998</v>
      </c>
      <c r="BP71" s="306">
        <v>5713.8779999999997</v>
      </c>
      <c r="BQ71" s="306">
        <v>7389</v>
      </c>
      <c r="BR71" s="306">
        <v>9276</v>
      </c>
    </row>
    <row r="72" spans="2:70" x14ac:dyDescent="0.2">
      <c r="B72" s="482" t="s">
        <v>252</v>
      </c>
      <c r="C72" s="305">
        <v>0</v>
      </c>
      <c r="D72" s="305">
        <v>0</v>
      </c>
      <c r="E72" s="305">
        <v>0</v>
      </c>
      <c r="F72" s="305">
        <v>0</v>
      </c>
      <c r="G72" s="305">
        <v>0</v>
      </c>
      <c r="H72" s="305">
        <v>0</v>
      </c>
      <c r="I72" s="305">
        <v>0</v>
      </c>
      <c r="J72" s="305">
        <v>0</v>
      </c>
      <c r="K72" s="305">
        <v>0</v>
      </c>
      <c r="L72" s="305">
        <v>0</v>
      </c>
      <c r="M72" s="305">
        <v>0</v>
      </c>
      <c r="N72" s="305">
        <v>3.4000000000000002E-2</v>
      </c>
      <c r="O72" s="305">
        <v>6.9449999999999998E-2</v>
      </c>
      <c r="P72" s="305">
        <v>0.19349</v>
      </c>
      <c r="Q72" s="305">
        <v>0.22525000000000001</v>
      </c>
      <c r="R72" s="305">
        <v>0.48136500000000004</v>
      </c>
      <c r="S72" s="305">
        <v>0.14357200000000001</v>
      </c>
      <c r="T72" s="305">
        <v>9.7890000000000005E-2</v>
      </c>
      <c r="U72" s="305">
        <v>0.14771999999999999</v>
      </c>
      <c r="V72" s="305">
        <v>1.2857690000000002</v>
      </c>
      <c r="W72" s="305">
        <v>8.2202780000000004</v>
      </c>
      <c r="X72" s="305">
        <v>17.055954</v>
      </c>
      <c r="Y72" s="305">
        <v>20.023617000000002</v>
      </c>
      <c r="Z72" s="305">
        <v>355.99533600000001</v>
      </c>
      <c r="AA72" s="305">
        <v>1009</v>
      </c>
      <c r="AB72" s="305">
        <v>736</v>
      </c>
      <c r="AC72" s="305">
        <v>749.71022499999992</v>
      </c>
      <c r="AD72" s="305">
        <v>1259.8525119999999</v>
      </c>
      <c r="AE72" s="305">
        <v>1248.236688</v>
      </c>
      <c r="AF72" s="305">
        <v>993.30042600000002</v>
      </c>
      <c r="AG72" s="305">
        <v>333.114327</v>
      </c>
      <c r="AH72" s="305">
        <v>635.57651096999996</v>
      </c>
      <c r="AI72" s="305">
        <v>939.40025900000001</v>
      </c>
      <c r="AJ72" s="305">
        <v>811.29567899999984</v>
      </c>
      <c r="AK72" s="305">
        <v>695.51142992999996</v>
      </c>
      <c r="AL72" s="305">
        <v>1007.60767598</v>
      </c>
      <c r="AM72" s="305">
        <v>1654.39018349</v>
      </c>
      <c r="AN72" s="305">
        <v>1483.8438890000002</v>
      </c>
      <c r="AO72" s="305">
        <v>1177.3059094699997</v>
      </c>
      <c r="AP72" s="305">
        <v>1303.4471167699999</v>
      </c>
      <c r="AQ72" s="306">
        <v>2495.5763789999996</v>
      </c>
      <c r="AR72" s="306">
        <v>1202.1009727599999</v>
      </c>
      <c r="AS72" s="306">
        <v>330.77826186999999</v>
      </c>
      <c r="AT72" s="306">
        <v>460.80739788000005</v>
      </c>
      <c r="AU72" s="306">
        <v>618</v>
      </c>
      <c r="AV72" s="306">
        <v>527</v>
      </c>
      <c r="AW72" s="306">
        <v>535</v>
      </c>
      <c r="AX72" s="306">
        <v>763</v>
      </c>
      <c r="AY72" s="979"/>
      <c r="AZ72" s="953" t="s">
        <v>252</v>
      </c>
      <c r="BA72" s="306">
        <v>8901.3806049199993</v>
      </c>
      <c r="BB72" s="306">
        <v>9999.8877040000007</v>
      </c>
      <c r="BC72" s="306">
        <v>10795.137003</v>
      </c>
      <c r="BD72" s="306">
        <v>30307.595131999999</v>
      </c>
      <c r="BE72" s="306">
        <v>33945.739687170004</v>
      </c>
      <c r="BF72" s="306">
        <v>41580.477465000004</v>
      </c>
      <c r="BG72" s="306">
        <v>51352.423948000003</v>
      </c>
      <c r="BH72" s="306">
        <v>59320.291179109998</v>
      </c>
      <c r="BI72" s="306">
        <v>59756.372545129998</v>
      </c>
      <c r="BJ72" s="306">
        <v>71963.905597370001</v>
      </c>
      <c r="BK72" s="306">
        <v>110294.07372203999</v>
      </c>
      <c r="BL72" s="306">
        <v>122694.61046196999</v>
      </c>
      <c r="BM72" s="306">
        <v>122163.48152728</v>
      </c>
      <c r="BN72" s="306">
        <v>167937.91142052479</v>
      </c>
      <c r="BO72" s="306">
        <v>206052.72983144221</v>
      </c>
      <c r="BP72" s="306">
        <v>234030.6481526682</v>
      </c>
      <c r="BQ72" s="306">
        <v>320103</v>
      </c>
      <c r="BR72" s="306">
        <v>398482</v>
      </c>
    </row>
    <row r="73" spans="2:70" x14ac:dyDescent="0.2">
      <c r="B73" s="481" t="s">
        <v>1544</v>
      </c>
      <c r="C73" s="305"/>
      <c r="D73" s="305"/>
      <c r="E73" s="305"/>
      <c r="F73" s="305"/>
      <c r="G73" s="305"/>
      <c r="H73" s="305"/>
      <c r="I73" s="305"/>
      <c r="J73" s="305"/>
      <c r="K73" s="305"/>
      <c r="L73" s="305"/>
      <c r="M73" s="305"/>
      <c r="N73" s="305"/>
      <c r="O73" s="305"/>
      <c r="P73" s="305"/>
      <c r="Q73" s="305"/>
      <c r="R73" s="305"/>
      <c r="S73" s="305"/>
      <c r="T73" s="305"/>
      <c r="U73" s="305"/>
      <c r="V73" s="305"/>
      <c r="W73" s="305"/>
      <c r="X73" s="305"/>
      <c r="Y73" s="305"/>
      <c r="Z73" s="305"/>
      <c r="AA73" s="305"/>
      <c r="AB73" s="305"/>
      <c r="AC73" s="305"/>
      <c r="AD73" s="305"/>
      <c r="AE73" s="305"/>
      <c r="AF73" s="305"/>
      <c r="AG73" s="305"/>
      <c r="AH73" s="305"/>
      <c r="AI73" s="305"/>
      <c r="AJ73" s="305"/>
      <c r="AK73" s="305"/>
      <c r="AL73" s="305"/>
      <c r="AM73" s="305"/>
      <c r="AN73" s="305"/>
      <c r="AO73" s="305"/>
      <c r="AP73" s="305"/>
      <c r="AQ73" s="306"/>
      <c r="AR73" s="306"/>
      <c r="AS73" s="306"/>
      <c r="AT73" s="306"/>
      <c r="AU73" s="306"/>
      <c r="AV73" s="306"/>
      <c r="AW73" s="306"/>
      <c r="AX73" s="306"/>
      <c r="AY73" s="979"/>
      <c r="AZ73" s="952" t="s">
        <v>2784</v>
      </c>
      <c r="BA73" s="306"/>
      <c r="BB73" s="306"/>
      <c r="BC73" s="306"/>
      <c r="BD73" s="306"/>
      <c r="BE73" s="306"/>
      <c r="BF73" s="306"/>
      <c r="BG73" s="306"/>
      <c r="BH73" s="306"/>
      <c r="BI73" s="306"/>
      <c r="BJ73" s="306"/>
      <c r="BK73" s="306"/>
      <c r="BL73" s="306"/>
      <c r="BM73" s="306"/>
      <c r="BN73" s="306"/>
      <c r="BO73" s="306"/>
      <c r="BP73" s="306"/>
      <c r="BQ73" s="306"/>
      <c r="BR73" s="306"/>
    </row>
    <row r="74" spans="2:70" x14ac:dyDescent="0.2">
      <c r="B74" s="482" t="s">
        <v>1552</v>
      </c>
      <c r="C74" s="305">
        <v>0</v>
      </c>
      <c r="D74" s="305">
        <v>0</v>
      </c>
      <c r="E74" s="305">
        <v>0</v>
      </c>
      <c r="F74" s="305">
        <v>0</v>
      </c>
      <c r="G74" s="305">
        <v>0</v>
      </c>
      <c r="H74" s="305">
        <v>0</v>
      </c>
      <c r="I74" s="305">
        <v>0</v>
      </c>
      <c r="J74" s="305">
        <v>0</v>
      </c>
      <c r="K74" s="305">
        <v>0</v>
      </c>
      <c r="L74" s="305">
        <v>0</v>
      </c>
      <c r="M74" s="305">
        <v>0</v>
      </c>
      <c r="N74" s="305">
        <v>1.093</v>
      </c>
      <c r="O74" s="305">
        <v>3.125</v>
      </c>
      <c r="P74" s="305">
        <v>3.6029999999999998</v>
      </c>
      <c r="Q74" s="305">
        <v>4.4320000000000004</v>
      </c>
      <c r="R74" s="305">
        <v>5.3340000000000005</v>
      </c>
      <c r="S74" s="305">
        <v>5.766</v>
      </c>
      <c r="T74" s="305">
        <v>6.093</v>
      </c>
      <c r="U74" s="305">
        <v>5.4409999999999998</v>
      </c>
      <c r="V74" s="305">
        <v>6.1210000000000004</v>
      </c>
      <c r="W74" s="305">
        <v>18.618000000000002</v>
      </c>
      <c r="X74" s="305">
        <v>22.750999999999998</v>
      </c>
      <c r="Y74" s="305">
        <v>28.167999999999999</v>
      </c>
      <c r="Z74" s="305">
        <v>35.844999999999999</v>
      </c>
      <c r="AA74" s="305">
        <v>33</v>
      </c>
      <c r="AB74" s="305">
        <v>36</v>
      </c>
      <c r="AC74" s="305">
        <v>55.142000000000003</v>
      </c>
      <c r="AD74" s="305">
        <v>99.924000000000007</v>
      </c>
      <c r="AE74" s="305">
        <v>55.581000000000003</v>
      </c>
      <c r="AF74" s="305">
        <v>59.1</v>
      </c>
      <c r="AG74" s="305">
        <v>71.899000000000015</v>
      </c>
      <c r="AH74" s="305">
        <v>80.819000000000003</v>
      </c>
      <c r="AI74" s="305">
        <v>79.055000000000007</v>
      </c>
      <c r="AJ74" s="305">
        <v>95.244000000000014</v>
      </c>
      <c r="AK74" s="305">
        <v>109.274</v>
      </c>
      <c r="AL74" s="305">
        <v>125.038</v>
      </c>
      <c r="AM74" s="305">
        <v>154.84799999999998</v>
      </c>
      <c r="AN74" s="305">
        <v>166.13200000000001</v>
      </c>
      <c r="AO74" s="305">
        <v>180.24200000000002</v>
      </c>
      <c r="AP74" s="305">
        <v>201.102</v>
      </c>
      <c r="AQ74" s="306">
        <v>220.42099999999999</v>
      </c>
      <c r="AR74" s="306">
        <v>247.73599999999999</v>
      </c>
      <c r="AS74" s="306">
        <v>307.94499999999999</v>
      </c>
      <c r="AT74" s="306">
        <v>343.94899999999996</v>
      </c>
      <c r="AU74" s="306">
        <v>322</v>
      </c>
      <c r="AV74" s="306">
        <v>329</v>
      </c>
      <c r="AW74" s="306">
        <v>362</v>
      </c>
      <c r="AX74" s="306">
        <v>383</v>
      </c>
      <c r="AY74" s="979"/>
      <c r="AZ74" s="953" t="s">
        <v>1552</v>
      </c>
      <c r="BA74" s="306">
        <v>335.41500000000002</v>
      </c>
      <c r="BB74" s="306">
        <v>380.04599999999999</v>
      </c>
      <c r="BC74" s="306">
        <v>395.202</v>
      </c>
      <c r="BD74" s="306">
        <v>879.65</v>
      </c>
      <c r="BE74" s="306">
        <v>927.65200000000004</v>
      </c>
      <c r="BF74" s="306">
        <v>1141.3699999999999</v>
      </c>
      <c r="BG74" s="306">
        <v>1356.2159999999999</v>
      </c>
      <c r="BH74" s="306">
        <v>1558.8389999999999</v>
      </c>
      <c r="BI74" s="306">
        <v>1593.489</v>
      </c>
      <c r="BJ74" s="306">
        <v>1930.8630000000001</v>
      </c>
      <c r="BK74" s="306">
        <v>2683.779</v>
      </c>
      <c r="BL74" s="306">
        <v>2871.3409999999999</v>
      </c>
      <c r="BM74" s="306">
        <v>3409.6329999999998</v>
      </c>
      <c r="BN74" s="306">
        <v>4348.0039999999999</v>
      </c>
      <c r="BO74" s="306">
        <v>5465.0569999999998</v>
      </c>
      <c r="BP74" s="306">
        <v>9963.1880000000001</v>
      </c>
      <c r="BQ74" s="306">
        <v>14167</v>
      </c>
      <c r="BR74" s="306">
        <v>18802</v>
      </c>
    </row>
    <row r="75" spans="2:70" x14ac:dyDescent="0.2">
      <c r="B75" s="482" t="s">
        <v>252</v>
      </c>
      <c r="C75" s="305">
        <v>0</v>
      </c>
      <c r="D75" s="305">
        <v>0</v>
      </c>
      <c r="E75" s="305">
        <v>0</v>
      </c>
      <c r="F75" s="305">
        <v>0</v>
      </c>
      <c r="G75" s="305">
        <v>0</v>
      </c>
      <c r="H75" s="305">
        <v>0</v>
      </c>
      <c r="I75" s="305">
        <v>0</v>
      </c>
      <c r="J75" s="305">
        <v>0</v>
      </c>
      <c r="K75" s="305">
        <v>0</v>
      </c>
      <c r="L75" s="305">
        <v>0</v>
      </c>
      <c r="M75" s="305">
        <v>0</v>
      </c>
      <c r="N75" s="305">
        <v>0.39400000000000002</v>
      </c>
      <c r="O75" s="305">
        <v>1.2850550000000001</v>
      </c>
      <c r="P75" s="305">
        <v>1.4700310000000001</v>
      </c>
      <c r="Q75" s="305">
        <v>1.554106</v>
      </c>
      <c r="R75" s="305">
        <v>1.90257557</v>
      </c>
      <c r="S75" s="305">
        <v>1.9283019699999999</v>
      </c>
      <c r="T75" s="305">
        <v>2.0604595399999996</v>
      </c>
      <c r="U75" s="305">
        <v>1.6932011899999999</v>
      </c>
      <c r="V75" s="305">
        <v>1.92202107</v>
      </c>
      <c r="W75" s="305">
        <v>141.63524156</v>
      </c>
      <c r="X75" s="305">
        <v>364.56085739999997</v>
      </c>
      <c r="Y75" s="305">
        <v>516.9984915</v>
      </c>
      <c r="Z75" s="305">
        <v>665.03830230999995</v>
      </c>
      <c r="AA75" s="305">
        <v>687</v>
      </c>
      <c r="AB75" s="305">
        <v>842</v>
      </c>
      <c r="AC75" s="305">
        <v>1280.5342634400001</v>
      </c>
      <c r="AD75" s="305">
        <v>2355.8409659999998</v>
      </c>
      <c r="AE75" s="305">
        <v>1522.1613594099999</v>
      </c>
      <c r="AF75" s="305">
        <v>1690.883689</v>
      </c>
      <c r="AG75" s="305">
        <v>2121.2515219999996</v>
      </c>
      <c r="AH75" s="305">
        <v>2472.4920000000006</v>
      </c>
      <c r="AI75" s="305">
        <v>2289.965365</v>
      </c>
      <c r="AJ75" s="305">
        <v>2909.6385200000004</v>
      </c>
      <c r="AK75" s="305">
        <v>3436.5963819399999</v>
      </c>
      <c r="AL75" s="305">
        <v>3904.0886969799999</v>
      </c>
      <c r="AM75" s="305">
        <v>5475.2798849199999</v>
      </c>
      <c r="AN75" s="305">
        <v>5760.1531869800001</v>
      </c>
      <c r="AO75" s="305">
        <v>6379.6392410000008</v>
      </c>
      <c r="AP75" s="305">
        <v>7262.1805732799994</v>
      </c>
      <c r="AQ75" s="306">
        <v>7965.4701518600004</v>
      </c>
      <c r="AR75" s="306">
        <v>9387.892262970001</v>
      </c>
      <c r="AS75" s="306">
        <v>12150.525098510001</v>
      </c>
      <c r="AT75" s="306">
        <v>13977.757644859998</v>
      </c>
      <c r="AU75" s="306">
        <v>10925</v>
      </c>
      <c r="AV75" s="306">
        <v>11513</v>
      </c>
      <c r="AW75" s="306">
        <v>12075</v>
      </c>
      <c r="AX75" s="306">
        <v>13438</v>
      </c>
      <c r="AY75" s="979"/>
      <c r="AZ75" s="953" t="s">
        <v>252</v>
      </c>
      <c r="BA75" s="306">
        <v>10446.873503389999</v>
      </c>
      <c r="BB75" s="306">
        <v>14483.166255</v>
      </c>
      <c r="BC75" s="306">
        <v>13034.173117</v>
      </c>
      <c r="BD75" s="306">
        <v>31324.222991999999</v>
      </c>
      <c r="BE75" s="306">
        <v>34036.853712869997</v>
      </c>
      <c r="BF75" s="306">
        <v>44223.821500999999</v>
      </c>
      <c r="BG75" s="306">
        <v>54791.350369</v>
      </c>
      <c r="BH75" s="306">
        <v>63381.980159059996</v>
      </c>
      <c r="BI75" s="306">
        <v>64831.051673589995</v>
      </c>
      <c r="BJ75" s="306">
        <v>76952.617217149993</v>
      </c>
      <c r="BK75" s="306">
        <v>111275.26940362999</v>
      </c>
      <c r="BL75" s="306">
        <v>114105.32943941999</v>
      </c>
      <c r="BM75" s="306">
        <v>117197.397901</v>
      </c>
      <c r="BN75" s="306">
        <v>154852.78235254998</v>
      </c>
      <c r="BO75" s="306">
        <v>192828.09516418999</v>
      </c>
      <c r="BP75" s="306">
        <v>300502.59572755999</v>
      </c>
      <c r="BQ75" s="306">
        <v>426871</v>
      </c>
      <c r="BR75" s="306">
        <v>550478</v>
      </c>
    </row>
    <row r="76" spans="2:70" x14ac:dyDescent="0.2">
      <c r="B76" s="481" t="s">
        <v>1545</v>
      </c>
      <c r="C76" s="305"/>
      <c r="D76" s="305"/>
      <c r="E76" s="305"/>
      <c r="F76" s="305"/>
      <c r="G76" s="305"/>
      <c r="H76" s="305"/>
      <c r="I76" s="305"/>
      <c r="J76" s="305"/>
      <c r="K76" s="305"/>
      <c r="L76" s="305"/>
      <c r="M76" s="305"/>
      <c r="N76" s="305"/>
      <c r="O76" s="305"/>
      <c r="P76" s="305"/>
      <c r="Q76" s="305"/>
      <c r="R76" s="305"/>
      <c r="S76" s="305"/>
      <c r="T76" s="305"/>
      <c r="U76" s="305"/>
      <c r="V76" s="305"/>
      <c r="W76" s="305"/>
      <c r="X76" s="305"/>
      <c r="Y76" s="305"/>
      <c r="Z76" s="305"/>
      <c r="AA76" s="305"/>
      <c r="AB76" s="305"/>
      <c r="AC76" s="305"/>
      <c r="AD76" s="305"/>
      <c r="AE76" s="305"/>
      <c r="AF76" s="305"/>
      <c r="AG76" s="305"/>
      <c r="AH76" s="305"/>
      <c r="AI76" s="305"/>
      <c r="AJ76" s="305"/>
      <c r="AK76" s="305"/>
      <c r="AL76" s="305"/>
      <c r="AM76" s="305"/>
      <c r="AN76" s="305"/>
      <c r="AO76" s="305"/>
      <c r="AP76" s="305"/>
      <c r="AQ76" s="306"/>
      <c r="AR76" s="306"/>
      <c r="AS76" s="306"/>
      <c r="AT76" s="306"/>
      <c r="AU76" s="306"/>
      <c r="AV76" s="306"/>
      <c r="AW76" s="306"/>
      <c r="AX76" s="306"/>
      <c r="AY76" s="979"/>
      <c r="AZ76" s="956"/>
      <c r="BA76" s="306"/>
      <c r="BB76" s="306"/>
      <c r="BC76" s="306"/>
      <c r="BD76" s="306"/>
      <c r="BE76" s="306"/>
      <c r="BF76" s="306"/>
      <c r="BG76" s="306"/>
      <c r="BH76" s="306"/>
      <c r="BI76" s="306"/>
      <c r="BJ76" s="306"/>
      <c r="BK76" s="306"/>
      <c r="BL76" s="306"/>
      <c r="BM76" s="306"/>
      <c r="BN76" s="306"/>
      <c r="BO76" s="306"/>
      <c r="BP76" s="306"/>
      <c r="BQ76" s="306"/>
      <c r="BR76" s="306"/>
    </row>
    <row r="77" spans="2:70" x14ac:dyDescent="0.2">
      <c r="B77" s="482" t="s">
        <v>1552</v>
      </c>
      <c r="C77" s="305">
        <v>0</v>
      </c>
      <c r="D77" s="305">
        <v>0</v>
      </c>
      <c r="E77" s="305">
        <v>0</v>
      </c>
      <c r="F77" s="305">
        <v>0</v>
      </c>
      <c r="G77" s="305">
        <v>0</v>
      </c>
      <c r="H77" s="305">
        <v>0</v>
      </c>
      <c r="I77" s="305">
        <v>0</v>
      </c>
      <c r="J77" s="305">
        <v>0</v>
      </c>
      <c r="K77" s="305">
        <v>0</v>
      </c>
      <c r="L77" s="305">
        <v>0</v>
      </c>
      <c r="M77" s="305">
        <v>0</v>
      </c>
      <c r="N77" s="305">
        <v>1.022</v>
      </c>
      <c r="O77" s="305">
        <v>0.27500000000000002</v>
      </c>
      <c r="P77" s="305">
        <v>0.20200000000000001</v>
      </c>
      <c r="Q77" s="305">
        <v>0.17100000000000001</v>
      </c>
      <c r="R77" s="305">
        <v>0.156</v>
      </c>
      <c r="S77" s="305">
        <v>0.123</v>
      </c>
      <c r="T77" s="305">
        <v>0.127</v>
      </c>
      <c r="U77" s="305">
        <v>0.10199999999999999</v>
      </c>
      <c r="V77" s="305">
        <v>7.2999999999999995E-2</v>
      </c>
      <c r="W77" s="305">
        <v>7.3999999999999996E-2</v>
      </c>
      <c r="X77" s="305">
        <v>7.8E-2</v>
      </c>
      <c r="Y77" s="305">
        <v>9.4E-2</v>
      </c>
      <c r="Z77" s="305">
        <v>0.14599999999999999</v>
      </c>
      <c r="AA77" s="305">
        <v>0</v>
      </c>
      <c r="AB77" s="305">
        <v>0</v>
      </c>
      <c r="AC77" s="305">
        <v>0.621</v>
      </c>
      <c r="AD77" s="305">
        <v>1.038</v>
      </c>
      <c r="AE77" s="305">
        <v>1.0960000000000001</v>
      </c>
      <c r="AF77" s="305">
        <v>1.4330000000000001</v>
      </c>
      <c r="AG77" s="305">
        <v>3.4809999999999999</v>
      </c>
      <c r="AH77" s="305">
        <v>17.186</v>
      </c>
      <c r="AI77" s="305">
        <v>25.217000000000002</v>
      </c>
      <c r="AJ77" s="305">
        <v>42.777999999999999</v>
      </c>
      <c r="AK77" s="305">
        <v>69.971000000000004</v>
      </c>
      <c r="AL77" s="305">
        <v>106.411</v>
      </c>
      <c r="AM77" s="305">
        <v>155.11699999999999</v>
      </c>
      <c r="AN77" s="305">
        <v>174.19199999999998</v>
      </c>
      <c r="AO77" s="305">
        <v>212.16400000000002</v>
      </c>
      <c r="AP77" s="305">
        <v>277.07100000000003</v>
      </c>
      <c r="AQ77" s="306">
        <v>319.678</v>
      </c>
      <c r="AR77" s="306">
        <v>318.40100000000001</v>
      </c>
      <c r="AS77" s="306">
        <v>386.51200000000006</v>
      </c>
      <c r="AT77" s="306">
        <v>445.024</v>
      </c>
      <c r="AU77" s="306">
        <v>418</v>
      </c>
      <c r="AV77" s="306">
        <v>447</v>
      </c>
      <c r="AW77" s="306">
        <v>514</v>
      </c>
      <c r="AX77" s="306">
        <v>596</v>
      </c>
      <c r="AY77" s="979"/>
      <c r="AZ77" s="957" t="s">
        <v>2789</v>
      </c>
      <c r="BA77" s="306"/>
      <c r="BB77" s="306"/>
      <c r="BC77" s="306"/>
      <c r="BD77" s="306"/>
      <c r="BE77" s="306"/>
      <c r="BF77" s="306"/>
      <c r="BG77" s="306"/>
      <c r="BH77" s="306"/>
      <c r="BI77" s="306"/>
      <c r="BJ77" s="306"/>
      <c r="BK77" s="306"/>
      <c r="BL77" s="306"/>
      <c r="BM77" s="306"/>
      <c r="BN77" s="306"/>
      <c r="BO77" s="306"/>
      <c r="BP77" s="306"/>
      <c r="BQ77" s="306"/>
      <c r="BR77" s="306"/>
    </row>
    <row r="78" spans="2:70" x14ac:dyDescent="0.2">
      <c r="B78" s="482" t="s">
        <v>252</v>
      </c>
      <c r="C78" s="305">
        <v>0</v>
      </c>
      <c r="D78" s="305">
        <v>0</v>
      </c>
      <c r="E78" s="305">
        <v>0</v>
      </c>
      <c r="F78" s="305">
        <v>0</v>
      </c>
      <c r="G78" s="305">
        <v>0</v>
      </c>
      <c r="H78" s="305">
        <v>0</v>
      </c>
      <c r="I78" s="305">
        <v>0</v>
      </c>
      <c r="J78" s="305">
        <v>0</v>
      </c>
      <c r="K78" s="305">
        <v>0</v>
      </c>
      <c r="L78" s="305">
        <v>0</v>
      </c>
      <c r="M78" s="305">
        <v>0</v>
      </c>
      <c r="N78" s="305">
        <v>8.8599999999999998E-2</v>
      </c>
      <c r="O78" s="305">
        <v>0.13083</v>
      </c>
      <c r="P78" s="305">
        <v>0.11802700000000001</v>
      </c>
      <c r="Q78" s="305">
        <v>0.110666</v>
      </c>
      <c r="R78" s="305">
        <v>0.128918</v>
      </c>
      <c r="S78" s="305">
        <v>6.5836500000000006E-2</v>
      </c>
      <c r="T78" s="305">
        <v>7.226871E-2</v>
      </c>
      <c r="U78" s="305">
        <v>5.909702E-2</v>
      </c>
      <c r="V78" s="305">
        <v>5.5590000000000001E-2</v>
      </c>
      <c r="W78" s="305">
        <v>5.2778199999999997E-2</v>
      </c>
      <c r="X78" s="305">
        <v>5.0338269999999997E-2</v>
      </c>
      <c r="Y78" s="305">
        <v>8.5906250000000003E-2</v>
      </c>
      <c r="Z78" s="305">
        <v>0.12993371000000001</v>
      </c>
      <c r="AA78" s="305">
        <v>0</v>
      </c>
      <c r="AB78" s="305">
        <v>0</v>
      </c>
      <c r="AC78" s="305">
        <v>37.038833999999994</v>
      </c>
      <c r="AD78" s="305">
        <v>62.316352000000002</v>
      </c>
      <c r="AE78" s="305">
        <v>61.069000000000003</v>
      </c>
      <c r="AF78" s="305">
        <v>68.94935199999999</v>
      </c>
      <c r="AG78" s="305">
        <v>156.05799999999999</v>
      </c>
      <c r="AH78" s="305">
        <v>463.57299999999998</v>
      </c>
      <c r="AI78" s="305">
        <v>795.70203100000003</v>
      </c>
      <c r="AJ78" s="305">
        <v>1766.5991780000002</v>
      </c>
      <c r="AK78" s="305">
        <v>3095.7052570000005</v>
      </c>
      <c r="AL78" s="305">
        <v>4784.65514472</v>
      </c>
      <c r="AM78" s="305">
        <v>6688.9905320000007</v>
      </c>
      <c r="AN78" s="305">
        <v>7746.0092240000004</v>
      </c>
      <c r="AO78" s="305">
        <v>9414.7520435700008</v>
      </c>
      <c r="AP78" s="305">
        <v>12050.196705320001</v>
      </c>
      <c r="AQ78" s="306">
        <v>13488.337037019999</v>
      </c>
      <c r="AR78" s="306">
        <v>12765.97002325</v>
      </c>
      <c r="AS78" s="306">
        <v>14185.420316110001</v>
      </c>
      <c r="AT78" s="306">
        <v>16450.400453999999</v>
      </c>
      <c r="AU78" s="306">
        <v>12408</v>
      </c>
      <c r="AV78" s="306">
        <v>13129</v>
      </c>
      <c r="AW78" s="306">
        <v>15310</v>
      </c>
      <c r="AX78" s="306">
        <v>18047</v>
      </c>
      <c r="AY78" s="979"/>
      <c r="AZ78" s="951" t="s">
        <v>1552</v>
      </c>
      <c r="BA78" s="306">
        <f>BA81+BA84+BA87+BA90</f>
        <v>53.323</v>
      </c>
      <c r="BB78" s="306">
        <f>BB81+BB84+BB87+BB90</f>
        <v>63.006</v>
      </c>
      <c r="BC78" s="306">
        <f t="shared" ref="BC78:BG79" si="9">BC81+BC84+BC87+BC90</f>
        <v>66.869</v>
      </c>
      <c r="BD78" s="306">
        <f t="shared" si="9"/>
        <v>78.72399999999999</v>
      </c>
      <c r="BE78" s="306">
        <f t="shared" si="9"/>
        <v>79.51700000000001</v>
      </c>
      <c r="BF78" s="306">
        <f t="shared" si="9"/>
        <v>77.36999999999999</v>
      </c>
      <c r="BG78" s="306">
        <f t="shared" si="9"/>
        <v>67.971000000000004</v>
      </c>
      <c r="BH78" s="306">
        <f t="shared" ref="BH78:BP79" si="10">+BH81+BH84+BH87+BH90</f>
        <v>68.467999999999989</v>
      </c>
      <c r="BI78" s="306">
        <f t="shared" si="10"/>
        <v>73.99199999999999</v>
      </c>
      <c r="BJ78" s="306">
        <f t="shared" si="10"/>
        <v>72.201999999999998</v>
      </c>
      <c r="BK78" s="306">
        <f t="shared" si="10"/>
        <v>65.983000000000004</v>
      </c>
      <c r="BL78" s="306">
        <f t="shared" si="10"/>
        <v>63.503</v>
      </c>
      <c r="BM78" s="306">
        <f t="shared" si="10"/>
        <v>54.867000000000004</v>
      </c>
      <c r="BN78" s="306">
        <f t="shared" si="10"/>
        <v>49.189</v>
      </c>
      <c r="BO78" s="306">
        <f t="shared" si="10"/>
        <v>46.571999999999989</v>
      </c>
      <c r="BP78" s="306">
        <f t="shared" si="10"/>
        <v>49.064999999999998</v>
      </c>
      <c r="BQ78" s="306">
        <v>45</v>
      </c>
      <c r="BR78" s="306">
        <v>43</v>
      </c>
    </row>
    <row r="79" spans="2:70" x14ac:dyDescent="0.2">
      <c r="B79" s="482"/>
      <c r="C79" s="305"/>
      <c r="D79" s="305"/>
      <c r="E79" s="305"/>
      <c r="F79" s="305"/>
      <c r="G79" s="305"/>
      <c r="H79" s="305"/>
      <c r="I79" s="305"/>
      <c r="J79" s="305"/>
      <c r="K79" s="305"/>
      <c r="L79" s="305"/>
      <c r="M79" s="305"/>
      <c r="N79" s="305"/>
      <c r="O79" s="305"/>
      <c r="P79" s="305"/>
      <c r="Q79" s="305"/>
      <c r="R79" s="305"/>
      <c r="S79" s="305"/>
      <c r="T79" s="305"/>
      <c r="U79" s="305"/>
      <c r="V79" s="305"/>
      <c r="W79" s="305"/>
      <c r="X79" s="305"/>
      <c r="Y79" s="305"/>
      <c r="Z79" s="305"/>
      <c r="AA79" s="305"/>
      <c r="AB79" s="305"/>
      <c r="AC79" s="305"/>
      <c r="AD79" s="305"/>
      <c r="AE79" s="305"/>
      <c r="AF79" s="305"/>
      <c r="AG79" s="305"/>
      <c r="AH79" s="305"/>
      <c r="AI79" s="305"/>
      <c r="AJ79" s="305"/>
      <c r="AK79" s="305"/>
      <c r="AL79" s="305"/>
      <c r="AM79" s="305"/>
      <c r="AN79" s="305"/>
      <c r="AO79" s="305"/>
      <c r="AP79" s="305"/>
      <c r="AQ79" s="306"/>
      <c r="AR79" s="306"/>
      <c r="AS79" s="306"/>
      <c r="AT79" s="306"/>
      <c r="AU79" s="306"/>
      <c r="AV79" s="306"/>
      <c r="AW79" s="306"/>
      <c r="AX79" s="306"/>
      <c r="AY79" s="979"/>
      <c r="AZ79" s="951" t="s">
        <v>252</v>
      </c>
      <c r="BA79" s="306">
        <f>BA82+BA85+BA88+BA91</f>
        <v>1626.7189894000001</v>
      </c>
      <c r="BB79" s="306">
        <f>BB82+BB85+BB88+BB91</f>
        <v>1727.1992060000002</v>
      </c>
      <c r="BC79" s="306">
        <f t="shared" si="9"/>
        <v>2092.078489</v>
      </c>
      <c r="BD79" s="306">
        <f t="shared" si="9"/>
        <v>2305.0487610000005</v>
      </c>
      <c r="BE79" s="306">
        <f t="shared" si="9"/>
        <v>2309.6355991899995</v>
      </c>
      <c r="BF79" s="306">
        <f t="shared" si="9"/>
        <v>2272.4621440000001</v>
      </c>
      <c r="BG79" s="306">
        <f t="shared" si="9"/>
        <v>2130.6315380000001</v>
      </c>
      <c r="BH79" s="306">
        <f t="shared" si="10"/>
        <v>2023.2483552100005</v>
      </c>
      <c r="BI79" s="306">
        <f t="shared" si="10"/>
        <v>2189.5105638</v>
      </c>
      <c r="BJ79" s="306">
        <f t="shared" si="10"/>
        <v>2361.34447525</v>
      </c>
      <c r="BK79" s="306">
        <f t="shared" si="10"/>
        <v>2263.9515639670003</v>
      </c>
      <c r="BL79" s="306">
        <f t="shared" si="10"/>
        <v>2359.809959788</v>
      </c>
      <c r="BM79" s="306">
        <f t="shared" si="10"/>
        <v>2130.1473857709998</v>
      </c>
      <c r="BN79" s="306">
        <f t="shared" si="10"/>
        <v>2083.7685235700001</v>
      </c>
      <c r="BO79" s="306">
        <f t="shared" si="10"/>
        <v>3197.3221757704214</v>
      </c>
      <c r="BP79" s="306">
        <f t="shared" si="10"/>
        <v>1848.44329834</v>
      </c>
      <c r="BQ79" s="306">
        <v>1948</v>
      </c>
      <c r="BR79" s="306">
        <v>1963</v>
      </c>
    </row>
    <row r="80" spans="2:70" x14ac:dyDescent="0.2">
      <c r="B80" s="479" t="s">
        <v>1559</v>
      </c>
      <c r="C80" s="478"/>
      <c r="D80" s="478"/>
      <c r="E80" s="478"/>
      <c r="F80" s="478"/>
      <c r="G80" s="478"/>
      <c r="H80" s="478"/>
      <c r="I80" s="478"/>
      <c r="J80" s="478"/>
      <c r="K80" s="478"/>
      <c r="L80" s="478"/>
      <c r="M80" s="478"/>
      <c r="N80" s="478"/>
      <c r="O80" s="478"/>
      <c r="P80" s="478"/>
      <c r="Q80" s="478"/>
      <c r="R80" s="478"/>
      <c r="S80" s="478"/>
      <c r="T80" s="478"/>
      <c r="U80" s="478"/>
      <c r="V80" s="478"/>
      <c r="W80" s="478"/>
      <c r="X80" s="478"/>
      <c r="Y80" s="478"/>
      <c r="Z80" s="478"/>
      <c r="AA80" s="478"/>
      <c r="AB80" s="478"/>
      <c r="AC80" s="478"/>
      <c r="AD80" s="478"/>
      <c r="AE80" s="478"/>
      <c r="AF80" s="478"/>
      <c r="AG80" s="478"/>
      <c r="AH80" s="478"/>
      <c r="AI80" s="305"/>
      <c r="AJ80" s="305"/>
      <c r="AK80" s="305"/>
      <c r="AL80" s="305"/>
      <c r="AM80" s="305"/>
      <c r="AN80" s="305"/>
      <c r="AO80" s="305"/>
      <c r="AP80" s="305"/>
      <c r="AQ80" s="306"/>
      <c r="AR80" s="306"/>
      <c r="AS80" s="306"/>
      <c r="AT80" s="306"/>
      <c r="AU80" s="306"/>
      <c r="AV80" s="306"/>
      <c r="AW80" s="306"/>
      <c r="AX80" s="306"/>
      <c r="AY80" s="979"/>
      <c r="AZ80" s="952" t="s">
        <v>1546</v>
      </c>
      <c r="BA80" s="306"/>
      <c r="BB80" s="306"/>
      <c r="BC80" s="306"/>
      <c r="BD80" s="306"/>
      <c r="BE80" s="306"/>
      <c r="BF80" s="306"/>
      <c r="BG80" s="306"/>
      <c r="BH80" s="306"/>
      <c r="BI80" s="306"/>
      <c r="BJ80" s="306"/>
      <c r="BK80" s="306"/>
      <c r="BL80" s="306"/>
      <c r="BM80" s="306"/>
      <c r="BN80" s="306"/>
      <c r="BO80" s="306"/>
      <c r="BP80" s="306"/>
      <c r="BQ80" s="306"/>
      <c r="BR80" s="306"/>
    </row>
    <row r="81" spans="2:70" x14ac:dyDescent="0.2">
      <c r="B81" s="480" t="s">
        <v>1552</v>
      </c>
      <c r="C81" s="305">
        <v>0</v>
      </c>
      <c r="D81" s="305">
        <v>0</v>
      </c>
      <c r="E81" s="305">
        <v>0</v>
      </c>
      <c r="F81" s="305">
        <v>0</v>
      </c>
      <c r="G81" s="305">
        <v>0</v>
      </c>
      <c r="H81" s="305">
        <v>0</v>
      </c>
      <c r="I81" s="305">
        <v>102.54299999999999</v>
      </c>
      <c r="J81" s="305">
        <v>88.004000000000005</v>
      </c>
      <c r="K81" s="305">
        <v>167.92000000000002</v>
      </c>
      <c r="L81" s="305">
        <v>166.702</v>
      </c>
      <c r="M81" s="305">
        <v>145.36700000000002</v>
      </c>
      <c r="N81" s="305">
        <v>170.17200000000003</v>
      </c>
      <c r="O81" s="305">
        <v>207.17500000000001</v>
      </c>
      <c r="P81" s="305">
        <v>188.804</v>
      </c>
      <c r="Q81" s="305">
        <v>210.261</v>
      </c>
      <c r="R81" s="305">
        <v>220.11499999999998</v>
      </c>
      <c r="S81" s="305">
        <v>218.04900000000004</v>
      </c>
      <c r="T81" s="305">
        <v>202.40600000000003</v>
      </c>
      <c r="U81" s="305">
        <v>233.70800000000006</v>
      </c>
      <c r="V81" s="305">
        <v>277.846</v>
      </c>
      <c r="W81" s="305">
        <v>274.71600000000001</v>
      </c>
      <c r="X81" s="305">
        <v>253.50599999999997</v>
      </c>
      <c r="Y81" s="305">
        <v>246.72800000000001</v>
      </c>
      <c r="Z81" s="305">
        <v>228.61999999999998</v>
      </c>
      <c r="AA81" s="305">
        <v>214.584</v>
      </c>
      <c r="AB81" s="305">
        <v>199.35900000000001</v>
      </c>
      <c r="AC81" s="305">
        <v>188.07499999999999</v>
      </c>
      <c r="AD81" s="305">
        <v>175.64099999999999</v>
      </c>
      <c r="AE81" s="305">
        <v>169.82399999999996</v>
      </c>
      <c r="AF81" s="305">
        <v>165.92700000000002</v>
      </c>
      <c r="AG81" s="305">
        <v>161.91</v>
      </c>
      <c r="AH81" s="305">
        <v>165.541</v>
      </c>
      <c r="AI81" s="305">
        <v>166.03199999999998</v>
      </c>
      <c r="AJ81" s="305">
        <v>158.08279999999999</v>
      </c>
      <c r="AK81" s="305">
        <v>158.25299999999999</v>
      </c>
      <c r="AL81" s="305">
        <v>156.85900000000004</v>
      </c>
      <c r="AM81" s="305">
        <v>166.03400000000002</v>
      </c>
      <c r="AN81" s="305">
        <v>167.18299999999999</v>
      </c>
      <c r="AO81" s="305">
        <v>165.488</v>
      </c>
      <c r="AP81" s="305">
        <v>167.30599999999998</v>
      </c>
      <c r="AQ81" s="306">
        <v>203.24399999999997</v>
      </c>
      <c r="AR81" s="306">
        <v>185.31399999999996</v>
      </c>
      <c r="AS81" s="306">
        <v>186.98699999999999</v>
      </c>
      <c r="AT81" s="306">
        <v>190.01900000000001</v>
      </c>
      <c r="AU81" s="306">
        <v>189</v>
      </c>
      <c r="AV81" s="306">
        <v>175</v>
      </c>
      <c r="AW81" s="306">
        <v>176</v>
      </c>
      <c r="AX81" s="306">
        <v>174</v>
      </c>
      <c r="AY81" s="979"/>
      <c r="AZ81" s="953" t="s">
        <v>1552</v>
      </c>
      <c r="BA81" s="306">
        <v>36.533000000000001</v>
      </c>
      <c r="BB81" s="306">
        <v>33.607999999999997</v>
      </c>
      <c r="BC81" s="306">
        <v>49.530999999999999</v>
      </c>
      <c r="BD81" s="306">
        <v>44.485999999999997</v>
      </c>
      <c r="BE81" s="306">
        <v>45.066000000000003</v>
      </c>
      <c r="BF81" s="306">
        <v>48.137</v>
      </c>
      <c r="BG81" s="306">
        <v>44.176000000000002</v>
      </c>
      <c r="BH81" s="306">
        <v>42.975999999999999</v>
      </c>
      <c r="BI81" s="306">
        <v>43.817999999999998</v>
      </c>
      <c r="BJ81" s="306">
        <v>47.878</v>
      </c>
      <c r="BK81" s="306">
        <v>46.155000000000001</v>
      </c>
      <c r="BL81" s="306">
        <v>44.375999999999998</v>
      </c>
      <c r="BM81" s="306">
        <v>40.81</v>
      </c>
      <c r="BN81" s="306">
        <v>37.276000000000003</v>
      </c>
      <c r="BO81" s="306">
        <v>35.488999999999997</v>
      </c>
      <c r="BP81" s="306">
        <v>36.119999999999997</v>
      </c>
      <c r="BQ81" s="306">
        <v>32</v>
      </c>
      <c r="BR81" s="306">
        <v>32</v>
      </c>
    </row>
    <row r="82" spans="2:70" x14ac:dyDescent="0.2">
      <c r="B82" s="480" t="s">
        <v>252</v>
      </c>
      <c r="C82" s="305">
        <v>0</v>
      </c>
      <c r="D82" s="305">
        <v>0</v>
      </c>
      <c r="E82" s="305">
        <v>0</v>
      </c>
      <c r="F82" s="305">
        <v>0</v>
      </c>
      <c r="G82" s="305">
        <v>0</v>
      </c>
      <c r="H82" s="305">
        <v>0</v>
      </c>
      <c r="I82" s="305">
        <v>1175.4721256299999</v>
      </c>
      <c r="J82" s="305">
        <v>2297.3589714300001</v>
      </c>
      <c r="K82" s="305">
        <v>2743.9081908400003</v>
      </c>
      <c r="L82" s="305">
        <v>2397.6459789999999</v>
      </c>
      <c r="M82" s="305">
        <v>2111.6734549000003</v>
      </c>
      <c r="N82" s="305">
        <v>2286.2345375099994</v>
      </c>
      <c r="O82" s="305">
        <v>2692.9195634399998</v>
      </c>
      <c r="P82" s="305">
        <v>2284.4708057099997</v>
      </c>
      <c r="Q82" s="305">
        <v>2403.7028682099999</v>
      </c>
      <c r="R82" s="305">
        <v>2546.4452786699999</v>
      </c>
      <c r="S82" s="305">
        <v>2944.3617736000001</v>
      </c>
      <c r="T82" s="305">
        <v>1926.587982063</v>
      </c>
      <c r="U82" s="305">
        <v>1781.1026033900002</v>
      </c>
      <c r="V82" s="305">
        <v>1820.1010622299998</v>
      </c>
      <c r="W82" s="305">
        <v>2092.0131719300002</v>
      </c>
      <c r="X82" s="305">
        <v>1686.4902875</v>
      </c>
      <c r="Y82" s="305">
        <v>1607.86043335</v>
      </c>
      <c r="Z82" s="305">
        <v>1694.3989262099999</v>
      </c>
      <c r="AA82" s="305">
        <v>1848.1463115699999</v>
      </c>
      <c r="AB82" s="305">
        <v>1703.3389804999999</v>
      </c>
      <c r="AC82" s="305">
        <v>1583.76301304</v>
      </c>
      <c r="AD82" s="305">
        <v>1503.3078943</v>
      </c>
      <c r="AE82" s="305">
        <v>1785.9111994699997</v>
      </c>
      <c r="AF82" s="305">
        <v>1630.7044590334999</v>
      </c>
      <c r="AG82" s="305">
        <v>1863.3473432099997</v>
      </c>
      <c r="AH82" s="305">
        <v>1897.1322549200002</v>
      </c>
      <c r="AI82" s="305">
        <v>2093.2055423200004</v>
      </c>
      <c r="AJ82" s="305">
        <v>2046.43724256</v>
      </c>
      <c r="AK82" s="305">
        <v>1955.4057722733335</v>
      </c>
      <c r="AL82" s="305">
        <v>2052.1418683400002</v>
      </c>
      <c r="AM82" s="305">
        <v>2373.8917114290002</v>
      </c>
      <c r="AN82" s="305">
        <v>2290.3491035075003</v>
      </c>
      <c r="AO82" s="305">
        <v>2385.3158795699997</v>
      </c>
      <c r="AP82" s="305">
        <v>2489.0661243200002</v>
      </c>
      <c r="AQ82" s="306">
        <v>2580.8127470300005</v>
      </c>
      <c r="AR82" s="306">
        <v>2324.2653656999996</v>
      </c>
      <c r="AS82" s="306">
        <v>2230.81826907</v>
      </c>
      <c r="AT82" s="306">
        <v>2388.2845718499998</v>
      </c>
      <c r="AU82" s="306">
        <v>2465</v>
      </c>
      <c r="AV82" s="306">
        <v>2245</v>
      </c>
      <c r="AW82" s="306">
        <v>2218</v>
      </c>
      <c r="AX82" s="306">
        <v>3186</v>
      </c>
      <c r="AY82" s="979"/>
      <c r="AZ82" s="953" t="s">
        <v>252</v>
      </c>
      <c r="BA82" s="306">
        <v>1447.5402874000001</v>
      </c>
      <c r="BB82" s="306">
        <v>1422.003393</v>
      </c>
      <c r="BC82" s="306">
        <v>1940.967294</v>
      </c>
      <c r="BD82" s="306">
        <v>1810.626168</v>
      </c>
      <c r="BE82" s="306">
        <v>1793.0297827399997</v>
      </c>
      <c r="BF82" s="306">
        <v>1921.880332</v>
      </c>
      <c r="BG82" s="306">
        <v>1753.2435840000001</v>
      </c>
      <c r="BH82" s="306">
        <v>1612.9031429900003</v>
      </c>
      <c r="BI82" s="306">
        <v>1637.92241064</v>
      </c>
      <c r="BJ82" s="306">
        <v>1897.03571773</v>
      </c>
      <c r="BK82" s="306">
        <v>1859.8671443970002</v>
      </c>
      <c r="BL82" s="306">
        <v>1871.7637659679999</v>
      </c>
      <c r="BM82" s="306">
        <v>1734.6032882899999</v>
      </c>
      <c r="BN82" s="306">
        <v>1649.63046138</v>
      </c>
      <c r="BO82" s="306">
        <v>2662.4889759604216</v>
      </c>
      <c r="BP82" s="306">
        <v>1307.950965</v>
      </c>
      <c r="BQ82" s="306">
        <v>1377</v>
      </c>
      <c r="BR82" s="306">
        <v>1553</v>
      </c>
    </row>
    <row r="83" spans="2:70" x14ac:dyDescent="0.2">
      <c r="B83" s="481" t="s">
        <v>1546</v>
      </c>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305"/>
      <c r="AE83" s="305"/>
      <c r="AF83" s="305"/>
      <c r="AG83" s="305"/>
      <c r="AH83" s="305"/>
      <c r="AI83" s="305"/>
      <c r="AJ83" s="305"/>
      <c r="AK83" s="305"/>
      <c r="AL83" s="305"/>
      <c r="AM83" s="305"/>
      <c r="AN83" s="305"/>
      <c r="AO83" s="305"/>
      <c r="AP83" s="305"/>
      <c r="AQ83" s="306"/>
      <c r="AR83" s="306"/>
      <c r="AS83" s="306"/>
      <c r="AT83" s="306"/>
      <c r="AU83" s="306"/>
      <c r="AV83" s="306"/>
      <c r="AW83" s="306"/>
      <c r="AX83" s="306"/>
      <c r="AY83" s="979"/>
      <c r="AZ83" s="952" t="s">
        <v>1543</v>
      </c>
      <c r="BA83" s="306"/>
      <c r="BB83" s="306"/>
      <c r="BC83" s="306"/>
      <c r="BD83" s="306"/>
      <c r="BE83" s="306"/>
      <c r="BF83" s="306"/>
      <c r="BG83" s="306"/>
      <c r="BH83" s="306"/>
      <c r="BI83" s="306"/>
      <c r="BJ83" s="306"/>
      <c r="BK83" s="306"/>
      <c r="BL83" s="306"/>
      <c r="BM83" s="306"/>
      <c r="BN83" s="306"/>
      <c r="BO83" s="306"/>
      <c r="BP83" s="306"/>
      <c r="BQ83" s="306"/>
      <c r="BR83" s="306"/>
    </row>
    <row r="84" spans="2:70" x14ac:dyDescent="0.2">
      <c r="B84" s="482" t="s">
        <v>1552</v>
      </c>
      <c r="C84" s="305">
        <v>0</v>
      </c>
      <c r="D84" s="305">
        <v>0</v>
      </c>
      <c r="E84" s="305">
        <v>0</v>
      </c>
      <c r="F84" s="305">
        <v>0</v>
      </c>
      <c r="G84" s="305">
        <v>0</v>
      </c>
      <c r="H84" s="305">
        <v>0</v>
      </c>
      <c r="I84" s="305">
        <v>57.056000000000004</v>
      </c>
      <c r="J84" s="305">
        <v>22.231999999999999</v>
      </c>
      <c r="K84" s="305">
        <v>77.346000000000004</v>
      </c>
      <c r="L84" s="305">
        <v>63.09</v>
      </c>
      <c r="M84" s="305">
        <v>52.947000000000003</v>
      </c>
      <c r="N84" s="305">
        <v>54.991</v>
      </c>
      <c r="O84" s="305">
        <v>56.521000000000001</v>
      </c>
      <c r="P84" s="305">
        <v>51.908000000000001</v>
      </c>
      <c r="Q84" s="305">
        <v>59.375999999999998</v>
      </c>
      <c r="R84" s="305">
        <v>56.714999999999996</v>
      </c>
      <c r="S84" s="305">
        <v>51.030999999999999</v>
      </c>
      <c r="T84" s="305">
        <v>49.359000000000002</v>
      </c>
      <c r="U84" s="305">
        <v>71.214000000000013</v>
      </c>
      <c r="V84" s="305">
        <v>101.91800000000001</v>
      </c>
      <c r="W84" s="305">
        <v>102.581</v>
      </c>
      <c r="X84" s="305">
        <v>95.117999999999995</v>
      </c>
      <c r="Y84" s="305">
        <v>87.370999999999995</v>
      </c>
      <c r="Z84" s="305">
        <v>74.548999999999978</v>
      </c>
      <c r="AA84" s="305">
        <v>67.919000000000011</v>
      </c>
      <c r="AB84" s="305">
        <v>58.182000000000009</v>
      </c>
      <c r="AC84" s="305">
        <v>52.968000000000011</v>
      </c>
      <c r="AD84" s="305">
        <v>44.484000000000002</v>
      </c>
      <c r="AE84" s="305">
        <v>39.623999999999995</v>
      </c>
      <c r="AF84" s="305">
        <v>46.14800000000001</v>
      </c>
      <c r="AG84" s="305">
        <v>48.817</v>
      </c>
      <c r="AH84" s="305">
        <v>50.492000000000004</v>
      </c>
      <c r="AI84" s="305">
        <v>49.145000000000003</v>
      </c>
      <c r="AJ84" s="305">
        <v>51.092800000000004</v>
      </c>
      <c r="AK84" s="305">
        <v>48.928999999999995</v>
      </c>
      <c r="AL84" s="305">
        <v>50.047000000000004</v>
      </c>
      <c r="AM84" s="305">
        <v>55.036999999999999</v>
      </c>
      <c r="AN84" s="305">
        <v>57.838999999999999</v>
      </c>
      <c r="AO84" s="305">
        <v>56.475000000000009</v>
      </c>
      <c r="AP84" s="305">
        <v>58.093000000000004</v>
      </c>
      <c r="AQ84" s="306">
        <v>86.717999999999989</v>
      </c>
      <c r="AR84" s="306">
        <v>83.905000000000001</v>
      </c>
      <c r="AS84" s="306">
        <v>83.387000000000015</v>
      </c>
      <c r="AT84" s="306">
        <v>83.405000000000001</v>
      </c>
      <c r="AU84" s="306">
        <v>78</v>
      </c>
      <c r="AV84" s="306">
        <v>72</v>
      </c>
      <c r="AW84" s="306">
        <v>65</v>
      </c>
      <c r="AX84" s="306">
        <v>64</v>
      </c>
      <c r="AY84" s="979"/>
      <c r="AZ84" s="953" t="s">
        <v>1552</v>
      </c>
      <c r="BA84" s="306">
        <v>14.791</v>
      </c>
      <c r="BB84" s="306">
        <v>27.216999999999999</v>
      </c>
      <c r="BC84" s="306">
        <v>15.286</v>
      </c>
      <c r="BD84" s="306">
        <v>27.189</v>
      </c>
      <c r="BE84" s="306">
        <v>27.943999999999999</v>
      </c>
      <c r="BF84" s="306">
        <v>21.117999999999999</v>
      </c>
      <c r="BG84" s="306">
        <v>17.355</v>
      </c>
      <c r="BH84" s="306">
        <v>19.364999999999998</v>
      </c>
      <c r="BI84" s="306">
        <v>23.934000000000001</v>
      </c>
      <c r="BJ84" s="306">
        <v>18.016999999999999</v>
      </c>
      <c r="BK84" s="306">
        <v>14.007999999999999</v>
      </c>
      <c r="BL84" s="306">
        <v>13.385</v>
      </c>
      <c r="BM84" s="306">
        <v>8.9879999999999995</v>
      </c>
      <c r="BN84" s="306">
        <v>6.1680000000000001</v>
      </c>
      <c r="BO84" s="306">
        <v>5.3730000000000002</v>
      </c>
      <c r="BP84" s="306">
        <v>6.0890000000000004</v>
      </c>
      <c r="BQ84" s="306">
        <v>8</v>
      </c>
      <c r="BR84" s="306">
        <v>6</v>
      </c>
    </row>
    <row r="85" spans="2:70" x14ac:dyDescent="0.2">
      <c r="B85" s="482" t="s">
        <v>252</v>
      </c>
      <c r="C85" s="305">
        <v>0</v>
      </c>
      <c r="D85" s="305">
        <v>0</v>
      </c>
      <c r="E85" s="305">
        <v>0</v>
      </c>
      <c r="F85" s="305">
        <v>0</v>
      </c>
      <c r="G85" s="305">
        <v>0</v>
      </c>
      <c r="H85" s="305">
        <v>0</v>
      </c>
      <c r="I85" s="305">
        <v>884.33178563000001</v>
      </c>
      <c r="J85" s="305">
        <v>928.40755043000001</v>
      </c>
      <c r="K85" s="305">
        <v>954.88649399999997</v>
      </c>
      <c r="L85" s="305">
        <v>490.95539699999995</v>
      </c>
      <c r="M85" s="305">
        <v>592.47888988</v>
      </c>
      <c r="N85" s="305">
        <v>633.87733200000002</v>
      </c>
      <c r="O85" s="305">
        <v>680.58614456000009</v>
      </c>
      <c r="P85" s="305">
        <v>532.57899999999995</v>
      </c>
      <c r="Q85" s="305">
        <v>679.424488</v>
      </c>
      <c r="R85" s="305">
        <v>816.41168299999993</v>
      </c>
      <c r="S85" s="305">
        <v>1082.97802069</v>
      </c>
      <c r="T85" s="305">
        <v>552.95179274300006</v>
      </c>
      <c r="U85" s="305">
        <v>467.04555800000003</v>
      </c>
      <c r="V85" s="305">
        <v>395.18884406999996</v>
      </c>
      <c r="W85" s="305">
        <v>468.99825899999996</v>
      </c>
      <c r="X85" s="305">
        <v>405.16297599999996</v>
      </c>
      <c r="Y85" s="305">
        <v>366.33771711000003</v>
      </c>
      <c r="Z85" s="305">
        <v>395.27899774000002</v>
      </c>
      <c r="AA85" s="305">
        <v>408.49113876000001</v>
      </c>
      <c r="AB85" s="305">
        <v>503.22675432999995</v>
      </c>
      <c r="AC85" s="305">
        <v>431.14291599999996</v>
      </c>
      <c r="AD85" s="305">
        <v>327.78078705000001</v>
      </c>
      <c r="AE85" s="305">
        <v>319.42167781000001</v>
      </c>
      <c r="AF85" s="305">
        <v>457.13367522350001</v>
      </c>
      <c r="AG85" s="305">
        <v>570.18735151999999</v>
      </c>
      <c r="AH85" s="305">
        <v>557.3286895</v>
      </c>
      <c r="AI85" s="305">
        <v>582.95596009000008</v>
      </c>
      <c r="AJ85" s="305">
        <v>588.37968766999995</v>
      </c>
      <c r="AK85" s="305">
        <v>520.29402894000009</v>
      </c>
      <c r="AL85" s="305">
        <v>530.99920089</v>
      </c>
      <c r="AM85" s="305">
        <v>648.36886598899991</v>
      </c>
      <c r="AN85" s="305">
        <v>624.71185013749994</v>
      </c>
      <c r="AO85" s="305">
        <v>676.11701206999987</v>
      </c>
      <c r="AP85" s="305">
        <v>727.75060086999997</v>
      </c>
      <c r="AQ85" s="306">
        <v>743.13442644999998</v>
      </c>
      <c r="AR85" s="306">
        <v>691.00764452999988</v>
      </c>
      <c r="AS85" s="306">
        <v>705.68776952000007</v>
      </c>
      <c r="AT85" s="306">
        <v>746.81969497999989</v>
      </c>
      <c r="AU85" s="306">
        <v>752</v>
      </c>
      <c r="AV85" s="306">
        <v>688</v>
      </c>
      <c r="AW85" s="306">
        <v>679</v>
      </c>
      <c r="AX85" s="306">
        <v>733</v>
      </c>
      <c r="AY85" s="979"/>
      <c r="AZ85" s="953" t="s">
        <v>252</v>
      </c>
      <c r="BA85" s="306">
        <v>97.401974999999993</v>
      </c>
      <c r="BB85" s="306">
        <v>220.175093</v>
      </c>
      <c r="BC85" s="306">
        <v>72.529673000000003</v>
      </c>
      <c r="BD85" s="306">
        <v>239.96137400000001</v>
      </c>
      <c r="BE85" s="306">
        <v>300.92892599999999</v>
      </c>
      <c r="BF85" s="306">
        <v>109.817759</v>
      </c>
      <c r="BG85" s="306">
        <v>202.84895800000001</v>
      </c>
      <c r="BH85" s="306">
        <v>268.87211250000001</v>
      </c>
      <c r="BI85" s="306">
        <v>353.73143459000005</v>
      </c>
      <c r="BJ85" s="306">
        <v>259.58569841000002</v>
      </c>
      <c r="BK85" s="306">
        <v>211.71522272999999</v>
      </c>
      <c r="BL85" s="306">
        <v>232.98769438000002</v>
      </c>
      <c r="BM85" s="306">
        <v>178.26583160000001</v>
      </c>
      <c r="BN85" s="306">
        <v>99.894417449999992</v>
      </c>
      <c r="BO85" s="306">
        <v>86.850769050000011</v>
      </c>
      <c r="BP85" s="306">
        <v>85.705947030000004</v>
      </c>
      <c r="BQ85" s="306">
        <v>132</v>
      </c>
      <c r="BR85" s="306">
        <v>111</v>
      </c>
    </row>
    <row r="86" spans="2:70" x14ac:dyDescent="0.2">
      <c r="B86" s="481" t="s">
        <v>1543</v>
      </c>
      <c r="C86" s="305"/>
      <c r="D86" s="305"/>
      <c r="E86" s="305"/>
      <c r="F86" s="305"/>
      <c r="G86" s="305"/>
      <c r="H86" s="305"/>
      <c r="I86" s="305"/>
      <c r="J86" s="305"/>
      <c r="K86" s="305"/>
      <c r="L86" s="305"/>
      <c r="M86" s="305"/>
      <c r="N86" s="305"/>
      <c r="O86" s="305"/>
      <c r="P86" s="305"/>
      <c r="Q86" s="305"/>
      <c r="R86" s="305"/>
      <c r="S86" s="305"/>
      <c r="T86" s="305"/>
      <c r="U86" s="305"/>
      <c r="V86" s="305"/>
      <c r="W86" s="305"/>
      <c r="X86" s="305"/>
      <c r="Y86" s="305"/>
      <c r="Z86" s="305"/>
      <c r="AA86" s="305"/>
      <c r="AB86" s="305"/>
      <c r="AC86" s="305"/>
      <c r="AD86" s="305"/>
      <c r="AE86" s="305"/>
      <c r="AF86" s="305"/>
      <c r="AG86" s="305"/>
      <c r="AH86" s="305"/>
      <c r="AI86" s="305"/>
      <c r="AJ86" s="305"/>
      <c r="AK86" s="305"/>
      <c r="AL86" s="305"/>
      <c r="AM86" s="305"/>
      <c r="AN86" s="305"/>
      <c r="AO86" s="305"/>
      <c r="AP86" s="305"/>
      <c r="AQ86" s="306"/>
      <c r="AR86" s="306"/>
      <c r="AS86" s="306"/>
      <c r="AT86" s="306"/>
      <c r="AU86" s="306"/>
      <c r="AV86" s="306"/>
      <c r="AW86" s="306"/>
      <c r="AX86" s="306"/>
      <c r="AY86" s="979"/>
      <c r="AZ86" s="952" t="s">
        <v>2788</v>
      </c>
      <c r="BA86" s="306"/>
      <c r="BB86" s="306"/>
      <c r="BC86" s="306"/>
      <c r="BD86" s="306"/>
      <c r="BE86" s="306"/>
      <c r="BF86" s="306"/>
      <c r="BG86" s="306"/>
      <c r="BH86" s="306"/>
      <c r="BI86" s="306"/>
      <c r="BJ86" s="306"/>
      <c r="BK86" s="306"/>
      <c r="BL86" s="306"/>
      <c r="BM86" s="306"/>
      <c r="BN86" s="306"/>
      <c r="BO86" s="306"/>
      <c r="BP86" s="306"/>
      <c r="BQ86" s="306"/>
      <c r="BR86" s="306"/>
    </row>
    <row r="87" spans="2:70" x14ac:dyDescent="0.2">
      <c r="B87" s="482" t="s">
        <v>1552</v>
      </c>
      <c r="C87" s="305">
        <v>0</v>
      </c>
      <c r="D87" s="305">
        <v>0</v>
      </c>
      <c r="E87" s="305">
        <v>0</v>
      </c>
      <c r="F87" s="305">
        <v>0</v>
      </c>
      <c r="G87" s="305">
        <v>0</v>
      </c>
      <c r="H87" s="305">
        <v>0</v>
      </c>
      <c r="I87" s="305">
        <v>24.141999999999999</v>
      </c>
      <c r="J87" s="305">
        <v>28.524999999999999</v>
      </c>
      <c r="K87" s="305">
        <v>37.707000000000001</v>
      </c>
      <c r="L87" s="305">
        <v>34.762</v>
      </c>
      <c r="M87" s="305">
        <v>43.143999999999998</v>
      </c>
      <c r="N87" s="305">
        <v>67.608000000000004</v>
      </c>
      <c r="O87" s="305">
        <v>91.368000000000009</v>
      </c>
      <c r="P87" s="305">
        <v>99.992000000000004</v>
      </c>
      <c r="Q87" s="305">
        <v>113.05800000000001</v>
      </c>
      <c r="R87" s="305">
        <v>128.66</v>
      </c>
      <c r="S87" s="305">
        <v>135.07000000000002</v>
      </c>
      <c r="T87" s="305">
        <v>125.90200000000002</v>
      </c>
      <c r="U87" s="305">
        <v>134.97200000000001</v>
      </c>
      <c r="V87" s="305">
        <v>149.17499999999998</v>
      </c>
      <c r="W87" s="305">
        <v>148.13400000000004</v>
      </c>
      <c r="X87" s="305">
        <v>136.636</v>
      </c>
      <c r="Y87" s="305">
        <v>138.148</v>
      </c>
      <c r="Z87" s="305">
        <v>133.08199999999999</v>
      </c>
      <c r="AA87" s="305">
        <v>127.72399999999999</v>
      </c>
      <c r="AB87" s="305">
        <v>123.86599999999999</v>
      </c>
      <c r="AC87" s="305">
        <v>117.48</v>
      </c>
      <c r="AD87" s="305">
        <v>114.51600000000001</v>
      </c>
      <c r="AE87" s="305">
        <v>114.24999999999999</v>
      </c>
      <c r="AF87" s="305">
        <v>101.44499999999999</v>
      </c>
      <c r="AG87" s="305">
        <v>94.661999999999992</v>
      </c>
      <c r="AH87" s="305">
        <v>94.080000000000013</v>
      </c>
      <c r="AI87" s="305">
        <v>94.595999999999989</v>
      </c>
      <c r="AJ87" s="305">
        <v>82.616</v>
      </c>
      <c r="AK87" s="305">
        <v>83.27</v>
      </c>
      <c r="AL87" s="305">
        <v>79.804000000000016</v>
      </c>
      <c r="AM87" s="305">
        <v>83.757000000000005</v>
      </c>
      <c r="AN87" s="305">
        <v>80.409000000000006</v>
      </c>
      <c r="AO87" s="305">
        <v>76.162999999999997</v>
      </c>
      <c r="AP87" s="305">
        <v>78.361000000000004</v>
      </c>
      <c r="AQ87" s="306">
        <v>88.257999999999981</v>
      </c>
      <c r="AR87" s="306">
        <v>72.739999999999995</v>
      </c>
      <c r="AS87" s="306">
        <v>75.279999999999987</v>
      </c>
      <c r="AT87" s="306">
        <v>78.525000000000006</v>
      </c>
      <c r="AU87" s="306">
        <v>84</v>
      </c>
      <c r="AV87" s="306">
        <v>76</v>
      </c>
      <c r="AW87" s="306">
        <v>82</v>
      </c>
      <c r="AX87" s="306">
        <v>83</v>
      </c>
      <c r="AY87" s="979"/>
      <c r="AZ87" s="953" t="s">
        <v>1552</v>
      </c>
      <c r="BA87" s="306">
        <v>1.36</v>
      </c>
      <c r="BB87" s="306">
        <v>1.4079999999999999</v>
      </c>
      <c r="BC87" s="306">
        <v>1.3779999999999999</v>
      </c>
      <c r="BD87" s="306">
        <v>6.3360000000000003</v>
      </c>
      <c r="BE87" s="306">
        <v>6.0010000000000003</v>
      </c>
      <c r="BF87" s="306">
        <v>7.69</v>
      </c>
      <c r="BG87" s="306">
        <v>6.0880000000000001</v>
      </c>
      <c r="BH87" s="306">
        <v>5.7640000000000002</v>
      </c>
      <c r="BI87" s="306">
        <v>5.976</v>
      </c>
      <c r="BJ87" s="306">
        <v>6.0810000000000004</v>
      </c>
      <c r="BK87" s="306">
        <v>5.5640000000000001</v>
      </c>
      <c r="BL87" s="306">
        <v>5.4690000000000003</v>
      </c>
      <c r="BM87" s="306">
        <v>4.8099999999999996</v>
      </c>
      <c r="BN87" s="306">
        <v>5.4009999999999998</v>
      </c>
      <c r="BO87" s="306">
        <v>5.5350000000000001</v>
      </c>
      <c r="BP87" s="306">
        <v>6.641</v>
      </c>
      <c r="BQ87" s="306">
        <v>5</v>
      </c>
      <c r="BR87" s="306">
        <v>4</v>
      </c>
    </row>
    <row r="88" spans="2:70" x14ac:dyDescent="0.2">
      <c r="B88" s="482" t="s">
        <v>252</v>
      </c>
      <c r="C88" s="305">
        <v>0</v>
      </c>
      <c r="D88" s="305">
        <v>0</v>
      </c>
      <c r="E88" s="305">
        <v>0</v>
      </c>
      <c r="F88" s="305">
        <v>0</v>
      </c>
      <c r="G88" s="305">
        <v>0</v>
      </c>
      <c r="H88" s="305">
        <v>0</v>
      </c>
      <c r="I88" s="305">
        <v>18.58822</v>
      </c>
      <c r="J88" s="305">
        <v>48.820284999999998</v>
      </c>
      <c r="K88" s="305">
        <v>97.326143000000002</v>
      </c>
      <c r="L88" s="305">
        <v>92.395381</v>
      </c>
      <c r="M88" s="305">
        <v>105.452922</v>
      </c>
      <c r="N88" s="305">
        <v>193.45191300000002</v>
      </c>
      <c r="O88" s="305">
        <v>279.06145399999997</v>
      </c>
      <c r="P88" s="305">
        <v>235.40410599999998</v>
      </c>
      <c r="Q88" s="305">
        <v>228.93409999999997</v>
      </c>
      <c r="R88" s="305">
        <v>297.669512</v>
      </c>
      <c r="S88" s="305">
        <v>399.27591261999999</v>
      </c>
      <c r="T88" s="305">
        <v>310.50234500000005</v>
      </c>
      <c r="U88" s="305">
        <v>305.99477900000005</v>
      </c>
      <c r="V88" s="305">
        <v>430.84968799999996</v>
      </c>
      <c r="W88" s="305">
        <v>548.54177528000002</v>
      </c>
      <c r="X88" s="305">
        <v>403.96847100000002</v>
      </c>
      <c r="Y88" s="305">
        <v>363.97119100000003</v>
      </c>
      <c r="Z88" s="305">
        <v>465.47080899999997</v>
      </c>
      <c r="AA88" s="305">
        <v>568.85015870999996</v>
      </c>
      <c r="AB88" s="305">
        <v>382.67886400000003</v>
      </c>
      <c r="AC88" s="305">
        <v>292.45031800000004</v>
      </c>
      <c r="AD88" s="305">
        <v>390.60093499999999</v>
      </c>
      <c r="AE88" s="305">
        <v>529.19667900000002</v>
      </c>
      <c r="AF88" s="305">
        <v>377.72884499999992</v>
      </c>
      <c r="AG88" s="305">
        <v>270.78282999999999</v>
      </c>
      <c r="AH88" s="305">
        <v>357.33187600000014</v>
      </c>
      <c r="AI88" s="305">
        <v>515.19950200000005</v>
      </c>
      <c r="AJ88" s="305">
        <v>340.31687599999998</v>
      </c>
      <c r="AK88" s="305">
        <v>286.27264200000002</v>
      </c>
      <c r="AL88" s="305">
        <v>320.56250599999993</v>
      </c>
      <c r="AM88" s="305">
        <v>472.56828700000011</v>
      </c>
      <c r="AN88" s="305">
        <v>364.14312400000006</v>
      </c>
      <c r="AO88" s="305">
        <v>289.59682599999996</v>
      </c>
      <c r="AP88" s="305">
        <v>380.72751633000013</v>
      </c>
      <c r="AQ88" s="306">
        <v>622.79558510000004</v>
      </c>
      <c r="AR88" s="306">
        <v>380.35478391999993</v>
      </c>
      <c r="AS88" s="306">
        <v>282.75441499999994</v>
      </c>
      <c r="AT88" s="306">
        <v>398.01062200000001</v>
      </c>
      <c r="AU88" s="306">
        <v>600</v>
      </c>
      <c r="AV88" s="306">
        <v>373</v>
      </c>
      <c r="AW88" s="306">
        <v>328</v>
      </c>
      <c r="AX88" s="306">
        <v>481</v>
      </c>
      <c r="AY88" s="979"/>
      <c r="AZ88" s="953" t="s">
        <v>252</v>
      </c>
      <c r="BA88" s="306">
        <v>48.862290999999999</v>
      </c>
      <c r="BB88" s="306">
        <v>46.271166999999998</v>
      </c>
      <c r="BC88" s="306">
        <v>43.908009999999997</v>
      </c>
      <c r="BD88" s="306">
        <v>222.398696</v>
      </c>
      <c r="BE88" s="306">
        <v>196.80924245</v>
      </c>
      <c r="BF88" s="306">
        <v>228.48228800000001</v>
      </c>
      <c r="BG88" s="306">
        <v>164.64071000000001</v>
      </c>
      <c r="BH88" s="306">
        <v>130.36126572000001</v>
      </c>
      <c r="BI88" s="306">
        <v>190.02762657</v>
      </c>
      <c r="BJ88" s="306">
        <v>196.95354911000001</v>
      </c>
      <c r="BK88" s="306">
        <v>181.89426983999999</v>
      </c>
      <c r="BL88" s="306">
        <v>244.73984143999996</v>
      </c>
      <c r="BM88" s="306">
        <v>210.01174988099999</v>
      </c>
      <c r="BN88" s="306">
        <v>324.43998474</v>
      </c>
      <c r="BO88" s="306">
        <v>443.31681875999999</v>
      </c>
      <c r="BP88" s="306">
        <v>448.28793130999992</v>
      </c>
      <c r="BQ88" s="306">
        <v>429</v>
      </c>
      <c r="BR88" s="306">
        <v>292</v>
      </c>
    </row>
    <row r="89" spans="2:70" x14ac:dyDescent="0.2">
      <c r="B89" s="481" t="s">
        <v>1544</v>
      </c>
      <c r="C89" s="305"/>
      <c r="D89" s="305"/>
      <c r="E89" s="305"/>
      <c r="F89" s="305"/>
      <c r="G89" s="305"/>
      <c r="H89" s="305"/>
      <c r="I89" s="305"/>
      <c r="J89" s="305"/>
      <c r="K89" s="305"/>
      <c r="L89" s="305"/>
      <c r="M89" s="305"/>
      <c r="N89" s="305"/>
      <c r="O89" s="305"/>
      <c r="P89" s="305"/>
      <c r="Q89" s="305"/>
      <c r="R89" s="305"/>
      <c r="S89" s="305"/>
      <c r="T89" s="305"/>
      <c r="U89" s="305"/>
      <c r="V89" s="305"/>
      <c r="W89" s="305"/>
      <c r="X89" s="305"/>
      <c r="Y89" s="305"/>
      <c r="Z89" s="305"/>
      <c r="AA89" s="305"/>
      <c r="AB89" s="305"/>
      <c r="AC89" s="305"/>
      <c r="AD89" s="305"/>
      <c r="AE89" s="305"/>
      <c r="AF89" s="305"/>
      <c r="AG89" s="305"/>
      <c r="AH89" s="305"/>
      <c r="AI89" s="305"/>
      <c r="AJ89" s="305"/>
      <c r="AK89" s="305"/>
      <c r="AL89" s="305"/>
      <c r="AM89" s="305"/>
      <c r="AN89" s="305"/>
      <c r="AO89" s="305"/>
      <c r="AP89" s="305"/>
      <c r="AQ89" s="306"/>
      <c r="AR89" s="306"/>
      <c r="AS89" s="306"/>
      <c r="AT89" s="306"/>
      <c r="AU89" s="306"/>
      <c r="AV89" s="306"/>
      <c r="AW89" s="306"/>
      <c r="AX89" s="306"/>
      <c r="AY89" s="979"/>
      <c r="AZ89" s="952" t="s">
        <v>2784</v>
      </c>
      <c r="BA89" s="306"/>
      <c r="BB89" s="306"/>
      <c r="BC89" s="306"/>
      <c r="BD89" s="306"/>
      <c r="BE89" s="306"/>
      <c r="BF89" s="306"/>
      <c r="BG89" s="306"/>
      <c r="BH89" s="306"/>
      <c r="BI89" s="306"/>
      <c r="BJ89" s="306"/>
      <c r="BK89" s="306"/>
      <c r="BL89" s="306"/>
      <c r="BM89" s="306"/>
      <c r="BN89" s="306"/>
      <c r="BO89" s="306"/>
      <c r="BP89" s="306"/>
      <c r="BQ89" s="306"/>
      <c r="BR89" s="306"/>
    </row>
    <row r="90" spans="2:70" x14ac:dyDescent="0.2">
      <c r="B90" s="482" t="s">
        <v>1552</v>
      </c>
      <c r="C90" s="305">
        <v>0</v>
      </c>
      <c r="D90" s="305">
        <v>0</v>
      </c>
      <c r="E90" s="305">
        <v>0</v>
      </c>
      <c r="F90" s="305">
        <v>0</v>
      </c>
      <c r="G90" s="305">
        <v>0</v>
      </c>
      <c r="H90" s="305">
        <v>0</v>
      </c>
      <c r="I90" s="305">
        <v>18.884999999999998</v>
      </c>
      <c r="J90" s="305">
        <v>34.826999999999998</v>
      </c>
      <c r="K90" s="305">
        <v>51.567000000000007</v>
      </c>
      <c r="L90" s="305">
        <v>67.532999999999987</v>
      </c>
      <c r="M90" s="305">
        <v>49.174999999999997</v>
      </c>
      <c r="N90" s="305">
        <v>47.453000000000003</v>
      </c>
      <c r="O90" s="305">
        <v>59.143999999999991</v>
      </c>
      <c r="P90" s="305">
        <v>36.768000000000001</v>
      </c>
      <c r="Q90" s="305">
        <v>37.684000000000005</v>
      </c>
      <c r="R90" s="305">
        <v>34.606000000000002</v>
      </c>
      <c r="S90" s="305">
        <v>31.847000000000001</v>
      </c>
      <c r="T90" s="305">
        <v>27.066999999999997</v>
      </c>
      <c r="U90" s="305">
        <v>26.031000000000002</v>
      </c>
      <c r="V90" s="305">
        <v>24.521000000000001</v>
      </c>
      <c r="W90" s="305">
        <v>21.37</v>
      </c>
      <c r="X90" s="305">
        <v>19.301999999999996</v>
      </c>
      <c r="Y90" s="305">
        <v>18.740000000000002</v>
      </c>
      <c r="Z90" s="305">
        <v>18.350000000000001</v>
      </c>
      <c r="AA90" s="305">
        <v>16.431000000000001</v>
      </c>
      <c r="AB90" s="305">
        <v>15.58</v>
      </c>
      <c r="AC90" s="305">
        <v>15.932999999999998</v>
      </c>
      <c r="AD90" s="305">
        <v>14.974999999999998</v>
      </c>
      <c r="AE90" s="305">
        <v>14.197000000000001</v>
      </c>
      <c r="AF90" s="305">
        <v>16.274999999999999</v>
      </c>
      <c r="AG90" s="305">
        <v>16.440000000000001</v>
      </c>
      <c r="AH90" s="305">
        <v>18.940999999999999</v>
      </c>
      <c r="AI90" s="305">
        <v>20.447000000000006</v>
      </c>
      <c r="AJ90" s="305">
        <v>22.440999999999995</v>
      </c>
      <c r="AK90" s="305">
        <v>23.677999999999997</v>
      </c>
      <c r="AL90" s="305">
        <v>25.317999999999998</v>
      </c>
      <c r="AM90" s="305">
        <v>25.626000000000005</v>
      </c>
      <c r="AN90" s="305">
        <v>27.267999999999997</v>
      </c>
      <c r="AO90" s="305">
        <v>30.773999999999997</v>
      </c>
      <c r="AP90" s="305">
        <v>28.817999999999998</v>
      </c>
      <c r="AQ90" s="306">
        <v>26.294999999999998</v>
      </c>
      <c r="AR90" s="306">
        <v>26.91</v>
      </c>
      <c r="AS90" s="306">
        <v>26.468000000000004</v>
      </c>
      <c r="AT90" s="306">
        <v>25.962000000000003</v>
      </c>
      <c r="AU90" s="306">
        <v>25</v>
      </c>
      <c r="AV90" s="306">
        <v>27</v>
      </c>
      <c r="AW90" s="306">
        <v>28</v>
      </c>
      <c r="AX90" s="306">
        <v>26</v>
      </c>
      <c r="AY90" s="979"/>
      <c r="AZ90" s="953" t="s">
        <v>1552</v>
      </c>
      <c r="BA90" s="306">
        <v>0.63900000000000001</v>
      </c>
      <c r="BB90" s="306">
        <v>0.77300000000000002</v>
      </c>
      <c r="BC90" s="306">
        <v>0.67400000000000004</v>
      </c>
      <c r="BD90" s="306">
        <v>0.71299999999999997</v>
      </c>
      <c r="BE90" s="306">
        <v>0.50600000000000001</v>
      </c>
      <c r="BF90" s="306">
        <v>0.42499999999999999</v>
      </c>
      <c r="BG90" s="306">
        <v>0.35199999999999998</v>
      </c>
      <c r="BH90" s="306">
        <v>0.36299999999999999</v>
      </c>
      <c r="BI90" s="306">
        <v>0.26400000000000001</v>
      </c>
      <c r="BJ90" s="306">
        <v>0.22600000000000001</v>
      </c>
      <c r="BK90" s="306">
        <v>0.25600000000000001</v>
      </c>
      <c r="BL90" s="306">
        <v>0.27300000000000002</v>
      </c>
      <c r="BM90" s="306">
        <v>0.25900000000000001</v>
      </c>
      <c r="BN90" s="306">
        <v>0.34399999999999997</v>
      </c>
      <c r="BO90" s="306">
        <v>0.17499999999999999</v>
      </c>
      <c r="BP90" s="306">
        <v>0.215</v>
      </c>
      <c r="BQ90" s="306">
        <v>0</v>
      </c>
      <c r="BR90" s="306">
        <v>0</v>
      </c>
    </row>
    <row r="91" spans="2:70" x14ac:dyDescent="0.2">
      <c r="B91" s="482" t="s">
        <v>252</v>
      </c>
      <c r="C91" s="305">
        <v>0</v>
      </c>
      <c r="D91" s="305">
        <v>0</v>
      </c>
      <c r="E91" s="305">
        <v>0</v>
      </c>
      <c r="F91" s="305">
        <v>0</v>
      </c>
      <c r="G91" s="305">
        <v>0</v>
      </c>
      <c r="H91" s="305">
        <v>0</v>
      </c>
      <c r="I91" s="305">
        <v>270.46212000000003</v>
      </c>
      <c r="J91" s="305">
        <v>1319.131136</v>
      </c>
      <c r="K91" s="305">
        <v>1690.69555384</v>
      </c>
      <c r="L91" s="305">
        <v>1813.2592010000001</v>
      </c>
      <c r="M91" s="305">
        <v>1411.86164302</v>
      </c>
      <c r="N91" s="305">
        <v>1456.6652925099997</v>
      </c>
      <c r="O91" s="305">
        <v>1728.73310588</v>
      </c>
      <c r="P91" s="305">
        <v>1513.2056997099999</v>
      </c>
      <c r="Q91" s="305">
        <v>1492.38528021</v>
      </c>
      <c r="R91" s="305">
        <v>1429.6420836699999</v>
      </c>
      <c r="S91" s="305">
        <v>1460.2411842900001</v>
      </c>
      <c r="T91" s="305">
        <v>1062.1778443200001</v>
      </c>
      <c r="U91" s="305">
        <v>995.74078939000003</v>
      </c>
      <c r="V91" s="305">
        <v>971.04147915999988</v>
      </c>
      <c r="W91" s="305">
        <v>1051.92038484</v>
      </c>
      <c r="X91" s="305">
        <v>853.0808945</v>
      </c>
      <c r="Y91" s="305">
        <v>857.94260224000004</v>
      </c>
      <c r="Z91" s="305">
        <v>812.50040096999999</v>
      </c>
      <c r="AA91" s="305">
        <v>850.19229559999997</v>
      </c>
      <c r="AB91" s="305">
        <v>799.78309016999992</v>
      </c>
      <c r="AC91" s="305">
        <v>826.16164704000016</v>
      </c>
      <c r="AD91" s="305">
        <v>744.33489124999994</v>
      </c>
      <c r="AE91" s="305">
        <v>895.70746965999979</v>
      </c>
      <c r="AF91" s="305">
        <v>723.63409880999995</v>
      </c>
      <c r="AG91" s="305">
        <v>968.08808668999995</v>
      </c>
      <c r="AH91" s="305">
        <v>920.67836642000009</v>
      </c>
      <c r="AI91" s="305">
        <v>924.84891673000016</v>
      </c>
      <c r="AJ91" s="305">
        <v>1037.6084118900001</v>
      </c>
      <c r="AK91" s="305">
        <v>1024.6215593333334</v>
      </c>
      <c r="AL91" s="305">
        <v>1107.5596144500003</v>
      </c>
      <c r="AM91" s="305">
        <v>1166.5596264400001</v>
      </c>
      <c r="AN91" s="305">
        <v>1208.5899533700001</v>
      </c>
      <c r="AO91" s="305">
        <v>1309.8834374999997</v>
      </c>
      <c r="AP91" s="305">
        <v>1281.6906391200005</v>
      </c>
      <c r="AQ91" s="306">
        <v>1121.9909064800001</v>
      </c>
      <c r="AR91" s="306">
        <v>1163.9919612499998</v>
      </c>
      <c r="AS91" s="306">
        <v>1153.42793155</v>
      </c>
      <c r="AT91" s="306">
        <v>1132.95721587</v>
      </c>
      <c r="AU91" s="306">
        <v>1065</v>
      </c>
      <c r="AV91" s="306">
        <v>1155</v>
      </c>
      <c r="AW91" s="306">
        <v>1181</v>
      </c>
      <c r="AX91" s="306">
        <v>1937</v>
      </c>
      <c r="AY91" s="979"/>
      <c r="AZ91" s="953" t="s">
        <v>252</v>
      </c>
      <c r="BA91" s="306">
        <v>32.914436000000002</v>
      </c>
      <c r="BB91" s="306">
        <v>38.749552999999999</v>
      </c>
      <c r="BC91" s="306">
        <v>34.673512000000002</v>
      </c>
      <c r="BD91" s="306">
        <v>32.062522999999999</v>
      </c>
      <c r="BE91" s="306">
        <v>18.867647999999999</v>
      </c>
      <c r="BF91" s="306">
        <v>12.281765</v>
      </c>
      <c r="BG91" s="306">
        <v>9.8982860000000006</v>
      </c>
      <c r="BH91" s="306">
        <v>11.111834</v>
      </c>
      <c r="BI91" s="306">
        <v>7.8290920000000002</v>
      </c>
      <c r="BJ91" s="306">
        <v>7.7695100000000004</v>
      </c>
      <c r="BK91" s="306">
        <v>10.474926999999999</v>
      </c>
      <c r="BL91" s="306">
        <v>10.318657999999999</v>
      </c>
      <c r="BM91" s="306">
        <v>7.2665160000000002</v>
      </c>
      <c r="BN91" s="306">
        <v>9.8036600000000007</v>
      </c>
      <c r="BO91" s="306">
        <v>4.6656120000000003</v>
      </c>
      <c r="BP91" s="306">
        <v>6.4984549999999999</v>
      </c>
      <c r="BQ91" s="306">
        <v>10</v>
      </c>
      <c r="BR91" s="306">
        <v>7</v>
      </c>
    </row>
    <row r="92" spans="2:70" x14ac:dyDescent="0.2">
      <c r="B92" s="481" t="s">
        <v>1545</v>
      </c>
      <c r="C92" s="305"/>
      <c r="D92" s="305"/>
      <c r="E92" s="305"/>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305"/>
      <c r="AE92" s="305"/>
      <c r="AF92" s="305"/>
      <c r="AG92" s="305"/>
      <c r="AH92" s="305"/>
      <c r="AI92" s="305"/>
      <c r="AJ92" s="305"/>
      <c r="AK92" s="305"/>
      <c r="AL92" s="305"/>
      <c r="AM92" s="305"/>
      <c r="AN92" s="305"/>
      <c r="AO92" s="305"/>
      <c r="AP92" s="305"/>
      <c r="AQ92" s="306"/>
      <c r="AR92" s="306"/>
      <c r="AS92" s="306"/>
      <c r="AT92" s="306"/>
      <c r="AU92" s="306"/>
      <c r="AV92" s="306"/>
      <c r="AW92" s="306"/>
      <c r="AX92" s="306"/>
      <c r="AY92" s="979"/>
      <c r="AZ92" s="956"/>
      <c r="BA92" s="306"/>
      <c r="BB92" s="306"/>
      <c r="BC92" s="306"/>
      <c r="BD92" s="306"/>
      <c r="BE92" s="306"/>
      <c r="BF92" s="306"/>
      <c r="BG92" s="306"/>
      <c r="BH92" s="306"/>
      <c r="BI92" s="306"/>
      <c r="BJ92" s="306"/>
      <c r="BK92" s="306"/>
      <c r="BL92" s="306"/>
      <c r="BM92" s="306"/>
      <c r="BN92" s="306"/>
      <c r="BO92" s="306"/>
      <c r="BP92" s="306"/>
      <c r="BQ92" s="306"/>
      <c r="BR92" s="306"/>
    </row>
    <row r="93" spans="2:70" x14ac:dyDescent="0.2">
      <c r="B93" s="482" t="s">
        <v>1552</v>
      </c>
      <c r="C93" s="305">
        <v>0</v>
      </c>
      <c r="D93" s="305">
        <v>0</v>
      </c>
      <c r="E93" s="305">
        <v>0</v>
      </c>
      <c r="F93" s="305">
        <v>0</v>
      </c>
      <c r="G93" s="305">
        <v>0</v>
      </c>
      <c r="H93" s="305">
        <v>0</v>
      </c>
      <c r="I93" s="305">
        <v>2.46</v>
      </c>
      <c r="J93" s="305">
        <v>2.42</v>
      </c>
      <c r="K93" s="305">
        <v>1.3</v>
      </c>
      <c r="L93" s="305">
        <v>1.3169999999999999</v>
      </c>
      <c r="M93" s="305">
        <v>0.10100000000000001</v>
      </c>
      <c r="N93" s="305">
        <v>0.12</v>
      </c>
      <c r="O93" s="305">
        <v>0.14199999999999999</v>
      </c>
      <c r="P93" s="305">
        <v>0.13600000000000001</v>
      </c>
      <c r="Q93" s="305">
        <v>0.14299999999999999</v>
      </c>
      <c r="R93" s="305">
        <v>0.13400000000000001</v>
      </c>
      <c r="S93" s="305">
        <v>0.10100000000000001</v>
      </c>
      <c r="T93" s="305">
        <v>7.8E-2</v>
      </c>
      <c r="U93" s="305">
        <v>1.4909999999999999</v>
      </c>
      <c r="V93" s="305">
        <v>2.2320000000000002</v>
      </c>
      <c r="W93" s="305">
        <v>2.6310000000000002</v>
      </c>
      <c r="X93" s="305">
        <v>2.4500000000000002</v>
      </c>
      <c r="Y93" s="305">
        <v>2.4689999999999999</v>
      </c>
      <c r="Z93" s="305">
        <v>2.6390000000000002</v>
      </c>
      <c r="AA93" s="305">
        <v>2.5099999999999998</v>
      </c>
      <c r="AB93" s="305">
        <v>1.7310000000000001</v>
      </c>
      <c r="AC93" s="305">
        <v>1.6940000000000002</v>
      </c>
      <c r="AD93" s="305">
        <v>1.6659999999999999</v>
      </c>
      <c r="AE93" s="305">
        <v>1.7530000000000001</v>
      </c>
      <c r="AF93" s="305">
        <v>2.0590000000000002</v>
      </c>
      <c r="AG93" s="305">
        <v>1.9909999999999999</v>
      </c>
      <c r="AH93" s="305">
        <v>2.028</v>
      </c>
      <c r="AI93" s="305">
        <v>1.8439999999999999</v>
      </c>
      <c r="AJ93" s="305">
        <v>1.9329999999999998</v>
      </c>
      <c r="AK93" s="305">
        <v>2.3760000000000003</v>
      </c>
      <c r="AL93" s="305">
        <v>1.69</v>
      </c>
      <c r="AM93" s="305">
        <v>1.6139999999999999</v>
      </c>
      <c r="AN93" s="305">
        <v>1.667</v>
      </c>
      <c r="AO93" s="305">
        <v>2.0760000000000001</v>
      </c>
      <c r="AP93" s="305">
        <v>2.0339999999999998</v>
      </c>
      <c r="AQ93" s="306">
        <v>1.9730000000000001</v>
      </c>
      <c r="AR93" s="306">
        <v>1.7589999999999997</v>
      </c>
      <c r="AS93" s="306">
        <v>1.8519999999999999</v>
      </c>
      <c r="AT93" s="306">
        <v>2.1269999999999998</v>
      </c>
      <c r="AU93" s="306">
        <v>1</v>
      </c>
      <c r="AV93" s="306">
        <v>1</v>
      </c>
      <c r="AW93" s="306">
        <v>1</v>
      </c>
      <c r="AX93" s="306">
        <v>1</v>
      </c>
      <c r="AY93" s="979"/>
      <c r="AZ93" s="950" t="s">
        <v>2790</v>
      </c>
      <c r="BA93" s="306"/>
      <c r="BB93" s="306"/>
      <c r="BC93" s="306"/>
      <c r="BD93" s="306"/>
      <c r="BE93" s="306"/>
      <c r="BF93" s="306"/>
      <c r="BG93" s="306"/>
      <c r="BH93" s="306"/>
      <c r="BI93" s="306"/>
      <c r="BJ93" s="306"/>
      <c r="BK93" s="306"/>
      <c r="BL93" s="306"/>
      <c r="BM93" s="306"/>
      <c r="BN93" s="306"/>
      <c r="BO93" s="306"/>
      <c r="BP93" s="306"/>
      <c r="BQ93" s="306"/>
      <c r="BR93" s="306"/>
    </row>
    <row r="94" spans="2:70" x14ac:dyDescent="0.2">
      <c r="B94" s="482" t="s">
        <v>252</v>
      </c>
      <c r="C94" s="305">
        <v>0</v>
      </c>
      <c r="D94" s="305">
        <v>0</v>
      </c>
      <c r="E94" s="305">
        <v>0</v>
      </c>
      <c r="F94" s="305">
        <v>0</v>
      </c>
      <c r="G94" s="305">
        <v>0</v>
      </c>
      <c r="H94" s="305">
        <v>0</v>
      </c>
      <c r="I94" s="305">
        <v>2.09</v>
      </c>
      <c r="J94" s="305">
        <v>1</v>
      </c>
      <c r="K94" s="305">
        <v>1</v>
      </c>
      <c r="L94" s="305">
        <v>1.036</v>
      </c>
      <c r="M94" s="305">
        <v>1.88</v>
      </c>
      <c r="N94" s="305">
        <v>2.2400000000000002</v>
      </c>
      <c r="O94" s="305">
        <v>4.5388590000000004</v>
      </c>
      <c r="P94" s="305">
        <v>3.282</v>
      </c>
      <c r="Q94" s="305">
        <v>2.9590000000000001</v>
      </c>
      <c r="R94" s="305">
        <v>2.722</v>
      </c>
      <c r="S94" s="305">
        <v>1.8666560000000001</v>
      </c>
      <c r="T94" s="305">
        <v>0.95599999999999996</v>
      </c>
      <c r="U94" s="305">
        <v>12.321477</v>
      </c>
      <c r="V94" s="305">
        <v>23.021051</v>
      </c>
      <c r="W94" s="305">
        <v>22.552752810000001</v>
      </c>
      <c r="X94" s="305">
        <v>24.277946</v>
      </c>
      <c r="Y94" s="305">
        <v>19.608922999999997</v>
      </c>
      <c r="Z94" s="305">
        <v>21.148718499999998</v>
      </c>
      <c r="AA94" s="305">
        <v>20.6127185</v>
      </c>
      <c r="AB94" s="305">
        <v>17.650272000000001</v>
      </c>
      <c r="AC94" s="305">
        <v>34.008131999999996</v>
      </c>
      <c r="AD94" s="305">
        <v>40.591281000000002</v>
      </c>
      <c r="AE94" s="305">
        <v>41.585372999999997</v>
      </c>
      <c r="AF94" s="305">
        <v>72.207840000000004</v>
      </c>
      <c r="AG94" s="305">
        <v>54.289074999999997</v>
      </c>
      <c r="AH94" s="305">
        <v>61.793323000000001</v>
      </c>
      <c r="AI94" s="305">
        <v>70.201163500000007</v>
      </c>
      <c r="AJ94" s="305">
        <v>80.132266999999999</v>
      </c>
      <c r="AK94" s="305">
        <v>124.21754199999999</v>
      </c>
      <c r="AL94" s="305">
        <v>93.020546999999993</v>
      </c>
      <c r="AM94" s="305">
        <v>86.394932000000011</v>
      </c>
      <c r="AN94" s="305">
        <v>92.904176000000007</v>
      </c>
      <c r="AO94" s="305">
        <v>109.718604</v>
      </c>
      <c r="AP94" s="305">
        <v>98.897368</v>
      </c>
      <c r="AQ94" s="306">
        <v>92.891829000000001</v>
      </c>
      <c r="AR94" s="306">
        <v>88.910976000000005</v>
      </c>
      <c r="AS94" s="306">
        <v>88.948153000000005</v>
      </c>
      <c r="AT94" s="306">
        <v>110.49703899999999</v>
      </c>
      <c r="AU94" s="306">
        <v>47</v>
      </c>
      <c r="AV94" s="306">
        <v>30</v>
      </c>
      <c r="AW94" s="306">
        <v>31</v>
      </c>
      <c r="AX94" s="306">
        <v>36</v>
      </c>
      <c r="AY94" s="979"/>
      <c r="AZ94" s="951" t="s">
        <v>1552</v>
      </c>
      <c r="BA94" s="306">
        <f>BA97+BA100+BA103+BA106</f>
        <v>5629.7110000000002</v>
      </c>
      <c r="BB94" s="306">
        <f>BB97+BB100+BB103+BB106</f>
        <v>6076.433</v>
      </c>
      <c r="BC94" s="306">
        <f t="shared" ref="BC94:BG95" si="11">BC97+BC100+BC103+BC106</f>
        <v>6770.8469999999998</v>
      </c>
      <c r="BD94" s="306">
        <f t="shared" si="11"/>
        <v>6696.6739999999991</v>
      </c>
      <c r="BE94" s="306">
        <f t="shared" si="11"/>
        <v>6527.8559999999998</v>
      </c>
      <c r="BF94" s="306">
        <f t="shared" si="11"/>
        <v>7379.6640000000007</v>
      </c>
      <c r="BG94" s="306">
        <f t="shared" si="11"/>
        <v>8367.5550000000003</v>
      </c>
      <c r="BH94" s="306">
        <f t="shared" ref="BH94:BJ95" si="12">+BH97+BH100+BH103+BH106</f>
        <v>8903.7240000000002</v>
      </c>
      <c r="BI94" s="306">
        <f t="shared" si="12"/>
        <v>9000.6909999999989</v>
      </c>
      <c r="BJ94" s="306">
        <f t="shared" si="12"/>
        <v>10201.028</v>
      </c>
      <c r="BK94" s="306">
        <f>+BK97+BK100+BK103+BK106</f>
        <v>8638.5660000000007</v>
      </c>
      <c r="BL94" s="306">
        <f>+BL97+BL100+BL103+BL106</f>
        <v>11874.075999999999</v>
      </c>
      <c r="BM94" s="306">
        <f t="shared" ref="BM94:BP95" si="13">+BM97+BM100+BM103+BM106</f>
        <v>12233.376</v>
      </c>
      <c r="BN94" s="306">
        <f t="shared" si="13"/>
        <v>13315.835000000001</v>
      </c>
      <c r="BO94" s="306">
        <f t="shared" si="13"/>
        <v>14125.555</v>
      </c>
      <c r="BP94" s="306">
        <f t="shared" si="13"/>
        <v>16957.474000000002</v>
      </c>
      <c r="BQ94" s="306">
        <v>18925</v>
      </c>
      <c r="BR94" s="306">
        <v>22059</v>
      </c>
    </row>
    <row r="95" spans="2:70" x14ac:dyDescent="0.2">
      <c r="B95" s="482"/>
      <c r="C95" s="305"/>
      <c r="D95" s="305"/>
      <c r="E95" s="305"/>
      <c r="F95" s="305"/>
      <c r="G95" s="305"/>
      <c r="H95" s="305"/>
      <c r="I95" s="305"/>
      <c r="J95" s="305"/>
      <c r="K95" s="305"/>
      <c r="L95" s="305"/>
      <c r="M95" s="305"/>
      <c r="N95" s="305"/>
      <c r="O95" s="305"/>
      <c r="P95" s="305"/>
      <c r="Q95" s="305"/>
      <c r="R95" s="305"/>
      <c r="S95" s="305"/>
      <c r="T95" s="305"/>
      <c r="U95" s="305"/>
      <c r="V95" s="305"/>
      <c r="W95" s="305"/>
      <c r="X95" s="305"/>
      <c r="Y95" s="305"/>
      <c r="Z95" s="305"/>
      <c r="AA95" s="305"/>
      <c r="AB95" s="305"/>
      <c r="AC95" s="305"/>
      <c r="AD95" s="305"/>
      <c r="AE95" s="305"/>
      <c r="AF95" s="305"/>
      <c r="AG95" s="305"/>
      <c r="AH95" s="305"/>
      <c r="AI95" s="305"/>
      <c r="AJ95" s="305"/>
      <c r="AK95" s="305"/>
      <c r="AL95" s="305"/>
      <c r="AM95" s="305"/>
      <c r="AN95" s="305"/>
      <c r="AO95" s="305"/>
      <c r="AP95" s="305"/>
      <c r="AQ95" s="306"/>
      <c r="AR95" s="306"/>
      <c r="AS95" s="306"/>
      <c r="AT95" s="306"/>
      <c r="AU95" s="306"/>
      <c r="AV95" s="306"/>
      <c r="AW95" s="306"/>
      <c r="AX95" s="306"/>
      <c r="AY95" s="979"/>
      <c r="AZ95" s="951" t="s">
        <v>252</v>
      </c>
      <c r="BA95" s="306">
        <f>BA98+BA101+BA104+BA107</f>
        <v>203871.16869298002</v>
      </c>
      <c r="BB95" s="306">
        <f>BB98+BB101+BB104+BB107</f>
        <v>224484.10059300001</v>
      </c>
      <c r="BC95" s="306">
        <f t="shared" si="11"/>
        <v>255946.948294</v>
      </c>
      <c r="BD95" s="306">
        <f t="shared" si="11"/>
        <v>284378.507163</v>
      </c>
      <c r="BE95" s="306">
        <f t="shared" si="11"/>
        <v>260538.02154528652</v>
      </c>
      <c r="BF95" s="306">
        <f t="shared" si="11"/>
        <v>292722.30305700004</v>
      </c>
      <c r="BG95" s="306">
        <f t="shared" si="11"/>
        <v>332765.39662399999</v>
      </c>
      <c r="BH95" s="306">
        <f t="shared" si="12"/>
        <v>376359.13787136995</v>
      </c>
      <c r="BI95" s="306">
        <f t="shared" si="12"/>
        <v>369514.07828762935</v>
      </c>
      <c r="BJ95" s="306">
        <f t="shared" si="12"/>
        <v>444198.65752430668</v>
      </c>
      <c r="BK95" s="306">
        <f>+BK98+BK101+BK104+BK107</f>
        <v>362258.58292373002</v>
      </c>
      <c r="BL95" s="306">
        <f>+BL98+BL101+BL104+BL107</f>
        <v>546209.87662352994</v>
      </c>
      <c r="BM95" s="306">
        <f t="shared" si="13"/>
        <v>574368.07333415514</v>
      </c>
      <c r="BN95" s="306">
        <f t="shared" si="13"/>
        <v>736001.85401554324</v>
      </c>
      <c r="BO95" s="306">
        <f t="shared" si="13"/>
        <v>748092.51062345784</v>
      </c>
      <c r="BP95" s="306">
        <f t="shared" si="13"/>
        <v>894228.05254697835</v>
      </c>
      <c r="BQ95" s="306">
        <v>1085871</v>
      </c>
      <c r="BR95" s="306">
        <v>1293077</v>
      </c>
    </row>
    <row r="96" spans="2:70" x14ac:dyDescent="0.2">
      <c r="B96" s="479" t="s">
        <v>1560</v>
      </c>
      <c r="C96" s="478"/>
      <c r="D96" s="478"/>
      <c r="E96" s="478"/>
      <c r="F96" s="478"/>
      <c r="G96" s="478"/>
      <c r="H96" s="478"/>
      <c r="I96" s="478"/>
      <c r="J96" s="478"/>
      <c r="K96" s="478"/>
      <c r="L96" s="478"/>
      <c r="M96" s="478"/>
      <c r="N96" s="478"/>
      <c r="O96" s="478"/>
      <c r="P96" s="478"/>
      <c r="Q96" s="478"/>
      <c r="R96" s="478"/>
      <c r="S96" s="478"/>
      <c r="T96" s="478"/>
      <c r="U96" s="478"/>
      <c r="V96" s="478"/>
      <c r="W96" s="478"/>
      <c r="X96" s="478"/>
      <c r="Y96" s="478"/>
      <c r="Z96" s="478"/>
      <c r="AA96" s="478"/>
      <c r="AB96" s="478"/>
      <c r="AC96" s="478"/>
      <c r="AD96" s="478"/>
      <c r="AE96" s="478"/>
      <c r="AF96" s="478"/>
      <c r="AG96" s="478"/>
      <c r="AH96" s="478"/>
      <c r="AI96" s="305"/>
      <c r="AJ96" s="305"/>
      <c r="AK96" s="305"/>
      <c r="AL96" s="305"/>
      <c r="AM96" s="305"/>
      <c r="AN96" s="305"/>
      <c r="AO96" s="305"/>
      <c r="AP96" s="305"/>
      <c r="AQ96" s="306"/>
      <c r="AR96" s="306"/>
      <c r="AS96" s="306"/>
      <c r="AT96" s="306"/>
      <c r="AU96" s="306"/>
      <c r="AV96" s="306"/>
      <c r="AW96" s="306"/>
      <c r="AX96" s="306"/>
      <c r="AY96" s="979"/>
      <c r="AZ96" s="952" t="s">
        <v>1547</v>
      </c>
      <c r="BA96" s="306"/>
      <c r="BB96" s="306"/>
      <c r="BC96" s="306"/>
      <c r="BD96" s="306"/>
      <c r="BE96" s="306"/>
      <c r="BF96" s="306"/>
      <c r="BG96" s="306"/>
      <c r="BH96" s="306"/>
      <c r="BI96" s="306"/>
      <c r="BJ96" s="306"/>
      <c r="BK96" s="306"/>
      <c r="BL96" s="306"/>
      <c r="BM96" s="306"/>
      <c r="BN96" s="306"/>
      <c r="BO96" s="306"/>
      <c r="BP96" s="306"/>
      <c r="BQ96" s="306"/>
      <c r="BR96" s="306"/>
    </row>
    <row r="97" spans="2:70" x14ac:dyDescent="0.2">
      <c r="B97" s="480" t="s">
        <v>1552</v>
      </c>
      <c r="C97" s="305">
        <v>0</v>
      </c>
      <c r="D97" s="305">
        <v>0</v>
      </c>
      <c r="E97" s="305">
        <v>0</v>
      </c>
      <c r="F97" s="305">
        <v>0</v>
      </c>
      <c r="G97" s="305">
        <v>0</v>
      </c>
      <c r="H97" s="305"/>
      <c r="I97" s="305">
        <v>106.18399999999998</v>
      </c>
      <c r="J97" s="305">
        <v>121.914</v>
      </c>
      <c r="K97" s="305">
        <v>158.238</v>
      </c>
      <c r="L97" s="305">
        <v>216.41</v>
      </c>
      <c r="M97" s="305">
        <v>480.82000000000005</v>
      </c>
      <c r="N97" s="305">
        <v>270.44499999999994</v>
      </c>
      <c r="O97" s="305">
        <v>283.29825</v>
      </c>
      <c r="P97" s="305">
        <v>316.98599999999999</v>
      </c>
      <c r="Q97" s="305">
        <v>353.79500000000002</v>
      </c>
      <c r="R97" s="305">
        <v>365.44233167000004</v>
      </c>
      <c r="S97" s="305">
        <v>470.41300000000001</v>
      </c>
      <c r="T97" s="305">
        <v>525.68899999999996</v>
      </c>
      <c r="U97" s="305">
        <v>511.18600000000004</v>
      </c>
      <c r="V97" s="305">
        <v>589.06600000000003</v>
      </c>
      <c r="W97" s="305">
        <v>576.82349999999997</v>
      </c>
      <c r="X97" s="305">
        <v>727.69799999999998</v>
      </c>
      <c r="Y97" s="305">
        <v>886.41300000000001</v>
      </c>
      <c r="Z97" s="305">
        <v>823.50700000000006</v>
      </c>
      <c r="AA97" s="305">
        <v>872.14499999999998</v>
      </c>
      <c r="AB97" s="305">
        <v>979.82799999999997</v>
      </c>
      <c r="AC97" s="305">
        <v>1311.3309999999997</v>
      </c>
      <c r="AD97" s="305">
        <v>1724.8658333333335</v>
      </c>
      <c r="AE97" s="305">
        <v>1646.6979999999999</v>
      </c>
      <c r="AF97" s="305">
        <v>1470.953</v>
      </c>
      <c r="AG97" s="305">
        <v>1842.1329999999998</v>
      </c>
      <c r="AH97" s="305">
        <v>1965.2429999999999</v>
      </c>
      <c r="AI97" s="305">
        <v>2019.7919999999999</v>
      </c>
      <c r="AJ97" s="305">
        <v>2209.288</v>
      </c>
      <c r="AK97" s="305">
        <v>2426.2020000000002</v>
      </c>
      <c r="AL97" s="305">
        <v>2933.2409000000002</v>
      </c>
      <c r="AM97" s="305">
        <v>3713.6659999999997</v>
      </c>
      <c r="AN97" s="305">
        <v>3926.3280000000004</v>
      </c>
      <c r="AO97" s="305">
        <v>4541.8220000000001</v>
      </c>
      <c r="AP97" s="305">
        <v>3370.201</v>
      </c>
      <c r="AQ97" s="306">
        <v>3677.5459999999994</v>
      </c>
      <c r="AR97" s="306">
        <v>3697.6619999999994</v>
      </c>
      <c r="AS97" s="306">
        <v>4085.0650000000001</v>
      </c>
      <c r="AT97" s="306">
        <v>4538.299</v>
      </c>
      <c r="AU97" s="306">
        <v>4224</v>
      </c>
      <c r="AV97" s="306">
        <v>4537</v>
      </c>
      <c r="AW97" s="306">
        <v>4864</v>
      </c>
      <c r="AX97" s="306">
        <v>5366</v>
      </c>
      <c r="AY97" s="979"/>
      <c r="AZ97" s="953" t="s">
        <v>1552</v>
      </c>
      <c r="BA97" s="306">
        <v>461.60700000000003</v>
      </c>
      <c r="BB97" s="306">
        <v>523.48099999999999</v>
      </c>
      <c r="BC97" s="306">
        <v>528.89700000000005</v>
      </c>
      <c r="BD97" s="306">
        <v>562.95299999999997</v>
      </c>
      <c r="BE97" s="306">
        <v>556.98099999999999</v>
      </c>
      <c r="BF97" s="306">
        <v>599.90899999999999</v>
      </c>
      <c r="BG97" s="306">
        <v>652.38099999999997</v>
      </c>
      <c r="BH97" s="306">
        <v>708.73</v>
      </c>
      <c r="BI97" s="306">
        <v>691.38199999999995</v>
      </c>
      <c r="BJ97" s="306">
        <v>796.56500000000005</v>
      </c>
      <c r="BK97" s="306">
        <v>658.75199999999995</v>
      </c>
      <c r="BL97" s="306">
        <v>778.76</v>
      </c>
      <c r="BM97" s="306">
        <v>765.452</v>
      </c>
      <c r="BN97" s="306">
        <v>829.73400000000004</v>
      </c>
      <c r="BO97" s="306">
        <v>764.03499999999997</v>
      </c>
      <c r="BP97" s="306">
        <v>818.89599999999996</v>
      </c>
      <c r="BQ97" s="306">
        <v>1532</v>
      </c>
      <c r="BR97" s="306">
        <v>1122</v>
      </c>
    </row>
    <row r="98" spans="2:70" x14ac:dyDescent="0.2">
      <c r="B98" s="480" t="s">
        <v>252</v>
      </c>
      <c r="C98" s="305">
        <v>0</v>
      </c>
      <c r="D98" s="305">
        <v>0</v>
      </c>
      <c r="E98" s="305">
        <v>0</v>
      </c>
      <c r="F98" s="305">
        <v>0</v>
      </c>
      <c r="G98" s="305">
        <v>0</v>
      </c>
      <c r="H98" s="305"/>
      <c r="I98" s="305">
        <v>4051.3023063300002</v>
      </c>
      <c r="J98" s="305">
        <v>4960.9957148499998</v>
      </c>
      <c r="K98" s="305">
        <v>6045.242062489001</v>
      </c>
      <c r="L98" s="305">
        <v>6911.7123631085005</v>
      </c>
      <c r="M98" s="305">
        <v>13028.96809466</v>
      </c>
      <c r="N98" s="305">
        <v>8284.4693199602007</v>
      </c>
      <c r="O98" s="305">
        <v>8796.6007768386007</v>
      </c>
      <c r="P98" s="305">
        <v>10227.947404179999</v>
      </c>
      <c r="Q98" s="305">
        <v>12586.927240559999</v>
      </c>
      <c r="R98" s="305">
        <v>12195.68246573</v>
      </c>
      <c r="S98" s="305">
        <v>13747.243959839998</v>
      </c>
      <c r="T98" s="305">
        <v>16030.356439210002</v>
      </c>
      <c r="U98" s="305">
        <v>16376.766479308</v>
      </c>
      <c r="V98" s="305">
        <v>22221.126710559998</v>
      </c>
      <c r="W98" s="305">
        <v>27865.632807999995</v>
      </c>
      <c r="X98" s="305">
        <v>38672.800622669994</v>
      </c>
      <c r="Y98" s="305">
        <v>39952.617539154708</v>
      </c>
      <c r="Z98" s="305">
        <v>35132.109853899994</v>
      </c>
      <c r="AA98" s="305">
        <v>39183.42781162</v>
      </c>
      <c r="AB98" s="305">
        <v>44753.385688580005</v>
      </c>
      <c r="AC98" s="305">
        <v>51486.143579940006</v>
      </c>
      <c r="AD98" s="305">
        <v>76787.568014723336</v>
      </c>
      <c r="AE98" s="305">
        <v>84846.238945149991</v>
      </c>
      <c r="AF98" s="305">
        <v>78665.53241130001</v>
      </c>
      <c r="AG98" s="305">
        <v>94744.299685920021</v>
      </c>
      <c r="AH98" s="305">
        <v>107159.10432054001</v>
      </c>
      <c r="AI98" s="305">
        <v>109966.66128232001</v>
      </c>
      <c r="AJ98" s="305">
        <v>118236.09182089</v>
      </c>
      <c r="AK98" s="305">
        <v>126304.18620540001</v>
      </c>
      <c r="AL98" s="305">
        <v>144310.94350041001</v>
      </c>
      <c r="AM98" s="305">
        <v>157019.74237485399</v>
      </c>
      <c r="AN98" s="305">
        <v>161332.473261957</v>
      </c>
      <c r="AO98" s="305">
        <v>172677.12559377</v>
      </c>
      <c r="AP98" s="305">
        <v>184613.99925235001</v>
      </c>
      <c r="AQ98" s="306">
        <v>191606.04479525005</v>
      </c>
      <c r="AR98" s="306">
        <v>187462.81599064998</v>
      </c>
      <c r="AS98" s="306">
        <v>199094.98100686001</v>
      </c>
      <c r="AT98" s="306">
        <v>219487.517664015</v>
      </c>
      <c r="AU98" s="306">
        <v>200547</v>
      </c>
      <c r="AV98" s="306">
        <v>204236</v>
      </c>
      <c r="AW98" s="306">
        <v>222103</v>
      </c>
      <c r="AX98" s="306">
        <v>253585</v>
      </c>
      <c r="AY98" s="979"/>
      <c r="AZ98" s="953" t="s">
        <v>252</v>
      </c>
      <c r="BA98" s="306">
        <v>91420.00992827001</v>
      </c>
      <c r="BB98" s="306">
        <v>92482.806809999995</v>
      </c>
      <c r="BC98" s="306">
        <v>95630.775347999996</v>
      </c>
      <c r="BD98" s="306">
        <v>102218.45488</v>
      </c>
      <c r="BE98" s="306">
        <v>105393.12446492001</v>
      </c>
      <c r="BF98" s="306">
        <v>106709.23286400001</v>
      </c>
      <c r="BG98" s="306">
        <v>112437.692553</v>
      </c>
      <c r="BH98" s="306">
        <v>122222.45884762998</v>
      </c>
      <c r="BI98" s="306">
        <v>121937.05002226001</v>
      </c>
      <c r="BJ98" s="306">
        <v>129261.01289778001</v>
      </c>
      <c r="BK98" s="306">
        <v>92904.060131370017</v>
      </c>
      <c r="BL98" s="306">
        <v>109490.61599822002</v>
      </c>
      <c r="BM98" s="306">
        <v>147598.30988527398</v>
      </c>
      <c r="BN98" s="306">
        <v>154117.93039212967</v>
      </c>
      <c r="BO98" s="306">
        <v>121916.39221723001</v>
      </c>
      <c r="BP98" s="306">
        <v>146296.22391434453</v>
      </c>
      <c r="BQ98" s="306">
        <v>166696</v>
      </c>
      <c r="BR98" s="306">
        <v>178136</v>
      </c>
    </row>
    <row r="99" spans="2:70" x14ac:dyDescent="0.2">
      <c r="B99" s="481" t="s">
        <v>1547</v>
      </c>
      <c r="C99" s="305"/>
      <c r="D99" s="305"/>
      <c r="E99" s="305"/>
      <c r="F99" s="305"/>
      <c r="G99" s="305"/>
      <c r="H99" s="305"/>
      <c r="I99" s="305"/>
      <c r="J99" s="305"/>
      <c r="K99" s="305"/>
      <c r="L99" s="305"/>
      <c r="M99" s="305"/>
      <c r="N99" s="305"/>
      <c r="O99" s="305"/>
      <c r="P99" s="305"/>
      <c r="Q99" s="305"/>
      <c r="R99" s="305"/>
      <c r="S99" s="305"/>
      <c r="T99" s="305"/>
      <c r="U99" s="305"/>
      <c r="V99" s="305"/>
      <c r="W99" s="305"/>
      <c r="X99" s="305"/>
      <c r="Y99" s="305"/>
      <c r="Z99" s="305"/>
      <c r="AA99" s="305"/>
      <c r="AB99" s="305"/>
      <c r="AC99" s="305"/>
      <c r="AD99" s="305"/>
      <c r="AE99" s="305"/>
      <c r="AF99" s="305"/>
      <c r="AG99" s="305"/>
      <c r="AH99" s="305"/>
      <c r="AI99" s="305"/>
      <c r="AJ99" s="305"/>
      <c r="AK99" s="305"/>
      <c r="AL99" s="305"/>
      <c r="AM99" s="305"/>
      <c r="AN99" s="305"/>
      <c r="AO99" s="305"/>
      <c r="AP99" s="305"/>
      <c r="AQ99" s="306"/>
      <c r="AR99" s="306"/>
      <c r="AS99" s="306"/>
      <c r="AT99" s="306"/>
      <c r="AU99" s="306"/>
      <c r="AV99" s="306"/>
      <c r="AW99" s="306"/>
      <c r="AX99" s="306"/>
      <c r="AY99" s="979"/>
      <c r="AZ99" s="952" t="s">
        <v>1543</v>
      </c>
      <c r="BA99" s="306"/>
      <c r="BB99" s="306"/>
      <c r="BC99" s="306"/>
      <c r="BD99" s="306"/>
      <c r="BE99" s="306"/>
      <c r="BF99" s="306"/>
      <c r="BG99" s="306"/>
      <c r="BH99" s="306"/>
      <c r="BI99" s="306"/>
      <c r="BJ99" s="306"/>
      <c r="BK99" s="306"/>
      <c r="BL99" s="306"/>
      <c r="BM99" s="306"/>
      <c r="BN99" s="306"/>
      <c r="BO99" s="306"/>
      <c r="BP99" s="306"/>
      <c r="BQ99" s="306"/>
      <c r="BR99" s="306"/>
    </row>
    <row r="100" spans="2:70" x14ac:dyDescent="0.2">
      <c r="B100" s="482" t="s">
        <v>1552</v>
      </c>
      <c r="C100" s="305">
        <v>0</v>
      </c>
      <c r="D100" s="305">
        <v>0</v>
      </c>
      <c r="E100" s="305">
        <v>0</v>
      </c>
      <c r="F100" s="305">
        <v>0</v>
      </c>
      <c r="G100" s="305">
        <v>0</v>
      </c>
      <c r="H100" s="305">
        <v>0</v>
      </c>
      <c r="I100" s="305">
        <v>11.718999999999999</v>
      </c>
      <c r="J100" s="305">
        <v>11.493</v>
      </c>
      <c r="K100" s="305">
        <v>12.555</v>
      </c>
      <c r="L100" s="305">
        <v>13.541</v>
      </c>
      <c r="M100" s="305">
        <v>37.326000000000001</v>
      </c>
      <c r="N100" s="305">
        <v>26.533999999999999</v>
      </c>
      <c r="O100" s="305">
        <v>29.478000000000002</v>
      </c>
      <c r="P100" s="305">
        <v>35.528999999999996</v>
      </c>
      <c r="Q100" s="305">
        <v>42.650999999999996</v>
      </c>
      <c r="R100" s="305">
        <v>46.192999999999998</v>
      </c>
      <c r="S100" s="305">
        <v>53.846999999999994</v>
      </c>
      <c r="T100" s="305">
        <v>55.450999999999993</v>
      </c>
      <c r="U100" s="305">
        <v>62.397000000000006</v>
      </c>
      <c r="V100" s="305">
        <v>74.335999999999999</v>
      </c>
      <c r="W100" s="305">
        <v>86.626499999999993</v>
      </c>
      <c r="X100" s="305">
        <v>164.20100000000002</v>
      </c>
      <c r="Y100" s="305">
        <v>129.40100000000001</v>
      </c>
      <c r="Z100" s="305">
        <v>134.96100000000001</v>
      </c>
      <c r="AA100" s="305">
        <v>142</v>
      </c>
      <c r="AB100" s="305">
        <v>155</v>
      </c>
      <c r="AC100" s="305">
        <v>379.29399999999998</v>
      </c>
      <c r="AD100" s="305">
        <v>481.45600000000002</v>
      </c>
      <c r="AE100" s="305">
        <v>240.02500000000001</v>
      </c>
      <c r="AF100" s="305">
        <v>229.47300000000001</v>
      </c>
      <c r="AG100" s="305">
        <v>249.58099999999999</v>
      </c>
      <c r="AH100" s="305">
        <v>284.31799999999998</v>
      </c>
      <c r="AI100" s="305">
        <v>305.815</v>
      </c>
      <c r="AJ100" s="305">
        <v>344.49600000000004</v>
      </c>
      <c r="AK100" s="305">
        <v>376.38499999999999</v>
      </c>
      <c r="AL100" s="305">
        <v>423.92949999999996</v>
      </c>
      <c r="AM100" s="305">
        <v>460.72199999999998</v>
      </c>
      <c r="AN100" s="305">
        <v>489.01900000000001</v>
      </c>
      <c r="AO100" s="305">
        <v>523.52499999999998</v>
      </c>
      <c r="AP100" s="305">
        <v>542.47199999999998</v>
      </c>
      <c r="AQ100" s="306">
        <v>578.37300000000005</v>
      </c>
      <c r="AR100" s="306">
        <v>545.85800000000006</v>
      </c>
      <c r="AS100" s="306">
        <v>559.49399999999991</v>
      </c>
      <c r="AT100" s="306">
        <v>608.31500000000005</v>
      </c>
      <c r="AU100" s="306">
        <v>624</v>
      </c>
      <c r="AV100" s="306">
        <v>598</v>
      </c>
      <c r="AW100" s="306">
        <v>640</v>
      </c>
      <c r="AX100" s="306">
        <v>645</v>
      </c>
      <c r="AY100" s="979"/>
      <c r="AZ100" s="953" t="s">
        <v>1552</v>
      </c>
      <c r="BA100" s="306">
        <v>2236.7310000000002</v>
      </c>
      <c r="BB100" s="306">
        <v>2237.7890000000002</v>
      </c>
      <c r="BC100" s="306">
        <v>2464.431</v>
      </c>
      <c r="BD100" s="306">
        <v>2101.91</v>
      </c>
      <c r="BE100" s="306">
        <v>2314.6219999999998</v>
      </c>
      <c r="BF100" s="306">
        <v>2573.0430000000001</v>
      </c>
      <c r="BG100" s="306">
        <v>3026.913</v>
      </c>
      <c r="BH100" s="306">
        <v>3038.6390000000001</v>
      </c>
      <c r="BI100" s="306">
        <v>3261.5459999999998</v>
      </c>
      <c r="BJ100" s="306">
        <v>3428.1689999999999</v>
      </c>
      <c r="BK100" s="306">
        <v>2799.67</v>
      </c>
      <c r="BL100" s="306">
        <v>3062.9450000000002</v>
      </c>
      <c r="BM100" s="306">
        <v>3114.9110000000001</v>
      </c>
      <c r="BN100" s="306">
        <v>3044.4250000000002</v>
      </c>
      <c r="BO100" s="306">
        <v>3369.07</v>
      </c>
      <c r="BP100" s="306">
        <v>3958.4369999999999</v>
      </c>
      <c r="BQ100" s="306">
        <v>3677</v>
      </c>
      <c r="BR100" s="306">
        <v>4232</v>
      </c>
    </row>
    <row r="101" spans="2:70" x14ac:dyDescent="0.2">
      <c r="B101" s="482" t="s">
        <v>252</v>
      </c>
      <c r="C101" s="305">
        <v>0</v>
      </c>
      <c r="D101" s="305">
        <v>0</v>
      </c>
      <c r="E101" s="305">
        <v>0</v>
      </c>
      <c r="F101" s="305">
        <v>0</v>
      </c>
      <c r="G101" s="305">
        <v>0</v>
      </c>
      <c r="H101" s="305">
        <v>0</v>
      </c>
      <c r="I101" s="305">
        <v>80.706879049999998</v>
      </c>
      <c r="J101" s="305">
        <v>67.065479500000009</v>
      </c>
      <c r="K101" s="305">
        <v>70.581595879999995</v>
      </c>
      <c r="L101" s="305">
        <v>105.52871047999999</v>
      </c>
      <c r="M101" s="305">
        <v>273.02039752000002</v>
      </c>
      <c r="N101" s="305">
        <v>156.408751</v>
      </c>
      <c r="O101" s="305">
        <v>264.23280297000002</v>
      </c>
      <c r="P101" s="305">
        <v>1386.4942116699999</v>
      </c>
      <c r="Q101" s="305">
        <v>2480.0548852900001</v>
      </c>
      <c r="R101" s="305">
        <v>2294.2122807599999</v>
      </c>
      <c r="S101" s="305">
        <v>2205.7085080699999</v>
      </c>
      <c r="T101" s="305">
        <v>1794.00688732</v>
      </c>
      <c r="U101" s="305">
        <v>1874.5431843400002</v>
      </c>
      <c r="V101" s="305">
        <v>2141.4158734600001</v>
      </c>
      <c r="W101" s="305">
        <v>5078.3971486</v>
      </c>
      <c r="X101" s="305">
        <v>13875.28677977</v>
      </c>
      <c r="Y101" s="305">
        <v>14832.18240474</v>
      </c>
      <c r="Z101" s="305">
        <v>15940.736036679995</v>
      </c>
      <c r="AA101" s="305">
        <v>17281</v>
      </c>
      <c r="AB101" s="305">
        <v>20653</v>
      </c>
      <c r="AC101" s="305">
        <v>24156.625169520004</v>
      </c>
      <c r="AD101" s="305">
        <v>36032.546457300006</v>
      </c>
      <c r="AE101" s="305">
        <v>35961.925990559983</v>
      </c>
      <c r="AF101" s="305">
        <v>39485.894844020004</v>
      </c>
      <c r="AG101" s="305">
        <v>41272.644277700005</v>
      </c>
      <c r="AH101" s="305">
        <v>49368.133046550007</v>
      </c>
      <c r="AI101" s="305">
        <v>51336.451567200005</v>
      </c>
      <c r="AJ101" s="305">
        <v>54784.539110060003</v>
      </c>
      <c r="AK101" s="305">
        <v>56980.782927849992</v>
      </c>
      <c r="AL101" s="305">
        <v>66690.909153490007</v>
      </c>
      <c r="AM101" s="305">
        <v>71847.197427149993</v>
      </c>
      <c r="AN101" s="305">
        <v>73667.810219499996</v>
      </c>
      <c r="AO101" s="305">
        <v>74584.052749509996</v>
      </c>
      <c r="AP101" s="305">
        <v>80182.73432068</v>
      </c>
      <c r="AQ101" s="306">
        <v>82985.355804680003</v>
      </c>
      <c r="AR101" s="306">
        <v>78511.268018889998</v>
      </c>
      <c r="AS101" s="306">
        <v>76481.853527579995</v>
      </c>
      <c r="AT101" s="306">
        <v>80791.25033866</v>
      </c>
      <c r="AU101" s="306">
        <v>82493</v>
      </c>
      <c r="AV101" s="306">
        <v>80036</v>
      </c>
      <c r="AW101" s="306">
        <v>83492</v>
      </c>
      <c r="AX101" s="306">
        <v>90353</v>
      </c>
      <c r="AY101" s="979"/>
      <c r="AZ101" s="953" t="s">
        <v>252</v>
      </c>
      <c r="BA101" s="306">
        <v>4499.5347781</v>
      </c>
      <c r="BB101" s="306">
        <v>3738.5816249999998</v>
      </c>
      <c r="BC101" s="306">
        <v>3640.2303019999999</v>
      </c>
      <c r="BD101" s="306">
        <v>6755.4262680000002</v>
      </c>
      <c r="BE101" s="306">
        <v>6765.5738804915009</v>
      </c>
      <c r="BF101" s="306">
        <v>6236.5322900000001</v>
      </c>
      <c r="BG101" s="306">
        <v>7715.0738579999997</v>
      </c>
      <c r="BH101" s="306">
        <v>8981.4591846499989</v>
      </c>
      <c r="BI101" s="306">
        <v>12085.010164079999</v>
      </c>
      <c r="BJ101" s="306">
        <v>15002.621747610001</v>
      </c>
      <c r="BK101" s="306">
        <v>15009.104662170001</v>
      </c>
      <c r="BL101" s="306">
        <v>21596.408679820004</v>
      </c>
      <c r="BM101" s="306">
        <v>27117.899845989999</v>
      </c>
      <c r="BN101" s="306">
        <v>30573.388682990004</v>
      </c>
      <c r="BO101" s="306">
        <v>55027.734801729996</v>
      </c>
      <c r="BP101" s="306">
        <v>37397.377962750004</v>
      </c>
      <c r="BQ101" s="306">
        <v>63474</v>
      </c>
      <c r="BR101" s="306">
        <v>99331</v>
      </c>
    </row>
    <row r="102" spans="2:70" x14ac:dyDescent="0.2">
      <c r="B102" s="481" t="s">
        <v>1543</v>
      </c>
      <c r="C102" s="305"/>
      <c r="D102" s="305"/>
      <c r="E102" s="305"/>
      <c r="F102" s="305"/>
      <c r="G102" s="305"/>
      <c r="H102" s="305"/>
      <c r="I102" s="305"/>
      <c r="J102" s="305"/>
      <c r="K102" s="305"/>
      <c r="L102" s="305"/>
      <c r="M102" s="305"/>
      <c r="N102" s="305"/>
      <c r="O102" s="305"/>
      <c r="P102" s="305"/>
      <c r="Q102" s="305"/>
      <c r="R102" s="305"/>
      <c r="S102" s="305"/>
      <c r="T102" s="305"/>
      <c r="U102" s="305"/>
      <c r="V102" s="305"/>
      <c r="W102" s="305"/>
      <c r="X102" s="305"/>
      <c r="Y102" s="305"/>
      <c r="Z102" s="305"/>
      <c r="AA102" s="305"/>
      <c r="AB102" s="305"/>
      <c r="AC102" s="305"/>
      <c r="AD102" s="305"/>
      <c r="AE102" s="305"/>
      <c r="AF102" s="305"/>
      <c r="AG102" s="305"/>
      <c r="AH102" s="305"/>
      <c r="AI102" s="305"/>
      <c r="AJ102" s="305"/>
      <c r="AK102" s="305"/>
      <c r="AL102" s="305"/>
      <c r="AM102" s="305"/>
      <c r="AN102" s="305"/>
      <c r="AO102" s="305"/>
      <c r="AP102" s="305"/>
      <c r="AQ102" s="306"/>
      <c r="AR102" s="306"/>
      <c r="AS102" s="306"/>
      <c r="AT102" s="306"/>
      <c r="AU102" s="306"/>
      <c r="AV102" s="306"/>
      <c r="AW102" s="306"/>
      <c r="AX102" s="306"/>
      <c r="AY102" s="979"/>
      <c r="AZ102" s="952" t="s">
        <v>2788</v>
      </c>
      <c r="BA102" s="306"/>
      <c r="BB102" s="306"/>
      <c r="BC102" s="306"/>
      <c r="BD102" s="306"/>
      <c r="BE102" s="306"/>
      <c r="BF102" s="306"/>
      <c r="BG102" s="306"/>
      <c r="BH102" s="306"/>
      <c r="BI102" s="306"/>
      <c r="BJ102" s="306"/>
      <c r="BK102" s="306"/>
      <c r="BL102" s="306"/>
      <c r="BM102" s="306"/>
      <c r="BN102" s="306"/>
      <c r="BO102" s="306"/>
      <c r="BP102" s="306"/>
      <c r="BQ102" s="306"/>
      <c r="BR102" s="306"/>
    </row>
    <row r="103" spans="2:70" x14ac:dyDescent="0.2">
      <c r="B103" s="482" t="s">
        <v>1552</v>
      </c>
      <c r="C103" s="305">
        <v>0</v>
      </c>
      <c r="D103" s="305">
        <v>0</v>
      </c>
      <c r="E103" s="305">
        <v>0</v>
      </c>
      <c r="F103" s="305">
        <v>0</v>
      </c>
      <c r="G103" s="305">
        <v>0</v>
      </c>
      <c r="H103" s="305">
        <v>0</v>
      </c>
      <c r="I103" s="305">
        <v>14.901999999999999</v>
      </c>
      <c r="J103" s="305">
        <v>20.084</v>
      </c>
      <c r="K103" s="305">
        <v>29.359000000000002</v>
      </c>
      <c r="L103" s="305">
        <v>66.251999999999995</v>
      </c>
      <c r="M103" s="305">
        <v>155.714</v>
      </c>
      <c r="N103" s="305">
        <v>86.038999999999987</v>
      </c>
      <c r="O103" s="305">
        <v>89.932249999999996</v>
      </c>
      <c r="P103" s="305">
        <v>97.136999999999986</v>
      </c>
      <c r="Q103" s="305">
        <v>107.30199999999998</v>
      </c>
      <c r="R103" s="305">
        <v>117.93503</v>
      </c>
      <c r="S103" s="305">
        <v>136.67500000000001</v>
      </c>
      <c r="T103" s="305">
        <v>146.25899999999999</v>
      </c>
      <c r="U103" s="305">
        <v>179.285</v>
      </c>
      <c r="V103" s="305">
        <v>208.90199999999999</v>
      </c>
      <c r="W103" s="305">
        <v>226.43700000000001</v>
      </c>
      <c r="X103" s="305">
        <v>299.40500000000003</v>
      </c>
      <c r="Y103" s="305">
        <v>429.4</v>
      </c>
      <c r="Z103" s="305">
        <v>362.28</v>
      </c>
      <c r="AA103" s="305">
        <v>366.78899999999993</v>
      </c>
      <c r="AB103" s="305">
        <v>406</v>
      </c>
      <c r="AC103" s="305">
        <v>459.86199999999997</v>
      </c>
      <c r="AD103" s="305">
        <v>500.62800000000004</v>
      </c>
      <c r="AE103" s="305">
        <v>506.221</v>
      </c>
      <c r="AF103" s="305">
        <v>508.35400000000004</v>
      </c>
      <c r="AG103" s="305">
        <v>571.26800000000003</v>
      </c>
      <c r="AH103" s="305">
        <v>595.83299999999986</v>
      </c>
      <c r="AI103" s="305">
        <v>588.00800000000004</v>
      </c>
      <c r="AJ103" s="305">
        <v>620.928</v>
      </c>
      <c r="AK103" s="305">
        <v>623.31599999999992</v>
      </c>
      <c r="AL103" s="305">
        <v>706.68039999999996</v>
      </c>
      <c r="AM103" s="305">
        <v>758.87599999999998</v>
      </c>
      <c r="AN103" s="305">
        <v>732.06299999999999</v>
      </c>
      <c r="AO103" s="305">
        <v>762.83299999999997</v>
      </c>
      <c r="AP103" s="305">
        <v>814.71500000000003</v>
      </c>
      <c r="AQ103" s="306">
        <v>970.25600000000009</v>
      </c>
      <c r="AR103" s="306">
        <v>1039.6289999999999</v>
      </c>
      <c r="AS103" s="306">
        <v>1079.5229999999999</v>
      </c>
      <c r="AT103" s="306">
        <v>1180.1689999999999</v>
      </c>
      <c r="AU103" s="306">
        <v>1262</v>
      </c>
      <c r="AV103" s="306">
        <v>1160</v>
      </c>
      <c r="AW103" s="306">
        <v>1285</v>
      </c>
      <c r="AX103" s="306">
        <v>1345</v>
      </c>
      <c r="AY103" s="979"/>
      <c r="AZ103" s="953" t="s">
        <v>1552</v>
      </c>
      <c r="BA103" s="306">
        <v>1464.23</v>
      </c>
      <c r="BB103" s="306">
        <v>1615.6759999999999</v>
      </c>
      <c r="BC103" s="306">
        <v>1799.972</v>
      </c>
      <c r="BD103" s="306">
        <v>1698.211</v>
      </c>
      <c r="BE103" s="306">
        <v>1619.278</v>
      </c>
      <c r="BF103" s="306">
        <v>1841.508</v>
      </c>
      <c r="BG103" s="306">
        <v>2066.7820000000002</v>
      </c>
      <c r="BH103" s="306">
        <v>2212.0700000000002</v>
      </c>
      <c r="BI103" s="306">
        <v>2169.875</v>
      </c>
      <c r="BJ103" s="306">
        <v>2528.154</v>
      </c>
      <c r="BK103" s="306">
        <v>2102.0160000000001</v>
      </c>
      <c r="BL103" s="306">
        <v>2531.105</v>
      </c>
      <c r="BM103" s="306">
        <v>4837.2129999999997</v>
      </c>
      <c r="BN103" s="306">
        <v>5311.6660000000002</v>
      </c>
      <c r="BO103" s="306">
        <v>5851.8829999999998</v>
      </c>
      <c r="BP103" s="306">
        <v>6257.2910000000002</v>
      </c>
      <c r="BQ103" s="306">
        <v>6540</v>
      </c>
      <c r="BR103" s="306">
        <v>7818</v>
      </c>
    </row>
    <row r="104" spans="2:70" x14ac:dyDescent="0.2">
      <c r="B104" s="482" t="s">
        <v>252</v>
      </c>
      <c r="C104" s="305">
        <v>0</v>
      </c>
      <c r="D104" s="305">
        <v>0</v>
      </c>
      <c r="E104" s="305">
        <v>0</v>
      </c>
      <c r="F104" s="305">
        <v>0</v>
      </c>
      <c r="G104" s="305">
        <v>0</v>
      </c>
      <c r="H104" s="305">
        <v>0</v>
      </c>
      <c r="I104" s="305">
        <v>14.860546449999999</v>
      </c>
      <c r="J104" s="305">
        <v>24.299994300000002</v>
      </c>
      <c r="K104" s="305">
        <v>91.050455999999997</v>
      </c>
      <c r="L104" s="305">
        <v>148.97242900999998</v>
      </c>
      <c r="M104" s="305">
        <v>347.77283399999999</v>
      </c>
      <c r="N104" s="305">
        <v>178.248265</v>
      </c>
      <c r="O104" s="305">
        <v>187.79488929999999</v>
      </c>
      <c r="P104" s="305">
        <v>166.91447399999996</v>
      </c>
      <c r="Q104" s="305">
        <v>167.57650900000002</v>
      </c>
      <c r="R104" s="305">
        <v>245.38527400000004</v>
      </c>
      <c r="S104" s="305">
        <v>341.22859219999998</v>
      </c>
      <c r="T104" s="305">
        <v>297.27678030000004</v>
      </c>
      <c r="U104" s="305">
        <v>320.40368804000002</v>
      </c>
      <c r="V104" s="305">
        <v>501.49055900000002</v>
      </c>
      <c r="W104" s="305">
        <v>630.69780029999993</v>
      </c>
      <c r="X104" s="305">
        <v>625.53692100000001</v>
      </c>
      <c r="Y104" s="305">
        <v>877.1823617</v>
      </c>
      <c r="Z104" s="305">
        <v>970.0780211</v>
      </c>
      <c r="AA104" s="305">
        <v>1086.2896694999999</v>
      </c>
      <c r="AB104" s="305">
        <v>1015</v>
      </c>
      <c r="AC104" s="305">
        <v>908.81600499999979</v>
      </c>
      <c r="AD104" s="305">
        <v>1047.1232660000003</v>
      </c>
      <c r="AE104" s="305">
        <v>1220.369588</v>
      </c>
      <c r="AF104" s="305">
        <v>1221.5956259999998</v>
      </c>
      <c r="AG104" s="305">
        <v>1317.7148669999999</v>
      </c>
      <c r="AH104" s="305">
        <v>1682.0180270000001</v>
      </c>
      <c r="AI104" s="305">
        <v>2134.3877171699996</v>
      </c>
      <c r="AJ104" s="305">
        <v>2004.8544140000001</v>
      </c>
      <c r="AK104" s="305">
        <v>1850.0106828</v>
      </c>
      <c r="AL104" s="305">
        <v>2343.4329282900003</v>
      </c>
      <c r="AM104" s="305">
        <v>2601.8401219999992</v>
      </c>
      <c r="AN104" s="305">
        <v>2379.8465860199999</v>
      </c>
      <c r="AO104" s="305">
        <v>2219.47935353</v>
      </c>
      <c r="AP104" s="305">
        <v>2561.4380168199996</v>
      </c>
      <c r="AQ104" s="306">
        <v>3404.0084474400005</v>
      </c>
      <c r="AR104" s="306">
        <v>2482.8608165799997</v>
      </c>
      <c r="AS104" s="306">
        <v>2085.1635178800002</v>
      </c>
      <c r="AT104" s="306">
        <v>2787.7769067600002</v>
      </c>
      <c r="AU104" s="306">
        <v>3637</v>
      </c>
      <c r="AV104" s="306">
        <v>2307</v>
      </c>
      <c r="AW104" s="306">
        <v>2427</v>
      </c>
      <c r="AX104" s="306">
        <v>3195</v>
      </c>
      <c r="AY104" s="979"/>
      <c r="AZ104" s="953" t="s">
        <v>252</v>
      </c>
      <c r="BA104" s="306">
        <v>51373.812752129998</v>
      </c>
      <c r="BB104" s="306">
        <v>60912.387626999996</v>
      </c>
      <c r="BC104" s="306">
        <v>72274.269784999997</v>
      </c>
      <c r="BD104" s="306">
        <v>73683.8465</v>
      </c>
      <c r="BE104" s="306">
        <v>59207.032753845044</v>
      </c>
      <c r="BF104" s="306">
        <v>74665.188859000002</v>
      </c>
      <c r="BG104" s="306">
        <v>87869.849568999998</v>
      </c>
      <c r="BH104" s="306">
        <v>102095.73147543</v>
      </c>
      <c r="BI104" s="306">
        <v>96422.074518599387</v>
      </c>
      <c r="BJ104" s="306">
        <v>118868.00124907673</v>
      </c>
      <c r="BK104" s="306">
        <v>94520.835595670011</v>
      </c>
      <c r="BL104" s="306">
        <v>127690.57063233999</v>
      </c>
      <c r="BM104" s="306">
        <v>218809.69090685222</v>
      </c>
      <c r="BN104" s="306">
        <v>302014.27245094179</v>
      </c>
      <c r="BO104" s="306">
        <v>319669.16458310786</v>
      </c>
      <c r="BP104" s="306">
        <v>367973.89084193122</v>
      </c>
      <c r="BQ104" s="306">
        <v>407852</v>
      </c>
      <c r="BR104" s="306">
        <v>488162</v>
      </c>
    </row>
    <row r="105" spans="2:70" x14ac:dyDescent="0.2">
      <c r="B105" s="481" t="s">
        <v>1544</v>
      </c>
      <c r="C105" s="305"/>
      <c r="D105" s="305"/>
      <c r="E105" s="305"/>
      <c r="F105" s="305"/>
      <c r="G105" s="305"/>
      <c r="H105" s="305"/>
      <c r="I105" s="305"/>
      <c r="J105" s="305"/>
      <c r="K105" s="305"/>
      <c r="L105" s="305"/>
      <c r="M105" s="305"/>
      <c r="N105" s="305"/>
      <c r="O105" s="305"/>
      <c r="P105" s="305"/>
      <c r="Q105" s="305"/>
      <c r="R105" s="305"/>
      <c r="S105" s="305"/>
      <c r="T105" s="305"/>
      <c r="U105" s="305"/>
      <c r="V105" s="305"/>
      <c r="W105" s="305"/>
      <c r="X105" s="305"/>
      <c r="Y105" s="305"/>
      <c r="Z105" s="305"/>
      <c r="AA105" s="305"/>
      <c r="AB105" s="305"/>
      <c r="AC105" s="305"/>
      <c r="AD105" s="305"/>
      <c r="AE105" s="305"/>
      <c r="AF105" s="305"/>
      <c r="AG105" s="305"/>
      <c r="AH105" s="305"/>
      <c r="AI105" s="305"/>
      <c r="AJ105" s="305"/>
      <c r="AK105" s="305"/>
      <c r="AL105" s="305"/>
      <c r="AM105" s="305"/>
      <c r="AN105" s="305"/>
      <c r="AO105" s="305"/>
      <c r="AP105" s="305"/>
      <c r="AQ105" s="306"/>
      <c r="AR105" s="306"/>
      <c r="AS105" s="306"/>
      <c r="AT105" s="306"/>
      <c r="AU105" s="306"/>
      <c r="AV105" s="306"/>
      <c r="AW105" s="306"/>
      <c r="AX105" s="306"/>
      <c r="AY105" s="979"/>
      <c r="AZ105" s="952" t="s">
        <v>2784</v>
      </c>
      <c r="BA105" s="306"/>
      <c r="BB105" s="306"/>
      <c r="BC105" s="306"/>
      <c r="BD105" s="306"/>
      <c r="BE105" s="306"/>
      <c r="BF105" s="306"/>
      <c r="BG105" s="306"/>
      <c r="BH105" s="306"/>
      <c r="BI105" s="306"/>
      <c r="BJ105" s="306"/>
      <c r="BK105" s="306"/>
      <c r="BL105" s="306"/>
      <c r="BM105" s="306"/>
      <c r="BN105" s="306"/>
      <c r="BO105" s="306"/>
      <c r="BP105" s="306"/>
      <c r="BQ105" s="306"/>
      <c r="BR105" s="306"/>
    </row>
    <row r="106" spans="2:70" x14ac:dyDescent="0.2">
      <c r="B106" s="482" t="s">
        <v>1552</v>
      </c>
      <c r="C106" s="305">
        <v>0</v>
      </c>
      <c r="D106" s="305">
        <v>0</v>
      </c>
      <c r="E106" s="305">
        <v>0</v>
      </c>
      <c r="F106" s="305">
        <v>0</v>
      </c>
      <c r="G106" s="305">
        <v>0</v>
      </c>
      <c r="H106" s="305">
        <v>0</v>
      </c>
      <c r="I106" s="305">
        <v>69.756999999999991</v>
      </c>
      <c r="J106" s="305">
        <v>79.182000000000002</v>
      </c>
      <c r="K106" s="305">
        <v>102.87199999999999</v>
      </c>
      <c r="L106" s="305">
        <v>121.206</v>
      </c>
      <c r="M106" s="305">
        <v>256.02000000000004</v>
      </c>
      <c r="N106" s="305">
        <v>138.22299999999998</v>
      </c>
      <c r="O106" s="305">
        <v>144.505</v>
      </c>
      <c r="P106" s="305">
        <v>162.54999999999998</v>
      </c>
      <c r="Q106" s="305">
        <v>175.99100000000004</v>
      </c>
      <c r="R106" s="305">
        <v>160.13129081000002</v>
      </c>
      <c r="S106" s="305">
        <v>234.916</v>
      </c>
      <c r="T106" s="305">
        <v>276.90199999999999</v>
      </c>
      <c r="U106" s="305">
        <v>211.19</v>
      </c>
      <c r="V106" s="305">
        <v>235.44399999999999</v>
      </c>
      <c r="W106" s="305">
        <v>170.7</v>
      </c>
      <c r="X106" s="305">
        <v>162.92399999999998</v>
      </c>
      <c r="Y106" s="305">
        <v>171.54200000000003</v>
      </c>
      <c r="Z106" s="305">
        <v>197.28100000000003</v>
      </c>
      <c r="AA106" s="305">
        <v>227.08499999999998</v>
      </c>
      <c r="AB106" s="305">
        <v>251.49799999999993</v>
      </c>
      <c r="AC106" s="305">
        <v>278.92999999999989</v>
      </c>
      <c r="AD106" s="305">
        <v>379.10233333333338</v>
      </c>
      <c r="AE106" s="305">
        <v>496.49899999999997</v>
      </c>
      <c r="AF106" s="305">
        <v>434.851</v>
      </c>
      <c r="AG106" s="305">
        <v>467.94</v>
      </c>
      <c r="AH106" s="305">
        <v>523.93100000000004</v>
      </c>
      <c r="AI106" s="305">
        <v>519.79</v>
      </c>
      <c r="AJ106" s="305">
        <v>553.41300000000012</v>
      </c>
      <c r="AK106" s="305">
        <v>636.65900000000022</v>
      </c>
      <c r="AL106" s="305">
        <v>839.86000000000013</v>
      </c>
      <c r="AM106" s="305">
        <v>1206.9059999999999</v>
      </c>
      <c r="AN106" s="305">
        <v>1336.825</v>
      </c>
      <c r="AO106" s="305">
        <v>1664.8480000000002</v>
      </c>
      <c r="AP106" s="305">
        <v>917.03599999999994</v>
      </c>
      <c r="AQ106" s="306">
        <v>985.44599999999991</v>
      </c>
      <c r="AR106" s="306">
        <v>1036.548</v>
      </c>
      <c r="AS106" s="306">
        <v>1180.183</v>
      </c>
      <c r="AT106" s="306">
        <v>1386.1890000000003</v>
      </c>
      <c r="AU106" s="306">
        <v>1399</v>
      </c>
      <c r="AV106" s="306">
        <v>1441</v>
      </c>
      <c r="AW106" s="306">
        <v>1446</v>
      </c>
      <c r="AX106" s="306">
        <v>1740</v>
      </c>
      <c r="AY106" s="979"/>
      <c r="AZ106" s="953" t="s">
        <v>1552</v>
      </c>
      <c r="BA106" s="306">
        <v>1467.143</v>
      </c>
      <c r="BB106" s="306">
        <v>1699.4870000000001</v>
      </c>
      <c r="BC106" s="306">
        <v>1977.547</v>
      </c>
      <c r="BD106" s="306">
        <v>2333.6</v>
      </c>
      <c r="BE106" s="306">
        <v>2036.9749999999999</v>
      </c>
      <c r="BF106" s="306">
        <v>2365.2040000000002</v>
      </c>
      <c r="BG106" s="306">
        <v>2621.4789999999998</v>
      </c>
      <c r="BH106" s="306">
        <v>2944.2849999999999</v>
      </c>
      <c r="BI106" s="306">
        <v>2877.8879999999999</v>
      </c>
      <c r="BJ106" s="306">
        <v>3448.14</v>
      </c>
      <c r="BK106" s="306">
        <v>3078.1280000000002</v>
      </c>
      <c r="BL106" s="306">
        <v>5501.2659999999996</v>
      </c>
      <c r="BM106" s="306">
        <v>3515.8</v>
      </c>
      <c r="BN106" s="306">
        <v>4130.01</v>
      </c>
      <c r="BO106" s="306">
        <v>4140.567</v>
      </c>
      <c r="BP106" s="306">
        <v>5922.85</v>
      </c>
      <c r="BQ106" s="306">
        <v>7176</v>
      </c>
      <c r="BR106" s="306">
        <v>8888</v>
      </c>
    </row>
    <row r="107" spans="2:70" x14ac:dyDescent="0.2">
      <c r="B107" s="482" t="s">
        <v>252</v>
      </c>
      <c r="C107" s="305">
        <v>0</v>
      </c>
      <c r="D107" s="305">
        <v>0</v>
      </c>
      <c r="E107" s="305">
        <v>0</v>
      </c>
      <c r="F107" s="305">
        <v>0</v>
      </c>
      <c r="G107" s="305">
        <v>0</v>
      </c>
      <c r="H107" s="305">
        <v>0</v>
      </c>
      <c r="I107" s="305">
        <v>3863.0118808300003</v>
      </c>
      <c r="J107" s="305">
        <v>4780.3549860800003</v>
      </c>
      <c r="K107" s="305">
        <v>5746.5030090590008</v>
      </c>
      <c r="L107" s="305">
        <v>6500.0264128785002</v>
      </c>
      <c r="M107" s="305">
        <v>11996.6823871</v>
      </c>
      <c r="N107" s="305">
        <v>7693.3012638602004</v>
      </c>
      <c r="O107" s="305">
        <v>8012.6458201686009</v>
      </c>
      <c r="P107" s="305">
        <v>8283.3187259999995</v>
      </c>
      <c r="Q107" s="305">
        <v>9263.6482544999981</v>
      </c>
      <c r="R107" s="305">
        <v>8790.7414231999992</v>
      </c>
      <c r="S107" s="305">
        <v>9563.7411266099989</v>
      </c>
      <c r="T107" s="305">
        <v>12379.95093988</v>
      </c>
      <c r="U107" s="305">
        <v>12162.471191848001</v>
      </c>
      <c r="V107" s="305">
        <v>17043.631982779996</v>
      </c>
      <c r="W107" s="305">
        <v>18181.580262819993</v>
      </c>
      <c r="X107" s="305">
        <v>20084.923859299997</v>
      </c>
      <c r="Y107" s="305">
        <v>17037.514591644704</v>
      </c>
      <c r="Z107" s="305">
        <v>11902.522395709999</v>
      </c>
      <c r="AA107" s="305">
        <v>13969.479411600001</v>
      </c>
      <c r="AB107" s="305">
        <v>15076.520255870002</v>
      </c>
      <c r="AC107" s="305">
        <v>16120.417782660001</v>
      </c>
      <c r="AD107" s="305">
        <v>22091.744390546664</v>
      </c>
      <c r="AE107" s="305">
        <v>27919.912393080005</v>
      </c>
      <c r="AF107" s="305">
        <v>24179.016063960004</v>
      </c>
      <c r="AG107" s="305">
        <v>25870.630803420001</v>
      </c>
      <c r="AH107" s="305">
        <v>28411.575594220001</v>
      </c>
      <c r="AI107" s="305">
        <v>27156.338627600002</v>
      </c>
      <c r="AJ107" s="305">
        <v>28658.511738429999</v>
      </c>
      <c r="AK107" s="305">
        <v>31002.081982299995</v>
      </c>
      <c r="AL107" s="305">
        <v>36013.041812350006</v>
      </c>
      <c r="AM107" s="305">
        <v>41030.577857729986</v>
      </c>
      <c r="AN107" s="305">
        <v>41849.706144480006</v>
      </c>
      <c r="AO107" s="305">
        <v>44686.464421940007</v>
      </c>
      <c r="AP107" s="305">
        <v>49465.591077479992</v>
      </c>
      <c r="AQ107" s="306">
        <v>54234.920461700007</v>
      </c>
      <c r="AR107" s="306">
        <v>52717.477762289993</v>
      </c>
      <c r="AS107" s="306">
        <v>62011.681194969999</v>
      </c>
      <c r="AT107" s="306">
        <v>73293.169951864998</v>
      </c>
      <c r="AU107" s="306">
        <v>66809</v>
      </c>
      <c r="AV107" s="306">
        <v>73871</v>
      </c>
      <c r="AW107" s="306">
        <v>76447</v>
      </c>
      <c r="AX107" s="306">
        <v>93281</v>
      </c>
      <c r="AY107" s="979"/>
      <c r="AZ107" s="953" t="s">
        <v>252</v>
      </c>
      <c r="BA107" s="306">
        <v>56577.811234479996</v>
      </c>
      <c r="BB107" s="306">
        <v>67350.324531000006</v>
      </c>
      <c r="BC107" s="306">
        <v>84401.672858999998</v>
      </c>
      <c r="BD107" s="306">
        <v>101720.779515</v>
      </c>
      <c r="BE107" s="306">
        <v>89172.290446029991</v>
      </c>
      <c r="BF107" s="306">
        <v>105111.349044</v>
      </c>
      <c r="BG107" s="306">
        <v>124742.780644</v>
      </c>
      <c r="BH107" s="306">
        <v>143059.48836365997</v>
      </c>
      <c r="BI107" s="306">
        <v>139069.94358268997</v>
      </c>
      <c r="BJ107" s="306">
        <v>181067.02162983996</v>
      </c>
      <c r="BK107" s="306">
        <v>159824.58253452001</v>
      </c>
      <c r="BL107" s="306">
        <v>287432.28131314996</v>
      </c>
      <c r="BM107" s="306">
        <v>180842.17269603899</v>
      </c>
      <c r="BN107" s="306">
        <v>249296.2624894818</v>
      </c>
      <c r="BO107" s="306">
        <v>251479.21902138996</v>
      </c>
      <c r="BP107" s="306">
        <v>342560.55982795253</v>
      </c>
      <c r="BQ107" s="306">
        <v>447849</v>
      </c>
      <c r="BR107" s="306">
        <v>527447</v>
      </c>
    </row>
    <row r="108" spans="2:70" x14ac:dyDescent="0.2">
      <c r="B108" s="481" t="s">
        <v>1545</v>
      </c>
      <c r="C108" s="305"/>
      <c r="D108" s="305"/>
      <c r="E108" s="305"/>
      <c r="F108" s="305"/>
      <c r="G108" s="305"/>
      <c r="H108" s="305"/>
      <c r="I108" s="305"/>
      <c r="J108" s="305"/>
      <c r="K108" s="305"/>
      <c r="L108" s="305"/>
      <c r="M108" s="305"/>
      <c r="N108" s="305"/>
      <c r="O108" s="305"/>
      <c r="P108" s="305"/>
      <c r="Q108" s="305"/>
      <c r="R108" s="305"/>
      <c r="S108" s="305"/>
      <c r="T108" s="305"/>
      <c r="U108" s="305"/>
      <c r="V108" s="305"/>
      <c r="W108" s="305"/>
      <c r="X108" s="305"/>
      <c r="Y108" s="305"/>
      <c r="Z108" s="305"/>
      <c r="AA108" s="305"/>
      <c r="AB108" s="305"/>
      <c r="AC108" s="305"/>
      <c r="AD108" s="305"/>
      <c r="AE108" s="305"/>
      <c r="AF108" s="305"/>
      <c r="AG108" s="305"/>
      <c r="AH108" s="305"/>
      <c r="AI108" s="305"/>
      <c r="AJ108" s="305"/>
      <c r="AK108" s="305"/>
      <c r="AL108" s="305"/>
      <c r="AM108" s="305"/>
      <c r="AN108" s="305"/>
      <c r="AO108" s="305"/>
      <c r="AP108" s="305"/>
      <c r="AQ108" s="306"/>
      <c r="AR108" s="306"/>
      <c r="AS108" s="306"/>
      <c r="AT108" s="306"/>
      <c r="AU108" s="306"/>
      <c r="AV108" s="306"/>
      <c r="AW108" s="306"/>
      <c r="AX108" s="306"/>
      <c r="AY108" s="979"/>
      <c r="AZ108" s="958"/>
      <c r="BA108" s="306"/>
      <c r="BB108" s="306"/>
      <c r="BC108" s="306"/>
      <c r="BD108" s="306"/>
      <c r="BE108" s="306"/>
      <c r="BF108" s="306"/>
      <c r="BG108" s="306"/>
      <c r="BH108" s="306"/>
      <c r="BI108" s="306"/>
      <c r="BJ108" s="306"/>
      <c r="BK108" s="306"/>
      <c r="BL108" s="306"/>
      <c r="BM108" s="306"/>
      <c r="BN108" s="306"/>
      <c r="BO108" s="306"/>
      <c r="BP108" s="306"/>
      <c r="BQ108" s="306"/>
      <c r="BR108" s="306"/>
    </row>
    <row r="109" spans="2:70" x14ac:dyDescent="0.2">
      <c r="B109" s="482" t="s">
        <v>1552</v>
      </c>
      <c r="C109" s="305">
        <v>0</v>
      </c>
      <c r="D109" s="305">
        <v>0</v>
      </c>
      <c r="E109" s="305">
        <v>0</v>
      </c>
      <c r="F109" s="305">
        <v>0</v>
      </c>
      <c r="G109" s="305">
        <v>0</v>
      </c>
      <c r="H109" s="305">
        <v>0</v>
      </c>
      <c r="I109" s="305">
        <v>9.8060000000000009</v>
      </c>
      <c r="J109" s="305">
        <v>11.154999999999999</v>
      </c>
      <c r="K109" s="305">
        <v>13.452</v>
      </c>
      <c r="L109" s="305">
        <v>15.411</v>
      </c>
      <c r="M109" s="305">
        <v>31.759999999999998</v>
      </c>
      <c r="N109" s="305">
        <v>19.649000000000001</v>
      </c>
      <c r="O109" s="305">
        <v>19.382999999999999</v>
      </c>
      <c r="P109" s="305">
        <v>21.77</v>
      </c>
      <c r="Q109" s="305">
        <v>27.850999999999999</v>
      </c>
      <c r="R109" s="305">
        <v>41.183010859999996</v>
      </c>
      <c r="S109" s="305">
        <v>44.975000000000001</v>
      </c>
      <c r="T109" s="305">
        <v>47.076999999999998</v>
      </c>
      <c r="U109" s="305">
        <v>58.314</v>
      </c>
      <c r="V109" s="305">
        <v>70.384</v>
      </c>
      <c r="W109" s="305">
        <v>93.06</v>
      </c>
      <c r="X109" s="305">
        <v>101.16800000000001</v>
      </c>
      <c r="Y109" s="305">
        <v>156.07</v>
      </c>
      <c r="Z109" s="305">
        <v>128.98499999999999</v>
      </c>
      <c r="AA109" s="305">
        <v>136.27100000000002</v>
      </c>
      <c r="AB109" s="305">
        <v>167.33</v>
      </c>
      <c r="AC109" s="305">
        <v>193.24499999999998</v>
      </c>
      <c r="AD109" s="305">
        <v>363.67949999999996</v>
      </c>
      <c r="AE109" s="305">
        <v>403.95299999999997</v>
      </c>
      <c r="AF109" s="305">
        <v>298.27499999999998</v>
      </c>
      <c r="AG109" s="305">
        <v>553.34399999999994</v>
      </c>
      <c r="AH109" s="305">
        <v>561.16100000000006</v>
      </c>
      <c r="AI109" s="305">
        <v>606.17899999999997</v>
      </c>
      <c r="AJ109" s="305">
        <v>690.45099999999991</v>
      </c>
      <c r="AK109" s="305">
        <v>789.8420000000001</v>
      </c>
      <c r="AL109" s="305">
        <v>962.77100000000019</v>
      </c>
      <c r="AM109" s="305">
        <v>1287.1619999999998</v>
      </c>
      <c r="AN109" s="305">
        <v>1368.421</v>
      </c>
      <c r="AO109" s="305">
        <v>1590.6160000000002</v>
      </c>
      <c r="AP109" s="305">
        <v>1095.9780000000001</v>
      </c>
      <c r="AQ109" s="306">
        <v>1143.4709999999998</v>
      </c>
      <c r="AR109" s="306">
        <v>1075.6269999999997</v>
      </c>
      <c r="AS109" s="306">
        <v>1265.8650000000002</v>
      </c>
      <c r="AT109" s="306">
        <v>1363.6259999999997</v>
      </c>
      <c r="AU109" s="306">
        <v>939</v>
      </c>
      <c r="AV109" s="306">
        <v>1339</v>
      </c>
      <c r="AW109" s="306">
        <v>1494</v>
      </c>
      <c r="AX109" s="306">
        <v>1636</v>
      </c>
      <c r="AY109" s="979"/>
      <c r="AZ109" s="950" t="s">
        <v>2791</v>
      </c>
      <c r="BA109" s="306"/>
      <c r="BB109" s="306"/>
      <c r="BC109" s="306"/>
      <c r="BD109" s="306"/>
      <c r="BE109" s="306"/>
      <c r="BF109" s="306"/>
      <c r="BG109" s="306"/>
      <c r="BH109" s="306"/>
      <c r="BI109" s="306"/>
      <c r="BJ109" s="306"/>
      <c r="BK109" s="306"/>
      <c r="BL109" s="306"/>
      <c r="BM109" s="306"/>
      <c r="BN109" s="306"/>
      <c r="BO109" s="306"/>
      <c r="BP109" s="306"/>
      <c r="BQ109" s="306"/>
      <c r="BR109" s="306"/>
    </row>
    <row r="110" spans="2:70" x14ac:dyDescent="0.2">
      <c r="B110" s="482" t="s">
        <v>252</v>
      </c>
      <c r="C110" s="305">
        <v>0</v>
      </c>
      <c r="D110" s="305">
        <v>0</v>
      </c>
      <c r="E110" s="305">
        <v>0</v>
      </c>
      <c r="F110" s="305">
        <v>0</v>
      </c>
      <c r="G110" s="305">
        <v>0</v>
      </c>
      <c r="H110" s="305">
        <v>0</v>
      </c>
      <c r="I110" s="305">
        <v>92.722999999999999</v>
      </c>
      <c r="J110" s="305">
        <v>89.275254969999992</v>
      </c>
      <c r="K110" s="305">
        <v>137.10700155000001</v>
      </c>
      <c r="L110" s="305">
        <v>157.18481073999999</v>
      </c>
      <c r="M110" s="305">
        <v>411.49247603999999</v>
      </c>
      <c r="N110" s="305">
        <v>256.5110401</v>
      </c>
      <c r="O110" s="305">
        <v>331.92726440000001</v>
      </c>
      <c r="P110" s="305">
        <v>391.21999251</v>
      </c>
      <c r="Q110" s="305">
        <v>675.64759176999996</v>
      </c>
      <c r="R110" s="305">
        <v>865.34348777000002</v>
      </c>
      <c r="S110" s="305">
        <v>1636.5657329599999</v>
      </c>
      <c r="T110" s="305">
        <v>1559.1218317100004</v>
      </c>
      <c r="U110" s="305">
        <v>2019.34841508</v>
      </c>
      <c r="V110" s="305">
        <v>2534.5882953199998</v>
      </c>
      <c r="W110" s="305">
        <v>3974.95759628</v>
      </c>
      <c r="X110" s="305">
        <v>4087.0530626</v>
      </c>
      <c r="Y110" s="305">
        <v>7205.7381810699999</v>
      </c>
      <c r="Z110" s="305">
        <v>6318.7734004100002</v>
      </c>
      <c r="AA110" s="305">
        <v>6846.6587305200001</v>
      </c>
      <c r="AB110" s="305">
        <v>8008.8654327099994</v>
      </c>
      <c r="AC110" s="305">
        <v>10300.28462276</v>
      </c>
      <c r="AD110" s="305">
        <v>17616.153900876667</v>
      </c>
      <c r="AE110" s="305">
        <v>19744.030973510002</v>
      </c>
      <c r="AF110" s="305">
        <v>13779.02587732</v>
      </c>
      <c r="AG110" s="305">
        <v>26283.309737800006</v>
      </c>
      <c r="AH110" s="305">
        <v>27697.377652770003</v>
      </c>
      <c r="AI110" s="305">
        <v>29339.483370350001</v>
      </c>
      <c r="AJ110" s="305">
        <v>32788.186558399997</v>
      </c>
      <c r="AK110" s="305">
        <v>36471.310612450012</v>
      </c>
      <c r="AL110" s="305">
        <v>39263.559606280003</v>
      </c>
      <c r="AM110" s="305">
        <v>41540.126967974</v>
      </c>
      <c r="AN110" s="305">
        <v>43435.110311957003</v>
      </c>
      <c r="AO110" s="305">
        <v>51187.129068790004</v>
      </c>
      <c r="AP110" s="305">
        <v>52404.235837369997</v>
      </c>
      <c r="AQ110" s="306">
        <v>50981.760081430009</v>
      </c>
      <c r="AR110" s="306">
        <v>53751.209392889999</v>
      </c>
      <c r="AS110" s="306">
        <v>58516.282766430006</v>
      </c>
      <c r="AT110" s="306">
        <v>62615.320466729994</v>
      </c>
      <c r="AU110" s="306">
        <v>47608</v>
      </c>
      <c r="AV110" s="306">
        <v>48022</v>
      </c>
      <c r="AW110" s="306">
        <v>59737</v>
      </c>
      <c r="AX110" s="306">
        <v>66756</v>
      </c>
      <c r="AY110" s="979"/>
      <c r="AZ110" s="951" t="s">
        <v>1552</v>
      </c>
      <c r="BA110" s="306">
        <v>203.04499999999999</v>
      </c>
      <c r="BB110" s="306">
        <v>263.98399999999998</v>
      </c>
      <c r="BC110" s="306">
        <v>338.07799999999997</v>
      </c>
      <c r="BD110" s="306">
        <v>412.12700000000001</v>
      </c>
      <c r="BE110" s="306">
        <v>826.58699999999999</v>
      </c>
      <c r="BF110" s="306">
        <v>840.03099999999995</v>
      </c>
      <c r="BG110" s="306">
        <v>807.15899999999999</v>
      </c>
      <c r="BH110" s="306">
        <v>947.81899999999996</v>
      </c>
      <c r="BI110" s="306">
        <v>1164.49</v>
      </c>
      <c r="BJ110" s="306">
        <v>1456.0540000000001</v>
      </c>
      <c r="BK110" s="306">
        <v>1334.547</v>
      </c>
      <c r="BL110" s="306">
        <v>1701.577</v>
      </c>
      <c r="BM110" s="306">
        <v>2212.8449999999998</v>
      </c>
      <c r="BN110" s="306">
        <v>2938.1709999999998</v>
      </c>
      <c r="BO110" s="306">
        <v>2796.1010000000001</v>
      </c>
      <c r="BP110" s="306">
        <v>2257.8719999999998</v>
      </c>
      <c r="BQ110" s="306">
        <v>3851</v>
      </c>
      <c r="BR110" s="306">
        <v>6909</v>
      </c>
    </row>
    <row r="111" spans="2:70" ht="13.5" thickBot="1" x14ac:dyDescent="0.25">
      <c r="B111" s="483"/>
      <c r="C111" s="483"/>
      <c r="D111" s="483"/>
      <c r="E111" s="483"/>
      <c r="F111" s="483"/>
      <c r="G111" s="483"/>
      <c r="H111" s="483"/>
      <c r="I111" s="483"/>
      <c r="J111" s="483"/>
      <c r="K111" s="483"/>
      <c r="L111" s="483"/>
      <c r="M111" s="483"/>
      <c r="N111" s="483"/>
      <c r="O111" s="483"/>
      <c r="P111" s="483"/>
      <c r="Q111" s="483"/>
      <c r="R111" s="483"/>
      <c r="S111" s="483"/>
      <c r="T111" s="483"/>
      <c r="U111" s="483"/>
      <c r="V111" s="483"/>
      <c r="W111" s="483"/>
      <c r="X111" s="483"/>
      <c r="Y111" s="483"/>
      <c r="Z111" s="483"/>
      <c r="AA111" s="483"/>
      <c r="AB111" s="483"/>
      <c r="AC111" s="483"/>
      <c r="AD111" s="483"/>
      <c r="AE111" s="483"/>
      <c r="AF111" s="483"/>
      <c r="AG111" s="483"/>
      <c r="AH111" s="483"/>
      <c r="AI111" s="484"/>
      <c r="AJ111" s="484"/>
      <c r="AK111" s="484"/>
      <c r="AL111" s="484"/>
      <c r="AM111" s="484"/>
      <c r="AN111" s="484"/>
      <c r="AO111" s="484"/>
      <c r="AP111" s="485"/>
      <c r="AQ111" s="486"/>
      <c r="AR111" s="486"/>
      <c r="AS111" s="486"/>
      <c r="AT111" s="486"/>
      <c r="AU111" s="486"/>
      <c r="AV111" s="486"/>
      <c r="AW111" s="486"/>
      <c r="AX111" s="486"/>
      <c r="AY111" s="980"/>
      <c r="AZ111" s="1008" t="s">
        <v>252</v>
      </c>
      <c r="BA111" s="306">
        <v>1773.6845906900001</v>
      </c>
      <c r="BB111" s="306">
        <v>2041.4718949999999</v>
      </c>
      <c r="BC111" s="306">
        <v>2424.18869</v>
      </c>
      <c r="BD111" s="306">
        <v>3157.7309540000001</v>
      </c>
      <c r="BE111" s="306">
        <v>4753.8212409699981</v>
      </c>
      <c r="BF111" s="306">
        <v>4421.4593329999998</v>
      </c>
      <c r="BG111" s="306">
        <v>4446.174908</v>
      </c>
      <c r="BH111" s="306">
        <v>5055.6198584499944</v>
      </c>
      <c r="BI111" s="306">
        <v>5726.3001499700213</v>
      </c>
      <c r="BJ111" s="306">
        <v>6956.674554200009</v>
      </c>
      <c r="BK111" s="306">
        <v>5685.5136322100107</v>
      </c>
      <c r="BL111" s="306">
        <v>7719.9262518500009</v>
      </c>
      <c r="BM111" s="306">
        <v>8144.7937135200891</v>
      </c>
      <c r="BN111" s="306">
        <v>10246.956614770077</v>
      </c>
      <c r="BO111" s="306">
        <v>7063.1035558900358</v>
      </c>
      <c r="BP111" s="306">
        <v>9416.1226768580145</v>
      </c>
      <c r="BQ111" s="306">
        <v>11909</v>
      </c>
      <c r="BR111" s="306">
        <v>16688</v>
      </c>
    </row>
    <row r="112" spans="2:70" x14ac:dyDescent="0.2">
      <c r="B112" s="487" t="s">
        <v>1945</v>
      </c>
      <c r="C112" s="487"/>
      <c r="D112" s="487"/>
      <c r="E112" s="487"/>
      <c r="F112" s="487"/>
      <c r="G112" s="487"/>
      <c r="H112" s="487"/>
      <c r="I112" s="487"/>
      <c r="J112" s="487"/>
      <c r="K112" s="487"/>
      <c r="L112" s="487"/>
      <c r="M112" s="487"/>
      <c r="N112" s="487"/>
      <c r="O112" s="487"/>
      <c r="P112" s="487"/>
      <c r="Q112" s="487"/>
      <c r="R112" s="487"/>
      <c r="S112" s="487"/>
      <c r="T112" s="487"/>
      <c r="U112" s="487"/>
      <c r="V112" s="487"/>
      <c r="W112" s="487"/>
      <c r="X112" s="487"/>
      <c r="Y112" s="487"/>
      <c r="Z112" s="487"/>
      <c r="AA112" s="487"/>
      <c r="AB112" s="487"/>
      <c r="AC112" s="487"/>
      <c r="AD112" s="487"/>
      <c r="AE112" s="487"/>
      <c r="AF112" s="487"/>
      <c r="AG112" s="487"/>
      <c r="AH112" s="487"/>
      <c r="AI112" s="487"/>
      <c r="AJ112" s="487"/>
      <c r="AK112" s="487"/>
      <c r="AL112" s="487"/>
      <c r="AM112" s="487"/>
      <c r="AN112" s="487"/>
      <c r="AO112" s="487"/>
      <c r="AP112" s="487"/>
      <c r="AQ112" s="487"/>
      <c r="AR112" s="487"/>
      <c r="AS112" s="487"/>
      <c r="AT112" s="487"/>
      <c r="AU112" s="487"/>
      <c r="AV112" s="487"/>
      <c r="AZ112" s="487"/>
      <c r="BA112" s="487"/>
      <c r="BB112" s="487"/>
      <c r="BC112" s="487"/>
      <c r="BD112" s="487"/>
      <c r="BE112" s="487"/>
      <c r="BF112" s="487"/>
      <c r="BG112" s="487"/>
      <c r="BH112" s="487"/>
      <c r="BI112" s="487"/>
      <c r="BJ112" s="487"/>
      <c r="BK112" s="487"/>
      <c r="BL112" s="487"/>
      <c r="BM112" s="487"/>
      <c r="BN112" s="487"/>
      <c r="BO112" s="487"/>
      <c r="BP112" s="487"/>
      <c r="BQ112" s="487"/>
      <c r="BR112" s="487"/>
    </row>
    <row r="113" spans="2:68" x14ac:dyDescent="0.2">
      <c r="B113" s="472"/>
      <c r="C113" s="472"/>
      <c r="D113" s="472"/>
      <c r="E113" s="472"/>
      <c r="F113" s="472"/>
      <c r="G113" s="472"/>
      <c r="H113" s="472"/>
      <c r="I113" s="472"/>
      <c r="J113" s="472"/>
      <c r="K113" s="472"/>
      <c r="L113" s="472"/>
      <c r="M113" s="472"/>
      <c r="N113" s="472"/>
      <c r="O113" s="472"/>
      <c r="P113" s="472"/>
      <c r="Q113" s="472"/>
      <c r="R113" s="472"/>
      <c r="S113" s="472"/>
      <c r="T113" s="472"/>
      <c r="U113" s="472"/>
      <c r="V113" s="472"/>
      <c r="W113" s="472"/>
      <c r="X113" s="472"/>
      <c r="Y113" s="472"/>
      <c r="Z113" s="472"/>
      <c r="AA113" s="472"/>
      <c r="AB113" s="472"/>
      <c r="AC113" s="472"/>
      <c r="AD113" s="472"/>
      <c r="AE113" s="472"/>
      <c r="AF113" s="472"/>
      <c r="AG113" s="472"/>
      <c r="AH113" s="472"/>
      <c r="AI113" s="472"/>
      <c r="AJ113" s="472"/>
      <c r="AK113" s="472"/>
      <c r="AL113" s="472"/>
      <c r="AM113" s="472"/>
      <c r="AN113" s="472"/>
      <c r="AO113" s="472"/>
      <c r="AP113" s="472"/>
      <c r="AQ113" s="472"/>
      <c r="AR113" s="472"/>
      <c r="AS113" s="472"/>
      <c r="AT113" s="472"/>
      <c r="AU113" s="472"/>
      <c r="AV113" s="472"/>
      <c r="BA113" s="472"/>
      <c r="BB113" s="472"/>
      <c r="BC113" s="472"/>
      <c r="BD113" s="472"/>
      <c r="BE113" s="472"/>
      <c r="BF113" s="472"/>
      <c r="BG113" s="472"/>
      <c r="BH113" s="472"/>
      <c r="BI113" s="472"/>
      <c r="BJ113" s="472"/>
      <c r="BK113" s="472"/>
      <c r="BL113" s="472"/>
      <c r="BM113" s="472"/>
      <c r="BN113" s="472"/>
      <c r="BO113" s="472"/>
      <c r="BP113" s="472"/>
    </row>
    <row r="114" spans="2:68" x14ac:dyDescent="0.2">
      <c r="B114" s="472"/>
      <c r="C114" s="472"/>
      <c r="D114" s="472"/>
      <c r="E114" s="472"/>
      <c r="F114" s="472"/>
      <c r="G114" s="472"/>
      <c r="H114" s="472"/>
      <c r="I114" s="472"/>
      <c r="J114" s="472"/>
      <c r="K114" s="472"/>
      <c r="L114" s="472"/>
      <c r="M114" s="472"/>
      <c r="N114" s="472"/>
      <c r="O114" s="472"/>
      <c r="P114" s="472"/>
      <c r="Q114" s="472"/>
      <c r="R114" s="472"/>
      <c r="S114" s="472"/>
      <c r="T114" s="472"/>
      <c r="U114" s="472"/>
      <c r="V114" s="472"/>
      <c r="W114" s="472"/>
      <c r="X114" s="472"/>
      <c r="Y114" s="472"/>
      <c r="Z114" s="472"/>
      <c r="AA114" s="472"/>
      <c r="AB114" s="472"/>
      <c r="AC114" s="472"/>
      <c r="AD114" s="472"/>
      <c r="AE114" s="472"/>
      <c r="AF114" s="472"/>
      <c r="AG114" s="472"/>
      <c r="AH114" s="472"/>
      <c r="AI114" s="472"/>
      <c r="AJ114" s="472"/>
      <c r="AK114" s="472"/>
      <c r="AL114" s="472"/>
      <c r="AM114" s="472"/>
      <c r="AN114" s="472"/>
      <c r="AO114" s="472"/>
      <c r="AP114" s="472"/>
      <c r="AQ114" s="472"/>
      <c r="AR114" s="472"/>
      <c r="AS114" s="472"/>
      <c r="AT114" s="472"/>
      <c r="AU114" s="472"/>
      <c r="AV114" s="472"/>
      <c r="BA114" s="472"/>
      <c r="BB114" s="472"/>
      <c r="BC114" s="472"/>
      <c r="BD114" s="472"/>
      <c r="BE114" s="472"/>
      <c r="BF114" s="472"/>
      <c r="BG114" s="472"/>
      <c r="BH114" s="472"/>
      <c r="BI114" s="472"/>
      <c r="BJ114" s="472"/>
      <c r="BK114" s="472"/>
      <c r="BL114" s="472"/>
      <c r="BM114" s="472"/>
      <c r="BN114" s="472"/>
      <c r="BO114" s="472"/>
      <c r="BP114" s="472"/>
    </row>
    <row r="115" spans="2:68" x14ac:dyDescent="0.2">
      <c r="B115" s="472" t="s">
        <v>1968</v>
      </c>
      <c r="C115" s="472"/>
      <c r="D115" s="472"/>
      <c r="E115" s="472"/>
      <c r="F115" s="472"/>
      <c r="G115" s="472"/>
      <c r="H115" s="472"/>
      <c r="I115" s="472"/>
      <c r="J115" s="472"/>
      <c r="K115" s="472"/>
      <c r="L115" s="472"/>
      <c r="M115" s="472"/>
      <c r="N115" s="472"/>
      <c r="O115" s="472"/>
      <c r="P115" s="472"/>
      <c r="Q115" s="472"/>
      <c r="R115" s="472"/>
      <c r="S115" s="472"/>
      <c r="T115" s="472"/>
      <c r="U115" s="472"/>
      <c r="V115" s="472"/>
      <c r="W115" s="472"/>
      <c r="X115" s="472"/>
      <c r="Y115" s="472"/>
      <c r="Z115" s="472"/>
      <c r="AA115" s="472"/>
      <c r="AB115" s="472"/>
      <c r="AC115" s="472"/>
      <c r="AD115" s="472"/>
      <c r="AE115" s="472"/>
      <c r="AF115" s="472"/>
      <c r="AG115" s="472"/>
      <c r="AH115" s="472"/>
      <c r="AI115" s="472"/>
      <c r="AJ115" s="472"/>
      <c r="AK115" s="472"/>
      <c r="AL115" s="472"/>
      <c r="AM115" s="472"/>
      <c r="AN115" s="472"/>
      <c r="AO115" s="472"/>
      <c r="AP115" s="472"/>
      <c r="AQ115" s="472"/>
      <c r="AR115" s="472"/>
      <c r="AS115" s="472"/>
      <c r="AT115" s="472"/>
      <c r="AU115" s="472"/>
      <c r="AV115" s="472"/>
      <c r="BA115" s="472"/>
      <c r="BB115" s="472"/>
      <c r="BC115" s="472"/>
      <c r="BD115" s="472"/>
      <c r="BE115" s="472"/>
      <c r="BF115" s="472"/>
      <c r="BG115" s="472"/>
      <c r="BH115" s="472"/>
      <c r="BI115" s="472"/>
      <c r="BJ115" s="472"/>
      <c r="BK115" s="472"/>
      <c r="BL115" s="472"/>
      <c r="BM115" s="472"/>
      <c r="BN115" s="472"/>
      <c r="BO115" s="472"/>
      <c r="BP115" s="472"/>
    </row>
    <row r="116" spans="2:68" x14ac:dyDescent="0.2">
      <c r="B116" s="472" t="s">
        <v>1911</v>
      </c>
      <c r="C116" s="472"/>
      <c r="D116" s="472"/>
      <c r="E116" s="472"/>
      <c r="F116" s="472"/>
      <c r="G116" s="472"/>
      <c r="H116" s="472"/>
      <c r="I116" s="472"/>
      <c r="J116" s="472"/>
      <c r="K116" s="472"/>
      <c r="L116" s="472"/>
      <c r="M116" s="472"/>
      <c r="N116" s="472"/>
      <c r="O116" s="472"/>
      <c r="P116" s="472"/>
      <c r="Q116" s="472"/>
      <c r="R116" s="472"/>
      <c r="S116" s="472"/>
      <c r="T116" s="472"/>
      <c r="U116" s="472"/>
      <c r="V116" s="472"/>
      <c r="W116" s="472"/>
      <c r="X116" s="472"/>
      <c r="Y116" s="472"/>
      <c r="Z116" s="472"/>
      <c r="AA116" s="472"/>
      <c r="AB116" s="472"/>
      <c r="AC116" s="472"/>
      <c r="AD116" s="472"/>
      <c r="AE116" s="472"/>
      <c r="AF116" s="472"/>
      <c r="AG116" s="472"/>
      <c r="AH116" s="472"/>
      <c r="AI116" s="472"/>
      <c r="AJ116" s="472"/>
      <c r="AK116" s="472"/>
      <c r="AL116" s="472"/>
      <c r="AM116" s="472"/>
      <c r="AN116" s="472"/>
      <c r="AO116" s="472"/>
      <c r="AP116" s="472"/>
      <c r="AQ116" s="472"/>
      <c r="AR116" s="472"/>
      <c r="AS116" s="472"/>
      <c r="AT116" s="472"/>
      <c r="AU116" s="472"/>
      <c r="AV116" s="472"/>
      <c r="BA116" s="472"/>
      <c r="BB116" s="472"/>
      <c r="BC116" s="472"/>
      <c r="BD116" s="472"/>
      <c r="BE116" s="472"/>
      <c r="BF116" s="472"/>
      <c r="BG116" s="472"/>
      <c r="BH116" s="472"/>
      <c r="BI116" s="472"/>
      <c r="BJ116" s="472"/>
      <c r="BK116" s="472"/>
      <c r="BL116" s="472"/>
      <c r="BM116" s="472"/>
      <c r="BN116" s="472"/>
      <c r="BO116" s="472"/>
      <c r="BP116" s="472"/>
    </row>
    <row r="117" spans="2:68" x14ac:dyDescent="0.2">
      <c r="B117" s="472" t="s">
        <v>1948</v>
      </c>
      <c r="C117" s="472"/>
      <c r="D117" s="472"/>
      <c r="E117" s="472"/>
      <c r="F117" s="472"/>
      <c r="G117" s="472"/>
      <c r="H117" s="472"/>
      <c r="I117" s="472"/>
      <c r="J117" s="472"/>
      <c r="K117" s="472"/>
      <c r="L117" s="472"/>
      <c r="M117" s="472"/>
      <c r="N117" s="472"/>
      <c r="O117" s="472"/>
      <c r="P117" s="472"/>
      <c r="Q117" s="472"/>
      <c r="R117" s="472"/>
      <c r="S117" s="472"/>
      <c r="T117" s="472"/>
      <c r="U117" s="472"/>
      <c r="V117" s="472"/>
      <c r="W117" s="472"/>
      <c r="X117" s="472"/>
      <c r="Y117" s="472"/>
      <c r="Z117" s="472"/>
      <c r="AA117" s="472"/>
      <c r="AB117" s="472"/>
      <c r="AC117" s="472"/>
      <c r="AD117" s="472"/>
      <c r="AE117" s="472"/>
      <c r="AF117" s="472"/>
      <c r="AG117" s="472"/>
      <c r="AH117" s="472"/>
      <c r="AI117" s="472"/>
      <c r="AJ117" s="472"/>
      <c r="AK117" s="472"/>
      <c r="AL117" s="472"/>
      <c r="AM117" s="472"/>
      <c r="AN117" s="472"/>
      <c r="AO117" s="472"/>
      <c r="AP117" s="472"/>
      <c r="AQ117" s="472"/>
      <c r="AR117" s="472"/>
      <c r="AS117" s="472"/>
      <c r="AT117" s="472"/>
      <c r="AU117" s="472"/>
      <c r="AV117" s="472"/>
      <c r="BA117" s="472"/>
      <c r="BB117" s="472"/>
      <c r="BC117" s="472"/>
      <c r="BD117" s="472"/>
      <c r="BE117" s="472"/>
      <c r="BF117" s="472"/>
      <c r="BG117" s="472"/>
      <c r="BH117" s="472"/>
      <c r="BI117" s="472"/>
      <c r="BJ117" s="472"/>
      <c r="BK117" s="472"/>
      <c r="BL117" s="472"/>
      <c r="BM117" s="472"/>
      <c r="BN117" s="472"/>
      <c r="BO117" s="472"/>
      <c r="BP117" s="472"/>
    </row>
    <row r="118" spans="2:68" x14ac:dyDescent="0.2">
      <c r="B118" s="472" t="s">
        <v>1946</v>
      </c>
      <c r="C118" s="472"/>
      <c r="D118" s="472"/>
      <c r="E118" s="472"/>
      <c r="F118" s="472"/>
      <c r="G118" s="472"/>
      <c r="H118" s="472"/>
      <c r="I118" s="472"/>
      <c r="J118" s="472"/>
      <c r="K118" s="472"/>
      <c r="L118" s="472"/>
      <c r="M118" s="472"/>
      <c r="N118" s="472"/>
      <c r="O118" s="472"/>
      <c r="P118" s="472"/>
      <c r="Q118" s="472"/>
      <c r="R118" s="472"/>
      <c r="S118" s="472"/>
      <c r="T118" s="472"/>
      <c r="U118" s="472"/>
      <c r="V118" s="472"/>
      <c r="W118" s="472"/>
      <c r="X118" s="472"/>
      <c r="Y118" s="472"/>
      <c r="Z118" s="472"/>
      <c r="AA118" s="472"/>
      <c r="AB118" s="472"/>
      <c r="AC118" s="472"/>
      <c r="AD118" s="472"/>
      <c r="AE118" s="472"/>
      <c r="AF118" s="472"/>
      <c r="AG118" s="472"/>
      <c r="AH118" s="472"/>
      <c r="AI118" s="472"/>
      <c r="AJ118" s="472"/>
      <c r="AK118" s="472"/>
      <c r="AL118" s="472"/>
      <c r="AM118" s="472"/>
      <c r="AN118" s="472"/>
      <c r="AO118" s="472"/>
      <c r="AP118" s="472"/>
      <c r="AQ118" s="472"/>
      <c r="AR118" s="472"/>
      <c r="AS118" s="472"/>
      <c r="AT118" s="472"/>
      <c r="AU118" s="472"/>
      <c r="AV118" s="472"/>
      <c r="BA118" s="472"/>
      <c r="BB118" s="472"/>
      <c r="BC118" s="472"/>
      <c r="BD118" s="472"/>
      <c r="BE118" s="472"/>
      <c r="BF118" s="472"/>
      <c r="BG118" s="472"/>
      <c r="BH118" s="472"/>
      <c r="BI118" s="472"/>
      <c r="BJ118" s="472"/>
      <c r="BK118" s="472"/>
      <c r="BL118" s="472"/>
      <c r="BM118" s="472"/>
      <c r="BN118" s="472"/>
      <c r="BO118" s="472"/>
      <c r="BP118" s="472"/>
    </row>
    <row r="119" spans="2:68" x14ac:dyDescent="0.2">
      <c r="B119" s="488" t="s">
        <v>1947</v>
      </c>
      <c r="C119" s="488"/>
      <c r="D119" s="488"/>
      <c r="E119" s="488"/>
      <c r="F119" s="488"/>
      <c r="G119" s="488"/>
      <c r="H119" s="488"/>
      <c r="I119" s="488"/>
      <c r="J119" s="488"/>
      <c r="K119" s="488"/>
      <c r="L119" s="488"/>
      <c r="M119" s="488"/>
      <c r="N119" s="488"/>
      <c r="O119" s="488"/>
      <c r="P119" s="488"/>
      <c r="Q119" s="488"/>
      <c r="R119" s="488"/>
      <c r="S119" s="488"/>
      <c r="T119" s="488"/>
      <c r="U119" s="488"/>
      <c r="V119" s="488"/>
      <c r="W119" s="488"/>
      <c r="X119" s="488"/>
      <c r="Y119" s="488"/>
      <c r="Z119" s="488"/>
      <c r="AA119" s="488"/>
      <c r="AB119" s="488"/>
      <c r="AC119" s="488"/>
      <c r="AD119" s="488"/>
      <c r="AE119" s="488"/>
      <c r="AF119" s="488"/>
      <c r="AG119" s="488"/>
      <c r="AH119" s="488"/>
      <c r="AI119" s="468"/>
      <c r="AJ119" s="468"/>
      <c r="AK119" s="468"/>
      <c r="AL119" s="468"/>
      <c r="AM119" s="468"/>
      <c r="AN119" s="468"/>
      <c r="AO119" s="468"/>
      <c r="AP119" s="468"/>
    </row>
    <row r="120" spans="2:68" x14ac:dyDescent="0.2">
      <c r="W120" s="305"/>
      <c r="X120" s="305"/>
      <c r="Y120" s="305"/>
      <c r="Z120" s="305"/>
      <c r="AA120" s="305"/>
      <c r="AB120" s="305"/>
      <c r="AC120" s="305"/>
      <c r="AD120" s="305"/>
      <c r="AE120" s="305"/>
      <c r="AF120" s="305"/>
      <c r="AG120" s="305"/>
      <c r="AH120" s="305"/>
      <c r="AI120" s="305"/>
      <c r="AJ120" s="305"/>
      <c r="AK120" s="305"/>
      <c r="AL120" s="305"/>
      <c r="AM120" s="305"/>
      <c r="AN120" s="305"/>
      <c r="AO120" s="305"/>
      <c r="AP120" s="305"/>
      <c r="AQ120" s="305"/>
      <c r="AR120" s="305"/>
      <c r="AS120" s="305"/>
      <c r="AT120" s="305"/>
      <c r="AU120" s="305"/>
      <c r="AV120" s="305"/>
      <c r="BA120" s="305"/>
      <c r="BB120" s="305"/>
      <c r="BC120" s="305"/>
      <c r="BD120" s="305"/>
      <c r="BE120" s="305"/>
      <c r="BF120" s="305"/>
      <c r="BG120" s="305"/>
      <c r="BH120" s="305"/>
      <c r="BI120" s="305"/>
      <c r="BJ120" s="305"/>
      <c r="BK120" s="305"/>
      <c r="BL120" s="305"/>
      <c r="BM120" s="305"/>
      <c r="BN120" s="305"/>
      <c r="BO120" s="305"/>
      <c r="BP120" s="305"/>
    </row>
    <row r="121" spans="2:68" x14ac:dyDescent="0.2">
      <c r="W121" s="305"/>
      <c r="X121" s="305"/>
      <c r="Y121" s="305"/>
      <c r="Z121" s="305"/>
      <c r="AA121" s="305"/>
      <c r="AB121" s="305"/>
      <c r="AC121" s="305"/>
      <c r="AD121" s="305"/>
      <c r="AE121" s="305"/>
      <c r="AF121" s="305"/>
      <c r="AG121" s="305"/>
      <c r="AH121" s="305"/>
      <c r="AI121" s="305"/>
      <c r="AJ121" s="305"/>
      <c r="AK121" s="305"/>
      <c r="AL121" s="305"/>
      <c r="AM121" s="305"/>
      <c r="AN121" s="305"/>
      <c r="AO121" s="305"/>
      <c r="AP121" s="305"/>
      <c r="AQ121" s="305"/>
      <c r="AR121" s="305"/>
      <c r="AS121" s="305"/>
      <c r="AT121" s="305"/>
      <c r="AU121" s="305"/>
      <c r="AV121" s="305"/>
      <c r="BA121" s="305"/>
      <c r="BB121" s="305"/>
      <c r="BC121" s="305"/>
      <c r="BD121" s="305"/>
      <c r="BE121" s="305"/>
      <c r="BF121" s="305"/>
      <c r="BG121" s="305"/>
      <c r="BH121" s="305"/>
      <c r="BI121" s="305"/>
      <c r="BJ121" s="305"/>
      <c r="BK121" s="305"/>
      <c r="BL121" s="305"/>
      <c r="BM121" s="305"/>
      <c r="BN121" s="305"/>
      <c r="BO121" s="305"/>
      <c r="BP121" s="305"/>
    </row>
    <row r="123" spans="2:68" x14ac:dyDescent="0.2">
      <c r="C123" s="489"/>
      <c r="D123" s="489"/>
      <c r="E123" s="489"/>
      <c r="F123" s="489"/>
      <c r="G123" s="489"/>
      <c r="H123" s="489"/>
      <c r="I123" s="489"/>
      <c r="J123" s="489"/>
      <c r="K123" s="489"/>
      <c r="L123" s="489"/>
      <c r="M123" s="489"/>
      <c r="N123" s="489"/>
      <c r="O123" s="489"/>
      <c r="P123" s="489"/>
      <c r="Q123" s="489"/>
      <c r="R123" s="489"/>
      <c r="S123" s="489"/>
      <c r="T123" s="489"/>
      <c r="U123" s="489"/>
      <c r="V123" s="489"/>
      <c r="W123" s="489"/>
      <c r="X123" s="489"/>
      <c r="Y123" s="489"/>
      <c r="Z123" s="489"/>
      <c r="AA123" s="489"/>
      <c r="AB123" s="489"/>
      <c r="AC123" s="489"/>
      <c r="AD123" s="489"/>
      <c r="AE123" s="489"/>
      <c r="AF123" s="489"/>
      <c r="AG123" s="489"/>
      <c r="AH123" s="489"/>
      <c r="AI123" s="489"/>
      <c r="AJ123" s="489"/>
      <c r="AK123" s="489"/>
      <c r="AL123" s="489"/>
      <c r="AM123" s="489"/>
      <c r="AN123" s="489"/>
      <c r="AO123" s="489"/>
      <c r="AP123" s="489"/>
      <c r="AQ123" s="489"/>
      <c r="AR123" s="489"/>
      <c r="AS123" s="489"/>
      <c r="AT123" s="489"/>
      <c r="AU123" s="489"/>
      <c r="AV123" s="489"/>
      <c r="AW123" s="489"/>
      <c r="AX123" s="489"/>
      <c r="AY123" s="489"/>
      <c r="AZ123" s="489"/>
      <c r="BA123" s="489"/>
      <c r="BB123" s="489"/>
      <c r="BC123" s="489"/>
      <c r="BD123" s="489"/>
      <c r="BE123" s="489"/>
      <c r="BF123" s="489"/>
      <c r="BG123" s="489"/>
      <c r="BH123" s="489"/>
      <c r="BI123" s="489"/>
      <c r="BJ123" s="489"/>
      <c r="BK123" s="489"/>
      <c r="BL123" s="489"/>
      <c r="BM123" s="489"/>
      <c r="BN123" s="489"/>
      <c r="BO123" s="489"/>
      <c r="BP123" s="489"/>
    </row>
    <row r="124" spans="2:68" x14ac:dyDescent="0.2">
      <c r="C124" s="489"/>
      <c r="D124" s="489"/>
      <c r="E124" s="489"/>
      <c r="F124" s="489"/>
      <c r="G124" s="489"/>
      <c r="H124" s="489"/>
      <c r="I124" s="489"/>
      <c r="J124" s="489"/>
      <c r="K124" s="489"/>
      <c r="L124" s="489"/>
      <c r="M124" s="489"/>
      <c r="N124" s="489"/>
      <c r="O124" s="489"/>
      <c r="P124" s="489"/>
      <c r="Q124" s="489"/>
      <c r="R124" s="489"/>
      <c r="S124" s="489"/>
      <c r="T124" s="489"/>
      <c r="U124" s="489"/>
      <c r="V124" s="489"/>
      <c r="W124" s="489"/>
      <c r="X124" s="489"/>
      <c r="Y124" s="489"/>
      <c r="Z124" s="489"/>
      <c r="AA124" s="489"/>
      <c r="AB124" s="489"/>
      <c r="AC124" s="489"/>
      <c r="AD124" s="489"/>
      <c r="AE124" s="489"/>
      <c r="AF124" s="489"/>
      <c r="AG124" s="489"/>
      <c r="AH124" s="489"/>
      <c r="AI124" s="489"/>
      <c r="AJ124" s="489"/>
      <c r="AK124" s="489"/>
      <c r="AL124" s="489"/>
      <c r="AM124" s="489"/>
      <c r="AN124" s="489"/>
      <c r="AO124" s="489"/>
      <c r="AP124" s="489"/>
      <c r="AQ124" s="489"/>
      <c r="AR124" s="489"/>
      <c r="AS124" s="489"/>
      <c r="AT124" s="489"/>
      <c r="AU124" s="489"/>
      <c r="AV124" s="489"/>
      <c r="AW124" s="489"/>
      <c r="AX124" s="489"/>
      <c r="AY124" s="489"/>
      <c r="AZ124" s="489"/>
      <c r="BA124" s="489"/>
      <c r="BB124" s="489"/>
      <c r="BC124" s="489"/>
      <c r="BD124" s="489"/>
      <c r="BE124" s="489"/>
      <c r="BF124" s="489"/>
      <c r="BG124" s="489"/>
      <c r="BH124" s="489"/>
      <c r="BI124" s="489"/>
      <c r="BJ124" s="489"/>
      <c r="BK124" s="489"/>
      <c r="BL124" s="489"/>
      <c r="BM124" s="489"/>
      <c r="BN124" s="489"/>
      <c r="BO124" s="489"/>
      <c r="BP124" s="489"/>
    </row>
    <row r="125" spans="2:68" x14ac:dyDescent="0.2">
      <c r="C125" s="489"/>
      <c r="D125" s="489"/>
      <c r="E125" s="489"/>
      <c r="F125" s="489"/>
      <c r="G125" s="489"/>
      <c r="H125" s="489"/>
      <c r="I125" s="489"/>
      <c r="J125" s="489"/>
      <c r="K125" s="489"/>
      <c r="L125" s="489"/>
      <c r="M125" s="489"/>
      <c r="N125" s="489"/>
      <c r="O125" s="489"/>
      <c r="P125" s="489"/>
      <c r="Q125" s="489"/>
      <c r="R125" s="489"/>
      <c r="S125" s="489"/>
      <c r="T125" s="489"/>
      <c r="U125" s="489"/>
      <c r="V125" s="489"/>
      <c r="W125" s="489"/>
      <c r="X125" s="489"/>
      <c r="Y125" s="489"/>
      <c r="Z125" s="489"/>
      <c r="AA125" s="489"/>
      <c r="AB125" s="489"/>
      <c r="AC125" s="489"/>
      <c r="AD125" s="489"/>
      <c r="AE125" s="489"/>
      <c r="AF125" s="489"/>
      <c r="AG125" s="489"/>
      <c r="AH125" s="489"/>
      <c r="AI125" s="489"/>
      <c r="AJ125" s="489"/>
      <c r="AK125" s="489"/>
      <c r="AL125" s="489"/>
      <c r="AM125" s="489"/>
      <c r="AN125" s="489"/>
      <c r="AO125" s="489"/>
      <c r="AP125" s="489"/>
      <c r="AQ125" s="489"/>
      <c r="AR125" s="489"/>
      <c r="AS125" s="489"/>
      <c r="AT125" s="489"/>
      <c r="AU125" s="489"/>
      <c r="AV125" s="489"/>
      <c r="AW125" s="489"/>
      <c r="AX125" s="489"/>
      <c r="AY125" s="489"/>
      <c r="AZ125" s="489"/>
      <c r="BA125" s="489"/>
      <c r="BB125" s="489"/>
      <c r="BC125" s="489"/>
      <c r="BD125" s="489"/>
      <c r="BE125" s="489"/>
      <c r="BF125" s="489"/>
      <c r="BG125" s="489"/>
      <c r="BH125" s="489"/>
      <c r="BI125" s="489"/>
      <c r="BJ125" s="489"/>
      <c r="BK125" s="489"/>
      <c r="BL125" s="489"/>
      <c r="BM125" s="489"/>
      <c r="BN125" s="489"/>
      <c r="BO125" s="489"/>
      <c r="BP125" s="489"/>
    </row>
    <row r="126" spans="2:68" x14ac:dyDescent="0.2">
      <c r="C126" s="489"/>
      <c r="D126" s="489"/>
      <c r="E126" s="489"/>
      <c r="F126" s="489"/>
      <c r="G126" s="489"/>
      <c r="H126" s="489"/>
      <c r="I126" s="489"/>
      <c r="J126" s="489"/>
      <c r="K126" s="489"/>
      <c r="L126" s="489"/>
      <c r="M126" s="489"/>
      <c r="N126" s="489"/>
      <c r="O126" s="489"/>
      <c r="P126" s="489"/>
      <c r="Q126" s="489"/>
      <c r="R126" s="489"/>
      <c r="S126" s="489"/>
      <c r="T126" s="489"/>
      <c r="U126" s="489"/>
      <c r="V126" s="489"/>
      <c r="W126" s="489"/>
      <c r="X126" s="489"/>
      <c r="Y126" s="489"/>
      <c r="Z126" s="489"/>
      <c r="AA126" s="489"/>
      <c r="AB126" s="489"/>
      <c r="AC126" s="489"/>
      <c r="AD126" s="489"/>
      <c r="AE126" s="489"/>
      <c r="AF126" s="489"/>
      <c r="AG126" s="489"/>
      <c r="AH126" s="489"/>
      <c r="AI126" s="489"/>
      <c r="AJ126" s="489"/>
      <c r="AK126" s="489"/>
      <c r="AL126" s="489"/>
      <c r="AM126" s="489"/>
      <c r="AN126" s="489"/>
      <c r="AO126" s="489"/>
      <c r="AP126" s="489"/>
      <c r="AQ126" s="489"/>
      <c r="AR126" s="489"/>
      <c r="AS126" s="489"/>
      <c r="AT126" s="489"/>
      <c r="AU126" s="489"/>
      <c r="AV126" s="489"/>
      <c r="AW126" s="489"/>
      <c r="AX126" s="489"/>
      <c r="AY126" s="489"/>
      <c r="AZ126" s="489"/>
      <c r="BA126" s="489"/>
      <c r="BB126" s="489"/>
      <c r="BC126" s="489"/>
      <c r="BD126" s="489"/>
      <c r="BE126" s="489"/>
      <c r="BF126" s="489"/>
      <c r="BG126" s="489"/>
      <c r="BH126" s="489"/>
      <c r="BI126" s="489"/>
      <c r="BJ126" s="489"/>
      <c r="BK126" s="489"/>
      <c r="BL126" s="489"/>
      <c r="BM126" s="489"/>
      <c r="BN126" s="489"/>
      <c r="BO126" s="489"/>
      <c r="BP126" s="489"/>
    </row>
    <row r="127" spans="2:68" x14ac:dyDescent="0.2">
      <c r="C127" s="489"/>
      <c r="D127" s="489"/>
      <c r="E127" s="489"/>
      <c r="F127" s="489"/>
      <c r="G127" s="489"/>
      <c r="H127" s="489"/>
      <c r="I127" s="489"/>
      <c r="J127" s="489"/>
      <c r="K127" s="489"/>
      <c r="L127" s="489"/>
      <c r="M127" s="489"/>
      <c r="N127" s="489"/>
      <c r="O127" s="489"/>
      <c r="P127" s="489"/>
      <c r="Q127" s="489"/>
      <c r="R127" s="489"/>
      <c r="S127" s="489"/>
      <c r="T127" s="489"/>
      <c r="U127" s="489"/>
      <c r="V127" s="489"/>
      <c r="W127" s="489"/>
      <c r="X127" s="489"/>
      <c r="Y127" s="489"/>
      <c r="Z127" s="489"/>
      <c r="AA127" s="489"/>
      <c r="AB127" s="489"/>
      <c r="AC127" s="489"/>
      <c r="AD127" s="489"/>
      <c r="AE127" s="489"/>
      <c r="AF127" s="489"/>
      <c r="AG127" s="489"/>
      <c r="AH127" s="489"/>
      <c r="AI127" s="489"/>
      <c r="AJ127" s="489"/>
      <c r="AK127" s="489"/>
      <c r="AL127" s="489"/>
      <c r="AM127" s="489"/>
      <c r="AN127" s="489"/>
      <c r="AO127" s="489"/>
      <c r="AP127" s="489"/>
      <c r="AQ127" s="489"/>
      <c r="AR127" s="489"/>
      <c r="AS127" s="489"/>
      <c r="AT127" s="489"/>
      <c r="AU127" s="489"/>
      <c r="AV127" s="489"/>
      <c r="AW127" s="489"/>
      <c r="AX127" s="489"/>
      <c r="AY127" s="489"/>
      <c r="AZ127" s="489"/>
      <c r="BA127" s="489"/>
      <c r="BB127" s="489"/>
      <c r="BC127" s="489"/>
      <c r="BD127" s="489"/>
      <c r="BE127" s="489"/>
      <c r="BF127" s="489"/>
      <c r="BG127" s="489"/>
      <c r="BH127" s="489"/>
      <c r="BI127" s="489"/>
      <c r="BJ127" s="489"/>
      <c r="BK127" s="489"/>
      <c r="BL127" s="489"/>
      <c r="BM127" s="489"/>
      <c r="BN127" s="489"/>
      <c r="BO127" s="489"/>
      <c r="BP127" s="489"/>
    </row>
    <row r="128" spans="2:68" x14ac:dyDescent="0.2">
      <c r="C128" s="489"/>
      <c r="D128" s="489"/>
      <c r="E128" s="489"/>
      <c r="F128" s="489"/>
      <c r="G128" s="489"/>
      <c r="H128" s="489"/>
      <c r="I128" s="489"/>
      <c r="J128" s="489"/>
      <c r="K128" s="489"/>
      <c r="L128" s="489"/>
      <c r="M128" s="489"/>
      <c r="N128" s="489"/>
      <c r="O128" s="489"/>
      <c r="P128" s="489"/>
      <c r="Q128" s="489"/>
      <c r="R128" s="489"/>
      <c r="S128" s="489"/>
      <c r="T128" s="489"/>
      <c r="U128" s="489"/>
      <c r="V128" s="489"/>
      <c r="W128" s="489"/>
      <c r="X128" s="489"/>
      <c r="Y128" s="489"/>
      <c r="Z128" s="489"/>
      <c r="AA128" s="489"/>
      <c r="AB128" s="489"/>
      <c r="AC128" s="489"/>
      <c r="AD128" s="489"/>
      <c r="AE128" s="489"/>
      <c r="AF128" s="489"/>
      <c r="AG128" s="489"/>
      <c r="AH128" s="489"/>
      <c r="AI128" s="489"/>
      <c r="AJ128" s="489"/>
      <c r="AK128" s="489"/>
      <c r="AL128" s="489"/>
      <c r="AM128" s="489"/>
      <c r="AN128" s="489"/>
      <c r="AO128" s="489"/>
      <c r="AP128" s="489"/>
      <c r="AQ128" s="489"/>
      <c r="AR128" s="489"/>
      <c r="AS128" s="489"/>
      <c r="AT128" s="489"/>
      <c r="AU128" s="489"/>
      <c r="AV128" s="489"/>
      <c r="AW128" s="489"/>
      <c r="AX128" s="489"/>
      <c r="AY128" s="489"/>
      <c r="AZ128" s="489"/>
      <c r="BA128" s="489"/>
      <c r="BB128" s="489"/>
      <c r="BC128" s="489"/>
      <c r="BD128" s="489"/>
      <c r="BE128" s="489"/>
      <c r="BF128" s="489"/>
      <c r="BG128" s="489"/>
      <c r="BH128" s="489"/>
      <c r="BI128" s="489"/>
      <c r="BJ128" s="489"/>
      <c r="BK128" s="489"/>
      <c r="BL128" s="489"/>
      <c r="BM128" s="489"/>
      <c r="BN128" s="489"/>
      <c r="BO128" s="489"/>
      <c r="BP128" s="489"/>
    </row>
    <row r="129" spans="3:68" x14ac:dyDescent="0.2">
      <c r="C129" s="489"/>
      <c r="D129" s="489"/>
      <c r="E129" s="489"/>
      <c r="F129" s="489"/>
      <c r="G129" s="489"/>
      <c r="H129" s="489"/>
      <c r="I129" s="489"/>
      <c r="J129" s="489"/>
      <c r="K129" s="489"/>
      <c r="L129" s="489"/>
      <c r="M129" s="489"/>
      <c r="N129" s="489"/>
      <c r="O129" s="489"/>
      <c r="P129" s="489"/>
      <c r="Q129" s="489"/>
      <c r="R129" s="489"/>
      <c r="S129" s="489"/>
      <c r="T129" s="489"/>
      <c r="U129" s="489"/>
      <c r="V129" s="489"/>
      <c r="W129" s="489"/>
      <c r="X129" s="489"/>
      <c r="Y129" s="489"/>
      <c r="Z129" s="489"/>
      <c r="AA129" s="489"/>
      <c r="AB129" s="489"/>
      <c r="AC129" s="489"/>
      <c r="AD129" s="489"/>
      <c r="AE129" s="489"/>
      <c r="AF129" s="489"/>
      <c r="AG129" s="489"/>
      <c r="AH129" s="489"/>
      <c r="AI129" s="489"/>
      <c r="AJ129" s="489"/>
      <c r="AK129" s="489"/>
      <c r="AL129" s="489"/>
      <c r="AM129" s="489"/>
      <c r="AN129" s="489"/>
      <c r="AO129" s="489"/>
      <c r="AP129" s="489"/>
      <c r="AQ129" s="489"/>
      <c r="AR129" s="489"/>
      <c r="AS129" s="489"/>
      <c r="AT129" s="489"/>
      <c r="AU129" s="489"/>
      <c r="AV129" s="489"/>
      <c r="AW129" s="489"/>
      <c r="AX129" s="489"/>
      <c r="AY129" s="489"/>
      <c r="AZ129" s="489"/>
      <c r="BA129" s="489"/>
      <c r="BB129" s="489"/>
      <c r="BC129" s="489"/>
      <c r="BD129" s="489"/>
      <c r="BE129" s="489"/>
      <c r="BF129" s="489"/>
      <c r="BG129" s="489"/>
      <c r="BH129" s="489"/>
      <c r="BI129" s="489"/>
      <c r="BJ129" s="489"/>
      <c r="BK129" s="489"/>
      <c r="BL129" s="489"/>
      <c r="BM129" s="489"/>
      <c r="BN129" s="489"/>
      <c r="BO129" s="489"/>
      <c r="BP129" s="489"/>
    </row>
    <row r="130" spans="3:68" x14ac:dyDescent="0.2">
      <c r="C130" s="489"/>
      <c r="D130" s="489"/>
      <c r="E130" s="489"/>
      <c r="F130" s="489"/>
      <c r="G130" s="489"/>
      <c r="H130" s="489"/>
      <c r="I130" s="489"/>
      <c r="J130" s="489"/>
      <c r="K130" s="489"/>
      <c r="L130" s="489"/>
      <c r="M130" s="489"/>
      <c r="N130" s="489"/>
      <c r="O130" s="489"/>
      <c r="P130" s="489"/>
      <c r="Q130" s="489"/>
      <c r="R130" s="489"/>
      <c r="S130" s="489"/>
      <c r="T130" s="489"/>
      <c r="U130" s="489"/>
      <c r="V130" s="489"/>
      <c r="W130" s="489"/>
      <c r="X130" s="489"/>
      <c r="Y130" s="489"/>
      <c r="Z130" s="489"/>
      <c r="AA130" s="489"/>
      <c r="AB130" s="489"/>
      <c r="AC130" s="489"/>
      <c r="AD130" s="489"/>
      <c r="AE130" s="489"/>
      <c r="AF130" s="489"/>
      <c r="AG130" s="489"/>
      <c r="AH130" s="489"/>
      <c r="AI130" s="489"/>
      <c r="AJ130" s="489"/>
      <c r="AK130" s="489"/>
      <c r="AL130" s="489"/>
      <c r="AM130" s="489"/>
      <c r="AN130" s="489"/>
      <c r="AO130" s="489"/>
      <c r="AP130" s="489"/>
      <c r="AQ130" s="489"/>
      <c r="AR130" s="489"/>
      <c r="AS130" s="489"/>
      <c r="AT130" s="489"/>
      <c r="AU130" s="489"/>
      <c r="AV130" s="489"/>
      <c r="AW130" s="489"/>
      <c r="AX130" s="489"/>
      <c r="AY130" s="489"/>
      <c r="AZ130" s="489"/>
      <c r="BA130" s="489"/>
      <c r="BB130" s="489"/>
      <c r="BC130" s="489"/>
      <c r="BD130" s="489"/>
      <c r="BE130" s="489"/>
      <c r="BF130" s="489"/>
      <c r="BG130" s="489"/>
      <c r="BH130" s="489"/>
      <c r="BI130" s="489"/>
      <c r="BJ130" s="489"/>
      <c r="BK130" s="489"/>
      <c r="BL130" s="489"/>
      <c r="BM130" s="489"/>
      <c r="BN130" s="489"/>
      <c r="BO130" s="489"/>
      <c r="BP130" s="489"/>
    </row>
    <row r="131" spans="3:68" x14ac:dyDescent="0.2">
      <c r="C131" s="489"/>
      <c r="D131" s="489"/>
      <c r="E131" s="489"/>
      <c r="F131" s="489"/>
      <c r="G131" s="489"/>
      <c r="H131" s="489"/>
      <c r="I131" s="489"/>
      <c r="J131" s="489"/>
      <c r="K131" s="489"/>
      <c r="L131" s="489"/>
      <c r="M131" s="489"/>
      <c r="N131" s="489"/>
      <c r="O131" s="489"/>
      <c r="P131" s="489"/>
      <c r="Q131" s="489"/>
      <c r="R131" s="489"/>
      <c r="S131" s="489"/>
      <c r="T131" s="489"/>
      <c r="U131" s="489"/>
      <c r="V131" s="489"/>
      <c r="W131" s="489"/>
      <c r="X131" s="489"/>
      <c r="Y131" s="489"/>
      <c r="Z131" s="489"/>
      <c r="AA131" s="489"/>
      <c r="AB131" s="489"/>
      <c r="AC131" s="489"/>
      <c r="AD131" s="489"/>
      <c r="AE131" s="489"/>
      <c r="AF131" s="489"/>
      <c r="AG131" s="489"/>
      <c r="AH131" s="489"/>
      <c r="AI131" s="489"/>
      <c r="AJ131" s="489"/>
      <c r="AK131" s="489"/>
      <c r="AL131" s="489"/>
      <c r="AM131" s="489"/>
      <c r="AN131" s="489"/>
      <c r="AO131" s="489"/>
      <c r="AP131" s="489"/>
      <c r="AQ131" s="489"/>
      <c r="AR131" s="489"/>
      <c r="AS131" s="489"/>
      <c r="AT131" s="489"/>
      <c r="AU131" s="489"/>
      <c r="AV131" s="489"/>
      <c r="AW131" s="489"/>
      <c r="AX131" s="489"/>
      <c r="AY131" s="489"/>
      <c r="AZ131" s="489"/>
      <c r="BA131" s="489"/>
      <c r="BB131" s="489"/>
      <c r="BC131" s="489"/>
      <c r="BD131" s="489"/>
      <c r="BE131" s="489"/>
      <c r="BF131" s="489"/>
      <c r="BG131" s="489"/>
      <c r="BH131" s="489"/>
      <c r="BI131" s="489"/>
      <c r="BJ131" s="489"/>
      <c r="BK131" s="489"/>
      <c r="BL131" s="489"/>
      <c r="BM131" s="489"/>
      <c r="BN131" s="489"/>
      <c r="BO131" s="489"/>
      <c r="BP131" s="489"/>
    </row>
    <row r="132" spans="3:68" x14ac:dyDescent="0.2">
      <c r="C132" s="489"/>
      <c r="D132" s="489"/>
      <c r="E132" s="489"/>
      <c r="F132" s="489"/>
      <c r="G132" s="489"/>
      <c r="H132" s="489"/>
      <c r="I132" s="489"/>
      <c r="J132" s="489"/>
      <c r="K132" s="489"/>
      <c r="L132" s="489"/>
      <c r="M132" s="489"/>
      <c r="N132" s="489"/>
      <c r="O132" s="489"/>
      <c r="P132" s="489"/>
      <c r="Q132" s="489"/>
      <c r="R132" s="489"/>
      <c r="S132" s="489"/>
      <c r="T132" s="489"/>
      <c r="U132" s="489"/>
      <c r="V132" s="489"/>
      <c r="W132" s="489"/>
      <c r="X132" s="489"/>
      <c r="Y132" s="489"/>
      <c r="Z132" s="489"/>
      <c r="AA132" s="489"/>
      <c r="AB132" s="489"/>
      <c r="AC132" s="489"/>
      <c r="AD132" s="489"/>
      <c r="AE132" s="489"/>
      <c r="AF132" s="489"/>
      <c r="AG132" s="489"/>
      <c r="AH132" s="489"/>
      <c r="AI132" s="489"/>
      <c r="AJ132" s="489"/>
      <c r="AK132" s="489"/>
      <c r="AL132" s="489"/>
      <c r="AM132" s="489"/>
      <c r="AN132" s="489"/>
      <c r="AO132" s="489"/>
      <c r="AP132" s="489"/>
      <c r="AQ132" s="489"/>
      <c r="AR132" s="489"/>
      <c r="AS132" s="489"/>
      <c r="AT132" s="489"/>
      <c r="AU132" s="489"/>
      <c r="AV132" s="489"/>
      <c r="AW132" s="489"/>
      <c r="AX132" s="489"/>
      <c r="AY132" s="489"/>
      <c r="AZ132" s="489"/>
      <c r="BA132" s="489"/>
      <c r="BB132" s="489"/>
      <c r="BC132" s="489"/>
      <c r="BD132" s="489"/>
      <c r="BE132" s="489"/>
      <c r="BF132" s="489"/>
      <c r="BG132" s="489"/>
      <c r="BH132" s="489"/>
      <c r="BI132" s="489"/>
      <c r="BJ132" s="489"/>
      <c r="BK132" s="489"/>
      <c r="BL132" s="489"/>
      <c r="BM132" s="489"/>
      <c r="BN132" s="489"/>
      <c r="BO132" s="489"/>
      <c r="BP132" s="489"/>
    </row>
    <row r="133" spans="3:68" x14ac:dyDescent="0.2">
      <c r="C133" s="489"/>
      <c r="D133" s="489"/>
      <c r="E133" s="489"/>
      <c r="F133" s="489"/>
      <c r="G133" s="489"/>
      <c r="H133" s="489"/>
      <c r="I133" s="489"/>
      <c r="J133" s="489"/>
      <c r="K133" s="489"/>
      <c r="L133" s="489"/>
      <c r="M133" s="489"/>
      <c r="N133" s="489"/>
      <c r="O133" s="489"/>
      <c r="P133" s="489"/>
      <c r="Q133" s="489"/>
      <c r="R133" s="489"/>
      <c r="S133" s="489"/>
      <c r="T133" s="489"/>
      <c r="U133" s="489"/>
      <c r="V133" s="489"/>
      <c r="W133" s="489"/>
      <c r="X133" s="489"/>
      <c r="Y133" s="489"/>
      <c r="Z133" s="489"/>
      <c r="AA133" s="489"/>
      <c r="AB133" s="489"/>
      <c r="AC133" s="489"/>
      <c r="AD133" s="489"/>
      <c r="AE133" s="489"/>
      <c r="AF133" s="489"/>
      <c r="AG133" s="489"/>
      <c r="AH133" s="489"/>
      <c r="AI133" s="489"/>
      <c r="AJ133" s="489"/>
      <c r="AK133" s="489"/>
      <c r="AL133" s="489"/>
      <c r="AM133" s="489"/>
      <c r="AN133" s="489"/>
      <c r="AO133" s="489"/>
      <c r="AP133" s="489"/>
      <c r="AQ133" s="489"/>
      <c r="AR133" s="489"/>
      <c r="AS133" s="489"/>
      <c r="AT133" s="489"/>
      <c r="AU133" s="489"/>
      <c r="AV133" s="489"/>
      <c r="AW133" s="489"/>
      <c r="AX133" s="489"/>
      <c r="AY133" s="489"/>
      <c r="AZ133" s="489"/>
      <c r="BA133" s="489"/>
      <c r="BB133" s="489"/>
      <c r="BC133" s="489"/>
      <c r="BD133" s="489"/>
      <c r="BE133" s="489"/>
      <c r="BF133" s="489"/>
      <c r="BG133" s="489"/>
      <c r="BH133" s="489"/>
      <c r="BI133" s="489"/>
      <c r="BJ133" s="489"/>
      <c r="BK133" s="489"/>
      <c r="BL133" s="489"/>
      <c r="BM133" s="489"/>
      <c r="BN133" s="489"/>
      <c r="BO133" s="489"/>
      <c r="BP133" s="489"/>
    </row>
    <row r="134" spans="3:68" x14ac:dyDescent="0.2">
      <c r="C134" s="489"/>
      <c r="D134" s="489"/>
      <c r="E134" s="489"/>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c r="AL134" s="489"/>
      <c r="AM134" s="489"/>
      <c r="AN134" s="489"/>
      <c r="AO134" s="489"/>
      <c r="AP134" s="489"/>
      <c r="AQ134" s="489"/>
      <c r="AR134" s="489"/>
      <c r="AS134" s="489"/>
      <c r="AT134" s="489"/>
      <c r="AU134" s="489"/>
      <c r="AV134" s="489"/>
      <c r="AW134" s="489"/>
      <c r="AX134" s="489"/>
      <c r="AY134" s="489"/>
      <c r="AZ134" s="489"/>
      <c r="BA134" s="489"/>
      <c r="BB134" s="489"/>
      <c r="BC134" s="489"/>
      <c r="BD134" s="489"/>
      <c r="BE134" s="489"/>
      <c r="BF134" s="489"/>
      <c r="BG134" s="489"/>
      <c r="BH134" s="489"/>
      <c r="BI134" s="489"/>
      <c r="BJ134" s="489"/>
      <c r="BK134" s="489"/>
      <c r="BL134" s="489"/>
      <c r="BM134" s="489"/>
      <c r="BN134" s="489"/>
      <c r="BO134" s="489"/>
      <c r="BP134" s="489"/>
    </row>
    <row r="135" spans="3:68" x14ac:dyDescent="0.2">
      <c r="C135" s="489"/>
      <c r="D135" s="489"/>
      <c r="E135" s="489"/>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c r="AL135" s="489"/>
      <c r="AM135" s="489"/>
      <c r="AN135" s="489"/>
      <c r="AO135" s="489"/>
      <c r="AP135" s="489"/>
      <c r="AQ135" s="489"/>
      <c r="AR135" s="489"/>
      <c r="AS135" s="489"/>
      <c r="AT135" s="489"/>
      <c r="AU135" s="489"/>
      <c r="AV135" s="489"/>
      <c r="AW135" s="489"/>
      <c r="AX135" s="489"/>
      <c r="AY135" s="489"/>
      <c r="AZ135" s="489"/>
      <c r="BA135" s="489"/>
      <c r="BB135" s="489"/>
      <c r="BC135" s="489"/>
      <c r="BD135" s="489"/>
      <c r="BE135" s="489"/>
      <c r="BF135" s="489"/>
      <c r="BG135" s="489"/>
      <c r="BH135" s="489"/>
      <c r="BI135" s="489"/>
      <c r="BJ135" s="489"/>
      <c r="BK135" s="489"/>
      <c r="BL135" s="489"/>
      <c r="BM135" s="489"/>
      <c r="BN135" s="489"/>
      <c r="BO135" s="489"/>
      <c r="BP135" s="489"/>
    </row>
    <row r="136" spans="3:68" x14ac:dyDescent="0.2">
      <c r="C136" s="489"/>
      <c r="D136" s="489"/>
      <c r="E136" s="489"/>
      <c r="F136" s="489"/>
      <c r="G136" s="489"/>
      <c r="H136" s="489"/>
      <c r="I136" s="489"/>
      <c r="J136" s="489"/>
      <c r="K136" s="489"/>
      <c r="L136" s="489"/>
      <c r="M136" s="489"/>
      <c r="N136" s="489"/>
      <c r="O136" s="489"/>
      <c r="P136" s="489"/>
      <c r="Q136" s="489"/>
      <c r="R136" s="489"/>
      <c r="S136" s="489"/>
      <c r="T136" s="489"/>
      <c r="U136" s="489"/>
      <c r="V136" s="489"/>
      <c r="W136" s="489"/>
      <c r="X136" s="489"/>
      <c r="Y136" s="489"/>
      <c r="Z136" s="489"/>
      <c r="AA136" s="489"/>
      <c r="AB136" s="489"/>
      <c r="AC136" s="489"/>
      <c r="AD136" s="489"/>
      <c r="AE136" s="489"/>
      <c r="AF136" s="489"/>
      <c r="AG136" s="489"/>
      <c r="AH136" s="489"/>
      <c r="AI136" s="489"/>
      <c r="AJ136" s="489"/>
      <c r="AK136" s="489"/>
      <c r="AL136" s="489"/>
      <c r="AM136" s="489"/>
      <c r="AN136" s="489"/>
      <c r="AO136" s="489"/>
      <c r="AP136" s="489"/>
      <c r="AQ136" s="489"/>
      <c r="AR136" s="489"/>
      <c r="AS136" s="489"/>
      <c r="AT136" s="489"/>
      <c r="AU136" s="489"/>
      <c r="AV136" s="489"/>
      <c r="AW136" s="489"/>
      <c r="AX136" s="489"/>
      <c r="AY136" s="489"/>
      <c r="AZ136" s="489"/>
      <c r="BA136" s="489"/>
      <c r="BB136" s="489"/>
      <c r="BC136" s="489"/>
      <c r="BD136" s="489"/>
      <c r="BE136" s="489"/>
      <c r="BF136" s="489"/>
      <c r="BG136" s="489"/>
      <c r="BH136" s="489"/>
      <c r="BI136" s="489"/>
      <c r="BJ136" s="489"/>
      <c r="BK136" s="489"/>
      <c r="BL136" s="489"/>
      <c r="BM136" s="489"/>
      <c r="BN136" s="489"/>
      <c r="BO136" s="489"/>
      <c r="BP136" s="489"/>
    </row>
  </sheetData>
  <mergeCells count="17">
    <mergeCell ref="AQ5:AT5"/>
    <mergeCell ref="AU5:AX5"/>
    <mergeCell ref="W5:Z5"/>
    <mergeCell ref="AA5:AD5"/>
    <mergeCell ref="AE5:AH5"/>
    <mergeCell ref="AI5:AL5"/>
    <mergeCell ref="AM5:AP5"/>
    <mergeCell ref="B5:B6"/>
    <mergeCell ref="C5:F5"/>
    <mergeCell ref="K5:N5"/>
    <mergeCell ref="O5:R5"/>
    <mergeCell ref="S5:V5"/>
    <mergeCell ref="BQ5:BR5"/>
    <mergeCell ref="BA5:BD5"/>
    <mergeCell ref="BE5:BH5"/>
    <mergeCell ref="BI5:BL5"/>
    <mergeCell ref="BM5:BP5"/>
  </mergeCells>
  <pageMargins left="0.7" right="0.7" top="0.75" bottom="0.75" header="0.3" footer="0.3"/>
  <pageSetup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110"/>
  <sheetViews>
    <sheetView topLeftCell="A37" workbookViewId="0">
      <selection activeCell="AA9" sqref="AA9:AG49"/>
    </sheetView>
  </sheetViews>
  <sheetFormatPr defaultRowHeight="12.75" x14ac:dyDescent="0.2"/>
  <cols>
    <col min="1" max="1" width="2.5703125" style="37" customWidth="1"/>
    <col min="2" max="2" width="39" style="37" bestFit="1" customWidth="1"/>
    <col min="3" max="17" width="9.140625" style="37" customWidth="1"/>
    <col min="18" max="22" width="10" style="37" customWidth="1"/>
    <col min="23" max="33" width="10" style="37" bestFit="1" customWidth="1"/>
    <col min="34" max="16384" width="9.140625" style="37"/>
  </cols>
  <sheetData>
    <row r="1" spans="2:33" x14ac:dyDescent="0.2">
      <c r="B1" s="268"/>
      <c r="C1" s="268"/>
      <c r="D1" s="268"/>
      <c r="E1" s="268"/>
    </row>
    <row r="2" spans="2:33" ht="18.75" x14ac:dyDescent="0.3">
      <c r="B2" s="508" t="s">
        <v>1974</v>
      </c>
      <c r="C2" s="508"/>
      <c r="D2" s="508"/>
      <c r="E2" s="508"/>
      <c r="F2" s="508"/>
      <c r="G2" s="508"/>
      <c r="H2" s="508"/>
    </row>
    <row r="3" spans="2:33" x14ac:dyDescent="0.2">
      <c r="B3" s="268"/>
      <c r="C3" s="268"/>
      <c r="D3" s="268"/>
      <c r="E3" s="268"/>
    </row>
    <row r="4" spans="2:33" ht="13.5" thickBot="1" x14ac:dyDescent="0.25">
      <c r="B4" s="509" t="s">
        <v>1908</v>
      </c>
      <c r="C4" s="509"/>
      <c r="D4" s="509"/>
      <c r="E4" s="509"/>
      <c r="F4" s="509"/>
      <c r="G4" s="509"/>
      <c r="H4" s="509"/>
    </row>
    <row r="5" spans="2:33" ht="15" customHeight="1" x14ac:dyDescent="0.2">
      <c r="B5" s="1223" t="s">
        <v>1853</v>
      </c>
      <c r="C5" s="1222">
        <v>2005</v>
      </c>
      <c r="D5" s="1222"/>
      <c r="E5" s="1222">
        <v>2006</v>
      </c>
      <c r="F5" s="1222"/>
      <c r="G5" s="1222">
        <v>2007</v>
      </c>
      <c r="H5" s="1222"/>
      <c r="I5" s="1222">
        <v>2008</v>
      </c>
      <c r="J5" s="1222"/>
      <c r="K5" s="1222">
        <v>2009</v>
      </c>
      <c r="L5" s="1222"/>
      <c r="M5" s="1222">
        <v>2010</v>
      </c>
      <c r="N5" s="1222"/>
      <c r="O5" s="1222">
        <v>2011</v>
      </c>
      <c r="P5" s="1222"/>
      <c r="Q5" s="1222">
        <v>2012</v>
      </c>
      <c r="R5" s="1222"/>
      <c r="S5" s="1222">
        <v>2013</v>
      </c>
      <c r="T5" s="1222"/>
      <c r="U5" s="1222">
        <v>2014</v>
      </c>
      <c r="V5" s="1222"/>
      <c r="W5" s="1222">
        <v>2015</v>
      </c>
      <c r="X5" s="1222"/>
      <c r="Y5" s="1222">
        <v>2016</v>
      </c>
      <c r="Z5" s="1222"/>
      <c r="AA5" s="1222">
        <v>2017</v>
      </c>
      <c r="AB5" s="1222"/>
      <c r="AC5" s="1222">
        <v>2018</v>
      </c>
      <c r="AD5" s="1222"/>
      <c r="AE5" s="1222">
        <v>2019</v>
      </c>
      <c r="AF5" s="1222"/>
      <c r="AG5" s="969">
        <v>2020</v>
      </c>
    </row>
    <row r="6" spans="2:33" ht="16.5" customHeight="1" thickBot="1" x14ac:dyDescent="0.25">
      <c r="B6" s="1224"/>
      <c r="C6" s="510" t="s">
        <v>464</v>
      </c>
      <c r="D6" s="510" t="s">
        <v>465</v>
      </c>
      <c r="E6" s="510" t="s">
        <v>464</v>
      </c>
      <c r="F6" s="510" t="s">
        <v>465</v>
      </c>
      <c r="G6" s="510" t="s">
        <v>464</v>
      </c>
      <c r="H6" s="510" t="s">
        <v>465</v>
      </c>
      <c r="I6" s="510" t="s">
        <v>464</v>
      </c>
      <c r="J6" s="510" t="s">
        <v>465</v>
      </c>
      <c r="K6" s="510" t="s">
        <v>464</v>
      </c>
      <c r="L6" s="510" t="s">
        <v>465</v>
      </c>
      <c r="M6" s="510" t="s">
        <v>464</v>
      </c>
      <c r="N6" s="510" t="s">
        <v>465</v>
      </c>
      <c r="O6" s="510" t="s">
        <v>464</v>
      </c>
      <c r="P6" s="510" t="s">
        <v>465</v>
      </c>
      <c r="Q6" s="510" t="s">
        <v>464</v>
      </c>
      <c r="R6" s="510" t="s">
        <v>465</v>
      </c>
      <c r="S6" s="510" t="s">
        <v>464</v>
      </c>
      <c r="T6" s="510" t="s">
        <v>465</v>
      </c>
      <c r="U6" s="510" t="s">
        <v>464</v>
      </c>
      <c r="V6" s="510" t="s">
        <v>465</v>
      </c>
      <c r="W6" s="510" t="s">
        <v>464</v>
      </c>
      <c r="X6" s="510" t="s">
        <v>465</v>
      </c>
      <c r="Y6" s="510" t="s">
        <v>464</v>
      </c>
      <c r="Z6" s="510" t="s">
        <v>465</v>
      </c>
      <c r="AA6" s="510" t="s">
        <v>464</v>
      </c>
      <c r="AB6" s="510" t="s">
        <v>465</v>
      </c>
      <c r="AC6" s="510" t="s">
        <v>464</v>
      </c>
      <c r="AD6" s="510" t="s">
        <v>465</v>
      </c>
      <c r="AE6" s="510" t="s">
        <v>464</v>
      </c>
      <c r="AF6" s="510" t="s">
        <v>465</v>
      </c>
      <c r="AG6" s="510" t="s">
        <v>464</v>
      </c>
    </row>
    <row r="7" spans="2:33" x14ac:dyDescent="0.2">
      <c r="B7" s="269"/>
    </row>
    <row r="8" spans="2:33" x14ac:dyDescent="0.2">
      <c r="B8" s="511" t="s">
        <v>429</v>
      </c>
      <c r="C8" s="268"/>
      <c r="D8" s="268"/>
      <c r="E8" s="268"/>
    </row>
    <row r="9" spans="2:33" x14ac:dyDescent="0.2">
      <c r="B9" s="512" t="s">
        <v>250</v>
      </c>
      <c r="C9" s="513">
        <v>95790</v>
      </c>
      <c r="D9" s="513">
        <v>127136</v>
      </c>
      <c r="E9" s="513">
        <v>164451</v>
      </c>
      <c r="F9" s="64">
        <v>229823</v>
      </c>
      <c r="G9" s="64">
        <v>298033</v>
      </c>
      <c r="H9" s="64">
        <v>447246</v>
      </c>
      <c r="I9" s="64">
        <v>545945</v>
      </c>
      <c r="J9" s="64">
        <v>630805</v>
      </c>
      <c r="K9" s="64">
        <v>841854</v>
      </c>
      <c r="L9" s="64">
        <v>951282</v>
      </c>
      <c r="M9" s="64">
        <v>1103437</v>
      </c>
      <c r="N9" s="64">
        <v>1633099</v>
      </c>
      <c r="O9" s="64">
        <v>1252020</v>
      </c>
      <c r="P9" s="64">
        <v>1436566</v>
      </c>
      <c r="Q9" s="64">
        <v>1892023</v>
      </c>
      <c r="R9" s="64">
        <v>1857612</v>
      </c>
      <c r="S9" s="64">
        <v>1990179</v>
      </c>
      <c r="T9" s="64">
        <v>2168997</v>
      </c>
      <c r="U9" s="64">
        <v>2335628</v>
      </c>
      <c r="V9" s="64">
        <v>2572405</v>
      </c>
      <c r="W9" s="64">
        <v>2880553</v>
      </c>
      <c r="X9" s="64">
        <v>3379209</v>
      </c>
      <c r="Y9" s="64">
        <v>3741280</v>
      </c>
      <c r="Z9" s="64">
        <v>3720381</v>
      </c>
      <c r="AA9" s="64">
        <v>3976159</v>
      </c>
      <c r="AB9" s="64">
        <v>4739579</v>
      </c>
      <c r="AC9" s="64">
        <v>5278340</v>
      </c>
      <c r="AD9" s="64">
        <v>5125214</v>
      </c>
      <c r="AE9" s="64">
        <v>6013861</v>
      </c>
      <c r="AF9" s="64">
        <v>6355185</v>
      </c>
      <c r="AG9" s="64">
        <v>7149774</v>
      </c>
    </row>
    <row r="10" spans="2:33" x14ac:dyDescent="0.2">
      <c r="B10" s="512" t="s">
        <v>252</v>
      </c>
      <c r="C10" s="514">
        <v>38842.74</v>
      </c>
      <c r="D10" s="514">
        <v>49644.51</v>
      </c>
      <c r="E10" s="514">
        <v>58091.35</v>
      </c>
      <c r="F10" s="301">
        <v>75736.009999999995</v>
      </c>
      <c r="G10" s="301">
        <v>97700.58</v>
      </c>
      <c r="H10" s="301">
        <v>136507.84</v>
      </c>
      <c r="I10" s="301">
        <v>158377.09</v>
      </c>
      <c r="J10" s="301">
        <v>182385.7</v>
      </c>
      <c r="K10" s="301">
        <v>221842.23</v>
      </c>
      <c r="L10" s="301">
        <v>264343.15999999997</v>
      </c>
      <c r="M10" s="301">
        <v>314901.68</v>
      </c>
      <c r="N10" s="301">
        <v>369622.93</v>
      </c>
      <c r="O10" s="301">
        <v>433790.04</v>
      </c>
      <c r="P10" s="301">
        <v>501529.61</v>
      </c>
      <c r="Q10" s="301">
        <v>581154.18000000005</v>
      </c>
      <c r="R10" s="301">
        <v>682606.4</v>
      </c>
      <c r="S10" s="301">
        <v>750758.84</v>
      </c>
      <c r="T10" s="301">
        <v>824193.6</v>
      </c>
      <c r="U10" s="301">
        <v>873025.43</v>
      </c>
      <c r="V10" s="301">
        <v>988141.44</v>
      </c>
      <c r="W10" s="301">
        <v>1170989.8600000001</v>
      </c>
      <c r="X10" s="301">
        <v>1238650.77</v>
      </c>
      <c r="Y10" s="301">
        <v>1316240.8999999999</v>
      </c>
      <c r="Z10" s="301">
        <v>1433802.3</v>
      </c>
      <c r="AA10" s="301">
        <v>1594652.7</v>
      </c>
      <c r="AB10" s="301">
        <v>1729912.2</v>
      </c>
      <c r="AC10" s="301">
        <v>1843573.8</v>
      </c>
      <c r="AD10" s="301">
        <v>2012729.3389999999</v>
      </c>
      <c r="AE10" s="301">
        <v>2248537.523</v>
      </c>
      <c r="AF10" s="301">
        <v>2453536.2259999998</v>
      </c>
      <c r="AG10" s="301">
        <v>2907895.7590000001</v>
      </c>
    </row>
    <row r="11" spans="2:33" x14ac:dyDescent="0.2">
      <c r="B11" s="512" t="s">
        <v>1962</v>
      </c>
      <c r="C11" s="515">
        <v>1.6</v>
      </c>
      <c r="D11" s="515">
        <v>1.9</v>
      </c>
      <c r="E11" s="515">
        <v>2.0619141259877276</v>
      </c>
      <c r="F11" s="395">
        <v>2.6</v>
      </c>
      <c r="G11" s="395">
        <v>2.9</v>
      </c>
      <c r="H11" s="395">
        <v>3.9</v>
      </c>
      <c r="I11" s="395">
        <v>4.2</v>
      </c>
      <c r="J11" s="395">
        <v>4.8</v>
      </c>
      <c r="K11" s="395">
        <v>5.3616113597346216</v>
      </c>
      <c r="L11" s="395">
        <v>6.1</v>
      </c>
      <c r="M11" s="395">
        <v>6.7</v>
      </c>
      <c r="N11" s="395">
        <v>7.4</v>
      </c>
      <c r="O11" s="395">
        <v>7.9</v>
      </c>
      <c r="P11" s="395">
        <v>8.8000000000000007</v>
      </c>
      <c r="Q11" s="395">
        <v>9.3000000000000007</v>
      </c>
      <c r="R11" s="395">
        <v>10.3</v>
      </c>
      <c r="S11" s="395">
        <v>10.5</v>
      </c>
      <c r="T11" s="395">
        <v>10.9</v>
      </c>
      <c r="U11" s="395">
        <v>10.8</v>
      </c>
      <c r="V11" s="395">
        <v>11.8</v>
      </c>
      <c r="W11" s="395">
        <v>12.79</v>
      </c>
      <c r="X11" s="395">
        <v>13.163300847978848</v>
      </c>
      <c r="Y11" s="395">
        <v>13</v>
      </c>
      <c r="Z11" s="395">
        <v>13.2</v>
      </c>
      <c r="AA11" s="395">
        <v>13.8</v>
      </c>
      <c r="AB11" s="395">
        <v>14.5</v>
      </c>
      <c r="AC11" s="395">
        <v>14.6</v>
      </c>
      <c r="AD11" s="395">
        <v>15.266453907196439</v>
      </c>
      <c r="AE11" s="395">
        <v>16.018680941121843</v>
      </c>
      <c r="AF11" s="395">
        <v>16.75441352702779</v>
      </c>
      <c r="AG11" s="395">
        <v>17.944004131049866</v>
      </c>
    </row>
    <row r="12" spans="2:33" x14ac:dyDescent="0.2">
      <c r="B12" s="516"/>
      <c r="C12" s="517"/>
      <c r="D12" s="517"/>
      <c r="E12" s="517"/>
      <c r="F12" s="21"/>
      <c r="G12" s="21"/>
      <c r="H12" s="21"/>
      <c r="I12" s="21"/>
      <c r="J12" s="21"/>
      <c r="K12" s="21"/>
      <c r="L12" s="21"/>
      <c r="M12" s="21"/>
      <c r="N12" s="21"/>
      <c r="O12" s="21"/>
      <c r="P12" s="21"/>
      <c r="Q12" s="21"/>
      <c r="R12" s="21"/>
      <c r="S12" s="21"/>
      <c r="T12" s="21"/>
      <c r="U12" s="21"/>
      <c r="V12" s="21"/>
      <c r="W12" s="21"/>
      <c r="Y12" s="21"/>
      <c r="AA12" s="21"/>
      <c r="AB12" s="21"/>
      <c r="AC12" s="21"/>
      <c r="AD12" s="21"/>
      <c r="AE12" s="21"/>
      <c r="AF12" s="21"/>
      <c r="AG12" s="21"/>
    </row>
    <row r="13" spans="2:33" x14ac:dyDescent="0.2">
      <c r="B13" s="511" t="s">
        <v>1963</v>
      </c>
      <c r="C13" s="299"/>
      <c r="D13" s="299"/>
      <c r="E13" s="299"/>
      <c r="F13" s="21"/>
      <c r="G13" s="21"/>
      <c r="H13" s="21"/>
      <c r="I13" s="21"/>
      <c r="J13" s="21"/>
      <c r="K13" s="21"/>
      <c r="L13" s="21"/>
      <c r="M13" s="21"/>
      <c r="N13" s="21"/>
      <c r="O13" s="21"/>
      <c r="P13" s="21"/>
      <c r="Q13" s="21"/>
      <c r="R13" s="21"/>
      <c r="S13" s="21"/>
      <c r="T13" s="21"/>
      <c r="U13" s="21"/>
      <c r="V13" s="21"/>
      <c r="W13" s="21"/>
      <c r="Y13" s="21"/>
      <c r="AA13" s="21"/>
      <c r="AB13" s="21"/>
      <c r="AC13" s="21"/>
      <c r="AD13" s="21"/>
      <c r="AE13" s="21"/>
      <c r="AF13" s="21"/>
      <c r="AG13" s="21"/>
    </row>
    <row r="14" spans="2:33" x14ac:dyDescent="0.2">
      <c r="B14" s="512" t="s">
        <v>250</v>
      </c>
      <c r="C14" s="518">
        <v>11123</v>
      </c>
      <c r="D14" s="518">
        <v>15961</v>
      </c>
      <c r="E14" s="518">
        <v>19955</v>
      </c>
      <c r="F14" s="300">
        <v>22177</v>
      </c>
      <c r="G14" s="300">
        <v>28023</v>
      </c>
      <c r="H14" s="300">
        <v>40635</v>
      </c>
      <c r="I14" s="300">
        <v>44298</v>
      </c>
      <c r="J14" s="300">
        <v>46921</v>
      </c>
      <c r="K14" s="300">
        <v>50913</v>
      </c>
      <c r="L14" s="300">
        <v>50014</v>
      </c>
      <c r="M14" s="300">
        <v>103294</v>
      </c>
      <c r="N14" s="300">
        <v>53489</v>
      </c>
      <c r="O14" s="300">
        <v>51064</v>
      </c>
      <c r="P14" s="300">
        <v>54455</v>
      </c>
      <c r="Q14" s="300">
        <v>47477</v>
      </c>
      <c r="R14" s="300">
        <v>46294</v>
      </c>
      <c r="S14" s="300">
        <v>50049</v>
      </c>
      <c r="T14" s="300">
        <v>51665</v>
      </c>
      <c r="U14" s="300">
        <v>55587</v>
      </c>
      <c r="V14" s="300">
        <v>77251</v>
      </c>
      <c r="W14" s="300">
        <v>97529</v>
      </c>
      <c r="X14" s="300">
        <v>97671</v>
      </c>
      <c r="Y14" s="300">
        <v>165824</v>
      </c>
      <c r="Z14" s="300">
        <v>177931</v>
      </c>
      <c r="AA14" s="300">
        <v>199611</v>
      </c>
      <c r="AB14" s="300">
        <v>154151</v>
      </c>
      <c r="AC14" s="300">
        <v>177592</v>
      </c>
      <c r="AD14" s="300">
        <v>197273</v>
      </c>
      <c r="AE14" s="300">
        <v>193730</v>
      </c>
      <c r="AF14" s="300">
        <v>212202</v>
      </c>
      <c r="AG14" s="300">
        <v>216923</v>
      </c>
    </row>
    <row r="15" spans="2:33" x14ac:dyDescent="0.2">
      <c r="B15" s="512" t="s">
        <v>252</v>
      </c>
      <c r="C15" s="514">
        <v>35232.49</v>
      </c>
      <c r="D15" s="514">
        <v>46231.24</v>
      </c>
      <c r="E15" s="514">
        <v>52306.28</v>
      </c>
      <c r="F15" s="301">
        <v>62659.41</v>
      </c>
      <c r="G15" s="301">
        <v>75471.87999999999</v>
      </c>
      <c r="H15" s="301">
        <v>102003.53</v>
      </c>
      <c r="I15" s="301">
        <v>127969.60000000001</v>
      </c>
      <c r="J15" s="301">
        <v>141117.71</v>
      </c>
      <c r="K15" s="301">
        <v>141848.25999999998</v>
      </c>
      <c r="L15" s="301">
        <v>157447.29999999999</v>
      </c>
      <c r="M15" s="301">
        <v>168073.47</v>
      </c>
      <c r="N15" s="301">
        <v>188472.41999999998</v>
      </c>
      <c r="O15" s="301">
        <v>197622.9</v>
      </c>
      <c r="P15" s="301">
        <v>207135.84000000003</v>
      </c>
      <c r="Q15" s="301">
        <v>208865.06</v>
      </c>
      <c r="R15" s="301">
        <v>241769.33000000002</v>
      </c>
      <c r="S15" s="301">
        <v>288738.92585310998</v>
      </c>
      <c r="T15" s="301">
        <v>387831.67562169</v>
      </c>
      <c r="U15" s="301">
        <v>377223.40095957997</v>
      </c>
      <c r="V15" s="301">
        <v>504005.19486781996</v>
      </c>
      <c r="W15" s="301">
        <v>530645.25440152001</v>
      </c>
      <c r="X15" s="301">
        <v>651208.56562960998</v>
      </c>
      <c r="Y15" s="301">
        <v>692415.3</v>
      </c>
      <c r="Z15" s="301">
        <v>828140.4</v>
      </c>
      <c r="AA15" s="301">
        <v>990679.3</v>
      </c>
      <c r="AB15" s="301">
        <v>1207692.8999999999</v>
      </c>
      <c r="AC15" s="301">
        <v>1303357</v>
      </c>
      <c r="AD15" s="301">
        <v>1506300.855</v>
      </c>
      <c r="AE15" s="301">
        <v>1549395.209</v>
      </c>
      <c r="AF15" s="301">
        <v>1656758.8870000001</v>
      </c>
      <c r="AG15" s="301">
        <v>1746235.47</v>
      </c>
    </row>
    <row r="16" spans="2:33" x14ac:dyDescent="0.2">
      <c r="B16" s="512" t="s">
        <v>1964</v>
      </c>
      <c r="C16" s="515">
        <v>1.9591300853848994</v>
      </c>
      <c r="D16" s="515">
        <v>2.2665284593672546</v>
      </c>
      <c r="E16" s="515">
        <v>2.3847161240569137</v>
      </c>
      <c r="F16" s="395">
        <v>2.5840954479653706</v>
      </c>
      <c r="G16" s="395">
        <v>3.0171086225593191</v>
      </c>
      <c r="H16" s="395">
        <v>3.7493041054561882</v>
      </c>
      <c r="I16" s="395">
        <v>4.3553989417678238</v>
      </c>
      <c r="J16" s="395">
        <v>4.4167535639682702</v>
      </c>
      <c r="K16" s="395">
        <v>4.4001382501001638</v>
      </c>
      <c r="L16" s="395">
        <v>4.7095251472914663</v>
      </c>
      <c r="M16" s="395">
        <v>5.0357933336545253</v>
      </c>
      <c r="N16" s="395">
        <v>5.3981304211891086</v>
      </c>
      <c r="O16" s="395">
        <v>5.647011685387942</v>
      </c>
      <c r="P16" s="395">
        <v>5.9432780559690492</v>
      </c>
      <c r="Q16" s="395">
        <v>5.604283923972698</v>
      </c>
      <c r="R16" s="395">
        <v>6.2225036230477837</v>
      </c>
      <c r="S16" s="395">
        <v>7.4522243165956317</v>
      </c>
      <c r="T16" s="395">
        <v>9.2048098375173506</v>
      </c>
      <c r="U16" s="395">
        <v>8.6579133003740729</v>
      </c>
      <c r="V16" s="395">
        <v>10.872659712116493</v>
      </c>
      <c r="W16" s="395">
        <v>11.277659174600924</v>
      </c>
      <c r="X16" s="395">
        <v>13.247010113717522</v>
      </c>
      <c r="Y16" s="395">
        <v>12.9</v>
      </c>
      <c r="Z16" s="395">
        <v>14.8</v>
      </c>
      <c r="AA16" s="395">
        <v>16</v>
      </c>
      <c r="AB16" s="395">
        <v>18.5</v>
      </c>
      <c r="AC16" s="395">
        <v>17.5</v>
      </c>
      <c r="AD16" s="395">
        <v>18.881951378196526</v>
      </c>
      <c r="AE16" s="395">
        <v>19.172935373317017</v>
      </c>
      <c r="AF16" s="395">
        <v>19.998375762783152</v>
      </c>
      <c r="AG16" s="395">
        <v>21.267691103173572</v>
      </c>
    </row>
    <row r="17" spans="2:33" x14ac:dyDescent="0.2">
      <c r="B17" s="516"/>
      <c r="C17" s="517"/>
      <c r="D17" s="517"/>
      <c r="E17" s="517"/>
      <c r="F17" s="21"/>
      <c r="G17" s="21"/>
      <c r="H17" s="21"/>
      <c r="I17" s="21"/>
      <c r="J17" s="21"/>
      <c r="K17" s="21"/>
      <c r="L17" s="21"/>
      <c r="M17" s="21"/>
      <c r="N17" s="21"/>
      <c r="O17" s="21"/>
      <c r="P17" s="21"/>
      <c r="Q17" s="21"/>
      <c r="R17" s="21"/>
      <c r="S17" s="21"/>
      <c r="T17" s="21"/>
      <c r="U17" s="21"/>
      <c r="V17" s="21"/>
      <c r="W17" s="21"/>
      <c r="Y17" s="21"/>
      <c r="AA17" s="21"/>
      <c r="AB17" s="21"/>
      <c r="AC17" s="21"/>
      <c r="AD17" s="21"/>
      <c r="AE17" s="21"/>
      <c r="AF17" s="21"/>
      <c r="AG17" s="21"/>
    </row>
    <row r="18" spans="2:33" x14ac:dyDescent="0.2">
      <c r="B18" s="511" t="s">
        <v>1854</v>
      </c>
      <c r="C18" s="299"/>
      <c r="D18" s="299"/>
      <c r="E18" s="299"/>
      <c r="F18" s="21"/>
      <c r="G18" s="21"/>
      <c r="H18" s="21"/>
      <c r="I18" s="21"/>
      <c r="J18" s="21"/>
      <c r="K18" s="21"/>
      <c r="L18" s="21"/>
      <c r="M18" s="21"/>
      <c r="N18" s="21"/>
      <c r="O18" s="21"/>
      <c r="P18" s="21"/>
      <c r="Q18" s="21"/>
      <c r="R18" s="21"/>
      <c r="S18" s="21"/>
      <c r="T18" s="21"/>
      <c r="U18" s="21"/>
      <c r="V18" s="21"/>
      <c r="W18" s="21"/>
      <c r="Y18" s="21"/>
      <c r="AA18" s="21"/>
      <c r="AB18" s="21"/>
      <c r="AC18" s="21"/>
      <c r="AD18" s="21"/>
      <c r="AE18" s="21"/>
      <c r="AF18" s="21"/>
      <c r="AG18" s="21"/>
    </row>
    <row r="19" spans="2:33" x14ac:dyDescent="0.2">
      <c r="B19" s="512" t="s">
        <v>252</v>
      </c>
      <c r="C19" s="514">
        <v>2217.7600000000002</v>
      </c>
      <c r="D19" s="514">
        <v>1810.57</v>
      </c>
      <c r="E19" s="514">
        <v>4938.07</v>
      </c>
      <c r="F19" s="301">
        <v>5364.67</v>
      </c>
      <c r="G19" s="301">
        <v>9395.5499999999993</v>
      </c>
      <c r="H19" s="301">
        <v>27655.34</v>
      </c>
      <c r="I19" s="301">
        <v>30992.66</v>
      </c>
      <c r="J19" s="301">
        <v>37503.24</v>
      </c>
      <c r="K19" s="301">
        <v>43725.98</v>
      </c>
      <c r="L19" s="301">
        <v>58408.75</v>
      </c>
      <c r="M19" s="301">
        <v>62519.28</v>
      </c>
      <c r="N19" s="301">
        <v>134164.19</v>
      </c>
      <c r="O19" s="301">
        <v>204475.03</v>
      </c>
      <c r="P19" s="301">
        <v>240738.33</v>
      </c>
      <c r="Q19" s="301">
        <v>309128.67</v>
      </c>
      <c r="R19" s="301">
        <v>353538.39</v>
      </c>
      <c r="S19" s="301">
        <v>390002.21</v>
      </c>
      <c r="T19" s="301">
        <v>358152.85</v>
      </c>
      <c r="U19" s="301">
        <v>310978.69</v>
      </c>
      <c r="V19" s="301">
        <v>305130.40999999997</v>
      </c>
      <c r="W19" s="301">
        <v>337092.37</v>
      </c>
      <c r="X19" s="301">
        <v>461897.13</v>
      </c>
      <c r="Y19" s="301">
        <v>621977.30000000005</v>
      </c>
      <c r="Z19" s="301">
        <v>445464</v>
      </c>
      <c r="AA19" s="301">
        <v>489705.1</v>
      </c>
      <c r="AB19" s="301">
        <v>502505.4</v>
      </c>
      <c r="AC19" s="301">
        <v>508960.8</v>
      </c>
      <c r="AD19" s="301">
        <v>468722.48</v>
      </c>
      <c r="AE19" s="301">
        <v>610247.71900000004</v>
      </c>
      <c r="AF19" s="301">
        <v>578218.15</v>
      </c>
      <c r="AG19" s="301">
        <v>877948.97100000002</v>
      </c>
    </row>
    <row r="20" spans="2:33" x14ac:dyDescent="0.2">
      <c r="B20" s="512" t="s">
        <v>1965</v>
      </c>
      <c r="C20" s="515">
        <v>0.30562560807887046</v>
      </c>
      <c r="D20" s="515">
        <v>0.24892066371327973</v>
      </c>
      <c r="E20" s="515">
        <v>0.56980910742364888</v>
      </c>
      <c r="F20" s="395">
        <v>0.70145468291317348</v>
      </c>
      <c r="G20" s="395">
        <v>0.8481044102999975</v>
      </c>
      <c r="H20" s="395">
        <v>2.2958899633442491</v>
      </c>
      <c r="I20" s="395">
        <v>2.9894465870134503</v>
      </c>
      <c r="J20" s="395">
        <v>3.6732241275303759</v>
      </c>
      <c r="K20" s="395">
        <v>3.2170552416886879</v>
      </c>
      <c r="L20" s="395">
        <v>3.3964586523335871</v>
      </c>
      <c r="M20" s="395">
        <v>3.2070370960283223</v>
      </c>
      <c r="N20" s="395">
        <v>6.0765122959477056</v>
      </c>
      <c r="O20" s="395">
        <v>7.7040830032638024</v>
      </c>
      <c r="P20" s="395">
        <v>7.8275490604648708</v>
      </c>
      <c r="Q20" s="395">
        <v>9.4436905195851484</v>
      </c>
      <c r="R20" s="395">
        <v>8.8589052173511256</v>
      </c>
      <c r="S20" s="395">
        <v>9.2555576460867588</v>
      </c>
      <c r="T20" s="395">
        <v>8.3700171568211612</v>
      </c>
      <c r="U20" s="395">
        <v>6.9255593657650323</v>
      </c>
      <c r="V20" s="395">
        <v>5.8773854948139217</v>
      </c>
      <c r="W20" s="395">
        <v>5.6072018461368947</v>
      </c>
      <c r="X20" s="395">
        <v>6.8407333353168971</v>
      </c>
      <c r="Y20" s="395">
        <v>8.1999999999999993</v>
      </c>
      <c r="Z20" s="395">
        <v>6.1</v>
      </c>
      <c r="AA20" s="395">
        <v>6</v>
      </c>
      <c r="AB20" s="395">
        <v>5.8</v>
      </c>
      <c r="AC20" s="395">
        <v>6.1</v>
      </c>
      <c r="AD20" s="395">
        <v>5.9855260420348397</v>
      </c>
      <c r="AE20" s="395">
        <v>7.7899946104792646</v>
      </c>
      <c r="AF20" s="395">
        <v>6.6244220005615917</v>
      </c>
      <c r="AG20" s="395">
        <v>8.2737118360887205</v>
      </c>
    </row>
    <row r="21" spans="2:33" x14ac:dyDescent="0.2">
      <c r="B21" s="516"/>
      <c r="C21" s="299"/>
      <c r="D21" s="299"/>
      <c r="E21" s="517"/>
      <c r="F21" s="21"/>
      <c r="G21" s="21"/>
      <c r="H21" s="21"/>
      <c r="I21" s="21"/>
      <c r="J21" s="21"/>
      <c r="K21" s="21"/>
      <c r="L21" s="21"/>
      <c r="M21" s="21"/>
      <c r="N21" s="21"/>
      <c r="O21" s="21"/>
      <c r="P21" s="21"/>
      <c r="Q21" s="21"/>
      <c r="R21" s="21"/>
      <c r="S21" s="21"/>
      <c r="T21" s="21"/>
      <c r="U21" s="21"/>
      <c r="V21" s="21"/>
      <c r="W21" s="21"/>
      <c r="Y21" s="21"/>
      <c r="AA21" s="21"/>
      <c r="AB21" s="21"/>
      <c r="AC21" s="21"/>
      <c r="AD21" s="21"/>
      <c r="AE21" s="21"/>
      <c r="AF21" s="21"/>
      <c r="AG21" s="21"/>
    </row>
    <row r="22" spans="2:33" x14ac:dyDescent="0.2">
      <c r="B22" s="511" t="s">
        <v>1855</v>
      </c>
      <c r="C22" s="299"/>
      <c r="D22" s="299"/>
      <c r="E22" s="299"/>
      <c r="F22" s="21"/>
      <c r="G22" s="21"/>
      <c r="H22" s="21"/>
      <c r="I22" s="21"/>
      <c r="J22" s="21"/>
      <c r="K22" s="21"/>
      <c r="L22" s="21"/>
      <c r="M22" s="21"/>
      <c r="N22" s="21"/>
      <c r="O22" s="21"/>
      <c r="P22" s="21"/>
      <c r="Q22" s="21"/>
      <c r="R22" s="21"/>
      <c r="S22" s="21"/>
      <c r="T22" s="21"/>
      <c r="U22" s="21"/>
      <c r="V22" s="21"/>
      <c r="W22" s="21"/>
      <c r="Y22" s="21"/>
      <c r="AA22" s="21"/>
      <c r="AB22" s="21"/>
      <c r="AC22" s="21"/>
      <c r="AD22" s="21"/>
      <c r="AE22" s="21"/>
      <c r="AF22" s="21"/>
      <c r="AG22" s="21"/>
    </row>
    <row r="23" spans="2:33" x14ac:dyDescent="0.2">
      <c r="B23" s="512" t="s">
        <v>252</v>
      </c>
      <c r="C23" s="514">
        <v>77843.399999999994</v>
      </c>
      <c r="D23" s="514">
        <v>96876.7</v>
      </c>
      <c r="E23" s="514">
        <v>111637.9</v>
      </c>
      <c r="F23" s="301">
        <v>158191</v>
      </c>
      <c r="G23" s="301">
        <v>246054</v>
      </c>
      <c r="H23" s="301">
        <v>273431.09999999998</v>
      </c>
      <c r="I23" s="301">
        <v>330813.40000000002</v>
      </c>
      <c r="J23" s="301">
        <v>352550.72</v>
      </c>
      <c r="K23" s="301">
        <v>377985.55</v>
      </c>
      <c r="L23" s="301">
        <v>487177.8</v>
      </c>
      <c r="M23" s="301">
        <v>559569.5</v>
      </c>
      <c r="N23" s="301">
        <v>621203.92000000004</v>
      </c>
      <c r="O23" s="301">
        <v>661149.61</v>
      </c>
      <c r="P23" s="301">
        <v>601271.68999999994</v>
      </c>
      <c r="Q23" s="301">
        <v>673012.61</v>
      </c>
      <c r="R23" s="301">
        <v>1063778.46</v>
      </c>
      <c r="S23" s="301">
        <v>1189558.45</v>
      </c>
      <c r="T23" s="301">
        <v>1333580.46</v>
      </c>
      <c r="U23" s="301">
        <v>1502225.81</v>
      </c>
      <c r="V23" s="301">
        <v>1502220.71</v>
      </c>
      <c r="W23" s="301">
        <v>1816357.95</v>
      </c>
      <c r="X23" s="301">
        <v>1957307.84</v>
      </c>
      <c r="Y23" s="301">
        <v>2134940.7999999998</v>
      </c>
      <c r="Z23" s="301">
        <v>2407334.9</v>
      </c>
      <c r="AA23" s="301">
        <v>2883137.6</v>
      </c>
      <c r="AB23" s="301">
        <v>3082364.3</v>
      </c>
      <c r="AC23" s="301">
        <v>3039780.3</v>
      </c>
      <c r="AD23" s="301">
        <v>3392579.9479999999</v>
      </c>
      <c r="AE23" s="301">
        <v>3564262.9029999999</v>
      </c>
      <c r="AF23" s="301">
        <v>4111439.6069999998</v>
      </c>
      <c r="AG23" s="301">
        <v>4511318.9409999996</v>
      </c>
    </row>
    <row r="24" spans="2:33" x14ac:dyDescent="0.2">
      <c r="B24" s="512" t="s">
        <v>1966</v>
      </c>
      <c r="C24" s="519">
        <v>1.5</v>
      </c>
      <c r="D24" s="519">
        <v>1.73</v>
      </c>
      <c r="E24" s="519">
        <v>1.61</v>
      </c>
      <c r="F24" s="117">
        <v>2.1</v>
      </c>
      <c r="G24" s="117">
        <v>2.8</v>
      </c>
      <c r="H24" s="117">
        <v>2.9</v>
      </c>
      <c r="I24" s="117">
        <v>3.7</v>
      </c>
      <c r="J24" s="117">
        <v>3.7593567858709291</v>
      </c>
      <c r="K24" s="117">
        <v>4</v>
      </c>
      <c r="L24" s="117">
        <v>4.4000000000000004</v>
      </c>
      <c r="M24" s="117">
        <v>5.2</v>
      </c>
      <c r="N24" s="117">
        <v>5.27</v>
      </c>
      <c r="O24" s="117">
        <v>5.61</v>
      </c>
      <c r="P24" s="117">
        <v>4.6399999999999997</v>
      </c>
      <c r="Q24" s="117">
        <v>5.2</v>
      </c>
      <c r="R24" s="117">
        <v>6.6</v>
      </c>
      <c r="S24" s="117">
        <v>7.4</v>
      </c>
      <c r="T24" s="117">
        <v>8.6</v>
      </c>
      <c r="U24" s="117">
        <v>9.1</v>
      </c>
      <c r="V24" s="117">
        <v>8.5</v>
      </c>
      <c r="W24" s="117">
        <v>9.5</v>
      </c>
      <c r="X24" s="117">
        <v>9.635441799885875</v>
      </c>
      <c r="Y24" s="117">
        <v>9.8000000000000007</v>
      </c>
      <c r="Z24" s="117">
        <v>10.6</v>
      </c>
      <c r="AA24" s="117">
        <v>11.7</v>
      </c>
      <c r="AB24" s="117">
        <v>11.2</v>
      </c>
      <c r="AC24" s="117">
        <v>10.5</v>
      </c>
      <c r="AD24" s="117">
        <v>10.479035065686343</v>
      </c>
      <c r="AE24" s="117">
        <v>11.472723131826253</v>
      </c>
      <c r="AF24" s="117">
        <v>12.193448777278668</v>
      </c>
      <c r="AG24" s="117">
        <v>13.314943406985568</v>
      </c>
    </row>
    <row r="25" spans="2:33" x14ac:dyDescent="0.2">
      <c r="B25" s="516"/>
      <c r="C25" s="520"/>
      <c r="D25" s="273"/>
      <c r="E25" s="273"/>
      <c r="F25" s="12"/>
      <c r="G25" s="12"/>
      <c r="H25" s="12"/>
      <c r="I25" s="12"/>
      <c r="J25" s="12"/>
      <c r="K25" s="12"/>
      <c r="L25" s="12"/>
      <c r="M25" s="12"/>
      <c r="N25" s="12"/>
      <c r="O25" s="12"/>
      <c r="P25" s="12"/>
      <c r="Q25" s="12"/>
      <c r="R25" s="12"/>
      <c r="S25" s="12"/>
      <c r="T25" s="12"/>
      <c r="U25" s="12"/>
      <c r="V25" s="12"/>
      <c r="W25" s="12"/>
      <c r="Y25" s="12"/>
      <c r="AA25" s="12"/>
      <c r="AB25" s="12"/>
      <c r="AC25" s="12"/>
      <c r="AD25" s="12"/>
      <c r="AE25" s="12"/>
      <c r="AF25" s="12"/>
      <c r="AG25" s="12"/>
    </row>
    <row r="26" spans="2:33" x14ac:dyDescent="0.2">
      <c r="B26" s="511" t="s">
        <v>1856</v>
      </c>
      <c r="C26" s="273"/>
      <c r="D26" s="273"/>
      <c r="E26" s="273"/>
      <c r="F26" s="12"/>
      <c r="G26" s="12"/>
      <c r="H26" s="12"/>
      <c r="I26" s="12"/>
      <c r="J26" s="12"/>
      <c r="K26" s="12"/>
      <c r="L26" s="12"/>
      <c r="M26" s="12"/>
      <c r="N26" s="12"/>
      <c r="O26" s="12"/>
      <c r="P26" s="12"/>
      <c r="Q26" s="12"/>
      <c r="R26" s="12"/>
      <c r="S26" s="12"/>
      <c r="T26" s="12"/>
      <c r="U26" s="12"/>
      <c r="V26" s="12"/>
      <c r="W26" s="12"/>
      <c r="Y26" s="12"/>
      <c r="AA26" s="12"/>
      <c r="AB26" s="12"/>
      <c r="AC26" s="12"/>
      <c r="AD26" s="12"/>
      <c r="AE26" s="12"/>
      <c r="AF26" s="12"/>
      <c r="AG26" s="12"/>
    </row>
    <row r="27" spans="2:33" x14ac:dyDescent="0.2">
      <c r="B27" s="512" t="s">
        <v>441</v>
      </c>
      <c r="C27" s="520">
        <v>8.3800000000000008</v>
      </c>
      <c r="D27" s="520">
        <v>9.99</v>
      </c>
      <c r="E27" s="520">
        <v>11.46</v>
      </c>
      <c r="F27" s="23">
        <v>11.37</v>
      </c>
      <c r="G27" s="23">
        <v>11.88</v>
      </c>
      <c r="H27" s="23">
        <v>11.39</v>
      </c>
      <c r="I27" s="23">
        <v>12.53</v>
      </c>
      <c r="J27" s="23">
        <v>15.04</v>
      </c>
      <c r="K27" s="23">
        <v>15.11</v>
      </c>
      <c r="L27" s="23">
        <v>14.47</v>
      </c>
      <c r="M27" s="23">
        <v>14.1</v>
      </c>
      <c r="N27" s="23">
        <v>14.24</v>
      </c>
      <c r="O27" s="23">
        <v>14.58</v>
      </c>
      <c r="P27" s="23">
        <v>14.02</v>
      </c>
      <c r="Q27" s="23">
        <v>13.92</v>
      </c>
      <c r="R27" s="23">
        <v>12.59</v>
      </c>
      <c r="S27" s="23">
        <v>10.73</v>
      </c>
      <c r="T27" s="23">
        <v>8.7799999999999994</v>
      </c>
      <c r="U27" s="23">
        <v>9.8800000000000008</v>
      </c>
      <c r="V27" s="23">
        <v>9.24</v>
      </c>
      <c r="W27" s="23">
        <v>8.49</v>
      </c>
      <c r="X27" s="23">
        <v>8.4600000000000009</v>
      </c>
      <c r="Y27" s="23">
        <v>8.1999999999999993</v>
      </c>
      <c r="Z27" s="23">
        <v>7.3</v>
      </c>
      <c r="AA27" s="23">
        <v>7.8</v>
      </c>
      <c r="AB27" s="23">
        <v>7.4</v>
      </c>
      <c r="AC27" s="23">
        <v>8</v>
      </c>
      <c r="AD27" s="23">
        <v>9.1377000000000006</v>
      </c>
      <c r="AE27" s="23">
        <v>11.133193458374899</v>
      </c>
      <c r="AF27" s="23">
        <v>12.4001474054071</v>
      </c>
      <c r="AG27" s="23">
        <v>10.369239868556599</v>
      </c>
    </row>
    <row r="28" spans="2:33" x14ac:dyDescent="0.2">
      <c r="B28" s="512" t="s">
        <v>429</v>
      </c>
      <c r="C28" s="520">
        <v>2.3199999999999998</v>
      </c>
      <c r="D28" s="520">
        <v>2.7</v>
      </c>
      <c r="E28" s="520">
        <v>2.92</v>
      </c>
      <c r="F28" s="23">
        <v>3.47</v>
      </c>
      <c r="G28" s="23">
        <v>3.58</v>
      </c>
      <c r="H28" s="23">
        <v>3.95</v>
      </c>
      <c r="I28" s="23">
        <v>5.03</v>
      </c>
      <c r="J28" s="23">
        <v>6.15</v>
      </c>
      <c r="K28" s="23">
        <v>5.49</v>
      </c>
      <c r="L28" s="23">
        <v>5.32</v>
      </c>
      <c r="M28" s="23">
        <v>5.2</v>
      </c>
      <c r="N28" s="23">
        <v>5.04</v>
      </c>
      <c r="O28" s="23">
        <v>5.46</v>
      </c>
      <c r="P28" s="23">
        <v>5.29</v>
      </c>
      <c r="Q28" s="23">
        <v>5.21</v>
      </c>
      <c r="R28" s="23">
        <v>4.78</v>
      </c>
      <c r="S28" s="23">
        <v>4.57</v>
      </c>
      <c r="T28" s="23">
        <v>4.82</v>
      </c>
      <c r="U28" s="23">
        <v>4.4400000000000004</v>
      </c>
      <c r="V28" s="23">
        <v>4.38</v>
      </c>
      <c r="W28" s="23">
        <v>3.68</v>
      </c>
      <c r="X28" s="23">
        <v>3.1</v>
      </c>
      <c r="Y28" s="23">
        <v>2.7</v>
      </c>
      <c r="Z28" s="23">
        <v>2.6</v>
      </c>
      <c r="AA28" s="23">
        <v>2.5</v>
      </c>
      <c r="AB28" s="23">
        <v>2.7</v>
      </c>
      <c r="AC28" s="23">
        <v>2.6</v>
      </c>
      <c r="AD28" s="23">
        <v>3.3475999999999999</v>
      </c>
      <c r="AE28" s="23">
        <v>4.5908751842964</v>
      </c>
      <c r="AF28" s="23">
        <v>5.8190893916314197</v>
      </c>
      <c r="AG28" s="23">
        <v>3.1492247349331501</v>
      </c>
    </row>
    <row r="29" spans="2:33" x14ac:dyDescent="0.2">
      <c r="B29" s="516"/>
      <c r="C29" s="273"/>
      <c r="D29" s="520"/>
      <c r="E29" s="273"/>
      <c r="F29" s="12"/>
      <c r="G29" s="12"/>
      <c r="H29" s="12"/>
      <c r="I29" s="12"/>
      <c r="J29" s="12"/>
      <c r="K29" s="12"/>
      <c r="L29" s="12"/>
      <c r="M29" s="12"/>
      <c r="N29" s="12"/>
      <c r="O29" s="12"/>
      <c r="P29" s="12"/>
      <c r="Q29" s="12"/>
      <c r="R29" s="12"/>
      <c r="S29" s="12"/>
      <c r="T29" s="12"/>
      <c r="U29" s="12"/>
      <c r="V29" s="12"/>
      <c r="W29" s="12"/>
      <c r="Y29" s="12"/>
      <c r="AA29" s="12"/>
      <c r="AB29" s="12"/>
      <c r="AC29" s="12"/>
      <c r="AD29" s="12"/>
      <c r="AE29" s="12"/>
      <c r="AF29" s="12"/>
      <c r="AG29" s="12"/>
    </row>
    <row r="30" spans="2:33" x14ac:dyDescent="0.2">
      <c r="B30" s="511" t="s">
        <v>1857</v>
      </c>
      <c r="C30" s="273"/>
      <c r="D30" s="117"/>
      <c r="E30" s="117"/>
      <c r="F30" s="117"/>
      <c r="G30" s="117"/>
      <c r="H30" s="117"/>
      <c r="I30" s="117"/>
      <c r="J30" s="117"/>
      <c r="K30" s="117"/>
      <c r="L30" s="117"/>
      <c r="M30" s="117"/>
      <c r="N30" s="117"/>
      <c r="O30" s="12"/>
      <c r="P30" s="12"/>
      <c r="Q30" s="12"/>
      <c r="R30" s="12"/>
      <c r="S30" s="12"/>
      <c r="T30" s="12"/>
      <c r="U30" s="12"/>
      <c r="V30" s="12"/>
      <c r="W30" s="12"/>
      <c r="Y30" s="12"/>
      <c r="AA30" s="12"/>
      <c r="AB30" s="12"/>
      <c r="AC30" s="12"/>
      <c r="AD30" s="12"/>
      <c r="AE30" s="12"/>
      <c r="AF30" s="12"/>
      <c r="AG30" s="12"/>
    </row>
    <row r="31" spans="2:33" x14ac:dyDescent="0.2">
      <c r="B31" s="512" t="s">
        <v>1858</v>
      </c>
      <c r="C31" s="520">
        <v>49.89856558166781</v>
      </c>
      <c r="D31" s="520">
        <v>51.245046538538162</v>
      </c>
      <c r="E31" s="520">
        <v>52.035509446164788</v>
      </c>
      <c r="F31" s="23">
        <v>47.87630775454987</v>
      </c>
      <c r="G31" s="23">
        <v>39.706966763393403</v>
      </c>
      <c r="H31" s="23">
        <v>49.924035707715767</v>
      </c>
      <c r="I31" s="23">
        <v>47.875052824341452</v>
      </c>
      <c r="J31" s="23">
        <v>51.73318040592855</v>
      </c>
      <c r="K31" s="23">
        <v>58.690664233063941</v>
      </c>
      <c r="L31" s="23">
        <v>54.260099700766332</v>
      </c>
      <c r="M31" s="23">
        <v>56.275704805211866</v>
      </c>
      <c r="N31" s="23">
        <v>59.501062066704279</v>
      </c>
      <c r="O31" s="23">
        <v>65.611479374539755</v>
      </c>
      <c r="P31" s="23">
        <v>83.411479093585811</v>
      </c>
      <c r="Q31" s="23">
        <v>86.351157669987799</v>
      </c>
      <c r="R31" s="23">
        <v>64.168097556703685</v>
      </c>
      <c r="S31" s="23">
        <v>63.11239603232611</v>
      </c>
      <c r="T31" s="23">
        <v>61.803065110897016</v>
      </c>
      <c r="U31" s="23">
        <v>58.115459352945088</v>
      </c>
      <c r="V31" s="23">
        <v>65.778712370434562</v>
      </c>
      <c r="W31" s="23">
        <v>64.469113040191232</v>
      </c>
      <c r="X31" s="23">
        <v>63.283390823182927</v>
      </c>
      <c r="Y31" s="23">
        <v>61.7</v>
      </c>
      <c r="Z31" s="23">
        <v>59.6</v>
      </c>
      <c r="AA31" s="23">
        <v>55.3</v>
      </c>
      <c r="AB31" s="23">
        <v>56.1</v>
      </c>
      <c r="AC31" s="23">
        <v>60.6</v>
      </c>
      <c r="AD31" s="23">
        <v>59.327395959719333</v>
      </c>
      <c r="AE31" s="23">
        <v>63.085624831642782</v>
      </c>
      <c r="AF31" s="23">
        <v>59.675842539987478</v>
      </c>
      <c r="AG31" s="23">
        <v>64.457773813602785</v>
      </c>
    </row>
    <row r="32" spans="2:33" x14ac:dyDescent="0.2">
      <c r="B32" s="512" t="s">
        <v>1859</v>
      </c>
      <c r="C32" s="520">
        <v>45.260728590991654</v>
      </c>
      <c r="D32" s="520">
        <v>47.721732883139083</v>
      </c>
      <c r="E32" s="520">
        <v>46.853514800977088</v>
      </c>
      <c r="F32" s="23">
        <v>39.609971490160625</v>
      </c>
      <c r="G32" s="23">
        <v>30.672892942199674</v>
      </c>
      <c r="H32" s="23">
        <v>37.305021264954867</v>
      </c>
      <c r="I32" s="23">
        <v>38.683318148539328</v>
      </c>
      <c r="J32" s="23">
        <v>40.027633470724439</v>
      </c>
      <c r="K32" s="23">
        <v>37.527429289294254</v>
      </c>
      <c r="L32" s="23">
        <v>32.318241923174654</v>
      </c>
      <c r="M32" s="23">
        <v>30.036209979278716</v>
      </c>
      <c r="N32" s="23">
        <v>30.339863277102303</v>
      </c>
      <c r="O32" s="23">
        <v>29.890798846572714</v>
      </c>
      <c r="P32" s="23">
        <v>34.449624594831675</v>
      </c>
      <c r="Q32" s="23">
        <v>31.034345701189757</v>
      </c>
      <c r="R32" s="23">
        <v>22.727413563158631</v>
      </c>
      <c r="S32" s="23">
        <v>24.27278170762521</v>
      </c>
      <c r="T32" s="23">
        <v>29.081985471029618</v>
      </c>
      <c r="U32" s="23">
        <v>25.110965238946331</v>
      </c>
      <c r="V32" s="23">
        <v>33.550675444210853</v>
      </c>
      <c r="W32" s="23">
        <v>29.214795156511965</v>
      </c>
      <c r="X32" s="23">
        <v>33.27062571974421</v>
      </c>
      <c r="Y32" s="23">
        <v>32.4</v>
      </c>
      <c r="Z32" s="23">
        <v>34.4</v>
      </c>
      <c r="AA32" s="23">
        <v>34.4</v>
      </c>
      <c r="AB32" s="23">
        <v>39.200000000000003</v>
      </c>
      <c r="AC32" s="23">
        <v>42.9</v>
      </c>
      <c r="AD32" s="23">
        <v>44.399863174573007</v>
      </c>
      <c r="AE32" s="23">
        <v>43.470284071803221</v>
      </c>
      <c r="AF32" s="23">
        <v>40.296320641053754</v>
      </c>
      <c r="AG32" s="23">
        <v>38.707869978550477</v>
      </c>
    </row>
    <row r="33" spans="2:33" x14ac:dyDescent="0.2">
      <c r="B33" s="512" t="s">
        <v>1860</v>
      </c>
      <c r="C33" s="520">
        <v>90.705470314401097</v>
      </c>
      <c r="D33" s="520">
        <v>93.124577118396374</v>
      </c>
      <c r="E33" s="520">
        <v>90.041426133150637</v>
      </c>
      <c r="F33" s="23">
        <v>82.733972914601665</v>
      </c>
      <c r="G33" s="23">
        <v>77.248139161507524</v>
      </c>
      <c r="H33" s="23">
        <v>74.723568990616215</v>
      </c>
      <c r="I33" s="23">
        <v>80.800575386250628</v>
      </c>
      <c r="J33" s="23">
        <v>77.373231563658763</v>
      </c>
      <c r="K33" s="23">
        <v>63.941053964342117</v>
      </c>
      <c r="L33" s="23">
        <v>59.56170759250967</v>
      </c>
      <c r="M33" s="23">
        <v>53.373316395136413</v>
      </c>
      <c r="N33" s="23">
        <v>50.990456679730336</v>
      </c>
      <c r="O33" s="23">
        <v>45.557270056269616</v>
      </c>
      <c r="P33" s="23">
        <v>41.300819706337982</v>
      </c>
      <c r="Q33" s="23">
        <v>35.93969848070266</v>
      </c>
      <c r="R33" s="23">
        <v>35.418555993615065</v>
      </c>
      <c r="S33" s="23">
        <v>38.459610525945983</v>
      </c>
      <c r="T33" s="23">
        <v>47.055895073886767</v>
      </c>
      <c r="U33" s="23">
        <v>43.208752917951074</v>
      </c>
      <c r="V33" s="23">
        <v>51.005369723975946</v>
      </c>
      <c r="W33" s="23">
        <v>45.315956399615622</v>
      </c>
      <c r="X33" s="23">
        <v>52.574025011877232</v>
      </c>
      <c r="Y33" s="23">
        <v>52.6</v>
      </c>
      <c r="Z33" s="23">
        <v>57.8</v>
      </c>
      <c r="AA33" s="23">
        <v>62.1</v>
      </c>
      <c r="AB33" s="23">
        <v>69.8</v>
      </c>
      <c r="AC33" s="23">
        <v>70.7</v>
      </c>
      <c r="AD33" s="23">
        <v>74.838719037522822</v>
      </c>
      <c r="AE33" s="23">
        <v>68.906798003210383</v>
      </c>
      <c r="AF33" s="23">
        <v>67.525348492653563</v>
      </c>
      <c r="AG33" s="23">
        <v>60.051515416099889</v>
      </c>
    </row>
    <row r="34" spans="2:33" x14ac:dyDescent="0.2">
      <c r="B34" s="512" t="s">
        <v>1861</v>
      </c>
      <c r="C34" s="520">
        <v>5.7095869137965041</v>
      </c>
      <c r="D34" s="520">
        <v>3.6470699378440838</v>
      </c>
      <c r="E34" s="520">
        <v>8.5005254654952935</v>
      </c>
      <c r="F34" s="23">
        <v>7.0833808118489481</v>
      </c>
      <c r="G34" s="23">
        <v>9.6166778129669233</v>
      </c>
      <c r="H34" s="23">
        <v>20.259158741358739</v>
      </c>
      <c r="I34" s="23">
        <v>19.568903557957785</v>
      </c>
      <c r="J34" s="23">
        <v>20.562598931824148</v>
      </c>
      <c r="K34" s="23">
        <v>19.710395085732777</v>
      </c>
      <c r="L34" s="23">
        <v>22.095805316089891</v>
      </c>
      <c r="M34" s="23">
        <v>19.853587316523686</v>
      </c>
      <c r="N34" s="23">
        <v>36.297583053086022</v>
      </c>
      <c r="O34" s="23">
        <v>47.136866028551509</v>
      </c>
      <c r="P34" s="23">
        <v>48.000820928598806</v>
      </c>
      <c r="Q34" s="23">
        <v>53.192195916064811</v>
      </c>
      <c r="R34" s="23">
        <v>51.792422397446025</v>
      </c>
      <c r="S34" s="23">
        <v>51.947734641392969</v>
      </c>
      <c r="T34" s="23">
        <v>43.45494189714649</v>
      </c>
      <c r="U34" s="23">
        <v>35.620805455804415</v>
      </c>
      <c r="V34" s="23">
        <v>30.879224132124243</v>
      </c>
      <c r="W34" s="23">
        <v>28.786958923794607</v>
      </c>
      <c r="X34" s="23">
        <v>37.290343750401902</v>
      </c>
      <c r="Y34" s="23">
        <v>47.3</v>
      </c>
      <c r="Z34" s="23">
        <v>31.1</v>
      </c>
      <c r="AA34" s="23">
        <v>31</v>
      </c>
      <c r="AB34" s="23">
        <v>29</v>
      </c>
      <c r="AC34" s="23">
        <v>27.6</v>
      </c>
      <c r="AD34" s="23">
        <v>23.28790418650523</v>
      </c>
      <c r="AE34" s="23">
        <v>27.139761411933534</v>
      </c>
      <c r="AF34" s="23">
        <v>23.566725604971772</v>
      </c>
      <c r="AG34" s="23">
        <v>30.191899702137842</v>
      </c>
    </row>
    <row r="35" spans="2:33" x14ac:dyDescent="0.2">
      <c r="B35" s="516"/>
      <c r="C35" s="520"/>
      <c r="D35" s="520"/>
      <c r="E35" s="520"/>
      <c r="F35" s="12"/>
      <c r="G35" s="12"/>
      <c r="H35" s="12"/>
      <c r="I35" s="12"/>
      <c r="J35" s="12"/>
      <c r="K35" s="12"/>
      <c r="L35" s="12"/>
      <c r="M35" s="12"/>
      <c r="N35" s="12"/>
      <c r="O35" s="12"/>
      <c r="P35" s="12"/>
      <c r="Q35" s="12"/>
      <c r="R35" s="12"/>
      <c r="S35" s="12"/>
      <c r="T35" s="12"/>
      <c r="U35" s="12"/>
      <c r="V35" s="12"/>
      <c r="W35" s="12"/>
      <c r="Y35" s="12"/>
      <c r="AA35" s="12"/>
      <c r="AB35" s="12"/>
      <c r="AC35" s="12"/>
      <c r="AD35" s="12"/>
      <c r="AE35" s="12"/>
      <c r="AF35" s="12"/>
      <c r="AG35" s="12"/>
    </row>
    <row r="36" spans="2:33" x14ac:dyDescent="0.2">
      <c r="B36" s="511" t="s">
        <v>1862</v>
      </c>
      <c r="C36" s="273"/>
      <c r="D36" s="273"/>
      <c r="E36" s="273"/>
      <c r="F36" s="12"/>
      <c r="G36" s="12"/>
      <c r="H36" s="12"/>
      <c r="I36" s="12"/>
      <c r="J36" s="12"/>
      <c r="K36" s="12"/>
      <c r="L36" s="12"/>
      <c r="M36" s="12"/>
      <c r="N36" s="12"/>
      <c r="O36" s="12"/>
      <c r="P36" s="12"/>
      <c r="Q36" s="12"/>
      <c r="R36" s="12"/>
      <c r="S36" s="12"/>
      <c r="T36" s="12"/>
      <c r="U36" s="12"/>
      <c r="V36" s="12"/>
      <c r="W36" s="12"/>
      <c r="Y36" s="12"/>
      <c r="AA36" s="12"/>
      <c r="AB36" s="12"/>
      <c r="AC36" s="12"/>
      <c r="AD36" s="12"/>
      <c r="AE36" s="12"/>
      <c r="AF36" s="12"/>
      <c r="AG36" s="12"/>
    </row>
    <row r="37" spans="2:33" x14ac:dyDescent="0.2">
      <c r="B37" s="512" t="s">
        <v>1863</v>
      </c>
      <c r="C37" s="513">
        <v>2</v>
      </c>
      <c r="D37" s="513">
        <v>2</v>
      </c>
      <c r="E37" s="513">
        <v>4</v>
      </c>
      <c r="F37" s="64">
        <v>4</v>
      </c>
      <c r="G37" s="64">
        <v>6</v>
      </c>
      <c r="H37" s="64">
        <v>6</v>
      </c>
      <c r="I37" s="64">
        <v>6</v>
      </c>
      <c r="J37" s="64">
        <v>6</v>
      </c>
      <c r="K37" s="64">
        <v>6</v>
      </c>
      <c r="L37" s="64">
        <v>6</v>
      </c>
      <c r="M37" s="64">
        <v>6</v>
      </c>
      <c r="N37" s="64">
        <v>5</v>
      </c>
      <c r="O37" s="64">
        <v>5</v>
      </c>
      <c r="P37" s="64">
        <v>5</v>
      </c>
      <c r="Q37" s="64">
        <v>5</v>
      </c>
      <c r="R37" s="64">
        <v>5</v>
      </c>
      <c r="S37" s="64">
        <v>5</v>
      </c>
      <c r="T37" s="64">
        <v>5</v>
      </c>
      <c r="U37" s="64">
        <v>5</v>
      </c>
      <c r="V37" s="64">
        <v>5</v>
      </c>
      <c r="W37" s="64">
        <v>5</v>
      </c>
      <c r="X37" s="64">
        <v>6</v>
      </c>
      <c r="Y37" s="64">
        <v>6</v>
      </c>
      <c r="Z37" s="64">
        <v>5</v>
      </c>
      <c r="AA37" s="64">
        <v>5</v>
      </c>
      <c r="AB37" s="64">
        <v>5</v>
      </c>
      <c r="AC37" s="64">
        <v>5</v>
      </c>
      <c r="AD37" s="64">
        <v>5</v>
      </c>
      <c r="AE37" s="64">
        <v>5</v>
      </c>
      <c r="AF37" s="64">
        <v>5</v>
      </c>
      <c r="AG37" s="64">
        <v>5</v>
      </c>
    </row>
    <row r="38" spans="2:33" x14ac:dyDescent="0.2">
      <c r="B38" s="521" t="s">
        <v>1864</v>
      </c>
      <c r="C38" s="513">
        <v>1</v>
      </c>
      <c r="D38" s="513">
        <v>1</v>
      </c>
      <c r="E38" s="513">
        <v>3</v>
      </c>
      <c r="F38" s="64">
        <v>3</v>
      </c>
      <c r="G38" s="64">
        <v>5</v>
      </c>
      <c r="H38" s="64">
        <v>5</v>
      </c>
      <c r="I38" s="64">
        <v>5</v>
      </c>
      <c r="J38" s="64">
        <v>5</v>
      </c>
      <c r="K38" s="64">
        <v>5</v>
      </c>
      <c r="L38" s="64">
        <v>5</v>
      </c>
      <c r="M38" s="64">
        <v>5</v>
      </c>
      <c r="N38" s="64">
        <v>5</v>
      </c>
      <c r="O38" s="64">
        <v>5</v>
      </c>
      <c r="P38" s="64">
        <v>5</v>
      </c>
      <c r="Q38" s="64">
        <v>5</v>
      </c>
      <c r="R38" s="64">
        <v>5</v>
      </c>
      <c r="S38" s="64">
        <v>5</v>
      </c>
      <c r="T38" s="64">
        <v>5</v>
      </c>
      <c r="U38" s="64">
        <v>5</v>
      </c>
      <c r="V38" s="64">
        <v>5</v>
      </c>
      <c r="W38" s="64">
        <v>5</v>
      </c>
      <c r="X38" s="64">
        <v>6</v>
      </c>
      <c r="Y38" s="64">
        <v>6</v>
      </c>
      <c r="Z38" s="64">
        <v>5</v>
      </c>
      <c r="AA38" s="64">
        <v>5</v>
      </c>
      <c r="AB38" s="64">
        <v>5</v>
      </c>
      <c r="AC38" s="64">
        <v>5</v>
      </c>
      <c r="AD38" s="64">
        <v>5</v>
      </c>
      <c r="AE38" s="64">
        <v>5</v>
      </c>
      <c r="AF38" s="64">
        <v>5</v>
      </c>
      <c r="AG38" s="64">
        <v>5</v>
      </c>
    </row>
    <row r="39" spans="2:33" x14ac:dyDescent="0.2">
      <c r="B39" s="521" t="s">
        <v>433</v>
      </c>
      <c r="C39" s="513">
        <v>1</v>
      </c>
      <c r="D39" s="513">
        <v>1</v>
      </c>
      <c r="E39" s="513">
        <v>1</v>
      </c>
      <c r="F39" s="64">
        <v>1</v>
      </c>
      <c r="G39" s="64">
        <v>1</v>
      </c>
      <c r="H39" s="64">
        <v>1</v>
      </c>
      <c r="I39" s="64">
        <v>1</v>
      </c>
      <c r="J39" s="64">
        <v>1</v>
      </c>
      <c r="K39" s="64">
        <v>1</v>
      </c>
      <c r="L39" s="64">
        <v>1</v>
      </c>
      <c r="M39" s="64">
        <v>1</v>
      </c>
      <c r="N39" s="64">
        <v>0</v>
      </c>
      <c r="O39" s="64">
        <v>0</v>
      </c>
      <c r="P39" s="64">
        <v>0</v>
      </c>
      <c r="Q39" s="64">
        <v>0</v>
      </c>
      <c r="R39" s="64">
        <v>0</v>
      </c>
      <c r="S39" s="64">
        <v>0</v>
      </c>
      <c r="T39" s="64">
        <v>0</v>
      </c>
      <c r="U39" s="64">
        <v>0</v>
      </c>
      <c r="V39" s="64">
        <v>0</v>
      </c>
      <c r="W39" s="64">
        <v>0</v>
      </c>
      <c r="X39" s="64">
        <v>0</v>
      </c>
      <c r="Y39" s="64" t="s">
        <v>431</v>
      </c>
      <c r="Z39" s="64" t="s">
        <v>431</v>
      </c>
      <c r="AA39" s="64">
        <v>0</v>
      </c>
      <c r="AB39" s="64">
        <v>0</v>
      </c>
      <c r="AC39" s="64">
        <v>0</v>
      </c>
      <c r="AD39" s="64">
        <v>0</v>
      </c>
      <c r="AE39" s="64">
        <v>0</v>
      </c>
      <c r="AF39" s="64">
        <v>0</v>
      </c>
      <c r="AG39" s="64">
        <v>0</v>
      </c>
    </row>
    <row r="40" spans="2:33" x14ac:dyDescent="0.2">
      <c r="B40" s="512"/>
      <c r="C40" s="513"/>
      <c r="D40" s="513"/>
      <c r="E40" s="513"/>
      <c r="F40" s="64"/>
      <c r="G40" s="64"/>
      <c r="H40" s="64"/>
      <c r="I40" s="64"/>
      <c r="J40" s="64"/>
      <c r="K40" s="64"/>
      <c r="L40" s="64"/>
      <c r="M40" s="64"/>
      <c r="N40" s="64"/>
      <c r="O40" s="64"/>
      <c r="P40" s="64"/>
      <c r="Q40" s="64"/>
      <c r="R40" s="64"/>
      <c r="S40" s="64"/>
      <c r="T40" s="64"/>
      <c r="U40" s="64"/>
      <c r="V40" s="64"/>
      <c r="W40" s="64"/>
      <c r="Y40" s="64"/>
      <c r="AA40" s="64"/>
      <c r="AB40" s="64"/>
      <c r="AC40" s="64"/>
      <c r="AD40" s="64"/>
      <c r="AE40" s="64"/>
      <c r="AF40" s="64"/>
      <c r="AG40" s="64"/>
    </row>
    <row r="41" spans="2:33" x14ac:dyDescent="0.2">
      <c r="B41" s="512" t="s">
        <v>1865</v>
      </c>
      <c r="C41" s="513">
        <v>31</v>
      </c>
      <c r="D41" s="513">
        <v>37</v>
      </c>
      <c r="E41" s="513">
        <v>48</v>
      </c>
      <c r="F41" s="64">
        <v>93</v>
      </c>
      <c r="G41" s="64">
        <v>109</v>
      </c>
      <c r="H41" s="64">
        <v>186</v>
      </c>
      <c r="I41" s="64">
        <v>218</v>
      </c>
      <c r="J41" s="64">
        <v>308</v>
      </c>
      <c r="K41" s="64">
        <v>312</v>
      </c>
      <c r="L41" s="64">
        <v>400</v>
      </c>
      <c r="M41" s="64">
        <v>415</v>
      </c>
      <c r="N41" s="64">
        <v>472</v>
      </c>
      <c r="O41" s="64">
        <v>489</v>
      </c>
      <c r="P41" s="64">
        <v>549</v>
      </c>
      <c r="Q41" s="64">
        <v>574</v>
      </c>
      <c r="R41" s="64">
        <v>650</v>
      </c>
      <c r="S41" s="64">
        <v>661</v>
      </c>
      <c r="T41" s="64">
        <v>771</v>
      </c>
      <c r="U41" s="64">
        <v>778</v>
      </c>
      <c r="V41" s="64">
        <v>921</v>
      </c>
      <c r="W41" s="64">
        <v>1045</v>
      </c>
      <c r="X41" s="64">
        <v>1128</v>
      </c>
      <c r="Y41" s="64">
        <v>1194</v>
      </c>
      <c r="Z41" s="64">
        <v>1250</v>
      </c>
      <c r="AA41" s="64">
        <v>1213</v>
      </c>
      <c r="AB41" s="64">
        <v>1270</v>
      </c>
      <c r="AC41" s="64">
        <v>1361</v>
      </c>
      <c r="AD41" s="64">
        <v>1465</v>
      </c>
      <c r="AE41" s="64">
        <v>1487</v>
      </c>
      <c r="AF41" s="64">
        <v>1616</v>
      </c>
      <c r="AG41" s="64">
        <v>1654</v>
      </c>
    </row>
    <row r="42" spans="2:33" x14ac:dyDescent="0.2">
      <c r="B42" s="521" t="s">
        <v>1864</v>
      </c>
      <c r="C42" s="513">
        <v>23</v>
      </c>
      <c r="D42" s="513">
        <v>28</v>
      </c>
      <c r="E42" s="513">
        <v>39</v>
      </c>
      <c r="F42" s="64">
        <v>82</v>
      </c>
      <c r="G42" s="64">
        <v>98</v>
      </c>
      <c r="H42" s="64">
        <v>168</v>
      </c>
      <c r="I42" s="64">
        <v>200</v>
      </c>
      <c r="J42" s="64">
        <v>279</v>
      </c>
      <c r="K42" s="64">
        <v>283</v>
      </c>
      <c r="L42" s="64">
        <v>371</v>
      </c>
      <c r="M42" s="64">
        <v>386</v>
      </c>
      <c r="N42" s="64">
        <v>472</v>
      </c>
      <c r="O42" s="64">
        <v>489</v>
      </c>
      <c r="P42" s="64">
        <v>549</v>
      </c>
      <c r="Q42" s="64">
        <v>574</v>
      </c>
      <c r="R42" s="64">
        <v>650</v>
      </c>
      <c r="S42" s="64">
        <v>661</v>
      </c>
      <c r="T42" s="64">
        <v>771</v>
      </c>
      <c r="U42" s="64">
        <v>778</v>
      </c>
      <c r="V42" s="64">
        <v>921</v>
      </c>
      <c r="W42" s="64">
        <v>1045</v>
      </c>
      <c r="X42" s="64">
        <v>1128</v>
      </c>
      <c r="Y42" s="64">
        <v>1194</v>
      </c>
      <c r="Z42" s="64">
        <v>1250</v>
      </c>
      <c r="AA42" s="64">
        <v>1213</v>
      </c>
      <c r="AB42" s="64">
        <v>1270</v>
      </c>
      <c r="AC42" s="64">
        <v>1361</v>
      </c>
      <c r="AD42" s="64">
        <v>1465</v>
      </c>
      <c r="AE42" s="64">
        <v>1487</v>
      </c>
      <c r="AF42" s="64">
        <v>1616</v>
      </c>
      <c r="AG42" s="64">
        <v>1654</v>
      </c>
    </row>
    <row r="43" spans="2:33" x14ac:dyDescent="0.2">
      <c r="B43" s="521" t="s">
        <v>433</v>
      </c>
      <c r="C43" s="513">
        <v>8</v>
      </c>
      <c r="D43" s="513">
        <v>9</v>
      </c>
      <c r="E43" s="513">
        <v>9</v>
      </c>
      <c r="F43" s="64">
        <v>11</v>
      </c>
      <c r="G43" s="64">
        <v>11</v>
      </c>
      <c r="H43" s="64">
        <v>18</v>
      </c>
      <c r="I43" s="64">
        <v>18</v>
      </c>
      <c r="J43" s="64">
        <v>29</v>
      </c>
      <c r="K43" s="64">
        <v>29</v>
      </c>
      <c r="L43" s="64">
        <v>29</v>
      </c>
      <c r="M43" s="64">
        <v>29</v>
      </c>
      <c r="N43" s="64">
        <v>0</v>
      </c>
      <c r="O43" s="64">
        <v>0</v>
      </c>
      <c r="P43" s="64">
        <v>0</v>
      </c>
      <c r="Q43" s="64">
        <v>0</v>
      </c>
      <c r="R43" s="64">
        <v>0</v>
      </c>
      <c r="S43" s="64">
        <v>0</v>
      </c>
      <c r="T43" s="64">
        <v>0</v>
      </c>
      <c r="U43" s="64">
        <v>0</v>
      </c>
      <c r="V43" s="64">
        <v>0</v>
      </c>
      <c r="W43" s="64">
        <v>0</v>
      </c>
      <c r="X43" s="64">
        <v>0</v>
      </c>
      <c r="Y43" s="64" t="s">
        <v>431</v>
      </c>
      <c r="Z43" s="64" t="s">
        <v>431</v>
      </c>
      <c r="AA43" s="64">
        <v>0</v>
      </c>
      <c r="AB43" s="64">
        <v>0</v>
      </c>
      <c r="AC43" s="64">
        <v>0</v>
      </c>
      <c r="AD43" s="64">
        <v>0</v>
      </c>
      <c r="AE43" s="64">
        <v>0</v>
      </c>
      <c r="AF43" s="64">
        <v>0</v>
      </c>
      <c r="AG43" s="64">
        <v>0</v>
      </c>
    </row>
    <row r="44" spans="2:33" x14ac:dyDescent="0.2">
      <c r="B44" s="512"/>
      <c r="C44" s="513"/>
      <c r="D44" s="513"/>
      <c r="E44" s="513"/>
      <c r="F44" s="64"/>
      <c r="G44" s="64"/>
      <c r="H44" s="64"/>
      <c r="I44" s="64"/>
      <c r="J44" s="64"/>
      <c r="K44" s="64"/>
      <c r="L44" s="64"/>
      <c r="M44" s="64"/>
      <c r="N44" s="64"/>
      <c r="O44" s="64"/>
      <c r="P44" s="64"/>
      <c r="Q44" s="64"/>
      <c r="R44" s="64"/>
      <c r="S44" s="64"/>
      <c r="T44" s="64"/>
      <c r="U44" s="64"/>
      <c r="V44" s="64"/>
      <c r="W44" s="64"/>
      <c r="X44" s="64"/>
      <c r="Y44" s="64"/>
      <c r="Z44" s="64"/>
      <c r="AA44" s="64"/>
      <c r="AB44" s="64"/>
      <c r="AC44" s="64"/>
      <c r="AD44" s="64"/>
      <c r="AE44" s="64"/>
      <c r="AF44" s="64"/>
      <c r="AG44" s="64"/>
    </row>
    <row r="45" spans="2:33" x14ac:dyDescent="0.2">
      <c r="B45" s="512" t="s">
        <v>1866</v>
      </c>
      <c r="C45" s="513">
        <v>29</v>
      </c>
      <c r="D45" s="513">
        <v>33</v>
      </c>
      <c r="E45" s="513">
        <v>39</v>
      </c>
      <c r="F45" s="64">
        <v>57</v>
      </c>
      <c r="G45" s="64">
        <v>58</v>
      </c>
      <c r="H45" s="64">
        <v>101</v>
      </c>
      <c r="I45" s="64">
        <v>102</v>
      </c>
      <c r="J45" s="64">
        <v>125</v>
      </c>
      <c r="K45" s="64">
        <v>129</v>
      </c>
      <c r="L45" s="64">
        <v>161</v>
      </c>
      <c r="M45" s="64">
        <v>168</v>
      </c>
      <c r="N45" s="64">
        <v>215</v>
      </c>
      <c r="O45" s="64">
        <v>237</v>
      </c>
      <c r="P45" s="64">
        <v>284</v>
      </c>
      <c r="Q45" s="64">
        <v>300</v>
      </c>
      <c r="R45" s="64">
        <v>359</v>
      </c>
      <c r="S45" s="64">
        <v>369</v>
      </c>
      <c r="T45" s="64">
        <v>434</v>
      </c>
      <c r="U45" s="64">
        <v>447</v>
      </c>
      <c r="V45" s="64">
        <v>545</v>
      </c>
      <c r="W45" s="64">
        <v>606</v>
      </c>
      <c r="X45" s="64">
        <v>740</v>
      </c>
      <c r="Y45" s="64">
        <v>732</v>
      </c>
      <c r="Z45" s="64">
        <v>891</v>
      </c>
      <c r="AA45" s="64">
        <v>889</v>
      </c>
      <c r="AB45" s="64">
        <v>1075</v>
      </c>
      <c r="AC45" s="64">
        <v>1088</v>
      </c>
      <c r="AD45" s="64">
        <v>1186</v>
      </c>
      <c r="AE45" s="64">
        <v>1220</v>
      </c>
      <c r="AF45" s="64">
        <v>1396</v>
      </c>
      <c r="AG45" s="64">
        <v>1460</v>
      </c>
    </row>
    <row r="46" spans="2:33" x14ac:dyDescent="0.2">
      <c r="B46" s="521" t="s">
        <v>1864</v>
      </c>
      <c r="C46" s="513">
        <v>28</v>
      </c>
      <c r="D46" s="513">
        <v>30</v>
      </c>
      <c r="E46" s="513">
        <v>34</v>
      </c>
      <c r="F46" s="64">
        <v>57</v>
      </c>
      <c r="G46" s="64">
        <v>57</v>
      </c>
      <c r="H46" s="64">
        <v>101</v>
      </c>
      <c r="I46" s="64">
        <v>102</v>
      </c>
      <c r="J46" s="64">
        <v>125</v>
      </c>
      <c r="K46" s="64">
        <v>129</v>
      </c>
      <c r="L46" s="64">
        <v>161</v>
      </c>
      <c r="M46" s="64">
        <v>168</v>
      </c>
      <c r="N46" s="64">
        <v>215</v>
      </c>
      <c r="O46" s="64">
        <v>237</v>
      </c>
      <c r="P46" s="64">
        <v>284</v>
      </c>
      <c r="Q46" s="64">
        <v>300</v>
      </c>
      <c r="R46" s="64">
        <v>359</v>
      </c>
      <c r="S46" s="64">
        <v>369</v>
      </c>
      <c r="T46" s="64">
        <v>434</v>
      </c>
      <c r="U46" s="64">
        <v>447</v>
      </c>
      <c r="V46" s="64">
        <v>545</v>
      </c>
      <c r="W46" s="64">
        <v>606</v>
      </c>
      <c r="X46" s="64">
        <v>740</v>
      </c>
      <c r="Y46" s="64">
        <v>732</v>
      </c>
      <c r="Z46" s="64">
        <v>891</v>
      </c>
      <c r="AA46" s="64">
        <v>889</v>
      </c>
      <c r="AB46" s="64">
        <v>1075</v>
      </c>
      <c r="AC46" s="64">
        <v>1088</v>
      </c>
      <c r="AD46" s="64">
        <v>1186</v>
      </c>
      <c r="AE46" s="64">
        <v>1220</v>
      </c>
      <c r="AF46" s="64">
        <v>1396</v>
      </c>
      <c r="AG46" s="64">
        <v>1460</v>
      </c>
    </row>
    <row r="47" spans="2:33" x14ac:dyDescent="0.2">
      <c r="B47" s="521" t="s">
        <v>433</v>
      </c>
      <c r="C47" s="513">
        <v>1</v>
      </c>
      <c r="D47" s="513">
        <v>3</v>
      </c>
      <c r="E47" s="513">
        <v>5</v>
      </c>
      <c r="F47" s="64">
        <v>0</v>
      </c>
      <c r="G47" s="64">
        <v>1</v>
      </c>
      <c r="H47" s="64">
        <v>0</v>
      </c>
      <c r="I47" s="64">
        <v>0</v>
      </c>
      <c r="J47" s="64">
        <v>0</v>
      </c>
      <c r="K47" s="64">
        <v>0</v>
      </c>
      <c r="L47" s="64">
        <v>0</v>
      </c>
      <c r="M47" s="64">
        <v>0</v>
      </c>
      <c r="N47" s="64">
        <v>0</v>
      </c>
      <c r="O47" s="64">
        <v>0</v>
      </c>
      <c r="P47" s="64">
        <v>0</v>
      </c>
      <c r="Q47" s="64">
        <v>0</v>
      </c>
      <c r="R47" s="64">
        <v>0</v>
      </c>
      <c r="S47" s="64">
        <v>0</v>
      </c>
      <c r="T47" s="64">
        <v>0</v>
      </c>
      <c r="U47" s="64">
        <v>0</v>
      </c>
      <c r="V47" s="64">
        <v>0</v>
      </c>
      <c r="W47" s="64">
        <v>0</v>
      </c>
      <c r="X47" s="64">
        <v>0</v>
      </c>
      <c r="Y47" s="64" t="s">
        <v>431</v>
      </c>
      <c r="Z47" s="64"/>
      <c r="AA47" s="64">
        <v>0</v>
      </c>
      <c r="AB47" s="64">
        <v>0</v>
      </c>
      <c r="AC47" s="64">
        <v>0</v>
      </c>
      <c r="AD47" s="64">
        <v>0</v>
      </c>
      <c r="AE47" s="64">
        <v>0</v>
      </c>
      <c r="AF47" s="64">
        <v>0</v>
      </c>
      <c r="AG47" s="64">
        <v>0</v>
      </c>
    </row>
    <row r="48" spans="2:33" x14ac:dyDescent="0.2">
      <c r="B48" s="516"/>
      <c r="C48" s="513"/>
      <c r="D48" s="513"/>
      <c r="E48" s="513"/>
      <c r="F48" s="64"/>
      <c r="G48" s="64"/>
      <c r="H48" s="64"/>
      <c r="I48" s="64"/>
      <c r="J48" s="64"/>
      <c r="K48" s="64"/>
      <c r="L48" s="64"/>
      <c r="M48" s="64"/>
      <c r="N48" s="64"/>
      <c r="O48" s="64"/>
      <c r="P48" s="64"/>
      <c r="Q48" s="64"/>
      <c r="R48" s="64"/>
      <c r="S48" s="64"/>
      <c r="T48" s="64"/>
      <c r="U48" s="64"/>
      <c r="V48" s="64"/>
      <c r="W48" s="64"/>
      <c r="Y48" s="64"/>
      <c r="AA48" s="64"/>
      <c r="AB48" s="64"/>
      <c r="AC48" s="64"/>
      <c r="AD48" s="64"/>
      <c r="AE48" s="64"/>
      <c r="AF48" s="64"/>
      <c r="AG48" s="64"/>
    </row>
    <row r="49" spans="2:33" s="270" customFormat="1" x14ac:dyDescent="0.2">
      <c r="B49" s="511" t="s">
        <v>1867</v>
      </c>
      <c r="C49" s="522">
        <v>60</v>
      </c>
      <c r="D49" s="522">
        <v>70</v>
      </c>
      <c r="E49" s="522">
        <v>87</v>
      </c>
      <c r="F49" s="274">
        <v>150</v>
      </c>
      <c r="G49" s="274">
        <v>167</v>
      </c>
      <c r="H49" s="274">
        <v>287</v>
      </c>
      <c r="I49" s="274">
        <v>320</v>
      </c>
      <c r="J49" s="274">
        <v>433</v>
      </c>
      <c r="K49" s="274">
        <v>441</v>
      </c>
      <c r="L49" s="274">
        <v>561</v>
      </c>
      <c r="M49" s="274">
        <v>583</v>
      </c>
      <c r="N49" s="274">
        <v>687</v>
      </c>
      <c r="O49" s="274">
        <v>726</v>
      </c>
      <c r="P49" s="274">
        <v>833</v>
      </c>
      <c r="Q49" s="274">
        <v>874</v>
      </c>
      <c r="R49" s="274">
        <v>1009</v>
      </c>
      <c r="S49" s="274">
        <v>1030</v>
      </c>
      <c r="T49" s="274">
        <v>1205</v>
      </c>
      <c r="U49" s="274">
        <v>1225</v>
      </c>
      <c r="V49" s="274">
        <v>1466</v>
      </c>
      <c r="W49" s="274">
        <v>1651</v>
      </c>
      <c r="X49" s="274">
        <v>1868</v>
      </c>
      <c r="Y49" s="274">
        <v>1926</v>
      </c>
      <c r="Z49" s="274">
        <v>2141</v>
      </c>
      <c r="AA49" s="274">
        <v>2102</v>
      </c>
      <c r="AB49" s="274">
        <v>2345</v>
      </c>
      <c r="AC49" s="274">
        <v>2449</v>
      </c>
      <c r="AD49" s="274">
        <v>2651</v>
      </c>
      <c r="AE49" s="274">
        <v>2707</v>
      </c>
      <c r="AF49" s="274">
        <v>3012</v>
      </c>
      <c r="AG49" s="274">
        <v>3114</v>
      </c>
    </row>
    <row r="50" spans="2:33" ht="13.5" thickBot="1" x14ac:dyDescent="0.25">
      <c r="B50" s="271"/>
      <c r="C50" s="271"/>
      <c r="D50" s="271"/>
      <c r="E50" s="271"/>
      <c r="F50" s="272"/>
      <c r="G50" s="272"/>
      <c r="H50" s="272"/>
      <c r="I50" s="272"/>
      <c r="J50" s="272"/>
      <c r="K50" s="272"/>
      <c r="L50" s="272"/>
      <c r="M50" s="272"/>
      <c r="N50" s="272"/>
      <c r="O50" s="272"/>
      <c r="P50" s="272"/>
      <c r="Q50" s="272"/>
      <c r="R50" s="272"/>
      <c r="S50" s="272"/>
      <c r="T50" s="272"/>
      <c r="U50" s="272"/>
      <c r="V50" s="272"/>
      <c r="W50" s="272"/>
      <c r="X50" s="272"/>
      <c r="Y50" s="272"/>
      <c r="Z50" s="272"/>
      <c r="AA50" s="272"/>
      <c r="AB50" s="272"/>
      <c r="AC50" s="272"/>
      <c r="AD50" s="272"/>
      <c r="AE50" s="272"/>
      <c r="AF50" s="272"/>
      <c r="AG50" s="272"/>
    </row>
    <row r="51" spans="2:33" x14ac:dyDescent="0.2">
      <c r="B51" s="516" t="s">
        <v>1868</v>
      </c>
      <c r="C51" s="268"/>
      <c r="D51" s="268"/>
      <c r="E51" s="268"/>
    </row>
    <row r="52" spans="2:33" x14ac:dyDescent="0.2">
      <c r="B52" s="516"/>
      <c r="C52" s="268"/>
      <c r="D52" s="268"/>
      <c r="E52" s="268"/>
    </row>
    <row r="53" spans="2:33" x14ac:dyDescent="0.2">
      <c r="B53" s="273" t="s">
        <v>1911</v>
      </c>
      <c r="C53" s="268"/>
      <c r="D53" s="268"/>
      <c r="E53" s="268"/>
    </row>
    <row r="54" spans="2:33" x14ac:dyDescent="0.2">
      <c r="B54" s="512" t="s">
        <v>1949</v>
      </c>
      <c r="C54" s="268"/>
      <c r="D54" s="268"/>
      <c r="E54" s="268"/>
    </row>
    <row r="55" spans="2:33" x14ac:dyDescent="0.2">
      <c r="B55" s="512" t="s">
        <v>1950</v>
      </c>
      <c r="C55" s="268"/>
      <c r="D55" s="268"/>
      <c r="E55" s="268"/>
    </row>
    <row r="56" spans="2:33" ht="12.75" customHeight="1" x14ac:dyDescent="0.25">
      <c r="B56" s="512" t="s">
        <v>1976</v>
      </c>
      <c r="C56" s="512"/>
      <c r="D56" s="512"/>
      <c r="E56" s="512"/>
      <c r="F56" s="512"/>
      <c r="G56" s="531"/>
      <c r="H56" s="531"/>
      <c r="I56" s="531"/>
    </row>
    <row r="57" spans="2:33" x14ac:dyDescent="0.2">
      <c r="B57" s="512" t="s">
        <v>1975</v>
      </c>
      <c r="C57" s="512"/>
      <c r="D57" s="512"/>
      <c r="E57" s="512"/>
      <c r="F57" s="512"/>
      <c r="G57" s="512"/>
      <c r="H57" s="512"/>
      <c r="I57" s="512"/>
    </row>
    <row r="58" spans="2:33" x14ac:dyDescent="0.2">
      <c r="B58" s="523"/>
      <c r="C58" s="268"/>
      <c r="D58" s="268"/>
      <c r="E58" s="268"/>
    </row>
    <row r="59" spans="2:33" x14ac:dyDescent="0.2">
      <c r="C59" s="519"/>
      <c r="D59" s="519"/>
      <c r="E59" s="519"/>
      <c r="F59" s="519"/>
      <c r="G59" s="519"/>
      <c r="H59" s="519"/>
      <c r="I59" s="519"/>
      <c r="J59" s="519"/>
      <c r="K59" s="519"/>
      <c r="L59" s="519"/>
      <c r="M59" s="519"/>
      <c r="N59" s="519"/>
      <c r="O59" s="519"/>
      <c r="P59" s="519"/>
      <c r="Q59" s="519"/>
      <c r="R59" s="519"/>
      <c r="S59" s="519"/>
      <c r="T59" s="519"/>
      <c r="U59" s="519"/>
      <c r="V59" s="519"/>
      <c r="W59" s="519"/>
      <c r="X59" s="519"/>
      <c r="Y59" s="519"/>
      <c r="Z59" s="519"/>
      <c r="AA59" s="519"/>
      <c r="AB59" s="519"/>
      <c r="AC59" s="519"/>
      <c r="AD59" s="519"/>
      <c r="AE59" s="519"/>
      <c r="AF59" s="519"/>
      <c r="AG59" s="519"/>
    </row>
    <row r="60" spans="2:33" x14ac:dyDescent="0.2">
      <c r="C60" s="519"/>
      <c r="D60" s="519"/>
      <c r="E60" s="519"/>
      <c r="F60" s="519"/>
      <c r="G60" s="519"/>
      <c r="H60" s="519"/>
      <c r="I60" s="519"/>
      <c r="J60" s="519"/>
      <c r="K60" s="519"/>
      <c r="L60" s="519"/>
      <c r="M60" s="519"/>
      <c r="N60" s="519"/>
      <c r="O60" s="519"/>
      <c r="P60" s="519"/>
      <c r="Q60" s="519"/>
      <c r="R60" s="519"/>
      <c r="S60" s="519"/>
      <c r="T60" s="519"/>
      <c r="U60" s="519"/>
      <c r="V60" s="519"/>
      <c r="W60" s="519"/>
      <c r="X60" s="519"/>
      <c r="Y60" s="519"/>
      <c r="Z60" s="519"/>
      <c r="AA60" s="519"/>
      <c r="AB60" s="519"/>
      <c r="AC60" s="519"/>
      <c r="AD60" s="519"/>
      <c r="AE60" s="519"/>
      <c r="AF60" s="519"/>
      <c r="AG60" s="519"/>
    </row>
    <row r="61" spans="2:33" x14ac:dyDescent="0.2">
      <c r="C61" s="519"/>
      <c r="D61" s="519"/>
      <c r="E61" s="519"/>
      <c r="F61" s="519"/>
      <c r="G61" s="519"/>
      <c r="H61" s="519"/>
      <c r="I61" s="519"/>
      <c r="J61" s="519"/>
      <c r="K61" s="519"/>
      <c r="L61" s="519"/>
      <c r="M61" s="519"/>
      <c r="N61" s="519"/>
      <c r="O61" s="519"/>
      <c r="P61" s="519"/>
      <c r="Q61" s="519"/>
      <c r="R61" s="519"/>
      <c r="S61" s="519"/>
      <c r="T61" s="519"/>
      <c r="U61" s="519"/>
      <c r="V61" s="519"/>
      <c r="W61" s="519"/>
      <c r="X61" s="519"/>
      <c r="Y61" s="519"/>
      <c r="Z61" s="519"/>
      <c r="AA61" s="519"/>
      <c r="AB61" s="519"/>
      <c r="AC61" s="519"/>
      <c r="AD61" s="519"/>
      <c r="AE61" s="519"/>
      <c r="AF61" s="519"/>
      <c r="AG61" s="519"/>
    </row>
    <row r="62" spans="2:33" x14ac:dyDescent="0.2">
      <c r="C62" s="519"/>
      <c r="D62" s="519"/>
      <c r="E62" s="519"/>
      <c r="F62" s="519"/>
      <c r="G62" s="519"/>
      <c r="H62" s="519"/>
      <c r="I62" s="519"/>
      <c r="J62" s="519"/>
      <c r="K62" s="519"/>
      <c r="L62" s="519"/>
      <c r="M62" s="519"/>
      <c r="N62" s="519"/>
      <c r="O62" s="519"/>
      <c r="P62" s="519"/>
      <c r="Q62" s="519"/>
      <c r="R62" s="519"/>
      <c r="S62" s="519"/>
      <c r="T62" s="519"/>
      <c r="U62" s="519"/>
      <c r="V62" s="519"/>
      <c r="W62" s="519"/>
      <c r="X62" s="519"/>
      <c r="Y62" s="519"/>
      <c r="Z62" s="519"/>
      <c r="AA62" s="519"/>
      <c r="AB62" s="519"/>
      <c r="AC62" s="519"/>
      <c r="AD62" s="519"/>
      <c r="AE62" s="519"/>
      <c r="AF62" s="519"/>
      <c r="AG62" s="519"/>
    </row>
    <row r="63" spans="2:33" x14ac:dyDescent="0.2">
      <c r="C63" s="519"/>
      <c r="D63" s="519"/>
      <c r="E63" s="519"/>
      <c r="F63" s="519"/>
      <c r="G63" s="519"/>
      <c r="H63" s="519"/>
      <c r="I63" s="519"/>
      <c r="J63" s="519"/>
      <c r="K63" s="519"/>
      <c r="L63" s="519"/>
      <c r="M63" s="519"/>
      <c r="N63" s="519"/>
      <c r="O63" s="519"/>
      <c r="P63" s="519"/>
      <c r="Q63" s="519"/>
      <c r="R63" s="519"/>
      <c r="S63" s="519"/>
      <c r="T63" s="519"/>
      <c r="U63" s="519"/>
      <c r="V63" s="519"/>
      <c r="W63" s="519"/>
      <c r="X63" s="519"/>
      <c r="Y63" s="519"/>
      <c r="Z63" s="519"/>
      <c r="AA63" s="519"/>
      <c r="AB63" s="519"/>
      <c r="AC63" s="519"/>
      <c r="AD63" s="519"/>
      <c r="AE63" s="519"/>
      <c r="AF63" s="519"/>
      <c r="AG63" s="519"/>
    </row>
    <row r="64" spans="2:33" x14ac:dyDescent="0.2">
      <c r="C64" s="519"/>
      <c r="D64" s="519"/>
      <c r="E64" s="519"/>
      <c r="F64" s="519"/>
      <c r="G64" s="519"/>
      <c r="H64" s="519"/>
      <c r="I64" s="519"/>
      <c r="J64" s="519"/>
      <c r="K64" s="519"/>
      <c r="L64" s="519"/>
      <c r="M64" s="519"/>
      <c r="N64" s="519"/>
      <c r="O64" s="519"/>
      <c r="P64" s="519"/>
      <c r="Q64" s="519"/>
      <c r="R64" s="519"/>
      <c r="S64" s="519"/>
      <c r="T64" s="519"/>
      <c r="U64" s="519"/>
      <c r="V64" s="519"/>
      <c r="W64" s="519"/>
      <c r="X64" s="519"/>
      <c r="Y64" s="519"/>
      <c r="Z64" s="519"/>
      <c r="AA64" s="519"/>
      <c r="AB64" s="519"/>
      <c r="AC64" s="519"/>
      <c r="AD64" s="519"/>
      <c r="AE64" s="519"/>
      <c r="AF64" s="519"/>
      <c r="AG64" s="519"/>
    </row>
    <row r="65" spans="3:33" x14ac:dyDescent="0.2">
      <c r="C65" s="519"/>
      <c r="D65" s="519"/>
      <c r="E65" s="519"/>
      <c r="F65" s="519"/>
      <c r="G65" s="519"/>
      <c r="H65" s="519"/>
      <c r="I65" s="519"/>
      <c r="J65" s="519"/>
      <c r="K65" s="519"/>
      <c r="L65" s="519"/>
      <c r="M65" s="519"/>
      <c r="N65" s="519"/>
      <c r="O65" s="519"/>
      <c r="P65" s="519"/>
      <c r="Q65" s="519"/>
      <c r="R65" s="519"/>
      <c r="S65" s="519"/>
      <c r="T65" s="519"/>
      <c r="U65" s="519"/>
      <c r="V65" s="519"/>
      <c r="W65" s="519"/>
      <c r="X65" s="519"/>
      <c r="Y65" s="519"/>
      <c r="Z65" s="519"/>
      <c r="AA65" s="519"/>
      <c r="AB65" s="519"/>
      <c r="AC65" s="519"/>
      <c r="AD65" s="519"/>
      <c r="AE65" s="519"/>
      <c r="AF65" s="519"/>
      <c r="AG65" s="519"/>
    </row>
    <row r="66" spans="3:33" x14ac:dyDescent="0.2">
      <c r="C66" s="519"/>
      <c r="D66" s="519"/>
      <c r="E66" s="519"/>
      <c r="F66" s="519"/>
      <c r="G66" s="519"/>
      <c r="H66" s="519"/>
      <c r="I66" s="519"/>
      <c r="J66" s="519"/>
      <c r="K66" s="519"/>
      <c r="L66" s="519"/>
      <c r="M66" s="519"/>
      <c r="N66" s="519"/>
      <c r="O66" s="519"/>
      <c r="P66" s="519"/>
      <c r="Q66" s="519"/>
      <c r="R66" s="519"/>
      <c r="S66" s="519"/>
      <c r="T66" s="519"/>
      <c r="U66" s="519"/>
      <c r="V66" s="519"/>
      <c r="W66" s="519"/>
      <c r="X66" s="519"/>
      <c r="Y66" s="519"/>
      <c r="Z66" s="519"/>
      <c r="AA66" s="519"/>
      <c r="AB66" s="519"/>
      <c r="AC66" s="519"/>
      <c r="AD66" s="519"/>
      <c r="AE66" s="519"/>
      <c r="AF66" s="519"/>
      <c r="AG66" s="519"/>
    </row>
    <row r="68" spans="3:33" x14ac:dyDescent="0.2">
      <c r="C68" s="513"/>
      <c r="D68" s="513"/>
      <c r="E68" s="513"/>
      <c r="F68" s="513"/>
      <c r="G68" s="513"/>
      <c r="H68" s="513"/>
      <c r="I68" s="513"/>
      <c r="J68" s="513"/>
      <c r="K68" s="513"/>
      <c r="L68" s="513"/>
      <c r="M68" s="513"/>
      <c r="N68" s="513"/>
      <c r="O68" s="513"/>
      <c r="P68" s="513"/>
      <c r="Q68" s="513"/>
      <c r="R68" s="513"/>
      <c r="S68" s="513"/>
      <c r="T68" s="513"/>
      <c r="U68" s="513"/>
      <c r="V68" s="513"/>
      <c r="W68" s="513"/>
      <c r="X68" s="513"/>
      <c r="Y68" s="513"/>
      <c r="Z68" s="513"/>
      <c r="AA68" s="513"/>
      <c r="AB68" s="513"/>
      <c r="AC68" s="513"/>
      <c r="AD68" s="513"/>
      <c r="AE68" s="513"/>
      <c r="AF68" s="513"/>
      <c r="AG68" s="513"/>
    </row>
    <row r="69" spans="3:33" x14ac:dyDescent="0.2">
      <c r="C69" s="513"/>
      <c r="D69" s="513"/>
      <c r="E69" s="513"/>
      <c r="F69" s="513"/>
      <c r="G69" s="513"/>
      <c r="H69" s="513"/>
      <c r="I69" s="513"/>
      <c r="J69" s="513"/>
      <c r="K69" s="513"/>
      <c r="L69" s="513"/>
      <c r="M69" s="513"/>
      <c r="N69" s="513"/>
      <c r="O69" s="513"/>
      <c r="P69" s="513"/>
      <c r="Q69" s="513"/>
      <c r="R69" s="513"/>
      <c r="S69" s="513"/>
      <c r="T69" s="513"/>
      <c r="U69" s="513"/>
      <c r="V69" s="513"/>
      <c r="W69" s="513"/>
      <c r="X69" s="513"/>
      <c r="Y69" s="513"/>
      <c r="Z69" s="513"/>
      <c r="AA69" s="513"/>
      <c r="AB69" s="513"/>
      <c r="AC69" s="513"/>
      <c r="AD69" s="513"/>
      <c r="AE69" s="513"/>
      <c r="AF69" s="513"/>
      <c r="AG69" s="513"/>
    </row>
    <row r="70" spans="3:33" x14ac:dyDescent="0.2">
      <c r="C70" s="513"/>
      <c r="D70" s="513"/>
      <c r="E70" s="513"/>
      <c r="F70" s="513"/>
      <c r="G70" s="513"/>
      <c r="H70" s="513"/>
      <c r="I70" s="513"/>
      <c r="J70" s="513"/>
      <c r="K70" s="513"/>
      <c r="L70" s="513"/>
      <c r="M70" s="513"/>
      <c r="N70" s="513"/>
      <c r="O70" s="513"/>
      <c r="P70" s="513"/>
      <c r="Q70" s="513"/>
      <c r="R70" s="513"/>
      <c r="S70" s="513"/>
      <c r="T70" s="513"/>
      <c r="U70" s="513"/>
      <c r="V70" s="513"/>
      <c r="W70" s="513"/>
      <c r="X70" s="513"/>
      <c r="Y70" s="513"/>
      <c r="Z70" s="513"/>
      <c r="AA70" s="513"/>
      <c r="AB70" s="513"/>
      <c r="AC70" s="513"/>
      <c r="AD70" s="513"/>
      <c r="AE70" s="513"/>
      <c r="AF70" s="513"/>
      <c r="AG70" s="513"/>
    </row>
    <row r="73" spans="3:33" x14ac:dyDescent="0.2">
      <c r="C73" s="64"/>
      <c r="D73" s="64"/>
      <c r="E73" s="64"/>
      <c r="F73" s="64"/>
      <c r="G73" s="64"/>
      <c r="H73" s="64"/>
      <c r="I73" s="64"/>
      <c r="J73" s="64"/>
      <c r="K73" s="64"/>
      <c r="L73" s="64"/>
      <c r="M73" s="64"/>
      <c r="N73" s="64"/>
      <c r="O73" s="64"/>
      <c r="P73" s="64"/>
      <c r="Q73" s="64"/>
      <c r="R73" s="64"/>
      <c r="S73" s="64"/>
      <c r="T73" s="64"/>
      <c r="U73" s="64"/>
      <c r="V73" s="64"/>
      <c r="W73" s="64"/>
      <c r="X73" s="64"/>
      <c r="Y73" s="64"/>
      <c r="Z73" s="64"/>
      <c r="AA73" s="64"/>
      <c r="AB73" s="64"/>
      <c r="AC73" s="64"/>
      <c r="AD73" s="64"/>
      <c r="AE73" s="64"/>
      <c r="AF73" s="64"/>
      <c r="AG73" s="64"/>
    </row>
    <row r="74" spans="3:33" x14ac:dyDescent="0.2">
      <c r="C74" s="95"/>
      <c r="D74" s="95"/>
      <c r="E74" s="95"/>
      <c r="F74" s="95"/>
      <c r="G74" s="95"/>
      <c r="H74" s="95"/>
      <c r="I74" s="95"/>
      <c r="J74" s="95"/>
      <c r="K74" s="95"/>
      <c r="L74" s="95"/>
      <c r="M74" s="95"/>
      <c r="N74" s="95"/>
      <c r="O74" s="95"/>
      <c r="P74" s="95"/>
      <c r="Q74" s="95"/>
      <c r="R74" s="95"/>
      <c r="S74" s="95"/>
      <c r="T74" s="95"/>
      <c r="U74" s="95"/>
      <c r="V74" s="95"/>
      <c r="W74" s="95"/>
      <c r="X74" s="95"/>
      <c r="Y74" s="95"/>
      <c r="Z74" s="95"/>
      <c r="AA74" s="95"/>
      <c r="AB74" s="95"/>
      <c r="AC74" s="95"/>
      <c r="AD74" s="95"/>
      <c r="AE74" s="95"/>
      <c r="AF74" s="95"/>
      <c r="AG74" s="95"/>
    </row>
    <row r="75" spans="3:33" x14ac:dyDescent="0.2">
      <c r="C75" s="95"/>
      <c r="D75" s="95"/>
      <c r="E75" s="95"/>
      <c r="F75" s="95"/>
      <c r="G75" s="95"/>
      <c r="H75" s="95"/>
      <c r="I75" s="95"/>
      <c r="J75" s="95"/>
      <c r="K75" s="95"/>
      <c r="L75" s="95"/>
      <c r="M75" s="95"/>
      <c r="N75" s="95"/>
      <c r="O75" s="95"/>
      <c r="P75" s="95"/>
      <c r="Q75" s="95"/>
      <c r="R75" s="95"/>
      <c r="S75" s="95"/>
      <c r="T75" s="95"/>
      <c r="U75" s="95"/>
      <c r="V75" s="95"/>
      <c r="W75" s="95"/>
      <c r="X75" s="95"/>
      <c r="Y75" s="95"/>
      <c r="Z75" s="95"/>
      <c r="AA75" s="95"/>
      <c r="AB75" s="95"/>
      <c r="AC75" s="95"/>
      <c r="AD75" s="95"/>
      <c r="AE75" s="95"/>
      <c r="AF75" s="95"/>
      <c r="AG75" s="95"/>
    </row>
    <row r="77" spans="3:33" x14ac:dyDescent="0.2">
      <c r="C77" s="64"/>
      <c r="D77" s="64"/>
      <c r="E77" s="64"/>
      <c r="F77" s="64"/>
      <c r="G77" s="64"/>
      <c r="H77" s="64"/>
      <c r="I77" s="64"/>
      <c r="J77" s="64"/>
      <c r="K77" s="64"/>
      <c r="L77" s="64"/>
      <c r="M77" s="64"/>
      <c r="N77" s="64"/>
      <c r="O77" s="64"/>
      <c r="P77" s="64"/>
      <c r="Q77" s="64"/>
      <c r="R77" s="64"/>
      <c r="S77" s="64"/>
      <c r="T77" s="64"/>
      <c r="U77" s="64"/>
      <c r="V77" s="64"/>
      <c r="W77" s="64"/>
      <c r="X77" s="64"/>
      <c r="Y77" s="64"/>
      <c r="Z77" s="64"/>
      <c r="AA77" s="64"/>
      <c r="AB77" s="64"/>
      <c r="AC77" s="64"/>
      <c r="AD77" s="64"/>
      <c r="AE77" s="64"/>
      <c r="AF77" s="64"/>
      <c r="AG77" s="64"/>
    </row>
    <row r="78" spans="3:33" x14ac:dyDescent="0.2">
      <c r="C78" s="95"/>
      <c r="D78" s="95"/>
      <c r="E78" s="95"/>
      <c r="F78" s="95"/>
      <c r="G78" s="95"/>
      <c r="H78" s="95"/>
      <c r="I78" s="95"/>
      <c r="J78" s="95"/>
      <c r="K78" s="95"/>
      <c r="L78" s="95"/>
      <c r="M78" s="95"/>
      <c r="N78" s="95"/>
      <c r="O78" s="95"/>
      <c r="P78" s="95"/>
      <c r="Q78" s="95"/>
      <c r="R78" s="95"/>
      <c r="S78" s="95"/>
      <c r="T78" s="95"/>
      <c r="U78" s="95"/>
      <c r="V78" s="95"/>
      <c r="W78" s="95"/>
      <c r="X78" s="95"/>
      <c r="Y78" s="95"/>
      <c r="Z78" s="95"/>
      <c r="AA78" s="95"/>
      <c r="AB78" s="95"/>
      <c r="AC78" s="95"/>
      <c r="AD78" s="95"/>
      <c r="AE78" s="95"/>
      <c r="AF78" s="95"/>
      <c r="AG78" s="95"/>
    </row>
    <row r="79" spans="3:33" x14ac:dyDescent="0.2">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row>
    <row r="81" spans="3:33" x14ac:dyDescent="0.2">
      <c r="C81" s="64"/>
      <c r="D81" s="64"/>
      <c r="E81" s="64"/>
      <c r="F81" s="64"/>
      <c r="G81" s="64"/>
      <c r="H81" s="64"/>
      <c r="I81" s="64"/>
      <c r="J81" s="64"/>
      <c r="K81" s="64"/>
      <c r="L81" s="64"/>
      <c r="M81" s="64"/>
      <c r="N81" s="64"/>
      <c r="O81" s="64"/>
      <c r="P81" s="64"/>
      <c r="Q81" s="64"/>
      <c r="R81" s="64"/>
      <c r="S81" s="64"/>
      <c r="T81" s="64"/>
      <c r="U81" s="64"/>
      <c r="V81" s="64"/>
      <c r="W81" s="64"/>
      <c r="X81" s="64"/>
      <c r="Y81" s="64"/>
      <c r="Z81" s="64"/>
      <c r="AA81" s="64"/>
      <c r="AB81" s="64"/>
      <c r="AC81" s="64"/>
      <c r="AD81" s="64"/>
      <c r="AE81" s="64"/>
      <c r="AF81" s="64"/>
      <c r="AG81" s="64"/>
    </row>
    <row r="82" spans="3:33" x14ac:dyDescent="0.2">
      <c r="C82" s="95"/>
      <c r="D82" s="95"/>
      <c r="E82" s="95"/>
      <c r="F82" s="95"/>
      <c r="G82" s="95"/>
      <c r="H82" s="95"/>
      <c r="I82" s="95"/>
      <c r="J82" s="95"/>
      <c r="K82" s="95"/>
      <c r="L82" s="95"/>
      <c r="M82" s="95"/>
      <c r="N82" s="95"/>
      <c r="O82" s="95"/>
      <c r="P82" s="95"/>
      <c r="Q82" s="95"/>
      <c r="R82" s="95"/>
      <c r="S82" s="95"/>
      <c r="T82" s="95"/>
      <c r="U82" s="95"/>
      <c r="V82" s="95"/>
      <c r="W82" s="95"/>
      <c r="X82" s="95"/>
      <c r="Y82" s="95"/>
      <c r="Z82" s="95"/>
      <c r="AA82" s="95"/>
      <c r="AB82" s="95"/>
      <c r="AC82" s="95"/>
      <c r="AD82" s="95"/>
      <c r="AE82" s="95"/>
      <c r="AF82" s="95"/>
      <c r="AG82" s="95"/>
    </row>
    <row r="83" spans="3:33" x14ac:dyDescent="0.2">
      <c r="C83" s="95"/>
      <c r="D83" s="95"/>
      <c r="E83" s="95"/>
      <c r="F83" s="95"/>
      <c r="G83" s="95"/>
      <c r="H83" s="95"/>
      <c r="I83" s="95"/>
      <c r="J83" s="95"/>
      <c r="K83" s="95"/>
      <c r="L83" s="95"/>
      <c r="M83" s="95"/>
      <c r="N83" s="95"/>
      <c r="O83" s="95"/>
      <c r="P83" s="95"/>
      <c r="Q83" s="95"/>
      <c r="R83" s="95"/>
      <c r="S83" s="95"/>
      <c r="T83" s="95"/>
      <c r="U83" s="95"/>
      <c r="V83" s="95"/>
      <c r="W83" s="95"/>
      <c r="X83" s="95"/>
      <c r="Y83" s="95"/>
      <c r="Z83" s="95"/>
      <c r="AA83" s="95"/>
      <c r="AB83" s="95"/>
      <c r="AC83" s="95"/>
      <c r="AD83" s="95"/>
      <c r="AE83" s="95"/>
      <c r="AF83" s="95"/>
      <c r="AG83" s="95"/>
    </row>
    <row r="86" spans="3:33" x14ac:dyDescent="0.2">
      <c r="C86" s="64"/>
      <c r="D86" s="64"/>
      <c r="E86" s="64"/>
      <c r="F86" s="64"/>
      <c r="G86" s="64"/>
      <c r="H86" s="64"/>
      <c r="I86" s="64"/>
      <c r="J86" s="64"/>
      <c r="K86" s="64"/>
      <c r="L86" s="64"/>
      <c r="M86" s="64"/>
      <c r="N86" s="64"/>
      <c r="O86" s="64"/>
      <c r="P86" s="64"/>
      <c r="Q86" s="64"/>
      <c r="R86" s="64"/>
      <c r="S86" s="64"/>
      <c r="T86" s="64"/>
      <c r="U86" s="64"/>
      <c r="V86" s="64"/>
      <c r="W86" s="64"/>
      <c r="X86" s="64"/>
      <c r="Y86" s="64"/>
      <c r="Z86" s="64"/>
      <c r="AA86" s="64"/>
      <c r="AB86" s="64"/>
      <c r="AC86" s="64"/>
      <c r="AD86" s="64"/>
      <c r="AE86" s="64"/>
      <c r="AF86" s="64"/>
      <c r="AG86" s="64"/>
    </row>
    <row r="87" spans="3:33" x14ac:dyDescent="0.2">
      <c r="C87" s="64"/>
      <c r="D87" s="64"/>
      <c r="E87" s="64"/>
      <c r="F87" s="64"/>
      <c r="G87" s="64"/>
      <c r="H87" s="64"/>
      <c r="I87" s="64"/>
      <c r="J87" s="64"/>
      <c r="K87" s="64"/>
      <c r="L87" s="64"/>
      <c r="M87" s="64"/>
      <c r="N87" s="64"/>
      <c r="O87" s="64"/>
      <c r="P87" s="64"/>
      <c r="Q87" s="64"/>
      <c r="R87" s="64"/>
      <c r="S87" s="64"/>
      <c r="T87" s="64"/>
      <c r="U87" s="64"/>
      <c r="V87" s="64"/>
      <c r="W87" s="64"/>
      <c r="X87" s="64"/>
      <c r="Y87" s="64"/>
      <c r="Z87" s="64"/>
      <c r="AA87" s="64"/>
      <c r="AB87" s="64"/>
      <c r="AC87" s="64"/>
      <c r="AD87" s="64"/>
      <c r="AE87" s="64"/>
      <c r="AF87" s="64"/>
      <c r="AG87" s="64"/>
    </row>
    <row r="88" spans="3:33" x14ac:dyDescent="0.2">
      <c r="C88" s="64"/>
      <c r="D88" s="64"/>
      <c r="E88" s="64"/>
      <c r="F88" s="64"/>
      <c r="G88" s="64"/>
      <c r="H88" s="64"/>
      <c r="I88" s="64"/>
      <c r="J88" s="64"/>
      <c r="K88" s="64"/>
      <c r="L88" s="64"/>
      <c r="M88" s="64"/>
      <c r="N88" s="64"/>
      <c r="O88" s="64"/>
      <c r="P88" s="64"/>
      <c r="Q88" s="64"/>
      <c r="R88" s="64"/>
      <c r="S88" s="64"/>
      <c r="T88" s="64"/>
      <c r="U88" s="64"/>
      <c r="V88" s="64"/>
      <c r="W88" s="64"/>
      <c r="X88" s="64"/>
      <c r="Y88" s="64"/>
      <c r="Z88" s="64"/>
      <c r="AA88" s="64"/>
      <c r="AB88" s="64"/>
      <c r="AC88" s="64"/>
      <c r="AD88" s="64"/>
      <c r="AE88" s="64"/>
      <c r="AF88" s="64"/>
      <c r="AG88" s="64"/>
    </row>
    <row r="89" spans="3:33" x14ac:dyDescent="0.2">
      <c r="C89" s="95"/>
      <c r="D89" s="95"/>
      <c r="E89" s="95"/>
      <c r="F89" s="95"/>
      <c r="G89" s="95"/>
      <c r="H89" s="95"/>
      <c r="I89" s="95"/>
      <c r="J89" s="95"/>
      <c r="K89" s="95"/>
      <c r="L89" s="95"/>
      <c r="M89" s="95"/>
      <c r="N89" s="95"/>
      <c r="O89" s="95"/>
      <c r="P89" s="95"/>
      <c r="Q89" s="95"/>
      <c r="R89" s="95"/>
      <c r="S89" s="95"/>
      <c r="T89" s="95"/>
      <c r="U89" s="95"/>
      <c r="V89" s="95"/>
      <c r="W89" s="95"/>
      <c r="X89" s="95"/>
      <c r="Y89" s="95"/>
      <c r="Z89" s="95"/>
      <c r="AA89" s="95"/>
      <c r="AB89" s="95"/>
      <c r="AC89" s="95"/>
      <c r="AD89" s="95"/>
      <c r="AE89" s="95"/>
      <c r="AF89" s="95"/>
      <c r="AG89" s="95"/>
    </row>
    <row r="90" spans="3:33" x14ac:dyDescent="0.2">
      <c r="C90" s="95"/>
      <c r="D90" s="95"/>
      <c r="E90" s="95"/>
      <c r="F90" s="95"/>
      <c r="G90" s="95"/>
      <c r="H90" s="95"/>
      <c r="I90" s="95"/>
      <c r="J90" s="95"/>
      <c r="K90" s="95"/>
      <c r="L90" s="95"/>
      <c r="M90" s="95"/>
      <c r="N90" s="95"/>
      <c r="O90" s="95"/>
      <c r="P90" s="95"/>
      <c r="Q90" s="95"/>
      <c r="R90" s="95"/>
      <c r="S90" s="95"/>
      <c r="T90" s="95"/>
      <c r="U90" s="95"/>
      <c r="V90" s="95"/>
      <c r="W90" s="95"/>
      <c r="X90" s="95"/>
      <c r="Y90" s="95"/>
      <c r="Z90" s="95"/>
      <c r="AA90" s="95"/>
      <c r="AB90" s="95"/>
      <c r="AC90" s="95"/>
      <c r="AD90" s="95"/>
      <c r="AE90" s="95"/>
      <c r="AF90" s="95"/>
      <c r="AG90" s="95"/>
    </row>
    <row r="92" spans="3:33" x14ac:dyDescent="0.2">
      <c r="C92" s="64"/>
      <c r="D92" s="64"/>
      <c r="E92" s="64"/>
      <c r="F92" s="64"/>
      <c r="G92" s="64"/>
      <c r="H92" s="64"/>
      <c r="I92" s="64"/>
      <c r="J92" s="64"/>
      <c r="K92" s="64"/>
      <c r="L92" s="64"/>
      <c r="M92" s="64"/>
      <c r="N92" s="64"/>
      <c r="O92" s="64"/>
      <c r="P92" s="64"/>
      <c r="Q92" s="64"/>
      <c r="R92" s="64"/>
      <c r="S92" s="64"/>
      <c r="T92" s="64"/>
      <c r="U92" s="64"/>
      <c r="V92" s="64"/>
      <c r="W92" s="64"/>
      <c r="X92" s="64"/>
      <c r="Y92" s="64"/>
      <c r="Z92" s="64"/>
      <c r="AA92" s="64"/>
      <c r="AB92" s="64"/>
      <c r="AC92" s="64"/>
      <c r="AD92" s="64"/>
      <c r="AE92" s="64"/>
      <c r="AF92" s="64"/>
      <c r="AG92" s="64"/>
    </row>
    <row r="93" spans="3:33" x14ac:dyDescent="0.2">
      <c r="C93" s="64"/>
      <c r="D93" s="64"/>
      <c r="E93" s="64"/>
      <c r="F93" s="64"/>
      <c r="G93" s="64"/>
      <c r="H93" s="64"/>
      <c r="I93" s="64"/>
      <c r="J93" s="64"/>
      <c r="K93" s="64"/>
      <c r="L93" s="64"/>
      <c r="M93" s="64"/>
      <c r="N93" s="64"/>
      <c r="O93" s="64"/>
      <c r="P93" s="64"/>
      <c r="Q93" s="64"/>
      <c r="R93" s="64"/>
      <c r="S93" s="64"/>
      <c r="T93" s="64"/>
      <c r="U93" s="64"/>
      <c r="V93" s="64"/>
      <c r="W93" s="64"/>
      <c r="X93" s="64"/>
      <c r="Y93" s="64"/>
      <c r="Z93" s="64"/>
      <c r="AA93" s="64"/>
      <c r="AB93" s="64"/>
      <c r="AC93" s="64"/>
      <c r="AD93" s="64"/>
      <c r="AE93" s="64"/>
      <c r="AF93" s="64"/>
      <c r="AG93" s="64"/>
    </row>
    <row r="94" spans="3:33" x14ac:dyDescent="0.2">
      <c r="C94" s="64"/>
      <c r="D94" s="64"/>
      <c r="E94" s="64"/>
      <c r="F94" s="64"/>
      <c r="G94" s="64"/>
      <c r="H94" s="64"/>
      <c r="I94" s="64"/>
      <c r="J94" s="64"/>
      <c r="K94" s="64"/>
      <c r="L94" s="64"/>
      <c r="M94" s="64"/>
      <c r="N94" s="64"/>
      <c r="O94" s="64"/>
      <c r="P94" s="64"/>
      <c r="Q94" s="64"/>
      <c r="R94" s="64"/>
      <c r="S94" s="64"/>
      <c r="T94" s="64"/>
      <c r="U94" s="64"/>
      <c r="V94" s="64"/>
      <c r="W94" s="64"/>
      <c r="X94" s="64"/>
      <c r="Y94" s="64"/>
      <c r="Z94" s="64"/>
      <c r="AA94" s="64"/>
      <c r="AB94" s="64"/>
      <c r="AC94" s="64"/>
      <c r="AD94" s="64"/>
      <c r="AE94" s="64"/>
      <c r="AF94" s="64"/>
      <c r="AG94" s="64"/>
    </row>
    <row r="95" spans="3:33" x14ac:dyDescent="0.2">
      <c r="C95" s="95"/>
      <c r="D95" s="95"/>
      <c r="E95" s="95"/>
      <c r="F95" s="95"/>
      <c r="G95" s="95"/>
      <c r="H95" s="95"/>
      <c r="I95" s="95"/>
      <c r="J95" s="95"/>
      <c r="K95" s="95"/>
      <c r="L95" s="95"/>
      <c r="M95" s="95"/>
      <c r="N95" s="95"/>
      <c r="O95" s="95"/>
      <c r="P95" s="95"/>
      <c r="Q95" s="95"/>
      <c r="R95" s="95"/>
      <c r="S95" s="95"/>
      <c r="T95" s="95"/>
      <c r="U95" s="95"/>
      <c r="V95" s="95"/>
      <c r="W95" s="95"/>
      <c r="X95" s="95"/>
      <c r="Y95" s="95"/>
      <c r="Z95" s="95"/>
      <c r="AA95" s="95"/>
      <c r="AB95" s="95"/>
      <c r="AC95" s="95"/>
      <c r="AD95" s="95"/>
      <c r="AE95" s="95"/>
      <c r="AF95" s="95"/>
      <c r="AG95" s="95"/>
    </row>
    <row r="100" spans="3:33" x14ac:dyDescent="0.2">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c r="AA100" s="64"/>
      <c r="AB100" s="64"/>
      <c r="AC100" s="64"/>
      <c r="AD100" s="64"/>
      <c r="AE100" s="64"/>
      <c r="AF100" s="64"/>
      <c r="AG100" s="64"/>
    </row>
    <row r="105" spans="3:33" x14ac:dyDescent="0.2">
      <c r="C105" s="64"/>
    </row>
    <row r="106" spans="3:33" x14ac:dyDescent="0.2">
      <c r="C106" s="64"/>
    </row>
    <row r="107" spans="3:33" x14ac:dyDescent="0.2">
      <c r="C107" s="64"/>
    </row>
    <row r="108" spans="3:33" x14ac:dyDescent="0.2">
      <c r="C108" s="64"/>
    </row>
    <row r="109" spans="3:33" x14ac:dyDescent="0.2">
      <c r="C109" s="64"/>
    </row>
    <row r="110" spans="3:33" x14ac:dyDescent="0.2">
      <c r="C110" s="64"/>
    </row>
  </sheetData>
  <mergeCells count="16">
    <mergeCell ref="C5:D5"/>
    <mergeCell ref="B5:B6"/>
    <mergeCell ref="E5:F5"/>
    <mergeCell ref="G5:H5"/>
    <mergeCell ref="U5:V5"/>
    <mergeCell ref="I5:J5"/>
    <mergeCell ref="K5:L5"/>
    <mergeCell ref="M5:N5"/>
    <mergeCell ref="O5:P5"/>
    <mergeCell ref="Q5:R5"/>
    <mergeCell ref="S5:T5"/>
    <mergeCell ref="AE5:AF5"/>
    <mergeCell ref="AC5:AD5"/>
    <mergeCell ref="AA5:AB5"/>
    <mergeCell ref="Y5:Z5"/>
    <mergeCell ref="W5:X5"/>
  </mergeCells>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U166"/>
  <sheetViews>
    <sheetView topLeftCell="A130" zoomScaleNormal="100" workbookViewId="0">
      <selection activeCell="M129" sqref="M129"/>
    </sheetView>
  </sheetViews>
  <sheetFormatPr defaultRowHeight="11.25" x14ac:dyDescent="0.2"/>
  <cols>
    <col min="1" max="1" width="7.7109375" style="532" customWidth="1"/>
    <col min="2" max="2" width="10.7109375" style="532" customWidth="1"/>
    <col min="3" max="3" width="11.5703125" style="532" customWidth="1"/>
    <col min="4" max="4" width="10.85546875" style="532" bestFit="1" customWidth="1"/>
    <col min="5" max="5" width="11.85546875" style="532" customWidth="1"/>
    <col min="6" max="6" width="9.5703125" style="532" bestFit="1" customWidth="1"/>
    <col min="7" max="8" width="13.7109375" style="532" customWidth="1"/>
    <col min="9" max="10" width="9.28515625" style="532" bestFit="1" customWidth="1"/>
    <col min="11" max="11" width="10" style="532" bestFit="1" customWidth="1"/>
    <col min="12" max="12" width="9.28515625" style="532" bestFit="1" customWidth="1"/>
    <col min="13" max="13" width="10.85546875" style="532" bestFit="1" customWidth="1"/>
    <col min="14" max="14" width="14.5703125" style="532" customWidth="1"/>
    <col min="15" max="15" width="10.85546875" style="532" bestFit="1" customWidth="1"/>
    <col min="16" max="16" width="10.85546875" style="532" customWidth="1"/>
    <col min="17" max="17" width="9.28515625" style="532" bestFit="1" customWidth="1"/>
    <col min="18" max="18" width="9.42578125" style="532" customWidth="1"/>
    <col min="19" max="20" width="9.28515625" style="532" bestFit="1" customWidth="1"/>
    <col min="21" max="16384" width="9.140625" style="532"/>
  </cols>
  <sheetData>
    <row r="2" spans="2:20" ht="18.75" x14ac:dyDescent="0.2">
      <c r="B2" s="595" t="s">
        <v>2189</v>
      </c>
      <c r="C2" s="594"/>
      <c r="D2" s="594"/>
      <c r="E2" s="594"/>
      <c r="F2" s="594"/>
      <c r="G2" s="594"/>
      <c r="H2" s="594"/>
      <c r="I2" s="594"/>
      <c r="J2" s="594"/>
      <c r="K2" s="594"/>
    </row>
    <row r="3" spans="2:20" ht="18.75" x14ac:dyDescent="0.2">
      <c r="B3" s="625" t="s">
        <v>2188</v>
      </c>
      <c r="C3" s="594"/>
      <c r="D3" s="594"/>
      <c r="E3" s="594"/>
      <c r="F3" s="594"/>
      <c r="G3" s="594"/>
      <c r="H3" s="594"/>
      <c r="I3" s="594"/>
      <c r="J3" s="594"/>
      <c r="K3" s="594"/>
      <c r="L3" s="602"/>
    </row>
    <row r="4" spans="2:20" x14ac:dyDescent="0.2">
      <c r="B4" s="594"/>
      <c r="C4" s="594"/>
      <c r="D4" s="594"/>
      <c r="E4" s="594"/>
      <c r="F4" s="594"/>
      <c r="G4" s="594"/>
      <c r="H4" s="594"/>
      <c r="I4" s="594"/>
      <c r="J4" s="594"/>
      <c r="K4" s="594"/>
      <c r="L4" s="602"/>
    </row>
    <row r="5" spans="2:20" ht="12" thickBot="1" x14ac:dyDescent="0.25">
      <c r="B5" s="532" t="s">
        <v>427</v>
      </c>
      <c r="C5" s="624"/>
      <c r="D5" s="624"/>
      <c r="E5" s="624"/>
      <c r="F5" s="624"/>
      <c r="G5" s="624"/>
      <c r="H5" s="624"/>
      <c r="I5" s="624"/>
      <c r="J5" s="624"/>
      <c r="K5" s="624"/>
      <c r="L5" s="602"/>
    </row>
    <row r="6" spans="2:20" s="621" customFormat="1" ht="12.75" customHeight="1" thickTop="1" thickBot="1" x14ac:dyDescent="0.25">
      <c r="B6" s="1083" t="s">
        <v>2187</v>
      </c>
      <c r="C6" s="1091" t="s">
        <v>2186</v>
      </c>
      <c r="D6" s="1092"/>
      <c r="E6" s="1093" t="s">
        <v>504</v>
      </c>
      <c r="F6" s="1087" t="s">
        <v>2185</v>
      </c>
      <c r="G6" s="1087"/>
      <c r="H6" s="1087"/>
      <c r="I6" s="1087"/>
      <c r="J6" s="1087"/>
      <c r="K6" s="1087"/>
      <c r="L6" s="1087"/>
      <c r="M6" s="1087"/>
      <c r="N6" s="1087"/>
      <c r="O6" s="1087"/>
      <c r="P6" s="1087"/>
      <c r="Q6" s="1087"/>
      <c r="R6" s="1087"/>
      <c r="S6" s="1087"/>
      <c r="T6" s="1087"/>
    </row>
    <row r="7" spans="2:20" s="621" customFormat="1" ht="18.75" customHeight="1" thickBot="1" x14ac:dyDescent="0.25">
      <c r="B7" s="1086"/>
      <c r="C7" s="623"/>
      <c r="D7" s="622"/>
      <c r="E7" s="1094"/>
      <c r="F7" s="1088" t="s">
        <v>2184</v>
      </c>
      <c r="G7" s="1089"/>
      <c r="H7" s="1089"/>
      <c r="I7" s="1089"/>
      <c r="J7" s="1089"/>
      <c r="K7" s="1090"/>
      <c r="L7" s="1096" t="s">
        <v>2183</v>
      </c>
      <c r="M7" s="1097"/>
      <c r="N7" s="1097"/>
      <c r="O7" s="1098"/>
      <c r="P7" s="1099" t="s">
        <v>2182</v>
      </c>
      <c r="Q7" s="1099"/>
      <c r="R7" s="1099"/>
      <c r="S7" s="1099"/>
      <c r="T7" s="1099"/>
    </row>
    <row r="8" spans="2:20" ht="18" customHeight="1" thickBot="1" x14ac:dyDescent="0.25">
      <c r="B8" s="1086"/>
      <c r="C8" s="620" t="s">
        <v>2181</v>
      </c>
      <c r="D8" s="616" t="s">
        <v>2180</v>
      </c>
      <c r="E8" s="1094"/>
      <c r="F8" s="572" t="s">
        <v>2179</v>
      </c>
      <c r="G8" s="1100" t="s">
        <v>2178</v>
      </c>
      <c r="H8" s="1100"/>
      <c r="I8" s="572"/>
      <c r="J8" s="572" t="s">
        <v>2177</v>
      </c>
      <c r="K8" s="616"/>
      <c r="L8" s="617" t="s">
        <v>2163</v>
      </c>
      <c r="M8" s="572" t="s">
        <v>2174</v>
      </c>
      <c r="N8" s="572" t="s">
        <v>2176</v>
      </c>
      <c r="O8" s="616"/>
      <c r="P8" s="572" t="s">
        <v>2175</v>
      </c>
      <c r="Q8" s="572"/>
      <c r="R8" s="572" t="s">
        <v>2174</v>
      </c>
      <c r="S8" s="572"/>
      <c r="T8" s="572"/>
    </row>
    <row r="9" spans="2:20" ht="12.75" customHeight="1" x14ac:dyDescent="0.2">
      <c r="B9" s="1086"/>
      <c r="C9" s="617" t="s">
        <v>2173</v>
      </c>
      <c r="D9" s="618" t="s">
        <v>2008</v>
      </c>
      <c r="E9" s="1094"/>
      <c r="F9" s="555" t="s">
        <v>2172</v>
      </c>
      <c r="G9" s="555" t="s">
        <v>2165</v>
      </c>
      <c r="H9" s="619" t="s">
        <v>2171</v>
      </c>
      <c r="I9" s="555" t="s">
        <v>2164</v>
      </c>
      <c r="J9" s="555" t="s">
        <v>2170</v>
      </c>
      <c r="K9" s="618"/>
      <c r="L9" s="617" t="s">
        <v>2169</v>
      </c>
      <c r="M9" s="572" t="s">
        <v>2168</v>
      </c>
      <c r="N9" s="572" t="s">
        <v>2167</v>
      </c>
      <c r="O9" s="616"/>
      <c r="P9" s="572" t="s">
        <v>2166</v>
      </c>
      <c r="Q9" s="572" t="s">
        <v>2165</v>
      </c>
      <c r="R9" s="572" t="s">
        <v>2164</v>
      </c>
      <c r="S9" s="572" t="s">
        <v>2163</v>
      </c>
      <c r="T9" s="572"/>
    </row>
    <row r="10" spans="2:20" ht="13.5" customHeight="1" thickBot="1" x14ac:dyDescent="0.25">
      <c r="B10" s="1085"/>
      <c r="C10" s="612" t="s">
        <v>2079</v>
      </c>
      <c r="D10" s="615" t="s">
        <v>1997</v>
      </c>
      <c r="E10" s="1095"/>
      <c r="F10" s="614" t="s">
        <v>2156</v>
      </c>
      <c r="G10" s="614" t="s">
        <v>2162</v>
      </c>
      <c r="H10" s="614" t="s">
        <v>2161</v>
      </c>
      <c r="I10" s="614" t="s">
        <v>2160</v>
      </c>
      <c r="J10" s="614" t="s">
        <v>2159</v>
      </c>
      <c r="K10" s="613" t="s">
        <v>434</v>
      </c>
      <c r="L10" s="612" t="s">
        <v>2158</v>
      </c>
      <c r="M10" s="566" t="s">
        <v>2155</v>
      </c>
      <c r="N10" s="566" t="s">
        <v>2157</v>
      </c>
      <c r="O10" s="611" t="s">
        <v>434</v>
      </c>
      <c r="P10" s="566" t="s">
        <v>2156</v>
      </c>
      <c r="Q10" s="566" t="s">
        <v>2155</v>
      </c>
      <c r="R10" s="566" t="s">
        <v>2155</v>
      </c>
      <c r="S10" s="566" t="s">
        <v>2154</v>
      </c>
      <c r="T10" s="567" t="s">
        <v>434</v>
      </c>
    </row>
    <row r="11" spans="2:20" ht="12" thickTop="1" x14ac:dyDescent="0.2">
      <c r="B11" s="572"/>
      <c r="C11" s="572"/>
      <c r="D11" s="572"/>
      <c r="E11" s="549"/>
      <c r="F11" s="572"/>
      <c r="G11" s="568"/>
      <c r="H11" s="568"/>
      <c r="I11" s="572"/>
      <c r="J11" s="572"/>
      <c r="K11" s="572"/>
    </row>
    <row r="12" spans="2:20" x14ac:dyDescent="0.2">
      <c r="B12" s="544" t="s">
        <v>2153</v>
      </c>
      <c r="C12" s="608">
        <v>59.3</v>
      </c>
      <c r="D12" s="608">
        <v>700.6</v>
      </c>
      <c r="E12" s="607">
        <v>759.9</v>
      </c>
      <c r="F12" s="608" t="s">
        <v>431</v>
      </c>
      <c r="G12" s="608" t="s">
        <v>431</v>
      </c>
      <c r="H12" s="608" t="s">
        <v>431</v>
      </c>
      <c r="I12" s="608">
        <v>220.7</v>
      </c>
      <c r="J12" s="608" t="s">
        <v>431</v>
      </c>
      <c r="K12" s="607">
        <v>220.7</v>
      </c>
      <c r="L12" s="608">
        <v>23.5</v>
      </c>
      <c r="M12" s="608" t="s">
        <v>431</v>
      </c>
      <c r="N12" s="608" t="s">
        <v>431</v>
      </c>
      <c r="O12" s="607">
        <v>23.5</v>
      </c>
      <c r="P12" s="608">
        <v>17</v>
      </c>
      <c r="Q12" s="608">
        <v>345.2</v>
      </c>
      <c r="R12" s="608">
        <v>136.9</v>
      </c>
      <c r="S12" s="608">
        <v>16.600000000000001</v>
      </c>
      <c r="T12" s="607">
        <v>515.70000000000005</v>
      </c>
    </row>
    <row r="13" spans="2:20" x14ac:dyDescent="0.2">
      <c r="B13" s="544" t="s">
        <v>2058</v>
      </c>
      <c r="C13" s="608">
        <v>23.5</v>
      </c>
      <c r="D13" s="608">
        <v>1673.6</v>
      </c>
      <c r="E13" s="607">
        <v>1697.1</v>
      </c>
      <c r="F13" s="608">
        <v>20.100000000000001</v>
      </c>
      <c r="G13" s="608">
        <v>567</v>
      </c>
      <c r="H13" s="608">
        <v>155.6</v>
      </c>
      <c r="I13" s="608">
        <v>814.4</v>
      </c>
      <c r="J13" s="608" t="s">
        <v>431</v>
      </c>
      <c r="K13" s="607">
        <v>1557.1</v>
      </c>
      <c r="L13" s="608">
        <v>18.5</v>
      </c>
      <c r="M13" s="608">
        <v>50</v>
      </c>
      <c r="N13" s="608" t="s">
        <v>431</v>
      </c>
      <c r="O13" s="607">
        <v>68.5</v>
      </c>
      <c r="P13" s="608">
        <v>1.9</v>
      </c>
      <c r="Q13" s="608">
        <v>38.799999999999997</v>
      </c>
      <c r="R13" s="608">
        <v>15.4</v>
      </c>
      <c r="S13" s="608">
        <v>15.4</v>
      </c>
      <c r="T13" s="607">
        <v>71.5</v>
      </c>
    </row>
    <row r="14" spans="2:20" x14ac:dyDescent="0.2">
      <c r="B14" s="544" t="s">
        <v>2152</v>
      </c>
      <c r="C14" s="608">
        <v>57.5</v>
      </c>
      <c r="D14" s="608">
        <v>1682</v>
      </c>
      <c r="E14" s="607">
        <v>1739.5</v>
      </c>
      <c r="F14" s="608">
        <v>42.1</v>
      </c>
      <c r="G14" s="608">
        <v>841.7</v>
      </c>
      <c r="H14" s="608">
        <v>324.7</v>
      </c>
      <c r="I14" s="608">
        <v>419.4</v>
      </c>
      <c r="J14" s="608" t="s">
        <v>431</v>
      </c>
      <c r="K14" s="607">
        <v>1627.9</v>
      </c>
      <c r="L14" s="608">
        <v>52.6</v>
      </c>
      <c r="M14" s="608" t="s">
        <v>431</v>
      </c>
      <c r="N14" s="608" t="s">
        <v>431</v>
      </c>
      <c r="O14" s="607">
        <v>52.6</v>
      </c>
      <c r="P14" s="608">
        <v>1.9</v>
      </c>
      <c r="Q14" s="608">
        <v>38.799999999999997</v>
      </c>
      <c r="R14" s="608">
        <v>15.4</v>
      </c>
      <c r="S14" s="608">
        <v>3</v>
      </c>
      <c r="T14" s="607">
        <v>59</v>
      </c>
    </row>
    <row r="15" spans="2:20" x14ac:dyDescent="0.2">
      <c r="B15" s="544" t="s">
        <v>2058</v>
      </c>
      <c r="C15" s="608">
        <v>31.9</v>
      </c>
      <c r="D15" s="608">
        <v>1706.9</v>
      </c>
      <c r="E15" s="607">
        <v>1738.8</v>
      </c>
      <c r="F15" s="608">
        <v>42.1</v>
      </c>
      <c r="G15" s="608">
        <v>575.29999999999995</v>
      </c>
      <c r="H15" s="608">
        <v>316.39999999999998</v>
      </c>
      <c r="I15" s="608">
        <v>431.7</v>
      </c>
      <c r="J15" s="608" t="s">
        <v>431</v>
      </c>
      <c r="K15" s="607">
        <v>1365.5</v>
      </c>
      <c r="L15" s="608">
        <v>49.6</v>
      </c>
      <c r="M15" s="608">
        <v>264.7</v>
      </c>
      <c r="N15" s="608" t="s">
        <v>431</v>
      </c>
      <c r="O15" s="607">
        <v>314.3</v>
      </c>
      <c r="P15" s="608">
        <v>1.9</v>
      </c>
      <c r="Q15" s="608">
        <v>38.799999999999997</v>
      </c>
      <c r="R15" s="608">
        <v>15.4</v>
      </c>
      <c r="S15" s="608">
        <v>3</v>
      </c>
      <c r="T15" s="607">
        <v>59</v>
      </c>
    </row>
    <row r="16" spans="2:20" x14ac:dyDescent="0.2">
      <c r="B16" s="544" t="s">
        <v>2151</v>
      </c>
      <c r="C16" s="608">
        <v>50.6</v>
      </c>
      <c r="D16" s="608">
        <v>1714.4</v>
      </c>
      <c r="E16" s="607">
        <v>1765</v>
      </c>
      <c r="F16" s="608">
        <v>42.1</v>
      </c>
      <c r="G16" s="608">
        <v>671.2</v>
      </c>
      <c r="H16" s="608">
        <v>143.9</v>
      </c>
      <c r="I16" s="608">
        <v>299.89999999999998</v>
      </c>
      <c r="J16" s="608" t="s">
        <v>431</v>
      </c>
      <c r="K16" s="607">
        <v>1157.0999999999999</v>
      </c>
      <c r="L16" s="608">
        <v>55.6</v>
      </c>
      <c r="M16" s="608">
        <v>509.8</v>
      </c>
      <c r="N16" s="608" t="s">
        <v>431</v>
      </c>
      <c r="O16" s="607">
        <v>565.4</v>
      </c>
      <c r="P16" s="608">
        <v>1.9</v>
      </c>
      <c r="Q16" s="608">
        <v>30.6</v>
      </c>
      <c r="R16" s="608">
        <v>7</v>
      </c>
      <c r="S16" s="608">
        <v>3</v>
      </c>
      <c r="T16" s="607">
        <v>42.5</v>
      </c>
    </row>
    <row r="17" spans="2:20" x14ac:dyDescent="0.2">
      <c r="B17" s="544" t="s">
        <v>2058</v>
      </c>
      <c r="C17" s="608">
        <v>57.4</v>
      </c>
      <c r="D17" s="608">
        <v>1925.1</v>
      </c>
      <c r="E17" s="607">
        <v>1982.5</v>
      </c>
      <c r="F17" s="608">
        <v>42.1</v>
      </c>
      <c r="G17" s="608">
        <v>671.2</v>
      </c>
      <c r="H17" s="608">
        <v>132.69999999999999</v>
      </c>
      <c r="I17" s="608">
        <v>299.89999999999998</v>
      </c>
      <c r="J17" s="608" t="s">
        <v>431</v>
      </c>
      <c r="K17" s="607">
        <v>1145.9000000000001</v>
      </c>
      <c r="L17" s="608">
        <v>43.2</v>
      </c>
      <c r="M17" s="608">
        <v>751</v>
      </c>
      <c r="N17" s="608" t="s">
        <v>431</v>
      </c>
      <c r="O17" s="607">
        <v>794.1</v>
      </c>
      <c r="P17" s="608">
        <v>1.9</v>
      </c>
      <c r="Q17" s="608">
        <v>30.6</v>
      </c>
      <c r="R17" s="608">
        <v>7</v>
      </c>
      <c r="S17" s="608">
        <v>3</v>
      </c>
      <c r="T17" s="607">
        <v>42.5</v>
      </c>
    </row>
    <row r="18" spans="2:20" x14ac:dyDescent="0.2">
      <c r="B18" s="544" t="s">
        <v>2150</v>
      </c>
      <c r="C18" s="608">
        <v>55.4</v>
      </c>
      <c r="D18" s="608">
        <v>1924.2</v>
      </c>
      <c r="E18" s="607">
        <v>1979.6</v>
      </c>
      <c r="F18" s="608">
        <v>42.1</v>
      </c>
      <c r="G18" s="608">
        <v>821.7</v>
      </c>
      <c r="H18" s="608">
        <v>130.6</v>
      </c>
      <c r="I18" s="608">
        <v>299.89999999999998</v>
      </c>
      <c r="J18" s="608" t="s">
        <v>431</v>
      </c>
      <c r="K18" s="607">
        <v>1294.3</v>
      </c>
      <c r="L18" s="608">
        <v>40.200000000000003</v>
      </c>
      <c r="M18" s="608">
        <v>602.6</v>
      </c>
      <c r="N18" s="608" t="s">
        <v>431</v>
      </c>
      <c r="O18" s="607">
        <v>642.79999999999995</v>
      </c>
      <c r="P18" s="608">
        <v>1.9</v>
      </c>
      <c r="Q18" s="608">
        <v>30.6</v>
      </c>
      <c r="R18" s="608">
        <v>7</v>
      </c>
      <c r="S18" s="608">
        <v>3</v>
      </c>
      <c r="T18" s="607">
        <v>42.5</v>
      </c>
    </row>
    <row r="19" spans="2:20" x14ac:dyDescent="0.2">
      <c r="B19" s="544" t="s">
        <v>2058</v>
      </c>
      <c r="C19" s="608">
        <v>62.3</v>
      </c>
      <c r="D19" s="608">
        <v>2351</v>
      </c>
      <c r="E19" s="607">
        <v>2413.3000000000002</v>
      </c>
      <c r="F19" s="608">
        <v>42.1</v>
      </c>
      <c r="G19" s="608">
        <v>1123</v>
      </c>
      <c r="H19" s="608">
        <v>119.3</v>
      </c>
      <c r="I19" s="608">
        <v>299.89999999999998</v>
      </c>
      <c r="J19" s="608" t="s">
        <v>431</v>
      </c>
      <c r="K19" s="607">
        <v>1584.3</v>
      </c>
      <c r="L19" s="608">
        <v>21.5</v>
      </c>
      <c r="M19" s="608">
        <v>765</v>
      </c>
      <c r="N19" s="608" t="s">
        <v>431</v>
      </c>
      <c r="O19" s="607">
        <v>786.5</v>
      </c>
      <c r="P19" s="608">
        <v>1.9</v>
      </c>
      <c r="Q19" s="608">
        <v>30.6</v>
      </c>
      <c r="R19" s="608">
        <v>7</v>
      </c>
      <c r="S19" s="608">
        <v>3</v>
      </c>
      <c r="T19" s="607">
        <v>42.5</v>
      </c>
    </row>
    <row r="20" spans="2:20" x14ac:dyDescent="0.2">
      <c r="B20" s="544" t="s">
        <v>2149</v>
      </c>
      <c r="C20" s="608">
        <v>61.3</v>
      </c>
      <c r="D20" s="608">
        <v>2093.6</v>
      </c>
      <c r="E20" s="607">
        <v>2154.9</v>
      </c>
      <c r="F20" s="608">
        <v>79.099999999999994</v>
      </c>
      <c r="G20" s="608">
        <v>784.3</v>
      </c>
      <c r="H20" s="608">
        <v>119.4</v>
      </c>
      <c r="I20" s="608">
        <v>299.89999999999998</v>
      </c>
      <c r="J20" s="608" t="s">
        <v>431</v>
      </c>
      <c r="K20" s="607">
        <v>1282.7</v>
      </c>
      <c r="L20" s="608">
        <v>63.2</v>
      </c>
      <c r="M20" s="608">
        <v>766.5</v>
      </c>
      <c r="N20" s="608" t="s">
        <v>431</v>
      </c>
      <c r="O20" s="607">
        <v>829.7</v>
      </c>
      <c r="P20" s="608">
        <v>1.9</v>
      </c>
      <c r="Q20" s="608">
        <v>30.6</v>
      </c>
      <c r="R20" s="608">
        <v>7</v>
      </c>
      <c r="S20" s="608">
        <v>3</v>
      </c>
      <c r="T20" s="607">
        <v>42.5</v>
      </c>
    </row>
    <row r="21" spans="2:20" x14ac:dyDescent="0.2">
      <c r="B21" s="544" t="s">
        <v>2058</v>
      </c>
      <c r="C21" s="608">
        <v>48</v>
      </c>
      <c r="D21" s="608">
        <v>2008.2</v>
      </c>
      <c r="E21" s="607">
        <v>2056.1999999999998</v>
      </c>
      <c r="F21" s="608">
        <v>79.099999999999994</v>
      </c>
      <c r="G21" s="608">
        <v>392.8</v>
      </c>
      <c r="H21" s="608">
        <v>118.8</v>
      </c>
      <c r="I21" s="608">
        <v>299.89999999999998</v>
      </c>
      <c r="J21" s="608" t="s">
        <v>431</v>
      </c>
      <c r="K21" s="607">
        <v>890.6</v>
      </c>
      <c r="L21" s="608">
        <v>64.599999999999994</v>
      </c>
      <c r="M21" s="608">
        <v>1058.5999999999999</v>
      </c>
      <c r="N21" s="608" t="s">
        <v>431</v>
      </c>
      <c r="O21" s="607">
        <v>1123.2</v>
      </c>
      <c r="P21" s="608">
        <v>1.9</v>
      </c>
      <c r="Q21" s="608">
        <v>30.6</v>
      </c>
      <c r="R21" s="608">
        <v>7</v>
      </c>
      <c r="S21" s="608">
        <v>3</v>
      </c>
      <c r="T21" s="607">
        <v>42.5</v>
      </c>
    </row>
    <row r="22" spans="2:20" x14ac:dyDescent="0.2">
      <c r="B22" s="544" t="s">
        <v>2148</v>
      </c>
      <c r="C22" s="608">
        <v>103.8</v>
      </c>
      <c r="D22" s="608">
        <v>2080.6999999999998</v>
      </c>
      <c r="E22" s="607">
        <v>2184.5</v>
      </c>
      <c r="F22" s="608">
        <v>79.099999999999994</v>
      </c>
      <c r="G22" s="608">
        <v>390.8</v>
      </c>
      <c r="H22" s="608">
        <v>118.8</v>
      </c>
      <c r="I22" s="608">
        <v>299.89999999999998</v>
      </c>
      <c r="J22" s="608" t="s">
        <v>431</v>
      </c>
      <c r="K22" s="607">
        <v>888.6</v>
      </c>
      <c r="L22" s="608">
        <v>62.8</v>
      </c>
      <c r="M22" s="608">
        <v>1190.5999999999999</v>
      </c>
      <c r="N22" s="608" t="s">
        <v>431</v>
      </c>
      <c r="O22" s="607">
        <v>1253.4000000000001</v>
      </c>
      <c r="P22" s="608">
        <v>1.9</v>
      </c>
      <c r="Q22" s="608">
        <v>30.6</v>
      </c>
      <c r="R22" s="608">
        <v>7</v>
      </c>
      <c r="S22" s="608">
        <v>3</v>
      </c>
      <c r="T22" s="607">
        <v>42.5</v>
      </c>
    </row>
    <row r="23" spans="2:20" x14ac:dyDescent="0.2">
      <c r="B23" s="544" t="s">
        <v>2058</v>
      </c>
      <c r="C23" s="608">
        <v>42.5</v>
      </c>
      <c r="D23" s="608">
        <v>2198.1</v>
      </c>
      <c r="E23" s="607">
        <v>2240.6</v>
      </c>
      <c r="F23" s="608">
        <v>79.099999999999994</v>
      </c>
      <c r="G23" s="608">
        <v>394.7</v>
      </c>
      <c r="H23" s="608">
        <v>118.6</v>
      </c>
      <c r="I23" s="608">
        <v>299.89999999999998</v>
      </c>
      <c r="J23" s="608" t="s">
        <v>431</v>
      </c>
      <c r="K23" s="607">
        <v>892.3</v>
      </c>
      <c r="L23" s="608">
        <v>58.9</v>
      </c>
      <c r="M23" s="608">
        <v>1246.9000000000001</v>
      </c>
      <c r="N23" s="608" t="s">
        <v>431</v>
      </c>
      <c r="O23" s="607">
        <v>1305.7</v>
      </c>
      <c r="P23" s="608">
        <v>1.9</v>
      </c>
      <c r="Q23" s="608">
        <v>30.6</v>
      </c>
      <c r="R23" s="608">
        <v>7</v>
      </c>
      <c r="S23" s="608">
        <v>3</v>
      </c>
      <c r="T23" s="607">
        <v>42.5</v>
      </c>
    </row>
    <row r="24" spans="2:20" x14ac:dyDescent="0.2">
      <c r="B24" s="544" t="s">
        <v>2147</v>
      </c>
      <c r="C24" s="608">
        <v>123.8</v>
      </c>
      <c r="D24" s="608">
        <v>2240.1999999999998</v>
      </c>
      <c r="E24" s="607">
        <v>2364</v>
      </c>
      <c r="F24" s="608">
        <v>79.099999999999994</v>
      </c>
      <c r="G24" s="608">
        <v>384.7</v>
      </c>
      <c r="H24" s="608">
        <v>138.9</v>
      </c>
      <c r="I24" s="608">
        <v>299.89999999999998</v>
      </c>
      <c r="J24" s="608" t="s">
        <v>431</v>
      </c>
      <c r="K24" s="607">
        <v>902.6</v>
      </c>
      <c r="L24" s="608">
        <v>52.3</v>
      </c>
      <c r="M24" s="608">
        <v>1366.6</v>
      </c>
      <c r="N24" s="608" t="s">
        <v>431</v>
      </c>
      <c r="O24" s="607">
        <v>1418.9</v>
      </c>
      <c r="P24" s="608">
        <v>1.9</v>
      </c>
      <c r="Q24" s="608">
        <v>30.6</v>
      </c>
      <c r="R24" s="608">
        <v>7</v>
      </c>
      <c r="S24" s="608">
        <v>3</v>
      </c>
      <c r="T24" s="607">
        <v>42.5</v>
      </c>
    </row>
    <row r="25" spans="2:20" x14ac:dyDescent="0.2">
      <c r="B25" s="544" t="s">
        <v>2058</v>
      </c>
      <c r="C25" s="608">
        <v>89</v>
      </c>
      <c r="D25" s="608">
        <v>2399</v>
      </c>
      <c r="E25" s="607">
        <v>2488</v>
      </c>
      <c r="F25" s="608">
        <v>79.099999999999994</v>
      </c>
      <c r="G25" s="608">
        <v>402.3</v>
      </c>
      <c r="H25" s="608">
        <v>214.1</v>
      </c>
      <c r="I25" s="608">
        <v>299.89999999999998</v>
      </c>
      <c r="J25" s="608" t="s">
        <v>431</v>
      </c>
      <c r="K25" s="607">
        <v>995.5</v>
      </c>
      <c r="L25" s="608">
        <v>46.3</v>
      </c>
      <c r="M25" s="608">
        <v>1403.8</v>
      </c>
      <c r="N25" s="608" t="s">
        <v>431</v>
      </c>
      <c r="O25" s="607">
        <v>1450.1</v>
      </c>
      <c r="P25" s="608">
        <v>1.9</v>
      </c>
      <c r="Q25" s="608">
        <v>30.6</v>
      </c>
      <c r="R25" s="608">
        <v>7</v>
      </c>
      <c r="S25" s="608">
        <v>3</v>
      </c>
      <c r="T25" s="607">
        <v>42.5</v>
      </c>
    </row>
    <row r="26" spans="2:20" x14ac:dyDescent="0.2">
      <c r="B26" s="544" t="s">
        <v>2146</v>
      </c>
      <c r="C26" s="608">
        <v>118.9</v>
      </c>
      <c r="D26" s="608">
        <v>2416.5</v>
      </c>
      <c r="E26" s="607">
        <v>2535.4</v>
      </c>
      <c r="F26" s="608">
        <v>79.099999999999994</v>
      </c>
      <c r="G26" s="608">
        <v>401.3</v>
      </c>
      <c r="H26" s="608">
        <v>214.1</v>
      </c>
      <c r="I26" s="608">
        <v>299.89999999999998</v>
      </c>
      <c r="J26" s="608" t="s">
        <v>431</v>
      </c>
      <c r="K26" s="607">
        <v>994.4</v>
      </c>
      <c r="L26" s="608">
        <v>44</v>
      </c>
      <c r="M26" s="608">
        <v>1454.7</v>
      </c>
      <c r="N26" s="608" t="s">
        <v>431</v>
      </c>
      <c r="O26" s="607">
        <v>1498.7</v>
      </c>
      <c r="P26" s="608">
        <v>1.9</v>
      </c>
      <c r="Q26" s="608">
        <v>30.6</v>
      </c>
      <c r="R26" s="608">
        <v>7</v>
      </c>
      <c r="S26" s="608">
        <v>3</v>
      </c>
      <c r="T26" s="607">
        <v>42.5</v>
      </c>
    </row>
    <row r="27" spans="2:20" x14ac:dyDescent="0.2">
      <c r="B27" s="544" t="s">
        <v>2058</v>
      </c>
      <c r="C27" s="608">
        <v>83.5</v>
      </c>
      <c r="D27" s="608">
        <v>2779.4</v>
      </c>
      <c r="E27" s="607">
        <v>2863</v>
      </c>
      <c r="F27" s="608">
        <v>112</v>
      </c>
      <c r="G27" s="608">
        <v>780</v>
      </c>
      <c r="H27" s="608">
        <v>265.39999999999998</v>
      </c>
      <c r="I27" s="608">
        <v>431.2</v>
      </c>
      <c r="J27" s="608" t="s">
        <v>431</v>
      </c>
      <c r="K27" s="607">
        <v>1588.5</v>
      </c>
      <c r="L27" s="608">
        <v>21.1</v>
      </c>
      <c r="M27" s="608">
        <v>1194.3</v>
      </c>
      <c r="N27" s="608" t="s">
        <v>431</v>
      </c>
      <c r="O27" s="607">
        <v>1215.4000000000001</v>
      </c>
      <c r="P27" s="608">
        <v>1.9</v>
      </c>
      <c r="Q27" s="608">
        <v>44.1</v>
      </c>
      <c r="R27" s="608">
        <v>10.1</v>
      </c>
      <c r="S27" s="608">
        <v>3</v>
      </c>
      <c r="T27" s="607">
        <v>59</v>
      </c>
    </row>
    <row r="28" spans="2:20" x14ac:dyDescent="0.2">
      <c r="B28" s="544" t="s">
        <v>2145</v>
      </c>
      <c r="C28" s="608">
        <v>124.8</v>
      </c>
      <c r="D28" s="608">
        <v>2835.4</v>
      </c>
      <c r="E28" s="607">
        <v>2960.2</v>
      </c>
      <c r="F28" s="608">
        <v>113.3</v>
      </c>
      <c r="G28" s="608">
        <v>969.8</v>
      </c>
      <c r="H28" s="608">
        <v>165.9</v>
      </c>
      <c r="I28" s="608">
        <v>430.3</v>
      </c>
      <c r="J28" s="608" t="s">
        <v>431</v>
      </c>
      <c r="K28" s="607">
        <v>1679.3</v>
      </c>
      <c r="L28" s="608">
        <v>68</v>
      </c>
      <c r="M28" s="608">
        <v>1154</v>
      </c>
      <c r="N28" s="608" t="s">
        <v>431</v>
      </c>
      <c r="O28" s="607">
        <v>1222</v>
      </c>
      <c r="P28" s="608">
        <v>1.9</v>
      </c>
      <c r="Q28" s="608">
        <v>44.1</v>
      </c>
      <c r="R28" s="608">
        <v>10.1</v>
      </c>
      <c r="S28" s="608">
        <v>3</v>
      </c>
      <c r="T28" s="607">
        <v>59</v>
      </c>
    </row>
    <row r="29" spans="2:20" x14ac:dyDescent="0.2">
      <c r="B29" s="544" t="s">
        <v>2058</v>
      </c>
      <c r="C29" s="608">
        <v>103.3</v>
      </c>
      <c r="D29" s="608">
        <v>3264.6</v>
      </c>
      <c r="E29" s="607">
        <v>3367.9</v>
      </c>
      <c r="F29" s="608">
        <v>113.3</v>
      </c>
      <c r="G29" s="608">
        <v>820.3</v>
      </c>
      <c r="H29" s="608">
        <v>236.3</v>
      </c>
      <c r="I29" s="608">
        <v>430.2</v>
      </c>
      <c r="J29" s="608" t="s">
        <v>431</v>
      </c>
      <c r="K29" s="607">
        <v>1600.2</v>
      </c>
      <c r="L29" s="608">
        <v>55.6</v>
      </c>
      <c r="M29" s="608">
        <v>1653.1</v>
      </c>
      <c r="N29" s="608" t="s">
        <v>431</v>
      </c>
      <c r="O29" s="607">
        <v>1708.7</v>
      </c>
      <c r="P29" s="608">
        <v>1.9</v>
      </c>
      <c r="Q29" s="608">
        <v>44.1</v>
      </c>
      <c r="R29" s="608">
        <v>10.1</v>
      </c>
      <c r="S29" s="608">
        <v>3</v>
      </c>
      <c r="T29" s="607">
        <v>59</v>
      </c>
    </row>
    <row r="30" spans="2:20" x14ac:dyDescent="0.2">
      <c r="B30" s="544" t="s">
        <v>2144</v>
      </c>
      <c r="C30" s="608">
        <v>116.5</v>
      </c>
      <c r="D30" s="608">
        <v>3201.6</v>
      </c>
      <c r="E30" s="607">
        <v>3318.1</v>
      </c>
      <c r="F30" s="608">
        <v>113.3</v>
      </c>
      <c r="G30" s="608" t="s">
        <v>431</v>
      </c>
      <c r="H30" s="608">
        <v>860.5</v>
      </c>
      <c r="I30" s="608">
        <v>430.2</v>
      </c>
      <c r="J30" s="608" t="s">
        <v>431</v>
      </c>
      <c r="K30" s="607">
        <v>1404</v>
      </c>
      <c r="L30" s="608">
        <v>56.2</v>
      </c>
      <c r="M30" s="608">
        <v>1799.2</v>
      </c>
      <c r="N30" s="608" t="s">
        <v>431</v>
      </c>
      <c r="O30" s="607">
        <v>1855.4</v>
      </c>
      <c r="P30" s="608">
        <v>1.9</v>
      </c>
      <c r="Q30" s="608">
        <v>44.1</v>
      </c>
      <c r="R30" s="608">
        <v>10.1</v>
      </c>
      <c r="S30" s="608">
        <v>3</v>
      </c>
      <c r="T30" s="607">
        <v>59</v>
      </c>
    </row>
    <row r="31" spans="2:20" x14ac:dyDescent="0.2">
      <c r="B31" s="544" t="s">
        <v>2058</v>
      </c>
      <c r="C31" s="608">
        <v>70.099999999999994</v>
      </c>
      <c r="D31" s="608">
        <v>3367.6</v>
      </c>
      <c r="E31" s="607">
        <v>3437.7</v>
      </c>
      <c r="F31" s="608">
        <v>113.3</v>
      </c>
      <c r="G31" s="608" t="s">
        <v>431</v>
      </c>
      <c r="H31" s="608">
        <v>665.6</v>
      </c>
      <c r="I31" s="608">
        <v>430.2</v>
      </c>
      <c r="J31" s="608" t="s">
        <v>431</v>
      </c>
      <c r="K31" s="607">
        <v>1209.0999999999999</v>
      </c>
      <c r="L31" s="608">
        <v>45.4</v>
      </c>
      <c r="M31" s="608">
        <v>2124.1999999999998</v>
      </c>
      <c r="N31" s="608" t="s">
        <v>431</v>
      </c>
      <c r="O31" s="607">
        <v>2169.6</v>
      </c>
      <c r="P31" s="608">
        <v>1.9</v>
      </c>
      <c r="Q31" s="608">
        <v>44.1</v>
      </c>
      <c r="R31" s="608">
        <v>10.1</v>
      </c>
      <c r="S31" s="608">
        <v>3</v>
      </c>
      <c r="T31" s="607">
        <v>59</v>
      </c>
    </row>
    <row r="32" spans="2:20" x14ac:dyDescent="0.2">
      <c r="B32" s="544" t="s">
        <v>2143</v>
      </c>
      <c r="C32" s="608">
        <v>92.2</v>
      </c>
      <c r="D32" s="608">
        <v>3373.3</v>
      </c>
      <c r="E32" s="607">
        <v>3465.5</v>
      </c>
      <c r="F32" s="608">
        <v>114.7</v>
      </c>
      <c r="G32" s="608" t="s">
        <v>431</v>
      </c>
      <c r="H32" s="608">
        <v>627.29999999999995</v>
      </c>
      <c r="I32" s="608">
        <v>430.2</v>
      </c>
      <c r="J32" s="608" t="s">
        <v>431</v>
      </c>
      <c r="K32" s="607">
        <v>1172.2</v>
      </c>
      <c r="L32" s="608">
        <v>41.9</v>
      </c>
      <c r="M32" s="608">
        <v>2192.4</v>
      </c>
      <c r="N32" s="608" t="s">
        <v>431</v>
      </c>
      <c r="O32" s="607">
        <v>2234.3000000000002</v>
      </c>
      <c r="P32" s="608">
        <v>1.9</v>
      </c>
      <c r="Q32" s="608">
        <v>44.1</v>
      </c>
      <c r="R32" s="608">
        <v>10.1</v>
      </c>
      <c r="S32" s="608">
        <v>3</v>
      </c>
      <c r="T32" s="607">
        <v>59</v>
      </c>
    </row>
    <row r="33" spans="2:20" x14ac:dyDescent="0.2">
      <c r="B33" s="544" t="s">
        <v>2058</v>
      </c>
      <c r="C33" s="608">
        <v>76.2</v>
      </c>
      <c r="D33" s="608">
        <v>3525.5</v>
      </c>
      <c r="E33" s="607">
        <v>3601.7</v>
      </c>
      <c r="F33" s="608">
        <v>230.7</v>
      </c>
      <c r="G33" s="608" t="s">
        <v>431</v>
      </c>
      <c r="H33" s="608">
        <v>507.6</v>
      </c>
      <c r="I33" s="608">
        <v>430.2</v>
      </c>
      <c r="J33" s="608" t="s">
        <v>431</v>
      </c>
      <c r="K33" s="607">
        <v>1168.5999999999999</v>
      </c>
      <c r="L33" s="608">
        <v>46.4</v>
      </c>
      <c r="M33" s="608">
        <v>2327.6999999999998</v>
      </c>
      <c r="N33" s="608" t="s">
        <v>431</v>
      </c>
      <c r="O33" s="607">
        <v>2374.1</v>
      </c>
      <c r="P33" s="608">
        <v>1.9</v>
      </c>
      <c r="Q33" s="608">
        <v>44.1</v>
      </c>
      <c r="R33" s="608">
        <v>10.1</v>
      </c>
      <c r="S33" s="608">
        <v>3</v>
      </c>
      <c r="T33" s="607">
        <v>59</v>
      </c>
    </row>
    <row r="34" spans="2:20" x14ac:dyDescent="0.2">
      <c r="B34" s="544" t="s">
        <v>2142</v>
      </c>
      <c r="C34" s="608">
        <v>101.5</v>
      </c>
      <c r="D34" s="608">
        <v>3411</v>
      </c>
      <c r="E34" s="607">
        <v>3512.5</v>
      </c>
      <c r="F34" s="608">
        <v>233.7</v>
      </c>
      <c r="G34" s="608" t="s">
        <v>431</v>
      </c>
      <c r="H34" s="608">
        <v>581.20000000000005</v>
      </c>
      <c r="I34" s="608">
        <v>430.2</v>
      </c>
      <c r="J34" s="608" t="s">
        <v>431</v>
      </c>
      <c r="K34" s="607">
        <v>1245.0999999999999</v>
      </c>
      <c r="L34" s="608">
        <v>45.2</v>
      </c>
      <c r="M34" s="608">
        <v>2163.1999999999998</v>
      </c>
      <c r="N34" s="608" t="s">
        <v>431</v>
      </c>
      <c r="O34" s="607">
        <v>2208.4</v>
      </c>
      <c r="P34" s="608">
        <v>1.9</v>
      </c>
      <c r="Q34" s="608">
        <v>44.1</v>
      </c>
      <c r="R34" s="608">
        <v>10.1</v>
      </c>
      <c r="S34" s="608">
        <v>3</v>
      </c>
      <c r="T34" s="607">
        <v>59</v>
      </c>
    </row>
    <row r="35" spans="2:20" x14ac:dyDescent="0.2">
      <c r="B35" s="544" t="s">
        <v>2058</v>
      </c>
      <c r="C35" s="608">
        <v>79.7</v>
      </c>
      <c r="D35" s="608">
        <v>3590.8</v>
      </c>
      <c r="E35" s="607">
        <v>3670.4</v>
      </c>
      <c r="F35" s="608">
        <v>237.1</v>
      </c>
      <c r="G35" s="608" t="s">
        <v>431</v>
      </c>
      <c r="H35" s="608">
        <v>683.6</v>
      </c>
      <c r="I35" s="608">
        <v>430.2</v>
      </c>
      <c r="J35" s="608" t="s">
        <v>431</v>
      </c>
      <c r="K35" s="607">
        <v>1350.8</v>
      </c>
      <c r="L35" s="608">
        <v>40.700000000000003</v>
      </c>
      <c r="M35" s="608">
        <v>2219.9</v>
      </c>
      <c r="N35" s="608" t="s">
        <v>431</v>
      </c>
      <c r="O35" s="607">
        <v>2260.6</v>
      </c>
      <c r="P35" s="608">
        <v>1.9</v>
      </c>
      <c r="Q35" s="608">
        <v>44.1</v>
      </c>
      <c r="R35" s="608">
        <v>10.1</v>
      </c>
      <c r="S35" s="608">
        <v>3</v>
      </c>
      <c r="T35" s="607">
        <v>59</v>
      </c>
    </row>
    <row r="36" spans="2:20" x14ac:dyDescent="0.2">
      <c r="B36" s="544" t="s">
        <v>2141</v>
      </c>
      <c r="C36" s="608">
        <v>113.1</v>
      </c>
      <c r="D36" s="608">
        <v>3566</v>
      </c>
      <c r="E36" s="607">
        <v>3679.1</v>
      </c>
      <c r="F36" s="608">
        <v>246.7</v>
      </c>
      <c r="G36" s="608" t="s">
        <v>431</v>
      </c>
      <c r="H36" s="608">
        <v>706.6</v>
      </c>
      <c r="I36" s="608">
        <v>430.2</v>
      </c>
      <c r="J36" s="608" t="s">
        <v>431</v>
      </c>
      <c r="K36" s="607">
        <v>1383.5</v>
      </c>
      <c r="L36" s="608">
        <v>39.799999999999997</v>
      </c>
      <c r="M36" s="608">
        <v>2196.8000000000002</v>
      </c>
      <c r="N36" s="608" t="s">
        <v>431</v>
      </c>
      <c r="O36" s="607">
        <v>2236.6</v>
      </c>
      <c r="P36" s="608">
        <v>1.9</v>
      </c>
      <c r="Q36" s="608">
        <v>44.1</v>
      </c>
      <c r="R36" s="608">
        <v>10.1</v>
      </c>
      <c r="S36" s="608">
        <v>3</v>
      </c>
      <c r="T36" s="607">
        <v>59</v>
      </c>
    </row>
    <row r="37" spans="2:20" x14ac:dyDescent="0.2">
      <c r="B37" s="544" t="s">
        <v>2058</v>
      </c>
      <c r="C37" s="608">
        <v>68.2</v>
      </c>
      <c r="D37" s="608">
        <v>3941.6</v>
      </c>
      <c r="E37" s="607">
        <v>4009.8</v>
      </c>
      <c r="F37" s="608">
        <v>246.7</v>
      </c>
      <c r="G37" s="608" t="s">
        <v>431</v>
      </c>
      <c r="H37" s="608">
        <v>742.5</v>
      </c>
      <c r="I37" s="608">
        <v>430.2</v>
      </c>
      <c r="J37" s="608" t="s">
        <v>431</v>
      </c>
      <c r="K37" s="607">
        <v>1419.4</v>
      </c>
      <c r="L37" s="608">
        <v>30.5</v>
      </c>
      <c r="M37" s="608">
        <v>2500.9</v>
      </c>
      <c r="N37" s="608" t="s">
        <v>431</v>
      </c>
      <c r="O37" s="607">
        <v>2531.5</v>
      </c>
      <c r="P37" s="608">
        <v>1.9</v>
      </c>
      <c r="Q37" s="608">
        <v>44.1</v>
      </c>
      <c r="R37" s="608">
        <v>10.1</v>
      </c>
      <c r="S37" s="608">
        <v>3</v>
      </c>
      <c r="T37" s="607">
        <v>59</v>
      </c>
    </row>
    <row r="38" spans="2:20" x14ac:dyDescent="0.2">
      <c r="B38" s="544" t="s">
        <v>2140</v>
      </c>
      <c r="C38" s="608">
        <v>159.1</v>
      </c>
      <c r="D38" s="608">
        <v>3609.3</v>
      </c>
      <c r="E38" s="607">
        <v>3768.4</v>
      </c>
      <c r="F38" s="608">
        <v>249.4</v>
      </c>
      <c r="G38" s="608" t="s">
        <v>431</v>
      </c>
      <c r="H38" s="608">
        <v>809.5</v>
      </c>
      <c r="I38" s="608">
        <v>430.2</v>
      </c>
      <c r="J38" s="608" t="s">
        <v>431</v>
      </c>
      <c r="K38" s="607">
        <v>1489.1</v>
      </c>
      <c r="L38" s="608">
        <v>36.4</v>
      </c>
      <c r="M38" s="608">
        <v>2183.9</v>
      </c>
      <c r="N38" s="608" t="s">
        <v>431</v>
      </c>
      <c r="O38" s="607">
        <v>2220.3000000000002</v>
      </c>
      <c r="P38" s="608">
        <v>1.9</v>
      </c>
      <c r="Q38" s="608">
        <v>44.1</v>
      </c>
      <c r="R38" s="608">
        <v>10.1</v>
      </c>
      <c r="S38" s="608">
        <v>3</v>
      </c>
      <c r="T38" s="607">
        <v>59</v>
      </c>
    </row>
    <row r="39" spans="2:20" x14ac:dyDescent="0.2">
      <c r="B39" s="544" t="s">
        <v>2058</v>
      </c>
      <c r="C39" s="608">
        <v>123.1</v>
      </c>
      <c r="D39" s="608">
        <v>3835.8</v>
      </c>
      <c r="E39" s="607">
        <v>3959.2</v>
      </c>
      <c r="F39" s="608">
        <v>249.4</v>
      </c>
      <c r="G39" s="608" t="s">
        <v>431</v>
      </c>
      <c r="H39" s="608">
        <v>650.1</v>
      </c>
      <c r="I39" s="608">
        <v>430.2</v>
      </c>
      <c r="J39" s="608" t="s">
        <v>431</v>
      </c>
      <c r="K39" s="607">
        <v>1329.6</v>
      </c>
      <c r="L39" s="608">
        <v>27.2</v>
      </c>
      <c r="M39" s="608">
        <v>2543.4</v>
      </c>
      <c r="N39" s="608" t="s">
        <v>431</v>
      </c>
      <c r="O39" s="607">
        <v>2570.6</v>
      </c>
      <c r="P39" s="608">
        <v>1.9</v>
      </c>
      <c r="Q39" s="608">
        <v>44.1</v>
      </c>
      <c r="R39" s="608">
        <v>10.1</v>
      </c>
      <c r="S39" s="608">
        <v>3</v>
      </c>
      <c r="T39" s="607">
        <v>59</v>
      </c>
    </row>
    <row r="40" spans="2:20" x14ac:dyDescent="0.2">
      <c r="B40" s="544" t="s">
        <v>2139</v>
      </c>
      <c r="C40" s="608">
        <v>148.1</v>
      </c>
      <c r="D40" s="608">
        <v>3645.1</v>
      </c>
      <c r="E40" s="607">
        <v>3793.2</v>
      </c>
      <c r="F40" s="608">
        <v>250</v>
      </c>
      <c r="G40" s="608" t="s">
        <v>431</v>
      </c>
      <c r="H40" s="608">
        <v>659.8</v>
      </c>
      <c r="I40" s="608">
        <v>430.2</v>
      </c>
      <c r="J40" s="608" t="s">
        <v>431</v>
      </c>
      <c r="K40" s="607">
        <v>1340</v>
      </c>
      <c r="L40" s="608">
        <v>40.5</v>
      </c>
      <c r="M40" s="608">
        <v>2353.6999999999998</v>
      </c>
      <c r="N40" s="608" t="s">
        <v>431</v>
      </c>
      <c r="O40" s="607">
        <v>2394.1999999999998</v>
      </c>
      <c r="P40" s="608">
        <v>1.9</v>
      </c>
      <c r="Q40" s="608">
        <v>44.1</v>
      </c>
      <c r="R40" s="608">
        <v>10.1</v>
      </c>
      <c r="S40" s="608">
        <v>3</v>
      </c>
      <c r="T40" s="607">
        <v>59</v>
      </c>
    </row>
    <row r="41" spans="2:20" x14ac:dyDescent="0.2">
      <c r="B41" s="544" t="s">
        <v>2058</v>
      </c>
      <c r="C41" s="608">
        <v>64.5</v>
      </c>
      <c r="D41" s="608">
        <v>3914.5</v>
      </c>
      <c r="E41" s="607">
        <v>3979</v>
      </c>
      <c r="F41" s="608">
        <v>250</v>
      </c>
      <c r="G41" s="608" t="s">
        <v>431</v>
      </c>
      <c r="H41" s="608">
        <v>629.9</v>
      </c>
      <c r="I41" s="608">
        <v>430.2</v>
      </c>
      <c r="J41" s="608" t="s">
        <v>431</v>
      </c>
      <c r="K41" s="607">
        <v>1310.0999999999999</v>
      </c>
      <c r="L41" s="608">
        <v>26.3</v>
      </c>
      <c r="M41" s="608">
        <v>2583.6</v>
      </c>
      <c r="N41" s="608" t="s">
        <v>431</v>
      </c>
      <c r="O41" s="607">
        <v>2609.8000000000002</v>
      </c>
      <c r="P41" s="608">
        <v>1.9</v>
      </c>
      <c r="Q41" s="608">
        <v>44.1</v>
      </c>
      <c r="R41" s="608">
        <v>10.1</v>
      </c>
      <c r="S41" s="608">
        <v>3</v>
      </c>
      <c r="T41" s="607">
        <v>59</v>
      </c>
    </row>
    <row r="42" spans="2:20" x14ac:dyDescent="0.2">
      <c r="B42" s="544" t="s">
        <v>2138</v>
      </c>
      <c r="C42" s="608">
        <v>145.6</v>
      </c>
      <c r="D42" s="608">
        <v>3952.7</v>
      </c>
      <c r="E42" s="607">
        <v>4098.3</v>
      </c>
      <c r="F42" s="608">
        <v>250</v>
      </c>
      <c r="G42" s="608" t="s">
        <v>431</v>
      </c>
      <c r="H42" s="608">
        <v>724</v>
      </c>
      <c r="I42" s="608">
        <v>430.2</v>
      </c>
      <c r="J42" s="608" t="s">
        <v>431</v>
      </c>
      <c r="K42" s="607">
        <v>1404.2</v>
      </c>
      <c r="L42" s="608">
        <v>75.7</v>
      </c>
      <c r="M42" s="608">
        <v>2559.4</v>
      </c>
      <c r="N42" s="608" t="s">
        <v>431</v>
      </c>
      <c r="O42" s="607">
        <v>2635.1</v>
      </c>
      <c r="P42" s="608">
        <v>1.9</v>
      </c>
      <c r="Q42" s="608">
        <v>44.1</v>
      </c>
      <c r="R42" s="608">
        <v>10.1</v>
      </c>
      <c r="S42" s="608">
        <v>3</v>
      </c>
      <c r="T42" s="607">
        <v>59</v>
      </c>
    </row>
    <row r="43" spans="2:20" x14ac:dyDescent="0.2">
      <c r="B43" s="544" t="s">
        <v>432</v>
      </c>
      <c r="C43" s="608">
        <v>62.4</v>
      </c>
      <c r="D43" s="608">
        <v>4318.6000000000004</v>
      </c>
      <c r="E43" s="607">
        <v>4381</v>
      </c>
      <c r="F43" s="608">
        <v>250</v>
      </c>
      <c r="G43" s="608" t="s">
        <v>431</v>
      </c>
      <c r="H43" s="608">
        <v>813.1</v>
      </c>
      <c r="I43" s="608">
        <v>430.2</v>
      </c>
      <c r="J43" s="608" t="s">
        <v>431</v>
      </c>
      <c r="K43" s="607">
        <v>1493.3</v>
      </c>
      <c r="L43" s="608">
        <v>58.3</v>
      </c>
      <c r="M43" s="608">
        <v>2770.4</v>
      </c>
      <c r="N43" s="608" t="s">
        <v>431</v>
      </c>
      <c r="O43" s="607">
        <v>2828.7</v>
      </c>
      <c r="P43" s="608">
        <v>1.9</v>
      </c>
      <c r="Q43" s="608">
        <v>44.1</v>
      </c>
      <c r="R43" s="608">
        <v>10.1</v>
      </c>
      <c r="S43" s="608">
        <v>3</v>
      </c>
      <c r="T43" s="607">
        <v>59</v>
      </c>
    </row>
    <row r="44" spans="2:20" x14ac:dyDescent="0.2">
      <c r="B44" s="544" t="s">
        <v>2137</v>
      </c>
      <c r="C44" s="608">
        <v>129.69999999999999</v>
      </c>
      <c r="D44" s="608">
        <v>4443.7</v>
      </c>
      <c r="E44" s="607">
        <v>4573.3999999999996</v>
      </c>
      <c r="F44" s="608">
        <v>251.6</v>
      </c>
      <c r="G44" s="608" t="s">
        <v>431</v>
      </c>
      <c r="H44" s="608">
        <v>786.2</v>
      </c>
      <c r="I44" s="608">
        <v>430.2</v>
      </c>
      <c r="J44" s="608" t="s">
        <v>431</v>
      </c>
      <c r="K44" s="607">
        <v>1467.9</v>
      </c>
      <c r="L44" s="608">
        <v>49.2</v>
      </c>
      <c r="M44" s="608">
        <v>2997.3</v>
      </c>
      <c r="N44" s="608" t="s">
        <v>431</v>
      </c>
      <c r="O44" s="607">
        <v>3046.5</v>
      </c>
      <c r="P44" s="608">
        <v>1.9</v>
      </c>
      <c r="Q44" s="608">
        <v>44.1</v>
      </c>
      <c r="R44" s="608">
        <v>10.1</v>
      </c>
      <c r="S44" s="608">
        <v>3</v>
      </c>
      <c r="T44" s="607">
        <v>59</v>
      </c>
    </row>
    <row r="45" spans="2:20" x14ac:dyDescent="0.2">
      <c r="B45" s="544" t="s">
        <v>2058</v>
      </c>
      <c r="C45" s="608">
        <v>39.5</v>
      </c>
      <c r="D45" s="608">
        <v>4822.5</v>
      </c>
      <c r="E45" s="607">
        <v>4862.1000000000004</v>
      </c>
      <c r="F45" s="608">
        <v>251.6</v>
      </c>
      <c r="G45" s="608" t="s">
        <v>431</v>
      </c>
      <c r="H45" s="608">
        <v>769.1</v>
      </c>
      <c r="I45" s="608">
        <v>430.2</v>
      </c>
      <c r="J45" s="608" t="s">
        <v>431</v>
      </c>
      <c r="K45" s="607">
        <v>1450.8</v>
      </c>
      <c r="L45" s="608">
        <v>27.8</v>
      </c>
      <c r="M45" s="608">
        <v>3264.4</v>
      </c>
      <c r="N45" s="608">
        <v>60.6</v>
      </c>
      <c r="O45" s="607">
        <v>3352.8</v>
      </c>
      <c r="P45" s="608">
        <v>1.9</v>
      </c>
      <c r="Q45" s="608">
        <v>44.1</v>
      </c>
      <c r="R45" s="608">
        <v>10.1</v>
      </c>
      <c r="S45" s="608">
        <v>3</v>
      </c>
      <c r="T45" s="607">
        <v>59</v>
      </c>
    </row>
    <row r="46" spans="2:20" x14ac:dyDescent="0.2">
      <c r="B46" s="544" t="s">
        <v>2136</v>
      </c>
      <c r="C46" s="608">
        <v>142.4</v>
      </c>
      <c r="D46" s="608">
        <v>4816.8999999999996</v>
      </c>
      <c r="E46" s="607">
        <v>4959.3</v>
      </c>
      <c r="F46" s="608">
        <v>251.6</v>
      </c>
      <c r="G46" s="608" t="s">
        <v>431</v>
      </c>
      <c r="H46" s="608">
        <v>776</v>
      </c>
      <c r="I46" s="608">
        <v>430.2</v>
      </c>
      <c r="J46" s="608" t="s">
        <v>431</v>
      </c>
      <c r="K46" s="607">
        <v>1457.8</v>
      </c>
      <c r="L46" s="608">
        <v>135.1</v>
      </c>
      <c r="M46" s="608">
        <v>3132.4</v>
      </c>
      <c r="N46" s="608">
        <v>175</v>
      </c>
      <c r="O46" s="607">
        <v>3442.5</v>
      </c>
      <c r="P46" s="608">
        <v>1.9</v>
      </c>
      <c r="Q46" s="608">
        <v>44.1</v>
      </c>
      <c r="R46" s="608">
        <v>10.1</v>
      </c>
      <c r="S46" s="608">
        <v>3</v>
      </c>
      <c r="T46" s="607">
        <v>59</v>
      </c>
    </row>
    <row r="47" spans="2:20" x14ac:dyDescent="0.2">
      <c r="B47" s="544" t="s">
        <v>2058</v>
      </c>
      <c r="C47" s="608">
        <v>153.1</v>
      </c>
      <c r="D47" s="608">
        <v>5535.3</v>
      </c>
      <c r="E47" s="607">
        <v>5688.4</v>
      </c>
      <c r="F47" s="608">
        <v>252.3</v>
      </c>
      <c r="G47" s="608" t="s">
        <v>431</v>
      </c>
      <c r="H47" s="608">
        <v>743.6</v>
      </c>
      <c r="I47" s="608">
        <v>430.2</v>
      </c>
      <c r="J47" s="608" t="s">
        <v>431</v>
      </c>
      <c r="K47" s="607">
        <v>1426.1</v>
      </c>
      <c r="L47" s="608">
        <v>133.4</v>
      </c>
      <c r="M47" s="608">
        <v>3716.1</v>
      </c>
      <c r="N47" s="608">
        <v>353.7</v>
      </c>
      <c r="O47" s="607">
        <v>4203.3</v>
      </c>
      <c r="P47" s="608">
        <v>1.9</v>
      </c>
      <c r="Q47" s="608">
        <v>44.1</v>
      </c>
      <c r="R47" s="608">
        <v>10.1</v>
      </c>
      <c r="S47" s="608">
        <v>3</v>
      </c>
      <c r="T47" s="607">
        <v>59</v>
      </c>
    </row>
    <row r="48" spans="2:20" x14ac:dyDescent="0.2">
      <c r="B48" s="544" t="s">
        <v>2135</v>
      </c>
      <c r="C48" s="608">
        <v>142.5</v>
      </c>
      <c r="D48" s="608">
        <v>5745.9</v>
      </c>
      <c r="E48" s="607">
        <v>5888.4</v>
      </c>
      <c r="F48" s="608">
        <v>252.3</v>
      </c>
      <c r="G48" s="608" t="s">
        <v>431</v>
      </c>
      <c r="H48" s="608">
        <v>907.7</v>
      </c>
      <c r="I48" s="608">
        <v>430.2</v>
      </c>
      <c r="J48" s="608" t="s">
        <v>431</v>
      </c>
      <c r="K48" s="607">
        <v>1590.2</v>
      </c>
      <c r="L48" s="608">
        <v>133.4</v>
      </c>
      <c r="M48" s="608">
        <v>3808.9</v>
      </c>
      <c r="N48" s="608">
        <v>296.89999999999998</v>
      </c>
      <c r="O48" s="607">
        <v>4239.2</v>
      </c>
      <c r="P48" s="608">
        <v>1.9</v>
      </c>
      <c r="Q48" s="608">
        <v>44.1</v>
      </c>
      <c r="R48" s="608">
        <v>10.1</v>
      </c>
      <c r="S48" s="608">
        <v>3</v>
      </c>
      <c r="T48" s="607">
        <v>59</v>
      </c>
    </row>
    <row r="49" spans="2:21" x14ac:dyDescent="0.2">
      <c r="B49" s="544" t="s">
        <v>2058</v>
      </c>
      <c r="C49" s="608">
        <v>84.4</v>
      </c>
      <c r="D49" s="608">
        <v>6175.1</v>
      </c>
      <c r="E49" s="607">
        <v>6259.5</v>
      </c>
      <c r="F49" s="608">
        <v>252.3</v>
      </c>
      <c r="G49" s="608" t="s">
        <v>431</v>
      </c>
      <c r="H49" s="608">
        <v>632.6</v>
      </c>
      <c r="I49" s="608">
        <v>273.2</v>
      </c>
      <c r="J49" s="608" t="s">
        <v>431</v>
      </c>
      <c r="K49" s="607">
        <v>1158</v>
      </c>
      <c r="L49" s="608">
        <v>104.6</v>
      </c>
      <c r="M49" s="608">
        <v>4679.1000000000004</v>
      </c>
      <c r="N49" s="608">
        <v>263.89999999999998</v>
      </c>
      <c r="O49" s="607">
        <v>5047.6000000000004</v>
      </c>
      <c r="P49" s="608">
        <v>1.9</v>
      </c>
      <c r="Q49" s="608">
        <v>44.1</v>
      </c>
      <c r="R49" s="608">
        <v>6.4</v>
      </c>
      <c r="S49" s="608">
        <v>1.9</v>
      </c>
      <c r="T49" s="607">
        <v>54.2</v>
      </c>
    </row>
    <row r="50" spans="2:21" x14ac:dyDescent="0.2">
      <c r="B50" s="544" t="s">
        <v>2134</v>
      </c>
      <c r="C50" s="608">
        <v>137</v>
      </c>
      <c r="D50" s="608">
        <v>5618.1</v>
      </c>
      <c r="E50" s="607">
        <v>5755</v>
      </c>
      <c r="F50" s="608">
        <v>252.3</v>
      </c>
      <c r="G50" s="608" t="s">
        <v>431</v>
      </c>
      <c r="H50" s="608">
        <v>566.29999999999995</v>
      </c>
      <c r="I50" s="608">
        <v>273.2</v>
      </c>
      <c r="J50" s="608" t="s">
        <v>431</v>
      </c>
      <c r="K50" s="607">
        <v>1091.8</v>
      </c>
      <c r="L50" s="608">
        <v>120</v>
      </c>
      <c r="M50" s="608">
        <v>4489</v>
      </c>
      <c r="N50" s="608" t="s">
        <v>431</v>
      </c>
      <c r="O50" s="607">
        <v>4609</v>
      </c>
      <c r="P50" s="608">
        <v>1.9</v>
      </c>
      <c r="Q50" s="608">
        <v>44.1</v>
      </c>
      <c r="R50" s="608">
        <v>6.4</v>
      </c>
      <c r="S50" s="608">
        <v>1.9</v>
      </c>
      <c r="T50" s="607">
        <v>54.2</v>
      </c>
    </row>
    <row r="51" spans="2:21" x14ac:dyDescent="0.2">
      <c r="B51" s="544" t="s">
        <v>2058</v>
      </c>
      <c r="C51" s="608">
        <v>28.8</v>
      </c>
      <c r="D51" s="608">
        <v>5832.5</v>
      </c>
      <c r="E51" s="607">
        <v>5861.3</v>
      </c>
      <c r="F51" s="608">
        <v>252.4</v>
      </c>
      <c r="G51" s="608" t="s">
        <v>431</v>
      </c>
      <c r="H51" s="608">
        <v>470.9</v>
      </c>
      <c r="I51" s="608">
        <v>273.2</v>
      </c>
      <c r="J51" s="608" t="s">
        <v>431</v>
      </c>
      <c r="K51" s="607">
        <v>996.5</v>
      </c>
      <c r="L51" s="608">
        <v>86.3</v>
      </c>
      <c r="M51" s="608">
        <v>4580.6000000000004</v>
      </c>
      <c r="N51" s="608">
        <v>150</v>
      </c>
      <c r="O51" s="607">
        <v>4816.8</v>
      </c>
      <c r="P51" s="608">
        <v>1.9</v>
      </c>
      <c r="Q51" s="608">
        <v>37.799999999999997</v>
      </c>
      <c r="R51" s="608">
        <v>6.4</v>
      </c>
      <c r="S51" s="608">
        <v>1.9</v>
      </c>
      <c r="T51" s="607">
        <v>48</v>
      </c>
    </row>
    <row r="52" spans="2:21" x14ac:dyDescent="0.2">
      <c r="B52" s="544" t="s">
        <v>2133</v>
      </c>
      <c r="C52" s="608">
        <v>125.6</v>
      </c>
      <c r="D52" s="608">
        <v>5754.4</v>
      </c>
      <c r="E52" s="607">
        <v>5880</v>
      </c>
      <c r="F52" s="608">
        <v>254.5</v>
      </c>
      <c r="G52" s="608" t="s">
        <v>431</v>
      </c>
      <c r="H52" s="608">
        <v>604</v>
      </c>
      <c r="I52" s="608">
        <v>273.2</v>
      </c>
      <c r="J52" s="608" t="s">
        <v>431</v>
      </c>
      <c r="K52" s="607">
        <v>1131.7</v>
      </c>
      <c r="L52" s="608">
        <v>102.8</v>
      </c>
      <c r="M52" s="608">
        <v>4197.6000000000004</v>
      </c>
      <c r="N52" s="608">
        <v>400</v>
      </c>
      <c r="O52" s="607">
        <v>4700.3999999999996</v>
      </c>
      <c r="P52" s="608">
        <v>1.9</v>
      </c>
      <c r="Q52" s="608">
        <v>37.799999999999997</v>
      </c>
      <c r="R52" s="608">
        <v>6.4</v>
      </c>
      <c r="S52" s="608">
        <v>1.9</v>
      </c>
      <c r="T52" s="607">
        <v>48</v>
      </c>
    </row>
    <row r="53" spans="2:21" x14ac:dyDescent="0.2">
      <c r="B53" s="544" t="s">
        <v>2058</v>
      </c>
      <c r="C53" s="608">
        <v>46.9</v>
      </c>
      <c r="D53" s="608">
        <v>6383.9</v>
      </c>
      <c r="E53" s="607">
        <v>6430.8</v>
      </c>
      <c r="F53" s="608">
        <v>254.5</v>
      </c>
      <c r="G53" s="608" t="s">
        <v>431</v>
      </c>
      <c r="H53" s="608">
        <v>713.2</v>
      </c>
      <c r="I53" s="608">
        <v>273.2</v>
      </c>
      <c r="J53" s="608" t="s">
        <v>431</v>
      </c>
      <c r="K53" s="607">
        <v>1240.9000000000001</v>
      </c>
      <c r="L53" s="608">
        <v>53.6</v>
      </c>
      <c r="M53" s="608">
        <v>4543.3</v>
      </c>
      <c r="N53" s="608">
        <v>545</v>
      </c>
      <c r="O53" s="607">
        <v>5141.8999999999996</v>
      </c>
      <c r="P53" s="608">
        <v>1.9</v>
      </c>
      <c r="Q53" s="608">
        <v>37.799999999999997</v>
      </c>
      <c r="R53" s="608">
        <v>6.4</v>
      </c>
      <c r="S53" s="608">
        <v>1.9</v>
      </c>
      <c r="T53" s="607">
        <v>48</v>
      </c>
    </row>
    <row r="54" spans="2:21" x14ac:dyDescent="0.2">
      <c r="B54" s="544" t="s">
        <v>2132</v>
      </c>
      <c r="C54" s="608">
        <v>135.30000000000001</v>
      </c>
      <c r="D54" s="608">
        <v>6629.3</v>
      </c>
      <c r="E54" s="607">
        <v>6764.6</v>
      </c>
      <c r="F54" s="608">
        <v>254.5</v>
      </c>
      <c r="G54" s="608" t="s">
        <v>431</v>
      </c>
      <c r="H54" s="608">
        <v>960.3</v>
      </c>
      <c r="I54" s="608">
        <v>273.2</v>
      </c>
      <c r="J54" s="608" t="s">
        <v>431</v>
      </c>
      <c r="K54" s="607">
        <v>1488</v>
      </c>
      <c r="L54" s="608">
        <v>87.4</v>
      </c>
      <c r="M54" s="608">
        <v>4456.8999999999996</v>
      </c>
      <c r="N54" s="608">
        <v>684.3</v>
      </c>
      <c r="O54" s="607">
        <v>5228.7</v>
      </c>
      <c r="P54" s="608">
        <v>1.9</v>
      </c>
      <c r="Q54" s="608">
        <v>37.799999999999997</v>
      </c>
      <c r="R54" s="608">
        <v>6.4</v>
      </c>
      <c r="S54" s="608">
        <v>1.9</v>
      </c>
      <c r="T54" s="607">
        <v>48</v>
      </c>
    </row>
    <row r="55" spans="2:21" x14ac:dyDescent="0.2">
      <c r="B55" s="544" t="s">
        <v>2058</v>
      </c>
      <c r="C55" s="608">
        <v>177.5</v>
      </c>
      <c r="D55" s="608">
        <v>6990.5</v>
      </c>
      <c r="E55" s="607">
        <v>7168</v>
      </c>
      <c r="F55" s="608">
        <v>254.5</v>
      </c>
      <c r="G55" s="608" t="s">
        <v>431</v>
      </c>
      <c r="H55" s="608">
        <v>936</v>
      </c>
      <c r="I55" s="608">
        <v>273.2</v>
      </c>
      <c r="J55" s="608" t="s">
        <v>431</v>
      </c>
      <c r="K55" s="607">
        <v>1463.7</v>
      </c>
      <c r="L55" s="608">
        <v>40.9</v>
      </c>
      <c r="M55" s="608">
        <v>5209.3999999999996</v>
      </c>
      <c r="N55" s="608">
        <v>406.1</v>
      </c>
      <c r="O55" s="607">
        <v>5656.4</v>
      </c>
      <c r="P55" s="608">
        <v>1.9</v>
      </c>
      <c r="Q55" s="608">
        <v>37.799999999999997</v>
      </c>
      <c r="R55" s="608">
        <v>6.4</v>
      </c>
      <c r="S55" s="608">
        <v>1.9</v>
      </c>
      <c r="T55" s="607">
        <v>48</v>
      </c>
    </row>
    <row r="56" spans="2:21" x14ac:dyDescent="0.2">
      <c r="B56" s="544" t="s">
        <v>2131</v>
      </c>
      <c r="C56" s="608">
        <v>198.1</v>
      </c>
      <c r="D56" s="608">
        <v>6950.2</v>
      </c>
      <c r="E56" s="607">
        <v>7148.3</v>
      </c>
      <c r="F56" s="608">
        <v>254.5</v>
      </c>
      <c r="G56" s="608" t="s">
        <v>431</v>
      </c>
      <c r="H56" s="608">
        <v>829.6</v>
      </c>
      <c r="I56" s="608">
        <v>273.2</v>
      </c>
      <c r="J56" s="608" t="s">
        <v>431</v>
      </c>
      <c r="K56" s="607">
        <v>1357.3</v>
      </c>
      <c r="L56" s="608">
        <v>71.099999999999994</v>
      </c>
      <c r="M56" s="608">
        <v>5265.8</v>
      </c>
      <c r="N56" s="608">
        <v>406.1</v>
      </c>
      <c r="O56" s="607">
        <v>5743.1</v>
      </c>
      <c r="P56" s="608">
        <v>1.9</v>
      </c>
      <c r="Q56" s="608">
        <v>37.799999999999997</v>
      </c>
      <c r="R56" s="608">
        <v>6.4</v>
      </c>
      <c r="S56" s="608">
        <v>1.9</v>
      </c>
      <c r="T56" s="607">
        <v>48</v>
      </c>
    </row>
    <row r="57" spans="2:21" x14ac:dyDescent="0.2">
      <c r="B57" s="544" t="s">
        <v>2058</v>
      </c>
      <c r="C57" s="608">
        <v>143.5</v>
      </c>
      <c r="D57" s="608">
        <v>7905.3</v>
      </c>
      <c r="E57" s="607">
        <v>8048.8</v>
      </c>
      <c r="F57" s="608">
        <v>254.5</v>
      </c>
      <c r="G57" s="608" t="s">
        <v>431</v>
      </c>
      <c r="H57" s="608">
        <v>602.5</v>
      </c>
      <c r="I57" s="608">
        <v>273.2</v>
      </c>
      <c r="J57" s="608">
        <v>50.8</v>
      </c>
      <c r="K57" s="607">
        <v>1181</v>
      </c>
      <c r="L57" s="608">
        <v>71.599999999999994</v>
      </c>
      <c r="M57" s="608">
        <v>6442.1</v>
      </c>
      <c r="N57" s="608">
        <v>306.10000000000002</v>
      </c>
      <c r="O57" s="607">
        <v>6819.8</v>
      </c>
      <c r="P57" s="608">
        <v>1.9</v>
      </c>
      <c r="Q57" s="608">
        <v>37.799999999999997</v>
      </c>
      <c r="R57" s="608">
        <v>6.4</v>
      </c>
      <c r="S57" s="608">
        <v>1.9</v>
      </c>
      <c r="T57" s="607">
        <v>48</v>
      </c>
    </row>
    <row r="58" spans="2:21" x14ac:dyDescent="0.2">
      <c r="B58" s="544" t="s">
        <v>2130</v>
      </c>
      <c r="C58" s="608">
        <v>99.4</v>
      </c>
      <c r="D58" s="608">
        <v>9392.7000000000007</v>
      </c>
      <c r="E58" s="607">
        <v>9492.1</v>
      </c>
      <c r="F58" s="608">
        <v>258.2</v>
      </c>
      <c r="G58" s="608" t="s">
        <v>431</v>
      </c>
      <c r="H58" s="608">
        <v>635.79999999999995</v>
      </c>
      <c r="I58" s="608">
        <v>273.2</v>
      </c>
      <c r="J58" s="608">
        <v>71.5</v>
      </c>
      <c r="K58" s="607">
        <v>1238.7</v>
      </c>
      <c r="L58" s="608">
        <v>61.2</v>
      </c>
      <c r="M58" s="608">
        <v>7449.6</v>
      </c>
      <c r="N58" s="610">
        <v>694.6</v>
      </c>
      <c r="O58" s="607">
        <v>8205.5</v>
      </c>
      <c r="P58" s="608">
        <v>1.9</v>
      </c>
      <c r="Q58" s="608">
        <v>37.799999999999997</v>
      </c>
      <c r="R58" s="608">
        <v>6.4</v>
      </c>
      <c r="S58" s="608">
        <v>1.9</v>
      </c>
      <c r="T58" s="607">
        <v>48</v>
      </c>
      <c r="U58" s="602"/>
    </row>
    <row r="59" spans="2:21" x14ac:dyDescent="0.2">
      <c r="B59" s="544" t="s">
        <v>2058</v>
      </c>
      <c r="C59" s="608">
        <v>62.3</v>
      </c>
      <c r="D59" s="608">
        <v>8123.2</v>
      </c>
      <c r="E59" s="607">
        <v>8185.5</v>
      </c>
      <c r="F59" s="608">
        <v>258.2</v>
      </c>
      <c r="G59" s="608" t="s">
        <v>431</v>
      </c>
      <c r="H59" s="608">
        <v>398.5</v>
      </c>
      <c r="I59" s="608">
        <v>273.2</v>
      </c>
      <c r="J59" s="608">
        <v>65.5</v>
      </c>
      <c r="K59" s="607">
        <v>995.4</v>
      </c>
      <c r="L59" s="608">
        <v>27.2</v>
      </c>
      <c r="M59" s="608">
        <v>6728.5</v>
      </c>
      <c r="N59" s="610">
        <v>386.4</v>
      </c>
      <c r="O59" s="607">
        <v>7142.1</v>
      </c>
      <c r="P59" s="608">
        <v>1.9</v>
      </c>
      <c r="Q59" s="608">
        <v>37.799999999999997</v>
      </c>
      <c r="R59" s="608">
        <v>6.4</v>
      </c>
      <c r="S59" s="608">
        <v>1.9</v>
      </c>
      <c r="T59" s="607">
        <v>48</v>
      </c>
      <c r="U59" s="602"/>
    </row>
    <row r="60" spans="2:21" x14ac:dyDescent="0.2">
      <c r="B60" s="544" t="s">
        <v>2129</v>
      </c>
      <c r="C60" s="608">
        <v>97.4</v>
      </c>
      <c r="D60" s="608">
        <v>8008.2</v>
      </c>
      <c r="E60" s="607">
        <v>8105.5</v>
      </c>
      <c r="F60" s="608">
        <v>649.79999999999995</v>
      </c>
      <c r="G60" s="608" t="s">
        <v>431</v>
      </c>
      <c r="H60" s="608">
        <v>1492.7</v>
      </c>
      <c r="I60" s="608">
        <v>650</v>
      </c>
      <c r="J60" s="608">
        <v>447.6</v>
      </c>
      <c r="K60" s="607">
        <v>3240.1</v>
      </c>
      <c r="L60" s="608">
        <v>116.4</v>
      </c>
      <c r="M60" s="608">
        <v>4236</v>
      </c>
      <c r="N60" s="610">
        <v>384.6</v>
      </c>
      <c r="O60" s="607">
        <v>4737</v>
      </c>
      <c r="P60" s="608">
        <v>14</v>
      </c>
      <c r="Q60" s="608">
        <v>94.7</v>
      </c>
      <c r="R60" s="608">
        <v>15.3</v>
      </c>
      <c r="S60" s="608">
        <v>4.5</v>
      </c>
      <c r="T60" s="607">
        <v>128.5</v>
      </c>
      <c r="U60" s="602"/>
    </row>
    <row r="61" spans="2:21" x14ac:dyDescent="0.2">
      <c r="B61" s="544" t="s">
        <v>2058</v>
      </c>
      <c r="C61" s="608">
        <v>204.6</v>
      </c>
      <c r="D61" s="608">
        <v>9312.1</v>
      </c>
      <c r="E61" s="607">
        <v>9516.7000000000007</v>
      </c>
      <c r="F61" s="608">
        <v>649.79999999999995</v>
      </c>
      <c r="G61" s="608" t="s">
        <v>431</v>
      </c>
      <c r="H61" s="608">
        <v>1269.7</v>
      </c>
      <c r="I61" s="608">
        <v>650</v>
      </c>
      <c r="J61" s="608">
        <v>228.1</v>
      </c>
      <c r="K61" s="607">
        <v>2797.6</v>
      </c>
      <c r="L61" s="608">
        <v>127.6</v>
      </c>
      <c r="M61" s="608">
        <v>6078.5</v>
      </c>
      <c r="N61" s="610">
        <v>384.6</v>
      </c>
      <c r="O61" s="607">
        <v>6590.6</v>
      </c>
      <c r="P61" s="608">
        <v>14</v>
      </c>
      <c r="Q61" s="608">
        <v>94.7</v>
      </c>
      <c r="R61" s="608">
        <v>15.3</v>
      </c>
      <c r="S61" s="608">
        <v>4.5</v>
      </c>
      <c r="T61" s="607">
        <v>128.5</v>
      </c>
      <c r="U61" s="602"/>
    </row>
    <row r="62" spans="2:21" x14ac:dyDescent="0.2">
      <c r="B62" s="544" t="s">
        <v>2128</v>
      </c>
      <c r="C62" s="608">
        <v>198.2</v>
      </c>
      <c r="D62" s="608">
        <v>10214.299999999999</v>
      </c>
      <c r="E62" s="607">
        <v>10412.5</v>
      </c>
      <c r="F62" s="608">
        <v>649.79999999999995</v>
      </c>
      <c r="G62" s="608" t="s">
        <v>431</v>
      </c>
      <c r="H62" s="608">
        <v>2403.5</v>
      </c>
      <c r="I62" s="608">
        <v>650</v>
      </c>
      <c r="J62" s="608">
        <v>307.8</v>
      </c>
      <c r="K62" s="607">
        <v>4011.1</v>
      </c>
      <c r="L62" s="608">
        <v>133.4</v>
      </c>
      <c r="M62" s="608">
        <v>5754.9</v>
      </c>
      <c r="N62" s="610">
        <v>384.6</v>
      </c>
      <c r="O62" s="607">
        <v>6272.9</v>
      </c>
      <c r="P62" s="608">
        <v>14</v>
      </c>
      <c r="Q62" s="608">
        <v>94.7</v>
      </c>
      <c r="R62" s="608">
        <v>15.3</v>
      </c>
      <c r="S62" s="608">
        <v>4.5</v>
      </c>
      <c r="T62" s="607">
        <v>128.5</v>
      </c>
      <c r="U62" s="602"/>
    </row>
    <row r="63" spans="2:21" x14ac:dyDescent="0.2">
      <c r="B63" s="544" t="s">
        <v>2058</v>
      </c>
      <c r="C63" s="608">
        <v>232.7</v>
      </c>
      <c r="D63" s="608">
        <v>10997.7</v>
      </c>
      <c r="E63" s="607">
        <v>11230.4</v>
      </c>
      <c r="F63" s="608">
        <v>649.79999999999995</v>
      </c>
      <c r="G63" s="608" t="s">
        <v>431</v>
      </c>
      <c r="H63" s="608">
        <v>2882.3</v>
      </c>
      <c r="I63" s="608">
        <v>650</v>
      </c>
      <c r="J63" s="608">
        <v>328.6</v>
      </c>
      <c r="K63" s="607">
        <v>4510.6000000000004</v>
      </c>
      <c r="L63" s="608">
        <v>76.400000000000006</v>
      </c>
      <c r="M63" s="608">
        <v>6148.2</v>
      </c>
      <c r="N63" s="610">
        <v>384.6</v>
      </c>
      <c r="O63" s="607">
        <v>6609.2</v>
      </c>
      <c r="P63" s="608">
        <v>14</v>
      </c>
      <c r="Q63" s="608">
        <v>76.8</v>
      </c>
      <c r="R63" s="608">
        <v>15.3</v>
      </c>
      <c r="S63" s="608">
        <v>4.5</v>
      </c>
      <c r="T63" s="607">
        <v>110.6</v>
      </c>
      <c r="U63" s="602"/>
    </row>
    <row r="64" spans="2:21" x14ac:dyDescent="0.2">
      <c r="B64" s="544" t="s">
        <v>2127</v>
      </c>
      <c r="C64" s="608">
        <v>238.8</v>
      </c>
      <c r="D64" s="608">
        <v>10307.299999999999</v>
      </c>
      <c r="E64" s="607">
        <v>10546</v>
      </c>
      <c r="F64" s="608">
        <v>649.79999999999995</v>
      </c>
      <c r="G64" s="608" t="s">
        <v>431</v>
      </c>
      <c r="H64" s="608">
        <v>2417.5</v>
      </c>
      <c r="I64" s="608">
        <v>650</v>
      </c>
      <c r="J64" s="608">
        <v>296.7</v>
      </c>
      <c r="K64" s="607">
        <v>4014</v>
      </c>
      <c r="L64" s="608">
        <v>72.599999999999994</v>
      </c>
      <c r="M64" s="608">
        <v>5962.7</v>
      </c>
      <c r="N64" s="610">
        <v>384.6</v>
      </c>
      <c r="O64" s="607">
        <v>6419.9</v>
      </c>
      <c r="P64" s="608">
        <v>14</v>
      </c>
      <c r="Q64" s="608">
        <v>78.3</v>
      </c>
      <c r="R64" s="608">
        <v>15.8</v>
      </c>
      <c r="S64" s="608">
        <v>4.5</v>
      </c>
      <c r="T64" s="607">
        <v>112.1</v>
      </c>
      <c r="U64" s="602"/>
    </row>
    <row r="65" spans="2:21" x14ac:dyDescent="0.2">
      <c r="B65" s="544" t="s">
        <v>2058</v>
      </c>
      <c r="C65" s="608">
        <v>159.5</v>
      </c>
      <c r="D65" s="608">
        <v>11484.4</v>
      </c>
      <c r="E65" s="607">
        <v>11643.9</v>
      </c>
      <c r="F65" s="608">
        <v>649.79999999999995</v>
      </c>
      <c r="G65" s="608" t="s">
        <v>431</v>
      </c>
      <c r="H65" s="608">
        <v>2848.6</v>
      </c>
      <c r="I65" s="608">
        <v>650</v>
      </c>
      <c r="J65" s="608">
        <v>256.39999999999998</v>
      </c>
      <c r="K65" s="607">
        <v>4404.8</v>
      </c>
      <c r="L65" s="608">
        <v>37.700000000000003</v>
      </c>
      <c r="M65" s="608">
        <v>6707.1</v>
      </c>
      <c r="N65" s="610">
        <v>384.6</v>
      </c>
      <c r="O65" s="607">
        <v>7129.4</v>
      </c>
      <c r="P65" s="608">
        <v>14</v>
      </c>
      <c r="Q65" s="608">
        <v>76</v>
      </c>
      <c r="R65" s="608">
        <v>15.3</v>
      </c>
      <c r="S65" s="608">
        <v>4.5</v>
      </c>
      <c r="T65" s="607">
        <v>109.8</v>
      </c>
      <c r="U65" s="602"/>
    </row>
    <row r="66" spans="2:21" x14ac:dyDescent="0.2">
      <c r="B66" s="544" t="s">
        <v>2126</v>
      </c>
      <c r="C66" s="608">
        <v>331.7</v>
      </c>
      <c r="D66" s="608">
        <v>11310.4</v>
      </c>
      <c r="E66" s="607">
        <v>11642.1</v>
      </c>
      <c r="F66" s="608">
        <v>649.79999999999995</v>
      </c>
      <c r="G66" s="608" t="s">
        <v>431</v>
      </c>
      <c r="H66" s="608">
        <v>2957.6</v>
      </c>
      <c r="I66" s="608">
        <v>650</v>
      </c>
      <c r="J66" s="608">
        <v>167.9</v>
      </c>
      <c r="K66" s="607">
        <v>4425.3</v>
      </c>
      <c r="L66" s="608">
        <v>35.799999999999997</v>
      </c>
      <c r="M66" s="608">
        <v>6686.6</v>
      </c>
      <c r="N66" s="610">
        <v>384.6</v>
      </c>
      <c r="O66" s="607">
        <v>7107</v>
      </c>
      <c r="P66" s="608">
        <v>14</v>
      </c>
      <c r="Q66" s="608">
        <v>76</v>
      </c>
      <c r="R66" s="608">
        <v>15.3</v>
      </c>
      <c r="S66" s="608">
        <v>4.5</v>
      </c>
      <c r="T66" s="607">
        <v>109.8</v>
      </c>
      <c r="U66" s="602"/>
    </row>
    <row r="67" spans="2:21" x14ac:dyDescent="0.2">
      <c r="B67" s="544" t="s">
        <v>2058</v>
      </c>
      <c r="C67" s="608">
        <v>274.3</v>
      </c>
      <c r="D67" s="608">
        <v>12084.7</v>
      </c>
      <c r="E67" s="607">
        <v>12359</v>
      </c>
      <c r="F67" s="608">
        <v>649.79999999999995</v>
      </c>
      <c r="G67" s="608" t="s">
        <v>431</v>
      </c>
      <c r="H67" s="608">
        <v>2181.4</v>
      </c>
      <c r="I67" s="608">
        <v>535.20000000000005</v>
      </c>
      <c r="J67" s="608">
        <v>306.2</v>
      </c>
      <c r="K67" s="607">
        <v>3672.6</v>
      </c>
      <c r="L67" s="608">
        <v>42.8</v>
      </c>
      <c r="M67" s="608">
        <v>8156.8</v>
      </c>
      <c r="N67" s="610">
        <v>384.6</v>
      </c>
      <c r="O67" s="607">
        <v>8584.2000000000007</v>
      </c>
      <c r="P67" s="608">
        <v>14</v>
      </c>
      <c r="Q67" s="608">
        <v>71.2</v>
      </c>
      <c r="R67" s="608">
        <v>12.5</v>
      </c>
      <c r="S67" s="608">
        <v>4.5</v>
      </c>
      <c r="T67" s="607">
        <v>102.2</v>
      </c>
      <c r="U67" s="602"/>
    </row>
    <row r="68" spans="2:21" x14ac:dyDescent="0.2">
      <c r="B68" s="544" t="s">
        <v>2125</v>
      </c>
      <c r="C68" s="608">
        <v>300.10000000000002</v>
      </c>
      <c r="D68" s="608">
        <v>13007.9</v>
      </c>
      <c r="E68" s="607">
        <v>13308</v>
      </c>
      <c r="F68" s="608">
        <v>662.3</v>
      </c>
      <c r="G68" s="608" t="s">
        <v>431</v>
      </c>
      <c r="H68" s="608">
        <v>4409.1000000000004</v>
      </c>
      <c r="I68" s="608">
        <v>535.20000000000005</v>
      </c>
      <c r="J68" s="608">
        <v>563.1</v>
      </c>
      <c r="K68" s="607">
        <v>6169.7</v>
      </c>
      <c r="L68" s="608">
        <v>79.900000000000006</v>
      </c>
      <c r="M68" s="608">
        <v>6571.5</v>
      </c>
      <c r="N68" s="610">
        <v>384.6</v>
      </c>
      <c r="O68" s="607">
        <v>7036</v>
      </c>
      <c r="P68" s="608">
        <v>14</v>
      </c>
      <c r="Q68" s="608">
        <v>71.2</v>
      </c>
      <c r="R68" s="608">
        <v>12.5</v>
      </c>
      <c r="S68" s="608">
        <v>4.5</v>
      </c>
      <c r="T68" s="607">
        <v>102</v>
      </c>
      <c r="U68" s="602"/>
    </row>
    <row r="69" spans="2:21" x14ac:dyDescent="0.2">
      <c r="B69" s="544" t="s">
        <v>432</v>
      </c>
      <c r="C69" s="608">
        <v>365</v>
      </c>
      <c r="D69" s="608">
        <v>14491</v>
      </c>
      <c r="E69" s="607">
        <v>14856</v>
      </c>
      <c r="F69" s="608">
        <v>662.3</v>
      </c>
      <c r="G69" s="608" t="s">
        <v>431</v>
      </c>
      <c r="H69" s="608">
        <v>3367.5</v>
      </c>
      <c r="I69" s="608">
        <v>475.9</v>
      </c>
      <c r="J69" s="608">
        <v>472</v>
      </c>
      <c r="K69" s="607">
        <v>4977.6000000000004</v>
      </c>
      <c r="L69" s="608">
        <v>80.2</v>
      </c>
      <c r="M69" s="608">
        <v>9631.6</v>
      </c>
      <c r="N69" s="610">
        <v>78.5</v>
      </c>
      <c r="O69" s="607">
        <v>9790.2999999999993</v>
      </c>
      <c r="P69" s="608">
        <v>14</v>
      </c>
      <c r="Q69" s="608">
        <v>58.3</v>
      </c>
      <c r="R69" s="608">
        <v>11.2</v>
      </c>
      <c r="S69" s="608">
        <v>4.5</v>
      </c>
      <c r="T69" s="607">
        <v>88</v>
      </c>
      <c r="U69" s="602"/>
    </row>
    <row r="70" spans="2:21" x14ac:dyDescent="0.2">
      <c r="B70" s="544" t="s">
        <v>2124</v>
      </c>
      <c r="C70" s="608">
        <v>220.3</v>
      </c>
      <c r="D70" s="608">
        <v>16537.599999999999</v>
      </c>
      <c r="E70" s="607">
        <v>16757.900000000001</v>
      </c>
      <c r="F70" s="608">
        <v>662.2</v>
      </c>
      <c r="G70" s="608" t="s">
        <v>431</v>
      </c>
      <c r="H70" s="608">
        <v>2456.8000000000002</v>
      </c>
      <c r="I70" s="608">
        <v>480.3</v>
      </c>
      <c r="J70" s="608">
        <v>476.7</v>
      </c>
      <c r="K70" s="607">
        <v>4076</v>
      </c>
      <c r="L70" s="608">
        <v>132.19999999999999</v>
      </c>
      <c r="M70" s="608">
        <v>12385.2</v>
      </c>
      <c r="N70" s="610">
        <v>78.5</v>
      </c>
      <c r="O70" s="607">
        <v>12595.9</v>
      </c>
      <c r="P70" s="608">
        <v>14</v>
      </c>
      <c r="Q70" s="608">
        <v>56.3</v>
      </c>
      <c r="R70" s="608">
        <v>11.2</v>
      </c>
      <c r="S70" s="608">
        <v>4.5</v>
      </c>
      <c r="T70" s="607">
        <v>86</v>
      </c>
      <c r="U70" s="602"/>
    </row>
    <row r="71" spans="2:21" x14ac:dyDescent="0.2">
      <c r="B71" s="544" t="s">
        <v>2058</v>
      </c>
      <c r="C71" s="608">
        <v>561.70000000000005</v>
      </c>
      <c r="D71" s="608">
        <v>18297.900000000001</v>
      </c>
      <c r="E71" s="607">
        <v>18859.599999999999</v>
      </c>
      <c r="F71" s="608">
        <v>662.2</v>
      </c>
      <c r="G71" s="608" t="s">
        <v>431</v>
      </c>
      <c r="H71" s="608">
        <v>3293.5</v>
      </c>
      <c r="I71" s="608">
        <v>480.3</v>
      </c>
      <c r="J71" s="608">
        <v>427.4</v>
      </c>
      <c r="K71" s="607">
        <v>4863.3999999999996</v>
      </c>
      <c r="L71" s="608">
        <v>83.8</v>
      </c>
      <c r="M71" s="608">
        <v>13747.8</v>
      </c>
      <c r="N71" s="610">
        <v>78.5</v>
      </c>
      <c r="O71" s="607">
        <v>13910.1</v>
      </c>
      <c r="P71" s="608">
        <v>14</v>
      </c>
      <c r="Q71" s="608">
        <v>56.3</v>
      </c>
      <c r="R71" s="608">
        <v>11.2</v>
      </c>
      <c r="S71" s="608">
        <v>4.5</v>
      </c>
      <c r="T71" s="607">
        <v>86</v>
      </c>
      <c r="U71" s="602"/>
    </row>
    <row r="72" spans="2:21" x14ac:dyDescent="0.2">
      <c r="B72" s="544" t="s">
        <v>2123</v>
      </c>
      <c r="C72" s="608">
        <v>370.1</v>
      </c>
      <c r="D72" s="608">
        <v>19235</v>
      </c>
      <c r="E72" s="607">
        <v>19605.099999999999</v>
      </c>
      <c r="F72" s="608">
        <v>3053</v>
      </c>
      <c r="G72" s="608" t="s">
        <v>431</v>
      </c>
      <c r="H72" s="608">
        <v>5798.6</v>
      </c>
      <c r="I72" s="608">
        <v>495.2</v>
      </c>
      <c r="J72" s="608">
        <v>433.9</v>
      </c>
      <c r="K72" s="607">
        <v>9780.7000000000007</v>
      </c>
      <c r="L72" s="608">
        <v>137.30000000000001</v>
      </c>
      <c r="M72" s="608">
        <v>9470.7999999999993</v>
      </c>
      <c r="N72" s="610">
        <v>78.5</v>
      </c>
      <c r="O72" s="607">
        <v>9686.6</v>
      </c>
      <c r="P72" s="608">
        <v>60.9</v>
      </c>
      <c r="Q72" s="608">
        <v>60.9</v>
      </c>
      <c r="R72" s="608">
        <v>11.6</v>
      </c>
      <c r="S72" s="608">
        <v>4.5</v>
      </c>
      <c r="T72" s="607">
        <v>137.80000000000001</v>
      </c>
      <c r="U72" s="602"/>
    </row>
    <row r="73" spans="2:21" x14ac:dyDescent="0.2">
      <c r="B73" s="544" t="s">
        <v>2058</v>
      </c>
      <c r="C73" s="608">
        <v>631.79999999999995</v>
      </c>
      <c r="D73" s="608">
        <v>21682.400000000001</v>
      </c>
      <c r="E73" s="607">
        <v>22314.2</v>
      </c>
      <c r="F73" s="608">
        <v>3768.5</v>
      </c>
      <c r="G73" s="608" t="s">
        <v>431</v>
      </c>
      <c r="H73" s="608">
        <v>2987.7</v>
      </c>
      <c r="I73" s="608">
        <v>495.2</v>
      </c>
      <c r="J73" s="608">
        <v>368.7</v>
      </c>
      <c r="K73" s="607">
        <v>7620.1</v>
      </c>
      <c r="L73" s="608">
        <v>97.1</v>
      </c>
      <c r="M73" s="608">
        <v>14366.4</v>
      </c>
      <c r="N73" s="610">
        <v>78.5</v>
      </c>
      <c r="O73" s="607">
        <v>14542</v>
      </c>
      <c r="P73" s="608">
        <v>75.099999999999994</v>
      </c>
      <c r="Q73" s="608">
        <v>60.9</v>
      </c>
      <c r="R73" s="608">
        <v>11.6</v>
      </c>
      <c r="S73" s="608">
        <v>4.5</v>
      </c>
      <c r="T73" s="607">
        <v>152.1</v>
      </c>
      <c r="U73" s="602"/>
    </row>
    <row r="74" spans="2:21" x14ac:dyDescent="0.2">
      <c r="B74" s="544" t="s">
        <v>2122</v>
      </c>
      <c r="C74" s="608">
        <v>269.2</v>
      </c>
      <c r="D74" s="608">
        <v>24978.799999999999</v>
      </c>
      <c r="E74" s="607">
        <v>25248</v>
      </c>
      <c r="F74" s="608">
        <v>4765.3999999999996</v>
      </c>
      <c r="G74" s="608" t="s">
        <v>431</v>
      </c>
      <c r="H74" s="608">
        <v>1927.7</v>
      </c>
      <c r="I74" s="608">
        <v>524.4</v>
      </c>
      <c r="J74" s="608">
        <v>560.29999999999995</v>
      </c>
      <c r="K74" s="607">
        <v>7777.8</v>
      </c>
      <c r="L74" s="608">
        <v>109.6</v>
      </c>
      <c r="M74" s="608">
        <v>17102.099999999999</v>
      </c>
      <c r="N74" s="610">
        <v>78.5</v>
      </c>
      <c r="O74" s="607">
        <v>17290.2</v>
      </c>
      <c r="P74" s="608">
        <v>92.3</v>
      </c>
      <c r="Q74" s="608">
        <v>70.900000000000006</v>
      </c>
      <c r="R74" s="608">
        <v>12.3</v>
      </c>
      <c r="S74" s="608">
        <v>4.5</v>
      </c>
      <c r="T74" s="607">
        <v>179.9</v>
      </c>
      <c r="U74" s="602"/>
    </row>
    <row r="75" spans="2:21" x14ac:dyDescent="0.2">
      <c r="B75" s="544" t="s">
        <v>2058</v>
      </c>
      <c r="C75" s="608">
        <v>557.1</v>
      </c>
      <c r="D75" s="608">
        <v>27177.8</v>
      </c>
      <c r="E75" s="607">
        <v>27734.9</v>
      </c>
      <c r="F75" s="608">
        <v>9046.9</v>
      </c>
      <c r="G75" s="608" t="s">
        <v>431</v>
      </c>
      <c r="H75" s="608">
        <v>712.3</v>
      </c>
      <c r="I75" s="608">
        <v>524.4</v>
      </c>
      <c r="J75" s="608">
        <v>413.6</v>
      </c>
      <c r="K75" s="607">
        <v>10697.2</v>
      </c>
      <c r="L75" s="608">
        <v>124.3</v>
      </c>
      <c r="M75" s="608">
        <v>16576.900000000001</v>
      </c>
      <c r="N75" s="610">
        <v>78.5</v>
      </c>
      <c r="O75" s="607">
        <v>16779.7</v>
      </c>
      <c r="P75" s="608">
        <v>170.2</v>
      </c>
      <c r="Q75" s="608">
        <v>70.900000000000006</v>
      </c>
      <c r="R75" s="608">
        <v>12.3</v>
      </c>
      <c r="S75" s="608">
        <v>4.5</v>
      </c>
      <c r="T75" s="607">
        <v>257.89999999999998</v>
      </c>
      <c r="U75" s="602"/>
    </row>
    <row r="76" spans="2:21" x14ac:dyDescent="0.2">
      <c r="B76" s="544" t="s">
        <v>2121</v>
      </c>
      <c r="C76" s="608">
        <v>232</v>
      </c>
      <c r="D76" s="608">
        <v>28946.5</v>
      </c>
      <c r="E76" s="607">
        <v>29178.5</v>
      </c>
      <c r="F76" s="608">
        <v>11547.2</v>
      </c>
      <c r="G76" s="608" t="s">
        <v>431</v>
      </c>
      <c r="H76" s="608">
        <v>4239</v>
      </c>
      <c r="I76" s="608">
        <v>543.9</v>
      </c>
      <c r="J76" s="608" t="s">
        <v>431</v>
      </c>
      <c r="K76" s="607">
        <v>16330.1</v>
      </c>
      <c r="L76" s="608">
        <v>167.9</v>
      </c>
      <c r="M76" s="608">
        <v>12290.8</v>
      </c>
      <c r="N76" s="610">
        <v>78.5</v>
      </c>
      <c r="O76" s="607">
        <v>12537.2</v>
      </c>
      <c r="P76" s="608">
        <v>217.3</v>
      </c>
      <c r="Q76" s="608">
        <v>77.2</v>
      </c>
      <c r="R76" s="608">
        <v>12.8</v>
      </c>
      <c r="S76" s="608">
        <v>4.5</v>
      </c>
      <c r="T76" s="607">
        <v>311.7</v>
      </c>
      <c r="U76" s="602"/>
    </row>
    <row r="77" spans="2:21" x14ac:dyDescent="0.2">
      <c r="B77" s="544" t="s">
        <v>2058</v>
      </c>
      <c r="C77" s="608">
        <v>556.20000000000005</v>
      </c>
      <c r="D77" s="608">
        <v>32750.2</v>
      </c>
      <c r="E77" s="607">
        <v>33306.400000000001</v>
      </c>
      <c r="F77" s="608">
        <v>11547.2</v>
      </c>
      <c r="G77" s="608" t="s">
        <v>431</v>
      </c>
      <c r="H77" s="608">
        <v>2864.3</v>
      </c>
      <c r="I77" s="608">
        <v>543.9</v>
      </c>
      <c r="J77" s="608" t="s">
        <v>431</v>
      </c>
      <c r="K77" s="607">
        <v>14955.3</v>
      </c>
      <c r="L77" s="608">
        <v>98.8</v>
      </c>
      <c r="M77" s="608">
        <v>17865.099999999999</v>
      </c>
      <c r="N77" s="610">
        <v>75.5</v>
      </c>
      <c r="O77" s="607">
        <v>18039.400000000001</v>
      </c>
      <c r="P77" s="608">
        <v>217.3</v>
      </c>
      <c r="Q77" s="608">
        <v>77.2</v>
      </c>
      <c r="R77" s="608">
        <v>12.8</v>
      </c>
      <c r="S77" s="608">
        <v>4.5</v>
      </c>
      <c r="T77" s="607">
        <v>311.7</v>
      </c>
      <c r="U77" s="602"/>
    </row>
    <row r="78" spans="2:21" x14ac:dyDescent="0.2">
      <c r="B78" s="544" t="s">
        <v>2120</v>
      </c>
      <c r="C78" s="608">
        <v>257.39999999999998</v>
      </c>
      <c r="D78" s="608">
        <v>36104.9</v>
      </c>
      <c r="E78" s="607">
        <v>36362.300000000003</v>
      </c>
      <c r="F78" s="608">
        <v>7644.1</v>
      </c>
      <c r="G78" s="608" t="s">
        <v>431</v>
      </c>
      <c r="H78" s="608">
        <v>7186</v>
      </c>
      <c r="I78" s="608">
        <v>492</v>
      </c>
      <c r="J78" s="608" t="s">
        <v>431</v>
      </c>
      <c r="K78" s="607">
        <v>15322.1</v>
      </c>
      <c r="L78" s="608">
        <v>123.8</v>
      </c>
      <c r="M78" s="608">
        <v>20616.5</v>
      </c>
      <c r="N78" s="610">
        <v>78.5</v>
      </c>
      <c r="O78" s="607">
        <v>20818.8</v>
      </c>
      <c r="P78" s="608">
        <v>141.6</v>
      </c>
      <c r="Q78" s="608">
        <v>63.7</v>
      </c>
      <c r="R78" s="608">
        <v>11.5</v>
      </c>
      <c r="S78" s="608">
        <v>4.5</v>
      </c>
      <c r="T78" s="607">
        <v>221.3</v>
      </c>
      <c r="U78" s="602"/>
    </row>
    <row r="79" spans="2:21" x14ac:dyDescent="0.2">
      <c r="B79" s="544" t="s">
        <v>2058</v>
      </c>
      <c r="C79" s="608">
        <v>650.70000000000005</v>
      </c>
      <c r="D79" s="608">
        <v>35637.1</v>
      </c>
      <c r="E79" s="607">
        <v>36287.800000000003</v>
      </c>
      <c r="F79" s="608">
        <v>7644.1</v>
      </c>
      <c r="G79" s="608" t="s">
        <v>431</v>
      </c>
      <c r="H79" s="608">
        <v>4953.3</v>
      </c>
      <c r="I79" s="608">
        <v>492</v>
      </c>
      <c r="J79" s="608" t="s">
        <v>431</v>
      </c>
      <c r="K79" s="607">
        <v>13089.4</v>
      </c>
      <c r="L79" s="608">
        <v>149.30000000000001</v>
      </c>
      <c r="M79" s="608">
        <v>22749.3</v>
      </c>
      <c r="N79" s="610">
        <v>78.5</v>
      </c>
      <c r="O79" s="607">
        <v>22977.1</v>
      </c>
      <c r="P79" s="608">
        <v>141.6</v>
      </c>
      <c r="Q79" s="608">
        <v>63.7</v>
      </c>
      <c r="R79" s="608">
        <v>11.5</v>
      </c>
      <c r="S79" s="608">
        <v>4.5</v>
      </c>
      <c r="T79" s="607">
        <v>221.3</v>
      </c>
      <c r="U79" s="602"/>
    </row>
    <row r="80" spans="2:21" x14ac:dyDescent="0.2">
      <c r="B80" s="544" t="s">
        <v>2119</v>
      </c>
      <c r="C80" s="608">
        <v>237.1</v>
      </c>
      <c r="D80" s="608">
        <v>39042.300000000003</v>
      </c>
      <c r="E80" s="607">
        <v>39279.4</v>
      </c>
      <c r="F80" s="608">
        <v>7025.5</v>
      </c>
      <c r="G80" s="608" t="s">
        <v>431</v>
      </c>
      <c r="H80" s="608">
        <v>6725.4</v>
      </c>
      <c r="I80" s="608">
        <v>541.1</v>
      </c>
      <c r="J80" s="608" t="s">
        <v>431</v>
      </c>
      <c r="K80" s="607">
        <v>14292</v>
      </c>
      <c r="L80" s="608">
        <v>136.4</v>
      </c>
      <c r="M80" s="608">
        <v>24555.200000000001</v>
      </c>
      <c r="N80" s="610">
        <v>78.5</v>
      </c>
      <c r="O80" s="607">
        <v>24770.1</v>
      </c>
      <c r="P80" s="608">
        <v>130.1</v>
      </c>
      <c r="Q80" s="608">
        <v>70.099999999999994</v>
      </c>
      <c r="R80" s="608">
        <v>12.7</v>
      </c>
      <c r="S80" s="608">
        <v>4.5</v>
      </c>
      <c r="T80" s="607">
        <v>217.4</v>
      </c>
      <c r="U80" s="602"/>
    </row>
    <row r="81" spans="2:21" x14ac:dyDescent="0.2">
      <c r="B81" s="544" t="s">
        <v>2058</v>
      </c>
      <c r="C81" s="608">
        <v>619.1</v>
      </c>
      <c r="D81" s="608">
        <v>41990.2</v>
      </c>
      <c r="E81" s="607">
        <v>42609.3</v>
      </c>
      <c r="F81" s="608">
        <v>7028</v>
      </c>
      <c r="G81" s="608" t="s">
        <v>431</v>
      </c>
      <c r="H81" s="608">
        <v>9429.7000000000007</v>
      </c>
      <c r="I81" s="608">
        <v>541.1</v>
      </c>
      <c r="J81" s="608" t="s">
        <v>431</v>
      </c>
      <c r="K81" s="607">
        <v>16998.7</v>
      </c>
      <c r="L81" s="608">
        <v>163.80000000000001</v>
      </c>
      <c r="M81" s="608">
        <v>25150.9</v>
      </c>
      <c r="N81" s="610">
        <v>78.5</v>
      </c>
      <c r="O81" s="607">
        <v>25393.200000000001</v>
      </c>
      <c r="P81" s="608">
        <v>130.1</v>
      </c>
      <c r="Q81" s="608">
        <v>70.099999999999994</v>
      </c>
      <c r="R81" s="608">
        <v>12.7</v>
      </c>
      <c r="S81" s="608">
        <v>4.5</v>
      </c>
      <c r="T81" s="607">
        <v>217.4</v>
      </c>
      <c r="U81" s="602"/>
    </row>
    <row r="82" spans="2:21" x14ac:dyDescent="0.2">
      <c r="B82" s="544" t="s">
        <v>2118</v>
      </c>
      <c r="C82" s="608">
        <v>74.3</v>
      </c>
      <c r="D82" s="608">
        <v>47294.5</v>
      </c>
      <c r="E82" s="607">
        <v>47368.800000000003</v>
      </c>
      <c r="F82" s="608">
        <v>10016.6</v>
      </c>
      <c r="G82" s="608" t="s">
        <v>431</v>
      </c>
      <c r="H82" s="608">
        <v>21366.5</v>
      </c>
      <c r="I82" s="608">
        <v>557</v>
      </c>
      <c r="J82" s="608" t="s">
        <v>431</v>
      </c>
      <c r="K82" s="607">
        <v>31940.1</v>
      </c>
      <c r="L82" s="608">
        <v>45.6</v>
      </c>
      <c r="M82" s="608">
        <v>15037.2</v>
      </c>
      <c r="N82" s="610">
        <v>78.5</v>
      </c>
      <c r="O82" s="607">
        <v>15161.3</v>
      </c>
      <c r="P82" s="608">
        <v>184</v>
      </c>
      <c r="Q82" s="608">
        <v>66.5</v>
      </c>
      <c r="R82" s="608">
        <v>13.1</v>
      </c>
      <c r="S82" s="608">
        <v>3.9</v>
      </c>
      <c r="T82" s="607">
        <v>267.39999999999998</v>
      </c>
      <c r="U82" s="602"/>
    </row>
    <row r="83" spans="2:21" x14ac:dyDescent="0.2">
      <c r="B83" s="544" t="s">
        <v>2058</v>
      </c>
      <c r="C83" s="608">
        <v>604.4</v>
      </c>
      <c r="D83" s="608">
        <v>47772.1</v>
      </c>
      <c r="E83" s="607">
        <v>48376.4</v>
      </c>
      <c r="F83" s="608">
        <v>10016.6</v>
      </c>
      <c r="G83" s="608" t="s">
        <v>431</v>
      </c>
      <c r="H83" s="608">
        <v>22738.6</v>
      </c>
      <c r="I83" s="608">
        <v>557</v>
      </c>
      <c r="J83" s="608" t="s">
        <v>431</v>
      </c>
      <c r="K83" s="607">
        <v>33312.199999999997</v>
      </c>
      <c r="L83" s="608">
        <v>153.19999999999999</v>
      </c>
      <c r="M83" s="608">
        <v>14565.1</v>
      </c>
      <c r="N83" s="610">
        <v>78.5</v>
      </c>
      <c r="O83" s="607">
        <v>14796.8</v>
      </c>
      <c r="P83" s="608">
        <v>184</v>
      </c>
      <c r="Q83" s="608">
        <v>66.5</v>
      </c>
      <c r="R83" s="608">
        <v>13.1</v>
      </c>
      <c r="S83" s="608">
        <v>3.9</v>
      </c>
      <c r="T83" s="607">
        <v>267.39999999999998</v>
      </c>
      <c r="U83" s="602"/>
    </row>
    <row r="84" spans="2:21" x14ac:dyDescent="0.2">
      <c r="B84" s="544" t="s">
        <v>2117</v>
      </c>
      <c r="C84" s="608">
        <v>211.2</v>
      </c>
      <c r="D84" s="608">
        <v>53513.599999999999</v>
      </c>
      <c r="E84" s="607">
        <v>53724.800000000003</v>
      </c>
      <c r="F84" s="608">
        <v>9550.7999999999993</v>
      </c>
      <c r="G84" s="608" t="s">
        <v>431</v>
      </c>
      <c r="H84" s="608">
        <v>18663.099999999999</v>
      </c>
      <c r="I84" s="608">
        <v>537.29999999999995</v>
      </c>
      <c r="J84" s="608" t="s">
        <v>431</v>
      </c>
      <c r="K84" s="607">
        <v>28751.200000000001</v>
      </c>
      <c r="L84" s="608">
        <v>185.8</v>
      </c>
      <c r="M84" s="608">
        <v>24455.7</v>
      </c>
      <c r="N84" s="610">
        <v>78.5</v>
      </c>
      <c r="O84" s="607">
        <v>24720</v>
      </c>
      <c r="P84" s="608">
        <v>175.2</v>
      </c>
      <c r="Q84" s="608">
        <v>62.1</v>
      </c>
      <c r="R84" s="608">
        <v>12.6</v>
      </c>
      <c r="S84" s="608">
        <v>3.7</v>
      </c>
      <c r="T84" s="607">
        <v>253.6</v>
      </c>
      <c r="U84" s="602"/>
    </row>
    <row r="85" spans="2:21" x14ac:dyDescent="0.2">
      <c r="B85" s="544" t="s">
        <v>2058</v>
      </c>
      <c r="C85" s="608">
        <v>570.20000000000005</v>
      </c>
      <c r="D85" s="608">
        <v>52800.2</v>
      </c>
      <c r="E85" s="607">
        <v>53370.400000000001</v>
      </c>
      <c r="F85" s="608">
        <v>9550.7999999999993</v>
      </c>
      <c r="G85" s="608" t="s">
        <v>431</v>
      </c>
      <c r="H85" s="608">
        <v>10949.8</v>
      </c>
      <c r="I85" s="608">
        <v>537.29999999999995</v>
      </c>
      <c r="J85" s="608" t="s">
        <v>431</v>
      </c>
      <c r="K85" s="607">
        <v>21037.9</v>
      </c>
      <c r="L85" s="608">
        <v>131.4</v>
      </c>
      <c r="M85" s="608">
        <v>31869</v>
      </c>
      <c r="N85" s="610">
        <v>78.5</v>
      </c>
      <c r="O85" s="607">
        <v>32078.9</v>
      </c>
      <c r="P85" s="608">
        <v>175.2</v>
      </c>
      <c r="Q85" s="608">
        <v>62.1</v>
      </c>
      <c r="R85" s="608">
        <v>12.6</v>
      </c>
      <c r="S85" s="608">
        <v>3.7</v>
      </c>
      <c r="T85" s="607">
        <v>253.6</v>
      </c>
      <c r="U85" s="602"/>
    </row>
    <row r="86" spans="2:21" x14ac:dyDescent="0.2">
      <c r="B86" s="544" t="s">
        <v>2116</v>
      </c>
      <c r="C86" s="608">
        <v>225.5</v>
      </c>
      <c r="D86" s="608">
        <v>58633.5</v>
      </c>
      <c r="E86" s="607">
        <v>58858.9</v>
      </c>
      <c r="F86" s="608">
        <v>9490.9</v>
      </c>
      <c r="G86" s="608" t="s">
        <v>431</v>
      </c>
      <c r="H86" s="608">
        <v>6051.5</v>
      </c>
      <c r="I86" s="608">
        <v>557.20000000000005</v>
      </c>
      <c r="J86" s="608" t="s">
        <v>431</v>
      </c>
      <c r="K86" s="607">
        <v>16099.6</v>
      </c>
      <c r="L86" s="608">
        <v>39.700000000000003</v>
      </c>
      <c r="M86" s="608">
        <v>42385</v>
      </c>
      <c r="N86" s="608">
        <v>78.5</v>
      </c>
      <c r="O86" s="607">
        <v>42503.199999999997</v>
      </c>
      <c r="P86" s="608">
        <v>170.7</v>
      </c>
      <c r="Q86" s="608">
        <v>68.5</v>
      </c>
      <c r="R86" s="608">
        <v>13.1</v>
      </c>
      <c r="S86" s="608">
        <v>3.9</v>
      </c>
      <c r="T86" s="607">
        <v>256.2</v>
      </c>
      <c r="U86" s="602"/>
    </row>
    <row r="87" spans="2:21" x14ac:dyDescent="0.2">
      <c r="B87" s="544" t="s">
        <v>2058</v>
      </c>
      <c r="C87" s="608">
        <v>382.9</v>
      </c>
      <c r="D87" s="608">
        <v>59174</v>
      </c>
      <c r="E87" s="607">
        <v>59556.9</v>
      </c>
      <c r="F87" s="608">
        <v>9500.1</v>
      </c>
      <c r="G87" s="608" t="s">
        <v>431</v>
      </c>
      <c r="H87" s="608">
        <v>11118.8</v>
      </c>
      <c r="I87" s="608">
        <v>557.20000000000005</v>
      </c>
      <c r="J87" s="608" t="s">
        <v>431</v>
      </c>
      <c r="K87" s="607">
        <v>21176</v>
      </c>
      <c r="L87" s="608">
        <v>328.5</v>
      </c>
      <c r="M87" s="608">
        <v>37717.699999999997</v>
      </c>
      <c r="N87" s="608">
        <v>78.5</v>
      </c>
      <c r="O87" s="607">
        <v>38124.699999999997</v>
      </c>
      <c r="P87" s="608">
        <v>170.7</v>
      </c>
      <c r="Q87" s="608">
        <v>68.5</v>
      </c>
      <c r="R87" s="608">
        <v>13.1</v>
      </c>
      <c r="S87" s="608">
        <v>3.9</v>
      </c>
      <c r="T87" s="607">
        <v>256.2</v>
      </c>
      <c r="U87" s="602"/>
    </row>
    <row r="88" spans="2:21" x14ac:dyDescent="0.2">
      <c r="B88" s="544" t="s">
        <v>2115</v>
      </c>
      <c r="C88" s="608">
        <v>196.7</v>
      </c>
      <c r="D88" s="608">
        <v>65439.8</v>
      </c>
      <c r="E88" s="607">
        <v>65636.5</v>
      </c>
      <c r="F88" s="608">
        <v>11080.9</v>
      </c>
      <c r="G88" s="608" t="s">
        <v>431</v>
      </c>
      <c r="H88" s="608">
        <v>12629.1</v>
      </c>
      <c r="I88" s="608">
        <v>577.6</v>
      </c>
      <c r="J88" s="608" t="s">
        <v>431</v>
      </c>
      <c r="K88" s="607">
        <v>24287.5</v>
      </c>
      <c r="L88" s="608">
        <v>230</v>
      </c>
      <c r="M88" s="608">
        <v>40741.9</v>
      </c>
      <c r="N88" s="608">
        <v>78.5</v>
      </c>
      <c r="O88" s="607">
        <v>41050.5</v>
      </c>
      <c r="P88" s="608">
        <v>195.9</v>
      </c>
      <c r="Q88" s="608">
        <v>85</v>
      </c>
      <c r="R88" s="608">
        <v>13.5</v>
      </c>
      <c r="S88" s="608">
        <v>4</v>
      </c>
      <c r="T88" s="607">
        <v>298.5</v>
      </c>
      <c r="U88" s="602"/>
    </row>
    <row r="89" spans="2:21" x14ac:dyDescent="0.2">
      <c r="B89" s="544" t="s">
        <v>2058</v>
      </c>
      <c r="C89" s="608">
        <v>684.9</v>
      </c>
      <c r="D89" s="608">
        <v>71717.100000000006</v>
      </c>
      <c r="E89" s="607">
        <v>72402</v>
      </c>
      <c r="F89" s="608">
        <v>11080.9</v>
      </c>
      <c r="G89" s="608" t="s">
        <v>431</v>
      </c>
      <c r="H89" s="608">
        <v>8772.9</v>
      </c>
      <c r="I89" s="608">
        <v>577.6</v>
      </c>
      <c r="J89" s="608" t="s">
        <v>431</v>
      </c>
      <c r="K89" s="607">
        <v>20431.3</v>
      </c>
      <c r="L89" s="608">
        <v>295.60000000000002</v>
      </c>
      <c r="M89" s="608">
        <v>51298.2</v>
      </c>
      <c r="N89" s="608">
        <v>78.5</v>
      </c>
      <c r="O89" s="607">
        <v>51672.3</v>
      </c>
      <c r="P89" s="608">
        <v>195.9</v>
      </c>
      <c r="Q89" s="608">
        <v>85</v>
      </c>
      <c r="R89" s="608">
        <v>13.5</v>
      </c>
      <c r="S89" s="608">
        <v>4</v>
      </c>
      <c r="T89" s="607">
        <v>298.5</v>
      </c>
      <c r="U89" s="602"/>
    </row>
    <row r="90" spans="2:21" x14ac:dyDescent="0.2">
      <c r="B90" s="544" t="s">
        <v>2114</v>
      </c>
      <c r="C90" s="608">
        <v>320.60000000000002</v>
      </c>
      <c r="D90" s="608">
        <v>77475.600000000006</v>
      </c>
      <c r="E90" s="607">
        <v>77796.2</v>
      </c>
      <c r="F90" s="608">
        <v>14791.8</v>
      </c>
      <c r="G90" s="608" t="s">
        <v>431</v>
      </c>
      <c r="H90" s="608">
        <v>12389.6</v>
      </c>
      <c r="I90" s="608">
        <v>580.79999999999995</v>
      </c>
      <c r="J90" s="608" t="s">
        <v>431</v>
      </c>
      <c r="K90" s="607">
        <v>27762.2</v>
      </c>
      <c r="L90" s="608">
        <v>343.9</v>
      </c>
      <c r="M90" s="608">
        <v>49241.1</v>
      </c>
      <c r="N90" s="608">
        <v>78.5</v>
      </c>
      <c r="O90" s="607">
        <v>49663.5</v>
      </c>
      <c r="P90" s="608">
        <v>260.60000000000002</v>
      </c>
      <c r="Q90" s="608">
        <v>92.2</v>
      </c>
      <c r="R90" s="608">
        <v>13.6</v>
      </c>
      <c r="S90" s="608">
        <v>4</v>
      </c>
      <c r="T90" s="607">
        <v>370.5</v>
      </c>
      <c r="U90" s="602"/>
    </row>
    <row r="91" spans="2:21" x14ac:dyDescent="0.2">
      <c r="B91" s="544" t="s">
        <v>2058</v>
      </c>
      <c r="C91" s="608">
        <v>459.4</v>
      </c>
      <c r="D91" s="608">
        <v>83969.9</v>
      </c>
      <c r="E91" s="607">
        <v>84429.3</v>
      </c>
      <c r="F91" s="608">
        <v>14791.8</v>
      </c>
      <c r="G91" s="608" t="s">
        <v>431</v>
      </c>
      <c r="H91" s="608">
        <v>8225.5</v>
      </c>
      <c r="I91" s="608">
        <v>580.79999999999995</v>
      </c>
      <c r="J91" s="608" t="s">
        <v>431</v>
      </c>
      <c r="K91" s="607">
        <v>23598.1</v>
      </c>
      <c r="L91" s="608">
        <v>377</v>
      </c>
      <c r="M91" s="608">
        <v>60005.3</v>
      </c>
      <c r="N91" s="608">
        <v>78.5</v>
      </c>
      <c r="O91" s="607">
        <v>60460.7</v>
      </c>
      <c r="P91" s="608">
        <v>260.60000000000002</v>
      </c>
      <c r="Q91" s="608">
        <v>92.2</v>
      </c>
      <c r="R91" s="608">
        <v>13.6</v>
      </c>
      <c r="S91" s="608">
        <v>4</v>
      </c>
      <c r="T91" s="607">
        <v>370.5</v>
      </c>
      <c r="U91" s="602"/>
    </row>
    <row r="92" spans="2:21" x14ac:dyDescent="0.2">
      <c r="B92" s="544" t="s">
        <v>2113</v>
      </c>
      <c r="C92" s="608">
        <v>208.6</v>
      </c>
      <c r="D92" s="608">
        <v>90997.2</v>
      </c>
      <c r="E92" s="607">
        <v>91205.7</v>
      </c>
      <c r="F92" s="608">
        <v>15022.6</v>
      </c>
      <c r="G92" s="608" t="s">
        <v>431</v>
      </c>
      <c r="H92" s="608">
        <v>7079.9</v>
      </c>
      <c r="I92" s="608">
        <v>557.29999999999995</v>
      </c>
      <c r="J92" s="608" t="s">
        <v>431</v>
      </c>
      <c r="K92" s="607">
        <v>22659.7</v>
      </c>
      <c r="L92" s="608">
        <v>308</v>
      </c>
      <c r="M92" s="608">
        <v>67777</v>
      </c>
      <c r="N92" s="608">
        <v>78.5</v>
      </c>
      <c r="O92" s="607">
        <v>68163.5</v>
      </c>
      <c r="P92" s="608">
        <v>263.89999999999998</v>
      </c>
      <c r="Q92" s="608">
        <v>101.7</v>
      </c>
      <c r="R92" s="608">
        <v>13.1</v>
      </c>
      <c r="S92" s="608">
        <v>3.9</v>
      </c>
      <c r="T92" s="607">
        <v>382.5</v>
      </c>
      <c r="U92" s="602"/>
    </row>
    <row r="93" spans="2:21" x14ac:dyDescent="0.2">
      <c r="B93" s="544" t="s">
        <v>2058</v>
      </c>
      <c r="C93" s="608">
        <v>682.2</v>
      </c>
      <c r="D93" s="608">
        <v>95108.5</v>
      </c>
      <c r="E93" s="607">
        <v>95790.8</v>
      </c>
      <c r="F93" s="608">
        <v>15022.6</v>
      </c>
      <c r="G93" s="608" t="s">
        <v>431</v>
      </c>
      <c r="H93" s="608">
        <v>5014.1000000000004</v>
      </c>
      <c r="I93" s="608">
        <v>557.29999999999995</v>
      </c>
      <c r="J93" s="608" t="s">
        <v>431</v>
      </c>
      <c r="K93" s="607">
        <v>20593.900000000001</v>
      </c>
      <c r="L93" s="608">
        <v>393</v>
      </c>
      <c r="M93" s="608">
        <v>74342.899999999994</v>
      </c>
      <c r="N93" s="608">
        <v>78.5</v>
      </c>
      <c r="O93" s="607">
        <v>74814.399999999994</v>
      </c>
      <c r="P93" s="608">
        <v>263.89999999999998</v>
      </c>
      <c r="Q93" s="608">
        <v>101.7</v>
      </c>
      <c r="R93" s="608">
        <v>13.1</v>
      </c>
      <c r="S93" s="608">
        <v>3.9</v>
      </c>
      <c r="T93" s="607">
        <v>382.5</v>
      </c>
      <c r="U93" s="602"/>
    </row>
    <row r="94" spans="2:21" x14ac:dyDescent="0.2">
      <c r="B94" s="544" t="s">
        <v>2112</v>
      </c>
      <c r="C94" s="608">
        <v>292.3</v>
      </c>
      <c r="D94" s="608">
        <v>100689.3</v>
      </c>
      <c r="E94" s="607">
        <v>100981.6</v>
      </c>
      <c r="F94" s="608">
        <v>15077.9</v>
      </c>
      <c r="G94" s="608" t="s">
        <v>431</v>
      </c>
      <c r="H94" s="608">
        <v>6001.6</v>
      </c>
      <c r="I94" s="608">
        <v>553.79999999999995</v>
      </c>
      <c r="J94" s="608" t="s">
        <v>431</v>
      </c>
      <c r="K94" s="607">
        <v>21633.3</v>
      </c>
      <c r="L94" s="608">
        <v>453.8</v>
      </c>
      <c r="M94" s="608">
        <v>78426.8</v>
      </c>
      <c r="N94" s="608">
        <v>78.5</v>
      </c>
      <c r="O94" s="607">
        <v>78959.100000000006</v>
      </c>
      <c r="P94" s="608">
        <v>264.3</v>
      </c>
      <c r="Q94" s="608">
        <v>108</v>
      </c>
      <c r="R94" s="608">
        <v>13</v>
      </c>
      <c r="S94" s="608">
        <v>3.8</v>
      </c>
      <c r="T94" s="607">
        <v>389.2</v>
      </c>
      <c r="U94" s="602"/>
    </row>
    <row r="95" spans="2:21" x14ac:dyDescent="0.2">
      <c r="B95" s="549" t="s">
        <v>2058</v>
      </c>
      <c r="C95" s="608">
        <v>909.6</v>
      </c>
      <c r="D95" s="608">
        <v>107526.3</v>
      </c>
      <c r="E95" s="607">
        <v>108435.9</v>
      </c>
      <c r="F95" s="608">
        <v>15077.9</v>
      </c>
      <c r="G95" s="608" t="s">
        <v>431</v>
      </c>
      <c r="H95" s="608">
        <v>6580.7</v>
      </c>
      <c r="I95" s="608">
        <v>553.79999999999995</v>
      </c>
      <c r="J95" s="608" t="s">
        <v>431</v>
      </c>
      <c r="K95" s="607">
        <v>22212.3</v>
      </c>
      <c r="L95" s="608">
        <v>108.6</v>
      </c>
      <c r="M95" s="608">
        <v>85647.8</v>
      </c>
      <c r="N95" s="608">
        <v>78.5</v>
      </c>
      <c r="O95" s="607">
        <v>85834.4</v>
      </c>
      <c r="P95" s="608">
        <v>264.3</v>
      </c>
      <c r="Q95" s="608">
        <v>108</v>
      </c>
      <c r="R95" s="608">
        <v>13</v>
      </c>
      <c r="S95" s="608">
        <v>3.8</v>
      </c>
      <c r="T95" s="607">
        <v>389.2</v>
      </c>
      <c r="U95" s="602"/>
    </row>
    <row r="96" spans="2:21" x14ac:dyDescent="0.2">
      <c r="B96" s="544" t="s">
        <v>2111</v>
      </c>
      <c r="C96" s="608">
        <v>112.5</v>
      </c>
      <c r="D96" s="608">
        <v>118402.6</v>
      </c>
      <c r="E96" s="607">
        <v>118515.1</v>
      </c>
      <c r="F96" s="608">
        <v>14702.6</v>
      </c>
      <c r="G96" s="608" t="s">
        <v>431</v>
      </c>
      <c r="H96" s="608">
        <v>10411.5</v>
      </c>
      <c r="I96" s="608">
        <v>536</v>
      </c>
      <c r="J96" s="608" t="s">
        <v>431</v>
      </c>
      <c r="K96" s="607">
        <v>25650.1</v>
      </c>
      <c r="L96" s="608">
        <v>287.3</v>
      </c>
      <c r="M96" s="608">
        <v>92099.7</v>
      </c>
      <c r="N96" s="608">
        <v>78.5</v>
      </c>
      <c r="O96" s="607">
        <v>92465.5</v>
      </c>
      <c r="P96" s="608">
        <v>257.7</v>
      </c>
      <c r="Q96" s="608">
        <v>125.4</v>
      </c>
      <c r="R96" s="608">
        <v>12.6</v>
      </c>
      <c r="S96" s="608">
        <v>3.7</v>
      </c>
      <c r="T96" s="607">
        <v>399.5</v>
      </c>
      <c r="U96" s="602"/>
    </row>
    <row r="97" spans="2:21" x14ac:dyDescent="0.2">
      <c r="B97" s="544" t="s">
        <v>2058</v>
      </c>
      <c r="C97" s="608">
        <v>276</v>
      </c>
      <c r="D97" s="608">
        <v>128680.7</v>
      </c>
      <c r="E97" s="607">
        <v>128956.6</v>
      </c>
      <c r="F97" s="608">
        <v>14702.6</v>
      </c>
      <c r="G97" s="608" t="s">
        <v>431</v>
      </c>
      <c r="H97" s="608">
        <v>1303.3</v>
      </c>
      <c r="I97" s="608">
        <v>536</v>
      </c>
      <c r="J97" s="608" t="s">
        <v>431</v>
      </c>
      <c r="K97" s="607">
        <v>16541.900000000001</v>
      </c>
      <c r="L97" s="608">
        <v>428.8</v>
      </c>
      <c r="M97" s="608">
        <v>111507.9</v>
      </c>
      <c r="N97" s="608">
        <v>78.5</v>
      </c>
      <c r="O97" s="607">
        <v>112015</v>
      </c>
      <c r="P97" s="608">
        <v>257.7</v>
      </c>
      <c r="Q97" s="608">
        <v>125.4</v>
      </c>
      <c r="R97" s="608">
        <v>12.6</v>
      </c>
      <c r="S97" s="608">
        <v>3.7</v>
      </c>
      <c r="T97" s="607">
        <v>399.5</v>
      </c>
      <c r="U97" s="602"/>
    </row>
    <row r="98" spans="2:21" x14ac:dyDescent="0.2">
      <c r="B98" s="544" t="s">
        <v>2110</v>
      </c>
      <c r="C98" s="608">
        <v>167.4</v>
      </c>
      <c r="D98" s="608">
        <v>142003.1</v>
      </c>
      <c r="E98" s="607">
        <v>142170.5</v>
      </c>
      <c r="F98" s="608">
        <v>17148.099999999999</v>
      </c>
      <c r="G98" s="608" t="s">
        <v>431</v>
      </c>
      <c r="H98" s="608">
        <v>8275.4</v>
      </c>
      <c r="I98" s="608">
        <v>494.5</v>
      </c>
      <c r="J98" s="608" t="s">
        <v>431</v>
      </c>
      <c r="K98" s="607">
        <v>25918</v>
      </c>
      <c r="L98" s="608">
        <v>442.7</v>
      </c>
      <c r="M98" s="608">
        <v>115285.5</v>
      </c>
      <c r="N98" s="608">
        <v>78.5</v>
      </c>
      <c r="O98" s="607">
        <v>115806.7</v>
      </c>
      <c r="P98" s="608">
        <v>300.60000000000002</v>
      </c>
      <c r="Q98" s="608">
        <v>130.1</v>
      </c>
      <c r="R98" s="608">
        <v>11.6</v>
      </c>
      <c r="S98" s="608">
        <v>3.4</v>
      </c>
      <c r="T98" s="607">
        <v>445.7</v>
      </c>
      <c r="U98" s="602"/>
    </row>
    <row r="99" spans="2:21" x14ac:dyDescent="0.2">
      <c r="B99" s="544" t="s">
        <v>2058</v>
      </c>
      <c r="C99" s="608">
        <v>595.70000000000005</v>
      </c>
      <c r="D99" s="608">
        <v>147693.70000000001</v>
      </c>
      <c r="E99" s="607">
        <v>148289.4</v>
      </c>
      <c r="F99" s="608">
        <v>17250</v>
      </c>
      <c r="G99" s="608" t="s">
        <v>431</v>
      </c>
      <c r="H99" s="608">
        <v>7139.6</v>
      </c>
      <c r="I99" s="608">
        <v>494.5</v>
      </c>
      <c r="J99" s="608" t="s">
        <v>431</v>
      </c>
      <c r="K99" s="607">
        <v>24884.1</v>
      </c>
      <c r="L99" s="608">
        <v>659.7</v>
      </c>
      <c r="M99" s="608">
        <v>107221.4</v>
      </c>
      <c r="N99" s="608">
        <v>15078.5</v>
      </c>
      <c r="O99" s="607">
        <v>122959.5</v>
      </c>
      <c r="P99" s="608">
        <v>300.60000000000002</v>
      </c>
      <c r="Q99" s="608">
        <v>130.1</v>
      </c>
      <c r="R99" s="608">
        <v>11.6</v>
      </c>
      <c r="S99" s="608">
        <v>3.4</v>
      </c>
      <c r="T99" s="607">
        <v>445.7</v>
      </c>
      <c r="U99" s="602"/>
    </row>
    <row r="100" spans="2:21" x14ac:dyDescent="0.2">
      <c r="B100" s="544" t="s">
        <v>2109</v>
      </c>
      <c r="C100" s="608">
        <v>150.30000000000001</v>
      </c>
      <c r="D100" s="608">
        <v>158505.1</v>
      </c>
      <c r="E100" s="607">
        <v>158655.4</v>
      </c>
      <c r="F100" s="608">
        <v>17153.3</v>
      </c>
      <c r="G100" s="608" t="s">
        <v>431</v>
      </c>
      <c r="H100" s="608">
        <v>11949</v>
      </c>
      <c r="I100" s="608">
        <v>418.6</v>
      </c>
      <c r="J100" s="608" t="s">
        <v>431</v>
      </c>
      <c r="K100" s="607">
        <v>29520.799999999999</v>
      </c>
      <c r="L100" s="608">
        <v>501.7</v>
      </c>
      <c r="M100" s="608">
        <v>113093.9</v>
      </c>
      <c r="N100" s="608">
        <v>15078.5</v>
      </c>
      <c r="O100" s="607">
        <v>128674.1</v>
      </c>
      <c r="P100" s="608">
        <v>289.8</v>
      </c>
      <c r="Q100" s="608">
        <v>157.80000000000001</v>
      </c>
      <c r="R100" s="608">
        <v>9.8000000000000007</v>
      </c>
      <c r="S100" s="608">
        <v>2.9</v>
      </c>
      <c r="T100" s="607">
        <v>460.4</v>
      </c>
      <c r="U100" s="602"/>
    </row>
    <row r="101" spans="2:21" x14ac:dyDescent="0.2">
      <c r="B101" s="544" t="s">
        <v>2058</v>
      </c>
      <c r="C101" s="608">
        <v>337.8</v>
      </c>
      <c r="D101" s="608">
        <v>167581.6</v>
      </c>
      <c r="E101" s="607">
        <v>167919.4</v>
      </c>
      <c r="F101" s="608">
        <v>17204</v>
      </c>
      <c r="G101" s="608" t="s">
        <v>431</v>
      </c>
      <c r="H101" s="608">
        <v>16791.099999999999</v>
      </c>
      <c r="I101" s="608">
        <v>418.6</v>
      </c>
      <c r="J101" s="608" t="s">
        <v>431</v>
      </c>
      <c r="K101" s="607">
        <v>34413.699999999997</v>
      </c>
      <c r="L101" s="608">
        <v>215</v>
      </c>
      <c r="M101" s="608">
        <v>117751.7</v>
      </c>
      <c r="N101" s="608">
        <v>15078.5</v>
      </c>
      <c r="O101" s="607">
        <v>133045.20000000001</v>
      </c>
      <c r="P101" s="608">
        <v>289.8</v>
      </c>
      <c r="Q101" s="608">
        <v>157.80000000000001</v>
      </c>
      <c r="R101" s="608">
        <v>9.8000000000000007</v>
      </c>
      <c r="S101" s="608">
        <v>2.9</v>
      </c>
      <c r="T101" s="607">
        <v>460.4</v>
      </c>
      <c r="U101" s="602"/>
    </row>
    <row r="102" spans="2:21" x14ac:dyDescent="0.2">
      <c r="B102" s="544" t="s">
        <v>2108</v>
      </c>
      <c r="C102" s="608">
        <v>423.5</v>
      </c>
      <c r="D102" s="608">
        <v>175296</v>
      </c>
      <c r="E102" s="607">
        <v>175719.5</v>
      </c>
      <c r="F102" s="608">
        <v>20499.400000000001</v>
      </c>
      <c r="G102" s="608" t="s">
        <v>431</v>
      </c>
      <c r="H102" s="608">
        <v>3619.7</v>
      </c>
      <c r="I102" s="608">
        <v>373.1</v>
      </c>
      <c r="J102" s="608" t="s">
        <v>431</v>
      </c>
      <c r="K102" s="607">
        <v>24492.2</v>
      </c>
      <c r="L102" s="608">
        <v>344.1</v>
      </c>
      <c r="M102" s="608">
        <v>135319.20000000001</v>
      </c>
      <c r="N102" s="608">
        <v>15078.5</v>
      </c>
      <c r="O102" s="607">
        <v>150741.79999999999</v>
      </c>
      <c r="P102" s="608">
        <v>342.4</v>
      </c>
      <c r="Q102" s="608">
        <v>131.69999999999999</v>
      </c>
      <c r="R102" s="608">
        <v>8.8000000000000007</v>
      </c>
      <c r="S102" s="608">
        <v>2.6</v>
      </c>
      <c r="T102" s="607">
        <v>485.5</v>
      </c>
    </row>
    <row r="103" spans="2:21" x14ac:dyDescent="0.2">
      <c r="B103" s="544" t="s">
        <v>2058</v>
      </c>
      <c r="C103" s="608">
        <v>365.3</v>
      </c>
      <c r="D103" s="608">
        <v>184967.2</v>
      </c>
      <c r="E103" s="607">
        <v>185332.5</v>
      </c>
      <c r="F103" s="608">
        <v>20499.400000000001</v>
      </c>
      <c r="G103" s="608" t="s">
        <v>431</v>
      </c>
      <c r="H103" s="608">
        <v>16024.8</v>
      </c>
      <c r="I103" s="608">
        <v>373.1</v>
      </c>
      <c r="J103" s="608" t="s">
        <v>431</v>
      </c>
      <c r="K103" s="607">
        <v>36897.4</v>
      </c>
      <c r="L103" s="608">
        <v>657</v>
      </c>
      <c r="M103" s="608">
        <v>132214.1</v>
      </c>
      <c r="N103" s="608">
        <v>15078.5</v>
      </c>
      <c r="O103" s="607">
        <v>147949.6</v>
      </c>
      <c r="P103" s="608">
        <v>342.4</v>
      </c>
      <c r="Q103" s="608">
        <v>131.69999999999999</v>
      </c>
      <c r="R103" s="608">
        <v>8.8000000000000007</v>
      </c>
      <c r="S103" s="608">
        <v>2.7</v>
      </c>
      <c r="T103" s="607">
        <v>485.5</v>
      </c>
    </row>
    <row r="104" spans="2:21" x14ac:dyDescent="0.2">
      <c r="B104" s="544" t="s">
        <v>2107</v>
      </c>
      <c r="C104" s="608">
        <v>169.3</v>
      </c>
      <c r="D104" s="608">
        <v>195860.1</v>
      </c>
      <c r="E104" s="607">
        <v>196029.4</v>
      </c>
      <c r="F104" s="608">
        <v>23897.4</v>
      </c>
      <c r="G104" s="608" t="s">
        <v>431</v>
      </c>
      <c r="H104" s="608">
        <v>54147.3</v>
      </c>
      <c r="I104" s="608">
        <v>421.3</v>
      </c>
      <c r="J104" s="608" t="s">
        <v>431</v>
      </c>
      <c r="K104" s="607">
        <v>78466</v>
      </c>
      <c r="L104" s="608">
        <v>454</v>
      </c>
      <c r="M104" s="608">
        <v>101463.1</v>
      </c>
      <c r="N104" s="608">
        <v>15078.5</v>
      </c>
      <c r="O104" s="607">
        <v>116995.6</v>
      </c>
      <c r="P104" s="608">
        <v>399.1</v>
      </c>
      <c r="Q104" s="608">
        <v>155.80000000000001</v>
      </c>
      <c r="R104" s="608">
        <v>9.9</v>
      </c>
      <c r="S104" s="608">
        <v>3</v>
      </c>
      <c r="T104" s="607">
        <v>567.79999999999995</v>
      </c>
    </row>
    <row r="105" spans="2:21" x14ac:dyDescent="0.2">
      <c r="B105" s="549" t="s">
        <v>2058</v>
      </c>
      <c r="C105" s="608">
        <v>311.3</v>
      </c>
      <c r="D105" s="608">
        <v>213630.4</v>
      </c>
      <c r="E105" s="607">
        <v>213941.7</v>
      </c>
      <c r="F105" s="608">
        <v>23987.1</v>
      </c>
      <c r="G105" s="608" t="s">
        <v>431</v>
      </c>
      <c r="H105" s="608">
        <v>72675.100000000006</v>
      </c>
      <c r="I105" s="608">
        <v>421.3</v>
      </c>
      <c r="J105" s="608" t="s">
        <v>431</v>
      </c>
      <c r="K105" s="607">
        <v>97083.5</v>
      </c>
      <c r="L105" s="608">
        <v>576.6</v>
      </c>
      <c r="M105" s="608">
        <v>100635.4</v>
      </c>
      <c r="N105" s="608">
        <v>15078.5</v>
      </c>
      <c r="O105" s="607">
        <v>116290.5</v>
      </c>
      <c r="P105" s="608">
        <v>399.1</v>
      </c>
      <c r="Q105" s="608">
        <v>155.80000000000001</v>
      </c>
      <c r="R105" s="608">
        <v>9.9</v>
      </c>
      <c r="S105" s="608">
        <v>3</v>
      </c>
      <c r="T105" s="607">
        <v>567.79999999999995</v>
      </c>
    </row>
    <row r="106" spans="2:21" x14ac:dyDescent="0.2">
      <c r="B106" s="549" t="s">
        <v>2106</v>
      </c>
      <c r="C106" s="608">
        <v>233.2</v>
      </c>
      <c r="D106" s="608">
        <v>229080</v>
      </c>
      <c r="E106" s="607">
        <v>229313.2</v>
      </c>
      <c r="F106" s="608">
        <v>24260.1</v>
      </c>
      <c r="G106" s="608" t="s">
        <v>431</v>
      </c>
      <c r="H106" s="608">
        <v>70008.899999999994</v>
      </c>
      <c r="I106" s="608">
        <v>425.6</v>
      </c>
      <c r="J106" s="608" t="s">
        <v>431</v>
      </c>
      <c r="K106" s="607">
        <v>94694.6</v>
      </c>
      <c r="L106" s="608">
        <v>413.4</v>
      </c>
      <c r="M106" s="608">
        <v>118547.3</v>
      </c>
      <c r="N106" s="608">
        <v>15078.5</v>
      </c>
      <c r="O106" s="607">
        <v>134039.20000000001</v>
      </c>
      <c r="P106" s="608">
        <v>403.1</v>
      </c>
      <c r="Q106" s="608">
        <v>163.4</v>
      </c>
      <c r="R106" s="608">
        <v>10</v>
      </c>
      <c r="S106" s="608">
        <v>3</v>
      </c>
      <c r="T106" s="607">
        <v>579.5</v>
      </c>
    </row>
    <row r="107" spans="2:21" x14ac:dyDescent="0.2">
      <c r="B107" s="544" t="s">
        <v>2058</v>
      </c>
      <c r="C107" s="608">
        <v>334.6</v>
      </c>
      <c r="D107" s="608">
        <v>246572.79999999999</v>
      </c>
      <c r="E107" s="607">
        <v>246907.4</v>
      </c>
      <c r="F107" s="608">
        <v>24275</v>
      </c>
      <c r="G107" s="608" t="s">
        <v>431</v>
      </c>
      <c r="H107" s="608">
        <v>25949.1</v>
      </c>
      <c r="I107" s="608">
        <v>425.6</v>
      </c>
      <c r="J107" s="608" t="s">
        <v>431</v>
      </c>
      <c r="K107" s="607">
        <v>50649.7</v>
      </c>
      <c r="L107" s="608">
        <v>392.6</v>
      </c>
      <c r="M107" s="608">
        <v>180207.2</v>
      </c>
      <c r="N107" s="608">
        <v>15078.5</v>
      </c>
      <c r="O107" s="607">
        <v>195678.2</v>
      </c>
      <c r="P107" s="608">
        <v>403.1</v>
      </c>
      <c r="Q107" s="608">
        <v>163.4</v>
      </c>
      <c r="R107" s="608">
        <v>10</v>
      </c>
      <c r="S107" s="608">
        <v>3</v>
      </c>
      <c r="T107" s="607">
        <v>579.5</v>
      </c>
    </row>
    <row r="108" spans="2:21" x14ac:dyDescent="0.2">
      <c r="B108" s="544" t="s">
        <v>2105</v>
      </c>
      <c r="C108" s="608">
        <v>164.7</v>
      </c>
      <c r="D108" s="608">
        <v>250455.6</v>
      </c>
      <c r="E108" s="607">
        <v>250620.3</v>
      </c>
      <c r="F108" s="608">
        <v>27116.6</v>
      </c>
      <c r="G108" s="608" t="s">
        <v>431</v>
      </c>
      <c r="H108" s="608">
        <v>32381.5</v>
      </c>
      <c r="I108" s="608">
        <v>431</v>
      </c>
      <c r="J108" s="608" t="s">
        <v>431</v>
      </c>
      <c r="K108" s="607">
        <v>59929.1</v>
      </c>
      <c r="L108" s="608">
        <v>305.5</v>
      </c>
      <c r="M108" s="608">
        <v>174664</v>
      </c>
      <c r="N108" s="608">
        <v>15078.5</v>
      </c>
      <c r="O108" s="607">
        <v>190048</v>
      </c>
      <c r="P108" s="608">
        <v>450.3</v>
      </c>
      <c r="Q108" s="608">
        <v>179.7</v>
      </c>
      <c r="R108" s="608">
        <v>10.1</v>
      </c>
      <c r="S108" s="608">
        <v>3</v>
      </c>
      <c r="T108" s="607">
        <v>643.20000000000005</v>
      </c>
    </row>
    <row r="109" spans="2:21" x14ac:dyDescent="0.2">
      <c r="B109" s="544" t="s">
        <v>2058</v>
      </c>
      <c r="C109" s="608">
        <v>456.6</v>
      </c>
      <c r="D109" s="608">
        <v>263227.40000000002</v>
      </c>
      <c r="E109" s="607">
        <v>263684</v>
      </c>
      <c r="F109" s="608">
        <v>27203.3</v>
      </c>
      <c r="G109" s="608" t="s">
        <v>431</v>
      </c>
      <c r="H109" s="608">
        <v>16437.599999999999</v>
      </c>
      <c r="I109" s="608">
        <v>431</v>
      </c>
      <c r="J109" s="608" t="s">
        <v>431</v>
      </c>
      <c r="K109" s="607">
        <v>44071.9</v>
      </c>
      <c r="L109" s="608">
        <v>382.3</v>
      </c>
      <c r="M109" s="608">
        <v>203508.1</v>
      </c>
      <c r="N109" s="608">
        <v>15078.5</v>
      </c>
      <c r="O109" s="607">
        <v>218968.9</v>
      </c>
      <c r="P109" s="608">
        <v>450.3</v>
      </c>
      <c r="Q109" s="608">
        <v>179.7</v>
      </c>
      <c r="R109" s="608">
        <v>10.1</v>
      </c>
      <c r="S109" s="608">
        <v>3</v>
      </c>
      <c r="T109" s="607">
        <v>643.20000000000005</v>
      </c>
    </row>
    <row r="110" spans="2:21" x14ac:dyDescent="0.2">
      <c r="B110" s="544" t="s">
        <v>2104</v>
      </c>
      <c r="C110" s="608">
        <v>219.3</v>
      </c>
      <c r="D110" s="608">
        <v>259144.7</v>
      </c>
      <c r="E110" s="607">
        <v>259363.9</v>
      </c>
      <c r="F110" s="608">
        <v>27515.9</v>
      </c>
      <c r="G110" s="608" t="s">
        <v>431</v>
      </c>
      <c r="H110" s="608">
        <v>21332.6</v>
      </c>
      <c r="I110" s="608">
        <v>487.1</v>
      </c>
      <c r="J110" s="608" t="s">
        <v>431</v>
      </c>
      <c r="K110" s="607">
        <v>49335.6</v>
      </c>
      <c r="L110" s="608">
        <v>407.8</v>
      </c>
      <c r="M110" s="608">
        <v>193850</v>
      </c>
      <c r="N110" s="608">
        <v>15078.5</v>
      </c>
      <c r="O110" s="607">
        <v>209336.3</v>
      </c>
      <c r="P110" s="608">
        <v>454.6</v>
      </c>
      <c r="Q110" s="608">
        <v>222.6</v>
      </c>
      <c r="R110" s="608">
        <v>11.4</v>
      </c>
      <c r="S110" s="608">
        <v>3.4</v>
      </c>
      <c r="T110" s="607">
        <v>692</v>
      </c>
    </row>
    <row r="111" spans="2:21" x14ac:dyDescent="0.2">
      <c r="B111" s="544" t="s">
        <v>2058</v>
      </c>
      <c r="C111" s="608">
        <v>177.4</v>
      </c>
      <c r="D111" s="608">
        <v>283104.90000000002</v>
      </c>
      <c r="E111" s="607">
        <v>283282.3</v>
      </c>
      <c r="F111" s="608">
        <v>27515.9</v>
      </c>
      <c r="G111" s="608" t="s">
        <v>431</v>
      </c>
      <c r="H111" s="608">
        <v>12667.6</v>
      </c>
      <c r="I111" s="608">
        <v>487.1</v>
      </c>
      <c r="J111" s="608" t="s">
        <v>431</v>
      </c>
      <c r="K111" s="607">
        <v>40670.6</v>
      </c>
      <c r="L111" s="608">
        <v>426.2</v>
      </c>
      <c r="M111" s="608">
        <v>226415</v>
      </c>
      <c r="N111" s="608">
        <v>15078.5</v>
      </c>
      <c r="O111" s="607">
        <v>241919.7</v>
      </c>
      <c r="P111" s="608">
        <v>454.6</v>
      </c>
      <c r="Q111" s="608">
        <v>222.6</v>
      </c>
      <c r="R111" s="608">
        <v>11.4</v>
      </c>
      <c r="S111" s="608">
        <v>3.4</v>
      </c>
      <c r="T111" s="607">
        <v>692</v>
      </c>
    </row>
    <row r="112" spans="2:21" x14ac:dyDescent="0.2">
      <c r="B112" s="544" t="s">
        <v>2103</v>
      </c>
      <c r="C112" s="608">
        <v>153.4</v>
      </c>
      <c r="D112" s="608">
        <v>289844.40000000002</v>
      </c>
      <c r="E112" s="607">
        <v>289997.8</v>
      </c>
      <c r="F112" s="608">
        <v>27833.5</v>
      </c>
      <c r="G112" s="608" t="s">
        <v>431</v>
      </c>
      <c r="H112" s="608">
        <v>18718.599999999999</v>
      </c>
      <c r="I112" s="608">
        <v>468.2</v>
      </c>
      <c r="J112" s="608" t="s">
        <v>431</v>
      </c>
      <c r="K112" s="607">
        <v>47020.4</v>
      </c>
      <c r="L112" s="608">
        <v>1417.5</v>
      </c>
      <c r="M112" s="608">
        <v>225757.1</v>
      </c>
      <c r="N112" s="608">
        <v>15078.5</v>
      </c>
      <c r="O112" s="607">
        <v>242253.1</v>
      </c>
      <c r="P112" s="608">
        <v>457.7</v>
      </c>
      <c r="Q112" s="608">
        <v>252.3</v>
      </c>
      <c r="R112" s="608">
        <v>11</v>
      </c>
      <c r="S112" s="608">
        <v>3.3</v>
      </c>
      <c r="T112" s="607">
        <v>724.3</v>
      </c>
    </row>
    <row r="113" spans="2:20" x14ac:dyDescent="0.2">
      <c r="B113" s="544" t="s">
        <v>2058</v>
      </c>
      <c r="C113" s="608">
        <v>258.2</v>
      </c>
      <c r="D113" s="608">
        <v>317870.7</v>
      </c>
      <c r="E113" s="607">
        <v>318128.90000000002</v>
      </c>
      <c r="F113" s="608">
        <v>27880</v>
      </c>
      <c r="G113" s="608" t="s">
        <v>431</v>
      </c>
      <c r="H113" s="608">
        <v>37327</v>
      </c>
      <c r="I113" s="608">
        <v>468.2</v>
      </c>
      <c r="J113" s="608" t="s">
        <v>431</v>
      </c>
      <c r="K113" s="607">
        <v>65675.199999999997</v>
      </c>
      <c r="L113" s="608">
        <v>1710</v>
      </c>
      <c r="M113" s="608">
        <v>234941.7</v>
      </c>
      <c r="N113" s="608">
        <v>15078.5</v>
      </c>
      <c r="O113" s="607">
        <v>251729.5</v>
      </c>
      <c r="P113" s="608">
        <v>457.7</v>
      </c>
      <c r="Q113" s="608">
        <v>252.3</v>
      </c>
      <c r="R113" s="608">
        <v>11</v>
      </c>
      <c r="S113" s="608">
        <v>3.3</v>
      </c>
      <c r="T113" s="607">
        <v>724.3</v>
      </c>
    </row>
    <row r="114" spans="2:20" x14ac:dyDescent="0.2">
      <c r="B114" s="544" t="s">
        <v>2102</v>
      </c>
      <c r="C114" s="608">
        <v>120</v>
      </c>
      <c r="D114" s="608">
        <v>305206.40000000002</v>
      </c>
      <c r="E114" s="607">
        <v>305326.40000000002</v>
      </c>
      <c r="F114" s="608">
        <v>27614.7</v>
      </c>
      <c r="G114" s="608" t="s">
        <v>431</v>
      </c>
      <c r="H114" s="608">
        <v>75279.199999999997</v>
      </c>
      <c r="I114" s="608">
        <v>511.9</v>
      </c>
      <c r="J114" s="608" t="s">
        <v>431</v>
      </c>
      <c r="K114" s="607">
        <v>103405.9</v>
      </c>
      <c r="L114" s="608">
        <v>1835.5</v>
      </c>
      <c r="M114" s="608">
        <v>184270</v>
      </c>
      <c r="N114" s="608">
        <v>15078.5</v>
      </c>
      <c r="O114" s="607">
        <v>201184</v>
      </c>
      <c r="P114" s="608">
        <v>452.3</v>
      </c>
      <c r="Q114" s="608">
        <v>268.7</v>
      </c>
      <c r="R114" s="608">
        <v>12</v>
      </c>
      <c r="S114" s="608">
        <v>3.6</v>
      </c>
      <c r="T114" s="607">
        <v>736.6</v>
      </c>
    </row>
    <row r="115" spans="2:20" x14ac:dyDescent="0.2">
      <c r="B115" s="544" t="s">
        <v>2058</v>
      </c>
      <c r="C115" s="608">
        <v>294.10000000000002</v>
      </c>
      <c r="D115" s="608">
        <v>361635.8</v>
      </c>
      <c r="E115" s="607">
        <v>361929.9</v>
      </c>
      <c r="F115" s="608">
        <v>27672.9</v>
      </c>
      <c r="G115" s="608" t="s">
        <v>431</v>
      </c>
      <c r="H115" s="608">
        <v>64253.5</v>
      </c>
      <c r="I115" s="608">
        <v>511.9</v>
      </c>
      <c r="J115" s="608" t="s">
        <v>431</v>
      </c>
      <c r="K115" s="607">
        <v>92438.3</v>
      </c>
      <c r="L115" s="608">
        <v>1780.8</v>
      </c>
      <c r="M115" s="608">
        <v>251895.7</v>
      </c>
      <c r="N115" s="608">
        <v>15078.5</v>
      </c>
      <c r="O115" s="607">
        <v>268755</v>
      </c>
      <c r="P115" s="608">
        <v>452.3</v>
      </c>
      <c r="Q115" s="608">
        <v>268.7</v>
      </c>
      <c r="R115" s="608">
        <v>12</v>
      </c>
      <c r="S115" s="608">
        <v>3.6</v>
      </c>
      <c r="T115" s="607">
        <v>736.6</v>
      </c>
    </row>
    <row r="116" spans="2:20" x14ac:dyDescent="0.2">
      <c r="B116" s="544" t="s">
        <v>2101</v>
      </c>
      <c r="C116" s="608">
        <v>99.7</v>
      </c>
      <c r="D116" s="608">
        <v>373639</v>
      </c>
      <c r="E116" s="607">
        <v>373738.7</v>
      </c>
      <c r="F116" s="608">
        <v>31002</v>
      </c>
      <c r="G116" s="608" t="s">
        <v>431</v>
      </c>
      <c r="H116" s="608">
        <v>60152.3</v>
      </c>
      <c r="I116" s="608">
        <v>498.6</v>
      </c>
      <c r="J116" s="608" t="s">
        <v>431</v>
      </c>
      <c r="K116" s="607">
        <v>91652.9</v>
      </c>
      <c r="L116" s="608">
        <v>1751.2</v>
      </c>
      <c r="M116" s="608">
        <v>264472.59999999998</v>
      </c>
      <c r="N116" s="608">
        <v>15078.5</v>
      </c>
      <c r="O116" s="607">
        <v>281302.40000000002</v>
      </c>
      <c r="P116" s="608">
        <v>506.1</v>
      </c>
      <c r="Q116" s="608">
        <v>262</v>
      </c>
      <c r="R116" s="608">
        <v>11.7</v>
      </c>
      <c r="S116" s="608">
        <v>3.5</v>
      </c>
      <c r="T116" s="607">
        <v>783.3</v>
      </c>
    </row>
    <row r="117" spans="2:20" x14ac:dyDescent="0.2">
      <c r="B117" s="544" t="s">
        <v>2058</v>
      </c>
      <c r="C117" s="608">
        <v>127.8</v>
      </c>
      <c r="D117" s="608">
        <v>429087.4</v>
      </c>
      <c r="E117" s="607">
        <v>429215.2</v>
      </c>
      <c r="F117" s="608">
        <v>31002</v>
      </c>
      <c r="G117" s="608" t="s">
        <v>431</v>
      </c>
      <c r="H117" s="608">
        <v>57567</v>
      </c>
      <c r="I117" s="608">
        <v>498.6</v>
      </c>
      <c r="J117" s="608" t="s">
        <v>431</v>
      </c>
      <c r="K117" s="607">
        <v>89067.7</v>
      </c>
      <c r="L117" s="608">
        <v>1727.8</v>
      </c>
      <c r="M117" s="608">
        <v>322557.90000000002</v>
      </c>
      <c r="N117" s="608">
        <v>15078.5</v>
      </c>
      <c r="O117" s="607">
        <v>339364.2</v>
      </c>
      <c r="P117" s="608">
        <v>506.1</v>
      </c>
      <c r="Q117" s="608">
        <v>262</v>
      </c>
      <c r="R117" s="608">
        <v>11.7</v>
      </c>
      <c r="S117" s="608">
        <v>3.5</v>
      </c>
      <c r="T117" s="607">
        <v>783.3</v>
      </c>
    </row>
    <row r="118" spans="2:20" x14ac:dyDescent="0.2">
      <c r="B118" s="544" t="s">
        <v>2100</v>
      </c>
      <c r="C118" s="608">
        <v>177.6</v>
      </c>
      <c r="D118" s="608">
        <v>392936.5</v>
      </c>
      <c r="E118" s="607">
        <v>393114.1</v>
      </c>
      <c r="F118" s="608">
        <v>35617.699999999997</v>
      </c>
      <c r="G118" s="608" t="s">
        <v>431</v>
      </c>
      <c r="H118" s="608">
        <v>111027.2</v>
      </c>
      <c r="I118" s="608">
        <v>580.70000000000005</v>
      </c>
      <c r="J118" s="608" t="s">
        <v>431</v>
      </c>
      <c r="K118" s="607">
        <v>147225.5</v>
      </c>
      <c r="L118" s="608">
        <v>1726.7</v>
      </c>
      <c r="M118" s="608">
        <v>243187.20000000001</v>
      </c>
      <c r="N118" s="608">
        <v>78.5</v>
      </c>
      <c r="O118" s="607">
        <v>244992.4</v>
      </c>
      <c r="P118" s="608">
        <v>581.5</v>
      </c>
      <c r="Q118" s="608">
        <v>297.10000000000002</v>
      </c>
      <c r="R118" s="608">
        <v>13.6</v>
      </c>
      <c r="S118" s="608">
        <v>4</v>
      </c>
      <c r="T118" s="607">
        <v>896.2</v>
      </c>
    </row>
    <row r="119" spans="2:20" x14ac:dyDescent="0.2">
      <c r="B119" s="544" t="s">
        <v>2058</v>
      </c>
      <c r="C119" s="608">
        <v>171.5</v>
      </c>
      <c r="D119" s="608">
        <v>457545.7</v>
      </c>
      <c r="E119" s="607">
        <v>457717.3</v>
      </c>
      <c r="F119" s="608">
        <v>35617.699999999997</v>
      </c>
      <c r="G119" s="608" t="s">
        <v>431</v>
      </c>
      <c r="H119" s="608">
        <v>128576.9</v>
      </c>
      <c r="I119" s="608">
        <v>580.70000000000005</v>
      </c>
      <c r="J119" s="608" t="s">
        <v>431</v>
      </c>
      <c r="K119" s="607">
        <v>164775.29999999999</v>
      </c>
      <c r="L119" s="608">
        <v>1729.9</v>
      </c>
      <c r="M119" s="608">
        <v>290237.40000000002</v>
      </c>
      <c r="N119" s="608">
        <v>78.5</v>
      </c>
      <c r="O119" s="607">
        <v>292045.8</v>
      </c>
      <c r="P119" s="608">
        <v>581.5</v>
      </c>
      <c r="Q119" s="608">
        <v>297.10000000000002</v>
      </c>
      <c r="R119" s="608">
        <v>13.6</v>
      </c>
      <c r="S119" s="608">
        <v>4</v>
      </c>
      <c r="T119" s="607">
        <v>896.2</v>
      </c>
    </row>
    <row r="120" spans="2:20" x14ac:dyDescent="0.2">
      <c r="B120" s="544" t="s">
        <v>2099</v>
      </c>
      <c r="C120" s="608">
        <v>126.6</v>
      </c>
      <c r="D120" s="608">
        <v>458247.9</v>
      </c>
      <c r="E120" s="607">
        <v>458374.5</v>
      </c>
      <c r="F120" s="608">
        <v>39378.199999999997</v>
      </c>
      <c r="G120" s="608" t="s">
        <v>431</v>
      </c>
      <c r="H120" s="608">
        <v>245300.3</v>
      </c>
      <c r="I120" s="608">
        <v>528.6</v>
      </c>
      <c r="J120" s="608" t="s">
        <v>431</v>
      </c>
      <c r="K120" s="607">
        <v>285207.2</v>
      </c>
      <c r="L120" s="608">
        <v>1738</v>
      </c>
      <c r="M120" s="608">
        <v>170389.5</v>
      </c>
      <c r="N120" s="608">
        <v>78.5</v>
      </c>
      <c r="O120" s="607">
        <v>172206</v>
      </c>
      <c r="P120" s="608">
        <v>642.1</v>
      </c>
      <c r="Q120" s="608">
        <v>303.2</v>
      </c>
      <c r="R120" s="608">
        <v>12.4</v>
      </c>
      <c r="S120" s="608">
        <v>3.7</v>
      </c>
      <c r="T120" s="607">
        <v>961.3</v>
      </c>
    </row>
    <row r="121" spans="2:20" x14ac:dyDescent="0.2">
      <c r="B121" s="544" t="s">
        <v>2058</v>
      </c>
      <c r="C121" s="608">
        <v>168.9</v>
      </c>
      <c r="D121" s="608">
        <v>511118.2</v>
      </c>
      <c r="E121" s="607">
        <v>511287.1</v>
      </c>
      <c r="F121" s="608">
        <v>39378.199999999997</v>
      </c>
      <c r="G121" s="608" t="s">
        <v>431</v>
      </c>
      <c r="H121" s="608">
        <v>398620.2</v>
      </c>
      <c r="I121" s="608">
        <v>528.6</v>
      </c>
      <c r="J121" s="608" t="s">
        <v>431</v>
      </c>
      <c r="K121" s="607">
        <v>438527.1</v>
      </c>
      <c r="L121" s="608">
        <v>1950.7</v>
      </c>
      <c r="M121" s="608">
        <v>69769.600000000006</v>
      </c>
      <c r="N121" s="608">
        <v>78.5</v>
      </c>
      <c r="O121" s="607">
        <v>71798.8</v>
      </c>
      <c r="P121" s="608">
        <v>642.1</v>
      </c>
      <c r="Q121" s="608">
        <v>303.2</v>
      </c>
      <c r="R121" s="608">
        <v>12.4</v>
      </c>
      <c r="S121" s="608">
        <v>3.7</v>
      </c>
      <c r="T121" s="607">
        <v>961.3</v>
      </c>
    </row>
    <row r="122" spans="2:20" x14ac:dyDescent="0.2">
      <c r="B122" s="544" t="s">
        <v>2098</v>
      </c>
      <c r="C122" s="608">
        <v>214.2</v>
      </c>
      <c r="D122" s="608">
        <v>522676.9</v>
      </c>
      <c r="E122" s="607">
        <v>522891.1</v>
      </c>
      <c r="F122" s="608">
        <v>41246.5</v>
      </c>
      <c r="G122" s="608" t="s">
        <v>431</v>
      </c>
      <c r="H122" s="608">
        <v>459116.6</v>
      </c>
      <c r="I122" s="608">
        <v>535.20000000000005</v>
      </c>
      <c r="J122" s="608" t="s">
        <v>431</v>
      </c>
      <c r="K122" s="607">
        <v>500898.3</v>
      </c>
      <c r="L122" s="608">
        <v>2351.1</v>
      </c>
      <c r="M122" s="608">
        <v>18558.7</v>
      </c>
      <c r="N122" s="608">
        <v>78.5</v>
      </c>
      <c r="O122" s="607">
        <v>20988.3</v>
      </c>
      <c r="P122" s="608">
        <v>671.7</v>
      </c>
      <c r="Q122" s="608">
        <v>316.5</v>
      </c>
      <c r="R122" s="608">
        <v>12.6</v>
      </c>
      <c r="S122" s="608">
        <v>3.7</v>
      </c>
      <c r="T122" s="607">
        <v>1004.5</v>
      </c>
    </row>
    <row r="123" spans="2:20" x14ac:dyDescent="0.2">
      <c r="B123" s="544" t="s">
        <v>2058</v>
      </c>
      <c r="C123" s="608">
        <v>125.8</v>
      </c>
      <c r="D123" s="608">
        <v>595159.19999999995</v>
      </c>
      <c r="E123" s="607">
        <v>595285</v>
      </c>
      <c r="F123" s="608">
        <v>41257</v>
      </c>
      <c r="G123" s="608" t="s">
        <v>431</v>
      </c>
      <c r="H123" s="608">
        <v>514517.5</v>
      </c>
      <c r="I123" s="608">
        <v>535.20000000000005</v>
      </c>
      <c r="J123" s="608" t="s">
        <v>431</v>
      </c>
      <c r="K123" s="607">
        <v>556309.6</v>
      </c>
      <c r="L123" s="608">
        <v>2434.6</v>
      </c>
      <c r="M123" s="608">
        <v>35457.800000000003</v>
      </c>
      <c r="N123" s="608">
        <v>78.5</v>
      </c>
      <c r="O123" s="607">
        <v>37970.9</v>
      </c>
      <c r="P123" s="608">
        <v>671.7</v>
      </c>
      <c r="Q123" s="608">
        <v>316.5</v>
      </c>
      <c r="R123" s="608">
        <v>12.6</v>
      </c>
      <c r="S123" s="608">
        <v>3.7</v>
      </c>
      <c r="T123" s="607">
        <v>1004.5</v>
      </c>
    </row>
    <row r="124" spans="2:20" x14ac:dyDescent="0.2">
      <c r="B124" s="544" t="s">
        <v>2097</v>
      </c>
      <c r="C124" s="608">
        <v>160.80000000000001</v>
      </c>
      <c r="D124" s="608">
        <v>611742.9</v>
      </c>
      <c r="E124" s="607">
        <v>611903.69999999995</v>
      </c>
      <c r="F124" s="608">
        <v>47532.1</v>
      </c>
      <c r="G124" s="608" t="s">
        <v>431</v>
      </c>
      <c r="H124" s="608">
        <v>514138.8</v>
      </c>
      <c r="I124" s="608">
        <v>543.79999999999995</v>
      </c>
      <c r="J124" s="608" t="s">
        <v>431</v>
      </c>
      <c r="K124" s="607">
        <v>562214.69999999995</v>
      </c>
      <c r="L124" s="608">
        <v>2799.2</v>
      </c>
      <c r="M124" s="608">
        <v>45671.5</v>
      </c>
      <c r="N124" s="608">
        <v>78.5</v>
      </c>
      <c r="O124" s="607">
        <v>48549.2</v>
      </c>
      <c r="P124" s="608">
        <v>773.1</v>
      </c>
      <c r="Q124" s="608">
        <v>350.1</v>
      </c>
      <c r="R124" s="608">
        <v>12.8</v>
      </c>
      <c r="S124" s="608">
        <v>3.8</v>
      </c>
      <c r="T124" s="607">
        <v>1139.8</v>
      </c>
    </row>
    <row r="125" spans="2:20" x14ac:dyDescent="0.2">
      <c r="B125" s="544" t="s">
        <v>2058</v>
      </c>
      <c r="C125" s="608">
        <v>126</v>
      </c>
      <c r="D125" s="608">
        <v>690946.2</v>
      </c>
      <c r="E125" s="607">
        <v>691072.2</v>
      </c>
      <c r="F125" s="608">
        <v>47532.1</v>
      </c>
      <c r="G125" s="608" t="s">
        <v>431</v>
      </c>
      <c r="H125" s="608">
        <v>434236.5</v>
      </c>
      <c r="I125" s="608">
        <v>543.79999999999995</v>
      </c>
      <c r="J125" s="608" t="s">
        <v>431</v>
      </c>
      <c r="K125" s="607">
        <v>482312.4</v>
      </c>
      <c r="L125" s="608">
        <v>3067.7</v>
      </c>
      <c r="M125" s="608">
        <v>204473.9</v>
      </c>
      <c r="N125" s="608">
        <v>78.5</v>
      </c>
      <c r="O125" s="607">
        <v>207620.1</v>
      </c>
      <c r="P125" s="608">
        <v>773.1</v>
      </c>
      <c r="Q125" s="608">
        <v>350.1</v>
      </c>
      <c r="R125" s="608">
        <v>12.8</v>
      </c>
      <c r="S125" s="608">
        <v>3.8</v>
      </c>
      <c r="T125" s="607">
        <v>1139.8</v>
      </c>
    </row>
    <row r="126" spans="2:20" x14ac:dyDescent="0.2">
      <c r="B126" s="544" t="s">
        <v>2055</v>
      </c>
      <c r="C126" s="608">
        <v>145.6</v>
      </c>
      <c r="D126" s="608">
        <v>705720.1</v>
      </c>
      <c r="E126" s="607">
        <v>705865.7</v>
      </c>
      <c r="F126" s="608">
        <v>53870</v>
      </c>
      <c r="G126" s="608" t="s">
        <v>431</v>
      </c>
      <c r="H126" s="608">
        <v>484308.4</v>
      </c>
      <c r="I126" s="608">
        <v>593</v>
      </c>
      <c r="J126" s="608" t="s">
        <v>431</v>
      </c>
      <c r="K126" s="607">
        <v>538771.4</v>
      </c>
      <c r="L126" s="608">
        <v>2961.2</v>
      </c>
      <c r="M126" s="608">
        <v>162802.6</v>
      </c>
      <c r="N126" s="608">
        <v>78.5</v>
      </c>
      <c r="O126" s="607">
        <v>165842.29999999999</v>
      </c>
      <c r="P126" s="608">
        <v>876.2</v>
      </c>
      <c r="Q126" s="608">
        <v>357.8</v>
      </c>
      <c r="R126" s="608">
        <v>13.9</v>
      </c>
      <c r="S126" s="608">
        <v>4.0999999999999996</v>
      </c>
      <c r="T126" s="607">
        <v>1252</v>
      </c>
    </row>
    <row r="127" spans="2:20" x14ac:dyDescent="0.2">
      <c r="B127" s="544" t="s">
        <v>2045</v>
      </c>
      <c r="C127" s="608">
        <v>156.6</v>
      </c>
      <c r="D127" s="608">
        <v>769617.5</v>
      </c>
      <c r="E127" s="607">
        <v>769774.1</v>
      </c>
      <c r="F127" s="608">
        <v>53870</v>
      </c>
      <c r="G127" s="608" t="s">
        <v>431</v>
      </c>
      <c r="H127" s="608">
        <v>426373.5</v>
      </c>
      <c r="I127" s="608">
        <v>593</v>
      </c>
      <c r="J127" s="608" t="s">
        <v>431</v>
      </c>
      <c r="K127" s="607">
        <v>480836.5</v>
      </c>
      <c r="L127" s="608">
        <v>2469.6</v>
      </c>
      <c r="M127" s="608">
        <v>285137.5</v>
      </c>
      <c r="N127" s="608">
        <v>78.5</v>
      </c>
      <c r="O127" s="607">
        <v>287685.7</v>
      </c>
      <c r="P127" s="608">
        <v>876.2</v>
      </c>
      <c r="Q127" s="608">
        <v>357.8</v>
      </c>
      <c r="R127" s="608">
        <v>13.9</v>
      </c>
      <c r="S127" s="608">
        <v>4.0999999999999996</v>
      </c>
      <c r="T127" s="607">
        <v>1252</v>
      </c>
    </row>
    <row r="128" spans="2:20" x14ac:dyDescent="0.2">
      <c r="B128" s="544" t="s">
        <v>2054</v>
      </c>
      <c r="C128" s="608">
        <v>139.30000000000001</v>
      </c>
      <c r="D128" s="608">
        <v>784235.9</v>
      </c>
      <c r="E128" s="607">
        <v>784375.2</v>
      </c>
      <c r="F128" s="608">
        <v>76317.3</v>
      </c>
      <c r="G128" s="608" t="s">
        <v>431</v>
      </c>
      <c r="H128" s="608">
        <v>567347.6</v>
      </c>
      <c r="I128" s="608">
        <v>562.6</v>
      </c>
      <c r="J128" s="608" t="s">
        <v>431</v>
      </c>
      <c r="K128" s="607">
        <v>644227.4</v>
      </c>
      <c r="L128" s="608">
        <v>2865.5</v>
      </c>
      <c r="M128" s="608">
        <v>135585.4</v>
      </c>
      <c r="N128" s="608">
        <v>78.5</v>
      </c>
      <c r="O128" s="607">
        <v>138529.4</v>
      </c>
      <c r="P128" s="608">
        <v>1240.4000000000001</v>
      </c>
      <c r="Q128" s="608">
        <v>360.9</v>
      </c>
      <c r="R128" s="608">
        <v>13.2</v>
      </c>
      <c r="S128" s="608">
        <v>3.9</v>
      </c>
      <c r="T128" s="607">
        <v>1618.4</v>
      </c>
    </row>
    <row r="129" spans="2:20" x14ac:dyDescent="0.2">
      <c r="B129" s="544" t="s">
        <v>2045</v>
      </c>
      <c r="C129" s="608">
        <v>140.9</v>
      </c>
      <c r="D129" s="608">
        <v>917808.9</v>
      </c>
      <c r="E129" s="607">
        <v>917949.9</v>
      </c>
      <c r="F129" s="608">
        <v>76317.3</v>
      </c>
      <c r="G129" s="608" t="s">
        <v>431</v>
      </c>
      <c r="H129" s="608">
        <v>561728.69999999995</v>
      </c>
      <c r="I129" s="608">
        <v>562.6</v>
      </c>
      <c r="J129" s="608" t="s">
        <v>431</v>
      </c>
      <c r="K129" s="607">
        <v>638608.5</v>
      </c>
      <c r="L129" s="608">
        <v>2640</v>
      </c>
      <c r="M129" s="608">
        <v>275004.40000000002</v>
      </c>
      <c r="N129" s="608">
        <v>78.5</v>
      </c>
      <c r="O129" s="607">
        <v>277722.90000000002</v>
      </c>
      <c r="P129" s="608">
        <v>1240.4000000000001</v>
      </c>
      <c r="Q129" s="608">
        <v>360.9</v>
      </c>
      <c r="R129" s="608">
        <v>13.2</v>
      </c>
      <c r="S129" s="608">
        <v>3.9</v>
      </c>
      <c r="T129" s="607">
        <v>1618.4</v>
      </c>
    </row>
    <row r="130" spans="2:20" x14ac:dyDescent="0.2">
      <c r="B130" s="544" t="s">
        <v>2053</v>
      </c>
      <c r="C130" s="608">
        <v>135.6</v>
      </c>
      <c r="D130" s="608">
        <v>893292.8</v>
      </c>
      <c r="E130" s="607">
        <v>893428.4</v>
      </c>
      <c r="F130" s="608">
        <v>81277.100000000006</v>
      </c>
      <c r="G130" s="608" t="s">
        <v>431</v>
      </c>
      <c r="H130" s="608">
        <v>697851.6</v>
      </c>
      <c r="I130" s="608">
        <v>638.20000000000005</v>
      </c>
      <c r="J130" s="608" t="s">
        <v>431</v>
      </c>
      <c r="K130" s="607">
        <v>779767</v>
      </c>
      <c r="L130" s="608">
        <v>3012.3</v>
      </c>
      <c r="M130" s="608">
        <v>108830.3</v>
      </c>
      <c r="N130" s="608">
        <v>78.5</v>
      </c>
      <c r="O130" s="607">
        <v>111921.1</v>
      </c>
      <c r="P130" s="608">
        <v>1320.9</v>
      </c>
      <c r="Q130" s="608">
        <v>400.1</v>
      </c>
      <c r="R130" s="608">
        <v>15</v>
      </c>
      <c r="S130" s="608">
        <v>4.4000000000000004</v>
      </c>
      <c r="T130" s="607">
        <v>1740.3</v>
      </c>
    </row>
    <row r="131" spans="2:20" x14ac:dyDescent="0.2">
      <c r="B131" s="544" t="s">
        <v>2045</v>
      </c>
      <c r="C131" s="608">
        <v>187.7</v>
      </c>
      <c r="D131" s="608">
        <v>1076328.6000000001</v>
      </c>
      <c r="E131" s="607">
        <v>1076516.3</v>
      </c>
      <c r="F131" s="608">
        <v>99127.4</v>
      </c>
      <c r="G131" s="608" t="s">
        <v>431</v>
      </c>
      <c r="H131" s="608">
        <v>699199.5</v>
      </c>
      <c r="I131" s="608">
        <v>638.20000000000005</v>
      </c>
      <c r="J131" s="608" t="s">
        <v>431</v>
      </c>
      <c r="K131" s="607">
        <v>798965.2</v>
      </c>
      <c r="L131" s="608">
        <v>2730.4</v>
      </c>
      <c r="M131" s="608">
        <v>272714.7</v>
      </c>
      <c r="N131" s="608">
        <v>78.5</v>
      </c>
      <c r="O131" s="607">
        <v>275523.59999999998</v>
      </c>
      <c r="P131" s="608">
        <v>1608.1</v>
      </c>
      <c r="Q131" s="608">
        <v>400.1</v>
      </c>
      <c r="R131" s="608">
        <v>15</v>
      </c>
      <c r="S131" s="608">
        <v>4.4000000000000004</v>
      </c>
      <c r="T131" s="607">
        <v>2027.5</v>
      </c>
    </row>
    <row r="132" spans="2:20" x14ac:dyDescent="0.2">
      <c r="B132" s="544" t="s">
        <v>2052</v>
      </c>
      <c r="C132" s="608">
        <v>160.69999999999999</v>
      </c>
      <c r="D132" s="608">
        <v>1050148.2</v>
      </c>
      <c r="E132" s="607">
        <v>1050308.8999999999</v>
      </c>
      <c r="F132" s="608">
        <v>122618.6</v>
      </c>
      <c r="G132" s="608" t="s">
        <v>431</v>
      </c>
      <c r="H132" s="608">
        <v>465771.5</v>
      </c>
      <c r="I132" s="608">
        <v>638.20000000000005</v>
      </c>
      <c r="J132" s="608" t="s">
        <v>431</v>
      </c>
      <c r="K132" s="607">
        <v>589028.4</v>
      </c>
      <c r="L132" s="608">
        <v>2722.5</v>
      </c>
      <c r="M132" s="608">
        <v>456070.5</v>
      </c>
      <c r="N132" s="608">
        <v>78.5</v>
      </c>
      <c r="O132" s="607">
        <v>458871.9</v>
      </c>
      <c r="P132" s="608">
        <v>1989.2</v>
      </c>
      <c r="Q132" s="608">
        <v>400.1</v>
      </c>
      <c r="R132" s="608">
        <v>15</v>
      </c>
      <c r="S132" s="608">
        <v>4.4000000000000004</v>
      </c>
      <c r="T132" s="607">
        <v>2408.6</v>
      </c>
    </row>
    <row r="133" spans="2:20" x14ac:dyDescent="0.2">
      <c r="B133" s="544" t="s">
        <v>2045</v>
      </c>
      <c r="C133" s="608">
        <v>205.8</v>
      </c>
      <c r="D133" s="608">
        <v>1225792</v>
      </c>
      <c r="E133" s="607">
        <v>1225997.8</v>
      </c>
      <c r="F133" s="608">
        <v>133004.4</v>
      </c>
      <c r="G133" s="608" t="s">
        <v>431</v>
      </c>
      <c r="H133" s="608">
        <v>147248.20000000001</v>
      </c>
      <c r="I133" s="608">
        <v>683.7</v>
      </c>
      <c r="J133" s="608" t="s">
        <v>431</v>
      </c>
      <c r="K133" s="607">
        <v>280936.3</v>
      </c>
      <c r="L133" s="608">
        <v>2576.5</v>
      </c>
      <c r="M133" s="608">
        <v>939781.7</v>
      </c>
      <c r="N133" s="608">
        <v>78.5</v>
      </c>
      <c r="O133" s="607">
        <v>942436.7</v>
      </c>
      <c r="P133" s="608">
        <v>2157.6999999999998</v>
      </c>
      <c r="Q133" s="608">
        <v>446.5</v>
      </c>
      <c r="R133" s="608">
        <v>16</v>
      </c>
      <c r="S133" s="608">
        <v>4.7</v>
      </c>
      <c r="T133" s="607">
        <v>2624.9</v>
      </c>
    </row>
    <row r="134" spans="2:20" x14ac:dyDescent="0.2">
      <c r="B134" s="544" t="s">
        <v>2051</v>
      </c>
      <c r="C134" s="608">
        <v>129.19999999999999</v>
      </c>
      <c r="D134" s="608">
        <v>1231652.3</v>
      </c>
      <c r="E134" s="607">
        <v>1231781.3999999999</v>
      </c>
      <c r="F134" s="608">
        <v>163592.70000000001</v>
      </c>
      <c r="G134" s="608" t="s">
        <v>431</v>
      </c>
      <c r="H134" s="608">
        <v>343492.3</v>
      </c>
      <c r="I134" s="608">
        <v>683.7</v>
      </c>
      <c r="J134" s="608" t="s">
        <v>431</v>
      </c>
      <c r="K134" s="607">
        <v>507768.6</v>
      </c>
      <c r="L134" s="608">
        <v>2460.1</v>
      </c>
      <c r="M134" s="608">
        <v>718353.1</v>
      </c>
      <c r="N134" s="608">
        <v>78.5</v>
      </c>
      <c r="O134" s="607">
        <v>720891.7</v>
      </c>
      <c r="P134" s="608">
        <v>2653.9</v>
      </c>
      <c r="Q134" s="608">
        <v>446.5</v>
      </c>
      <c r="R134" s="608">
        <v>16</v>
      </c>
      <c r="S134" s="608">
        <v>4.7</v>
      </c>
      <c r="T134" s="607">
        <v>3121.1</v>
      </c>
    </row>
    <row r="135" spans="2:20" x14ac:dyDescent="0.2">
      <c r="B135" s="544" t="s">
        <v>2045</v>
      </c>
      <c r="C135" s="608">
        <v>143.1</v>
      </c>
      <c r="D135" s="608">
        <v>1386195.1</v>
      </c>
      <c r="E135" s="607">
        <v>1386338.2</v>
      </c>
      <c r="F135" s="608">
        <v>203345.6</v>
      </c>
      <c r="G135" s="608" t="s">
        <v>431</v>
      </c>
      <c r="H135" s="608">
        <v>463693.3</v>
      </c>
      <c r="I135" s="608">
        <v>727.7</v>
      </c>
      <c r="J135" s="608" t="s">
        <v>431</v>
      </c>
      <c r="K135" s="607">
        <v>667766.6</v>
      </c>
      <c r="L135" s="608">
        <v>2316.8000000000002</v>
      </c>
      <c r="M135" s="608">
        <v>712411.6</v>
      </c>
      <c r="N135" s="608">
        <v>78.5</v>
      </c>
      <c r="O135" s="607">
        <v>714806.9</v>
      </c>
      <c r="P135" s="608">
        <v>3298.8</v>
      </c>
      <c r="Q135" s="608">
        <v>443.9</v>
      </c>
      <c r="R135" s="608">
        <v>17.100000000000001</v>
      </c>
      <c r="S135" s="608">
        <v>5</v>
      </c>
      <c r="T135" s="607">
        <v>3764.8</v>
      </c>
    </row>
    <row r="136" spans="2:20" x14ac:dyDescent="0.2">
      <c r="B136" s="544" t="s">
        <v>2050</v>
      </c>
      <c r="C136" s="608">
        <v>196.6</v>
      </c>
      <c r="D136" s="608">
        <v>1390933.9</v>
      </c>
      <c r="E136" s="607">
        <v>1391130.5</v>
      </c>
      <c r="F136" s="608">
        <v>212737.5</v>
      </c>
      <c r="G136" s="608" t="s">
        <v>431</v>
      </c>
      <c r="H136" s="608">
        <v>478236.6</v>
      </c>
      <c r="I136" s="609">
        <v>727.7</v>
      </c>
      <c r="J136" s="608" t="s">
        <v>431</v>
      </c>
      <c r="K136" s="607">
        <v>691701.8</v>
      </c>
      <c r="L136" s="608">
        <v>2309.1</v>
      </c>
      <c r="M136" s="608">
        <v>693124</v>
      </c>
      <c r="N136" s="608">
        <v>78.5</v>
      </c>
      <c r="O136" s="607">
        <v>695511.6</v>
      </c>
      <c r="P136" s="608">
        <v>3451.2</v>
      </c>
      <c r="Q136" s="608">
        <v>443.9</v>
      </c>
      <c r="R136" s="608">
        <v>17.100000000000001</v>
      </c>
      <c r="S136" s="608">
        <v>5</v>
      </c>
      <c r="T136" s="607">
        <v>3917.2</v>
      </c>
    </row>
    <row r="137" spans="2:20" x14ac:dyDescent="0.2">
      <c r="B137" s="544" t="s">
        <v>2045</v>
      </c>
      <c r="C137" s="608">
        <v>179.8</v>
      </c>
      <c r="D137" s="608">
        <v>1631209</v>
      </c>
      <c r="E137" s="607">
        <v>1631388.7</v>
      </c>
      <c r="F137" s="608">
        <v>245512</v>
      </c>
      <c r="G137" s="608" t="s">
        <v>431</v>
      </c>
      <c r="H137" s="608">
        <v>527187.80000000005</v>
      </c>
      <c r="I137" s="608">
        <v>789.4</v>
      </c>
      <c r="J137" s="608" t="s">
        <v>431</v>
      </c>
      <c r="K137" s="607">
        <v>773489.3</v>
      </c>
      <c r="L137" s="608">
        <v>2267.3000000000002</v>
      </c>
      <c r="M137" s="608">
        <v>851122.7</v>
      </c>
      <c r="N137" s="608">
        <v>78.5</v>
      </c>
      <c r="O137" s="607">
        <v>853468.6</v>
      </c>
      <c r="P137" s="608">
        <v>3982.9</v>
      </c>
      <c r="Q137" s="608">
        <v>424.1</v>
      </c>
      <c r="R137" s="608">
        <v>18.5</v>
      </c>
      <c r="S137" s="608">
        <v>5.4</v>
      </c>
      <c r="T137" s="607">
        <v>4430.8999999999996</v>
      </c>
    </row>
    <row r="138" spans="2:20" x14ac:dyDescent="0.2">
      <c r="B138" s="544" t="s">
        <v>2049</v>
      </c>
      <c r="C138" s="608">
        <v>176.9</v>
      </c>
      <c r="D138" s="608">
        <v>1624076.8</v>
      </c>
      <c r="E138" s="607">
        <v>1624253.8</v>
      </c>
      <c r="F138" s="608">
        <v>273247.3</v>
      </c>
      <c r="G138" s="608" t="s">
        <v>431</v>
      </c>
      <c r="H138" s="608">
        <v>398419.3</v>
      </c>
      <c r="I138" s="608">
        <v>789.4</v>
      </c>
      <c r="J138" s="608" t="s">
        <v>431</v>
      </c>
      <c r="K138" s="607">
        <v>672456</v>
      </c>
      <c r="L138" s="608">
        <v>2232.4</v>
      </c>
      <c r="M138" s="608">
        <v>944606</v>
      </c>
      <c r="N138" s="608">
        <v>78.5</v>
      </c>
      <c r="O138" s="607">
        <v>946916.9</v>
      </c>
      <c r="P138" s="608">
        <v>4432.8</v>
      </c>
      <c r="Q138" s="608">
        <v>424.1</v>
      </c>
      <c r="R138" s="608">
        <v>18.5</v>
      </c>
      <c r="S138" s="608">
        <v>5.4</v>
      </c>
      <c r="T138" s="607">
        <v>4880.8</v>
      </c>
    </row>
    <row r="139" spans="2:20" x14ac:dyDescent="0.2">
      <c r="B139" s="544" t="s">
        <v>2045</v>
      </c>
      <c r="C139" s="608">
        <v>179.9</v>
      </c>
      <c r="D139" s="608">
        <v>1715174.2</v>
      </c>
      <c r="E139" s="607">
        <v>1715354</v>
      </c>
      <c r="F139" s="608">
        <v>320839.59999999998</v>
      </c>
      <c r="G139" s="608" t="s">
        <v>431</v>
      </c>
      <c r="H139" s="608">
        <v>490136.2</v>
      </c>
      <c r="I139" s="608">
        <v>827.5</v>
      </c>
      <c r="J139" s="608" t="s">
        <v>431</v>
      </c>
      <c r="K139" s="607">
        <v>811803.4</v>
      </c>
      <c r="L139" s="608">
        <v>2091.3000000000002</v>
      </c>
      <c r="M139" s="608">
        <v>895697.9</v>
      </c>
      <c r="N139" s="608">
        <v>78.5</v>
      </c>
      <c r="O139" s="607">
        <v>897867.6</v>
      </c>
      <c r="P139" s="608">
        <v>5204.1000000000004</v>
      </c>
      <c r="Q139" s="608">
        <v>453.9</v>
      </c>
      <c r="R139" s="608">
        <v>19.399999999999999</v>
      </c>
      <c r="S139" s="608">
        <v>5.6</v>
      </c>
      <c r="T139" s="607">
        <v>5683</v>
      </c>
    </row>
    <row r="140" spans="2:20" x14ac:dyDescent="0.2">
      <c r="B140" s="544" t="s">
        <v>2048</v>
      </c>
      <c r="C140" s="608">
        <v>106.6</v>
      </c>
      <c r="D140" s="608">
        <v>1785416.8</v>
      </c>
      <c r="E140" s="607">
        <v>1785523.4</v>
      </c>
      <c r="F140" s="608">
        <v>303220.3</v>
      </c>
      <c r="G140" s="608" t="s">
        <v>431</v>
      </c>
      <c r="H140" s="608">
        <v>367358</v>
      </c>
      <c r="I140" s="608">
        <v>827.5</v>
      </c>
      <c r="J140" s="608" t="s">
        <v>431</v>
      </c>
      <c r="K140" s="607">
        <v>671405.8</v>
      </c>
      <c r="L140" s="608">
        <v>1815</v>
      </c>
      <c r="M140" s="608">
        <v>1106829.2</v>
      </c>
      <c r="N140" s="608">
        <v>78.5</v>
      </c>
      <c r="O140" s="607">
        <v>1108722.7</v>
      </c>
      <c r="P140" s="608">
        <v>4915.8999999999996</v>
      </c>
      <c r="Q140" s="608">
        <v>453.9</v>
      </c>
      <c r="R140" s="608">
        <v>19.399999999999999</v>
      </c>
      <c r="S140" s="608">
        <v>5.6</v>
      </c>
      <c r="T140" s="607">
        <v>5394.9</v>
      </c>
    </row>
    <row r="141" spans="2:20" x14ac:dyDescent="0.2">
      <c r="B141" s="544" t="s">
        <v>2045</v>
      </c>
      <c r="C141" s="608">
        <v>137.5</v>
      </c>
      <c r="D141" s="608">
        <v>2006392.9</v>
      </c>
      <c r="E141" s="607">
        <v>2006530.4</v>
      </c>
      <c r="F141" s="608">
        <v>345346.5</v>
      </c>
      <c r="G141" s="608" t="s">
        <v>431</v>
      </c>
      <c r="H141" s="608">
        <v>205785</v>
      </c>
      <c r="I141" s="608">
        <v>726.7</v>
      </c>
      <c r="J141" s="608" t="s">
        <v>431</v>
      </c>
      <c r="K141" s="607">
        <v>551858.30000000005</v>
      </c>
      <c r="L141" s="608">
        <v>1422</v>
      </c>
      <c r="M141" s="608">
        <v>1447063.6</v>
      </c>
      <c r="N141" s="608">
        <v>78.5</v>
      </c>
      <c r="O141" s="607">
        <v>1448564.1</v>
      </c>
      <c r="P141" s="608">
        <v>5599</v>
      </c>
      <c r="Q141" s="608">
        <v>487</v>
      </c>
      <c r="R141" s="608">
        <v>17</v>
      </c>
      <c r="S141" s="608">
        <v>5</v>
      </c>
      <c r="T141" s="607">
        <v>6108</v>
      </c>
    </row>
    <row r="142" spans="2:20" x14ac:dyDescent="0.2">
      <c r="B142" s="544" t="s">
        <v>2047</v>
      </c>
      <c r="C142" s="608">
        <v>165.6</v>
      </c>
      <c r="D142" s="608">
        <v>2052684.9</v>
      </c>
      <c r="E142" s="607">
        <v>2052850.5</v>
      </c>
      <c r="F142" s="608">
        <v>284698.09999999998</v>
      </c>
      <c r="G142" s="608" t="s">
        <v>431</v>
      </c>
      <c r="H142" s="608">
        <v>100266.4</v>
      </c>
      <c r="I142" s="608">
        <v>726.7</v>
      </c>
      <c r="J142" s="608" t="s">
        <v>431</v>
      </c>
      <c r="K142" s="607">
        <v>385691.3</v>
      </c>
      <c r="L142" s="608">
        <v>926.3</v>
      </c>
      <c r="M142" s="608">
        <v>1661030</v>
      </c>
      <c r="N142" s="608">
        <v>78.5</v>
      </c>
      <c r="O142" s="607">
        <v>1662034.8</v>
      </c>
      <c r="P142" s="608">
        <v>4615.5</v>
      </c>
      <c r="Q142" s="608">
        <v>487</v>
      </c>
      <c r="R142" s="608">
        <v>17</v>
      </c>
      <c r="S142" s="608">
        <v>5</v>
      </c>
      <c r="T142" s="607">
        <v>5124.3999999999996</v>
      </c>
    </row>
    <row r="143" spans="2:20" x14ac:dyDescent="0.2">
      <c r="B143" s="544" t="s">
        <v>2045</v>
      </c>
      <c r="C143" s="608">
        <v>182.7</v>
      </c>
      <c r="D143" s="608">
        <v>2286850.7000000002</v>
      </c>
      <c r="E143" s="607">
        <v>2287033.4</v>
      </c>
      <c r="F143" s="608">
        <v>281689</v>
      </c>
      <c r="G143" s="608" t="s">
        <v>431</v>
      </c>
      <c r="H143" s="608">
        <v>69936.100000000006</v>
      </c>
      <c r="I143" s="608">
        <v>723.4</v>
      </c>
      <c r="J143" s="608" t="s">
        <v>431</v>
      </c>
      <c r="K143" s="607">
        <v>352348.6</v>
      </c>
      <c r="L143" s="608">
        <v>753.8</v>
      </c>
      <c r="M143" s="608">
        <v>1928840.8</v>
      </c>
      <c r="N143" s="608" t="s">
        <v>431</v>
      </c>
      <c r="O143" s="607">
        <v>1929594.6</v>
      </c>
      <c r="P143" s="608">
        <v>4566.6000000000004</v>
      </c>
      <c r="Q143" s="608">
        <v>501.7</v>
      </c>
      <c r="R143" s="608">
        <v>17</v>
      </c>
      <c r="S143" s="608">
        <v>4.9000000000000004</v>
      </c>
      <c r="T143" s="607">
        <v>5090.2</v>
      </c>
    </row>
    <row r="144" spans="2:20" x14ac:dyDescent="0.2">
      <c r="B144" s="544" t="s">
        <v>2046</v>
      </c>
      <c r="C144" s="608">
        <v>108.1</v>
      </c>
      <c r="D144" s="608">
        <v>2312532.5</v>
      </c>
      <c r="E144" s="607">
        <v>2312640.6</v>
      </c>
      <c r="F144" s="608">
        <v>255759.2</v>
      </c>
      <c r="G144" s="608" t="s">
        <v>431</v>
      </c>
      <c r="H144" s="608">
        <v>343217.4</v>
      </c>
      <c r="I144" s="608">
        <v>723.4</v>
      </c>
      <c r="J144" s="608" t="s">
        <v>431</v>
      </c>
      <c r="K144" s="607">
        <v>599700</v>
      </c>
      <c r="L144" s="608">
        <v>420.5</v>
      </c>
      <c r="M144" s="608">
        <v>1707629</v>
      </c>
      <c r="N144" s="608" t="s">
        <v>431</v>
      </c>
      <c r="O144" s="607">
        <v>1708049.5</v>
      </c>
      <c r="P144" s="608">
        <v>4144</v>
      </c>
      <c r="Q144" s="608">
        <v>501.7</v>
      </c>
      <c r="R144" s="608">
        <v>240.4</v>
      </c>
      <c r="S144" s="608">
        <v>4.9000000000000004</v>
      </c>
      <c r="T144" s="607">
        <v>4891</v>
      </c>
    </row>
    <row r="145" spans="2:20" x14ac:dyDescent="0.2">
      <c r="B145" s="544" t="s">
        <v>2045</v>
      </c>
      <c r="C145" s="608">
        <v>190.5</v>
      </c>
      <c r="D145" s="608">
        <v>2500581.1</v>
      </c>
      <c r="E145" s="607">
        <v>2500771.6</v>
      </c>
      <c r="F145" s="608">
        <v>249769.9</v>
      </c>
      <c r="G145" s="608" t="s">
        <v>431</v>
      </c>
      <c r="H145" s="608">
        <v>519720.8</v>
      </c>
      <c r="I145" s="608">
        <v>707.6</v>
      </c>
      <c r="J145" s="608" t="s">
        <v>431</v>
      </c>
      <c r="K145" s="607">
        <v>770198.2</v>
      </c>
      <c r="L145" s="608">
        <v>251.5</v>
      </c>
      <c r="M145" s="608">
        <v>1725479.1</v>
      </c>
      <c r="N145" s="608" t="s">
        <v>431</v>
      </c>
      <c r="O145" s="607">
        <v>1725730.6</v>
      </c>
      <c r="P145" s="608">
        <v>4047</v>
      </c>
      <c r="Q145" s="608">
        <v>555.70000000000005</v>
      </c>
      <c r="R145" s="608">
        <v>235.2</v>
      </c>
      <c r="S145" s="608">
        <v>4.8</v>
      </c>
      <c r="T145" s="607">
        <v>4842.7</v>
      </c>
    </row>
    <row r="146" spans="2:20" x14ac:dyDescent="0.2">
      <c r="B146" s="544" t="s">
        <v>2044</v>
      </c>
      <c r="C146" s="608">
        <v>102.3</v>
      </c>
      <c r="D146" s="608">
        <v>2726518.3</v>
      </c>
      <c r="E146" s="607">
        <v>2726620.6</v>
      </c>
      <c r="F146" s="608">
        <v>252029.5</v>
      </c>
      <c r="G146" s="608" t="s">
        <v>431</v>
      </c>
      <c r="H146" s="608">
        <v>683904.5</v>
      </c>
      <c r="I146" s="608">
        <v>707.6</v>
      </c>
      <c r="J146" s="608" t="s">
        <v>431</v>
      </c>
      <c r="K146" s="607">
        <v>936641.6</v>
      </c>
      <c r="L146" s="608">
        <v>285.39999999999998</v>
      </c>
      <c r="M146" s="608">
        <v>1784816.1</v>
      </c>
      <c r="N146" s="608" t="s">
        <v>431</v>
      </c>
      <c r="O146" s="607">
        <v>1785101.5</v>
      </c>
      <c r="P146" s="608">
        <v>4081.7</v>
      </c>
      <c r="Q146" s="608">
        <v>555.70000000000005</v>
      </c>
      <c r="R146" s="608">
        <v>235.2</v>
      </c>
      <c r="S146" s="608">
        <v>4.8</v>
      </c>
      <c r="T146" s="607">
        <v>4877.3999999999996</v>
      </c>
    </row>
    <row r="147" spans="2:20" x14ac:dyDescent="0.2">
      <c r="B147" s="544" t="s">
        <v>2045</v>
      </c>
      <c r="C147" s="608">
        <v>106.4</v>
      </c>
      <c r="D147" s="608">
        <v>3112781.1</v>
      </c>
      <c r="E147" s="607">
        <f>SUM(C147:D147)</f>
        <v>3112887.5</v>
      </c>
      <c r="F147" s="608">
        <v>232315.8</v>
      </c>
      <c r="G147" s="608" t="s">
        <v>431</v>
      </c>
      <c r="H147" s="608">
        <v>925817.5</v>
      </c>
      <c r="I147" s="608">
        <v>686.6</v>
      </c>
      <c r="J147" s="608" t="s">
        <v>431</v>
      </c>
      <c r="K147" s="607">
        <f>SUM(F147:J147)</f>
        <v>1158819.9000000001</v>
      </c>
      <c r="L147" s="608">
        <v>152.30000000000001</v>
      </c>
      <c r="M147" s="608">
        <v>1949391.1</v>
      </c>
      <c r="N147" s="608">
        <v>0</v>
      </c>
      <c r="O147" s="607">
        <f>SUM(L147:N147)</f>
        <v>1949543.4000000001</v>
      </c>
      <c r="P147" s="608">
        <v>3762.4</v>
      </c>
      <c r="Q147" s="608">
        <v>528.70000000000005</v>
      </c>
      <c r="R147" s="608">
        <v>228.2</v>
      </c>
      <c r="S147" s="608">
        <v>4.7</v>
      </c>
      <c r="T147" s="607">
        <f>SUM(P147:S147)</f>
        <v>4524</v>
      </c>
    </row>
    <row r="148" spans="2:20" x14ac:dyDescent="0.2">
      <c r="B148" s="544" t="s">
        <v>2792</v>
      </c>
      <c r="C148" s="608">
        <v>106</v>
      </c>
      <c r="D148" s="608">
        <v>3424539.9</v>
      </c>
      <c r="E148" s="607">
        <f t="shared" ref="E148:E156" si="0">SUM(C148:D148)</f>
        <v>3424645.9</v>
      </c>
      <c r="F148" s="608">
        <v>263564.5</v>
      </c>
      <c r="G148" s="608" t="s">
        <v>431</v>
      </c>
      <c r="H148" s="608">
        <v>1185840.3</v>
      </c>
      <c r="I148" s="608">
        <v>686.6</v>
      </c>
      <c r="J148" s="608" t="s">
        <v>431</v>
      </c>
      <c r="K148" s="607">
        <f t="shared" ref="K148:K156" si="1">SUM(F148:J148)</f>
        <v>1450091.4000000001</v>
      </c>
      <c r="L148" s="608">
        <v>410.7</v>
      </c>
      <c r="M148" s="608">
        <v>1969113.6</v>
      </c>
      <c r="N148" s="608">
        <v>0</v>
      </c>
      <c r="O148" s="607">
        <f t="shared" ref="O148:O156" si="2">SUM(L148:N148)</f>
        <v>1969524.3</v>
      </c>
      <c r="P148" s="608">
        <v>4268.5</v>
      </c>
      <c r="Q148" s="608">
        <v>528.70000000000005</v>
      </c>
      <c r="R148" s="608">
        <v>228.2</v>
      </c>
      <c r="S148" s="608">
        <v>4.7</v>
      </c>
      <c r="T148" s="607">
        <f t="shared" ref="T148:T156" si="3">SUM(P148:S148)</f>
        <v>5030.0999999999995</v>
      </c>
    </row>
    <row r="149" spans="2:20" x14ac:dyDescent="0.2">
      <c r="B149" s="544" t="s">
        <v>2045</v>
      </c>
      <c r="C149" s="608">
        <v>149.476</v>
      </c>
      <c r="D149" s="608">
        <v>3598564.2990000001</v>
      </c>
      <c r="E149" s="607">
        <f t="shared" si="0"/>
        <v>3598713.7749999999</v>
      </c>
      <c r="F149" s="608">
        <v>251514.05300000001</v>
      </c>
      <c r="G149" s="608" t="s">
        <v>431</v>
      </c>
      <c r="H149" s="608">
        <v>846749.76199999999</v>
      </c>
      <c r="I149" s="608">
        <v>668.04399999999998</v>
      </c>
      <c r="J149" s="608" t="s">
        <v>431</v>
      </c>
      <c r="K149" s="607">
        <f t="shared" si="1"/>
        <v>1098931.8589999999</v>
      </c>
      <c r="L149" s="608">
        <v>174.42599999999999</v>
      </c>
      <c r="M149" s="608">
        <v>2494841.7179999999</v>
      </c>
      <c r="N149" s="608">
        <v>0</v>
      </c>
      <c r="O149" s="607">
        <f t="shared" si="2"/>
        <v>2495016.1439999999</v>
      </c>
      <c r="P149" s="608">
        <v>4071.7820000000002</v>
      </c>
      <c r="Q149" s="608">
        <v>467.39</v>
      </c>
      <c r="R149" s="608">
        <v>222.024</v>
      </c>
      <c r="S149" s="608">
        <v>4.5759999999999996</v>
      </c>
      <c r="T149" s="607">
        <f t="shared" si="3"/>
        <v>4765.7720000000008</v>
      </c>
    </row>
    <row r="150" spans="2:20" x14ac:dyDescent="0.2">
      <c r="B150" s="544" t="s">
        <v>2793</v>
      </c>
      <c r="C150" s="608">
        <v>111.40600000000001</v>
      </c>
      <c r="D150" s="608">
        <v>4167135.807</v>
      </c>
      <c r="E150" s="607">
        <f t="shared" si="0"/>
        <v>4167247.213</v>
      </c>
      <c r="F150" s="608">
        <v>270361.20199999999</v>
      </c>
      <c r="G150" s="608" t="s">
        <v>431</v>
      </c>
      <c r="H150" s="608">
        <v>1546167.044</v>
      </c>
      <c r="I150" s="608">
        <v>697.55399999999997</v>
      </c>
      <c r="J150" s="608" t="s">
        <v>431</v>
      </c>
      <c r="K150" s="607">
        <f t="shared" si="1"/>
        <v>1817225.8</v>
      </c>
      <c r="L150" s="608">
        <v>861.86</v>
      </c>
      <c r="M150" s="608">
        <v>2344098.193</v>
      </c>
      <c r="N150" s="608">
        <v>0</v>
      </c>
      <c r="O150" s="607">
        <f t="shared" si="2"/>
        <v>2344960.0529999998</v>
      </c>
      <c r="P150" s="608">
        <v>4374.5379999999996</v>
      </c>
      <c r="Q150" s="608">
        <v>450.221</v>
      </c>
      <c r="R150" s="608">
        <v>231.83199999999999</v>
      </c>
      <c r="S150" s="608">
        <v>4.7690000000000001</v>
      </c>
      <c r="T150" s="607">
        <f t="shared" si="3"/>
        <v>5061.3600000000006</v>
      </c>
    </row>
    <row r="151" spans="2:20" x14ac:dyDescent="0.2">
      <c r="B151" s="544" t="s">
        <v>2045</v>
      </c>
      <c r="C151" s="608">
        <v>185.364</v>
      </c>
      <c r="D151" s="608">
        <v>4160069.7910000002</v>
      </c>
      <c r="E151" s="607">
        <f t="shared" si="0"/>
        <v>4160255.1550000003</v>
      </c>
      <c r="F151" s="608">
        <v>297138.96899999998</v>
      </c>
      <c r="G151" s="608" t="s">
        <v>431</v>
      </c>
      <c r="H151" s="608">
        <v>1124603.1599999999</v>
      </c>
      <c r="I151" s="608">
        <v>697.55399999999997</v>
      </c>
      <c r="J151" s="608" t="s">
        <v>431</v>
      </c>
      <c r="K151" s="607">
        <f t="shared" si="1"/>
        <v>1422439.683</v>
      </c>
      <c r="L151" s="608">
        <v>869.80200000000002</v>
      </c>
      <c r="M151" s="608">
        <v>2731451.037</v>
      </c>
      <c r="N151" s="608">
        <v>0</v>
      </c>
      <c r="O151" s="607">
        <f t="shared" si="2"/>
        <v>2732320.8390000002</v>
      </c>
      <c r="P151" s="608">
        <v>4807.8109999999997</v>
      </c>
      <c r="Q151" s="608">
        <v>450.221</v>
      </c>
      <c r="R151" s="608">
        <v>231.83199999999999</v>
      </c>
      <c r="S151" s="608">
        <v>4.7690000000000001</v>
      </c>
      <c r="T151" s="607">
        <f t="shared" si="3"/>
        <v>5494.6329999999998</v>
      </c>
    </row>
    <row r="152" spans="2:20" x14ac:dyDescent="0.2">
      <c r="B152" s="544" t="s">
        <v>2794</v>
      </c>
      <c r="C152" s="608">
        <v>196.71299999999999</v>
      </c>
      <c r="D152" s="608">
        <v>4689317.47</v>
      </c>
      <c r="E152" s="607">
        <f t="shared" si="0"/>
        <v>4689514.1830000002</v>
      </c>
      <c r="F152" s="608">
        <v>313461.13299999997</v>
      </c>
      <c r="G152" s="608" t="s">
        <v>431</v>
      </c>
      <c r="H152" s="608">
        <v>32973.803999999996</v>
      </c>
      <c r="I152" s="608">
        <v>697.55399999999997</v>
      </c>
      <c r="J152" s="608" t="s">
        <v>431</v>
      </c>
      <c r="K152" s="607">
        <f t="shared" si="1"/>
        <v>347132.49099999998</v>
      </c>
      <c r="L152" s="608">
        <v>989.75300000000004</v>
      </c>
      <c r="M152" s="608">
        <v>4335637.1229999997</v>
      </c>
      <c r="N152" s="608">
        <v>0</v>
      </c>
      <c r="O152" s="607">
        <f t="shared" si="2"/>
        <v>4336626.8759999992</v>
      </c>
      <c r="P152" s="608">
        <v>5067.9939999999997</v>
      </c>
      <c r="Q152" s="608">
        <v>450.221</v>
      </c>
      <c r="R152" s="608">
        <v>231.83199999999999</v>
      </c>
      <c r="S152" s="608">
        <v>4.7690000000000001</v>
      </c>
      <c r="T152" s="607">
        <f t="shared" si="3"/>
        <v>5754.8160000000007</v>
      </c>
    </row>
    <row r="153" spans="2:20" x14ac:dyDescent="0.2">
      <c r="B153" s="544" t="s">
        <v>2045</v>
      </c>
      <c r="C153" s="608">
        <v>131.803</v>
      </c>
      <c r="D153" s="608">
        <v>4822473.4280000003</v>
      </c>
      <c r="E153" s="607">
        <f t="shared" si="0"/>
        <v>4822605.2310000006</v>
      </c>
      <c r="F153" s="608">
        <v>351720.70899999997</v>
      </c>
      <c r="G153" s="608" t="s">
        <v>431</v>
      </c>
      <c r="H153" s="608">
        <v>473435.41000000003</v>
      </c>
      <c r="I153" s="608">
        <v>763.024</v>
      </c>
      <c r="J153" s="608" t="s">
        <v>431</v>
      </c>
      <c r="K153" s="607">
        <f t="shared" si="1"/>
        <v>825919.14299999992</v>
      </c>
      <c r="L153" s="608">
        <v>1056.4770000000001</v>
      </c>
      <c r="M153" s="608">
        <v>3989156.1830000002</v>
      </c>
      <c r="N153" s="608">
        <v>0</v>
      </c>
      <c r="O153" s="607">
        <f t="shared" si="2"/>
        <v>3990212.66</v>
      </c>
      <c r="P153" s="608">
        <v>5686.1310000000003</v>
      </c>
      <c r="Q153" s="608">
        <v>528.51</v>
      </c>
      <c r="R153" s="608">
        <v>253.59100000000001</v>
      </c>
      <c r="S153" s="608">
        <v>5.1959999999999997</v>
      </c>
      <c r="T153" s="607">
        <f t="shared" si="3"/>
        <v>6473.4280000000008</v>
      </c>
    </row>
    <row r="154" spans="2:20" x14ac:dyDescent="0.2">
      <c r="B154" s="544" t="s">
        <v>2795</v>
      </c>
      <c r="C154" s="608">
        <v>198.76499999999999</v>
      </c>
      <c r="D154" s="608">
        <v>5318986.76</v>
      </c>
      <c r="E154" s="607">
        <f t="shared" si="0"/>
        <v>5319185.5249999994</v>
      </c>
      <c r="F154" s="608">
        <v>468625.00199999998</v>
      </c>
      <c r="G154" s="608" t="s">
        <v>431</v>
      </c>
      <c r="H154" s="608">
        <v>481371.32699999999</v>
      </c>
      <c r="I154" s="608">
        <v>763.024</v>
      </c>
      <c r="J154" s="608" t="s">
        <v>431</v>
      </c>
      <c r="K154" s="607">
        <f t="shared" si="1"/>
        <v>950759.35299999989</v>
      </c>
      <c r="L154" s="608">
        <v>1039.412</v>
      </c>
      <c r="M154" s="608">
        <v>4359025.7209999999</v>
      </c>
      <c r="N154" s="608">
        <v>0</v>
      </c>
      <c r="O154" s="607">
        <f t="shared" si="2"/>
        <v>4360065.1329999994</v>
      </c>
      <c r="P154" s="608">
        <v>7573.7420000000002</v>
      </c>
      <c r="Q154" s="608">
        <v>528.51</v>
      </c>
      <c r="R154" s="608">
        <v>253.59100000000001</v>
      </c>
      <c r="S154" s="608">
        <v>5.1959999999999997</v>
      </c>
      <c r="T154" s="607">
        <f t="shared" si="3"/>
        <v>8361.0390000000007</v>
      </c>
    </row>
    <row r="155" spans="2:20" x14ac:dyDescent="0.2">
      <c r="B155" s="544" t="s">
        <v>2045</v>
      </c>
      <c r="C155" s="608">
        <v>196.33699999999999</v>
      </c>
      <c r="D155" s="608">
        <v>5635198.8339999998</v>
      </c>
      <c r="E155" s="607">
        <f t="shared" si="0"/>
        <v>5635395.1710000001</v>
      </c>
      <c r="F155" s="608">
        <v>471035.79599999997</v>
      </c>
      <c r="G155" s="608" t="s">
        <v>431</v>
      </c>
      <c r="H155" s="608">
        <v>334342.56099999999</v>
      </c>
      <c r="I155" s="608">
        <v>997.29200000000003</v>
      </c>
      <c r="J155" s="608" t="s">
        <v>431</v>
      </c>
      <c r="K155" s="607">
        <f t="shared" si="1"/>
        <v>806375.64899999998</v>
      </c>
      <c r="L155" s="608">
        <v>842.05799999999999</v>
      </c>
      <c r="M155" s="608">
        <v>4819555.6979999999</v>
      </c>
      <c r="N155" s="608">
        <v>0</v>
      </c>
      <c r="O155" s="607">
        <f t="shared" si="2"/>
        <v>4820397.7560000001</v>
      </c>
      <c r="P155" s="608">
        <v>7612.7039999999997</v>
      </c>
      <c r="Q155" s="608">
        <v>670.88699999999994</v>
      </c>
      <c r="R155" s="608">
        <v>331.44900000000001</v>
      </c>
      <c r="S155" s="608">
        <v>6.726</v>
      </c>
      <c r="T155" s="607">
        <f t="shared" si="3"/>
        <v>8621.7660000000014</v>
      </c>
    </row>
    <row r="156" spans="2:20" x14ac:dyDescent="0.2">
      <c r="B156" s="544" t="s">
        <v>2796</v>
      </c>
      <c r="C156" s="608">
        <v>186.15100000000001</v>
      </c>
      <c r="D156" s="608">
        <v>6492086.2259999998</v>
      </c>
      <c r="E156" s="607">
        <f t="shared" si="0"/>
        <v>6492272.3769999994</v>
      </c>
      <c r="F156" s="608">
        <v>585959.31099999999</v>
      </c>
      <c r="G156" s="608" t="s">
        <v>431</v>
      </c>
      <c r="H156" s="608">
        <v>162406.005</v>
      </c>
      <c r="I156" s="608">
        <v>997.29200000000003</v>
      </c>
      <c r="J156" s="608" t="s">
        <v>431</v>
      </c>
      <c r="K156" s="607">
        <f t="shared" si="1"/>
        <v>749362.60800000001</v>
      </c>
      <c r="L156" s="608">
        <v>465.14600000000002</v>
      </c>
      <c r="M156" s="608">
        <v>5731966.267</v>
      </c>
      <c r="N156" s="608">
        <v>0</v>
      </c>
      <c r="O156" s="607">
        <f t="shared" si="2"/>
        <v>5732431.4129999997</v>
      </c>
      <c r="P156" s="608">
        <v>9469.2939999999999</v>
      </c>
      <c r="Q156" s="608">
        <v>670.88699999999994</v>
      </c>
      <c r="R156" s="608">
        <v>331.44900000000001</v>
      </c>
      <c r="S156" s="608">
        <v>6.726</v>
      </c>
      <c r="T156" s="607">
        <f t="shared" si="3"/>
        <v>10478.356000000002</v>
      </c>
    </row>
    <row r="157" spans="2:20" ht="12" thickBot="1" x14ac:dyDescent="0.25">
      <c r="B157" s="606"/>
      <c r="C157" s="605"/>
      <c r="D157" s="605"/>
      <c r="E157" s="605"/>
      <c r="F157" s="605"/>
      <c r="G157" s="605"/>
      <c r="H157" s="605"/>
      <c r="I157" s="605"/>
      <c r="J157" s="605"/>
      <c r="K157" s="605"/>
      <c r="L157" s="605"/>
      <c r="M157" s="605"/>
      <c r="N157" s="605"/>
      <c r="O157" s="605"/>
      <c r="P157" s="605"/>
      <c r="Q157" s="605"/>
      <c r="R157" s="605"/>
      <c r="S157" s="605"/>
      <c r="T157" s="605"/>
    </row>
    <row r="158" spans="2:20" ht="12" thickTop="1" x14ac:dyDescent="0.2">
      <c r="B158" s="602" t="s">
        <v>2096</v>
      </c>
      <c r="C158" s="602"/>
      <c r="D158" s="602"/>
      <c r="E158" s="602"/>
      <c r="F158" s="602"/>
      <c r="G158" s="602"/>
      <c r="H158" s="602"/>
      <c r="I158" s="602"/>
      <c r="J158" s="602"/>
      <c r="K158" s="602"/>
      <c r="L158" s="602"/>
      <c r="M158" s="602"/>
      <c r="N158" s="602"/>
      <c r="O158" s="602"/>
      <c r="P158" s="602"/>
      <c r="R158" s="602"/>
    </row>
    <row r="159" spans="2:20" x14ac:dyDescent="0.2">
      <c r="D159" s="603"/>
      <c r="E159" s="603"/>
      <c r="F159" s="603"/>
      <c r="G159" s="603"/>
      <c r="H159" s="603"/>
      <c r="I159" s="603"/>
      <c r="J159" s="603"/>
      <c r="K159" s="603"/>
      <c r="L159" s="603"/>
      <c r="M159" s="603"/>
      <c r="N159" s="604"/>
      <c r="O159" s="604"/>
      <c r="P159" s="604"/>
      <c r="Q159" s="604"/>
      <c r="R159" s="604"/>
    </row>
    <row r="160" spans="2:20" x14ac:dyDescent="0.2">
      <c r="D160" s="603"/>
      <c r="E160" s="603"/>
      <c r="F160" s="603"/>
      <c r="G160" s="603"/>
      <c r="H160" s="603"/>
      <c r="I160" s="603"/>
      <c r="J160" s="603"/>
      <c r="K160" s="603"/>
      <c r="L160" s="603"/>
      <c r="M160" s="603"/>
      <c r="N160" s="602"/>
      <c r="O160" s="602"/>
      <c r="P160" s="602"/>
      <c r="Q160" s="602"/>
      <c r="R160" s="602"/>
    </row>
    <row r="161" spans="2:18" x14ac:dyDescent="0.2">
      <c r="B161" s="603" t="s">
        <v>2095</v>
      </c>
      <c r="D161" s="602"/>
      <c r="E161" s="602"/>
      <c r="F161" s="602"/>
      <c r="G161" s="602"/>
      <c r="H161" s="602"/>
      <c r="I161" s="602"/>
      <c r="J161" s="602"/>
      <c r="K161" s="602"/>
      <c r="L161" s="602"/>
      <c r="M161" s="602"/>
      <c r="N161" s="602"/>
      <c r="O161" s="602"/>
      <c r="P161" s="602"/>
      <c r="Q161" s="602"/>
      <c r="R161" s="602"/>
    </row>
    <row r="162" spans="2:18" x14ac:dyDescent="0.2">
      <c r="B162" s="603" t="s">
        <v>2094</v>
      </c>
      <c r="D162" s="602"/>
      <c r="E162" s="602"/>
      <c r="F162" s="602"/>
      <c r="G162" s="602"/>
      <c r="H162" s="602"/>
      <c r="I162" s="602"/>
      <c r="J162" s="602"/>
      <c r="K162" s="602"/>
      <c r="L162" s="602"/>
      <c r="M162" s="602"/>
      <c r="N162" s="602"/>
      <c r="O162" s="602"/>
      <c r="P162" s="602"/>
      <c r="Q162" s="602"/>
      <c r="R162" s="602"/>
    </row>
    <row r="163" spans="2:18" x14ac:dyDescent="0.2">
      <c r="B163" s="602" t="s">
        <v>2093</v>
      </c>
      <c r="D163" s="602"/>
      <c r="E163" s="602"/>
      <c r="F163" s="602"/>
      <c r="G163" s="602"/>
      <c r="H163" s="602"/>
      <c r="I163" s="602"/>
      <c r="J163" s="602"/>
      <c r="K163" s="602"/>
      <c r="L163" s="602"/>
      <c r="M163" s="602"/>
      <c r="N163" s="602"/>
      <c r="O163" s="602"/>
      <c r="P163" s="602"/>
      <c r="Q163" s="602"/>
      <c r="R163" s="602"/>
    </row>
    <row r="164" spans="2:18" x14ac:dyDescent="0.2">
      <c r="B164" s="602" t="s">
        <v>2092</v>
      </c>
      <c r="D164" s="602"/>
      <c r="E164" s="602"/>
      <c r="F164" s="602"/>
      <c r="G164" s="602"/>
      <c r="H164" s="602"/>
      <c r="I164" s="602"/>
      <c r="J164" s="602"/>
      <c r="K164" s="602"/>
      <c r="L164" s="602"/>
      <c r="M164" s="602"/>
      <c r="N164" s="602"/>
      <c r="O164" s="602"/>
      <c r="P164" s="602"/>
      <c r="Q164" s="602"/>
      <c r="R164" s="602"/>
    </row>
    <row r="165" spans="2:18" x14ac:dyDescent="0.2">
      <c r="B165" s="602" t="s">
        <v>2091</v>
      </c>
      <c r="C165" s="602"/>
      <c r="D165" s="602"/>
      <c r="E165" s="602"/>
      <c r="F165" s="602"/>
      <c r="G165" s="602"/>
      <c r="H165" s="602"/>
      <c r="I165" s="602"/>
      <c r="J165" s="602"/>
      <c r="K165" s="602"/>
      <c r="L165" s="602"/>
      <c r="M165" s="602"/>
      <c r="N165" s="602"/>
      <c r="O165" s="602"/>
      <c r="P165" s="602"/>
      <c r="Q165" s="602"/>
      <c r="R165" s="602"/>
    </row>
    <row r="166" spans="2:18" x14ac:dyDescent="0.2">
      <c r="B166" s="602" t="s">
        <v>2090</v>
      </c>
    </row>
  </sheetData>
  <mergeCells count="8">
    <mergeCell ref="B6:B10"/>
    <mergeCell ref="F6:T6"/>
    <mergeCell ref="F7:K7"/>
    <mergeCell ref="C6:D6"/>
    <mergeCell ref="E6:E10"/>
    <mergeCell ref="L7:O7"/>
    <mergeCell ref="P7:T7"/>
    <mergeCell ref="G8:H8"/>
  </mergeCells>
  <pageMargins left="0.75" right="0.75" top="1" bottom="1" header="0.5" footer="0.5"/>
  <pageSetup scale="90" orientation="portrait" horizontalDpi="1200" verticalDpi="12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637"/>
  <sheetViews>
    <sheetView topLeftCell="A599" workbookViewId="0">
      <selection activeCell="E589" sqref="E589:R635"/>
    </sheetView>
  </sheetViews>
  <sheetFormatPr defaultRowHeight="12.75" x14ac:dyDescent="0.2"/>
  <cols>
    <col min="1" max="1" width="4.28515625" style="4" customWidth="1"/>
    <col min="2" max="2" width="5.5703125" style="260" customWidth="1"/>
    <col min="3" max="3" width="4.7109375" style="261" customWidth="1"/>
    <col min="4" max="4" width="15.28515625" style="261" bestFit="1" customWidth="1"/>
    <col min="5" max="10" width="6.28515625" style="4" customWidth="1"/>
    <col min="11" max="11" width="6.85546875" style="4" bestFit="1" customWidth="1"/>
    <col min="12" max="18" width="6.28515625" style="4" customWidth="1"/>
    <col min="19" max="16384" width="9.140625" style="4"/>
  </cols>
  <sheetData>
    <row r="1" spans="2:18" x14ac:dyDescent="0.2">
      <c r="B1" s="255"/>
      <c r="C1" s="256"/>
      <c r="D1" s="256"/>
      <c r="E1" s="75"/>
      <c r="F1" s="75"/>
      <c r="G1" s="75"/>
      <c r="H1" s="75"/>
      <c r="I1" s="75"/>
      <c r="J1" s="75"/>
      <c r="K1" s="75"/>
      <c r="L1" s="75"/>
      <c r="M1" s="75"/>
      <c r="N1" s="75"/>
      <c r="O1" s="75"/>
      <c r="P1" s="75"/>
      <c r="Q1" s="75"/>
      <c r="R1" s="75"/>
    </row>
    <row r="2" spans="2:18" ht="18.75" x14ac:dyDescent="0.3">
      <c r="B2" s="1227" t="s">
        <v>1972</v>
      </c>
      <c r="C2" s="1227"/>
      <c r="D2" s="1227"/>
      <c r="E2" s="1227"/>
      <c r="F2" s="1227"/>
      <c r="G2" s="1227"/>
      <c r="H2" s="1227"/>
      <c r="I2" s="1227"/>
      <c r="J2" s="1227"/>
      <c r="K2" s="1227"/>
      <c r="L2" s="1227"/>
      <c r="M2" s="1227"/>
      <c r="N2" s="1227"/>
      <c r="O2" s="1227"/>
      <c r="P2" s="1227"/>
      <c r="Q2" s="1227"/>
      <c r="R2" s="1227"/>
    </row>
    <row r="3" spans="2:18" x14ac:dyDescent="0.2">
      <c r="B3" s="255"/>
      <c r="C3" s="256"/>
      <c r="D3" s="256"/>
      <c r="E3" s="75"/>
      <c r="F3" s="75"/>
      <c r="G3" s="75"/>
      <c r="H3" s="75"/>
      <c r="I3" s="75"/>
      <c r="J3" s="75"/>
      <c r="K3" s="75"/>
      <c r="L3" s="75"/>
      <c r="M3" s="75"/>
      <c r="N3" s="75"/>
      <c r="O3" s="75"/>
      <c r="P3" s="75"/>
      <c r="Q3" s="75"/>
      <c r="R3" s="75"/>
    </row>
    <row r="4" spans="2:18" ht="13.5" thickBot="1" x14ac:dyDescent="0.25">
      <c r="B4" s="1228" t="s">
        <v>478</v>
      </c>
      <c r="C4" s="1228"/>
      <c r="D4" s="1228"/>
      <c r="E4" s="1228"/>
      <c r="F4" s="1228"/>
      <c r="G4" s="1228"/>
      <c r="H4" s="1228"/>
      <c r="I4" s="1228"/>
      <c r="J4" s="1228"/>
      <c r="K4" s="1228"/>
      <c r="L4" s="1228"/>
      <c r="M4" s="1228"/>
      <c r="N4" s="1228"/>
      <c r="O4" s="1228"/>
      <c r="P4" s="1228"/>
      <c r="Q4" s="1228"/>
      <c r="R4" s="1228"/>
    </row>
    <row r="5" spans="2:18" x14ac:dyDescent="0.2">
      <c r="B5" s="1229" t="s">
        <v>1523</v>
      </c>
      <c r="C5" s="1229"/>
      <c r="D5" s="1229"/>
      <c r="E5" s="1226" t="s">
        <v>1517</v>
      </c>
      <c r="F5" s="1226"/>
      <c r="G5" s="1226" t="s">
        <v>1518</v>
      </c>
      <c r="H5" s="1226"/>
      <c r="I5" s="1226" t="s">
        <v>1527</v>
      </c>
      <c r="J5" s="1226"/>
      <c r="K5" s="1226" t="s">
        <v>1519</v>
      </c>
      <c r="L5" s="1226"/>
      <c r="M5" s="1226" t="s">
        <v>1520</v>
      </c>
      <c r="N5" s="1226"/>
      <c r="O5" s="1226" t="s">
        <v>1521</v>
      </c>
      <c r="P5" s="1226"/>
      <c r="Q5" s="1226" t="s">
        <v>1522</v>
      </c>
      <c r="R5" s="1226"/>
    </row>
    <row r="6" spans="2:18" ht="13.5" thickBot="1" x14ac:dyDescent="0.25">
      <c r="B6" s="1230"/>
      <c r="C6" s="1230"/>
      <c r="D6" s="1230"/>
      <c r="E6" s="393" t="s">
        <v>1524</v>
      </c>
      <c r="F6" s="393" t="s">
        <v>1525</v>
      </c>
      <c r="G6" s="393" t="s">
        <v>1524</v>
      </c>
      <c r="H6" s="393" t="s">
        <v>1525</v>
      </c>
      <c r="I6" s="393" t="s">
        <v>1524</v>
      </c>
      <c r="J6" s="393" t="s">
        <v>1525</v>
      </c>
      <c r="K6" s="393" t="s">
        <v>1524</v>
      </c>
      <c r="L6" s="393" t="s">
        <v>1525</v>
      </c>
      <c r="M6" s="393" t="s">
        <v>1524</v>
      </c>
      <c r="N6" s="393" t="s">
        <v>1525</v>
      </c>
      <c r="O6" s="393" t="s">
        <v>1524</v>
      </c>
      <c r="P6" s="393" t="s">
        <v>1525</v>
      </c>
      <c r="Q6" s="393" t="s">
        <v>1524</v>
      </c>
      <c r="R6" s="393" t="s">
        <v>1525</v>
      </c>
    </row>
    <row r="7" spans="2:18" ht="17.25" customHeight="1" x14ac:dyDescent="0.2">
      <c r="B7" s="257">
        <v>2003</v>
      </c>
      <c r="C7" s="258" t="s">
        <v>888</v>
      </c>
      <c r="D7" s="259" t="s">
        <v>1528</v>
      </c>
      <c r="E7" s="251">
        <v>1.84</v>
      </c>
      <c r="F7" s="251">
        <v>2.84</v>
      </c>
      <c r="G7" s="251">
        <v>1.86</v>
      </c>
      <c r="H7" s="251">
        <v>2.36</v>
      </c>
      <c r="I7" s="251">
        <v>1.77</v>
      </c>
      <c r="J7" s="251">
        <v>2.27</v>
      </c>
      <c r="K7" s="251">
        <v>1.72</v>
      </c>
      <c r="L7" s="251">
        <v>2.2200000000000002</v>
      </c>
      <c r="M7" s="251">
        <v>1.77</v>
      </c>
      <c r="N7" s="251">
        <v>2.27</v>
      </c>
      <c r="O7" s="251" t="s">
        <v>431</v>
      </c>
      <c r="P7" s="251" t="s">
        <v>431</v>
      </c>
      <c r="Q7" s="251" t="s">
        <v>431</v>
      </c>
      <c r="R7" s="251" t="s">
        <v>431</v>
      </c>
    </row>
    <row r="8" spans="2:18" x14ac:dyDescent="0.2">
      <c r="B8" s="255"/>
      <c r="C8" s="256"/>
      <c r="D8" s="259" t="s">
        <v>1526</v>
      </c>
      <c r="E8" s="251">
        <v>2.17</v>
      </c>
      <c r="F8" s="251">
        <v>3.17</v>
      </c>
      <c r="G8" s="251">
        <v>2.12</v>
      </c>
      <c r="H8" s="251">
        <v>2.62</v>
      </c>
      <c r="I8" s="251">
        <v>2</v>
      </c>
      <c r="J8" s="251">
        <v>2.5</v>
      </c>
      <c r="K8" s="251">
        <v>1.87</v>
      </c>
      <c r="L8" s="251">
        <v>2.37</v>
      </c>
      <c r="M8" s="251">
        <v>1.89</v>
      </c>
      <c r="N8" s="251">
        <v>2.39</v>
      </c>
      <c r="O8" s="251" t="s">
        <v>431</v>
      </c>
      <c r="P8" s="251" t="s">
        <v>431</v>
      </c>
      <c r="Q8" s="251" t="s">
        <v>431</v>
      </c>
      <c r="R8" s="251" t="s">
        <v>431</v>
      </c>
    </row>
    <row r="9" spans="2:18" x14ac:dyDescent="0.2">
      <c r="B9" s="255"/>
      <c r="C9" s="256"/>
      <c r="D9" s="259"/>
      <c r="E9" s="251"/>
      <c r="F9" s="251"/>
      <c r="G9" s="251"/>
      <c r="H9" s="251"/>
      <c r="I9" s="251"/>
      <c r="J9" s="251"/>
      <c r="K9" s="251"/>
      <c r="L9" s="251"/>
      <c r="M9" s="251"/>
      <c r="N9" s="251"/>
      <c r="O9" s="251"/>
      <c r="P9" s="251"/>
      <c r="Q9" s="251"/>
      <c r="R9" s="251"/>
    </row>
    <row r="10" spans="2:18" x14ac:dyDescent="0.2">
      <c r="B10" s="255"/>
      <c r="C10" s="258" t="s">
        <v>465</v>
      </c>
      <c r="D10" s="259" t="s">
        <v>1528</v>
      </c>
      <c r="E10" s="251">
        <v>2.52</v>
      </c>
      <c r="F10" s="251">
        <v>3.52</v>
      </c>
      <c r="G10" s="251">
        <v>2.84</v>
      </c>
      <c r="H10" s="251">
        <v>3.34</v>
      </c>
      <c r="I10" s="251">
        <v>2.42</v>
      </c>
      <c r="J10" s="251">
        <v>2.92</v>
      </c>
      <c r="K10" s="251">
        <v>2.1</v>
      </c>
      <c r="L10" s="251">
        <v>2.6</v>
      </c>
      <c r="M10" s="251">
        <v>2.1</v>
      </c>
      <c r="N10" s="251">
        <v>2.6</v>
      </c>
      <c r="O10" s="251" t="s">
        <v>431</v>
      </c>
      <c r="P10" s="251" t="s">
        <v>431</v>
      </c>
      <c r="Q10" s="251" t="s">
        <v>431</v>
      </c>
      <c r="R10" s="251" t="s">
        <v>431</v>
      </c>
    </row>
    <row r="11" spans="2:18" x14ac:dyDescent="0.2">
      <c r="B11" s="255"/>
      <c r="C11" s="256"/>
      <c r="D11" s="259" t="s">
        <v>1526</v>
      </c>
      <c r="E11" s="251">
        <v>4.05</v>
      </c>
      <c r="F11" s="251">
        <v>5.05</v>
      </c>
      <c r="G11" s="251">
        <v>3.28</v>
      </c>
      <c r="H11" s="251">
        <v>3.78</v>
      </c>
      <c r="I11" s="251">
        <v>2.5099999999999998</v>
      </c>
      <c r="J11" s="251">
        <v>3.01</v>
      </c>
      <c r="K11" s="251">
        <v>2.2599999999999998</v>
      </c>
      <c r="L11" s="251">
        <v>2.76</v>
      </c>
      <c r="M11" s="251">
        <v>2.2400000000000002</v>
      </c>
      <c r="N11" s="251">
        <v>2.74</v>
      </c>
      <c r="O11" s="251" t="s">
        <v>431</v>
      </c>
      <c r="P11" s="251" t="s">
        <v>431</v>
      </c>
      <c r="Q11" s="251" t="s">
        <v>431</v>
      </c>
      <c r="R11" s="251" t="s">
        <v>431</v>
      </c>
    </row>
    <row r="12" spans="2:18" x14ac:dyDescent="0.2">
      <c r="B12" s="255"/>
      <c r="C12" s="256"/>
      <c r="D12" s="259"/>
      <c r="E12" s="251"/>
      <c r="F12" s="251"/>
      <c r="G12" s="251"/>
      <c r="H12" s="251"/>
      <c r="I12" s="251"/>
      <c r="J12" s="251"/>
      <c r="K12" s="251"/>
      <c r="L12" s="251"/>
      <c r="M12" s="251"/>
      <c r="N12" s="251"/>
      <c r="O12" s="251"/>
      <c r="P12" s="251"/>
      <c r="Q12" s="251"/>
      <c r="R12" s="251"/>
    </row>
    <row r="13" spans="2:18" x14ac:dyDescent="0.2">
      <c r="B13" s="257">
        <v>2004</v>
      </c>
      <c r="C13" s="258" t="s">
        <v>851</v>
      </c>
      <c r="D13" s="259" t="s">
        <v>1528</v>
      </c>
      <c r="E13" s="251">
        <v>1.1599999999999999</v>
      </c>
      <c r="F13" s="251">
        <v>2.16</v>
      </c>
      <c r="G13" s="251">
        <v>1.3</v>
      </c>
      <c r="H13" s="251">
        <v>1.8</v>
      </c>
      <c r="I13" s="251">
        <v>1.33</v>
      </c>
      <c r="J13" s="251">
        <v>1.83</v>
      </c>
      <c r="K13" s="251">
        <v>1.55</v>
      </c>
      <c r="L13" s="251">
        <v>2.0499999999999998</v>
      </c>
      <c r="M13" s="251">
        <v>1.72</v>
      </c>
      <c r="N13" s="251">
        <v>2.2200000000000002</v>
      </c>
      <c r="O13" s="251" t="s">
        <v>431</v>
      </c>
      <c r="P13" s="251" t="s">
        <v>431</v>
      </c>
      <c r="Q13" s="251" t="s">
        <v>431</v>
      </c>
      <c r="R13" s="251" t="s">
        <v>431</v>
      </c>
    </row>
    <row r="14" spans="2:18" x14ac:dyDescent="0.2">
      <c r="B14" s="255"/>
      <c r="C14" s="256"/>
      <c r="D14" s="259" t="s">
        <v>1526</v>
      </c>
      <c r="E14" s="251">
        <v>0.5</v>
      </c>
      <c r="F14" s="251">
        <v>1.5</v>
      </c>
      <c r="G14" s="251">
        <v>0.93</v>
      </c>
      <c r="H14" s="251">
        <v>1.43</v>
      </c>
      <c r="I14" s="251">
        <v>1.08</v>
      </c>
      <c r="J14" s="251">
        <v>1.58</v>
      </c>
      <c r="K14" s="251">
        <v>1.45</v>
      </c>
      <c r="L14" s="251">
        <v>1.95</v>
      </c>
      <c r="M14" s="251">
        <v>1.66</v>
      </c>
      <c r="N14" s="251">
        <v>2.16</v>
      </c>
      <c r="O14" s="251" t="s">
        <v>431</v>
      </c>
      <c r="P14" s="251" t="s">
        <v>431</v>
      </c>
      <c r="Q14" s="251" t="s">
        <v>431</v>
      </c>
      <c r="R14" s="251" t="s">
        <v>431</v>
      </c>
    </row>
    <row r="15" spans="2:18" x14ac:dyDescent="0.2">
      <c r="B15" s="255"/>
      <c r="C15" s="256"/>
      <c r="D15" s="259"/>
      <c r="E15" s="251"/>
      <c r="F15" s="251"/>
      <c r="G15" s="251"/>
      <c r="H15" s="251"/>
      <c r="I15" s="251"/>
      <c r="J15" s="251"/>
      <c r="K15" s="251"/>
      <c r="L15" s="251"/>
      <c r="M15" s="251"/>
      <c r="N15" s="251"/>
      <c r="O15" s="251"/>
      <c r="P15" s="251"/>
      <c r="Q15" s="251"/>
      <c r="R15" s="251"/>
    </row>
    <row r="16" spans="2:18" x14ac:dyDescent="0.2">
      <c r="B16" s="255"/>
      <c r="C16" s="258" t="s">
        <v>889</v>
      </c>
      <c r="D16" s="259" t="s">
        <v>1528</v>
      </c>
      <c r="E16" s="251">
        <v>1.1200000000000001</v>
      </c>
      <c r="F16" s="251">
        <v>2.12</v>
      </c>
      <c r="G16" s="251">
        <v>1.1299999999999999</v>
      </c>
      <c r="H16" s="251">
        <v>1.63</v>
      </c>
      <c r="I16" s="251">
        <v>1.19</v>
      </c>
      <c r="J16" s="251">
        <v>1.69</v>
      </c>
      <c r="K16" s="251">
        <v>1.46</v>
      </c>
      <c r="L16" s="251">
        <v>1.96</v>
      </c>
      <c r="M16" s="251">
        <v>1.65</v>
      </c>
      <c r="N16" s="251">
        <v>2.14</v>
      </c>
      <c r="O16" s="251" t="s">
        <v>431</v>
      </c>
      <c r="P16" s="251" t="s">
        <v>431</v>
      </c>
      <c r="Q16" s="251" t="s">
        <v>431</v>
      </c>
      <c r="R16" s="251" t="s">
        <v>431</v>
      </c>
    </row>
    <row r="17" spans="2:18" x14ac:dyDescent="0.2">
      <c r="B17" s="255"/>
      <c r="C17" s="258"/>
      <c r="D17" s="259" t="s">
        <v>1526</v>
      </c>
      <c r="E17" s="251">
        <v>0.31</v>
      </c>
      <c r="F17" s="251">
        <v>1.29</v>
      </c>
      <c r="G17" s="251">
        <v>0.74</v>
      </c>
      <c r="H17" s="251">
        <v>1.25</v>
      </c>
      <c r="I17" s="251">
        <v>1.04</v>
      </c>
      <c r="J17" s="251">
        <v>1.54</v>
      </c>
      <c r="K17" s="251">
        <v>1.38</v>
      </c>
      <c r="L17" s="251">
        <v>1.88</v>
      </c>
      <c r="M17" s="251">
        <v>1.56</v>
      </c>
      <c r="N17" s="251">
        <v>2.06</v>
      </c>
      <c r="O17" s="251" t="s">
        <v>431</v>
      </c>
      <c r="P17" s="251" t="s">
        <v>431</v>
      </c>
      <c r="Q17" s="251" t="s">
        <v>431</v>
      </c>
      <c r="R17" s="251" t="s">
        <v>431</v>
      </c>
    </row>
    <row r="18" spans="2:18" x14ac:dyDescent="0.2">
      <c r="B18" s="255"/>
      <c r="C18" s="258"/>
      <c r="D18" s="259"/>
      <c r="E18" s="251"/>
      <c r="F18" s="251"/>
      <c r="G18" s="251"/>
      <c r="H18" s="251"/>
      <c r="I18" s="251"/>
      <c r="J18" s="251"/>
      <c r="K18" s="251"/>
      <c r="L18" s="251"/>
      <c r="M18" s="251"/>
      <c r="N18" s="251"/>
      <c r="O18" s="251"/>
      <c r="P18" s="251"/>
      <c r="Q18" s="251"/>
      <c r="R18" s="251"/>
    </row>
    <row r="19" spans="2:18" x14ac:dyDescent="0.2">
      <c r="B19" s="255"/>
      <c r="C19" s="258" t="s">
        <v>890</v>
      </c>
      <c r="D19" s="259" t="s">
        <v>1528</v>
      </c>
      <c r="E19" s="251">
        <v>0.66</v>
      </c>
      <c r="F19" s="251">
        <v>1.65</v>
      </c>
      <c r="G19" s="251">
        <v>0.98</v>
      </c>
      <c r="H19" s="251">
        <v>1.48</v>
      </c>
      <c r="I19" s="251">
        <v>1.3</v>
      </c>
      <c r="J19" s="251">
        <v>1.79</v>
      </c>
      <c r="K19" s="251">
        <v>1.46</v>
      </c>
      <c r="L19" s="251">
        <v>1.95</v>
      </c>
      <c r="M19" s="251">
        <v>1.68</v>
      </c>
      <c r="N19" s="251">
        <v>2.16</v>
      </c>
      <c r="O19" s="251" t="s">
        <v>431</v>
      </c>
      <c r="P19" s="251" t="s">
        <v>431</v>
      </c>
      <c r="Q19" s="251" t="s">
        <v>431</v>
      </c>
      <c r="R19" s="251" t="s">
        <v>431</v>
      </c>
    </row>
    <row r="20" spans="2:18" x14ac:dyDescent="0.2">
      <c r="B20" s="255"/>
      <c r="C20" s="258"/>
      <c r="D20" s="259" t="s">
        <v>1526</v>
      </c>
      <c r="E20" s="251">
        <v>1.33</v>
      </c>
      <c r="F20" s="251">
        <v>2.31</v>
      </c>
      <c r="G20" s="251">
        <v>1.45</v>
      </c>
      <c r="H20" s="251">
        <v>1.95</v>
      </c>
      <c r="I20" s="251">
        <v>1.46</v>
      </c>
      <c r="J20" s="251">
        <v>1.96</v>
      </c>
      <c r="K20" s="251">
        <v>1.54</v>
      </c>
      <c r="L20" s="251">
        <v>2.0299999999999998</v>
      </c>
      <c r="M20" s="251">
        <v>1.7</v>
      </c>
      <c r="N20" s="251">
        <v>2.1800000000000002</v>
      </c>
      <c r="O20" s="251" t="s">
        <v>431</v>
      </c>
      <c r="P20" s="251" t="s">
        <v>431</v>
      </c>
      <c r="Q20" s="251" t="s">
        <v>431</v>
      </c>
      <c r="R20" s="251" t="s">
        <v>431</v>
      </c>
    </row>
    <row r="21" spans="2:18" x14ac:dyDescent="0.2">
      <c r="B21" s="255"/>
      <c r="C21" s="258"/>
      <c r="D21" s="259"/>
      <c r="E21" s="251"/>
      <c r="F21" s="251"/>
      <c r="G21" s="251"/>
      <c r="H21" s="251"/>
      <c r="I21" s="251"/>
      <c r="J21" s="251"/>
      <c r="K21" s="251"/>
      <c r="L21" s="251"/>
      <c r="M21" s="251"/>
      <c r="N21" s="251"/>
      <c r="O21" s="251"/>
      <c r="P21" s="251"/>
      <c r="Q21" s="251"/>
      <c r="R21" s="251"/>
    </row>
    <row r="22" spans="2:18" x14ac:dyDescent="0.2">
      <c r="B22" s="255"/>
      <c r="C22" s="258" t="s">
        <v>891</v>
      </c>
      <c r="D22" s="259" t="s">
        <v>1528</v>
      </c>
      <c r="E22" s="251">
        <v>1.69</v>
      </c>
      <c r="F22" s="251">
        <v>2.69</v>
      </c>
      <c r="G22" s="251">
        <v>1.67</v>
      </c>
      <c r="H22" s="251">
        <v>2.17</v>
      </c>
      <c r="I22" s="251">
        <v>1.59</v>
      </c>
      <c r="J22" s="251">
        <v>2.09</v>
      </c>
      <c r="K22" s="251">
        <v>1.67</v>
      </c>
      <c r="L22" s="251">
        <v>2.16</v>
      </c>
      <c r="M22" s="251">
        <v>1.82</v>
      </c>
      <c r="N22" s="251">
        <v>2.29</v>
      </c>
      <c r="O22" s="251">
        <v>2.0299999999999998</v>
      </c>
      <c r="P22" s="251">
        <v>2.5299999999999998</v>
      </c>
      <c r="Q22" s="251">
        <v>2.2599999999999998</v>
      </c>
      <c r="R22" s="251">
        <v>2.76</v>
      </c>
    </row>
    <row r="23" spans="2:18" x14ac:dyDescent="0.2">
      <c r="B23" s="255"/>
      <c r="C23" s="258"/>
      <c r="D23" s="259" t="s">
        <v>1526</v>
      </c>
      <c r="E23" s="251">
        <v>1.49</v>
      </c>
      <c r="F23" s="251">
        <v>2.4900000000000002</v>
      </c>
      <c r="G23" s="251">
        <v>1.5</v>
      </c>
      <c r="H23" s="251">
        <v>2</v>
      </c>
      <c r="I23" s="251">
        <v>1.5</v>
      </c>
      <c r="J23" s="251">
        <v>2</v>
      </c>
      <c r="K23" s="251">
        <v>1.73</v>
      </c>
      <c r="L23" s="251">
        <v>2.2200000000000002</v>
      </c>
      <c r="M23" s="251">
        <v>1.85</v>
      </c>
      <c r="N23" s="251">
        <v>2.34</v>
      </c>
      <c r="O23" s="251">
        <v>2.0499999999999998</v>
      </c>
      <c r="P23" s="251">
        <v>2.5499999999999998</v>
      </c>
      <c r="Q23" s="251">
        <v>2.25</v>
      </c>
      <c r="R23" s="251">
        <v>2.75</v>
      </c>
    </row>
    <row r="24" spans="2:18" x14ac:dyDescent="0.2">
      <c r="B24" s="255"/>
      <c r="C24" s="258"/>
      <c r="D24" s="259"/>
      <c r="E24" s="251"/>
      <c r="F24" s="251"/>
      <c r="G24" s="251"/>
      <c r="H24" s="251"/>
      <c r="I24" s="251"/>
      <c r="J24" s="251"/>
      <c r="K24" s="251"/>
      <c r="L24" s="251"/>
      <c r="M24" s="251"/>
      <c r="N24" s="251"/>
      <c r="O24" s="251"/>
      <c r="P24" s="251"/>
      <c r="Q24" s="251"/>
      <c r="R24" s="251"/>
    </row>
    <row r="25" spans="2:18" x14ac:dyDescent="0.2">
      <c r="B25" s="255"/>
      <c r="C25" s="258" t="s">
        <v>883</v>
      </c>
      <c r="D25" s="259" t="s">
        <v>1528</v>
      </c>
      <c r="E25" s="251">
        <v>1.04</v>
      </c>
      <c r="F25" s="251">
        <v>2.04</v>
      </c>
      <c r="G25" s="251">
        <v>1.35</v>
      </c>
      <c r="H25" s="251">
        <v>1.85</v>
      </c>
      <c r="I25" s="251">
        <v>1.61</v>
      </c>
      <c r="J25" s="251">
        <v>2.11</v>
      </c>
      <c r="K25" s="251">
        <v>1.98</v>
      </c>
      <c r="L25" s="251">
        <v>2.48</v>
      </c>
      <c r="M25" s="251">
        <v>2.09</v>
      </c>
      <c r="N25" s="251">
        <v>2.58</v>
      </c>
      <c r="O25" s="251">
        <v>2.2799999999999998</v>
      </c>
      <c r="P25" s="251">
        <v>2.78</v>
      </c>
      <c r="Q25" s="251">
        <v>2.46</v>
      </c>
      <c r="R25" s="251">
        <v>2.96</v>
      </c>
    </row>
    <row r="26" spans="2:18" x14ac:dyDescent="0.2">
      <c r="B26" s="255"/>
      <c r="C26" s="258"/>
      <c r="D26" s="259" t="s">
        <v>1526</v>
      </c>
      <c r="E26" s="251">
        <v>3.54</v>
      </c>
      <c r="F26" s="251">
        <v>4.4000000000000004</v>
      </c>
      <c r="G26" s="251">
        <v>3.22</v>
      </c>
      <c r="H26" s="251">
        <v>3.72</v>
      </c>
      <c r="I26" s="251">
        <v>3.15</v>
      </c>
      <c r="J26" s="251">
        <v>3.65</v>
      </c>
      <c r="K26" s="251">
        <v>3.15</v>
      </c>
      <c r="L26" s="251">
        <v>3.65</v>
      </c>
      <c r="M26" s="251">
        <v>3.14</v>
      </c>
      <c r="N26" s="251">
        <v>3.64</v>
      </c>
      <c r="O26" s="251">
        <v>3.21</v>
      </c>
      <c r="P26" s="251">
        <v>3.71</v>
      </c>
      <c r="Q26" s="251">
        <v>3.36</v>
      </c>
      <c r="R26" s="251">
        <v>3.86</v>
      </c>
    </row>
    <row r="27" spans="2:18" x14ac:dyDescent="0.2">
      <c r="B27" s="255"/>
      <c r="C27" s="258"/>
      <c r="D27" s="259"/>
      <c r="E27" s="251"/>
      <c r="F27" s="251"/>
      <c r="G27" s="251"/>
      <c r="H27" s="251"/>
      <c r="I27" s="251"/>
      <c r="J27" s="251"/>
      <c r="K27" s="251"/>
      <c r="L27" s="251"/>
      <c r="M27" s="251"/>
      <c r="N27" s="251"/>
      <c r="O27" s="251"/>
      <c r="P27" s="251"/>
      <c r="Q27" s="251"/>
      <c r="R27" s="251"/>
    </row>
    <row r="28" spans="2:18" x14ac:dyDescent="0.2">
      <c r="B28" s="255"/>
      <c r="C28" s="258" t="s">
        <v>464</v>
      </c>
      <c r="D28" s="259" t="s">
        <v>1528</v>
      </c>
      <c r="E28" s="251">
        <v>1.21</v>
      </c>
      <c r="F28" s="251">
        <v>2.21</v>
      </c>
      <c r="G28" s="251">
        <v>1.89</v>
      </c>
      <c r="H28" s="251">
        <v>2.39</v>
      </c>
      <c r="I28" s="251">
        <v>2.4900000000000002</v>
      </c>
      <c r="J28" s="251">
        <v>2.99</v>
      </c>
      <c r="K28" s="251">
        <v>2.52</v>
      </c>
      <c r="L28" s="251">
        <v>3.02</v>
      </c>
      <c r="M28" s="251">
        <v>2.71</v>
      </c>
      <c r="N28" s="251">
        <v>3.21</v>
      </c>
      <c r="O28" s="251">
        <v>3</v>
      </c>
      <c r="P28" s="251">
        <v>3.5</v>
      </c>
      <c r="Q28" s="251">
        <v>3.18</v>
      </c>
      <c r="R28" s="251">
        <v>3.68</v>
      </c>
    </row>
    <row r="29" spans="2:18" x14ac:dyDescent="0.2">
      <c r="B29" s="255"/>
      <c r="C29" s="258"/>
      <c r="D29" s="259" t="s">
        <v>1526</v>
      </c>
      <c r="E29" s="251">
        <v>2.94</v>
      </c>
      <c r="F29" s="251">
        <v>3.94</v>
      </c>
      <c r="G29" s="251">
        <v>2.2599999999999998</v>
      </c>
      <c r="H29" s="251">
        <v>2.76</v>
      </c>
      <c r="I29" s="251">
        <v>2.0699999999999998</v>
      </c>
      <c r="J29" s="251">
        <v>2.57</v>
      </c>
      <c r="K29" s="251">
        <v>2.29</v>
      </c>
      <c r="L29" s="251">
        <v>2.79</v>
      </c>
      <c r="M29" s="251">
        <v>2.4700000000000002</v>
      </c>
      <c r="N29" s="251">
        <v>2.9</v>
      </c>
      <c r="O29" s="251">
        <v>2.85</v>
      </c>
      <c r="P29" s="251">
        <v>3.35</v>
      </c>
      <c r="Q29" s="251">
        <v>3.06</v>
      </c>
      <c r="R29" s="251">
        <v>3.56</v>
      </c>
    </row>
    <row r="30" spans="2:18" x14ac:dyDescent="0.2">
      <c r="B30" s="255"/>
      <c r="C30" s="258"/>
      <c r="D30" s="259"/>
      <c r="E30" s="251"/>
      <c r="F30" s="251"/>
      <c r="G30" s="251"/>
      <c r="H30" s="251"/>
      <c r="I30" s="251"/>
      <c r="J30" s="251"/>
      <c r="K30" s="251"/>
      <c r="L30" s="251"/>
      <c r="M30" s="251"/>
      <c r="N30" s="251"/>
      <c r="O30" s="251"/>
      <c r="P30" s="251"/>
      <c r="Q30" s="251"/>
      <c r="R30" s="251"/>
    </row>
    <row r="31" spans="2:18" x14ac:dyDescent="0.2">
      <c r="B31" s="255"/>
      <c r="C31" s="258" t="s">
        <v>884</v>
      </c>
      <c r="D31" s="259" t="s">
        <v>1528</v>
      </c>
      <c r="E31" s="251">
        <v>0.83</v>
      </c>
      <c r="F31" s="251">
        <v>1.83</v>
      </c>
      <c r="G31" s="251">
        <v>1.05</v>
      </c>
      <c r="H31" s="251">
        <v>1.55</v>
      </c>
      <c r="I31" s="251">
        <v>1.39</v>
      </c>
      <c r="J31" s="251">
        <v>1.89</v>
      </c>
      <c r="K31" s="251">
        <v>1.86</v>
      </c>
      <c r="L31" s="251">
        <v>2.36</v>
      </c>
      <c r="M31" s="251">
        <v>2.33</v>
      </c>
      <c r="N31" s="251">
        <v>2.83</v>
      </c>
      <c r="O31" s="251">
        <v>2.8</v>
      </c>
      <c r="P31" s="251">
        <v>3.3</v>
      </c>
      <c r="Q31" s="251">
        <v>3.02</v>
      </c>
      <c r="R31" s="251">
        <v>3.52</v>
      </c>
    </row>
    <row r="32" spans="2:18" x14ac:dyDescent="0.2">
      <c r="B32" s="255"/>
      <c r="C32" s="258"/>
      <c r="D32" s="259" t="s">
        <v>1526</v>
      </c>
      <c r="E32" s="251">
        <v>1.95</v>
      </c>
      <c r="F32" s="251">
        <v>2.95</v>
      </c>
      <c r="G32" s="251">
        <v>1.85</v>
      </c>
      <c r="H32" s="251">
        <v>2.35</v>
      </c>
      <c r="I32" s="251">
        <v>1.96</v>
      </c>
      <c r="J32" s="251">
        <v>2.46</v>
      </c>
      <c r="K32" s="251">
        <v>2.33</v>
      </c>
      <c r="L32" s="251">
        <v>2.83</v>
      </c>
      <c r="M32" s="251">
        <v>2.98</v>
      </c>
      <c r="N32" s="251">
        <v>3.48</v>
      </c>
      <c r="O32" s="251">
        <v>3.24</v>
      </c>
      <c r="P32" s="251">
        <v>3.74</v>
      </c>
      <c r="Q32" s="251">
        <v>3.45</v>
      </c>
      <c r="R32" s="251">
        <v>3.95</v>
      </c>
    </row>
    <row r="33" spans="2:18" x14ac:dyDescent="0.2">
      <c r="B33" s="255"/>
      <c r="C33" s="258"/>
      <c r="D33" s="259"/>
      <c r="E33" s="251"/>
      <c r="F33" s="251"/>
      <c r="G33" s="251"/>
      <c r="H33" s="251"/>
      <c r="I33" s="251"/>
      <c r="J33" s="251"/>
      <c r="K33" s="251"/>
      <c r="L33" s="251"/>
      <c r="M33" s="251"/>
      <c r="N33" s="251"/>
      <c r="O33" s="251"/>
      <c r="P33" s="251"/>
      <c r="Q33" s="251"/>
      <c r="R33" s="251"/>
    </row>
    <row r="34" spans="2:18" x14ac:dyDescent="0.2">
      <c r="B34" s="255"/>
      <c r="C34" s="258" t="s">
        <v>885</v>
      </c>
      <c r="D34" s="259" t="s">
        <v>1528</v>
      </c>
      <c r="E34" s="251">
        <v>1.64</v>
      </c>
      <c r="F34" s="251">
        <v>2.64</v>
      </c>
      <c r="G34" s="251">
        <v>1.68</v>
      </c>
      <c r="H34" s="251">
        <v>2.1800000000000002</v>
      </c>
      <c r="I34" s="251">
        <v>1.77</v>
      </c>
      <c r="J34" s="251">
        <v>2.27</v>
      </c>
      <c r="K34" s="251">
        <v>2.19</v>
      </c>
      <c r="L34" s="251">
        <v>2.69</v>
      </c>
      <c r="M34" s="251">
        <v>2.78</v>
      </c>
      <c r="N34" s="251">
        <v>3.28</v>
      </c>
      <c r="O34" s="251">
        <v>3.15</v>
      </c>
      <c r="P34" s="251">
        <v>3.65</v>
      </c>
      <c r="Q34" s="251">
        <v>3.48</v>
      </c>
      <c r="R34" s="251">
        <v>3.98</v>
      </c>
    </row>
    <row r="35" spans="2:18" x14ac:dyDescent="0.2">
      <c r="B35" s="255"/>
      <c r="C35" s="258"/>
      <c r="D35" s="259" t="s">
        <v>1526</v>
      </c>
      <c r="E35" s="251">
        <v>1.28</v>
      </c>
      <c r="F35" s="251">
        <v>2.2799999999999998</v>
      </c>
      <c r="G35" s="251">
        <v>1.68</v>
      </c>
      <c r="H35" s="251">
        <v>2.1800000000000002</v>
      </c>
      <c r="I35" s="251">
        <v>1.91</v>
      </c>
      <c r="J35" s="251">
        <v>2.41</v>
      </c>
      <c r="K35" s="251">
        <v>2.23</v>
      </c>
      <c r="L35" s="251">
        <v>2.73</v>
      </c>
      <c r="M35" s="251">
        <v>2.73</v>
      </c>
      <c r="N35" s="251">
        <v>3.23</v>
      </c>
      <c r="O35" s="251">
        <v>3.14</v>
      </c>
      <c r="P35" s="251">
        <v>3.64</v>
      </c>
      <c r="Q35" s="251">
        <v>3.48</v>
      </c>
      <c r="R35" s="251">
        <v>3.98</v>
      </c>
    </row>
    <row r="36" spans="2:18" x14ac:dyDescent="0.2">
      <c r="B36" s="255"/>
      <c r="C36" s="258"/>
      <c r="D36" s="259"/>
      <c r="E36" s="251"/>
      <c r="F36" s="251"/>
      <c r="G36" s="251"/>
      <c r="H36" s="251"/>
      <c r="I36" s="251"/>
      <c r="J36" s="251"/>
      <c r="K36" s="251"/>
      <c r="L36" s="251"/>
      <c r="M36" s="251"/>
      <c r="N36" s="251"/>
      <c r="O36" s="251"/>
      <c r="P36" s="251"/>
      <c r="Q36" s="251"/>
      <c r="R36" s="251"/>
    </row>
    <row r="37" spans="2:18" x14ac:dyDescent="0.2">
      <c r="B37" s="255"/>
      <c r="C37" s="258" t="s">
        <v>886</v>
      </c>
      <c r="D37" s="259" t="s">
        <v>1528</v>
      </c>
      <c r="E37" s="251">
        <v>3.97</v>
      </c>
      <c r="F37" s="251">
        <v>4.97</v>
      </c>
      <c r="G37" s="251">
        <v>3.42</v>
      </c>
      <c r="H37" s="251">
        <v>3.92</v>
      </c>
      <c r="I37" s="251">
        <v>2.91</v>
      </c>
      <c r="J37" s="251">
        <v>3.41</v>
      </c>
      <c r="K37" s="251">
        <v>2.91</v>
      </c>
      <c r="L37" s="251">
        <v>3.41</v>
      </c>
      <c r="M37" s="251">
        <v>3.27</v>
      </c>
      <c r="N37" s="251">
        <v>3.77</v>
      </c>
      <c r="O37" s="251">
        <v>3.53</v>
      </c>
      <c r="P37" s="251">
        <v>4.03</v>
      </c>
      <c r="Q37" s="251">
        <v>3.82</v>
      </c>
      <c r="R37" s="251">
        <v>4.32</v>
      </c>
    </row>
    <row r="38" spans="2:18" x14ac:dyDescent="0.2">
      <c r="B38" s="255"/>
      <c r="C38" s="258"/>
      <c r="D38" s="259" t="s">
        <v>1526</v>
      </c>
      <c r="E38" s="251">
        <v>1.41</v>
      </c>
      <c r="F38" s="251">
        <v>2.41</v>
      </c>
      <c r="G38" s="251">
        <v>1.78</v>
      </c>
      <c r="H38" s="251">
        <v>2.2799999999999998</v>
      </c>
      <c r="I38" s="251">
        <v>2.31</v>
      </c>
      <c r="J38" s="251">
        <v>2.81</v>
      </c>
      <c r="K38" s="251">
        <v>2.98</v>
      </c>
      <c r="L38" s="251">
        <v>3.48</v>
      </c>
      <c r="M38" s="251">
        <v>3.44</v>
      </c>
      <c r="N38" s="251">
        <v>3.94</v>
      </c>
      <c r="O38" s="251">
        <v>3.7</v>
      </c>
      <c r="P38" s="251">
        <v>4.2</v>
      </c>
      <c r="Q38" s="251">
        <v>3.93</v>
      </c>
      <c r="R38" s="251">
        <v>4.43</v>
      </c>
    </row>
    <row r="39" spans="2:18" x14ac:dyDescent="0.2">
      <c r="B39" s="255"/>
      <c r="C39" s="258"/>
      <c r="D39" s="259"/>
      <c r="E39" s="251"/>
      <c r="F39" s="251"/>
      <c r="G39" s="251"/>
      <c r="H39" s="251"/>
      <c r="I39" s="251"/>
      <c r="J39" s="251"/>
      <c r="K39" s="251"/>
      <c r="L39" s="251"/>
      <c r="M39" s="251"/>
      <c r="N39" s="251"/>
      <c r="O39" s="251"/>
      <c r="P39" s="251"/>
      <c r="Q39" s="251"/>
      <c r="R39" s="251"/>
    </row>
    <row r="40" spans="2:18" x14ac:dyDescent="0.2">
      <c r="B40" s="255"/>
      <c r="C40" s="258" t="s">
        <v>887</v>
      </c>
      <c r="D40" s="259" t="s">
        <v>1528</v>
      </c>
      <c r="E40" s="251">
        <v>2.35</v>
      </c>
      <c r="F40" s="251">
        <v>3.31</v>
      </c>
      <c r="G40" s="251">
        <v>2.75</v>
      </c>
      <c r="H40" s="251">
        <v>3.01</v>
      </c>
      <c r="I40" s="251">
        <v>2.76</v>
      </c>
      <c r="J40" s="251">
        <v>3.24</v>
      </c>
      <c r="K40" s="251">
        <v>3.18</v>
      </c>
      <c r="L40" s="251">
        <v>3.66</v>
      </c>
      <c r="M40" s="251">
        <v>3.68</v>
      </c>
      <c r="N40" s="251">
        <v>4.16</v>
      </c>
      <c r="O40" s="251">
        <v>3.91</v>
      </c>
      <c r="P40" s="251">
        <v>4.3899999999999997</v>
      </c>
      <c r="Q40" s="251">
        <v>4.12</v>
      </c>
      <c r="R40" s="251">
        <v>4.5999999999999996</v>
      </c>
    </row>
    <row r="41" spans="2:18" x14ac:dyDescent="0.2">
      <c r="B41" s="255"/>
      <c r="C41" s="258"/>
      <c r="D41" s="259" t="s">
        <v>1526</v>
      </c>
      <c r="E41" s="251">
        <v>1.52</v>
      </c>
      <c r="F41" s="251">
        <v>2.52</v>
      </c>
      <c r="G41" s="251">
        <v>2.2599999999999998</v>
      </c>
      <c r="H41" s="251">
        <v>2.76</v>
      </c>
      <c r="I41" s="251">
        <v>2.91</v>
      </c>
      <c r="J41" s="251">
        <v>3.41</v>
      </c>
      <c r="K41" s="251">
        <v>3.51</v>
      </c>
      <c r="L41" s="251">
        <v>4.01</v>
      </c>
      <c r="M41" s="251">
        <v>4.0199999999999996</v>
      </c>
      <c r="N41" s="251">
        <v>4.5199999999999996</v>
      </c>
      <c r="O41" s="251">
        <v>4.2699999999999996</v>
      </c>
      <c r="P41" s="251">
        <v>4.7699999999999996</v>
      </c>
      <c r="Q41" s="251">
        <v>4.4800000000000004</v>
      </c>
      <c r="R41" s="251">
        <v>4.9800000000000004</v>
      </c>
    </row>
    <row r="42" spans="2:18" x14ac:dyDescent="0.2">
      <c r="B42" s="255"/>
      <c r="C42" s="258"/>
      <c r="D42" s="259"/>
      <c r="E42" s="251"/>
      <c r="F42" s="251"/>
      <c r="G42" s="251"/>
      <c r="H42" s="251"/>
      <c r="I42" s="251"/>
      <c r="J42" s="251"/>
      <c r="K42" s="251"/>
      <c r="L42" s="251"/>
      <c r="M42" s="251"/>
      <c r="N42" s="251"/>
      <c r="O42" s="251"/>
      <c r="P42" s="251"/>
      <c r="Q42" s="251"/>
      <c r="R42" s="251"/>
    </row>
    <row r="43" spans="2:18" x14ac:dyDescent="0.2">
      <c r="B43" s="255"/>
      <c r="C43" s="258" t="s">
        <v>888</v>
      </c>
      <c r="D43" s="259" t="s">
        <v>1528</v>
      </c>
      <c r="E43" s="251">
        <v>3.39</v>
      </c>
      <c r="F43" s="251">
        <v>4.3899999999999997</v>
      </c>
      <c r="G43" s="251">
        <v>3.53</v>
      </c>
      <c r="H43" s="251">
        <v>4.03</v>
      </c>
      <c r="I43" s="251">
        <v>3.89</v>
      </c>
      <c r="J43" s="251">
        <v>4.3899999999999997</v>
      </c>
      <c r="K43" s="251">
        <v>4.32</v>
      </c>
      <c r="L43" s="251">
        <v>4.82</v>
      </c>
      <c r="M43" s="251">
        <v>4.76</v>
      </c>
      <c r="N43" s="251">
        <v>5.26</v>
      </c>
      <c r="O43" s="251">
        <v>5.04</v>
      </c>
      <c r="P43" s="251">
        <v>5.54</v>
      </c>
      <c r="Q43" s="251">
        <v>5.31</v>
      </c>
      <c r="R43" s="251">
        <v>5.81</v>
      </c>
    </row>
    <row r="44" spans="2:18" x14ac:dyDescent="0.2">
      <c r="B44" s="255"/>
      <c r="C44" s="258"/>
      <c r="D44" s="259" t="s">
        <v>1526</v>
      </c>
      <c r="E44" s="251">
        <v>2.31</v>
      </c>
      <c r="F44" s="251">
        <v>3.31</v>
      </c>
      <c r="G44" s="251">
        <v>2.86</v>
      </c>
      <c r="H44" s="251">
        <v>3.36</v>
      </c>
      <c r="I44" s="251">
        <v>4.05</v>
      </c>
      <c r="J44" s="251">
        <v>4.55</v>
      </c>
      <c r="K44" s="251">
        <v>4.9000000000000004</v>
      </c>
      <c r="L44" s="251">
        <v>5.4</v>
      </c>
      <c r="M44" s="251">
        <v>5.22</v>
      </c>
      <c r="N44" s="251">
        <v>5.72</v>
      </c>
      <c r="O44" s="251">
        <v>5.43</v>
      </c>
      <c r="P44" s="251">
        <v>5.93</v>
      </c>
      <c r="Q44" s="251">
        <v>5.68</v>
      </c>
      <c r="R44" s="251">
        <v>6.18</v>
      </c>
    </row>
    <row r="45" spans="2:18" x14ac:dyDescent="0.2">
      <c r="B45" s="255"/>
      <c r="C45" s="258"/>
      <c r="D45" s="259"/>
      <c r="E45" s="252"/>
      <c r="F45" s="252"/>
      <c r="G45" s="252"/>
      <c r="H45" s="252"/>
      <c r="I45" s="252"/>
      <c r="J45" s="252"/>
      <c r="K45" s="252"/>
      <c r="L45" s="252"/>
      <c r="M45" s="252"/>
      <c r="N45" s="252"/>
      <c r="O45" s="252"/>
      <c r="P45" s="252"/>
      <c r="Q45" s="251"/>
      <c r="R45" s="252"/>
    </row>
    <row r="46" spans="2:18" x14ac:dyDescent="0.2">
      <c r="B46" s="255"/>
      <c r="C46" s="258" t="s">
        <v>465</v>
      </c>
      <c r="D46" s="259" t="s">
        <v>1528</v>
      </c>
      <c r="E46" s="252">
        <v>2.77</v>
      </c>
      <c r="F46" s="252">
        <v>3.77</v>
      </c>
      <c r="G46" s="252">
        <v>3.44</v>
      </c>
      <c r="H46" s="252">
        <v>3.94</v>
      </c>
      <c r="I46" s="252">
        <v>4.43</v>
      </c>
      <c r="J46" s="252">
        <v>4.93</v>
      </c>
      <c r="K46" s="252">
        <v>4.9400000000000004</v>
      </c>
      <c r="L46" s="252">
        <v>5.44</v>
      </c>
      <c r="M46" s="252">
        <v>5.42</v>
      </c>
      <c r="N46" s="252">
        <v>5.92</v>
      </c>
      <c r="O46" s="252">
        <v>5.66</v>
      </c>
      <c r="P46" s="252">
        <v>6.16</v>
      </c>
      <c r="Q46" s="252">
        <v>5.91</v>
      </c>
      <c r="R46" s="252">
        <v>6.41</v>
      </c>
    </row>
    <row r="47" spans="2:18" x14ac:dyDescent="0.2">
      <c r="B47" s="257"/>
      <c r="C47" s="258"/>
      <c r="D47" s="259" t="s">
        <v>1526</v>
      </c>
      <c r="E47" s="252">
        <v>3.25</v>
      </c>
      <c r="F47" s="252">
        <v>4.25</v>
      </c>
      <c r="G47" s="252">
        <v>3.49</v>
      </c>
      <c r="H47" s="252">
        <v>3.99</v>
      </c>
      <c r="I47" s="252">
        <v>3.99</v>
      </c>
      <c r="J47" s="252">
        <v>4.49</v>
      </c>
      <c r="K47" s="252">
        <v>4.74</v>
      </c>
      <c r="L47" s="252">
        <v>5.24</v>
      </c>
      <c r="M47" s="252">
        <v>5.39</v>
      </c>
      <c r="N47" s="252">
        <v>5.89</v>
      </c>
      <c r="O47" s="252">
        <v>5.67</v>
      </c>
      <c r="P47" s="252">
        <v>6.17</v>
      </c>
      <c r="Q47" s="252">
        <v>5.92</v>
      </c>
      <c r="R47" s="252">
        <v>6.42</v>
      </c>
    </row>
    <row r="48" spans="2:18" x14ac:dyDescent="0.2">
      <c r="C48" s="258"/>
      <c r="E48" s="253"/>
      <c r="F48" s="253"/>
      <c r="G48" s="253"/>
      <c r="H48" s="253"/>
      <c r="I48" s="253"/>
      <c r="J48" s="253"/>
      <c r="K48" s="253"/>
      <c r="L48" s="253"/>
      <c r="M48" s="253"/>
      <c r="N48" s="253"/>
      <c r="O48" s="253"/>
      <c r="P48" s="253"/>
      <c r="Q48" s="253"/>
      <c r="R48" s="253"/>
    </row>
    <row r="49" spans="2:18" x14ac:dyDescent="0.2">
      <c r="B49" s="257">
        <v>2005</v>
      </c>
      <c r="C49" s="258" t="s">
        <v>851</v>
      </c>
      <c r="D49" s="259" t="s">
        <v>1528</v>
      </c>
      <c r="E49" s="253">
        <v>5.85</v>
      </c>
      <c r="F49" s="253">
        <v>6.85</v>
      </c>
      <c r="G49" s="253">
        <v>5.52</v>
      </c>
      <c r="H49" s="253">
        <v>6.02</v>
      </c>
      <c r="I49" s="253">
        <v>5.03</v>
      </c>
      <c r="J49" s="253">
        <v>5.53</v>
      </c>
      <c r="K49" s="253">
        <v>5.15</v>
      </c>
      <c r="L49" s="253">
        <v>5.65</v>
      </c>
      <c r="M49" s="253">
        <v>5.61</v>
      </c>
      <c r="N49" s="253">
        <v>6.11</v>
      </c>
      <c r="O49" s="253">
        <v>5.89</v>
      </c>
      <c r="P49" s="253">
        <v>6.39</v>
      </c>
      <c r="Q49" s="253">
        <v>6.16</v>
      </c>
      <c r="R49" s="253">
        <v>6.66</v>
      </c>
    </row>
    <row r="50" spans="2:18" x14ac:dyDescent="0.2">
      <c r="B50" s="255"/>
      <c r="C50" s="256"/>
      <c r="D50" s="259" t="s">
        <v>1526</v>
      </c>
      <c r="E50" s="253">
        <v>5.04</v>
      </c>
      <c r="F50" s="253">
        <v>6.04</v>
      </c>
      <c r="G50" s="253">
        <v>5.08</v>
      </c>
      <c r="H50" s="253">
        <v>5.58</v>
      </c>
      <c r="I50" s="253">
        <v>5.17</v>
      </c>
      <c r="J50" s="253">
        <v>5.67</v>
      </c>
      <c r="K50" s="253">
        <v>5.41</v>
      </c>
      <c r="L50" s="253">
        <v>5.91</v>
      </c>
      <c r="M50" s="253">
        <v>5.83</v>
      </c>
      <c r="N50" s="253">
        <v>6.33</v>
      </c>
      <c r="O50" s="253">
        <v>6.06</v>
      </c>
      <c r="P50" s="253">
        <v>6.56</v>
      </c>
      <c r="Q50" s="253">
        <v>6.32</v>
      </c>
      <c r="R50" s="253">
        <v>6.82</v>
      </c>
    </row>
    <row r="51" spans="2:18" x14ac:dyDescent="0.2">
      <c r="B51" s="255"/>
      <c r="C51" s="256"/>
      <c r="D51" s="259"/>
      <c r="E51" s="253"/>
      <c r="F51" s="253"/>
      <c r="G51" s="253"/>
      <c r="H51" s="253"/>
      <c r="I51" s="253"/>
      <c r="J51" s="253"/>
      <c r="K51" s="253"/>
      <c r="L51" s="253"/>
      <c r="M51" s="253"/>
      <c r="N51" s="253"/>
      <c r="O51" s="253"/>
      <c r="P51" s="253"/>
      <c r="Q51" s="253"/>
      <c r="R51" s="253"/>
    </row>
    <row r="52" spans="2:18" x14ac:dyDescent="0.2">
      <c r="B52" s="255"/>
      <c r="C52" s="258" t="s">
        <v>889</v>
      </c>
      <c r="D52" s="259" t="s">
        <v>1528</v>
      </c>
      <c r="E52" s="253">
        <v>2.74</v>
      </c>
      <c r="F52" s="253">
        <v>3.74</v>
      </c>
      <c r="G52" s="253">
        <v>3.55</v>
      </c>
      <c r="H52" s="253">
        <v>4.05</v>
      </c>
      <c r="I52" s="253">
        <v>4.3899999999999997</v>
      </c>
      <c r="J52" s="253">
        <v>4.8899999999999997</v>
      </c>
      <c r="K52" s="253">
        <v>5.36</v>
      </c>
      <c r="L52" s="253">
        <v>5.86</v>
      </c>
      <c r="M52" s="253">
        <v>5.87</v>
      </c>
      <c r="N52" s="253">
        <v>6.37</v>
      </c>
      <c r="O52" s="253">
        <v>6.15</v>
      </c>
      <c r="P52" s="253">
        <v>6.65</v>
      </c>
      <c r="Q52" s="253">
        <v>6.41</v>
      </c>
      <c r="R52" s="253">
        <v>6.91</v>
      </c>
    </row>
    <row r="53" spans="2:18" x14ac:dyDescent="0.2">
      <c r="B53" s="255"/>
      <c r="C53" s="258"/>
      <c r="D53" s="259" t="s">
        <v>1526</v>
      </c>
      <c r="E53" s="253">
        <v>1.44</v>
      </c>
      <c r="F53" s="253">
        <v>2.44</v>
      </c>
      <c r="G53" s="253">
        <v>2.59</v>
      </c>
      <c r="H53" s="253">
        <v>3.09</v>
      </c>
      <c r="I53" s="253">
        <v>4.04</v>
      </c>
      <c r="J53" s="253">
        <v>4.54</v>
      </c>
      <c r="K53" s="253">
        <v>5.32</v>
      </c>
      <c r="L53" s="253">
        <v>5.82</v>
      </c>
      <c r="M53" s="253">
        <v>5.89</v>
      </c>
      <c r="N53" s="253">
        <v>6.39</v>
      </c>
      <c r="O53" s="253">
        <v>6.16</v>
      </c>
      <c r="P53" s="253">
        <v>6.66</v>
      </c>
      <c r="Q53" s="253">
        <v>6.43</v>
      </c>
      <c r="R53" s="253">
        <v>6.93</v>
      </c>
    </row>
    <row r="54" spans="2:18" x14ac:dyDescent="0.2">
      <c r="B54" s="255"/>
      <c r="C54" s="258"/>
      <c r="D54" s="259"/>
      <c r="E54" s="253"/>
      <c r="F54" s="253"/>
      <c r="G54" s="253"/>
      <c r="H54" s="253"/>
      <c r="I54" s="253"/>
      <c r="J54" s="253"/>
      <c r="K54" s="253"/>
      <c r="L54" s="253"/>
      <c r="M54" s="253"/>
      <c r="N54" s="253"/>
      <c r="O54" s="253"/>
      <c r="P54" s="253"/>
      <c r="Q54" s="253"/>
      <c r="R54" s="253"/>
    </row>
    <row r="55" spans="2:18" x14ac:dyDescent="0.2">
      <c r="B55" s="255"/>
      <c r="C55" s="258" t="s">
        <v>890</v>
      </c>
      <c r="D55" s="259" t="s">
        <v>1528</v>
      </c>
      <c r="E55" s="253">
        <v>3.79</v>
      </c>
      <c r="F55" s="253">
        <v>4.79</v>
      </c>
      <c r="G55" s="253">
        <v>4.18</v>
      </c>
      <c r="H55" s="253">
        <v>4.68</v>
      </c>
      <c r="I55" s="253">
        <v>4.63</v>
      </c>
      <c r="J55" s="253">
        <v>5.13</v>
      </c>
      <c r="K55" s="253">
        <v>5.43</v>
      </c>
      <c r="L55" s="253">
        <v>5.93</v>
      </c>
      <c r="M55" s="253">
        <v>6.01</v>
      </c>
      <c r="N55" s="253">
        <v>6.51</v>
      </c>
      <c r="O55" s="253">
        <v>6.26</v>
      </c>
      <c r="P55" s="253">
        <v>6.76</v>
      </c>
      <c r="Q55" s="253">
        <v>6.51</v>
      </c>
      <c r="R55" s="253">
        <v>7.01</v>
      </c>
    </row>
    <row r="56" spans="2:18" x14ac:dyDescent="0.2">
      <c r="B56" s="255"/>
      <c r="C56" s="258"/>
      <c r="D56" s="259" t="s">
        <v>1526</v>
      </c>
      <c r="E56" s="253">
        <v>4.45</v>
      </c>
      <c r="F56" s="253">
        <v>5.45</v>
      </c>
      <c r="G56" s="253">
        <v>4.6399999999999997</v>
      </c>
      <c r="H56" s="253">
        <v>5.14</v>
      </c>
      <c r="I56" s="253">
        <v>4.8899999999999997</v>
      </c>
      <c r="J56" s="253">
        <v>5.39</v>
      </c>
      <c r="K56" s="253">
        <v>5.58</v>
      </c>
      <c r="L56" s="253">
        <v>6.08</v>
      </c>
      <c r="M56" s="253">
        <v>6.28</v>
      </c>
      <c r="N56" s="253">
        <v>6.78</v>
      </c>
      <c r="O56" s="253">
        <v>6.48</v>
      </c>
      <c r="P56" s="253">
        <v>6.98</v>
      </c>
      <c r="Q56" s="253">
        <v>6.68</v>
      </c>
      <c r="R56" s="253">
        <v>7.18</v>
      </c>
    </row>
    <row r="57" spans="2:18" x14ac:dyDescent="0.2">
      <c r="B57" s="255"/>
      <c r="C57" s="258"/>
      <c r="D57" s="259"/>
      <c r="E57" s="253"/>
      <c r="F57" s="253"/>
      <c r="G57" s="253"/>
      <c r="H57" s="253"/>
      <c r="I57" s="253"/>
      <c r="J57" s="253"/>
      <c r="K57" s="253"/>
      <c r="L57" s="253"/>
      <c r="M57" s="253"/>
      <c r="N57" s="253"/>
      <c r="O57" s="253"/>
      <c r="P57" s="253"/>
      <c r="Q57" s="253"/>
      <c r="R57" s="253"/>
    </row>
    <row r="58" spans="2:18" x14ac:dyDescent="0.2">
      <c r="B58" s="255"/>
      <c r="C58" s="258" t="s">
        <v>891</v>
      </c>
      <c r="D58" s="259" t="s">
        <v>1528</v>
      </c>
      <c r="E58" s="253">
        <v>4.1900000000000004</v>
      </c>
      <c r="F58" s="253">
        <v>4.99</v>
      </c>
      <c r="G58" s="253">
        <v>4.83</v>
      </c>
      <c r="H58" s="253">
        <v>5.13</v>
      </c>
      <c r="I58" s="253">
        <v>5.48</v>
      </c>
      <c r="J58" s="253">
        <v>5.75</v>
      </c>
      <c r="K58" s="253">
        <v>6.27</v>
      </c>
      <c r="L58" s="253">
        <v>6.51</v>
      </c>
      <c r="M58" s="253">
        <v>6.97</v>
      </c>
      <c r="N58" s="253">
        <v>7.18</v>
      </c>
      <c r="O58" s="253">
        <v>7.26</v>
      </c>
      <c r="P58" s="253">
        <v>7.46</v>
      </c>
      <c r="Q58" s="253">
        <v>7.55</v>
      </c>
      <c r="R58" s="253">
        <v>7.74</v>
      </c>
    </row>
    <row r="59" spans="2:18" x14ac:dyDescent="0.2">
      <c r="B59" s="255"/>
      <c r="C59" s="258"/>
      <c r="D59" s="259" t="s">
        <v>1526</v>
      </c>
      <c r="E59" s="253">
        <v>5.42</v>
      </c>
      <c r="F59" s="253">
        <v>6.42</v>
      </c>
      <c r="G59" s="253">
        <v>5.88</v>
      </c>
      <c r="H59" s="253">
        <v>6.38</v>
      </c>
      <c r="I59" s="253">
        <v>6.33</v>
      </c>
      <c r="J59" s="253">
        <v>6.83</v>
      </c>
      <c r="K59" s="253">
        <v>7.05</v>
      </c>
      <c r="L59" s="253">
        <v>7.55</v>
      </c>
      <c r="M59" s="253">
        <v>7.8</v>
      </c>
      <c r="N59" s="253">
        <v>8.3000000000000007</v>
      </c>
      <c r="O59" s="253">
        <v>8.1199999999999992</v>
      </c>
      <c r="P59" s="253">
        <v>8.6199999999999992</v>
      </c>
      <c r="Q59" s="253">
        <v>8.5299999999999994</v>
      </c>
      <c r="R59" s="253">
        <v>9.0299999999999994</v>
      </c>
    </row>
    <row r="60" spans="2:18" x14ac:dyDescent="0.2">
      <c r="B60" s="255"/>
      <c r="C60" s="258"/>
      <c r="D60" s="259"/>
      <c r="E60" s="253"/>
      <c r="F60" s="253"/>
      <c r="G60" s="253"/>
      <c r="H60" s="253"/>
      <c r="I60" s="253"/>
      <c r="J60" s="253"/>
      <c r="K60" s="253"/>
      <c r="L60" s="253"/>
      <c r="M60" s="253"/>
      <c r="N60" s="253"/>
      <c r="O60" s="253"/>
      <c r="P60" s="253"/>
      <c r="Q60" s="253"/>
      <c r="R60" s="253"/>
    </row>
    <row r="61" spans="2:18" x14ac:dyDescent="0.2">
      <c r="B61" s="255"/>
      <c r="C61" s="258" t="s">
        <v>883</v>
      </c>
      <c r="D61" s="259" t="s">
        <v>1528</v>
      </c>
      <c r="E61" s="253">
        <v>6.19</v>
      </c>
      <c r="F61" s="253">
        <v>7.19</v>
      </c>
      <c r="G61" s="253">
        <v>6.55</v>
      </c>
      <c r="H61" s="253">
        <v>7.05</v>
      </c>
      <c r="I61" s="253">
        <v>7.08</v>
      </c>
      <c r="J61" s="253">
        <v>7.58</v>
      </c>
      <c r="K61" s="253">
        <v>7.86</v>
      </c>
      <c r="L61" s="253">
        <v>8.36</v>
      </c>
      <c r="M61" s="253">
        <v>8.48</v>
      </c>
      <c r="N61" s="253">
        <v>8.98</v>
      </c>
      <c r="O61" s="253">
        <v>8.86</v>
      </c>
      <c r="P61" s="253">
        <v>9.36</v>
      </c>
      <c r="Q61" s="253">
        <v>9.25</v>
      </c>
      <c r="R61" s="253">
        <v>9.75</v>
      </c>
    </row>
    <row r="62" spans="2:18" x14ac:dyDescent="0.2">
      <c r="B62" s="255"/>
      <c r="C62" s="258"/>
      <c r="D62" s="259" t="s">
        <v>1526</v>
      </c>
      <c r="E62" s="253">
        <v>3.83</v>
      </c>
      <c r="F62" s="253">
        <v>4.83</v>
      </c>
      <c r="G62" s="253">
        <v>4.97</v>
      </c>
      <c r="H62" s="253">
        <v>5.47</v>
      </c>
      <c r="I62" s="253">
        <v>6.17</v>
      </c>
      <c r="J62" s="253">
        <v>6.67</v>
      </c>
      <c r="K62" s="253">
        <v>7.65</v>
      </c>
      <c r="L62" s="253">
        <v>8.15</v>
      </c>
      <c r="M62" s="253">
        <v>8.34</v>
      </c>
      <c r="N62" s="253">
        <v>8.84</v>
      </c>
      <c r="O62" s="253">
        <v>8.81</v>
      </c>
      <c r="P62" s="253">
        <v>9.31</v>
      </c>
      <c r="Q62" s="253">
        <v>9.18</v>
      </c>
      <c r="R62" s="253">
        <v>9.68</v>
      </c>
    </row>
    <row r="63" spans="2:18" x14ac:dyDescent="0.2">
      <c r="B63" s="255"/>
      <c r="C63" s="258"/>
      <c r="D63" s="259"/>
      <c r="E63" s="253"/>
      <c r="F63" s="253"/>
      <c r="G63" s="253"/>
      <c r="H63" s="253"/>
      <c r="I63" s="253"/>
      <c r="J63" s="253"/>
      <c r="K63" s="253"/>
      <c r="L63" s="253"/>
      <c r="M63" s="253"/>
      <c r="N63" s="253"/>
      <c r="O63" s="253"/>
      <c r="P63" s="253"/>
      <c r="Q63" s="253"/>
      <c r="R63" s="253"/>
    </row>
    <row r="64" spans="2:18" x14ac:dyDescent="0.2">
      <c r="B64" s="255"/>
      <c r="C64" s="258" t="s">
        <v>464</v>
      </c>
      <c r="D64" s="259" t="s">
        <v>1528</v>
      </c>
      <c r="E64" s="253">
        <v>6.02</v>
      </c>
      <c r="F64" s="253">
        <v>6.99</v>
      </c>
      <c r="G64" s="253">
        <v>6.58</v>
      </c>
      <c r="H64" s="253">
        <v>7.06</v>
      </c>
      <c r="I64" s="253">
        <v>6.93</v>
      </c>
      <c r="J64" s="253">
        <v>7.41</v>
      </c>
      <c r="K64" s="253">
        <v>7.36</v>
      </c>
      <c r="L64" s="253">
        <v>7.84</v>
      </c>
      <c r="M64" s="253">
        <v>7.88</v>
      </c>
      <c r="N64" s="253">
        <v>8.36</v>
      </c>
      <c r="O64" s="253">
        <v>8.25</v>
      </c>
      <c r="P64" s="253">
        <v>8.73</v>
      </c>
      <c r="Q64" s="253">
        <v>8.64</v>
      </c>
      <c r="R64" s="253">
        <v>9.1199999999999992</v>
      </c>
    </row>
    <row r="65" spans="2:18" x14ac:dyDescent="0.2">
      <c r="B65" s="255"/>
      <c r="C65" s="258"/>
      <c r="D65" s="259" t="s">
        <v>1526</v>
      </c>
      <c r="E65" s="253">
        <v>8.2100000000000009</v>
      </c>
      <c r="F65" s="253">
        <v>9.2100000000000009</v>
      </c>
      <c r="G65" s="253">
        <v>7.93</v>
      </c>
      <c r="H65" s="253">
        <v>8.43</v>
      </c>
      <c r="I65" s="253">
        <v>7.71</v>
      </c>
      <c r="J65" s="253">
        <v>8.2100000000000009</v>
      </c>
      <c r="K65" s="253">
        <v>7.75</v>
      </c>
      <c r="L65" s="253">
        <v>8.25</v>
      </c>
      <c r="M65" s="253">
        <v>8.2100000000000009</v>
      </c>
      <c r="N65" s="253">
        <v>8.7100000000000009</v>
      </c>
      <c r="O65" s="253">
        <v>8.48</v>
      </c>
      <c r="P65" s="253">
        <v>8.98</v>
      </c>
      <c r="Q65" s="253">
        <v>8.83</v>
      </c>
      <c r="R65" s="253">
        <v>9.33</v>
      </c>
    </row>
    <row r="66" spans="2:18" x14ac:dyDescent="0.2">
      <c r="B66" s="255"/>
      <c r="C66" s="258"/>
      <c r="D66" s="259"/>
      <c r="E66" s="253"/>
      <c r="F66" s="253"/>
      <c r="G66" s="253"/>
      <c r="H66" s="253"/>
      <c r="I66" s="253"/>
      <c r="J66" s="253"/>
      <c r="K66" s="253"/>
      <c r="L66" s="253"/>
      <c r="M66" s="253"/>
      <c r="N66" s="253"/>
      <c r="O66" s="253"/>
      <c r="P66" s="253"/>
      <c r="Q66" s="253"/>
      <c r="R66" s="253"/>
    </row>
    <row r="67" spans="2:18" x14ac:dyDescent="0.2">
      <c r="B67" s="255"/>
      <c r="C67" s="258" t="s">
        <v>884</v>
      </c>
      <c r="D67" s="259" t="s">
        <v>1528</v>
      </c>
      <c r="E67" s="253">
        <v>7.6</v>
      </c>
      <c r="F67" s="253">
        <v>8.6</v>
      </c>
      <c r="G67" s="253">
        <v>7.72</v>
      </c>
      <c r="H67" s="253">
        <v>8.2200000000000006</v>
      </c>
      <c r="I67" s="253">
        <v>7.8</v>
      </c>
      <c r="J67" s="253">
        <v>8.3000000000000007</v>
      </c>
      <c r="K67" s="253">
        <v>8.02</v>
      </c>
      <c r="L67" s="253">
        <v>8.52</v>
      </c>
      <c r="M67" s="253">
        <v>8.4</v>
      </c>
      <c r="N67" s="253">
        <v>8.9</v>
      </c>
      <c r="O67" s="253">
        <v>8.64</v>
      </c>
      <c r="P67" s="253">
        <v>9.14</v>
      </c>
      <c r="Q67" s="253">
        <v>8.93</v>
      </c>
      <c r="R67" s="253">
        <v>9.43</v>
      </c>
    </row>
    <row r="68" spans="2:18" x14ac:dyDescent="0.2">
      <c r="B68" s="255"/>
      <c r="C68" s="258"/>
      <c r="D68" s="259" t="s">
        <v>1526</v>
      </c>
      <c r="E68" s="253">
        <v>8.08</v>
      </c>
      <c r="F68" s="253">
        <v>9.08</v>
      </c>
      <c r="G68" s="253">
        <v>8.1</v>
      </c>
      <c r="H68" s="253">
        <v>8.6</v>
      </c>
      <c r="I68" s="253">
        <v>8.14</v>
      </c>
      <c r="J68" s="253">
        <v>8.64</v>
      </c>
      <c r="K68" s="253">
        <v>8.26</v>
      </c>
      <c r="L68" s="253">
        <v>8.76</v>
      </c>
      <c r="M68" s="253">
        <v>8.6</v>
      </c>
      <c r="N68" s="253">
        <v>9.1</v>
      </c>
      <c r="O68" s="253">
        <v>8.8000000000000007</v>
      </c>
      <c r="P68" s="253">
        <v>9.3000000000000007</v>
      </c>
      <c r="Q68" s="253">
        <v>9.0500000000000007</v>
      </c>
      <c r="R68" s="253">
        <v>9.5500000000000007</v>
      </c>
    </row>
    <row r="69" spans="2:18" x14ac:dyDescent="0.2">
      <c r="B69" s="255"/>
      <c r="C69" s="258"/>
      <c r="D69" s="259"/>
      <c r="E69" s="253"/>
      <c r="F69" s="253"/>
      <c r="G69" s="253"/>
      <c r="H69" s="253"/>
      <c r="I69" s="253"/>
      <c r="J69" s="253"/>
      <c r="K69" s="253"/>
      <c r="L69" s="253"/>
      <c r="M69" s="253"/>
      <c r="N69" s="253"/>
      <c r="O69" s="253"/>
      <c r="P69" s="253"/>
      <c r="Q69" s="253"/>
      <c r="R69" s="253"/>
    </row>
    <row r="70" spans="2:18" x14ac:dyDescent="0.2">
      <c r="B70" s="255"/>
      <c r="C70" s="258" t="s">
        <v>885</v>
      </c>
      <c r="D70" s="259" t="s">
        <v>1528</v>
      </c>
      <c r="E70" s="253">
        <v>7.35</v>
      </c>
      <c r="F70" s="253">
        <v>8.35</v>
      </c>
      <c r="G70" s="253">
        <v>7.57</v>
      </c>
      <c r="H70" s="253">
        <v>8.07</v>
      </c>
      <c r="I70" s="253">
        <v>7.73</v>
      </c>
      <c r="J70" s="253">
        <v>8.23</v>
      </c>
      <c r="K70" s="253">
        <v>8.07</v>
      </c>
      <c r="L70" s="253">
        <v>8.57</v>
      </c>
      <c r="M70" s="253">
        <v>8.43</v>
      </c>
      <c r="N70" s="253">
        <v>8.93</v>
      </c>
      <c r="O70" s="253">
        <v>8.7200000000000006</v>
      </c>
      <c r="P70" s="253">
        <v>9.2200000000000006</v>
      </c>
      <c r="Q70" s="253">
        <v>9.0299999999999994</v>
      </c>
      <c r="R70" s="253">
        <v>9.5299999999999994</v>
      </c>
    </row>
    <row r="71" spans="2:18" x14ac:dyDescent="0.2">
      <c r="B71" s="255"/>
      <c r="C71" s="258"/>
      <c r="D71" s="259" t="s">
        <v>1526</v>
      </c>
      <c r="E71" s="253">
        <v>7.42</v>
      </c>
      <c r="F71" s="253">
        <v>8.42</v>
      </c>
      <c r="G71" s="253">
        <v>7.53</v>
      </c>
      <c r="H71" s="253">
        <v>8.0299999999999994</v>
      </c>
      <c r="I71" s="253">
        <v>7.65</v>
      </c>
      <c r="J71" s="253">
        <v>8.15</v>
      </c>
      <c r="K71" s="253">
        <v>8.0399999999999991</v>
      </c>
      <c r="L71" s="253">
        <v>8.5399999999999991</v>
      </c>
      <c r="M71" s="253">
        <v>8.3699999999999992</v>
      </c>
      <c r="N71" s="253">
        <v>8.8699999999999992</v>
      </c>
      <c r="O71" s="253">
        <v>8.69</v>
      </c>
      <c r="P71" s="253">
        <v>9.19</v>
      </c>
      <c r="Q71" s="253">
        <v>9.0399999999999991</v>
      </c>
      <c r="R71" s="253">
        <v>9.5399999999999991</v>
      </c>
    </row>
    <row r="72" spans="2:18" x14ac:dyDescent="0.2">
      <c r="B72" s="255"/>
      <c r="C72" s="258"/>
      <c r="D72" s="259"/>
      <c r="E72" s="253"/>
      <c r="F72" s="253"/>
      <c r="G72" s="253"/>
      <c r="H72" s="253"/>
      <c r="I72" s="253"/>
      <c r="J72" s="253"/>
      <c r="K72" s="253"/>
      <c r="L72" s="253"/>
      <c r="M72" s="253"/>
      <c r="N72" s="253"/>
      <c r="O72" s="253"/>
      <c r="P72" s="253"/>
      <c r="Q72" s="253"/>
      <c r="R72" s="253"/>
    </row>
    <row r="73" spans="2:18" x14ac:dyDescent="0.2">
      <c r="B73" s="255"/>
      <c r="C73" s="258" t="s">
        <v>886</v>
      </c>
      <c r="D73" s="259" t="s">
        <v>1528</v>
      </c>
      <c r="E73" s="253">
        <v>7.53</v>
      </c>
      <c r="F73" s="253">
        <v>8.5299999999999994</v>
      </c>
      <c r="G73" s="253">
        <v>7.74</v>
      </c>
      <c r="H73" s="253">
        <v>8.24</v>
      </c>
      <c r="I73" s="253">
        <v>7.85</v>
      </c>
      <c r="J73" s="253">
        <v>8.35</v>
      </c>
      <c r="K73" s="253">
        <v>8.07</v>
      </c>
      <c r="L73" s="253">
        <v>8.57</v>
      </c>
      <c r="M73" s="253">
        <v>8.4</v>
      </c>
      <c r="N73" s="253">
        <v>8.9</v>
      </c>
      <c r="O73" s="253">
        <v>8.7100000000000009</v>
      </c>
      <c r="P73" s="253">
        <v>9.2100000000000009</v>
      </c>
      <c r="Q73" s="253">
        <v>9.02</v>
      </c>
      <c r="R73" s="253">
        <v>9.52</v>
      </c>
    </row>
    <row r="74" spans="2:18" x14ac:dyDescent="0.2">
      <c r="B74" s="255"/>
      <c r="C74" s="258"/>
      <c r="D74" s="259" t="s">
        <v>1526</v>
      </c>
      <c r="E74" s="253">
        <v>7.29</v>
      </c>
      <c r="F74" s="253">
        <v>8.2899999999999991</v>
      </c>
      <c r="G74" s="253">
        <v>7.64</v>
      </c>
      <c r="H74" s="253">
        <v>8.14</v>
      </c>
      <c r="I74" s="253">
        <v>7.89</v>
      </c>
      <c r="J74" s="253">
        <v>8.39</v>
      </c>
      <c r="K74" s="253">
        <v>8.08</v>
      </c>
      <c r="L74" s="253">
        <v>8.58</v>
      </c>
      <c r="M74" s="253">
        <v>8.44</v>
      </c>
      <c r="N74" s="253">
        <v>8.94</v>
      </c>
      <c r="O74" s="253">
        <v>8.7100000000000009</v>
      </c>
      <c r="P74" s="253">
        <v>9.2100000000000009</v>
      </c>
      <c r="Q74" s="253">
        <v>9.01</v>
      </c>
      <c r="R74" s="253">
        <v>9.51</v>
      </c>
    </row>
    <row r="75" spans="2:18" x14ac:dyDescent="0.2">
      <c r="B75" s="255"/>
      <c r="C75" s="258"/>
      <c r="D75" s="259"/>
      <c r="E75" s="253"/>
      <c r="F75" s="253"/>
      <c r="G75" s="253"/>
      <c r="H75" s="253"/>
      <c r="I75" s="253"/>
      <c r="J75" s="253"/>
      <c r="K75" s="253"/>
      <c r="L75" s="253"/>
      <c r="M75" s="253"/>
      <c r="N75" s="253"/>
      <c r="O75" s="253"/>
      <c r="P75" s="253"/>
      <c r="Q75" s="253"/>
      <c r="R75" s="253"/>
    </row>
    <row r="76" spans="2:18" x14ac:dyDescent="0.2">
      <c r="B76" s="255"/>
      <c r="C76" s="258" t="s">
        <v>887</v>
      </c>
      <c r="D76" s="259" t="s">
        <v>1528</v>
      </c>
      <c r="E76" s="253">
        <v>8.0399999999999991</v>
      </c>
      <c r="F76" s="253">
        <v>9.0399999999999991</v>
      </c>
      <c r="G76" s="253">
        <v>8.15</v>
      </c>
      <c r="H76" s="253">
        <v>8.65</v>
      </c>
      <c r="I76" s="253">
        <v>8.18</v>
      </c>
      <c r="J76" s="253">
        <v>8.68</v>
      </c>
      <c r="K76" s="253">
        <v>8.3000000000000007</v>
      </c>
      <c r="L76" s="253">
        <v>8.8000000000000007</v>
      </c>
      <c r="M76" s="253">
        <v>8.5299999999999994</v>
      </c>
      <c r="N76" s="253">
        <v>9.0299999999999994</v>
      </c>
      <c r="O76" s="253">
        <v>8.75</v>
      </c>
      <c r="P76" s="253">
        <v>9.25</v>
      </c>
      <c r="Q76" s="253">
        <v>9.06</v>
      </c>
      <c r="R76" s="253">
        <v>9.56</v>
      </c>
    </row>
    <row r="77" spans="2:18" x14ac:dyDescent="0.2">
      <c r="B77" s="255"/>
      <c r="C77" s="258"/>
      <c r="D77" s="259" t="s">
        <v>1526</v>
      </c>
      <c r="E77" s="253">
        <v>8.35</v>
      </c>
      <c r="F77" s="253">
        <v>9.35</v>
      </c>
      <c r="G77" s="253">
        <v>8.41</v>
      </c>
      <c r="H77" s="253">
        <v>8.91</v>
      </c>
      <c r="I77" s="253">
        <v>8.4</v>
      </c>
      <c r="J77" s="253">
        <v>8.9</v>
      </c>
      <c r="K77" s="253">
        <v>8.4499999999999993</v>
      </c>
      <c r="L77" s="253">
        <v>8.9499999999999993</v>
      </c>
      <c r="M77" s="253">
        <v>8.6</v>
      </c>
      <c r="N77" s="253">
        <v>9.1</v>
      </c>
      <c r="O77" s="253">
        <v>8.7799999999999994</v>
      </c>
      <c r="P77" s="253">
        <v>9.2799999999999994</v>
      </c>
      <c r="Q77" s="253">
        <v>9.1</v>
      </c>
      <c r="R77" s="253">
        <v>9.6</v>
      </c>
    </row>
    <row r="78" spans="2:18" x14ac:dyDescent="0.2">
      <c r="B78" s="255"/>
      <c r="C78" s="258"/>
      <c r="D78" s="259"/>
      <c r="E78" s="253"/>
      <c r="F78" s="253"/>
      <c r="G78" s="253"/>
      <c r="H78" s="253"/>
      <c r="I78" s="253"/>
      <c r="J78" s="253"/>
      <c r="K78" s="253"/>
      <c r="L78" s="253"/>
      <c r="M78" s="253"/>
      <c r="N78" s="253"/>
      <c r="O78" s="253"/>
      <c r="P78" s="253"/>
      <c r="Q78" s="253"/>
      <c r="R78" s="253"/>
    </row>
    <row r="79" spans="2:18" x14ac:dyDescent="0.2">
      <c r="B79" s="255"/>
      <c r="C79" s="258" t="s">
        <v>888</v>
      </c>
      <c r="D79" s="259" t="s">
        <v>1528</v>
      </c>
      <c r="E79" s="253">
        <v>8.1300000000000008</v>
      </c>
      <c r="F79" s="253">
        <v>9.1300000000000008</v>
      </c>
      <c r="G79" s="253">
        <v>8.27</v>
      </c>
      <c r="H79" s="253">
        <v>8.77</v>
      </c>
      <c r="I79" s="253">
        <v>8.33</v>
      </c>
      <c r="J79" s="253">
        <v>8.83</v>
      </c>
      <c r="K79" s="253">
        <v>8.48</v>
      </c>
      <c r="L79" s="253">
        <v>8.98</v>
      </c>
      <c r="M79" s="253">
        <v>8.6300000000000008</v>
      </c>
      <c r="N79" s="253">
        <v>9.1300000000000008</v>
      </c>
      <c r="O79" s="253">
        <v>8.82</v>
      </c>
      <c r="P79" s="253">
        <v>9.32</v>
      </c>
      <c r="Q79" s="253">
        <v>9.09</v>
      </c>
      <c r="R79" s="253">
        <v>9.59</v>
      </c>
    </row>
    <row r="80" spans="2:18" x14ac:dyDescent="0.2">
      <c r="B80" s="255"/>
      <c r="C80" s="258"/>
      <c r="D80" s="259" t="s">
        <v>1526</v>
      </c>
      <c r="E80" s="253">
        <v>8.25</v>
      </c>
      <c r="F80" s="253">
        <v>9.25</v>
      </c>
      <c r="G80" s="253">
        <v>8.35</v>
      </c>
      <c r="H80" s="253">
        <v>8.85</v>
      </c>
      <c r="I80" s="253">
        <v>8.36</v>
      </c>
      <c r="J80" s="253">
        <v>8.86</v>
      </c>
      <c r="K80" s="253">
        <v>8.5500000000000007</v>
      </c>
      <c r="L80" s="253">
        <v>9.0500000000000007</v>
      </c>
      <c r="M80" s="253">
        <v>8.69</v>
      </c>
      <c r="N80" s="253">
        <v>9.19</v>
      </c>
      <c r="O80" s="253">
        <v>8.8699999999999992</v>
      </c>
      <c r="P80" s="253">
        <v>9.3699999999999992</v>
      </c>
      <c r="Q80" s="253">
        <v>9.1</v>
      </c>
      <c r="R80" s="253">
        <v>9.6</v>
      </c>
    </row>
    <row r="81" spans="2:18" x14ac:dyDescent="0.2">
      <c r="B81" s="255"/>
      <c r="C81" s="258"/>
      <c r="D81" s="259"/>
      <c r="E81" s="253"/>
      <c r="F81" s="253"/>
      <c r="G81" s="253"/>
      <c r="H81" s="253"/>
      <c r="I81" s="253"/>
      <c r="J81" s="253"/>
      <c r="K81" s="253"/>
      <c r="L81" s="253"/>
      <c r="M81" s="253"/>
      <c r="N81" s="253"/>
      <c r="O81" s="253"/>
      <c r="P81" s="253"/>
      <c r="Q81" s="253"/>
      <c r="R81" s="253"/>
    </row>
    <row r="82" spans="2:18" x14ac:dyDescent="0.2">
      <c r="B82" s="255"/>
      <c r="C82" s="258" t="s">
        <v>465</v>
      </c>
      <c r="D82" s="259" t="s">
        <v>1528</v>
      </c>
      <c r="E82" s="253">
        <v>7.51</v>
      </c>
      <c r="F82" s="253">
        <v>8.51</v>
      </c>
      <c r="G82" s="253">
        <v>7.85</v>
      </c>
      <c r="H82" s="253">
        <v>8.35</v>
      </c>
      <c r="I82" s="253">
        <v>8.14</v>
      </c>
      <c r="J82" s="253">
        <v>8.64</v>
      </c>
      <c r="K82" s="253">
        <v>8.4</v>
      </c>
      <c r="L82" s="253">
        <v>8.9</v>
      </c>
      <c r="M82" s="253">
        <v>8.64</v>
      </c>
      <c r="N82" s="253">
        <v>9.14</v>
      </c>
      <c r="O82" s="253">
        <v>8.8800000000000008</v>
      </c>
      <c r="P82" s="253">
        <v>9.3800000000000008</v>
      </c>
      <c r="Q82" s="253">
        <v>9.11</v>
      </c>
      <c r="R82" s="253">
        <v>9.61</v>
      </c>
    </row>
    <row r="83" spans="2:18" x14ac:dyDescent="0.2">
      <c r="B83" s="257"/>
      <c r="C83" s="258"/>
      <c r="D83" s="259" t="s">
        <v>1526</v>
      </c>
      <c r="E83" s="253">
        <v>7.39</v>
      </c>
      <c r="F83" s="253">
        <v>8.39</v>
      </c>
      <c r="G83" s="253">
        <v>7.7</v>
      </c>
      <c r="H83" s="253">
        <v>8.1999999999999993</v>
      </c>
      <c r="I83" s="253">
        <v>7.92</v>
      </c>
      <c r="J83" s="253">
        <v>8.42</v>
      </c>
      <c r="K83" s="253">
        <v>8.26</v>
      </c>
      <c r="L83" s="253">
        <v>8.76</v>
      </c>
      <c r="M83" s="253">
        <v>8.5500000000000007</v>
      </c>
      <c r="N83" s="253">
        <v>9.0500000000000007</v>
      </c>
      <c r="O83" s="253">
        <v>8.85</v>
      </c>
      <c r="P83" s="253">
        <v>9.35</v>
      </c>
      <c r="Q83" s="253">
        <v>9.08</v>
      </c>
      <c r="R83" s="253">
        <v>9.58</v>
      </c>
    </row>
    <row r="84" spans="2:18" x14ac:dyDescent="0.2">
      <c r="E84" s="253"/>
      <c r="F84" s="253"/>
      <c r="G84" s="253"/>
      <c r="H84" s="253"/>
      <c r="I84" s="253"/>
      <c r="J84" s="253"/>
      <c r="K84" s="253"/>
      <c r="L84" s="253"/>
      <c r="M84" s="253"/>
      <c r="N84" s="253"/>
      <c r="O84" s="253"/>
      <c r="P84" s="253"/>
      <c r="Q84" s="253"/>
      <c r="R84" s="253"/>
    </row>
    <row r="85" spans="2:18" x14ac:dyDescent="0.2">
      <c r="B85" s="257">
        <v>2006</v>
      </c>
      <c r="C85" s="258" t="s">
        <v>851</v>
      </c>
      <c r="D85" s="259" t="s">
        <v>1528</v>
      </c>
      <c r="E85" s="253">
        <v>7.84</v>
      </c>
      <c r="F85" s="253">
        <v>8.84</v>
      </c>
      <c r="G85" s="253">
        <v>8.07</v>
      </c>
      <c r="H85" s="253">
        <v>8.57</v>
      </c>
      <c r="I85" s="253">
        <v>8.19</v>
      </c>
      <c r="J85" s="253">
        <v>8.69</v>
      </c>
      <c r="K85" s="253">
        <v>8.3800000000000008</v>
      </c>
      <c r="L85" s="253">
        <v>8.8800000000000008</v>
      </c>
      <c r="M85" s="253">
        <v>8.6300000000000008</v>
      </c>
      <c r="N85" s="253">
        <v>9.1300000000000008</v>
      </c>
      <c r="O85" s="253">
        <v>8.8699999999999992</v>
      </c>
      <c r="P85" s="253">
        <v>9.3699999999999992</v>
      </c>
      <c r="Q85" s="253">
        <v>9.11</v>
      </c>
      <c r="R85" s="253">
        <v>9.61</v>
      </c>
    </row>
    <row r="86" spans="2:18" x14ac:dyDescent="0.2">
      <c r="B86" s="255"/>
      <c r="C86" s="256"/>
      <c r="D86" s="259" t="s">
        <v>1526</v>
      </c>
      <c r="E86" s="253">
        <v>7.93</v>
      </c>
      <c r="F86" s="253">
        <v>8.93</v>
      </c>
      <c r="G86" s="253">
        <v>8.14</v>
      </c>
      <c r="H86" s="253">
        <v>8.64</v>
      </c>
      <c r="I86" s="253">
        <v>8.26</v>
      </c>
      <c r="J86" s="253">
        <v>8.76</v>
      </c>
      <c r="K86" s="253">
        <v>8.48</v>
      </c>
      <c r="L86" s="253">
        <v>8.98</v>
      </c>
      <c r="M86" s="253">
        <v>8.73</v>
      </c>
      <c r="N86" s="253">
        <v>9.23</v>
      </c>
      <c r="O86" s="253">
        <v>8.91</v>
      </c>
      <c r="P86" s="253">
        <v>9.41</v>
      </c>
      <c r="Q86" s="253">
        <v>9.1300000000000008</v>
      </c>
      <c r="R86" s="253">
        <v>9.6300000000000008</v>
      </c>
    </row>
    <row r="87" spans="2:18" x14ac:dyDescent="0.2">
      <c r="B87" s="255"/>
      <c r="C87" s="256"/>
      <c r="D87" s="259"/>
      <c r="E87" s="253"/>
      <c r="F87" s="253"/>
      <c r="G87" s="253"/>
      <c r="H87" s="253"/>
      <c r="I87" s="253"/>
      <c r="J87" s="253"/>
      <c r="K87" s="253"/>
      <c r="L87" s="253"/>
      <c r="M87" s="253"/>
      <c r="N87" s="253"/>
      <c r="O87" s="253"/>
      <c r="P87" s="253"/>
      <c r="Q87" s="253"/>
      <c r="R87" s="253"/>
    </row>
    <row r="88" spans="2:18" x14ac:dyDescent="0.2">
      <c r="B88" s="255"/>
      <c r="C88" s="258" t="s">
        <v>889</v>
      </c>
      <c r="D88" s="259" t="s">
        <v>1528</v>
      </c>
      <c r="E88" s="253">
        <v>7.92</v>
      </c>
      <c r="F88" s="253">
        <v>8.92</v>
      </c>
      <c r="G88" s="253">
        <v>8.11</v>
      </c>
      <c r="H88" s="253">
        <v>8.61</v>
      </c>
      <c r="I88" s="253">
        <v>8.24</v>
      </c>
      <c r="J88" s="253">
        <v>8.74</v>
      </c>
      <c r="K88" s="253">
        <v>8.5</v>
      </c>
      <c r="L88" s="253">
        <v>9</v>
      </c>
      <c r="M88" s="253">
        <v>8.75</v>
      </c>
      <c r="N88" s="253">
        <v>9.25</v>
      </c>
      <c r="O88" s="253">
        <v>8.94</v>
      </c>
      <c r="P88" s="253">
        <v>9.44</v>
      </c>
      <c r="Q88" s="253">
        <v>9.17</v>
      </c>
      <c r="R88" s="253">
        <v>9.67</v>
      </c>
    </row>
    <row r="89" spans="2:18" x14ac:dyDescent="0.2">
      <c r="B89" s="255"/>
      <c r="C89" s="258"/>
      <c r="D89" s="259" t="s">
        <v>1526</v>
      </c>
      <c r="E89" s="253">
        <v>7.97</v>
      </c>
      <c r="F89" s="253">
        <v>8.9700000000000006</v>
      </c>
      <c r="G89" s="253">
        <v>8.09</v>
      </c>
      <c r="H89" s="253">
        <v>8.59</v>
      </c>
      <c r="I89" s="253">
        <v>8.2100000000000009</v>
      </c>
      <c r="J89" s="253">
        <v>8.7100000000000009</v>
      </c>
      <c r="K89" s="253">
        <v>8.58</v>
      </c>
      <c r="L89" s="253">
        <v>9.08</v>
      </c>
      <c r="M89" s="253">
        <v>8.89</v>
      </c>
      <c r="N89" s="253">
        <v>9.39</v>
      </c>
      <c r="O89" s="253">
        <v>9.0500000000000007</v>
      </c>
      <c r="P89" s="253">
        <v>9.5500000000000007</v>
      </c>
      <c r="Q89" s="253">
        <v>9.2799999999999994</v>
      </c>
      <c r="R89" s="253">
        <v>9.7799999999999994</v>
      </c>
    </row>
    <row r="90" spans="2:18" x14ac:dyDescent="0.2">
      <c r="B90" s="255"/>
      <c r="C90" s="258"/>
      <c r="D90" s="259"/>
      <c r="E90" s="253"/>
      <c r="F90" s="253"/>
      <c r="G90" s="253"/>
      <c r="H90" s="253"/>
      <c r="I90" s="253"/>
      <c r="J90" s="253"/>
      <c r="K90" s="253"/>
      <c r="L90" s="253"/>
      <c r="M90" s="253"/>
      <c r="N90" s="253"/>
      <c r="O90" s="253"/>
      <c r="P90" s="253"/>
      <c r="Q90" s="253"/>
      <c r="R90" s="253"/>
    </row>
    <row r="91" spans="2:18" x14ac:dyDescent="0.2">
      <c r="B91" s="255"/>
      <c r="C91" s="258" t="s">
        <v>890</v>
      </c>
      <c r="D91" s="259" t="s">
        <v>1528</v>
      </c>
      <c r="E91" s="253">
        <v>7.85</v>
      </c>
      <c r="F91" s="253">
        <v>8.85</v>
      </c>
      <c r="G91" s="253">
        <v>8.07</v>
      </c>
      <c r="H91" s="253">
        <v>8.57</v>
      </c>
      <c r="I91" s="253">
        <v>8.19</v>
      </c>
      <c r="J91" s="253">
        <v>8.69</v>
      </c>
      <c r="K91" s="253">
        <v>8.52</v>
      </c>
      <c r="L91" s="253">
        <v>9.02</v>
      </c>
      <c r="M91" s="253">
        <v>8.84</v>
      </c>
      <c r="N91" s="253">
        <v>9.34</v>
      </c>
      <c r="O91" s="253">
        <v>9.06</v>
      </c>
      <c r="P91" s="253">
        <v>9.56</v>
      </c>
      <c r="Q91" s="253">
        <v>9.25</v>
      </c>
      <c r="R91" s="253">
        <v>9.75</v>
      </c>
    </row>
    <row r="92" spans="2:18" x14ac:dyDescent="0.2">
      <c r="B92" s="255"/>
      <c r="C92" s="258"/>
      <c r="D92" s="259" t="s">
        <v>1526</v>
      </c>
      <c r="E92" s="253">
        <v>8.2200000000000006</v>
      </c>
      <c r="F92" s="253">
        <v>9.2200000000000006</v>
      </c>
      <c r="G92" s="253">
        <v>8.31</v>
      </c>
      <c r="H92" s="253">
        <v>8.81</v>
      </c>
      <c r="I92" s="253">
        <v>8.34</v>
      </c>
      <c r="J92" s="253">
        <v>8.84</v>
      </c>
      <c r="K92" s="253">
        <v>8.6300000000000008</v>
      </c>
      <c r="L92" s="253">
        <v>9.1300000000000008</v>
      </c>
      <c r="M92" s="253">
        <v>8.93</v>
      </c>
      <c r="N92" s="253">
        <v>9.43</v>
      </c>
      <c r="O92" s="253">
        <v>9.11</v>
      </c>
      <c r="P92" s="253">
        <v>9.61</v>
      </c>
      <c r="Q92" s="253">
        <v>9.2899999999999991</v>
      </c>
      <c r="R92" s="253">
        <v>9.7899999999999991</v>
      </c>
    </row>
    <row r="93" spans="2:18" x14ac:dyDescent="0.2">
      <c r="B93" s="255"/>
      <c r="C93" s="258"/>
      <c r="D93" s="259"/>
      <c r="E93" s="253"/>
      <c r="F93" s="253"/>
      <c r="G93" s="253"/>
      <c r="H93" s="253"/>
      <c r="I93" s="253"/>
      <c r="J93" s="253"/>
      <c r="K93" s="253"/>
      <c r="L93" s="253"/>
      <c r="M93" s="253"/>
      <c r="N93" s="253"/>
      <c r="O93" s="253"/>
      <c r="P93" s="253"/>
      <c r="Q93" s="253"/>
      <c r="R93" s="253"/>
    </row>
    <row r="94" spans="2:18" x14ac:dyDescent="0.2">
      <c r="B94" s="255"/>
      <c r="C94" s="258" t="s">
        <v>891</v>
      </c>
      <c r="D94" s="259" t="s">
        <v>1528</v>
      </c>
      <c r="E94" s="253">
        <v>8.4600000000000009</v>
      </c>
      <c r="F94" s="253">
        <v>9.4600000000000009</v>
      </c>
      <c r="G94" s="253">
        <v>8.5399999999999991</v>
      </c>
      <c r="H94" s="253">
        <v>9.0399999999999991</v>
      </c>
      <c r="I94" s="253">
        <v>8.5500000000000007</v>
      </c>
      <c r="J94" s="253">
        <v>9.0500000000000007</v>
      </c>
      <c r="K94" s="253">
        <v>8.73</v>
      </c>
      <c r="L94" s="253">
        <v>9.23</v>
      </c>
      <c r="M94" s="253">
        <v>8.98</v>
      </c>
      <c r="N94" s="253">
        <v>9.48</v>
      </c>
      <c r="O94" s="253">
        <v>9.17</v>
      </c>
      <c r="P94" s="253">
        <v>9.67</v>
      </c>
      <c r="Q94" s="253">
        <v>9.35</v>
      </c>
      <c r="R94" s="253">
        <v>9.85</v>
      </c>
    </row>
    <row r="95" spans="2:18" x14ac:dyDescent="0.2">
      <c r="B95" s="255"/>
      <c r="C95" s="258"/>
      <c r="D95" s="259" t="s">
        <v>1526</v>
      </c>
      <c r="E95" s="253">
        <v>8.7100000000000009</v>
      </c>
      <c r="F95" s="253">
        <v>9.7100000000000009</v>
      </c>
      <c r="G95" s="253">
        <v>8.74</v>
      </c>
      <c r="H95" s="253">
        <v>9.24</v>
      </c>
      <c r="I95" s="253">
        <v>8.76</v>
      </c>
      <c r="J95" s="253">
        <v>9.26</v>
      </c>
      <c r="K95" s="253">
        <v>8.8699999999999992</v>
      </c>
      <c r="L95" s="253">
        <v>9.3699999999999992</v>
      </c>
      <c r="M95" s="253">
        <v>9.1</v>
      </c>
      <c r="N95" s="253">
        <v>9.6</v>
      </c>
      <c r="O95" s="253">
        <v>9.25</v>
      </c>
      <c r="P95" s="253">
        <v>9.75</v>
      </c>
      <c r="Q95" s="253">
        <v>9.4499999999999993</v>
      </c>
      <c r="R95" s="253">
        <v>9.9499999999999993</v>
      </c>
    </row>
    <row r="96" spans="2:18" x14ac:dyDescent="0.2">
      <c r="B96" s="255"/>
      <c r="C96" s="258"/>
      <c r="D96" s="259"/>
      <c r="E96" s="253"/>
      <c r="F96" s="253"/>
      <c r="G96" s="253"/>
      <c r="H96" s="253"/>
      <c r="I96" s="253"/>
      <c r="J96" s="253"/>
      <c r="K96" s="253"/>
      <c r="L96" s="253"/>
      <c r="M96" s="253"/>
      <c r="N96" s="253"/>
      <c r="O96" s="253"/>
      <c r="P96" s="253"/>
      <c r="Q96" s="253"/>
      <c r="R96" s="253"/>
    </row>
    <row r="97" spans="2:18" x14ac:dyDescent="0.2">
      <c r="B97" s="255"/>
      <c r="C97" s="258" t="s">
        <v>883</v>
      </c>
      <c r="D97" s="259" t="s">
        <v>1528</v>
      </c>
      <c r="E97" s="253">
        <v>8.52</v>
      </c>
      <c r="F97" s="253">
        <v>9.52</v>
      </c>
      <c r="G97" s="253">
        <v>8.64</v>
      </c>
      <c r="H97" s="253">
        <v>9.14</v>
      </c>
      <c r="I97" s="253">
        <v>8.7100000000000009</v>
      </c>
      <c r="J97" s="253">
        <v>9.2100000000000009</v>
      </c>
      <c r="K97" s="253">
        <v>8.89</v>
      </c>
      <c r="L97" s="253">
        <v>9.39</v>
      </c>
      <c r="M97" s="253">
        <v>9.17</v>
      </c>
      <c r="N97" s="253">
        <v>9.67</v>
      </c>
      <c r="O97" s="253">
        <v>9.33</v>
      </c>
      <c r="P97" s="253">
        <v>9.83</v>
      </c>
      <c r="Q97" s="253">
        <v>9.5500000000000007</v>
      </c>
      <c r="R97" s="253">
        <v>10.050000000000001</v>
      </c>
    </row>
    <row r="98" spans="2:18" x14ac:dyDescent="0.2">
      <c r="B98" s="255"/>
      <c r="C98" s="258"/>
      <c r="D98" s="259" t="s">
        <v>1526</v>
      </c>
      <c r="E98" s="253">
        <v>8.36</v>
      </c>
      <c r="F98" s="253">
        <v>9.36</v>
      </c>
      <c r="G98" s="253">
        <v>8.48</v>
      </c>
      <c r="H98" s="253">
        <v>8.98</v>
      </c>
      <c r="I98" s="253">
        <v>8.56</v>
      </c>
      <c r="J98" s="253">
        <v>9.06</v>
      </c>
      <c r="K98" s="253">
        <v>8.82</v>
      </c>
      <c r="L98" s="253">
        <v>9.32</v>
      </c>
      <c r="M98" s="253">
        <v>9.16</v>
      </c>
      <c r="N98" s="253">
        <v>9.66</v>
      </c>
      <c r="O98" s="253">
        <v>9.35</v>
      </c>
      <c r="P98" s="253">
        <v>9.85</v>
      </c>
      <c r="Q98" s="253">
        <v>9.5500000000000007</v>
      </c>
      <c r="R98" s="253">
        <v>10.050000000000001</v>
      </c>
    </row>
    <row r="99" spans="2:18" x14ac:dyDescent="0.2">
      <c r="B99" s="255"/>
      <c r="C99" s="258"/>
      <c r="D99" s="259"/>
      <c r="E99" s="253"/>
      <c r="F99" s="253"/>
      <c r="G99" s="253"/>
      <c r="H99" s="253"/>
      <c r="I99" s="253"/>
      <c r="J99" s="253"/>
      <c r="K99" s="253"/>
      <c r="L99" s="253"/>
      <c r="M99" s="253"/>
      <c r="N99" s="253"/>
      <c r="O99" s="253"/>
      <c r="P99" s="253"/>
      <c r="Q99" s="253"/>
      <c r="R99" s="253"/>
    </row>
    <row r="100" spans="2:18" x14ac:dyDescent="0.2">
      <c r="B100" s="255"/>
      <c r="C100" s="258" t="s">
        <v>464</v>
      </c>
      <c r="D100" s="259" t="s">
        <v>1528</v>
      </c>
      <c r="E100" s="253">
        <v>7.93</v>
      </c>
      <c r="F100" s="253">
        <v>8.93</v>
      </c>
      <c r="G100" s="253">
        <v>8.2100000000000009</v>
      </c>
      <c r="H100" s="253">
        <v>8.7100000000000009</v>
      </c>
      <c r="I100" s="253">
        <v>8.3699999999999992</v>
      </c>
      <c r="J100" s="253">
        <v>8.8699999999999992</v>
      </c>
      <c r="K100" s="253">
        <v>8.76</v>
      </c>
      <c r="L100" s="253">
        <v>9.26</v>
      </c>
      <c r="M100" s="253">
        <v>9.18</v>
      </c>
      <c r="N100" s="253">
        <v>9.68</v>
      </c>
      <c r="O100" s="253">
        <v>9.4</v>
      </c>
      <c r="P100" s="253">
        <v>9.9</v>
      </c>
      <c r="Q100" s="253">
        <v>9.58</v>
      </c>
      <c r="R100" s="253">
        <v>10.08</v>
      </c>
    </row>
    <row r="101" spans="2:18" x14ac:dyDescent="0.2">
      <c r="B101" s="255"/>
      <c r="C101" s="258"/>
      <c r="D101" s="259" t="s">
        <v>1526</v>
      </c>
      <c r="E101" s="253">
        <v>7.01</v>
      </c>
      <c r="F101" s="253">
        <v>8.01</v>
      </c>
      <c r="G101" s="253">
        <v>7.75</v>
      </c>
      <c r="H101" s="253">
        <v>8.25</v>
      </c>
      <c r="I101" s="253">
        <v>8.1199999999999992</v>
      </c>
      <c r="J101" s="253">
        <v>8.6199999999999992</v>
      </c>
      <c r="K101" s="253">
        <v>8.6999999999999993</v>
      </c>
      <c r="L101" s="253">
        <v>9.1999999999999993</v>
      </c>
      <c r="M101" s="253">
        <v>9.11</v>
      </c>
      <c r="N101" s="253">
        <v>9.61</v>
      </c>
      <c r="O101" s="253">
        <v>9.35</v>
      </c>
      <c r="P101" s="253">
        <v>9.85</v>
      </c>
      <c r="Q101" s="253">
        <v>9.56</v>
      </c>
      <c r="R101" s="253">
        <v>10.06</v>
      </c>
    </row>
    <row r="102" spans="2:18" x14ac:dyDescent="0.2">
      <c r="B102" s="255"/>
      <c r="C102" s="258"/>
      <c r="D102" s="259"/>
      <c r="E102" s="253"/>
      <c r="F102" s="253"/>
      <c r="G102" s="253"/>
      <c r="H102" s="253"/>
      <c r="I102" s="253"/>
      <c r="J102" s="253"/>
      <c r="K102" s="253"/>
      <c r="L102" s="253"/>
      <c r="M102" s="253"/>
      <c r="N102" s="253"/>
      <c r="O102" s="253"/>
      <c r="P102" s="253"/>
      <c r="Q102" s="253"/>
      <c r="R102" s="253"/>
    </row>
    <row r="103" spans="2:18" x14ac:dyDescent="0.2">
      <c r="B103" s="255"/>
      <c r="C103" s="258" t="s">
        <v>884</v>
      </c>
      <c r="D103" s="259" t="s">
        <v>1528</v>
      </c>
      <c r="E103" s="253">
        <v>8.09</v>
      </c>
      <c r="F103" s="253">
        <v>9.09</v>
      </c>
      <c r="G103" s="253">
        <v>8.4499999999999993</v>
      </c>
      <c r="H103" s="253">
        <v>8.9499999999999993</v>
      </c>
      <c r="I103" s="253">
        <v>8.66</v>
      </c>
      <c r="J103" s="253">
        <v>9.16</v>
      </c>
      <c r="K103" s="253">
        <v>9.0399999999999991</v>
      </c>
      <c r="L103" s="253">
        <v>9.5399999999999991</v>
      </c>
      <c r="M103" s="253">
        <v>9.41</v>
      </c>
      <c r="N103" s="253">
        <v>9.91</v>
      </c>
      <c r="O103" s="253">
        <v>9.6300000000000008</v>
      </c>
      <c r="P103" s="253">
        <v>10.130000000000001</v>
      </c>
      <c r="Q103" s="253">
        <v>9.84</v>
      </c>
      <c r="R103" s="253">
        <v>10.34</v>
      </c>
    </row>
    <row r="104" spans="2:18" x14ac:dyDescent="0.2">
      <c r="B104" s="255"/>
      <c r="C104" s="258"/>
      <c r="D104" s="259" t="s">
        <v>1526</v>
      </c>
      <c r="E104" s="253">
        <v>9.1</v>
      </c>
      <c r="F104" s="253">
        <v>10.1</v>
      </c>
      <c r="G104" s="253">
        <v>9.39</v>
      </c>
      <c r="H104" s="253">
        <v>9.89</v>
      </c>
      <c r="I104" s="253">
        <v>9.57</v>
      </c>
      <c r="J104" s="253">
        <v>10.07</v>
      </c>
      <c r="K104" s="253">
        <v>9.8699999999999992</v>
      </c>
      <c r="L104" s="253">
        <v>10.37</v>
      </c>
      <c r="M104" s="253">
        <v>10.15</v>
      </c>
      <c r="N104" s="253">
        <v>10.65</v>
      </c>
      <c r="O104" s="253">
        <v>10.34</v>
      </c>
      <c r="P104" s="253">
        <v>10.84</v>
      </c>
      <c r="Q104" s="253">
        <v>10.55</v>
      </c>
      <c r="R104" s="253">
        <v>11.05</v>
      </c>
    </row>
    <row r="105" spans="2:18" x14ac:dyDescent="0.2">
      <c r="B105" s="255"/>
      <c r="C105" s="258"/>
      <c r="D105" s="259"/>
      <c r="E105" s="253"/>
      <c r="F105" s="253"/>
      <c r="G105" s="253"/>
      <c r="H105" s="253"/>
      <c r="I105" s="253"/>
      <c r="J105" s="253"/>
      <c r="K105" s="253"/>
      <c r="L105" s="253"/>
      <c r="M105" s="253"/>
      <c r="N105" s="253"/>
      <c r="O105" s="253"/>
      <c r="P105" s="253"/>
      <c r="Q105" s="253"/>
      <c r="R105" s="253"/>
    </row>
    <row r="106" spans="2:18" x14ac:dyDescent="0.2">
      <c r="B106" s="255"/>
      <c r="C106" s="258" t="s">
        <v>885</v>
      </c>
      <c r="D106" s="259" t="s">
        <v>1528</v>
      </c>
      <c r="E106" s="253">
        <v>8.58</v>
      </c>
      <c r="F106" s="253">
        <v>9.58</v>
      </c>
      <c r="G106" s="253">
        <v>8.86</v>
      </c>
      <c r="H106" s="253">
        <v>9.36</v>
      </c>
      <c r="I106" s="253">
        <v>9.1199999999999992</v>
      </c>
      <c r="J106" s="253">
        <v>9.6199999999999992</v>
      </c>
      <c r="K106" s="253">
        <v>9.58</v>
      </c>
      <c r="L106" s="253">
        <v>10.08</v>
      </c>
      <c r="M106" s="253">
        <v>9.92</v>
      </c>
      <c r="N106" s="253">
        <v>10.42</v>
      </c>
      <c r="O106" s="253">
        <v>10.15</v>
      </c>
      <c r="P106" s="253">
        <v>10.65</v>
      </c>
      <c r="Q106" s="253">
        <v>10.36</v>
      </c>
      <c r="R106" s="253">
        <v>10.86</v>
      </c>
    </row>
    <row r="107" spans="2:18" x14ac:dyDescent="0.2">
      <c r="B107" s="255"/>
      <c r="C107" s="258"/>
      <c r="D107" s="259" t="s">
        <v>1526</v>
      </c>
      <c r="E107" s="253">
        <v>8.64</v>
      </c>
      <c r="F107" s="253">
        <v>9.64</v>
      </c>
      <c r="G107" s="253">
        <v>8.84</v>
      </c>
      <c r="H107" s="253">
        <v>9.34</v>
      </c>
      <c r="I107" s="253">
        <v>9.1199999999999992</v>
      </c>
      <c r="J107" s="253">
        <v>9.6199999999999992</v>
      </c>
      <c r="K107" s="253">
        <v>9.5299999999999994</v>
      </c>
      <c r="L107" s="253">
        <v>10.029999999999999</v>
      </c>
      <c r="M107" s="253">
        <v>9.8699999999999992</v>
      </c>
      <c r="N107" s="253">
        <v>10.37</v>
      </c>
      <c r="O107" s="253">
        <v>10.130000000000001</v>
      </c>
      <c r="P107" s="253">
        <v>10.63</v>
      </c>
      <c r="Q107" s="253">
        <v>10.37</v>
      </c>
      <c r="R107" s="253">
        <v>10.87</v>
      </c>
    </row>
    <row r="108" spans="2:18" x14ac:dyDescent="0.2">
      <c r="B108" s="255"/>
      <c r="C108" s="258"/>
      <c r="D108" s="259"/>
      <c r="E108" s="253"/>
      <c r="F108" s="253"/>
      <c r="G108" s="253"/>
      <c r="H108" s="253"/>
      <c r="I108" s="253"/>
      <c r="J108" s="253"/>
      <c r="K108" s="253"/>
      <c r="L108" s="253"/>
      <c r="M108" s="253"/>
      <c r="N108" s="253"/>
      <c r="O108" s="253"/>
      <c r="P108" s="253"/>
      <c r="Q108" s="253"/>
      <c r="R108" s="253"/>
    </row>
    <row r="109" spans="2:18" x14ac:dyDescent="0.2">
      <c r="B109" s="255"/>
      <c r="C109" s="258" t="s">
        <v>886</v>
      </c>
      <c r="D109" s="259" t="s">
        <v>1528</v>
      </c>
      <c r="E109" s="253">
        <v>8.4700000000000006</v>
      </c>
      <c r="F109" s="253">
        <v>9.4700000000000006</v>
      </c>
      <c r="G109" s="253">
        <v>8.74</v>
      </c>
      <c r="H109" s="253">
        <v>9.24</v>
      </c>
      <c r="I109" s="253">
        <v>8.99</v>
      </c>
      <c r="J109" s="253">
        <v>9.49</v>
      </c>
      <c r="K109" s="253">
        <v>9.51</v>
      </c>
      <c r="L109" s="253">
        <v>10.01</v>
      </c>
      <c r="M109" s="253">
        <v>9.8699999999999992</v>
      </c>
      <c r="N109" s="253">
        <v>10.37</v>
      </c>
      <c r="O109" s="253">
        <v>10.11</v>
      </c>
      <c r="P109" s="253">
        <v>10.61</v>
      </c>
      <c r="Q109" s="253">
        <v>10.32</v>
      </c>
      <c r="R109" s="253">
        <v>10.82</v>
      </c>
    </row>
    <row r="110" spans="2:18" x14ac:dyDescent="0.2">
      <c r="B110" s="255"/>
      <c r="C110" s="258"/>
      <c r="D110" s="259" t="s">
        <v>1526</v>
      </c>
      <c r="E110" s="253">
        <v>8.44</v>
      </c>
      <c r="F110" s="253">
        <v>9.44</v>
      </c>
      <c r="G110" s="253">
        <v>8.6999999999999993</v>
      </c>
      <c r="H110" s="253">
        <v>9.1999999999999993</v>
      </c>
      <c r="I110" s="253">
        <v>8.99</v>
      </c>
      <c r="J110" s="253">
        <v>9.49</v>
      </c>
      <c r="K110" s="253">
        <v>9.56</v>
      </c>
      <c r="L110" s="253">
        <v>10.06</v>
      </c>
      <c r="M110" s="253">
        <v>9.9</v>
      </c>
      <c r="N110" s="253">
        <v>10.4</v>
      </c>
      <c r="O110" s="253">
        <v>10.130000000000001</v>
      </c>
      <c r="P110" s="253">
        <v>10.63</v>
      </c>
      <c r="Q110" s="253">
        <v>10.32</v>
      </c>
      <c r="R110" s="253">
        <v>10.82</v>
      </c>
    </row>
    <row r="111" spans="2:18" x14ac:dyDescent="0.2">
      <c r="B111" s="255"/>
      <c r="C111" s="258"/>
      <c r="D111" s="259"/>
      <c r="E111" s="253"/>
      <c r="F111" s="253"/>
      <c r="G111" s="253"/>
      <c r="H111" s="253"/>
      <c r="I111" s="253"/>
      <c r="J111" s="253"/>
      <c r="K111" s="253"/>
      <c r="L111" s="253"/>
      <c r="M111" s="253"/>
      <c r="N111" s="253"/>
      <c r="O111" s="253"/>
      <c r="P111" s="253"/>
      <c r="Q111" s="253"/>
      <c r="R111" s="253"/>
    </row>
    <row r="112" spans="2:18" x14ac:dyDescent="0.2">
      <c r="B112" s="255"/>
      <c r="C112" s="258" t="s">
        <v>887</v>
      </c>
      <c r="D112" s="259" t="s">
        <v>1528</v>
      </c>
      <c r="E112" s="253">
        <v>8.6300000000000008</v>
      </c>
      <c r="F112" s="253">
        <v>9.6300000000000008</v>
      </c>
      <c r="G112" s="253">
        <v>8.8800000000000008</v>
      </c>
      <c r="H112" s="253">
        <v>9.3800000000000008</v>
      </c>
      <c r="I112" s="253">
        <v>9.14</v>
      </c>
      <c r="J112" s="253">
        <v>9.64</v>
      </c>
      <c r="K112" s="253">
        <v>9.76</v>
      </c>
      <c r="L112" s="253">
        <v>10.26</v>
      </c>
      <c r="M112" s="253">
        <v>10.01</v>
      </c>
      <c r="N112" s="253">
        <v>10.51</v>
      </c>
      <c r="O112" s="253">
        <v>10.210000000000001</v>
      </c>
      <c r="P112" s="253">
        <v>10.71</v>
      </c>
      <c r="Q112" s="253">
        <v>10.37</v>
      </c>
      <c r="R112" s="253">
        <v>10.87</v>
      </c>
    </row>
    <row r="113" spans="2:18" x14ac:dyDescent="0.2">
      <c r="B113" s="255"/>
      <c r="C113" s="258"/>
      <c r="D113" s="259" t="s">
        <v>1526</v>
      </c>
      <c r="E113" s="253">
        <v>8.75</v>
      </c>
      <c r="F113" s="253">
        <v>9.75</v>
      </c>
      <c r="G113" s="253">
        <v>8.9499999999999993</v>
      </c>
      <c r="H113" s="253">
        <v>9.4499999999999993</v>
      </c>
      <c r="I113" s="253">
        <v>9.25</v>
      </c>
      <c r="J113" s="253">
        <v>9.75</v>
      </c>
      <c r="K113" s="253">
        <v>9.82</v>
      </c>
      <c r="L113" s="253">
        <v>10.32</v>
      </c>
      <c r="M113" s="253">
        <v>10.08</v>
      </c>
      <c r="N113" s="253">
        <v>10.58</v>
      </c>
      <c r="O113" s="253">
        <v>10.27</v>
      </c>
      <c r="P113" s="253">
        <v>10.77</v>
      </c>
      <c r="Q113" s="253">
        <v>10.41</v>
      </c>
      <c r="R113" s="253">
        <v>10.91</v>
      </c>
    </row>
    <row r="114" spans="2:18" x14ac:dyDescent="0.2">
      <c r="B114" s="255"/>
      <c r="C114" s="258"/>
      <c r="D114" s="259"/>
      <c r="E114" s="253"/>
      <c r="F114" s="253"/>
      <c r="G114" s="253"/>
      <c r="H114" s="253"/>
      <c r="I114" s="253"/>
      <c r="J114" s="253"/>
      <c r="K114" s="253"/>
      <c r="L114" s="253"/>
      <c r="M114" s="253"/>
      <c r="N114" s="253"/>
      <c r="O114" s="253"/>
      <c r="P114" s="253"/>
      <c r="Q114" s="253"/>
      <c r="R114" s="253"/>
    </row>
    <row r="115" spans="2:18" x14ac:dyDescent="0.2">
      <c r="B115" s="255"/>
      <c r="C115" s="258" t="s">
        <v>888</v>
      </c>
      <c r="D115" s="259" t="s">
        <v>1528</v>
      </c>
      <c r="E115" s="253">
        <v>8.74</v>
      </c>
      <c r="F115" s="253">
        <v>9.74</v>
      </c>
      <c r="G115" s="253">
        <v>8.89</v>
      </c>
      <c r="H115" s="253">
        <v>9.39</v>
      </c>
      <c r="I115" s="253">
        <v>9.14</v>
      </c>
      <c r="J115" s="253">
        <v>9.64</v>
      </c>
      <c r="K115" s="253">
        <v>9.8000000000000007</v>
      </c>
      <c r="L115" s="253">
        <v>10.3</v>
      </c>
      <c r="M115" s="253">
        <v>10.06</v>
      </c>
      <c r="N115" s="253">
        <v>10.56</v>
      </c>
      <c r="O115" s="253">
        <v>10.25</v>
      </c>
      <c r="P115" s="253">
        <v>10.75</v>
      </c>
      <c r="Q115" s="253">
        <v>10.41</v>
      </c>
      <c r="R115" s="253">
        <v>10.91</v>
      </c>
    </row>
    <row r="116" spans="2:18" x14ac:dyDescent="0.2">
      <c r="B116" s="255"/>
      <c r="C116" s="258"/>
      <c r="D116" s="259" t="s">
        <v>1526</v>
      </c>
      <c r="E116" s="253">
        <v>8.7899999999999991</v>
      </c>
      <c r="F116" s="253">
        <v>9.7899999999999991</v>
      </c>
      <c r="G116" s="253">
        <v>8.86</v>
      </c>
      <c r="H116" s="253">
        <v>9.36</v>
      </c>
      <c r="I116" s="253">
        <v>9.1300000000000008</v>
      </c>
      <c r="J116" s="253">
        <v>9.6300000000000008</v>
      </c>
      <c r="K116" s="253">
        <v>9.7899999999999991</v>
      </c>
      <c r="L116" s="253">
        <v>10.29</v>
      </c>
      <c r="M116" s="253">
        <v>10.07</v>
      </c>
      <c r="N116" s="253">
        <v>10.57</v>
      </c>
      <c r="O116" s="253">
        <v>10.24</v>
      </c>
      <c r="P116" s="253">
        <v>10.74</v>
      </c>
      <c r="Q116" s="253">
        <v>10.41</v>
      </c>
      <c r="R116" s="253">
        <v>10.91</v>
      </c>
    </row>
    <row r="117" spans="2:18" x14ac:dyDescent="0.2">
      <c r="B117" s="255"/>
      <c r="C117" s="258"/>
      <c r="D117" s="259"/>
      <c r="E117" s="253"/>
      <c r="F117" s="253"/>
      <c r="G117" s="253"/>
      <c r="H117" s="253"/>
      <c r="I117" s="253"/>
      <c r="J117" s="253"/>
      <c r="K117" s="253"/>
      <c r="L117" s="253"/>
      <c r="M117" s="253"/>
      <c r="N117" s="253"/>
      <c r="O117" s="253"/>
      <c r="P117" s="253"/>
      <c r="Q117" s="253"/>
      <c r="R117" s="253"/>
    </row>
    <row r="118" spans="2:18" x14ac:dyDescent="0.2">
      <c r="B118" s="255"/>
      <c r="C118" s="258" t="s">
        <v>465</v>
      </c>
      <c r="D118" s="259" t="s">
        <v>1528</v>
      </c>
      <c r="E118" s="253">
        <v>8.5500000000000007</v>
      </c>
      <c r="F118" s="253">
        <v>9.5500000000000007</v>
      </c>
      <c r="G118" s="253">
        <v>8.91</v>
      </c>
      <c r="H118" s="253">
        <v>9.41</v>
      </c>
      <c r="I118" s="253">
        <v>9.2799999999999994</v>
      </c>
      <c r="J118" s="253">
        <v>9.77</v>
      </c>
      <c r="K118" s="253">
        <v>9.83</v>
      </c>
      <c r="L118" s="253">
        <v>10.33</v>
      </c>
      <c r="M118" s="253">
        <v>10.11</v>
      </c>
      <c r="N118" s="253">
        <v>10.61</v>
      </c>
      <c r="O118" s="253">
        <v>10.27</v>
      </c>
      <c r="P118" s="253">
        <v>10.77</v>
      </c>
      <c r="Q118" s="253">
        <v>10.45</v>
      </c>
      <c r="R118" s="253">
        <v>10.95</v>
      </c>
    </row>
    <row r="119" spans="2:18" x14ac:dyDescent="0.2">
      <c r="B119" s="257"/>
      <c r="C119" s="258"/>
      <c r="D119" s="259" t="s">
        <v>1526</v>
      </c>
      <c r="E119" s="253">
        <v>9.15</v>
      </c>
      <c r="F119" s="253">
        <v>10.15</v>
      </c>
      <c r="G119" s="253">
        <v>9.25</v>
      </c>
      <c r="H119" s="253">
        <v>9.75</v>
      </c>
      <c r="I119" s="253">
        <v>9.48</v>
      </c>
      <c r="J119" s="253">
        <v>9.98</v>
      </c>
      <c r="K119" s="253">
        <v>9.92</v>
      </c>
      <c r="L119" s="253">
        <v>10.42</v>
      </c>
      <c r="M119" s="253">
        <v>10.15</v>
      </c>
      <c r="N119" s="253">
        <v>10.65</v>
      </c>
      <c r="O119" s="253">
        <v>10.32</v>
      </c>
      <c r="P119" s="253">
        <v>10.82</v>
      </c>
      <c r="Q119" s="253">
        <v>10.5</v>
      </c>
      <c r="R119" s="253">
        <v>11</v>
      </c>
    </row>
    <row r="120" spans="2:18" x14ac:dyDescent="0.2">
      <c r="E120" s="253"/>
      <c r="F120" s="253"/>
      <c r="G120" s="253"/>
      <c r="H120" s="253"/>
      <c r="I120" s="253"/>
      <c r="J120" s="253"/>
      <c r="K120" s="253"/>
      <c r="L120" s="253"/>
      <c r="M120" s="253"/>
      <c r="N120" s="253"/>
      <c r="O120" s="253"/>
      <c r="P120" s="253"/>
      <c r="Q120" s="253"/>
      <c r="R120" s="253"/>
    </row>
    <row r="121" spans="2:18" x14ac:dyDescent="0.2">
      <c r="B121" s="257">
        <v>2007</v>
      </c>
      <c r="C121" s="258" t="s">
        <v>851</v>
      </c>
      <c r="D121" s="259" t="s">
        <v>1528</v>
      </c>
      <c r="E121" s="253">
        <v>8.7100000000000009</v>
      </c>
      <c r="F121" s="253">
        <v>9.7100000000000009</v>
      </c>
      <c r="G121" s="253">
        <v>9.0399999999999991</v>
      </c>
      <c r="H121" s="253">
        <v>9.5399999999999991</v>
      </c>
      <c r="I121" s="253">
        <v>9.3699999999999992</v>
      </c>
      <c r="J121" s="253">
        <v>9.8699999999999992</v>
      </c>
      <c r="K121" s="253">
        <v>9.83</v>
      </c>
      <c r="L121" s="253">
        <v>10.33</v>
      </c>
      <c r="M121" s="253">
        <v>10.050000000000001</v>
      </c>
      <c r="N121" s="253">
        <v>10.55</v>
      </c>
      <c r="O121" s="253">
        <v>10.27</v>
      </c>
      <c r="P121" s="253">
        <v>10.77</v>
      </c>
      <c r="Q121" s="253">
        <v>10.45</v>
      </c>
      <c r="R121" s="253">
        <v>10.95</v>
      </c>
    </row>
    <row r="122" spans="2:18" x14ac:dyDescent="0.2">
      <c r="B122" s="255"/>
      <c r="C122" s="256"/>
      <c r="D122" s="259" t="s">
        <v>1526</v>
      </c>
      <c r="E122" s="253">
        <v>8.43</v>
      </c>
      <c r="F122" s="253">
        <v>9.43</v>
      </c>
      <c r="G122" s="253">
        <v>8.75</v>
      </c>
      <c r="H122" s="253">
        <v>9.25</v>
      </c>
      <c r="I122" s="253">
        <v>9.17</v>
      </c>
      <c r="J122" s="253">
        <v>9.67</v>
      </c>
      <c r="K122" s="253">
        <v>9.76</v>
      </c>
      <c r="L122" s="253">
        <v>10.26</v>
      </c>
      <c r="M122" s="253">
        <v>10.029999999999999</v>
      </c>
      <c r="N122" s="253">
        <v>10.53</v>
      </c>
      <c r="O122" s="253">
        <v>10.26</v>
      </c>
      <c r="P122" s="253">
        <v>10.76</v>
      </c>
      <c r="Q122" s="253">
        <v>10.44</v>
      </c>
      <c r="R122" s="253">
        <v>10.94</v>
      </c>
    </row>
    <row r="123" spans="2:18" x14ac:dyDescent="0.2">
      <c r="B123" s="255"/>
      <c r="C123" s="256"/>
      <c r="D123" s="259"/>
      <c r="E123" s="253"/>
      <c r="F123" s="253"/>
      <c r="G123" s="253"/>
      <c r="H123" s="253"/>
      <c r="I123" s="253"/>
      <c r="J123" s="253"/>
      <c r="K123" s="253"/>
      <c r="L123" s="253"/>
      <c r="M123" s="253"/>
      <c r="N123" s="253"/>
      <c r="O123" s="253"/>
      <c r="P123" s="253"/>
      <c r="Q123" s="253"/>
      <c r="R123" s="253"/>
    </row>
    <row r="124" spans="2:18" x14ac:dyDescent="0.2">
      <c r="B124" s="255"/>
      <c r="C124" s="258" t="s">
        <v>889</v>
      </c>
      <c r="D124" s="259" t="s">
        <v>1528</v>
      </c>
      <c r="E124" s="253">
        <v>8.7799999999999994</v>
      </c>
      <c r="F124" s="253">
        <v>9.7799999999999994</v>
      </c>
      <c r="G124" s="253">
        <v>8.9499999999999993</v>
      </c>
      <c r="H124" s="253">
        <v>9.4499999999999993</v>
      </c>
      <c r="I124" s="253">
        <v>9.2100000000000009</v>
      </c>
      <c r="J124" s="253">
        <v>9.7100000000000009</v>
      </c>
      <c r="K124" s="253">
        <v>9.76</v>
      </c>
      <c r="L124" s="253">
        <v>10.26</v>
      </c>
      <c r="M124" s="253">
        <v>9.99</v>
      </c>
      <c r="N124" s="253">
        <v>10.49</v>
      </c>
      <c r="O124" s="253">
        <v>10.210000000000001</v>
      </c>
      <c r="P124" s="253">
        <v>10.71</v>
      </c>
      <c r="Q124" s="253">
        <v>10.42</v>
      </c>
      <c r="R124" s="253">
        <v>10.92</v>
      </c>
    </row>
    <row r="125" spans="2:18" x14ac:dyDescent="0.2">
      <c r="B125" s="255"/>
      <c r="C125" s="258"/>
      <c r="D125" s="259" t="s">
        <v>1526</v>
      </c>
      <c r="E125" s="253">
        <v>8.9600000000000009</v>
      </c>
      <c r="F125" s="253">
        <v>9.9600000000000009</v>
      </c>
      <c r="G125" s="253">
        <v>9.0299999999999994</v>
      </c>
      <c r="H125" s="253">
        <v>9.5299999999999994</v>
      </c>
      <c r="I125" s="253">
        <v>9.18</v>
      </c>
      <c r="J125" s="253">
        <v>9.68</v>
      </c>
      <c r="K125" s="253">
        <v>9.73</v>
      </c>
      <c r="L125" s="253">
        <v>10.23</v>
      </c>
      <c r="M125" s="253">
        <v>9.98</v>
      </c>
      <c r="N125" s="253">
        <v>10.48</v>
      </c>
      <c r="O125" s="253">
        <v>10.18</v>
      </c>
      <c r="P125" s="253">
        <v>10.68</v>
      </c>
      <c r="Q125" s="253">
        <v>10.39</v>
      </c>
      <c r="R125" s="253">
        <v>10.89</v>
      </c>
    </row>
    <row r="126" spans="2:18" x14ac:dyDescent="0.2">
      <c r="B126" s="255"/>
      <c r="C126" s="258"/>
      <c r="D126" s="259"/>
      <c r="E126" s="253"/>
      <c r="F126" s="253"/>
      <c r="G126" s="253"/>
      <c r="H126" s="253"/>
      <c r="I126" s="253"/>
      <c r="J126" s="253"/>
      <c r="K126" s="253"/>
      <c r="L126" s="253"/>
      <c r="M126" s="253"/>
      <c r="N126" s="253"/>
      <c r="O126" s="253"/>
      <c r="P126" s="253"/>
      <c r="Q126" s="253"/>
      <c r="R126" s="253"/>
    </row>
    <row r="127" spans="2:18" x14ac:dyDescent="0.2">
      <c r="B127" s="255"/>
      <c r="C127" s="258" t="s">
        <v>890</v>
      </c>
      <c r="D127" s="259" t="s">
        <v>1528</v>
      </c>
      <c r="E127" s="253">
        <v>8.84</v>
      </c>
      <c r="F127" s="253">
        <v>9.84</v>
      </c>
      <c r="G127" s="253">
        <v>8.9700000000000006</v>
      </c>
      <c r="H127" s="253">
        <v>9.4700000000000006</v>
      </c>
      <c r="I127" s="253">
        <v>9.18</v>
      </c>
      <c r="J127" s="253">
        <v>9.68</v>
      </c>
      <c r="K127" s="253">
        <v>9.68</v>
      </c>
      <c r="L127" s="253">
        <v>10.17</v>
      </c>
      <c r="M127" s="253">
        <v>9.93</v>
      </c>
      <c r="N127" s="253">
        <v>10.43</v>
      </c>
      <c r="O127" s="253">
        <v>10.16</v>
      </c>
      <c r="P127" s="253">
        <v>10.66</v>
      </c>
      <c r="Q127" s="253">
        <v>10.35</v>
      </c>
      <c r="R127" s="253">
        <v>10.85</v>
      </c>
    </row>
    <row r="128" spans="2:18" x14ac:dyDescent="0.2">
      <c r="B128" s="255"/>
      <c r="C128" s="258"/>
      <c r="D128" s="259" t="s">
        <v>1526</v>
      </c>
      <c r="E128" s="253">
        <v>8.5399999999999991</v>
      </c>
      <c r="F128" s="253">
        <v>9.5399999999999991</v>
      </c>
      <c r="G128" s="253">
        <v>8.81</v>
      </c>
      <c r="H128" s="253">
        <v>9.31</v>
      </c>
      <c r="I128" s="253">
        <v>9.06</v>
      </c>
      <c r="J128" s="253">
        <v>9.56</v>
      </c>
      <c r="K128" s="253">
        <v>9.6300000000000008</v>
      </c>
      <c r="L128" s="253">
        <v>10.029999999999999</v>
      </c>
      <c r="M128" s="253">
        <v>9.89</v>
      </c>
      <c r="N128" s="253">
        <v>10.39</v>
      </c>
      <c r="O128" s="253">
        <v>10.1</v>
      </c>
      <c r="P128" s="253">
        <v>10.6</v>
      </c>
      <c r="Q128" s="253">
        <v>10.29</v>
      </c>
      <c r="R128" s="253">
        <v>10.79</v>
      </c>
    </row>
    <row r="129" spans="2:18" x14ac:dyDescent="0.2">
      <c r="B129" s="255"/>
      <c r="C129" s="258"/>
      <c r="D129" s="259"/>
      <c r="E129" s="253"/>
      <c r="F129" s="253"/>
      <c r="G129" s="253"/>
      <c r="H129" s="253"/>
      <c r="I129" s="253"/>
      <c r="J129" s="253"/>
      <c r="K129" s="253"/>
      <c r="L129" s="253"/>
      <c r="M129" s="253"/>
      <c r="N129" s="253"/>
      <c r="O129" s="253"/>
      <c r="P129" s="253"/>
      <c r="Q129" s="253"/>
      <c r="R129" s="253"/>
    </row>
    <row r="130" spans="2:18" x14ac:dyDescent="0.2">
      <c r="B130" s="255"/>
      <c r="C130" s="258" t="s">
        <v>891</v>
      </c>
      <c r="D130" s="259" t="s">
        <v>1528</v>
      </c>
      <c r="E130" s="253">
        <v>8.48</v>
      </c>
      <c r="F130" s="253">
        <v>9.48</v>
      </c>
      <c r="G130" s="253">
        <v>8.75</v>
      </c>
      <c r="H130" s="253">
        <v>9.25</v>
      </c>
      <c r="I130" s="253">
        <v>8.93</v>
      </c>
      <c r="J130" s="253">
        <v>9.44</v>
      </c>
      <c r="K130" s="253">
        <v>9.3699999999999992</v>
      </c>
      <c r="L130" s="253">
        <v>9.91</v>
      </c>
      <c r="M130" s="253">
        <v>9.75</v>
      </c>
      <c r="N130" s="253">
        <v>10.25</v>
      </c>
      <c r="O130" s="253">
        <v>9.9499999999999993</v>
      </c>
      <c r="P130" s="253">
        <v>10.45</v>
      </c>
      <c r="Q130" s="253">
        <v>10.130000000000001</v>
      </c>
      <c r="R130" s="253">
        <v>10.63</v>
      </c>
    </row>
    <row r="131" spans="2:18" x14ac:dyDescent="0.2">
      <c r="B131" s="255"/>
      <c r="C131" s="258"/>
      <c r="D131" s="259" t="s">
        <v>1526</v>
      </c>
      <c r="E131" s="253">
        <v>8.7799999999999994</v>
      </c>
      <c r="F131" s="253">
        <v>9.7799999999999994</v>
      </c>
      <c r="G131" s="253">
        <v>8.89</v>
      </c>
      <c r="H131" s="253">
        <v>9.39</v>
      </c>
      <c r="I131" s="253">
        <v>8.94</v>
      </c>
      <c r="J131" s="253">
        <v>9.44</v>
      </c>
      <c r="K131" s="253">
        <v>9.39</v>
      </c>
      <c r="L131" s="253">
        <v>9.89</v>
      </c>
      <c r="M131" s="253">
        <v>9.73</v>
      </c>
      <c r="N131" s="253">
        <v>10.23</v>
      </c>
      <c r="O131" s="253">
        <v>9.89</v>
      </c>
      <c r="P131" s="253">
        <v>10.39</v>
      </c>
      <c r="Q131" s="253">
        <v>10.050000000000001</v>
      </c>
      <c r="R131" s="253">
        <v>10.55</v>
      </c>
    </row>
    <row r="132" spans="2:18" x14ac:dyDescent="0.2">
      <c r="B132" s="255"/>
      <c r="C132" s="258"/>
      <c r="D132" s="259"/>
      <c r="E132" s="253"/>
      <c r="F132" s="253"/>
      <c r="G132" s="253"/>
      <c r="H132" s="253"/>
      <c r="I132" s="253"/>
      <c r="J132" s="253"/>
      <c r="K132" s="253"/>
      <c r="L132" s="253"/>
      <c r="M132" s="253"/>
      <c r="N132" s="253"/>
      <c r="O132" s="253"/>
      <c r="P132" s="253"/>
      <c r="Q132" s="253"/>
      <c r="R132" s="253"/>
    </row>
    <row r="133" spans="2:18" x14ac:dyDescent="0.2">
      <c r="B133" s="255"/>
      <c r="C133" s="258" t="s">
        <v>883</v>
      </c>
      <c r="D133" s="259" t="s">
        <v>1528</v>
      </c>
      <c r="E133" s="253">
        <v>8.82</v>
      </c>
      <c r="F133" s="253">
        <v>9.82</v>
      </c>
      <c r="G133" s="253">
        <v>8.9</v>
      </c>
      <c r="H133" s="253">
        <v>9.4</v>
      </c>
      <c r="I133" s="253">
        <v>8.9499999999999993</v>
      </c>
      <c r="J133" s="253">
        <v>9.4499999999999993</v>
      </c>
      <c r="K133" s="253">
        <v>9.32</v>
      </c>
      <c r="L133" s="253">
        <v>9.82</v>
      </c>
      <c r="M133" s="253">
        <v>9.67</v>
      </c>
      <c r="N133" s="253">
        <v>10.17</v>
      </c>
      <c r="O133" s="253">
        <v>9.8699999999999992</v>
      </c>
      <c r="P133" s="253">
        <v>10.37</v>
      </c>
      <c r="Q133" s="253">
        <v>10</v>
      </c>
      <c r="R133" s="253">
        <v>10.5</v>
      </c>
    </row>
    <row r="134" spans="2:18" x14ac:dyDescent="0.2">
      <c r="B134" s="255"/>
      <c r="C134" s="258"/>
      <c r="D134" s="259" t="s">
        <v>1526</v>
      </c>
      <c r="E134" s="253">
        <v>8.32</v>
      </c>
      <c r="F134" s="253">
        <v>9.32</v>
      </c>
      <c r="G134" s="253">
        <v>8.5399999999999991</v>
      </c>
      <c r="H134" s="253">
        <v>9.0399999999999991</v>
      </c>
      <c r="I134" s="253">
        <v>8.77</v>
      </c>
      <c r="J134" s="253">
        <v>9.27</v>
      </c>
      <c r="K134" s="253">
        <v>9.24</v>
      </c>
      <c r="L134" s="253">
        <v>9.74</v>
      </c>
      <c r="M134" s="253">
        <v>9.6</v>
      </c>
      <c r="N134" s="253">
        <v>10.1</v>
      </c>
      <c r="O134" s="253">
        <v>9.84</v>
      </c>
      <c r="P134" s="253">
        <v>10.34</v>
      </c>
      <c r="Q134" s="253">
        <v>9.9700000000000006</v>
      </c>
      <c r="R134" s="253">
        <v>10.47</v>
      </c>
    </row>
    <row r="135" spans="2:18" x14ac:dyDescent="0.2">
      <c r="B135" s="255"/>
      <c r="C135" s="258"/>
      <c r="D135" s="259"/>
      <c r="E135" s="253"/>
      <c r="F135" s="253"/>
      <c r="G135" s="253"/>
      <c r="H135" s="253"/>
      <c r="I135" s="253"/>
      <c r="J135" s="253"/>
      <c r="K135" s="253"/>
      <c r="L135" s="253"/>
      <c r="M135" s="253"/>
      <c r="N135" s="253"/>
      <c r="O135" s="253"/>
      <c r="P135" s="253"/>
      <c r="Q135" s="253"/>
      <c r="R135" s="253"/>
    </row>
    <row r="136" spans="2:18" x14ac:dyDescent="0.2">
      <c r="B136" s="255"/>
      <c r="C136" s="258" t="s">
        <v>464</v>
      </c>
      <c r="D136" s="259" t="s">
        <v>1528</v>
      </c>
      <c r="E136" s="253">
        <v>8.3800000000000008</v>
      </c>
      <c r="F136" s="253">
        <v>9.3800000000000008</v>
      </c>
      <c r="G136" s="253">
        <v>8.66</v>
      </c>
      <c r="H136" s="253">
        <v>9.16</v>
      </c>
      <c r="I136" s="253">
        <v>8.84</v>
      </c>
      <c r="J136" s="253">
        <v>9.34</v>
      </c>
      <c r="K136" s="253">
        <v>9.1199999999999992</v>
      </c>
      <c r="L136" s="253">
        <v>9.6199999999999992</v>
      </c>
      <c r="M136" s="253">
        <v>9.5299999999999994</v>
      </c>
      <c r="N136" s="253">
        <v>10.029999999999999</v>
      </c>
      <c r="O136" s="253">
        <v>9.8000000000000007</v>
      </c>
      <c r="P136" s="253">
        <v>10.3</v>
      </c>
      <c r="Q136" s="253">
        <v>9.9499999999999993</v>
      </c>
      <c r="R136" s="253">
        <v>10.45</v>
      </c>
    </row>
    <row r="137" spans="2:18" x14ac:dyDescent="0.2">
      <c r="B137" s="255"/>
      <c r="C137" s="258"/>
      <c r="D137" s="259" t="s">
        <v>1526</v>
      </c>
      <c r="E137" s="253">
        <v>8.8699999999999992</v>
      </c>
      <c r="F137" s="253">
        <v>9.8699999999999992</v>
      </c>
      <c r="G137" s="253">
        <v>8.83</v>
      </c>
      <c r="H137" s="253">
        <v>9.33</v>
      </c>
      <c r="I137" s="253">
        <v>8.92</v>
      </c>
      <c r="J137" s="253">
        <v>9.42</v>
      </c>
      <c r="K137" s="253">
        <v>9.09</v>
      </c>
      <c r="L137" s="253">
        <v>9.59</v>
      </c>
      <c r="M137" s="253">
        <v>9.52</v>
      </c>
      <c r="N137" s="253">
        <v>10.02</v>
      </c>
      <c r="O137" s="253">
        <v>9.76</v>
      </c>
      <c r="P137" s="253">
        <v>10.26</v>
      </c>
      <c r="Q137" s="253">
        <v>9.93</v>
      </c>
      <c r="R137" s="253">
        <v>10.43</v>
      </c>
    </row>
    <row r="138" spans="2:18" x14ac:dyDescent="0.2">
      <c r="B138" s="255"/>
      <c r="C138" s="258"/>
      <c r="D138" s="259"/>
      <c r="E138" s="253"/>
      <c r="F138" s="253"/>
      <c r="G138" s="253"/>
      <c r="H138" s="253"/>
      <c r="I138" s="253"/>
      <c r="J138" s="253"/>
      <c r="K138" s="253"/>
      <c r="L138" s="253"/>
      <c r="M138" s="253"/>
      <c r="N138" s="253"/>
      <c r="O138" s="253"/>
      <c r="P138" s="253"/>
      <c r="Q138" s="253"/>
      <c r="R138" s="253"/>
    </row>
    <row r="139" spans="2:18" x14ac:dyDescent="0.2">
      <c r="B139" s="255"/>
      <c r="C139" s="258" t="s">
        <v>884</v>
      </c>
      <c r="D139" s="259" t="s">
        <v>1528</v>
      </c>
      <c r="E139" s="253">
        <v>8.4499999999999993</v>
      </c>
      <c r="F139" s="253">
        <v>9.4499999999999993</v>
      </c>
      <c r="G139" s="253">
        <v>8.66</v>
      </c>
      <c r="H139" s="253">
        <v>9.16</v>
      </c>
      <c r="I139" s="253">
        <v>8.7899999999999991</v>
      </c>
      <c r="J139" s="253">
        <v>9.2899999999999991</v>
      </c>
      <c r="K139" s="253">
        <v>9.0299999999999994</v>
      </c>
      <c r="L139" s="253">
        <v>9.5299999999999994</v>
      </c>
      <c r="M139" s="253">
        <v>9.4700000000000006</v>
      </c>
      <c r="N139" s="253">
        <v>9.9700000000000006</v>
      </c>
      <c r="O139" s="253">
        <v>9.6999999999999993</v>
      </c>
      <c r="P139" s="253">
        <v>10.199999999999999</v>
      </c>
      <c r="Q139" s="253">
        <v>9.86</v>
      </c>
      <c r="R139" s="253">
        <v>10.36</v>
      </c>
    </row>
    <row r="140" spans="2:18" x14ac:dyDescent="0.2">
      <c r="B140" s="255"/>
      <c r="C140" s="258"/>
      <c r="D140" s="259" t="s">
        <v>1526</v>
      </c>
      <c r="E140" s="253">
        <v>8.5299999999999994</v>
      </c>
      <c r="F140" s="253">
        <v>9.5299999999999994</v>
      </c>
      <c r="G140" s="253">
        <v>8.69</v>
      </c>
      <c r="H140" s="253">
        <v>9.19</v>
      </c>
      <c r="I140" s="253">
        <v>8.81</v>
      </c>
      <c r="J140" s="253">
        <v>9.31</v>
      </c>
      <c r="K140" s="253">
        <v>9.06</v>
      </c>
      <c r="L140" s="253">
        <v>9.56</v>
      </c>
      <c r="M140" s="253">
        <v>9.4600000000000009</v>
      </c>
      <c r="N140" s="253">
        <v>9.9600000000000009</v>
      </c>
      <c r="O140" s="253">
        <v>9.68</v>
      </c>
      <c r="P140" s="253">
        <v>10.18</v>
      </c>
      <c r="Q140" s="253">
        <v>9.83</v>
      </c>
      <c r="R140" s="253">
        <v>10.33</v>
      </c>
    </row>
    <row r="141" spans="2:18" x14ac:dyDescent="0.2">
      <c r="B141" s="255"/>
      <c r="C141" s="258"/>
      <c r="D141" s="259"/>
      <c r="E141" s="253"/>
      <c r="F141" s="253"/>
      <c r="G141" s="253"/>
      <c r="H141" s="253"/>
      <c r="I141" s="253"/>
      <c r="J141" s="253"/>
      <c r="K141" s="253"/>
      <c r="L141" s="253"/>
      <c r="M141" s="253"/>
      <c r="N141" s="253"/>
      <c r="O141" s="253"/>
      <c r="P141" s="253"/>
      <c r="Q141" s="253"/>
      <c r="R141" s="253"/>
    </row>
    <row r="142" spans="2:18" x14ac:dyDescent="0.2">
      <c r="B142" s="255"/>
      <c r="C142" s="258" t="s">
        <v>885</v>
      </c>
      <c r="D142" s="259" t="s">
        <v>1528</v>
      </c>
      <c r="E142" s="253">
        <v>8.76</v>
      </c>
      <c r="F142" s="253">
        <v>9.76</v>
      </c>
      <c r="G142" s="253">
        <v>8.94</v>
      </c>
      <c r="H142" s="253">
        <v>9.44</v>
      </c>
      <c r="I142" s="253">
        <v>9.0500000000000007</v>
      </c>
      <c r="J142" s="253">
        <v>9.5500000000000007</v>
      </c>
      <c r="K142" s="253">
        <v>9.32</v>
      </c>
      <c r="L142" s="253">
        <v>9.82</v>
      </c>
      <c r="M142" s="253">
        <v>9.6300000000000008</v>
      </c>
      <c r="N142" s="253">
        <v>10.130000000000001</v>
      </c>
      <c r="O142" s="253">
        <v>9.83</v>
      </c>
      <c r="P142" s="253">
        <v>10.33</v>
      </c>
      <c r="Q142" s="253">
        <v>10.029999999999999</v>
      </c>
      <c r="R142" s="253">
        <v>10.53</v>
      </c>
    </row>
    <row r="143" spans="2:18" x14ac:dyDescent="0.2">
      <c r="B143" s="255"/>
      <c r="C143" s="258"/>
      <c r="D143" s="259" t="s">
        <v>1526</v>
      </c>
      <c r="E143" s="253">
        <v>8.77</v>
      </c>
      <c r="F143" s="253">
        <v>9.77</v>
      </c>
      <c r="G143" s="253">
        <v>8.92</v>
      </c>
      <c r="H143" s="253">
        <v>9.42</v>
      </c>
      <c r="I143" s="253">
        <v>9.0399999999999991</v>
      </c>
      <c r="J143" s="253">
        <v>9.5399999999999991</v>
      </c>
      <c r="K143" s="253">
        <v>9.2899999999999991</v>
      </c>
      <c r="L143" s="253">
        <v>9.7899999999999991</v>
      </c>
      <c r="M143" s="253">
        <v>9.59</v>
      </c>
      <c r="N143" s="253">
        <v>10.09</v>
      </c>
      <c r="O143" s="253">
        <v>9.82</v>
      </c>
      <c r="P143" s="253">
        <v>10.32</v>
      </c>
      <c r="Q143" s="253">
        <v>10.029999999999999</v>
      </c>
      <c r="R143" s="253">
        <v>10.53</v>
      </c>
    </row>
    <row r="144" spans="2:18" x14ac:dyDescent="0.2">
      <c r="B144" s="255"/>
      <c r="C144" s="258"/>
      <c r="D144" s="259"/>
      <c r="E144" s="253"/>
      <c r="F144" s="253"/>
      <c r="G144" s="253"/>
      <c r="H144" s="253"/>
      <c r="I144" s="253"/>
      <c r="J144" s="253"/>
      <c r="K144" s="253"/>
      <c r="L144" s="253"/>
      <c r="M144" s="253"/>
      <c r="N144" s="253"/>
      <c r="O144" s="253"/>
      <c r="P144" s="253"/>
      <c r="Q144" s="253"/>
      <c r="R144" s="253"/>
    </row>
    <row r="145" spans="2:18" x14ac:dyDescent="0.2">
      <c r="B145" s="255"/>
      <c r="C145" s="258" t="s">
        <v>886</v>
      </c>
      <c r="D145" s="259" t="s">
        <v>1528</v>
      </c>
      <c r="E145" s="253">
        <v>8.84</v>
      </c>
      <c r="F145" s="253">
        <v>9.84</v>
      </c>
      <c r="G145" s="253">
        <v>8.99</v>
      </c>
      <c r="H145" s="253">
        <v>9.49</v>
      </c>
      <c r="I145" s="253">
        <v>9.0500000000000007</v>
      </c>
      <c r="J145" s="253">
        <v>9.5500000000000007</v>
      </c>
      <c r="K145" s="253">
        <v>9.23</v>
      </c>
      <c r="L145" s="253">
        <v>9.73</v>
      </c>
      <c r="M145" s="253">
        <v>9.51</v>
      </c>
      <c r="N145" s="253">
        <v>10.01</v>
      </c>
      <c r="O145" s="253">
        <v>9.77</v>
      </c>
      <c r="P145" s="253">
        <v>10.27</v>
      </c>
      <c r="Q145" s="253">
        <v>9.99</v>
      </c>
      <c r="R145" s="253">
        <v>10.49</v>
      </c>
    </row>
    <row r="146" spans="2:18" x14ac:dyDescent="0.2">
      <c r="B146" s="255"/>
      <c r="C146" s="258"/>
      <c r="D146" s="259" t="s">
        <v>1526</v>
      </c>
      <c r="E146" s="253">
        <v>8.8800000000000008</v>
      </c>
      <c r="F146" s="253">
        <v>9.8800000000000008</v>
      </c>
      <c r="G146" s="253">
        <v>9.02</v>
      </c>
      <c r="H146" s="253">
        <v>9.52</v>
      </c>
      <c r="I146" s="253">
        <v>9.08</v>
      </c>
      <c r="J146" s="253">
        <v>9.58</v>
      </c>
      <c r="K146" s="253">
        <v>9.2100000000000009</v>
      </c>
      <c r="L146" s="253">
        <v>9.7100000000000009</v>
      </c>
      <c r="M146" s="253">
        <v>9.4700000000000006</v>
      </c>
      <c r="N146" s="253">
        <v>9.9700000000000006</v>
      </c>
      <c r="O146" s="253">
        <v>9.73</v>
      </c>
      <c r="P146" s="253">
        <v>10.23</v>
      </c>
      <c r="Q146" s="253">
        <v>9.9700000000000006</v>
      </c>
      <c r="R146" s="253">
        <v>10.47</v>
      </c>
    </row>
    <row r="147" spans="2:18" x14ac:dyDescent="0.2">
      <c r="B147" s="255"/>
      <c r="C147" s="258"/>
      <c r="D147" s="259"/>
      <c r="E147" s="253"/>
      <c r="F147" s="253"/>
      <c r="G147" s="253"/>
      <c r="H147" s="253"/>
      <c r="I147" s="253"/>
      <c r="J147" s="253"/>
      <c r="K147" s="253"/>
      <c r="L147" s="253"/>
      <c r="M147" s="253"/>
      <c r="N147" s="253"/>
      <c r="O147" s="253"/>
      <c r="P147" s="253"/>
      <c r="Q147" s="253"/>
      <c r="R147" s="253"/>
    </row>
    <row r="148" spans="2:18" x14ac:dyDescent="0.2">
      <c r="B148" s="255"/>
      <c r="C148" s="258" t="s">
        <v>887</v>
      </c>
      <c r="D148" s="259" t="s">
        <v>1528</v>
      </c>
      <c r="E148" s="253">
        <v>9.26</v>
      </c>
      <c r="F148" s="253">
        <v>10.26</v>
      </c>
      <c r="G148" s="253">
        <v>9.35</v>
      </c>
      <c r="H148" s="253">
        <v>9.85</v>
      </c>
      <c r="I148" s="253">
        <v>9.2899999999999991</v>
      </c>
      <c r="J148" s="253">
        <v>9.7899999999999991</v>
      </c>
      <c r="K148" s="253">
        <v>9.3000000000000007</v>
      </c>
      <c r="L148" s="253">
        <v>9.8000000000000007</v>
      </c>
      <c r="M148" s="253">
        <v>9.5</v>
      </c>
      <c r="N148" s="253">
        <v>10</v>
      </c>
      <c r="O148" s="253">
        <v>9.73</v>
      </c>
      <c r="P148" s="253">
        <v>10.23</v>
      </c>
      <c r="Q148" s="253">
        <v>9.9600000000000009</v>
      </c>
      <c r="R148" s="253">
        <v>10.46</v>
      </c>
    </row>
    <row r="149" spans="2:18" x14ac:dyDescent="0.2">
      <c r="B149" s="255"/>
      <c r="C149" s="258"/>
      <c r="D149" s="259" t="s">
        <v>1526</v>
      </c>
      <c r="E149" s="253">
        <v>9.2100000000000009</v>
      </c>
      <c r="F149" s="253">
        <v>10.210000000000001</v>
      </c>
      <c r="G149" s="253">
        <v>9.31</v>
      </c>
      <c r="H149" s="253">
        <v>9.81</v>
      </c>
      <c r="I149" s="253">
        <v>9.2899999999999991</v>
      </c>
      <c r="J149" s="253">
        <v>9.7899999999999991</v>
      </c>
      <c r="K149" s="253">
        <v>9.3000000000000007</v>
      </c>
      <c r="L149" s="253">
        <v>9.8000000000000007</v>
      </c>
      <c r="M149" s="253">
        <v>9.48</v>
      </c>
      <c r="N149" s="253">
        <v>9.98</v>
      </c>
      <c r="O149" s="253">
        <v>9.7200000000000006</v>
      </c>
      <c r="P149" s="253">
        <v>10.220000000000001</v>
      </c>
      <c r="Q149" s="253">
        <v>9.9499999999999993</v>
      </c>
      <c r="R149" s="253">
        <v>10.45</v>
      </c>
    </row>
    <row r="150" spans="2:18" x14ac:dyDescent="0.2">
      <c r="B150" s="255"/>
      <c r="C150" s="258"/>
      <c r="D150" s="259"/>
      <c r="E150" s="253"/>
      <c r="F150" s="253"/>
      <c r="G150" s="253"/>
      <c r="H150" s="253"/>
      <c r="I150" s="253"/>
      <c r="J150" s="253"/>
      <c r="K150" s="253"/>
      <c r="L150" s="253"/>
      <c r="M150" s="253"/>
      <c r="N150" s="253"/>
      <c r="O150" s="253"/>
      <c r="P150" s="253"/>
      <c r="Q150" s="253"/>
      <c r="R150" s="253"/>
    </row>
    <row r="151" spans="2:18" x14ac:dyDescent="0.2">
      <c r="B151" s="255"/>
      <c r="C151" s="258" t="s">
        <v>888</v>
      </c>
      <c r="D151" s="259" t="s">
        <v>1528</v>
      </c>
      <c r="E151" s="253">
        <v>8.84</v>
      </c>
      <c r="F151" s="253">
        <v>9.84</v>
      </c>
      <c r="G151" s="253">
        <v>9.0500000000000007</v>
      </c>
      <c r="H151" s="253">
        <v>9.5500000000000007</v>
      </c>
      <c r="I151" s="253">
        <v>9.14</v>
      </c>
      <c r="J151" s="253">
        <v>9.64</v>
      </c>
      <c r="K151" s="253">
        <v>9.27</v>
      </c>
      <c r="L151" s="253">
        <v>9.77</v>
      </c>
      <c r="M151" s="253">
        <v>9.4700000000000006</v>
      </c>
      <c r="N151" s="253">
        <v>9.9700000000000006</v>
      </c>
      <c r="O151" s="253">
        <v>9.6999999999999993</v>
      </c>
      <c r="P151" s="253">
        <v>10.199999999999999</v>
      </c>
      <c r="Q151" s="253">
        <v>9.91</v>
      </c>
      <c r="R151" s="253">
        <v>10.41</v>
      </c>
    </row>
    <row r="152" spans="2:18" x14ac:dyDescent="0.2">
      <c r="B152" s="255"/>
      <c r="C152" s="258"/>
      <c r="D152" s="259" t="s">
        <v>1526</v>
      </c>
      <c r="E152" s="253">
        <v>8.3800000000000008</v>
      </c>
      <c r="F152" s="253">
        <v>9.3800000000000008</v>
      </c>
      <c r="G152" s="253">
        <v>8.8000000000000007</v>
      </c>
      <c r="H152" s="253">
        <v>9.3000000000000007</v>
      </c>
      <c r="I152" s="253">
        <v>9.02</v>
      </c>
      <c r="J152" s="253">
        <v>9.52</v>
      </c>
      <c r="K152" s="253">
        <v>9.23</v>
      </c>
      <c r="L152" s="253">
        <v>9.73</v>
      </c>
      <c r="M152" s="253">
        <v>9.4499999999999993</v>
      </c>
      <c r="N152" s="253">
        <v>9.9499999999999993</v>
      </c>
      <c r="O152" s="253">
        <v>9.69</v>
      </c>
      <c r="P152" s="253">
        <v>10.19</v>
      </c>
      <c r="Q152" s="253">
        <v>9.9</v>
      </c>
      <c r="R152" s="253">
        <v>10.4</v>
      </c>
    </row>
    <row r="153" spans="2:18" x14ac:dyDescent="0.2">
      <c r="B153" s="255"/>
      <c r="C153" s="258"/>
      <c r="D153" s="259"/>
      <c r="E153" s="253"/>
      <c r="F153" s="253"/>
      <c r="G153" s="253"/>
      <c r="H153" s="253"/>
      <c r="I153" s="253"/>
      <c r="J153" s="253"/>
      <c r="K153" s="253"/>
      <c r="L153" s="253"/>
      <c r="M153" s="253"/>
      <c r="N153" s="253"/>
      <c r="O153" s="253"/>
      <c r="P153" s="253"/>
      <c r="Q153" s="253"/>
      <c r="R153" s="253"/>
    </row>
    <row r="154" spans="2:18" x14ac:dyDescent="0.2">
      <c r="B154" s="255"/>
      <c r="C154" s="258" t="s">
        <v>465</v>
      </c>
      <c r="D154" s="259" t="s">
        <v>1528</v>
      </c>
      <c r="E154" s="253">
        <v>9.16</v>
      </c>
      <c r="F154" s="253">
        <v>10.16</v>
      </c>
      <c r="G154" s="253">
        <v>9.31</v>
      </c>
      <c r="H154" s="253">
        <v>9.81</v>
      </c>
      <c r="I154" s="253">
        <v>9.32</v>
      </c>
      <c r="J154" s="253">
        <v>9.82</v>
      </c>
      <c r="K154" s="253">
        <v>9.31</v>
      </c>
      <c r="L154" s="253">
        <v>9.81</v>
      </c>
      <c r="M154" s="253">
        <v>9.4700000000000006</v>
      </c>
      <c r="N154" s="253">
        <v>9.9700000000000006</v>
      </c>
      <c r="O154" s="253">
        <v>9.6999999999999993</v>
      </c>
      <c r="P154" s="253">
        <v>10.199999999999999</v>
      </c>
      <c r="Q154" s="253">
        <v>9.93</v>
      </c>
      <c r="R154" s="253">
        <v>10.43</v>
      </c>
    </row>
    <row r="155" spans="2:18" x14ac:dyDescent="0.2">
      <c r="B155" s="257"/>
      <c r="C155" s="258"/>
      <c r="D155" s="259" t="s">
        <v>1526</v>
      </c>
      <c r="E155" s="253">
        <v>9.7799999999999994</v>
      </c>
      <c r="F155" s="253">
        <v>10.78</v>
      </c>
      <c r="G155" s="253">
        <v>9.7200000000000006</v>
      </c>
      <c r="H155" s="253">
        <v>10.220000000000001</v>
      </c>
      <c r="I155" s="253">
        <v>9.5399999999999991</v>
      </c>
      <c r="J155" s="253">
        <v>10.039999999999999</v>
      </c>
      <c r="K155" s="253">
        <v>9.42</v>
      </c>
      <c r="L155" s="253">
        <v>9.92</v>
      </c>
      <c r="M155" s="253">
        <v>9.5</v>
      </c>
      <c r="N155" s="253">
        <v>10</v>
      </c>
      <c r="O155" s="253">
        <v>9.6999999999999993</v>
      </c>
      <c r="P155" s="253">
        <v>10.199999999999999</v>
      </c>
      <c r="Q155" s="253">
        <v>9.93</v>
      </c>
      <c r="R155" s="253">
        <v>10.43</v>
      </c>
    </row>
    <row r="156" spans="2:18" x14ac:dyDescent="0.2">
      <c r="E156" s="253"/>
      <c r="F156" s="253"/>
      <c r="G156" s="253"/>
      <c r="H156" s="253"/>
      <c r="I156" s="253"/>
      <c r="J156" s="253"/>
      <c r="K156" s="253"/>
      <c r="L156" s="253"/>
      <c r="M156" s="253"/>
      <c r="N156" s="253"/>
      <c r="O156" s="253"/>
      <c r="P156" s="253"/>
      <c r="Q156" s="253"/>
      <c r="R156" s="253"/>
    </row>
    <row r="157" spans="2:18" x14ac:dyDescent="0.2">
      <c r="B157" s="257">
        <v>2008</v>
      </c>
      <c r="C157" s="258" t="s">
        <v>851</v>
      </c>
      <c r="D157" s="259" t="s">
        <v>1528</v>
      </c>
      <c r="E157" s="253">
        <v>9.06</v>
      </c>
      <c r="F157" s="253">
        <v>10.06</v>
      </c>
      <c r="G157" s="253">
        <v>9.25</v>
      </c>
      <c r="H157" s="253">
        <v>9.75</v>
      </c>
      <c r="I157" s="253">
        <v>9.33</v>
      </c>
      <c r="J157" s="253">
        <v>9.83</v>
      </c>
      <c r="K157" s="253">
        <v>9.4</v>
      </c>
      <c r="L157" s="253">
        <v>9.9</v>
      </c>
      <c r="M157" s="253">
        <v>9.5299999999999994</v>
      </c>
      <c r="N157" s="253">
        <v>10.029999999999999</v>
      </c>
      <c r="O157" s="253">
        <v>9.7200000000000006</v>
      </c>
      <c r="P157" s="253">
        <v>10.220000000000001</v>
      </c>
      <c r="Q157" s="253">
        <v>9.9499999999999993</v>
      </c>
      <c r="R157" s="253">
        <v>10.45</v>
      </c>
    </row>
    <row r="158" spans="2:18" x14ac:dyDescent="0.2">
      <c r="B158" s="255"/>
      <c r="C158" s="256"/>
      <c r="D158" s="259" t="s">
        <v>1526</v>
      </c>
      <c r="E158" s="253">
        <v>8.0299999999999994</v>
      </c>
      <c r="F158" s="253">
        <v>9.0299999999999994</v>
      </c>
      <c r="G158" s="253">
        <v>8.69</v>
      </c>
      <c r="H158" s="253">
        <v>9.19</v>
      </c>
      <c r="I158" s="253">
        <v>9.1199999999999992</v>
      </c>
      <c r="J158" s="253">
        <v>9.6199999999999992</v>
      </c>
      <c r="K158" s="253">
        <v>9.39</v>
      </c>
      <c r="L158" s="253">
        <v>9.89</v>
      </c>
      <c r="M158" s="253">
        <v>9.56</v>
      </c>
      <c r="N158" s="253">
        <v>10.06</v>
      </c>
      <c r="O158" s="253">
        <v>9.75</v>
      </c>
      <c r="P158" s="253">
        <v>10.25</v>
      </c>
      <c r="Q158" s="253">
        <v>9.99</v>
      </c>
      <c r="R158" s="253">
        <v>10.49</v>
      </c>
    </row>
    <row r="159" spans="2:18" x14ac:dyDescent="0.2">
      <c r="B159" s="255"/>
      <c r="C159" s="256"/>
      <c r="D159" s="259"/>
      <c r="E159" s="253"/>
      <c r="F159" s="253"/>
      <c r="G159" s="253"/>
      <c r="H159" s="253"/>
      <c r="I159" s="253"/>
      <c r="J159" s="253"/>
      <c r="K159" s="253"/>
      <c r="L159" s="253"/>
      <c r="M159" s="253"/>
      <c r="N159" s="253"/>
      <c r="O159" s="253"/>
      <c r="P159" s="253"/>
      <c r="Q159" s="253"/>
      <c r="R159" s="253"/>
    </row>
    <row r="160" spans="2:18" x14ac:dyDescent="0.2">
      <c r="B160" s="255"/>
      <c r="C160" s="258" t="s">
        <v>889</v>
      </c>
      <c r="D160" s="259" t="s">
        <v>1528</v>
      </c>
      <c r="E160" s="253">
        <v>9.02</v>
      </c>
      <c r="F160" s="253">
        <v>10.02</v>
      </c>
      <c r="G160" s="253">
        <v>9.3000000000000007</v>
      </c>
      <c r="H160" s="253">
        <v>9.8000000000000007</v>
      </c>
      <c r="I160" s="253">
        <v>9.39</v>
      </c>
      <c r="J160" s="253">
        <v>9.89</v>
      </c>
      <c r="K160" s="253">
        <v>9.58</v>
      </c>
      <c r="L160" s="253">
        <v>10.08</v>
      </c>
      <c r="M160" s="253">
        <v>9.7799999999999994</v>
      </c>
      <c r="N160" s="253">
        <v>10.28</v>
      </c>
      <c r="O160" s="253">
        <v>9.99</v>
      </c>
      <c r="P160" s="253">
        <v>10.49</v>
      </c>
      <c r="Q160" s="253">
        <v>10.210000000000001</v>
      </c>
      <c r="R160" s="253">
        <v>10.71</v>
      </c>
    </row>
    <row r="161" spans="2:18" x14ac:dyDescent="0.2">
      <c r="B161" s="255"/>
      <c r="C161" s="258"/>
      <c r="D161" s="259" t="s">
        <v>1526</v>
      </c>
      <c r="E161" s="253">
        <v>9.33</v>
      </c>
      <c r="F161" s="253">
        <v>10.33</v>
      </c>
      <c r="G161" s="253">
        <v>9.43</v>
      </c>
      <c r="H161" s="253">
        <v>9.93</v>
      </c>
      <c r="I161" s="253">
        <v>9.4700000000000006</v>
      </c>
      <c r="J161" s="253">
        <v>9.9700000000000006</v>
      </c>
      <c r="K161" s="253">
        <v>9.6</v>
      </c>
      <c r="L161" s="253">
        <v>10.1</v>
      </c>
      <c r="M161" s="253">
        <v>9.77</v>
      </c>
      <c r="N161" s="253">
        <v>10.27</v>
      </c>
      <c r="O161" s="253">
        <v>9.9700000000000006</v>
      </c>
      <c r="P161" s="253">
        <v>10.47</v>
      </c>
      <c r="Q161" s="253">
        <v>10.210000000000001</v>
      </c>
      <c r="R161" s="253">
        <v>10.71</v>
      </c>
    </row>
    <row r="162" spans="2:18" x14ac:dyDescent="0.2">
      <c r="B162" s="255"/>
      <c r="C162" s="258"/>
      <c r="D162" s="259"/>
      <c r="E162" s="253"/>
      <c r="F162" s="253"/>
      <c r="G162" s="253"/>
      <c r="H162" s="253"/>
      <c r="I162" s="253"/>
      <c r="J162" s="253"/>
      <c r="K162" s="253"/>
      <c r="L162" s="253"/>
      <c r="M162" s="253"/>
      <c r="N162" s="253"/>
      <c r="O162" s="253"/>
      <c r="P162" s="253"/>
      <c r="Q162" s="253"/>
      <c r="R162" s="253"/>
    </row>
    <row r="163" spans="2:18" x14ac:dyDescent="0.2">
      <c r="B163" s="255"/>
      <c r="C163" s="258" t="s">
        <v>890</v>
      </c>
      <c r="D163" s="259" t="s">
        <v>1528</v>
      </c>
      <c r="E163" s="253">
        <v>9.26</v>
      </c>
      <c r="F163" s="253">
        <v>10.26</v>
      </c>
      <c r="G163" s="253">
        <v>9.44</v>
      </c>
      <c r="H163" s="253">
        <v>9.94</v>
      </c>
      <c r="I163" s="253">
        <v>9.51</v>
      </c>
      <c r="J163" s="253">
        <v>10.01</v>
      </c>
      <c r="K163" s="253">
        <v>9.64</v>
      </c>
      <c r="L163" s="253">
        <v>10.14</v>
      </c>
      <c r="M163" s="253">
        <v>9.82</v>
      </c>
      <c r="N163" s="253">
        <v>10.32</v>
      </c>
      <c r="O163" s="253">
        <v>9.98</v>
      </c>
      <c r="P163" s="253">
        <v>10.48</v>
      </c>
      <c r="Q163" s="253">
        <v>10.199999999999999</v>
      </c>
      <c r="R163" s="253">
        <v>10.7</v>
      </c>
    </row>
    <row r="164" spans="2:18" x14ac:dyDescent="0.2">
      <c r="B164" s="255"/>
      <c r="C164" s="258"/>
      <c r="D164" s="259" t="s">
        <v>1526</v>
      </c>
      <c r="E164" s="253">
        <v>8.9</v>
      </c>
      <c r="F164" s="253">
        <v>9.9</v>
      </c>
      <c r="G164" s="253">
        <v>9.23</v>
      </c>
      <c r="H164" s="253">
        <v>9.73</v>
      </c>
      <c r="I164" s="253">
        <v>9.42</v>
      </c>
      <c r="J164" s="253">
        <v>9.92</v>
      </c>
      <c r="K164" s="253">
        <v>9.64</v>
      </c>
      <c r="L164" s="253">
        <v>10.14</v>
      </c>
      <c r="M164" s="253">
        <v>9.82</v>
      </c>
      <c r="N164" s="253">
        <v>10.32</v>
      </c>
      <c r="O164" s="253">
        <v>9.98</v>
      </c>
      <c r="P164" s="253">
        <v>10.48</v>
      </c>
      <c r="Q164" s="253">
        <v>10.220000000000001</v>
      </c>
      <c r="R164" s="253">
        <v>10.72</v>
      </c>
    </row>
    <row r="165" spans="2:18" x14ac:dyDescent="0.2">
      <c r="B165" s="255"/>
      <c r="C165" s="258"/>
      <c r="D165" s="259"/>
      <c r="E165" s="253"/>
      <c r="F165" s="253"/>
      <c r="G165" s="253"/>
      <c r="H165" s="253"/>
      <c r="I165" s="253"/>
      <c r="J165" s="253"/>
      <c r="K165" s="253"/>
      <c r="L165" s="253"/>
      <c r="M165" s="253"/>
      <c r="N165" s="253"/>
      <c r="O165" s="253"/>
      <c r="P165" s="253"/>
      <c r="Q165" s="253"/>
      <c r="R165" s="253"/>
    </row>
    <row r="166" spans="2:18" x14ac:dyDescent="0.2">
      <c r="B166" s="255"/>
      <c r="C166" s="258" t="s">
        <v>891</v>
      </c>
      <c r="D166" s="259" t="s">
        <v>1528</v>
      </c>
      <c r="E166" s="253">
        <v>9.18</v>
      </c>
      <c r="F166" s="253">
        <v>10.18</v>
      </c>
      <c r="G166" s="253">
        <v>9.41</v>
      </c>
      <c r="H166" s="253">
        <v>9.91</v>
      </c>
      <c r="I166" s="253">
        <v>9.52</v>
      </c>
      <c r="J166" s="253">
        <v>10.02</v>
      </c>
      <c r="K166" s="253">
        <v>9.7200000000000006</v>
      </c>
      <c r="L166" s="253">
        <v>10.220000000000001</v>
      </c>
      <c r="M166" s="253">
        <v>9.8699999999999992</v>
      </c>
      <c r="N166" s="253">
        <v>10.37</v>
      </c>
      <c r="O166" s="253">
        <v>10</v>
      </c>
      <c r="P166" s="253">
        <v>10.5</v>
      </c>
      <c r="Q166" s="253">
        <v>10.220000000000001</v>
      </c>
      <c r="R166" s="253">
        <v>10.72</v>
      </c>
    </row>
    <row r="167" spans="2:18" x14ac:dyDescent="0.2">
      <c r="B167" s="255"/>
      <c r="C167" s="258"/>
      <c r="D167" s="259" t="s">
        <v>1526</v>
      </c>
      <c r="E167" s="253">
        <v>8.6999999999999993</v>
      </c>
      <c r="F167" s="253">
        <v>9.6999999999999993</v>
      </c>
      <c r="G167" s="253">
        <v>9.16</v>
      </c>
      <c r="H167" s="253">
        <v>9.66</v>
      </c>
      <c r="I167" s="253">
        <v>9.48</v>
      </c>
      <c r="J167" s="253">
        <v>9.98</v>
      </c>
      <c r="K167" s="253">
        <v>9.76</v>
      </c>
      <c r="L167" s="253">
        <v>10.26</v>
      </c>
      <c r="M167" s="253">
        <v>9.9</v>
      </c>
      <c r="N167" s="253">
        <v>10.4</v>
      </c>
      <c r="O167" s="253">
        <v>9.99</v>
      </c>
      <c r="P167" s="253">
        <v>10.49</v>
      </c>
      <c r="Q167" s="253">
        <v>10.199999999999999</v>
      </c>
      <c r="R167" s="253">
        <v>10.7</v>
      </c>
    </row>
    <row r="168" spans="2:18" x14ac:dyDescent="0.2">
      <c r="B168" s="255"/>
      <c r="C168" s="258"/>
      <c r="D168" s="259"/>
      <c r="E168" s="253"/>
      <c r="F168" s="253"/>
      <c r="G168" s="253"/>
      <c r="H168" s="253"/>
      <c r="I168" s="253"/>
      <c r="J168" s="253"/>
      <c r="K168" s="253"/>
      <c r="L168" s="253"/>
      <c r="M168" s="253"/>
      <c r="N168" s="253"/>
      <c r="O168" s="253"/>
      <c r="P168" s="253"/>
      <c r="Q168" s="253"/>
      <c r="R168" s="253"/>
    </row>
    <row r="169" spans="2:18" x14ac:dyDescent="0.2">
      <c r="B169" s="255"/>
      <c r="C169" s="258" t="s">
        <v>883</v>
      </c>
      <c r="D169" s="259" t="s">
        <v>1528</v>
      </c>
      <c r="E169" s="253">
        <v>10.38</v>
      </c>
      <c r="F169" s="253">
        <v>11.38</v>
      </c>
      <c r="G169" s="253">
        <v>10.57</v>
      </c>
      <c r="H169" s="253">
        <v>11.07</v>
      </c>
      <c r="I169" s="253">
        <v>10.71</v>
      </c>
      <c r="J169" s="253">
        <v>11.21</v>
      </c>
      <c r="K169" s="253">
        <v>10.93</v>
      </c>
      <c r="L169" s="253">
        <v>11.43</v>
      </c>
      <c r="M169" s="253">
        <v>11.08</v>
      </c>
      <c r="N169" s="253">
        <v>11.58</v>
      </c>
      <c r="O169" s="253">
        <v>11.21</v>
      </c>
      <c r="P169" s="253">
        <v>11.71</v>
      </c>
      <c r="Q169" s="253">
        <v>11.35</v>
      </c>
      <c r="R169" s="253">
        <v>11.85</v>
      </c>
    </row>
    <row r="170" spans="2:18" x14ac:dyDescent="0.2">
      <c r="B170" s="255"/>
      <c r="C170" s="258"/>
      <c r="D170" s="259" t="s">
        <v>1526</v>
      </c>
      <c r="E170" s="253">
        <v>10.95</v>
      </c>
      <c r="F170" s="253">
        <v>11.95</v>
      </c>
      <c r="G170" s="253">
        <v>11.26</v>
      </c>
      <c r="H170" s="253">
        <v>11.76</v>
      </c>
      <c r="I170" s="253">
        <v>11.91</v>
      </c>
      <c r="J170" s="253">
        <v>12.41</v>
      </c>
      <c r="K170" s="253">
        <v>12.32</v>
      </c>
      <c r="L170" s="253">
        <v>12.82</v>
      </c>
      <c r="M170" s="253">
        <v>12.57</v>
      </c>
      <c r="N170" s="253">
        <v>13.07</v>
      </c>
      <c r="O170" s="253">
        <v>12.8</v>
      </c>
      <c r="P170" s="253">
        <v>13.3</v>
      </c>
      <c r="Q170" s="253">
        <v>13</v>
      </c>
      <c r="R170" s="253">
        <v>13.5</v>
      </c>
    </row>
    <row r="171" spans="2:18" x14ac:dyDescent="0.2">
      <c r="B171" s="255"/>
      <c r="C171" s="258"/>
      <c r="D171" s="259"/>
      <c r="E171" s="253"/>
      <c r="F171" s="253"/>
      <c r="G171" s="253"/>
      <c r="H171" s="253"/>
      <c r="I171" s="253"/>
      <c r="J171" s="253"/>
      <c r="K171" s="253"/>
      <c r="L171" s="253"/>
      <c r="M171" s="253"/>
      <c r="N171" s="253"/>
      <c r="O171" s="253"/>
      <c r="P171" s="253"/>
      <c r="Q171" s="253"/>
      <c r="R171" s="253"/>
    </row>
    <row r="172" spans="2:18" x14ac:dyDescent="0.2">
      <c r="B172" s="255"/>
      <c r="C172" s="258" t="s">
        <v>464</v>
      </c>
      <c r="D172" s="259" t="s">
        <v>1528</v>
      </c>
      <c r="E172" s="253">
        <v>11.51</v>
      </c>
      <c r="F172" s="253">
        <v>12.51</v>
      </c>
      <c r="G172" s="253">
        <v>11.96</v>
      </c>
      <c r="H172" s="253">
        <v>12.46</v>
      </c>
      <c r="I172" s="253">
        <v>12.27</v>
      </c>
      <c r="J172" s="253">
        <v>12.77</v>
      </c>
      <c r="K172" s="253">
        <v>12.58</v>
      </c>
      <c r="L172" s="253">
        <v>13.08</v>
      </c>
      <c r="M172" s="253">
        <v>12.82</v>
      </c>
      <c r="N172" s="253">
        <v>13.32</v>
      </c>
      <c r="O172" s="253">
        <v>13.01</v>
      </c>
      <c r="P172" s="253">
        <v>13.51</v>
      </c>
      <c r="Q172" s="253">
        <v>13.19</v>
      </c>
      <c r="R172" s="253">
        <v>13.69</v>
      </c>
    </row>
    <row r="173" spans="2:18" x14ac:dyDescent="0.2">
      <c r="B173" s="255"/>
      <c r="C173" s="258"/>
      <c r="D173" s="259" t="s">
        <v>1526</v>
      </c>
      <c r="E173" s="253">
        <v>12.22</v>
      </c>
      <c r="F173" s="253">
        <v>13.22</v>
      </c>
      <c r="G173" s="253">
        <v>12.79</v>
      </c>
      <c r="H173" s="253">
        <v>13.29</v>
      </c>
      <c r="I173" s="253">
        <v>13.14</v>
      </c>
      <c r="J173" s="253">
        <v>13.64</v>
      </c>
      <c r="K173" s="253">
        <v>13.38</v>
      </c>
      <c r="L173" s="253">
        <v>13.88</v>
      </c>
      <c r="M173" s="253">
        <v>13.69</v>
      </c>
      <c r="N173" s="253">
        <v>14.19</v>
      </c>
      <c r="O173" s="253">
        <v>13.86</v>
      </c>
      <c r="P173" s="253">
        <v>14.36</v>
      </c>
      <c r="Q173" s="253">
        <v>13.97</v>
      </c>
      <c r="R173" s="253">
        <v>14.47</v>
      </c>
    </row>
    <row r="174" spans="2:18" x14ac:dyDescent="0.2">
      <c r="B174" s="255"/>
      <c r="C174" s="258"/>
      <c r="D174" s="259"/>
      <c r="E174" s="253"/>
      <c r="F174" s="253"/>
      <c r="G174" s="253"/>
      <c r="H174" s="253"/>
      <c r="I174" s="253"/>
      <c r="J174" s="253"/>
      <c r="K174" s="253"/>
      <c r="L174" s="253"/>
      <c r="M174" s="253"/>
      <c r="N174" s="253"/>
      <c r="O174" s="253"/>
      <c r="P174" s="253"/>
      <c r="Q174" s="253"/>
      <c r="R174" s="253"/>
    </row>
    <row r="175" spans="2:18" x14ac:dyDescent="0.2">
      <c r="B175" s="255"/>
      <c r="C175" s="258" t="s">
        <v>884</v>
      </c>
      <c r="D175" s="259" t="s">
        <v>1528</v>
      </c>
      <c r="E175" s="253">
        <v>10.77</v>
      </c>
      <c r="F175" s="253">
        <v>11.77</v>
      </c>
      <c r="G175" s="253">
        <v>11.41</v>
      </c>
      <c r="H175" s="253">
        <v>11.91</v>
      </c>
      <c r="I175" s="253">
        <v>12.32</v>
      </c>
      <c r="J175" s="253">
        <v>12.82</v>
      </c>
      <c r="K175" s="253">
        <v>13.34</v>
      </c>
      <c r="L175" s="253">
        <v>13.84</v>
      </c>
      <c r="M175" s="253">
        <v>13.61</v>
      </c>
      <c r="N175" s="253">
        <v>14.11</v>
      </c>
      <c r="O175" s="253">
        <v>13.81</v>
      </c>
      <c r="P175" s="253">
        <v>14.31</v>
      </c>
      <c r="Q175" s="253">
        <v>13.97</v>
      </c>
      <c r="R175" s="253">
        <v>14.47</v>
      </c>
    </row>
    <row r="176" spans="2:18" x14ac:dyDescent="0.2">
      <c r="B176" s="255"/>
      <c r="C176" s="258"/>
      <c r="D176" s="259" t="s">
        <v>1526</v>
      </c>
      <c r="E176" s="253">
        <v>10.77</v>
      </c>
      <c r="F176" s="253">
        <v>11.77</v>
      </c>
      <c r="G176" s="253">
        <v>11.36</v>
      </c>
      <c r="H176" s="253">
        <v>11.86</v>
      </c>
      <c r="I176" s="253">
        <v>12.12</v>
      </c>
      <c r="J176" s="253">
        <v>12.62</v>
      </c>
      <c r="K176" s="253">
        <v>12.7</v>
      </c>
      <c r="L176" s="253">
        <v>13.2</v>
      </c>
      <c r="M176" s="253">
        <v>12.98</v>
      </c>
      <c r="N176" s="253">
        <v>13.48</v>
      </c>
      <c r="O176" s="253">
        <v>13.27</v>
      </c>
      <c r="P176" s="253">
        <v>13.77</v>
      </c>
      <c r="Q176" s="253">
        <v>13.51</v>
      </c>
      <c r="R176" s="253">
        <v>14.01</v>
      </c>
    </row>
    <row r="177" spans="2:18" x14ac:dyDescent="0.2">
      <c r="B177" s="255"/>
      <c r="C177" s="258"/>
      <c r="D177" s="259"/>
      <c r="E177" s="253"/>
      <c r="F177" s="253"/>
      <c r="G177" s="253"/>
      <c r="H177" s="253"/>
      <c r="I177" s="253"/>
      <c r="J177" s="253"/>
      <c r="K177" s="253"/>
      <c r="L177" s="253"/>
      <c r="M177" s="253"/>
      <c r="N177" s="253"/>
      <c r="O177" s="253"/>
      <c r="P177" s="253"/>
      <c r="Q177" s="253"/>
      <c r="R177" s="253"/>
    </row>
    <row r="178" spans="2:18" x14ac:dyDescent="0.2">
      <c r="B178" s="255"/>
      <c r="C178" s="258" t="s">
        <v>885</v>
      </c>
      <c r="D178" s="259" t="s">
        <v>1528</v>
      </c>
      <c r="E178" s="253">
        <v>11.65</v>
      </c>
      <c r="F178" s="253">
        <v>12.65</v>
      </c>
      <c r="G178" s="253">
        <v>12.07</v>
      </c>
      <c r="H178" s="253">
        <v>12.57</v>
      </c>
      <c r="I178" s="253">
        <v>12.46</v>
      </c>
      <c r="J178" s="253">
        <v>12.96</v>
      </c>
      <c r="K178" s="253">
        <v>12.84</v>
      </c>
      <c r="L178" s="253">
        <v>13.34</v>
      </c>
      <c r="M178" s="253">
        <v>13.07</v>
      </c>
      <c r="N178" s="253">
        <v>13.57</v>
      </c>
      <c r="O178" s="253">
        <v>13.3</v>
      </c>
      <c r="P178" s="253">
        <v>13.8</v>
      </c>
      <c r="Q178" s="253">
        <v>13.53</v>
      </c>
      <c r="R178" s="253">
        <v>14.03</v>
      </c>
    </row>
    <row r="179" spans="2:18" x14ac:dyDescent="0.2">
      <c r="B179" s="255"/>
      <c r="C179" s="258"/>
      <c r="D179" s="259" t="s">
        <v>1526</v>
      </c>
      <c r="E179" s="253">
        <v>11.43</v>
      </c>
      <c r="F179" s="253">
        <v>12.43</v>
      </c>
      <c r="G179" s="253">
        <v>11.98</v>
      </c>
      <c r="H179" s="253">
        <v>12.48</v>
      </c>
      <c r="I179" s="253">
        <v>12.6</v>
      </c>
      <c r="J179" s="253">
        <v>13.1</v>
      </c>
      <c r="K179" s="253">
        <v>13.1</v>
      </c>
      <c r="L179" s="253">
        <v>13.6</v>
      </c>
      <c r="M179" s="253">
        <v>13.26</v>
      </c>
      <c r="N179" s="253">
        <v>13.76</v>
      </c>
      <c r="O179" s="253">
        <v>13.44</v>
      </c>
      <c r="P179" s="253">
        <v>13.94</v>
      </c>
      <c r="Q179" s="253">
        <v>13.65</v>
      </c>
      <c r="R179" s="253">
        <v>14.15</v>
      </c>
    </row>
    <row r="180" spans="2:18" x14ac:dyDescent="0.2">
      <c r="B180" s="255"/>
      <c r="C180" s="258"/>
      <c r="D180" s="259"/>
      <c r="E180" s="253"/>
      <c r="F180" s="253"/>
      <c r="G180" s="253"/>
      <c r="H180" s="253"/>
      <c r="I180" s="253"/>
      <c r="J180" s="253"/>
      <c r="K180" s="253"/>
      <c r="L180" s="253"/>
      <c r="M180" s="253"/>
      <c r="N180" s="253"/>
      <c r="O180" s="253"/>
      <c r="P180" s="253"/>
      <c r="Q180" s="253"/>
      <c r="R180" s="253"/>
    </row>
    <row r="181" spans="2:18" x14ac:dyDescent="0.2">
      <c r="B181" s="255"/>
      <c r="C181" s="258" t="s">
        <v>886</v>
      </c>
      <c r="D181" s="259" t="s">
        <v>1528</v>
      </c>
      <c r="E181" s="253">
        <v>12.94</v>
      </c>
      <c r="F181" s="253">
        <v>13.94</v>
      </c>
      <c r="G181" s="253">
        <v>13.2</v>
      </c>
      <c r="H181" s="253">
        <v>13.7</v>
      </c>
      <c r="I181" s="253">
        <v>13.31</v>
      </c>
      <c r="J181" s="253">
        <v>13.81</v>
      </c>
      <c r="K181" s="253">
        <v>13.42</v>
      </c>
      <c r="L181" s="253">
        <v>13.92</v>
      </c>
      <c r="M181" s="253">
        <v>13.51</v>
      </c>
      <c r="N181" s="253">
        <v>14.01</v>
      </c>
      <c r="O181" s="253">
        <v>13.63</v>
      </c>
      <c r="P181" s="253">
        <v>14.13</v>
      </c>
      <c r="Q181" s="253">
        <v>13.8</v>
      </c>
      <c r="R181" s="253">
        <v>14.3</v>
      </c>
    </row>
    <row r="182" spans="2:18" x14ac:dyDescent="0.2">
      <c r="B182" s="255"/>
      <c r="C182" s="258"/>
      <c r="D182" s="259" t="s">
        <v>1526</v>
      </c>
      <c r="E182" s="253">
        <v>14.07</v>
      </c>
      <c r="F182" s="253">
        <v>15.07</v>
      </c>
      <c r="G182" s="253">
        <v>14.04</v>
      </c>
      <c r="H182" s="253">
        <v>14.54</v>
      </c>
      <c r="I182" s="253">
        <v>14.02</v>
      </c>
      <c r="J182" s="253">
        <v>14.52</v>
      </c>
      <c r="K182" s="253">
        <v>13.99</v>
      </c>
      <c r="L182" s="253">
        <v>14.49</v>
      </c>
      <c r="M182" s="253">
        <v>14.02</v>
      </c>
      <c r="N182" s="253">
        <v>14.52</v>
      </c>
      <c r="O182" s="253">
        <v>14.08</v>
      </c>
      <c r="P182" s="253">
        <v>14.58</v>
      </c>
      <c r="Q182" s="253">
        <v>14.16</v>
      </c>
      <c r="R182" s="253">
        <v>14.66</v>
      </c>
    </row>
    <row r="183" spans="2:18" x14ac:dyDescent="0.2">
      <c r="B183" s="255"/>
      <c r="C183" s="258"/>
      <c r="D183" s="259"/>
      <c r="E183" s="253"/>
      <c r="F183" s="253"/>
      <c r="G183" s="253"/>
      <c r="H183" s="253"/>
      <c r="I183" s="253"/>
      <c r="J183" s="253"/>
      <c r="K183" s="253"/>
      <c r="L183" s="253"/>
      <c r="M183" s="253"/>
      <c r="N183" s="253"/>
      <c r="O183" s="253"/>
      <c r="P183" s="253"/>
      <c r="Q183" s="253"/>
      <c r="R183" s="253"/>
    </row>
    <row r="184" spans="2:18" x14ac:dyDescent="0.2">
      <c r="B184" s="255"/>
      <c r="C184" s="258" t="s">
        <v>887</v>
      </c>
      <c r="D184" s="259" t="s">
        <v>1528</v>
      </c>
      <c r="E184" s="253">
        <v>13</v>
      </c>
      <c r="F184" s="253">
        <v>14</v>
      </c>
      <c r="G184" s="253">
        <v>13.38</v>
      </c>
      <c r="H184" s="253">
        <v>13.88</v>
      </c>
      <c r="I184" s="253">
        <v>13.74</v>
      </c>
      <c r="J184" s="253">
        <v>14.24</v>
      </c>
      <c r="K184" s="253">
        <v>14.09</v>
      </c>
      <c r="L184" s="253">
        <v>14.59</v>
      </c>
      <c r="M184" s="253">
        <v>14.27</v>
      </c>
      <c r="N184" s="253">
        <v>14.77</v>
      </c>
      <c r="O184" s="253">
        <v>14.37</v>
      </c>
      <c r="P184" s="253">
        <v>14.87</v>
      </c>
      <c r="Q184" s="253">
        <v>14.48</v>
      </c>
      <c r="R184" s="253">
        <v>14.98</v>
      </c>
    </row>
    <row r="185" spans="2:18" x14ac:dyDescent="0.2">
      <c r="B185" s="255"/>
      <c r="C185" s="258"/>
      <c r="D185" s="259" t="s">
        <v>1526</v>
      </c>
      <c r="E185" s="253">
        <v>12.55</v>
      </c>
      <c r="F185" s="253">
        <v>13.55</v>
      </c>
      <c r="G185" s="253">
        <v>12.91</v>
      </c>
      <c r="H185" s="253">
        <v>13.41</v>
      </c>
      <c r="I185" s="253">
        <v>13.62</v>
      </c>
      <c r="J185" s="253">
        <v>14.12</v>
      </c>
      <c r="K185" s="253">
        <v>14.3</v>
      </c>
      <c r="L185" s="253">
        <v>14.8</v>
      </c>
      <c r="M185" s="253">
        <v>14.6</v>
      </c>
      <c r="N185" s="253">
        <v>15.1</v>
      </c>
      <c r="O185" s="253">
        <v>14.73</v>
      </c>
      <c r="P185" s="253">
        <v>15.23</v>
      </c>
      <c r="Q185" s="253">
        <v>14.87</v>
      </c>
      <c r="R185" s="253">
        <v>15.37</v>
      </c>
    </row>
    <row r="186" spans="2:18" x14ac:dyDescent="0.2">
      <c r="B186" s="255"/>
      <c r="C186" s="258"/>
      <c r="D186" s="259"/>
      <c r="E186" s="253"/>
      <c r="F186" s="253"/>
      <c r="G186" s="253"/>
      <c r="H186" s="253"/>
      <c r="I186" s="253"/>
      <c r="J186" s="253"/>
      <c r="K186" s="253"/>
      <c r="L186" s="253"/>
      <c r="M186" s="253"/>
      <c r="N186" s="253"/>
      <c r="O186" s="253"/>
      <c r="P186" s="253"/>
      <c r="Q186" s="253"/>
      <c r="R186" s="253"/>
    </row>
    <row r="187" spans="2:18" x14ac:dyDescent="0.2">
      <c r="B187" s="255"/>
      <c r="C187" s="258" t="s">
        <v>888</v>
      </c>
      <c r="D187" s="259" t="s">
        <v>1528</v>
      </c>
      <c r="E187" s="253">
        <v>10.8</v>
      </c>
      <c r="F187" s="253">
        <v>11.48</v>
      </c>
      <c r="G187" s="253">
        <v>11.76</v>
      </c>
      <c r="H187" s="253">
        <v>12.27</v>
      </c>
      <c r="I187" s="253">
        <v>13.78</v>
      </c>
      <c r="J187" s="253">
        <v>14.28</v>
      </c>
      <c r="K187" s="253">
        <v>15</v>
      </c>
      <c r="L187" s="253">
        <v>15.35</v>
      </c>
      <c r="M187" s="253">
        <v>15.26</v>
      </c>
      <c r="N187" s="253">
        <v>15.6</v>
      </c>
      <c r="O187" s="253">
        <v>15.34</v>
      </c>
      <c r="P187" s="253">
        <v>15.84</v>
      </c>
      <c r="Q187" s="253">
        <v>15.44</v>
      </c>
      <c r="R187" s="253">
        <v>15.94</v>
      </c>
    </row>
    <row r="188" spans="2:18" x14ac:dyDescent="0.2">
      <c r="B188" s="255"/>
      <c r="C188" s="258"/>
      <c r="D188" s="259" t="s">
        <v>1526</v>
      </c>
      <c r="E188" s="253">
        <v>10.6</v>
      </c>
      <c r="F188" s="253">
        <v>11.1</v>
      </c>
      <c r="G188" s="253">
        <v>11.26</v>
      </c>
      <c r="H188" s="253">
        <v>11.76</v>
      </c>
      <c r="I188" s="253">
        <v>13.58</v>
      </c>
      <c r="J188" s="253">
        <v>14.08</v>
      </c>
      <c r="K188" s="253">
        <v>15.22</v>
      </c>
      <c r="L188" s="253">
        <v>15.47</v>
      </c>
      <c r="M188" s="253">
        <v>15.42</v>
      </c>
      <c r="N188" s="253">
        <v>15.67</v>
      </c>
      <c r="O188" s="253">
        <v>15.48</v>
      </c>
      <c r="P188" s="253">
        <v>15.98</v>
      </c>
      <c r="Q188" s="253">
        <v>15.56</v>
      </c>
      <c r="R188" s="253">
        <v>16.059999999999999</v>
      </c>
    </row>
    <row r="189" spans="2:18" x14ac:dyDescent="0.2">
      <c r="B189" s="255"/>
      <c r="C189" s="258"/>
      <c r="D189" s="259"/>
      <c r="E189" s="253"/>
      <c r="F189" s="253"/>
      <c r="G189" s="253"/>
      <c r="H189" s="253"/>
      <c r="I189" s="253"/>
      <c r="J189" s="253"/>
      <c r="K189" s="253"/>
      <c r="L189" s="253"/>
      <c r="M189" s="253"/>
      <c r="N189" s="253"/>
      <c r="O189" s="253"/>
      <c r="P189" s="253"/>
      <c r="Q189" s="253"/>
      <c r="R189" s="253"/>
    </row>
    <row r="190" spans="2:18" x14ac:dyDescent="0.2">
      <c r="B190" s="255"/>
      <c r="C190" s="258" t="s">
        <v>465</v>
      </c>
      <c r="D190" s="259" t="s">
        <v>1528</v>
      </c>
      <c r="E190" s="253">
        <v>9.77</v>
      </c>
      <c r="F190" s="253">
        <v>10.27</v>
      </c>
      <c r="G190" s="253">
        <v>11.29</v>
      </c>
      <c r="H190" s="253">
        <v>11.79</v>
      </c>
      <c r="I190" s="253">
        <v>13.78</v>
      </c>
      <c r="J190" s="253">
        <v>14.28</v>
      </c>
      <c r="K190" s="253">
        <v>15.23</v>
      </c>
      <c r="L190" s="253">
        <v>15.48</v>
      </c>
      <c r="M190" s="253">
        <v>15.42</v>
      </c>
      <c r="N190" s="253">
        <v>15.67</v>
      </c>
      <c r="O190" s="253">
        <v>15.5</v>
      </c>
      <c r="P190" s="253">
        <v>16</v>
      </c>
      <c r="Q190" s="253">
        <v>15.57</v>
      </c>
      <c r="R190" s="253">
        <v>16.07</v>
      </c>
    </row>
    <row r="191" spans="2:18" x14ac:dyDescent="0.2">
      <c r="B191" s="257"/>
      <c r="C191" s="258"/>
      <c r="D191" s="259" t="s">
        <v>1526</v>
      </c>
      <c r="E191" s="253">
        <v>14.27</v>
      </c>
      <c r="F191" s="253">
        <v>14.77</v>
      </c>
      <c r="G191" s="253">
        <v>14.02</v>
      </c>
      <c r="H191" s="253">
        <v>14.52</v>
      </c>
      <c r="I191" s="253">
        <v>14.17</v>
      </c>
      <c r="J191" s="253">
        <v>14.67</v>
      </c>
      <c r="K191" s="253">
        <v>15.27</v>
      </c>
      <c r="L191" s="253">
        <v>15.52</v>
      </c>
      <c r="M191" s="253">
        <v>15.45</v>
      </c>
      <c r="N191" s="253">
        <v>15.7</v>
      </c>
      <c r="O191" s="253">
        <v>15.52</v>
      </c>
      <c r="P191" s="253">
        <v>16.02</v>
      </c>
      <c r="Q191" s="253">
        <v>15.61</v>
      </c>
      <c r="R191" s="253">
        <v>16.11</v>
      </c>
    </row>
    <row r="192" spans="2:18" x14ac:dyDescent="0.2">
      <c r="E192" s="253"/>
      <c r="F192" s="253"/>
      <c r="G192" s="253"/>
      <c r="H192" s="253"/>
      <c r="I192" s="253"/>
      <c r="J192" s="253"/>
      <c r="K192" s="253"/>
      <c r="L192" s="253"/>
      <c r="M192" s="253"/>
      <c r="N192" s="253"/>
      <c r="O192" s="253"/>
      <c r="P192" s="253"/>
      <c r="Q192" s="253"/>
      <c r="R192" s="253"/>
    </row>
    <row r="193" spans="2:18" x14ac:dyDescent="0.2">
      <c r="B193" s="257">
        <v>2009</v>
      </c>
      <c r="C193" s="258" t="s">
        <v>851</v>
      </c>
      <c r="D193" s="259" t="s">
        <v>1528</v>
      </c>
      <c r="E193" s="253">
        <v>10.51</v>
      </c>
      <c r="F193" s="253">
        <v>11.01</v>
      </c>
      <c r="G193" s="253">
        <v>11.32</v>
      </c>
      <c r="H193" s="253">
        <v>11.82</v>
      </c>
      <c r="I193" s="253">
        <v>12.86</v>
      </c>
      <c r="J193" s="253">
        <v>13.36</v>
      </c>
      <c r="K193" s="253">
        <v>14.71</v>
      </c>
      <c r="L193" s="253">
        <v>14.96</v>
      </c>
      <c r="M193" s="253">
        <v>15.21</v>
      </c>
      <c r="N193" s="253">
        <v>15.46</v>
      </c>
      <c r="O193" s="253">
        <v>15.41</v>
      </c>
      <c r="P193" s="253">
        <v>15.91</v>
      </c>
      <c r="Q193" s="253">
        <v>15.52</v>
      </c>
      <c r="R193" s="253">
        <v>16.02</v>
      </c>
    </row>
    <row r="194" spans="2:18" x14ac:dyDescent="0.2">
      <c r="B194" s="255"/>
      <c r="C194" s="256"/>
      <c r="D194" s="259" t="s">
        <v>1526</v>
      </c>
      <c r="E194" s="253">
        <v>10.01</v>
      </c>
      <c r="F194" s="253">
        <v>10.51</v>
      </c>
      <c r="G194" s="253">
        <v>10.79</v>
      </c>
      <c r="H194" s="253">
        <v>11.29</v>
      </c>
      <c r="I194" s="253">
        <v>12.3</v>
      </c>
      <c r="J194" s="253">
        <v>12.8</v>
      </c>
      <c r="K194" s="253">
        <v>14.16</v>
      </c>
      <c r="L194" s="253">
        <v>14.41</v>
      </c>
      <c r="M194" s="253">
        <v>14.85</v>
      </c>
      <c r="N194" s="253">
        <v>15.1</v>
      </c>
      <c r="O194" s="253">
        <v>15.28</v>
      </c>
      <c r="P194" s="253">
        <v>15.78</v>
      </c>
      <c r="Q194" s="253">
        <v>15.44</v>
      </c>
      <c r="R194" s="253">
        <v>15.94</v>
      </c>
    </row>
    <row r="195" spans="2:18" x14ac:dyDescent="0.2">
      <c r="B195" s="255"/>
      <c r="C195" s="256"/>
      <c r="D195" s="259"/>
      <c r="E195" s="253"/>
      <c r="F195" s="253"/>
      <c r="G195" s="253"/>
      <c r="H195" s="253"/>
      <c r="I195" s="253"/>
      <c r="J195" s="253"/>
      <c r="K195" s="253"/>
      <c r="L195" s="253"/>
      <c r="M195" s="253"/>
      <c r="N195" s="253"/>
      <c r="O195" s="253"/>
      <c r="P195" s="253"/>
      <c r="Q195" s="253"/>
      <c r="R195" s="253"/>
    </row>
    <row r="196" spans="2:18" x14ac:dyDescent="0.2">
      <c r="B196" s="255"/>
      <c r="C196" s="258" t="s">
        <v>889</v>
      </c>
      <c r="D196" s="259" t="s">
        <v>1528</v>
      </c>
      <c r="E196" s="253">
        <v>10.74</v>
      </c>
      <c r="F196" s="253">
        <v>11.24</v>
      </c>
      <c r="G196" s="253">
        <v>11.31</v>
      </c>
      <c r="H196" s="253">
        <v>11.81</v>
      </c>
      <c r="I196" s="253">
        <v>11.98</v>
      </c>
      <c r="J196" s="253">
        <v>12.48</v>
      </c>
      <c r="K196" s="253">
        <v>13.5</v>
      </c>
      <c r="L196" s="253">
        <v>13.75</v>
      </c>
      <c r="M196" s="253">
        <v>13.95</v>
      </c>
      <c r="N196" s="253">
        <v>14.2</v>
      </c>
      <c r="O196" s="253">
        <v>14.68</v>
      </c>
      <c r="P196" s="253">
        <v>15.18</v>
      </c>
      <c r="Q196" s="253">
        <v>14.98</v>
      </c>
      <c r="R196" s="253">
        <v>15.48</v>
      </c>
    </row>
    <row r="197" spans="2:18" x14ac:dyDescent="0.2">
      <c r="B197" s="255"/>
      <c r="C197" s="258"/>
      <c r="D197" s="259" t="s">
        <v>1526</v>
      </c>
      <c r="E197" s="253">
        <v>10.34</v>
      </c>
      <c r="F197" s="253">
        <v>10.84</v>
      </c>
      <c r="G197" s="253">
        <v>10.47</v>
      </c>
      <c r="H197" s="253">
        <v>10.97</v>
      </c>
      <c r="I197" s="253">
        <v>10.87</v>
      </c>
      <c r="J197" s="253">
        <v>11.37</v>
      </c>
      <c r="K197" s="253">
        <v>12.14</v>
      </c>
      <c r="L197" s="253">
        <v>12.39</v>
      </c>
      <c r="M197" s="253">
        <v>12.76</v>
      </c>
      <c r="N197" s="253">
        <v>13.01</v>
      </c>
      <c r="O197" s="253">
        <v>13.46</v>
      </c>
      <c r="P197" s="253">
        <v>13.96</v>
      </c>
      <c r="Q197" s="253">
        <v>13.93</v>
      </c>
      <c r="R197" s="253">
        <v>14.43</v>
      </c>
    </row>
    <row r="198" spans="2:18" x14ac:dyDescent="0.2">
      <c r="B198" s="255"/>
      <c r="C198" s="258"/>
      <c r="D198" s="259"/>
      <c r="E198" s="253"/>
      <c r="F198" s="253"/>
      <c r="G198" s="253"/>
      <c r="H198" s="253"/>
      <c r="I198" s="253"/>
      <c r="J198" s="253"/>
      <c r="K198" s="253"/>
      <c r="L198" s="253"/>
      <c r="M198" s="253"/>
      <c r="N198" s="253"/>
      <c r="O198" s="253"/>
      <c r="P198" s="253"/>
      <c r="Q198" s="253"/>
      <c r="R198" s="253"/>
    </row>
    <row r="199" spans="2:18" x14ac:dyDescent="0.2">
      <c r="B199" s="255"/>
      <c r="C199" s="258" t="s">
        <v>890</v>
      </c>
      <c r="D199" s="259" t="s">
        <v>1528</v>
      </c>
      <c r="E199" s="253">
        <v>11.56</v>
      </c>
      <c r="F199" s="253">
        <v>12.06</v>
      </c>
      <c r="G199" s="253">
        <v>11.52</v>
      </c>
      <c r="H199" s="253">
        <v>12.02</v>
      </c>
      <c r="I199" s="253">
        <v>11.58</v>
      </c>
      <c r="J199" s="253">
        <v>12.08</v>
      </c>
      <c r="K199" s="253">
        <v>11.91</v>
      </c>
      <c r="L199" s="253">
        <v>12.16</v>
      </c>
      <c r="M199" s="253">
        <v>12.29</v>
      </c>
      <c r="N199" s="253">
        <v>12.54</v>
      </c>
      <c r="O199" s="253">
        <v>13.06</v>
      </c>
      <c r="P199" s="253">
        <v>13.56</v>
      </c>
      <c r="Q199" s="253">
        <v>13.5</v>
      </c>
      <c r="R199" s="253">
        <v>14</v>
      </c>
    </row>
    <row r="200" spans="2:18" x14ac:dyDescent="0.2">
      <c r="B200" s="255"/>
      <c r="C200" s="258"/>
      <c r="D200" s="259" t="s">
        <v>1526</v>
      </c>
      <c r="E200" s="253">
        <v>13.46</v>
      </c>
      <c r="F200" s="253">
        <v>13.96</v>
      </c>
      <c r="G200" s="253">
        <v>12.95</v>
      </c>
      <c r="H200" s="253">
        <v>13.45</v>
      </c>
      <c r="I200" s="253">
        <v>12.62</v>
      </c>
      <c r="J200" s="253">
        <v>13.12</v>
      </c>
      <c r="K200" s="253">
        <v>12.52</v>
      </c>
      <c r="L200" s="253">
        <v>12.77</v>
      </c>
      <c r="M200" s="253">
        <v>12.6</v>
      </c>
      <c r="N200" s="253">
        <v>12.85</v>
      </c>
      <c r="O200" s="253">
        <v>13</v>
      </c>
      <c r="P200" s="253">
        <v>13.5</v>
      </c>
      <c r="Q200" s="253">
        <v>13.41</v>
      </c>
      <c r="R200" s="253">
        <v>13.91</v>
      </c>
    </row>
    <row r="201" spans="2:18" x14ac:dyDescent="0.2">
      <c r="B201" s="255"/>
      <c r="C201" s="258"/>
      <c r="D201" s="259"/>
      <c r="E201" s="253"/>
      <c r="F201" s="253"/>
      <c r="G201" s="253"/>
      <c r="H201" s="253"/>
      <c r="I201" s="253"/>
      <c r="J201" s="253"/>
      <c r="K201" s="253"/>
      <c r="L201" s="253"/>
      <c r="M201" s="253"/>
      <c r="N201" s="253"/>
      <c r="O201" s="253"/>
      <c r="P201" s="253"/>
      <c r="Q201" s="253"/>
      <c r="R201" s="253"/>
    </row>
    <row r="202" spans="2:18" x14ac:dyDescent="0.2">
      <c r="B202" s="255"/>
      <c r="C202" s="258" t="s">
        <v>891</v>
      </c>
      <c r="D202" s="259" t="s">
        <v>1528</v>
      </c>
      <c r="E202" s="253">
        <v>12.8</v>
      </c>
      <c r="F202" s="253">
        <v>13.3</v>
      </c>
      <c r="G202" s="253">
        <v>12.81</v>
      </c>
      <c r="H202" s="253">
        <v>13.31</v>
      </c>
      <c r="I202" s="253">
        <v>12.82</v>
      </c>
      <c r="J202" s="253">
        <v>13.32</v>
      </c>
      <c r="K202" s="253">
        <v>12.9</v>
      </c>
      <c r="L202" s="253">
        <v>13.15</v>
      </c>
      <c r="M202" s="253">
        <v>13.02</v>
      </c>
      <c r="N202" s="253">
        <v>13.27</v>
      </c>
      <c r="O202" s="253">
        <v>13.25</v>
      </c>
      <c r="P202" s="253">
        <v>13.75</v>
      </c>
      <c r="Q202" s="253">
        <v>13.5</v>
      </c>
      <c r="R202" s="253">
        <v>14</v>
      </c>
    </row>
    <row r="203" spans="2:18" x14ac:dyDescent="0.2">
      <c r="B203" s="255"/>
      <c r="C203" s="258"/>
      <c r="D203" s="259" t="s">
        <v>1526</v>
      </c>
      <c r="E203" s="253">
        <v>12.96</v>
      </c>
      <c r="F203" s="253">
        <v>13.46</v>
      </c>
      <c r="G203" s="253">
        <v>12.87</v>
      </c>
      <c r="H203" s="253">
        <v>13.37</v>
      </c>
      <c r="I203" s="253">
        <v>12.87</v>
      </c>
      <c r="J203" s="253">
        <v>13.37</v>
      </c>
      <c r="K203" s="253">
        <v>12.99</v>
      </c>
      <c r="L203" s="253">
        <v>13.24</v>
      </c>
      <c r="M203" s="253">
        <v>13.1</v>
      </c>
      <c r="N203" s="253">
        <v>13.35</v>
      </c>
      <c r="O203" s="253">
        <v>13.24</v>
      </c>
      <c r="P203" s="253">
        <v>13.74</v>
      </c>
      <c r="Q203" s="253">
        <v>13.45</v>
      </c>
      <c r="R203" s="253">
        <v>13.95</v>
      </c>
    </row>
    <row r="204" spans="2:18" x14ac:dyDescent="0.2">
      <c r="B204" s="255"/>
      <c r="C204" s="258"/>
      <c r="D204" s="259"/>
      <c r="E204" s="253"/>
      <c r="F204" s="253"/>
      <c r="G204" s="253"/>
      <c r="H204" s="253"/>
      <c r="I204" s="253"/>
      <c r="J204" s="253"/>
      <c r="K204" s="253"/>
      <c r="L204" s="253"/>
      <c r="M204" s="253"/>
      <c r="N204" s="253"/>
      <c r="O204" s="253"/>
      <c r="P204" s="253"/>
      <c r="Q204" s="253"/>
      <c r="R204" s="253"/>
    </row>
    <row r="205" spans="2:18" x14ac:dyDescent="0.2">
      <c r="B205" s="255"/>
      <c r="C205" s="258" t="s">
        <v>883</v>
      </c>
      <c r="D205" s="259" t="s">
        <v>1528</v>
      </c>
      <c r="E205" s="253">
        <v>12.79</v>
      </c>
      <c r="F205" s="253">
        <v>13.29</v>
      </c>
      <c r="G205" s="253">
        <v>12.88</v>
      </c>
      <c r="H205" s="253">
        <v>13.38</v>
      </c>
      <c r="I205" s="253">
        <v>12.97</v>
      </c>
      <c r="J205" s="253">
        <v>13.47</v>
      </c>
      <c r="K205" s="253">
        <v>13.23</v>
      </c>
      <c r="L205" s="253">
        <v>13.48</v>
      </c>
      <c r="M205" s="253">
        <v>13.29</v>
      </c>
      <c r="N205" s="253">
        <v>13.54</v>
      </c>
      <c r="O205" s="253">
        <v>13.36</v>
      </c>
      <c r="P205" s="253">
        <v>13.86</v>
      </c>
      <c r="Q205" s="253">
        <v>13.5</v>
      </c>
      <c r="R205" s="253">
        <v>14</v>
      </c>
    </row>
    <row r="206" spans="2:18" x14ac:dyDescent="0.2">
      <c r="B206" s="255"/>
      <c r="C206" s="258"/>
      <c r="D206" s="259" t="s">
        <v>1526</v>
      </c>
      <c r="E206" s="253">
        <v>12.83</v>
      </c>
      <c r="F206" s="253">
        <v>13.33</v>
      </c>
      <c r="G206" s="253">
        <v>12.89</v>
      </c>
      <c r="H206" s="253">
        <v>13.39</v>
      </c>
      <c r="I206" s="253">
        <v>13.02</v>
      </c>
      <c r="J206" s="253">
        <v>13.52</v>
      </c>
      <c r="K206" s="253">
        <v>13.47</v>
      </c>
      <c r="L206" s="253">
        <v>13.72</v>
      </c>
      <c r="M206" s="253">
        <v>13.5</v>
      </c>
      <c r="N206" s="253">
        <v>13.75</v>
      </c>
      <c r="O206" s="253">
        <v>13.53</v>
      </c>
      <c r="P206" s="253">
        <v>14.03</v>
      </c>
      <c r="Q206" s="253">
        <v>13.59</v>
      </c>
      <c r="R206" s="253">
        <v>14.09</v>
      </c>
    </row>
    <row r="207" spans="2:18" x14ac:dyDescent="0.2">
      <c r="B207" s="255"/>
      <c r="C207" s="258"/>
      <c r="D207" s="259"/>
      <c r="E207" s="253"/>
      <c r="F207" s="253"/>
      <c r="G207" s="253"/>
      <c r="H207" s="253"/>
      <c r="I207" s="253"/>
      <c r="J207" s="253"/>
      <c r="K207" s="253"/>
      <c r="L207" s="253"/>
      <c r="M207" s="253"/>
      <c r="N207" s="253"/>
      <c r="O207" s="253"/>
      <c r="P207" s="253"/>
      <c r="Q207" s="253"/>
      <c r="R207" s="253"/>
    </row>
    <row r="208" spans="2:18" x14ac:dyDescent="0.2">
      <c r="B208" s="255"/>
      <c r="C208" s="258" t="s">
        <v>464</v>
      </c>
      <c r="D208" s="259" t="s">
        <v>1528</v>
      </c>
      <c r="E208" s="253">
        <v>12.29</v>
      </c>
      <c r="F208" s="253">
        <v>12.79</v>
      </c>
      <c r="G208" s="253">
        <v>12.55</v>
      </c>
      <c r="H208" s="253">
        <v>13.05</v>
      </c>
      <c r="I208" s="253">
        <v>12.85</v>
      </c>
      <c r="J208" s="253">
        <v>13.35</v>
      </c>
      <c r="K208" s="253">
        <v>12.9</v>
      </c>
      <c r="L208" s="253">
        <v>13.15</v>
      </c>
      <c r="M208" s="253">
        <v>12.93</v>
      </c>
      <c r="N208" s="253">
        <v>13.18</v>
      </c>
      <c r="O208" s="253">
        <v>13.09</v>
      </c>
      <c r="P208" s="253">
        <v>13.59</v>
      </c>
      <c r="Q208" s="253">
        <v>13.24</v>
      </c>
      <c r="R208" s="253">
        <v>13.74</v>
      </c>
    </row>
    <row r="209" spans="2:18" x14ac:dyDescent="0.2">
      <c r="B209" s="255"/>
      <c r="C209" s="258"/>
      <c r="D209" s="259" t="s">
        <v>1526</v>
      </c>
      <c r="E209" s="253">
        <v>12.99</v>
      </c>
      <c r="F209" s="253">
        <v>13.49</v>
      </c>
      <c r="G209" s="253">
        <v>12.83</v>
      </c>
      <c r="H209" s="253">
        <v>13.33</v>
      </c>
      <c r="I209" s="253">
        <v>12.76</v>
      </c>
      <c r="J209" s="253">
        <v>13.26</v>
      </c>
      <c r="K209" s="253">
        <v>12.52</v>
      </c>
      <c r="L209" s="253">
        <v>12.77</v>
      </c>
      <c r="M209" s="253">
        <v>12.51</v>
      </c>
      <c r="N209" s="253">
        <v>12.76</v>
      </c>
      <c r="O209" s="253">
        <v>12.69</v>
      </c>
      <c r="P209" s="253">
        <v>13.19</v>
      </c>
      <c r="Q209" s="253">
        <v>12.81</v>
      </c>
      <c r="R209" s="253">
        <v>13.31</v>
      </c>
    </row>
    <row r="210" spans="2:18" x14ac:dyDescent="0.2">
      <c r="B210" s="255"/>
      <c r="C210" s="258"/>
      <c r="D210" s="259"/>
      <c r="E210" s="253"/>
      <c r="F210" s="253"/>
      <c r="G210" s="253"/>
      <c r="H210" s="253"/>
      <c r="I210" s="253"/>
      <c r="J210" s="253"/>
      <c r="K210" s="253"/>
      <c r="L210" s="253"/>
      <c r="M210" s="253"/>
      <c r="N210" s="253"/>
      <c r="O210" s="253"/>
      <c r="P210" s="253"/>
      <c r="Q210" s="253"/>
      <c r="R210" s="253"/>
    </row>
    <row r="211" spans="2:18" x14ac:dyDescent="0.2">
      <c r="B211" s="255"/>
      <c r="C211" s="258" t="s">
        <v>884</v>
      </c>
      <c r="D211" s="259" t="s">
        <v>1528</v>
      </c>
      <c r="E211" s="253">
        <v>11.47</v>
      </c>
      <c r="F211" s="253">
        <v>11.97</v>
      </c>
      <c r="G211" s="253">
        <v>11.51</v>
      </c>
      <c r="H211" s="253">
        <v>12.01</v>
      </c>
      <c r="I211" s="253">
        <v>11.5</v>
      </c>
      <c r="J211" s="253">
        <v>12</v>
      </c>
      <c r="K211" s="253">
        <v>11.63</v>
      </c>
      <c r="L211" s="253">
        <v>11.88</v>
      </c>
      <c r="M211" s="253">
        <v>11.8</v>
      </c>
      <c r="N211" s="253">
        <v>12.05</v>
      </c>
      <c r="O211" s="253">
        <v>12.04</v>
      </c>
      <c r="P211" s="253">
        <v>12.54</v>
      </c>
      <c r="Q211" s="253">
        <v>12.3</v>
      </c>
      <c r="R211" s="253">
        <v>12.8</v>
      </c>
    </row>
    <row r="212" spans="2:18" x14ac:dyDescent="0.2">
      <c r="B212" s="255"/>
      <c r="C212" s="258"/>
      <c r="D212" s="259" t="s">
        <v>1526</v>
      </c>
      <c r="E212" s="253">
        <v>12.1</v>
      </c>
      <c r="F212" s="253">
        <v>12.6</v>
      </c>
      <c r="G212" s="253">
        <v>12</v>
      </c>
      <c r="H212" s="253">
        <v>12.5</v>
      </c>
      <c r="I212" s="253">
        <v>11.75</v>
      </c>
      <c r="J212" s="253">
        <v>12.25</v>
      </c>
      <c r="K212" s="253">
        <v>11.68</v>
      </c>
      <c r="L212" s="253">
        <v>11.93</v>
      </c>
      <c r="M212" s="253">
        <v>11.74</v>
      </c>
      <c r="N212" s="253">
        <v>11.99</v>
      </c>
      <c r="O212" s="253">
        <v>11.9</v>
      </c>
      <c r="P212" s="253">
        <v>12.4</v>
      </c>
      <c r="Q212" s="253">
        <v>12.2</v>
      </c>
      <c r="R212" s="253">
        <v>12.7</v>
      </c>
    </row>
    <row r="213" spans="2:18" x14ac:dyDescent="0.2">
      <c r="B213" s="255"/>
      <c r="C213" s="258"/>
      <c r="D213" s="259"/>
      <c r="E213" s="253"/>
      <c r="F213" s="253"/>
      <c r="G213" s="253"/>
      <c r="H213" s="253"/>
      <c r="I213" s="253"/>
      <c r="J213" s="253"/>
      <c r="K213" s="253"/>
      <c r="L213" s="253"/>
      <c r="M213" s="253"/>
      <c r="N213" s="253"/>
      <c r="O213" s="253"/>
      <c r="P213" s="253"/>
      <c r="Q213" s="253"/>
      <c r="R213" s="253"/>
    </row>
    <row r="214" spans="2:18" x14ac:dyDescent="0.2">
      <c r="B214" s="255"/>
      <c r="C214" s="258" t="s">
        <v>885</v>
      </c>
      <c r="D214" s="259" t="s">
        <v>1528</v>
      </c>
      <c r="E214" s="253">
        <v>12.11</v>
      </c>
      <c r="F214" s="253">
        <v>12.61</v>
      </c>
      <c r="G214" s="253">
        <v>12.06</v>
      </c>
      <c r="H214" s="253">
        <v>12.56</v>
      </c>
      <c r="I214" s="253">
        <v>12.01</v>
      </c>
      <c r="J214" s="253">
        <v>12.51</v>
      </c>
      <c r="K214" s="253">
        <v>12.01</v>
      </c>
      <c r="L214" s="253">
        <v>12.25</v>
      </c>
      <c r="M214" s="253">
        <v>12.02</v>
      </c>
      <c r="N214" s="253">
        <v>12.27</v>
      </c>
      <c r="O214" s="253">
        <v>12.06</v>
      </c>
      <c r="P214" s="253">
        <v>12.56</v>
      </c>
      <c r="Q214" s="253">
        <v>12.25</v>
      </c>
      <c r="R214" s="253">
        <v>12.75</v>
      </c>
    </row>
    <row r="215" spans="2:18" x14ac:dyDescent="0.2">
      <c r="B215" s="255"/>
      <c r="C215" s="258"/>
      <c r="D215" s="259" t="s">
        <v>1526</v>
      </c>
      <c r="E215" s="253">
        <v>12.16</v>
      </c>
      <c r="F215" s="253">
        <v>12.66</v>
      </c>
      <c r="G215" s="253">
        <v>12.13</v>
      </c>
      <c r="H215" s="253">
        <v>12.63</v>
      </c>
      <c r="I215" s="253">
        <v>12.16</v>
      </c>
      <c r="J215" s="253">
        <v>12.66</v>
      </c>
      <c r="K215" s="253">
        <v>12.29</v>
      </c>
      <c r="L215" s="253">
        <v>12.54</v>
      </c>
      <c r="M215" s="253">
        <v>12.31</v>
      </c>
      <c r="N215" s="253">
        <v>12.56</v>
      </c>
      <c r="O215" s="253">
        <v>12.29</v>
      </c>
      <c r="P215" s="253">
        <v>12.79</v>
      </c>
      <c r="Q215" s="253">
        <v>12.34</v>
      </c>
      <c r="R215" s="253">
        <v>12.84</v>
      </c>
    </row>
    <row r="216" spans="2:18" x14ac:dyDescent="0.2">
      <c r="B216" s="255"/>
      <c r="C216" s="258"/>
      <c r="D216" s="259"/>
      <c r="E216" s="253"/>
      <c r="F216" s="253"/>
      <c r="G216" s="253"/>
      <c r="H216" s="253"/>
      <c r="I216" s="253"/>
      <c r="J216" s="253"/>
      <c r="K216" s="253"/>
      <c r="L216" s="253"/>
      <c r="M216" s="253"/>
      <c r="N216" s="253"/>
      <c r="O216" s="253"/>
      <c r="P216" s="253"/>
      <c r="Q216" s="253"/>
      <c r="R216" s="253"/>
    </row>
    <row r="217" spans="2:18" x14ac:dyDescent="0.2">
      <c r="B217" s="255"/>
      <c r="C217" s="258" t="s">
        <v>886</v>
      </c>
      <c r="D217" s="259" t="s">
        <v>1528</v>
      </c>
      <c r="E217" s="253">
        <v>12.12</v>
      </c>
      <c r="F217" s="253">
        <v>12.62</v>
      </c>
      <c r="G217" s="253">
        <v>12.18</v>
      </c>
      <c r="H217" s="253">
        <v>12.68</v>
      </c>
      <c r="I217" s="253">
        <v>12.23</v>
      </c>
      <c r="J217" s="253">
        <v>12.73</v>
      </c>
      <c r="K217" s="253">
        <v>12.33</v>
      </c>
      <c r="L217" s="253">
        <v>12.58</v>
      </c>
      <c r="M217" s="253">
        <v>12.37</v>
      </c>
      <c r="N217" s="253">
        <v>12.62</v>
      </c>
      <c r="O217" s="253">
        <v>12.36</v>
      </c>
      <c r="P217" s="253">
        <v>12.86</v>
      </c>
      <c r="Q217" s="253">
        <v>12.39</v>
      </c>
      <c r="R217" s="253">
        <v>12.89</v>
      </c>
    </row>
    <row r="218" spans="2:18" x14ac:dyDescent="0.2">
      <c r="B218" s="255"/>
      <c r="C218" s="258"/>
      <c r="D218" s="259" t="s">
        <v>1526</v>
      </c>
      <c r="E218" s="253">
        <v>12.36</v>
      </c>
      <c r="F218" s="253">
        <v>12.86</v>
      </c>
      <c r="G218" s="253">
        <v>12.3</v>
      </c>
      <c r="H218" s="253">
        <v>12.8</v>
      </c>
      <c r="I218" s="253">
        <v>12.29</v>
      </c>
      <c r="J218" s="253">
        <v>12.79</v>
      </c>
      <c r="K218" s="253">
        <v>12.35</v>
      </c>
      <c r="L218" s="253">
        <v>12.6</v>
      </c>
      <c r="M218" s="253">
        <v>12.4</v>
      </c>
      <c r="N218" s="253">
        <v>12.65</v>
      </c>
      <c r="O218" s="253">
        <v>12.4</v>
      </c>
      <c r="P218" s="253">
        <v>12.9</v>
      </c>
      <c r="Q218" s="253">
        <v>12.43</v>
      </c>
      <c r="R218" s="253">
        <v>12.93</v>
      </c>
    </row>
    <row r="219" spans="2:18" x14ac:dyDescent="0.2">
      <c r="B219" s="255"/>
      <c r="C219" s="258"/>
      <c r="D219" s="259"/>
      <c r="E219" s="253"/>
      <c r="F219" s="253"/>
      <c r="G219" s="253"/>
      <c r="H219" s="253"/>
      <c r="I219" s="253"/>
      <c r="J219" s="253"/>
      <c r="K219" s="253"/>
      <c r="L219" s="253"/>
      <c r="M219" s="253"/>
      <c r="N219" s="253"/>
      <c r="O219" s="253"/>
      <c r="P219" s="253"/>
      <c r="Q219" s="253"/>
      <c r="R219" s="253"/>
    </row>
    <row r="220" spans="2:18" x14ac:dyDescent="0.2">
      <c r="B220" s="255"/>
      <c r="C220" s="258" t="s">
        <v>887</v>
      </c>
      <c r="D220" s="259" t="s">
        <v>1528</v>
      </c>
      <c r="E220" s="253">
        <v>12.25</v>
      </c>
      <c r="F220" s="253">
        <v>12.75</v>
      </c>
      <c r="G220" s="253">
        <v>12.26</v>
      </c>
      <c r="H220" s="253">
        <v>12.76</v>
      </c>
      <c r="I220" s="253">
        <v>12.3</v>
      </c>
      <c r="J220" s="253">
        <v>12.8</v>
      </c>
      <c r="K220" s="253">
        <v>12.39</v>
      </c>
      <c r="L220" s="253">
        <v>12.64</v>
      </c>
      <c r="M220" s="253">
        <v>12.43</v>
      </c>
      <c r="N220" s="253">
        <v>12.68</v>
      </c>
      <c r="O220" s="253">
        <v>12.43</v>
      </c>
      <c r="P220" s="253">
        <v>12.93</v>
      </c>
      <c r="Q220" s="253">
        <v>12.47</v>
      </c>
      <c r="R220" s="253">
        <v>12.97</v>
      </c>
    </row>
    <row r="221" spans="2:18" x14ac:dyDescent="0.2">
      <c r="B221" s="255"/>
      <c r="C221" s="258"/>
      <c r="D221" s="259" t="s">
        <v>1526</v>
      </c>
      <c r="E221" s="253">
        <v>12.1</v>
      </c>
      <c r="F221" s="253">
        <v>12.6</v>
      </c>
      <c r="G221" s="253">
        <v>12.2</v>
      </c>
      <c r="H221" s="253">
        <v>12.7</v>
      </c>
      <c r="I221" s="253">
        <v>12.3</v>
      </c>
      <c r="J221" s="253">
        <v>12.8</v>
      </c>
      <c r="K221" s="253">
        <v>12.56</v>
      </c>
      <c r="L221" s="253">
        <v>12.81</v>
      </c>
      <c r="M221" s="253">
        <v>12.59</v>
      </c>
      <c r="N221" s="253">
        <v>12.84</v>
      </c>
      <c r="O221" s="253">
        <v>12.56</v>
      </c>
      <c r="P221" s="253">
        <v>13.06</v>
      </c>
      <c r="Q221" s="253">
        <v>12.6</v>
      </c>
      <c r="R221" s="253">
        <v>13.1</v>
      </c>
    </row>
    <row r="222" spans="2:18" x14ac:dyDescent="0.2">
      <c r="B222" s="255"/>
      <c r="C222" s="258"/>
      <c r="D222" s="259"/>
      <c r="E222" s="253"/>
      <c r="F222" s="253"/>
      <c r="G222" s="253"/>
      <c r="H222" s="253"/>
      <c r="I222" s="253"/>
      <c r="J222" s="253"/>
      <c r="K222" s="253"/>
      <c r="L222" s="253"/>
      <c r="M222" s="253"/>
      <c r="N222" s="253"/>
      <c r="O222" s="253"/>
      <c r="P222" s="253"/>
      <c r="Q222" s="253"/>
      <c r="R222" s="253"/>
    </row>
    <row r="223" spans="2:18" x14ac:dyDescent="0.2">
      <c r="B223" s="255"/>
      <c r="C223" s="258" t="s">
        <v>888</v>
      </c>
      <c r="D223" s="259" t="s">
        <v>1528</v>
      </c>
      <c r="E223" s="253">
        <v>12.13</v>
      </c>
      <c r="F223" s="253">
        <v>12.63</v>
      </c>
      <c r="G223" s="253">
        <v>12.18</v>
      </c>
      <c r="H223" s="253">
        <v>12.68</v>
      </c>
      <c r="I223" s="253">
        <v>12.25</v>
      </c>
      <c r="J223" s="253">
        <v>12.75</v>
      </c>
      <c r="K223" s="253">
        <v>12.44</v>
      </c>
      <c r="L223" s="253">
        <v>12.69</v>
      </c>
      <c r="M223" s="253">
        <v>12.47</v>
      </c>
      <c r="N223" s="253">
        <v>12.72</v>
      </c>
      <c r="O223" s="253">
        <v>12.48</v>
      </c>
      <c r="P223" s="253">
        <v>12.98</v>
      </c>
      <c r="Q223" s="253">
        <v>12.54</v>
      </c>
      <c r="R223" s="253">
        <v>13.04</v>
      </c>
    </row>
    <row r="224" spans="2:18" x14ac:dyDescent="0.2">
      <c r="B224" s="255"/>
      <c r="C224" s="258"/>
      <c r="D224" s="259" t="s">
        <v>1526</v>
      </c>
      <c r="E224" s="253">
        <v>11.77</v>
      </c>
      <c r="F224" s="253">
        <v>12.27</v>
      </c>
      <c r="G224" s="253">
        <v>11.8</v>
      </c>
      <c r="H224" s="253">
        <v>12.3</v>
      </c>
      <c r="I224" s="253">
        <v>11.87</v>
      </c>
      <c r="J224" s="253">
        <v>12.37</v>
      </c>
      <c r="K224" s="253">
        <v>12.08</v>
      </c>
      <c r="L224" s="253">
        <v>12.33</v>
      </c>
      <c r="M224" s="253">
        <v>12.16</v>
      </c>
      <c r="N224" s="253">
        <v>12.41</v>
      </c>
      <c r="O224" s="253">
        <v>12.22</v>
      </c>
      <c r="P224" s="253">
        <v>12.17</v>
      </c>
      <c r="Q224" s="253">
        <v>12.3</v>
      </c>
      <c r="R224" s="253">
        <v>12.8</v>
      </c>
    </row>
    <row r="225" spans="2:18" x14ac:dyDescent="0.2">
      <c r="B225" s="255"/>
      <c r="C225" s="258"/>
      <c r="D225" s="259"/>
      <c r="E225" s="253"/>
      <c r="F225" s="253"/>
      <c r="G225" s="253"/>
      <c r="H225" s="253"/>
      <c r="I225" s="253"/>
      <c r="J225" s="253"/>
      <c r="K225" s="253"/>
      <c r="L225" s="253"/>
      <c r="M225" s="253"/>
      <c r="N225" s="253"/>
      <c r="O225" s="253"/>
      <c r="P225" s="253"/>
      <c r="Q225" s="253"/>
      <c r="R225" s="253"/>
    </row>
    <row r="226" spans="2:18" x14ac:dyDescent="0.2">
      <c r="B226" s="255"/>
      <c r="C226" s="258" t="s">
        <v>465</v>
      </c>
      <c r="D226" s="259" t="s">
        <v>1528</v>
      </c>
      <c r="E226" s="253">
        <v>11.74</v>
      </c>
      <c r="F226" s="253">
        <v>12.24</v>
      </c>
      <c r="G226" s="253">
        <v>11.84</v>
      </c>
      <c r="H226" s="253">
        <v>12.34</v>
      </c>
      <c r="I226" s="253">
        <v>11.95</v>
      </c>
      <c r="J226" s="253">
        <v>12.45</v>
      </c>
      <c r="K226" s="253">
        <v>12.11</v>
      </c>
      <c r="L226" s="253">
        <v>12.36</v>
      </c>
      <c r="M226" s="253">
        <v>12.19</v>
      </c>
      <c r="N226" s="253">
        <v>12.44</v>
      </c>
      <c r="O226" s="253">
        <v>12.23</v>
      </c>
      <c r="P226" s="253">
        <v>12.74</v>
      </c>
      <c r="Q226" s="253">
        <v>12.3</v>
      </c>
      <c r="R226" s="253">
        <v>12.8</v>
      </c>
    </row>
    <row r="227" spans="2:18" x14ac:dyDescent="0.2">
      <c r="B227" s="257"/>
      <c r="C227" s="258"/>
      <c r="D227" s="259" t="s">
        <v>1526</v>
      </c>
      <c r="E227" s="253">
        <v>12</v>
      </c>
      <c r="F227" s="253">
        <v>12.5</v>
      </c>
      <c r="G227" s="253">
        <v>11.93</v>
      </c>
      <c r="H227" s="253">
        <v>12.43</v>
      </c>
      <c r="I227" s="253">
        <v>11.96</v>
      </c>
      <c r="J227" s="253">
        <v>12.46</v>
      </c>
      <c r="K227" s="253">
        <v>12.1</v>
      </c>
      <c r="L227" s="253">
        <v>12.35</v>
      </c>
      <c r="M227" s="253">
        <v>12.18</v>
      </c>
      <c r="N227" s="253">
        <v>12.46</v>
      </c>
      <c r="O227" s="253">
        <v>12.22</v>
      </c>
      <c r="P227" s="253">
        <v>12.76</v>
      </c>
      <c r="Q227" s="253">
        <v>12.3</v>
      </c>
      <c r="R227" s="253">
        <v>12.8</v>
      </c>
    </row>
    <row r="228" spans="2:18" x14ac:dyDescent="0.2">
      <c r="E228" s="253"/>
      <c r="F228" s="253"/>
      <c r="G228" s="253"/>
      <c r="H228" s="253"/>
      <c r="I228" s="253"/>
      <c r="J228" s="253"/>
      <c r="K228" s="253"/>
      <c r="L228" s="253"/>
      <c r="M228" s="253"/>
      <c r="N228" s="253"/>
      <c r="O228" s="253"/>
      <c r="P228" s="253"/>
      <c r="Q228" s="253"/>
      <c r="R228" s="253"/>
    </row>
    <row r="229" spans="2:18" x14ac:dyDescent="0.2">
      <c r="B229" s="257">
        <v>2010</v>
      </c>
      <c r="C229" s="258" t="s">
        <v>851</v>
      </c>
      <c r="D229" s="259" t="s">
        <v>1528</v>
      </c>
      <c r="E229" s="253">
        <v>11.7</v>
      </c>
      <c r="F229" s="253">
        <v>12.2</v>
      </c>
      <c r="G229" s="253">
        <v>11.77</v>
      </c>
      <c r="H229" s="253">
        <v>12.27</v>
      </c>
      <c r="I229" s="253">
        <v>11.85</v>
      </c>
      <c r="J229" s="253">
        <v>12.35</v>
      </c>
      <c r="K229" s="253">
        <v>11.99</v>
      </c>
      <c r="L229" s="253">
        <v>12.24</v>
      </c>
      <c r="M229" s="253">
        <v>12.06</v>
      </c>
      <c r="N229" s="253">
        <v>12.31</v>
      </c>
      <c r="O229" s="253">
        <v>12.14</v>
      </c>
      <c r="P229" s="253">
        <v>12.64</v>
      </c>
      <c r="Q229" s="253">
        <v>12.23</v>
      </c>
      <c r="R229" s="253">
        <v>12.73</v>
      </c>
    </row>
    <row r="230" spans="2:18" x14ac:dyDescent="0.2">
      <c r="B230" s="255"/>
      <c r="C230" s="256"/>
      <c r="D230" s="259" t="s">
        <v>1526</v>
      </c>
      <c r="E230" s="253">
        <v>11.91</v>
      </c>
      <c r="F230" s="253">
        <v>12.41</v>
      </c>
      <c r="G230" s="253">
        <v>11.89</v>
      </c>
      <c r="H230" s="253">
        <v>12.39</v>
      </c>
      <c r="I230" s="253">
        <v>11.89</v>
      </c>
      <c r="J230" s="253">
        <v>12.39</v>
      </c>
      <c r="K230" s="253">
        <v>11.93</v>
      </c>
      <c r="L230" s="253">
        <v>12.18</v>
      </c>
      <c r="M230" s="253">
        <v>11.98</v>
      </c>
      <c r="N230" s="253">
        <v>12.23</v>
      </c>
      <c r="O230" s="253">
        <v>12.1</v>
      </c>
      <c r="P230" s="253">
        <v>12.6</v>
      </c>
      <c r="Q230" s="253">
        <v>12.19</v>
      </c>
      <c r="R230" s="253">
        <v>12.69</v>
      </c>
    </row>
    <row r="231" spans="2:18" x14ac:dyDescent="0.2">
      <c r="B231" s="255"/>
      <c r="C231" s="256"/>
      <c r="D231" s="259"/>
      <c r="E231" s="253"/>
      <c r="F231" s="253"/>
      <c r="G231" s="253"/>
      <c r="H231" s="253"/>
      <c r="I231" s="253"/>
      <c r="J231" s="253"/>
      <c r="K231" s="253"/>
      <c r="L231" s="253"/>
      <c r="M231" s="253"/>
      <c r="N231" s="253"/>
      <c r="O231" s="253"/>
      <c r="P231" s="253"/>
      <c r="Q231" s="253"/>
      <c r="R231" s="253"/>
    </row>
    <row r="232" spans="2:18" x14ac:dyDescent="0.2">
      <c r="B232" s="255"/>
      <c r="C232" s="258" t="s">
        <v>889</v>
      </c>
      <c r="D232" s="259" t="s">
        <v>1528</v>
      </c>
      <c r="E232" s="253">
        <v>11.86</v>
      </c>
      <c r="F232" s="253">
        <v>12.36</v>
      </c>
      <c r="G232" s="253">
        <v>11.9</v>
      </c>
      <c r="H232" s="253">
        <v>12.4</v>
      </c>
      <c r="I232" s="253">
        <v>11.93</v>
      </c>
      <c r="J232" s="253">
        <v>12.43</v>
      </c>
      <c r="K232" s="253">
        <v>12.01</v>
      </c>
      <c r="L232" s="253">
        <v>12.26</v>
      </c>
      <c r="M232" s="253">
        <v>12.07</v>
      </c>
      <c r="N232" s="253">
        <v>12.32</v>
      </c>
      <c r="O232" s="253">
        <v>12.13</v>
      </c>
      <c r="P232" s="253">
        <v>12.63</v>
      </c>
      <c r="Q232" s="253">
        <v>12.2</v>
      </c>
      <c r="R232" s="253">
        <v>12.7</v>
      </c>
    </row>
    <row r="233" spans="2:18" x14ac:dyDescent="0.2">
      <c r="B233" s="255"/>
      <c r="C233" s="258"/>
      <c r="D233" s="259" t="s">
        <v>1526</v>
      </c>
      <c r="E233" s="253">
        <v>11.45</v>
      </c>
      <c r="F233" s="253">
        <v>11.95</v>
      </c>
      <c r="G233" s="253">
        <v>11.72</v>
      </c>
      <c r="H233" s="253">
        <v>12.22</v>
      </c>
      <c r="I233" s="253">
        <v>11.91</v>
      </c>
      <c r="J233" s="253">
        <v>12.41</v>
      </c>
      <c r="K233" s="253">
        <v>12.11</v>
      </c>
      <c r="L233" s="253">
        <v>12.36</v>
      </c>
      <c r="M233" s="253">
        <v>12.18</v>
      </c>
      <c r="N233" s="253">
        <v>12.43</v>
      </c>
      <c r="O233" s="253">
        <v>12.19</v>
      </c>
      <c r="P233" s="253">
        <v>12.69</v>
      </c>
      <c r="Q233" s="253">
        <v>12.24</v>
      </c>
      <c r="R233" s="253">
        <v>12.74</v>
      </c>
    </row>
    <row r="234" spans="2:18" x14ac:dyDescent="0.2">
      <c r="B234" s="255"/>
      <c r="C234" s="258"/>
      <c r="D234" s="259"/>
      <c r="E234" s="253"/>
      <c r="F234" s="253"/>
      <c r="G234" s="253"/>
      <c r="H234" s="253"/>
      <c r="I234" s="253"/>
      <c r="J234" s="253"/>
      <c r="K234" s="253"/>
      <c r="L234" s="253"/>
      <c r="M234" s="253"/>
      <c r="N234" s="253"/>
      <c r="O234" s="253"/>
      <c r="P234" s="253"/>
      <c r="Q234" s="253"/>
      <c r="R234" s="253"/>
    </row>
    <row r="235" spans="2:18" x14ac:dyDescent="0.2">
      <c r="B235" s="255"/>
      <c r="C235" s="258" t="s">
        <v>890</v>
      </c>
      <c r="D235" s="259" t="s">
        <v>1528</v>
      </c>
      <c r="E235" s="253">
        <v>11.84</v>
      </c>
      <c r="F235" s="253">
        <v>12.34</v>
      </c>
      <c r="G235" s="253">
        <v>11.9</v>
      </c>
      <c r="H235" s="253">
        <v>12.4</v>
      </c>
      <c r="I235" s="253">
        <v>11.96</v>
      </c>
      <c r="J235" s="253">
        <v>12.46</v>
      </c>
      <c r="K235" s="253">
        <v>12.1</v>
      </c>
      <c r="L235" s="253">
        <v>12.35</v>
      </c>
      <c r="M235" s="253">
        <v>12.17</v>
      </c>
      <c r="N235" s="253">
        <v>12.42</v>
      </c>
      <c r="O235" s="253">
        <v>12.2</v>
      </c>
      <c r="P235" s="253">
        <v>12.7</v>
      </c>
      <c r="Q235" s="253">
        <v>12.25</v>
      </c>
      <c r="R235" s="253">
        <v>12.75</v>
      </c>
    </row>
    <row r="236" spans="2:18" x14ac:dyDescent="0.2">
      <c r="B236" s="255"/>
      <c r="C236" s="258"/>
      <c r="D236" s="259" t="s">
        <v>1526</v>
      </c>
      <c r="E236" s="253">
        <v>11.5</v>
      </c>
      <c r="F236" s="253">
        <v>12</v>
      </c>
      <c r="G236" s="253">
        <v>11.7</v>
      </c>
      <c r="H236" s="253">
        <v>12.2</v>
      </c>
      <c r="I236" s="253">
        <v>11.87</v>
      </c>
      <c r="J236" s="253">
        <v>12.37</v>
      </c>
      <c r="K236" s="253">
        <v>12.09</v>
      </c>
      <c r="L236" s="253">
        <v>12.34</v>
      </c>
      <c r="M236" s="253">
        <v>12.16</v>
      </c>
      <c r="N236" s="253">
        <v>12.41</v>
      </c>
      <c r="O236" s="253">
        <v>12.2</v>
      </c>
      <c r="P236" s="253">
        <v>12.7</v>
      </c>
      <c r="Q236" s="253">
        <v>12.25</v>
      </c>
      <c r="R236" s="253">
        <v>12.75</v>
      </c>
    </row>
    <row r="237" spans="2:18" x14ac:dyDescent="0.2">
      <c r="B237" s="255"/>
      <c r="C237" s="258"/>
      <c r="D237" s="259"/>
      <c r="E237" s="253"/>
      <c r="F237" s="253"/>
      <c r="G237" s="253"/>
      <c r="H237" s="253"/>
      <c r="I237" s="253"/>
      <c r="J237" s="253"/>
      <c r="K237" s="253"/>
      <c r="L237" s="253"/>
      <c r="M237" s="253"/>
      <c r="N237" s="253"/>
      <c r="O237" s="253"/>
      <c r="P237" s="253"/>
      <c r="Q237" s="253"/>
      <c r="R237" s="253"/>
    </row>
    <row r="238" spans="2:18" x14ac:dyDescent="0.2">
      <c r="B238" s="255"/>
      <c r="C238" s="258" t="s">
        <v>891</v>
      </c>
      <c r="D238" s="259" t="s">
        <v>1528</v>
      </c>
      <c r="E238" s="253">
        <v>11.65</v>
      </c>
      <c r="F238" s="253">
        <v>12.15</v>
      </c>
      <c r="G238" s="253">
        <v>11.77</v>
      </c>
      <c r="H238" s="253">
        <v>12.27</v>
      </c>
      <c r="I238" s="253">
        <v>11.87</v>
      </c>
      <c r="J238" s="253">
        <v>12.37</v>
      </c>
      <c r="K238" s="253">
        <v>12.04</v>
      </c>
      <c r="L238" s="253">
        <v>12.29</v>
      </c>
      <c r="M238" s="253">
        <v>12.11</v>
      </c>
      <c r="N238" s="253">
        <v>12.36</v>
      </c>
      <c r="O238" s="253">
        <v>12.17</v>
      </c>
      <c r="P238" s="253">
        <v>12.67</v>
      </c>
      <c r="Q238" s="253">
        <v>12.23</v>
      </c>
      <c r="R238" s="253">
        <v>12.73</v>
      </c>
    </row>
    <row r="239" spans="2:18" x14ac:dyDescent="0.2">
      <c r="B239" s="255"/>
      <c r="C239" s="258"/>
      <c r="D239" s="259" t="s">
        <v>1526</v>
      </c>
      <c r="E239" s="253">
        <v>10.84</v>
      </c>
      <c r="F239" s="253">
        <v>11.34</v>
      </c>
      <c r="G239" s="253">
        <v>11.32</v>
      </c>
      <c r="H239" s="253">
        <v>11.82</v>
      </c>
      <c r="I239" s="253">
        <v>11.63</v>
      </c>
      <c r="J239" s="253">
        <v>12.13</v>
      </c>
      <c r="K239" s="253">
        <v>11.99</v>
      </c>
      <c r="L239" s="253">
        <v>12.24</v>
      </c>
      <c r="M239" s="253">
        <v>12.08</v>
      </c>
      <c r="N239" s="253">
        <v>12.33</v>
      </c>
      <c r="O239" s="253">
        <v>12.14</v>
      </c>
      <c r="P239" s="253">
        <v>12.64</v>
      </c>
      <c r="Q239" s="253">
        <v>12.23</v>
      </c>
      <c r="R239" s="253">
        <v>12.73</v>
      </c>
    </row>
    <row r="240" spans="2:18" x14ac:dyDescent="0.2">
      <c r="B240" s="255"/>
      <c r="C240" s="258"/>
      <c r="D240" s="259"/>
      <c r="E240" s="253"/>
      <c r="F240" s="253"/>
      <c r="G240" s="253"/>
      <c r="H240" s="253"/>
      <c r="I240" s="253"/>
      <c r="J240" s="253"/>
      <c r="K240" s="253"/>
      <c r="L240" s="253"/>
      <c r="M240" s="253"/>
      <c r="N240" s="253"/>
      <c r="O240" s="253"/>
      <c r="P240" s="253"/>
      <c r="Q240" s="253"/>
      <c r="R240" s="253"/>
    </row>
    <row r="241" spans="2:18" x14ac:dyDescent="0.2">
      <c r="B241" s="255"/>
      <c r="C241" s="258" t="s">
        <v>883</v>
      </c>
      <c r="D241" s="259" t="s">
        <v>1528</v>
      </c>
      <c r="E241" s="253">
        <v>11.31</v>
      </c>
      <c r="F241" s="253">
        <v>11.81</v>
      </c>
      <c r="G241" s="253">
        <v>11.46</v>
      </c>
      <c r="H241" s="253">
        <v>11.96</v>
      </c>
      <c r="I241" s="253">
        <v>11.62</v>
      </c>
      <c r="J241" s="253">
        <v>12.12</v>
      </c>
      <c r="K241" s="253">
        <v>11.87</v>
      </c>
      <c r="L241" s="253">
        <v>12.12</v>
      </c>
      <c r="M241" s="253">
        <v>11.99</v>
      </c>
      <c r="N241" s="253">
        <v>12.24</v>
      </c>
      <c r="O241" s="253">
        <v>12.07</v>
      </c>
      <c r="P241" s="253">
        <v>12.57</v>
      </c>
      <c r="Q241" s="253">
        <v>12.16</v>
      </c>
      <c r="R241" s="253">
        <v>12.66</v>
      </c>
    </row>
    <row r="242" spans="2:18" x14ac:dyDescent="0.2">
      <c r="B242" s="255"/>
      <c r="C242" s="258"/>
      <c r="D242" s="259" t="s">
        <v>1526</v>
      </c>
      <c r="E242" s="253">
        <v>11.87</v>
      </c>
      <c r="F242" s="253">
        <v>12.37</v>
      </c>
      <c r="G242" s="253">
        <v>11.81</v>
      </c>
      <c r="H242" s="253">
        <v>12.31</v>
      </c>
      <c r="I242" s="253">
        <v>11.81</v>
      </c>
      <c r="J242" s="253">
        <v>12.31</v>
      </c>
      <c r="K242" s="253">
        <v>11.91</v>
      </c>
      <c r="L242" s="253">
        <v>12.16</v>
      </c>
      <c r="M242" s="253">
        <v>12.02</v>
      </c>
      <c r="N242" s="253">
        <v>12.27</v>
      </c>
      <c r="O242" s="253">
        <v>12.08</v>
      </c>
      <c r="P242" s="253">
        <v>12.58</v>
      </c>
      <c r="Q242" s="253">
        <v>12.16</v>
      </c>
      <c r="R242" s="253">
        <v>12.66</v>
      </c>
    </row>
    <row r="243" spans="2:18" x14ac:dyDescent="0.2">
      <c r="B243" s="255"/>
      <c r="C243" s="258"/>
      <c r="D243" s="259"/>
      <c r="E243" s="253"/>
      <c r="F243" s="253"/>
      <c r="G243" s="253"/>
      <c r="H243" s="253"/>
      <c r="I243" s="253"/>
      <c r="J243" s="253"/>
      <c r="K243" s="253"/>
      <c r="L243" s="253"/>
      <c r="M243" s="253"/>
      <c r="N243" s="253"/>
      <c r="O243" s="253"/>
      <c r="P243" s="253"/>
      <c r="Q243" s="253"/>
      <c r="R243" s="253"/>
    </row>
    <row r="244" spans="2:18" x14ac:dyDescent="0.2">
      <c r="B244" s="255"/>
      <c r="C244" s="258" t="s">
        <v>464</v>
      </c>
      <c r="D244" s="259" t="s">
        <v>1528</v>
      </c>
      <c r="E244" s="253">
        <v>11.66</v>
      </c>
      <c r="F244" s="253">
        <v>12.16</v>
      </c>
      <c r="G244" s="253">
        <v>11.78</v>
      </c>
      <c r="H244" s="253">
        <v>12.28</v>
      </c>
      <c r="I244" s="253">
        <v>11.89</v>
      </c>
      <c r="J244" s="253">
        <v>12.39</v>
      </c>
      <c r="K244" s="253">
        <v>12.01</v>
      </c>
      <c r="L244" s="253">
        <v>12.26</v>
      </c>
      <c r="M244" s="253">
        <v>12.1</v>
      </c>
      <c r="N244" s="253">
        <v>12.35</v>
      </c>
      <c r="O244" s="253">
        <v>12.13</v>
      </c>
      <c r="P244" s="253">
        <v>12.63</v>
      </c>
      <c r="Q244" s="253">
        <v>12.19</v>
      </c>
      <c r="R244" s="253">
        <v>12.69</v>
      </c>
    </row>
    <row r="245" spans="2:18" x14ac:dyDescent="0.2">
      <c r="B245" s="255"/>
      <c r="C245" s="258"/>
      <c r="D245" s="259" t="s">
        <v>1526</v>
      </c>
      <c r="E245" s="253">
        <v>11.99</v>
      </c>
      <c r="F245" s="253">
        <v>12.49</v>
      </c>
      <c r="G245" s="253">
        <v>11.97</v>
      </c>
      <c r="H245" s="253">
        <v>12.47</v>
      </c>
      <c r="I245" s="253">
        <v>11.95</v>
      </c>
      <c r="J245" s="253">
        <v>12.45</v>
      </c>
      <c r="K245" s="253">
        <v>12.04</v>
      </c>
      <c r="L245" s="253">
        <v>12.29</v>
      </c>
      <c r="M245" s="253">
        <v>12.12</v>
      </c>
      <c r="N245" s="253">
        <v>12.37</v>
      </c>
      <c r="O245" s="253">
        <v>12.14</v>
      </c>
      <c r="P245" s="253">
        <v>12.64</v>
      </c>
      <c r="Q245" s="253">
        <v>12.22</v>
      </c>
      <c r="R245" s="253">
        <v>12.72</v>
      </c>
    </row>
    <row r="246" spans="2:18" x14ac:dyDescent="0.2">
      <c r="B246" s="255"/>
      <c r="C246" s="258"/>
      <c r="D246" s="259"/>
      <c r="E246" s="253"/>
      <c r="F246" s="253"/>
      <c r="G246" s="253"/>
      <c r="H246" s="253"/>
      <c r="I246" s="253"/>
      <c r="J246" s="253"/>
      <c r="K246" s="253"/>
      <c r="L246" s="253"/>
      <c r="M246" s="253"/>
      <c r="N246" s="253"/>
      <c r="O246" s="253"/>
      <c r="P246" s="253"/>
      <c r="Q246" s="253"/>
      <c r="R246" s="253"/>
    </row>
    <row r="247" spans="2:18" x14ac:dyDescent="0.2">
      <c r="B247" s="255"/>
      <c r="C247" s="258" t="s">
        <v>884</v>
      </c>
      <c r="D247" s="259" t="s">
        <v>1528</v>
      </c>
      <c r="E247" s="253">
        <v>11.69</v>
      </c>
      <c r="F247" s="253">
        <v>12.19</v>
      </c>
      <c r="G247" s="253">
        <v>11.76</v>
      </c>
      <c r="H247" s="253">
        <v>12.26</v>
      </c>
      <c r="I247" s="253">
        <v>11.87</v>
      </c>
      <c r="J247" s="253">
        <v>12.37</v>
      </c>
      <c r="K247" s="253">
        <v>12.05</v>
      </c>
      <c r="L247" s="253">
        <v>12.3</v>
      </c>
      <c r="M247" s="253">
        <v>12.13</v>
      </c>
      <c r="N247" s="253">
        <v>12.38</v>
      </c>
      <c r="O247" s="253">
        <v>12.17</v>
      </c>
      <c r="P247" s="253">
        <v>12.67</v>
      </c>
      <c r="Q247" s="253">
        <v>12.23</v>
      </c>
      <c r="R247" s="253">
        <v>12.73</v>
      </c>
    </row>
    <row r="248" spans="2:18" x14ac:dyDescent="0.2">
      <c r="B248" s="255"/>
      <c r="C248" s="258"/>
      <c r="D248" s="259" t="s">
        <v>1526</v>
      </c>
      <c r="E248" s="253">
        <v>11.84</v>
      </c>
      <c r="F248" s="253">
        <v>12.34</v>
      </c>
      <c r="G248" s="253">
        <v>11.85</v>
      </c>
      <c r="H248" s="253">
        <v>12.35</v>
      </c>
      <c r="I248" s="253">
        <v>11.89</v>
      </c>
      <c r="J248" s="253">
        <v>12.39</v>
      </c>
      <c r="K248" s="253">
        <v>12.08</v>
      </c>
      <c r="L248" s="253">
        <v>12.33</v>
      </c>
      <c r="M248" s="253">
        <v>12.17</v>
      </c>
      <c r="N248" s="253">
        <v>12.42</v>
      </c>
      <c r="O248" s="253">
        <v>12.2</v>
      </c>
      <c r="P248" s="253">
        <v>12.7</v>
      </c>
      <c r="Q248" s="253">
        <v>12.26</v>
      </c>
      <c r="R248" s="253">
        <v>12.76</v>
      </c>
    </row>
    <row r="249" spans="2:18" x14ac:dyDescent="0.2">
      <c r="B249" s="255"/>
      <c r="C249" s="258"/>
      <c r="D249" s="259"/>
      <c r="E249" s="253"/>
      <c r="F249" s="253"/>
      <c r="G249" s="253"/>
      <c r="H249" s="253"/>
      <c r="I249" s="253"/>
      <c r="J249" s="253"/>
      <c r="K249" s="253"/>
      <c r="L249" s="253"/>
      <c r="M249" s="253"/>
      <c r="N249" s="253"/>
      <c r="O249" s="253"/>
      <c r="P249" s="253"/>
      <c r="Q249" s="253"/>
      <c r="R249" s="253"/>
    </row>
    <row r="250" spans="2:18" x14ac:dyDescent="0.2">
      <c r="B250" s="255"/>
      <c r="C250" s="258" t="s">
        <v>885</v>
      </c>
      <c r="D250" s="259" t="s">
        <v>1528</v>
      </c>
      <c r="E250" s="253">
        <v>12.09</v>
      </c>
      <c r="F250" s="253">
        <v>12.59</v>
      </c>
      <c r="G250" s="253">
        <v>12.16</v>
      </c>
      <c r="H250" s="253">
        <v>12.66</v>
      </c>
      <c r="I250" s="253">
        <v>12.26</v>
      </c>
      <c r="J250" s="253">
        <v>12.76</v>
      </c>
      <c r="K250" s="253">
        <v>12.45</v>
      </c>
      <c r="L250" s="253">
        <v>12.7</v>
      </c>
      <c r="M250" s="253">
        <v>12.58</v>
      </c>
      <c r="N250" s="253">
        <v>12.83</v>
      </c>
      <c r="O250" s="253">
        <v>12.63</v>
      </c>
      <c r="P250" s="253">
        <v>13.13</v>
      </c>
      <c r="Q250" s="253">
        <v>12.71</v>
      </c>
      <c r="R250" s="253">
        <v>13.21</v>
      </c>
    </row>
    <row r="251" spans="2:18" x14ac:dyDescent="0.2">
      <c r="B251" s="255"/>
      <c r="C251" s="258"/>
      <c r="D251" s="259" t="s">
        <v>1526</v>
      </c>
      <c r="E251" s="253">
        <v>12.21</v>
      </c>
      <c r="F251" s="253">
        <v>12.71</v>
      </c>
      <c r="G251" s="253">
        <v>12.24</v>
      </c>
      <c r="H251" s="253">
        <v>12.74</v>
      </c>
      <c r="I251" s="253">
        <v>12.3</v>
      </c>
      <c r="J251" s="253">
        <v>12.8</v>
      </c>
      <c r="K251" s="253">
        <v>12.47</v>
      </c>
      <c r="L251" s="253">
        <v>12.72</v>
      </c>
      <c r="M251" s="253">
        <v>12.62</v>
      </c>
      <c r="N251" s="253">
        <v>12.87</v>
      </c>
      <c r="O251" s="253">
        <v>12.69</v>
      </c>
      <c r="P251" s="253">
        <v>13.19</v>
      </c>
      <c r="Q251" s="253">
        <v>12.76</v>
      </c>
      <c r="R251" s="253">
        <v>13.26</v>
      </c>
    </row>
    <row r="252" spans="2:18" x14ac:dyDescent="0.2">
      <c r="B252" s="255"/>
      <c r="C252" s="258"/>
      <c r="D252" s="259"/>
      <c r="E252" s="253"/>
      <c r="F252" s="253"/>
      <c r="G252" s="253"/>
      <c r="H252" s="253"/>
      <c r="I252" s="253"/>
      <c r="J252" s="253"/>
      <c r="K252" s="253"/>
      <c r="L252" s="253"/>
      <c r="M252" s="253"/>
      <c r="N252" s="253"/>
      <c r="O252" s="253"/>
      <c r="P252" s="253"/>
      <c r="Q252" s="253"/>
      <c r="R252" s="253"/>
    </row>
    <row r="253" spans="2:18" x14ac:dyDescent="0.2">
      <c r="B253" s="255"/>
      <c r="C253" s="258" t="s">
        <v>886</v>
      </c>
      <c r="D253" s="259" t="s">
        <v>1528</v>
      </c>
      <c r="E253" s="253">
        <v>12.02</v>
      </c>
      <c r="F253" s="253">
        <v>12.52</v>
      </c>
      <c r="G253" s="253">
        <v>12.31</v>
      </c>
      <c r="H253" s="253">
        <v>12.81</v>
      </c>
      <c r="I253" s="253">
        <v>12.48</v>
      </c>
      <c r="J253" s="253">
        <v>12.98</v>
      </c>
      <c r="K253" s="253">
        <v>12.84</v>
      </c>
      <c r="L253" s="253">
        <v>13.09</v>
      </c>
      <c r="M253" s="253">
        <v>13.02</v>
      </c>
      <c r="N253" s="253">
        <v>13.27</v>
      </c>
      <c r="O253" s="253">
        <v>13.14</v>
      </c>
      <c r="P253" s="253">
        <v>13.64</v>
      </c>
      <c r="Q253" s="253">
        <v>13.23</v>
      </c>
      <c r="R253" s="253">
        <v>13.73</v>
      </c>
    </row>
    <row r="254" spans="2:18" x14ac:dyDescent="0.2">
      <c r="B254" s="255"/>
      <c r="C254" s="258"/>
      <c r="D254" s="259" t="s">
        <v>1526</v>
      </c>
      <c r="E254" s="253">
        <v>11.78</v>
      </c>
      <c r="F254" s="253">
        <v>12.28</v>
      </c>
      <c r="G254" s="253">
        <v>11.96</v>
      </c>
      <c r="H254" s="253">
        <v>12.46</v>
      </c>
      <c r="I254" s="253">
        <v>12.23</v>
      </c>
      <c r="J254" s="253">
        <v>12.73</v>
      </c>
      <c r="K254" s="253">
        <v>12.53</v>
      </c>
      <c r="L254" s="253">
        <v>12.78</v>
      </c>
      <c r="M254" s="253">
        <v>12.67</v>
      </c>
      <c r="N254" s="253">
        <v>12.92</v>
      </c>
      <c r="O254" s="253">
        <v>12.75</v>
      </c>
      <c r="P254" s="253">
        <v>13.25</v>
      </c>
      <c r="Q254" s="253">
        <v>12.82</v>
      </c>
      <c r="R254" s="253">
        <v>13.32</v>
      </c>
    </row>
    <row r="255" spans="2:18" x14ac:dyDescent="0.2">
      <c r="B255" s="255"/>
      <c r="C255" s="258"/>
      <c r="D255" s="259"/>
      <c r="E255" s="253"/>
      <c r="F255" s="253"/>
      <c r="G255" s="253"/>
      <c r="H255" s="253"/>
      <c r="I255" s="253"/>
      <c r="J255" s="253"/>
      <c r="K255" s="253"/>
      <c r="L255" s="253"/>
      <c r="M255" s="253"/>
      <c r="N255" s="253"/>
      <c r="O255" s="253"/>
      <c r="P255" s="253"/>
      <c r="Q255" s="253"/>
      <c r="R255" s="253"/>
    </row>
    <row r="256" spans="2:18" x14ac:dyDescent="0.2">
      <c r="B256" s="255"/>
      <c r="C256" s="258" t="s">
        <v>887</v>
      </c>
      <c r="D256" s="259" t="s">
        <v>1528</v>
      </c>
      <c r="E256" s="253">
        <v>11.81</v>
      </c>
      <c r="F256" s="253">
        <v>12.3</v>
      </c>
      <c r="G256" s="253">
        <v>11.99</v>
      </c>
      <c r="H256" s="253">
        <v>12.48</v>
      </c>
      <c r="I256" s="253">
        <v>12.27</v>
      </c>
      <c r="J256" s="253">
        <v>12.77</v>
      </c>
      <c r="K256" s="253">
        <v>12.76</v>
      </c>
      <c r="L256" s="253">
        <v>13.01</v>
      </c>
      <c r="M256" s="253">
        <v>12.96</v>
      </c>
      <c r="N256" s="253">
        <v>13.12</v>
      </c>
      <c r="O256" s="253">
        <v>13.11</v>
      </c>
      <c r="P256" s="253">
        <v>13.61</v>
      </c>
      <c r="Q256" s="253">
        <v>13.21</v>
      </c>
      <c r="R256" s="253">
        <v>13.71</v>
      </c>
    </row>
    <row r="257" spans="2:18" x14ac:dyDescent="0.2">
      <c r="B257" s="255"/>
      <c r="C257" s="258"/>
      <c r="D257" s="259" t="s">
        <v>1526</v>
      </c>
      <c r="E257" s="253">
        <v>12.17</v>
      </c>
      <c r="F257" s="253">
        <v>12.67</v>
      </c>
      <c r="G257" s="253">
        <v>12.22</v>
      </c>
      <c r="H257" s="253">
        <v>12.72</v>
      </c>
      <c r="I257" s="253">
        <v>12.32</v>
      </c>
      <c r="J257" s="253">
        <v>12.82</v>
      </c>
      <c r="K257" s="253">
        <v>12.74</v>
      </c>
      <c r="L257" s="253">
        <v>12.99</v>
      </c>
      <c r="M257" s="253">
        <v>12.98</v>
      </c>
      <c r="N257" s="253">
        <v>13.23</v>
      </c>
      <c r="O257" s="253">
        <v>13.11</v>
      </c>
      <c r="P257" s="253">
        <v>13.61</v>
      </c>
      <c r="Q257" s="253">
        <v>13.21</v>
      </c>
      <c r="R257" s="253">
        <v>13.71</v>
      </c>
    </row>
    <row r="258" spans="2:18" x14ac:dyDescent="0.2">
      <c r="B258" s="255"/>
      <c r="C258" s="258"/>
      <c r="D258" s="259"/>
      <c r="E258" s="253"/>
      <c r="F258" s="253"/>
      <c r="G258" s="253"/>
      <c r="H258" s="253"/>
      <c r="I258" s="253"/>
      <c r="J258" s="253"/>
      <c r="K258" s="253"/>
      <c r="L258" s="253"/>
      <c r="M258" s="253"/>
      <c r="N258" s="253"/>
      <c r="O258" s="253"/>
      <c r="P258" s="253"/>
      <c r="Q258" s="253"/>
      <c r="R258" s="253"/>
    </row>
    <row r="259" spans="2:18" x14ac:dyDescent="0.2">
      <c r="B259" s="255"/>
      <c r="C259" s="258" t="s">
        <v>888</v>
      </c>
      <c r="D259" s="259" t="s">
        <v>1528</v>
      </c>
      <c r="E259" s="253">
        <v>11.98</v>
      </c>
      <c r="F259" s="253">
        <v>12.51</v>
      </c>
      <c r="G259" s="253">
        <v>12.08</v>
      </c>
      <c r="H259" s="253">
        <v>12.64</v>
      </c>
      <c r="I259" s="253">
        <v>12.3</v>
      </c>
      <c r="J259" s="253">
        <v>12.81</v>
      </c>
      <c r="K259" s="253">
        <v>12.78</v>
      </c>
      <c r="L259" s="253">
        <v>13.03</v>
      </c>
      <c r="M259" s="253">
        <v>13.04</v>
      </c>
      <c r="N259" s="253">
        <v>13.29</v>
      </c>
      <c r="O259" s="253">
        <v>13.17</v>
      </c>
      <c r="P259" s="253">
        <v>13.67</v>
      </c>
      <c r="Q259" s="253">
        <v>13.25</v>
      </c>
      <c r="R259" s="253">
        <v>13.75</v>
      </c>
    </row>
    <row r="260" spans="2:18" x14ac:dyDescent="0.2">
      <c r="B260" s="255"/>
      <c r="C260" s="258"/>
      <c r="D260" s="259" t="s">
        <v>1526</v>
      </c>
      <c r="E260" s="253">
        <v>12.85</v>
      </c>
      <c r="F260" s="253">
        <v>13.35</v>
      </c>
      <c r="G260" s="253">
        <v>12.83</v>
      </c>
      <c r="H260" s="253">
        <v>13.33</v>
      </c>
      <c r="I260" s="253">
        <v>12.89</v>
      </c>
      <c r="J260" s="253">
        <v>13.39</v>
      </c>
      <c r="K260" s="253">
        <v>13.11</v>
      </c>
      <c r="L260" s="253">
        <v>13.36</v>
      </c>
      <c r="M260" s="253">
        <v>13.35</v>
      </c>
      <c r="N260" s="253">
        <v>13.6</v>
      </c>
      <c r="O260" s="253">
        <v>13.47</v>
      </c>
      <c r="P260" s="253">
        <v>13.97</v>
      </c>
      <c r="Q260" s="253">
        <v>13.59</v>
      </c>
      <c r="R260" s="253">
        <v>14.09</v>
      </c>
    </row>
    <row r="261" spans="2:18" x14ac:dyDescent="0.2">
      <c r="B261" s="255"/>
      <c r="C261" s="258"/>
      <c r="D261" s="259"/>
      <c r="E261" s="253"/>
      <c r="F261" s="253"/>
      <c r="G261" s="253"/>
      <c r="H261" s="253"/>
      <c r="I261" s="253"/>
      <c r="J261" s="253"/>
      <c r="K261" s="253"/>
      <c r="L261" s="253"/>
      <c r="M261" s="253"/>
      <c r="N261" s="253"/>
      <c r="O261" s="253"/>
      <c r="P261" s="253"/>
      <c r="Q261" s="253"/>
      <c r="R261" s="253"/>
    </row>
    <row r="262" spans="2:18" x14ac:dyDescent="0.2">
      <c r="B262" s="255"/>
      <c r="C262" s="258" t="s">
        <v>465</v>
      </c>
      <c r="D262" s="259" t="s">
        <v>1528</v>
      </c>
      <c r="E262" s="253">
        <v>12.38</v>
      </c>
      <c r="F262" s="253">
        <v>12.88</v>
      </c>
      <c r="G262" s="253">
        <v>12.52</v>
      </c>
      <c r="H262" s="253">
        <v>13.02</v>
      </c>
      <c r="I262" s="253">
        <v>12.74</v>
      </c>
      <c r="J262" s="253">
        <v>13.24</v>
      </c>
      <c r="K262" s="253">
        <v>13.14</v>
      </c>
      <c r="L262" s="253">
        <v>13.39</v>
      </c>
      <c r="M262" s="253">
        <v>13.35</v>
      </c>
      <c r="N262" s="253">
        <v>13.6</v>
      </c>
      <c r="O262" s="253">
        <v>13.45</v>
      </c>
      <c r="P262" s="253">
        <v>13.95</v>
      </c>
      <c r="Q262" s="253">
        <v>13.6</v>
      </c>
      <c r="R262" s="253">
        <v>14.1</v>
      </c>
    </row>
    <row r="263" spans="2:18" x14ac:dyDescent="0.2">
      <c r="B263" s="257"/>
      <c r="C263" s="258"/>
      <c r="D263" s="259" t="s">
        <v>1526</v>
      </c>
      <c r="E263" s="253">
        <v>12.8</v>
      </c>
      <c r="F263" s="253">
        <v>13.3</v>
      </c>
      <c r="G263" s="253">
        <v>12.82</v>
      </c>
      <c r="H263" s="253">
        <v>13.32</v>
      </c>
      <c r="I263" s="253">
        <v>12.87</v>
      </c>
      <c r="J263" s="253">
        <v>13.37</v>
      </c>
      <c r="K263" s="253">
        <v>13.21</v>
      </c>
      <c r="L263" s="253">
        <v>13.46</v>
      </c>
      <c r="M263" s="253">
        <v>13.37</v>
      </c>
      <c r="N263" s="253">
        <v>13.62</v>
      </c>
      <c r="O263" s="253">
        <v>13.48</v>
      </c>
      <c r="P263" s="253">
        <v>13.98</v>
      </c>
      <c r="Q263" s="253">
        <v>13.62</v>
      </c>
      <c r="R263" s="253">
        <v>14.12</v>
      </c>
    </row>
    <row r="264" spans="2:18" x14ac:dyDescent="0.2">
      <c r="E264" s="253"/>
      <c r="F264" s="253"/>
      <c r="G264" s="253"/>
      <c r="H264" s="253"/>
      <c r="I264" s="253"/>
      <c r="J264" s="253"/>
      <c r="K264" s="253"/>
      <c r="L264" s="253"/>
      <c r="M264" s="253"/>
      <c r="N264" s="253"/>
      <c r="O264" s="253"/>
      <c r="P264" s="253"/>
      <c r="Q264" s="253"/>
      <c r="R264" s="253"/>
    </row>
    <row r="265" spans="2:18" x14ac:dyDescent="0.2">
      <c r="B265" s="257">
        <v>2011</v>
      </c>
      <c r="C265" s="258" t="s">
        <v>851</v>
      </c>
      <c r="D265" s="259" t="s">
        <v>1528</v>
      </c>
      <c r="E265" s="253">
        <v>12.65</v>
      </c>
      <c r="F265" s="253">
        <v>13.15</v>
      </c>
      <c r="G265" s="253">
        <v>12.73</v>
      </c>
      <c r="H265" s="253">
        <v>13.23</v>
      </c>
      <c r="I265" s="253">
        <v>12.83</v>
      </c>
      <c r="J265" s="253">
        <v>13.33</v>
      </c>
      <c r="K265" s="253">
        <v>13.34</v>
      </c>
      <c r="L265" s="253">
        <v>13.59</v>
      </c>
      <c r="M265" s="253">
        <v>13.49</v>
      </c>
      <c r="N265" s="253">
        <v>13.74</v>
      </c>
      <c r="O265" s="253">
        <v>13.58</v>
      </c>
      <c r="P265" s="253">
        <v>14.08</v>
      </c>
      <c r="Q265" s="253">
        <v>13.7</v>
      </c>
      <c r="R265" s="253">
        <v>14.2</v>
      </c>
    </row>
    <row r="266" spans="2:18" x14ac:dyDescent="0.2">
      <c r="B266" s="255"/>
      <c r="C266" s="256"/>
      <c r="D266" s="259" t="s">
        <v>1526</v>
      </c>
      <c r="E266" s="253">
        <v>12.76</v>
      </c>
      <c r="F266" s="253">
        <v>13.26</v>
      </c>
      <c r="G266" s="253">
        <v>12.8</v>
      </c>
      <c r="H266" s="253">
        <v>13.3</v>
      </c>
      <c r="I266" s="253">
        <v>12.89</v>
      </c>
      <c r="J266" s="253">
        <v>13.39</v>
      </c>
      <c r="K266" s="253">
        <v>13.47</v>
      </c>
      <c r="L266" s="253">
        <v>13.72</v>
      </c>
      <c r="M266" s="253">
        <v>13.58</v>
      </c>
      <c r="N266" s="253">
        <v>13.83</v>
      </c>
      <c r="O266" s="253">
        <v>13.66</v>
      </c>
      <c r="P266" s="253">
        <v>14.16</v>
      </c>
      <c r="Q266" s="253">
        <v>13.78</v>
      </c>
      <c r="R266" s="253">
        <v>14.28</v>
      </c>
    </row>
    <row r="267" spans="2:18" x14ac:dyDescent="0.2">
      <c r="B267" s="255"/>
      <c r="C267" s="256"/>
      <c r="D267" s="259"/>
      <c r="E267" s="253"/>
      <c r="F267" s="253"/>
      <c r="G267" s="253"/>
      <c r="H267" s="253"/>
      <c r="I267" s="253"/>
      <c r="J267" s="253"/>
      <c r="K267" s="253"/>
      <c r="L267" s="253"/>
      <c r="M267" s="253"/>
      <c r="N267" s="253"/>
      <c r="O267" s="253"/>
      <c r="P267" s="253"/>
      <c r="Q267" s="253"/>
      <c r="R267" s="253"/>
    </row>
    <row r="268" spans="2:18" x14ac:dyDescent="0.2">
      <c r="B268" s="255"/>
      <c r="C268" s="258" t="s">
        <v>889</v>
      </c>
      <c r="D268" s="259" t="s">
        <v>1528</v>
      </c>
      <c r="E268" s="253">
        <v>12.46</v>
      </c>
      <c r="F268" s="253">
        <v>12.96</v>
      </c>
      <c r="G268" s="253">
        <v>12.64</v>
      </c>
      <c r="H268" s="253">
        <v>13.14</v>
      </c>
      <c r="I268" s="253">
        <v>12.78</v>
      </c>
      <c r="J268" s="253">
        <v>13.28</v>
      </c>
      <c r="K268" s="253">
        <v>13.37</v>
      </c>
      <c r="L268" s="253">
        <v>13.62</v>
      </c>
      <c r="M268" s="253">
        <v>13.51</v>
      </c>
      <c r="N268" s="253">
        <v>13.76</v>
      </c>
      <c r="O268" s="253">
        <v>13.64</v>
      </c>
      <c r="P268" s="253">
        <v>14.14</v>
      </c>
      <c r="Q268" s="253">
        <v>13.76</v>
      </c>
      <c r="R268" s="253">
        <v>14.26</v>
      </c>
    </row>
    <row r="269" spans="2:18" x14ac:dyDescent="0.2">
      <c r="B269" s="255"/>
      <c r="C269" s="258"/>
      <c r="D269" s="259" t="s">
        <v>1526</v>
      </c>
      <c r="E269" s="253">
        <v>12.64</v>
      </c>
      <c r="F269" s="253">
        <v>13.14</v>
      </c>
      <c r="G269" s="253">
        <v>12.71</v>
      </c>
      <c r="H269" s="253">
        <v>13.21</v>
      </c>
      <c r="I269" s="253">
        <v>12.79</v>
      </c>
      <c r="J269" s="253">
        <v>13.29</v>
      </c>
      <c r="K269" s="253">
        <v>13.34</v>
      </c>
      <c r="L269" s="253">
        <v>13.59</v>
      </c>
      <c r="M269" s="253">
        <v>13.51</v>
      </c>
      <c r="N269" s="253">
        <v>13.76</v>
      </c>
      <c r="O269" s="253">
        <v>13.63</v>
      </c>
      <c r="P269" s="253">
        <v>14.13</v>
      </c>
      <c r="Q269" s="253">
        <v>13.75</v>
      </c>
      <c r="R269" s="253">
        <v>14.25</v>
      </c>
    </row>
    <row r="270" spans="2:18" x14ac:dyDescent="0.2">
      <c r="B270" s="255"/>
      <c r="C270" s="258"/>
      <c r="D270" s="259"/>
      <c r="E270" s="253"/>
      <c r="F270" s="253"/>
      <c r="G270" s="253"/>
      <c r="H270" s="253"/>
      <c r="I270" s="253"/>
      <c r="J270" s="253"/>
      <c r="K270" s="253"/>
      <c r="L270" s="253"/>
      <c r="M270" s="253"/>
      <c r="N270" s="253"/>
      <c r="O270" s="253"/>
      <c r="P270" s="253"/>
      <c r="Q270" s="253"/>
      <c r="R270" s="253"/>
    </row>
    <row r="271" spans="2:18" x14ac:dyDescent="0.2">
      <c r="B271" s="255"/>
      <c r="C271" s="258" t="s">
        <v>890</v>
      </c>
      <c r="D271" s="259" t="s">
        <v>1528</v>
      </c>
      <c r="E271" s="253">
        <v>12.9</v>
      </c>
      <c r="F271" s="253">
        <v>13.4</v>
      </c>
      <c r="G271" s="253">
        <v>12.91</v>
      </c>
      <c r="H271" s="253">
        <v>13.41</v>
      </c>
      <c r="I271" s="253">
        <v>12.91</v>
      </c>
      <c r="J271" s="253">
        <v>13.41</v>
      </c>
      <c r="K271" s="253">
        <v>13.3</v>
      </c>
      <c r="L271" s="253">
        <v>13.55</v>
      </c>
      <c r="M271" s="253">
        <v>13.49</v>
      </c>
      <c r="N271" s="253">
        <v>13.74</v>
      </c>
      <c r="O271" s="253">
        <v>13.63</v>
      </c>
      <c r="P271" s="253">
        <v>14.13</v>
      </c>
      <c r="Q271" s="253">
        <v>13.75</v>
      </c>
      <c r="R271" s="253">
        <v>14.25</v>
      </c>
    </row>
    <row r="272" spans="2:18" x14ac:dyDescent="0.2">
      <c r="B272" s="255"/>
      <c r="C272" s="258"/>
      <c r="D272" s="259" t="s">
        <v>1526</v>
      </c>
      <c r="E272" s="253">
        <v>13.19</v>
      </c>
      <c r="F272" s="253">
        <v>13.69</v>
      </c>
      <c r="G272" s="253">
        <v>13.13</v>
      </c>
      <c r="H272" s="253">
        <v>13.63</v>
      </c>
      <c r="I272" s="253">
        <v>13.09</v>
      </c>
      <c r="J272" s="253">
        <v>13.59</v>
      </c>
      <c r="K272" s="253">
        <v>13.27</v>
      </c>
      <c r="L272" s="253">
        <v>13.52</v>
      </c>
      <c r="M272" s="253">
        <v>13.48</v>
      </c>
      <c r="N272" s="253">
        <v>13.73</v>
      </c>
      <c r="O272" s="253">
        <v>13.63</v>
      </c>
      <c r="P272" s="253">
        <v>14.13</v>
      </c>
      <c r="Q272" s="253">
        <v>13.75</v>
      </c>
      <c r="R272" s="253">
        <v>14.25</v>
      </c>
    </row>
    <row r="273" spans="2:18" x14ac:dyDescent="0.2">
      <c r="B273" s="255"/>
      <c r="C273" s="258"/>
      <c r="D273" s="259"/>
      <c r="E273" s="253"/>
      <c r="F273" s="253"/>
      <c r="G273" s="253"/>
      <c r="H273" s="253"/>
      <c r="I273" s="253"/>
      <c r="J273" s="253"/>
      <c r="K273" s="253"/>
      <c r="L273" s="253"/>
      <c r="M273" s="253"/>
      <c r="N273" s="253"/>
      <c r="O273" s="253"/>
      <c r="P273" s="253"/>
      <c r="Q273" s="253"/>
      <c r="R273" s="253"/>
    </row>
    <row r="274" spans="2:18" x14ac:dyDescent="0.2">
      <c r="B274" s="255"/>
      <c r="C274" s="258" t="s">
        <v>891</v>
      </c>
      <c r="D274" s="259" t="s">
        <v>1528</v>
      </c>
      <c r="E274" s="253">
        <v>12.7</v>
      </c>
      <c r="F274" s="253">
        <v>13.2</v>
      </c>
      <c r="G274" s="253">
        <v>12.79</v>
      </c>
      <c r="H274" s="253">
        <v>13.29</v>
      </c>
      <c r="I274" s="253">
        <v>12.93</v>
      </c>
      <c r="J274" s="253">
        <v>13.43</v>
      </c>
      <c r="K274" s="253">
        <v>13.22</v>
      </c>
      <c r="L274" s="253">
        <v>13.47</v>
      </c>
      <c r="M274" s="253">
        <v>13.48</v>
      </c>
      <c r="N274" s="253">
        <v>13.73</v>
      </c>
      <c r="O274" s="253">
        <v>13.61</v>
      </c>
      <c r="P274" s="253">
        <v>14.11</v>
      </c>
      <c r="Q274" s="253">
        <v>13.72</v>
      </c>
      <c r="R274" s="253">
        <v>14.22</v>
      </c>
    </row>
    <row r="275" spans="2:18" x14ac:dyDescent="0.2">
      <c r="B275" s="255"/>
      <c r="C275" s="258"/>
      <c r="D275" s="259" t="s">
        <v>1526</v>
      </c>
      <c r="E275" s="253">
        <v>12.47</v>
      </c>
      <c r="F275" s="253">
        <v>12.97</v>
      </c>
      <c r="G275" s="253">
        <v>12.51</v>
      </c>
      <c r="H275" s="253">
        <v>13.01</v>
      </c>
      <c r="I275" s="253">
        <v>12.72</v>
      </c>
      <c r="J275" s="253">
        <v>13.22</v>
      </c>
      <c r="K275" s="253">
        <v>13.13</v>
      </c>
      <c r="L275" s="253">
        <v>13.38</v>
      </c>
      <c r="M275" s="253">
        <v>13.42</v>
      </c>
      <c r="N275" s="253">
        <v>13.67</v>
      </c>
      <c r="O275" s="253">
        <v>13.58</v>
      </c>
      <c r="P275" s="253">
        <v>14.08</v>
      </c>
      <c r="Q275" s="253">
        <v>13.69</v>
      </c>
      <c r="R275" s="253">
        <v>14.19</v>
      </c>
    </row>
    <row r="276" spans="2:18" x14ac:dyDescent="0.2">
      <c r="B276" s="255"/>
      <c r="C276" s="258"/>
      <c r="D276" s="259"/>
      <c r="E276" s="253"/>
      <c r="F276" s="253"/>
      <c r="G276" s="253"/>
      <c r="H276" s="253"/>
      <c r="I276" s="253"/>
      <c r="J276" s="253"/>
      <c r="K276" s="253"/>
      <c r="L276" s="253"/>
      <c r="M276" s="253"/>
      <c r="N276" s="253"/>
      <c r="O276" s="253"/>
      <c r="P276" s="253"/>
      <c r="Q276" s="253"/>
      <c r="R276" s="253"/>
    </row>
    <row r="277" spans="2:18" x14ac:dyDescent="0.2">
      <c r="B277" s="255"/>
      <c r="C277" s="258" t="s">
        <v>883</v>
      </c>
      <c r="D277" s="259" t="s">
        <v>1528</v>
      </c>
      <c r="E277" s="253">
        <v>12.66</v>
      </c>
      <c r="F277" s="253">
        <v>13.16</v>
      </c>
      <c r="G277" s="253">
        <v>12.72</v>
      </c>
      <c r="H277" s="253">
        <v>13.22</v>
      </c>
      <c r="I277" s="253">
        <v>12.83</v>
      </c>
      <c r="J277" s="253">
        <v>13.33</v>
      </c>
      <c r="K277" s="253">
        <v>13.08</v>
      </c>
      <c r="L277" s="253">
        <v>13.34</v>
      </c>
      <c r="M277" s="253">
        <v>13.39</v>
      </c>
      <c r="N277" s="253">
        <v>13.64</v>
      </c>
      <c r="O277" s="253">
        <v>13.56</v>
      </c>
      <c r="P277" s="253">
        <v>14.06</v>
      </c>
      <c r="Q277" s="253">
        <v>13.69</v>
      </c>
      <c r="R277" s="253">
        <v>14.19</v>
      </c>
    </row>
    <row r="278" spans="2:18" x14ac:dyDescent="0.2">
      <c r="B278" s="255"/>
      <c r="C278" s="258"/>
      <c r="D278" s="259" t="s">
        <v>1526</v>
      </c>
      <c r="E278" s="253">
        <v>13.25</v>
      </c>
      <c r="F278" s="253">
        <v>13.75</v>
      </c>
      <c r="G278" s="253">
        <v>13.19</v>
      </c>
      <c r="H278" s="253">
        <v>13.69</v>
      </c>
      <c r="I278" s="253">
        <v>13.16</v>
      </c>
      <c r="J278" s="253">
        <v>13.66</v>
      </c>
      <c r="K278" s="253">
        <v>13.25</v>
      </c>
      <c r="L278" s="253">
        <v>13.5</v>
      </c>
      <c r="M278" s="253">
        <v>13.49</v>
      </c>
      <c r="N278" s="253">
        <v>13.74</v>
      </c>
      <c r="O278" s="253">
        <v>13.59</v>
      </c>
      <c r="P278" s="253">
        <v>14.09</v>
      </c>
      <c r="Q278" s="253">
        <v>13.7</v>
      </c>
      <c r="R278" s="253">
        <v>14.2</v>
      </c>
    </row>
    <row r="279" spans="2:18" x14ac:dyDescent="0.2">
      <c r="B279" s="255"/>
      <c r="C279" s="258"/>
      <c r="D279" s="259"/>
      <c r="E279" s="253"/>
      <c r="F279" s="253"/>
      <c r="G279" s="253"/>
      <c r="H279" s="253"/>
      <c r="I279" s="253"/>
      <c r="J279" s="253"/>
      <c r="K279" s="253"/>
      <c r="L279" s="253"/>
      <c r="M279" s="253"/>
      <c r="N279" s="253"/>
      <c r="O279" s="253"/>
      <c r="P279" s="253"/>
      <c r="Q279" s="253"/>
      <c r="R279" s="253"/>
    </row>
    <row r="280" spans="2:18" x14ac:dyDescent="0.2">
      <c r="B280" s="255"/>
      <c r="C280" s="258" t="s">
        <v>464</v>
      </c>
      <c r="D280" s="259" t="s">
        <v>1528</v>
      </c>
      <c r="E280" s="253">
        <v>12.83</v>
      </c>
      <c r="F280" s="253">
        <v>13.33</v>
      </c>
      <c r="G280" s="253">
        <v>12.91</v>
      </c>
      <c r="H280" s="253">
        <v>13.41</v>
      </c>
      <c r="I280" s="253">
        <v>13.04</v>
      </c>
      <c r="J280" s="253">
        <v>13.54</v>
      </c>
      <c r="K280" s="253">
        <v>13.29</v>
      </c>
      <c r="L280" s="253">
        <v>13.54</v>
      </c>
      <c r="M280" s="253">
        <v>13.53</v>
      </c>
      <c r="N280" s="253">
        <v>13.78</v>
      </c>
      <c r="O280" s="253">
        <v>13.63</v>
      </c>
      <c r="P280" s="253">
        <v>14.13</v>
      </c>
      <c r="Q280" s="253">
        <v>13.75</v>
      </c>
      <c r="R280" s="253">
        <v>14.25</v>
      </c>
    </row>
    <row r="281" spans="2:18" x14ac:dyDescent="0.2">
      <c r="B281" s="255"/>
      <c r="C281" s="258"/>
      <c r="D281" s="259" t="s">
        <v>1526</v>
      </c>
      <c r="E281" s="253">
        <v>13.18</v>
      </c>
      <c r="F281" s="253">
        <v>13.68</v>
      </c>
      <c r="G281" s="253">
        <v>13.13</v>
      </c>
      <c r="H281" s="253">
        <v>13.63</v>
      </c>
      <c r="I281" s="253">
        <v>13.12</v>
      </c>
      <c r="J281" s="253">
        <v>13.62</v>
      </c>
      <c r="K281" s="253">
        <v>13.28</v>
      </c>
      <c r="L281" s="253">
        <v>13.53</v>
      </c>
      <c r="M281" s="253">
        <v>13.53</v>
      </c>
      <c r="N281" s="253">
        <v>13.78</v>
      </c>
      <c r="O281" s="253">
        <v>13.64</v>
      </c>
      <c r="P281" s="253">
        <v>14.14</v>
      </c>
      <c r="Q281" s="253">
        <v>13.74</v>
      </c>
      <c r="R281" s="253">
        <v>14.24</v>
      </c>
    </row>
    <row r="282" spans="2:18" x14ac:dyDescent="0.2">
      <c r="B282" s="255"/>
      <c r="C282" s="258"/>
      <c r="D282" s="259"/>
      <c r="E282" s="253"/>
      <c r="F282" s="253"/>
      <c r="G282" s="253"/>
      <c r="H282" s="253"/>
      <c r="I282" s="253"/>
      <c r="J282" s="253"/>
      <c r="K282" s="253"/>
      <c r="L282" s="253"/>
      <c r="M282" s="253"/>
      <c r="N282" s="253"/>
      <c r="O282" s="253"/>
      <c r="P282" s="253"/>
      <c r="Q282" s="253"/>
      <c r="R282" s="253"/>
    </row>
    <row r="283" spans="2:18" x14ac:dyDescent="0.2">
      <c r="B283" s="255"/>
      <c r="C283" s="258" t="s">
        <v>884</v>
      </c>
      <c r="D283" s="259" t="s">
        <v>1528</v>
      </c>
      <c r="E283" s="253">
        <v>13.21</v>
      </c>
      <c r="F283" s="253">
        <v>13.71</v>
      </c>
      <c r="G283" s="253">
        <v>13.19</v>
      </c>
      <c r="H283" s="253">
        <v>13.69</v>
      </c>
      <c r="I283" s="253">
        <v>13.19</v>
      </c>
      <c r="J283" s="253">
        <v>13.69</v>
      </c>
      <c r="K283" s="253">
        <v>13.32</v>
      </c>
      <c r="L283" s="253">
        <v>13.57</v>
      </c>
      <c r="M283" s="253">
        <v>13.55</v>
      </c>
      <c r="N283" s="253">
        <v>13.8</v>
      </c>
      <c r="O283" s="253">
        <v>13.65</v>
      </c>
      <c r="P283" s="253">
        <v>14.15</v>
      </c>
      <c r="Q283" s="253">
        <v>13.75</v>
      </c>
      <c r="R283" s="253">
        <v>14.25</v>
      </c>
    </row>
    <row r="284" spans="2:18" x14ac:dyDescent="0.2">
      <c r="B284" s="255"/>
      <c r="C284" s="258"/>
      <c r="D284" s="259" t="s">
        <v>1526</v>
      </c>
      <c r="E284" s="253">
        <v>13.38</v>
      </c>
      <c r="F284" s="253">
        <v>13.88</v>
      </c>
      <c r="G284" s="253">
        <v>13.33</v>
      </c>
      <c r="H284" s="253">
        <v>13.83</v>
      </c>
      <c r="I284" s="253">
        <v>13.29</v>
      </c>
      <c r="J284" s="253">
        <v>13.79</v>
      </c>
      <c r="K284" s="253">
        <v>13.38</v>
      </c>
      <c r="L284" s="253">
        <v>13.63</v>
      </c>
      <c r="M284" s="253">
        <v>13.56</v>
      </c>
      <c r="N284" s="253">
        <v>13.81</v>
      </c>
      <c r="O284" s="253">
        <v>13.65</v>
      </c>
      <c r="P284" s="253">
        <v>14.15</v>
      </c>
      <c r="Q284" s="253">
        <v>13.75</v>
      </c>
      <c r="R284" s="253">
        <v>14.25</v>
      </c>
    </row>
    <row r="285" spans="2:18" x14ac:dyDescent="0.2">
      <c r="B285" s="255"/>
      <c r="C285" s="258"/>
      <c r="D285" s="259"/>
      <c r="E285" s="253"/>
      <c r="F285" s="253"/>
      <c r="G285" s="253"/>
      <c r="H285" s="253"/>
      <c r="I285" s="253"/>
      <c r="J285" s="253"/>
      <c r="K285" s="253"/>
      <c r="L285" s="253"/>
      <c r="M285" s="253"/>
      <c r="N285" s="253"/>
      <c r="O285" s="253"/>
      <c r="P285" s="253"/>
      <c r="Q285" s="253"/>
      <c r="R285" s="253"/>
    </row>
    <row r="286" spans="2:18" x14ac:dyDescent="0.2">
      <c r="B286" s="255"/>
      <c r="C286" s="258" t="s">
        <v>885</v>
      </c>
      <c r="D286" s="259" t="s">
        <v>1528</v>
      </c>
      <c r="E286" s="253">
        <v>12.83</v>
      </c>
      <c r="F286" s="253">
        <v>13.33</v>
      </c>
      <c r="G286" s="253">
        <v>12.88</v>
      </c>
      <c r="H286" s="253">
        <v>13.38</v>
      </c>
      <c r="I286" s="253">
        <v>12.94</v>
      </c>
      <c r="J286" s="253">
        <v>13.44</v>
      </c>
      <c r="K286" s="253">
        <v>13.03</v>
      </c>
      <c r="L286" s="253">
        <v>13.28</v>
      </c>
      <c r="M286" s="253">
        <v>13.12</v>
      </c>
      <c r="N286" s="253">
        <v>13.37</v>
      </c>
      <c r="O286" s="253">
        <v>13.17</v>
      </c>
      <c r="P286" s="253">
        <v>13.67</v>
      </c>
      <c r="Q286" s="253">
        <v>13.22</v>
      </c>
      <c r="R286" s="253">
        <v>13.72</v>
      </c>
    </row>
    <row r="287" spans="2:18" x14ac:dyDescent="0.2">
      <c r="B287" s="255"/>
      <c r="C287" s="258"/>
      <c r="D287" s="259" t="s">
        <v>1526</v>
      </c>
      <c r="E287" s="253">
        <v>13.06</v>
      </c>
      <c r="F287" s="253">
        <v>13.56</v>
      </c>
      <c r="G287" s="253">
        <v>13.03</v>
      </c>
      <c r="H287" s="253">
        <v>13.53</v>
      </c>
      <c r="I287" s="253">
        <v>13.03</v>
      </c>
      <c r="J287" s="253">
        <v>13.53</v>
      </c>
      <c r="K287" s="253">
        <v>13.05</v>
      </c>
      <c r="L287" s="253">
        <v>13.3</v>
      </c>
      <c r="M287" s="253">
        <v>13.13</v>
      </c>
      <c r="N287" s="253">
        <v>13.38</v>
      </c>
      <c r="O287" s="253">
        <v>13.18</v>
      </c>
      <c r="P287" s="253">
        <v>13.68</v>
      </c>
      <c r="Q287" s="253">
        <v>13.23</v>
      </c>
      <c r="R287" s="253">
        <v>13.73</v>
      </c>
    </row>
    <row r="288" spans="2:18" x14ac:dyDescent="0.2">
      <c r="B288" s="255"/>
      <c r="C288" s="258"/>
      <c r="D288" s="259"/>
      <c r="E288" s="253"/>
      <c r="F288" s="253"/>
      <c r="G288" s="253"/>
      <c r="H288" s="253"/>
      <c r="I288" s="253"/>
      <c r="J288" s="253"/>
      <c r="K288" s="253"/>
      <c r="L288" s="253"/>
      <c r="M288" s="253"/>
      <c r="N288" s="253"/>
      <c r="O288" s="253"/>
      <c r="P288" s="253"/>
      <c r="Q288" s="253"/>
      <c r="R288" s="253"/>
    </row>
    <row r="289" spans="2:18" x14ac:dyDescent="0.2">
      <c r="B289" s="255"/>
      <c r="C289" s="258" t="s">
        <v>886</v>
      </c>
      <c r="D289" s="259" t="s">
        <v>1528</v>
      </c>
      <c r="E289" s="253">
        <v>13.02</v>
      </c>
      <c r="F289" s="253">
        <v>13.52</v>
      </c>
      <c r="G289" s="253">
        <v>13.02</v>
      </c>
      <c r="H289" s="253">
        <v>13.52</v>
      </c>
      <c r="I289" s="253">
        <v>13.02</v>
      </c>
      <c r="J289" s="253">
        <v>13.52</v>
      </c>
      <c r="K289" s="253">
        <v>13.06</v>
      </c>
      <c r="L289" s="253">
        <v>13.31</v>
      </c>
      <c r="M289" s="253">
        <v>13.13</v>
      </c>
      <c r="N289" s="253">
        <v>13.38</v>
      </c>
      <c r="O289" s="253">
        <v>13.16</v>
      </c>
      <c r="P289" s="253">
        <v>13.66</v>
      </c>
      <c r="Q289" s="253">
        <v>13.21</v>
      </c>
      <c r="R289" s="253">
        <v>13.71</v>
      </c>
    </row>
    <row r="290" spans="2:18" x14ac:dyDescent="0.2">
      <c r="B290" s="255"/>
      <c r="C290" s="258"/>
      <c r="D290" s="259" t="s">
        <v>1526</v>
      </c>
      <c r="E290" s="253">
        <v>13.07</v>
      </c>
      <c r="F290" s="253">
        <v>13.57</v>
      </c>
      <c r="G290" s="253">
        <v>13.04</v>
      </c>
      <c r="H290" s="253">
        <v>13.54</v>
      </c>
      <c r="I290" s="253">
        <v>12.97</v>
      </c>
      <c r="J290" s="253">
        <v>13.47</v>
      </c>
      <c r="K290" s="253">
        <v>12.95</v>
      </c>
      <c r="L290" s="253">
        <v>13.2</v>
      </c>
      <c r="M290" s="253">
        <v>13</v>
      </c>
      <c r="N290" s="253">
        <v>13.25</v>
      </c>
      <c r="O290" s="253">
        <v>13.05</v>
      </c>
      <c r="P290" s="253">
        <v>13.55</v>
      </c>
      <c r="Q290" s="253">
        <v>13.1</v>
      </c>
      <c r="R290" s="253">
        <v>13.6</v>
      </c>
    </row>
    <row r="291" spans="2:18" x14ac:dyDescent="0.2">
      <c r="B291" s="255"/>
      <c r="C291" s="258"/>
      <c r="D291" s="259"/>
      <c r="E291" s="253"/>
      <c r="F291" s="253"/>
      <c r="G291" s="253"/>
      <c r="H291" s="253"/>
      <c r="I291" s="253"/>
      <c r="J291" s="253"/>
      <c r="K291" s="253"/>
      <c r="L291" s="253"/>
      <c r="M291" s="253"/>
      <c r="N291" s="253"/>
      <c r="O291" s="253"/>
      <c r="P291" s="253"/>
      <c r="Q291" s="253"/>
      <c r="R291" s="253"/>
    </row>
    <row r="292" spans="2:18" x14ac:dyDescent="0.2">
      <c r="B292" s="255"/>
      <c r="C292" s="258" t="s">
        <v>887</v>
      </c>
      <c r="D292" s="259" t="s">
        <v>1528</v>
      </c>
      <c r="E292" s="253">
        <v>11.93</v>
      </c>
      <c r="F292" s="253">
        <v>12.43</v>
      </c>
      <c r="G292" s="253">
        <v>11.95</v>
      </c>
      <c r="H292" s="253">
        <v>12.45</v>
      </c>
      <c r="I292" s="253">
        <v>11.94</v>
      </c>
      <c r="J292" s="253">
        <v>12.44</v>
      </c>
      <c r="K292" s="253">
        <v>12.01</v>
      </c>
      <c r="L292" s="253">
        <v>12.26</v>
      </c>
      <c r="M292" s="253">
        <v>12.03</v>
      </c>
      <c r="N292" s="253">
        <v>12.28</v>
      </c>
      <c r="O292" s="253">
        <v>12.06</v>
      </c>
      <c r="P292" s="253">
        <v>12.56</v>
      </c>
      <c r="Q292" s="253">
        <v>12.09</v>
      </c>
      <c r="R292" s="253">
        <v>12.59</v>
      </c>
    </row>
    <row r="293" spans="2:18" x14ac:dyDescent="0.2">
      <c r="B293" s="255"/>
      <c r="C293" s="258"/>
      <c r="D293" s="259" t="s">
        <v>1526</v>
      </c>
      <c r="E293" s="253">
        <v>11.42</v>
      </c>
      <c r="F293" s="253">
        <v>11.92</v>
      </c>
      <c r="G293" s="253">
        <v>11.46</v>
      </c>
      <c r="H293" s="253">
        <v>11.96</v>
      </c>
      <c r="I293" s="253">
        <v>11.51</v>
      </c>
      <c r="J293" s="253">
        <v>12.01</v>
      </c>
      <c r="K293" s="253">
        <v>11.61</v>
      </c>
      <c r="L293" s="253">
        <v>11.86</v>
      </c>
      <c r="M293" s="253">
        <v>11.66</v>
      </c>
      <c r="N293" s="253">
        <v>11.91</v>
      </c>
      <c r="O293" s="253">
        <v>11.7</v>
      </c>
      <c r="P293" s="253">
        <v>12.2</v>
      </c>
      <c r="Q293" s="253">
        <v>11.72</v>
      </c>
      <c r="R293" s="253">
        <v>12.22</v>
      </c>
    </row>
    <row r="294" spans="2:18" x14ac:dyDescent="0.2">
      <c r="B294" s="255"/>
      <c r="C294" s="258"/>
      <c r="D294" s="259"/>
      <c r="E294" s="253"/>
      <c r="F294" s="253"/>
      <c r="G294" s="253"/>
      <c r="H294" s="253"/>
      <c r="I294" s="253"/>
      <c r="J294" s="253"/>
      <c r="K294" s="253"/>
      <c r="L294" s="253"/>
      <c r="M294" s="253"/>
      <c r="N294" s="253"/>
      <c r="O294" s="253"/>
      <c r="P294" s="253"/>
      <c r="Q294" s="253"/>
      <c r="R294" s="253"/>
    </row>
    <row r="295" spans="2:18" x14ac:dyDescent="0.2">
      <c r="B295" s="255"/>
      <c r="C295" s="258" t="s">
        <v>888</v>
      </c>
      <c r="D295" s="259" t="s">
        <v>1528</v>
      </c>
      <c r="E295" s="253">
        <v>11.46</v>
      </c>
      <c r="F295" s="253">
        <v>11.96</v>
      </c>
      <c r="G295" s="253">
        <v>11.5</v>
      </c>
      <c r="H295" s="253">
        <v>12</v>
      </c>
      <c r="I295" s="253">
        <v>11.52</v>
      </c>
      <c r="J295" s="253">
        <v>12.02</v>
      </c>
      <c r="K295" s="253">
        <v>11.6</v>
      </c>
      <c r="L295" s="253">
        <v>11.85</v>
      </c>
      <c r="M295" s="253">
        <v>11.66</v>
      </c>
      <c r="N295" s="253">
        <v>11.91</v>
      </c>
      <c r="O295" s="253">
        <v>11.7</v>
      </c>
      <c r="P295" s="253">
        <v>12.2</v>
      </c>
      <c r="Q295" s="253">
        <v>11.74</v>
      </c>
      <c r="R295" s="253">
        <v>12.24</v>
      </c>
    </row>
    <row r="296" spans="2:18" x14ac:dyDescent="0.2">
      <c r="B296" s="255"/>
      <c r="C296" s="258"/>
      <c r="D296" s="259" t="s">
        <v>1526</v>
      </c>
      <c r="E296" s="253">
        <v>11.41</v>
      </c>
      <c r="F296" s="253">
        <v>11.91</v>
      </c>
      <c r="G296" s="253">
        <v>11.43</v>
      </c>
      <c r="H296" s="253">
        <v>11.93</v>
      </c>
      <c r="I296" s="253">
        <v>11.42</v>
      </c>
      <c r="J296" s="253">
        <v>11.92</v>
      </c>
      <c r="K296" s="253">
        <v>11.52</v>
      </c>
      <c r="L296" s="253">
        <v>11.77</v>
      </c>
      <c r="M296" s="253">
        <v>11.57</v>
      </c>
      <c r="N296" s="253">
        <v>11.82</v>
      </c>
      <c r="O296" s="253">
        <v>11.65</v>
      </c>
      <c r="P296" s="253">
        <v>12.15</v>
      </c>
      <c r="Q296" s="253">
        <v>11.72</v>
      </c>
      <c r="R296" s="253">
        <v>12.22</v>
      </c>
    </row>
    <row r="297" spans="2:18" x14ac:dyDescent="0.2">
      <c r="B297" s="255"/>
      <c r="C297" s="258"/>
      <c r="D297" s="259"/>
      <c r="E297" s="253"/>
      <c r="F297" s="253"/>
      <c r="G297" s="253"/>
      <c r="H297" s="253"/>
      <c r="I297" s="253"/>
      <c r="J297" s="253"/>
      <c r="K297" s="253"/>
      <c r="L297" s="253"/>
      <c r="M297" s="253"/>
      <c r="N297" s="253"/>
      <c r="O297" s="253"/>
      <c r="P297" s="253"/>
      <c r="Q297" s="253"/>
      <c r="R297" s="253"/>
    </row>
    <row r="298" spans="2:18" x14ac:dyDescent="0.2">
      <c r="B298" s="255"/>
      <c r="C298" s="258" t="s">
        <v>465</v>
      </c>
      <c r="D298" s="259" t="s">
        <v>1528</v>
      </c>
      <c r="E298" s="253">
        <v>11.47</v>
      </c>
      <c r="F298" s="253">
        <v>11.97</v>
      </c>
      <c r="G298" s="253">
        <v>11.54</v>
      </c>
      <c r="H298" s="253">
        <v>12.04</v>
      </c>
      <c r="I298" s="253">
        <v>11.59</v>
      </c>
      <c r="J298" s="253">
        <v>12.09</v>
      </c>
      <c r="K298" s="253">
        <v>11.69</v>
      </c>
      <c r="L298" s="253">
        <v>11.94</v>
      </c>
      <c r="M298" s="253">
        <v>11.73</v>
      </c>
      <c r="N298" s="253">
        <v>11.98</v>
      </c>
      <c r="O298" s="253">
        <v>11.75</v>
      </c>
      <c r="P298" s="253">
        <v>12.25</v>
      </c>
      <c r="Q298" s="253">
        <v>11.8</v>
      </c>
      <c r="R298" s="253">
        <v>12.3</v>
      </c>
    </row>
    <row r="299" spans="2:18" x14ac:dyDescent="0.2">
      <c r="B299" s="257"/>
      <c r="C299" s="258"/>
      <c r="D299" s="259" t="s">
        <v>1526</v>
      </c>
      <c r="E299" s="253">
        <v>11.63</v>
      </c>
      <c r="F299" s="253">
        <v>12.13</v>
      </c>
      <c r="G299" s="253">
        <v>11.64</v>
      </c>
      <c r="H299" s="253">
        <v>12.14</v>
      </c>
      <c r="I299" s="253">
        <v>11.64</v>
      </c>
      <c r="J299" s="253">
        <v>12.14</v>
      </c>
      <c r="K299" s="253">
        <v>11.73</v>
      </c>
      <c r="L299" s="253">
        <v>11.98</v>
      </c>
      <c r="M299" s="253">
        <v>11.77</v>
      </c>
      <c r="N299" s="253">
        <v>12.02</v>
      </c>
      <c r="O299" s="253">
        <v>11.79</v>
      </c>
      <c r="P299" s="253">
        <v>12.29</v>
      </c>
      <c r="Q299" s="253">
        <v>11.84</v>
      </c>
      <c r="R299" s="253">
        <v>12.34</v>
      </c>
    </row>
    <row r="300" spans="2:18" x14ac:dyDescent="0.2">
      <c r="E300" s="253"/>
      <c r="F300" s="253"/>
      <c r="G300" s="253"/>
      <c r="H300" s="253"/>
      <c r="I300" s="253"/>
      <c r="J300" s="253"/>
      <c r="K300" s="253"/>
      <c r="L300" s="253"/>
      <c r="M300" s="253"/>
      <c r="N300" s="253"/>
      <c r="O300" s="253"/>
      <c r="P300" s="253"/>
      <c r="Q300" s="253"/>
      <c r="R300" s="253"/>
    </row>
    <row r="301" spans="2:18" x14ac:dyDescent="0.2">
      <c r="B301" s="257">
        <v>2012</v>
      </c>
      <c r="C301" s="258" t="s">
        <v>851</v>
      </c>
      <c r="D301" s="259" t="s">
        <v>1528</v>
      </c>
      <c r="E301" s="253">
        <v>11.28</v>
      </c>
      <c r="F301" s="253">
        <v>11.78</v>
      </c>
      <c r="G301" s="253">
        <v>11.4</v>
      </c>
      <c r="H301" s="253">
        <v>11.9</v>
      </c>
      <c r="I301" s="253">
        <v>11.5</v>
      </c>
      <c r="J301" s="253">
        <v>12</v>
      </c>
      <c r="K301" s="253">
        <v>11.6</v>
      </c>
      <c r="L301" s="253">
        <v>11.85</v>
      </c>
      <c r="M301" s="253">
        <v>11.65</v>
      </c>
      <c r="N301" s="253">
        <v>11.9</v>
      </c>
      <c r="O301" s="253">
        <v>11.7</v>
      </c>
      <c r="P301" s="253">
        <v>12.2</v>
      </c>
      <c r="Q301" s="253">
        <v>11.75</v>
      </c>
      <c r="R301" s="253">
        <v>12.25</v>
      </c>
    </row>
    <row r="302" spans="2:18" x14ac:dyDescent="0.2">
      <c r="B302" s="255"/>
      <c r="C302" s="256"/>
      <c r="D302" s="259" t="s">
        <v>1526</v>
      </c>
      <c r="E302" s="253">
        <v>11.54</v>
      </c>
      <c r="F302" s="253">
        <v>12.04</v>
      </c>
      <c r="G302" s="253">
        <v>11.54</v>
      </c>
      <c r="H302" s="253">
        <v>12.04</v>
      </c>
      <c r="I302" s="253">
        <v>11.52</v>
      </c>
      <c r="J302" s="253">
        <v>12.02</v>
      </c>
      <c r="K302" s="253">
        <v>11.53</v>
      </c>
      <c r="L302" s="253">
        <v>11.78</v>
      </c>
      <c r="M302" s="253">
        <v>11.57</v>
      </c>
      <c r="N302" s="253">
        <v>11.82</v>
      </c>
      <c r="O302" s="253">
        <v>11.61</v>
      </c>
      <c r="P302" s="253">
        <v>12.11</v>
      </c>
      <c r="Q302" s="253">
        <v>11.66</v>
      </c>
      <c r="R302" s="253">
        <v>12.16</v>
      </c>
    </row>
    <row r="303" spans="2:18" x14ac:dyDescent="0.2">
      <c r="B303" s="255"/>
      <c r="C303" s="256"/>
      <c r="D303" s="259"/>
      <c r="E303" s="253"/>
      <c r="F303" s="253"/>
      <c r="G303" s="253"/>
      <c r="H303" s="253"/>
      <c r="I303" s="253"/>
      <c r="J303" s="253"/>
      <c r="K303" s="253"/>
      <c r="L303" s="253"/>
      <c r="M303" s="253"/>
      <c r="N303" s="253"/>
      <c r="O303" s="253"/>
      <c r="P303" s="253"/>
      <c r="Q303" s="253"/>
      <c r="R303" s="253"/>
    </row>
    <row r="304" spans="2:18" x14ac:dyDescent="0.2">
      <c r="B304" s="255"/>
      <c r="C304" s="258" t="s">
        <v>889</v>
      </c>
      <c r="D304" s="259" t="s">
        <v>1528</v>
      </c>
      <c r="E304" s="253">
        <v>11.44</v>
      </c>
      <c r="F304" s="253">
        <v>11.94</v>
      </c>
      <c r="G304" s="253">
        <v>11.48</v>
      </c>
      <c r="H304" s="253">
        <v>11.98</v>
      </c>
      <c r="I304" s="253">
        <v>11.51</v>
      </c>
      <c r="J304" s="253">
        <v>12.01</v>
      </c>
      <c r="K304" s="253">
        <v>11.6</v>
      </c>
      <c r="L304" s="253">
        <v>11.85</v>
      </c>
      <c r="M304" s="253">
        <v>11.65</v>
      </c>
      <c r="N304" s="253">
        <v>11.9</v>
      </c>
      <c r="O304" s="253">
        <v>11.69</v>
      </c>
      <c r="P304" s="253">
        <v>12.19</v>
      </c>
      <c r="Q304" s="253">
        <v>11.75</v>
      </c>
      <c r="R304" s="253">
        <v>12.25</v>
      </c>
    </row>
    <row r="305" spans="2:18" x14ac:dyDescent="0.2">
      <c r="B305" s="255"/>
      <c r="C305" s="258"/>
      <c r="D305" s="259" t="s">
        <v>1526</v>
      </c>
      <c r="E305" s="253">
        <v>11.5</v>
      </c>
      <c r="F305" s="253">
        <v>12</v>
      </c>
      <c r="G305" s="253">
        <v>11.52</v>
      </c>
      <c r="H305" s="253">
        <v>12.02</v>
      </c>
      <c r="I305" s="253">
        <v>11.54</v>
      </c>
      <c r="J305" s="253">
        <v>12.04</v>
      </c>
      <c r="K305" s="253">
        <v>11.63</v>
      </c>
      <c r="L305" s="253">
        <v>11.88</v>
      </c>
      <c r="M305" s="253">
        <v>11.69</v>
      </c>
      <c r="N305" s="253">
        <v>11.94</v>
      </c>
      <c r="O305" s="253">
        <v>11.73</v>
      </c>
      <c r="P305" s="253">
        <v>12.23</v>
      </c>
      <c r="Q305" s="253">
        <v>11.79</v>
      </c>
      <c r="R305" s="253">
        <v>12.29</v>
      </c>
    </row>
    <row r="306" spans="2:18" x14ac:dyDescent="0.2">
      <c r="B306" s="255"/>
      <c r="C306" s="258"/>
      <c r="D306" s="259"/>
      <c r="E306" s="253"/>
      <c r="F306" s="253"/>
      <c r="G306" s="253"/>
      <c r="H306" s="253"/>
      <c r="I306" s="253"/>
      <c r="J306" s="253"/>
      <c r="K306" s="253"/>
      <c r="L306" s="253"/>
      <c r="M306" s="253"/>
      <c r="N306" s="253"/>
      <c r="O306" s="253"/>
      <c r="P306" s="253"/>
      <c r="Q306" s="253"/>
      <c r="R306" s="253"/>
    </row>
    <row r="307" spans="2:18" x14ac:dyDescent="0.2">
      <c r="B307" s="255"/>
      <c r="C307" s="258" t="s">
        <v>890</v>
      </c>
      <c r="D307" s="259" t="s">
        <v>1528</v>
      </c>
      <c r="E307" s="253">
        <v>11.35</v>
      </c>
      <c r="F307" s="253">
        <v>11.85</v>
      </c>
      <c r="G307" s="253">
        <v>11.44</v>
      </c>
      <c r="H307" s="253">
        <v>11.94</v>
      </c>
      <c r="I307" s="253">
        <v>11.52</v>
      </c>
      <c r="J307" s="253">
        <v>12.02</v>
      </c>
      <c r="K307" s="253">
        <v>11.64</v>
      </c>
      <c r="L307" s="253">
        <v>11.89</v>
      </c>
      <c r="M307" s="253">
        <v>11.7</v>
      </c>
      <c r="N307" s="253">
        <v>11.95</v>
      </c>
      <c r="O307" s="253">
        <v>11.75</v>
      </c>
      <c r="P307" s="253">
        <v>12.25</v>
      </c>
      <c r="Q307" s="253">
        <v>11.81</v>
      </c>
      <c r="R307" s="253">
        <v>12.31</v>
      </c>
    </row>
    <row r="308" spans="2:18" x14ac:dyDescent="0.2">
      <c r="B308" s="255"/>
      <c r="C308" s="258"/>
      <c r="D308" s="259" t="s">
        <v>1526</v>
      </c>
      <c r="E308" s="253">
        <v>11.52</v>
      </c>
      <c r="F308" s="253">
        <v>12.02</v>
      </c>
      <c r="G308" s="253">
        <v>11.53</v>
      </c>
      <c r="H308" s="253">
        <v>12.03</v>
      </c>
      <c r="I308" s="253">
        <v>11.55</v>
      </c>
      <c r="J308" s="253">
        <v>12.05</v>
      </c>
      <c r="K308" s="253">
        <v>11.66</v>
      </c>
      <c r="L308" s="253">
        <v>11.91</v>
      </c>
      <c r="M308" s="253">
        <v>11.72</v>
      </c>
      <c r="N308" s="253">
        <v>11.97</v>
      </c>
      <c r="O308" s="253">
        <v>11.77</v>
      </c>
      <c r="P308" s="253">
        <v>12.27</v>
      </c>
      <c r="Q308" s="253">
        <v>11.83</v>
      </c>
      <c r="R308" s="253">
        <v>12.33</v>
      </c>
    </row>
    <row r="309" spans="2:18" x14ac:dyDescent="0.2">
      <c r="B309" s="255"/>
      <c r="C309" s="258"/>
      <c r="D309" s="259"/>
      <c r="E309" s="253"/>
      <c r="F309" s="253"/>
      <c r="G309" s="253"/>
      <c r="H309" s="253"/>
      <c r="I309" s="253"/>
      <c r="J309" s="253"/>
      <c r="K309" s="253"/>
      <c r="L309" s="253"/>
      <c r="M309" s="253"/>
      <c r="N309" s="253"/>
      <c r="O309" s="253"/>
      <c r="P309" s="253"/>
      <c r="Q309" s="253"/>
      <c r="R309" s="253"/>
    </row>
    <row r="310" spans="2:18" x14ac:dyDescent="0.2">
      <c r="B310" s="255"/>
      <c r="C310" s="258" t="s">
        <v>891</v>
      </c>
      <c r="D310" s="259" t="s">
        <v>1528</v>
      </c>
      <c r="E310" s="253">
        <v>11.37</v>
      </c>
      <c r="F310" s="253">
        <v>11.87</v>
      </c>
      <c r="G310" s="253">
        <v>11.46</v>
      </c>
      <c r="H310" s="253">
        <v>11.96</v>
      </c>
      <c r="I310" s="253">
        <v>11.52</v>
      </c>
      <c r="J310" s="253">
        <v>12.02</v>
      </c>
      <c r="K310" s="253">
        <v>11.68</v>
      </c>
      <c r="L310" s="253">
        <v>11.93</v>
      </c>
      <c r="M310" s="253">
        <v>11.75</v>
      </c>
      <c r="N310" s="253">
        <v>12</v>
      </c>
      <c r="O310" s="253">
        <v>11.79</v>
      </c>
      <c r="P310" s="253">
        <v>12.29</v>
      </c>
      <c r="Q310" s="253">
        <v>11.85</v>
      </c>
      <c r="R310" s="253">
        <v>12.35</v>
      </c>
    </row>
    <row r="311" spans="2:18" x14ac:dyDescent="0.2">
      <c r="B311" s="255"/>
      <c r="C311" s="258"/>
      <c r="D311" s="259" t="s">
        <v>1526</v>
      </c>
      <c r="E311" s="253">
        <v>11.47</v>
      </c>
      <c r="F311" s="253">
        <v>11.97</v>
      </c>
      <c r="G311" s="253">
        <v>11.51</v>
      </c>
      <c r="H311" s="253">
        <v>12.01</v>
      </c>
      <c r="I311" s="253">
        <v>11.53</v>
      </c>
      <c r="J311" s="253">
        <v>12.03</v>
      </c>
      <c r="K311" s="253">
        <v>11.7</v>
      </c>
      <c r="L311" s="253">
        <v>11.95</v>
      </c>
      <c r="M311" s="253">
        <v>11.76</v>
      </c>
      <c r="N311" s="253">
        <v>12.01</v>
      </c>
      <c r="O311" s="253">
        <v>11.81</v>
      </c>
      <c r="P311" s="253">
        <v>12.31</v>
      </c>
      <c r="Q311" s="253">
        <v>11.86</v>
      </c>
      <c r="R311" s="253">
        <v>12.36</v>
      </c>
    </row>
    <row r="312" spans="2:18" x14ac:dyDescent="0.2">
      <c r="B312" s="255"/>
      <c r="C312" s="258"/>
      <c r="D312" s="259"/>
      <c r="E312" s="253"/>
      <c r="F312" s="253"/>
      <c r="G312" s="253"/>
      <c r="H312" s="253"/>
      <c r="I312" s="253"/>
      <c r="J312" s="253"/>
      <c r="K312" s="253"/>
      <c r="L312" s="253"/>
      <c r="M312" s="253"/>
      <c r="N312" s="253"/>
      <c r="O312" s="253"/>
      <c r="P312" s="253"/>
      <c r="Q312" s="253"/>
      <c r="R312" s="253"/>
    </row>
    <row r="313" spans="2:18" x14ac:dyDescent="0.2">
      <c r="B313" s="255"/>
      <c r="C313" s="258" t="s">
        <v>883</v>
      </c>
      <c r="D313" s="259" t="s">
        <v>1528</v>
      </c>
      <c r="E313" s="253">
        <v>11.28</v>
      </c>
      <c r="F313" s="253">
        <v>11.78</v>
      </c>
      <c r="G313" s="253">
        <v>11.39</v>
      </c>
      <c r="H313" s="253">
        <v>11.89</v>
      </c>
      <c r="I313" s="253">
        <v>11.5</v>
      </c>
      <c r="J313" s="253">
        <v>12</v>
      </c>
      <c r="K313" s="253">
        <v>11.69</v>
      </c>
      <c r="L313" s="253">
        <v>11.94</v>
      </c>
      <c r="M313" s="253">
        <v>11.76</v>
      </c>
      <c r="N313" s="253">
        <v>12.01</v>
      </c>
      <c r="O313" s="253">
        <v>11.81</v>
      </c>
      <c r="P313" s="253">
        <v>12.31</v>
      </c>
      <c r="Q313" s="253">
        <v>11.87</v>
      </c>
      <c r="R313" s="253">
        <v>12.37</v>
      </c>
    </row>
    <row r="314" spans="2:18" x14ac:dyDescent="0.2">
      <c r="B314" s="255"/>
      <c r="C314" s="258"/>
      <c r="D314" s="259" t="s">
        <v>1526</v>
      </c>
      <c r="E314" s="253">
        <v>11.51</v>
      </c>
      <c r="F314" s="253">
        <v>12.01</v>
      </c>
      <c r="G314" s="253">
        <v>11.53</v>
      </c>
      <c r="H314" s="253">
        <v>12.03</v>
      </c>
      <c r="I314" s="253">
        <v>11.54</v>
      </c>
      <c r="J314" s="253">
        <v>12.04</v>
      </c>
      <c r="K314" s="253">
        <v>11.69</v>
      </c>
      <c r="L314" s="253">
        <v>11.94</v>
      </c>
      <c r="M314" s="253">
        <v>11.76</v>
      </c>
      <c r="N314" s="253">
        <v>12.01</v>
      </c>
      <c r="O314" s="253">
        <v>11.82</v>
      </c>
      <c r="P314" s="253">
        <v>12.32</v>
      </c>
      <c r="Q314" s="253">
        <v>11.87</v>
      </c>
      <c r="R314" s="253">
        <v>12.37</v>
      </c>
    </row>
    <row r="315" spans="2:18" x14ac:dyDescent="0.2">
      <c r="B315" s="255"/>
      <c r="C315" s="258"/>
      <c r="D315" s="259"/>
      <c r="E315" s="253"/>
      <c r="F315" s="253"/>
      <c r="G315" s="253"/>
      <c r="H315" s="253"/>
      <c r="I315" s="253"/>
      <c r="J315" s="253"/>
      <c r="K315" s="253"/>
      <c r="L315" s="253"/>
      <c r="M315" s="253"/>
      <c r="N315" s="253"/>
      <c r="O315" s="253"/>
      <c r="P315" s="253"/>
      <c r="Q315" s="253"/>
      <c r="R315" s="253"/>
    </row>
    <row r="316" spans="2:18" x14ac:dyDescent="0.2">
      <c r="B316" s="255"/>
      <c r="C316" s="258" t="s">
        <v>464</v>
      </c>
      <c r="D316" s="259" t="s">
        <v>1528</v>
      </c>
      <c r="E316" s="253">
        <v>11.47</v>
      </c>
      <c r="F316" s="253">
        <v>11.97</v>
      </c>
      <c r="G316" s="253">
        <v>11.52</v>
      </c>
      <c r="H316" s="253">
        <v>12.02</v>
      </c>
      <c r="I316" s="253">
        <v>11.57</v>
      </c>
      <c r="J316" s="253">
        <v>12.07</v>
      </c>
      <c r="K316" s="253">
        <v>11.72</v>
      </c>
      <c r="L316" s="253">
        <v>11.97</v>
      </c>
      <c r="M316" s="253">
        <v>11.78</v>
      </c>
      <c r="N316" s="253">
        <v>12.03</v>
      </c>
      <c r="O316" s="253">
        <v>11.82</v>
      </c>
      <c r="P316" s="253">
        <v>12.32</v>
      </c>
      <c r="Q316" s="253">
        <v>11.88</v>
      </c>
      <c r="R316" s="253">
        <v>12.38</v>
      </c>
    </row>
    <row r="317" spans="2:18" x14ac:dyDescent="0.2">
      <c r="B317" s="255"/>
      <c r="C317" s="258"/>
      <c r="D317" s="259" t="s">
        <v>1526</v>
      </c>
      <c r="E317" s="253">
        <v>11.65</v>
      </c>
      <c r="F317" s="253">
        <v>12.15</v>
      </c>
      <c r="G317" s="253">
        <v>11.63</v>
      </c>
      <c r="H317" s="253">
        <v>12.13</v>
      </c>
      <c r="I317" s="253">
        <v>11.64</v>
      </c>
      <c r="J317" s="253">
        <v>12.14</v>
      </c>
      <c r="K317" s="253">
        <v>11.74</v>
      </c>
      <c r="L317" s="253">
        <v>11.99</v>
      </c>
      <c r="M317" s="253">
        <v>11.81</v>
      </c>
      <c r="N317" s="253">
        <v>12.06</v>
      </c>
      <c r="O317" s="253">
        <v>11.85</v>
      </c>
      <c r="P317" s="253">
        <v>12.35</v>
      </c>
      <c r="Q317" s="253">
        <v>11.9</v>
      </c>
      <c r="R317" s="253">
        <v>12.4</v>
      </c>
    </row>
    <row r="318" spans="2:18" x14ac:dyDescent="0.2">
      <c r="B318" s="255"/>
      <c r="C318" s="258"/>
      <c r="D318" s="259"/>
      <c r="E318" s="253"/>
      <c r="F318" s="253"/>
      <c r="G318" s="253"/>
      <c r="H318" s="253"/>
      <c r="I318" s="253"/>
      <c r="J318" s="253"/>
      <c r="K318" s="253"/>
      <c r="L318" s="253"/>
      <c r="M318" s="253"/>
      <c r="N318" s="253"/>
      <c r="O318" s="253"/>
      <c r="P318" s="253"/>
      <c r="Q318" s="253"/>
      <c r="R318" s="253"/>
    </row>
    <row r="319" spans="2:18" x14ac:dyDescent="0.2">
      <c r="B319" s="255"/>
      <c r="C319" s="258" t="s">
        <v>884</v>
      </c>
      <c r="D319" s="259" t="s">
        <v>1528</v>
      </c>
      <c r="E319" s="253">
        <v>11.4</v>
      </c>
      <c r="F319" s="253">
        <v>11.9</v>
      </c>
      <c r="G319" s="253">
        <v>11.49</v>
      </c>
      <c r="H319" s="253">
        <v>11.99</v>
      </c>
      <c r="I319" s="253">
        <v>11.56</v>
      </c>
      <c r="J319" s="253">
        <v>12.06</v>
      </c>
      <c r="K319" s="253">
        <v>11.71</v>
      </c>
      <c r="L319" s="253">
        <v>11.96</v>
      </c>
      <c r="M319" s="253">
        <v>11.76</v>
      </c>
      <c r="N319" s="253">
        <v>12.01</v>
      </c>
      <c r="O319" s="253">
        <v>11.81</v>
      </c>
      <c r="P319" s="253">
        <v>12.31</v>
      </c>
      <c r="Q319" s="253">
        <v>11.86</v>
      </c>
      <c r="R319" s="253">
        <v>12.36</v>
      </c>
    </row>
    <row r="320" spans="2:18" x14ac:dyDescent="0.2">
      <c r="B320" s="255"/>
      <c r="C320" s="258"/>
      <c r="D320" s="259" t="s">
        <v>1526</v>
      </c>
      <c r="E320" s="253">
        <v>11.53</v>
      </c>
      <c r="F320" s="253">
        <v>12.03</v>
      </c>
      <c r="G320" s="253">
        <v>11.57</v>
      </c>
      <c r="H320" s="253">
        <v>12.07</v>
      </c>
      <c r="I320" s="253">
        <v>11.6</v>
      </c>
      <c r="J320" s="253">
        <v>12.1</v>
      </c>
      <c r="K320" s="253">
        <v>11.7</v>
      </c>
      <c r="L320" s="253">
        <v>11.95</v>
      </c>
      <c r="M320" s="253">
        <v>11.75</v>
      </c>
      <c r="N320" s="253">
        <v>12</v>
      </c>
      <c r="O320" s="253">
        <v>11.79</v>
      </c>
      <c r="P320" s="253">
        <v>12.29</v>
      </c>
      <c r="Q320" s="253">
        <v>11.85</v>
      </c>
      <c r="R320" s="253">
        <v>12.35</v>
      </c>
    </row>
    <row r="321" spans="2:18" x14ac:dyDescent="0.2">
      <c r="B321" s="255"/>
      <c r="C321" s="258"/>
      <c r="D321" s="259"/>
      <c r="E321" s="253"/>
      <c r="F321" s="253"/>
      <c r="G321" s="253"/>
      <c r="H321" s="253"/>
      <c r="I321" s="253"/>
      <c r="J321" s="253"/>
      <c r="K321" s="253"/>
      <c r="L321" s="253"/>
      <c r="M321" s="253"/>
      <c r="N321" s="253"/>
      <c r="O321" s="253"/>
      <c r="P321" s="253"/>
      <c r="Q321" s="253"/>
      <c r="R321" s="253"/>
    </row>
    <row r="322" spans="2:18" x14ac:dyDescent="0.2">
      <c r="B322" s="255"/>
      <c r="C322" s="258" t="s">
        <v>885</v>
      </c>
      <c r="D322" s="259" t="s">
        <v>1528</v>
      </c>
      <c r="E322" s="253">
        <v>10.41</v>
      </c>
      <c r="F322" s="253">
        <v>10.91</v>
      </c>
      <c r="G322" s="253">
        <v>10.51</v>
      </c>
      <c r="H322" s="253">
        <v>11.01</v>
      </c>
      <c r="I322" s="253">
        <v>10.59</v>
      </c>
      <c r="J322" s="253">
        <v>11.09</v>
      </c>
      <c r="K322" s="253">
        <v>10.76</v>
      </c>
      <c r="L322" s="253">
        <v>11.01</v>
      </c>
      <c r="M322" s="253">
        <v>10.8</v>
      </c>
      <c r="N322" s="253">
        <v>11.05</v>
      </c>
      <c r="O322" s="253">
        <v>10.84</v>
      </c>
      <c r="P322" s="253">
        <v>11.34</v>
      </c>
      <c r="Q322" s="253">
        <v>10.88</v>
      </c>
      <c r="R322" s="253">
        <v>11.38</v>
      </c>
    </row>
    <row r="323" spans="2:18" x14ac:dyDescent="0.2">
      <c r="B323" s="255"/>
      <c r="C323" s="258"/>
      <c r="D323" s="259" t="s">
        <v>1526</v>
      </c>
      <c r="E323" s="253">
        <v>9.93</v>
      </c>
      <c r="F323" s="253">
        <v>10.43</v>
      </c>
      <c r="G323" s="253">
        <v>9.98</v>
      </c>
      <c r="H323" s="253">
        <v>10.48</v>
      </c>
      <c r="I323" s="253">
        <v>10.01</v>
      </c>
      <c r="J323" s="253">
        <v>10.51</v>
      </c>
      <c r="K323" s="253">
        <v>10.210000000000001</v>
      </c>
      <c r="L323" s="253">
        <v>10.46</v>
      </c>
      <c r="M323" s="253">
        <v>10.26</v>
      </c>
      <c r="N323" s="253">
        <v>10.51</v>
      </c>
      <c r="O323" s="253">
        <v>10.31</v>
      </c>
      <c r="P323" s="253">
        <v>10.81</v>
      </c>
      <c r="Q323" s="253">
        <v>10.34</v>
      </c>
      <c r="R323" s="253">
        <v>10.84</v>
      </c>
    </row>
    <row r="324" spans="2:18" x14ac:dyDescent="0.2">
      <c r="B324" s="255"/>
      <c r="C324" s="258"/>
      <c r="D324" s="259"/>
      <c r="E324" s="253"/>
      <c r="F324" s="253"/>
      <c r="G324" s="253"/>
      <c r="H324" s="253"/>
      <c r="I324" s="253"/>
      <c r="J324" s="253"/>
      <c r="K324" s="253"/>
      <c r="L324" s="253"/>
      <c r="M324" s="253"/>
      <c r="N324" s="253"/>
      <c r="O324" s="253"/>
      <c r="P324" s="253"/>
      <c r="Q324" s="253"/>
      <c r="R324" s="253"/>
    </row>
    <row r="325" spans="2:18" x14ac:dyDescent="0.2">
      <c r="B325" s="255"/>
      <c r="C325" s="258" t="s">
        <v>886</v>
      </c>
      <c r="D325" s="259" t="s">
        <v>1528</v>
      </c>
      <c r="E325" s="253">
        <v>9.8800000000000008</v>
      </c>
      <c r="F325" s="253">
        <v>10.38</v>
      </c>
      <c r="G325" s="253">
        <v>9.94</v>
      </c>
      <c r="H325" s="253">
        <v>10.44</v>
      </c>
      <c r="I325" s="253">
        <v>9.9700000000000006</v>
      </c>
      <c r="J325" s="253">
        <v>10.47</v>
      </c>
      <c r="K325" s="253">
        <v>10.1</v>
      </c>
      <c r="L325" s="253">
        <v>10.35</v>
      </c>
      <c r="M325" s="253">
        <v>10.14</v>
      </c>
      <c r="N325" s="253">
        <v>10.39</v>
      </c>
      <c r="O325" s="253">
        <v>10.19</v>
      </c>
      <c r="P325" s="253">
        <v>10.69</v>
      </c>
      <c r="Q325" s="253">
        <v>10.23</v>
      </c>
      <c r="R325" s="253">
        <v>10.73</v>
      </c>
    </row>
    <row r="326" spans="2:18" x14ac:dyDescent="0.2">
      <c r="B326" s="255"/>
      <c r="C326" s="258"/>
      <c r="D326" s="259" t="s">
        <v>1526</v>
      </c>
      <c r="E326" s="253">
        <v>9.91</v>
      </c>
      <c r="F326" s="253">
        <v>10.41</v>
      </c>
      <c r="G326" s="253">
        <v>9.92</v>
      </c>
      <c r="H326" s="253">
        <v>10.42</v>
      </c>
      <c r="I326" s="253">
        <v>9.9499999999999993</v>
      </c>
      <c r="J326" s="253">
        <v>10.45</v>
      </c>
      <c r="K326" s="253">
        <v>9.9499999999999993</v>
      </c>
      <c r="L326" s="253">
        <v>10.199999999999999</v>
      </c>
      <c r="M326" s="253">
        <v>9.9700000000000006</v>
      </c>
      <c r="N326" s="253">
        <v>10.220000000000001</v>
      </c>
      <c r="O326" s="253">
        <v>10</v>
      </c>
      <c r="P326" s="253">
        <v>10.5</v>
      </c>
      <c r="Q326" s="253">
        <v>10.029999999999999</v>
      </c>
      <c r="R326" s="253">
        <v>10.53</v>
      </c>
    </row>
    <row r="327" spans="2:18" x14ac:dyDescent="0.2">
      <c r="B327" s="255"/>
      <c r="C327" s="258"/>
      <c r="D327" s="259"/>
      <c r="E327" s="253"/>
      <c r="F327" s="253"/>
      <c r="G327" s="253"/>
      <c r="H327" s="253"/>
      <c r="I327" s="253"/>
      <c r="J327" s="253"/>
      <c r="K327" s="253"/>
      <c r="L327" s="253"/>
      <c r="M327" s="253"/>
      <c r="N327" s="253"/>
      <c r="O327" s="253"/>
      <c r="P327" s="253"/>
      <c r="Q327" s="253"/>
      <c r="R327" s="253"/>
    </row>
    <row r="328" spans="2:18" x14ac:dyDescent="0.2">
      <c r="B328" s="255"/>
      <c r="C328" s="258" t="s">
        <v>887</v>
      </c>
      <c r="D328" s="259" t="s">
        <v>1528</v>
      </c>
      <c r="E328" s="253">
        <v>9.0399999999999991</v>
      </c>
      <c r="F328" s="253">
        <v>9.5399999999999991</v>
      </c>
      <c r="G328" s="253">
        <v>9.1999999999999993</v>
      </c>
      <c r="H328" s="253">
        <v>9.6999999999999993</v>
      </c>
      <c r="I328" s="253">
        <v>9.35</v>
      </c>
      <c r="J328" s="253">
        <v>9.85</v>
      </c>
      <c r="K328" s="253">
        <v>9.5399999999999991</v>
      </c>
      <c r="L328" s="253">
        <v>9.7899999999999991</v>
      </c>
      <c r="M328" s="253">
        <v>9.59</v>
      </c>
      <c r="N328" s="253">
        <v>9.84</v>
      </c>
      <c r="O328" s="253">
        <v>9.6300000000000008</v>
      </c>
      <c r="P328" s="253">
        <v>10.130000000000001</v>
      </c>
      <c r="Q328" s="253">
        <v>9.66</v>
      </c>
      <c r="R328" s="253">
        <v>10.16</v>
      </c>
    </row>
    <row r="329" spans="2:18" x14ac:dyDescent="0.2">
      <c r="B329" s="255"/>
      <c r="C329" s="258"/>
      <c r="D329" s="259" t="s">
        <v>1526</v>
      </c>
      <c r="E329" s="253">
        <v>8.91</v>
      </c>
      <c r="F329" s="253">
        <v>9.41</v>
      </c>
      <c r="G329" s="253">
        <v>8.99</v>
      </c>
      <c r="H329" s="253">
        <v>9.49</v>
      </c>
      <c r="I329" s="253">
        <v>9.0399999999999991</v>
      </c>
      <c r="J329" s="253">
        <v>9.5399999999999991</v>
      </c>
      <c r="K329" s="253">
        <v>9.2100000000000009</v>
      </c>
      <c r="L329" s="253">
        <v>9.4600000000000009</v>
      </c>
      <c r="M329" s="253">
        <v>9.26</v>
      </c>
      <c r="N329" s="253">
        <v>9.51</v>
      </c>
      <c r="O329" s="253">
        <v>9.32</v>
      </c>
      <c r="P329" s="253">
        <v>9.82</v>
      </c>
      <c r="Q329" s="253">
        <v>9.3699999999999992</v>
      </c>
      <c r="R329" s="253">
        <v>9.8699999999999992</v>
      </c>
    </row>
    <row r="330" spans="2:18" x14ac:dyDescent="0.2">
      <c r="B330" s="255"/>
      <c r="C330" s="258"/>
      <c r="D330" s="259"/>
      <c r="E330" s="253"/>
      <c r="F330" s="253"/>
      <c r="G330" s="253"/>
      <c r="H330" s="253"/>
      <c r="I330" s="253"/>
      <c r="J330" s="253"/>
      <c r="K330" s="253"/>
      <c r="L330" s="253"/>
      <c r="M330" s="253"/>
      <c r="N330" s="253"/>
      <c r="O330" s="253"/>
      <c r="P330" s="253"/>
      <c r="Q330" s="253"/>
      <c r="R330" s="253"/>
    </row>
    <row r="331" spans="2:18" x14ac:dyDescent="0.2">
      <c r="B331" s="255"/>
      <c r="C331" s="258" t="s">
        <v>888</v>
      </c>
      <c r="D331" s="259" t="s">
        <v>1528</v>
      </c>
      <c r="E331" s="253">
        <v>8.77</v>
      </c>
      <c r="F331" s="253">
        <v>9.27</v>
      </c>
      <c r="G331" s="253">
        <v>8.9</v>
      </c>
      <c r="H331" s="253">
        <v>9.4</v>
      </c>
      <c r="I331" s="253">
        <v>8.9700000000000006</v>
      </c>
      <c r="J331" s="253">
        <v>9.4700000000000006</v>
      </c>
      <c r="K331" s="253">
        <v>9.15</v>
      </c>
      <c r="L331" s="253">
        <v>9.4</v>
      </c>
      <c r="M331" s="253">
        <v>9.1999999999999993</v>
      </c>
      <c r="N331" s="253">
        <v>9.4499999999999993</v>
      </c>
      <c r="O331" s="253">
        <v>9.23</v>
      </c>
      <c r="P331" s="253">
        <v>9.73</v>
      </c>
      <c r="Q331" s="253">
        <v>9.27</v>
      </c>
      <c r="R331" s="253">
        <v>9.77</v>
      </c>
    </row>
    <row r="332" spans="2:18" x14ac:dyDescent="0.2">
      <c r="B332" s="255"/>
      <c r="C332" s="258"/>
      <c r="D332" s="259" t="s">
        <v>1526</v>
      </c>
      <c r="E332" s="253">
        <v>9.0399999999999991</v>
      </c>
      <c r="F332" s="253">
        <v>9.5399999999999991</v>
      </c>
      <c r="G332" s="253">
        <v>9.0299999999999994</v>
      </c>
      <c r="H332" s="253">
        <v>9.5299999999999994</v>
      </c>
      <c r="I332" s="253">
        <v>9.01</v>
      </c>
      <c r="J332" s="253">
        <v>9.51</v>
      </c>
      <c r="K332" s="253">
        <v>9.24</v>
      </c>
      <c r="L332" s="253">
        <v>9.49</v>
      </c>
      <c r="M332" s="253">
        <v>9.2899999999999991</v>
      </c>
      <c r="N332" s="253">
        <v>9.5399999999999991</v>
      </c>
      <c r="O332" s="253">
        <v>9.32</v>
      </c>
      <c r="P332" s="253">
        <v>9.82</v>
      </c>
      <c r="Q332" s="253">
        <v>9.36</v>
      </c>
      <c r="R332" s="253">
        <v>9.86</v>
      </c>
    </row>
    <row r="333" spans="2:18" x14ac:dyDescent="0.2">
      <c r="B333" s="255"/>
      <c r="C333" s="258"/>
      <c r="D333" s="259"/>
      <c r="E333" s="253"/>
      <c r="F333" s="253"/>
      <c r="G333" s="253"/>
      <c r="H333" s="253"/>
      <c r="I333" s="253"/>
      <c r="J333" s="253"/>
      <c r="K333" s="253"/>
      <c r="L333" s="253"/>
      <c r="M333" s="253"/>
      <c r="N333" s="253"/>
      <c r="O333" s="253"/>
      <c r="P333" s="253"/>
      <c r="Q333" s="253"/>
      <c r="R333" s="253"/>
    </row>
    <row r="334" spans="2:18" x14ac:dyDescent="0.2">
      <c r="B334" s="255"/>
      <c r="C334" s="258" t="s">
        <v>465</v>
      </c>
      <c r="D334" s="259" t="s">
        <v>1528</v>
      </c>
      <c r="E334" s="253">
        <v>8.8699999999999992</v>
      </c>
      <c r="F334" s="253">
        <v>9.3699999999999992</v>
      </c>
      <c r="G334" s="253">
        <v>8.92</v>
      </c>
      <c r="H334" s="253">
        <v>9.42</v>
      </c>
      <c r="I334" s="253">
        <v>8.9600000000000009</v>
      </c>
      <c r="J334" s="253">
        <v>9.4600000000000009</v>
      </c>
      <c r="K334" s="253">
        <v>9.15</v>
      </c>
      <c r="L334" s="253">
        <v>9.4</v>
      </c>
      <c r="M334" s="253">
        <v>9.1999999999999993</v>
      </c>
      <c r="N334" s="253">
        <v>9.4499999999999993</v>
      </c>
      <c r="O334" s="253">
        <v>9.24</v>
      </c>
      <c r="P334" s="253">
        <v>9.74</v>
      </c>
      <c r="Q334" s="253">
        <v>9.3000000000000007</v>
      </c>
      <c r="R334" s="253">
        <v>9.8000000000000007</v>
      </c>
    </row>
    <row r="335" spans="2:18" x14ac:dyDescent="0.2">
      <c r="B335" s="257"/>
      <c r="C335" s="258"/>
      <c r="D335" s="259" t="s">
        <v>1526</v>
      </c>
      <c r="E335" s="253">
        <v>7.96</v>
      </c>
      <c r="F335" s="253">
        <v>8.4600000000000009</v>
      </c>
      <c r="G335" s="253">
        <v>8.3000000000000007</v>
      </c>
      <c r="H335" s="253">
        <v>8.8000000000000007</v>
      </c>
      <c r="I335" s="253">
        <v>8.69</v>
      </c>
      <c r="J335" s="253">
        <v>9.19</v>
      </c>
      <c r="K335" s="253">
        <v>9.06</v>
      </c>
      <c r="L335" s="253">
        <v>9.31</v>
      </c>
      <c r="M335" s="253">
        <v>9.1300000000000008</v>
      </c>
      <c r="N335" s="253">
        <v>9.3800000000000008</v>
      </c>
      <c r="O335" s="253">
        <v>9.1999999999999993</v>
      </c>
      <c r="P335" s="253">
        <v>9.6999999999999993</v>
      </c>
      <c r="Q335" s="253">
        <v>9.25</v>
      </c>
      <c r="R335" s="253">
        <v>9.75</v>
      </c>
    </row>
    <row r="336" spans="2:18" x14ac:dyDescent="0.2">
      <c r="E336" s="253"/>
      <c r="F336" s="253"/>
      <c r="G336" s="253"/>
      <c r="H336" s="253"/>
      <c r="I336" s="253"/>
      <c r="J336" s="253"/>
      <c r="K336" s="253"/>
      <c r="L336" s="253"/>
      <c r="M336" s="253"/>
      <c r="N336" s="253"/>
      <c r="O336" s="253"/>
      <c r="P336" s="253"/>
      <c r="Q336" s="253"/>
      <c r="R336" s="253"/>
    </row>
    <row r="337" spans="2:18" x14ac:dyDescent="0.2">
      <c r="B337" s="257">
        <v>2013</v>
      </c>
      <c r="C337" s="258" t="s">
        <v>851</v>
      </c>
      <c r="D337" s="259" t="s">
        <v>1528</v>
      </c>
      <c r="E337" s="253">
        <v>8.81</v>
      </c>
      <c r="F337" s="253">
        <v>9.31</v>
      </c>
      <c r="G337" s="253">
        <v>8.83</v>
      </c>
      <c r="H337" s="253">
        <v>9.33</v>
      </c>
      <c r="I337" s="253">
        <v>8.8699999999999992</v>
      </c>
      <c r="J337" s="253">
        <v>9.3699999999999992</v>
      </c>
      <c r="K337" s="253">
        <v>9.0399999999999991</v>
      </c>
      <c r="L337" s="253">
        <v>9.2899999999999991</v>
      </c>
      <c r="M337" s="253">
        <v>9.11</v>
      </c>
      <c r="N337" s="253">
        <v>9.36</v>
      </c>
      <c r="O337" s="253">
        <v>9.15</v>
      </c>
      <c r="P337" s="253">
        <v>9.65</v>
      </c>
      <c r="Q337" s="253">
        <v>9.1999999999999993</v>
      </c>
      <c r="R337" s="253">
        <v>9.6999999999999993</v>
      </c>
    </row>
    <row r="338" spans="2:18" x14ac:dyDescent="0.2">
      <c r="B338" s="255"/>
      <c r="C338" s="256"/>
      <c r="D338" s="259" t="s">
        <v>1526</v>
      </c>
      <c r="E338" s="253">
        <v>8.9700000000000006</v>
      </c>
      <c r="F338" s="253">
        <v>9.4700000000000006</v>
      </c>
      <c r="G338" s="253">
        <v>8.92</v>
      </c>
      <c r="H338" s="253">
        <v>9.42</v>
      </c>
      <c r="I338" s="253">
        <v>8.92</v>
      </c>
      <c r="J338" s="253">
        <v>9.42</v>
      </c>
      <c r="K338" s="253">
        <v>9.01</v>
      </c>
      <c r="L338" s="253">
        <v>9.26</v>
      </c>
      <c r="M338" s="253">
        <v>9.09</v>
      </c>
      <c r="N338" s="253">
        <v>9.34</v>
      </c>
      <c r="O338" s="253">
        <v>9.1300000000000008</v>
      </c>
      <c r="P338" s="253">
        <v>9.6300000000000008</v>
      </c>
      <c r="Q338" s="253">
        <v>9.17</v>
      </c>
      <c r="R338" s="253">
        <v>9.67</v>
      </c>
    </row>
    <row r="339" spans="2:18" x14ac:dyDescent="0.2">
      <c r="B339" s="255"/>
      <c r="C339" s="256"/>
      <c r="D339" s="259"/>
      <c r="E339" s="253"/>
      <c r="F339" s="253"/>
      <c r="G339" s="253"/>
      <c r="H339" s="253"/>
      <c r="I339" s="253"/>
      <c r="J339" s="253"/>
      <c r="K339" s="253"/>
      <c r="L339" s="253"/>
      <c r="M339" s="253"/>
      <c r="N339" s="253"/>
      <c r="O339" s="253"/>
      <c r="P339" s="253"/>
      <c r="Q339" s="253"/>
      <c r="R339" s="253"/>
    </row>
    <row r="340" spans="2:18" x14ac:dyDescent="0.2">
      <c r="B340" s="255"/>
      <c r="C340" s="258" t="s">
        <v>889</v>
      </c>
      <c r="D340" s="259" t="s">
        <v>1528</v>
      </c>
      <c r="E340" s="253">
        <v>8.76</v>
      </c>
      <c r="F340" s="253">
        <v>9.26</v>
      </c>
      <c r="G340" s="253">
        <v>8.81</v>
      </c>
      <c r="H340" s="253">
        <v>9.31</v>
      </c>
      <c r="I340" s="253">
        <v>8.8699999999999992</v>
      </c>
      <c r="J340" s="253">
        <v>9.3699999999999992</v>
      </c>
      <c r="K340" s="253">
        <v>9.09</v>
      </c>
      <c r="L340" s="253">
        <v>9.34</v>
      </c>
      <c r="M340" s="253">
        <v>9.18</v>
      </c>
      <c r="N340" s="253">
        <v>9.43</v>
      </c>
      <c r="O340" s="253">
        <v>9.2200000000000006</v>
      </c>
      <c r="P340" s="253">
        <v>9.7200000000000006</v>
      </c>
      <c r="Q340" s="253">
        <v>9.27</v>
      </c>
      <c r="R340" s="253">
        <v>9.77</v>
      </c>
    </row>
    <row r="341" spans="2:18" x14ac:dyDescent="0.2">
      <c r="B341" s="255"/>
      <c r="C341" s="258"/>
      <c r="D341" s="259" t="s">
        <v>1526</v>
      </c>
      <c r="E341" s="253">
        <v>8.99</v>
      </c>
      <c r="F341" s="253">
        <v>9.49</v>
      </c>
      <c r="G341" s="253">
        <v>8.9499999999999993</v>
      </c>
      <c r="H341" s="253">
        <v>9.4499999999999993</v>
      </c>
      <c r="I341" s="253">
        <v>8.93</v>
      </c>
      <c r="J341" s="253">
        <v>9.43</v>
      </c>
      <c r="K341" s="253">
        <v>9.15</v>
      </c>
      <c r="L341" s="253">
        <v>9.4</v>
      </c>
      <c r="M341" s="253">
        <v>9.24</v>
      </c>
      <c r="N341" s="253">
        <v>9.49</v>
      </c>
      <c r="O341" s="253">
        <v>9.2799999999999994</v>
      </c>
      <c r="P341" s="253">
        <v>9.7799999999999994</v>
      </c>
      <c r="Q341" s="253">
        <v>9.32</v>
      </c>
      <c r="R341" s="253">
        <v>9.82</v>
      </c>
    </row>
    <row r="342" spans="2:18" x14ac:dyDescent="0.2">
      <c r="B342" s="255"/>
      <c r="C342" s="258"/>
      <c r="D342" s="259"/>
      <c r="E342" s="253"/>
      <c r="F342" s="253"/>
      <c r="G342" s="253"/>
      <c r="H342" s="253"/>
      <c r="I342" s="253"/>
      <c r="J342" s="253"/>
      <c r="K342" s="253"/>
      <c r="L342" s="253"/>
      <c r="M342" s="253"/>
      <c r="N342" s="253"/>
      <c r="O342" s="253"/>
      <c r="P342" s="253"/>
      <c r="Q342" s="253"/>
      <c r="R342" s="253"/>
    </row>
    <row r="343" spans="2:18" x14ac:dyDescent="0.2">
      <c r="B343" s="255"/>
      <c r="C343" s="258" t="s">
        <v>890</v>
      </c>
      <c r="D343" s="259" t="s">
        <v>1528</v>
      </c>
      <c r="E343" s="253">
        <v>8.9499999999999993</v>
      </c>
      <c r="F343" s="253">
        <v>9.4499999999999993</v>
      </c>
      <c r="G343" s="253">
        <v>8.94</v>
      </c>
      <c r="H343" s="253">
        <v>9.44</v>
      </c>
      <c r="I343" s="253">
        <v>8.9600000000000009</v>
      </c>
      <c r="J343" s="253">
        <v>9.4600000000000009</v>
      </c>
      <c r="K343" s="253">
        <v>9.2100000000000009</v>
      </c>
      <c r="L343" s="253">
        <v>9.4600000000000009</v>
      </c>
      <c r="M343" s="253">
        <v>9.2899999999999991</v>
      </c>
      <c r="N343" s="253">
        <v>9.5399999999999991</v>
      </c>
      <c r="O343" s="253">
        <v>9.32</v>
      </c>
      <c r="P343" s="253">
        <v>9.82</v>
      </c>
      <c r="Q343" s="253">
        <v>9.3800000000000008</v>
      </c>
      <c r="R343" s="253">
        <v>9.8800000000000008</v>
      </c>
    </row>
    <row r="344" spans="2:18" x14ac:dyDescent="0.2">
      <c r="B344" s="255"/>
      <c r="C344" s="258"/>
      <c r="D344" s="259" t="s">
        <v>1526</v>
      </c>
      <c r="E344" s="253">
        <v>9.16</v>
      </c>
      <c r="F344" s="253">
        <v>9.66</v>
      </c>
      <c r="G344" s="253">
        <v>9.09</v>
      </c>
      <c r="H344" s="253">
        <v>9.59</v>
      </c>
      <c r="I344" s="253">
        <v>9.09</v>
      </c>
      <c r="J344" s="253">
        <v>9.59</v>
      </c>
      <c r="K344" s="253">
        <v>9.2799999999999994</v>
      </c>
      <c r="L344" s="253">
        <v>9.5299999999999994</v>
      </c>
      <c r="M344" s="253">
        <v>9.33</v>
      </c>
      <c r="N344" s="253">
        <v>9.58</v>
      </c>
      <c r="O344" s="253">
        <v>9.3699999999999992</v>
      </c>
      <c r="P344" s="253">
        <v>9.8699999999999992</v>
      </c>
      <c r="Q344" s="253">
        <v>9.42</v>
      </c>
      <c r="R344" s="253">
        <v>9.92</v>
      </c>
    </row>
    <row r="345" spans="2:18" x14ac:dyDescent="0.2">
      <c r="B345" s="255"/>
      <c r="C345" s="258"/>
      <c r="D345" s="259"/>
      <c r="E345" s="253"/>
      <c r="F345" s="253"/>
      <c r="G345" s="253"/>
      <c r="H345" s="253"/>
      <c r="I345" s="253"/>
      <c r="J345" s="253"/>
      <c r="K345" s="253"/>
      <c r="L345" s="253"/>
      <c r="M345" s="253"/>
      <c r="N345" s="253"/>
      <c r="O345" s="253"/>
      <c r="P345" s="253"/>
      <c r="Q345" s="253"/>
      <c r="R345" s="253"/>
    </row>
    <row r="346" spans="2:18" x14ac:dyDescent="0.2">
      <c r="B346" s="255"/>
      <c r="C346" s="258" t="s">
        <v>891</v>
      </c>
      <c r="D346" s="259" t="s">
        <v>1528</v>
      </c>
      <c r="E346" s="253">
        <v>9.14</v>
      </c>
      <c r="F346" s="253">
        <v>9.64</v>
      </c>
      <c r="G346" s="253">
        <v>9.11</v>
      </c>
      <c r="H346" s="253">
        <v>9.61</v>
      </c>
      <c r="I346" s="253">
        <v>9.11</v>
      </c>
      <c r="J346" s="253">
        <v>9.61</v>
      </c>
      <c r="K346" s="253">
        <v>9.2899999999999991</v>
      </c>
      <c r="L346" s="253">
        <v>9.5399999999999991</v>
      </c>
      <c r="M346" s="253">
        <v>9.33</v>
      </c>
      <c r="N346" s="253">
        <v>9.58</v>
      </c>
      <c r="O346" s="253">
        <v>9.3699999999999992</v>
      </c>
      <c r="P346" s="253">
        <v>9.8699999999999992</v>
      </c>
      <c r="Q346" s="253">
        <v>9.41</v>
      </c>
      <c r="R346" s="253">
        <v>9.91</v>
      </c>
    </row>
    <row r="347" spans="2:18" x14ac:dyDescent="0.2">
      <c r="B347" s="255"/>
      <c r="C347" s="258"/>
      <c r="D347" s="259" t="s">
        <v>1526</v>
      </c>
      <c r="E347" s="253">
        <v>8.9600000000000009</v>
      </c>
      <c r="F347" s="253">
        <v>9.4600000000000009</v>
      </c>
      <c r="G347" s="253">
        <v>9.01</v>
      </c>
      <c r="H347" s="253">
        <v>9.51</v>
      </c>
      <c r="I347" s="253">
        <v>9.09</v>
      </c>
      <c r="J347" s="253">
        <v>9.59</v>
      </c>
      <c r="K347" s="253">
        <v>9.2899999999999991</v>
      </c>
      <c r="L347" s="253">
        <v>9.5399999999999991</v>
      </c>
      <c r="M347" s="253">
        <v>9.33</v>
      </c>
      <c r="N347" s="253">
        <v>9.58</v>
      </c>
      <c r="O347" s="253">
        <v>9.3800000000000008</v>
      </c>
      <c r="P347" s="253">
        <v>9.8800000000000008</v>
      </c>
      <c r="Q347" s="253">
        <v>9.42</v>
      </c>
      <c r="R347" s="253">
        <v>9.92</v>
      </c>
    </row>
    <row r="348" spans="2:18" x14ac:dyDescent="0.2">
      <c r="B348" s="255"/>
      <c r="C348" s="258"/>
      <c r="D348" s="259"/>
      <c r="E348" s="253"/>
      <c r="F348" s="253"/>
      <c r="G348" s="253"/>
      <c r="H348" s="253"/>
      <c r="I348" s="253"/>
      <c r="J348" s="253"/>
      <c r="K348" s="253"/>
      <c r="L348" s="253"/>
      <c r="M348" s="253"/>
      <c r="N348" s="253"/>
      <c r="O348" s="253"/>
      <c r="P348" s="253"/>
      <c r="Q348" s="253"/>
      <c r="R348" s="253"/>
    </row>
    <row r="349" spans="2:18" x14ac:dyDescent="0.2">
      <c r="B349" s="255"/>
      <c r="C349" s="258" t="s">
        <v>883</v>
      </c>
      <c r="D349" s="259" t="s">
        <v>1528</v>
      </c>
      <c r="E349" s="253">
        <v>9.19</v>
      </c>
      <c r="F349" s="253">
        <v>9.69</v>
      </c>
      <c r="G349" s="253">
        <v>9.1999999999999993</v>
      </c>
      <c r="H349" s="253">
        <v>9.6999999999999993</v>
      </c>
      <c r="I349" s="253">
        <v>9.2100000000000009</v>
      </c>
      <c r="J349" s="253">
        <v>9.7100000000000009</v>
      </c>
      <c r="K349" s="253">
        <v>9.31</v>
      </c>
      <c r="L349" s="253">
        <v>9.56</v>
      </c>
      <c r="M349" s="253">
        <v>9.35</v>
      </c>
      <c r="N349" s="253">
        <v>9.6</v>
      </c>
      <c r="O349" s="253">
        <v>9.3800000000000008</v>
      </c>
      <c r="P349" s="253">
        <v>9.8800000000000008</v>
      </c>
      <c r="Q349" s="253">
        <v>9.41</v>
      </c>
      <c r="R349" s="253">
        <v>9.91</v>
      </c>
    </row>
    <row r="350" spans="2:18" x14ac:dyDescent="0.2">
      <c r="B350" s="255"/>
      <c r="C350" s="258"/>
      <c r="D350" s="259" t="s">
        <v>1526</v>
      </c>
      <c r="E350" s="253">
        <v>9.48</v>
      </c>
      <c r="F350" s="253">
        <v>9.98</v>
      </c>
      <c r="G350" s="253">
        <v>9.42</v>
      </c>
      <c r="H350" s="253">
        <v>9.92</v>
      </c>
      <c r="I350" s="253">
        <v>9.41</v>
      </c>
      <c r="J350" s="253">
        <v>9.91</v>
      </c>
      <c r="K350" s="253">
        <v>9.34</v>
      </c>
      <c r="L350" s="253">
        <v>9.59</v>
      </c>
      <c r="M350" s="253">
        <v>9.33</v>
      </c>
      <c r="N350" s="253">
        <v>9.58</v>
      </c>
      <c r="O350" s="253">
        <v>9.34</v>
      </c>
      <c r="P350" s="253">
        <v>9.84</v>
      </c>
      <c r="Q350" s="253">
        <v>9.36</v>
      </c>
      <c r="R350" s="253">
        <v>9.86</v>
      </c>
    </row>
    <row r="351" spans="2:18" x14ac:dyDescent="0.2">
      <c r="B351" s="255"/>
      <c r="C351" s="258"/>
      <c r="D351" s="259"/>
      <c r="E351" s="253"/>
      <c r="F351" s="253"/>
      <c r="G351" s="253"/>
      <c r="H351" s="253"/>
      <c r="I351" s="253"/>
      <c r="J351" s="253"/>
      <c r="K351" s="253"/>
      <c r="L351" s="253"/>
      <c r="M351" s="253"/>
      <c r="N351" s="253"/>
      <c r="O351" s="253"/>
      <c r="P351" s="253"/>
      <c r="Q351" s="253"/>
      <c r="R351" s="253"/>
    </row>
    <row r="352" spans="2:18" x14ac:dyDescent="0.2">
      <c r="B352" s="255"/>
      <c r="C352" s="258" t="s">
        <v>464</v>
      </c>
      <c r="D352" s="259" t="s">
        <v>1528</v>
      </c>
      <c r="E352" s="253">
        <v>9.17</v>
      </c>
      <c r="F352" s="253">
        <v>9.67</v>
      </c>
      <c r="G352" s="253">
        <v>9.17</v>
      </c>
      <c r="H352" s="253">
        <v>9.67</v>
      </c>
      <c r="I352" s="253">
        <v>9.18</v>
      </c>
      <c r="J352" s="253">
        <v>9.68</v>
      </c>
      <c r="K352" s="253">
        <v>9.16</v>
      </c>
      <c r="L352" s="253">
        <v>9.41</v>
      </c>
      <c r="M352" s="253">
        <v>9.14</v>
      </c>
      <c r="N352" s="253">
        <v>9.39</v>
      </c>
      <c r="O352" s="253">
        <v>9.16</v>
      </c>
      <c r="P352" s="253">
        <v>9.66</v>
      </c>
      <c r="Q352" s="253">
        <v>9.18</v>
      </c>
      <c r="R352" s="253">
        <v>9.68</v>
      </c>
    </row>
    <row r="353" spans="2:18" x14ac:dyDescent="0.2">
      <c r="B353" s="255"/>
      <c r="C353" s="258"/>
      <c r="D353" s="259" t="s">
        <v>1526</v>
      </c>
      <c r="E353" s="253">
        <v>8.82</v>
      </c>
      <c r="F353" s="253">
        <v>9.32</v>
      </c>
      <c r="G353" s="253">
        <v>8.81</v>
      </c>
      <c r="H353" s="253">
        <v>9.31</v>
      </c>
      <c r="I353" s="253">
        <v>8.83</v>
      </c>
      <c r="J353" s="253">
        <v>9.33</v>
      </c>
      <c r="K353" s="253">
        <v>8.83</v>
      </c>
      <c r="L353" s="253">
        <v>9.08</v>
      </c>
      <c r="M353" s="253">
        <v>8.84</v>
      </c>
      <c r="N353" s="253">
        <v>9.09</v>
      </c>
      <c r="O353" s="253">
        <v>8.8699999999999992</v>
      </c>
      <c r="P353" s="253">
        <v>9.3699999999999992</v>
      </c>
      <c r="Q353" s="253">
        <v>8.91</v>
      </c>
      <c r="R353" s="253">
        <v>9.41</v>
      </c>
    </row>
    <row r="354" spans="2:18" x14ac:dyDescent="0.2">
      <c r="B354" s="255"/>
      <c r="C354" s="258"/>
      <c r="D354" s="259"/>
      <c r="E354" s="253"/>
      <c r="F354" s="253"/>
      <c r="G354" s="253"/>
      <c r="H354" s="253"/>
      <c r="I354" s="253"/>
      <c r="J354" s="253"/>
      <c r="K354" s="253"/>
      <c r="L354" s="253"/>
      <c r="M354" s="253"/>
      <c r="N354" s="253"/>
      <c r="O354" s="253"/>
      <c r="P354" s="253"/>
      <c r="Q354" s="253"/>
      <c r="R354" s="253"/>
    </row>
    <row r="355" spans="2:18" x14ac:dyDescent="0.2">
      <c r="B355" s="255"/>
      <c r="C355" s="258" t="s">
        <v>884</v>
      </c>
      <c r="D355" s="259" t="s">
        <v>1528</v>
      </c>
      <c r="E355" s="253">
        <v>8.4600000000000009</v>
      </c>
      <c r="F355" s="253">
        <v>8.9600000000000009</v>
      </c>
      <c r="G355" s="253">
        <v>8.5500000000000007</v>
      </c>
      <c r="H355" s="253">
        <v>9.0500000000000007</v>
      </c>
      <c r="I355" s="253">
        <v>8.66</v>
      </c>
      <c r="J355" s="253">
        <v>9.16</v>
      </c>
      <c r="K355" s="253">
        <v>8.7899999999999991</v>
      </c>
      <c r="L355" s="253">
        <v>9.0399999999999991</v>
      </c>
      <c r="M355" s="253">
        <v>8.83</v>
      </c>
      <c r="N355" s="253">
        <v>9.08</v>
      </c>
      <c r="O355" s="253">
        <v>8.86</v>
      </c>
      <c r="P355" s="253">
        <v>9.36</v>
      </c>
      <c r="Q355" s="253">
        <v>8.9</v>
      </c>
      <c r="R355" s="253">
        <v>9.4</v>
      </c>
    </row>
    <row r="356" spans="2:18" x14ac:dyDescent="0.2">
      <c r="B356" s="255"/>
      <c r="C356" s="258"/>
      <c r="D356" s="259" t="s">
        <v>1526</v>
      </c>
      <c r="E356" s="253">
        <v>8.57</v>
      </c>
      <c r="F356" s="253">
        <v>9.07</v>
      </c>
      <c r="G356" s="253">
        <v>8.5500000000000007</v>
      </c>
      <c r="H356" s="253">
        <v>9.0500000000000007</v>
      </c>
      <c r="I356" s="253">
        <v>8.58</v>
      </c>
      <c r="J356" s="253">
        <v>9.08</v>
      </c>
      <c r="K356" s="253">
        <v>8.76</v>
      </c>
      <c r="L356" s="253">
        <v>9.01</v>
      </c>
      <c r="M356" s="253">
        <v>8.83</v>
      </c>
      <c r="N356" s="253">
        <v>9.08</v>
      </c>
      <c r="O356" s="253">
        <v>8.8800000000000008</v>
      </c>
      <c r="P356" s="253">
        <v>9.3800000000000008</v>
      </c>
      <c r="Q356" s="253">
        <v>8.91</v>
      </c>
      <c r="R356" s="253">
        <v>9.41</v>
      </c>
    </row>
    <row r="357" spans="2:18" x14ac:dyDescent="0.2">
      <c r="B357" s="255"/>
      <c r="C357" s="258"/>
      <c r="D357" s="259"/>
      <c r="E357" s="253"/>
      <c r="F357" s="253"/>
      <c r="G357" s="253"/>
      <c r="H357" s="253"/>
      <c r="I357" s="253"/>
      <c r="J357" s="253"/>
      <c r="K357" s="253"/>
      <c r="L357" s="253"/>
      <c r="M357" s="253"/>
      <c r="N357" s="253"/>
      <c r="O357" s="253"/>
      <c r="P357" s="253"/>
      <c r="Q357" s="253"/>
      <c r="R357" s="253"/>
    </row>
    <row r="358" spans="2:18" x14ac:dyDescent="0.2">
      <c r="B358" s="255"/>
      <c r="C358" s="258" t="s">
        <v>885</v>
      </c>
      <c r="D358" s="259" t="s">
        <v>1528</v>
      </c>
      <c r="E358" s="253">
        <v>8.31</v>
      </c>
      <c r="F358" s="253">
        <v>8.81</v>
      </c>
      <c r="G358" s="253">
        <v>8.4</v>
      </c>
      <c r="H358" s="253">
        <v>8.9</v>
      </c>
      <c r="I358" s="253">
        <v>8.51</v>
      </c>
      <c r="J358" s="253">
        <v>9.01</v>
      </c>
      <c r="K358" s="253">
        <v>8.7899999999999991</v>
      </c>
      <c r="L358" s="253">
        <v>9.0399999999999991</v>
      </c>
      <c r="M358" s="253">
        <v>8.8699999999999992</v>
      </c>
      <c r="N358" s="253">
        <v>9.1199999999999992</v>
      </c>
      <c r="O358" s="253">
        <v>8.93</v>
      </c>
      <c r="P358" s="253">
        <v>9.43</v>
      </c>
      <c r="Q358" s="253">
        <v>9.02</v>
      </c>
      <c r="R358" s="253">
        <v>9.52</v>
      </c>
    </row>
    <row r="359" spans="2:18" x14ac:dyDescent="0.2">
      <c r="B359" s="255"/>
      <c r="C359" s="258"/>
      <c r="D359" s="259" t="s">
        <v>1526</v>
      </c>
      <c r="E359" s="253">
        <v>8.3699999999999992</v>
      </c>
      <c r="F359" s="253">
        <v>8.8699999999999992</v>
      </c>
      <c r="G359" s="253">
        <v>8.41</v>
      </c>
      <c r="H359" s="253">
        <v>8.91</v>
      </c>
      <c r="I359" s="253">
        <v>8.52</v>
      </c>
      <c r="J359" s="253">
        <v>9.02</v>
      </c>
      <c r="K359" s="253">
        <v>8.81</v>
      </c>
      <c r="L359" s="253">
        <v>9.06</v>
      </c>
      <c r="M359" s="253">
        <v>8.9</v>
      </c>
      <c r="N359" s="253">
        <v>9.15</v>
      </c>
      <c r="O359" s="253">
        <v>8.9499999999999993</v>
      </c>
      <c r="P359" s="253">
        <v>9.4499999999999993</v>
      </c>
      <c r="Q359" s="253">
        <v>9.0399999999999991</v>
      </c>
      <c r="R359" s="253">
        <v>9.5399999999999991</v>
      </c>
    </row>
    <row r="360" spans="2:18" x14ac:dyDescent="0.2">
      <c r="B360" s="255"/>
      <c r="C360" s="258"/>
      <c r="D360" s="259"/>
      <c r="E360" s="253"/>
      <c r="F360" s="253"/>
      <c r="G360" s="253"/>
      <c r="H360" s="253"/>
      <c r="I360" s="253"/>
      <c r="J360" s="253"/>
      <c r="K360" s="253"/>
      <c r="L360" s="253"/>
      <c r="M360" s="253"/>
      <c r="N360" s="253"/>
      <c r="O360" s="253"/>
      <c r="P360" s="253"/>
      <c r="Q360" s="253"/>
      <c r="R360" s="253"/>
    </row>
    <row r="361" spans="2:18" x14ac:dyDescent="0.2">
      <c r="B361" s="255"/>
      <c r="C361" s="258" t="s">
        <v>886</v>
      </c>
      <c r="D361" s="259" t="s">
        <v>1528</v>
      </c>
      <c r="E361" s="253">
        <v>8.07</v>
      </c>
      <c r="F361" s="253">
        <v>8.57</v>
      </c>
      <c r="G361" s="253">
        <v>8.27</v>
      </c>
      <c r="H361" s="253">
        <v>8.77</v>
      </c>
      <c r="I361" s="253">
        <v>8.5299999999999994</v>
      </c>
      <c r="J361" s="253">
        <v>9.0299999999999994</v>
      </c>
      <c r="K361" s="253">
        <v>8.94</v>
      </c>
      <c r="L361" s="253">
        <v>9.19</v>
      </c>
      <c r="M361" s="253">
        <v>9.0299999999999994</v>
      </c>
      <c r="N361" s="253">
        <v>9.2799999999999994</v>
      </c>
      <c r="O361" s="253">
        <v>9.1</v>
      </c>
      <c r="P361" s="253">
        <v>9.6</v>
      </c>
      <c r="Q361" s="253">
        <v>9.2200000000000006</v>
      </c>
      <c r="R361" s="253">
        <v>9.7200000000000006</v>
      </c>
    </row>
    <row r="362" spans="2:18" x14ac:dyDescent="0.2">
      <c r="B362" s="255"/>
      <c r="C362" s="258"/>
      <c r="D362" s="259" t="s">
        <v>1526</v>
      </c>
      <c r="E362" s="253">
        <v>9.0399999999999991</v>
      </c>
      <c r="F362" s="253">
        <v>9.5399999999999991</v>
      </c>
      <c r="G362" s="253">
        <v>8.9700000000000006</v>
      </c>
      <c r="H362" s="253">
        <v>9.4700000000000006</v>
      </c>
      <c r="I362" s="253">
        <v>8.92</v>
      </c>
      <c r="J362" s="253">
        <v>9.42</v>
      </c>
      <c r="K362" s="253">
        <v>9.18</v>
      </c>
      <c r="L362" s="253">
        <v>9.43</v>
      </c>
      <c r="M362" s="253">
        <v>9.26</v>
      </c>
      <c r="N362" s="253">
        <v>9.51</v>
      </c>
      <c r="O362" s="253">
        <v>9.32</v>
      </c>
      <c r="P362" s="253">
        <v>9.82</v>
      </c>
      <c r="Q362" s="253">
        <v>9.4700000000000006</v>
      </c>
      <c r="R362" s="253">
        <v>9.9700000000000006</v>
      </c>
    </row>
    <row r="363" spans="2:18" x14ac:dyDescent="0.2">
      <c r="B363" s="255"/>
      <c r="C363" s="258"/>
      <c r="D363" s="259"/>
      <c r="E363" s="253"/>
      <c r="F363" s="253"/>
      <c r="G363" s="253"/>
      <c r="H363" s="253"/>
      <c r="I363" s="253"/>
      <c r="J363" s="253"/>
      <c r="K363" s="253"/>
      <c r="L363" s="253"/>
      <c r="M363" s="253"/>
      <c r="N363" s="253"/>
      <c r="O363" s="253"/>
      <c r="P363" s="253"/>
      <c r="Q363" s="253"/>
      <c r="R363" s="253"/>
    </row>
    <row r="364" spans="2:18" x14ac:dyDescent="0.2">
      <c r="B364" s="255"/>
      <c r="C364" s="258" t="s">
        <v>887</v>
      </c>
      <c r="D364" s="259" t="s">
        <v>1528</v>
      </c>
      <c r="E364" s="253">
        <v>8.85</v>
      </c>
      <c r="F364" s="253">
        <v>9.35</v>
      </c>
      <c r="G364" s="253">
        <v>8.8800000000000008</v>
      </c>
      <c r="H364" s="253">
        <v>9.3800000000000008</v>
      </c>
      <c r="I364" s="253">
        <v>8.93</v>
      </c>
      <c r="J364" s="253">
        <v>9.43</v>
      </c>
      <c r="K364" s="253">
        <v>9.23</v>
      </c>
      <c r="L364" s="253">
        <v>9.48</v>
      </c>
      <c r="M364" s="253">
        <v>9.3000000000000007</v>
      </c>
      <c r="N364" s="253">
        <v>9.5500000000000007</v>
      </c>
      <c r="O364" s="253">
        <v>9.35</v>
      </c>
      <c r="P364" s="253">
        <v>9.85</v>
      </c>
      <c r="Q364" s="253">
        <v>9.52</v>
      </c>
      <c r="R364" s="253">
        <v>10.02</v>
      </c>
    </row>
    <row r="365" spans="2:18" x14ac:dyDescent="0.2">
      <c r="B365" s="255"/>
      <c r="C365" s="258"/>
      <c r="D365" s="259" t="s">
        <v>1526</v>
      </c>
      <c r="E365" s="253">
        <v>8.16</v>
      </c>
      <c r="F365" s="253">
        <v>8.66</v>
      </c>
      <c r="G365" s="253">
        <v>8.39</v>
      </c>
      <c r="H365" s="253">
        <v>8.89</v>
      </c>
      <c r="I365" s="253">
        <v>8.6199999999999992</v>
      </c>
      <c r="J365" s="253">
        <v>9.1199999999999992</v>
      </c>
      <c r="K365" s="253">
        <v>9.24</v>
      </c>
      <c r="L365" s="253">
        <v>9.49</v>
      </c>
      <c r="M365" s="253">
        <v>9.32</v>
      </c>
      <c r="N365" s="253">
        <v>9.57</v>
      </c>
      <c r="O365" s="253">
        <v>9.35</v>
      </c>
      <c r="P365" s="253">
        <v>9.85</v>
      </c>
      <c r="Q365" s="253">
        <v>9.48</v>
      </c>
      <c r="R365" s="253">
        <v>9.98</v>
      </c>
    </row>
    <row r="366" spans="2:18" x14ac:dyDescent="0.2">
      <c r="B366" s="255"/>
      <c r="C366" s="258"/>
      <c r="D366" s="259"/>
      <c r="E366" s="253"/>
      <c r="F366" s="253"/>
      <c r="G366" s="253"/>
      <c r="H366" s="253"/>
      <c r="I366" s="253"/>
      <c r="J366" s="253"/>
      <c r="K366" s="253"/>
      <c r="L366" s="253"/>
      <c r="M366" s="253"/>
      <c r="N366" s="253"/>
      <c r="O366" s="253"/>
      <c r="P366" s="253"/>
      <c r="Q366" s="253"/>
      <c r="R366" s="253"/>
    </row>
    <row r="367" spans="2:18" x14ac:dyDescent="0.2">
      <c r="B367" s="255"/>
      <c r="C367" s="258" t="s">
        <v>888</v>
      </c>
      <c r="D367" s="259" t="s">
        <v>1528</v>
      </c>
      <c r="E367" s="253">
        <v>8.65</v>
      </c>
      <c r="F367" s="253">
        <v>9.15</v>
      </c>
      <c r="G367" s="253">
        <v>8.7799999999999994</v>
      </c>
      <c r="H367" s="253">
        <v>9.2799999999999994</v>
      </c>
      <c r="I367" s="253">
        <v>8.9</v>
      </c>
      <c r="J367" s="253">
        <v>9.4</v>
      </c>
      <c r="K367" s="253">
        <v>9.42</v>
      </c>
      <c r="L367" s="253">
        <v>9.67</v>
      </c>
      <c r="M367" s="253">
        <v>9.5299999999999994</v>
      </c>
      <c r="N367" s="253">
        <v>9.7799999999999994</v>
      </c>
      <c r="O367" s="253">
        <v>9.59</v>
      </c>
      <c r="P367" s="253">
        <v>10.09</v>
      </c>
      <c r="Q367" s="253">
        <v>9.69</v>
      </c>
      <c r="R367" s="253">
        <v>10.19</v>
      </c>
    </row>
    <row r="368" spans="2:18" x14ac:dyDescent="0.2">
      <c r="B368" s="255"/>
      <c r="C368" s="258"/>
      <c r="D368" s="259" t="s">
        <v>1526</v>
      </c>
      <c r="E368" s="253">
        <v>9.83</v>
      </c>
      <c r="F368" s="253">
        <v>10.33</v>
      </c>
      <c r="G368" s="253">
        <v>9.73</v>
      </c>
      <c r="H368" s="253">
        <v>10.23</v>
      </c>
      <c r="I368" s="253">
        <v>9.65</v>
      </c>
      <c r="J368" s="253">
        <v>10.15</v>
      </c>
      <c r="K368" s="253">
        <v>9.76</v>
      </c>
      <c r="L368" s="253">
        <v>10.01</v>
      </c>
      <c r="M368" s="253">
        <v>9.83</v>
      </c>
      <c r="N368" s="253">
        <v>10.08</v>
      </c>
      <c r="O368" s="253">
        <v>9.8800000000000008</v>
      </c>
      <c r="P368" s="253">
        <v>10.38</v>
      </c>
      <c r="Q368" s="253">
        <v>9.93</v>
      </c>
      <c r="R368" s="253">
        <v>10.43</v>
      </c>
    </row>
    <row r="369" spans="2:18" x14ac:dyDescent="0.2">
      <c r="B369" s="255"/>
      <c r="C369" s="258"/>
      <c r="D369" s="259"/>
      <c r="E369" s="253"/>
      <c r="F369" s="253"/>
      <c r="G369" s="253"/>
      <c r="H369" s="253"/>
      <c r="I369" s="253"/>
      <c r="J369" s="253"/>
      <c r="K369" s="253"/>
      <c r="L369" s="253"/>
      <c r="M369" s="253"/>
      <c r="N369" s="253"/>
      <c r="O369" s="253"/>
      <c r="P369" s="253"/>
      <c r="Q369" s="253"/>
      <c r="R369" s="253"/>
    </row>
    <row r="370" spans="2:18" x14ac:dyDescent="0.2">
      <c r="B370" s="255"/>
      <c r="C370" s="258" t="s">
        <v>465</v>
      </c>
      <c r="D370" s="259" t="s">
        <v>1528</v>
      </c>
      <c r="E370" s="253">
        <v>9.74</v>
      </c>
      <c r="F370" s="253">
        <v>10.24</v>
      </c>
      <c r="G370" s="253">
        <v>9.7100000000000009</v>
      </c>
      <c r="H370" s="253">
        <v>10.210000000000001</v>
      </c>
      <c r="I370" s="253">
        <v>9.66</v>
      </c>
      <c r="J370" s="253">
        <v>10.16</v>
      </c>
      <c r="K370" s="253">
        <v>9.81</v>
      </c>
      <c r="L370" s="253">
        <v>10.06</v>
      </c>
      <c r="M370" s="253">
        <v>9.89</v>
      </c>
      <c r="N370" s="253">
        <v>10.14</v>
      </c>
      <c r="O370" s="253">
        <v>9.91</v>
      </c>
      <c r="P370" s="253">
        <v>10.41</v>
      </c>
      <c r="Q370" s="253">
        <v>9.9499999999999993</v>
      </c>
      <c r="R370" s="253">
        <v>10.45</v>
      </c>
    </row>
    <row r="371" spans="2:18" x14ac:dyDescent="0.2">
      <c r="B371" s="257"/>
      <c r="C371" s="258"/>
      <c r="D371" s="259" t="s">
        <v>1526</v>
      </c>
      <c r="E371" s="253">
        <v>9.98</v>
      </c>
      <c r="F371" s="253">
        <v>10.48</v>
      </c>
      <c r="G371" s="253">
        <v>9.94</v>
      </c>
      <c r="H371" s="253">
        <v>10.44</v>
      </c>
      <c r="I371" s="253">
        <v>9.8699999999999992</v>
      </c>
      <c r="J371" s="253">
        <v>10.37</v>
      </c>
      <c r="K371" s="253">
        <v>9.84</v>
      </c>
      <c r="L371" s="253">
        <v>10.09</v>
      </c>
      <c r="M371" s="253">
        <v>9.9</v>
      </c>
      <c r="N371" s="253">
        <v>10.15</v>
      </c>
      <c r="O371" s="253">
        <v>9.94</v>
      </c>
      <c r="P371" s="253">
        <v>10.44</v>
      </c>
      <c r="Q371" s="253">
        <v>9.98</v>
      </c>
      <c r="R371" s="253">
        <v>10.48</v>
      </c>
    </row>
    <row r="372" spans="2:18" x14ac:dyDescent="0.2">
      <c r="E372" s="253"/>
      <c r="F372" s="253"/>
      <c r="G372" s="253"/>
      <c r="H372" s="253"/>
      <c r="I372" s="253"/>
      <c r="J372" s="253"/>
      <c r="K372" s="253"/>
      <c r="L372" s="253"/>
      <c r="M372" s="253"/>
      <c r="N372" s="253"/>
      <c r="O372" s="253"/>
      <c r="P372" s="253"/>
      <c r="Q372" s="253"/>
      <c r="R372" s="253"/>
    </row>
    <row r="373" spans="2:18" x14ac:dyDescent="0.2">
      <c r="B373" s="257">
        <v>2014</v>
      </c>
      <c r="C373" s="258" t="s">
        <v>851</v>
      </c>
      <c r="D373" s="259" t="s">
        <v>1528</v>
      </c>
      <c r="E373" s="253">
        <v>9.58</v>
      </c>
      <c r="F373" s="253">
        <v>10.08</v>
      </c>
      <c r="G373" s="253">
        <v>9.61</v>
      </c>
      <c r="H373" s="253">
        <v>10.11</v>
      </c>
      <c r="I373" s="253">
        <v>9.66</v>
      </c>
      <c r="J373" s="253">
        <v>10.16</v>
      </c>
      <c r="K373" s="253">
        <v>9.84</v>
      </c>
      <c r="L373" s="253">
        <v>10.09</v>
      </c>
      <c r="M373" s="253">
        <v>9.89</v>
      </c>
      <c r="N373" s="253">
        <v>10.14</v>
      </c>
      <c r="O373" s="253">
        <v>9.91</v>
      </c>
      <c r="P373" s="253">
        <v>10.41</v>
      </c>
      <c r="Q373" s="253">
        <v>9.9499999999999993</v>
      </c>
      <c r="R373" s="253">
        <v>10.45</v>
      </c>
    </row>
    <row r="374" spans="2:18" x14ac:dyDescent="0.2">
      <c r="B374" s="255"/>
      <c r="C374" s="256"/>
      <c r="D374" s="259" t="s">
        <v>1526</v>
      </c>
      <c r="E374" s="253">
        <v>9.98</v>
      </c>
      <c r="F374" s="253">
        <v>10.48</v>
      </c>
      <c r="G374" s="253">
        <v>9.9499999999999993</v>
      </c>
      <c r="H374" s="253">
        <v>10.45</v>
      </c>
      <c r="I374" s="253">
        <v>9.93</v>
      </c>
      <c r="J374" s="253">
        <v>10.43</v>
      </c>
      <c r="K374" s="253">
        <v>9.89</v>
      </c>
      <c r="L374" s="253">
        <v>10.14</v>
      </c>
      <c r="M374" s="253">
        <v>9.94</v>
      </c>
      <c r="N374" s="253">
        <v>10.19</v>
      </c>
      <c r="O374" s="253">
        <v>9.9499999999999993</v>
      </c>
      <c r="P374" s="253">
        <v>10.45</v>
      </c>
      <c r="Q374" s="253">
        <v>9.9700000000000006</v>
      </c>
      <c r="R374" s="253">
        <v>10.47</v>
      </c>
    </row>
    <row r="375" spans="2:18" x14ac:dyDescent="0.2">
      <c r="B375" s="255"/>
      <c r="C375" s="256"/>
      <c r="D375" s="259"/>
      <c r="E375" s="253"/>
      <c r="F375" s="253"/>
      <c r="G375" s="253"/>
      <c r="H375" s="253"/>
      <c r="I375" s="253"/>
      <c r="J375" s="253"/>
      <c r="K375" s="253"/>
      <c r="L375" s="253"/>
      <c r="M375" s="253"/>
      <c r="N375" s="253"/>
      <c r="O375" s="253"/>
      <c r="P375" s="253"/>
      <c r="Q375" s="253"/>
      <c r="R375" s="253"/>
    </row>
    <row r="376" spans="2:18" x14ac:dyDescent="0.2">
      <c r="B376" s="255"/>
      <c r="C376" s="258" t="s">
        <v>889</v>
      </c>
      <c r="D376" s="259" t="s">
        <v>1528</v>
      </c>
      <c r="E376" s="253">
        <v>9.51</v>
      </c>
      <c r="F376" s="253">
        <v>10.01</v>
      </c>
      <c r="G376" s="253">
        <v>9.61</v>
      </c>
      <c r="H376" s="253">
        <v>10.11</v>
      </c>
      <c r="I376" s="253">
        <v>9.69</v>
      </c>
      <c r="J376" s="253">
        <v>10.19</v>
      </c>
      <c r="K376" s="253">
        <v>9.86</v>
      </c>
      <c r="L376" s="253">
        <v>10.11</v>
      </c>
      <c r="M376" s="253">
        <v>9.9</v>
      </c>
      <c r="N376" s="253">
        <v>10.15</v>
      </c>
      <c r="O376" s="253">
        <v>9.91</v>
      </c>
      <c r="P376" s="253">
        <v>10.41</v>
      </c>
      <c r="Q376" s="253">
        <v>9.9499999999999993</v>
      </c>
      <c r="R376" s="253">
        <v>10.45</v>
      </c>
    </row>
    <row r="377" spans="2:18" x14ac:dyDescent="0.2">
      <c r="B377" s="255"/>
      <c r="C377" s="258"/>
      <c r="D377" s="259" t="s">
        <v>1526</v>
      </c>
      <c r="E377" s="253">
        <v>10.029999999999999</v>
      </c>
      <c r="F377" s="253">
        <v>10.53</v>
      </c>
      <c r="G377" s="253">
        <v>9.99</v>
      </c>
      <c r="H377" s="253">
        <v>10.49</v>
      </c>
      <c r="I377" s="253">
        <v>9.93</v>
      </c>
      <c r="J377" s="253">
        <v>10.43</v>
      </c>
      <c r="K377" s="253">
        <v>9.9</v>
      </c>
      <c r="L377" s="253">
        <v>10.15</v>
      </c>
      <c r="M377" s="253">
        <v>9.92</v>
      </c>
      <c r="N377" s="253">
        <v>10.17</v>
      </c>
      <c r="O377" s="253">
        <v>9.94</v>
      </c>
      <c r="P377" s="253">
        <v>10.44</v>
      </c>
      <c r="Q377" s="253">
        <v>9.9600000000000009</v>
      </c>
      <c r="R377" s="253">
        <v>10.46</v>
      </c>
    </row>
    <row r="378" spans="2:18" x14ac:dyDescent="0.2">
      <c r="B378" s="255"/>
      <c r="C378" s="258"/>
      <c r="D378" s="259"/>
      <c r="E378" s="253"/>
      <c r="F378" s="253"/>
      <c r="G378" s="253"/>
      <c r="H378" s="253"/>
      <c r="I378" s="253"/>
      <c r="J378" s="253"/>
      <c r="K378" s="253"/>
      <c r="L378" s="253"/>
      <c r="M378" s="253"/>
      <c r="N378" s="253"/>
      <c r="O378" s="253"/>
      <c r="P378" s="253"/>
      <c r="Q378" s="253"/>
      <c r="R378" s="253"/>
    </row>
    <row r="379" spans="2:18" x14ac:dyDescent="0.2">
      <c r="B379" s="255"/>
      <c r="C379" s="258" t="s">
        <v>890</v>
      </c>
      <c r="D379" s="259" t="s">
        <v>1528</v>
      </c>
      <c r="E379" s="253">
        <v>9.68</v>
      </c>
      <c r="F379" s="253">
        <v>10.18</v>
      </c>
      <c r="G379" s="253">
        <v>9.74</v>
      </c>
      <c r="H379" s="253">
        <v>10.24</v>
      </c>
      <c r="I379" s="253">
        <v>9.76</v>
      </c>
      <c r="J379" s="253">
        <v>10.26</v>
      </c>
      <c r="K379" s="253">
        <v>9.84</v>
      </c>
      <c r="L379" s="253">
        <v>10.09</v>
      </c>
      <c r="M379" s="253">
        <v>9.86</v>
      </c>
      <c r="N379" s="253">
        <v>10.11</v>
      </c>
      <c r="O379" s="253">
        <v>9.8800000000000008</v>
      </c>
      <c r="P379" s="253">
        <v>10.38</v>
      </c>
      <c r="Q379" s="253">
        <v>9.91</v>
      </c>
      <c r="R379" s="253">
        <v>10.41</v>
      </c>
    </row>
    <row r="380" spans="2:18" x14ac:dyDescent="0.2">
      <c r="B380" s="255"/>
      <c r="C380" s="258"/>
      <c r="D380" s="259" t="s">
        <v>1526</v>
      </c>
      <c r="E380" s="253">
        <v>10</v>
      </c>
      <c r="F380" s="253">
        <v>10.5</v>
      </c>
      <c r="G380" s="253">
        <v>9.98</v>
      </c>
      <c r="H380" s="253">
        <v>10.48</v>
      </c>
      <c r="I380" s="253">
        <v>9.94</v>
      </c>
      <c r="J380" s="253">
        <v>10.44</v>
      </c>
      <c r="K380" s="253">
        <v>9.93</v>
      </c>
      <c r="L380" s="253">
        <v>10.18</v>
      </c>
      <c r="M380" s="253">
        <v>9.93</v>
      </c>
      <c r="N380" s="253">
        <v>10.18</v>
      </c>
      <c r="O380" s="253">
        <v>9.94</v>
      </c>
      <c r="P380" s="253">
        <v>10.44</v>
      </c>
      <c r="Q380" s="253">
        <v>9.9700000000000006</v>
      </c>
      <c r="R380" s="253">
        <v>10.47</v>
      </c>
    </row>
    <row r="381" spans="2:18" x14ac:dyDescent="0.2">
      <c r="B381" s="255"/>
      <c r="C381" s="258"/>
      <c r="D381" s="259"/>
      <c r="E381" s="253"/>
      <c r="F381" s="253"/>
      <c r="G381" s="253"/>
      <c r="H381" s="253"/>
      <c r="I381" s="253"/>
      <c r="J381" s="253"/>
      <c r="K381" s="253"/>
      <c r="L381" s="253"/>
      <c r="M381" s="253"/>
      <c r="N381" s="253"/>
      <c r="O381" s="253"/>
      <c r="P381" s="253"/>
      <c r="Q381" s="253"/>
      <c r="R381" s="253"/>
    </row>
    <row r="382" spans="2:18" x14ac:dyDescent="0.2">
      <c r="B382" s="255"/>
      <c r="C382" s="258" t="s">
        <v>891</v>
      </c>
      <c r="D382" s="259" t="s">
        <v>1528</v>
      </c>
      <c r="E382" s="253">
        <v>9.81</v>
      </c>
      <c r="F382" s="253">
        <v>10.31</v>
      </c>
      <c r="G382" s="253">
        <v>9.85</v>
      </c>
      <c r="H382" s="253">
        <v>10.35</v>
      </c>
      <c r="I382" s="253">
        <v>9.8699999999999992</v>
      </c>
      <c r="J382" s="253">
        <v>10.37</v>
      </c>
      <c r="K382" s="253">
        <v>9.93</v>
      </c>
      <c r="L382" s="253">
        <v>10.18</v>
      </c>
      <c r="M382" s="253">
        <v>9.93</v>
      </c>
      <c r="N382" s="253">
        <v>10.18</v>
      </c>
      <c r="O382" s="253">
        <v>9.94</v>
      </c>
      <c r="P382" s="253">
        <v>10.44</v>
      </c>
      <c r="Q382" s="253">
        <v>9.9600000000000009</v>
      </c>
      <c r="R382" s="253">
        <v>10.46</v>
      </c>
    </row>
    <row r="383" spans="2:18" x14ac:dyDescent="0.2">
      <c r="B383" s="255"/>
      <c r="C383" s="258"/>
      <c r="D383" s="259" t="s">
        <v>1526</v>
      </c>
      <c r="E383" s="253">
        <v>9.86</v>
      </c>
      <c r="F383" s="253">
        <v>10.36</v>
      </c>
      <c r="G383" s="253">
        <v>9.85</v>
      </c>
      <c r="H383" s="253">
        <v>10.35</v>
      </c>
      <c r="I383" s="253">
        <v>9.8800000000000008</v>
      </c>
      <c r="J383" s="253">
        <v>10.38</v>
      </c>
      <c r="K383" s="253">
        <v>9.92</v>
      </c>
      <c r="L383" s="253">
        <v>10.17</v>
      </c>
      <c r="M383" s="253">
        <v>9.94</v>
      </c>
      <c r="N383" s="253">
        <v>10.19</v>
      </c>
      <c r="O383" s="253">
        <v>9.93</v>
      </c>
      <c r="P383" s="253">
        <v>10.43</v>
      </c>
      <c r="Q383" s="253">
        <v>9.9499999999999993</v>
      </c>
      <c r="R383" s="253">
        <v>10.45</v>
      </c>
    </row>
    <row r="384" spans="2:18" x14ac:dyDescent="0.2">
      <c r="B384" s="255"/>
      <c r="C384" s="258"/>
      <c r="D384" s="259"/>
      <c r="E384" s="253"/>
      <c r="F384" s="253"/>
      <c r="G384" s="253"/>
      <c r="H384" s="253"/>
      <c r="I384" s="253"/>
      <c r="J384" s="253"/>
      <c r="K384" s="253"/>
      <c r="L384" s="253"/>
      <c r="M384" s="253"/>
      <c r="N384" s="253"/>
      <c r="O384" s="253"/>
      <c r="P384" s="253"/>
      <c r="Q384" s="253"/>
      <c r="R384" s="253"/>
    </row>
    <row r="385" spans="2:18" x14ac:dyDescent="0.2">
      <c r="B385" s="255"/>
      <c r="C385" s="258" t="s">
        <v>883</v>
      </c>
      <c r="D385" s="259" t="s">
        <v>1528</v>
      </c>
      <c r="E385" s="253">
        <v>9.7100000000000009</v>
      </c>
      <c r="F385" s="253">
        <v>10.210000000000001</v>
      </c>
      <c r="G385" s="253">
        <v>9.7899999999999991</v>
      </c>
      <c r="H385" s="253">
        <v>10.29</v>
      </c>
      <c r="I385" s="253">
        <v>9.85</v>
      </c>
      <c r="J385" s="253">
        <v>10.35</v>
      </c>
      <c r="K385" s="253">
        <v>9.92</v>
      </c>
      <c r="L385" s="253">
        <v>10.17</v>
      </c>
      <c r="M385" s="253">
        <v>9.92</v>
      </c>
      <c r="N385" s="253">
        <v>10.17</v>
      </c>
      <c r="O385" s="253">
        <v>9.93</v>
      </c>
      <c r="P385" s="253">
        <v>10.43</v>
      </c>
      <c r="Q385" s="253">
        <v>9.94</v>
      </c>
      <c r="R385" s="253">
        <v>10.44</v>
      </c>
    </row>
    <row r="386" spans="2:18" x14ac:dyDescent="0.2">
      <c r="B386" s="255"/>
      <c r="C386" s="258"/>
      <c r="D386" s="259" t="s">
        <v>1526</v>
      </c>
      <c r="E386" s="253">
        <v>9.84</v>
      </c>
      <c r="F386" s="253">
        <v>10.34</v>
      </c>
      <c r="G386" s="253">
        <v>9.86</v>
      </c>
      <c r="H386" s="253">
        <v>10.36</v>
      </c>
      <c r="I386" s="253">
        <v>9.8800000000000008</v>
      </c>
      <c r="J386" s="253">
        <v>10.38</v>
      </c>
      <c r="K386" s="253">
        <v>9.93</v>
      </c>
      <c r="L386" s="253">
        <v>10.18</v>
      </c>
      <c r="M386" s="253">
        <v>9.92</v>
      </c>
      <c r="N386" s="253">
        <v>10.17</v>
      </c>
      <c r="O386" s="253">
        <v>9.94</v>
      </c>
      <c r="P386" s="253">
        <v>10.44</v>
      </c>
      <c r="Q386" s="253">
        <v>9.9499999999999993</v>
      </c>
      <c r="R386" s="253">
        <v>10.45</v>
      </c>
    </row>
    <row r="387" spans="2:18" x14ac:dyDescent="0.2">
      <c r="B387" s="255"/>
      <c r="C387" s="258"/>
      <c r="D387" s="259"/>
      <c r="E387" s="253"/>
      <c r="F387" s="253"/>
      <c r="G387" s="253"/>
      <c r="H387" s="253"/>
      <c r="I387" s="253"/>
      <c r="J387" s="253"/>
      <c r="K387" s="253"/>
      <c r="L387" s="253"/>
      <c r="M387" s="253"/>
      <c r="N387" s="253"/>
      <c r="O387" s="253"/>
      <c r="P387" s="253"/>
      <c r="Q387" s="253"/>
      <c r="R387" s="253"/>
    </row>
    <row r="388" spans="2:18" x14ac:dyDescent="0.2">
      <c r="B388" s="255"/>
      <c r="C388" s="258" t="s">
        <v>464</v>
      </c>
      <c r="D388" s="259" t="s">
        <v>1528</v>
      </c>
      <c r="E388" s="253">
        <v>9.42</v>
      </c>
      <c r="F388" s="253">
        <v>9.92</v>
      </c>
      <c r="G388" s="253">
        <v>9.58</v>
      </c>
      <c r="H388" s="253">
        <v>10.08</v>
      </c>
      <c r="I388" s="253">
        <v>9.73</v>
      </c>
      <c r="J388" s="253">
        <v>10.23</v>
      </c>
      <c r="K388" s="253">
        <v>9.92</v>
      </c>
      <c r="L388" s="253">
        <v>10.17</v>
      </c>
      <c r="M388" s="253">
        <v>9.92</v>
      </c>
      <c r="N388" s="253">
        <v>10.17</v>
      </c>
      <c r="O388" s="253">
        <v>9.92</v>
      </c>
      <c r="P388" s="253">
        <v>10.42</v>
      </c>
      <c r="Q388" s="253">
        <v>9.9499999999999993</v>
      </c>
      <c r="R388" s="253">
        <v>10.45</v>
      </c>
    </row>
    <row r="389" spans="2:18" x14ac:dyDescent="0.2">
      <c r="B389" s="255"/>
      <c r="C389" s="258"/>
      <c r="D389" s="259" t="s">
        <v>1526</v>
      </c>
      <c r="E389" s="253">
        <v>9.5399999999999991</v>
      </c>
      <c r="F389" s="253">
        <v>10.039999999999999</v>
      </c>
      <c r="G389" s="253">
        <v>9.6300000000000008</v>
      </c>
      <c r="H389" s="253">
        <v>10.130000000000001</v>
      </c>
      <c r="I389" s="253">
        <v>9.73</v>
      </c>
      <c r="J389" s="253">
        <v>10.23</v>
      </c>
      <c r="K389" s="253">
        <v>9.92</v>
      </c>
      <c r="L389" s="253">
        <v>10.17</v>
      </c>
      <c r="M389" s="253">
        <v>9.92</v>
      </c>
      <c r="N389" s="253">
        <v>10.17</v>
      </c>
      <c r="O389" s="253">
        <v>9.92</v>
      </c>
      <c r="P389" s="253">
        <v>10.42</v>
      </c>
      <c r="Q389" s="253">
        <v>9.94</v>
      </c>
      <c r="R389" s="253">
        <v>10.44</v>
      </c>
    </row>
    <row r="390" spans="2:18" x14ac:dyDescent="0.2">
      <c r="B390" s="255"/>
      <c r="C390" s="258"/>
      <c r="D390" s="259"/>
      <c r="E390" s="253"/>
      <c r="F390" s="253"/>
      <c r="G390" s="253"/>
      <c r="H390" s="253"/>
      <c r="I390" s="253"/>
      <c r="J390" s="253"/>
      <c r="K390" s="253"/>
      <c r="L390" s="253"/>
      <c r="M390" s="253"/>
      <c r="N390" s="253"/>
      <c r="O390" s="253"/>
      <c r="P390" s="253"/>
      <c r="Q390" s="253"/>
      <c r="R390" s="253"/>
    </row>
    <row r="391" spans="2:18" x14ac:dyDescent="0.2">
      <c r="B391" s="255"/>
      <c r="C391" s="258" t="s">
        <v>884</v>
      </c>
      <c r="D391" s="259" t="s">
        <v>1528</v>
      </c>
      <c r="E391" s="253">
        <v>9.4</v>
      </c>
      <c r="F391" s="253">
        <v>9.9</v>
      </c>
      <c r="G391" s="253">
        <v>9.5500000000000007</v>
      </c>
      <c r="H391" s="253">
        <v>10.050000000000001</v>
      </c>
      <c r="I391" s="253">
        <v>9.6999999999999993</v>
      </c>
      <c r="J391" s="253">
        <v>10.199999999999999</v>
      </c>
      <c r="K391" s="253">
        <v>9.92</v>
      </c>
      <c r="L391" s="253">
        <v>10.17</v>
      </c>
      <c r="M391" s="253">
        <v>9.92</v>
      </c>
      <c r="N391" s="253">
        <v>10.17</v>
      </c>
      <c r="O391" s="253">
        <v>9.93</v>
      </c>
      <c r="P391" s="253">
        <v>10.43</v>
      </c>
      <c r="Q391" s="253">
        <v>9.9499999999999993</v>
      </c>
      <c r="R391" s="253">
        <v>10.45</v>
      </c>
    </row>
    <row r="392" spans="2:18" x14ac:dyDescent="0.2">
      <c r="B392" s="255"/>
      <c r="C392" s="258"/>
      <c r="D392" s="259" t="s">
        <v>1526</v>
      </c>
      <c r="E392" s="253">
        <v>9.5299999999999994</v>
      </c>
      <c r="F392" s="253">
        <v>10.029999999999999</v>
      </c>
      <c r="G392" s="253">
        <v>9.57</v>
      </c>
      <c r="H392" s="253">
        <v>10.07</v>
      </c>
      <c r="I392" s="253">
        <v>9.7100000000000009</v>
      </c>
      <c r="J392" s="253">
        <v>10.210000000000001</v>
      </c>
      <c r="K392" s="253">
        <v>9.92</v>
      </c>
      <c r="L392" s="253">
        <v>10.17</v>
      </c>
      <c r="M392" s="253">
        <v>9.92</v>
      </c>
      <c r="N392" s="253">
        <v>10.17</v>
      </c>
      <c r="O392" s="253">
        <v>9.94</v>
      </c>
      <c r="P392" s="253">
        <v>10.44</v>
      </c>
      <c r="Q392" s="253">
        <v>9.9600000000000009</v>
      </c>
      <c r="R392" s="253">
        <v>10.46</v>
      </c>
    </row>
    <row r="393" spans="2:18" x14ac:dyDescent="0.2">
      <c r="B393" s="255"/>
      <c r="C393" s="258"/>
      <c r="D393" s="259"/>
      <c r="E393" s="253"/>
      <c r="F393" s="253"/>
      <c r="G393" s="253"/>
      <c r="H393" s="253"/>
      <c r="I393" s="253"/>
      <c r="J393" s="253"/>
      <c r="K393" s="253"/>
      <c r="L393" s="253"/>
      <c r="M393" s="253"/>
      <c r="N393" s="253"/>
      <c r="O393" s="253"/>
      <c r="P393" s="253"/>
      <c r="Q393" s="253"/>
      <c r="R393" s="253"/>
    </row>
    <row r="394" spans="2:18" x14ac:dyDescent="0.2">
      <c r="B394" s="255"/>
      <c r="C394" s="258" t="s">
        <v>885</v>
      </c>
      <c r="D394" s="259" t="s">
        <v>1528</v>
      </c>
      <c r="E394" s="253">
        <v>9.66</v>
      </c>
      <c r="F394" s="253">
        <v>10.16</v>
      </c>
      <c r="G394" s="253">
        <v>9.7100000000000009</v>
      </c>
      <c r="H394" s="253">
        <v>10.210000000000001</v>
      </c>
      <c r="I394" s="253">
        <v>9.75</v>
      </c>
      <c r="J394" s="253">
        <v>10.25</v>
      </c>
      <c r="K394" s="253">
        <v>9.92</v>
      </c>
      <c r="L394" s="253">
        <v>10.17</v>
      </c>
      <c r="M394" s="253">
        <v>9.93</v>
      </c>
      <c r="N394" s="253">
        <v>10.18</v>
      </c>
      <c r="O394" s="253">
        <v>9.94</v>
      </c>
      <c r="P394" s="253">
        <v>10.44</v>
      </c>
      <c r="Q394" s="253">
        <v>9.98</v>
      </c>
      <c r="R394" s="253">
        <v>10.48</v>
      </c>
    </row>
    <row r="395" spans="2:18" x14ac:dyDescent="0.2">
      <c r="B395" s="255"/>
      <c r="C395" s="258"/>
      <c r="D395" s="259" t="s">
        <v>1526</v>
      </c>
      <c r="E395" s="253">
        <v>9.61</v>
      </c>
      <c r="F395" s="253">
        <v>10.11</v>
      </c>
      <c r="G395" s="253">
        <v>9.7100000000000009</v>
      </c>
      <c r="H395" s="253">
        <v>10.210000000000001</v>
      </c>
      <c r="I395" s="253">
        <v>9.74</v>
      </c>
      <c r="J395" s="253">
        <v>10.24</v>
      </c>
      <c r="K395" s="253">
        <v>9.91</v>
      </c>
      <c r="L395" s="253">
        <v>10.16</v>
      </c>
      <c r="M395" s="253">
        <v>9.93</v>
      </c>
      <c r="N395" s="253">
        <v>10.18</v>
      </c>
      <c r="O395" s="253">
        <v>9.9499999999999993</v>
      </c>
      <c r="P395" s="253">
        <v>10.45</v>
      </c>
      <c r="Q395" s="253">
        <v>9.9700000000000006</v>
      </c>
      <c r="R395" s="253">
        <v>10.47</v>
      </c>
    </row>
    <row r="396" spans="2:18" x14ac:dyDescent="0.2">
      <c r="B396" s="255"/>
      <c r="C396" s="258"/>
      <c r="D396" s="259"/>
      <c r="E396" s="253"/>
      <c r="F396" s="253"/>
      <c r="G396" s="253"/>
      <c r="H396" s="253"/>
      <c r="I396" s="253"/>
      <c r="J396" s="253"/>
      <c r="K396" s="253"/>
      <c r="L396" s="253"/>
      <c r="M396" s="253"/>
      <c r="N396" s="253"/>
      <c r="O396" s="253"/>
      <c r="P396" s="253"/>
      <c r="Q396" s="253"/>
      <c r="R396" s="253"/>
    </row>
    <row r="397" spans="2:18" x14ac:dyDescent="0.2">
      <c r="B397" s="255"/>
      <c r="C397" s="258" t="s">
        <v>886</v>
      </c>
      <c r="D397" s="259" t="s">
        <v>1528</v>
      </c>
      <c r="E397" s="253">
        <v>9.65</v>
      </c>
      <c r="F397" s="253">
        <v>10.15</v>
      </c>
      <c r="G397" s="253">
        <v>9.74</v>
      </c>
      <c r="H397" s="253">
        <v>10.24</v>
      </c>
      <c r="I397" s="253">
        <v>9.8000000000000007</v>
      </c>
      <c r="J397" s="253">
        <v>10.3</v>
      </c>
      <c r="K397" s="253">
        <v>9.93</v>
      </c>
      <c r="L397" s="253">
        <v>10.18</v>
      </c>
      <c r="M397" s="253">
        <v>9.93</v>
      </c>
      <c r="N397" s="253">
        <v>10.18</v>
      </c>
      <c r="O397" s="253">
        <v>9.9499999999999993</v>
      </c>
      <c r="P397" s="253">
        <v>10.45</v>
      </c>
      <c r="Q397" s="253">
        <v>10</v>
      </c>
      <c r="R397" s="253">
        <v>10.5</v>
      </c>
    </row>
    <row r="398" spans="2:18" x14ac:dyDescent="0.2">
      <c r="B398" s="255"/>
      <c r="C398" s="258"/>
      <c r="D398" s="259" t="s">
        <v>1526</v>
      </c>
      <c r="E398" s="253">
        <v>9.9700000000000006</v>
      </c>
      <c r="F398" s="253">
        <v>10.47</v>
      </c>
      <c r="G398" s="253">
        <v>9.9499999999999993</v>
      </c>
      <c r="H398" s="253">
        <v>10.45</v>
      </c>
      <c r="I398" s="253">
        <v>9.93</v>
      </c>
      <c r="J398" s="253">
        <v>10.43</v>
      </c>
      <c r="K398" s="253">
        <v>9.93</v>
      </c>
      <c r="L398" s="253">
        <v>10.18</v>
      </c>
      <c r="M398" s="253">
        <v>9.94</v>
      </c>
      <c r="N398" s="253">
        <v>10.19</v>
      </c>
      <c r="O398" s="253">
        <v>9.9499999999999993</v>
      </c>
      <c r="P398" s="253">
        <v>10.45</v>
      </c>
      <c r="Q398" s="253">
        <v>10</v>
      </c>
      <c r="R398" s="253">
        <v>10.5</v>
      </c>
    </row>
    <row r="399" spans="2:18" x14ac:dyDescent="0.2">
      <c r="B399" s="255"/>
      <c r="C399" s="258"/>
      <c r="D399" s="259"/>
      <c r="E399" s="253"/>
      <c r="F399" s="253"/>
      <c r="G399" s="253"/>
      <c r="H399" s="253"/>
      <c r="I399" s="253"/>
      <c r="J399" s="253"/>
      <c r="K399" s="253"/>
      <c r="L399" s="253"/>
      <c r="M399" s="253"/>
      <c r="N399" s="253"/>
      <c r="O399" s="253"/>
      <c r="P399" s="253"/>
      <c r="Q399" s="253"/>
      <c r="R399" s="253"/>
    </row>
    <row r="400" spans="2:18" x14ac:dyDescent="0.2">
      <c r="B400" s="255"/>
      <c r="C400" s="258" t="s">
        <v>887</v>
      </c>
      <c r="D400" s="259" t="s">
        <v>1528</v>
      </c>
      <c r="E400" s="253">
        <v>9.57</v>
      </c>
      <c r="F400" s="253">
        <v>10.07</v>
      </c>
      <c r="G400" s="253">
        <v>9.68</v>
      </c>
      <c r="H400" s="253">
        <v>10.18</v>
      </c>
      <c r="I400" s="253">
        <v>9.7899999999999991</v>
      </c>
      <c r="J400" s="253">
        <v>10.29</v>
      </c>
      <c r="K400" s="253">
        <v>9.94</v>
      </c>
      <c r="L400" s="253">
        <v>10.19</v>
      </c>
      <c r="M400" s="253">
        <v>9.94</v>
      </c>
      <c r="N400" s="253">
        <v>10.19</v>
      </c>
      <c r="O400" s="253">
        <v>9.9499999999999993</v>
      </c>
      <c r="P400" s="253">
        <v>10.45</v>
      </c>
      <c r="Q400" s="253">
        <v>10</v>
      </c>
      <c r="R400" s="253">
        <v>10.5</v>
      </c>
    </row>
    <row r="401" spans="2:18" x14ac:dyDescent="0.2">
      <c r="B401" s="255"/>
      <c r="C401" s="258"/>
      <c r="D401" s="259" t="s">
        <v>1526</v>
      </c>
      <c r="E401" s="253">
        <v>9.7200000000000006</v>
      </c>
      <c r="F401" s="253">
        <v>10.220000000000001</v>
      </c>
      <c r="G401" s="253">
        <v>9.74</v>
      </c>
      <c r="H401" s="253">
        <v>10.24</v>
      </c>
      <c r="I401" s="253">
        <v>9.7899999999999991</v>
      </c>
      <c r="J401" s="253">
        <v>10.29</v>
      </c>
      <c r="K401" s="253">
        <v>9.9</v>
      </c>
      <c r="L401" s="253">
        <v>10.15</v>
      </c>
      <c r="M401" s="253">
        <v>9.91</v>
      </c>
      <c r="N401" s="253">
        <v>10.16</v>
      </c>
      <c r="O401" s="253">
        <v>9.93</v>
      </c>
      <c r="P401" s="253">
        <v>10.43</v>
      </c>
      <c r="Q401" s="253">
        <v>9.9499999999999993</v>
      </c>
      <c r="R401" s="253">
        <v>10.45</v>
      </c>
    </row>
    <row r="402" spans="2:18" x14ac:dyDescent="0.2">
      <c r="B402" s="255"/>
      <c r="C402" s="258"/>
      <c r="D402" s="259"/>
      <c r="E402" s="253"/>
      <c r="F402" s="253"/>
      <c r="G402" s="253"/>
      <c r="H402" s="253"/>
      <c r="I402" s="253"/>
      <c r="J402" s="253"/>
      <c r="K402" s="253"/>
      <c r="L402" s="253"/>
      <c r="M402" s="253"/>
      <c r="N402" s="253"/>
      <c r="O402" s="253"/>
      <c r="P402" s="253"/>
      <c r="Q402" s="253"/>
      <c r="R402" s="253"/>
    </row>
    <row r="403" spans="2:18" x14ac:dyDescent="0.2">
      <c r="B403" s="255"/>
      <c r="C403" s="258" t="s">
        <v>888</v>
      </c>
      <c r="D403" s="259" t="s">
        <v>1528</v>
      </c>
      <c r="E403" s="253">
        <v>9.35</v>
      </c>
      <c r="F403" s="253">
        <v>9.85</v>
      </c>
      <c r="G403" s="253">
        <v>9.41</v>
      </c>
      <c r="H403" s="253">
        <v>9.91</v>
      </c>
      <c r="I403" s="253">
        <v>9.49</v>
      </c>
      <c r="J403" s="253">
        <v>9.99</v>
      </c>
      <c r="K403" s="253">
        <v>9.58</v>
      </c>
      <c r="L403" s="253">
        <v>9.83</v>
      </c>
      <c r="M403" s="253">
        <v>9.61</v>
      </c>
      <c r="N403" s="253">
        <v>9.86</v>
      </c>
      <c r="O403" s="253">
        <v>9.6300000000000008</v>
      </c>
      <c r="P403" s="253">
        <v>10.130000000000001</v>
      </c>
      <c r="Q403" s="253">
        <v>9.64</v>
      </c>
      <c r="R403" s="253">
        <v>10.14</v>
      </c>
    </row>
    <row r="404" spans="2:18" x14ac:dyDescent="0.2">
      <c r="B404" s="255"/>
      <c r="C404" s="258"/>
      <c r="D404" s="259" t="s">
        <v>1526</v>
      </c>
      <c r="E404" s="253">
        <v>9.26</v>
      </c>
      <c r="F404" s="253">
        <v>9.76</v>
      </c>
      <c r="G404" s="253">
        <v>9.2899999999999991</v>
      </c>
      <c r="H404" s="253">
        <v>9.7899999999999991</v>
      </c>
      <c r="I404" s="253">
        <v>9.33</v>
      </c>
      <c r="J404" s="253">
        <v>9.83</v>
      </c>
      <c r="K404" s="253">
        <v>9.39</v>
      </c>
      <c r="L404" s="253">
        <v>9.64</v>
      </c>
      <c r="M404" s="253">
        <v>9.42</v>
      </c>
      <c r="N404" s="253">
        <v>9.67</v>
      </c>
      <c r="O404" s="253">
        <v>9.44</v>
      </c>
      <c r="P404" s="253">
        <v>9.94</v>
      </c>
      <c r="Q404" s="253">
        <v>9.4499999999999993</v>
      </c>
      <c r="R404" s="253">
        <v>9.9499999999999993</v>
      </c>
    </row>
    <row r="405" spans="2:18" x14ac:dyDescent="0.2">
      <c r="B405" s="255"/>
      <c r="C405" s="258"/>
      <c r="D405" s="259"/>
      <c r="E405" s="253"/>
      <c r="F405" s="253"/>
      <c r="G405" s="253"/>
      <c r="H405" s="253"/>
      <c r="I405" s="253"/>
      <c r="J405" s="253"/>
      <c r="K405" s="253"/>
      <c r="L405" s="253"/>
      <c r="M405" s="253"/>
      <c r="N405" s="253"/>
      <c r="O405" s="253"/>
      <c r="P405" s="253"/>
      <c r="Q405" s="253"/>
      <c r="R405" s="253"/>
    </row>
    <row r="406" spans="2:18" x14ac:dyDescent="0.2">
      <c r="B406" s="255"/>
      <c r="C406" s="258" t="s">
        <v>465</v>
      </c>
      <c r="D406" s="259" t="s">
        <v>1528</v>
      </c>
      <c r="E406" s="253">
        <v>9.2899999999999991</v>
      </c>
      <c r="F406" s="253">
        <v>9.7899999999999991</v>
      </c>
      <c r="G406" s="253">
        <v>9.32</v>
      </c>
      <c r="H406" s="253">
        <v>9.82</v>
      </c>
      <c r="I406" s="253">
        <v>9.36</v>
      </c>
      <c r="J406" s="253">
        <v>9.86</v>
      </c>
      <c r="K406" s="253">
        <v>9.39</v>
      </c>
      <c r="L406" s="253">
        <v>9.64</v>
      </c>
      <c r="M406" s="253">
        <v>9.4</v>
      </c>
      <c r="N406" s="253">
        <v>9.65</v>
      </c>
      <c r="O406" s="253">
        <v>9.43</v>
      </c>
      <c r="P406" s="253">
        <v>9.93</v>
      </c>
      <c r="Q406" s="253">
        <v>9.4499999999999993</v>
      </c>
      <c r="R406" s="253">
        <v>9.9499999999999993</v>
      </c>
    </row>
    <row r="407" spans="2:18" x14ac:dyDescent="0.2">
      <c r="B407" s="257"/>
      <c r="C407" s="258"/>
      <c r="D407" s="259" t="s">
        <v>1526</v>
      </c>
      <c r="E407" s="253">
        <v>9.4700000000000006</v>
      </c>
      <c r="F407" s="253">
        <v>9.9700000000000006</v>
      </c>
      <c r="G407" s="253">
        <v>9.4499999999999993</v>
      </c>
      <c r="H407" s="253">
        <v>9.9499999999999993</v>
      </c>
      <c r="I407" s="253">
        <v>9.4</v>
      </c>
      <c r="J407" s="253">
        <v>9.9</v>
      </c>
      <c r="K407" s="253">
        <v>9.3800000000000008</v>
      </c>
      <c r="L407" s="253">
        <v>9.6300000000000008</v>
      </c>
      <c r="M407" s="253">
        <v>9.3800000000000008</v>
      </c>
      <c r="N407" s="253">
        <v>9.6300000000000008</v>
      </c>
      <c r="O407" s="253">
        <v>9.39</v>
      </c>
      <c r="P407" s="253">
        <v>9.89</v>
      </c>
      <c r="Q407" s="253">
        <v>9.4</v>
      </c>
      <c r="R407" s="253">
        <v>9.9</v>
      </c>
    </row>
    <row r="408" spans="2:18" x14ac:dyDescent="0.2">
      <c r="E408" s="253"/>
      <c r="F408" s="253"/>
      <c r="G408" s="253"/>
      <c r="H408" s="253"/>
      <c r="I408" s="253"/>
      <c r="J408" s="253"/>
      <c r="K408" s="253"/>
      <c r="L408" s="253"/>
      <c r="M408" s="253"/>
      <c r="N408" s="253"/>
      <c r="O408" s="253"/>
      <c r="P408" s="253"/>
      <c r="Q408" s="253"/>
      <c r="R408" s="253"/>
    </row>
    <row r="409" spans="2:18" x14ac:dyDescent="0.2">
      <c r="B409" s="257">
        <v>2015</v>
      </c>
      <c r="C409" s="258" t="s">
        <v>851</v>
      </c>
      <c r="D409" s="259" t="s">
        <v>1528</v>
      </c>
      <c r="E409" s="253">
        <v>8.98</v>
      </c>
      <c r="F409" s="253">
        <v>9.48</v>
      </c>
      <c r="G409" s="253">
        <v>8.99</v>
      </c>
      <c r="H409" s="253">
        <v>9.49</v>
      </c>
      <c r="I409" s="253">
        <v>8.9700000000000006</v>
      </c>
      <c r="J409" s="253">
        <v>9.4700000000000006</v>
      </c>
      <c r="K409" s="253">
        <v>8.93</v>
      </c>
      <c r="L409" s="253">
        <v>9.18</v>
      </c>
      <c r="M409" s="253">
        <v>8.93</v>
      </c>
      <c r="N409" s="253">
        <v>9.18</v>
      </c>
      <c r="O409" s="253">
        <v>8.89</v>
      </c>
      <c r="P409" s="253">
        <v>9.39</v>
      </c>
      <c r="Q409" s="253">
        <v>8.8800000000000008</v>
      </c>
      <c r="R409" s="253">
        <v>9.3800000000000008</v>
      </c>
    </row>
    <row r="410" spans="2:18" x14ac:dyDescent="0.2">
      <c r="B410" s="255"/>
      <c r="C410" s="256"/>
      <c r="D410" s="259" t="s">
        <v>1526</v>
      </c>
      <c r="E410" s="253">
        <v>8.18</v>
      </c>
      <c r="F410" s="253">
        <v>8.68</v>
      </c>
      <c r="G410" s="253">
        <v>8.2200000000000006</v>
      </c>
      <c r="H410" s="253">
        <v>8.7200000000000006</v>
      </c>
      <c r="I410" s="253">
        <v>8.26</v>
      </c>
      <c r="J410" s="253">
        <v>8.76</v>
      </c>
      <c r="K410" s="253">
        <v>8.31</v>
      </c>
      <c r="L410" s="253">
        <v>8.56</v>
      </c>
      <c r="M410" s="253">
        <v>8.33</v>
      </c>
      <c r="N410" s="253">
        <v>8.58</v>
      </c>
      <c r="O410" s="253">
        <v>8.35</v>
      </c>
      <c r="P410" s="253">
        <v>8.85</v>
      </c>
      <c r="Q410" s="253">
        <v>8.36</v>
      </c>
      <c r="R410" s="253">
        <v>8.86</v>
      </c>
    </row>
    <row r="411" spans="2:18" x14ac:dyDescent="0.2">
      <c r="B411" s="255"/>
      <c r="C411" s="256"/>
      <c r="D411" s="259"/>
      <c r="E411" s="253"/>
      <c r="F411" s="253"/>
      <c r="G411" s="253"/>
      <c r="H411" s="253"/>
      <c r="I411" s="253"/>
      <c r="J411" s="253"/>
      <c r="K411" s="253"/>
      <c r="L411" s="253"/>
      <c r="M411" s="253"/>
      <c r="N411" s="253"/>
      <c r="O411" s="253"/>
      <c r="P411" s="253"/>
      <c r="Q411" s="253"/>
      <c r="R411" s="253"/>
    </row>
    <row r="412" spans="2:18" x14ac:dyDescent="0.2">
      <c r="B412" s="255"/>
      <c r="C412" s="258" t="s">
        <v>889</v>
      </c>
      <c r="D412" s="259" t="s">
        <v>1528</v>
      </c>
      <c r="E412" s="253">
        <v>7.93</v>
      </c>
      <c r="F412" s="253">
        <v>8.43</v>
      </c>
      <c r="G412" s="253">
        <v>8.02</v>
      </c>
      <c r="H412" s="253">
        <v>8.52</v>
      </c>
      <c r="I412" s="253">
        <v>8.09</v>
      </c>
      <c r="J412" s="253">
        <v>8.59</v>
      </c>
      <c r="K412" s="253">
        <v>8.23</v>
      </c>
      <c r="L412" s="253">
        <v>8.48</v>
      </c>
      <c r="M412" s="253">
        <v>8.24</v>
      </c>
      <c r="N412" s="253">
        <v>8.49</v>
      </c>
      <c r="O412" s="253">
        <v>8.26</v>
      </c>
      <c r="P412" s="253">
        <v>8.76</v>
      </c>
      <c r="Q412" s="253">
        <v>8.26</v>
      </c>
      <c r="R412" s="253">
        <v>8.76</v>
      </c>
    </row>
    <row r="413" spans="2:18" x14ac:dyDescent="0.2">
      <c r="B413" s="255"/>
      <c r="C413" s="258"/>
      <c r="D413" s="259" t="s">
        <v>1526</v>
      </c>
      <c r="E413" s="253">
        <v>7.9</v>
      </c>
      <c r="F413" s="253">
        <v>8.4</v>
      </c>
      <c r="G413" s="253">
        <v>7.97</v>
      </c>
      <c r="H413" s="253">
        <v>8.4700000000000006</v>
      </c>
      <c r="I413" s="253">
        <v>8</v>
      </c>
      <c r="J413" s="253">
        <v>8.5</v>
      </c>
      <c r="K413" s="253">
        <v>8.19</v>
      </c>
      <c r="L413" s="253">
        <v>8.44</v>
      </c>
      <c r="M413" s="253">
        <v>8.19</v>
      </c>
      <c r="N413" s="253">
        <v>8.44</v>
      </c>
      <c r="O413" s="253">
        <v>8.1999999999999993</v>
      </c>
      <c r="P413" s="253">
        <v>8.6999999999999993</v>
      </c>
      <c r="Q413" s="253">
        <v>8.18</v>
      </c>
      <c r="R413" s="253">
        <v>8.68</v>
      </c>
    </row>
    <row r="414" spans="2:18" x14ac:dyDescent="0.2">
      <c r="B414" s="255"/>
      <c r="C414" s="258"/>
      <c r="D414" s="259"/>
      <c r="E414" s="253"/>
      <c r="F414" s="253"/>
      <c r="G414" s="253"/>
      <c r="H414" s="253"/>
      <c r="I414" s="253"/>
      <c r="J414" s="253"/>
      <c r="K414" s="253"/>
      <c r="L414" s="253"/>
      <c r="M414" s="253"/>
      <c r="N414" s="253"/>
      <c r="O414" s="253"/>
      <c r="P414" s="253"/>
      <c r="Q414" s="253"/>
      <c r="R414" s="253"/>
    </row>
    <row r="415" spans="2:18" x14ac:dyDescent="0.2">
      <c r="B415" s="255"/>
      <c r="C415" s="258" t="s">
        <v>890</v>
      </c>
      <c r="D415" s="259" t="s">
        <v>1528</v>
      </c>
      <c r="E415" s="253">
        <v>7.74</v>
      </c>
      <c r="F415" s="253">
        <v>8.24</v>
      </c>
      <c r="G415" s="253">
        <v>7.76</v>
      </c>
      <c r="H415" s="253">
        <v>8.26</v>
      </c>
      <c r="I415" s="253">
        <v>7.78</v>
      </c>
      <c r="J415" s="253">
        <v>8.2799999999999994</v>
      </c>
      <c r="K415" s="253">
        <v>7.94</v>
      </c>
      <c r="L415" s="253">
        <v>8.19</v>
      </c>
      <c r="M415" s="253">
        <v>7.93</v>
      </c>
      <c r="N415" s="253">
        <v>8.18</v>
      </c>
      <c r="O415" s="253">
        <v>7.9</v>
      </c>
      <c r="P415" s="253">
        <v>8.4</v>
      </c>
      <c r="Q415" s="253">
        <v>7.89</v>
      </c>
      <c r="R415" s="253">
        <v>8.39</v>
      </c>
    </row>
    <row r="416" spans="2:18" x14ac:dyDescent="0.2">
      <c r="B416" s="255"/>
      <c r="C416" s="258"/>
      <c r="D416" s="259" t="s">
        <v>1526</v>
      </c>
      <c r="E416" s="253">
        <v>7.51</v>
      </c>
      <c r="F416" s="253">
        <v>8.01</v>
      </c>
      <c r="G416" s="253">
        <v>7.51</v>
      </c>
      <c r="H416" s="253">
        <v>8.01</v>
      </c>
      <c r="I416" s="253">
        <v>7.51</v>
      </c>
      <c r="J416" s="253">
        <v>8.01</v>
      </c>
      <c r="K416" s="253">
        <v>7.74</v>
      </c>
      <c r="L416" s="253">
        <v>7.99</v>
      </c>
      <c r="M416" s="253">
        <v>7.73</v>
      </c>
      <c r="N416" s="253">
        <v>7.98</v>
      </c>
      <c r="O416" s="253">
        <v>7.74</v>
      </c>
      <c r="P416" s="253">
        <v>8.24</v>
      </c>
      <c r="Q416" s="253">
        <v>7.76</v>
      </c>
      <c r="R416" s="253">
        <v>8.26</v>
      </c>
    </row>
    <row r="417" spans="2:18" x14ac:dyDescent="0.2">
      <c r="B417" s="255"/>
      <c r="C417" s="258"/>
      <c r="D417" s="259"/>
      <c r="E417" s="253"/>
      <c r="F417" s="253"/>
      <c r="G417" s="253"/>
      <c r="H417" s="253"/>
      <c r="I417" s="253"/>
      <c r="J417" s="253"/>
      <c r="K417" s="253"/>
      <c r="L417" s="253"/>
      <c r="M417" s="253"/>
      <c r="N417" s="253"/>
      <c r="O417" s="253"/>
      <c r="P417" s="253"/>
      <c r="Q417" s="253"/>
      <c r="R417" s="253"/>
    </row>
    <row r="418" spans="2:18" x14ac:dyDescent="0.2">
      <c r="B418" s="255"/>
      <c r="C418" s="258" t="s">
        <v>891</v>
      </c>
      <c r="D418" s="259" t="s">
        <v>1528</v>
      </c>
      <c r="E418" s="253">
        <v>7.3</v>
      </c>
      <c r="F418" s="253">
        <v>7.8</v>
      </c>
      <c r="G418" s="253">
        <v>7.35</v>
      </c>
      <c r="H418" s="253">
        <v>7.85</v>
      </c>
      <c r="I418" s="253">
        <v>7.39</v>
      </c>
      <c r="J418" s="253">
        <v>7.89</v>
      </c>
      <c r="K418" s="253">
        <v>7.64</v>
      </c>
      <c r="L418" s="253">
        <v>7.89</v>
      </c>
      <c r="M418" s="253">
        <v>7.63</v>
      </c>
      <c r="N418" s="253">
        <v>7.88</v>
      </c>
      <c r="O418" s="253">
        <v>7.63</v>
      </c>
      <c r="P418" s="253">
        <v>8.1300000000000008</v>
      </c>
      <c r="Q418" s="253">
        <v>7.62</v>
      </c>
      <c r="R418" s="253">
        <v>8.1199999999999992</v>
      </c>
    </row>
    <row r="419" spans="2:18" x14ac:dyDescent="0.2">
      <c r="B419" s="255"/>
      <c r="C419" s="258"/>
      <c r="D419" s="259" t="s">
        <v>1526</v>
      </c>
      <c r="E419" s="253">
        <v>7.08</v>
      </c>
      <c r="F419" s="253">
        <v>7.58</v>
      </c>
      <c r="G419" s="253">
        <v>7.16</v>
      </c>
      <c r="H419" s="253">
        <v>7.66</v>
      </c>
      <c r="I419" s="253">
        <v>7.26</v>
      </c>
      <c r="J419" s="253">
        <v>7.76</v>
      </c>
      <c r="K419" s="253">
        <v>7.22</v>
      </c>
      <c r="L419" s="253">
        <v>7.47</v>
      </c>
      <c r="M419" s="253">
        <v>7.14</v>
      </c>
      <c r="N419" s="253">
        <v>7.39</v>
      </c>
      <c r="O419" s="253">
        <v>7.14</v>
      </c>
      <c r="P419" s="253">
        <v>7.64</v>
      </c>
      <c r="Q419" s="253">
        <v>7.11</v>
      </c>
      <c r="R419" s="253">
        <v>7.61</v>
      </c>
    </row>
    <row r="420" spans="2:18" x14ac:dyDescent="0.2">
      <c r="B420" s="255"/>
      <c r="C420" s="258"/>
      <c r="D420" s="259"/>
      <c r="E420" s="253"/>
      <c r="F420" s="253"/>
      <c r="G420" s="253"/>
      <c r="H420" s="253"/>
      <c r="I420" s="253"/>
      <c r="J420" s="253"/>
      <c r="K420" s="253"/>
      <c r="L420" s="253"/>
      <c r="M420" s="253"/>
      <c r="N420" s="253"/>
      <c r="O420" s="253"/>
      <c r="P420" s="253"/>
      <c r="Q420" s="253"/>
      <c r="R420" s="253"/>
    </row>
    <row r="421" spans="2:18" x14ac:dyDescent="0.2">
      <c r="B421" s="255"/>
      <c r="C421" s="258" t="s">
        <v>883</v>
      </c>
      <c r="D421" s="259" t="s">
        <v>1528</v>
      </c>
      <c r="E421" s="253">
        <v>6.88</v>
      </c>
      <c r="F421" s="253">
        <v>7.38</v>
      </c>
      <c r="G421" s="253">
        <v>6.89</v>
      </c>
      <c r="H421" s="253">
        <v>7.39</v>
      </c>
      <c r="I421" s="253">
        <v>6.88</v>
      </c>
      <c r="J421" s="253">
        <v>7.38</v>
      </c>
      <c r="K421" s="253">
        <v>6.82</v>
      </c>
      <c r="L421" s="253">
        <v>7.07</v>
      </c>
      <c r="M421" s="253">
        <v>6.79</v>
      </c>
      <c r="N421" s="253">
        <v>7.04</v>
      </c>
      <c r="O421" s="253">
        <v>6.79</v>
      </c>
      <c r="P421" s="253">
        <v>7.29</v>
      </c>
      <c r="Q421" s="253">
        <v>6.79</v>
      </c>
      <c r="R421" s="253">
        <v>7.29</v>
      </c>
    </row>
    <row r="422" spans="2:18" x14ac:dyDescent="0.2">
      <c r="B422" s="255"/>
      <c r="C422" s="258"/>
      <c r="D422" s="259" t="s">
        <v>1526</v>
      </c>
      <c r="E422" s="253">
        <v>6.31</v>
      </c>
      <c r="F422" s="253">
        <v>6.81</v>
      </c>
      <c r="G422" s="253">
        <v>6.34</v>
      </c>
      <c r="H422" s="253">
        <v>6.84</v>
      </c>
      <c r="I422" s="253">
        <v>6.31</v>
      </c>
      <c r="J422" s="253">
        <v>6.81</v>
      </c>
      <c r="K422" s="253">
        <v>6.49</v>
      </c>
      <c r="L422" s="253">
        <v>6.74</v>
      </c>
      <c r="M422" s="253">
        <v>6.51</v>
      </c>
      <c r="N422" s="253">
        <v>6.76</v>
      </c>
      <c r="O422" s="253">
        <v>6.55</v>
      </c>
      <c r="P422" s="253">
        <v>7.05</v>
      </c>
      <c r="Q422" s="253">
        <v>6.63</v>
      </c>
      <c r="R422" s="253">
        <v>7.13</v>
      </c>
    </row>
    <row r="423" spans="2:18" x14ac:dyDescent="0.2">
      <c r="B423" s="255"/>
      <c r="C423" s="258"/>
      <c r="D423" s="259"/>
      <c r="E423" s="253"/>
      <c r="F423" s="253"/>
      <c r="G423" s="253"/>
      <c r="H423" s="253"/>
      <c r="I423" s="253"/>
      <c r="J423" s="253"/>
      <c r="K423" s="253"/>
      <c r="L423" s="253"/>
      <c r="M423" s="253"/>
      <c r="N423" s="253"/>
      <c r="O423" s="253"/>
      <c r="P423" s="253"/>
      <c r="Q423" s="253"/>
      <c r="R423" s="253"/>
    </row>
    <row r="424" spans="2:18" x14ac:dyDescent="0.2">
      <c r="B424" s="255"/>
      <c r="C424" s="258" t="s">
        <v>464</v>
      </c>
      <c r="D424" s="259" t="s">
        <v>1528</v>
      </c>
      <c r="E424" s="253">
        <v>6.24</v>
      </c>
      <c r="F424" s="253">
        <v>6.74</v>
      </c>
      <c r="G424" s="253">
        <v>6.29</v>
      </c>
      <c r="H424" s="253">
        <v>6.79</v>
      </c>
      <c r="I424" s="253">
        <v>6.33</v>
      </c>
      <c r="J424" s="253">
        <v>6.83</v>
      </c>
      <c r="K424" s="253">
        <v>6.59</v>
      </c>
      <c r="L424" s="253">
        <v>6.84</v>
      </c>
      <c r="M424" s="253">
        <v>6.63</v>
      </c>
      <c r="N424" s="253">
        <v>6.88</v>
      </c>
      <c r="O424" s="253">
        <v>6.67</v>
      </c>
      <c r="P424" s="253">
        <v>7.17</v>
      </c>
      <c r="Q424" s="253">
        <v>6.76</v>
      </c>
      <c r="R424" s="253">
        <v>7.26</v>
      </c>
    </row>
    <row r="425" spans="2:18" x14ac:dyDescent="0.2">
      <c r="B425" s="255"/>
      <c r="C425" s="258"/>
      <c r="D425" s="259" t="s">
        <v>1526</v>
      </c>
      <c r="E425" s="253">
        <v>6.53</v>
      </c>
      <c r="F425" s="253">
        <v>7.03</v>
      </c>
      <c r="G425" s="253">
        <v>6.48</v>
      </c>
      <c r="H425" s="253">
        <v>6.98</v>
      </c>
      <c r="I425" s="253">
        <v>6.5</v>
      </c>
      <c r="J425" s="253">
        <v>7</v>
      </c>
      <c r="K425" s="253">
        <v>6.76</v>
      </c>
      <c r="L425" s="253">
        <v>7.01</v>
      </c>
      <c r="M425" s="253">
        <v>6.79</v>
      </c>
      <c r="N425" s="253">
        <v>7.04</v>
      </c>
      <c r="O425" s="253">
        <v>6.81</v>
      </c>
      <c r="P425" s="253">
        <v>7.31</v>
      </c>
      <c r="Q425" s="253">
        <v>6.88</v>
      </c>
      <c r="R425" s="253">
        <v>7.38</v>
      </c>
    </row>
    <row r="426" spans="2:18" x14ac:dyDescent="0.2">
      <c r="B426" s="255"/>
      <c r="C426" s="258"/>
      <c r="D426" s="259"/>
      <c r="E426" s="253"/>
      <c r="F426" s="253"/>
      <c r="G426" s="253"/>
      <c r="H426" s="253"/>
      <c r="I426" s="253"/>
      <c r="J426" s="253"/>
      <c r="K426" s="253"/>
      <c r="L426" s="253"/>
      <c r="M426" s="253"/>
      <c r="N426" s="253"/>
      <c r="O426" s="253"/>
      <c r="P426" s="253"/>
      <c r="Q426" s="253"/>
      <c r="R426" s="253"/>
    </row>
    <row r="427" spans="2:18" x14ac:dyDescent="0.2">
      <c r="B427" s="255"/>
      <c r="C427" s="258" t="s">
        <v>884</v>
      </c>
      <c r="D427" s="259" t="s">
        <v>1528</v>
      </c>
      <c r="E427" s="253">
        <v>6.4</v>
      </c>
      <c r="F427" s="253">
        <v>6.9</v>
      </c>
      <c r="G427" s="253">
        <v>6.4</v>
      </c>
      <c r="H427" s="253">
        <v>6.9</v>
      </c>
      <c r="I427" s="253">
        <v>6.43</v>
      </c>
      <c r="J427" s="253">
        <v>6.93</v>
      </c>
      <c r="K427" s="253">
        <v>6.74</v>
      </c>
      <c r="L427" s="253">
        <v>6.99</v>
      </c>
      <c r="M427" s="253">
        <v>6.79</v>
      </c>
      <c r="N427" s="253">
        <v>7.04</v>
      </c>
      <c r="O427" s="253">
        <v>6.81</v>
      </c>
      <c r="P427" s="253">
        <v>7.31</v>
      </c>
      <c r="Q427" s="253">
        <v>6.87</v>
      </c>
      <c r="R427" s="253">
        <v>7.37</v>
      </c>
    </row>
    <row r="428" spans="2:18" x14ac:dyDescent="0.2">
      <c r="B428" s="255"/>
      <c r="C428" s="258"/>
      <c r="D428" s="259" t="s">
        <v>1526</v>
      </c>
      <c r="E428" s="253">
        <v>6.37</v>
      </c>
      <c r="F428" s="253">
        <v>6.87</v>
      </c>
      <c r="G428" s="253">
        <v>6.39</v>
      </c>
      <c r="H428" s="253">
        <v>6.89</v>
      </c>
      <c r="I428" s="253">
        <v>6.42</v>
      </c>
      <c r="J428" s="253">
        <v>6.92</v>
      </c>
      <c r="K428" s="253">
        <v>6.73</v>
      </c>
      <c r="L428" s="253">
        <v>6.98</v>
      </c>
      <c r="M428" s="253">
        <v>6.79</v>
      </c>
      <c r="N428" s="253">
        <v>7.04</v>
      </c>
      <c r="O428" s="253">
        <v>6.8</v>
      </c>
      <c r="P428" s="253">
        <v>7.3</v>
      </c>
      <c r="Q428" s="253">
        <v>6.86</v>
      </c>
      <c r="R428" s="253">
        <v>7.36</v>
      </c>
    </row>
    <row r="429" spans="2:18" x14ac:dyDescent="0.2">
      <c r="B429" s="255"/>
      <c r="C429" s="258"/>
      <c r="D429" s="259"/>
      <c r="E429" s="253"/>
      <c r="F429" s="253"/>
      <c r="G429" s="253"/>
      <c r="H429" s="253"/>
      <c r="I429" s="253"/>
      <c r="J429" s="253"/>
      <c r="K429" s="253"/>
      <c r="L429" s="253"/>
      <c r="M429" s="253"/>
      <c r="N429" s="253"/>
      <c r="O429" s="253"/>
      <c r="P429" s="253"/>
      <c r="Q429" s="253"/>
      <c r="R429" s="253"/>
    </row>
    <row r="430" spans="2:18" x14ac:dyDescent="0.2">
      <c r="B430" s="255"/>
      <c r="C430" s="258" t="s">
        <v>885</v>
      </c>
      <c r="D430" s="259" t="s">
        <v>1528</v>
      </c>
      <c r="E430" s="253">
        <v>6.4</v>
      </c>
      <c r="F430" s="253">
        <v>6.9</v>
      </c>
      <c r="G430" s="253">
        <v>6.43</v>
      </c>
      <c r="H430" s="253">
        <v>6.93</v>
      </c>
      <c r="I430" s="253">
        <v>6.47</v>
      </c>
      <c r="J430" s="253">
        <v>6.97</v>
      </c>
      <c r="K430" s="253">
        <v>6.76</v>
      </c>
      <c r="L430" s="253">
        <v>7.01</v>
      </c>
      <c r="M430" s="253">
        <v>6.81</v>
      </c>
      <c r="N430" s="253">
        <v>7.06</v>
      </c>
      <c r="O430" s="253">
        <v>6.83</v>
      </c>
      <c r="P430" s="253">
        <v>7.33</v>
      </c>
      <c r="Q430" s="253">
        <v>6.85</v>
      </c>
      <c r="R430" s="253">
        <v>7.35</v>
      </c>
    </row>
    <row r="431" spans="2:18" x14ac:dyDescent="0.2">
      <c r="B431" s="255"/>
      <c r="C431" s="258"/>
      <c r="D431" s="259" t="s">
        <v>1526</v>
      </c>
      <c r="E431" s="253">
        <v>6.42</v>
      </c>
      <c r="F431" s="253">
        <v>6.92</v>
      </c>
      <c r="G431" s="253">
        <v>6.46</v>
      </c>
      <c r="H431" s="253">
        <v>6.96</v>
      </c>
      <c r="I431" s="253">
        <v>6.49</v>
      </c>
      <c r="J431" s="253">
        <v>6.99</v>
      </c>
      <c r="K431" s="253">
        <v>6.76</v>
      </c>
      <c r="L431" s="253">
        <v>7.01</v>
      </c>
      <c r="M431" s="253">
        <v>6.83</v>
      </c>
      <c r="N431" s="253">
        <v>7.08</v>
      </c>
      <c r="O431" s="253">
        <v>6.86</v>
      </c>
      <c r="P431" s="253">
        <v>7.36</v>
      </c>
      <c r="Q431" s="253">
        <v>6.87</v>
      </c>
      <c r="R431" s="253">
        <v>7.37</v>
      </c>
    </row>
    <row r="432" spans="2:18" x14ac:dyDescent="0.2">
      <c r="B432" s="255"/>
      <c r="C432" s="258"/>
      <c r="D432" s="259"/>
      <c r="E432" s="253"/>
      <c r="F432" s="253"/>
      <c r="G432" s="253"/>
      <c r="H432" s="253"/>
      <c r="I432" s="253"/>
      <c r="J432" s="253"/>
      <c r="K432" s="253"/>
      <c r="L432" s="253"/>
      <c r="M432" s="253"/>
      <c r="N432" s="253"/>
      <c r="O432" s="253"/>
      <c r="P432" s="253"/>
      <c r="Q432" s="253"/>
      <c r="R432" s="253"/>
    </row>
    <row r="433" spans="2:18" x14ac:dyDescent="0.2">
      <c r="B433" s="255"/>
      <c r="C433" s="258" t="s">
        <v>886</v>
      </c>
      <c r="D433" s="259" t="s">
        <v>1528</v>
      </c>
      <c r="E433" s="253">
        <v>6.13</v>
      </c>
      <c r="F433" s="253">
        <v>6.63</v>
      </c>
      <c r="G433" s="253">
        <v>6.17</v>
      </c>
      <c r="H433" s="253">
        <v>6.67</v>
      </c>
      <c r="I433" s="253">
        <v>6.21</v>
      </c>
      <c r="J433" s="253">
        <v>6.71</v>
      </c>
      <c r="K433" s="253">
        <v>6.51</v>
      </c>
      <c r="L433" s="253">
        <v>6.76</v>
      </c>
      <c r="M433" s="253">
        <v>6.56</v>
      </c>
      <c r="N433" s="253">
        <v>6.81</v>
      </c>
      <c r="O433" s="253">
        <v>6.58</v>
      </c>
      <c r="P433" s="253">
        <v>7.08</v>
      </c>
      <c r="Q433" s="253">
        <v>6.61</v>
      </c>
      <c r="R433" s="253">
        <v>7.11</v>
      </c>
    </row>
    <row r="434" spans="2:18" x14ac:dyDescent="0.2">
      <c r="B434" s="255"/>
      <c r="C434" s="258"/>
      <c r="D434" s="259" t="s">
        <v>1526</v>
      </c>
      <c r="E434" s="253">
        <v>6.03</v>
      </c>
      <c r="F434" s="253">
        <v>6.53</v>
      </c>
      <c r="G434" s="253">
        <v>6.03</v>
      </c>
      <c r="H434" s="253">
        <v>6.53</v>
      </c>
      <c r="I434" s="253">
        <v>6.08</v>
      </c>
      <c r="J434" s="253">
        <v>6.58</v>
      </c>
      <c r="K434" s="253">
        <v>6.35</v>
      </c>
      <c r="L434" s="253">
        <v>6.6</v>
      </c>
      <c r="M434" s="253">
        <v>6.37</v>
      </c>
      <c r="N434" s="253">
        <v>6.62</v>
      </c>
      <c r="O434" s="253">
        <v>6.36</v>
      </c>
      <c r="P434" s="253">
        <v>6.86</v>
      </c>
      <c r="Q434" s="253">
        <v>6.39</v>
      </c>
      <c r="R434" s="253">
        <v>6.89</v>
      </c>
    </row>
    <row r="435" spans="2:18" x14ac:dyDescent="0.2">
      <c r="B435" s="255"/>
      <c r="C435" s="258"/>
      <c r="D435" s="259"/>
      <c r="E435" s="253"/>
      <c r="F435" s="253"/>
      <c r="G435" s="253"/>
      <c r="H435" s="253"/>
      <c r="I435" s="253"/>
      <c r="J435" s="253"/>
      <c r="K435" s="253"/>
      <c r="L435" s="253"/>
      <c r="M435" s="253"/>
      <c r="N435" s="253"/>
      <c r="O435" s="253"/>
      <c r="P435" s="253"/>
      <c r="Q435" s="253"/>
      <c r="R435" s="253"/>
    </row>
    <row r="436" spans="2:18" x14ac:dyDescent="0.2">
      <c r="B436" s="255"/>
      <c r="C436" s="258" t="s">
        <v>887</v>
      </c>
      <c r="D436" s="259" t="s">
        <v>1528</v>
      </c>
      <c r="E436" s="253">
        <v>5.95</v>
      </c>
      <c r="F436" s="253">
        <v>6.45</v>
      </c>
      <c r="G436" s="253">
        <v>5.99</v>
      </c>
      <c r="H436" s="253">
        <v>6.49</v>
      </c>
      <c r="I436" s="253">
        <v>6.01</v>
      </c>
      <c r="J436" s="253">
        <v>6.51</v>
      </c>
      <c r="K436" s="253">
        <v>6.31</v>
      </c>
      <c r="L436" s="253">
        <v>6.56</v>
      </c>
      <c r="M436" s="253">
        <v>6.33</v>
      </c>
      <c r="N436" s="253">
        <v>6.58</v>
      </c>
      <c r="O436" s="253">
        <v>6.35</v>
      </c>
      <c r="P436" s="253">
        <v>6.85</v>
      </c>
      <c r="Q436" s="253">
        <v>6.37</v>
      </c>
      <c r="R436" s="253">
        <v>6.87</v>
      </c>
    </row>
    <row r="437" spans="2:18" x14ac:dyDescent="0.2">
      <c r="B437" s="255"/>
      <c r="C437" s="258"/>
      <c r="D437" s="259" t="s">
        <v>1526</v>
      </c>
      <c r="E437" s="253">
        <v>5.94</v>
      </c>
      <c r="F437" s="253">
        <v>6.44</v>
      </c>
      <c r="G437" s="253">
        <v>5.97</v>
      </c>
      <c r="H437" s="253">
        <v>6.47</v>
      </c>
      <c r="I437" s="253">
        <v>6.01</v>
      </c>
      <c r="J437" s="253">
        <v>6.51</v>
      </c>
      <c r="K437" s="253">
        <v>6.2</v>
      </c>
      <c r="L437" s="253">
        <v>6.45</v>
      </c>
      <c r="M437" s="253">
        <v>6.22</v>
      </c>
      <c r="N437" s="253">
        <v>6.47</v>
      </c>
      <c r="O437" s="253">
        <v>6.23</v>
      </c>
      <c r="P437" s="253">
        <v>6.73</v>
      </c>
      <c r="Q437" s="253">
        <v>6.22</v>
      </c>
      <c r="R437" s="253">
        <v>6.72</v>
      </c>
    </row>
    <row r="438" spans="2:18" x14ac:dyDescent="0.2">
      <c r="B438" s="255"/>
      <c r="C438" s="258"/>
      <c r="D438" s="259"/>
      <c r="E438" s="253"/>
      <c r="F438" s="253"/>
      <c r="G438" s="253"/>
      <c r="H438" s="253"/>
      <c r="I438" s="253"/>
      <c r="J438" s="253"/>
      <c r="K438" s="253"/>
      <c r="L438" s="253"/>
      <c r="M438" s="253"/>
      <c r="N438" s="253"/>
      <c r="O438" s="253"/>
      <c r="P438" s="253"/>
      <c r="Q438" s="253"/>
      <c r="R438" s="253"/>
    </row>
    <row r="439" spans="2:18" x14ac:dyDescent="0.2">
      <c r="B439" s="255"/>
      <c r="C439" s="258" t="s">
        <v>888</v>
      </c>
      <c r="D439" s="259" t="s">
        <v>1528</v>
      </c>
      <c r="E439" s="253">
        <v>5.92</v>
      </c>
      <c r="F439" s="253">
        <v>6.42</v>
      </c>
      <c r="G439" s="253">
        <v>5.96</v>
      </c>
      <c r="H439" s="253">
        <v>6.46</v>
      </c>
      <c r="I439" s="253">
        <v>5.99</v>
      </c>
      <c r="J439" s="253">
        <v>6.49</v>
      </c>
      <c r="K439" s="253">
        <v>6.19</v>
      </c>
      <c r="L439" s="253">
        <v>6.44</v>
      </c>
      <c r="M439" s="253">
        <v>6.21</v>
      </c>
      <c r="N439" s="253">
        <v>6.46</v>
      </c>
      <c r="O439" s="253">
        <v>6.23</v>
      </c>
      <c r="P439" s="253">
        <v>6.73</v>
      </c>
      <c r="Q439" s="253">
        <v>6.25</v>
      </c>
      <c r="R439" s="253">
        <v>6.75</v>
      </c>
    </row>
    <row r="440" spans="2:18" x14ac:dyDescent="0.2">
      <c r="B440" s="255"/>
      <c r="C440" s="258"/>
      <c r="D440" s="259" t="s">
        <v>1526</v>
      </c>
      <c r="E440" s="253">
        <v>5.93</v>
      </c>
      <c r="F440" s="253">
        <v>6.43</v>
      </c>
      <c r="G440" s="253">
        <v>5.96</v>
      </c>
      <c r="H440" s="253">
        <v>6.46</v>
      </c>
      <c r="I440" s="253">
        <v>6.01</v>
      </c>
      <c r="J440" s="253">
        <v>6.51</v>
      </c>
      <c r="K440" s="253">
        <v>6.26</v>
      </c>
      <c r="L440" s="253">
        <v>6.51</v>
      </c>
      <c r="M440" s="253">
        <v>6.28</v>
      </c>
      <c r="N440" s="253">
        <v>6.53</v>
      </c>
      <c r="O440" s="253">
        <v>6.29</v>
      </c>
      <c r="P440" s="253">
        <v>6.79</v>
      </c>
      <c r="Q440" s="253">
        <v>6.33</v>
      </c>
      <c r="R440" s="253">
        <v>6.83</v>
      </c>
    </row>
    <row r="441" spans="2:18" x14ac:dyDescent="0.2">
      <c r="B441" s="255"/>
      <c r="C441" s="258"/>
      <c r="D441" s="259"/>
      <c r="E441" s="253"/>
      <c r="F441" s="253"/>
      <c r="G441" s="253"/>
      <c r="H441" s="253"/>
      <c r="I441" s="253"/>
      <c r="J441" s="253"/>
      <c r="K441" s="253"/>
      <c r="L441" s="253"/>
      <c r="M441" s="253"/>
      <c r="N441" s="253"/>
      <c r="O441" s="253"/>
      <c r="P441" s="253"/>
      <c r="Q441" s="253"/>
      <c r="R441" s="253"/>
    </row>
    <row r="442" spans="2:18" x14ac:dyDescent="0.2">
      <c r="B442" s="255"/>
      <c r="C442" s="258" t="s">
        <v>465</v>
      </c>
      <c r="D442" s="259" t="s">
        <v>1528</v>
      </c>
      <c r="E442" s="253">
        <v>5.98</v>
      </c>
      <c r="F442" s="253">
        <v>6.48</v>
      </c>
      <c r="G442" s="253">
        <v>5.99</v>
      </c>
      <c r="H442" s="253">
        <v>6.49</v>
      </c>
      <c r="I442" s="253">
        <v>6.01</v>
      </c>
      <c r="J442" s="253">
        <v>6.51</v>
      </c>
      <c r="K442" s="253">
        <v>6.25</v>
      </c>
      <c r="L442" s="253">
        <v>6.5</v>
      </c>
      <c r="M442" s="253">
        <v>6.27</v>
      </c>
      <c r="N442" s="253">
        <v>6.52</v>
      </c>
      <c r="O442" s="253">
        <v>6.3</v>
      </c>
      <c r="P442" s="253">
        <v>6.8</v>
      </c>
      <c r="Q442" s="253">
        <v>6.31</v>
      </c>
      <c r="R442" s="253">
        <v>6.81</v>
      </c>
    </row>
    <row r="443" spans="2:18" x14ac:dyDescent="0.2">
      <c r="B443" s="257"/>
      <c r="C443" s="258"/>
      <c r="D443" s="259" t="s">
        <v>1526</v>
      </c>
      <c r="E443" s="253">
        <v>6.01</v>
      </c>
      <c r="F443" s="253">
        <v>6.51</v>
      </c>
      <c r="G443" s="253">
        <v>6.01</v>
      </c>
      <c r="H443" s="253">
        <v>6.51</v>
      </c>
      <c r="I443" s="253">
        <v>6.02</v>
      </c>
      <c r="J443" s="253">
        <v>6.52</v>
      </c>
      <c r="K443" s="253">
        <v>6.24</v>
      </c>
      <c r="L443" s="253">
        <v>6.49</v>
      </c>
      <c r="M443" s="253">
        <v>6.26</v>
      </c>
      <c r="N443" s="253">
        <v>6.51</v>
      </c>
      <c r="O443" s="253">
        <v>6.28</v>
      </c>
      <c r="P443" s="253">
        <v>6.78</v>
      </c>
      <c r="Q443" s="253">
        <v>6.29</v>
      </c>
      <c r="R443" s="253">
        <v>6.79</v>
      </c>
    </row>
    <row r="444" spans="2:18" x14ac:dyDescent="0.2">
      <c r="B444" s="257"/>
      <c r="C444" s="258"/>
      <c r="D444" s="259"/>
      <c r="E444" s="253"/>
      <c r="F444" s="253"/>
      <c r="G444" s="253"/>
      <c r="H444" s="253"/>
      <c r="I444" s="253"/>
      <c r="J444" s="253"/>
      <c r="K444" s="253"/>
      <c r="L444" s="253"/>
      <c r="M444" s="253"/>
      <c r="N444" s="253"/>
      <c r="O444" s="253"/>
      <c r="P444" s="253"/>
      <c r="Q444" s="253"/>
      <c r="R444" s="253"/>
    </row>
    <row r="445" spans="2:18" x14ac:dyDescent="0.2">
      <c r="B445" s="257">
        <v>2016</v>
      </c>
      <c r="C445" s="258" t="s">
        <v>851</v>
      </c>
      <c r="D445" s="259" t="s">
        <v>1528</v>
      </c>
      <c r="E445" s="253">
        <v>5.96</v>
      </c>
      <c r="F445" s="253">
        <v>6.46</v>
      </c>
      <c r="G445" s="253">
        <v>5.98</v>
      </c>
      <c r="H445" s="253">
        <v>6.48</v>
      </c>
      <c r="I445" s="253">
        <v>5.99</v>
      </c>
      <c r="J445" s="253">
        <v>6.49</v>
      </c>
      <c r="K445" s="253">
        <v>6.15</v>
      </c>
      <c r="L445" s="253">
        <v>6.4</v>
      </c>
      <c r="M445" s="253">
        <v>6.17</v>
      </c>
      <c r="N445" s="253">
        <v>6.42</v>
      </c>
      <c r="O445" s="253">
        <v>6.18</v>
      </c>
      <c r="P445" s="253">
        <v>6.68</v>
      </c>
      <c r="Q445" s="253">
        <v>6.2</v>
      </c>
      <c r="R445" s="253">
        <v>6.7</v>
      </c>
    </row>
    <row r="446" spans="2:18" x14ac:dyDescent="0.2">
      <c r="B446" s="255"/>
      <c r="C446" s="256"/>
      <c r="D446" s="259" t="s">
        <v>1526</v>
      </c>
      <c r="E446" s="253">
        <v>5.94</v>
      </c>
      <c r="F446" s="253">
        <v>6.44</v>
      </c>
      <c r="G446" s="253">
        <v>5.96</v>
      </c>
      <c r="H446" s="253">
        <v>6.46</v>
      </c>
      <c r="I446" s="253">
        <v>5.97</v>
      </c>
      <c r="J446" s="253">
        <v>6.47</v>
      </c>
      <c r="K446" s="253">
        <v>6.09</v>
      </c>
      <c r="L446" s="253">
        <v>6.34</v>
      </c>
      <c r="M446" s="253">
        <v>6.1</v>
      </c>
      <c r="N446" s="253">
        <v>6.35</v>
      </c>
      <c r="O446" s="253">
        <v>6.13</v>
      </c>
      <c r="P446" s="253">
        <v>6.63</v>
      </c>
      <c r="Q446" s="253">
        <v>6.14</v>
      </c>
      <c r="R446" s="253">
        <v>6.64</v>
      </c>
    </row>
    <row r="447" spans="2:18" x14ac:dyDescent="0.2">
      <c r="B447" s="255"/>
      <c r="C447" s="256"/>
      <c r="D447" s="259"/>
    </row>
    <row r="448" spans="2:18" x14ac:dyDescent="0.2">
      <c r="B448" s="255"/>
      <c r="C448" s="258" t="s">
        <v>889</v>
      </c>
      <c r="D448" s="259" t="s">
        <v>1528</v>
      </c>
      <c r="E448" s="253">
        <v>5.97</v>
      </c>
      <c r="F448" s="253">
        <v>6.47</v>
      </c>
      <c r="G448" s="253">
        <v>5.98</v>
      </c>
      <c r="H448" s="253">
        <v>6.48</v>
      </c>
      <c r="I448" s="253">
        <v>6</v>
      </c>
      <c r="J448" s="253">
        <v>6.5</v>
      </c>
      <c r="K448" s="253">
        <v>6.11</v>
      </c>
      <c r="L448" s="253">
        <v>6.36</v>
      </c>
      <c r="M448" s="253">
        <v>6.11</v>
      </c>
      <c r="N448" s="253">
        <v>6.36</v>
      </c>
      <c r="O448" s="253">
        <v>6.15</v>
      </c>
      <c r="P448" s="253">
        <v>6.65</v>
      </c>
      <c r="Q448" s="253">
        <v>6.16</v>
      </c>
      <c r="R448" s="253">
        <v>6.66</v>
      </c>
    </row>
    <row r="449" spans="2:18" x14ac:dyDescent="0.2">
      <c r="B449" s="255"/>
      <c r="C449" s="258"/>
      <c r="D449" s="259" t="s">
        <v>1526</v>
      </c>
      <c r="E449" s="253">
        <v>5.96</v>
      </c>
      <c r="F449" s="253">
        <v>6.46</v>
      </c>
      <c r="G449" s="253">
        <v>5.99</v>
      </c>
      <c r="H449" s="253">
        <v>6.49</v>
      </c>
      <c r="I449" s="253">
        <v>6</v>
      </c>
      <c r="J449" s="253">
        <v>6.5</v>
      </c>
      <c r="K449" s="253">
        <v>6.1</v>
      </c>
      <c r="L449" s="253">
        <v>6.35</v>
      </c>
      <c r="M449" s="253">
        <v>6.11</v>
      </c>
      <c r="N449" s="253">
        <v>6.36</v>
      </c>
      <c r="O449" s="253">
        <v>6.14</v>
      </c>
      <c r="P449" s="253">
        <v>6.64</v>
      </c>
      <c r="Q449" s="253">
        <v>6.16</v>
      </c>
      <c r="R449" s="253">
        <v>6.66</v>
      </c>
    </row>
    <row r="450" spans="2:18" x14ac:dyDescent="0.2">
      <c r="B450" s="255"/>
      <c r="C450" s="258"/>
      <c r="D450" s="259"/>
    </row>
    <row r="451" spans="2:18" x14ac:dyDescent="0.2">
      <c r="B451" s="255"/>
      <c r="C451" s="258" t="s">
        <v>890</v>
      </c>
      <c r="D451" s="259" t="s">
        <v>1528</v>
      </c>
      <c r="E451" s="253">
        <v>5.92</v>
      </c>
      <c r="F451" s="253">
        <v>6.42</v>
      </c>
      <c r="G451" s="253">
        <v>5.96</v>
      </c>
      <c r="H451" s="253">
        <v>6.46</v>
      </c>
      <c r="I451" s="253">
        <v>5.99</v>
      </c>
      <c r="J451" s="253">
        <v>6.49</v>
      </c>
      <c r="K451" s="253">
        <v>6.1</v>
      </c>
      <c r="L451" s="253">
        <v>6.35</v>
      </c>
      <c r="M451" s="253">
        <v>6.11</v>
      </c>
      <c r="N451" s="253">
        <v>6.36</v>
      </c>
      <c r="O451" s="253">
        <v>6.14</v>
      </c>
      <c r="P451" s="253">
        <v>6.64</v>
      </c>
      <c r="Q451" s="253">
        <v>6.15</v>
      </c>
      <c r="R451" s="253">
        <v>6.65</v>
      </c>
    </row>
    <row r="452" spans="2:18" x14ac:dyDescent="0.2">
      <c r="B452" s="255"/>
      <c r="C452" s="258"/>
      <c r="D452" s="259" t="s">
        <v>1526</v>
      </c>
      <c r="E452" s="253">
        <v>5.98</v>
      </c>
      <c r="F452" s="253">
        <v>6.48</v>
      </c>
      <c r="G452" s="253">
        <v>5.98</v>
      </c>
      <c r="H452" s="253">
        <v>6.48</v>
      </c>
      <c r="I452" s="253">
        <v>6</v>
      </c>
      <c r="J452" s="253">
        <v>6.5</v>
      </c>
      <c r="K452" s="253">
        <v>6.1</v>
      </c>
      <c r="L452" s="253">
        <v>6.35</v>
      </c>
      <c r="M452" s="253">
        <v>6.11</v>
      </c>
      <c r="N452" s="253">
        <v>6.36</v>
      </c>
      <c r="O452" s="253">
        <v>6.14</v>
      </c>
      <c r="P452" s="253">
        <v>6.64</v>
      </c>
      <c r="Q452" s="253">
        <v>6.15</v>
      </c>
      <c r="R452" s="253">
        <v>6.65</v>
      </c>
    </row>
    <row r="453" spans="2:18" x14ac:dyDescent="0.2">
      <c r="B453" s="255"/>
      <c r="C453" s="258"/>
      <c r="D453" s="259"/>
    </row>
    <row r="454" spans="2:18" x14ac:dyDescent="0.2">
      <c r="B454" s="255"/>
      <c r="C454" s="258" t="s">
        <v>891</v>
      </c>
      <c r="D454" s="259" t="s">
        <v>1528</v>
      </c>
      <c r="E454" s="253">
        <v>5.94</v>
      </c>
      <c r="F454" s="253">
        <v>6.44</v>
      </c>
      <c r="G454" s="253">
        <v>5.98</v>
      </c>
      <c r="H454" s="253">
        <v>6.48</v>
      </c>
      <c r="I454" s="253">
        <v>6</v>
      </c>
      <c r="J454" s="253">
        <v>6.5</v>
      </c>
      <c r="K454" s="253">
        <v>6.1</v>
      </c>
      <c r="L454" s="253">
        <v>6.35</v>
      </c>
      <c r="M454" s="253">
        <v>6.11</v>
      </c>
      <c r="N454" s="253">
        <v>6.36</v>
      </c>
      <c r="O454" s="253">
        <v>6.14</v>
      </c>
      <c r="P454" s="253">
        <v>6.64</v>
      </c>
      <c r="Q454" s="253">
        <v>6.16</v>
      </c>
      <c r="R454" s="253">
        <v>6.66</v>
      </c>
    </row>
    <row r="455" spans="2:18" x14ac:dyDescent="0.2">
      <c r="B455" s="255"/>
      <c r="C455" s="258"/>
      <c r="D455" s="259" t="s">
        <v>1526</v>
      </c>
      <c r="E455" s="253">
        <v>5.95</v>
      </c>
      <c r="F455" s="253">
        <v>6.45</v>
      </c>
      <c r="G455" s="253">
        <v>5.99</v>
      </c>
      <c r="H455" s="253">
        <v>6.49</v>
      </c>
      <c r="I455" s="253">
        <v>6</v>
      </c>
      <c r="J455" s="253">
        <v>6.5</v>
      </c>
      <c r="K455" s="253">
        <v>6.1</v>
      </c>
      <c r="L455" s="253">
        <v>6.35</v>
      </c>
      <c r="M455" s="253">
        <v>6.11</v>
      </c>
      <c r="N455" s="253">
        <v>6.36</v>
      </c>
      <c r="O455" s="253">
        <v>6.14</v>
      </c>
      <c r="P455" s="253">
        <v>6.64</v>
      </c>
      <c r="Q455" s="253">
        <v>6.18</v>
      </c>
      <c r="R455" s="253">
        <v>6.68</v>
      </c>
    </row>
    <row r="456" spans="2:18" x14ac:dyDescent="0.2">
      <c r="B456" s="255"/>
      <c r="C456" s="258"/>
      <c r="D456" s="259"/>
    </row>
    <row r="457" spans="2:18" x14ac:dyDescent="0.2">
      <c r="B457" s="255"/>
      <c r="C457" s="258" t="s">
        <v>883</v>
      </c>
      <c r="D457" s="259" t="s">
        <v>1528</v>
      </c>
      <c r="E457" s="253">
        <v>5.85</v>
      </c>
      <c r="F457" s="253">
        <v>6.35</v>
      </c>
      <c r="G457" s="253">
        <v>5.89</v>
      </c>
      <c r="H457" s="253">
        <v>6.39</v>
      </c>
      <c r="I457" s="253">
        <v>5.92</v>
      </c>
      <c r="J457" s="253">
        <v>6.42</v>
      </c>
      <c r="K457" s="253">
        <v>6.04</v>
      </c>
      <c r="L457" s="253">
        <v>6.29</v>
      </c>
      <c r="M457" s="253">
        <v>6.06</v>
      </c>
      <c r="N457" s="253">
        <v>6.31</v>
      </c>
      <c r="O457" s="253">
        <v>6.09</v>
      </c>
      <c r="P457" s="253">
        <v>6.59</v>
      </c>
      <c r="Q457" s="253">
        <v>6.12</v>
      </c>
      <c r="R457" s="253">
        <v>6.62</v>
      </c>
    </row>
    <row r="458" spans="2:18" x14ac:dyDescent="0.2">
      <c r="B458" s="255"/>
      <c r="C458" s="258"/>
      <c r="D458" s="259" t="s">
        <v>1526</v>
      </c>
      <c r="E458" s="253">
        <v>5.72</v>
      </c>
      <c r="F458" s="253">
        <v>6.22</v>
      </c>
      <c r="G458" s="253">
        <v>5.74</v>
      </c>
      <c r="H458" s="253">
        <v>6.24</v>
      </c>
      <c r="I458" s="253">
        <v>5.74</v>
      </c>
      <c r="J458" s="253">
        <v>6.24</v>
      </c>
      <c r="K458" s="253">
        <v>5.86</v>
      </c>
      <c r="L458" s="253">
        <v>6.11</v>
      </c>
      <c r="M458" s="253">
        <v>5.89</v>
      </c>
      <c r="N458" s="253">
        <v>6.14</v>
      </c>
      <c r="O458" s="253">
        <v>5.93</v>
      </c>
      <c r="P458" s="253">
        <v>6.43</v>
      </c>
      <c r="Q458" s="253">
        <v>5.95</v>
      </c>
      <c r="R458" s="253">
        <v>6.45</v>
      </c>
    </row>
    <row r="459" spans="2:18" x14ac:dyDescent="0.2">
      <c r="B459" s="255"/>
      <c r="C459" s="258"/>
      <c r="D459" s="259"/>
    </row>
    <row r="460" spans="2:18" x14ac:dyDescent="0.2">
      <c r="B460" s="255"/>
      <c r="C460" s="258" t="s">
        <v>464</v>
      </c>
      <c r="D460" s="259" t="s">
        <v>1528</v>
      </c>
      <c r="E460" s="253">
        <v>5.7</v>
      </c>
      <c r="F460" s="253">
        <v>6.2</v>
      </c>
      <c r="G460" s="253">
        <v>5.74</v>
      </c>
      <c r="H460" s="253">
        <v>6.24</v>
      </c>
      <c r="I460" s="253">
        <v>5.74</v>
      </c>
      <c r="J460" s="253">
        <v>6.24</v>
      </c>
      <c r="K460" s="253">
        <v>5.8</v>
      </c>
      <c r="L460" s="253">
        <v>6.05</v>
      </c>
      <c r="M460" s="253">
        <v>5.81</v>
      </c>
      <c r="N460" s="253">
        <v>6.06</v>
      </c>
      <c r="O460" s="253">
        <v>5.86</v>
      </c>
      <c r="P460" s="253">
        <v>6.36</v>
      </c>
      <c r="Q460" s="253">
        <v>5.88</v>
      </c>
      <c r="R460" s="253">
        <v>6.38</v>
      </c>
    </row>
    <row r="461" spans="2:18" x14ac:dyDescent="0.2">
      <c r="B461" s="255"/>
      <c r="C461" s="258"/>
      <c r="D461" s="259" t="s">
        <v>1526</v>
      </c>
      <c r="E461" s="253">
        <v>5.66</v>
      </c>
      <c r="F461" s="253">
        <v>6.16</v>
      </c>
      <c r="G461" s="253">
        <v>5.72</v>
      </c>
      <c r="H461" s="253">
        <v>6.22</v>
      </c>
      <c r="I461" s="253">
        <v>5.74</v>
      </c>
      <c r="J461" s="253">
        <v>6.24</v>
      </c>
      <c r="K461" s="253">
        <v>5.84</v>
      </c>
      <c r="L461" s="253">
        <v>6.09</v>
      </c>
      <c r="M461" s="253">
        <v>5.86</v>
      </c>
      <c r="N461" s="253">
        <v>6.11</v>
      </c>
      <c r="O461" s="253">
        <v>5.9</v>
      </c>
      <c r="P461" s="253">
        <v>6.4</v>
      </c>
      <c r="Q461" s="253">
        <v>5.92</v>
      </c>
      <c r="R461" s="253">
        <v>6.42</v>
      </c>
    </row>
    <row r="462" spans="2:18" x14ac:dyDescent="0.2">
      <c r="B462" s="255"/>
      <c r="C462" s="258"/>
      <c r="D462" s="259"/>
    </row>
    <row r="463" spans="2:18" x14ac:dyDescent="0.2">
      <c r="B463" s="255"/>
      <c r="C463" s="258" t="s">
        <v>884</v>
      </c>
      <c r="D463" s="259" t="s">
        <v>1528</v>
      </c>
      <c r="E463" s="253">
        <v>5.68</v>
      </c>
      <c r="F463" s="253">
        <v>6.18</v>
      </c>
      <c r="G463" s="253">
        <v>5.7</v>
      </c>
      <c r="H463" s="253">
        <v>6.2</v>
      </c>
      <c r="I463" s="253">
        <v>5.72</v>
      </c>
      <c r="J463" s="253">
        <v>6.22</v>
      </c>
      <c r="K463" s="253">
        <v>5.73</v>
      </c>
      <c r="L463" s="253">
        <v>5.98</v>
      </c>
      <c r="M463" s="253">
        <v>5.73</v>
      </c>
      <c r="N463" s="253">
        <v>5.98</v>
      </c>
      <c r="O463" s="253">
        <v>5.74</v>
      </c>
      <c r="P463" s="253">
        <v>6.24</v>
      </c>
      <c r="Q463" s="253">
        <v>5.76</v>
      </c>
      <c r="R463" s="253">
        <v>6.26</v>
      </c>
    </row>
    <row r="464" spans="2:18" x14ac:dyDescent="0.2">
      <c r="B464" s="255"/>
      <c r="C464" s="258"/>
      <c r="D464" s="259" t="s">
        <v>1526</v>
      </c>
      <c r="E464" s="253">
        <v>5.67</v>
      </c>
      <c r="F464" s="253">
        <v>6.17</v>
      </c>
      <c r="G464" s="253">
        <v>5.7</v>
      </c>
      <c r="H464" s="253">
        <v>6.2</v>
      </c>
      <c r="I464" s="253">
        <v>5.71</v>
      </c>
      <c r="J464" s="253">
        <v>6.21</v>
      </c>
      <c r="K464" s="253">
        <v>5.77</v>
      </c>
      <c r="L464" s="253">
        <v>6.02</v>
      </c>
      <c r="M464" s="253">
        <v>5.77</v>
      </c>
      <c r="N464" s="253">
        <v>6.02</v>
      </c>
      <c r="O464" s="253">
        <v>5.79</v>
      </c>
      <c r="P464" s="253">
        <v>6.29</v>
      </c>
      <c r="Q464" s="253">
        <v>5.81</v>
      </c>
      <c r="R464" s="253">
        <v>6.31</v>
      </c>
    </row>
    <row r="465" spans="2:18" x14ac:dyDescent="0.2">
      <c r="B465" s="255"/>
      <c r="C465" s="258"/>
      <c r="D465" s="259"/>
    </row>
    <row r="466" spans="2:18" x14ac:dyDescent="0.2">
      <c r="B466" s="255"/>
      <c r="C466" s="258" t="s">
        <v>885</v>
      </c>
      <c r="D466" s="259" t="s">
        <v>1528</v>
      </c>
      <c r="E466" s="253">
        <v>5.68</v>
      </c>
      <c r="F466" s="253">
        <v>6.18</v>
      </c>
      <c r="G466" s="253">
        <v>5.7</v>
      </c>
      <c r="H466" s="253">
        <v>6.2</v>
      </c>
      <c r="I466" s="253">
        <v>5.73</v>
      </c>
      <c r="J466" s="253">
        <v>6.23</v>
      </c>
      <c r="K466" s="253">
        <v>5.76</v>
      </c>
      <c r="L466" s="253">
        <v>6.01</v>
      </c>
      <c r="M466" s="253">
        <v>5.77</v>
      </c>
      <c r="N466" s="253">
        <v>6.02</v>
      </c>
      <c r="O466" s="253">
        <v>5.79</v>
      </c>
      <c r="P466" s="253">
        <v>6.29</v>
      </c>
      <c r="Q466" s="253">
        <v>5.83</v>
      </c>
      <c r="R466" s="253">
        <v>6.33</v>
      </c>
    </row>
    <row r="467" spans="2:18" x14ac:dyDescent="0.2">
      <c r="B467" s="255"/>
      <c r="C467" s="258"/>
      <c r="D467" s="259" t="s">
        <v>1526</v>
      </c>
      <c r="E467" s="253">
        <v>5.71</v>
      </c>
      <c r="F467" s="253">
        <v>6.21</v>
      </c>
      <c r="G467" s="253">
        <v>5.72</v>
      </c>
      <c r="H467" s="253">
        <v>6.22</v>
      </c>
      <c r="I467" s="253">
        <v>5.74</v>
      </c>
      <c r="J467" s="253">
        <v>6.24</v>
      </c>
      <c r="K467" s="253">
        <v>5.77</v>
      </c>
      <c r="L467" s="253">
        <v>6.02</v>
      </c>
      <c r="M467" s="253">
        <v>5.79</v>
      </c>
      <c r="N467" s="253">
        <v>6.04</v>
      </c>
      <c r="O467" s="253">
        <v>5.82</v>
      </c>
      <c r="P467" s="253">
        <v>6.32</v>
      </c>
      <c r="Q467" s="253">
        <v>5.85</v>
      </c>
      <c r="R467" s="253">
        <v>6.35</v>
      </c>
    </row>
    <row r="468" spans="2:18" x14ac:dyDescent="0.2">
      <c r="B468" s="255"/>
      <c r="C468" s="258"/>
      <c r="D468" s="259"/>
    </row>
    <row r="469" spans="2:18" x14ac:dyDescent="0.2">
      <c r="B469" s="255"/>
      <c r="C469" s="258" t="s">
        <v>886</v>
      </c>
      <c r="D469" s="259" t="s">
        <v>1528</v>
      </c>
      <c r="E469" s="253">
        <v>5.71</v>
      </c>
      <c r="F469" s="253">
        <v>6.21</v>
      </c>
      <c r="G469" s="253">
        <v>5.73</v>
      </c>
      <c r="H469" s="253">
        <v>6.23</v>
      </c>
      <c r="I469" s="253">
        <v>5.74</v>
      </c>
      <c r="J469" s="253">
        <v>6.24</v>
      </c>
      <c r="K469" s="253">
        <v>5.78</v>
      </c>
      <c r="L469" s="253">
        <v>6.03</v>
      </c>
      <c r="M469" s="253">
        <v>5.8</v>
      </c>
      <c r="N469" s="253">
        <v>6.05</v>
      </c>
      <c r="O469" s="253">
        <v>5.82</v>
      </c>
      <c r="P469" s="253">
        <v>6.32</v>
      </c>
      <c r="Q469" s="253">
        <v>5.85</v>
      </c>
      <c r="R469" s="253">
        <v>6.35</v>
      </c>
    </row>
    <row r="470" spans="2:18" x14ac:dyDescent="0.2">
      <c r="B470" s="255"/>
      <c r="C470" s="258"/>
      <c r="D470" s="259" t="s">
        <v>1526</v>
      </c>
      <c r="E470" s="253">
        <v>5.74</v>
      </c>
      <c r="F470" s="253">
        <v>6.24</v>
      </c>
      <c r="G470" s="253">
        <v>5.74</v>
      </c>
      <c r="H470" s="253">
        <v>6.24</v>
      </c>
      <c r="I470" s="253">
        <v>5.75</v>
      </c>
      <c r="J470" s="253">
        <v>6.25</v>
      </c>
      <c r="K470" s="253">
        <v>5.79</v>
      </c>
      <c r="L470" s="253">
        <v>6.04</v>
      </c>
      <c r="M470" s="253">
        <v>5.81</v>
      </c>
      <c r="N470" s="253">
        <v>6.06</v>
      </c>
      <c r="O470" s="253">
        <v>5.83</v>
      </c>
      <c r="P470" s="253">
        <v>6.33</v>
      </c>
      <c r="Q470" s="253">
        <v>5.86</v>
      </c>
      <c r="R470" s="253">
        <v>6.36</v>
      </c>
    </row>
    <row r="471" spans="2:18" x14ac:dyDescent="0.2">
      <c r="B471" s="255"/>
      <c r="C471" s="258"/>
      <c r="D471" s="259"/>
    </row>
    <row r="472" spans="2:18" x14ac:dyDescent="0.2">
      <c r="B472" s="255"/>
      <c r="C472" s="258" t="s">
        <v>887</v>
      </c>
      <c r="D472" s="259" t="s">
        <v>1528</v>
      </c>
      <c r="E472" s="253">
        <v>5.66</v>
      </c>
      <c r="F472" s="253">
        <v>6.16</v>
      </c>
      <c r="G472" s="253">
        <v>5.69</v>
      </c>
      <c r="H472" s="253">
        <v>6.19</v>
      </c>
      <c r="I472" s="253">
        <v>5.73</v>
      </c>
      <c r="J472" s="253">
        <v>6.23</v>
      </c>
      <c r="K472" s="253">
        <v>5.78</v>
      </c>
      <c r="L472" s="253">
        <v>6.03</v>
      </c>
      <c r="M472" s="253">
        <v>5.8</v>
      </c>
      <c r="N472" s="253">
        <v>6.05</v>
      </c>
      <c r="O472" s="253">
        <v>5.84</v>
      </c>
      <c r="P472" s="253">
        <v>6.34</v>
      </c>
      <c r="Q472" s="253">
        <v>5.87</v>
      </c>
      <c r="R472" s="253">
        <v>6.37</v>
      </c>
    </row>
    <row r="473" spans="2:18" x14ac:dyDescent="0.2">
      <c r="B473" s="255"/>
      <c r="C473" s="258"/>
      <c r="D473" s="259" t="s">
        <v>1526</v>
      </c>
      <c r="E473" s="253">
        <v>5.68</v>
      </c>
      <c r="F473" s="253">
        <v>6.18</v>
      </c>
      <c r="G473" s="253">
        <v>5.71</v>
      </c>
      <c r="H473" s="253">
        <v>6.21</v>
      </c>
      <c r="I473" s="253">
        <v>5.74</v>
      </c>
      <c r="J473" s="253">
        <v>6.24</v>
      </c>
      <c r="K473" s="253">
        <v>5.79</v>
      </c>
      <c r="L473" s="253">
        <v>6.04</v>
      </c>
      <c r="M473" s="253">
        <v>5.8</v>
      </c>
      <c r="N473" s="253">
        <v>6.05</v>
      </c>
      <c r="O473" s="253">
        <v>5.84</v>
      </c>
      <c r="P473" s="253">
        <v>6.34</v>
      </c>
      <c r="Q473" s="253">
        <v>5.88</v>
      </c>
      <c r="R473" s="253">
        <v>6.38</v>
      </c>
    </row>
    <row r="474" spans="2:18" x14ac:dyDescent="0.2">
      <c r="B474" s="255"/>
      <c r="C474" s="258"/>
      <c r="D474" s="259"/>
    </row>
    <row r="475" spans="2:18" x14ac:dyDescent="0.2">
      <c r="B475" s="255"/>
      <c r="C475" s="258" t="s">
        <v>888</v>
      </c>
      <c r="D475" s="259" t="s">
        <v>1528</v>
      </c>
      <c r="E475" s="253">
        <v>5.69</v>
      </c>
      <c r="F475" s="253">
        <v>6.19</v>
      </c>
      <c r="G475" s="253">
        <v>5.71</v>
      </c>
      <c r="H475" s="253">
        <v>6.21</v>
      </c>
      <c r="I475" s="253">
        <v>5.75</v>
      </c>
      <c r="J475" s="253">
        <v>6.25</v>
      </c>
      <c r="K475" s="253">
        <v>5.82</v>
      </c>
      <c r="L475" s="253">
        <v>6.07</v>
      </c>
      <c r="M475" s="253">
        <v>5.84</v>
      </c>
      <c r="N475" s="253">
        <v>6.09</v>
      </c>
      <c r="O475" s="253">
        <v>5.87</v>
      </c>
      <c r="P475" s="253">
        <v>6.37</v>
      </c>
      <c r="Q475" s="253">
        <v>5.9</v>
      </c>
      <c r="R475" s="253">
        <v>6.4</v>
      </c>
    </row>
    <row r="476" spans="2:18" x14ac:dyDescent="0.2">
      <c r="B476" s="255"/>
      <c r="C476" s="258"/>
      <c r="D476" s="259" t="s">
        <v>1526</v>
      </c>
      <c r="E476" s="253">
        <v>5.72</v>
      </c>
      <c r="F476" s="253">
        <v>6.22</v>
      </c>
      <c r="G476" s="253">
        <v>5.73</v>
      </c>
      <c r="H476" s="253">
        <v>6.23</v>
      </c>
      <c r="I476" s="253">
        <v>5.76</v>
      </c>
      <c r="J476" s="253">
        <v>6.26</v>
      </c>
      <c r="K476" s="253">
        <v>5.85</v>
      </c>
      <c r="L476" s="253">
        <v>6.1</v>
      </c>
      <c r="M476" s="253">
        <v>5.87</v>
      </c>
      <c r="N476" s="253">
        <v>6.12</v>
      </c>
      <c r="O476" s="253">
        <v>5.89</v>
      </c>
      <c r="P476" s="253">
        <v>6.39</v>
      </c>
      <c r="Q476" s="253">
        <v>5.91</v>
      </c>
      <c r="R476" s="253">
        <v>6.41</v>
      </c>
    </row>
    <row r="477" spans="2:18" x14ac:dyDescent="0.2">
      <c r="B477" s="255"/>
      <c r="C477" s="258"/>
      <c r="D477" s="259"/>
    </row>
    <row r="478" spans="2:18" x14ac:dyDescent="0.2">
      <c r="B478" s="255"/>
      <c r="C478" s="258" t="s">
        <v>465</v>
      </c>
      <c r="D478" s="259" t="s">
        <v>1528</v>
      </c>
      <c r="E478" s="253">
        <v>5.72</v>
      </c>
      <c r="F478" s="253">
        <v>6.22</v>
      </c>
      <c r="G478" s="253">
        <v>5.74</v>
      </c>
      <c r="H478" s="253">
        <v>6.24</v>
      </c>
      <c r="I478" s="253">
        <v>5.75</v>
      </c>
      <c r="J478" s="253">
        <v>6.25</v>
      </c>
      <c r="K478" s="253">
        <v>5.85</v>
      </c>
      <c r="L478" s="253">
        <v>6.1</v>
      </c>
      <c r="M478" s="253">
        <v>5.89</v>
      </c>
      <c r="N478" s="253">
        <v>6.14</v>
      </c>
      <c r="O478" s="253">
        <v>5.9</v>
      </c>
      <c r="P478" s="253">
        <v>6.4</v>
      </c>
      <c r="Q478" s="253">
        <v>5.93</v>
      </c>
      <c r="R478" s="253">
        <v>6.43</v>
      </c>
    </row>
    <row r="479" spans="2:18" x14ac:dyDescent="0.2">
      <c r="B479" s="257"/>
      <c r="C479" s="258"/>
      <c r="D479" s="259" t="s">
        <v>1526</v>
      </c>
      <c r="E479" s="253">
        <v>5.72</v>
      </c>
      <c r="F479" s="253">
        <v>6.22</v>
      </c>
      <c r="G479" s="253">
        <v>5.75</v>
      </c>
      <c r="H479" s="253">
        <v>6.25</v>
      </c>
      <c r="I479" s="253">
        <v>5.76</v>
      </c>
      <c r="J479" s="253">
        <v>6.26</v>
      </c>
      <c r="K479" s="253">
        <v>5.87</v>
      </c>
      <c r="L479" s="253">
        <v>6.12</v>
      </c>
      <c r="M479" s="253">
        <v>5.9</v>
      </c>
      <c r="N479" s="253">
        <v>6.15</v>
      </c>
      <c r="O479" s="253">
        <v>5.91</v>
      </c>
      <c r="P479" s="253">
        <v>6.41</v>
      </c>
      <c r="Q479" s="253">
        <v>5.94</v>
      </c>
      <c r="R479" s="253">
        <v>6.44</v>
      </c>
    </row>
    <row r="480" spans="2:18" x14ac:dyDescent="0.2">
      <c r="B480" s="257"/>
      <c r="C480" s="258"/>
      <c r="D480" s="259"/>
    </row>
    <row r="481" spans="2:18" x14ac:dyDescent="0.2">
      <c r="B481" s="257">
        <v>2017</v>
      </c>
      <c r="C481" s="258" t="s">
        <v>851</v>
      </c>
      <c r="D481" s="259" t="s">
        <v>1528</v>
      </c>
      <c r="E481" s="253">
        <v>5.73</v>
      </c>
      <c r="F481" s="253">
        <v>6.23</v>
      </c>
      <c r="G481" s="253">
        <v>5.75</v>
      </c>
      <c r="H481" s="253">
        <v>6.25</v>
      </c>
      <c r="I481" s="253">
        <v>5.75</v>
      </c>
      <c r="J481" s="253">
        <v>6.25</v>
      </c>
      <c r="K481" s="253">
        <v>5.84</v>
      </c>
      <c r="L481" s="253">
        <v>6.09</v>
      </c>
      <c r="M481" s="253">
        <v>5.87</v>
      </c>
      <c r="N481" s="253">
        <v>6.12</v>
      </c>
      <c r="O481" s="253">
        <v>5.88</v>
      </c>
      <c r="P481" s="253">
        <v>6.38</v>
      </c>
      <c r="Q481" s="253">
        <v>5.91</v>
      </c>
      <c r="R481" s="253">
        <v>6.41</v>
      </c>
    </row>
    <row r="482" spans="2:18" x14ac:dyDescent="0.2">
      <c r="B482" s="255"/>
      <c r="C482" s="256"/>
      <c r="D482" s="259" t="s">
        <v>1526</v>
      </c>
      <c r="E482" s="253">
        <v>5.74</v>
      </c>
      <c r="F482" s="253">
        <v>6.24</v>
      </c>
      <c r="G482" s="253">
        <v>5.76</v>
      </c>
      <c r="H482" s="253">
        <v>6.26</v>
      </c>
      <c r="I482" s="253">
        <v>5.76</v>
      </c>
      <c r="J482" s="253">
        <v>6.26</v>
      </c>
      <c r="K482" s="253">
        <v>5.84</v>
      </c>
      <c r="L482" s="253">
        <v>6.09</v>
      </c>
      <c r="M482" s="253">
        <v>5.87</v>
      </c>
      <c r="N482" s="253">
        <v>6.12</v>
      </c>
      <c r="O482" s="253">
        <v>5.88</v>
      </c>
      <c r="P482" s="253">
        <v>6.38</v>
      </c>
      <c r="Q482" s="253">
        <v>5.9</v>
      </c>
      <c r="R482" s="253">
        <v>6.4</v>
      </c>
    </row>
    <row r="483" spans="2:18" x14ac:dyDescent="0.2">
      <c r="B483" s="255"/>
      <c r="C483" s="256"/>
      <c r="D483" s="259"/>
    </row>
    <row r="484" spans="2:18" x14ac:dyDescent="0.2">
      <c r="B484" s="255"/>
      <c r="C484" s="258" t="s">
        <v>889</v>
      </c>
      <c r="D484" s="259" t="s">
        <v>1528</v>
      </c>
      <c r="E484" s="253">
        <v>5.73</v>
      </c>
      <c r="F484" s="253">
        <v>6.23</v>
      </c>
      <c r="G484" s="253">
        <v>5.75</v>
      </c>
      <c r="H484" s="253">
        <v>6.25</v>
      </c>
      <c r="I484" s="253">
        <v>5.76</v>
      </c>
      <c r="J484" s="253">
        <v>6.26</v>
      </c>
      <c r="K484" s="253">
        <v>5.84</v>
      </c>
      <c r="L484" s="253">
        <v>6.09</v>
      </c>
      <c r="M484" s="253">
        <v>5.88</v>
      </c>
      <c r="N484" s="253">
        <v>6.13</v>
      </c>
      <c r="O484" s="253">
        <v>5.89</v>
      </c>
      <c r="P484" s="253">
        <v>6.39</v>
      </c>
      <c r="Q484" s="253">
        <v>5.91</v>
      </c>
      <c r="R484" s="253">
        <v>6.41</v>
      </c>
    </row>
    <row r="485" spans="2:18" x14ac:dyDescent="0.2">
      <c r="B485" s="255"/>
      <c r="C485" s="258"/>
      <c r="D485" s="259" t="s">
        <v>1526</v>
      </c>
      <c r="E485" s="253">
        <v>5.75</v>
      </c>
      <c r="F485" s="253">
        <v>6.25</v>
      </c>
      <c r="G485" s="253">
        <v>5.75</v>
      </c>
      <c r="H485" s="253">
        <v>6.25</v>
      </c>
      <c r="I485" s="253">
        <v>5.76</v>
      </c>
      <c r="J485" s="253">
        <v>6.26</v>
      </c>
      <c r="K485" s="253">
        <v>5.82</v>
      </c>
      <c r="L485" s="253">
        <v>6.07</v>
      </c>
      <c r="M485" s="253">
        <v>5.87</v>
      </c>
      <c r="N485" s="253">
        <v>6.12</v>
      </c>
      <c r="O485" s="253">
        <v>5.9</v>
      </c>
      <c r="P485" s="253">
        <v>6.4</v>
      </c>
      <c r="Q485" s="253">
        <v>5.91</v>
      </c>
      <c r="R485" s="253">
        <v>6.41</v>
      </c>
    </row>
    <row r="486" spans="2:18" x14ac:dyDescent="0.2">
      <c r="B486" s="255"/>
      <c r="C486" s="258"/>
      <c r="D486" s="259"/>
    </row>
    <row r="487" spans="2:18" x14ac:dyDescent="0.2">
      <c r="B487" s="255"/>
      <c r="C487" s="258" t="s">
        <v>890</v>
      </c>
      <c r="D487" s="259" t="s">
        <v>1528</v>
      </c>
      <c r="E487" s="253">
        <v>5.73</v>
      </c>
      <c r="F487" s="253">
        <v>6.23</v>
      </c>
      <c r="G487" s="253">
        <v>5.75</v>
      </c>
      <c r="H487" s="253">
        <v>6.25</v>
      </c>
      <c r="I487" s="253">
        <v>5.76</v>
      </c>
      <c r="J487" s="253">
        <v>6.26</v>
      </c>
      <c r="K487" s="253">
        <v>5.83</v>
      </c>
      <c r="L487" s="253">
        <v>6.08</v>
      </c>
      <c r="M487" s="253">
        <v>5.88</v>
      </c>
      <c r="N487" s="253">
        <v>6.13</v>
      </c>
      <c r="O487" s="253">
        <v>5.9</v>
      </c>
      <c r="P487" s="253">
        <v>6.4</v>
      </c>
      <c r="Q487" s="253">
        <v>5.91</v>
      </c>
      <c r="R487" s="253">
        <v>6.41</v>
      </c>
    </row>
    <row r="488" spans="2:18" x14ac:dyDescent="0.2">
      <c r="B488" s="255"/>
      <c r="C488" s="258"/>
      <c r="D488" s="259" t="s">
        <v>1526</v>
      </c>
      <c r="E488" s="253">
        <v>5.76</v>
      </c>
      <c r="F488" s="253">
        <v>6.26</v>
      </c>
      <c r="G488" s="253">
        <v>5.76</v>
      </c>
      <c r="H488" s="253">
        <v>6.26</v>
      </c>
      <c r="I488" s="253">
        <v>5.77</v>
      </c>
      <c r="J488" s="253">
        <v>6.27</v>
      </c>
      <c r="K488" s="253">
        <v>5.87</v>
      </c>
      <c r="L488" s="253">
        <v>6.12</v>
      </c>
      <c r="M488" s="253">
        <v>5.91</v>
      </c>
      <c r="N488" s="253">
        <v>6.16</v>
      </c>
      <c r="O488" s="253">
        <v>5.92</v>
      </c>
      <c r="P488" s="253">
        <v>6.42</v>
      </c>
      <c r="Q488" s="253">
        <v>5.94</v>
      </c>
      <c r="R488" s="253">
        <v>6.44</v>
      </c>
    </row>
    <row r="489" spans="2:18" x14ac:dyDescent="0.2">
      <c r="B489" s="255"/>
      <c r="C489" s="258"/>
      <c r="D489" s="259"/>
    </row>
    <row r="490" spans="2:18" x14ac:dyDescent="0.2">
      <c r="B490" s="255"/>
      <c r="C490" s="258" t="s">
        <v>891</v>
      </c>
      <c r="D490" s="259" t="s">
        <v>1528</v>
      </c>
      <c r="E490" s="253">
        <v>5.75</v>
      </c>
      <c r="F490" s="253">
        <v>6.25</v>
      </c>
      <c r="G490" s="253">
        <v>5.76</v>
      </c>
      <c r="H490" s="253">
        <v>6.26</v>
      </c>
      <c r="I490" s="253">
        <v>5.77</v>
      </c>
      <c r="J490" s="253">
        <v>6.27</v>
      </c>
      <c r="K490" s="253">
        <v>5.89</v>
      </c>
      <c r="L490" s="253">
        <v>6.14</v>
      </c>
      <c r="M490" s="253">
        <v>5.91</v>
      </c>
      <c r="N490" s="253">
        <v>6.16</v>
      </c>
      <c r="O490" s="253">
        <v>5.94</v>
      </c>
      <c r="P490" s="253">
        <v>6.44</v>
      </c>
      <c r="Q490" s="253">
        <v>5.97</v>
      </c>
      <c r="R490" s="253">
        <v>6.47</v>
      </c>
    </row>
    <row r="491" spans="2:18" x14ac:dyDescent="0.2">
      <c r="B491" s="255"/>
      <c r="C491" s="258"/>
      <c r="D491" s="259" t="s">
        <v>1526</v>
      </c>
      <c r="E491" s="253">
        <v>5.76</v>
      </c>
      <c r="F491" s="253">
        <v>6.26</v>
      </c>
      <c r="G491" s="253">
        <v>5.77</v>
      </c>
      <c r="H491" s="253">
        <v>6.27</v>
      </c>
      <c r="I491" s="253">
        <v>5.79</v>
      </c>
      <c r="J491" s="253">
        <v>6.29</v>
      </c>
      <c r="K491" s="253">
        <v>5.89</v>
      </c>
      <c r="L491" s="253">
        <v>6.14</v>
      </c>
      <c r="M491" s="253">
        <v>5.92</v>
      </c>
      <c r="N491" s="253">
        <v>6.17</v>
      </c>
      <c r="O491" s="253">
        <v>5.94</v>
      </c>
      <c r="P491" s="253">
        <v>6.44</v>
      </c>
      <c r="Q491" s="253">
        <v>5.97</v>
      </c>
      <c r="R491" s="253">
        <v>6.47</v>
      </c>
    </row>
    <row r="492" spans="2:18" x14ac:dyDescent="0.2">
      <c r="B492" s="255"/>
      <c r="C492" s="258"/>
      <c r="D492" s="259"/>
    </row>
    <row r="493" spans="2:18" x14ac:dyDescent="0.2">
      <c r="B493" s="255"/>
      <c r="C493" s="258" t="s">
        <v>883</v>
      </c>
      <c r="D493" s="259" t="s">
        <v>1528</v>
      </c>
      <c r="E493" s="253">
        <v>5.73</v>
      </c>
      <c r="F493" s="253">
        <v>6.23</v>
      </c>
      <c r="G493" s="253">
        <v>5.75</v>
      </c>
      <c r="H493" s="253">
        <v>6.25</v>
      </c>
      <c r="I493" s="253">
        <v>5.77</v>
      </c>
      <c r="J493" s="253">
        <v>6.27</v>
      </c>
      <c r="K493" s="253">
        <v>5.88</v>
      </c>
      <c r="L493" s="253">
        <v>6.13</v>
      </c>
      <c r="M493" s="253">
        <v>5.9</v>
      </c>
      <c r="N493" s="253">
        <v>6.15</v>
      </c>
      <c r="O493" s="253">
        <v>5.93</v>
      </c>
      <c r="P493" s="253">
        <v>6.43</v>
      </c>
      <c r="Q493" s="253">
        <v>5.95</v>
      </c>
      <c r="R493" s="253">
        <v>6.45</v>
      </c>
    </row>
    <row r="494" spans="2:18" x14ac:dyDescent="0.2">
      <c r="B494" s="255"/>
      <c r="C494" s="258"/>
      <c r="D494" s="259" t="s">
        <v>1526</v>
      </c>
      <c r="E494" s="253">
        <v>5.74</v>
      </c>
      <c r="F494" s="253">
        <v>6.24</v>
      </c>
      <c r="G494" s="253">
        <v>5.75</v>
      </c>
      <c r="H494" s="253">
        <v>6.25</v>
      </c>
      <c r="I494" s="253">
        <v>5.77</v>
      </c>
      <c r="J494" s="253">
        <v>6.27</v>
      </c>
      <c r="K494" s="253">
        <v>5.89</v>
      </c>
      <c r="L494" s="253">
        <v>6.14</v>
      </c>
      <c r="M494" s="253">
        <v>5.91</v>
      </c>
      <c r="N494" s="253">
        <v>6.16</v>
      </c>
      <c r="O494" s="253">
        <v>5.92</v>
      </c>
      <c r="P494" s="253">
        <v>6.42</v>
      </c>
      <c r="Q494" s="253">
        <v>5.94</v>
      </c>
      <c r="R494" s="253">
        <v>6.44</v>
      </c>
    </row>
    <row r="495" spans="2:18" x14ac:dyDescent="0.2">
      <c r="B495" s="255"/>
      <c r="C495" s="258"/>
      <c r="D495" s="259"/>
    </row>
    <row r="496" spans="2:18" x14ac:dyDescent="0.2">
      <c r="B496" s="255"/>
      <c r="C496" s="258" t="s">
        <v>464</v>
      </c>
      <c r="D496" s="259" t="s">
        <v>1528</v>
      </c>
      <c r="E496" s="253">
        <v>5.73</v>
      </c>
      <c r="F496" s="253">
        <v>6.23</v>
      </c>
      <c r="G496" s="253">
        <v>5.75</v>
      </c>
      <c r="H496" s="253">
        <v>6.25</v>
      </c>
      <c r="I496" s="253">
        <v>5.77</v>
      </c>
      <c r="J496" s="253">
        <v>6.27</v>
      </c>
      <c r="K496" s="253">
        <v>5.89</v>
      </c>
      <c r="L496" s="253">
        <v>6.14</v>
      </c>
      <c r="M496" s="253">
        <v>5.9</v>
      </c>
      <c r="N496" s="253">
        <v>6.15</v>
      </c>
      <c r="O496" s="253">
        <v>5.94</v>
      </c>
      <c r="P496" s="253">
        <v>6.44</v>
      </c>
      <c r="Q496" s="253">
        <v>5.96</v>
      </c>
      <c r="R496" s="253">
        <v>6.46</v>
      </c>
    </row>
    <row r="497" spans="2:18" x14ac:dyDescent="0.2">
      <c r="B497" s="255"/>
      <c r="C497" s="258"/>
      <c r="D497" s="259" t="s">
        <v>1526</v>
      </c>
      <c r="E497" s="253">
        <v>5.73</v>
      </c>
      <c r="F497" s="253">
        <v>6.23</v>
      </c>
      <c r="G497" s="253">
        <v>5.75</v>
      </c>
      <c r="H497" s="253">
        <v>6.25</v>
      </c>
      <c r="I497" s="253">
        <v>5.76</v>
      </c>
      <c r="J497" s="253">
        <v>6.26</v>
      </c>
      <c r="K497" s="253">
        <v>5.89</v>
      </c>
      <c r="L497" s="253">
        <v>6.14</v>
      </c>
      <c r="M497" s="253">
        <v>5.9</v>
      </c>
      <c r="N497" s="253">
        <v>6.15</v>
      </c>
      <c r="O497" s="253">
        <v>5.94</v>
      </c>
      <c r="P497" s="253">
        <v>6.44</v>
      </c>
      <c r="Q497" s="253">
        <v>5.96</v>
      </c>
      <c r="R497" s="253">
        <v>6.46</v>
      </c>
    </row>
    <row r="498" spans="2:18" x14ac:dyDescent="0.2">
      <c r="B498" s="255"/>
      <c r="C498" s="258"/>
      <c r="D498" s="259"/>
    </row>
    <row r="499" spans="2:18" x14ac:dyDescent="0.2">
      <c r="B499" s="255"/>
      <c r="C499" s="258" t="s">
        <v>884</v>
      </c>
      <c r="D499" s="259" t="s">
        <v>1528</v>
      </c>
      <c r="E499" s="253">
        <v>5.71</v>
      </c>
      <c r="F499" s="253">
        <v>6.21</v>
      </c>
      <c r="G499" s="253">
        <v>5.75</v>
      </c>
      <c r="H499" s="253">
        <v>6.25</v>
      </c>
      <c r="I499" s="253">
        <v>5.77</v>
      </c>
      <c r="J499" s="253">
        <v>6.27</v>
      </c>
      <c r="K499" s="253">
        <v>5.89</v>
      </c>
      <c r="L499" s="253">
        <v>6.14</v>
      </c>
      <c r="M499" s="253">
        <v>5.89</v>
      </c>
      <c r="N499" s="253">
        <v>6.14</v>
      </c>
      <c r="O499" s="253">
        <v>5.94</v>
      </c>
      <c r="P499" s="253">
        <v>6.44</v>
      </c>
      <c r="Q499" s="253">
        <v>5.96</v>
      </c>
      <c r="R499" s="253">
        <v>6.46</v>
      </c>
    </row>
    <row r="500" spans="2:18" x14ac:dyDescent="0.2">
      <c r="B500" s="255"/>
      <c r="C500" s="258"/>
      <c r="D500" s="259" t="s">
        <v>1526</v>
      </c>
      <c r="E500" s="253">
        <v>5.71</v>
      </c>
      <c r="F500" s="253">
        <v>6.21</v>
      </c>
      <c r="G500" s="253">
        <v>5.75</v>
      </c>
      <c r="H500" s="253">
        <v>6.25</v>
      </c>
      <c r="I500" s="253">
        <v>5.78</v>
      </c>
      <c r="J500" s="253">
        <v>6.28</v>
      </c>
      <c r="K500" s="253">
        <v>5.89</v>
      </c>
      <c r="L500" s="253">
        <v>6.14</v>
      </c>
      <c r="M500" s="253">
        <v>5.9</v>
      </c>
      <c r="N500" s="253">
        <v>6.15</v>
      </c>
      <c r="O500" s="253">
        <v>5.94</v>
      </c>
      <c r="P500" s="253">
        <v>6.44</v>
      </c>
      <c r="Q500" s="253">
        <v>5.96</v>
      </c>
      <c r="R500" s="253">
        <v>6.46</v>
      </c>
    </row>
    <row r="501" spans="2:18" x14ac:dyDescent="0.2">
      <c r="B501" s="255"/>
      <c r="C501" s="258"/>
      <c r="D501" s="259"/>
      <c r="E501" s="253"/>
    </row>
    <row r="502" spans="2:18" x14ac:dyDescent="0.2">
      <c r="B502" s="255"/>
      <c r="C502" s="258" t="s">
        <v>885</v>
      </c>
      <c r="D502" s="259" t="s">
        <v>1528</v>
      </c>
      <c r="E502" s="253">
        <v>5.7</v>
      </c>
      <c r="F502" s="253">
        <v>6.2</v>
      </c>
      <c r="G502" s="253">
        <v>5.73</v>
      </c>
      <c r="H502" s="253">
        <v>6.23</v>
      </c>
      <c r="I502" s="253">
        <v>5.76</v>
      </c>
      <c r="J502" s="253">
        <v>6.26</v>
      </c>
      <c r="K502" s="253">
        <v>5.89</v>
      </c>
      <c r="L502" s="253">
        <v>6.14</v>
      </c>
      <c r="M502" s="253">
        <v>5.9</v>
      </c>
      <c r="N502" s="253">
        <v>6.15</v>
      </c>
      <c r="O502" s="253">
        <v>5.94</v>
      </c>
      <c r="P502" s="253">
        <v>6.44</v>
      </c>
      <c r="Q502" s="253">
        <v>5.96</v>
      </c>
      <c r="R502" s="253">
        <v>6.46</v>
      </c>
    </row>
    <row r="503" spans="2:18" x14ac:dyDescent="0.2">
      <c r="B503" s="255"/>
      <c r="C503" s="258"/>
      <c r="D503" s="259" t="s">
        <v>1526</v>
      </c>
      <c r="E503" s="253">
        <v>5.68</v>
      </c>
      <c r="F503" s="253">
        <v>6.18</v>
      </c>
      <c r="G503" s="253">
        <v>5.72</v>
      </c>
      <c r="H503" s="253">
        <v>6.22</v>
      </c>
      <c r="I503" s="253">
        <v>5.76</v>
      </c>
      <c r="J503" s="253">
        <v>6.26</v>
      </c>
      <c r="K503" s="253">
        <v>5.89</v>
      </c>
      <c r="L503" s="253">
        <v>6.14</v>
      </c>
      <c r="M503" s="253">
        <v>5.9</v>
      </c>
      <c r="N503" s="253">
        <v>6.15</v>
      </c>
      <c r="O503" s="253">
        <v>5.94</v>
      </c>
      <c r="P503" s="253">
        <v>6.44</v>
      </c>
      <c r="Q503" s="253">
        <v>5.96</v>
      </c>
      <c r="R503" s="253">
        <v>6.46</v>
      </c>
    </row>
    <row r="504" spans="2:18" x14ac:dyDescent="0.2">
      <c r="B504" s="255"/>
      <c r="C504" s="258"/>
      <c r="D504" s="259"/>
      <c r="E504" s="253"/>
    </row>
    <row r="505" spans="2:18" x14ac:dyDescent="0.2">
      <c r="B505" s="255"/>
      <c r="C505" s="258" t="s">
        <v>886</v>
      </c>
      <c r="D505" s="259" t="s">
        <v>1528</v>
      </c>
      <c r="E505" s="253">
        <v>5.7</v>
      </c>
      <c r="F505" s="253">
        <v>6.2</v>
      </c>
      <c r="G505" s="253">
        <v>5.73</v>
      </c>
      <c r="H505" s="253">
        <v>6.23</v>
      </c>
      <c r="I505" s="253">
        <v>5.76</v>
      </c>
      <c r="J505" s="253">
        <v>6.26</v>
      </c>
      <c r="K505" s="253">
        <v>5.9</v>
      </c>
      <c r="L505" s="253">
        <v>6.15</v>
      </c>
      <c r="M505" s="253">
        <v>5.91</v>
      </c>
      <c r="N505" s="253">
        <v>6.16</v>
      </c>
      <c r="O505" s="253">
        <v>5.95</v>
      </c>
      <c r="P505" s="253">
        <v>6.45</v>
      </c>
      <c r="Q505" s="253">
        <v>5.97</v>
      </c>
      <c r="R505" s="253">
        <v>6.47</v>
      </c>
    </row>
    <row r="506" spans="2:18" x14ac:dyDescent="0.2">
      <c r="B506" s="255"/>
      <c r="C506" s="258"/>
      <c r="D506" s="259" t="s">
        <v>1526</v>
      </c>
      <c r="E506" s="253">
        <v>5.7</v>
      </c>
      <c r="F506" s="253">
        <v>6.2</v>
      </c>
      <c r="G506" s="253">
        <v>5.74</v>
      </c>
      <c r="H506" s="253">
        <v>6.24</v>
      </c>
      <c r="I506" s="253">
        <v>5.76</v>
      </c>
      <c r="J506" s="253">
        <v>6.26</v>
      </c>
      <c r="K506" s="253">
        <v>5.9</v>
      </c>
      <c r="L506" s="253">
        <v>6.15</v>
      </c>
      <c r="M506" s="253">
        <v>5.91</v>
      </c>
      <c r="N506" s="253">
        <v>6.16</v>
      </c>
      <c r="O506" s="253">
        <v>5.95</v>
      </c>
      <c r="P506" s="253">
        <v>6.45</v>
      </c>
      <c r="Q506" s="253">
        <v>5.97</v>
      </c>
      <c r="R506" s="253">
        <v>6.47</v>
      </c>
    </row>
    <row r="507" spans="2:18" x14ac:dyDescent="0.2">
      <c r="B507" s="255"/>
      <c r="C507" s="258"/>
      <c r="D507" s="259"/>
      <c r="E507" s="253"/>
    </row>
    <row r="508" spans="2:18" x14ac:dyDescent="0.2">
      <c r="B508" s="255"/>
      <c r="C508" s="258" t="s">
        <v>887</v>
      </c>
      <c r="D508" s="259" t="s">
        <v>1528</v>
      </c>
      <c r="E508" s="253">
        <v>5.7</v>
      </c>
      <c r="F508" s="253">
        <v>6.2</v>
      </c>
      <c r="G508" s="253">
        <v>5.73</v>
      </c>
      <c r="H508" s="253">
        <v>6.23</v>
      </c>
      <c r="I508" s="253">
        <v>5.76</v>
      </c>
      <c r="J508" s="253">
        <v>6.26</v>
      </c>
      <c r="K508" s="253">
        <v>5.9</v>
      </c>
      <c r="L508" s="253">
        <v>6.15</v>
      </c>
      <c r="M508" s="253">
        <v>5.92</v>
      </c>
      <c r="N508" s="253">
        <v>6.17</v>
      </c>
      <c r="O508" s="253">
        <v>5.96</v>
      </c>
      <c r="P508" s="253">
        <v>6.46</v>
      </c>
      <c r="Q508" s="253">
        <v>5.97</v>
      </c>
      <c r="R508" s="253">
        <v>6.47</v>
      </c>
    </row>
    <row r="509" spans="2:18" x14ac:dyDescent="0.2">
      <c r="B509" s="255"/>
      <c r="C509" s="258"/>
      <c r="D509" s="259" t="s">
        <v>1526</v>
      </c>
      <c r="E509" s="253">
        <v>5.73</v>
      </c>
      <c r="F509" s="253">
        <v>6.23</v>
      </c>
      <c r="G509" s="253">
        <v>5.75</v>
      </c>
      <c r="H509" s="253">
        <v>6.25</v>
      </c>
      <c r="I509" s="253">
        <v>5.77</v>
      </c>
      <c r="J509" s="253">
        <v>6.27</v>
      </c>
      <c r="K509" s="253">
        <v>5.89</v>
      </c>
      <c r="L509" s="253">
        <v>6.14</v>
      </c>
      <c r="M509" s="253">
        <v>5.92</v>
      </c>
      <c r="N509" s="253">
        <v>6.17</v>
      </c>
      <c r="O509" s="253">
        <v>5.95</v>
      </c>
      <c r="P509" s="253">
        <v>6.45</v>
      </c>
      <c r="Q509" s="253">
        <v>5.96</v>
      </c>
      <c r="R509" s="253">
        <v>6.46</v>
      </c>
    </row>
    <row r="510" spans="2:18" x14ac:dyDescent="0.2">
      <c r="B510" s="255"/>
      <c r="C510" s="258"/>
      <c r="D510" s="259"/>
      <c r="E510" s="253"/>
    </row>
    <row r="511" spans="2:18" x14ac:dyDescent="0.2">
      <c r="B511" s="255"/>
      <c r="C511" s="258" t="s">
        <v>888</v>
      </c>
      <c r="D511" s="259" t="s">
        <v>1528</v>
      </c>
      <c r="E511" s="253">
        <v>5.71</v>
      </c>
      <c r="F511" s="253">
        <v>6.21</v>
      </c>
      <c r="G511" s="253">
        <v>5.74</v>
      </c>
      <c r="H511" s="253">
        <v>6.24</v>
      </c>
      <c r="I511" s="253">
        <v>5.77</v>
      </c>
      <c r="J511" s="253">
        <v>6.27</v>
      </c>
      <c r="K511" s="253">
        <v>5.9</v>
      </c>
      <c r="L511" s="253">
        <v>6.15</v>
      </c>
      <c r="M511" s="253">
        <v>5.93</v>
      </c>
      <c r="N511" s="253">
        <v>6.18</v>
      </c>
      <c r="O511" s="253">
        <v>5.96</v>
      </c>
      <c r="P511" s="253">
        <v>6.46</v>
      </c>
      <c r="Q511" s="253">
        <v>5.97</v>
      </c>
      <c r="R511" s="253">
        <v>6.47</v>
      </c>
    </row>
    <row r="512" spans="2:18" x14ac:dyDescent="0.2">
      <c r="B512" s="255"/>
      <c r="C512" s="258"/>
      <c r="D512" s="259" t="s">
        <v>1526</v>
      </c>
      <c r="E512" s="253">
        <v>5.71</v>
      </c>
      <c r="F512" s="253">
        <v>6.21</v>
      </c>
      <c r="G512" s="253">
        <v>5.75</v>
      </c>
      <c r="H512" s="253">
        <v>6.25</v>
      </c>
      <c r="I512" s="253">
        <v>5.76</v>
      </c>
      <c r="J512" s="253">
        <v>6.26</v>
      </c>
      <c r="K512" s="253">
        <v>5.91</v>
      </c>
      <c r="L512" s="253">
        <v>6.16</v>
      </c>
      <c r="M512" s="253">
        <v>5.94</v>
      </c>
      <c r="N512" s="253">
        <v>6.19</v>
      </c>
      <c r="O512" s="253">
        <v>5.96</v>
      </c>
      <c r="P512" s="253">
        <v>6.46</v>
      </c>
      <c r="Q512" s="253">
        <v>5.98</v>
      </c>
      <c r="R512" s="253">
        <v>6.48</v>
      </c>
    </row>
    <row r="513" spans="2:18" x14ac:dyDescent="0.2">
      <c r="B513" s="255"/>
      <c r="C513" s="258"/>
      <c r="D513" s="259"/>
      <c r="E513" s="253"/>
    </row>
    <row r="514" spans="2:18" x14ac:dyDescent="0.2">
      <c r="B514" s="255"/>
      <c r="C514" s="258" t="s">
        <v>465</v>
      </c>
      <c r="D514" s="259" t="s">
        <v>1528</v>
      </c>
      <c r="E514" s="253">
        <v>5.73</v>
      </c>
      <c r="F514" s="253">
        <v>6.23</v>
      </c>
      <c r="G514" s="253">
        <v>5.76</v>
      </c>
      <c r="H514" s="253">
        <v>6.26</v>
      </c>
      <c r="I514" s="253">
        <v>5.79</v>
      </c>
      <c r="J514" s="253">
        <v>6.29</v>
      </c>
      <c r="K514" s="253">
        <v>5.92</v>
      </c>
      <c r="L514" s="253">
        <v>6.17</v>
      </c>
      <c r="M514" s="253">
        <v>5.96</v>
      </c>
      <c r="N514" s="253">
        <v>6.21</v>
      </c>
      <c r="O514" s="253">
        <v>5.98</v>
      </c>
      <c r="P514" s="253">
        <v>6.48</v>
      </c>
      <c r="Q514" s="253">
        <v>5.99</v>
      </c>
      <c r="R514" s="253">
        <v>6.49</v>
      </c>
    </row>
    <row r="515" spans="2:18" x14ac:dyDescent="0.2">
      <c r="B515" s="257"/>
      <c r="C515" s="258"/>
      <c r="D515" s="259" t="s">
        <v>1526</v>
      </c>
      <c r="E515" s="253">
        <v>5.76</v>
      </c>
      <c r="F515" s="253">
        <v>6.26</v>
      </c>
      <c r="G515" s="253">
        <v>5.78</v>
      </c>
      <c r="H515" s="253">
        <v>6.28</v>
      </c>
      <c r="I515" s="253">
        <v>5.81</v>
      </c>
      <c r="J515" s="253">
        <v>6.31</v>
      </c>
      <c r="K515" s="253">
        <v>5.91</v>
      </c>
      <c r="L515" s="253">
        <v>6.16</v>
      </c>
      <c r="M515" s="253">
        <v>5.96</v>
      </c>
      <c r="N515" s="253">
        <v>6.21</v>
      </c>
      <c r="O515" s="253">
        <v>5.99</v>
      </c>
      <c r="P515" s="253">
        <v>6.49</v>
      </c>
      <c r="Q515" s="253">
        <v>6</v>
      </c>
      <c r="R515" s="253">
        <v>6.5</v>
      </c>
    </row>
    <row r="516" spans="2:18" x14ac:dyDescent="0.2">
      <c r="B516" s="257"/>
      <c r="C516" s="258"/>
      <c r="D516" s="259"/>
      <c r="E516" s="253"/>
      <c r="F516" s="253"/>
      <c r="G516" s="253"/>
      <c r="H516" s="253"/>
      <c r="I516" s="253"/>
      <c r="J516" s="253"/>
      <c r="K516" s="253"/>
      <c r="L516" s="253"/>
      <c r="M516" s="253"/>
      <c r="N516" s="253"/>
      <c r="O516" s="253"/>
      <c r="P516" s="253"/>
      <c r="Q516" s="253"/>
      <c r="R516" s="253"/>
    </row>
    <row r="517" spans="2:18" x14ac:dyDescent="0.2">
      <c r="B517" s="257">
        <v>2018</v>
      </c>
      <c r="C517" s="258" t="s">
        <v>851</v>
      </c>
      <c r="D517" s="259" t="s">
        <v>1528</v>
      </c>
      <c r="E517" s="253">
        <v>5.73</v>
      </c>
      <c r="F517" s="253">
        <v>6.23</v>
      </c>
      <c r="G517" s="253">
        <v>5.78</v>
      </c>
      <c r="H517" s="253">
        <v>6.28</v>
      </c>
      <c r="I517" s="253">
        <v>5.81</v>
      </c>
      <c r="J517" s="253">
        <v>6.31</v>
      </c>
      <c r="K517" s="253">
        <v>5.94</v>
      </c>
      <c r="L517" s="253">
        <v>6.19</v>
      </c>
      <c r="M517" s="253">
        <v>5.98</v>
      </c>
      <c r="N517" s="253">
        <v>6.23</v>
      </c>
      <c r="O517" s="253">
        <v>6.01</v>
      </c>
      <c r="P517" s="253">
        <v>6.51</v>
      </c>
      <c r="Q517" s="253">
        <v>6.03</v>
      </c>
      <c r="R517" s="253">
        <v>6.53</v>
      </c>
    </row>
    <row r="518" spans="2:18" x14ac:dyDescent="0.2">
      <c r="B518" s="255"/>
      <c r="C518" s="256"/>
      <c r="D518" s="259" t="s">
        <v>1526</v>
      </c>
      <c r="E518" s="253">
        <v>5.91</v>
      </c>
      <c r="F518" s="253">
        <v>6.41</v>
      </c>
      <c r="G518" s="253">
        <v>5.95</v>
      </c>
      <c r="H518" s="253">
        <v>6.45</v>
      </c>
      <c r="I518" s="253">
        <v>5.98</v>
      </c>
      <c r="J518" s="253">
        <v>6.48</v>
      </c>
      <c r="K518" s="253">
        <v>6.12</v>
      </c>
      <c r="L518" s="253">
        <v>6.37</v>
      </c>
      <c r="M518" s="253">
        <v>6.18</v>
      </c>
      <c r="N518" s="253">
        <v>6.43</v>
      </c>
      <c r="O518" s="253">
        <v>6.2</v>
      </c>
      <c r="P518" s="253">
        <v>6.7</v>
      </c>
      <c r="Q518" s="253">
        <v>6.24</v>
      </c>
      <c r="R518" s="253">
        <v>6.74</v>
      </c>
    </row>
    <row r="519" spans="2:18" x14ac:dyDescent="0.2">
      <c r="B519" s="255"/>
      <c r="C519" s="256"/>
      <c r="D519" s="259"/>
      <c r="E519" s="253"/>
    </row>
    <row r="520" spans="2:18" x14ac:dyDescent="0.2">
      <c r="B520" s="255"/>
      <c r="C520" s="258" t="s">
        <v>889</v>
      </c>
      <c r="D520" s="259" t="s">
        <v>1528</v>
      </c>
      <c r="E520" s="253">
        <v>5.92</v>
      </c>
      <c r="F520" s="253">
        <v>6.42</v>
      </c>
      <c r="G520" s="253">
        <v>5.96</v>
      </c>
      <c r="H520" s="253">
        <v>6.46</v>
      </c>
      <c r="I520" s="253">
        <v>5.99</v>
      </c>
      <c r="J520" s="253">
        <v>6.49</v>
      </c>
      <c r="K520" s="253">
        <v>6.11</v>
      </c>
      <c r="L520" s="253">
        <v>6.36</v>
      </c>
      <c r="M520" s="253">
        <v>6.19</v>
      </c>
      <c r="N520" s="253">
        <v>6.44</v>
      </c>
      <c r="O520" s="253">
        <v>6.21</v>
      </c>
      <c r="P520" s="253">
        <v>6.71</v>
      </c>
      <c r="Q520" s="253">
        <v>6.24</v>
      </c>
      <c r="R520" s="253">
        <v>6.74</v>
      </c>
    </row>
    <row r="521" spans="2:18" x14ac:dyDescent="0.2">
      <c r="B521" s="255"/>
      <c r="C521" s="258"/>
      <c r="D521" s="259" t="s">
        <v>1526</v>
      </c>
      <c r="E521" s="253">
        <v>5.92</v>
      </c>
      <c r="F521" s="253">
        <v>6.42</v>
      </c>
      <c r="G521" s="253">
        <v>5.96</v>
      </c>
      <c r="H521" s="253">
        <v>6.46</v>
      </c>
      <c r="I521" s="253">
        <v>6</v>
      </c>
      <c r="J521" s="253">
        <v>6.5</v>
      </c>
      <c r="K521" s="253">
        <v>6.13</v>
      </c>
      <c r="L521" s="253">
        <v>6.38</v>
      </c>
      <c r="M521" s="253">
        <v>6.21</v>
      </c>
      <c r="N521" s="253">
        <v>6.46</v>
      </c>
      <c r="O521" s="253">
        <v>6.22</v>
      </c>
      <c r="P521" s="253">
        <v>6.72</v>
      </c>
      <c r="Q521" s="253">
        <v>6.26</v>
      </c>
      <c r="R521" s="253">
        <v>6.76</v>
      </c>
    </row>
    <row r="522" spans="2:18" x14ac:dyDescent="0.2">
      <c r="B522" s="255"/>
      <c r="C522" s="258"/>
      <c r="D522" s="259"/>
      <c r="E522" s="253"/>
    </row>
    <row r="523" spans="2:18" x14ac:dyDescent="0.2">
      <c r="B523" s="255"/>
      <c r="C523" s="258" t="s">
        <v>890</v>
      </c>
      <c r="D523" s="259" t="s">
        <v>1528</v>
      </c>
      <c r="E523" s="253">
        <v>5.93</v>
      </c>
      <c r="F523" s="253">
        <v>6.43</v>
      </c>
      <c r="G523" s="253">
        <v>5.98</v>
      </c>
      <c r="H523" s="253">
        <v>6.48</v>
      </c>
      <c r="I523" s="253">
        <v>6.02</v>
      </c>
      <c r="J523" s="253">
        <v>6.52</v>
      </c>
      <c r="K523" s="253">
        <v>6.18</v>
      </c>
      <c r="L523" s="253">
        <v>6.43</v>
      </c>
      <c r="M523" s="253">
        <v>6.26</v>
      </c>
      <c r="N523" s="253">
        <v>6.51</v>
      </c>
      <c r="O523" s="253">
        <v>6.29</v>
      </c>
      <c r="P523" s="253">
        <v>6.79</v>
      </c>
      <c r="Q523" s="253">
        <v>6.37</v>
      </c>
      <c r="R523" s="253">
        <v>6.87</v>
      </c>
    </row>
    <row r="524" spans="2:18" x14ac:dyDescent="0.2">
      <c r="B524" s="255"/>
      <c r="C524" s="258"/>
      <c r="D524" s="259" t="s">
        <v>1526</v>
      </c>
      <c r="E524" s="253">
        <v>5.93</v>
      </c>
      <c r="F524" s="253">
        <v>6.43</v>
      </c>
      <c r="G524" s="253">
        <v>5.99</v>
      </c>
      <c r="H524" s="253">
        <v>6.49</v>
      </c>
      <c r="I524" s="253">
        <v>6.03</v>
      </c>
      <c r="J524" s="253">
        <v>6.53</v>
      </c>
      <c r="K524" s="253">
        <v>6.25</v>
      </c>
      <c r="L524" s="253">
        <v>6.5</v>
      </c>
      <c r="M524" s="253">
        <v>6.36</v>
      </c>
      <c r="N524" s="253">
        <v>6.61</v>
      </c>
      <c r="O524" s="253">
        <v>6.38</v>
      </c>
      <c r="P524" s="253">
        <v>6.88</v>
      </c>
      <c r="Q524" s="253">
        <v>6.44</v>
      </c>
      <c r="R524" s="253">
        <v>6.94</v>
      </c>
    </row>
    <row r="525" spans="2:18" x14ac:dyDescent="0.2">
      <c r="B525" s="255"/>
      <c r="C525" s="258"/>
      <c r="D525" s="259"/>
      <c r="E525" s="253"/>
    </row>
    <row r="526" spans="2:18" x14ac:dyDescent="0.2">
      <c r="B526" s="255"/>
      <c r="C526" s="258" t="s">
        <v>891</v>
      </c>
      <c r="D526" s="259" t="s">
        <v>1528</v>
      </c>
      <c r="E526" s="253">
        <v>5.9</v>
      </c>
      <c r="F526" s="253">
        <v>6.4</v>
      </c>
      <c r="G526" s="253">
        <v>5.94</v>
      </c>
      <c r="H526" s="253">
        <v>6.44</v>
      </c>
      <c r="I526" s="253">
        <v>5.98</v>
      </c>
      <c r="J526" s="253">
        <v>6.48</v>
      </c>
      <c r="K526" s="253">
        <v>6.16</v>
      </c>
      <c r="L526" s="253">
        <v>6.41</v>
      </c>
      <c r="M526" s="253">
        <v>6.25</v>
      </c>
      <c r="N526" s="253">
        <v>6.5</v>
      </c>
      <c r="O526" s="253">
        <v>6.3</v>
      </c>
      <c r="P526" s="253">
        <v>6.8</v>
      </c>
      <c r="Q526" s="253">
        <v>6.41</v>
      </c>
      <c r="R526" s="253">
        <v>6.91</v>
      </c>
    </row>
    <row r="527" spans="2:18" x14ac:dyDescent="0.2">
      <c r="B527" s="255"/>
      <c r="C527" s="258"/>
      <c r="D527" s="259" t="s">
        <v>1526</v>
      </c>
      <c r="E527" s="253">
        <v>5.92</v>
      </c>
      <c r="F527" s="253">
        <v>6.42</v>
      </c>
      <c r="G527" s="253">
        <v>5.96</v>
      </c>
      <c r="H527" s="253">
        <v>6.46</v>
      </c>
      <c r="I527" s="253">
        <v>5.99</v>
      </c>
      <c r="J527" s="253">
        <v>6.49</v>
      </c>
      <c r="K527" s="253">
        <v>6.15</v>
      </c>
      <c r="L527" s="253">
        <v>6.4</v>
      </c>
      <c r="M527" s="253">
        <v>6.26</v>
      </c>
      <c r="N527" s="253">
        <v>6.51</v>
      </c>
      <c r="O527" s="253">
        <v>6.32</v>
      </c>
      <c r="P527" s="253">
        <v>6.82</v>
      </c>
      <c r="Q527" s="253">
        <v>6.44</v>
      </c>
      <c r="R527" s="253">
        <v>6.94</v>
      </c>
    </row>
    <row r="528" spans="2:18" x14ac:dyDescent="0.2">
      <c r="B528" s="255"/>
      <c r="C528" s="258"/>
      <c r="D528" s="259"/>
      <c r="E528" s="253"/>
    </row>
    <row r="529" spans="2:18" x14ac:dyDescent="0.2">
      <c r="B529" s="255"/>
      <c r="C529" s="258" t="s">
        <v>883</v>
      </c>
      <c r="D529" s="259" t="s">
        <v>1528</v>
      </c>
      <c r="E529" s="253">
        <v>5.96</v>
      </c>
      <c r="F529" s="253">
        <v>6.46</v>
      </c>
      <c r="G529" s="253">
        <v>6</v>
      </c>
      <c r="H529" s="253">
        <v>6.5</v>
      </c>
      <c r="I529" s="253">
        <v>6.07</v>
      </c>
      <c r="J529" s="253">
        <v>6.57</v>
      </c>
      <c r="K529" s="253">
        <v>6.25</v>
      </c>
      <c r="L529" s="253">
        <v>6.5</v>
      </c>
      <c r="M529" s="253">
        <v>6.34</v>
      </c>
      <c r="N529" s="253">
        <v>6.59</v>
      </c>
      <c r="O529" s="253">
        <v>6.42</v>
      </c>
      <c r="P529" s="253">
        <v>6.92</v>
      </c>
      <c r="Q529" s="253">
        <v>6.55</v>
      </c>
      <c r="R529" s="253">
        <v>7.05</v>
      </c>
    </row>
    <row r="530" spans="2:18" x14ac:dyDescent="0.2">
      <c r="B530" s="255"/>
      <c r="C530" s="258"/>
      <c r="D530" s="259" t="s">
        <v>1526</v>
      </c>
      <c r="E530" s="253">
        <v>6.23</v>
      </c>
      <c r="F530" s="253">
        <v>6.73</v>
      </c>
      <c r="G530" s="253">
        <v>6.29</v>
      </c>
      <c r="H530" s="253">
        <v>6.79</v>
      </c>
      <c r="I530" s="253">
        <v>6.36</v>
      </c>
      <c r="J530" s="253">
        <v>6.86</v>
      </c>
      <c r="K530" s="253">
        <v>6.55</v>
      </c>
      <c r="L530" s="253">
        <v>6.8</v>
      </c>
      <c r="M530" s="253">
        <v>6.64</v>
      </c>
      <c r="N530" s="253">
        <v>6.89</v>
      </c>
      <c r="O530" s="253">
        <v>6.7</v>
      </c>
      <c r="P530" s="253">
        <v>7.2</v>
      </c>
      <c r="Q530" s="253">
        <v>6.83</v>
      </c>
      <c r="R530" s="253">
        <v>7.33</v>
      </c>
    </row>
    <row r="531" spans="2:18" x14ac:dyDescent="0.2">
      <c r="B531" s="255"/>
      <c r="C531" s="258"/>
      <c r="D531" s="259"/>
      <c r="E531" s="253"/>
    </row>
    <row r="532" spans="2:18" x14ac:dyDescent="0.2">
      <c r="B532" s="255"/>
      <c r="C532" s="258" t="s">
        <v>464</v>
      </c>
      <c r="D532" s="259" t="s">
        <v>1528</v>
      </c>
      <c r="E532" s="253">
        <v>6.45</v>
      </c>
      <c r="F532" s="253">
        <v>6.95</v>
      </c>
      <c r="G532" s="253">
        <v>6.46</v>
      </c>
      <c r="H532" s="253">
        <v>6.96</v>
      </c>
      <c r="I532" s="253">
        <v>6.49</v>
      </c>
      <c r="J532" s="253">
        <v>6.99</v>
      </c>
      <c r="K532" s="253">
        <v>6.63</v>
      </c>
      <c r="L532" s="253">
        <v>6.88</v>
      </c>
      <c r="M532" s="253">
        <v>6.73</v>
      </c>
      <c r="N532" s="253">
        <v>6.98</v>
      </c>
      <c r="O532" s="253">
        <v>6.8</v>
      </c>
      <c r="P532" s="253">
        <v>7.3</v>
      </c>
      <c r="Q532" s="253">
        <v>6.92</v>
      </c>
      <c r="R532" s="253">
        <v>7.42</v>
      </c>
    </row>
    <row r="533" spans="2:18" x14ac:dyDescent="0.2">
      <c r="B533" s="255"/>
      <c r="C533" s="258"/>
      <c r="D533" s="259" t="s">
        <v>1526</v>
      </c>
      <c r="E533" s="253">
        <v>6.5</v>
      </c>
      <c r="F533" s="253">
        <v>7</v>
      </c>
      <c r="G533" s="253">
        <v>6.51</v>
      </c>
      <c r="H533" s="253">
        <v>7.01</v>
      </c>
      <c r="I533" s="253">
        <v>6.53</v>
      </c>
      <c r="J533" s="253">
        <v>7.03</v>
      </c>
      <c r="K533" s="253">
        <v>6.67</v>
      </c>
      <c r="L533" s="253">
        <v>6.92</v>
      </c>
      <c r="M533" s="253">
        <v>6.79</v>
      </c>
      <c r="N533" s="253">
        <v>7.04</v>
      </c>
      <c r="O533" s="253">
        <v>6.87</v>
      </c>
      <c r="P533" s="253">
        <v>7.37</v>
      </c>
      <c r="Q533" s="253">
        <v>7.03</v>
      </c>
      <c r="R533" s="253">
        <v>7.53</v>
      </c>
    </row>
    <row r="534" spans="2:18" x14ac:dyDescent="0.2">
      <c r="B534" s="255"/>
      <c r="C534" s="258"/>
      <c r="D534" s="259"/>
    </row>
    <row r="535" spans="2:18" x14ac:dyDescent="0.2">
      <c r="B535" s="255"/>
      <c r="C535" s="258" t="s">
        <v>884</v>
      </c>
      <c r="D535" s="259" t="s">
        <v>1528</v>
      </c>
      <c r="E535" s="253">
        <v>6.69</v>
      </c>
      <c r="F535" s="253">
        <v>7.19</v>
      </c>
      <c r="G535" s="253">
        <v>6.71</v>
      </c>
      <c r="H535" s="253">
        <v>7.21</v>
      </c>
      <c r="I535" s="253">
        <v>6.76</v>
      </c>
      <c r="J535" s="253">
        <v>7.26</v>
      </c>
      <c r="K535" s="253">
        <v>6.94</v>
      </c>
      <c r="L535" s="253">
        <v>7.19</v>
      </c>
      <c r="M535" s="253">
        <v>7.04</v>
      </c>
      <c r="N535" s="253">
        <v>7.29</v>
      </c>
      <c r="O535" s="253">
        <v>7.12</v>
      </c>
      <c r="P535" s="253">
        <v>7.62</v>
      </c>
      <c r="Q535" s="253">
        <v>7.24</v>
      </c>
      <c r="R535" s="253">
        <v>7.74</v>
      </c>
    </row>
    <row r="536" spans="2:18" x14ac:dyDescent="0.2">
      <c r="B536" s="255"/>
      <c r="C536" s="258"/>
      <c r="D536" s="259" t="s">
        <v>1526</v>
      </c>
      <c r="E536" s="253">
        <v>7.32</v>
      </c>
      <c r="F536" s="253">
        <v>7.82</v>
      </c>
      <c r="G536" s="253">
        <v>7.37</v>
      </c>
      <c r="H536" s="253">
        <v>7.87</v>
      </c>
      <c r="I536" s="253">
        <v>7.47</v>
      </c>
      <c r="J536" s="253">
        <v>7.97</v>
      </c>
      <c r="K536" s="253">
        <v>7.66</v>
      </c>
      <c r="L536" s="253">
        <v>7.91</v>
      </c>
      <c r="M536" s="253">
        <v>7.77</v>
      </c>
      <c r="N536" s="253">
        <v>8.02</v>
      </c>
      <c r="O536" s="253">
        <v>7.85</v>
      </c>
      <c r="P536" s="253">
        <v>8.35</v>
      </c>
      <c r="Q536" s="253">
        <v>7.95</v>
      </c>
      <c r="R536" s="253">
        <v>8.4499999999999993</v>
      </c>
    </row>
    <row r="537" spans="2:18" x14ac:dyDescent="0.2">
      <c r="B537" s="255"/>
      <c r="C537" s="258"/>
      <c r="D537" s="259"/>
      <c r="E537" s="253"/>
      <c r="F537" s="253"/>
      <c r="G537" s="253"/>
      <c r="H537" s="253"/>
      <c r="I537" s="253"/>
      <c r="J537" s="253"/>
      <c r="K537" s="253"/>
      <c r="L537" s="253"/>
      <c r="M537" s="253"/>
      <c r="N537" s="253"/>
      <c r="O537" s="253"/>
      <c r="P537" s="253"/>
      <c r="Q537" s="253"/>
      <c r="R537" s="253"/>
    </row>
    <row r="538" spans="2:18" x14ac:dyDescent="0.2">
      <c r="B538" s="255"/>
      <c r="C538" s="258" t="s">
        <v>885</v>
      </c>
      <c r="D538" s="259" t="s">
        <v>1528</v>
      </c>
      <c r="E538" s="253">
        <v>7.4</v>
      </c>
      <c r="F538" s="253">
        <v>7.9</v>
      </c>
      <c r="G538" s="253">
        <v>7.44</v>
      </c>
      <c r="H538" s="253">
        <v>7.94</v>
      </c>
      <c r="I538" s="253">
        <v>7.49</v>
      </c>
      <c r="J538" s="253">
        <v>7.99</v>
      </c>
      <c r="K538" s="253">
        <v>7.68</v>
      </c>
      <c r="L538" s="253">
        <v>7.93</v>
      </c>
      <c r="M538" s="253">
        <v>7.8</v>
      </c>
      <c r="N538" s="253">
        <v>8.0500000000000007</v>
      </c>
      <c r="O538" s="253">
        <v>7.86</v>
      </c>
      <c r="P538" s="253">
        <v>8.36</v>
      </c>
      <c r="Q538" s="253">
        <v>7.95</v>
      </c>
      <c r="R538" s="253">
        <v>8.4499999999999993</v>
      </c>
    </row>
    <row r="539" spans="2:18" x14ac:dyDescent="0.2">
      <c r="B539" s="255"/>
      <c r="C539" s="258"/>
      <c r="D539" s="259" t="s">
        <v>1526</v>
      </c>
      <c r="E539" s="253">
        <v>7.41</v>
      </c>
      <c r="F539" s="253">
        <v>7.91</v>
      </c>
      <c r="G539" s="253">
        <v>7.45</v>
      </c>
      <c r="H539" s="253">
        <v>7.95</v>
      </c>
      <c r="I539" s="253">
        <v>7.51</v>
      </c>
      <c r="J539" s="253">
        <v>8.01</v>
      </c>
      <c r="K539" s="253">
        <v>7.68</v>
      </c>
      <c r="L539" s="253">
        <v>7.93</v>
      </c>
      <c r="M539" s="253">
        <v>7.8</v>
      </c>
      <c r="N539" s="253">
        <v>8.0500000000000007</v>
      </c>
      <c r="O539" s="253">
        <v>7.88</v>
      </c>
      <c r="P539" s="253">
        <v>8.3800000000000008</v>
      </c>
      <c r="Q539" s="253">
        <v>7.97</v>
      </c>
      <c r="R539" s="253">
        <v>8.4700000000000006</v>
      </c>
    </row>
    <row r="540" spans="2:18" x14ac:dyDescent="0.2">
      <c r="B540" s="255"/>
      <c r="C540" s="258"/>
      <c r="D540" s="259"/>
      <c r="E540" s="253"/>
      <c r="F540" s="253"/>
      <c r="G540" s="253"/>
      <c r="H540" s="253"/>
      <c r="I540" s="253"/>
      <c r="J540" s="253"/>
      <c r="K540" s="253"/>
      <c r="L540" s="253"/>
      <c r="M540" s="253"/>
      <c r="N540" s="253"/>
      <c r="O540" s="253"/>
      <c r="P540" s="253"/>
      <c r="Q540" s="253"/>
      <c r="R540" s="253"/>
    </row>
    <row r="541" spans="2:18" x14ac:dyDescent="0.2">
      <c r="B541" s="255"/>
      <c r="C541" s="258" t="s">
        <v>886</v>
      </c>
      <c r="D541" s="259" t="s">
        <v>1528</v>
      </c>
      <c r="E541" s="253">
        <v>7.43</v>
      </c>
      <c r="F541" s="253">
        <v>7.93</v>
      </c>
      <c r="G541" s="253">
        <v>7.51</v>
      </c>
      <c r="H541" s="253">
        <v>8.01</v>
      </c>
      <c r="I541" s="253">
        <v>7.61</v>
      </c>
      <c r="J541" s="253">
        <v>8.11</v>
      </c>
      <c r="K541" s="253">
        <v>7.81</v>
      </c>
      <c r="L541" s="253">
        <v>8.06</v>
      </c>
      <c r="M541" s="253">
        <v>7.98</v>
      </c>
      <c r="N541" s="253">
        <v>8.23</v>
      </c>
      <c r="O541" s="253">
        <v>8.14</v>
      </c>
      <c r="P541" s="253">
        <v>8.64</v>
      </c>
      <c r="Q541" s="253">
        <v>8.27</v>
      </c>
      <c r="R541" s="253">
        <v>8.77</v>
      </c>
    </row>
    <row r="542" spans="2:18" x14ac:dyDescent="0.2">
      <c r="B542" s="255"/>
      <c r="C542" s="258"/>
      <c r="D542" s="259" t="s">
        <v>1526</v>
      </c>
      <c r="E542" s="253">
        <v>7.52</v>
      </c>
      <c r="F542" s="253">
        <v>8.02</v>
      </c>
      <c r="G542" s="253">
        <v>7.71</v>
      </c>
      <c r="H542" s="253">
        <v>8.2100000000000009</v>
      </c>
      <c r="I542" s="253">
        <v>7.92</v>
      </c>
      <c r="J542" s="253">
        <v>8.42</v>
      </c>
      <c r="K542" s="253">
        <v>8.07</v>
      </c>
      <c r="L542" s="253">
        <v>8.32</v>
      </c>
      <c r="M542" s="253">
        <v>8.34</v>
      </c>
      <c r="N542" s="253">
        <v>8.59</v>
      </c>
      <c r="O542" s="253">
        <v>8.43</v>
      </c>
      <c r="P542" s="253">
        <v>8.93</v>
      </c>
      <c r="Q542" s="253">
        <v>8.56</v>
      </c>
      <c r="R542" s="253">
        <v>9.06</v>
      </c>
    </row>
    <row r="543" spans="2:18" x14ac:dyDescent="0.2">
      <c r="B543" s="255"/>
      <c r="C543" s="258"/>
      <c r="D543" s="259"/>
      <c r="E543" s="253"/>
      <c r="F543" s="253"/>
      <c r="G543" s="253"/>
      <c r="H543" s="253"/>
      <c r="I543" s="253"/>
      <c r="J543" s="253"/>
      <c r="K543" s="253"/>
      <c r="L543" s="253"/>
      <c r="M543" s="253"/>
      <c r="N543" s="253"/>
      <c r="O543" s="253"/>
      <c r="P543" s="253"/>
      <c r="Q543" s="253"/>
      <c r="R543" s="253"/>
    </row>
    <row r="544" spans="2:18" x14ac:dyDescent="0.2">
      <c r="B544" s="255"/>
      <c r="C544" s="258" t="s">
        <v>887</v>
      </c>
      <c r="D544" s="259" t="s">
        <v>1528</v>
      </c>
      <c r="E544" s="253">
        <v>8.2799999999999994</v>
      </c>
      <c r="F544" s="253">
        <v>8.7799999999999994</v>
      </c>
      <c r="G544" s="253">
        <v>8.33</v>
      </c>
      <c r="H544" s="253">
        <v>8.83</v>
      </c>
      <c r="I544" s="253">
        <v>8.39</v>
      </c>
      <c r="J544" s="253">
        <v>8.89</v>
      </c>
      <c r="K544" s="253">
        <v>8.7100000000000009</v>
      </c>
      <c r="L544" s="253">
        <v>8.9600000000000009</v>
      </c>
      <c r="M544" s="253">
        <v>9.18</v>
      </c>
      <c r="N544" s="253">
        <v>9.43</v>
      </c>
      <c r="O544" s="253">
        <v>9.33</v>
      </c>
      <c r="P544" s="253">
        <v>9.83</v>
      </c>
      <c r="Q544" s="253">
        <v>9.51</v>
      </c>
      <c r="R544" s="253">
        <v>10.01</v>
      </c>
    </row>
    <row r="545" spans="2:18" x14ac:dyDescent="0.2">
      <c r="B545" s="255"/>
      <c r="C545" s="258"/>
      <c r="D545" s="259" t="s">
        <v>1526</v>
      </c>
      <c r="E545" s="253">
        <v>8.23</v>
      </c>
      <c r="F545" s="253">
        <v>8.73</v>
      </c>
      <c r="G545" s="253">
        <v>8.27</v>
      </c>
      <c r="H545" s="253">
        <v>8.77</v>
      </c>
      <c r="I545" s="253">
        <v>8.32</v>
      </c>
      <c r="J545" s="253">
        <v>8.82</v>
      </c>
      <c r="K545" s="253">
        <v>8.76</v>
      </c>
      <c r="L545" s="253">
        <v>9.01</v>
      </c>
      <c r="M545" s="253">
        <v>9.34</v>
      </c>
      <c r="N545" s="253">
        <v>9.59</v>
      </c>
      <c r="O545" s="253">
        <v>9.57</v>
      </c>
      <c r="P545" s="253">
        <v>10.07</v>
      </c>
      <c r="Q545" s="253">
        <v>9.8000000000000007</v>
      </c>
      <c r="R545" s="253">
        <v>10.3</v>
      </c>
    </row>
    <row r="546" spans="2:18" x14ac:dyDescent="0.2">
      <c r="B546" s="255"/>
      <c r="C546" s="258"/>
      <c r="D546" s="259"/>
      <c r="E546" s="253"/>
      <c r="F546" s="253"/>
      <c r="G546" s="253"/>
      <c r="H546" s="253"/>
      <c r="I546" s="253"/>
      <c r="J546" s="253"/>
      <c r="K546" s="253"/>
      <c r="L546" s="253"/>
      <c r="M546" s="253"/>
      <c r="N546" s="253"/>
      <c r="O546" s="253"/>
      <c r="P546" s="253"/>
      <c r="Q546" s="253"/>
      <c r="R546" s="253"/>
    </row>
    <row r="547" spans="2:18" x14ac:dyDescent="0.2">
      <c r="B547" s="255"/>
      <c r="C547" s="258" t="s">
        <v>888</v>
      </c>
      <c r="D547" s="259" t="s">
        <v>1528</v>
      </c>
      <c r="E547" s="253">
        <v>8.3000000000000007</v>
      </c>
      <c r="F547" s="253">
        <v>8.8000000000000007</v>
      </c>
      <c r="G547" s="253">
        <v>8.34</v>
      </c>
      <c r="H547" s="253">
        <v>8.84</v>
      </c>
      <c r="I547" s="253">
        <v>8.44</v>
      </c>
      <c r="J547" s="253">
        <v>8.94</v>
      </c>
      <c r="K547" s="253">
        <v>9.08</v>
      </c>
      <c r="L547" s="253">
        <v>9.33</v>
      </c>
      <c r="M547" s="253">
        <v>9.6199999999999992</v>
      </c>
      <c r="N547" s="253">
        <v>9.8699999999999992</v>
      </c>
      <c r="O547" s="253">
        <v>9.84</v>
      </c>
      <c r="P547" s="253">
        <v>10.34</v>
      </c>
      <c r="Q547" s="253">
        <v>10.01</v>
      </c>
      <c r="R547" s="253">
        <v>10.51</v>
      </c>
    </row>
    <row r="548" spans="2:18" x14ac:dyDescent="0.2">
      <c r="B548" s="255"/>
      <c r="C548" s="258"/>
      <c r="D548" s="259" t="s">
        <v>1526</v>
      </c>
      <c r="E548" s="253">
        <v>8.49</v>
      </c>
      <c r="F548" s="253">
        <v>8.99</v>
      </c>
      <c r="G548" s="253">
        <v>8.65</v>
      </c>
      <c r="H548" s="253">
        <v>9.15</v>
      </c>
      <c r="I548" s="253">
        <v>8.92</v>
      </c>
      <c r="J548" s="253">
        <v>9.42</v>
      </c>
      <c r="K548" s="253">
        <v>9.35</v>
      </c>
      <c r="L548" s="253">
        <v>9.6</v>
      </c>
      <c r="M548" s="253">
        <v>9.77</v>
      </c>
      <c r="N548" s="253">
        <v>10.02</v>
      </c>
      <c r="O548" s="253">
        <v>9.94</v>
      </c>
      <c r="P548" s="253">
        <v>10.44</v>
      </c>
      <c r="Q548" s="253">
        <v>10.16</v>
      </c>
      <c r="R548" s="253">
        <v>10.66</v>
      </c>
    </row>
    <row r="549" spans="2:18" x14ac:dyDescent="0.2">
      <c r="B549" s="255"/>
      <c r="C549" s="258"/>
      <c r="D549" s="259"/>
      <c r="E549" s="253"/>
      <c r="F549" s="253"/>
      <c r="G549" s="253"/>
      <c r="H549" s="253"/>
      <c r="I549" s="253"/>
      <c r="J549" s="253"/>
      <c r="K549" s="253"/>
      <c r="L549" s="253"/>
      <c r="M549" s="253"/>
      <c r="N549" s="253"/>
      <c r="O549" s="253"/>
      <c r="P549" s="253"/>
      <c r="Q549" s="253"/>
      <c r="R549" s="253"/>
    </row>
    <row r="550" spans="2:18" x14ac:dyDescent="0.2">
      <c r="B550" s="255"/>
      <c r="C550" s="258" t="s">
        <v>465</v>
      </c>
      <c r="D550" s="259" t="s">
        <v>1528</v>
      </c>
      <c r="E550" s="253">
        <v>9.9600000000000009</v>
      </c>
      <c r="F550" s="253">
        <v>10.46</v>
      </c>
      <c r="G550" s="253">
        <v>9.9700000000000006</v>
      </c>
      <c r="H550" s="253">
        <v>10.47</v>
      </c>
      <c r="I550" s="253">
        <v>10.02</v>
      </c>
      <c r="J550" s="253">
        <v>10.52</v>
      </c>
      <c r="K550" s="253">
        <v>10.25</v>
      </c>
      <c r="L550" s="253">
        <v>10.5</v>
      </c>
      <c r="M550" s="253">
        <v>10.41</v>
      </c>
      <c r="N550" s="253">
        <v>10.66</v>
      </c>
      <c r="O550" s="253">
        <v>10.51</v>
      </c>
      <c r="P550" s="253">
        <v>11.01</v>
      </c>
      <c r="Q550" s="253">
        <v>10.68</v>
      </c>
      <c r="R550" s="253">
        <v>11.18</v>
      </c>
    </row>
    <row r="551" spans="2:18" x14ac:dyDescent="0.2">
      <c r="B551" s="257"/>
      <c r="C551" s="258"/>
      <c r="D551" s="259" t="s">
        <v>1526</v>
      </c>
      <c r="E551" s="253">
        <v>10.06</v>
      </c>
      <c r="F551" s="253">
        <v>10.56</v>
      </c>
      <c r="G551" s="253">
        <v>10.08</v>
      </c>
      <c r="H551" s="253">
        <v>10.58</v>
      </c>
      <c r="I551" s="253">
        <v>10.11</v>
      </c>
      <c r="J551" s="253">
        <v>10.61</v>
      </c>
      <c r="K551" s="253">
        <v>10.3</v>
      </c>
      <c r="L551" s="253">
        <v>10.55</v>
      </c>
      <c r="M551" s="253">
        <v>10.55</v>
      </c>
      <c r="N551" s="253">
        <v>10.8</v>
      </c>
      <c r="O551" s="253">
        <v>10.67</v>
      </c>
      <c r="P551" s="253">
        <v>11.17</v>
      </c>
      <c r="Q551" s="253">
        <v>10.85</v>
      </c>
      <c r="R551" s="253">
        <v>11.35</v>
      </c>
    </row>
    <row r="552" spans="2:18" x14ac:dyDescent="0.2">
      <c r="B552" s="257"/>
      <c r="C552" s="258"/>
      <c r="D552" s="259"/>
      <c r="E552" s="253"/>
      <c r="F552" s="253"/>
      <c r="G552" s="253"/>
      <c r="H552" s="253"/>
      <c r="I552" s="253"/>
      <c r="J552" s="253"/>
      <c r="K552" s="253"/>
      <c r="L552" s="253"/>
      <c r="M552" s="253"/>
      <c r="N552" s="253"/>
      <c r="O552" s="253"/>
      <c r="P552" s="253"/>
      <c r="Q552" s="253"/>
      <c r="R552" s="253"/>
    </row>
    <row r="553" spans="2:18" x14ac:dyDescent="0.2">
      <c r="B553" s="257">
        <v>2019</v>
      </c>
      <c r="C553" s="258" t="s">
        <v>851</v>
      </c>
      <c r="D553" s="259" t="s">
        <v>1528</v>
      </c>
      <c r="E553" s="253">
        <v>9.7799999999999994</v>
      </c>
      <c r="F553" s="253">
        <v>10.28</v>
      </c>
      <c r="G553" s="253">
        <v>9.82</v>
      </c>
      <c r="H553" s="253">
        <v>10.32</v>
      </c>
      <c r="I553" s="253">
        <v>9.8699999999999992</v>
      </c>
      <c r="J553" s="253">
        <v>10.37</v>
      </c>
      <c r="K553" s="253">
        <v>10.27</v>
      </c>
      <c r="L553" s="253">
        <v>10.52</v>
      </c>
      <c r="M553" s="253">
        <v>10.51</v>
      </c>
      <c r="N553" s="253">
        <v>10.76</v>
      </c>
      <c r="O553" s="253">
        <v>10.65</v>
      </c>
      <c r="P553" s="253">
        <v>11.15</v>
      </c>
      <c r="Q553" s="253">
        <v>10.83</v>
      </c>
      <c r="R553" s="253">
        <v>11.33</v>
      </c>
    </row>
    <row r="554" spans="2:18" x14ac:dyDescent="0.2">
      <c r="B554" s="255"/>
      <c r="C554" s="256"/>
      <c r="D554" s="259" t="s">
        <v>1526</v>
      </c>
      <c r="E554" s="253">
        <v>9.7899999999999991</v>
      </c>
      <c r="F554" s="253">
        <v>10.29</v>
      </c>
      <c r="G554" s="253">
        <v>9.83</v>
      </c>
      <c r="H554" s="253">
        <v>10.33</v>
      </c>
      <c r="I554" s="253">
        <v>9.92</v>
      </c>
      <c r="J554" s="253">
        <v>10.42</v>
      </c>
      <c r="K554" s="253">
        <v>10.27</v>
      </c>
      <c r="L554" s="253">
        <v>10.52</v>
      </c>
      <c r="M554" s="253">
        <v>10.5</v>
      </c>
      <c r="N554" s="253">
        <v>10.75</v>
      </c>
      <c r="O554" s="253">
        <v>10.65</v>
      </c>
      <c r="P554" s="253">
        <v>11.15</v>
      </c>
      <c r="Q554" s="253">
        <v>10.82</v>
      </c>
      <c r="R554" s="253">
        <v>11.32</v>
      </c>
    </row>
    <row r="555" spans="2:18" x14ac:dyDescent="0.2">
      <c r="B555" s="255"/>
      <c r="C555" s="256"/>
      <c r="D555" s="259"/>
      <c r="E555" s="253"/>
      <c r="F555" s="253"/>
      <c r="G555" s="253"/>
      <c r="H555" s="253"/>
      <c r="I555" s="253"/>
      <c r="J555" s="253"/>
      <c r="K555" s="253"/>
      <c r="L555" s="253"/>
      <c r="M555" s="253"/>
      <c r="N555" s="253"/>
      <c r="O555" s="253"/>
      <c r="P555" s="253"/>
      <c r="Q555" s="253"/>
      <c r="R555" s="253"/>
    </row>
    <row r="556" spans="2:18" x14ac:dyDescent="0.2">
      <c r="B556" s="255"/>
      <c r="C556" s="258" t="s">
        <v>889</v>
      </c>
      <c r="D556" s="259" t="s">
        <v>1528</v>
      </c>
      <c r="E556" s="253">
        <v>10.1</v>
      </c>
      <c r="F556" s="253">
        <v>10.6</v>
      </c>
      <c r="G556" s="253">
        <v>10.14</v>
      </c>
      <c r="H556" s="253">
        <v>10.64</v>
      </c>
      <c r="I556" s="253">
        <v>10.17</v>
      </c>
      <c r="J556" s="253">
        <v>10.67</v>
      </c>
      <c r="K556" s="253">
        <v>10.46</v>
      </c>
      <c r="L556" s="253">
        <v>10.71</v>
      </c>
      <c r="M556" s="253">
        <v>10.6</v>
      </c>
      <c r="N556" s="253">
        <v>10.85</v>
      </c>
      <c r="O556" s="253">
        <v>10.75</v>
      </c>
      <c r="P556" s="253">
        <v>11.25</v>
      </c>
      <c r="Q556" s="253">
        <v>10.92</v>
      </c>
      <c r="R556" s="253">
        <v>11.42</v>
      </c>
    </row>
    <row r="557" spans="2:18" x14ac:dyDescent="0.2">
      <c r="B557" s="255"/>
      <c r="C557" s="258"/>
      <c r="D557" s="259" t="s">
        <v>1526</v>
      </c>
      <c r="E557" s="253">
        <v>10.130000000000001</v>
      </c>
      <c r="F557" s="253">
        <v>10.63</v>
      </c>
      <c r="G557" s="253">
        <v>10.15</v>
      </c>
      <c r="H557" s="253">
        <v>10.65</v>
      </c>
      <c r="I557" s="253">
        <v>10.19</v>
      </c>
      <c r="J557" s="253">
        <v>10.69</v>
      </c>
      <c r="K557" s="253">
        <v>10.48</v>
      </c>
      <c r="L557" s="253">
        <v>10.73</v>
      </c>
      <c r="M557" s="253">
        <v>10.59</v>
      </c>
      <c r="N557" s="253">
        <v>10.84</v>
      </c>
      <c r="O557" s="253">
        <v>10.75</v>
      </c>
      <c r="P557" s="253">
        <v>11.25</v>
      </c>
      <c r="Q557" s="253">
        <v>10.95</v>
      </c>
      <c r="R557" s="253">
        <v>11.45</v>
      </c>
    </row>
    <row r="558" spans="2:18" x14ac:dyDescent="0.2">
      <c r="B558" s="255"/>
      <c r="C558" s="258"/>
      <c r="D558" s="259"/>
      <c r="E558" s="253"/>
      <c r="F558" s="253"/>
      <c r="G558" s="253"/>
      <c r="H558" s="253"/>
      <c r="I558" s="253"/>
      <c r="J558" s="253"/>
      <c r="K558" s="253"/>
      <c r="L558" s="253"/>
      <c r="M558" s="253"/>
      <c r="N558" s="253"/>
      <c r="O558" s="253"/>
      <c r="P558" s="253"/>
      <c r="Q558" s="253"/>
      <c r="R558" s="253"/>
    </row>
    <row r="559" spans="2:18" x14ac:dyDescent="0.2">
      <c r="B559" s="255"/>
      <c r="C559" s="258" t="s">
        <v>890</v>
      </c>
      <c r="D559" s="259" t="s">
        <v>1528</v>
      </c>
      <c r="E559" s="253">
        <v>10.130000000000001</v>
      </c>
      <c r="F559" s="253">
        <v>10.63</v>
      </c>
      <c r="G559" s="253">
        <v>10.17</v>
      </c>
      <c r="H559" s="253">
        <v>10.67</v>
      </c>
      <c r="I559" s="253">
        <v>10.24</v>
      </c>
      <c r="J559" s="253">
        <v>10.74</v>
      </c>
      <c r="K559" s="253">
        <v>10.54</v>
      </c>
      <c r="L559" s="253">
        <v>10.79</v>
      </c>
      <c r="M559" s="253">
        <v>10.65</v>
      </c>
      <c r="N559" s="253">
        <v>10.9</v>
      </c>
      <c r="O559" s="253">
        <v>10.78</v>
      </c>
      <c r="P559" s="253">
        <v>11.28</v>
      </c>
      <c r="Q559" s="253">
        <v>10.98</v>
      </c>
      <c r="R559" s="253">
        <v>11.48</v>
      </c>
    </row>
    <row r="560" spans="2:18" x14ac:dyDescent="0.2">
      <c r="B560" s="255"/>
      <c r="C560" s="258"/>
      <c r="D560" s="259" t="s">
        <v>1526</v>
      </c>
      <c r="E560" s="253">
        <v>10.16</v>
      </c>
      <c r="F560" s="253">
        <v>10.66</v>
      </c>
      <c r="G560" s="253">
        <v>10.27</v>
      </c>
      <c r="H560" s="253">
        <v>10.77</v>
      </c>
      <c r="I560" s="253">
        <v>10.43</v>
      </c>
      <c r="J560" s="253">
        <v>10.93</v>
      </c>
      <c r="K560" s="253">
        <v>10.74</v>
      </c>
      <c r="L560" s="253">
        <v>10.99</v>
      </c>
      <c r="M560" s="253">
        <v>10.85</v>
      </c>
      <c r="N560" s="253">
        <v>11.1</v>
      </c>
      <c r="O560" s="253">
        <v>10.92</v>
      </c>
      <c r="P560" s="253">
        <v>11.42</v>
      </c>
      <c r="Q560" s="253">
        <v>11.05</v>
      </c>
      <c r="R560" s="253">
        <v>11.55</v>
      </c>
    </row>
    <row r="561" spans="2:18" x14ac:dyDescent="0.2">
      <c r="B561" s="255"/>
      <c r="C561" s="258"/>
      <c r="D561" s="259"/>
      <c r="E561" s="253"/>
      <c r="F561" s="253"/>
      <c r="G561" s="253"/>
      <c r="H561" s="253"/>
      <c r="I561" s="253"/>
      <c r="J561" s="253"/>
      <c r="K561" s="253"/>
      <c r="L561" s="253"/>
      <c r="M561" s="253"/>
      <c r="N561" s="253"/>
      <c r="O561" s="253"/>
      <c r="P561" s="253"/>
      <c r="Q561" s="253"/>
      <c r="R561" s="253"/>
    </row>
    <row r="562" spans="2:18" x14ac:dyDescent="0.2">
      <c r="B562" s="255"/>
      <c r="C562" s="258" t="s">
        <v>891</v>
      </c>
      <c r="D562" s="259" t="s">
        <v>1528</v>
      </c>
      <c r="E562" s="253">
        <v>10.48</v>
      </c>
      <c r="F562" s="253">
        <v>10.98</v>
      </c>
      <c r="G562" s="253">
        <v>10.52</v>
      </c>
      <c r="H562" s="253">
        <v>11.02</v>
      </c>
      <c r="I562" s="253">
        <v>10.58</v>
      </c>
      <c r="J562" s="253">
        <v>11.08</v>
      </c>
      <c r="K562" s="253">
        <v>10.87</v>
      </c>
      <c r="L562" s="253">
        <v>11.12</v>
      </c>
      <c r="M562" s="253">
        <v>11</v>
      </c>
      <c r="N562" s="253">
        <v>11.25</v>
      </c>
      <c r="O562" s="253">
        <v>11.09</v>
      </c>
      <c r="P562" s="253">
        <v>11.59</v>
      </c>
      <c r="Q562" s="253">
        <v>11.15</v>
      </c>
      <c r="R562" s="253">
        <v>11.66</v>
      </c>
    </row>
    <row r="563" spans="2:18" x14ac:dyDescent="0.2">
      <c r="B563" s="255"/>
      <c r="C563" s="258"/>
      <c r="D563" s="259" t="s">
        <v>1526</v>
      </c>
      <c r="E563" s="253">
        <v>10.49</v>
      </c>
      <c r="F563" s="253">
        <v>10.99</v>
      </c>
      <c r="G563" s="253">
        <v>10.53</v>
      </c>
      <c r="H563" s="253">
        <v>11.03</v>
      </c>
      <c r="I563" s="253">
        <v>10.58</v>
      </c>
      <c r="J563" s="253">
        <v>11.08</v>
      </c>
      <c r="K563" s="253">
        <v>10.85</v>
      </c>
      <c r="L563" s="253">
        <v>11.1</v>
      </c>
      <c r="M563" s="253">
        <v>11</v>
      </c>
      <c r="N563" s="253">
        <v>11.25</v>
      </c>
      <c r="O563" s="253">
        <v>11.09</v>
      </c>
      <c r="P563" s="253">
        <v>11.59</v>
      </c>
      <c r="Q563" s="253">
        <v>11.15</v>
      </c>
      <c r="R563" s="253">
        <v>11.65</v>
      </c>
    </row>
    <row r="564" spans="2:18" x14ac:dyDescent="0.2">
      <c r="B564" s="255"/>
      <c r="C564" s="258"/>
      <c r="D564" s="259"/>
      <c r="E564" s="253"/>
      <c r="F564" s="253"/>
      <c r="G564" s="253"/>
      <c r="H564" s="253"/>
      <c r="I564" s="253"/>
      <c r="J564" s="253"/>
      <c r="K564" s="253"/>
      <c r="L564" s="253"/>
      <c r="M564" s="253"/>
      <c r="N564" s="253"/>
      <c r="O564" s="253"/>
      <c r="P564" s="253"/>
      <c r="Q564" s="253"/>
      <c r="R564" s="253"/>
    </row>
    <row r="565" spans="2:18" x14ac:dyDescent="0.2">
      <c r="B565" s="255"/>
      <c r="C565" s="258" t="s">
        <v>883</v>
      </c>
      <c r="D565" s="259" t="s">
        <v>1528</v>
      </c>
      <c r="E565" s="253">
        <v>11.2</v>
      </c>
      <c r="F565" s="253">
        <v>11.7</v>
      </c>
      <c r="G565" s="253">
        <v>11.26</v>
      </c>
      <c r="H565" s="253">
        <v>11.76</v>
      </c>
      <c r="I565" s="253">
        <v>11.37</v>
      </c>
      <c r="J565" s="253">
        <v>11.87</v>
      </c>
      <c r="K565" s="253">
        <v>11.79</v>
      </c>
      <c r="L565" s="253">
        <v>12.04</v>
      </c>
      <c r="M565" s="253">
        <v>11.92</v>
      </c>
      <c r="N565" s="253">
        <v>12.17</v>
      </c>
      <c r="O565" s="253">
        <v>12.02</v>
      </c>
      <c r="P565" s="253">
        <v>12.52</v>
      </c>
      <c r="Q565" s="253">
        <v>12.14</v>
      </c>
      <c r="R565" s="253">
        <v>12.64</v>
      </c>
    </row>
    <row r="566" spans="2:18" x14ac:dyDescent="0.2">
      <c r="B566" s="255"/>
      <c r="C566" s="258"/>
      <c r="D566" s="259" t="s">
        <v>1526</v>
      </c>
      <c r="E566" s="253">
        <v>12.2</v>
      </c>
      <c r="F566" s="253">
        <v>12.7</v>
      </c>
      <c r="G566" s="253">
        <v>12.23</v>
      </c>
      <c r="H566" s="253">
        <v>12.73</v>
      </c>
      <c r="I566" s="253">
        <v>12.29</v>
      </c>
      <c r="J566" s="253">
        <v>12.79</v>
      </c>
      <c r="K566" s="253">
        <v>12.63</v>
      </c>
      <c r="L566" s="253">
        <v>12.88</v>
      </c>
      <c r="M566" s="253">
        <v>12.76</v>
      </c>
      <c r="N566" s="253">
        <v>13.01</v>
      </c>
      <c r="O566" s="253">
        <v>12.86</v>
      </c>
      <c r="P566" s="253">
        <v>13.36</v>
      </c>
      <c r="Q566" s="253">
        <v>12.97</v>
      </c>
      <c r="R566" s="253">
        <v>13.47</v>
      </c>
    </row>
    <row r="567" spans="2:18" x14ac:dyDescent="0.2">
      <c r="B567" s="255"/>
      <c r="C567" s="258"/>
      <c r="D567" s="259"/>
      <c r="E567" s="253"/>
      <c r="F567" s="253"/>
      <c r="G567" s="253"/>
      <c r="H567" s="253"/>
      <c r="I567" s="253"/>
      <c r="J567" s="253"/>
      <c r="K567" s="253"/>
      <c r="L567" s="253"/>
      <c r="M567" s="253"/>
      <c r="N567" s="253"/>
      <c r="O567" s="253"/>
      <c r="P567" s="253"/>
      <c r="Q567" s="253"/>
      <c r="R567" s="253"/>
    </row>
    <row r="568" spans="2:18" x14ac:dyDescent="0.2">
      <c r="B568" s="255"/>
      <c r="C568" s="258" t="s">
        <v>464</v>
      </c>
      <c r="D568" s="259" t="s">
        <v>1528</v>
      </c>
      <c r="E568" s="253">
        <v>12.24</v>
      </c>
      <c r="F568" s="253">
        <v>12.74</v>
      </c>
      <c r="G568" s="253">
        <v>12.27</v>
      </c>
      <c r="H568" s="253">
        <v>12.77</v>
      </c>
      <c r="I568" s="253">
        <v>12.32</v>
      </c>
      <c r="J568" s="253">
        <v>12.82</v>
      </c>
      <c r="K568" s="253">
        <v>12.68</v>
      </c>
      <c r="L568" s="253">
        <v>12.93</v>
      </c>
      <c r="M568" s="253">
        <v>12.81</v>
      </c>
      <c r="N568" s="253">
        <v>13.06</v>
      </c>
      <c r="O568" s="253">
        <v>12.92</v>
      </c>
      <c r="P568" s="253">
        <v>13.42</v>
      </c>
      <c r="Q568" s="253">
        <v>13.06</v>
      </c>
      <c r="R568" s="253">
        <v>13.56</v>
      </c>
    </row>
    <row r="569" spans="2:18" x14ac:dyDescent="0.2">
      <c r="B569" s="255"/>
      <c r="C569" s="258"/>
      <c r="D569" s="259" t="s">
        <v>1526</v>
      </c>
      <c r="E569" s="253">
        <v>12.27</v>
      </c>
      <c r="F569" s="253">
        <v>12.77</v>
      </c>
      <c r="G569" s="253">
        <v>12.32</v>
      </c>
      <c r="H569" s="253">
        <v>12.82</v>
      </c>
      <c r="I569" s="253">
        <v>12.37</v>
      </c>
      <c r="J569" s="253">
        <v>12.87</v>
      </c>
      <c r="K569" s="253">
        <v>12.72</v>
      </c>
      <c r="L569" s="253">
        <v>12.97</v>
      </c>
      <c r="M569" s="253">
        <v>12.86</v>
      </c>
      <c r="N569" s="253">
        <v>13.11</v>
      </c>
      <c r="O569" s="253">
        <v>12.97</v>
      </c>
      <c r="P569" s="253">
        <v>13.47</v>
      </c>
      <c r="Q569" s="253">
        <v>13.13</v>
      </c>
      <c r="R569" s="253">
        <v>13.63</v>
      </c>
    </row>
    <row r="570" spans="2:18" x14ac:dyDescent="0.2">
      <c r="B570" s="255"/>
      <c r="C570" s="258"/>
      <c r="D570" s="259"/>
    </row>
    <row r="571" spans="2:18" x14ac:dyDescent="0.2">
      <c r="B571" s="255"/>
      <c r="C571" s="258" t="s">
        <v>884</v>
      </c>
      <c r="D571" s="259" t="s">
        <v>1528</v>
      </c>
      <c r="E571" s="253">
        <v>12.69</v>
      </c>
      <c r="F571" s="253">
        <v>13.19</v>
      </c>
      <c r="G571" s="253">
        <v>12.75</v>
      </c>
      <c r="H571" s="253">
        <v>13.25</v>
      </c>
      <c r="I571" s="253">
        <v>12.83</v>
      </c>
      <c r="J571" s="253">
        <v>13.33</v>
      </c>
      <c r="K571" s="253">
        <v>13.18</v>
      </c>
      <c r="L571" s="253">
        <v>13.43</v>
      </c>
      <c r="M571" s="253">
        <v>13.31</v>
      </c>
      <c r="N571" s="253">
        <v>13.56</v>
      </c>
      <c r="O571" s="253">
        <v>13.38</v>
      </c>
      <c r="P571" s="253">
        <v>13.88</v>
      </c>
      <c r="Q571" s="253">
        <v>13.47</v>
      </c>
      <c r="R571" s="253">
        <v>13.97</v>
      </c>
    </row>
    <row r="572" spans="2:18" x14ac:dyDescent="0.2">
      <c r="B572" s="255"/>
      <c r="C572" s="258"/>
      <c r="D572" s="259" t="s">
        <v>1526</v>
      </c>
      <c r="E572" s="253">
        <v>13.21</v>
      </c>
      <c r="F572" s="253">
        <v>13.71</v>
      </c>
      <c r="G572" s="253">
        <v>13.26</v>
      </c>
      <c r="H572" s="253">
        <v>13.76</v>
      </c>
      <c r="I572" s="253">
        <v>13.3</v>
      </c>
      <c r="J572" s="253">
        <v>13.8</v>
      </c>
      <c r="K572" s="253">
        <v>13.65</v>
      </c>
      <c r="L572" s="253">
        <v>13.9</v>
      </c>
      <c r="M572" s="253">
        <v>13.76</v>
      </c>
      <c r="N572" s="253">
        <v>14.01</v>
      </c>
      <c r="O572" s="253">
        <v>13.81</v>
      </c>
      <c r="P572" s="253">
        <v>14.31</v>
      </c>
      <c r="Q572" s="253">
        <v>13.83</v>
      </c>
      <c r="R572" s="253">
        <v>14.33</v>
      </c>
    </row>
    <row r="573" spans="2:18" x14ac:dyDescent="0.2">
      <c r="B573" s="255"/>
      <c r="C573" s="258"/>
      <c r="D573" s="259"/>
      <c r="E573" s="253"/>
      <c r="F573" s="253"/>
      <c r="G573" s="253"/>
      <c r="H573" s="253"/>
      <c r="I573" s="253"/>
      <c r="J573" s="253"/>
      <c r="K573" s="253"/>
      <c r="L573" s="253"/>
      <c r="M573" s="253"/>
      <c r="N573" s="253"/>
      <c r="O573" s="253"/>
      <c r="P573" s="253"/>
      <c r="Q573" s="253"/>
      <c r="R573" s="253"/>
    </row>
    <row r="574" spans="2:18" x14ac:dyDescent="0.2">
      <c r="B574" s="255"/>
      <c r="C574" s="258" t="s">
        <v>885</v>
      </c>
      <c r="D574" s="259" t="s">
        <v>1528</v>
      </c>
      <c r="E574" s="253">
        <v>13.21</v>
      </c>
      <c r="F574" s="253">
        <v>13.71</v>
      </c>
      <c r="G574" s="253">
        <v>13.27</v>
      </c>
      <c r="H574" s="253">
        <v>13.77</v>
      </c>
      <c r="I574" s="253">
        <v>13.31</v>
      </c>
      <c r="J574" s="253">
        <v>13.81</v>
      </c>
      <c r="K574" s="253">
        <v>13.66</v>
      </c>
      <c r="L574" s="253">
        <v>13.91</v>
      </c>
      <c r="M574" s="253">
        <v>13.82</v>
      </c>
      <c r="N574" s="253">
        <v>14.07</v>
      </c>
      <c r="O574" s="253">
        <v>13.88</v>
      </c>
      <c r="P574" s="253">
        <v>14.38</v>
      </c>
      <c r="Q574" s="253">
        <v>13.94</v>
      </c>
      <c r="R574" s="253">
        <v>14.44</v>
      </c>
    </row>
    <row r="575" spans="2:18" x14ac:dyDescent="0.2">
      <c r="B575" s="255"/>
      <c r="C575" s="258"/>
      <c r="D575" s="259" t="s">
        <v>1526</v>
      </c>
      <c r="E575" s="253">
        <v>13.21</v>
      </c>
      <c r="F575" s="253">
        <v>13.71</v>
      </c>
      <c r="G575" s="253">
        <v>13.26</v>
      </c>
      <c r="H575" s="253">
        <v>13.76</v>
      </c>
      <c r="I575" s="253">
        <v>13.31</v>
      </c>
      <c r="J575" s="253">
        <v>13.81</v>
      </c>
      <c r="K575" s="253">
        <v>13.68</v>
      </c>
      <c r="L575" s="253">
        <v>13.93</v>
      </c>
      <c r="M575" s="253">
        <v>13.83</v>
      </c>
      <c r="N575" s="253">
        <v>14.08</v>
      </c>
      <c r="O575" s="253">
        <v>13.89</v>
      </c>
      <c r="P575" s="253">
        <v>14.39</v>
      </c>
      <c r="Q575" s="253">
        <v>13.95</v>
      </c>
      <c r="R575" s="253">
        <v>14.45</v>
      </c>
    </row>
    <row r="576" spans="2:18" x14ac:dyDescent="0.2">
      <c r="B576" s="255"/>
      <c r="C576" s="258"/>
      <c r="D576" s="259"/>
      <c r="E576" s="253"/>
      <c r="F576" s="253"/>
      <c r="G576" s="253"/>
      <c r="H576" s="253"/>
      <c r="I576" s="253"/>
      <c r="J576" s="253"/>
      <c r="K576" s="253"/>
      <c r="L576" s="253"/>
      <c r="M576" s="253"/>
      <c r="N576" s="253"/>
      <c r="O576" s="253"/>
      <c r="P576" s="253"/>
      <c r="Q576" s="253"/>
      <c r="R576" s="253"/>
    </row>
    <row r="577" spans="2:18" x14ac:dyDescent="0.2">
      <c r="B577" s="255"/>
      <c r="C577" s="258" t="s">
        <v>886</v>
      </c>
      <c r="D577" s="259" t="s">
        <v>1528</v>
      </c>
      <c r="E577" s="253">
        <v>13.18</v>
      </c>
      <c r="F577" s="253">
        <v>13.68</v>
      </c>
      <c r="G577" s="253">
        <v>13.23</v>
      </c>
      <c r="H577" s="253">
        <v>13.73</v>
      </c>
      <c r="I577" s="253">
        <v>13.3</v>
      </c>
      <c r="J577" s="253">
        <v>13.8</v>
      </c>
      <c r="K577" s="253">
        <v>13.62</v>
      </c>
      <c r="L577" s="253">
        <v>13.87</v>
      </c>
      <c r="M577" s="253">
        <v>13.71</v>
      </c>
      <c r="N577" s="253">
        <v>13.96</v>
      </c>
      <c r="O577" s="253">
        <v>13.69</v>
      </c>
      <c r="P577" s="253">
        <v>14.19</v>
      </c>
      <c r="Q577" s="253">
        <v>13.62</v>
      </c>
      <c r="R577" s="253">
        <v>14.12</v>
      </c>
    </row>
    <row r="578" spans="2:18" x14ac:dyDescent="0.2">
      <c r="B578" s="255"/>
      <c r="C578" s="258"/>
      <c r="D578" s="259" t="s">
        <v>1526</v>
      </c>
      <c r="E578" s="253">
        <v>13.2</v>
      </c>
      <c r="F578" s="253">
        <v>13.7</v>
      </c>
      <c r="G578" s="253">
        <v>13.25</v>
      </c>
      <c r="H578" s="253">
        <v>13.75</v>
      </c>
      <c r="I578" s="253">
        <v>13.31</v>
      </c>
      <c r="J578" s="253">
        <v>13.81</v>
      </c>
      <c r="K578" s="253">
        <v>13.6</v>
      </c>
      <c r="L578" s="253">
        <v>13.85</v>
      </c>
      <c r="M578" s="253">
        <v>13.65</v>
      </c>
      <c r="N578" s="253">
        <v>13.9</v>
      </c>
      <c r="O578" s="253">
        <v>13.63</v>
      </c>
      <c r="P578" s="253">
        <v>14.13</v>
      </c>
      <c r="Q578" s="253">
        <v>13.55</v>
      </c>
      <c r="R578" s="253">
        <v>14.05</v>
      </c>
    </row>
    <row r="579" spans="2:18" x14ac:dyDescent="0.2">
      <c r="B579" s="255"/>
      <c r="C579" s="258"/>
      <c r="D579" s="259"/>
      <c r="E579" s="253"/>
      <c r="F579" s="253"/>
      <c r="G579" s="253"/>
      <c r="H579" s="253"/>
      <c r="I579" s="253"/>
      <c r="J579" s="253"/>
      <c r="K579" s="253"/>
      <c r="L579" s="253"/>
      <c r="M579" s="253"/>
      <c r="N579" s="253"/>
      <c r="O579" s="253"/>
      <c r="P579" s="253"/>
      <c r="Q579" s="253"/>
      <c r="R579" s="253"/>
    </row>
    <row r="580" spans="2:18" x14ac:dyDescent="0.2">
      <c r="B580" s="255"/>
      <c r="C580" s="258" t="s">
        <v>887</v>
      </c>
      <c r="D580" s="259" t="s">
        <v>1528</v>
      </c>
      <c r="E580" s="253">
        <v>13.09</v>
      </c>
      <c r="F580" s="253">
        <v>13.59</v>
      </c>
      <c r="G580" s="253">
        <v>13.14</v>
      </c>
      <c r="H580" s="253">
        <v>13.64</v>
      </c>
      <c r="I580" s="253">
        <v>13.19</v>
      </c>
      <c r="J580" s="253">
        <v>13.69</v>
      </c>
      <c r="K580" s="253">
        <v>13.32</v>
      </c>
      <c r="L580" s="253">
        <v>13.58</v>
      </c>
      <c r="M580" s="253">
        <v>13.37</v>
      </c>
      <c r="N580" s="253">
        <v>13.62</v>
      </c>
      <c r="O580" s="253">
        <v>13.23</v>
      </c>
      <c r="P580" s="253">
        <v>13.73</v>
      </c>
      <c r="Q580" s="253">
        <v>13.09</v>
      </c>
      <c r="R580" s="253">
        <v>13.59</v>
      </c>
    </row>
    <row r="581" spans="2:18" x14ac:dyDescent="0.2">
      <c r="B581" s="255"/>
      <c r="C581" s="258"/>
      <c r="D581" s="259" t="s">
        <v>1526</v>
      </c>
      <c r="E581" s="253">
        <v>12.95</v>
      </c>
      <c r="F581" s="253">
        <v>13.45</v>
      </c>
      <c r="G581" s="253">
        <v>13</v>
      </c>
      <c r="H581" s="253">
        <v>13.5</v>
      </c>
      <c r="I581" s="253">
        <v>13.02</v>
      </c>
      <c r="J581" s="253">
        <v>13.52</v>
      </c>
      <c r="K581" s="253">
        <v>13.07</v>
      </c>
      <c r="L581" s="253">
        <v>13.32</v>
      </c>
      <c r="M581" s="253">
        <v>13.08</v>
      </c>
      <c r="N581" s="253">
        <v>13.33</v>
      </c>
      <c r="O581" s="253">
        <v>12.86</v>
      </c>
      <c r="P581" s="253">
        <v>13.36</v>
      </c>
      <c r="Q581" s="253">
        <v>12.78</v>
      </c>
      <c r="R581" s="253">
        <v>13.28</v>
      </c>
    </row>
    <row r="582" spans="2:18" x14ac:dyDescent="0.2">
      <c r="B582" s="255"/>
      <c r="C582" s="258"/>
      <c r="D582" s="259"/>
      <c r="E582" s="253"/>
      <c r="F582" s="253"/>
      <c r="G582" s="253"/>
      <c r="H582" s="253"/>
      <c r="I582" s="253"/>
      <c r="J582" s="253"/>
      <c r="K582" s="253"/>
      <c r="L582" s="253"/>
      <c r="M582" s="253"/>
      <c r="N582" s="253"/>
      <c r="O582" s="253"/>
      <c r="P582" s="253"/>
      <c r="Q582" s="253"/>
      <c r="R582" s="253"/>
    </row>
    <row r="583" spans="2:18" x14ac:dyDescent="0.2">
      <c r="B583" s="255"/>
      <c r="C583" s="258" t="s">
        <v>888</v>
      </c>
      <c r="D583" s="259" t="s">
        <v>1528</v>
      </c>
      <c r="E583" s="253">
        <v>13.05</v>
      </c>
      <c r="F583" s="253">
        <v>13.55</v>
      </c>
      <c r="G583" s="253">
        <v>13.07</v>
      </c>
      <c r="H583" s="253">
        <v>13.57</v>
      </c>
      <c r="I583" s="253">
        <v>13.09</v>
      </c>
      <c r="J583" s="253">
        <v>13.59</v>
      </c>
      <c r="K583" s="253">
        <v>13.24</v>
      </c>
      <c r="L583" s="253">
        <v>13.49</v>
      </c>
      <c r="M583" s="253">
        <v>13.24</v>
      </c>
      <c r="N583" s="253">
        <v>13.49</v>
      </c>
      <c r="O583" s="253">
        <v>12.97</v>
      </c>
      <c r="P583" s="253">
        <v>13.47</v>
      </c>
      <c r="Q583" s="253">
        <v>12.92</v>
      </c>
      <c r="R583" s="253">
        <v>13.42</v>
      </c>
    </row>
    <row r="584" spans="2:18" x14ac:dyDescent="0.2">
      <c r="B584" s="255"/>
      <c r="C584" s="258"/>
      <c r="D584" s="259" t="s">
        <v>1526</v>
      </c>
      <c r="E584" s="253">
        <v>13.07</v>
      </c>
      <c r="F584" s="253">
        <v>13.57</v>
      </c>
      <c r="G584" s="253">
        <v>13.09</v>
      </c>
      <c r="H584" s="253">
        <v>13.59</v>
      </c>
      <c r="I584" s="253">
        <v>13.14</v>
      </c>
      <c r="J584" s="253">
        <v>13.64</v>
      </c>
      <c r="K584" s="253">
        <v>13.39</v>
      </c>
      <c r="L584" s="253">
        <v>13.64</v>
      </c>
      <c r="M584" s="253">
        <v>13.36</v>
      </c>
      <c r="N584" s="253">
        <v>13.61</v>
      </c>
      <c r="O584" s="253">
        <v>13.11</v>
      </c>
      <c r="P584" s="253">
        <v>13.61</v>
      </c>
      <c r="Q584" s="253">
        <v>13.06</v>
      </c>
      <c r="R584" s="253">
        <v>13.56</v>
      </c>
    </row>
    <row r="585" spans="2:18" x14ac:dyDescent="0.2">
      <c r="B585" s="255"/>
      <c r="C585" s="258"/>
      <c r="D585" s="259"/>
      <c r="E585" s="253"/>
      <c r="F585" s="253"/>
      <c r="G585" s="253"/>
      <c r="H585" s="253"/>
      <c r="I585" s="253"/>
      <c r="J585" s="253"/>
      <c r="K585" s="253"/>
      <c r="L585" s="253"/>
      <c r="M585" s="253"/>
      <c r="N585" s="253"/>
      <c r="O585" s="253"/>
      <c r="P585" s="253"/>
      <c r="Q585" s="253"/>
      <c r="R585" s="253"/>
    </row>
    <row r="586" spans="2:18" x14ac:dyDescent="0.2">
      <c r="B586" s="255"/>
      <c r="C586" s="258" t="s">
        <v>465</v>
      </c>
      <c r="D586" s="259" t="s">
        <v>1528</v>
      </c>
      <c r="E586" s="253">
        <v>13.08</v>
      </c>
      <c r="F586" s="253">
        <v>13.58</v>
      </c>
      <c r="G586" s="253">
        <v>13.11</v>
      </c>
      <c r="H586" s="253">
        <v>13.61</v>
      </c>
      <c r="I586" s="253">
        <v>13.15</v>
      </c>
      <c r="J586" s="253">
        <v>13.65</v>
      </c>
      <c r="K586" s="253">
        <v>13.3</v>
      </c>
      <c r="L586" s="253">
        <v>13.55</v>
      </c>
      <c r="M586" s="253">
        <v>13.25</v>
      </c>
      <c r="N586" s="253">
        <v>13.5</v>
      </c>
      <c r="O586" s="253">
        <v>13.03</v>
      </c>
      <c r="P586" s="253">
        <v>13.53</v>
      </c>
      <c r="Q586" s="253">
        <v>12.93</v>
      </c>
      <c r="R586" s="253">
        <v>13.43</v>
      </c>
    </row>
    <row r="587" spans="2:18" x14ac:dyDescent="0.2">
      <c r="B587" s="257"/>
      <c r="C587" s="258"/>
      <c r="D587" s="259" t="s">
        <v>1526</v>
      </c>
      <c r="E587" s="253">
        <v>13.12</v>
      </c>
      <c r="F587" s="253">
        <v>13.62</v>
      </c>
      <c r="G587" s="253">
        <v>13.14</v>
      </c>
      <c r="H587" s="253">
        <v>13.64</v>
      </c>
      <c r="I587" s="253">
        <v>13.18</v>
      </c>
      <c r="J587" s="253">
        <v>13.68</v>
      </c>
      <c r="K587" s="253">
        <v>13.3</v>
      </c>
      <c r="L587" s="253">
        <v>13.55</v>
      </c>
      <c r="M587" s="253">
        <v>13.24</v>
      </c>
      <c r="N587" s="253">
        <v>13.49</v>
      </c>
      <c r="O587" s="253">
        <v>13.01</v>
      </c>
      <c r="P587" s="253">
        <v>13.51</v>
      </c>
      <c r="Q587" s="253">
        <v>12.94</v>
      </c>
      <c r="R587" s="253">
        <v>13.44</v>
      </c>
    </row>
    <row r="588" spans="2:18" x14ac:dyDescent="0.2">
      <c r="B588" s="257"/>
      <c r="C588" s="258"/>
      <c r="D588" s="259"/>
      <c r="E588" s="253"/>
      <c r="F588" s="253"/>
      <c r="G588" s="253"/>
      <c r="H588" s="253"/>
      <c r="I588" s="253"/>
      <c r="J588" s="253"/>
      <c r="K588" s="253"/>
      <c r="L588" s="253"/>
      <c r="M588" s="253"/>
      <c r="N588" s="253"/>
      <c r="O588" s="253"/>
      <c r="P588" s="253"/>
      <c r="Q588" s="253"/>
      <c r="R588" s="253"/>
    </row>
    <row r="589" spans="2:18" x14ac:dyDescent="0.2">
      <c r="B589" s="257">
        <v>2020</v>
      </c>
      <c r="C589" s="258" t="s">
        <v>851</v>
      </c>
      <c r="D589" s="259" t="s">
        <v>1528</v>
      </c>
      <c r="E589" s="253">
        <v>13.06</v>
      </c>
      <c r="F589" s="253">
        <v>13.56</v>
      </c>
      <c r="G589" s="253">
        <v>13.1</v>
      </c>
      <c r="H589" s="253">
        <v>13.6</v>
      </c>
      <c r="I589" s="253">
        <v>13.14</v>
      </c>
      <c r="J589" s="253">
        <v>13.64</v>
      </c>
      <c r="K589" s="253">
        <v>13.28</v>
      </c>
      <c r="L589" s="253">
        <v>13.53</v>
      </c>
      <c r="M589" s="253">
        <v>13.23</v>
      </c>
      <c r="N589" s="253">
        <v>13.48</v>
      </c>
      <c r="O589" s="253">
        <v>13.08</v>
      </c>
      <c r="P589" s="253">
        <v>13.58</v>
      </c>
      <c r="Q589" s="253">
        <v>13</v>
      </c>
      <c r="R589" s="253">
        <v>13.5</v>
      </c>
    </row>
    <row r="590" spans="2:18" x14ac:dyDescent="0.2">
      <c r="B590" s="255"/>
      <c r="C590" s="256"/>
      <c r="D590" s="259" t="s">
        <v>1526</v>
      </c>
      <c r="E590" s="253">
        <v>13.05</v>
      </c>
      <c r="F590" s="253">
        <v>13.55</v>
      </c>
      <c r="G590" s="253">
        <v>13.1</v>
      </c>
      <c r="H590" s="253">
        <v>13.6</v>
      </c>
      <c r="I590" s="253">
        <v>13.12</v>
      </c>
      <c r="J590" s="253">
        <v>13.62</v>
      </c>
      <c r="K590" s="253">
        <v>13.24</v>
      </c>
      <c r="L590" s="253">
        <v>13.49</v>
      </c>
      <c r="M590" s="253">
        <v>13.19</v>
      </c>
      <c r="N590" s="253">
        <v>13.44</v>
      </c>
      <c r="O590" s="253">
        <v>13.08</v>
      </c>
      <c r="P590" s="253">
        <v>13.58</v>
      </c>
      <c r="Q590" s="253">
        <v>12.99</v>
      </c>
      <c r="R590" s="253">
        <v>13.49</v>
      </c>
    </row>
    <row r="591" spans="2:18" x14ac:dyDescent="0.2">
      <c r="B591" s="255"/>
      <c r="C591" s="256"/>
      <c r="D591" s="259"/>
      <c r="E591" s="253"/>
      <c r="F591" s="253"/>
      <c r="G591" s="253"/>
      <c r="H591" s="253"/>
      <c r="I591" s="253"/>
      <c r="J591" s="253"/>
      <c r="K591" s="253"/>
      <c r="L591" s="253"/>
      <c r="M591" s="253"/>
      <c r="N591" s="253"/>
      <c r="O591" s="253"/>
      <c r="P591" s="253"/>
      <c r="Q591" s="253"/>
      <c r="R591" s="253"/>
    </row>
    <row r="592" spans="2:18" x14ac:dyDescent="0.2">
      <c r="B592" s="255"/>
      <c r="C592" s="258" t="s">
        <v>889</v>
      </c>
      <c r="D592" s="259" t="s">
        <v>1528</v>
      </c>
      <c r="E592" s="253">
        <v>13.06</v>
      </c>
      <c r="F592" s="253">
        <v>13.56</v>
      </c>
      <c r="G592" s="253">
        <v>13.1</v>
      </c>
      <c r="H592" s="253">
        <v>13.6</v>
      </c>
      <c r="I592" s="253">
        <v>13.14</v>
      </c>
      <c r="J592" s="253">
        <v>13.64</v>
      </c>
      <c r="K592" s="253">
        <v>13.27</v>
      </c>
      <c r="L592" s="253">
        <v>13.52</v>
      </c>
      <c r="M592" s="253">
        <v>13.24</v>
      </c>
      <c r="N592" s="253">
        <v>13.49</v>
      </c>
      <c r="O592" s="253">
        <v>13.15</v>
      </c>
      <c r="P592" s="253">
        <v>13.65</v>
      </c>
      <c r="Q592" s="253">
        <v>13.13</v>
      </c>
      <c r="R592" s="253">
        <v>13.63</v>
      </c>
    </row>
    <row r="593" spans="2:18" x14ac:dyDescent="0.2">
      <c r="B593" s="255"/>
      <c r="C593" s="258"/>
      <c r="D593" s="259" t="s">
        <v>1526</v>
      </c>
      <c r="E593" s="253">
        <v>13.06</v>
      </c>
      <c r="F593" s="253">
        <v>13.56</v>
      </c>
      <c r="G593" s="253">
        <v>13.1</v>
      </c>
      <c r="H593" s="253">
        <v>13.6</v>
      </c>
      <c r="I593" s="253">
        <v>13.14</v>
      </c>
      <c r="J593" s="253">
        <v>13.64</v>
      </c>
      <c r="K593" s="253">
        <v>13.21</v>
      </c>
      <c r="L593" s="253">
        <v>13.46</v>
      </c>
      <c r="M593" s="253">
        <v>13.2</v>
      </c>
      <c r="N593" s="253">
        <v>13.45</v>
      </c>
      <c r="O593" s="253">
        <v>13.13</v>
      </c>
      <c r="P593" s="253">
        <v>13.63</v>
      </c>
      <c r="Q593" s="253">
        <v>13.06</v>
      </c>
      <c r="R593" s="253">
        <v>13.56</v>
      </c>
    </row>
    <row r="594" spans="2:18" x14ac:dyDescent="0.2">
      <c r="B594" s="255"/>
      <c r="C594" s="258"/>
      <c r="D594" s="259"/>
      <c r="E594" s="253"/>
      <c r="F594" s="253"/>
      <c r="G594" s="253"/>
      <c r="H594" s="253"/>
      <c r="I594" s="253"/>
      <c r="J594" s="253"/>
      <c r="K594" s="253"/>
      <c r="L594" s="253"/>
      <c r="M594" s="253"/>
      <c r="N594" s="253"/>
      <c r="O594" s="253"/>
      <c r="P594" s="253"/>
      <c r="Q594" s="253"/>
      <c r="R594" s="253"/>
    </row>
    <row r="595" spans="2:18" x14ac:dyDescent="0.2">
      <c r="B595" s="255"/>
      <c r="C595" s="258" t="s">
        <v>890</v>
      </c>
      <c r="D595" s="259" t="s">
        <v>1528</v>
      </c>
      <c r="E595" s="253">
        <v>12.35</v>
      </c>
      <c r="F595" s="253">
        <v>12.85</v>
      </c>
      <c r="G595" s="253">
        <v>12.32</v>
      </c>
      <c r="H595" s="253">
        <v>12.82</v>
      </c>
      <c r="I595" s="253">
        <v>12.25</v>
      </c>
      <c r="J595" s="253">
        <v>12.75</v>
      </c>
      <c r="K595" s="253">
        <v>12.2</v>
      </c>
      <c r="L595" s="253">
        <v>12.45</v>
      </c>
      <c r="M595" s="253">
        <v>12.09</v>
      </c>
      <c r="N595" s="253">
        <v>12.34</v>
      </c>
      <c r="O595" s="253">
        <v>11.82</v>
      </c>
      <c r="P595" s="253">
        <v>12.32</v>
      </c>
      <c r="Q595" s="253">
        <v>11.69</v>
      </c>
      <c r="R595" s="253">
        <v>12.19</v>
      </c>
    </row>
    <row r="596" spans="2:18" x14ac:dyDescent="0.2">
      <c r="B596" s="255"/>
      <c r="C596" s="258"/>
      <c r="D596" s="259" t="s">
        <v>1526</v>
      </c>
      <c r="E596" s="253">
        <v>10.86</v>
      </c>
      <c r="F596" s="253">
        <v>11.36</v>
      </c>
      <c r="G596" s="253">
        <v>10.9</v>
      </c>
      <c r="H596" s="253">
        <v>11.4</v>
      </c>
      <c r="I596" s="253">
        <v>10.92</v>
      </c>
      <c r="J596" s="253">
        <v>11.42</v>
      </c>
      <c r="K596" s="253">
        <v>10.97</v>
      </c>
      <c r="L596" s="253">
        <v>11.22</v>
      </c>
      <c r="M596" s="253">
        <v>10.91</v>
      </c>
      <c r="N596" s="253">
        <v>11.16</v>
      </c>
      <c r="O596" s="253">
        <v>10.57</v>
      </c>
      <c r="P596" s="253">
        <v>11.07</v>
      </c>
      <c r="Q596" s="253">
        <v>10.41</v>
      </c>
      <c r="R596" s="253">
        <v>10.91</v>
      </c>
    </row>
    <row r="597" spans="2:18" x14ac:dyDescent="0.2">
      <c r="B597" s="255"/>
      <c r="C597" s="258"/>
      <c r="D597" s="259"/>
      <c r="E597" s="253"/>
      <c r="F597" s="253"/>
      <c r="G597" s="253"/>
      <c r="H597" s="253"/>
      <c r="I597" s="253"/>
      <c r="J597" s="253"/>
      <c r="K597" s="253"/>
      <c r="L597" s="253"/>
      <c r="M597" s="253"/>
      <c r="N597" s="253"/>
      <c r="O597" s="253"/>
      <c r="P597" s="253"/>
      <c r="Q597" s="253"/>
      <c r="R597" s="253"/>
    </row>
    <row r="598" spans="2:18" x14ac:dyDescent="0.2">
      <c r="B598" s="255"/>
      <c r="C598" s="258" t="s">
        <v>891</v>
      </c>
      <c r="D598" s="259" t="s">
        <v>1528</v>
      </c>
      <c r="E598" s="253">
        <v>9.9600000000000009</v>
      </c>
      <c r="F598" s="253">
        <v>10.46</v>
      </c>
      <c r="G598" s="253">
        <v>9.9600000000000009</v>
      </c>
      <c r="H598" s="253">
        <v>10.46</v>
      </c>
      <c r="I598" s="253">
        <v>9.89</v>
      </c>
      <c r="J598" s="253">
        <v>10.39</v>
      </c>
      <c r="K598" s="253">
        <v>9.59</v>
      </c>
      <c r="L598" s="253">
        <v>9.84</v>
      </c>
      <c r="M598" s="253">
        <v>9.24</v>
      </c>
      <c r="N598" s="253">
        <v>9.49</v>
      </c>
      <c r="O598" s="253">
        <v>8.9</v>
      </c>
      <c r="P598" s="253">
        <v>9.4</v>
      </c>
      <c r="Q598" s="253">
        <v>8.73</v>
      </c>
      <c r="R598" s="253">
        <v>9.23</v>
      </c>
    </row>
    <row r="599" spans="2:18" x14ac:dyDescent="0.2">
      <c r="B599" s="255"/>
      <c r="C599" s="258"/>
      <c r="D599" s="259" t="s">
        <v>1526</v>
      </c>
      <c r="E599" s="253">
        <v>8.7799999999999994</v>
      </c>
      <c r="F599" s="253">
        <v>9.2799999999999994</v>
      </c>
      <c r="G599" s="253">
        <v>8.7200000000000006</v>
      </c>
      <c r="H599" s="253">
        <v>9.2200000000000006</v>
      </c>
      <c r="I599" s="253">
        <v>8.59</v>
      </c>
      <c r="J599" s="253">
        <v>9.09</v>
      </c>
      <c r="K599" s="253">
        <v>7.92</v>
      </c>
      <c r="L599" s="253">
        <v>8.17</v>
      </c>
      <c r="M599" s="253">
        <v>7.44</v>
      </c>
      <c r="N599" s="253">
        <v>7.69</v>
      </c>
      <c r="O599" s="253">
        <v>7.14</v>
      </c>
      <c r="P599" s="253">
        <v>7.64</v>
      </c>
      <c r="Q599" s="253">
        <v>6.99</v>
      </c>
      <c r="R599" s="253">
        <v>7.49</v>
      </c>
    </row>
    <row r="600" spans="2:18" x14ac:dyDescent="0.2">
      <c r="B600" s="255"/>
      <c r="C600" s="258"/>
      <c r="D600" s="259"/>
      <c r="E600" s="253"/>
      <c r="F600" s="253"/>
      <c r="G600" s="253"/>
      <c r="H600" s="253"/>
      <c r="I600" s="253"/>
      <c r="J600" s="253"/>
      <c r="K600" s="253"/>
      <c r="L600" s="253"/>
      <c r="M600" s="253"/>
      <c r="N600" s="253"/>
      <c r="O600" s="253"/>
      <c r="P600" s="253"/>
      <c r="Q600" s="253"/>
      <c r="R600" s="253"/>
    </row>
    <row r="601" spans="2:18" x14ac:dyDescent="0.2">
      <c r="B601" s="255"/>
      <c r="C601" s="258" t="s">
        <v>883</v>
      </c>
      <c r="D601" s="259" t="s">
        <v>1528</v>
      </c>
      <c r="E601" s="253">
        <v>8.43</v>
      </c>
      <c r="F601" s="253">
        <v>8.93</v>
      </c>
      <c r="G601" s="253">
        <v>8.3699999999999992</v>
      </c>
      <c r="H601" s="253">
        <v>8.8699999999999992</v>
      </c>
      <c r="I601" s="253">
        <v>8.23</v>
      </c>
      <c r="J601" s="253">
        <v>8.73</v>
      </c>
      <c r="K601" s="253">
        <v>7.96</v>
      </c>
      <c r="L601" s="253">
        <v>8.2100000000000009</v>
      </c>
      <c r="M601" s="253">
        <v>7.73</v>
      </c>
      <c r="N601" s="253">
        <v>7.98</v>
      </c>
      <c r="O601" s="253">
        <v>7.48</v>
      </c>
      <c r="P601" s="253">
        <v>7.98</v>
      </c>
      <c r="Q601" s="253">
        <v>7.4</v>
      </c>
      <c r="R601" s="253">
        <v>7.9</v>
      </c>
    </row>
    <row r="602" spans="2:18" x14ac:dyDescent="0.2">
      <c r="B602" s="255"/>
      <c r="C602" s="258"/>
      <c r="D602" s="259" t="s">
        <v>1526</v>
      </c>
      <c r="E602" s="253">
        <v>7.88</v>
      </c>
      <c r="F602" s="253">
        <v>8.3800000000000008</v>
      </c>
      <c r="G602" s="253">
        <v>7.89</v>
      </c>
      <c r="H602" s="253">
        <v>8.39</v>
      </c>
      <c r="I602" s="253">
        <v>7.86</v>
      </c>
      <c r="J602" s="253">
        <v>8.36</v>
      </c>
      <c r="K602" s="253">
        <v>7.9</v>
      </c>
      <c r="L602" s="253">
        <v>8.15</v>
      </c>
      <c r="M602" s="253">
        <v>7.63</v>
      </c>
      <c r="N602" s="253">
        <v>7.88</v>
      </c>
      <c r="O602" s="253">
        <v>7.51</v>
      </c>
      <c r="P602" s="253">
        <v>8.01</v>
      </c>
      <c r="Q602" s="253">
        <v>7.47</v>
      </c>
      <c r="R602" s="253">
        <v>7.97</v>
      </c>
    </row>
    <row r="603" spans="2:18" x14ac:dyDescent="0.2">
      <c r="B603" s="255"/>
      <c r="C603" s="258"/>
      <c r="D603" s="259"/>
      <c r="E603" s="253"/>
      <c r="F603" s="253"/>
      <c r="G603" s="253"/>
      <c r="H603" s="253"/>
      <c r="I603" s="253"/>
      <c r="J603" s="253"/>
      <c r="K603" s="253"/>
      <c r="L603" s="253"/>
      <c r="M603" s="253"/>
      <c r="N603" s="253"/>
      <c r="O603" s="253"/>
      <c r="P603" s="253"/>
      <c r="Q603" s="253"/>
      <c r="R603" s="253"/>
    </row>
    <row r="604" spans="2:18" x14ac:dyDescent="0.2">
      <c r="B604" s="255"/>
      <c r="C604" s="258" t="s">
        <v>464</v>
      </c>
      <c r="D604" s="259" t="s">
        <v>1528</v>
      </c>
      <c r="E604" s="253">
        <v>7.77</v>
      </c>
      <c r="F604" s="253">
        <v>8.27</v>
      </c>
      <c r="G604" s="253">
        <v>7.76</v>
      </c>
      <c r="H604" s="253">
        <v>8.26</v>
      </c>
      <c r="I604" s="253">
        <v>7.71</v>
      </c>
      <c r="J604" s="253">
        <v>8.2100000000000009</v>
      </c>
      <c r="K604" s="253">
        <v>7.71</v>
      </c>
      <c r="L604" s="253">
        <v>7.96</v>
      </c>
      <c r="M604" s="253">
        <v>7.52</v>
      </c>
      <c r="N604" s="253">
        <v>7.77</v>
      </c>
      <c r="O604" s="253">
        <v>7.35</v>
      </c>
      <c r="P604" s="253">
        <v>7.85</v>
      </c>
      <c r="Q604" s="253">
        <v>7.3</v>
      </c>
      <c r="R604" s="253">
        <v>7.8</v>
      </c>
    </row>
    <row r="605" spans="2:18" x14ac:dyDescent="0.2">
      <c r="B605" s="255"/>
      <c r="C605" s="258"/>
      <c r="D605" s="259" t="s">
        <v>1526</v>
      </c>
      <c r="E605" s="253">
        <v>6.95</v>
      </c>
      <c r="F605" s="253">
        <v>7.45</v>
      </c>
      <c r="G605" s="253">
        <v>6.95</v>
      </c>
      <c r="H605" s="253">
        <v>7.45</v>
      </c>
      <c r="I605" s="253">
        <v>6.94</v>
      </c>
      <c r="J605" s="253">
        <v>7.44</v>
      </c>
      <c r="K605" s="253">
        <v>7.01</v>
      </c>
      <c r="L605" s="253">
        <v>7.26</v>
      </c>
      <c r="M605" s="253">
        <v>6.99</v>
      </c>
      <c r="N605" s="253">
        <v>7.24</v>
      </c>
      <c r="O605" s="253">
        <v>6.89</v>
      </c>
      <c r="P605" s="253">
        <v>7.39</v>
      </c>
      <c r="Q605" s="253">
        <v>6.85</v>
      </c>
      <c r="R605" s="253">
        <v>7.35</v>
      </c>
    </row>
    <row r="606" spans="2:18" x14ac:dyDescent="0.2">
      <c r="B606" s="255"/>
      <c r="C606" s="258"/>
      <c r="D606" s="259"/>
      <c r="E606" s="253"/>
      <c r="F606" s="253"/>
      <c r="G606" s="253"/>
      <c r="H606" s="253"/>
      <c r="I606" s="253"/>
      <c r="J606" s="253"/>
      <c r="K606" s="253"/>
      <c r="L606" s="253"/>
      <c r="M606" s="253"/>
      <c r="N606" s="253"/>
      <c r="O606" s="253"/>
      <c r="P606" s="253"/>
      <c r="Q606" s="253"/>
      <c r="R606" s="253"/>
    </row>
    <row r="607" spans="2:18" x14ac:dyDescent="0.2">
      <c r="B607" s="255"/>
      <c r="C607" s="258" t="s">
        <v>884</v>
      </c>
      <c r="D607" s="259" t="s">
        <v>1528</v>
      </c>
      <c r="E607" s="253">
        <v>6.85</v>
      </c>
      <c r="F607" s="253">
        <v>7.35</v>
      </c>
      <c r="G607" s="253">
        <v>6.83</v>
      </c>
      <c r="H607" s="253">
        <v>7.33</v>
      </c>
      <c r="I607" s="253">
        <v>6.72</v>
      </c>
      <c r="J607" s="253">
        <v>7.22</v>
      </c>
      <c r="K607" s="253">
        <v>6.57</v>
      </c>
      <c r="L607" s="253">
        <v>6.82</v>
      </c>
      <c r="M607" s="253">
        <v>6.54</v>
      </c>
      <c r="N607" s="253">
        <v>6.79</v>
      </c>
      <c r="O607" s="253">
        <v>6.5</v>
      </c>
      <c r="P607" s="253">
        <v>7</v>
      </c>
      <c r="Q607" s="253">
        <v>6.49</v>
      </c>
      <c r="R607" s="253">
        <v>6.99</v>
      </c>
    </row>
    <row r="608" spans="2:18" x14ac:dyDescent="0.2">
      <c r="B608" s="255"/>
      <c r="C608" s="258"/>
      <c r="D608" s="259" t="s">
        <v>1526</v>
      </c>
      <c r="E608" s="253">
        <v>6.88</v>
      </c>
      <c r="F608" s="253">
        <v>7.38</v>
      </c>
      <c r="G608" s="253">
        <v>6.87</v>
      </c>
      <c r="H608" s="253">
        <v>7.37</v>
      </c>
      <c r="I608" s="253">
        <v>6.82</v>
      </c>
      <c r="J608" s="253">
        <v>7.32</v>
      </c>
      <c r="K608" s="253">
        <v>6.82</v>
      </c>
      <c r="L608" s="253">
        <v>7.07</v>
      </c>
      <c r="M608" s="253">
        <v>6.84</v>
      </c>
      <c r="N608" s="253">
        <v>7.09</v>
      </c>
      <c r="O608" s="253">
        <v>6.8</v>
      </c>
      <c r="P608" s="253">
        <v>7.3</v>
      </c>
      <c r="Q608" s="253">
        <v>6.8</v>
      </c>
      <c r="R608" s="253">
        <v>7.3</v>
      </c>
    </row>
    <row r="609" spans="2:18" x14ac:dyDescent="0.2">
      <c r="B609" s="255"/>
      <c r="C609" s="258"/>
      <c r="D609" s="259"/>
      <c r="E609" s="253"/>
      <c r="F609" s="253"/>
      <c r="G609" s="253"/>
      <c r="H609" s="253"/>
      <c r="I609" s="253"/>
      <c r="J609" s="253"/>
      <c r="K609" s="253"/>
      <c r="L609" s="253"/>
      <c r="M609" s="253"/>
      <c r="N609" s="253"/>
      <c r="O609" s="253"/>
      <c r="P609" s="253"/>
      <c r="Q609" s="253"/>
      <c r="R609" s="253"/>
    </row>
    <row r="610" spans="2:18" x14ac:dyDescent="0.2">
      <c r="B610" s="255"/>
      <c r="C610" s="258" t="s">
        <v>885</v>
      </c>
      <c r="D610" s="259" t="s">
        <v>1528</v>
      </c>
      <c r="E610" s="253">
        <v>6.86</v>
      </c>
      <c r="F610" s="253">
        <v>7.36</v>
      </c>
      <c r="G610" s="253">
        <v>6.86</v>
      </c>
      <c r="H610" s="253">
        <v>7.36</v>
      </c>
      <c r="I610" s="253">
        <v>6.86</v>
      </c>
      <c r="J610" s="253">
        <v>7.36</v>
      </c>
      <c r="K610" s="253">
        <v>6.91</v>
      </c>
      <c r="L610" s="253">
        <v>7.16</v>
      </c>
      <c r="M610" s="253">
        <v>6.95</v>
      </c>
      <c r="N610" s="253">
        <v>7.2</v>
      </c>
      <c r="O610" s="253">
        <v>6.96</v>
      </c>
      <c r="P610" s="253">
        <v>7.46</v>
      </c>
      <c r="Q610" s="253">
        <v>6.97</v>
      </c>
      <c r="R610" s="253">
        <v>7.47</v>
      </c>
    </row>
    <row r="611" spans="2:18" x14ac:dyDescent="0.2">
      <c r="B611" s="255"/>
      <c r="C611" s="258"/>
      <c r="D611" s="259" t="s">
        <v>1526</v>
      </c>
      <c r="E611" s="253">
        <v>6.89</v>
      </c>
      <c r="F611" s="253">
        <v>7.39</v>
      </c>
      <c r="G611" s="253">
        <v>6.9</v>
      </c>
      <c r="H611" s="253">
        <v>7.4</v>
      </c>
      <c r="I611" s="253">
        <v>6.9</v>
      </c>
      <c r="J611" s="253">
        <v>7.4</v>
      </c>
      <c r="K611" s="253">
        <v>6.96</v>
      </c>
      <c r="L611" s="253">
        <v>7.21</v>
      </c>
      <c r="M611" s="253">
        <v>7</v>
      </c>
      <c r="N611" s="253">
        <v>7.25</v>
      </c>
      <c r="O611" s="253">
        <v>7.01</v>
      </c>
      <c r="P611" s="253">
        <v>7.51</v>
      </c>
      <c r="Q611" s="253">
        <v>7.01</v>
      </c>
      <c r="R611" s="253">
        <v>7.51</v>
      </c>
    </row>
    <row r="612" spans="2:18" x14ac:dyDescent="0.2">
      <c r="B612" s="255"/>
      <c r="C612" s="258"/>
      <c r="D612" s="259"/>
      <c r="E612" s="253"/>
      <c r="F612" s="253"/>
      <c r="G612" s="253"/>
      <c r="H612" s="253"/>
      <c r="I612" s="253"/>
      <c r="J612" s="253"/>
      <c r="K612" s="253"/>
      <c r="L612" s="253"/>
      <c r="M612" s="253"/>
      <c r="N612" s="253"/>
      <c r="O612" s="253"/>
      <c r="P612" s="253"/>
      <c r="Q612" s="253"/>
      <c r="R612" s="253"/>
    </row>
    <row r="613" spans="2:18" x14ac:dyDescent="0.2">
      <c r="B613" s="255"/>
      <c r="C613" s="258" t="s">
        <v>886</v>
      </c>
      <c r="D613" s="259" t="s">
        <v>1528</v>
      </c>
      <c r="E613" s="253">
        <v>6.84</v>
      </c>
      <c r="F613" s="253">
        <v>7.34</v>
      </c>
      <c r="G613" s="253">
        <v>6.87</v>
      </c>
      <c r="H613" s="253">
        <v>7.37</v>
      </c>
      <c r="I613" s="253">
        <v>6.91</v>
      </c>
      <c r="J613" s="253">
        <v>7.41</v>
      </c>
      <c r="K613" s="253">
        <v>7</v>
      </c>
      <c r="L613" s="253">
        <v>7.25</v>
      </c>
      <c r="M613" s="253">
        <v>7.04</v>
      </c>
      <c r="N613" s="253">
        <v>7.29</v>
      </c>
      <c r="O613" s="253">
        <v>7.06</v>
      </c>
      <c r="P613" s="253">
        <v>7.56</v>
      </c>
      <c r="Q613" s="253">
        <v>7.07</v>
      </c>
      <c r="R613" s="253">
        <v>7.57</v>
      </c>
    </row>
    <row r="614" spans="2:18" x14ac:dyDescent="0.2">
      <c r="B614" s="255"/>
      <c r="C614" s="258"/>
      <c r="D614" s="259" t="s">
        <v>1526</v>
      </c>
      <c r="E614" s="253">
        <v>6.88</v>
      </c>
      <c r="F614" s="253">
        <v>7.38</v>
      </c>
      <c r="G614" s="253">
        <v>6.89</v>
      </c>
      <c r="H614" s="253">
        <v>7.39</v>
      </c>
      <c r="I614" s="253">
        <v>6.92</v>
      </c>
      <c r="J614" s="253">
        <v>7.42</v>
      </c>
      <c r="K614" s="253">
        <v>7</v>
      </c>
      <c r="L614" s="253">
        <v>7.25</v>
      </c>
      <c r="M614" s="253">
        <v>7.05</v>
      </c>
      <c r="N614" s="253">
        <v>7.3</v>
      </c>
      <c r="O614" s="253">
        <v>7.08</v>
      </c>
      <c r="P614" s="253">
        <v>7.58</v>
      </c>
      <c r="Q614" s="253">
        <v>7.08</v>
      </c>
      <c r="R614" s="253">
        <v>7.58</v>
      </c>
    </row>
    <row r="615" spans="2:18" x14ac:dyDescent="0.2">
      <c r="B615" s="255"/>
      <c r="C615" s="258"/>
      <c r="D615" s="259"/>
      <c r="E615" s="253"/>
      <c r="F615" s="253"/>
      <c r="G615" s="253"/>
      <c r="H615" s="253"/>
      <c r="I615" s="253"/>
      <c r="J615" s="253"/>
      <c r="K615" s="253"/>
      <c r="L615" s="253"/>
      <c r="M615" s="253"/>
      <c r="N615" s="253"/>
      <c r="O615" s="253"/>
      <c r="P615" s="253"/>
      <c r="Q615" s="253"/>
      <c r="R615" s="253"/>
    </row>
    <row r="616" spans="2:18" x14ac:dyDescent="0.2">
      <c r="B616" s="255"/>
      <c r="C616" s="258" t="s">
        <v>887</v>
      </c>
      <c r="D616" s="259" t="s">
        <v>1528</v>
      </c>
      <c r="E616" s="253">
        <v>6.83</v>
      </c>
      <c r="F616" s="253">
        <v>7.33</v>
      </c>
      <c r="G616" s="253">
        <v>6.87</v>
      </c>
      <c r="H616" s="253">
        <v>7.37</v>
      </c>
      <c r="I616" s="253">
        <v>6.91</v>
      </c>
      <c r="J616" s="253">
        <v>7.41</v>
      </c>
      <c r="K616" s="253">
        <v>7.04</v>
      </c>
      <c r="L616" s="253">
        <v>7.29</v>
      </c>
      <c r="M616" s="253">
        <v>7.09</v>
      </c>
      <c r="N616" s="253">
        <v>7.34</v>
      </c>
      <c r="O616" s="253">
        <v>7.12</v>
      </c>
      <c r="P616" s="253">
        <v>7.62</v>
      </c>
      <c r="Q616" s="253">
        <v>7.15</v>
      </c>
      <c r="R616" s="253">
        <v>7.65</v>
      </c>
    </row>
    <row r="617" spans="2:18" x14ac:dyDescent="0.2">
      <c r="B617" s="255"/>
      <c r="C617" s="258"/>
      <c r="D617" s="259" t="s">
        <v>1526</v>
      </c>
      <c r="E617" s="253">
        <v>6.89</v>
      </c>
      <c r="F617" s="253">
        <v>7.39</v>
      </c>
      <c r="G617" s="253">
        <v>6.91</v>
      </c>
      <c r="H617" s="253">
        <v>7.41</v>
      </c>
      <c r="I617" s="253">
        <v>6.91</v>
      </c>
      <c r="J617" s="253">
        <v>7.41</v>
      </c>
      <c r="K617" s="253">
        <v>7.04</v>
      </c>
      <c r="L617" s="253">
        <v>7.29</v>
      </c>
      <c r="M617" s="253">
        <v>7.1</v>
      </c>
      <c r="N617" s="253">
        <v>7.35</v>
      </c>
      <c r="O617" s="253">
        <v>7.14</v>
      </c>
      <c r="P617" s="253">
        <v>7.64</v>
      </c>
      <c r="Q617" s="253">
        <v>7.18</v>
      </c>
      <c r="R617" s="253">
        <v>7.68</v>
      </c>
    </row>
    <row r="618" spans="2:18" x14ac:dyDescent="0.2">
      <c r="B618" s="255"/>
      <c r="C618" s="258"/>
      <c r="D618" s="259"/>
      <c r="E618" s="253"/>
      <c r="F618" s="253"/>
      <c r="G618" s="253"/>
      <c r="H618" s="253"/>
      <c r="I618" s="253"/>
      <c r="J618" s="253"/>
      <c r="K618" s="253"/>
      <c r="L618" s="253"/>
      <c r="M618" s="253"/>
      <c r="N618" s="253"/>
      <c r="O618" s="253"/>
      <c r="P618" s="253"/>
      <c r="Q618" s="253"/>
      <c r="R618" s="253"/>
    </row>
    <row r="619" spans="2:18" x14ac:dyDescent="0.2">
      <c r="B619" s="255"/>
      <c r="C619" s="258" t="s">
        <v>888</v>
      </c>
      <c r="D619" s="259" t="s">
        <v>1528</v>
      </c>
      <c r="E619" s="253">
        <v>6.85</v>
      </c>
      <c r="F619" s="253">
        <v>7.35</v>
      </c>
      <c r="G619" s="253">
        <v>6.88</v>
      </c>
      <c r="H619" s="253">
        <v>7.38</v>
      </c>
      <c r="I619" s="253">
        <v>6.91</v>
      </c>
      <c r="J619" s="253">
        <v>7.41</v>
      </c>
      <c r="K619" s="253">
        <v>7.05</v>
      </c>
      <c r="L619" s="253">
        <v>7.3</v>
      </c>
      <c r="M619" s="253">
        <v>7.1</v>
      </c>
      <c r="N619" s="253">
        <v>7.35</v>
      </c>
      <c r="O619" s="253">
        <v>7.15</v>
      </c>
      <c r="P619" s="253">
        <v>7.65</v>
      </c>
      <c r="Q619" s="253">
        <v>7.19</v>
      </c>
      <c r="R619" s="253">
        <v>7.69</v>
      </c>
    </row>
    <row r="620" spans="2:18" x14ac:dyDescent="0.2">
      <c r="B620" s="255"/>
      <c r="C620" s="258"/>
      <c r="D620" s="259" t="s">
        <v>1526</v>
      </c>
      <c r="E620" s="253">
        <v>6.85</v>
      </c>
      <c r="F620" s="253">
        <v>7.35</v>
      </c>
      <c r="G620" s="253">
        <v>6.89</v>
      </c>
      <c r="H620" s="253">
        <v>7.39</v>
      </c>
      <c r="I620" s="253">
        <v>6.92</v>
      </c>
      <c r="J620" s="253">
        <v>7.42</v>
      </c>
      <c r="K620" s="253">
        <v>7.05</v>
      </c>
      <c r="L620" s="253">
        <v>7.3</v>
      </c>
      <c r="M620" s="253">
        <v>7.1</v>
      </c>
      <c r="N620" s="253">
        <v>7.35</v>
      </c>
      <c r="O620" s="253">
        <v>7.14</v>
      </c>
      <c r="P620" s="253">
        <v>7.64</v>
      </c>
      <c r="Q620" s="253">
        <v>7.19</v>
      </c>
      <c r="R620" s="253">
        <v>7.69</v>
      </c>
    </row>
    <row r="621" spans="2:18" x14ac:dyDescent="0.2">
      <c r="B621" s="255"/>
      <c r="C621" s="258"/>
      <c r="D621" s="259"/>
      <c r="E621" s="253"/>
      <c r="F621" s="253"/>
      <c r="G621" s="253"/>
      <c r="H621" s="253"/>
      <c r="I621" s="253"/>
      <c r="J621" s="253"/>
      <c r="K621" s="253"/>
      <c r="L621" s="253"/>
      <c r="M621" s="253"/>
      <c r="N621" s="253"/>
      <c r="O621" s="253"/>
      <c r="P621" s="253"/>
      <c r="Q621" s="253"/>
      <c r="R621" s="253"/>
    </row>
    <row r="622" spans="2:18" x14ac:dyDescent="0.2">
      <c r="B622" s="255"/>
      <c r="C622" s="258" t="s">
        <v>465</v>
      </c>
      <c r="D622" s="259" t="s">
        <v>1528</v>
      </c>
      <c r="E622" s="253">
        <v>6.86</v>
      </c>
      <c r="F622" s="253">
        <v>7.36</v>
      </c>
      <c r="G622" s="253">
        <v>6.9</v>
      </c>
      <c r="H622" s="253">
        <v>7.4</v>
      </c>
      <c r="I622" s="253">
        <v>6.92</v>
      </c>
      <c r="J622" s="253">
        <v>7.42</v>
      </c>
      <c r="K622" s="253">
        <v>7.05</v>
      </c>
      <c r="L622" s="253">
        <v>7.3</v>
      </c>
      <c r="M622" s="253">
        <v>7.1</v>
      </c>
      <c r="N622" s="253">
        <v>7.35</v>
      </c>
      <c r="O622" s="253">
        <v>7.14</v>
      </c>
      <c r="P622" s="253">
        <v>7.64</v>
      </c>
      <c r="Q622" s="253">
        <v>7.18</v>
      </c>
      <c r="R622" s="253">
        <v>7.68</v>
      </c>
    </row>
    <row r="623" spans="2:18" x14ac:dyDescent="0.2">
      <c r="B623" s="255"/>
      <c r="C623" s="258"/>
      <c r="D623" s="259" t="s">
        <v>1526</v>
      </c>
      <c r="E623" s="253">
        <v>6.88</v>
      </c>
      <c r="F623" s="253">
        <v>7.38</v>
      </c>
      <c r="G623" s="253">
        <v>6.9</v>
      </c>
      <c r="H623" s="253">
        <v>7.4</v>
      </c>
      <c r="I623" s="253">
        <v>6.95</v>
      </c>
      <c r="J623" s="253">
        <v>7.45</v>
      </c>
      <c r="K623" s="253">
        <v>7.04</v>
      </c>
      <c r="L623" s="253">
        <v>7.29</v>
      </c>
      <c r="M623" s="253">
        <v>7.1</v>
      </c>
      <c r="N623" s="253">
        <v>7.35</v>
      </c>
      <c r="O623" s="253">
        <v>7.13</v>
      </c>
      <c r="P623" s="253">
        <v>7.63</v>
      </c>
      <c r="Q623" s="253">
        <v>7.17</v>
      </c>
      <c r="R623" s="253">
        <v>7.67</v>
      </c>
    </row>
    <row r="624" spans="2:18" x14ac:dyDescent="0.2">
      <c r="B624" s="255"/>
      <c r="C624" s="258"/>
      <c r="D624" s="259"/>
      <c r="E624" s="253"/>
      <c r="F624" s="253"/>
      <c r="G624" s="253"/>
      <c r="H624" s="253"/>
      <c r="I624" s="253"/>
      <c r="J624" s="253"/>
      <c r="K624" s="253"/>
      <c r="L624" s="253"/>
      <c r="M624" s="253"/>
      <c r="N624" s="253"/>
      <c r="O624" s="253"/>
      <c r="P624" s="253"/>
      <c r="Q624" s="253"/>
      <c r="R624" s="253"/>
    </row>
    <row r="625" spans="2:18" x14ac:dyDescent="0.2">
      <c r="B625" s="257">
        <v>2021</v>
      </c>
      <c r="C625" s="258" t="s">
        <v>851</v>
      </c>
      <c r="D625" s="259" t="s">
        <v>1528</v>
      </c>
      <c r="E625" s="253">
        <v>6.89</v>
      </c>
      <c r="F625" s="253">
        <v>7.39</v>
      </c>
      <c r="G625" s="253">
        <v>6.9</v>
      </c>
      <c r="H625" s="253">
        <v>7.4</v>
      </c>
      <c r="I625" s="253">
        <v>6.95</v>
      </c>
      <c r="J625" s="253">
        <v>7.45</v>
      </c>
      <c r="K625" s="253">
        <v>7.06</v>
      </c>
      <c r="L625" s="253">
        <v>7.31</v>
      </c>
      <c r="M625" s="253">
        <v>7.12</v>
      </c>
      <c r="N625" s="253">
        <v>7.37</v>
      </c>
      <c r="O625" s="253">
        <v>7.17</v>
      </c>
      <c r="P625" s="253">
        <v>7.67</v>
      </c>
      <c r="Q625" s="253">
        <v>7.22</v>
      </c>
      <c r="R625" s="253">
        <v>7.72</v>
      </c>
    </row>
    <row r="626" spans="2:18" x14ac:dyDescent="0.2">
      <c r="B626" s="255"/>
      <c r="C626" s="258"/>
      <c r="D626" s="259" t="s">
        <v>1526</v>
      </c>
      <c r="E626" s="253">
        <v>6.9</v>
      </c>
      <c r="F626" s="253">
        <v>7.4</v>
      </c>
      <c r="G626" s="253">
        <v>6.92</v>
      </c>
      <c r="H626" s="253">
        <v>7.42</v>
      </c>
      <c r="I626" s="253">
        <v>6.99</v>
      </c>
      <c r="J626" s="253">
        <v>7.49</v>
      </c>
      <c r="K626" s="253">
        <v>7.09</v>
      </c>
      <c r="L626" s="253">
        <v>7.34</v>
      </c>
      <c r="M626" s="253">
        <v>7.31</v>
      </c>
      <c r="N626" s="253">
        <v>7.56</v>
      </c>
      <c r="O626" s="253">
        <v>7.41</v>
      </c>
      <c r="P626" s="253">
        <v>7.91</v>
      </c>
      <c r="Q626" s="253">
        <v>7.47</v>
      </c>
      <c r="R626" s="253">
        <v>7.97</v>
      </c>
    </row>
    <row r="627" spans="2:18" x14ac:dyDescent="0.2">
      <c r="B627" s="255"/>
      <c r="C627" s="256"/>
      <c r="D627" s="259"/>
      <c r="E627" s="253"/>
      <c r="F627" s="253"/>
      <c r="G627" s="253"/>
      <c r="H627" s="253"/>
      <c r="I627" s="253"/>
      <c r="J627" s="253"/>
      <c r="K627" s="253"/>
      <c r="L627" s="253"/>
      <c r="M627" s="253"/>
      <c r="N627" s="253"/>
      <c r="O627" s="253"/>
      <c r="P627" s="253"/>
      <c r="Q627" s="253"/>
      <c r="R627" s="253"/>
    </row>
    <row r="628" spans="2:18" x14ac:dyDescent="0.2">
      <c r="B628" s="255"/>
      <c r="C628" s="258" t="s">
        <v>889</v>
      </c>
      <c r="D628" s="259" t="s">
        <v>1528</v>
      </c>
      <c r="E628" s="253">
        <v>6.85</v>
      </c>
      <c r="F628" s="253">
        <v>7.35</v>
      </c>
      <c r="G628" s="253">
        <v>6.89</v>
      </c>
      <c r="H628" s="253">
        <v>7.39</v>
      </c>
      <c r="I628" s="253">
        <v>6.95</v>
      </c>
      <c r="J628" s="253">
        <v>7.45</v>
      </c>
      <c r="K628" s="253">
        <v>7.1</v>
      </c>
      <c r="L628" s="253">
        <v>7.35</v>
      </c>
      <c r="M628" s="253">
        <v>7.32</v>
      </c>
      <c r="N628" s="253">
        <v>7.57</v>
      </c>
      <c r="O628" s="253">
        <v>7.45</v>
      </c>
      <c r="P628" s="253">
        <v>7.95</v>
      </c>
      <c r="Q628" s="253">
        <v>7.51</v>
      </c>
      <c r="R628" s="253">
        <v>8.01</v>
      </c>
    </row>
    <row r="629" spans="2:18" x14ac:dyDescent="0.2">
      <c r="B629" s="255"/>
      <c r="C629" s="258"/>
      <c r="D629" s="259" t="s">
        <v>1526</v>
      </c>
      <c r="E629" s="253">
        <v>6.86</v>
      </c>
      <c r="F629" s="253">
        <v>7.36</v>
      </c>
      <c r="G629" s="253">
        <v>6.9</v>
      </c>
      <c r="H629" s="253">
        <v>7.4</v>
      </c>
      <c r="I629" s="253">
        <v>6.96</v>
      </c>
      <c r="J629" s="253">
        <v>7.46</v>
      </c>
      <c r="K629" s="253">
        <v>7.14</v>
      </c>
      <c r="L629" s="253">
        <v>7.39</v>
      </c>
      <c r="M629" s="253">
        <v>7.4</v>
      </c>
      <c r="N629" s="253">
        <v>7.65</v>
      </c>
      <c r="O629" s="253">
        <v>7.49</v>
      </c>
      <c r="P629" s="253">
        <v>7.99</v>
      </c>
      <c r="Q629" s="253">
        <v>7.54</v>
      </c>
      <c r="R629" s="253">
        <v>8.0399999999999991</v>
      </c>
    </row>
    <row r="630" spans="2:18" x14ac:dyDescent="0.2">
      <c r="B630" s="255"/>
      <c r="C630" s="256"/>
      <c r="D630" s="259"/>
      <c r="E630" s="253"/>
      <c r="F630" s="253"/>
      <c r="G630" s="253"/>
      <c r="H630" s="253"/>
      <c r="I630" s="253"/>
      <c r="J630" s="253"/>
      <c r="K630" s="253"/>
      <c r="L630" s="253"/>
      <c r="M630" s="253"/>
      <c r="N630" s="253"/>
      <c r="O630" s="253"/>
      <c r="P630" s="253"/>
      <c r="Q630" s="253"/>
      <c r="R630" s="253"/>
    </row>
    <row r="631" spans="2:18" x14ac:dyDescent="0.2">
      <c r="B631" s="255"/>
      <c r="C631" s="258" t="s">
        <v>890</v>
      </c>
      <c r="D631" s="259" t="s">
        <v>1528</v>
      </c>
      <c r="E631" s="253">
        <v>6.88</v>
      </c>
      <c r="F631" s="253">
        <v>7.38</v>
      </c>
      <c r="G631" s="253">
        <v>6.93</v>
      </c>
      <c r="H631" s="253">
        <v>7.43</v>
      </c>
      <c r="I631" s="253">
        <v>7</v>
      </c>
      <c r="J631" s="253">
        <v>7.5</v>
      </c>
      <c r="K631" s="253">
        <v>7.26</v>
      </c>
      <c r="L631" s="253">
        <v>7.51</v>
      </c>
      <c r="M631" s="253">
        <v>7.54</v>
      </c>
      <c r="N631" s="253">
        <v>7.79</v>
      </c>
      <c r="O631" s="253">
        <v>7.61</v>
      </c>
      <c r="P631" s="253">
        <v>8.11</v>
      </c>
      <c r="Q631" s="253">
        <v>7.66</v>
      </c>
      <c r="R631" s="253">
        <v>8.16</v>
      </c>
    </row>
    <row r="632" spans="2:18" x14ac:dyDescent="0.2">
      <c r="B632" s="255"/>
      <c r="C632" s="258"/>
      <c r="D632" s="259" t="s">
        <v>1526</v>
      </c>
      <c r="E632" s="253">
        <v>6.93</v>
      </c>
      <c r="F632" s="253">
        <v>7.43</v>
      </c>
      <c r="G632" s="253">
        <v>6.96</v>
      </c>
      <c r="H632" s="253">
        <v>7.46</v>
      </c>
      <c r="I632" s="253">
        <v>7.01</v>
      </c>
      <c r="J632" s="253">
        <v>7.51</v>
      </c>
      <c r="K632" s="253">
        <v>7.34</v>
      </c>
      <c r="L632" s="253">
        <v>7.59</v>
      </c>
      <c r="M632" s="253">
        <v>7.63</v>
      </c>
      <c r="N632" s="253">
        <v>7.88</v>
      </c>
      <c r="O632" s="253">
        <v>7.69</v>
      </c>
      <c r="P632" s="253">
        <v>8.19</v>
      </c>
      <c r="Q632" s="253">
        <v>7.75</v>
      </c>
      <c r="R632" s="253">
        <v>8.25</v>
      </c>
    </row>
    <row r="633" spans="2:18" x14ac:dyDescent="0.2">
      <c r="B633" s="255"/>
      <c r="C633" s="258"/>
      <c r="D633" s="259"/>
      <c r="E633" s="253"/>
      <c r="F633" s="253"/>
      <c r="G633" s="253"/>
      <c r="H633" s="253"/>
      <c r="I633" s="253"/>
      <c r="J633" s="253"/>
      <c r="K633" s="253"/>
      <c r="L633" s="253"/>
      <c r="M633" s="253"/>
      <c r="N633" s="253"/>
      <c r="O633" s="253"/>
      <c r="P633" s="253"/>
      <c r="Q633" s="253"/>
      <c r="R633" s="253"/>
    </row>
    <row r="634" spans="2:18" x14ac:dyDescent="0.2">
      <c r="B634" s="255"/>
      <c r="C634" s="258" t="s">
        <v>891</v>
      </c>
      <c r="D634" s="259" t="s">
        <v>1528</v>
      </c>
      <c r="E634" s="253">
        <v>6.86</v>
      </c>
      <c r="F634" s="253">
        <v>7.36</v>
      </c>
      <c r="G634" s="253">
        <v>6.91</v>
      </c>
      <c r="H634" s="253">
        <v>7.41</v>
      </c>
      <c r="I634" s="253">
        <v>6.98</v>
      </c>
      <c r="J634" s="253">
        <v>7.48</v>
      </c>
      <c r="K634" s="253">
        <v>7.24</v>
      </c>
      <c r="L634" s="253">
        <v>7.49</v>
      </c>
      <c r="M634" s="253">
        <v>7.52</v>
      </c>
      <c r="N634" s="253">
        <v>7.77</v>
      </c>
      <c r="O634" s="253">
        <v>7.61</v>
      </c>
      <c r="P634" s="253">
        <v>8.11</v>
      </c>
      <c r="Q634" s="253">
        <v>7.66</v>
      </c>
      <c r="R634" s="253">
        <v>8.16</v>
      </c>
    </row>
    <row r="635" spans="2:18" ht="13.5" thickBot="1" x14ac:dyDescent="0.25">
      <c r="B635" s="255"/>
      <c r="C635" s="1072"/>
      <c r="D635" s="1073" t="s">
        <v>1526</v>
      </c>
      <c r="E635" s="394">
        <v>6.86</v>
      </c>
      <c r="F635" s="394">
        <v>7.36</v>
      </c>
      <c r="G635" s="394">
        <v>6.91</v>
      </c>
      <c r="H635" s="394">
        <v>7.41</v>
      </c>
      <c r="I635" s="394">
        <v>6.97</v>
      </c>
      <c r="J635" s="394">
        <v>7.47</v>
      </c>
      <c r="K635" s="394">
        <v>7.18</v>
      </c>
      <c r="L635" s="394">
        <v>7.43</v>
      </c>
      <c r="M635" s="394">
        <v>7.39</v>
      </c>
      <c r="N635" s="394">
        <v>7.64</v>
      </c>
      <c r="O635" s="394">
        <v>7.49</v>
      </c>
      <c r="P635" s="394">
        <v>7.99</v>
      </c>
      <c r="Q635" s="394">
        <v>7.54</v>
      </c>
      <c r="R635" s="394">
        <v>8.0399999999999991</v>
      </c>
    </row>
    <row r="636" spans="2:18" x14ac:dyDescent="0.2">
      <c r="C636" s="1225" t="s">
        <v>1852</v>
      </c>
      <c r="D636" s="1225"/>
      <c r="E636" s="1225"/>
      <c r="F636" s="1225"/>
      <c r="G636" s="1225"/>
      <c r="H636" s="1225"/>
      <c r="I636" s="1225"/>
      <c r="J636" s="1225"/>
      <c r="K636" s="1225"/>
      <c r="L636" s="1225"/>
      <c r="M636" s="1225"/>
      <c r="N636" s="1225"/>
      <c r="O636" s="1225"/>
      <c r="P636" s="1225"/>
      <c r="Q636" s="1225"/>
      <c r="R636" s="1225"/>
    </row>
    <row r="637" spans="2:18" x14ac:dyDescent="0.2">
      <c r="E637" s="254"/>
      <c r="F637" s="254"/>
      <c r="G637" s="254"/>
      <c r="H637" s="254"/>
      <c r="I637" s="254"/>
      <c r="J637" s="254"/>
      <c r="K637" s="254"/>
      <c r="L637" s="254"/>
      <c r="M637" s="254"/>
      <c r="N637" s="254"/>
      <c r="O637" s="254"/>
      <c r="P637" s="254"/>
      <c r="Q637" s="254"/>
      <c r="R637" s="254"/>
    </row>
  </sheetData>
  <mergeCells count="11">
    <mergeCell ref="C636:R636"/>
    <mergeCell ref="O5:P5"/>
    <mergeCell ref="Q5:R5"/>
    <mergeCell ref="B2:R2"/>
    <mergeCell ref="B4:R4"/>
    <mergeCell ref="B5:D6"/>
    <mergeCell ref="E5:F5"/>
    <mergeCell ref="G5:H5"/>
    <mergeCell ref="I5:J5"/>
    <mergeCell ref="K5:L5"/>
    <mergeCell ref="M5:N5"/>
  </mergeCells>
  <pageMargins left="0.7" right="0.7" top="0.75" bottom="0.75" header="0.3" footer="0.3"/>
  <pageSetup orientation="portrait" horizontalDpi="1200" verticalDpi="12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B2:Y590"/>
  <sheetViews>
    <sheetView showGridLines="0" topLeftCell="A581" zoomScaleNormal="100" workbookViewId="0">
      <selection activeCell="B590" sqref="B590"/>
    </sheetView>
  </sheetViews>
  <sheetFormatPr defaultColWidth="11" defaultRowHeight="12.75" x14ac:dyDescent="0.2"/>
  <cols>
    <col min="1" max="1" width="4.85546875" style="240" customWidth="1"/>
    <col min="2" max="2" width="10.28515625" style="238" bestFit="1" customWidth="1"/>
    <col min="3" max="3" width="17.85546875" style="240" customWidth="1"/>
    <col min="4" max="4" width="9.7109375" style="240" bestFit="1" customWidth="1"/>
    <col min="5" max="5" width="9" style="240" bestFit="1" customWidth="1"/>
    <col min="6" max="6" width="12.85546875" style="240" bestFit="1" customWidth="1"/>
    <col min="7" max="7" width="13.140625" style="240" customWidth="1"/>
    <col min="8" max="8" width="13.140625" style="241" customWidth="1"/>
    <col min="9" max="10" width="4" style="240" customWidth="1"/>
    <col min="11" max="11" width="5.5703125" style="240" bestFit="1" customWidth="1"/>
    <col min="12" max="12" width="8.7109375" style="240" bestFit="1" customWidth="1"/>
    <col min="13" max="13" width="11.7109375" style="240" bestFit="1" customWidth="1"/>
    <col min="14" max="14" width="8.7109375" style="240" bestFit="1" customWidth="1"/>
    <col min="15" max="15" width="14.42578125" style="240" customWidth="1"/>
    <col min="16" max="16" width="15.5703125" style="240" customWidth="1"/>
    <col min="17" max="17" width="15" style="240" customWidth="1"/>
    <col min="18" max="18" width="2.140625" style="240" customWidth="1"/>
    <col min="19" max="20" width="10.42578125" style="236" customWidth="1"/>
    <col min="21" max="21" width="7.140625" style="236" customWidth="1"/>
    <col min="22" max="22" width="7.7109375" style="236" bestFit="1" customWidth="1"/>
    <col min="23" max="23" width="5.42578125" style="236" bestFit="1" customWidth="1"/>
    <col min="24" max="16384" width="11" style="240"/>
  </cols>
  <sheetData>
    <row r="2" spans="2:25" ht="20.25" x14ac:dyDescent="0.3">
      <c r="B2" s="1232" t="s">
        <v>1969</v>
      </c>
      <c r="C2" s="1232"/>
      <c r="D2" s="1232"/>
      <c r="E2" s="1232"/>
      <c r="F2" s="1232"/>
      <c r="G2" s="1232"/>
      <c r="H2" s="1232"/>
      <c r="I2" s="76"/>
      <c r="J2" s="76"/>
      <c r="K2" s="76"/>
      <c r="L2" s="76"/>
      <c r="M2" s="76"/>
      <c r="N2" s="76"/>
      <c r="O2" s="76"/>
      <c r="P2" s="76"/>
      <c r="Q2" s="76"/>
      <c r="R2" s="76"/>
      <c r="S2" s="76"/>
      <c r="T2" s="76"/>
      <c r="U2" s="76"/>
      <c r="V2" s="76"/>
      <c r="W2" s="76"/>
      <c r="X2" s="76"/>
      <c r="Y2" s="76"/>
    </row>
    <row r="4" spans="2:25" s="241" customFormat="1" ht="15.75" thickBot="1" x14ac:dyDescent="0.3">
      <c r="B4" s="13"/>
      <c r="C4" s="6"/>
      <c r="G4" s="1233" t="s">
        <v>905</v>
      </c>
      <c r="H4" s="1233"/>
      <c r="I4" s="6"/>
      <c r="J4" s="6"/>
      <c r="S4" s="80"/>
      <c r="T4" s="80"/>
      <c r="U4" s="80"/>
      <c r="V4" s="80"/>
      <c r="W4" s="80"/>
    </row>
    <row r="5" spans="2:25" s="241" customFormat="1" ht="15" x14ac:dyDescent="0.25">
      <c r="B5" s="7" t="s">
        <v>906</v>
      </c>
      <c r="C5" s="7" t="s">
        <v>907</v>
      </c>
      <c r="D5" s="7" t="s">
        <v>252</v>
      </c>
      <c r="E5" s="7" t="s">
        <v>908</v>
      </c>
      <c r="F5" s="1231" t="s">
        <v>909</v>
      </c>
      <c r="G5" s="1231"/>
      <c r="H5" s="1231"/>
      <c r="I5" s="6"/>
      <c r="J5" s="6"/>
      <c r="S5" s="80"/>
      <c r="T5" s="80"/>
      <c r="U5" s="80"/>
      <c r="V5" s="80"/>
      <c r="W5" s="80"/>
    </row>
    <row r="6" spans="2:25" s="241" customFormat="1" ht="15.75" thickBot="1" x14ac:dyDescent="0.3">
      <c r="B6" s="8"/>
      <c r="C6" s="392" t="s">
        <v>910</v>
      </c>
      <c r="D6" s="392" t="s">
        <v>911</v>
      </c>
      <c r="E6" s="392" t="s">
        <v>912</v>
      </c>
      <c r="F6" s="8" t="s">
        <v>913</v>
      </c>
      <c r="G6" s="8" t="s">
        <v>914</v>
      </c>
      <c r="H6" s="8" t="s">
        <v>915</v>
      </c>
      <c r="I6" s="6"/>
      <c r="J6" s="6"/>
      <c r="S6" s="80"/>
      <c r="T6" s="80"/>
      <c r="U6" s="80"/>
      <c r="V6" s="80"/>
      <c r="W6" s="80"/>
    </row>
    <row r="7" spans="2:25" ht="15" x14ac:dyDescent="0.25">
      <c r="B7" s="81" t="s">
        <v>992</v>
      </c>
      <c r="C7" s="235">
        <v>35972</v>
      </c>
      <c r="D7" s="79">
        <v>23623.242020000002</v>
      </c>
      <c r="E7" s="79">
        <v>1829.4029800000001</v>
      </c>
      <c r="F7" s="82" t="s">
        <v>918</v>
      </c>
      <c r="G7" s="82">
        <v>0.15703300000000001</v>
      </c>
      <c r="H7" s="82" t="s">
        <v>918</v>
      </c>
      <c r="I7" s="77"/>
      <c r="J7" s="77"/>
      <c r="K7" s="963"/>
      <c r="L7" s="243"/>
      <c r="M7" s="244"/>
      <c r="N7" s="244"/>
      <c r="O7" s="243"/>
      <c r="P7" s="245"/>
      <c r="Q7" s="243"/>
      <c r="U7" s="237"/>
      <c r="V7" s="237"/>
    </row>
    <row r="8" spans="2:25" ht="15" x14ac:dyDescent="0.25">
      <c r="B8" s="81" t="s">
        <v>993</v>
      </c>
      <c r="C8" s="235">
        <v>35991</v>
      </c>
      <c r="D8" s="79">
        <v>7708.2339000000002</v>
      </c>
      <c r="E8" s="79">
        <v>511.76609999999999</v>
      </c>
      <c r="F8" s="82">
        <v>0.14615700000000001</v>
      </c>
      <c r="G8" s="82">
        <v>0.154142</v>
      </c>
      <c r="H8" s="82">
        <v>0.16</v>
      </c>
      <c r="I8" s="77"/>
      <c r="J8" s="77"/>
      <c r="K8" s="963"/>
      <c r="L8" s="243"/>
      <c r="M8" s="244"/>
      <c r="N8" s="244"/>
      <c r="O8" s="245"/>
      <c r="P8" s="245"/>
      <c r="Q8" s="246"/>
      <c r="U8" s="237"/>
      <c r="V8" s="237"/>
    </row>
    <row r="9" spans="2:25" ht="15" x14ac:dyDescent="0.25">
      <c r="B9" s="81" t="s">
        <v>994</v>
      </c>
      <c r="C9" s="235">
        <v>36000</v>
      </c>
      <c r="D9" s="79">
        <v>2305.3629000000001</v>
      </c>
      <c r="E9" s="79">
        <v>178.94909999999999</v>
      </c>
      <c r="F9" s="82" t="s">
        <v>995</v>
      </c>
      <c r="G9" s="82">
        <v>0.15740199999999999</v>
      </c>
      <c r="H9" s="82" t="s">
        <v>995</v>
      </c>
      <c r="I9" s="77"/>
      <c r="J9" s="77"/>
      <c r="K9" s="242"/>
      <c r="L9" s="243"/>
      <c r="M9" s="244"/>
      <c r="N9" s="244"/>
      <c r="O9" s="243"/>
      <c r="P9" s="245"/>
      <c r="Q9" s="243"/>
      <c r="U9" s="237"/>
      <c r="V9" s="237"/>
    </row>
    <row r="10" spans="2:25" ht="15" x14ac:dyDescent="0.25">
      <c r="B10" s="81" t="s">
        <v>996</v>
      </c>
      <c r="C10" s="235">
        <v>36013</v>
      </c>
      <c r="D10" s="79">
        <v>21261.33063</v>
      </c>
      <c r="E10" s="79">
        <v>1573.66938</v>
      </c>
      <c r="F10" s="82">
        <v>0.13817399999999999</v>
      </c>
      <c r="G10" s="82">
        <v>0.15290500000000001</v>
      </c>
      <c r="H10" s="82">
        <v>0.159</v>
      </c>
      <c r="I10" s="77"/>
      <c r="J10" s="77"/>
      <c r="K10" s="242"/>
      <c r="L10" s="243"/>
      <c r="M10" s="244"/>
      <c r="N10" s="244"/>
      <c r="O10" s="245"/>
      <c r="P10" s="245"/>
      <c r="Q10" s="246"/>
      <c r="U10" s="237"/>
      <c r="V10" s="237"/>
    </row>
    <row r="11" spans="2:25" ht="15" x14ac:dyDescent="0.25">
      <c r="B11" s="81" t="s">
        <v>997</v>
      </c>
      <c r="C11" s="235">
        <v>36026</v>
      </c>
      <c r="D11" s="79">
        <v>19628.067139999999</v>
      </c>
      <c r="E11" s="79">
        <v>1432.7528600000001</v>
      </c>
      <c r="F11" s="82">
        <v>0.13708300000000001</v>
      </c>
      <c r="G11" s="82">
        <v>0.14943400000000001</v>
      </c>
      <c r="H11" s="82">
        <v>0.157803</v>
      </c>
      <c r="I11" s="77"/>
      <c r="J11" s="77"/>
      <c r="K11" s="242"/>
      <c r="L11" s="243"/>
      <c r="M11" s="244"/>
      <c r="N11" s="244"/>
      <c r="O11" s="245"/>
      <c r="P11" s="245"/>
      <c r="Q11" s="245"/>
      <c r="U11" s="237"/>
      <c r="V11" s="237"/>
    </row>
    <row r="12" spans="2:25" ht="15" x14ac:dyDescent="0.25">
      <c r="B12" s="81" t="s">
        <v>998</v>
      </c>
      <c r="C12" s="235">
        <v>36043</v>
      </c>
      <c r="D12" s="79">
        <v>20526.8423</v>
      </c>
      <c r="E12" s="79">
        <v>2248.1577000000002</v>
      </c>
      <c r="F12" s="82" t="s">
        <v>995</v>
      </c>
      <c r="G12" s="82">
        <v>0.138548</v>
      </c>
      <c r="H12" s="82">
        <v>0.15392400000000001</v>
      </c>
      <c r="I12" s="77"/>
      <c r="J12" s="77"/>
      <c r="K12" s="242"/>
      <c r="L12" s="243"/>
      <c r="M12" s="244"/>
      <c r="N12" s="244"/>
      <c r="O12" s="243"/>
      <c r="P12" s="245"/>
      <c r="Q12" s="245"/>
      <c r="U12" s="237"/>
      <c r="V12" s="237"/>
    </row>
    <row r="13" spans="2:25" ht="15" x14ac:dyDescent="0.25">
      <c r="B13" s="81" t="s">
        <v>999</v>
      </c>
      <c r="C13" s="235">
        <v>36068</v>
      </c>
      <c r="D13" s="79">
        <v>9255.1964800000005</v>
      </c>
      <c r="E13" s="79">
        <v>1028.1435200000001</v>
      </c>
      <c r="F13" s="82" t="s">
        <v>995</v>
      </c>
      <c r="G13" s="82">
        <v>0.135467</v>
      </c>
      <c r="H13" s="82">
        <v>0.151701</v>
      </c>
      <c r="I13" s="77"/>
      <c r="J13" s="77"/>
      <c r="K13" s="242"/>
      <c r="L13" s="243"/>
      <c r="M13" s="247"/>
      <c r="N13" s="244"/>
      <c r="O13" s="243"/>
      <c r="P13" s="245"/>
      <c r="Q13" s="245"/>
      <c r="U13" s="237"/>
      <c r="V13" s="237"/>
    </row>
    <row r="14" spans="2:25" ht="15" x14ac:dyDescent="0.25">
      <c r="B14" s="81" t="s">
        <v>1000</v>
      </c>
      <c r="C14" s="235">
        <v>36081</v>
      </c>
      <c r="D14" s="79">
        <v>1910.04</v>
      </c>
      <c r="E14" s="79">
        <v>289.95999999999998</v>
      </c>
      <c r="F14" s="82" t="s">
        <v>995</v>
      </c>
      <c r="G14" s="82" t="s">
        <v>995</v>
      </c>
      <c r="H14" s="82">
        <v>0.151808</v>
      </c>
      <c r="I14" s="77"/>
      <c r="J14" s="77"/>
      <c r="K14" s="242"/>
      <c r="L14" s="243"/>
      <c r="M14" s="244"/>
      <c r="N14" s="244"/>
      <c r="O14" s="243"/>
      <c r="P14" s="243"/>
      <c r="Q14" s="245"/>
      <c r="U14" s="237"/>
      <c r="V14" s="237"/>
    </row>
    <row r="15" spans="2:25" ht="15" x14ac:dyDescent="0.25">
      <c r="B15" s="81" t="s">
        <v>1001</v>
      </c>
      <c r="C15" s="235">
        <v>36092</v>
      </c>
      <c r="D15" s="79">
        <v>0</v>
      </c>
      <c r="E15" s="79">
        <v>0</v>
      </c>
      <c r="F15" s="82" t="s">
        <v>995</v>
      </c>
      <c r="G15" s="82" t="s">
        <v>995</v>
      </c>
      <c r="H15" s="82" t="s">
        <v>995</v>
      </c>
      <c r="I15" s="77"/>
      <c r="J15" s="77"/>
      <c r="K15" s="242"/>
      <c r="L15" s="243"/>
      <c r="M15" s="243"/>
      <c r="N15" s="244"/>
      <c r="O15" s="243"/>
      <c r="P15" s="243"/>
      <c r="Q15" s="243"/>
      <c r="U15" s="237"/>
      <c r="V15" s="237"/>
    </row>
    <row r="16" spans="2:25" ht="15" x14ac:dyDescent="0.25">
      <c r="B16" s="81" t="s">
        <v>1002</v>
      </c>
      <c r="C16" s="235">
        <v>36104</v>
      </c>
      <c r="D16" s="79">
        <v>23149.338599999999</v>
      </c>
      <c r="E16" s="79">
        <v>3270.6614</v>
      </c>
      <c r="F16" s="82" t="s">
        <v>995</v>
      </c>
      <c r="G16" s="82" t="s">
        <v>995</v>
      </c>
      <c r="H16" s="82">
        <v>0.14128499999999999</v>
      </c>
      <c r="I16" s="77"/>
      <c r="J16" s="77"/>
      <c r="K16" s="242"/>
      <c r="L16" s="243"/>
      <c r="M16" s="244"/>
      <c r="N16" s="244"/>
      <c r="O16" s="243"/>
      <c r="P16" s="243"/>
      <c r="Q16" s="245"/>
      <c r="U16" s="237"/>
      <c r="V16" s="237"/>
    </row>
    <row r="17" spans="2:22" ht="15" x14ac:dyDescent="0.25">
      <c r="B17" s="81" t="s">
        <v>1003</v>
      </c>
      <c r="C17" s="235">
        <v>36116</v>
      </c>
      <c r="D17" s="79">
        <v>6981.5331500000002</v>
      </c>
      <c r="E17" s="79">
        <v>668.46685000000002</v>
      </c>
      <c r="F17" s="82">
        <v>9.5002000000000003E-2</v>
      </c>
      <c r="G17" s="82">
        <v>0.11960899999999999</v>
      </c>
      <c r="H17" s="82">
        <v>0.129944</v>
      </c>
      <c r="I17" s="77"/>
      <c r="J17" s="77"/>
      <c r="K17" s="242"/>
      <c r="L17" s="243"/>
      <c r="M17" s="244"/>
      <c r="N17" s="244"/>
      <c r="O17" s="245"/>
      <c r="P17" s="245"/>
      <c r="Q17" s="245"/>
      <c r="U17" s="237"/>
      <c r="V17" s="237"/>
    </row>
    <row r="18" spans="2:22" ht="15" x14ac:dyDescent="0.25">
      <c r="B18" s="81" t="s">
        <v>1004</v>
      </c>
      <c r="C18" s="235">
        <v>36134</v>
      </c>
      <c r="D18" s="79">
        <v>5998.9579800000001</v>
      </c>
      <c r="E18" s="79">
        <v>365.64202</v>
      </c>
      <c r="F18" s="82" t="s">
        <v>995</v>
      </c>
      <c r="G18" s="82">
        <v>0.119342</v>
      </c>
      <c r="H18" s="82">
        <v>0.129944</v>
      </c>
      <c r="I18" s="77"/>
      <c r="J18" s="77"/>
      <c r="K18" s="242"/>
      <c r="L18" s="243"/>
      <c r="M18" s="244"/>
      <c r="N18" s="244"/>
      <c r="O18" s="243"/>
      <c r="P18" s="245"/>
      <c r="Q18" s="245"/>
      <c r="U18" s="237"/>
      <c r="V18" s="237"/>
    </row>
    <row r="19" spans="2:22" ht="15" x14ac:dyDescent="0.25">
      <c r="B19" s="81" t="s">
        <v>1005</v>
      </c>
      <c r="C19" s="235">
        <v>36152</v>
      </c>
      <c r="D19" s="79">
        <v>2207.5416730000002</v>
      </c>
      <c r="E19" s="79">
        <v>189.16833</v>
      </c>
      <c r="F19" s="82" t="s">
        <v>995</v>
      </c>
      <c r="G19" s="82">
        <v>0.118724</v>
      </c>
      <c r="H19" s="82">
        <v>0.12980900000000001</v>
      </c>
      <c r="I19" s="77"/>
      <c r="J19" s="77"/>
      <c r="K19" s="242"/>
      <c r="L19" s="243"/>
      <c r="M19" s="244"/>
      <c r="N19" s="244"/>
      <c r="O19" s="243"/>
      <c r="P19" s="245"/>
      <c r="Q19" s="245"/>
      <c r="U19" s="237"/>
      <c r="V19" s="237"/>
    </row>
    <row r="20" spans="2:22" ht="15" x14ac:dyDescent="0.25">
      <c r="B20" s="81" t="s">
        <v>1006</v>
      </c>
      <c r="C20" s="235">
        <v>36171</v>
      </c>
      <c r="D20" s="79">
        <v>5310.8608000000004</v>
      </c>
      <c r="E20" s="79">
        <v>537.13919999999996</v>
      </c>
      <c r="F20" s="82" t="s">
        <v>995</v>
      </c>
      <c r="G20" s="82">
        <v>0.12101099999999999</v>
      </c>
      <c r="H20" s="82">
        <v>0.12975500000000001</v>
      </c>
      <c r="I20" s="77"/>
      <c r="J20" s="77"/>
      <c r="K20" s="242"/>
      <c r="L20" s="243"/>
      <c r="M20" s="244"/>
      <c r="N20" s="244"/>
      <c r="O20" s="243"/>
      <c r="P20" s="245"/>
      <c r="Q20" s="245"/>
      <c r="U20" s="237"/>
      <c r="V20" s="237"/>
    </row>
    <row r="21" spans="2:22" ht="15" x14ac:dyDescent="0.25">
      <c r="B21" s="81" t="s">
        <v>1007</v>
      </c>
      <c r="C21" s="235">
        <v>36181</v>
      </c>
      <c r="D21" s="79">
        <v>8364.9789700000001</v>
      </c>
      <c r="E21" s="79">
        <v>694.01103000000001</v>
      </c>
      <c r="F21" s="82">
        <v>0.121124</v>
      </c>
      <c r="G21" s="82">
        <v>0.124582</v>
      </c>
      <c r="H21" s="82">
        <v>0.131684</v>
      </c>
      <c r="I21" s="77"/>
      <c r="J21" s="77"/>
      <c r="K21" s="242"/>
      <c r="L21" s="243"/>
      <c r="M21" s="244"/>
      <c r="N21" s="244"/>
      <c r="O21" s="245"/>
      <c r="P21" s="245"/>
      <c r="Q21" s="245"/>
      <c r="U21" s="237"/>
      <c r="V21" s="237"/>
    </row>
    <row r="22" spans="2:22" ht="15" x14ac:dyDescent="0.25">
      <c r="B22" s="81" t="s">
        <v>1008</v>
      </c>
      <c r="C22" s="235">
        <v>36193</v>
      </c>
      <c r="D22" s="79">
        <v>20217.270499999999</v>
      </c>
      <c r="E22" s="79">
        <v>1767.7294999999999</v>
      </c>
      <c r="F22" s="82">
        <v>0.124334</v>
      </c>
      <c r="G22" s="82">
        <v>0.128696</v>
      </c>
      <c r="H22" s="82">
        <v>0.13539999999999999</v>
      </c>
      <c r="I22" s="77"/>
      <c r="J22" s="77"/>
      <c r="K22" s="242"/>
      <c r="L22" s="243"/>
      <c r="M22" s="244"/>
      <c r="N22" s="244"/>
      <c r="O22" s="245"/>
      <c r="P22" s="245"/>
      <c r="Q22" s="246"/>
      <c r="U22" s="237"/>
      <c r="V22" s="237"/>
    </row>
    <row r="23" spans="2:22" ht="15" x14ac:dyDescent="0.25">
      <c r="B23" s="81" t="s">
        <v>1009</v>
      </c>
      <c r="C23" s="235">
        <v>36206</v>
      </c>
      <c r="D23" s="79">
        <v>15086.09943</v>
      </c>
      <c r="E23" s="79">
        <v>1272.4155699999999</v>
      </c>
      <c r="F23" s="82">
        <v>0.127141</v>
      </c>
      <c r="G23" s="82">
        <v>0.132991</v>
      </c>
      <c r="H23" s="82">
        <v>0.13811699999999999</v>
      </c>
      <c r="I23" s="77"/>
      <c r="J23" s="77"/>
      <c r="K23" s="242"/>
      <c r="L23" s="243"/>
      <c r="M23" s="247"/>
      <c r="N23" s="244"/>
      <c r="O23" s="245"/>
      <c r="P23" s="245"/>
      <c r="Q23" s="245"/>
      <c r="U23" s="237"/>
      <c r="V23" s="237"/>
    </row>
    <row r="24" spans="2:22" ht="15" x14ac:dyDescent="0.25">
      <c r="B24" s="81" t="s">
        <v>1010</v>
      </c>
      <c r="C24" s="235">
        <v>36223</v>
      </c>
      <c r="D24" s="79">
        <v>10978.54</v>
      </c>
      <c r="E24" s="79">
        <v>646.46</v>
      </c>
      <c r="F24" s="82">
        <v>0.123706</v>
      </c>
      <c r="G24" s="82">
        <v>0.129581</v>
      </c>
      <c r="H24" s="82" t="s">
        <v>995</v>
      </c>
      <c r="I24" s="77"/>
      <c r="J24" s="77"/>
      <c r="K24" s="242"/>
      <c r="L24" s="243"/>
      <c r="M24" s="244"/>
      <c r="N24" s="244"/>
      <c r="O24" s="245"/>
      <c r="P24" s="245"/>
      <c r="Q24" s="243"/>
      <c r="U24" s="237"/>
      <c r="V24" s="237"/>
    </row>
    <row r="25" spans="2:22" ht="15" x14ac:dyDescent="0.25">
      <c r="B25" s="81" t="s">
        <v>1011</v>
      </c>
      <c r="C25" s="235">
        <v>36245</v>
      </c>
      <c r="D25" s="79">
        <v>3860.06</v>
      </c>
      <c r="E25" s="79">
        <v>189.94</v>
      </c>
      <c r="F25" s="82">
        <v>0.10732999999999999</v>
      </c>
      <c r="G25" s="82">
        <v>0.113501</v>
      </c>
      <c r="H25" s="82">
        <v>0.118043</v>
      </c>
      <c r="I25" s="77"/>
      <c r="J25" s="77"/>
      <c r="K25" s="242"/>
      <c r="L25" s="243"/>
      <c r="M25" s="244"/>
      <c r="N25" s="244"/>
      <c r="O25" s="246"/>
      <c r="P25" s="245"/>
      <c r="Q25" s="245"/>
      <c r="U25" s="237"/>
      <c r="V25" s="237"/>
    </row>
    <row r="26" spans="2:22" ht="15" x14ac:dyDescent="0.25">
      <c r="B26" s="81" t="s">
        <v>1012</v>
      </c>
      <c r="C26" s="235">
        <v>36272</v>
      </c>
      <c r="D26" s="79">
        <v>211.1525</v>
      </c>
      <c r="E26" s="79">
        <v>13.8475</v>
      </c>
      <c r="F26" s="82" t="s">
        <v>995</v>
      </c>
      <c r="G26" s="82">
        <v>0.105987</v>
      </c>
      <c r="H26" s="82">
        <v>0.114951</v>
      </c>
      <c r="I26" s="77"/>
      <c r="J26" s="77"/>
      <c r="K26" s="242"/>
      <c r="L26" s="243"/>
      <c r="M26" s="248"/>
      <c r="N26" s="244"/>
      <c r="O26" s="243"/>
      <c r="P26" s="245"/>
      <c r="Q26" s="245"/>
      <c r="U26" s="237"/>
      <c r="V26" s="237"/>
    </row>
    <row r="27" spans="2:22" ht="15" x14ac:dyDescent="0.25">
      <c r="B27" s="81" t="s">
        <v>1013</v>
      </c>
      <c r="C27" s="235">
        <v>36293</v>
      </c>
      <c r="D27" s="79">
        <v>0</v>
      </c>
      <c r="E27" s="79">
        <v>0</v>
      </c>
      <c r="F27" s="82" t="s">
        <v>995</v>
      </c>
      <c r="G27" s="82" t="s">
        <v>995</v>
      </c>
      <c r="H27" s="82" t="s">
        <v>995</v>
      </c>
      <c r="I27" s="77"/>
      <c r="J27" s="77"/>
      <c r="K27" s="242"/>
      <c r="L27" s="243"/>
      <c r="M27" s="243"/>
      <c r="N27" s="244"/>
      <c r="O27" s="243"/>
      <c r="P27" s="243"/>
      <c r="Q27" s="243"/>
      <c r="U27" s="237"/>
      <c r="V27" s="237"/>
    </row>
    <row r="28" spans="2:22" ht="15" x14ac:dyDescent="0.25">
      <c r="B28" s="81" t="s">
        <v>1014</v>
      </c>
      <c r="C28" s="235">
        <v>36307</v>
      </c>
      <c r="D28" s="79">
        <v>2449.4450000000002</v>
      </c>
      <c r="E28" s="79">
        <v>50.555</v>
      </c>
      <c r="F28" s="82">
        <v>8.3704000000000001E-2</v>
      </c>
      <c r="G28" s="82" t="s">
        <v>995</v>
      </c>
      <c r="H28" s="82" t="s">
        <v>995</v>
      </c>
      <c r="I28" s="77"/>
      <c r="J28" s="77"/>
      <c r="K28" s="242"/>
      <c r="L28" s="243"/>
      <c r="M28" s="244"/>
      <c r="N28" s="244"/>
      <c r="O28" s="245"/>
      <c r="P28" s="243"/>
      <c r="Q28" s="243"/>
      <c r="U28" s="237"/>
      <c r="V28" s="237"/>
    </row>
    <row r="29" spans="2:22" ht="15" x14ac:dyDescent="0.25">
      <c r="B29" s="81" t="s">
        <v>1015</v>
      </c>
      <c r="C29" s="235">
        <v>36321</v>
      </c>
      <c r="D29" s="79">
        <v>10210.505499999999</v>
      </c>
      <c r="E29" s="79">
        <v>189.49449999999999</v>
      </c>
      <c r="F29" s="82">
        <v>7.5266E-2</v>
      </c>
      <c r="G29" s="82" t="s">
        <v>995</v>
      </c>
      <c r="H29" s="82" t="s">
        <v>995</v>
      </c>
      <c r="I29" s="77"/>
      <c r="J29" s="77"/>
      <c r="K29" s="242"/>
      <c r="L29" s="243"/>
      <c r="M29" s="244"/>
      <c r="N29" s="244"/>
      <c r="O29" s="245"/>
      <c r="P29" s="243"/>
      <c r="Q29" s="243"/>
      <c r="U29" s="237"/>
      <c r="V29" s="237"/>
    </row>
    <row r="30" spans="2:22" ht="15" x14ac:dyDescent="0.25">
      <c r="B30" s="81" t="s">
        <v>1016</v>
      </c>
      <c r="C30" s="235">
        <v>36335</v>
      </c>
      <c r="D30" s="79">
        <v>12580.0931</v>
      </c>
      <c r="E30" s="79">
        <v>294.90690000000001</v>
      </c>
      <c r="F30" s="82">
        <v>6.6599000000000005E-2</v>
      </c>
      <c r="G30" s="82" t="s">
        <v>995</v>
      </c>
      <c r="H30" s="82">
        <v>0.100979</v>
      </c>
      <c r="I30" s="77"/>
      <c r="J30" s="77"/>
      <c r="K30" s="242"/>
      <c r="L30" s="243"/>
      <c r="M30" s="244"/>
      <c r="N30" s="244"/>
      <c r="O30" s="245"/>
      <c r="P30" s="243"/>
      <c r="Q30" s="245"/>
      <c r="U30" s="237"/>
      <c r="V30" s="237"/>
    </row>
    <row r="31" spans="2:22" ht="15" x14ac:dyDescent="0.25">
      <c r="B31" s="81" t="s">
        <v>1017</v>
      </c>
      <c r="C31" s="235">
        <v>36349</v>
      </c>
      <c r="D31" s="79">
        <v>2063.7820634999998</v>
      </c>
      <c r="E31" s="79">
        <v>213.20293699999999</v>
      </c>
      <c r="F31" s="82" t="s">
        <v>995</v>
      </c>
      <c r="G31" s="82" t="s">
        <v>995</v>
      </c>
      <c r="H31" s="82">
        <v>0.103307</v>
      </c>
      <c r="I31" s="77"/>
      <c r="J31" s="77"/>
      <c r="K31" s="242"/>
      <c r="L31" s="243"/>
      <c r="M31" s="244"/>
      <c r="N31" s="244"/>
      <c r="O31" s="243"/>
      <c r="P31" s="243"/>
      <c r="Q31" s="245"/>
      <c r="U31" s="237"/>
      <c r="V31" s="237"/>
    </row>
    <row r="32" spans="2:22" ht="15" x14ac:dyDescent="0.25">
      <c r="B32" s="81" t="s">
        <v>1018</v>
      </c>
      <c r="C32" s="235">
        <v>36363</v>
      </c>
      <c r="D32" s="79">
        <v>6403.1021250000003</v>
      </c>
      <c r="E32" s="79">
        <v>556.897875</v>
      </c>
      <c r="F32" s="82">
        <v>6.9626999999999994E-2</v>
      </c>
      <c r="G32" s="82" t="s">
        <v>995</v>
      </c>
      <c r="H32" s="82">
        <v>0.10290100000000001</v>
      </c>
      <c r="I32" s="77"/>
      <c r="J32" s="77"/>
      <c r="K32" s="242"/>
      <c r="L32" s="243"/>
      <c r="M32" s="247"/>
      <c r="N32" s="244"/>
      <c r="O32" s="245"/>
      <c r="P32" s="243"/>
      <c r="Q32" s="245"/>
      <c r="U32" s="237"/>
      <c r="V32" s="237"/>
    </row>
    <row r="33" spans="2:22" ht="15" x14ac:dyDescent="0.25">
      <c r="B33" s="81" t="s">
        <v>1019</v>
      </c>
      <c r="C33" s="235">
        <v>36384</v>
      </c>
      <c r="D33" s="79">
        <v>15569.906263999999</v>
      </c>
      <c r="E33" s="79">
        <v>1289.9737359999999</v>
      </c>
      <c r="F33" s="82">
        <v>6.9443000000000005E-2</v>
      </c>
      <c r="G33" s="82" t="s">
        <v>995</v>
      </c>
      <c r="H33" s="82">
        <v>0.101841</v>
      </c>
      <c r="I33" s="77"/>
      <c r="J33" s="77"/>
      <c r="K33" s="242"/>
      <c r="L33" s="243"/>
      <c r="M33" s="244"/>
      <c r="N33" s="244"/>
      <c r="O33" s="245"/>
      <c r="P33" s="243"/>
      <c r="Q33" s="245"/>
      <c r="U33" s="237"/>
      <c r="V33" s="237"/>
    </row>
    <row r="34" spans="2:22" ht="15" x14ac:dyDescent="0.25">
      <c r="B34" s="81" t="s">
        <v>1020</v>
      </c>
      <c r="C34" s="235">
        <v>36398</v>
      </c>
      <c r="D34" s="79">
        <v>9919.7524639999992</v>
      </c>
      <c r="E34" s="79">
        <v>765.63753599999995</v>
      </c>
      <c r="F34" s="82">
        <v>7.8592999999999996E-2</v>
      </c>
      <c r="G34" s="82">
        <v>9.4285999999999995E-2</v>
      </c>
      <c r="H34" s="82">
        <v>0.101996</v>
      </c>
      <c r="I34" s="77"/>
      <c r="J34" s="77"/>
      <c r="K34" s="242"/>
      <c r="L34" s="243"/>
      <c r="M34" s="244"/>
      <c r="N34" s="244"/>
      <c r="O34" s="245"/>
      <c r="P34" s="245"/>
      <c r="Q34" s="245"/>
      <c r="U34" s="237"/>
      <c r="V34" s="237"/>
    </row>
    <row r="35" spans="2:22" ht="15" x14ac:dyDescent="0.25">
      <c r="B35" s="81" t="s">
        <v>1021</v>
      </c>
      <c r="C35" s="235">
        <v>36412</v>
      </c>
      <c r="D35" s="79">
        <v>17856.2444</v>
      </c>
      <c r="E35" s="79">
        <v>1143.7560000000001</v>
      </c>
      <c r="F35" s="82">
        <v>8.7984999999999994E-2</v>
      </c>
      <c r="G35" s="82">
        <v>0.100537</v>
      </c>
      <c r="H35" s="82">
        <v>0.10323400000000001</v>
      </c>
      <c r="I35" s="77"/>
      <c r="J35" s="77"/>
      <c r="K35" s="242"/>
      <c r="L35" s="243"/>
      <c r="M35" s="244"/>
      <c r="N35" s="244"/>
      <c r="O35" s="245"/>
      <c r="P35" s="245"/>
      <c r="Q35" s="245"/>
      <c r="U35" s="237"/>
      <c r="V35" s="237"/>
    </row>
    <row r="36" spans="2:22" ht="15" x14ac:dyDescent="0.25">
      <c r="B36" s="81" t="s">
        <v>1022</v>
      </c>
      <c r="C36" s="235">
        <v>36426</v>
      </c>
      <c r="D36" s="79">
        <v>5428.643</v>
      </c>
      <c r="E36" s="79">
        <v>279.35700000000003</v>
      </c>
      <c r="F36" s="82">
        <v>8.9582999999999996E-2</v>
      </c>
      <c r="G36" s="82">
        <v>0.102488</v>
      </c>
      <c r="H36" s="82">
        <v>0.10731300000000001</v>
      </c>
      <c r="I36" s="77"/>
      <c r="J36" s="77"/>
      <c r="K36" s="242"/>
      <c r="L36" s="243"/>
      <c r="M36" s="244"/>
      <c r="N36" s="244"/>
      <c r="O36" s="245"/>
      <c r="P36" s="245"/>
      <c r="Q36" s="245"/>
      <c r="U36" s="237"/>
      <c r="V36" s="237"/>
    </row>
    <row r="37" spans="2:22" ht="15" x14ac:dyDescent="0.25">
      <c r="B37" s="81" t="s">
        <v>1023</v>
      </c>
      <c r="C37" s="235">
        <v>36440</v>
      </c>
      <c r="D37" s="79">
        <v>2187.0700000000002</v>
      </c>
      <c r="E37" s="79">
        <v>112.93</v>
      </c>
      <c r="F37" s="82" t="s">
        <v>995</v>
      </c>
      <c r="G37" s="82">
        <v>0.10355399999999999</v>
      </c>
      <c r="H37" s="82" t="s">
        <v>995</v>
      </c>
      <c r="I37" s="77"/>
      <c r="J37" s="77"/>
      <c r="K37" s="242"/>
      <c r="L37" s="243"/>
      <c r="M37" s="244"/>
      <c r="N37" s="244"/>
      <c r="O37" s="243"/>
      <c r="P37" s="245"/>
      <c r="Q37" s="243"/>
      <c r="U37" s="237"/>
      <c r="V37" s="237"/>
    </row>
    <row r="38" spans="2:22" ht="15" x14ac:dyDescent="0.25">
      <c r="B38" s="81" t="s">
        <v>1024</v>
      </c>
      <c r="C38" s="235">
        <v>36454</v>
      </c>
      <c r="D38" s="79">
        <v>0</v>
      </c>
      <c r="E38" s="79">
        <v>0</v>
      </c>
      <c r="F38" s="82" t="s">
        <v>995</v>
      </c>
      <c r="G38" s="82" t="s">
        <v>995</v>
      </c>
      <c r="H38" s="82" t="s">
        <v>995</v>
      </c>
      <c r="I38" s="77"/>
      <c r="J38" s="77"/>
      <c r="K38" s="242"/>
      <c r="L38" s="243"/>
      <c r="M38" s="243"/>
      <c r="N38" s="244"/>
      <c r="O38" s="243"/>
      <c r="P38" s="243"/>
      <c r="Q38" s="243"/>
      <c r="U38" s="237"/>
      <c r="V38" s="237"/>
    </row>
    <row r="39" spans="2:22" ht="15" x14ac:dyDescent="0.25">
      <c r="B39" s="81" t="s">
        <v>1025</v>
      </c>
      <c r="C39" s="235">
        <v>36468</v>
      </c>
      <c r="D39" s="79">
        <v>26708.09</v>
      </c>
      <c r="E39" s="79">
        <v>1641.9110000000001</v>
      </c>
      <c r="F39" s="82">
        <v>8.7774000000000005E-2</v>
      </c>
      <c r="G39" s="82">
        <v>9.9433999999999995E-2</v>
      </c>
      <c r="H39" s="82">
        <v>0.106126</v>
      </c>
      <c r="I39" s="77"/>
      <c r="J39" s="77"/>
      <c r="K39" s="242"/>
      <c r="L39" s="243"/>
      <c r="M39" s="244"/>
      <c r="N39" s="244"/>
      <c r="O39" s="245"/>
      <c r="P39" s="245"/>
      <c r="Q39" s="245"/>
      <c r="U39" s="237"/>
      <c r="V39" s="237"/>
    </row>
    <row r="40" spans="2:22" ht="15" x14ac:dyDescent="0.25">
      <c r="B40" s="81" t="s">
        <v>1026</v>
      </c>
      <c r="C40" s="235">
        <v>36482</v>
      </c>
      <c r="D40" s="79">
        <v>5884.4009999999998</v>
      </c>
      <c r="E40" s="79">
        <v>440.601</v>
      </c>
      <c r="F40" s="82">
        <v>8.8225999999999999E-2</v>
      </c>
      <c r="G40" s="82">
        <v>0.101345</v>
      </c>
      <c r="H40" s="82">
        <v>0.108707</v>
      </c>
      <c r="I40" s="77"/>
      <c r="J40" s="77"/>
      <c r="K40" s="242"/>
      <c r="L40" s="243"/>
      <c r="M40" s="247"/>
      <c r="N40" s="244"/>
      <c r="O40" s="245"/>
      <c r="P40" s="245"/>
      <c r="Q40" s="245"/>
      <c r="U40" s="237"/>
      <c r="V40" s="237"/>
    </row>
    <row r="41" spans="2:22" ht="15" x14ac:dyDescent="0.25">
      <c r="B41" s="81" t="s">
        <v>1027</v>
      </c>
      <c r="C41" s="235">
        <v>36496</v>
      </c>
      <c r="D41" s="79">
        <v>1742.63</v>
      </c>
      <c r="E41" s="79">
        <v>182.37</v>
      </c>
      <c r="F41" s="82">
        <v>8.8678000000000007E-2</v>
      </c>
      <c r="G41" s="82">
        <v>0.10156</v>
      </c>
      <c r="H41" s="82">
        <v>0.107721</v>
      </c>
      <c r="I41" s="77"/>
      <c r="J41" s="77"/>
      <c r="K41" s="242"/>
      <c r="L41" s="243"/>
      <c r="M41" s="244"/>
      <c r="N41" s="244"/>
      <c r="O41" s="245"/>
      <c r="P41" s="246"/>
      <c r="Q41" s="245"/>
      <c r="U41" s="237"/>
      <c r="V41" s="237"/>
    </row>
    <row r="42" spans="2:22" ht="15" x14ac:dyDescent="0.25">
      <c r="B42" s="81" t="s">
        <v>1028</v>
      </c>
      <c r="C42" s="235">
        <v>36510</v>
      </c>
      <c r="D42" s="79">
        <v>1833.8050000000001</v>
      </c>
      <c r="E42" s="79">
        <v>116.19499999999999</v>
      </c>
      <c r="F42" s="82" t="s">
        <v>1029</v>
      </c>
      <c r="G42" s="82">
        <v>0.10097200000000001</v>
      </c>
      <c r="H42" s="82">
        <v>0.103281</v>
      </c>
      <c r="I42" s="77"/>
      <c r="J42" s="77"/>
      <c r="K42" s="242"/>
      <c r="L42" s="243"/>
      <c r="M42" s="244"/>
      <c r="N42" s="244"/>
      <c r="O42" s="243"/>
      <c r="P42" s="245"/>
      <c r="Q42" s="245"/>
      <c r="U42" s="237"/>
      <c r="V42" s="237"/>
    </row>
    <row r="43" spans="2:22" ht="15" x14ac:dyDescent="0.25">
      <c r="B43" s="81" t="s">
        <v>1030</v>
      </c>
      <c r="C43" s="235">
        <v>36524</v>
      </c>
      <c r="D43" s="79">
        <v>201.76753400000001</v>
      </c>
      <c r="E43" s="79">
        <v>20.736999999999998</v>
      </c>
      <c r="F43" s="82" t="s">
        <v>1029</v>
      </c>
      <c r="G43" s="82" t="s">
        <v>995</v>
      </c>
      <c r="H43" s="82">
        <v>0.103061</v>
      </c>
      <c r="I43" s="77"/>
      <c r="J43" s="77"/>
      <c r="K43" s="242"/>
      <c r="L43" s="243"/>
      <c r="M43" s="248"/>
      <c r="N43" s="244"/>
      <c r="O43" s="243"/>
      <c r="P43" s="243"/>
      <c r="Q43" s="245"/>
      <c r="U43" s="237"/>
      <c r="V43" s="237"/>
    </row>
    <row r="44" spans="2:22" ht="15" x14ac:dyDescent="0.25">
      <c r="B44" s="81" t="s">
        <v>1031</v>
      </c>
      <c r="C44" s="235">
        <v>36538</v>
      </c>
      <c r="D44" s="79">
        <v>95.94</v>
      </c>
      <c r="E44" s="79">
        <v>4.0599999999999996</v>
      </c>
      <c r="F44" s="82" t="s">
        <v>995</v>
      </c>
      <c r="G44" s="82">
        <v>8.4869E-2</v>
      </c>
      <c r="H44" s="82" t="s">
        <v>995</v>
      </c>
      <c r="I44" s="77"/>
      <c r="J44" s="77"/>
      <c r="K44" s="242"/>
      <c r="L44" s="243"/>
      <c r="M44" s="248"/>
      <c r="N44" s="244"/>
      <c r="O44" s="243"/>
      <c r="P44" s="245"/>
      <c r="Q44" s="243"/>
      <c r="U44" s="237"/>
      <c r="V44" s="237"/>
    </row>
    <row r="45" spans="2:22" ht="15" x14ac:dyDescent="0.25">
      <c r="B45" s="81" t="s">
        <v>1032</v>
      </c>
      <c r="C45" s="235">
        <v>36552</v>
      </c>
      <c r="D45" s="79">
        <v>2719.6849999999999</v>
      </c>
      <c r="E45" s="79">
        <v>130.315</v>
      </c>
      <c r="F45" s="82">
        <v>8.0099000000000004E-2</v>
      </c>
      <c r="G45" s="82">
        <v>8.4282999999999997E-2</v>
      </c>
      <c r="H45" s="82">
        <v>8.9451000000000003E-2</v>
      </c>
      <c r="I45" s="77"/>
      <c r="J45" s="77"/>
      <c r="K45" s="242"/>
      <c r="L45" s="243"/>
      <c r="M45" s="244"/>
      <c r="N45" s="244"/>
      <c r="O45" s="245"/>
      <c r="P45" s="245"/>
      <c r="Q45" s="245"/>
      <c r="U45" s="237"/>
      <c r="V45" s="237"/>
    </row>
    <row r="46" spans="2:22" ht="15" x14ac:dyDescent="0.25">
      <c r="B46" s="81" t="s">
        <v>1033</v>
      </c>
      <c r="C46" s="235">
        <v>36566</v>
      </c>
      <c r="D46" s="79">
        <v>8746.7800000000007</v>
      </c>
      <c r="E46" s="79">
        <v>203.22</v>
      </c>
      <c r="F46" s="82">
        <v>7.5413999999999995E-2</v>
      </c>
      <c r="G46" s="82">
        <v>7.9600000000000004E-2</v>
      </c>
      <c r="H46" s="82">
        <v>8.4359000000000003E-2</v>
      </c>
      <c r="I46" s="77"/>
      <c r="J46" s="77"/>
      <c r="K46" s="242"/>
      <c r="L46" s="243"/>
      <c r="M46" s="244"/>
      <c r="N46" s="244"/>
      <c r="O46" s="245"/>
      <c r="P46" s="246"/>
      <c r="Q46" s="245"/>
      <c r="U46" s="237"/>
      <c r="V46" s="237"/>
    </row>
    <row r="47" spans="2:22" ht="15" x14ac:dyDescent="0.25">
      <c r="B47" s="81" t="s">
        <v>1034</v>
      </c>
      <c r="C47" s="235">
        <v>36580</v>
      </c>
      <c r="D47" s="79">
        <v>2642.95</v>
      </c>
      <c r="E47" s="79">
        <v>107.05</v>
      </c>
      <c r="F47" s="82">
        <v>7.2899000000000005E-2</v>
      </c>
      <c r="G47" s="82">
        <v>7.4462E-2</v>
      </c>
      <c r="H47" s="82">
        <v>7.8964999999999994E-2</v>
      </c>
      <c r="I47" s="77"/>
      <c r="J47" s="77"/>
      <c r="K47" s="242"/>
      <c r="L47" s="243"/>
      <c r="M47" s="244"/>
      <c r="N47" s="244"/>
      <c r="O47" s="245"/>
      <c r="P47" s="245"/>
      <c r="Q47" s="245"/>
      <c r="U47" s="237"/>
      <c r="V47" s="237"/>
    </row>
    <row r="48" spans="2:22" ht="15" x14ac:dyDescent="0.25">
      <c r="B48" s="81" t="s">
        <v>1035</v>
      </c>
      <c r="C48" s="235">
        <v>36594</v>
      </c>
      <c r="D48" s="79">
        <v>71.349000000000004</v>
      </c>
      <c r="E48" s="79">
        <v>5.6159999999999997</v>
      </c>
      <c r="F48" s="82" t="s">
        <v>995</v>
      </c>
      <c r="G48" s="82" t="s">
        <v>995</v>
      </c>
      <c r="H48" s="82">
        <v>7.8923999999999994E-2</v>
      </c>
      <c r="I48" s="77"/>
      <c r="J48" s="77"/>
      <c r="K48" s="242"/>
      <c r="L48" s="243"/>
      <c r="M48" s="248"/>
      <c r="N48" s="244"/>
      <c r="O48" s="243"/>
      <c r="P48" s="243"/>
      <c r="Q48" s="245"/>
      <c r="U48" s="237"/>
      <c r="V48" s="237"/>
    </row>
    <row r="49" spans="2:22" ht="15" x14ac:dyDescent="0.25">
      <c r="B49" s="81" t="s">
        <v>1036</v>
      </c>
      <c r="C49" s="235">
        <v>36609</v>
      </c>
      <c r="D49" s="79">
        <v>870.03</v>
      </c>
      <c r="E49" s="79">
        <v>29.97</v>
      </c>
      <c r="F49" s="82">
        <v>7.2868000000000002E-2</v>
      </c>
      <c r="G49" s="82">
        <v>7.4440000000000006E-2</v>
      </c>
      <c r="H49" s="82">
        <v>7.8949000000000005E-2</v>
      </c>
      <c r="I49" s="77"/>
      <c r="J49" s="77"/>
      <c r="K49" s="242"/>
      <c r="L49" s="243"/>
      <c r="M49" s="248"/>
      <c r="N49" s="244"/>
      <c r="O49" s="245"/>
      <c r="P49" s="246"/>
      <c r="Q49" s="245"/>
      <c r="U49" s="237"/>
      <c r="V49" s="237"/>
    </row>
    <row r="50" spans="2:22" ht="15" x14ac:dyDescent="0.25">
      <c r="B50" s="81" t="s">
        <v>1037</v>
      </c>
      <c r="C50" s="235">
        <v>36622</v>
      </c>
      <c r="D50" s="79">
        <v>8318.5859999999993</v>
      </c>
      <c r="E50" s="79">
        <v>341.41399999999999</v>
      </c>
      <c r="F50" s="82">
        <v>7.1103E-2</v>
      </c>
      <c r="G50" s="82">
        <v>7.1960999999999997E-2</v>
      </c>
      <c r="H50" s="82">
        <v>7.6851000000000003E-2</v>
      </c>
      <c r="I50" s="77"/>
      <c r="J50" s="77"/>
      <c r="K50" s="242"/>
      <c r="L50" s="243"/>
      <c r="M50" s="244"/>
      <c r="N50" s="244"/>
      <c r="O50" s="245"/>
      <c r="P50" s="245"/>
      <c r="Q50" s="245"/>
      <c r="U50" s="237"/>
      <c r="V50" s="237"/>
    </row>
    <row r="51" spans="2:22" ht="15" x14ac:dyDescent="0.25">
      <c r="B51" s="81" t="s">
        <v>1038</v>
      </c>
      <c r="C51" s="235">
        <v>36636</v>
      </c>
      <c r="D51" s="79">
        <v>4674.8</v>
      </c>
      <c r="E51" s="79">
        <v>175.2</v>
      </c>
      <c r="F51" s="82">
        <v>6.9757E-2</v>
      </c>
      <c r="G51" s="82">
        <v>7.1262000000000006E-2</v>
      </c>
      <c r="H51" s="82">
        <v>7.5915999999999997E-2</v>
      </c>
      <c r="I51" s="77"/>
      <c r="J51" s="77"/>
      <c r="K51" s="242"/>
      <c r="L51" s="243"/>
      <c r="M51" s="247"/>
      <c r="N51" s="244"/>
      <c r="O51" s="245"/>
      <c r="P51" s="245"/>
      <c r="Q51" s="245"/>
      <c r="U51" s="237"/>
      <c r="V51" s="237"/>
    </row>
    <row r="52" spans="2:22" ht="15" x14ac:dyDescent="0.25">
      <c r="B52" s="81" t="s">
        <v>1039</v>
      </c>
      <c r="C52" s="235">
        <v>36650</v>
      </c>
      <c r="D52" s="79">
        <v>20762.134999999998</v>
      </c>
      <c r="E52" s="79">
        <v>752.86500000000001</v>
      </c>
      <c r="F52" s="82">
        <v>6.9374000000000005E-2</v>
      </c>
      <c r="G52" s="82">
        <v>7.0925000000000002E-2</v>
      </c>
      <c r="H52" s="82">
        <v>7.5836000000000001E-2</v>
      </c>
      <c r="I52" s="77"/>
      <c r="J52" s="77"/>
      <c r="K52" s="242"/>
      <c r="L52" s="243"/>
      <c r="M52" s="244"/>
      <c r="N52" s="244"/>
      <c r="O52" s="245"/>
      <c r="P52" s="245"/>
      <c r="Q52" s="245"/>
      <c r="U52" s="237"/>
      <c r="V52" s="237"/>
    </row>
    <row r="53" spans="2:22" ht="15" x14ac:dyDescent="0.25">
      <c r="B53" s="81" t="s">
        <v>1040</v>
      </c>
      <c r="C53" s="235">
        <v>36664</v>
      </c>
      <c r="D53" s="79">
        <v>2263.23</v>
      </c>
      <c r="E53" s="79">
        <v>86.77</v>
      </c>
      <c r="F53" s="82">
        <v>6.9757E-2</v>
      </c>
      <c r="G53" s="82">
        <v>7.2024000000000005E-2</v>
      </c>
      <c r="H53" s="82">
        <v>7.6172000000000004E-2</v>
      </c>
      <c r="I53" s="77"/>
      <c r="J53" s="77"/>
      <c r="K53" s="242"/>
      <c r="L53" s="243"/>
      <c r="M53" s="244"/>
      <c r="N53" s="244"/>
      <c r="O53" s="245"/>
      <c r="P53" s="245"/>
      <c r="Q53" s="245"/>
      <c r="U53" s="237"/>
      <c r="V53" s="237"/>
    </row>
    <row r="54" spans="2:22" ht="15" x14ac:dyDescent="0.25">
      <c r="B54" s="81" t="s">
        <v>1041</v>
      </c>
      <c r="C54" s="235">
        <v>36678</v>
      </c>
      <c r="D54" s="79">
        <v>1198.6590000000001</v>
      </c>
      <c r="E54" s="79">
        <v>36.341000000000001</v>
      </c>
      <c r="F54" s="82">
        <v>6.9532999999999998E-2</v>
      </c>
      <c r="G54" s="82">
        <v>7.2178000000000006E-2</v>
      </c>
      <c r="H54" s="82">
        <v>7.6086000000000001E-2</v>
      </c>
      <c r="I54" s="77"/>
      <c r="J54" s="77"/>
      <c r="K54" s="242"/>
      <c r="L54" s="243"/>
      <c r="M54" s="244"/>
      <c r="N54" s="244"/>
      <c r="O54" s="245"/>
      <c r="P54" s="245"/>
      <c r="Q54" s="245"/>
      <c r="U54" s="237"/>
      <c r="V54" s="237"/>
    </row>
    <row r="55" spans="2:22" ht="15" x14ac:dyDescent="0.25">
      <c r="B55" s="81" t="s">
        <v>1042</v>
      </c>
      <c r="C55" s="235">
        <v>36692</v>
      </c>
      <c r="D55" s="79">
        <v>984.3</v>
      </c>
      <c r="E55" s="79">
        <v>15.7</v>
      </c>
      <c r="F55" s="82">
        <v>6.9307999999999995E-2</v>
      </c>
      <c r="G55" s="82" t="s">
        <v>995</v>
      </c>
      <c r="H55" s="82" t="s">
        <v>995</v>
      </c>
      <c r="I55" s="77"/>
      <c r="J55" s="77"/>
      <c r="K55" s="242"/>
      <c r="L55" s="243"/>
      <c r="M55" s="247"/>
      <c r="N55" s="244"/>
      <c r="O55" s="245"/>
      <c r="P55" s="243"/>
      <c r="Q55" s="243"/>
      <c r="U55" s="237"/>
      <c r="V55" s="237"/>
    </row>
    <row r="56" spans="2:22" ht="15" x14ac:dyDescent="0.25">
      <c r="B56" s="81" t="s">
        <v>1043</v>
      </c>
      <c r="C56" s="235">
        <v>36706</v>
      </c>
      <c r="D56" s="79">
        <v>0</v>
      </c>
      <c r="E56" s="79">
        <v>0</v>
      </c>
      <c r="F56" s="82" t="s">
        <v>995</v>
      </c>
      <c r="G56" s="82" t="s">
        <v>995</v>
      </c>
      <c r="H56" s="82" t="s">
        <v>995</v>
      </c>
      <c r="I56" s="77"/>
      <c r="J56" s="77"/>
      <c r="K56" s="242"/>
      <c r="L56" s="243"/>
      <c r="M56" s="243"/>
      <c r="N56" s="244"/>
      <c r="O56" s="243"/>
      <c r="P56" s="243"/>
      <c r="Q56" s="243"/>
      <c r="U56" s="237"/>
      <c r="V56" s="237"/>
    </row>
    <row r="57" spans="2:22" ht="15" x14ac:dyDescent="0.25">
      <c r="B57" s="81" t="s">
        <v>1044</v>
      </c>
      <c r="C57" s="235">
        <v>36720</v>
      </c>
      <c r="D57" s="79">
        <v>8750.2900000000009</v>
      </c>
      <c r="E57" s="79">
        <v>299.70999999999998</v>
      </c>
      <c r="F57" s="82">
        <v>6.8486000000000005E-2</v>
      </c>
      <c r="G57" s="82">
        <v>7.1375999999999995E-2</v>
      </c>
      <c r="H57" s="82" t="s">
        <v>995</v>
      </c>
      <c r="I57" s="77"/>
      <c r="J57" s="77"/>
      <c r="K57" s="242"/>
      <c r="L57" s="243"/>
      <c r="M57" s="244"/>
      <c r="N57" s="244"/>
      <c r="O57" s="245"/>
      <c r="P57" s="245"/>
      <c r="Q57" s="243"/>
      <c r="U57" s="237"/>
      <c r="V57" s="237"/>
    </row>
    <row r="58" spans="2:22" ht="15" x14ac:dyDescent="0.25">
      <c r="B58" s="81" t="s">
        <v>1045</v>
      </c>
      <c r="C58" s="235">
        <v>36734</v>
      </c>
      <c r="D58" s="79">
        <v>7780.418028</v>
      </c>
      <c r="E58" s="79">
        <v>314.887</v>
      </c>
      <c r="F58" s="82">
        <v>7.0302000000000003E-2</v>
      </c>
      <c r="G58" s="82">
        <v>7.2339000000000001E-2</v>
      </c>
      <c r="H58" s="82">
        <v>7.7771000000000007E-2</v>
      </c>
      <c r="I58" s="77"/>
      <c r="J58" s="77"/>
      <c r="K58" s="242"/>
      <c r="L58" s="243"/>
      <c r="M58" s="244"/>
      <c r="N58" s="244"/>
      <c r="O58" s="245"/>
      <c r="P58" s="245"/>
      <c r="Q58" s="245"/>
      <c r="U58" s="237"/>
      <c r="V58" s="237"/>
    </row>
    <row r="59" spans="2:22" ht="15" x14ac:dyDescent="0.25">
      <c r="B59" s="81" t="s">
        <v>1046</v>
      </c>
      <c r="C59" s="235">
        <v>36748</v>
      </c>
      <c r="D59" s="79">
        <v>698.64914999999996</v>
      </c>
      <c r="E59" s="79">
        <v>51.350999999999999</v>
      </c>
      <c r="F59" s="82" t="s">
        <v>995</v>
      </c>
      <c r="G59" s="82">
        <v>7.3816000000000007E-2</v>
      </c>
      <c r="H59" s="82">
        <v>7.9594999999999999E-2</v>
      </c>
      <c r="I59" s="77"/>
      <c r="J59" s="77"/>
      <c r="K59" s="242"/>
      <c r="L59" s="243"/>
      <c r="M59" s="248"/>
      <c r="N59" s="244"/>
      <c r="O59" s="243"/>
      <c r="P59" s="245"/>
      <c r="Q59" s="245"/>
      <c r="U59" s="237"/>
      <c r="V59" s="237"/>
    </row>
    <row r="60" spans="2:22" ht="15" x14ac:dyDescent="0.25">
      <c r="B60" s="81" t="s">
        <v>1047</v>
      </c>
      <c r="C60" s="235">
        <v>36762</v>
      </c>
      <c r="D60" s="79">
        <v>1520.617</v>
      </c>
      <c r="E60" s="79">
        <v>100.718</v>
      </c>
      <c r="F60" s="82" t="s">
        <v>995</v>
      </c>
      <c r="G60" s="82">
        <v>7.3816000000000007E-2</v>
      </c>
      <c r="H60" s="82">
        <v>8.0121999999999999E-2</v>
      </c>
      <c r="I60" s="77"/>
      <c r="J60" s="77"/>
      <c r="K60" s="242"/>
      <c r="L60" s="243"/>
      <c r="M60" s="244"/>
      <c r="N60" s="244"/>
      <c r="O60" s="243"/>
      <c r="P60" s="245"/>
      <c r="Q60" s="245"/>
      <c r="U60" s="237"/>
      <c r="V60" s="237"/>
    </row>
    <row r="61" spans="2:22" ht="15" x14ac:dyDescent="0.25">
      <c r="B61" s="81" t="s">
        <v>1048</v>
      </c>
      <c r="C61" s="235">
        <v>36776</v>
      </c>
      <c r="D61" s="79">
        <v>255.08</v>
      </c>
      <c r="E61" s="79">
        <v>12.19</v>
      </c>
      <c r="F61" s="82" t="s">
        <v>995</v>
      </c>
      <c r="G61" s="82">
        <v>7.4462E-2</v>
      </c>
      <c r="H61" s="82">
        <v>8.1039E-2</v>
      </c>
      <c r="I61" s="77"/>
      <c r="J61" s="77"/>
      <c r="K61" s="242"/>
      <c r="L61" s="243"/>
      <c r="M61" s="248"/>
      <c r="N61" s="244"/>
      <c r="O61" s="243"/>
      <c r="P61" s="245"/>
      <c r="Q61" s="245"/>
      <c r="U61" s="237"/>
      <c r="V61" s="237"/>
    </row>
    <row r="62" spans="2:22" ht="15" x14ac:dyDescent="0.25">
      <c r="B62" s="81" t="s">
        <v>1049</v>
      </c>
      <c r="C62" s="235">
        <v>36790</v>
      </c>
      <c r="D62" s="79">
        <v>11834.916999999999</v>
      </c>
      <c r="E62" s="79">
        <v>415.08300000000003</v>
      </c>
      <c r="F62" s="82">
        <v>7.9521999999999995E-2</v>
      </c>
      <c r="G62" s="82">
        <v>8.1396999999999997E-2</v>
      </c>
      <c r="H62" s="82">
        <v>8.9252999999999999E-2</v>
      </c>
      <c r="I62" s="77"/>
      <c r="J62" s="77"/>
      <c r="K62" s="242"/>
      <c r="L62" s="243"/>
      <c r="M62" s="244"/>
      <c r="N62" s="244"/>
      <c r="O62" s="245"/>
      <c r="P62" s="245"/>
      <c r="Q62" s="245"/>
      <c r="U62" s="237"/>
      <c r="V62" s="237"/>
    </row>
    <row r="63" spans="2:22" ht="15" x14ac:dyDescent="0.25">
      <c r="B63" s="81" t="s">
        <v>1050</v>
      </c>
      <c r="C63" s="235">
        <v>36804</v>
      </c>
      <c r="D63" s="79">
        <v>11036.6926</v>
      </c>
      <c r="E63" s="79">
        <v>463.30799999999999</v>
      </c>
      <c r="F63" s="82">
        <v>0.102269</v>
      </c>
      <c r="G63" s="82">
        <v>0.104684</v>
      </c>
      <c r="H63" s="82">
        <v>0.109098</v>
      </c>
      <c r="I63" s="77"/>
      <c r="J63" s="77"/>
      <c r="K63" s="242"/>
      <c r="L63" s="243"/>
      <c r="M63" s="244"/>
      <c r="N63" s="244"/>
      <c r="O63" s="245"/>
      <c r="P63" s="245"/>
      <c r="Q63" s="245"/>
      <c r="U63" s="237"/>
      <c r="V63" s="237"/>
    </row>
    <row r="64" spans="2:22" ht="15" x14ac:dyDescent="0.25">
      <c r="B64" s="81" t="s">
        <v>1051</v>
      </c>
      <c r="C64" s="235">
        <v>36818</v>
      </c>
      <c r="D64" s="79">
        <v>189.6</v>
      </c>
      <c r="E64" s="79">
        <v>10.4</v>
      </c>
      <c r="F64" s="82" t="s">
        <v>995</v>
      </c>
      <c r="G64" s="82">
        <v>0.11000600000000001</v>
      </c>
      <c r="H64" s="82" t="s">
        <v>995</v>
      </c>
      <c r="I64" s="77"/>
      <c r="J64" s="77"/>
      <c r="K64" s="242"/>
      <c r="L64" s="243"/>
      <c r="M64" s="247"/>
      <c r="N64" s="244"/>
      <c r="O64" s="243"/>
      <c r="P64" s="245"/>
      <c r="Q64" s="243"/>
      <c r="U64" s="237"/>
      <c r="V64" s="237"/>
    </row>
    <row r="65" spans="2:22" ht="15" x14ac:dyDescent="0.25">
      <c r="B65" s="81" t="s">
        <v>1052</v>
      </c>
      <c r="C65" s="235">
        <v>36832</v>
      </c>
      <c r="D65" s="79">
        <v>12790.264999999999</v>
      </c>
      <c r="E65" s="79">
        <v>1059.7349999999999</v>
      </c>
      <c r="F65" s="82" t="s">
        <v>995</v>
      </c>
      <c r="G65" s="82">
        <v>0.10992300000000001</v>
      </c>
      <c r="H65" s="82">
        <v>0.114789</v>
      </c>
      <c r="I65" s="77"/>
      <c r="J65" s="77"/>
      <c r="K65" s="242"/>
      <c r="L65" s="243"/>
      <c r="M65" s="244"/>
      <c r="N65" s="244"/>
      <c r="O65" s="243"/>
      <c r="P65" s="245"/>
      <c r="Q65" s="245"/>
      <c r="U65" s="237"/>
      <c r="V65" s="237"/>
    </row>
    <row r="66" spans="2:22" ht="15" x14ac:dyDescent="0.25">
      <c r="B66" s="81" t="s">
        <v>1053</v>
      </c>
      <c r="C66" s="235">
        <v>36846</v>
      </c>
      <c r="D66" s="79">
        <v>426.69</v>
      </c>
      <c r="E66" s="79">
        <v>23.31</v>
      </c>
      <c r="F66" s="82" t="s">
        <v>995</v>
      </c>
      <c r="G66" s="82">
        <v>0.10956</v>
      </c>
      <c r="H66" s="82" t="s">
        <v>995</v>
      </c>
      <c r="I66" s="77"/>
      <c r="J66" s="77"/>
      <c r="K66" s="242"/>
      <c r="L66" s="243"/>
      <c r="M66" s="248"/>
      <c r="N66" s="244"/>
      <c r="O66" s="243"/>
      <c r="P66" s="246"/>
      <c r="Q66" s="243"/>
      <c r="U66" s="237"/>
      <c r="V66" s="237"/>
    </row>
    <row r="67" spans="2:22" ht="15" x14ac:dyDescent="0.25">
      <c r="B67" s="81" t="s">
        <v>1054</v>
      </c>
      <c r="C67" s="235">
        <v>36860</v>
      </c>
      <c r="D67" s="79">
        <v>993.03056000000004</v>
      </c>
      <c r="E67" s="79">
        <v>56.769399999999997</v>
      </c>
      <c r="F67" s="82" t="s">
        <v>1029</v>
      </c>
      <c r="G67" s="82">
        <v>0.109225</v>
      </c>
      <c r="H67" s="82">
        <v>0.114893</v>
      </c>
      <c r="I67" s="77"/>
      <c r="J67" s="77"/>
      <c r="K67" s="242"/>
      <c r="L67" s="243"/>
      <c r="M67" s="248"/>
      <c r="N67" s="244"/>
      <c r="O67" s="243"/>
      <c r="P67" s="245"/>
      <c r="Q67" s="245"/>
      <c r="U67" s="237"/>
      <c r="V67" s="237"/>
    </row>
    <row r="68" spans="2:22" ht="15" x14ac:dyDescent="0.25">
      <c r="B68" s="81" t="s">
        <v>1055</v>
      </c>
      <c r="C68" s="235">
        <v>36874</v>
      </c>
      <c r="D68" s="79">
        <v>585.28160600000001</v>
      </c>
      <c r="E68" s="79">
        <v>44.323399999999999</v>
      </c>
      <c r="F68" s="82" t="s">
        <v>1029</v>
      </c>
      <c r="G68" s="82">
        <v>0.10956</v>
      </c>
      <c r="H68" s="82">
        <v>0.114893</v>
      </c>
      <c r="I68" s="77"/>
      <c r="J68" s="77"/>
      <c r="K68" s="242"/>
      <c r="L68" s="243"/>
      <c r="M68" s="248"/>
      <c r="N68" s="244"/>
      <c r="O68" s="243"/>
      <c r="P68" s="246"/>
      <c r="Q68" s="245"/>
      <c r="U68" s="237"/>
      <c r="V68" s="237"/>
    </row>
    <row r="69" spans="2:22" ht="15" x14ac:dyDescent="0.25">
      <c r="B69" s="81" t="s">
        <v>1056</v>
      </c>
      <c r="C69" s="235">
        <v>36902</v>
      </c>
      <c r="D69" s="79">
        <v>0</v>
      </c>
      <c r="E69" s="79">
        <v>0</v>
      </c>
      <c r="F69" s="82" t="s">
        <v>995</v>
      </c>
      <c r="G69" s="82" t="s">
        <v>995</v>
      </c>
      <c r="H69" s="82" t="s">
        <v>1057</v>
      </c>
      <c r="I69" s="77"/>
      <c r="J69" s="77"/>
      <c r="K69" s="242"/>
      <c r="L69" s="243"/>
      <c r="M69" s="243"/>
      <c r="N69" s="244"/>
      <c r="O69" s="243"/>
      <c r="P69" s="243"/>
      <c r="Q69" s="243"/>
      <c r="U69" s="237"/>
      <c r="V69" s="237"/>
    </row>
    <row r="70" spans="2:22" ht="15" x14ac:dyDescent="0.25">
      <c r="B70" s="81" t="s">
        <v>1058</v>
      </c>
      <c r="C70" s="235">
        <v>36916</v>
      </c>
      <c r="D70" s="79">
        <v>5217.1886999999997</v>
      </c>
      <c r="E70" s="79">
        <v>136.31129999999999</v>
      </c>
      <c r="F70" s="82">
        <v>0.10502599999999999</v>
      </c>
      <c r="G70" s="82">
        <v>0.10956</v>
      </c>
      <c r="H70" s="82" t="s">
        <v>995</v>
      </c>
      <c r="I70" s="77"/>
      <c r="J70" s="77"/>
      <c r="K70" s="242"/>
      <c r="L70" s="243"/>
      <c r="M70" s="244"/>
      <c r="N70" s="244"/>
      <c r="O70" s="245"/>
      <c r="P70" s="246"/>
      <c r="Q70" s="243"/>
      <c r="U70" s="237"/>
      <c r="V70" s="237"/>
    </row>
    <row r="71" spans="2:22" ht="15" x14ac:dyDescent="0.25">
      <c r="B71" s="81" t="s">
        <v>1059</v>
      </c>
      <c r="C71" s="235">
        <v>36930</v>
      </c>
      <c r="D71" s="79">
        <v>2861.8755000000001</v>
      </c>
      <c r="E71" s="79">
        <v>135.62450000000001</v>
      </c>
      <c r="F71" s="82">
        <v>0.10502599999999999</v>
      </c>
      <c r="G71" s="82">
        <v>0.10956</v>
      </c>
      <c r="H71" s="82">
        <v>0.114425</v>
      </c>
      <c r="I71" s="77"/>
      <c r="J71" s="77"/>
      <c r="K71" s="242"/>
      <c r="L71" s="243"/>
      <c r="M71" s="244"/>
      <c r="N71" s="244"/>
      <c r="O71" s="245"/>
      <c r="P71" s="246"/>
      <c r="Q71" s="245"/>
      <c r="U71" s="237"/>
      <c r="V71" s="237"/>
    </row>
    <row r="72" spans="2:22" ht="15" x14ac:dyDescent="0.25">
      <c r="B72" s="81" t="s">
        <v>1060</v>
      </c>
      <c r="C72" s="235">
        <v>36944</v>
      </c>
      <c r="D72" s="79">
        <v>2926.2</v>
      </c>
      <c r="E72" s="79">
        <v>73.8</v>
      </c>
      <c r="F72" s="82">
        <v>0.10958900000000001</v>
      </c>
      <c r="G72" s="82" t="s">
        <v>995</v>
      </c>
      <c r="H72" s="82" t="s">
        <v>1057</v>
      </c>
      <c r="I72" s="77"/>
      <c r="J72" s="77"/>
      <c r="K72" s="242"/>
      <c r="L72" s="243"/>
      <c r="M72" s="247"/>
      <c r="N72" s="244"/>
      <c r="O72" s="245"/>
      <c r="P72" s="243"/>
      <c r="Q72" s="243"/>
      <c r="U72" s="237"/>
      <c r="V72" s="237"/>
    </row>
    <row r="73" spans="2:22" ht="15" x14ac:dyDescent="0.25">
      <c r="B73" s="81" t="s">
        <v>1061</v>
      </c>
      <c r="C73" s="235">
        <v>36958</v>
      </c>
      <c r="D73" s="79">
        <v>7510.58</v>
      </c>
      <c r="E73" s="79">
        <v>189.42</v>
      </c>
      <c r="F73" s="82">
        <v>0.10958900000000001</v>
      </c>
      <c r="G73" s="82" t="s">
        <v>995</v>
      </c>
      <c r="H73" s="82" t="s">
        <v>995</v>
      </c>
      <c r="I73" s="77"/>
      <c r="J73" s="77"/>
      <c r="K73" s="242"/>
      <c r="L73" s="243"/>
      <c r="M73" s="244"/>
      <c r="N73" s="244"/>
      <c r="O73" s="245"/>
      <c r="P73" s="243"/>
      <c r="Q73" s="243"/>
      <c r="U73" s="237"/>
      <c r="V73" s="237"/>
    </row>
    <row r="74" spans="2:22" ht="15" x14ac:dyDescent="0.25">
      <c r="B74" s="81" t="s">
        <v>1062</v>
      </c>
      <c r="C74" s="235">
        <v>36972</v>
      </c>
      <c r="D74" s="79">
        <v>13203.7356</v>
      </c>
      <c r="E74" s="79">
        <v>427.06439999999998</v>
      </c>
      <c r="F74" s="82">
        <v>0.111592</v>
      </c>
      <c r="G74" s="82">
        <v>0.115513</v>
      </c>
      <c r="H74" s="82">
        <v>0.119522</v>
      </c>
      <c r="I74" s="77"/>
      <c r="J74" s="77"/>
      <c r="K74" s="242"/>
      <c r="L74" s="243"/>
      <c r="M74" s="244"/>
      <c r="N74" s="244"/>
      <c r="O74" s="245"/>
      <c r="P74" s="245"/>
      <c r="Q74" s="245"/>
      <c r="U74" s="237"/>
      <c r="V74" s="237"/>
    </row>
    <row r="75" spans="2:22" ht="15" x14ac:dyDescent="0.25">
      <c r="B75" s="81" t="s">
        <v>1063</v>
      </c>
      <c r="C75" s="235">
        <v>36987</v>
      </c>
      <c r="D75" s="79">
        <v>18511.96</v>
      </c>
      <c r="E75" s="79">
        <v>938.04</v>
      </c>
      <c r="F75" s="82">
        <v>0.110833</v>
      </c>
      <c r="G75" s="82">
        <v>0.115379</v>
      </c>
      <c r="H75" s="82">
        <v>0.11959</v>
      </c>
      <c r="I75" s="77"/>
      <c r="J75" s="77"/>
      <c r="K75" s="242"/>
      <c r="L75" s="243"/>
      <c r="M75" s="244"/>
      <c r="N75" s="244"/>
      <c r="O75" s="245"/>
      <c r="P75" s="245"/>
      <c r="Q75" s="246"/>
      <c r="U75" s="237"/>
      <c r="V75" s="237"/>
    </row>
    <row r="76" spans="2:22" ht="15" x14ac:dyDescent="0.25">
      <c r="B76" s="81" t="s">
        <v>1064</v>
      </c>
      <c r="C76" s="235">
        <v>37000</v>
      </c>
      <c r="D76" s="79">
        <v>4392.58</v>
      </c>
      <c r="E76" s="79">
        <v>507.42</v>
      </c>
      <c r="F76" s="82" t="s">
        <v>995</v>
      </c>
      <c r="G76" s="82">
        <v>0.11537500000000001</v>
      </c>
      <c r="H76" s="82">
        <v>0.119849</v>
      </c>
      <c r="I76" s="77"/>
      <c r="J76" s="77"/>
      <c r="K76" s="242"/>
      <c r="L76" s="243"/>
      <c r="M76" s="244"/>
      <c r="N76" s="244"/>
      <c r="O76" s="243"/>
      <c r="P76" s="245"/>
      <c r="Q76" s="245"/>
      <c r="U76" s="237"/>
      <c r="V76" s="237"/>
    </row>
    <row r="77" spans="2:22" ht="15" x14ac:dyDescent="0.25">
      <c r="B77" s="81" t="s">
        <v>1065</v>
      </c>
      <c r="C77" s="235">
        <v>37014</v>
      </c>
      <c r="D77" s="79">
        <v>19718.557000000001</v>
      </c>
      <c r="E77" s="79">
        <v>1951.443</v>
      </c>
      <c r="F77" s="82">
        <v>0.111258</v>
      </c>
      <c r="G77" s="82">
        <v>0.115095</v>
      </c>
      <c r="H77" s="82">
        <v>0.119717</v>
      </c>
      <c r="I77" s="77"/>
      <c r="J77" s="77"/>
      <c r="K77" s="242"/>
      <c r="L77" s="243"/>
      <c r="M77" s="244"/>
      <c r="N77" s="244"/>
      <c r="O77" s="245"/>
      <c r="P77" s="245"/>
      <c r="Q77" s="245"/>
      <c r="U77" s="237"/>
      <c r="V77" s="237"/>
    </row>
    <row r="78" spans="2:22" ht="15" x14ac:dyDescent="0.25">
      <c r="B78" s="81" t="s">
        <v>1066</v>
      </c>
      <c r="C78" s="235">
        <v>37028</v>
      </c>
      <c r="D78" s="79">
        <v>4252.9449999999997</v>
      </c>
      <c r="E78" s="79">
        <v>397.05500000000001</v>
      </c>
      <c r="F78" s="82" t="s">
        <v>1029</v>
      </c>
      <c r="G78" s="82">
        <v>0.11569400000000001</v>
      </c>
      <c r="H78" s="82">
        <v>0.119773</v>
      </c>
      <c r="I78" s="77"/>
      <c r="J78" s="77"/>
      <c r="K78" s="242"/>
      <c r="L78" s="243"/>
      <c r="M78" s="244"/>
      <c r="N78" s="244"/>
      <c r="O78" s="243"/>
      <c r="P78" s="245"/>
      <c r="Q78" s="245"/>
      <c r="U78" s="237"/>
      <c r="V78" s="237"/>
    </row>
    <row r="79" spans="2:22" ht="15" x14ac:dyDescent="0.25">
      <c r="B79" s="81" t="s">
        <v>1067</v>
      </c>
      <c r="C79" s="235">
        <v>37042</v>
      </c>
      <c r="D79" s="79">
        <v>20613.56194</v>
      </c>
      <c r="E79" s="79">
        <v>1458.7381</v>
      </c>
      <c r="F79" s="82">
        <v>0.111669</v>
      </c>
      <c r="G79" s="82">
        <v>0.115994</v>
      </c>
      <c r="H79" s="82">
        <v>0.119905</v>
      </c>
      <c r="I79" s="77"/>
      <c r="J79" s="77"/>
      <c r="K79" s="242"/>
      <c r="L79" s="243"/>
      <c r="M79" s="244"/>
      <c r="N79" s="244"/>
      <c r="O79" s="245"/>
      <c r="P79" s="245"/>
      <c r="Q79" s="245"/>
      <c r="U79" s="237"/>
      <c r="V79" s="237"/>
    </row>
    <row r="80" spans="2:22" ht="15" x14ac:dyDescent="0.25">
      <c r="B80" s="81" t="s">
        <v>1068</v>
      </c>
      <c r="C80" s="235">
        <v>37056</v>
      </c>
      <c r="D80" s="79">
        <v>10915.778</v>
      </c>
      <c r="E80" s="79">
        <v>424.22199999999998</v>
      </c>
      <c r="F80" s="82">
        <v>0.117856</v>
      </c>
      <c r="G80" s="82">
        <v>0.121749</v>
      </c>
      <c r="H80" s="82">
        <v>0.12526599999999999</v>
      </c>
      <c r="I80" s="77"/>
      <c r="J80" s="77"/>
      <c r="K80" s="242"/>
      <c r="L80" s="243"/>
      <c r="M80" s="244"/>
      <c r="N80" s="244"/>
      <c r="O80" s="245"/>
      <c r="P80" s="245"/>
      <c r="Q80" s="245"/>
      <c r="U80" s="237"/>
      <c r="V80" s="237"/>
    </row>
    <row r="81" spans="2:22" ht="15" x14ac:dyDescent="0.25">
      <c r="B81" s="81" t="s">
        <v>1069</v>
      </c>
      <c r="C81" s="235">
        <v>37070</v>
      </c>
      <c r="D81" s="79">
        <v>15491.416999999999</v>
      </c>
      <c r="E81" s="79">
        <v>1138.5830000000001</v>
      </c>
      <c r="F81" s="82">
        <v>0.122214</v>
      </c>
      <c r="G81" s="82">
        <v>0.12875600000000001</v>
      </c>
      <c r="H81" s="82">
        <v>0.129353</v>
      </c>
      <c r="I81" s="77"/>
      <c r="J81" s="77"/>
      <c r="K81" s="242"/>
      <c r="L81" s="243"/>
      <c r="M81" s="244"/>
      <c r="N81" s="244"/>
      <c r="O81" s="245"/>
      <c r="P81" s="245"/>
      <c r="Q81" s="245"/>
      <c r="U81" s="237"/>
      <c r="V81" s="237"/>
    </row>
    <row r="82" spans="2:22" ht="15" x14ac:dyDescent="0.25">
      <c r="B82" s="81" t="s">
        <v>1070</v>
      </c>
      <c r="C82" s="235">
        <v>37084</v>
      </c>
      <c r="D82" s="79">
        <v>6132.91</v>
      </c>
      <c r="E82" s="79">
        <v>367.09</v>
      </c>
      <c r="F82" s="82">
        <v>0.12149500000000001</v>
      </c>
      <c r="G82" s="82">
        <v>0.125551</v>
      </c>
      <c r="H82" s="82" t="s">
        <v>917</v>
      </c>
      <c r="I82" s="77"/>
      <c r="J82" s="77"/>
      <c r="K82" s="242"/>
      <c r="L82" s="243"/>
      <c r="M82" s="244"/>
      <c r="N82" s="244"/>
      <c r="O82" s="245"/>
      <c r="P82" s="245"/>
      <c r="Q82" s="243"/>
      <c r="U82" s="237"/>
      <c r="V82" s="237"/>
    </row>
    <row r="83" spans="2:22" ht="15" x14ac:dyDescent="0.25">
      <c r="B83" s="81" t="s">
        <v>1071</v>
      </c>
      <c r="C83" s="235">
        <v>37098</v>
      </c>
      <c r="D83" s="79">
        <v>11315.585999999999</v>
      </c>
      <c r="E83" s="79">
        <v>739.41399999999999</v>
      </c>
      <c r="F83" s="82">
        <v>0.113329</v>
      </c>
      <c r="G83" s="82">
        <v>0.11579</v>
      </c>
      <c r="H83" s="82">
        <v>0.11984300000000001</v>
      </c>
      <c r="I83" s="77"/>
      <c r="J83" s="77"/>
      <c r="K83" s="242"/>
      <c r="L83" s="243"/>
      <c r="M83" s="244"/>
      <c r="N83" s="244"/>
      <c r="O83" s="245"/>
      <c r="P83" s="246"/>
      <c r="Q83" s="245"/>
      <c r="U83" s="237"/>
      <c r="V83" s="237"/>
    </row>
    <row r="84" spans="2:22" ht="15" x14ac:dyDescent="0.25">
      <c r="B84" s="81" t="s">
        <v>1072</v>
      </c>
      <c r="C84" s="235">
        <v>37112</v>
      </c>
      <c r="D84" s="79">
        <v>8415.5750000000007</v>
      </c>
      <c r="E84" s="79">
        <v>384.42500000000001</v>
      </c>
      <c r="F84" s="82">
        <v>0.111746</v>
      </c>
      <c r="G84" s="82">
        <v>0.11364</v>
      </c>
      <c r="H84" s="82">
        <v>0.11734</v>
      </c>
      <c r="I84" s="77"/>
      <c r="J84" s="77"/>
      <c r="K84" s="242"/>
      <c r="L84" s="243"/>
      <c r="M84" s="244"/>
      <c r="N84" s="244"/>
      <c r="O84" s="245"/>
      <c r="P84" s="246"/>
      <c r="Q84" s="246"/>
      <c r="U84" s="237"/>
      <c r="V84" s="237"/>
    </row>
    <row r="85" spans="2:22" ht="15" x14ac:dyDescent="0.25">
      <c r="B85" s="81" t="s">
        <v>1073</v>
      </c>
      <c r="C85" s="235">
        <v>37126</v>
      </c>
      <c r="D85" s="79">
        <v>16532.715</v>
      </c>
      <c r="E85" s="79">
        <v>517.28499999999997</v>
      </c>
      <c r="F85" s="82">
        <v>0.10038</v>
      </c>
      <c r="G85" s="82">
        <v>0.104667</v>
      </c>
      <c r="H85" s="82">
        <v>0.108221</v>
      </c>
      <c r="I85" s="77"/>
      <c r="J85" s="77"/>
      <c r="K85" s="242"/>
      <c r="L85" s="243"/>
      <c r="M85" s="244"/>
      <c r="N85" s="244"/>
      <c r="O85" s="246"/>
      <c r="P85" s="245"/>
      <c r="Q85" s="245"/>
      <c r="U85" s="237"/>
      <c r="V85" s="237"/>
    </row>
    <row r="86" spans="2:22" ht="15" x14ac:dyDescent="0.25">
      <c r="B86" s="81" t="s">
        <v>1074</v>
      </c>
      <c r="C86" s="235">
        <v>37140</v>
      </c>
      <c r="D86" s="79">
        <v>11430.165000000001</v>
      </c>
      <c r="E86" s="79">
        <v>386.83499999999998</v>
      </c>
      <c r="F86" s="82">
        <v>0.102247</v>
      </c>
      <c r="G86" s="82">
        <v>0.10485999999999999</v>
      </c>
      <c r="H86" s="82">
        <v>0.108392</v>
      </c>
      <c r="I86" s="77"/>
      <c r="J86" s="77"/>
      <c r="K86" s="242"/>
      <c r="L86" s="243"/>
      <c r="M86" s="244"/>
      <c r="N86" s="244"/>
      <c r="O86" s="245"/>
      <c r="P86" s="246"/>
      <c r="Q86" s="245"/>
      <c r="U86" s="237"/>
      <c r="V86" s="237"/>
    </row>
    <row r="87" spans="2:22" ht="15" x14ac:dyDescent="0.25">
      <c r="B87" s="81" t="s">
        <v>1075</v>
      </c>
      <c r="C87" s="235">
        <v>37154</v>
      </c>
      <c r="D87" s="79">
        <v>1178.8377599999999</v>
      </c>
      <c r="E87" s="79">
        <v>51.962200000000003</v>
      </c>
      <c r="F87" s="82">
        <v>0.101838</v>
      </c>
      <c r="G87" s="82">
        <v>0.10496900000000001</v>
      </c>
      <c r="H87" s="82">
        <v>0.108699</v>
      </c>
      <c r="I87" s="77"/>
      <c r="J87" s="77"/>
      <c r="K87" s="242"/>
      <c r="L87" s="243"/>
      <c r="M87" s="244"/>
      <c r="N87" s="244"/>
      <c r="O87" s="245"/>
      <c r="P87" s="245"/>
      <c r="Q87" s="245"/>
      <c r="U87" s="237"/>
      <c r="V87" s="237"/>
    </row>
    <row r="88" spans="2:22" ht="15" x14ac:dyDescent="0.25">
      <c r="B88" s="81" t="s">
        <v>1076</v>
      </c>
      <c r="C88" s="235">
        <v>37168</v>
      </c>
      <c r="D88" s="79">
        <v>7737.85</v>
      </c>
      <c r="E88" s="79">
        <v>262.14999999999998</v>
      </c>
      <c r="F88" s="82">
        <v>0.100018</v>
      </c>
      <c r="G88" s="82">
        <v>0.103982</v>
      </c>
      <c r="H88" s="82">
        <v>0.10759199999999999</v>
      </c>
      <c r="I88" s="77"/>
      <c r="J88" s="77"/>
      <c r="K88" s="242"/>
      <c r="L88" s="243"/>
      <c r="M88" s="244"/>
      <c r="N88" s="244"/>
      <c r="O88" s="245"/>
      <c r="P88" s="245"/>
      <c r="Q88" s="245"/>
      <c r="U88" s="237"/>
      <c r="V88" s="237"/>
    </row>
    <row r="89" spans="2:22" ht="15" x14ac:dyDescent="0.25">
      <c r="B89" s="81" t="s">
        <v>1077</v>
      </c>
      <c r="C89" s="235">
        <v>37182</v>
      </c>
      <c r="D89" s="79">
        <v>3231.11</v>
      </c>
      <c r="E89" s="79">
        <v>318.88999999999987</v>
      </c>
      <c r="F89" s="82" t="s">
        <v>995</v>
      </c>
      <c r="G89" s="82">
        <v>0.10288899999999999</v>
      </c>
      <c r="H89" s="82">
        <v>0.10717599999999999</v>
      </c>
      <c r="I89" s="77"/>
      <c r="J89" s="77"/>
      <c r="K89" s="242"/>
      <c r="L89" s="243"/>
      <c r="M89" s="244"/>
      <c r="N89" s="244"/>
      <c r="O89" s="243"/>
      <c r="P89" s="245"/>
      <c r="Q89" s="245"/>
      <c r="U89" s="237"/>
      <c r="V89" s="237"/>
    </row>
    <row r="90" spans="2:22" ht="15" x14ac:dyDescent="0.25">
      <c r="B90" s="81" t="s">
        <v>1078</v>
      </c>
      <c r="C90" s="235">
        <v>37196</v>
      </c>
      <c r="D90" s="79">
        <v>9208.1749999999993</v>
      </c>
      <c r="E90" s="79">
        <v>691.82500000000005</v>
      </c>
      <c r="F90" s="82">
        <v>8.1752000000000005E-2</v>
      </c>
      <c r="G90" s="82">
        <v>8.5039000000000003E-2</v>
      </c>
      <c r="H90" s="82">
        <v>8.9970999999999995E-2</v>
      </c>
      <c r="I90" s="77"/>
      <c r="J90" s="77"/>
      <c r="K90" s="242"/>
      <c r="L90" s="243"/>
      <c r="M90" s="244"/>
      <c r="N90" s="244"/>
      <c r="O90" s="245"/>
      <c r="P90" s="245"/>
      <c r="Q90" s="245"/>
      <c r="U90" s="237"/>
      <c r="V90" s="237"/>
    </row>
    <row r="91" spans="2:22" ht="15" x14ac:dyDescent="0.25">
      <c r="B91" s="81" t="s">
        <v>1079</v>
      </c>
      <c r="C91" s="235">
        <v>37210</v>
      </c>
      <c r="D91" s="79">
        <v>7508.83</v>
      </c>
      <c r="E91" s="79">
        <v>541.16999999999996</v>
      </c>
      <c r="F91" s="82">
        <v>7.9647999999999997E-2</v>
      </c>
      <c r="G91" s="82">
        <v>8.3046999999999996E-2</v>
      </c>
      <c r="H91" s="82">
        <v>8.8985999999999996E-2</v>
      </c>
      <c r="I91" s="77"/>
      <c r="J91" s="77"/>
      <c r="K91" s="242"/>
      <c r="L91" s="243"/>
      <c r="M91" s="244"/>
      <c r="N91" s="244"/>
      <c r="O91" s="245"/>
      <c r="P91" s="245"/>
      <c r="Q91" s="245"/>
      <c r="U91" s="237"/>
      <c r="V91" s="237"/>
    </row>
    <row r="92" spans="2:22" ht="15" x14ac:dyDescent="0.25">
      <c r="B92" s="81" t="s">
        <v>1080</v>
      </c>
      <c r="C92" s="235">
        <v>37224</v>
      </c>
      <c r="D92" s="79">
        <v>9806.76</v>
      </c>
      <c r="E92" s="79">
        <v>393.23999999999978</v>
      </c>
      <c r="F92" s="82">
        <v>7.9647999999999997E-2</v>
      </c>
      <c r="G92" s="82">
        <v>8.2577999999999999E-2</v>
      </c>
      <c r="H92" s="82">
        <v>8.7404999999999997E-2</v>
      </c>
      <c r="I92" s="77"/>
      <c r="J92" s="77"/>
      <c r="K92" s="242"/>
      <c r="L92" s="243"/>
      <c r="M92" s="244"/>
      <c r="N92" s="244"/>
      <c r="O92" s="245"/>
      <c r="P92" s="245"/>
      <c r="Q92" s="245"/>
      <c r="U92" s="237"/>
      <c r="V92" s="237"/>
    </row>
    <row r="93" spans="2:22" ht="15" x14ac:dyDescent="0.25">
      <c r="B93" s="81" t="s">
        <v>1081</v>
      </c>
      <c r="C93" s="235">
        <v>37238</v>
      </c>
      <c r="D93" s="79">
        <v>2622.99</v>
      </c>
      <c r="E93" s="79">
        <v>127.01</v>
      </c>
      <c r="F93" s="82" t="s">
        <v>995</v>
      </c>
      <c r="G93" s="82">
        <v>8.1397999999999998E-2</v>
      </c>
      <c r="H93" s="82">
        <v>8.5420999999999997E-2</v>
      </c>
      <c r="I93" s="77"/>
      <c r="J93" s="77"/>
      <c r="K93" s="242"/>
      <c r="L93" s="243"/>
      <c r="M93" s="244"/>
      <c r="N93" s="244"/>
      <c r="O93" s="243"/>
      <c r="P93" s="245"/>
      <c r="Q93" s="245"/>
      <c r="U93" s="237"/>
      <c r="V93" s="237"/>
    </row>
    <row r="94" spans="2:22" ht="15" x14ac:dyDescent="0.25">
      <c r="B94" s="81" t="s">
        <v>1082</v>
      </c>
      <c r="C94" s="235">
        <v>37252</v>
      </c>
      <c r="D94" s="79">
        <v>9307.3629299999993</v>
      </c>
      <c r="E94" s="79">
        <v>452.93700000000001</v>
      </c>
      <c r="F94" s="82">
        <v>7.6495999999999995E-2</v>
      </c>
      <c r="G94" s="82">
        <v>7.9283999999999993E-2</v>
      </c>
      <c r="H94" s="82">
        <v>8.3995E-2</v>
      </c>
      <c r="I94" s="77"/>
      <c r="J94" s="77"/>
      <c r="K94" s="242"/>
      <c r="L94" s="243"/>
      <c r="M94" s="244"/>
      <c r="N94" s="244"/>
      <c r="O94" s="245"/>
      <c r="P94" s="245"/>
      <c r="Q94" s="245"/>
      <c r="U94" s="237"/>
      <c r="V94" s="237"/>
    </row>
    <row r="95" spans="2:22" ht="15" x14ac:dyDescent="0.25">
      <c r="B95" s="81" t="s">
        <v>1083</v>
      </c>
      <c r="C95" s="235">
        <v>37266</v>
      </c>
      <c r="D95" s="79">
        <v>8089.5550000000003</v>
      </c>
      <c r="E95" s="79">
        <v>510.44499999999999</v>
      </c>
      <c r="F95" s="82" t="s">
        <v>995</v>
      </c>
      <c r="G95" s="82">
        <v>7.7659000000000006E-2</v>
      </c>
      <c r="H95" s="82">
        <v>8.2044000000000006E-2</v>
      </c>
      <c r="I95" s="77"/>
      <c r="J95" s="77"/>
      <c r="K95" s="242"/>
      <c r="L95" s="243"/>
      <c r="M95" s="244"/>
      <c r="N95" s="244"/>
      <c r="O95" s="243"/>
      <c r="P95" s="245"/>
      <c r="Q95" s="245"/>
      <c r="U95" s="237"/>
      <c r="V95" s="237"/>
    </row>
    <row r="96" spans="2:22" ht="15" x14ac:dyDescent="0.25">
      <c r="B96" s="81" t="s">
        <v>1084</v>
      </c>
      <c r="C96" s="235">
        <v>37280</v>
      </c>
      <c r="D96" s="79">
        <v>11744.5</v>
      </c>
      <c r="E96" s="79">
        <v>505.5</v>
      </c>
      <c r="F96" s="82">
        <v>6.1330999999999997E-2</v>
      </c>
      <c r="G96" s="82">
        <v>6.3472000000000001E-2</v>
      </c>
      <c r="H96" s="82">
        <v>6.8176E-2</v>
      </c>
      <c r="I96" s="77"/>
      <c r="J96" s="77"/>
      <c r="K96" s="242"/>
      <c r="L96" s="243"/>
      <c r="M96" s="247"/>
      <c r="N96" s="244"/>
      <c r="O96" s="245"/>
      <c r="P96" s="245"/>
      <c r="Q96" s="245"/>
      <c r="U96" s="237"/>
      <c r="V96" s="237"/>
    </row>
    <row r="97" spans="2:22" ht="15" x14ac:dyDescent="0.25">
      <c r="B97" s="81" t="s">
        <v>1085</v>
      </c>
      <c r="C97" s="235">
        <v>37294</v>
      </c>
      <c r="D97" s="79">
        <v>24777.97</v>
      </c>
      <c r="E97" s="79">
        <v>834.33</v>
      </c>
      <c r="F97" s="82">
        <v>5.3620000000000001E-2</v>
      </c>
      <c r="G97" s="82">
        <v>5.645E-2</v>
      </c>
      <c r="H97" s="82">
        <v>6.3826999999999995E-2</v>
      </c>
      <c r="I97" s="77"/>
      <c r="J97" s="77"/>
      <c r="K97" s="242"/>
      <c r="L97" s="243"/>
      <c r="M97" s="244"/>
      <c r="N97" s="244"/>
      <c r="O97" s="246"/>
      <c r="P97" s="246"/>
      <c r="Q97" s="245"/>
      <c r="U97" s="237"/>
      <c r="V97" s="237"/>
    </row>
    <row r="98" spans="2:22" ht="15" x14ac:dyDescent="0.25">
      <c r="B98" s="81" t="s">
        <v>1086</v>
      </c>
      <c r="C98" s="235">
        <v>37308</v>
      </c>
      <c r="D98" s="79">
        <v>13093.075000000001</v>
      </c>
      <c r="E98" s="79">
        <v>506.92500000000001</v>
      </c>
      <c r="F98" s="82" t="s">
        <v>995</v>
      </c>
      <c r="G98" s="82">
        <v>6.3862000000000002E-2</v>
      </c>
      <c r="H98" s="82">
        <v>6.9028999999999993E-2</v>
      </c>
      <c r="I98" s="77"/>
      <c r="J98" s="77"/>
      <c r="K98" s="242"/>
      <c r="L98" s="243"/>
      <c r="M98" s="244"/>
      <c r="N98" s="244"/>
      <c r="O98" s="243"/>
      <c r="P98" s="245"/>
      <c r="Q98" s="245"/>
      <c r="U98" s="237"/>
      <c r="V98" s="237"/>
    </row>
    <row r="99" spans="2:22" ht="15" x14ac:dyDescent="0.25">
      <c r="B99" s="81" t="s">
        <v>1087</v>
      </c>
      <c r="C99" s="235">
        <v>37322</v>
      </c>
      <c r="D99" s="79">
        <v>11392.475</v>
      </c>
      <c r="E99" s="79">
        <v>307.52499999999998</v>
      </c>
      <c r="F99" s="82">
        <v>5.8124000000000002E-2</v>
      </c>
      <c r="G99" s="82">
        <v>6.4657000000000006E-2</v>
      </c>
      <c r="H99" s="82">
        <v>7.0054000000000005E-2</v>
      </c>
      <c r="I99" s="77"/>
      <c r="J99" s="77"/>
      <c r="K99" s="242"/>
      <c r="L99" s="243"/>
      <c r="M99" s="244"/>
      <c r="N99" s="244"/>
      <c r="O99" s="245"/>
      <c r="P99" s="245"/>
      <c r="Q99" s="245"/>
      <c r="U99" s="237"/>
      <c r="V99" s="237"/>
    </row>
    <row r="100" spans="2:22" ht="15" x14ac:dyDescent="0.25">
      <c r="B100" s="81" t="s">
        <v>1088</v>
      </c>
      <c r="C100" s="235">
        <v>37336</v>
      </c>
      <c r="D100" s="79">
        <v>25575.822</v>
      </c>
      <c r="E100" s="79">
        <v>914.178</v>
      </c>
      <c r="F100" s="82">
        <v>5.7366E-2</v>
      </c>
      <c r="G100" s="82">
        <v>6.4435000000000006E-2</v>
      </c>
      <c r="H100" s="82">
        <v>6.9536000000000001E-2</v>
      </c>
      <c r="I100" s="77"/>
      <c r="J100" s="77"/>
      <c r="K100" s="242"/>
      <c r="L100" s="243"/>
      <c r="M100" s="244"/>
      <c r="N100" s="244"/>
      <c r="O100" s="245"/>
      <c r="P100" s="245"/>
      <c r="Q100" s="245"/>
      <c r="U100" s="237"/>
      <c r="V100" s="237"/>
    </row>
    <row r="101" spans="2:22" ht="15" x14ac:dyDescent="0.25">
      <c r="B101" s="81" t="s">
        <v>1089</v>
      </c>
      <c r="C101" s="235">
        <v>37350</v>
      </c>
      <c r="D101" s="79">
        <v>3693.7950000000001</v>
      </c>
      <c r="E101" s="79">
        <v>156.20500000000001</v>
      </c>
      <c r="F101" s="82" t="s">
        <v>995</v>
      </c>
      <c r="G101" s="82">
        <v>6.4799999999999996E-2</v>
      </c>
      <c r="H101" s="82">
        <v>7.0054000000000005E-2</v>
      </c>
      <c r="I101" s="77"/>
      <c r="J101" s="77"/>
      <c r="K101" s="242"/>
      <c r="L101" s="243"/>
      <c r="M101" s="247"/>
      <c r="N101" s="244"/>
      <c r="O101" s="243"/>
      <c r="P101" s="246"/>
      <c r="Q101" s="245"/>
      <c r="U101" s="237"/>
      <c r="V101" s="237"/>
    </row>
    <row r="102" spans="2:22" ht="15" x14ac:dyDescent="0.25">
      <c r="B102" s="81" t="s">
        <v>1090</v>
      </c>
      <c r="C102" s="235">
        <v>37364</v>
      </c>
      <c r="D102" s="79">
        <v>5882.04</v>
      </c>
      <c r="E102" s="79">
        <v>267.95999999999998</v>
      </c>
      <c r="F102" s="82" t="s">
        <v>995</v>
      </c>
      <c r="G102" s="82">
        <v>6.4488000000000004E-2</v>
      </c>
      <c r="H102" s="82">
        <v>6.9817000000000004E-2</v>
      </c>
      <c r="I102" s="77"/>
      <c r="J102" s="77"/>
      <c r="K102" s="242"/>
      <c r="L102" s="243"/>
      <c r="M102" s="244"/>
      <c r="N102" s="244"/>
      <c r="O102" s="243"/>
      <c r="P102" s="245"/>
      <c r="Q102" s="245"/>
      <c r="U102" s="237"/>
      <c r="V102" s="237"/>
    </row>
    <row r="103" spans="2:22" ht="15" x14ac:dyDescent="0.25">
      <c r="B103" s="81" t="s">
        <v>1091</v>
      </c>
      <c r="C103" s="235">
        <v>37378</v>
      </c>
      <c r="D103" s="79">
        <v>32973.055</v>
      </c>
      <c r="E103" s="79">
        <v>1276.9449999999999</v>
      </c>
      <c r="F103" s="82">
        <v>5.7678E-2</v>
      </c>
      <c r="G103" s="82">
        <v>6.3840999999999995E-2</v>
      </c>
      <c r="H103" s="82">
        <v>6.9597999999999993E-2</v>
      </c>
      <c r="I103" s="77"/>
      <c r="J103" s="77"/>
      <c r="K103" s="242"/>
      <c r="L103" s="243"/>
      <c r="M103" s="244"/>
      <c r="N103" s="244"/>
      <c r="O103" s="245"/>
      <c r="P103" s="245"/>
      <c r="Q103" s="245"/>
      <c r="U103" s="237"/>
      <c r="V103" s="237"/>
    </row>
    <row r="104" spans="2:22" ht="15" x14ac:dyDescent="0.25">
      <c r="B104" s="81" t="s">
        <v>1092</v>
      </c>
      <c r="C104" s="235">
        <v>37392</v>
      </c>
      <c r="D104" s="79">
        <v>38733.14</v>
      </c>
      <c r="E104" s="79">
        <v>1891.86</v>
      </c>
      <c r="F104" s="82" t="s">
        <v>995</v>
      </c>
      <c r="G104" s="82">
        <v>6.3865000000000005E-2</v>
      </c>
      <c r="H104" s="82">
        <v>6.9536000000000001E-2</v>
      </c>
      <c r="I104" s="77"/>
      <c r="J104" s="77"/>
      <c r="K104" s="242"/>
      <c r="L104" s="243"/>
      <c r="M104" s="244"/>
      <c r="N104" s="244"/>
      <c r="O104" s="243"/>
      <c r="P104" s="245"/>
      <c r="Q104" s="245"/>
      <c r="U104" s="237"/>
      <c r="V104" s="237"/>
    </row>
    <row r="105" spans="2:22" ht="15" x14ac:dyDescent="0.25">
      <c r="B105" s="81" t="s">
        <v>1093</v>
      </c>
      <c r="C105" s="235">
        <v>37406</v>
      </c>
      <c r="D105" s="79">
        <v>9142.5300000000007</v>
      </c>
      <c r="E105" s="79">
        <v>157.47</v>
      </c>
      <c r="F105" s="82">
        <v>5.7958999999999997E-2</v>
      </c>
      <c r="G105" s="82">
        <v>6.4319000000000001E-2</v>
      </c>
      <c r="H105" s="82">
        <v>6.9681000000000007E-2</v>
      </c>
      <c r="I105" s="77"/>
      <c r="J105" s="77"/>
      <c r="K105" s="242"/>
      <c r="L105" s="243"/>
      <c r="M105" s="244"/>
      <c r="N105" s="244"/>
      <c r="O105" s="245"/>
      <c r="P105" s="245"/>
      <c r="Q105" s="245"/>
      <c r="U105" s="237"/>
      <c r="V105" s="237"/>
    </row>
    <row r="106" spans="2:22" ht="15" x14ac:dyDescent="0.25">
      <c r="B106" s="81" t="s">
        <v>1094</v>
      </c>
      <c r="C106" s="235">
        <v>37420</v>
      </c>
      <c r="D106" s="79">
        <v>4105.12</v>
      </c>
      <c r="E106" s="79">
        <v>194.88</v>
      </c>
      <c r="F106" s="82" t="s">
        <v>1029</v>
      </c>
      <c r="G106" s="82">
        <v>6.4175999999999997E-2</v>
      </c>
      <c r="H106" s="82">
        <v>6.9939000000000001E-2</v>
      </c>
      <c r="I106" s="77"/>
      <c r="J106" s="77"/>
      <c r="K106" s="242"/>
      <c r="L106" s="243"/>
      <c r="M106" s="244"/>
      <c r="N106" s="244"/>
      <c r="O106" s="243"/>
      <c r="P106" s="245"/>
      <c r="Q106" s="245"/>
      <c r="U106" s="237"/>
      <c r="V106" s="237"/>
    </row>
    <row r="107" spans="2:22" ht="15" x14ac:dyDescent="0.25">
      <c r="B107" s="81" t="s">
        <v>1095</v>
      </c>
      <c r="C107" s="235">
        <v>37434</v>
      </c>
      <c r="D107" s="79">
        <v>10520.51</v>
      </c>
      <c r="E107" s="79">
        <v>329.49</v>
      </c>
      <c r="F107" s="82" t="s">
        <v>1029</v>
      </c>
      <c r="G107" s="82">
        <v>6.2810000000000005E-2</v>
      </c>
      <c r="H107" s="82" t="s">
        <v>917</v>
      </c>
      <c r="I107" s="77"/>
      <c r="J107" s="77"/>
      <c r="K107" s="242"/>
      <c r="L107" s="243"/>
      <c r="M107" s="244"/>
      <c r="N107" s="244"/>
      <c r="O107" s="243"/>
      <c r="P107" s="246"/>
      <c r="Q107" s="243"/>
      <c r="U107" s="237"/>
      <c r="V107" s="237"/>
    </row>
    <row r="108" spans="2:22" ht="15" x14ac:dyDescent="0.25">
      <c r="B108" s="81" t="s">
        <v>1096</v>
      </c>
      <c r="C108" s="235">
        <v>37448</v>
      </c>
      <c r="D108" s="79">
        <v>66055.7</v>
      </c>
      <c r="E108" s="79">
        <v>3229</v>
      </c>
      <c r="F108" s="82">
        <v>5.8124000000000002E-2</v>
      </c>
      <c r="G108" s="82">
        <v>6.2718999999999997E-2</v>
      </c>
      <c r="H108" s="82">
        <v>6.8173999999999998E-2</v>
      </c>
      <c r="I108" s="77"/>
      <c r="J108" s="77"/>
      <c r="K108" s="242"/>
      <c r="L108" s="243"/>
      <c r="M108" s="247"/>
      <c r="N108" s="244"/>
      <c r="O108" s="245"/>
      <c r="P108" s="245"/>
      <c r="Q108" s="245"/>
      <c r="U108" s="237"/>
      <c r="V108" s="237"/>
    </row>
    <row r="109" spans="2:22" ht="15" x14ac:dyDescent="0.25">
      <c r="B109" s="81" t="s">
        <v>1097</v>
      </c>
      <c r="C109" s="235">
        <v>37462</v>
      </c>
      <c r="D109" s="79">
        <v>10417.325000000001</v>
      </c>
      <c r="E109" s="79">
        <v>332.67500000000001</v>
      </c>
      <c r="F109" s="82" t="s">
        <v>995</v>
      </c>
      <c r="G109" s="82">
        <v>6.4045000000000005E-2</v>
      </c>
      <c r="H109" s="82" t="s">
        <v>917</v>
      </c>
      <c r="I109" s="77"/>
      <c r="J109" s="77"/>
      <c r="K109" s="242"/>
      <c r="L109" s="243"/>
      <c r="M109" s="244"/>
      <c r="N109" s="244"/>
      <c r="O109" s="243"/>
      <c r="P109" s="245"/>
      <c r="Q109" s="243"/>
      <c r="U109" s="237"/>
      <c r="V109" s="237"/>
    </row>
    <row r="110" spans="2:22" ht="15" x14ac:dyDescent="0.25">
      <c r="B110" s="81" t="s">
        <v>1098</v>
      </c>
      <c r="C110" s="235">
        <v>37476</v>
      </c>
      <c r="D110" s="79">
        <v>27909.555</v>
      </c>
      <c r="E110" s="79">
        <v>890.44500000000005</v>
      </c>
      <c r="F110" s="82" t="s">
        <v>995</v>
      </c>
      <c r="G110" s="82">
        <v>6.3985E-2</v>
      </c>
      <c r="H110" s="82" t="s">
        <v>917</v>
      </c>
      <c r="I110" s="77"/>
      <c r="J110" s="77"/>
      <c r="K110" s="242"/>
      <c r="L110" s="243"/>
      <c r="M110" s="244"/>
      <c r="N110" s="244"/>
      <c r="O110" s="243"/>
      <c r="P110" s="245"/>
      <c r="Q110" s="243"/>
      <c r="U110" s="237"/>
      <c r="V110" s="237"/>
    </row>
    <row r="111" spans="2:22" ht="15" x14ac:dyDescent="0.25">
      <c r="B111" s="81" t="s">
        <v>1099</v>
      </c>
      <c r="C111" s="235">
        <v>37490</v>
      </c>
      <c r="D111" s="79">
        <v>24642.81</v>
      </c>
      <c r="E111" s="79">
        <v>1507</v>
      </c>
      <c r="F111" s="82">
        <v>5.7976E-2</v>
      </c>
      <c r="G111" s="82" t="s">
        <v>917</v>
      </c>
      <c r="H111" s="82">
        <v>6.9406999999999996E-2</v>
      </c>
      <c r="I111" s="77"/>
      <c r="J111" s="77"/>
      <c r="K111" s="242"/>
      <c r="L111" s="243"/>
      <c r="M111" s="244"/>
      <c r="N111" s="244"/>
      <c r="O111" s="245"/>
      <c r="P111" s="243"/>
      <c r="Q111" s="245"/>
      <c r="U111" s="237"/>
      <c r="V111" s="237"/>
    </row>
    <row r="112" spans="2:22" ht="15" x14ac:dyDescent="0.25">
      <c r="B112" s="81" t="s">
        <v>1100</v>
      </c>
      <c r="C112" s="235">
        <v>37504</v>
      </c>
      <c r="D112" s="79">
        <v>17080.605</v>
      </c>
      <c r="E112" s="79">
        <v>544.39499999999998</v>
      </c>
      <c r="F112" s="82" t="s">
        <v>995</v>
      </c>
      <c r="G112" s="82">
        <v>6.3919000000000004E-2</v>
      </c>
      <c r="H112" s="82" t="s">
        <v>917</v>
      </c>
      <c r="I112" s="77"/>
      <c r="J112" s="77"/>
      <c r="K112" s="242"/>
      <c r="L112" s="243"/>
      <c r="M112" s="244"/>
      <c r="N112" s="244"/>
      <c r="O112" s="243"/>
      <c r="P112" s="245"/>
      <c r="Q112" s="243"/>
      <c r="U112" s="237"/>
      <c r="V112" s="237"/>
    </row>
    <row r="113" spans="2:22" ht="15" x14ac:dyDescent="0.25">
      <c r="B113" s="81" t="s">
        <v>1101</v>
      </c>
      <c r="C113" s="235">
        <v>37518</v>
      </c>
      <c r="D113" s="79">
        <v>26314.81</v>
      </c>
      <c r="E113" s="79">
        <v>835.19</v>
      </c>
      <c r="F113" s="82" t="s">
        <v>995</v>
      </c>
      <c r="G113" s="82">
        <v>6.3650999999999999E-2</v>
      </c>
      <c r="H113" s="82" t="s">
        <v>917</v>
      </c>
      <c r="I113" s="77"/>
      <c r="J113" s="77"/>
      <c r="K113" s="242"/>
      <c r="L113" s="243"/>
      <c r="M113" s="244"/>
      <c r="N113" s="244"/>
      <c r="O113" s="243"/>
      <c r="P113" s="245"/>
      <c r="Q113" s="243"/>
      <c r="U113" s="237"/>
      <c r="V113" s="237"/>
    </row>
    <row r="114" spans="2:22" ht="15" x14ac:dyDescent="0.25">
      <c r="B114" s="81" t="s">
        <v>1102</v>
      </c>
      <c r="C114" s="235">
        <v>37532</v>
      </c>
      <c r="D114" s="79">
        <v>0</v>
      </c>
      <c r="E114" s="79">
        <v>0</v>
      </c>
      <c r="F114" s="82" t="s">
        <v>995</v>
      </c>
      <c r="G114" s="82" t="s">
        <v>995</v>
      </c>
      <c r="H114" s="82" t="s">
        <v>917</v>
      </c>
      <c r="I114" s="77"/>
      <c r="J114" s="77"/>
      <c r="K114" s="242"/>
      <c r="L114" s="243"/>
      <c r="M114" s="243"/>
      <c r="N114" s="244"/>
      <c r="O114" s="243"/>
      <c r="P114" s="243"/>
      <c r="Q114" s="243"/>
      <c r="U114" s="237"/>
      <c r="V114" s="237"/>
    </row>
    <row r="115" spans="2:22" ht="15" x14ac:dyDescent="0.25">
      <c r="B115" s="81" t="s">
        <v>1103</v>
      </c>
      <c r="C115" s="235">
        <v>37546</v>
      </c>
      <c r="D115" s="79">
        <v>19144.325000000001</v>
      </c>
      <c r="E115" s="79">
        <v>605.67499999999995</v>
      </c>
      <c r="F115" s="82" t="s">
        <v>1029</v>
      </c>
      <c r="G115" s="82">
        <v>6.3448000000000004E-2</v>
      </c>
      <c r="H115" s="82" t="s">
        <v>1057</v>
      </c>
      <c r="I115" s="77"/>
      <c r="J115" s="77"/>
      <c r="K115" s="242"/>
      <c r="L115" s="243"/>
      <c r="M115" s="244"/>
      <c r="N115" s="244"/>
      <c r="O115" s="243"/>
      <c r="P115" s="245"/>
      <c r="Q115" s="243"/>
      <c r="U115" s="237"/>
      <c r="V115" s="237"/>
    </row>
    <row r="116" spans="2:22" ht="15" x14ac:dyDescent="0.25">
      <c r="B116" s="81" t="s">
        <v>1104</v>
      </c>
      <c r="C116" s="235">
        <v>37560</v>
      </c>
      <c r="D116" s="79">
        <v>37434.870000000003</v>
      </c>
      <c r="E116" s="79">
        <v>2565.13</v>
      </c>
      <c r="F116" s="82" t="s">
        <v>1029</v>
      </c>
      <c r="G116" s="82" t="s">
        <v>918</v>
      </c>
      <c r="H116" s="82">
        <v>6.8710999999999994E-2</v>
      </c>
      <c r="I116" s="77"/>
      <c r="J116" s="77"/>
      <c r="K116" s="242"/>
      <c r="L116" s="243"/>
      <c r="M116" s="244"/>
      <c r="N116" s="244"/>
      <c r="O116" s="243"/>
      <c r="P116" s="243"/>
      <c r="Q116" s="245"/>
      <c r="U116" s="237"/>
      <c r="V116" s="237"/>
    </row>
    <row r="117" spans="2:22" ht="15" x14ac:dyDescent="0.25">
      <c r="B117" s="81" t="s">
        <v>1105</v>
      </c>
      <c r="C117" s="235">
        <v>37574</v>
      </c>
      <c r="D117" s="79">
        <v>20936.25</v>
      </c>
      <c r="E117" s="79">
        <v>663.75</v>
      </c>
      <c r="F117" s="82" t="s">
        <v>1029</v>
      </c>
      <c r="G117" s="82">
        <v>6.3580999999999999E-2</v>
      </c>
      <c r="H117" s="82" t="s">
        <v>1057</v>
      </c>
      <c r="I117" s="77"/>
      <c r="J117" s="77"/>
      <c r="K117" s="242"/>
      <c r="L117" s="243"/>
      <c r="M117" s="244"/>
      <c r="N117" s="244"/>
      <c r="O117" s="243"/>
      <c r="P117" s="245"/>
      <c r="Q117" s="243"/>
      <c r="U117" s="237"/>
      <c r="V117" s="237"/>
    </row>
    <row r="118" spans="2:22" ht="15" x14ac:dyDescent="0.25">
      <c r="B118" s="81" t="s">
        <v>1106</v>
      </c>
      <c r="C118" s="235">
        <v>37588</v>
      </c>
      <c r="D118" s="79">
        <v>24468.994999999999</v>
      </c>
      <c r="E118" s="79">
        <v>581.005</v>
      </c>
      <c r="F118" s="82" t="s">
        <v>1029</v>
      </c>
      <c r="G118" s="82">
        <v>4.7620000000000003E-2</v>
      </c>
      <c r="H118" s="82" t="s">
        <v>1057</v>
      </c>
      <c r="I118" s="77"/>
      <c r="J118" s="77"/>
      <c r="K118" s="242"/>
      <c r="L118" s="243"/>
      <c r="M118" s="247"/>
      <c r="N118" s="244"/>
      <c r="O118" s="243"/>
      <c r="P118" s="246"/>
      <c r="Q118" s="243"/>
      <c r="U118" s="237"/>
      <c r="V118" s="237"/>
    </row>
    <row r="119" spans="2:22" ht="15" x14ac:dyDescent="0.25">
      <c r="B119" s="81" t="s">
        <v>1107</v>
      </c>
      <c r="C119" s="235">
        <v>37602</v>
      </c>
      <c r="D119" s="79">
        <v>12970.305</v>
      </c>
      <c r="E119" s="79">
        <v>279.69499999999999</v>
      </c>
      <c r="F119" s="82" t="s">
        <v>1029</v>
      </c>
      <c r="G119" s="82">
        <v>4.3247000000000001E-2</v>
      </c>
      <c r="H119" s="82" t="s">
        <v>1057</v>
      </c>
      <c r="I119" s="77"/>
      <c r="J119" s="77"/>
      <c r="K119" s="242"/>
      <c r="L119" s="243"/>
      <c r="M119" s="244"/>
      <c r="N119" s="244"/>
      <c r="O119" s="243"/>
      <c r="P119" s="245"/>
      <c r="Q119" s="243"/>
      <c r="U119" s="237"/>
      <c r="V119" s="237"/>
    </row>
    <row r="120" spans="2:22" ht="15" x14ac:dyDescent="0.25">
      <c r="B120" s="81" t="s">
        <v>1108</v>
      </c>
      <c r="C120" s="235">
        <v>37616</v>
      </c>
      <c r="D120" s="79">
        <v>19324.665000000001</v>
      </c>
      <c r="E120" s="79">
        <v>825.33500000000004</v>
      </c>
      <c r="F120" s="82">
        <v>3.9019999999999999E-2</v>
      </c>
      <c r="G120" s="82" t="s">
        <v>918</v>
      </c>
      <c r="H120" s="82">
        <v>4.3596999999999997E-2</v>
      </c>
      <c r="I120" s="77"/>
      <c r="J120" s="77"/>
      <c r="K120" s="242"/>
      <c r="L120" s="243"/>
      <c r="M120" s="244"/>
      <c r="N120" s="244"/>
      <c r="O120" s="246"/>
      <c r="P120" s="243"/>
      <c r="Q120" s="245"/>
      <c r="U120" s="237"/>
      <c r="V120" s="237"/>
    </row>
    <row r="121" spans="2:22" ht="15" x14ac:dyDescent="0.25">
      <c r="B121" s="81" t="s">
        <v>1109</v>
      </c>
      <c r="C121" s="235">
        <v>37630</v>
      </c>
      <c r="D121" s="79">
        <v>33164.535000000003</v>
      </c>
      <c r="E121" s="79">
        <v>635.46500000000003</v>
      </c>
      <c r="F121" s="82" t="s">
        <v>1029</v>
      </c>
      <c r="G121" s="82">
        <v>3.8427000000000003E-2</v>
      </c>
      <c r="H121" s="82" t="s">
        <v>1057</v>
      </c>
      <c r="I121" s="77"/>
      <c r="J121" s="77"/>
      <c r="K121" s="242"/>
      <c r="L121" s="243"/>
      <c r="M121" s="244"/>
      <c r="N121" s="244"/>
      <c r="O121" s="243"/>
      <c r="P121" s="245"/>
      <c r="Q121" s="243"/>
      <c r="U121" s="237"/>
      <c r="V121" s="237"/>
    </row>
    <row r="122" spans="2:22" ht="15" x14ac:dyDescent="0.25">
      <c r="B122" s="81" t="s">
        <v>1110</v>
      </c>
      <c r="C122" s="235">
        <v>37644</v>
      </c>
      <c r="D122" s="79">
        <v>27601.976360000001</v>
      </c>
      <c r="E122" s="79">
        <v>953.62360000000001</v>
      </c>
      <c r="F122" s="82">
        <v>3.1754999999999999E-2</v>
      </c>
      <c r="G122" s="82" t="s">
        <v>918</v>
      </c>
      <c r="H122" s="82">
        <v>3.6318000000000003E-2</v>
      </c>
      <c r="I122" s="77"/>
      <c r="J122" s="77"/>
      <c r="K122" s="242"/>
      <c r="L122" s="243"/>
      <c r="M122" s="244"/>
      <c r="N122" s="244"/>
      <c r="O122" s="245"/>
      <c r="P122" s="243"/>
      <c r="Q122" s="245"/>
      <c r="U122" s="237"/>
      <c r="V122" s="237"/>
    </row>
    <row r="123" spans="2:22" ht="15" x14ac:dyDescent="0.25">
      <c r="B123" s="81" t="s">
        <v>1111</v>
      </c>
      <c r="C123" s="235">
        <v>37658</v>
      </c>
      <c r="D123" s="79">
        <v>43925.3675</v>
      </c>
      <c r="E123" s="79">
        <v>699.63250000000005</v>
      </c>
      <c r="F123" s="82" t="s">
        <v>1029</v>
      </c>
      <c r="G123" s="82">
        <v>3.1942999999999999E-2</v>
      </c>
      <c r="H123" s="82" t="s">
        <v>1057</v>
      </c>
      <c r="I123" s="77"/>
      <c r="J123" s="77"/>
      <c r="K123" s="242"/>
      <c r="L123" s="243"/>
      <c r="M123" s="244"/>
      <c r="N123" s="244"/>
      <c r="O123" s="243"/>
      <c r="P123" s="245"/>
      <c r="Q123" s="243"/>
      <c r="U123" s="237"/>
      <c r="V123" s="237"/>
    </row>
    <row r="124" spans="2:22" ht="15" x14ac:dyDescent="0.25">
      <c r="B124" s="81" t="s">
        <v>1112</v>
      </c>
      <c r="C124" s="235">
        <v>37672</v>
      </c>
      <c r="D124" s="79">
        <v>9887.6375000000007</v>
      </c>
      <c r="E124" s="79">
        <v>212.36250000000001</v>
      </c>
      <c r="F124" s="82">
        <v>3.1725000000000003E-2</v>
      </c>
      <c r="G124" s="82" t="s">
        <v>918</v>
      </c>
      <c r="H124" s="82">
        <v>3.6012000000000002E-2</v>
      </c>
      <c r="I124" s="77"/>
      <c r="J124" s="77"/>
      <c r="K124" s="242"/>
      <c r="L124" s="243"/>
      <c r="M124" s="244"/>
      <c r="N124" s="244"/>
      <c r="O124" s="245"/>
      <c r="P124" s="243"/>
      <c r="Q124" s="245"/>
      <c r="U124" s="237"/>
      <c r="V124" s="237"/>
    </row>
    <row r="125" spans="2:22" ht="15" x14ac:dyDescent="0.25">
      <c r="B125" s="81" t="s">
        <v>1113</v>
      </c>
      <c r="C125" s="235">
        <v>37686</v>
      </c>
      <c r="D125" s="79">
        <v>30333.65</v>
      </c>
      <c r="E125" s="79">
        <v>316.64999999999998</v>
      </c>
      <c r="F125" s="82" t="s">
        <v>1029</v>
      </c>
      <c r="G125" s="82">
        <v>2.0915E-2</v>
      </c>
      <c r="H125" s="82" t="s">
        <v>1057</v>
      </c>
      <c r="I125" s="77"/>
      <c r="J125" s="77"/>
      <c r="K125" s="242"/>
      <c r="L125" s="243"/>
      <c r="M125" s="244"/>
      <c r="N125" s="244"/>
      <c r="O125" s="243"/>
      <c r="P125" s="245"/>
      <c r="Q125" s="243"/>
      <c r="U125" s="237"/>
      <c r="V125" s="237"/>
    </row>
    <row r="126" spans="2:22" ht="15" x14ac:dyDescent="0.25">
      <c r="B126" s="81" t="s">
        <v>1114</v>
      </c>
      <c r="C126" s="235">
        <v>37700</v>
      </c>
      <c r="D126" s="79">
        <v>40237.067499999997</v>
      </c>
      <c r="E126" s="79">
        <v>687.9325</v>
      </c>
      <c r="F126" s="82">
        <v>1.9604E-2</v>
      </c>
      <c r="G126" s="82" t="s">
        <v>918</v>
      </c>
      <c r="H126" s="82">
        <v>2.6588000000000001E-2</v>
      </c>
      <c r="I126" s="77"/>
      <c r="J126" s="77"/>
      <c r="K126" s="242"/>
      <c r="L126" s="243"/>
      <c r="M126" s="244"/>
      <c r="N126" s="244"/>
      <c r="O126" s="245"/>
      <c r="P126" s="243"/>
      <c r="Q126" s="245"/>
      <c r="U126" s="237"/>
      <c r="V126" s="237"/>
    </row>
    <row r="127" spans="2:22" ht="15" x14ac:dyDescent="0.25">
      <c r="B127" s="81" t="s">
        <v>1115</v>
      </c>
      <c r="C127" s="235">
        <v>37714</v>
      </c>
      <c r="D127" s="79">
        <v>4116.3599999999997</v>
      </c>
      <c r="E127" s="79">
        <v>33.64</v>
      </c>
      <c r="F127" s="82" t="s">
        <v>1029</v>
      </c>
      <c r="G127" s="82">
        <v>1.6389000000000001E-2</v>
      </c>
      <c r="H127" s="82" t="s">
        <v>1057</v>
      </c>
      <c r="I127" s="77"/>
      <c r="J127" s="77"/>
      <c r="K127" s="242"/>
      <c r="L127" s="243"/>
      <c r="M127" s="244"/>
      <c r="N127" s="244"/>
      <c r="O127" s="243"/>
      <c r="P127" s="245"/>
      <c r="Q127" s="243"/>
      <c r="U127" s="237"/>
      <c r="V127" s="237"/>
    </row>
    <row r="128" spans="2:22" ht="15" x14ac:dyDescent="0.25">
      <c r="B128" s="81" t="s">
        <v>1116</v>
      </c>
      <c r="C128" s="235">
        <v>37728</v>
      </c>
      <c r="D128" s="79">
        <v>24308.646000000001</v>
      </c>
      <c r="E128" s="79">
        <v>621.35400000000004</v>
      </c>
      <c r="F128" s="82">
        <v>1.6574999999999999E-2</v>
      </c>
      <c r="G128" s="82" t="s">
        <v>918</v>
      </c>
      <c r="H128" s="82">
        <v>2.6086999999999999E-2</v>
      </c>
      <c r="I128" s="77"/>
      <c r="J128" s="77"/>
      <c r="K128" s="242"/>
      <c r="L128" s="243"/>
      <c r="M128" s="244"/>
      <c r="N128" s="244"/>
      <c r="O128" s="245"/>
      <c r="P128" s="243"/>
      <c r="Q128" s="245"/>
      <c r="U128" s="237"/>
      <c r="V128" s="237"/>
    </row>
    <row r="129" spans="2:22" ht="15" x14ac:dyDescent="0.25">
      <c r="B129" s="81" t="s">
        <v>1117</v>
      </c>
      <c r="C129" s="235">
        <v>37743</v>
      </c>
      <c r="D129" s="79">
        <v>12100.75</v>
      </c>
      <c r="E129" s="79">
        <v>99.25</v>
      </c>
      <c r="F129" s="82" t="s">
        <v>1029</v>
      </c>
      <c r="G129" s="82">
        <v>1.6539999999999999E-2</v>
      </c>
      <c r="H129" s="82" t="s">
        <v>1057</v>
      </c>
      <c r="I129" s="77"/>
      <c r="J129" s="77"/>
      <c r="K129" s="242"/>
      <c r="L129" s="243"/>
      <c r="M129" s="244"/>
      <c r="N129" s="244"/>
      <c r="O129" s="243"/>
      <c r="P129" s="246"/>
      <c r="Q129" s="243"/>
      <c r="U129" s="237"/>
      <c r="V129" s="237"/>
    </row>
    <row r="130" spans="2:22" ht="15" x14ac:dyDescent="0.25">
      <c r="B130" s="81" t="s">
        <v>1118</v>
      </c>
      <c r="C130" s="235">
        <v>37757</v>
      </c>
      <c r="D130" s="79">
        <v>40882.173499999997</v>
      </c>
      <c r="E130" s="79">
        <v>1047.8264999999999</v>
      </c>
      <c r="F130" s="82" t="s">
        <v>995</v>
      </c>
      <c r="G130" s="82" t="s">
        <v>918</v>
      </c>
      <c r="H130" s="82">
        <v>2.5772E-2</v>
      </c>
      <c r="I130" s="77"/>
      <c r="J130" s="77"/>
      <c r="K130" s="242"/>
      <c r="L130" s="243"/>
      <c r="M130" s="244"/>
      <c r="N130" s="244"/>
      <c r="O130" s="243"/>
      <c r="P130" s="243"/>
      <c r="Q130" s="245"/>
      <c r="U130" s="237"/>
      <c r="V130" s="237"/>
    </row>
    <row r="131" spans="2:22" ht="15" x14ac:dyDescent="0.25">
      <c r="B131" s="81" t="s">
        <v>1119</v>
      </c>
      <c r="C131" s="235">
        <v>37770</v>
      </c>
      <c r="D131" s="79">
        <v>23489.29</v>
      </c>
      <c r="E131" s="79">
        <v>210.71</v>
      </c>
      <c r="F131" s="82" t="s">
        <v>1029</v>
      </c>
      <c r="G131" s="82">
        <v>1.7989999999999999E-2</v>
      </c>
      <c r="H131" s="82" t="s">
        <v>1057</v>
      </c>
      <c r="I131" s="77"/>
      <c r="J131" s="77"/>
      <c r="K131" s="242"/>
      <c r="L131" s="243"/>
      <c r="M131" s="244"/>
      <c r="N131" s="244"/>
      <c r="O131" s="243"/>
      <c r="P131" s="246"/>
      <c r="Q131" s="243"/>
      <c r="U131" s="237"/>
      <c r="V131" s="237"/>
    </row>
    <row r="132" spans="2:22" ht="15" x14ac:dyDescent="0.25">
      <c r="B132" s="81" t="s">
        <v>1120</v>
      </c>
      <c r="C132" s="235">
        <v>37784</v>
      </c>
      <c r="D132" s="79">
        <v>25403.200000000001</v>
      </c>
      <c r="E132" s="79">
        <v>596.79999999999995</v>
      </c>
      <c r="F132" s="82" t="s">
        <v>995</v>
      </c>
      <c r="G132" s="82" t="s">
        <v>918</v>
      </c>
      <c r="H132" s="82">
        <v>2.3557999999999999E-2</v>
      </c>
      <c r="I132" s="77"/>
      <c r="J132" s="77"/>
      <c r="K132" s="242"/>
      <c r="L132" s="243"/>
      <c r="M132" s="247"/>
      <c r="N132" s="244"/>
      <c r="O132" s="243"/>
      <c r="P132" s="243"/>
      <c r="Q132" s="245"/>
      <c r="U132" s="237"/>
      <c r="V132" s="237"/>
    </row>
    <row r="133" spans="2:22" ht="15" x14ac:dyDescent="0.25">
      <c r="B133" s="81" t="s">
        <v>1121</v>
      </c>
      <c r="C133" s="235">
        <v>37798</v>
      </c>
      <c r="D133" s="79">
        <v>1487.65</v>
      </c>
      <c r="E133" s="79">
        <v>12.35</v>
      </c>
      <c r="F133" s="82" t="s">
        <v>1029</v>
      </c>
      <c r="G133" s="82">
        <v>1.6558E-2</v>
      </c>
      <c r="H133" s="82" t="s">
        <v>1057</v>
      </c>
      <c r="I133" s="77"/>
      <c r="J133" s="77"/>
      <c r="K133" s="242"/>
      <c r="L133" s="243"/>
      <c r="M133" s="244"/>
      <c r="N133" s="244"/>
      <c r="O133" s="243"/>
      <c r="P133" s="245"/>
      <c r="Q133" s="243"/>
      <c r="U133" s="237"/>
      <c r="V133" s="237"/>
    </row>
    <row r="134" spans="2:22" ht="15" x14ac:dyDescent="0.25">
      <c r="B134" s="81" t="s">
        <v>1122</v>
      </c>
      <c r="C134" s="235">
        <v>37812</v>
      </c>
      <c r="D134" s="79">
        <v>75718.12</v>
      </c>
      <c r="E134" s="79">
        <v>1481.88</v>
      </c>
      <c r="F134" s="82">
        <v>1.6574999999999999E-2</v>
      </c>
      <c r="G134" s="82" t="s">
        <v>918</v>
      </c>
      <c r="H134" s="82">
        <v>2.1482999999999999E-2</v>
      </c>
      <c r="I134" s="77"/>
      <c r="J134" s="77"/>
      <c r="K134" s="242"/>
      <c r="L134" s="243"/>
      <c r="M134" s="244"/>
      <c r="N134" s="244"/>
      <c r="O134" s="245"/>
      <c r="P134" s="243"/>
      <c r="Q134" s="245"/>
      <c r="U134" s="237"/>
      <c r="V134" s="237"/>
    </row>
    <row r="135" spans="2:22" ht="15" x14ac:dyDescent="0.25">
      <c r="B135" s="81" t="s">
        <v>1123</v>
      </c>
      <c r="C135" s="235">
        <v>37826</v>
      </c>
      <c r="D135" s="79">
        <v>26937.264999999999</v>
      </c>
      <c r="E135" s="79">
        <v>162.73500000000001</v>
      </c>
      <c r="F135" s="82" t="s">
        <v>1029</v>
      </c>
      <c r="G135" s="82">
        <v>1.2116E-2</v>
      </c>
      <c r="H135" s="82" t="s">
        <v>1057</v>
      </c>
      <c r="I135" s="77"/>
      <c r="J135" s="77"/>
      <c r="K135" s="242"/>
      <c r="L135" s="243"/>
      <c r="M135" s="244"/>
      <c r="N135" s="244"/>
      <c r="O135" s="243"/>
      <c r="P135" s="245"/>
      <c r="Q135" s="243"/>
      <c r="U135" s="237"/>
      <c r="V135" s="237"/>
    </row>
    <row r="136" spans="2:22" ht="15" x14ac:dyDescent="0.25">
      <c r="B136" s="81" t="s">
        <v>1124</v>
      </c>
      <c r="C136" s="235">
        <v>37840</v>
      </c>
      <c r="D136" s="79">
        <v>51353.885000000002</v>
      </c>
      <c r="E136" s="79">
        <v>596.11500000000001</v>
      </c>
      <c r="F136" s="82">
        <v>9.9489999999999995E-3</v>
      </c>
      <c r="G136" s="82" t="s">
        <v>918</v>
      </c>
      <c r="H136" s="82">
        <v>1.3963E-2</v>
      </c>
      <c r="I136" s="77"/>
      <c r="J136" s="77"/>
      <c r="K136" s="242"/>
      <c r="L136" s="243"/>
      <c r="M136" s="244"/>
      <c r="N136" s="244"/>
      <c r="O136" s="245"/>
      <c r="P136" s="243"/>
      <c r="Q136" s="245"/>
      <c r="U136" s="237"/>
      <c r="V136" s="237"/>
    </row>
    <row r="137" spans="2:22" ht="15" x14ac:dyDescent="0.25">
      <c r="B137" s="81" t="s">
        <v>1125</v>
      </c>
      <c r="C137" s="235">
        <v>37854</v>
      </c>
      <c r="D137" s="79">
        <v>36479.06</v>
      </c>
      <c r="E137" s="79">
        <v>220.94</v>
      </c>
      <c r="F137" s="82" t="s">
        <v>1029</v>
      </c>
      <c r="G137" s="82">
        <v>1.2147E-2</v>
      </c>
      <c r="H137" s="82" t="s">
        <v>1057</v>
      </c>
      <c r="I137" s="77"/>
      <c r="J137" s="77"/>
      <c r="K137" s="242"/>
      <c r="L137" s="243"/>
      <c r="M137" s="244"/>
      <c r="N137" s="244"/>
      <c r="O137" s="243"/>
      <c r="P137" s="245"/>
      <c r="Q137" s="243"/>
      <c r="U137" s="237"/>
      <c r="V137" s="237"/>
    </row>
    <row r="138" spans="2:22" ht="15" x14ac:dyDescent="0.25">
      <c r="B138" s="81" t="s">
        <v>1126</v>
      </c>
      <c r="C138" s="235">
        <v>37868</v>
      </c>
      <c r="D138" s="79">
        <v>19484.345000000001</v>
      </c>
      <c r="E138" s="79">
        <v>315.65499999999997</v>
      </c>
      <c r="F138" s="82">
        <v>1.3772E-2</v>
      </c>
      <c r="G138" s="82" t="s">
        <v>918</v>
      </c>
      <c r="H138" s="82">
        <v>1.9296000000000001E-2</v>
      </c>
      <c r="I138" s="77"/>
      <c r="J138" s="77"/>
      <c r="K138" s="242"/>
      <c r="L138" s="243"/>
      <c r="M138" s="244"/>
      <c r="N138" s="244"/>
      <c r="O138" s="245"/>
      <c r="P138" s="243"/>
      <c r="Q138" s="245"/>
      <c r="U138" s="237"/>
      <c r="V138" s="237"/>
    </row>
    <row r="139" spans="2:22" ht="15" x14ac:dyDescent="0.25">
      <c r="B139" s="81" t="s">
        <v>1127</v>
      </c>
      <c r="C139" s="235">
        <v>37882</v>
      </c>
      <c r="D139" s="79">
        <v>14434.325000000001</v>
      </c>
      <c r="E139" s="79">
        <v>115.675</v>
      </c>
      <c r="F139" s="82" t="s">
        <v>1029</v>
      </c>
      <c r="G139" s="82">
        <v>1.6071999999999999E-2</v>
      </c>
      <c r="H139" s="82" t="s">
        <v>1057</v>
      </c>
      <c r="I139" s="77"/>
      <c r="J139" s="77"/>
      <c r="K139" s="242"/>
      <c r="L139" s="243"/>
      <c r="M139" s="244"/>
      <c r="N139" s="244"/>
      <c r="O139" s="243"/>
      <c r="P139" s="245"/>
      <c r="Q139" s="243"/>
      <c r="U139" s="237"/>
      <c r="V139" s="237"/>
    </row>
    <row r="140" spans="2:22" ht="15" x14ac:dyDescent="0.25">
      <c r="B140" s="81" t="s">
        <v>1128</v>
      </c>
      <c r="C140" s="235">
        <v>37896</v>
      </c>
      <c r="D140" s="79">
        <v>1494.9</v>
      </c>
      <c r="E140" s="79">
        <v>5.0999999999999996</v>
      </c>
      <c r="F140" s="82">
        <v>1.465E-2</v>
      </c>
      <c r="G140" s="82" t="s">
        <v>918</v>
      </c>
      <c r="H140" s="82" t="s">
        <v>917</v>
      </c>
      <c r="I140" s="77"/>
      <c r="J140" s="77"/>
      <c r="K140" s="242"/>
      <c r="L140" s="243"/>
      <c r="M140" s="247"/>
      <c r="N140" s="244"/>
      <c r="O140" s="246"/>
      <c r="P140" s="243"/>
      <c r="Q140" s="243"/>
      <c r="U140" s="237"/>
      <c r="V140" s="237"/>
    </row>
    <row r="141" spans="2:22" ht="15" x14ac:dyDescent="0.25">
      <c r="B141" s="81" t="s">
        <v>1129</v>
      </c>
      <c r="C141" s="235">
        <v>37910</v>
      </c>
      <c r="D141" s="79">
        <v>0</v>
      </c>
      <c r="E141" s="79">
        <v>0</v>
      </c>
      <c r="F141" s="82" t="s">
        <v>1029</v>
      </c>
      <c r="G141" s="82" t="s">
        <v>995</v>
      </c>
      <c r="H141" s="82" t="s">
        <v>1057</v>
      </c>
      <c r="I141" s="77"/>
      <c r="J141" s="77"/>
      <c r="K141" s="242"/>
      <c r="L141" s="243"/>
      <c r="M141" s="243"/>
      <c r="N141" s="244"/>
      <c r="O141" s="243"/>
      <c r="P141" s="243"/>
      <c r="Q141" s="243"/>
      <c r="U141" s="237"/>
      <c r="V141" s="237"/>
    </row>
    <row r="142" spans="2:22" ht="15" x14ac:dyDescent="0.25">
      <c r="B142" s="81" t="s">
        <v>1130</v>
      </c>
      <c r="C142" s="235">
        <v>37924</v>
      </c>
      <c r="D142" s="79">
        <v>38469.42</v>
      </c>
      <c r="E142" s="79">
        <v>580.58000000000004</v>
      </c>
      <c r="F142" s="82">
        <v>1.4589E-2</v>
      </c>
      <c r="G142" s="82" t="s">
        <v>918</v>
      </c>
      <c r="H142" s="82">
        <v>1.9473000000000001E-2</v>
      </c>
      <c r="I142" s="77"/>
      <c r="J142" s="77"/>
      <c r="K142" s="242"/>
      <c r="L142" s="243"/>
      <c r="M142" s="244"/>
      <c r="N142" s="244"/>
      <c r="O142" s="245"/>
      <c r="P142" s="243"/>
      <c r="Q142" s="245"/>
      <c r="U142" s="237"/>
      <c r="V142" s="237"/>
    </row>
    <row r="143" spans="2:22" ht="15" x14ac:dyDescent="0.25">
      <c r="B143" s="81" t="s">
        <v>1131</v>
      </c>
      <c r="C143" s="235">
        <v>37938</v>
      </c>
      <c r="D143" s="79">
        <v>198.36</v>
      </c>
      <c r="E143" s="79">
        <v>1.64</v>
      </c>
      <c r="F143" s="82" t="s">
        <v>1029</v>
      </c>
      <c r="G143" s="82">
        <v>1.6580999999999999E-2</v>
      </c>
      <c r="H143" s="82" t="s">
        <v>1057</v>
      </c>
      <c r="I143" s="77"/>
      <c r="J143" s="77"/>
      <c r="K143" s="242"/>
      <c r="L143" s="243"/>
      <c r="M143" s="248"/>
      <c r="N143" s="244"/>
      <c r="O143" s="243"/>
      <c r="P143" s="245"/>
      <c r="Q143" s="243"/>
      <c r="U143" s="237"/>
      <c r="V143" s="237"/>
    </row>
    <row r="144" spans="2:22" ht="15" x14ac:dyDescent="0.25">
      <c r="B144" s="81" t="s">
        <v>1132</v>
      </c>
      <c r="C144" s="235">
        <v>37956</v>
      </c>
      <c r="D144" s="79">
        <v>196.16</v>
      </c>
      <c r="E144" s="79">
        <v>3.84</v>
      </c>
      <c r="F144" s="82" t="s">
        <v>995</v>
      </c>
      <c r="G144" s="82" t="s">
        <v>918</v>
      </c>
      <c r="H144" s="82">
        <v>1.9848000000000001E-2</v>
      </c>
      <c r="I144" s="77"/>
      <c r="J144" s="77"/>
      <c r="K144" s="242"/>
      <c r="L144" s="243"/>
      <c r="M144" s="248"/>
      <c r="N144" s="244"/>
      <c r="O144" s="243"/>
      <c r="P144" s="243"/>
      <c r="Q144" s="245"/>
      <c r="U144" s="237"/>
      <c r="V144" s="237"/>
    </row>
    <row r="145" spans="2:22" ht="15" x14ac:dyDescent="0.25">
      <c r="B145" s="81" t="s">
        <v>1133</v>
      </c>
      <c r="C145" s="235">
        <v>37966</v>
      </c>
      <c r="D145" s="79">
        <v>297.56</v>
      </c>
      <c r="E145" s="79">
        <v>2.44</v>
      </c>
      <c r="F145" s="82" t="s">
        <v>1029</v>
      </c>
      <c r="G145" s="82">
        <v>1.6445000000000001E-2</v>
      </c>
      <c r="H145" s="82" t="s">
        <v>1057</v>
      </c>
      <c r="I145" s="77"/>
      <c r="J145" s="77"/>
      <c r="K145" s="242"/>
      <c r="L145" s="243"/>
      <c r="M145" s="248"/>
      <c r="N145" s="244"/>
      <c r="O145" s="243"/>
      <c r="P145" s="245"/>
      <c r="Q145" s="243"/>
      <c r="U145" s="237"/>
      <c r="V145" s="237"/>
    </row>
    <row r="146" spans="2:22" ht="15" x14ac:dyDescent="0.25">
      <c r="B146" s="81" t="s">
        <v>1134</v>
      </c>
      <c r="C146" s="235">
        <v>37981</v>
      </c>
      <c r="D146" s="79">
        <v>196.12</v>
      </c>
      <c r="E146" s="79">
        <v>3.88</v>
      </c>
      <c r="F146" s="82" t="s">
        <v>995</v>
      </c>
      <c r="G146" s="82" t="s">
        <v>918</v>
      </c>
      <c r="H146" s="82">
        <v>1.9893000000000001E-2</v>
      </c>
      <c r="I146" s="77"/>
      <c r="J146" s="77"/>
      <c r="K146" s="242"/>
      <c r="L146" s="243"/>
      <c r="M146" s="248"/>
      <c r="N146" s="244"/>
      <c r="O146" s="243"/>
      <c r="P146" s="243"/>
      <c r="Q146" s="245"/>
      <c r="U146" s="237"/>
      <c r="V146" s="237"/>
    </row>
    <row r="147" spans="2:22" ht="15" x14ac:dyDescent="0.25">
      <c r="B147" s="81" t="s">
        <v>1135</v>
      </c>
      <c r="C147" s="235">
        <v>37994</v>
      </c>
      <c r="D147" s="79">
        <v>8232.56</v>
      </c>
      <c r="E147" s="79">
        <v>67.44</v>
      </c>
      <c r="F147" s="82" t="s">
        <v>1029</v>
      </c>
      <c r="G147" s="82">
        <v>1.6428999999999999E-2</v>
      </c>
      <c r="H147" s="82" t="s">
        <v>1057</v>
      </c>
      <c r="I147" s="77"/>
      <c r="J147" s="77"/>
      <c r="K147" s="242"/>
      <c r="L147" s="243"/>
      <c r="M147" s="244"/>
      <c r="N147" s="244"/>
      <c r="O147" s="243"/>
      <c r="P147" s="245"/>
      <c r="Q147" s="243"/>
      <c r="U147" s="237"/>
      <c r="V147" s="237"/>
    </row>
    <row r="148" spans="2:22" ht="15" x14ac:dyDescent="0.25">
      <c r="B148" s="81" t="s">
        <v>1136</v>
      </c>
      <c r="C148" s="235">
        <v>38008</v>
      </c>
      <c r="D148" s="79">
        <v>9918.8700000000008</v>
      </c>
      <c r="E148" s="79">
        <v>81.13</v>
      </c>
      <c r="F148" s="82">
        <v>1.4762000000000001E-2</v>
      </c>
      <c r="G148" s="82" t="s">
        <v>918</v>
      </c>
      <c r="H148" s="82">
        <v>1.9571000000000002E-2</v>
      </c>
      <c r="I148" s="77"/>
      <c r="J148" s="77"/>
      <c r="K148" s="242"/>
      <c r="L148" s="243"/>
      <c r="M148" s="244"/>
      <c r="N148" s="244"/>
      <c r="O148" s="245"/>
      <c r="P148" s="243"/>
      <c r="Q148" s="245"/>
      <c r="U148" s="237"/>
      <c r="V148" s="237"/>
    </row>
    <row r="149" spans="2:22" ht="15" x14ac:dyDescent="0.25">
      <c r="B149" s="81" t="s">
        <v>1137</v>
      </c>
      <c r="C149" s="235">
        <v>38029</v>
      </c>
      <c r="D149" s="79">
        <v>29324.504499999999</v>
      </c>
      <c r="E149" s="79">
        <v>235.49549999999999</v>
      </c>
      <c r="F149" s="82" t="s">
        <v>1029</v>
      </c>
      <c r="G149" s="82">
        <v>1.6750000000000001E-2</v>
      </c>
      <c r="H149" s="82" t="s">
        <v>1057</v>
      </c>
      <c r="I149" s="77"/>
      <c r="J149" s="77"/>
      <c r="K149" s="242"/>
      <c r="L149" s="243"/>
      <c r="M149" s="247"/>
      <c r="N149" s="244"/>
      <c r="O149" s="243"/>
      <c r="P149" s="246"/>
      <c r="Q149" s="243"/>
      <c r="U149" s="237"/>
      <c r="V149" s="237"/>
    </row>
    <row r="150" spans="2:22" ht="15" x14ac:dyDescent="0.25">
      <c r="B150" s="81" t="s">
        <v>1138</v>
      </c>
      <c r="C150" s="235">
        <v>38036</v>
      </c>
      <c r="D150" s="79">
        <v>39155.665000000001</v>
      </c>
      <c r="E150" s="79">
        <v>394.33499999999998</v>
      </c>
      <c r="F150" s="82">
        <v>1.4914E-2</v>
      </c>
      <c r="G150" s="82" t="s">
        <v>918</v>
      </c>
      <c r="H150" s="82">
        <v>1.9748000000000002E-2</v>
      </c>
      <c r="I150" s="77"/>
      <c r="J150" s="77"/>
      <c r="K150" s="242"/>
      <c r="L150" s="243"/>
      <c r="M150" s="244"/>
      <c r="N150" s="244"/>
      <c r="O150" s="245"/>
      <c r="P150" s="243"/>
      <c r="Q150" s="245"/>
      <c r="U150" s="237"/>
      <c r="V150" s="237"/>
    </row>
    <row r="151" spans="2:22" ht="15" x14ac:dyDescent="0.25">
      <c r="B151" s="81" t="s">
        <v>1139</v>
      </c>
      <c r="C151" s="235">
        <v>38050</v>
      </c>
      <c r="D151" s="79">
        <v>18276.829000000002</v>
      </c>
      <c r="E151" s="79">
        <v>158.17099999999999</v>
      </c>
      <c r="F151" s="82" t="s">
        <v>1029</v>
      </c>
      <c r="G151" s="82">
        <v>1.7356E-2</v>
      </c>
      <c r="H151" s="82" t="s">
        <v>1057</v>
      </c>
      <c r="I151" s="77"/>
      <c r="J151" s="77"/>
      <c r="K151" s="242"/>
      <c r="L151" s="243"/>
      <c r="M151" s="244"/>
      <c r="N151" s="244"/>
      <c r="O151" s="243"/>
      <c r="P151" s="245"/>
      <c r="Q151" s="243"/>
      <c r="U151" s="237"/>
      <c r="V151" s="237"/>
    </row>
    <row r="152" spans="2:22" ht="15" x14ac:dyDescent="0.25">
      <c r="B152" s="81" t="s">
        <v>1140</v>
      </c>
      <c r="C152" s="235">
        <v>38064</v>
      </c>
      <c r="D152" s="79">
        <v>41124.519999999997</v>
      </c>
      <c r="E152" s="79">
        <v>475.48</v>
      </c>
      <c r="F152" s="82">
        <v>1.5240999999999999E-2</v>
      </c>
      <c r="G152" s="82" t="s">
        <v>918</v>
      </c>
      <c r="H152" s="82">
        <v>1.9962000000000001E-2</v>
      </c>
      <c r="I152" s="77"/>
      <c r="J152" s="77"/>
      <c r="K152" s="242"/>
      <c r="L152" s="243"/>
      <c r="M152" s="244"/>
      <c r="N152" s="244"/>
      <c r="O152" s="245"/>
      <c r="P152" s="243"/>
      <c r="Q152" s="245"/>
      <c r="U152" s="237"/>
      <c r="V152" s="237"/>
    </row>
    <row r="153" spans="2:22" ht="15" x14ac:dyDescent="0.25">
      <c r="B153" s="81" t="s">
        <v>1141</v>
      </c>
      <c r="C153" s="235">
        <v>38078</v>
      </c>
      <c r="D153" s="79">
        <v>20500.728500000001</v>
      </c>
      <c r="E153" s="79">
        <v>184.2715</v>
      </c>
      <c r="F153" s="82" t="s">
        <v>1029</v>
      </c>
      <c r="G153" s="82">
        <v>1.8026E-2</v>
      </c>
      <c r="H153" s="82" t="s">
        <v>1057</v>
      </c>
      <c r="I153" s="77"/>
      <c r="J153" s="77"/>
      <c r="K153" s="242"/>
      <c r="L153" s="243"/>
      <c r="M153" s="244"/>
      <c r="N153" s="244"/>
      <c r="O153" s="243"/>
      <c r="P153" s="245"/>
      <c r="Q153" s="243"/>
      <c r="U153" s="237"/>
      <c r="V153" s="237"/>
    </row>
    <row r="154" spans="2:22" ht="15" x14ac:dyDescent="0.25">
      <c r="B154" s="81" t="s">
        <v>1142</v>
      </c>
      <c r="C154" s="235">
        <v>38092</v>
      </c>
      <c r="D154" s="79">
        <v>16814.939999999999</v>
      </c>
      <c r="E154" s="79">
        <v>335.06</v>
      </c>
      <c r="F154" s="82">
        <v>1.6136999999999999E-2</v>
      </c>
      <c r="G154" s="82" t="s">
        <v>918</v>
      </c>
      <c r="H154" s="82">
        <v>2.0684999999999999E-2</v>
      </c>
      <c r="I154" s="77"/>
      <c r="J154" s="77"/>
      <c r="K154" s="242"/>
      <c r="L154" s="243"/>
      <c r="M154" s="244"/>
      <c r="N154" s="244"/>
      <c r="O154" s="245"/>
      <c r="P154" s="243"/>
      <c r="Q154" s="245"/>
      <c r="U154" s="237"/>
      <c r="V154" s="237"/>
    </row>
    <row r="155" spans="2:22" ht="15" x14ac:dyDescent="0.25">
      <c r="B155" s="81" t="s">
        <v>1143</v>
      </c>
      <c r="C155" s="235">
        <v>38106</v>
      </c>
      <c r="D155" s="79">
        <v>990.9</v>
      </c>
      <c r="E155" s="79">
        <v>9.1</v>
      </c>
      <c r="F155" s="82" t="s">
        <v>1029</v>
      </c>
      <c r="G155" s="82">
        <v>1.8418E-2</v>
      </c>
      <c r="H155" s="82" t="s">
        <v>1057</v>
      </c>
      <c r="I155" s="77"/>
      <c r="J155" s="77"/>
      <c r="K155" s="242"/>
      <c r="L155" s="243"/>
      <c r="M155" s="247"/>
      <c r="N155" s="244"/>
      <c r="O155" s="243"/>
      <c r="P155" s="245"/>
      <c r="Q155" s="243"/>
      <c r="U155" s="237"/>
      <c r="V155" s="237"/>
    </row>
    <row r="156" spans="2:22" ht="15" x14ac:dyDescent="0.25">
      <c r="B156" s="81" t="s">
        <v>1144</v>
      </c>
      <c r="C156" s="235">
        <v>38120</v>
      </c>
      <c r="D156" s="79">
        <v>57159.1325</v>
      </c>
      <c r="E156" s="79">
        <v>715.86749999999995</v>
      </c>
      <c r="F156" s="82">
        <v>1.7018999999999999E-2</v>
      </c>
      <c r="G156" s="82" t="s">
        <v>918</v>
      </c>
      <c r="H156" s="82">
        <v>2.1867000000000001E-2</v>
      </c>
      <c r="I156" s="77"/>
      <c r="J156" s="77"/>
      <c r="K156" s="242"/>
      <c r="L156" s="243"/>
      <c r="M156" s="244"/>
      <c r="N156" s="244"/>
      <c r="O156" s="245"/>
      <c r="P156" s="243"/>
      <c r="Q156" s="245"/>
      <c r="U156" s="237"/>
      <c r="V156" s="237"/>
    </row>
    <row r="157" spans="2:22" ht="15" x14ac:dyDescent="0.25">
      <c r="B157" s="81" t="s">
        <v>1145</v>
      </c>
      <c r="C157" s="235">
        <v>38134</v>
      </c>
      <c r="D157" s="79">
        <v>1583.61</v>
      </c>
      <c r="E157" s="79">
        <v>16.39</v>
      </c>
      <c r="F157" s="82" t="s">
        <v>1029</v>
      </c>
      <c r="G157" s="82">
        <v>2.0756E-2</v>
      </c>
      <c r="H157" s="82" t="s">
        <v>1057</v>
      </c>
      <c r="I157" s="77"/>
      <c r="J157" s="77"/>
      <c r="K157" s="242"/>
      <c r="L157" s="243"/>
      <c r="M157" s="244"/>
      <c r="N157" s="244"/>
      <c r="O157" s="243"/>
      <c r="P157" s="245"/>
      <c r="Q157" s="243"/>
      <c r="U157" s="237"/>
      <c r="V157" s="237"/>
    </row>
    <row r="158" spans="2:22" ht="15" x14ac:dyDescent="0.25">
      <c r="B158" s="81" t="s">
        <v>1146</v>
      </c>
      <c r="C158" s="235">
        <v>38148</v>
      </c>
      <c r="D158" s="79">
        <v>0</v>
      </c>
      <c r="E158" s="79">
        <v>0</v>
      </c>
      <c r="F158" s="82" t="s">
        <v>995</v>
      </c>
      <c r="G158" s="82" t="s">
        <v>918</v>
      </c>
      <c r="H158" s="82" t="s">
        <v>917</v>
      </c>
      <c r="I158" s="77"/>
      <c r="J158" s="77"/>
      <c r="K158" s="242"/>
      <c r="L158" s="243"/>
      <c r="M158" s="243"/>
      <c r="N158" s="244"/>
      <c r="O158" s="243"/>
      <c r="P158" s="243"/>
      <c r="Q158" s="243"/>
      <c r="U158" s="237"/>
      <c r="V158" s="237"/>
    </row>
    <row r="159" spans="2:22" ht="15" x14ac:dyDescent="0.25">
      <c r="B159" s="81" t="s">
        <v>1147</v>
      </c>
      <c r="C159" s="235">
        <v>38162</v>
      </c>
      <c r="D159" s="79">
        <v>0</v>
      </c>
      <c r="E159" s="79">
        <v>0</v>
      </c>
      <c r="F159" s="82" t="s">
        <v>1029</v>
      </c>
      <c r="G159" s="82" t="s">
        <v>995</v>
      </c>
      <c r="H159" s="82" t="s">
        <v>1057</v>
      </c>
      <c r="I159" s="77"/>
      <c r="J159" s="77"/>
      <c r="K159" s="242"/>
      <c r="L159" s="243"/>
      <c r="M159" s="243"/>
      <c r="N159" s="244"/>
      <c r="O159" s="243"/>
      <c r="P159" s="243"/>
      <c r="Q159" s="243"/>
      <c r="U159" s="237"/>
      <c r="V159" s="237"/>
    </row>
    <row r="160" spans="2:22" ht="15" x14ac:dyDescent="0.25">
      <c r="B160" s="81" t="s">
        <v>1148</v>
      </c>
      <c r="C160" s="235">
        <v>38176</v>
      </c>
      <c r="D160" s="79">
        <v>65185.55</v>
      </c>
      <c r="E160" s="79">
        <v>314.45</v>
      </c>
      <c r="F160" s="82">
        <v>2.0168999999999999E-2</v>
      </c>
      <c r="G160" s="82" t="s">
        <v>918</v>
      </c>
      <c r="H160" s="82">
        <v>2.6911999999999998E-2</v>
      </c>
      <c r="I160" s="77"/>
      <c r="J160" s="77"/>
      <c r="K160" s="242"/>
      <c r="L160" s="243"/>
      <c r="M160" s="244"/>
      <c r="N160" s="244"/>
      <c r="O160" s="245"/>
      <c r="P160" s="243"/>
      <c r="Q160" s="245"/>
      <c r="U160" s="237"/>
      <c r="V160" s="237"/>
    </row>
    <row r="161" spans="2:22" ht="15" x14ac:dyDescent="0.25">
      <c r="B161" s="81" t="s">
        <v>1149</v>
      </c>
      <c r="C161" s="235">
        <v>38190</v>
      </c>
      <c r="D161" s="79">
        <v>66908.3</v>
      </c>
      <c r="E161" s="79">
        <v>841.7</v>
      </c>
      <c r="F161" s="82" t="s">
        <v>1029</v>
      </c>
      <c r="G161" s="82">
        <v>2.5229000000000001E-2</v>
      </c>
      <c r="H161" s="82" t="s">
        <v>1057</v>
      </c>
      <c r="I161" s="77"/>
      <c r="J161" s="77"/>
      <c r="K161" s="242"/>
      <c r="L161" s="243"/>
      <c r="M161" s="247"/>
      <c r="N161" s="244"/>
      <c r="O161" s="243"/>
      <c r="P161" s="245"/>
      <c r="Q161" s="243"/>
      <c r="U161" s="237"/>
      <c r="V161" s="237"/>
    </row>
    <row r="162" spans="2:22" ht="15" x14ac:dyDescent="0.25">
      <c r="B162" s="81" t="s">
        <v>1150</v>
      </c>
      <c r="C162" s="235">
        <v>38204</v>
      </c>
      <c r="D162" s="79">
        <v>50888.514999999999</v>
      </c>
      <c r="E162" s="79">
        <v>261.48500000000001</v>
      </c>
      <c r="F162" s="82">
        <v>2.1260000000000001E-2</v>
      </c>
      <c r="G162" s="82" t="s">
        <v>918</v>
      </c>
      <c r="H162" s="82">
        <v>2.8336E-2</v>
      </c>
      <c r="I162" s="77"/>
      <c r="J162" s="77"/>
      <c r="K162" s="242"/>
      <c r="L162" s="243"/>
      <c r="M162" s="244"/>
      <c r="N162" s="244"/>
      <c r="O162" s="246"/>
      <c r="P162" s="243"/>
      <c r="Q162" s="245"/>
      <c r="U162" s="237"/>
      <c r="V162" s="237"/>
    </row>
    <row r="163" spans="2:22" ht="15" x14ac:dyDescent="0.25">
      <c r="B163" s="81" t="s">
        <v>1151</v>
      </c>
      <c r="C163" s="235">
        <v>38218</v>
      </c>
      <c r="D163" s="79">
        <v>46789.574999999997</v>
      </c>
      <c r="E163" s="79">
        <v>610.42499999999995</v>
      </c>
      <c r="F163" s="82" t="s">
        <v>1029</v>
      </c>
      <c r="G163" s="82">
        <v>2.6164E-2</v>
      </c>
      <c r="H163" s="82" t="s">
        <v>1057</v>
      </c>
      <c r="I163" s="77"/>
      <c r="J163" s="77"/>
      <c r="K163" s="242"/>
      <c r="L163" s="243"/>
      <c r="M163" s="244"/>
      <c r="N163" s="244"/>
      <c r="O163" s="243"/>
      <c r="P163" s="245"/>
      <c r="Q163" s="243"/>
      <c r="U163" s="237"/>
      <c r="V163" s="237"/>
    </row>
    <row r="164" spans="2:22" ht="15" x14ac:dyDescent="0.25">
      <c r="B164" s="81" t="s">
        <v>1152</v>
      </c>
      <c r="C164" s="235">
        <v>38232</v>
      </c>
      <c r="D164" s="79">
        <v>61055.087</v>
      </c>
      <c r="E164" s="79">
        <v>479.91300000000001</v>
      </c>
      <c r="F164" s="82">
        <v>2.2317E-2</v>
      </c>
      <c r="G164" s="82" t="s">
        <v>918</v>
      </c>
      <c r="H164" s="82">
        <v>2.9683999999999999E-2</v>
      </c>
      <c r="I164" s="77"/>
      <c r="J164" s="77"/>
      <c r="K164" s="242"/>
      <c r="L164" s="243"/>
      <c r="M164" s="244"/>
      <c r="N164" s="244"/>
      <c r="O164" s="245"/>
      <c r="P164" s="243"/>
      <c r="Q164" s="245"/>
      <c r="U164" s="237"/>
      <c r="V164" s="237"/>
    </row>
    <row r="165" spans="2:22" ht="15" x14ac:dyDescent="0.25">
      <c r="B165" s="81" t="s">
        <v>1153</v>
      </c>
      <c r="C165" s="235">
        <v>38246</v>
      </c>
      <c r="D165" s="79">
        <v>1083.7850000000001</v>
      </c>
      <c r="E165" s="79">
        <v>16.215</v>
      </c>
      <c r="F165" s="82" t="s">
        <v>1029</v>
      </c>
      <c r="G165" s="82">
        <v>3.0005E-2</v>
      </c>
      <c r="H165" s="82" t="s">
        <v>1057</v>
      </c>
      <c r="I165" s="77"/>
      <c r="J165" s="77"/>
      <c r="K165" s="242"/>
      <c r="L165" s="243"/>
      <c r="M165" s="244"/>
      <c r="N165" s="244"/>
      <c r="O165" s="243"/>
      <c r="P165" s="245"/>
      <c r="Q165" s="243"/>
      <c r="U165" s="237"/>
      <c r="V165" s="237"/>
    </row>
    <row r="166" spans="2:22" ht="15" x14ac:dyDescent="0.25">
      <c r="B166" s="81" t="s">
        <v>1154</v>
      </c>
      <c r="C166" s="235">
        <v>38260</v>
      </c>
      <c r="D166" s="79">
        <v>17332.435000000001</v>
      </c>
      <c r="E166" s="79">
        <v>117.565</v>
      </c>
      <c r="F166" s="82">
        <v>2.9474E-2</v>
      </c>
      <c r="G166" s="82" t="s">
        <v>918</v>
      </c>
      <c r="H166" s="82" t="s">
        <v>917</v>
      </c>
      <c r="I166" s="77"/>
      <c r="J166" s="77"/>
      <c r="K166" s="242"/>
      <c r="L166" s="243"/>
      <c r="M166" s="244"/>
      <c r="N166" s="244"/>
      <c r="O166" s="245"/>
      <c r="P166" s="243"/>
      <c r="Q166" s="243"/>
      <c r="U166" s="237"/>
      <c r="V166" s="237"/>
    </row>
    <row r="167" spans="2:22" ht="15" x14ac:dyDescent="0.25">
      <c r="B167" s="81" t="s">
        <v>1155</v>
      </c>
      <c r="C167" s="235">
        <v>38274</v>
      </c>
      <c r="D167" s="79">
        <v>1230.4349999999999</v>
      </c>
      <c r="E167" s="79">
        <v>19.565000000000001</v>
      </c>
      <c r="F167" s="82" t="s">
        <v>1029</v>
      </c>
      <c r="G167" s="82">
        <v>3.1889000000000001E-2</v>
      </c>
      <c r="H167" s="82" t="s">
        <v>1057</v>
      </c>
      <c r="I167" s="77"/>
      <c r="J167" s="77"/>
      <c r="K167" s="242"/>
      <c r="L167" s="243"/>
      <c r="M167" s="244"/>
      <c r="N167" s="244"/>
      <c r="O167" s="243"/>
      <c r="P167" s="245"/>
      <c r="Q167" s="243"/>
      <c r="U167" s="237"/>
      <c r="V167" s="237"/>
    </row>
    <row r="168" spans="2:22" ht="15" x14ac:dyDescent="0.25">
      <c r="B168" s="81" t="s">
        <v>1156</v>
      </c>
      <c r="C168" s="235">
        <v>38288</v>
      </c>
      <c r="D168" s="79">
        <v>20194.27</v>
      </c>
      <c r="E168" s="79">
        <v>155.72999999999999</v>
      </c>
      <c r="F168" s="82">
        <v>3.2228E-2</v>
      </c>
      <c r="G168" s="82" t="s">
        <v>918</v>
      </c>
      <c r="H168" s="82">
        <v>3.8419000000000002E-2</v>
      </c>
      <c r="I168" s="77"/>
      <c r="J168" s="77"/>
      <c r="K168" s="242"/>
      <c r="L168" s="243"/>
      <c r="M168" s="244"/>
      <c r="N168" s="244"/>
      <c r="O168" s="245"/>
      <c r="P168" s="243"/>
      <c r="Q168" s="245"/>
      <c r="U168" s="237"/>
      <c r="V168" s="237"/>
    </row>
    <row r="169" spans="2:22" ht="15" x14ac:dyDescent="0.25">
      <c r="B169" s="81" t="s">
        <v>1157</v>
      </c>
      <c r="C169" s="235">
        <v>38302</v>
      </c>
      <c r="D169" s="79">
        <v>2405.2399999999998</v>
      </c>
      <c r="E169" s="79">
        <v>44.76</v>
      </c>
      <c r="F169" s="82" t="s">
        <v>1029</v>
      </c>
      <c r="G169" s="82">
        <v>3.7321E-2</v>
      </c>
      <c r="H169" s="82" t="s">
        <v>1057</v>
      </c>
      <c r="I169" s="77"/>
      <c r="J169" s="77"/>
      <c r="K169" s="242"/>
      <c r="L169" s="243"/>
      <c r="M169" s="244"/>
      <c r="N169" s="244"/>
      <c r="O169" s="243"/>
      <c r="P169" s="245"/>
      <c r="Q169" s="243"/>
      <c r="U169" s="237"/>
      <c r="V169" s="237"/>
    </row>
    <row r="170" spans="2:22" ht="15" x14ac:dyDescent="0.25">
      <c r="B170" s="81" t="s">
        <v>1158</v>
      </c>
      <c r="C170" s="235">
        <v>38316</v>
      </c>
      <c r="D170" s="79">
        <v>26261.46</v>
      </c>
      <c r="E170" s="79">
        <v>238.54</v>
      </c>
      <c r="F170" s="82">
        <v>3.7782999999999997E-2</v>
      </c>
      <c r="G170" s="82" t="s">
        <v>918</v>
      </c>
      <c r="H170" s="82">
        <v>4.4290000000000003E-2</v>
      </c>
      <c r="I170" s="77"/>
      <c r="J170" s="77"/>
      <c r="K170" s="242"/>
      <c r="L170" s="243"/>
      <c r="M170" s="244"/>
      <c r="N170" s="244"/>
      <c r="O170" s="245"/>
      <c r="P170" s="243"/>
      <c r="Q170" s="246"/>
      <c r="U170" s="237"/>
      <c r="V170" s="237"/>
    </row>
    <row r="171" spans="2:22" ht="15" x14ac:dyDescent="0.25">
      <c r="B171" s="81" t="s">
        <v>1159</v>
      </c>
      <c r="C171" s="235">
        <v>38330</v>
      </c>
      <c r="D171" s="79">
        <v>0</v>
      </c>
      <c r="E171" s="79">
        <v>0</v>
      </c>
      <c r="F171" s="82" t="s">
        <v>1029</v>
      </c>
      <c r="G171" s="82" t="s">
        <v>995</v>
      </c>
      <c r="H171" s="82" t="s">
        <v>1057</v>
      </c>
      <c r="I171" s="77"/>
      <c r="J171" s="77"/>
      <c r="K171" s="242"/>
      <c r="L171" s="243"/>
      <c r="M171" s="243"/>
      <c r="N171" s="244"/>
      <c r="O171" s="243"/>
      <c r="P171" s="243"/>
      <c r="Q171" s="243"/>
      <c r="U171" s="237"/>
      <c r="V171" s="237"/>
    </row>
    <row r="172" spans="2:22" ht="15" x14ac:dyDescent="0.25">
      <c r="B172" s="81" t="s">
        <v>1160</v>
      </c>
      <c r="C172" s="235">
        <v>38344</v>
      </c>
      <c r="D172" s="79">
        <v>15113.79</v>
      </c>
      <c r="E172" s="79">
        <v>136.21</v>
      </c>
      <c r="F172" s="82">
        <v>3.9161000000000001E-2</v>
      </c>
      <c r="G172" s="82" t="s">
        <v>918</v>
      </c>
      <c r="H172" s="82" t="s">
        <v>917</v>
      </c>
      <c r="I172" s="77"/>
      <c r="J172" s="77"/>
      <c r="K172" s="242"/>
      <c r="L172" s="243"/>
      <c r="M172" s="244"/>
      <c r="N172" s="244"/>
      <c r="O172" s="245"/>
      <c r="P172" s="243"/>
      <c r="Q172" s="243"/>
      <c r="U172" s="237"/>
      <c r="V172" s="237"/>
    </row>
    <row r="173" spans="2:22" ht="15" x14ac:dyDescent="0.25">
      <c r="B173" s="81" t="s">
        <v>1161</v>
      </c>
      <c r="C173" s="235">
        <v>38358</v>
      </c>
      <c r="D173" s="79">
        <v>26892.384999999998</v>
      </c>
      <c r="E173" s="79">
        <v>557.61500000000001</v>
      </c>
      <c r="F173" s="82" t="s">
        <v>1029</v>
      </c>
      <c r="G173" s="82">
        <v>4.1584000000000003E-2</v>
      </c>
      <c r="H173" s="82" t="s">
        <v>1057</v>
      </c>
      <c r="I173" s="77"/>
      <c r="J173" s="77"/>
      <c r="K173" s="242"/>
      <c r="L173" s="243"/>
      <c r="M173" s="244"/>
      <c r="N173" s="244"/>
      <c r="O173" s="243"/>
      <c r="P173" s="245"/>
      <c r="Q173" s="243"/>
      <c r="U173" s="237"/>
      <c r="V173" s="237"/>
    </row>
    <row r="174" spans="2:22" ht="15" x14ac:dyDescent="0.25">
      <c r="B174" s="81" t="s">
        <v>1162</v>
      </c>
      <c r="C174" s="235">
        <v>38376</v>
      </c>
      <c r="D174" s="79">
        <v>77002.009999999995</v>
      </c>
      <c r="E174" s="79">
        <v>747.99</v>
      </c>
      <c r="F174" s="82">
        <v>4.1397000000000003E-2</v>
      </c>
      <c r="G174" s="82" t="s">
        <v>918</v>
      </c>
      <c r="H174" s="82">
        <v>4.9556999999999997E-2</v>
      </c>
      <c r="I174" s="77"/>
      <c r="J174" s="77"/>
      <c r="K174" s="242"/>
      <c r="L174" s="243"/>
      <c r="M174" s="244"/>
      <c r="N174" s="244"/>
      <c r="O174" s="245"/>
      <c r="P174" s="243"/>
      <c r="Q174" s="245"/>
      <c r="U174" s="237"/>
      <c r="V174" s="237"/>
    </row>
    <row r="175" spans="2:22" ht="15" x14ac:dyDescent="0.25">
      <c r="B175" s="81" t="s">
        <v>1163</v>
      </c>
      <c r="C175" s="235">
        <v>38386</v>
      </c>
      <c r="D175" s="79">
        <v>976.65</v>
      </c>
      <c r="E175" s="79">
        <v>23.35</v>
      </c>
      <c r="F175" s="82" t="s">
        <v>1029</v>
      </c>
      <c r="G175" s="82">
        <v>4.7947999999999998E-2</v>
      </c>
      <c r="H175" s="82" t="s">
        <v>1057</v>
      </c>
      <c r="I175" s="77"/>
      <c r="J175" s="77"/>
      <c r="K175" s="242"/>
      <c r="L175" s="243"/>
      <c r="M175" s="248"/>
      <c r="N175" s="244"/>
      <c r="O175" s="243"/>
      <c r="P175" s="245"/>
      <c r="Q175" s="243"/>
      <c r="U175" s="237"/>
      <c r="V175" s="237"/>
    </row>
    <row r="176" spans="2:22" ht="15" x14ac:dyDescent="0.25">
      <c r="B176" s="81" t="s">
        <v>1164</v>
      </c>
      <c r="C176" s="235">
        <v>38400</v>
      </c>
      <c r="D176" s="79">
        <v>62346.864999999998</v>
      </c>
      <c r="E176" s="79">
        <v>678.13499999999999</v>
      </c>
      <c r="F176" s="82">
        <v>4.6972E-2</v>
      </c>
      <c r="G176" s="82" t="s">
        <v>918</v>
      </c>
      <c r="H176" s="82">
        <v>5.4891000000000002E-2</v>
      </c>
      <c r="I176" s="77"/>
      <c r="J176" s="77"/>
      <c r="K176" s="242"/>
      <c r="L176" s="243"/>
      <c r="M176" s="244"/>
      <c r="N176" s="244"/>
      <c r="O176" s="245"/>
      <c r="P176" s="243"/>
      <c r="Q176" s="245"/>
      <c r="U176" s="237"/>
      <c r="V176" s="237"/>
    </row>
    <row r="177" spans="2:23" ht="15" x14ac:dyDescent="0.25">
      <c r="B177" s="81" t="s">
        <v>1165</v>
      </c>
      <c r="C177" s="235">
        <v>38414</v>
      </c>
      <c r="D177" s="79">
        <v>15421.338</v>
      </c>
      <c r="E177" s="79">
        <v>398.66199999999998</v>
      </c>
      <c r="F177" s="82" t="s">
        <v>1029</v>
      </c>
      <c r="G177" s="82">
        <v>5.1845000000000002E-2</v>
      </c>
      <c r="H177" s="82" t="s">
        <v>1057</v>
      </c>
      <c r="I177" s="77"/>
      <c r="J177" s="77"/>
      <c r="K177" s="242"/>
      <c r="L177" s="243"/>
      <c r="M177" s="244"/>
      <c r="N177" s="244"/>
      <c r="O177" s="243"/>
      <c r="P177" s="245"/>
      <c r="Q177" s="243"/>
      <c r="U177" s="237"/>
      <c r="V177" s="237"/>
    </row>
    <row r="178" spans="2:23" ht="15" x14ac:dyDescent="0.25">
      <c r="B178" s="81" t="s">
        <v>1166</v>
      </c>
      <c r="C178" s="235">
        <v>38428</v>
      </c>
      <c r="D178" s="79">
        <v>78792.5</v>
      </c>
      <c r="E178" s="79">
        <v>1007.5</v>
      </c>
      <c r="F178" s="82">
        <v>4.9362999999999997E-2</v>
      </c>
      <c r="G178" s="82" t="s">
        <v>918</v>
      </c>
      <c r="H178" s="82">
        <v>5.7213E-2</v>
      </c>
      <c r="I178" s="77"/>
      <c r="J178" s="77"/>
      <c r="K178" s="242"/>
      <c r="L178" s="243"/>
      <c r="M178" s="247"/>
      <c r="N178" s="244"/>
      <c r="O178" s="245"/>
      <c r="P178" s="243"/>
      <c r="Q178" s="245"/>
      <c r="U178" s="237"/>
      <c r="V178" s="237"/>
    </row>
    <row r="179" spans="2:23" ht="15" x14ac:dyDescent="0.25">
      <c r="B179" s="81" t="s">
        <v>1167</v>
      </c>
      <c r="C179" s="235">
        <v>38442</v>
      </c>
      <c r="D179" s="79">
        <v>21947.34</v>
      </c>
      <c r="E179" s="79">
        <v>602.66</v>
      </c>
      <c r="F179" s="82" t="s">
        <v>1029</v>
      </c>
      <c r="G179" s="82">
        <v>5.5070000000000001E-2</v>
      </c>
      <c r="H179" s="82" t="s">
        <v>1057</v>
      </c>
      <c r="I179" s="77"/>
      <c r="J179" s="77"/>
      <c r="K179" s="242"/>
      <c r="L179" s="243"/>
      <c r="M179" s="244"/>
      <c r="N179" s="244"/>
      <c r="O179" s="243"/>
      <c r="P179" s="246"/>
      <c r="Q179" s="243"/>
      <c r="U179" s="237"/>
      <c r="V179" s="237"/>
    </row>
    <row r="180" spans="2:23" ht="15" x14ac:dyDescent="0.25">
      <c r="B180" s="81" t="s">
        <v>1168</v>
      </c>
      <c r="C180" s="235">
        <v>38456</v>
      </c>
      <c r="D180" s="79">
        <v>98772.430399999997</v>
      </c>
      <c r="E180" s="79">
        <v>1423.5696</v>
      </c>
      <c r="F180" s="82">
        <v>5.8139999999999997E-2</v>
      </c>
      <c r="G180" s="82" t="s">
        <v>1169</v>
      </c>
      <c r="H180" s="82">
        <v>7.1045999999999998E-2</v>
      </c>
      <c r="I180" s="77"/>
      <c r="J180" s="77"/>
      <c r="K180" s="242"/>
      <c r="L180" s="243"/>
      <c r="M180" s="244"/>
      <c r="N180" s="244"/>
      <c r="O180" s="245"/>
      <c r="P180" s="243"/>
      <c r="Q180" s="245"/>
      <c r="U180" s="237"/>
      <c r="V180" s="237"/>
    </row>
    <row r="181" spans="2:23" ht="15" x14ac:dyDescent="0.25">
      <c r="B181" s="81" t="s">
        <v>1170</v>
      </c>
      <c r="C181" s="235">
        <v>38470</v>
      </c>
      <c r="D181" s="79">
        <v>7881.8959999999997</v>
      </c>
      <c r="E181" s="79">
        <v>278.10399999999998</v>
      </c>
      <c r="F181" s="82" t="s">
        <v>1029</v>
      </c>
      <c r="G181" s="82">
        <v>7.0762000000000005E-2</v>
      </c>
      <c r="H181" s="82" t="s">
        <v>1057</v>
      </c>
      <c r="I181" s="77"/>
      <c r="J181" s="77"/>
      <c r="K181" s="242"/>
      <c r="L181" s="243"/>
      <c r="M181" s="247"/>
      <c r="N181" s="244"/>
      <c r="O181" s="243"/>
      <c r="P181" s="245"/>
      <c r="Q181" s="243"/>
      <c r="U181" s="237"/>
      <c r="V181" s="237"/>
    </row>
    <row r="182" spans="2:23" ht="15" x14ac:dyDescent="0.25">
      <c r="B182" s="81" t="s">
        <v>1171</v>
      </c>
      <c r="C182" s="235">
        <v>38484</v>
      </c>
      <c r="D182" s="79">
        <v>86138.231</v>
      </c>
      <c r="E182" s="79">
        <v>1581.769</v>
      </c>
      <c r="F182" s="82">
        <v>7.0261000000000004E-2</v>
      </c>
      <c r="G182" s="82" t="s">
        <v>1169</v>
      </c>
      <c r="H182" s="82">
        <v>7.911E-2</v>
      </c>
      <c r="I182" s="77"/>
      <c r="J182" s="77"/>
      <c r="K182" s="242"/>
      <c r="L182" s="243"/>
      <c r="M182" s="244"/>
      <c r="N182" s="244"/>
      <c r="O182" s="245"/>
      <c r="P182" s="243"/>
      <c r="Q182" s="246"/>
      <c r="U182" s="237"/>
      <c r="V182" s="237"/>
    </row>
    <row r="183" spans="2:23" ht="15" x14ac:dyDescent="0.25">
      <c r="B183" s="81" t="s">
        <v>1172</v>
      </c>
      <c r="C183" s="235">
        <v>38498</v>
      </c>
      <c r="D183" s="79">
        <v>40.954649000000003</v>
      </c>
      <c r="E183" s="79">
        <v>0.66220741999999999</v>
      </c>
      <c r="F183" s="82" t="s">
        <v>1029</v>
      </c>
      <c r="G183" s="82">
        <v>7.8233999999999998E-2</v>
      </c>
      <c r="H183" s="82" t="s">
        <v>1029</v>
      </c>
      <c r="I183" s="77"/>
      <c r="J183" s="77"/>
      <c r="K183" s="242"/>
      <c r="L183" s="243"/>
      <c r="M183" s="248"/>
      <c r="N183" s="244"/>
      <c r="O183" s="243"/>
      <c r="P183" s="245"/>
      <c r="Q183" s="243"/>
    </row>
    <row r="184" spans="2:23" ht="15" x14ac:dyDescent="0.25">
      <c r="B184" s="81" t="s">
        <v>1173</v>
      </c>
      <c r="C184" s="235">
        <v>38512</v>
      </c>
      <c r="D184" s="79">
        <v>490.85199999999998</v>
      </c>
      <c r="E184" s="79">
        <v>19.148</v>
      </c>
      <c r="F184" s="82">
        <v>7.3801000000000005E-2</v>
      </c>
      <c r="G184" s="82">
        <v>7.8969999999999999E-2</v>
      </c>
      <c r="H184" s="82">
        <v>8.2951999999999998E-2</v>
      </c>
      <c r="I184" s="77"/>
      <c r="J184" s="77"/>
      <c r="K184" s="242"/>
      <c r="L184" s="243"/>
      <c r="M184" s="248"/>
      <c r="N184" s="244"/>
      <c r="O184" s="245"/>
      <c r="P184" s="246"/>
      <c r="Q184" s="245"/>
      <c r="U184" s="237"/>
      <c r="V184" s="237"/>
      <c r="W184" s="237"/>
    </row>
    <row r="185" spans="2:23" ht="15" x14ac:dyDescent="0.25">
      <c r="B185" s="81" t="s">
        <v>1174</v>
      </c>
      <c r="C185" s="235">
        <v>38526</v>
      </c>
      <c r="D185" s="79">
        <v>105576.6997</v>
      </c>
      <c r="E185" s="79">
        <v>3024.3002999999999</v>
      </c>
      <c r="F185" s="82">
        <v>7.4789999999999995E-2</v>
      </c>
      <c r="G185" s="82">
        <v>7.9447000000000004E-2</v>
      </c>
      <c r="H185" s="82">
        <v>8.4009E-2</v>
      </c>
      <c r="I185" s="77"/>
      <c r="J185" s="77"/>
      <c r="K185" s="242"/>
      <c r="L185" s="243"/>
      <c r="M185" s="247"/>
      <c r="N185" s="244"/>
      <c r="O185" s="246"/>
      <c r="P185" s="245"/>
      <c r="Q185" s="245"/>
      <c r="U185" s="237"/>
      <c r="V185" s="237"/>
      <c r="W185" s="237"/>
    </row>
    <row r="186" spans="2:23" ht="15" x14ac:dyDescent="0.25">
      <c r="B186" s="81" t="s">
        <v>1175</v>
      </c>
      <c r="C186" s="235">
        <v>38540</v>
      </c>
      <c r="D186" s="79">
        <v>76414.855089999997</v>
      </c>
      <c r="E186" s="79">
        <v>4617.8449099999998</v>
      </c>
      <c r="F186" s="82">
        <v>7.5489000000000001E-2</v>
      </c>
      <c r="G186" s="82">
        <v>7.9760999999999999E-2</v>
      </c>
      <c r="H186" s="82">
        <v>8.4560999999999997E-2</v>
      </c>
      <c r="I186" s="77"/>
      <c r="J186" s="77"/>
      <c r="K186" s="242"/>
      <c r="L186" s="243"/>
      <c r="M186" s="244"/>
      <c r="N186" s="244"/>
      <c r="O186" s="245"/>
      <c r="P186" s="245"/>
      <c r="Q186" s="245"/>
      <c r="U186" s="237"/>
      <c r="V186" s="237"/>
      <c r="W186" s="237"/>
    </row>
    <row r="187" spans="2:23" ht="15" x14ac:dyDescent="0.25">
      <c r="B187" s="81" t="s">
        <v>1176</v>
      </c>
      <c r="C187" s="235">
        <v>38554</v>
      </c>
      <c r="D187" s="79">
        <v>17443.345000000001</v>
      </c>
      <c r="E187" s="79">
        <v>1206.655</v>
      </c>
      <c r="F187" s="82">
        <v>7.6946000000000001E-2</v>
      </c>
      <c r="G187" s="82">
        <v>7.9676999999999998E-2</v>
      </c>
      <c r="H187" s="82">
        <v>8.6884000000000003E-2</v>
      </c>
      <c r="I187" s="77"/>
      <c r="J187" s="77"/>
      <c r="K187" s="242"/>
      <c r="L187" s="243"/>
      <c r="M187" s="244"/>
      <c r="N187" s="244"/>
      <c r="O187" s="245"/>
      <c r="P187" s="245"/>
      <c r="Q187" s="245"/>
      <c r="U187" s="237"/>
      <c r="V187" s="237"/>
    </row>
    <row r="188" spans="2:23" ht="15" x14ac:dyDescent="0.25">
      <c r="B188" s="81" t="s">
        <v>1177</v>
      </c>
      <c r="C188" s="235">
        <v>38568</v>
      </c>
      <c r="D188" s="79">
        <v>54781.022499999999</v>
      </c>
      <c r="E188" s="79">
        <v>3693.9775</v>
      </c>
      <c r="F188" s="82">
        <v>7.7488000000000001E-2</v>
      </c>
      <c r="G188" s="82">
        <v>8.0230999999999997E-2</v>
      </c>
      <c r="H188" s="82">
        <v>8.6985999999999994E-2</v>
      </c>
      <c r="I188" s="77"/>
      <c r="J188" s="77"/>
      <c r="K188" s="242"/>
      <c r="L188" s="243"/>
      <c r="M188" s="244"/>
      <c r="N188" s="244"/>
      <c r="O188" s="245"/>
      <c r="P188" s="245"/>
      <c r="Q188" s="245"/>
      <c r="U188" s="237"/>
      <c r="V188" s="237"/>
    </row>
    <row r="189" spans="2:23" ht="15" x14ac:dyDescent="0.25">
      <c r="B189" s="81" t="s">
        <v>1178</v>
      </c>
      <c r="C189" s="235">
        <v>38583</v>
      </c>
      <c r="D189" s="79">
        <v>14152.567499999999</v>
      </c>
      <c r="E189" s="79">
        <v>497.43299999999999</v>
      </c>
      <c r="F189" s="82">
        <v>7.8436280644280987E-2</v>
      </c>
      <c r="G189" s="82">
        <v>8.1055904203774606E-2</v>
      </c>
      <c r="H189" s="82">
        <v>8.7865087526397503E-2</v>
      </c>
      <c r="I189" s="77"/>
      <c r="J189" s="77"/>
      <c r="K189" s="242"/>
      <c r="L189" s="243"/>
      <c r="M189" s="244"/>
      <c r="N189" s="244"/>
      <c r="O189" s="245"/>
      <c r="P189" s="245"/>
      <c r="Q189" s="245"/>
      <c r="U189" s="237"/>
      <c r="V189" s="237"/>
    </row>
    <row r="190" spans="2:23" ht="15" x14ac:dyDescent="0.25">
      <c r="B190" s="81" t="s">
        <v>1179</v>
      </c>
      <c r="C190" s="235">
        <v>38596</v>
      </c>
      <c r="D190" s="79">
        <v>105887.66800000001</v>
      </c>
      <c r="E190" s="79">
        <v>2537.3319999999999</v>
      </c>
      <c r="F190" s="82">
        <v>7.9919000000000004E-2</v>
      </c>
      <c r="G190" s="82">
        <v>8.1244999999999998E-2</v>
      </c>
      <c r="H190" s="82">
        <v>8.7830000000000005E-2</v>
      </c>
      <c r="I190" s="77"/>
      <c r="J190" s="77"/>
      <c r="K190" s="242"/>
      <c r="L190" s="243"/>
      <c r="M190" s="244"/>
      <c r="N190" s="244"/>
      <c r="O190" s="245"/>
      <c r="P190" s="245"/>
      <c r="Q190" s="246"/>
      <c r="U190" s="237"/>
      <c r="V190" s="237"/>
    </row>
    <row r="191" spans="2:23" ht="15" x14ac:dyDescent="0.25">
      <c r="B191" s="81" t="s">
        <v>1180</v>
      </c>
      <c r="C191" s="235">
        <v>38610</v>
      </c>
      <c r="D191" s="79">
        <v>9269.17</v>
      </c>
      <c r="E191" s="79">
        <v>430.83</v>
      </c>
      <c r="F191" s="82">
        <v>8.1000000000000003E-2</v>
      </c>
      <c r="G191" s="82">
        <v>8.1388000000000002E-2</v>
      </c>
      <c r="H191" s="82">
        <v>8.7906999999999999E-2</v>
      </c>
      <c r="I191" s="77"/>
      <c r="J191" s="77"/>
      <c r="K191" s="242"/>
      <c r="L191" s="243"/>
      <c r="M191" s="244"/>
      <c r="N191" s="244"/>
      <c r="O191" s="246"/>
      <c r="P191" s="245"/>
      <c r="Q191" s="245"/>
      <c r="U191" s="237"/>
      <c r="V191" s="237"/>
    </row>
    <row r="192" spans="2:23" ht="15" x14ac:dyDescent="0.25">
      <c r="B192" s="81" t="s">
        <v>1181</v>
      </c>
      <c r="C192" s="235">
        <v>38624</v>
      </c>
      <c r="D192" s="79">
        <v>8232.5594999999994</v>
      </c>
      <c r="E192" s="79">
        <v>502.44049999999999</v>
      </c>
      <c r="F192" s="82">
        <v>8.1000000000000003E-2</v>
      </c>
      <c r="G192" s="82">
        <v>8.1388000000000002E-2</v>
      </c>
      <c r="H192" s="82">
        <v>8.7896000000000002E-2</v>
      </c>
      <c r="I192" s="77"/>
      <c r="J192" s="77"/>
      <c r="K192" s="242"/>
      <c r="L192" s="243"/>
      <c r="M192" s="244"/>
      <c r="N192" s="244"/>
      <c r="O192" s="246"/>
      <c r="P192" s="245"/>
      <c r="Q192" s="245"/>
      <c r="U192" s="237"/>
      <c r="V192" s="237"/>
    </row>
    <row r="193" spans="2:22" ht="15" x14ac:dyDescent="0.25">
      <c r="B193" s="81" t="s">
        <v>1182</v>
      </c>
      <c r="C193" s="235">
        <v>38638</v>
      </c>
      <c r="D193" s="79">
        <v>4270.6949999999997</v>
      </c>
      <c r="E193" s="79">
        <v>129.30500000000001</v>
      </c>
      <c r="F193" s="82">
        <v>8.1000000000000003E-2</v>
      </c>
      <c r="G193" s="82">
        <v>8.1388000000000002E-2</v>
      </c>
      <c r="H193" s="82">
        <v>8.7906999999999999E-2</v>
      </c>
      <c r="I193" s="77"/>
      <c r="J193" s="77"/>
      <c r="K193" s="242"/>
      <c r="L193" s="243"/>
      <c r="M193" s="247"/>
      <c r="N193" s="244"/>
      <c r="O193" s="246"/>
      <c r="P193" s="245"/>
      <c r="Q193" s="245"/>
      <c r="U193" s="237"/>
      <c r="V193" s="237"/>
    </row>
    <row r="194" spans="2:22" ht="15" x14ac:dyDescent="0.25">
      <c r="B194" s="81" t="s">
        <v>1183</v>
      </c>
      <c r="C194" s="235">
        <v>38652</v>
      </c>
      <c r="D194" s="79">
        <v>18476.57</v>
      </c>
      <c r="E194" s="79">
        <v>1273.43</v>
      </c>
      <c r="F194" s="82">
        <v>8.0953999999999998E-2</v>
      </c>
      <c r="G194" s="82">
        <v>8.1388000000000002E-2</v>
      </c>
      <c r="H194" s="82">
        <v>8.7687000000000001E-2</v>
      </c>
      <c r="I194" s="77"/>
      <c r="J194" s="77"/>
      <c r="K194" s="242"/>
      <c r="L194" s="243"/>
      <c r="M194" s="244"/>
      <c r="N194" s="244"/>
      <c r="O194" s="245"/>
      <c r="P194" s="245"/>
      <c r="Q194" s="245"/>
      <c r="U194" s="237"/>
      <c r="V194" s="237"/>
    </row>
    <row r="195" spans="2:22" ht="15" x14ac:dyDescent="0.25">
      <c r="B195" s="81" t="s">
        <v>1184</v>
      </c>
      <c r="C195" s="235">
        <v>38666</v>
      </c>
      <c r="D195" s="79">
        <v>7063.9574199999997</v>
      </c>
      <c r="E195" s="79">
        <v>588.64257999999995</v>
      </c>
      <c r="F195" s="82">
        <v>8.1000000000000003E-2</v>
      </c>
      <c r="G195" s="82">
        <v>8.1388000000000002E-2</v>
      </c>
      <c r="H195" s="82">
        <v>8.7674000000000002E-2</v>
      </c>
      <c r="I195" s="77"/>
      <c r="J195" s="77"/>
      <c r="K195" s="242"/>
      <c r="L195" s="243"/>
      <c r="M195" s="244"/>
      <c r="N195" s="244"/>
      <c r="O195" s="246"/>
      <c r="P195" s="245"/>
      <c r="Q195" s="245"/>
      <c r="U195" s="237"/>
      <c r="V195" s="237"/>
    </row>
    <row r="196" spans="2:22" ht="15" x14ac:dyDescent="0.25">
      <c r="B196" s="81" t="s">
        <v>1185</v>
      </c>
      <c r="C196" s="235">
        <v>38680</v>
      </c>
      <c r="D196" s="79">
        <v>57208.616499999996</v>
      </c>
      <c r="E196" s="79">
        <v>4736.3834999999999</v>
      </c>
      <c r="F196" s="82">
        <v>8.1000000000000003E-2</v>
      </c>
      <c r="G196" s="82">
        <v>8.2583000000000004E-2</v>
      </c>
      <c r="H196" s="82">
        <v>8.7665999999999994E-2</v>
      </c>
      <c r="I196" s="77"/>
      <c r="J196" s="77"/>
      <c r="K196" s="242"/>
      <c r="L196" s="243"/>
      <c r="M196" s="244"/>
      <c r="N196" s="244"/>
      <c r="O196" s="246"/>
      <c r="P196" s="245"/>
      <c r="Q196" s="245"/>
      <c r="U196" s="237"/>
      <c r="V196" s="237"/>
    </row>
    <row r="197" spans="2:22" ht="15" x14ac:dyDescent="0.25">
      <c r="B197" s="81" t="s">
        <v>1186</v>
      </c>
      <c r="C197" s="235">
        <v>38694</v>
      </c>
      <c r="D197" s="79">
        <v>18020.78</v>
      </c>
      <c r="E197" s="79">
        <v>1579.22</v>
      </c>
      <c r="F197" s="82" t="s">
        <v>1187</v>
      </c>
      <c r="G197" s="82" t="s">
        <v>917</v>
      </c>
      <c r="H197" s="82">
        <v>8.7873999999999994E-2</v>
      </c>
      <c r="I197" s="77"/>
      <c r="J197" s="77"/>
      <c r="K197" s="242"/>
      <c r="L197" s="243"/>
      <c r="M197" s="244"/>
      <c r="N197" s="244"/>
      <c r="O197" s="243"/>
      <c r="P197" s="243"/>
      <c r="Q197" s="245"/>
      <c r="U197" s="237"/>
      <c r="V197" s="237"/>
    </row>
    <row r="198" spans="2:22" ht="15" x14ac:dyDescent="0.25">
      <c r="B198" s="81" t="s">
        <v>1188</v>
      </c>
      <c r="C198" s="235">
        <v>38708</v>
      </c>
      <c r="D198" s="79">
        <v>68479.041800000006</v>
      </c>
      <c r="E198" s="79">
        <v>5717.4582</v>
      </c>
      <c r="F198" s="82">
        <v>8.0894999999999995E-2</v>
      </c>
      <c r="G198" s="82">
        <v>8.2450999999999997E-2</v>
      </c>
      <c r="H198" s="82">
        <v>8.7648000000000004E-2</v>
      </c>
      <c r="I198" s="77"/>
      <c r="J198" s="77"/>
      <c r="K198" s="242"/>
      <c r="L198" s="243"/>
      <c r="M198" s="244"/>
      <c r="N198" s="244"/>
      <c r="O198" s="245"/>
      <c r="P198" s="245"/>
      <c r="Q198" s="245"/>
      <c r="U198" s="237"/>
      <c r="V198" s="237"/>
    </row>
    <row r="199" spans="2:22" ht="15" x14ac:dyDescent="0.25">
      <c r="B199" s="81" t="s">
        <v>1189</v>
      </c>
      <c r="C199" s="235">
        <v>38722</v>
      </c>
      <c r="D199" s="79">
        <v>46726.172500000001</v>
      </c>
      <c r="E199" s="79">
        <v>3098.8274999999999</v>
      </c>
      <c r="F199" s="82">
        <v>8.1000000000000003E-2</v>
      </c>
      <c r="G199" s="82">
        <v>8.2741999999999996E-2</v>
      </c>
      <c r="H199" s="82">
        <v>8.7767999999999999E-2</v>
      </c>
      <c r="I199" s="77"/>
      <c r="J199" s="77"/>
      <c r="K199" s="242"/>
      <c r="L199" s="243"/>
      <c r="M199" s="244"/>
      <c r="N199" s="244"/>
      <c r="O199" s="246"/>
      <c r="P199" s="245"/>
      <c r="Q199" s="245"/>
      <c r="U199" s="237"/>
      <c r="V199" s="237"/>
    </row>
    <row r="200" spans="2:22" ht="15" x14ac:dyDescent="0.25">
      <c r="B200" s="81" t="s">
        <v>1190</v>
      </c>
      <c r="C200" s="235">
        <v>38736</v>
      </c>
      <c r="D200" s="79">
        <v>8447.6129999999994</v>
      </c>
      <c r="E200" s="79">
        <v>697.38699999999994</v>
      </c>
      <c r="F200" s="82">
        <v>8.1000000000000003E-2</v>
      </c>
      <c r="G200" s="82">
        <v>8.2909999999999998E-2</v>
      </c>
      <c r="H200" s="82">
        <v>8.7523000000000004E-2</v>
      </c>
      <c r="I200" s="77"/>
      <c r="J200" s="77"/>
      <c r="K200" s="242"/>
      <c r="L200" s="243"/>
      <c r="M200" s="244"/>
      <c r="N200" s="244"/>
      <c r="O200" s="246"/>
      <c r="P200" s="246"/>
      <c r="Q200" s="245"/>
      <c r="U200" s="237"/>
      <c r="V200" s="237"/>
    </row>
    <row r="201" spans="2:22" ht="15" x14ac:dyDescent="0.25">
      <c r="B201" s="81" t="s">
        <v>1191</v>
      </c>
      <c r="C201" s="235">
        <v>38750</v>
      </c>
      <c r="D201" s="79">
        <v>14161.78</v>
      </c>
      <c r="E201" s="79">
        <v>988.22</v>
      </c>
      <c r="F201" s="82">
        <v>8.1000000000000003E-2</v>
      </c>
      <c r="G201" s="82">
        <v>8.2909999999999998E-2</v>
      </c>
      <c r="H201" s="82">
        <v>8.7843000000000004E-2</v>
      </c>
      <c r="I201" s="77"/>
      <c r="J201" s="77"/>
      <c r="K201" s="242"/>
      <c r="L201" s="243"/>
      <c r="M201" s="244"/>
      <c r="N201" s="244"/>
      <c r="O201" s="246"/>
      <c r="P201" s="246"/>
      <c r="Q201" s="245"/>
      <c r="U201" s="237"/>
      <c r="V201" s="237"/>
    </row>
    <row r="202" spans="2:22" ht="15" x14ac:dyDescent="0.25">
      <c r="B202" s="81" t="s">
        <v>1192</v>
      </c>
      <c r="C202" s="235">
        <v>38764</v>
      </c>
      <c r="D202" s="79">
        <v>5868.49</v>
      </c>
      <c r="E202" s="79">
        <v>331.51</v>
      </c>
      <c r="F202" s="82">
        <v>8.1000000000000003E-2</v>
      </c>
      <c r="G202" s="82" t="s">
        <v>917</v>
      </c>
      <c r="H202" s="82">
        <v>8.7906999999999999E-2</v>
      </c>
      <c r="I202" s="77"/>
      <c r="J202" s="77"/>
      <c r="K202" s="242"/>
      <c r="L202" s="243"/>
      <c r="M202" s="244"/>
      <c r="N202" s="244"/>
      <c r="O202" s="246"/>
      <c r="P202" s="243"/>
      <c r="Q202" s="245"/>
      <c r="U202" s="237"/>
      <c r="V202" s="237"/>
    </row>
    <row r="203" spans="2:22" ht="15" x14ac:dyDescent="0.25">
      <c r="B203" s="81" t="s">
        <v>1193</v>
      </c>
      <c r="C203" s="235">
        <v>38778</v>
      </c>
      <c r="D203" s="79">
        <v>7477.2824000000001</v>
      </c>
      <c r="E203" s="79">
        <v>530.71760000000006</v>
      </c>
      <c r="F203" s="82">
        <v>8.1000000000000003E-2</v>
      </c>
      <c r="G203" s="82">
        <v>8.2909999999999998E-2</v>
      </c>
      <c r="H203" s="82">
        <v>8.7807999999999997E-2</v>
      </c>
      <c r="I203" s="77"/>
      <c r="J203" s="77"/>
      <c r="K203" s="242"/>
      <c r="L203" s="243"/>
      <c r="M203" s="244"/>
      <c r="N203" s="244"/>
      <c r="O203" s="246"/>
      <c r="P203" s="246"/>
      <c r="Q203" s="245"/>
      <c r="U203" s="237"/>
      <c r="V203" s="237"/>
    </row>
    <row r="204" spans="2:22" ht="15" x14ac:dyDescent="0.25">
      <c r="B204" s="81" t="s">
        <v>1194</v>
      </c>
      <c r="C204" s="235">
        <v>38792</v>
      </c>
      <c r="D204" s="79">
        <v>25003.279500000001</v>
      </c>
      <c r="E204" s="79">
        <v>1431.7204999999999</v>
      </c>
      <c r="F204" s="82">
        <v>8.1000000000000003E-2</v>
      </c>
      <c r="G204" s="82">
        <v>8.2909999999999998E-2</v>
      </c>
      <c r="H204" s="82">
        <v>8.7831999999999993E-2</v>
      </c>
      <c r="I204" s="77"/>
      <c r="J204" s="77"/>
      <c r="K204" s="242"/>
      <c r="L204" s="243"/>
      <c r="M204" s="244"/>
      <c r="N204" s="244"/>
      <c r="O204" s="246"/>
      <c r="P204" s="246"/>
      <c r="Q204" s="245"/>
      <c r="U204" s="237"/>
      <c r="V204" s="237"/>
    </row>
    <row r="205" spans="2:22" ht="15" x14ac:dyDescent="0.25">
      <c r="B205" s="81" t="s">
        <v>1195</v>
      </c>
      <c r="C205" s="235">
        <v>38806</v>
      </c>
      <c r="D205" s="79">
        <v>37463.370999999992</v>
      </c>
      <c r="E205" s="79">
        <v>3051.6289999999999</v>
      </c>
      <c r="F205" s="82">
        <v>8.1000000000000003E-2</v>
      </c>
      <c r="G205" s="82">
        <v>8.2909999999999998E-2</v>
      </c>
      <c r="H205" s="82">
        <v>8.7897068900849681E-2</v>
      </c>
      <c r="I205" s="77"/>
      <c r="J205" s="77"/>
      <c r="K205" s="242"/>
      <c r="L205" s="243"/>
      <c r="M205" s="244"/>
      <c r="N205" s="244"/>
      <c r="O205" s="246"/>
      <c r="P205" s="246"/>
      <c r="Q205" s="245"/>
      <c r="U205" s="237"/>
      <c r="V205" s="237"/>
    </row>
    <row r="206" spans="2:22" ht="15" x14ac:dyDescent="0.25">
      <c r="B206" s="81" t="s">
        <v>1196</v>
      </c>
      <c r="C206" s="235">
        <v>38820</v>
      </c>
      <c r="D206" s="79">
        <v>13663.760000000002</v>
      </c>
      <c r="E206" s="79">
        <v>1186.24</v>
      </c>
      <c r="F206" s="82">
        <v>8.1000000000000003E-2</v>
      </c>
      <c r="G206" s="82">
        <v>8.2909999999999998E-2</v>
      </c>
      <c r="H206" s="82">
        <v>8.7877999999999998E-2</v>
      </c>
      <c r="I206" s="77"/>
      <c r="J206" s="77"/>
      <c r="K206" s="242"/>
      <c r="L206" s="243"/>
      <c r="M206" s="244"/>
      <c r="N206" s="244"/>
      <c r="O206" s="246"/>
      <c r="P206" s="246"/>
      <c r="Q206" s="245"/>
      <c r="U206" s="237"/>
      <c r="V206" s="237"/>
    </row>
    <row r="207" spans="2:22" ht="15" x14ac:dyDescent="0.25">
      <c r="B207" s="81" t="s">
        <v>1197</v>
      </c>
      <c r="C207" s="235">
        <v>38834</v>
      </c>
      <c r="D207" s="79">
        <v>459.7</v>
      </c>
      <c r="E207" s="79">
        <v>40.300000000000004</v>
      </c>
      <c r="F207" s="82" t="s">
        <v>918</v>
      </c>
      <c r="G207" s="82" t="s">
        <v>918</v>
      </c>
      <c r="H207" s="82">
        <v>8.7906999999999999E-2</v>
      </c>
      <c r="I207" s="77"/>
      <c r="J207" s="77"/>
      <c r="K207" s="242"/>
      <c r="L207" s="243"/>
      <c r="M207" s="247"/>
      <c r="N207" s="244"/>
      <c r="O207" s="243"/>
      <c r="P207" s="243"/>
      <c r="Q207" s="245"/>
      <c r="U207" s="237"/>
      <c r="V207" s="237"/>
    </row>
    <row r="208" spans="2:22" ht="15" x14ac:dyDescent="0.25">
      <c r="B208" s="81" t="s">
        <v>1198</v>
      </c>
      <c r="C208" s="235">
        <v>38848</v>
      </c>
      <c r="D208" s="79">
        <v>653.88</v>
      </c>
      <c r="E208" s="79">
        <v>46.12</v>
      </c>
      <c r="F208" s="82">
        <v>8.1000000000000003E-2</v>
      </c>
      <c r="G208" s="82">
        <v>8.28892482169718E-2</v>
      </c>
      <c r="H208" s="82">
        <v>8.7906999999999999E-2</v>
      </c>
      <c r="I208" s="77"/>
      <c r="J208" s="77"/>
      <c r="K208" s="242"/>
      <c r="L208" s="243"/>
      <c r="M208" s="248"/>
      <c r="N208" s="244"/>
      <c r="O208" s="246"/>
      <c r="P208" s="245"/>
      <c r="Q208" s="245"/>
      <c r="U208" s="237"/>
      <c r="V208" s="237"/>
    </row>
    <row r="209" spans="2:22" ht="15" x14ac:dyDescent="0.25">
      <c r="B209" s="81" t="s">
        <v>1199</v>
      </c>
      <c r="C209" s="235">
        <v>38862</v>
      </c>
      <c r="D209" s="79">
        <v>1113.5999999999999</v>
      </c>
      <c r="E209" s="79">
        <v>86.40000000000002</v>
      </c>
      <c r="F209" s="82">
        <v>8.1000000000000003E-2</v>
      </c>
      <c r="G209" s="82">
        <v>8.2909644765314774E-2</v>
      </c>
      <c r="H209" s="82">
        <v>8.7906709344603637E-2</v>
      </c>
      <c r="I209" s="77"/>
      <c r="J209" s="77"/>
      <c r="K209" s="242"/>
      <c r="L209" s="243"/>
      <c r="M209" s="247"/>
      <c r="N209" s="244"/>
      <c r="O209" s="246"/>
      <c r="P209" s="246"/>
      <c r="Q209" s="245"/>
      <c r="U209" s="237"/>
      <c r="V209" s="237"/>
    </row>
    <row r="210" spans="2:22" ht="15" x14ac:dyDescent="0.25">
      <c r="B210" s="81" t="s">
        <v>1200</v>
      </c>
      <c r="C210" s="235">
        <v>38876</v>
      </c>
      <c r="D210" s="79">
        <v>25711.769500000009</v>
      </c>
      <c r="E210" s="79">
        <v>2123.2305000000001</v>
      </c>
      <c r="F210" s="82">
        <v>8.2469295209506049E-2</v>
      </c>
      <c r="G210" s="82">
        <v>8.4179014983245579E-2</v>
      </c>
      <c r="H210" s="82">
        <v>8.7862860767675202E-2</v>
      </c>
      <c r="I210" s="77"/>
      <c r="J210" s="77"/>
      <c r="K210" s="242"/>
      <c r="L210" s="243"/>
      <c r="M210" s="244"/>
      <c r="N210" s="244"/>
      <c r="O210" s="245"/>
      <c r="P210" s="245"/>
      <c r="Q210" s="245"/>
      <c r="U210" s="237"/>
      <c r="V210" s="237"/>
    </row>
    <row r="211" spans="2:22" ht="15" x14ac:dyDescent="0.25">
      <c r="B211" s="81" t="s">
        <v>1201</v>
      </c>
      <c r="C211" s="235">
        <v>38890</v>
      </c>
      <c r="D211" s="79">
        <v>5399.03</v>
      </c>
      <c r="E211" s="79">
        <v>450.97</v>
      </c>
      <c r="F211" s="82">
        <v>8.3255683031467465E-2</v>
      </c>
      <c r="G211" s="82">
        <v>8.4868748095764918E-2</v>
      </c>
      <c r="H211" s="82">
        <v>8.7906709344603637E-2</v>
      </c>
      <c r="I211" s="77"/>
      <c r="J211" s="77"/>
      <c r="K211" s="242"/>
      <c r="L211" s="243"/>
      <c r="M211" s="244"/>
      <c r="N211" s="244"/>
      <c r="O211" s="245"/>
      <c r="P211" s="245"/>
      <c r="Q211" s="245"/>
      <c r="U211" s="237"/>
      <c r="V211" s="237"/>
    </row>
    <row r="212" spans="2:22" ht="15" x14ac:dyDescent="0.25">
      <c r="B212" s="81" t="s">
        <v>1202</v>
      </c>
      <c r="C212" s="235">
        <v>38904</v>
      </c>
      <c r="D212" s="79">
        <v>76207.774999999994</v>
      </c>
      <c r="E212" s="79">
        <v>3467.2249999999981</v>
      </c>
      <c r="F212" s="82">
        <v>8.314822505192139E-2</v>
      </c>
      <c r="G212" s="82">
        <v>8.4849635783781949E-2</v>
      </c>
      <c r="H212" s="82">
        <v>8.7902738590559595E-2</v>
      </c>
      <c r="I212" s="77"/>
      <c r="J212" s="77"/>
      <c r="K212" s="242"/>
      <c r="L212" s="243"/>
      <c r="M212" s="244"/>
      <c r="N212" s="244"/>
      <c r="O212" s="245"/>
      <c r="P212" s="246"/>
      <c r="Q212" s="245"/>
      <c r="U212" s="237"/>
      <c r="V212" s="237"/>
    </row>
    <row r="213" spans="2:22" ht="15" x14ac:dyDescent="0.25">
      <c r="B213" s="81" t="s">
        <v>1203</v>
      </c>
      <c r="C213" s="235">
        <v>38918</v>
      </c>
      <c r="D213" s="79">
        <v>14754.8264</v>
      </c>
      <c r="E213" s="79">
        <v>1001.1735999999997</v>
      </c>
      <c r="F213" s="82">
        <v>8.3255683031467465E-2</v>
      </c>
      <c r="G213" s="82">
        <v>8.4868748095764918E-2</v>
      </c>
      <c r="H213" s="82">
        <v>8.7864852549850672E-2</v>
      </c>
      <c r="I213" s="77"/>
      <c r="J213" s="77"/>
      <c r="K213" s="242"/>
      <c r="L213" s="243"/>
      <c r="M213" s="244"/>
      <c r="N213" s="244"/>
      <c r="O213" s="245"/>
      <c r="P213" s="245"/>
      <c r="Q213" s="245"/>
      <c r="U213" s="237"/>
      <c r="V213" s="237"/>
    </row>
    <row r="214" spans="2:22" ht="15" x14ac:dyDescent="0.25">
      <c r="B214" s="81" t="s">
        <v>1204</v>
      </c>
      <c r="C214" s="235">
        <v>38932</v>
      </c>
      <c r="D214" s="79">
        <v>6263.67</v>
      </c>
      <c r="E214" s="79">
        <v>136.33000000000001</v>
      </c>
      <c r="F214" s="82">
        <v>8.6114735927291672E-2</v>
      </c>
      <c r="G214" s="82">
        <v>8.80983890003431E-2</v>
      </c>
      <c r="H214" s="82">
        <v>9.0046178755856077E-2</v>
      </c>
      <c r="I214" s="77"/>
      <c r="J214" s="77"/>
      <c r="K214" s="242"/>
      <c r="L214" s="243"/>
      <c r="M214" s="244"/>
      <c r="N214" s="244"/>
      <c r="O214" s="245"/>
      <c r="P214" s="245"/>
      <c r="Q214" s="245"/>
      <c r="U214" s="237"/>
      <c r="V214" s="237"/>
    </row>
    <row r="215" spans="2:22" ht="15" x14ac:dyDescent="0.25">
      <c r="B215" s="81" t="s">
        <v>1205</v>
      </c>
      <c r="C215" s="235">
        <v>38946</v>
      </c>
      <c r="D215" s="79">
        <v>11452.895</v>
      </c>
      <c r="E215" s="79">
        <v>297.10499999999922</v>
      </c>
      <c r="F215" s="82">
        <v>8.629411164649449E-2</v>
      </c>
      <c r="G215" s="82">
        <v>8.8142101139282295E-2</v>
      </c>
      <c r="H215" s="82">
        <v>9.0046178755856077E-2</v>
      </c>
      <c r="I215" s="77"/>
      <c r="J215" s="77"/>
      <c r="K215" s="242"/>
      <c r="L215" s="243"/>
      <c r="M215" s="247"/>
      <c r="N215" s="244"/>
      <c r="O215" s="245"/>
      <c r="P215" s="245"/>
      <c r="Q215" s="245"/>
      <c r="U215" s="237"/>
      <c r="V215" s="237"/>
    </row>
    <row r="216" spans="2:22" ht="15" x14ac:dyDescent="0.25">
      <c r="B216" s="81" t="s">
        <v>1206</v>
      </c>
      <c r="C216" s="235">
        <v>38960</v>
      </c>
      <c r="D216" s="79">
        <v>11086.986000000001</v>
      </c>
      <c r="E216" s="79">
        <v>348.01400000000001</v>
      </c>
      <c r="F216" s="82">
        <v>8.641727981350654E-2</v>
      </c>
      <c r="G216" s="82">
        <v>8.8142101139282295E-2</v>
      </c>
      <c r="H216" s="82">
        <v>9.0046178755856077E-2</v>
      </c>
      <c r="I216" s="77"/>
      <c r="J216" s="77"/>
      <c r="K216" s="242"/>
      <c r="L216" s="243"/>
      <c r="M216" s="244"/>
      <c r="N216" s="244"/>
      <c r="O216" s="245"/>
      <c r="P216" s="245"/>
      <c r="Q216" s="245"/>
      <c r="U216" s="237"/>
      <c r="V216" s="237"/>
    </row>
    <row r="217" spans="2:22" ht="15" x14ac:dyDescent="0.25">
      <c r="B217" s="81" t="s">
        <v>1207</v>
      </c>
      <c r="C217" s="235">
        <v>38974</v>
      </c>
      <c r="D217" s="79">
        <v>19786.911199999999</v>
      </c>
      <c r="E217" s="79">
        <v>525.0888000000009</v>
      </c>
      <c r="F217" s="82">
        <v>8.641727981350654E-2</v>
      </c>
      <c r="G217" s="82">
        <v>8.8142101139282281E-2</v>
      </c>
      <c r="H217" s="82">
        <v>9.0046178755856077E-2</v>
      </c>
      <c r="I217" s="77"/>
      <c r="J217" s="77"/>
      <c r="K217" s="242"/>
      <c r="L217" s="243"/>
      <c r="M217" s="244"/>
      <c r="N217" s="244"/>
      <c r="O217" s="245"/>
      <c r="P217" s="245"/>
      <c r="Q217" s="245"/>
      <c r="U217" s="237"/>
      <c r="V217" s="237"/>
    </row>
    <row r="218" spans="2:22" ht="15" x14ac:dyDescent="0.25">
      <c r="B218" s="81" t="s">
        <v>1208</v>
      </c>
      <c r="C218" s="235">
        <v>38988</v>
      </c>
      <c r="D218" s="79">
        <v>17966.584999999999</v>
      </c>
      <c r="E218" s="79">
        <v>683.41500000000008</v>
      </c>
      <c r="F218" s="82">
        <v>8.641727981350654E-2</v>
      </c>
      <c r="G218" s="82">
        <v>8.8142101139282281E-2</v>
      </c>
      <c r="H218" s="82">
        <v>9.0046178755856077E-2</v>
      </c>
      <c r="I218" s="77"/>
      <c r="J218" s="77"/>
      <c r="K218" s="242"/>
      <c r="L218" s="243"/>
      <c r="M218" s="244"/>
      <c r="N218" s="244"/>
      <c r="O218" s="245"/>
      <c r="P218" s="245"/>
      <c r="Q218" s="245"/>
      <c r="U218" s="237"/>
      <c r="V218" s="237"/>
    </row>
    <row r="219" spans="2:22" ht="15" x14ac:dyDescent="0.25">
      <c r="B219" s="81" t="s">
        <v>1209</v>
      </c>
      <c r="C219" s="235">
        <v>39002</v>
      </c>
      <c r="D219" s="79">
        <v>15367.905200000001</v>
      </c>
      <c r="E219" s="79">
        <v>959.09479999999928</v>
      </c>
      <c r="F219" s="82">
        <v>8.6416999999999994E-2</v>
      </c>
      <c r="G219" s="82">
        <v>8.8142101139282281E-2</v>
      </c>
      <c r="H219" s="82">
        <v>9.0046178755856077E-2</v>
      </c>
      <c r="I219" s="77"/>
      <c r="J219" s="77"/>
      <c r="K219" s="242"/>
      <c r="L219" s="243"/>
      <c r="M219" s="244"/>
      <c r="N219" s="244"/>
      <c r="O219" s="245"/>
      <c r="P219" s="245"/>
      <c r="Q219" s="245"/>
      <c r="U219" s="237"/>
      <c r="V219" s="237"/>
    </row>
    <row r="220" spans="2:22" ht="15" x14ac:dyDescent="0.25">
      <c r="B220" s="81" t="s">
        <v>1210</v>
      </c>
      <c r="C220" s="235">
        <v>39017</v>
      </c>
      <c r="D220" s="79">
        <v>21623.3</v>
      </c>
      <c r="E220" s="79">
        <v>1576.699999999998</v>
      </c>
      <c r="F220" s="82">
        <v>8.6417279813506553E-2</v>
      </c>
      <c r="G220" s="82">
        <v>8.8142101139282281E-2</v>
      </c>
      <c r="H220" s="82">
        <v>9.0046178755856077E-2</v>
      </c>
      <c r="I220" s="77"/>
      <c r="J220" s="77"/>
      <c r="K220" s="242"/>
      <c r="L220" s="243"/>
      <c r="M220" s="247"/>
      <c r="N220" s="244"/>
      <c r="O220" s="245"/>
      <c r="P220" s="245"/>
      <c r="Q220" s="245"/>
      <c r="U220" s="237"/>
      <c r="V220" s="237"/>
    </row>
    <row r="221" spans="2:22" ht="15" x14ac:dyDescent="0.25">
      <c r="B221" s="81" t="s">
        <v>1211</v>
      </c>
      <c r="C221" s="235">
        <v>39031</v>
      </c>
      <c r="D221" s="79">
        <v>44883.38</v>
      </c>
      <c r="E221" s="79">
        <v>2916.6199999999985</v>
      </c>
      <c r="F221" s="82">
        <v>8.6367935190596365E-2</v>
      </c>
      <c r="G221" s="82">
        <v>8.8189620225572918E-2</v>
      </c>
      <c r="H221" s="82">
        <v>9.0019641189247684E-2</v>
      </c>
      <c r="I221" s="77"/>
      <c r="J221" s="77"/>
      <c r="K221" s="242"/>
      <c r="L221" s="243"/>
      <c r="M221" s="244"/>
      <c r="N221" s="244"/>
      <c r="O221" s="245"/>
      <c r="P221" s="246"/>
      <c r="Q221" s="246"/>
      <c r="U221" s="237"/>
      <c r="V221" s="237"/>
    </row>
    <row r="222" spans="2:22" ht="15" x14ac:dyDescent="0.25">
      <c r="B222" s="81" t="s">
        <v>1212</v>
      </c>
      <c r="C222" s="235">
        <v>39044</v>
      </c>
      <c r="D222" s="79">
        <v>60680.824800000002</v>
      </c>
      <c r="E222" s="79">
        <v>5042.1751999999951</v>
      </c>
      <c r="F222" s="82">
        <v>8.6417279813506553E-2</v>
      </c>
      <c r="G222" s="82">
        <v>8.8142101139282281E-2</v>
      </c>
      <c r="H222" s="82">
        <v>9.0046178755856091E-2</v>
      </c>
      <c r="I222" s="77"/>
      <c r="J222" s="77"/>
      <c r="K222" s="242"/>
      <c r="L222" s="243"/>
      <c r="M222" s="244"/>
      <c r="N222" s="244"/>
      <c r="O222" s="245"/>
      <c r="P222" s="245"/>
      <c r="Q222" s="245"/>
      <c r="U222" s="237"/>
      <c r="V222" s="237"/>
    </row>
    <row r="223" spans="2:22" ht="15" x14ac:dyDescent="0.25">
      <c r="B223" s="81" t="s">
        <v>1213</v>
      </c>
      <c r="C223" s="235">
        <v>39058</v>
      </c>
      <c r="D223" s="79">
        <v>37050.328000000001</v>
      </c>
      <c r="E223" s="79">
        <v>3121.6719999999968</v>
      </c>
      <c r="F223" s="82">
        <v>8.641727981350654E-2</v>
      </c>
      <c r="G223" s="82">
        <v>8.8142101139282295E-2</v>
      </c>
      <c r="H223" s="82">
        <v>9.0046178755856091E-2</v>
      </c>
      <c r="I223" s="77"/>
      <c r="J223" s="77"/>
      <c r="K223" s="242"/>
      <c r="L223" s="243"/>
      <c r="M223" s="244"/>
      <c r="N223" s="244"/>
      <c r="O223" s="245"/>
      <c r="P223" s="245"/>
      <c r="Q223" s="245"/>
      <c r="U223" s="237"/>
      <c r="V223" s="237"/>
    </row>
    <row r="224" spans="2:22" ht="15" x14ac:dyDescent="0.25">
      <c r="B224" s="81" t="s">
        <v>1214</v>
      </c>
      <c r="C224" s="235">
        <v>39072</v>
      </c>
      <c r="D224" s="79">
        <v>16450.420000000002</v>
      </c>
      <c r="E224" s="79">
        <v>1399.5799999999986</v>
      </c>
      <c r="F224" s="82">
        <v>8.6417279813506553E-2</v>
      </c>
      <c r="G224" s="82">
        <v>8.8142101139282295E-2</v>
      </c>
      <c r="H224" s="82">
        <v>9.0046178755856091E-2</v>
      </c>
      <c r="I224" s="77"/>
      <c r="J224" s="77"/>
      <c r="K224" s="242"/>
      <c r="L224" s="243"/>
      <c r="M224" s="244"/>
      <c r="N224" s="244"/>
      <c r="O224" s="245"/>
      <c r="P224" s="245"/>
      <c r="Q224" s="245"/>
      <c r="U224" s="237"/>
      <c r="V224" s="237"/>
    </row>
    <row r="225" spans="2:22" ht="15" x14ac:dyDescent="0.25">
      <c r="B225" s="81" t="s">
        <v>1215</v>
      </c>
      <c r="C225" s="235">
        <v>39086</v>
      </c>
      <c r="D225" s="79">
        <v>34271.89</v>
      </c>
      <c r="E225" s="79">
        <v>2528.1099999999983</v>
      </c>
      <c r="F225" s="82">
        <v>8.6417279813506553E-2</v>
      </c>
      <c r="G225" s="82">
        <v>8.8142101139282295E-2</v>
      </c>
      <c r="H225" s="82">
        <v>9.0046178755856091E-2</v>
      </c>
      <c r="I225" s="77"/>
      <c r="J225" s="77"/>
      <c r="K225" s="242"/>
      <c r="L225" s="243"/>
      <c r="M225" s="244"/>
      <c r="N225" s="244"/>
      <c r="O225" s="245"/>
      <c r="P225" s="245"/>
      <c r="Q225" s="245"/>
      <c r="U225" s="237"/>
      <c r="V225" s="237"/>
    </row>
    <row r="226" spans="2:22" ht="15" x14ac:dyDescent="0.25">
      <c r="B226" s="81" t="s">
        <v>1216</v>
      </c>
      <c r="C226" s="235">
        <v>39100</v>
      </c>
      <c r="D226" s="79">
        <v>36088.072</v>
      </c>
      <c r="E226" s="79">
        <v>3006.9279999999972</v>
      </c>
      <c r="F226" s="82">
        <v>8.6417279813506553E-2</v>
      </c>
      <c r="G226" s="82">
        <v>8.8142101139282295E-2</v>
      </c>
      <c r="H226" s="82">
        <v>9.0046178755856077E-2</v>
      </c>
      <c r="I226" s="77"/>
      <c r="J226" s="77"/>
      <c r="K226" s="242"/>
      <c r="L226" s="243"/>
      <c r="M226" s="244"/>
      <c r="N226" s="244"/>
      <c r="O226" s="245"/>
      <c r="P226" s="245"/>
      <c r="Q226" s="245"/>
      <c r="U226" s="237"/>
      <c r="V226" s="237"/>
    </row>
    <row r="227" spans="2:22" ht="15" x14ac:dyDescent="0.25">
      <c r="B227" s="81" t="s">
        <v>1217</v>
      </c>
      <c r="C227" s="235">
        <v>39114</v>
      </c>
      <c r="D227" s="79">
        <v>70358.354999999996</v>
      </c>
      <c r="E227" s="79">
        <v>5891.6449999999941</v>
      </c>
      <c r="F227" s="82">
        <v>8.6417279813506553E-2</v>
      </c>
      <c r="G227" s="82">
        <v>8.8142101139282295E-2</v>
      </c>
      <c r="H227" s="82">
        <v>9.0042999999999998E-2</v>
      </c>
      <c r="I227" s="77"/>
      <c r="J227" s="77"/>
      <c r="K227" s="242"/>
      <c r="L227" s="243"/>
      <c r="M227" s="244"/>
      <c r="N227" s="244"/>
      <c r="O227" s="245"/>
      <c r="P227" s="245"/>
      <c r="Q227" s="245"/>
      <c r="U227" s="237"/>
      <c r="V227" s="237"/>
    </row>
    <row r="228" spans="2:22" ht="15" x14ac:dyDescent="0.25">
      <c r="B228" s="81" t="s">
        <v>1218</v>
      </c>
      <c r="C228" s="235">
        <v>39128</v>
      </c>
      <c r="D228" s="79">
        <v>48419.521000000008</v>
      </c>
      <c r="E228" s="79">
        <v>4190.4789999999948</v>
      </c>
      <c r="F228" s="82">
        <v>8.6417279813506553E-2</v>
      </c>
      <c r="G228" s="82">
        <v>8.8142101139282295E-2</v>
      </c>
      <c r="H228" s="82">
        <v>9.004497238997751E-2</v>
      </c>
      <c r="I228" s="77"/>
      <c r="J228" s="77"/>
      <c r="K228" s="242"/>
      <c r="L228" s="243"/>
      <c r="M228" s="244"/>
      <c r="N228" s="244"/>
      <c r="O228" s="245"/>
      <c r="P228" s="245"/>
      <c r="Q228" s="245"/>
      <c r="U228" s="237"/>
      <c r="V228" s="237"/>
    </row>
    <row r="229" spans="2:22" ht="15" x14ac:dyDescent="0.25">
      <c r="B229" s="81" t="s">
        <v>1219</v>
      </c>
      <c r="C229" s="235">
        <v>39142</v>
      </c>
      <c r="D229" s="79">
        <v>37515.545999999995</v>
      </c>
      <c r="E229" s="79">
        <v>3344.453999999997</v>
      </c>
      <c r="F229" s="82">
        <v>8.6417279813506553E-2</v>
      </c>
      <c r="G229" s="82">
        <v>8.8142101139282295E-2</v>
      </c>
      <c r="H229" s="82">
        <v>9.0046000000000001E-2</v>
      </c>
      <c r="I229" s="77"/>
      <c r="J229" s="77"/>
      <c r="K229" s="242"/>
      <c r="L229" s="243"/>
      <c r="M229" s="244"/>
      <c r="N229" s="244"/>
      <c r="O229" s="245"/>
      <c r="P229" s="245"/>
      <c r="Q229" s="245"/>
      <c r="U229" s="237"/>
      <c r="V229" s="237"/>
    </row>
    <row r="230" spans="2:22" ht="15" x14ac:dyDescent="0.25">
      <c r="B230" s="81" t="s">
        <v>1220</v>
      </c>
      <c r="C230" s="235">
        <v>39156</v>
      </c>
      <c r="D230" s="79">
        <v>24821.430000000004</v>
      </c>
      <c r="E230" s="79">
        <v>2228.5699999999983</v>
      </c>
      <c r="F230" s="82" t="s">
        <v>918</v>
      </c>
      <c r="G230" s="82" t="s">
        <v>918</v>
      </c>
      <c r="H230" s="82">
        <v>9.0030769583176434E-2</v>
      </c>
      <c r="I230" s="77"/>
      <c r="J230" s="77"/>
      <c r="K230" s="242"/>
      <c r="L230" s="243"/>
      <c r="M230" s="244"/>
      <c r="N230" s="244"/>
      <c r="O230" s="243"/>
      <c r="P230" s="243"/>
      <c r="Q230" s="245"/>
      <c r="U230" s="237"/>
      <c r="V230" s="237"/>
    </row>
    <row r="231" spans="2:22" ht="15" x14ac:dyDescent="0.25">
      <c r="B231" s="81" t="s">
        <v>1221</v>
      </c>
      <c r="C231" s="235">
        <v>39170</v>
      </c>
      <c r="D231" s="79">
        <v>45259.214999999997</v>
      </c>
      <c r="E231" s="79">
        <v>3530.7849999999999</v>
      </c>
      <c r="F231" s="82">
        <v>8.6502999999999997E-2</v>
      </c>
      <c r="G231" s="82">
        <v>8.8249999999999995E-2</v>
      </c>
      <c r="H231" s="82">
        <v>9.0156E-2</v>
      </c>
      <c r="I231" s="77"/>
      <c r="J231" s="77"/>
      <c r="K231" s="242"/>
      <c r="L231" s="243"/>
      <c r="M231" s="244"/>
      <c r="N231" s="244"/>
      <c r="O231" s="245"/>
      <c r="P231" s="246"/>
      <c r="Q231" s="245"/>
      <c r="U231" s="237"/>
      <c r="V231" s="237"/>
    </row>
    <row r="232" spans="2:22" ht="15" x14ac:dyDescent="0.25">
      <c r="B232" s="81" t="s">
        <v>1222</v>
      </c>
      <c r="C232" s="235">
        <v>39184</v>
      </c>
      <c r="D232" s="79">
        <v>52094.66</v>
      </c>
      <c r="E232" s="79">
        <v>3705.3399999999997</v>
      </c>
      <c r="F232" s="82">
        <v>8.6869305045559411E-2</v>
      </c>
      <c r="G232" s="82">
        <v>8.8669032039216292E-2</v>
      </c>
      <c r="H232" s="82">
        <v>9.0538395033999033E-2</v>
      </c>
      <c r="I232" s="77"/>
      <c r="J232" s="77"/>
      <c r="K232" s="242"/>
      <c r="L232" s="243"/>
      <c r="M232" s="244"/>
      <c r="N232" s="244"/>
      <c r="O232" s="245"/>
      <c r="P232" s="245"/>
      <c r="Q232" s="245"/>
      <c r="U232" s="237"/>
      <c r="V232" s="237"/>
    </row>
    <row r="233" spans="2:22" ht="15" x14ac:dyDescent="0.25">
      <c r="B233" s="81" t="s">
        <v>1223</v>
      </c>
      <c r="C233" s="235">
        <v>39198</v>
      </c>
      <c r="D233" s="79">
        <v>47802.52</v>
      </c>
      <c r="E233" s="79">
        <v>4167.4799999999996</v>
      </c>
      <c r="F233" s="82">
        <v>8.6869000000000002E-2</v>
      </c>
      <c r="G233" s="82">
        <v>8.9016999999999999E-2</v>
      </c>
      <c r="H233" s="82">
        <v>9.0784000000000004E-2</v>
      </c>
      <c r="I233" s="77"/>
      <c r="J233" s="77"/>
      <c r="K233" s="242"/>
      <c r="L233" s="243"/>
      <c r="M233" s="244"/>
      <c r="N233" s="244"/>
      <c r="O233" s="245"/>
      <c r="P233" s="245"/>
      <c r="Q233" s="245"/>
      <c r="U233" s="237"/>
      <c r="V233" s="237"/>
    </row>
    <row r="234" spans="2:22" ht="15" x14ac:dyDescent="0.25">
      <c r="B234" s="81" t="s">
        <v>1224</v>
      </c>
      <c r="C234" s="235">
        <v>39212</v>
      </c>
      <c r="D234" s="79">
        <v>19515.825699999998</v>
      </c>
      <c r="E234" s="79">
        <v>1737.1743000000006</v>
      </c>
      <c r="F234" s="82">
        <v>8.6869305045559411E-2</v>
      </c>
      <c r="G234" s="82">
        <v>8.9016999999999999E-2</v>
      </c>
      <c r="H234" s="82">
        <v>9.0909775398175546E-2</v>
      </c>
      <c r="I234" s="77"/>
      <c r="J234" s="77"/>
      <c r="K234" s="242"/>
      <c r="L234" s="243"/>
      <c r="M234" s="244"/>
      <c r="N234" s="244"/>
      <c r="O234" s="245"/>
      <c r="P234" s="245"/>
      <c r="Q234" s="246"/>
      <c r="U234" s="237"/>
      <c r="V234" s="237"/>
    </row>
    <row r="235" spans="2:22" ht="15" x14ac:dyDescent="0.25">
      <c r="B235" s="81" t="s">
        <v>1225</v>
      </c>
      <c r="C235" s="235">
        <v>39226</v>
      </c>
      <c r="D235" s="79">
        <v>7322.2650000000012</v>
      </c>
      <c r="E235" s="79">
        <v>627.73499999999967</v>
      </c>
      <c r="F235" s="82">
        <v>8.6869305045559411E-2</v>
      </c>
      <c r="G235" s="82">
        <v>8.9016727397928402E-2</v>
      </c>
      <c r="H235" s="82">
        <v>9.1020709283537948E-2</v>
      </c>
      <c r="I235" s="77"/>
      <c r="J235" s="77"/>
      <c r="K235" s="242"/>
      <c r="L235" s="243"/>
      <c r="M235" s="244"/>
      <c r="N235" s="244"/>
      <c r="O235" s="245"/>
      <c r="P235" s="245"/>
      <c r="Q235" s="245"/>
      <c r="U235" s="237"/>
      <c r="V235" s="237"/>
    </row>
    <row r="236" spans="2:22" ht="15" x14ac:dyDescent="0.25">
      <c r="B236" s="81" t="s">
        <v>1226</v>
      </c>
      <c r="C236" s="235">
        <v>39240</v>
      </c>
      <c r="D236" s="79">
        <v>42948.923499999997</v>
      </c>
      <c r="E236" s="79">
        <v>3894.0764999999988</v>
      </c>
      <c r="F236" s="82" t="s">
        <v>918</v>
      </c>
      <c r="G236" s="82">
        <v>8.9016727397928402E-2</v>
      </c>
      <c r="H236" s="82">
        <v>9.1242815685165429E-2</v>
      </c>
      <c r="I236" s="77"/>
      <c r="J236" s="77"/>
      <c r="K236" s="242"/>
      <c r="L236" s="243"/>
      <c r="M236" s="244"/>
      <c r="N236" s="244"/>
      <c r="O236" s="243"/>
      <c r="P236" s="245"/>
      <c r="Q236" s="245"/>
      <c r="U236" s="237"/>
      <c r="V236" s="237"/>
    </row>
    <row r="237" spans="2:22" ht="15" x14ac:dyDescent="0.25">
      <c r="B237" s="81" t="s">
        <v>1227</v>
      </c>
      <c r="C237" s="235">
        <v>39254</v>
      </c>
      <c r="D237" s="79">
        <v>7330.4</v>
      </c>
      <c r="E237" s="79">
        <v>669.59999999999991</v>
      </c>
      <c r="F237" s="82" t="s">
        <v>918</v>
      </c>
      <c r="G237" s="82" t="s">
        <v>918</v>
      </c>
      <c r="H237" s="82">
        <v>9.1596578691416616E-2</v>
      </c>
      <c r="I237" s="77"/>
      <c r="J237" s="77"/>
      <c r="K237" s="242"/>
      <c r="L237" s="243"/>
      <c r="M237" s="247"/>
      <c r="N237" s="244"/>
      <c r="O237" s="243"/>
      <c r="P237" s="243"/>
      <c r="Q237" s="245"/>
      <c r="U237" s="237"/>
      <c r="V237" s="237"/>
    </row>
    <row r="238" spans="2:22" ht="15" x14ac:dyDescent="0.25">
      <c r="B238" s="81" t="s">
        <v>1228</v>
      </c>
      <c r="C238" s="235">
        <v>39268</v>
      </c>
      <c r="D238" s="79">
        <v>56426.113400000002</v>
      </c>
      <c r="E238" s="79">
        <v>4991.8866000000007</v>
      </c>
      <c r="F238" s="82">
        <v>8.6869305045559411E-2</v>
      </c>
      <c r="G238" s="82">
        <v>8.9016727397928416E-2</v>
      </c>
      <c r="H238" s="82">
        <v>9.1596578691416616E-2</v>
      </c>
      <c r="I238" s="77"/>
      <c r="J238" s="77"/>
      <c r="K238" s="242"/>
      <c r="L238" s="243"/>
      <c r="M238" s="244"/>
      <c r="N238" s="244"/>
      <c r="O238" s="245"/>
      <c r="P238" s="245"/>
      <c r="Q238" s="245"/>
      <c r="U238" s="237"/>
      <c r="V238" s="237"/>
    </row>
    <row r="239" spans="2:22" ht="15" x14ac:dyDescent="0.25">
      <c r="B239" s="81" t="s">
        <v>1229</v>
      </c>
      <c r="C239" s="235">
        <v>39282</v>
      </c>
      <c r="D239" s="79">
        <v>52869.756999999998</v>
      </c>
      <c r="E239" s="79">
        <v>4820.2429999999995</v>
      </c>
      <c r="F239" s="82" t="s">
        <v>918</v>
      </c>
      <c r="G239" s="82">
        <v>8.9016727397928416E-2</v>
      </c>
      <c r="H239" s="82">
        <v>9.1593047092955709E-2</v>
      </c>
      <c r="I239" s="77"/>
      <c r="J239" s="77"/>
      <c r="K239" s="242"/>
      <c r="L239" s="243"/>
      <c r="M239" s="244"/>
      <c r="N239" s="244"/>
      <c r="O239" s="243"/>
      <c r="P239" s="245"/>
      <c r="Q239" s="245"/>
      <c r="U239" s="237"/>
      <c r="V239" s="237"/>
    </row>
    <row r="240" spans="2:22" ht="15" x14ac:dyDescent="0.25">
      <c r="B240" s="81" t="s">
        <v>1230</v>
      </c>
      <c r="C240" s="235">
        <v>39296</v>
      </c>
      <c r="D240" s="79">
        <v>9644.5451999999987</v>
      </c>
      <c r="E240" s="79">
        <v>877.45479999999952</v>
      </c>
      <c r="F240" s="82" t="s">
        <v>918</v>
      </c>
      <c r="G240" s="82">
        <v>9.0987310828414741E-2</v>
      </c>
      <c r="H240" s="82">
        <v>9.3726583524510257E-2</v>
      </c>
      <c r="I240" s="77"/>
      <c r="J240" s="77"/>
      <c r="K240" s="242"/>
      <c r="L240" s="243"/>
      <c r="M240" s="244"/>
      <c r="N240" s="244"/>
      <c r="O240" s="243"/>
      <c r="P240" s="245"/>
      <c r="Q240" s="245"/>
      <c r="U240" s="237"/>
      <c r="V240" s="237"/>
    </row>
    <row r="241" spans="2:22" ht="15" x14ac:dyDescent="0.25">
      <c r="B241" s="81" t="s">
        <v>1231</v>
      </c>
      <c r="C241" s="235">
        <v>39310</v>
      </c>
      <c r="D241" s="79">
        <v>30734.26</v>
      </c>
      <c r="E241" s="79">
        <v>2365.7400000000021</v>
      </c>
      <c r="F241" s="82">
        <v>9.0488829259756196E-2</v>
      </c>
      <c r="G241" s="82">
        <v>9.1425721915056865E-2</v>
      </c>
      <c r="H241" s="82">
        <v>9.3974597125331211E-2</v>
      </c>
      <c r="I241" s="77"/>
      <c r="J241" s="77"/>
      <c r="K241" s="242"/>
      <c r="L241" s="243"/>
      <c r="M241" s="244"/>
      <c r="N241" s="244"/>
      <c r="O241" s="245"/>
      <c r="P241" s="245"/>
      <c r="Q241" s="245"/>
      <c r="U241" s="237"/>
      <c r="V241" s="237"/>
    </row>
    <row r="242" spans="2:22" ht="15" x14ac:dyDescent="0.25">
      <c r="B242" s="81" t="s">
        <v>1232</v>
      </c>
      <c r="C242" s="235">
        <v>39324</v>
      </c>
      <c r="D242" s="79">
        <v>5485.8000000000011</v>
      </c>
      <c r="E242" s="79">
        <v>514.19999999999936</v>
      </c>
      <c r="F242" s="82" t="s">
        <v>918</v>
      </c>
      <c r="G242" s="82" t="s">
        <v>918</v>
      </c>
      <c r="H242" s="82">
        <v>9.3990418418942831E-2</v>
      </c>
      <c r="I242" s="77"/>
      <c r="J242" s="77"/>
      <c r="K242" s="242"/>
      <c r="L242" s="243"/>
      <c r="M242" s="247"/>
      <c r="N242" s="244"/>
      <c r="O242" s="243"/>
      <c r="P242" s="243"/>
      <c r="Q242" s="246"/>
      <c r="U242" s="237"/>
      <c r="V242" s="237"/>
    </row>
    <row r="243" spans="2:22" ht="15" x14ac:dyDescent="0.25">
      <c r="B243" s="81" t="s">
        <v>1233</v>
      </c>
      <c r="C243" s="235">
        <v>39338</v>
      </c>
      <c r="D243" s="79">
        <v>23058.648000000001</v>
      </c>
      <c r="E243" s="79">
        <v>2161.3519999999971</v>
      </c>
      <c r="F243" s="82" t="s">
        <v>918</v>
      </c>
      <c r="G243" s="82" t="s">
        <v>918</v>
      </c>
      <c r="H243" s="82">
        <v>9.3990323293012545E-2</v>
      </c>
      <c r="I243" s="77"/>
      <c r="J243" s="77"/>
      <c r="K243" s="242"/>
      <c r="L243" s="243"/>
      <c r="M243" s="244"/>
      <c r="N243" s="244"/>
      <c r="O243" s="243"/>
      <c r="P243" s="243"/>
      <c r="Q243" s="246"/>
      <c r="U243" s="237"/>
      <c r="V243" s="237"/>
    </row>
    <row r="244" spans="2:22" ht="15" x14ac:dyDescent="0.25">
      <c r="B244" s="81" t="s">
        <v>1234</v>
      </c>
      <c r="C244" s="235">
        <v>39352</v>
      </c>
      <c r="D244" s="79">
        <v>19383.160000000003</v>
      </c>
      <c r="E244" s="79">
        <v>1816.8399999999979</v>
      </c>
      <c r="F244" s="82" t="s">
        <v>918</v>
      </c>
      <c r="G244" s="82" t="s">
        <v>918</v>
      </c>
      <c r="H244" s="82">
        <v>9.3990418418942845E-2</v>
      </c>
      <c r="I244" s="77"/>
      <c r="J244" s="77"/>
      <c r="K244" s="242"/>
      <c r="L244" s="243"/>
      <c r="M244" s="244"/>
      <c r="N244" s="244"/>
      <c r="O244" s="243"/>
      <c r="P244" s="243"/>
      <c r="Q244" s="246"/>
      <c r="U244" s="237"/>
      <c r="V244" s="237"/>
    </row>
    <row r="245" spans="2:22" ht="15" x14ac:dyDescent="0.25">
      <c r="B245" s="81" t="s">
        <v>1235</v>
      </c>
      <c r="C245" s="235">
        <v>39366</v>
      </c>
      <c r="D245" s="79">
        <v>15497.107</v>
      </c>
      <c r="E245" s="79">
        <v>1432.893</v>
      </c>
      <c r="F245" s="82" t="s">
        <v>918</v>
      </c>
      <c r="G245" s="82" t="s">
        <v>918</v>
      </c>
      <c r="H245" s="82">
        <v>9.3989851596750218E-2</v>
      </c>
      <c r="I245" s="77"/>
      <c r="J245" s="77"/>
      <c r="K245" s="242"/>
      <c r="L245" s="243"/>
      <c r="M245" s="244"/>
      <c r="N245" s="244"/>
      <c r="O245" s="243"/>
      <c r="P245" s="243"/>
      <c r="Q245" s="246"/>
      <c r="U245" s="237"/>
      <c r="V245" s="237"/>
    </row>
    <row r="246" spans="2:22" ht="15" x14ac:dyDescent="0.25">
      <c r="B246" s="81" t="s">
        <v>1236</v>
      </c>
      <c r="C246" s="235">
        <v>39380</v>
      </c>
      <c r="D246" s="79">
        <v>9366.7065999999995</v>
      </c>
      <c r="E246" s="79">
        <v>647.29339999999979</v>
      </c>
      <c r="F246" s="82" t="s">
        <v>918</v>
      </c>
      <c r="G246" s="82">
        <v>9.1425721915056865E-2</v>
      </c>
      <c r="H246" s="82">
        <v>9.3893200815190078E-2</v>
      </c>
      <c r="I246" s="77"/>
      <c r="J246" s="77"/>
      <c r="K246" s="242"/>
      <c r="L246" s="243"/>
      <c r="M246" s="244"/>
      <c r="N246" s="244"/>
      <c r="O246" s="243"/>
      <c r="P246" s="245"/>
      <c r="Q246" s="246"/>
      <c r="U246" s="237"/>
      <c r="V246" s="237"/>
    </row>
    <row r="247" spans="2:22" ht="15" x14ac:dyDescent="0.25">
      <c r="B247" s="81" t="s">
        <v>1237</v>
      </c>
      <c r="C247" s="235">
        <v>39394</v>
      </c>
      <c r="D247" s="79">
        <v>32230.738000000001</v>
      </c>
      <c r="E247" s="79">
        <v>2789.2619999999984</v>
      </c>
      <c r="F247" s="82" t="s">
        <v>918</v>
      </c>
      <c r="G247" s="82">
        <v>9.1425721915056865E-2</v>
      </c>
      <c r="H247" s="82">
        <v>9.3932402524057948E-2</v>
      </c>
      <c r="I247" s="77"/>
      <c r="J247" s="77"/>
      <c r="K247" s="242"/>
      <c r="L247" s="243"/>
      <c r="M247" s="244"/>
      <c r="N247" s="244"/>
      <c r="O247" s="243"/>
      <c r="P247" s="245"/>
      <c r="Q247" s="245"/>
      <c r="U247" s="237"/>
      <c r="V247" s="237"/>
    </row>
    <row r="248" spans="2:22" ht="15" x14ac:dyDescent="0.25">
      <c r="B248" s="81" t="s">
        <v>1238</v>
      </c>
      <c r="C248" s="235">
        <v>39408</v>
      </c>
      <c r="D248" s="79">
        <v>11458.838400000001</v>
      </c>
      <c r="E248" s="79">
        <v>1069.161599999999</v>
      </c>
      <c r="F248" s="82" t="s">
        <v>1584</v>
      </c>
      <c r="G248" s="82">
        <v>9.2083682450798968E-2</v>
      </c>
      <c r="H248" s="82">
        <v>9.3960691373878885E-2</v>
      </c>
      <c r="I248" s="77"/>
      <c r="J248" s="77"/>
      <c r="K248" s="242"/>
      <c r="L248" s="243"/>
      <c r="M248" s="244"/>
      <c r="N248" s="244"/>
      <c r="O248" s="243"/>
      <c r="P248" s="245"/>
      <c r="Q248" s="245"/>
      <c r="U248" s="237"/>
      <c r="V248" s="237"/>
    </row>
    <row r="249" spans="2:22" ht="15" x14ac:dyDescent="0.25">
      <c r="B249" s="81" t="s">
        <v>1239</v>
      </c>
      <c r="C249" s="235">
        <v>39422</v>
      </c>
      <c r="D249" s="79">
        <v>45158.3986</v>
      </c>
      <c r="E249" s="79">
        <v>3104.6013999999986</v>
      </c>
      <c r="F249" s="82">
        <v>9.1071089988144324E-2</v>
      </c>
      <c r="G249" s="82">
        <v>9.2229343495755178E-2</v>
      </c>
      <c r="H249" s="82">
        <v>9.4058005888472657E-2</v>
      </c>
      <c r="I249" s="77"/>
      <c r="J249" s="77"/>
      <c r="K249" s="242"/>
      <c r="L249" s="243"/>
      <c r="M249" s="247"/>
      <c r="N249" s="244"/>
      <c r="O249" s="245"/>
      <c r="P249" s="245"/>
      <c r="Q249" s="245"/>
      <c r="U249" s="237"/>
      <c r="V249" s="237"/>
    </row>
    <row r="250" spans="2:22" ht="15" x14ac:dyDescent="0.25">
      <c r="B250" s="81" t="s">
        <v>1240</v>
      </c>
      <c r="C250" s="235">
        <v>39440</v>
      </c>
      <c r="D250" s="79">
        <v>6714.0909040000006</v>
      </c>
      <c r="E250" s="79">
        <v>356.1690959999994</v>
      </c>
      <c r="F250" s="82">
        <v>9.1212770297837378E-2</v>
      </c>
      <c r="G250" s="82">
        <v>9.2583893878471088E-2</v>
      </c>
      <c r="H250" s="82">
        <v>9.4428654715056057E-2</v>
      </c>
      <c r="I250" s="77"/>
      <c r="J250" s="77"/>
      <c r="K250" s="242"/>
      <c r="L250" s="243"/>
      <c r="M250" s="244"/>
      <c r="N250" s="244"/>
      <c r="O250" s="245"/>
      <c r="P250" s="245"/>
      <c r="Q250" s="245"/>
      <c r="U250" s="237"/>
      <c r="V250" s="237"/>
    </row>
    <row r="251" spans="2:22" ht="15" x14ac:dyDescent="0.25">
      <c r="B251" s="81" t="s">
        <v>1241</v>
      </c>
      <c r="C251" s="235">
        <v>39450</v>
      </c>
      <c r="D251" s="79">
        <v>23597.09</v>
      </c>
      <c r="E251" s="79">
        <v>1502.91</v>
      </c>
      <c r="F251" s="82">
        <v>9.0941685505238165E-2</v>
      </c>
      <c r="G251" s="82">
        <v>9.2522552246372541E-2</v>
      </c>
      <c r="H251" s="82">
        <v>9.4371283697515781E-2</v>
      </c>
      <c r="I251" s="77"/>
      <c r="J251" s="77"/>
      <c r="K251" s="242"/>
      <c r="L251" s="243"/>
      <c r="M251" s="244"/>
      <c r="N251" s="244"/>
      <c r="O251" s="245"/>
      <c r="P251" s="245"/>
      <c r="Q251" s="245"/>
      <c r="U251" s="237"/>
      <c r="V251" s="237"/>
    </row>
    <row r="252" spans="2:22" ht="15" x14ac:dyDescent="0.25">
      <c r="B252" s="81" t="s">
        <v>1242</v>
      </c>
      <c r="C252" s="235">
        <v>39464</v>
      </c>
      <c r="D252" s="79">
        <v>7049.43</v>
      </c>
      <c r="E252" s="79">
        <v>650.56999999999971</v>
      </c>
      <c r="F252" s="82" t="s">
        <v>918</v>
      </c>
      <c r="G252" s="82">
        <v>9.296160572711816E-2</v>
      </c>
      <c r="H252" s="82">
        <v>9.4493157964660512E-2</v>
      </c>
      <c r="I252" s="77"/>
      <c r="J252" s="77"/>
      <c r="K252" s="242"/>
      <c r="L252" s="243"/>
      <c r="M252" s="244"/>
      <c r="N252" s="244"/>
      <c r="O252" s="243"/>
      <c r="P252" s="245"/>
      <c r="Q252" s="245"/>
      <c r="U252" s="237"/>
      <c r="V252" s="237"/>
    </row>
    <row r="253" spans="2:22" ht="15" x14ac:dyDescent="0.25">
      <c r="B253" s="81" t="s">
        <v>1243</v>
      </c>
      <c r="C253" s="235">
        <v>39478</v>
      </c>
      <c r="D253" s="79">
        <v>0</v>
      </c>
      <c r="E253" s="79">
        <v>0</v>
      </c>
      <c r="F253" s="82" t="s">
        <v>918</v>
      </c>
      <c r="G253" s="82" t="s">
        <v>917</v>
      </c>
      <c r="H253" s="82" t="s">
        <v>917</v>
      </c>
      <c r="I253" s="77"/>
      <c r="J253" s="77"/>
      <c r="K253" s="242"/>
      <c r="L253" s="243"/>
      <c r="M253" s="243"/>
      <c r="N253" s="244"/>
      <c r="O253" s="243"/>
      <c r="P253" s="243"/>
      <c r="Q253" s="243"/>
      <c r="U253" s="237"/>
      <c r="V253" s="237"/>
    </row>
    <row r="254" spans="2:22" ht="15" x14ac:dyDescent="0.25">
      <c r="B254" s="81" t="s">
        <v>1244</v>
      </c>
      <c r="C254" s="235">
        <v>39492</v>
      </c>
      <c r="D254" s="79">
        <v>45576.88</v>
      </c>
      <c r="E254" s="79">
        <v>2873.12</v>
      </c>
      <c r="F254" s="82">
        <v>9.3824852178723758E-2</v>
      </c>
      <c r="G254" s="82">
        <v>9.6141265271043844E-2</v>
      </c>
      <c r="H254" s="82">
        <v>9.8692269030451835E-2</v>
      </c>
      <c r="I254" s="77"/>
      <c r="J254" s="77"/>
      <c r="K254" s="242"/>
      <c r="L254" s="243"/>
      <c r="M254" s="244"/>
      <c r="N254" s="244"/>
      <c r="O254" s="245"/>
      <c r="P254" s="245"/>
      <c r="Q254" s="245"/>
      <c r="U254" s="237"/>
      <c r="V254" s="237"/>
    </row>
    <row r="255" spans="2:22" ht="15" x14ac:dyDescent="0.25">
      <c r="B255" s="81" t="s">
        <v>1245</v>
      </c>
      <c r="C255" s="235">
        <v>39506</v>
      </c>
      <c r="D255" s="79">
        <v>35434.702499999999</v>
      </c>
      <c r="E255" s="79">
        <v>2940.2975000000001</v>
      </c>
      <c r="F255" s="82">
        <v>9.4567866995577149E-2</v>
      </c>
      <c r="G255" s="82">
        <v>9.7358927820939509E-2</v>
      </c>
      <c r="H255" s="82">
        <v>9.9908194797551142E-2</v>
      </c>
      <c r="I255" s="77"/>
      <c r="J255" s="77"/>
      <c r="K255" s="242"/>
      <c r="L255" s="243"/>
      <c r="M255" s="247"/>
      <c r="N255" s="244"/>
      <c r="O255" s="245"/>
      <c r="P255" s="245"/>
      <c r="Q255" s="245"/>
      <c r="U255" s="237"/>
      <c r="V255" s="237"/>
    </row>
    <row r="256" spans="2:22" ht="15" x14ac:dyDescent="0.25">
      <c r="B256" s="81" t="s">
        <v>1246</v>
      </c>
      <c r="C256" s="235">
        <v>39520</v>
      </c>
      <c r="D256" s="79">
        <v>28217.878508999998</v>
      </c>
      <c r="E256" s="79">
        <v>2397.1914910000005</v>
      </c>
      <c r="F256" s="82">
        <v>9.5475211778285066E-2</v>
      </c>
      <c r="G256" s="82">
        <v>9.8222955438211301E-2</v>
      </c>
      <c r="H256" s="82">
        <v>0.10077745324971089</v>
      </c>
      <c r="I256" s="77"/>
      <c r="J256" s="77"/>
      <c r="K256" s="242"/>
      <c r="L256" s="243"/>
      <c r="M256" s="244"/>
      <c r="N256" s="244"/>
      <c r="O256" s="245"/>
      <c r="P256" s="245"/>
      <c r="Q256" s="245"/>
      <c r="U256" s="237"/>
      <c r="V256" s="237"/>
    </row>
    <row r="257" spans="2:22" ht="15" x14ac:dyDescent="0.25">
      <c r="B257" s="81" t="s">
        <v>1247</v>
      </c>
      <c r="C257" s="235">
        <v>39534</v>
      </c>
      <c r="D257" s="79">
        <v>9.0830000000000002</v>
      </c>
      <c r="E257" s="79">
        <v>0.91700000000000004</v>
      </c>
      <c r="F257" s="82" t="s">
        <v>1584</v>
      </c>
      <c r="G257" s="82" t="s">
        <v>1584</v>
      </c>
      <c r="H257" s="82">
        <v>0.10123518999991531</v>
      </c>
      <c r="I257" s="77"/>
      <c r="J257" s="77"/>
      <c r="K257" s="242"/>
      <c r="L257" s="243"/>
      <c r="M257" s="248"/>
      <c r="N257" s="244"/>
      <c r="O257" s="243"/>
      <c r="P257" s="243"/>
      <c r="Q257" s="245"/>
      <c r="U257" s="237"/>
      <c r="V257" s="237"/>
    </row>
    <row r="258" spans="2:22" ht="15" x14ac:dyDescent="0.25">
      <c r="B258" s="81" t="s">
        <v>1248</v>
      </c>
      <c r="C258" s="235">
        <v>39548</v>
      </c>
      <c r="D258" s="79">
        <v>37677.860399999998</v>
      </c>
      <c r="E258" s="79">
        <v>2420.1396</v>
      </c>
      <c r="F258" s="82">
        <v>9.5610143516554474E-2</v>
      </c>
      <c r="G258" s="82">
        <v>9.86860689410263E-2</v>
      </c>
      <c r="H258" s="82">
        <v>0.10125059023594805</v>
      </c>
      <c r="I258" s="77"/>
      <c r="J258" s="77"/>
      <c r="K258" s="242"/>
      <c r="L258" s="243"/>
      <c r="M258" s="244"/>
      <c r="N258" s="244"/>
      <c r="O258" s="246"/>
      <c r="P258" s="245"/>
      <c r="Q258" s="245"/>
      <c r="U258" s="237"/>
      <c r="V258" s="237"/>
    </row>
    <row r="259" spans="2:22" ht="15" x14ac:dyDescent="0.25">
      <c r="B259" s="81" t="s">
        <v>1249</v>
      </c>
      <c r="C259" s="235">
        <v>39562</v>
      </c>
      <c r="D259" s="79">
        <v>516.93929999999989</v>
      </c>
      <c r="E259" s="79">
        <v>47.06070000000004</v>
      </c>
      <c r="F259" s="82" t="s">
        <v>1584</v>
      </c>
      <c r="G259" s="82">
        <v>9.8686068941026314E-2</v>
      </c>
      <c r="H259" s="82">
        <v>0.10135674719466847</v>
      </c>
      <c r="I259" s="77"/>
      <c r="J259" s="77"/>
      <c r="K259" s="242"/>
      <c r="L259" s="243"/>
      <c r="M259" s="248"/>
      <c r="N259" s="244"/>
      <c r="O259" s="243"/>
      <c r="P259" s="245"/>
      <c r="Q259" s="245"/>
      <c r="U259" s="237"/>
      <c r="V259" s="237"/>
    </row>
    <row r="260" spans="2:22" ht="15" x14ac:dyDescent="0.25">
      <c r="B260" s="81" t="s">
        <v>1250</v>
      </c>
      <c r="C260" s="235">
        <v>39576</v>
      </c>
      <c r="D260" s="79">
        <v>29523.083199999994</v>
      </c>
      <c r="E260" s="79">
        <v>1924.9168000000004</v>
      </c>
      <c r="F260" s="82">
        <v>9.6679297691324703E-2</v>
      </c>
      <c r="G260" s="82">
        <v>9.8931127752357351E-2</v>
      </c>
      <c r="H260" s="82">
        <v>0.10171464246749722</v>
      </c>
      <c r="I260" s="77"/>
      <c r="J260" s="77"/>
      <c r="K260" s="242"/>
      <c r="L260" s="243"/>
      <c r="M260" s="244"/>
      <c r="N260" s="244"/>
      <c r="O260" s="245"/>
      <c r="P260" s="245"/>
      <c r="Q260" s="245"/>
      <c r="U260" s="237"/>
      <c r="V260" s="237"/>
    </row>
    <row r="261" spans="2:22" ht="15" x14ac:dyDescent="0.25">
      <c r="B261" s="81" t="s">
        <v>1251</v>
      </c>
      <c r="C261" s="235">
        <v>39590</v>
      </c>
      <c r="D261" s="79">
        <v>3505.3491000000004</v>
      </c>
      <c r="E261" s="79">
        <v>165.65089999999981</v>
      </c>
      <c r="F261" s="82">
        <v>9.9505743808337085E-2</v>
      </c>
      <c r="G261" s="82" t="s">
        <v>918</v>
      </c>
      <c r="H261" s="82">
        <v>0.10324582831602991</v>
      </c>
      <c r="I261" s="77"/>
      <c r="J261" s="77"/>
      <c r="K261" s="242"/>
      <c r="L261" s="243"/>
      <c r="M261" s="244"/>
      <c r="N261" s="244"/>
      <c r="O261" s="245"/>
      <c r="P261" s="243"/>
      <c r="Q261" s="245"/>
      <c r="U261" s="237"/>
      <c r="V261" s="237"/>
    </row>
    <row r="262" spans="2:22" ht="15" x14ac:dyDescent="0.25">
      <c r="B262" s="81" t="s">
        <v>1252</v>
      </c>
      <c r="C262" s="235">
        <v>39604</v>
      </c>
      <c r="D262" s="79">
        <v>63460.3675</v>
      </c>
      <c r="E262" s="79">
        <v>2293.6324999999997</v>
      </c>
      <c r="F262" s="82">
        <v>0.10976943505172422</v>
      </c>
      <c r="G262" s="82">
        <v>0.11189437799763471</v>
      </c>
      <c r="H262" s="82">
        <v>0.11393095530709114</v>
      </c>
      <c r="I262" s="77"/>
      <c r="J262" s="77"/>
      <c r="K262" s="242"/>
      <c r="L262" s="243"/>
      <c r="M262" s="244"/>
      <c r="N262" s="244"/>
      <c r="O262" s="245"/>
      <c r="P262" s="245"/>
      <c r="Q262" s="245"/>
      <c r="U262" s="237"/>
      <c r="V262" s="237"/>
    </row>
    <row r="263" spans="2:22" ht="15" x14ac:dyDescent="0.25">
      <c r="B263" s="81" t="s">
        <v>1253</v>
      </c>
      <c r="C263" s="235">
        <v>39618</v>
      </c>
      <c r="D263" s="79">
        <v>15198.28872</v>
      </c>
      <c r="E263" s="79">
        <v>661.21128000000022</v>
      </c>
      <c r="F263" s="82">
        <v>0.11316337029254288</v>
      </c>
      <c r="G263" s="82">
        <v>0.11472304414023624</v>
      </c>
      <c r="H263" s="82">
        <v>0.11688139189288606</v>
      </c>
      <c r="I263" s="77"/>
      <c r="J263" s="77"/>
      <c r="K263" s="242"/>
      <c r="L263" s="243"/>
      <c r="M263" s="244"/>
      <c r="N263" s="244"/>
      <c r="O263" s="245"/>
      <c r="P263" s="245"/>
      <c r="Q263" s="245"/>
      <c r="U263" s="237"/>
      <c r="V263" s="237"/>
    </row>
    <row r="264" spans="2:22" ht="15" x14ac:dyDescent="0.25">
      <c r="B264" s="81" t="s">
        <v>1254</v>
      </c>
      <c r="C264" s="235">
        <v>39632</v>
      </c>
      <c r="D264" s="79">
        <v>76844.143039999995</v>
      </c>
      <c r="E264" s="79">
        <v>2206.4569600000009</v>
      </c>
      <c r="F264" s="82">
        <v>0.11451209274788514</v>
      </c>
      <c r="G264" s="82" t="s">
        <v>918</v>
      </c>
      <c r="H264" s="82">
        <v>0.1178409100556448</v>
      </c>
      <c r="I264" s="77"/>
      <c r="J264" s="77"/>
      <c r="K264" s="242"/>
      <c r="L264" s="243"/>
      <c r="M264" s="244"/>
      <c r="N264" s="244"/>
      <c r="O264" s="245"/>
      <c r="P264" s="243"/>
      <c r="Q264" s="245"/>
      <c r="U264" s="237"/>
      <c r="V264" s="237"/>
    </row>
    <row r="265" spans="2:22" ht="15" x14ac:dyDescent="0.25">
      <c r="B265" s="81" t="s">
        <v>1255</v>
      </c>
      <c r="C265" s="235">
        <v>39646</v>
      </c>
      <c r="D265" s="79">
        <v>52613.619009999995</v>
      </c>
      <c r="E265" s="79">
        <v>1723.4809899999996</v>
      </c>
      <c r="F265" s="82">
        <v>0.11652799899994334</v>
      </c>
      <c r="G265" s="82" t="s">
        <v>918</v>
      </c>
      <c r="H265" s="82">
        <v>0.11829424036042178</v>
      </c>
      <c r="I265" s="77"/>
      <c r="J265" s="77"/>
      <c r="K265" s="242"/>
      <c r="L265" s="243"/>
      <c r="M265" s="244"/>
      <c r="N265" s="244"/>
      <c r="O265" s="245"/>
      <c r="P265" s="243"/>
      <c r="Q265" s="245"/>
      <c r="U265" s="237"/>
      <c r="V265" s="237"/>
    </row>
    <row r="266" spans="2:22" ht="15" x14ac:dyDescent="0.25">
      <c r="B266" s="81" t="s">
        <v>1256</v>
      </c>
      <c r="C266" s="235">
        <v>39660</v>
      </c>
      <c r="D266" s="79">
        <v>39951.173999999999</v>
      </c>
      <c r="E266" s="79">
        <v>1118.826</v>
      </c>
      <c r="F266" s="82">
        <v>0.121688</v>
      </c>
      <c r="G266" s="82" t="s">
        <v>918</v>
      </c>
      <c r="H266" s="82" t="s">
        <v>917</v>
      </c>
      <c r="I266" s="77"/>
      <c r="J266" s="77"/>
      <c r="K266" s="242"/>
      <c r="L266" s="243"/>
      <c r="M266" s="244"/>
      <c r="N266" s="244"/>
      <c r="O266" s="245"/>
      <c r="P266" s="243"/>
      <c r="Q266" s="243"/>
      <c r="U266" s="237"/>
      <c r="V266" s="237"/>
    </row>
    <row r="267" spans="2:22" ht="15" x14ac:dyDescent="0.25">
      <c r="B267" s="81" t="s">
        <v>1257</v>
      </c>
      <c r="C267" s="235">
        <v>39675</v>
      </c>
      <c r="D267" s="79">
        <v>35999.605000000003</v>
      </c>
      <c r="E267" s="79">
        <v>1000.3949999999987</v>
      </c>
      <c r="F267" s="82">
        <v>0.12220488001572649</v>
      </c>
      <c r="G267" s="82" t="s">
        <v>918</v>
      </c>
      <c r="H267" s="82" t="s">
        <v>917</v>
      </c>
      <c r="I267" s="77"/>
      <c r="J267" s="77"/>
      <c r="K267" s="242"/>
      <c r="L267" s="243"/>
      <c r="M267" s="244"/>
      <c r="N267" s="244"/>
      <c r="O267" s="245"/>
      <c r="P267" s="243"/>
      <c r="Q267" s="243"/>
      <c r="U267" s="237"/>
      <c r="V267" s="237"/>
    </row>
    <row r="268" spans="2:22" ht="15" x14ac:dyDescent="0.25">
      <c r="B268" s="81" t="s">
        <v>1258</v>
      </c>
      <c r="C268" s="235">
        <v>39688</v>
      </c>
      <c r="D268" s="79">
        <v>34712.025999999983</v>
      </c>
      <c r="E268" s="79">
        <v>989.57400000000075</v>
      </c>
      <c r="F268" s="82">
        <v>0.12387449360798324</v>
      </c>
      <c r="G268" s="82" t="s">
        <v>918</v>
      </c>
      <c r="H268" s="82" t="s">
        <v>918</v>
      </c>
      <c r="I268" s="77"/>
      <c r="J268" s="77"/>
      <c r="K268" s="242"/>
      <c r="L268" s="243"/>
      <c r="M268" s="244"/>
      <c r="N268" s="244"/>
      <c r="O268" s="245"/>
      <c r="P268" s="243"/>
      <c r="Q268" s="243"/>
      <c r="U268" s="237"/>
      <c r="V268" s="237"/>
    </row>
    <row r="269" spans="2:22" ht="15" x14ac:dyDescent="0.25">
      <c r="B269" s="81" t="s">
        <v>1259</v>
      </c>
      <c r="C269" s="235">
        <v>39702</v>
      </c>
      <c r="D269" s="79">
        <v>14759.564969999999</v>
      </c>
      <c r="E269" s="79">
        <v>426.73503000000017</v>
      </c>
      <c r="F269" s="82">
        <v>0.12563143376498664</v>
      </c>
      <c r="G269" s="82" t="s">
        <v>1584</v>
      </c>
      <c r="H269" s="82" t="s">
        <v>918</v>
      </c>
      <c r="I269" s="77"/>
      <c r="J269" s="77"/>
      <c r="K269" s="242"/>
      <c r="L269" s="243"/>
      <c r="M269" s="244"/>
      <c r="N269" s="244"/>
      <c r="O269" s="245"/>
      <c r="P269" s="243"/>
      <c r="Q269" s="243"/>
      <c r="U269" s="237"/>
      <c r="V269" s="237"/>
    </row>
    <row r="270" spans="2:22" ht="15" x14ac:dyDescent="0.25">
      <c r="B270" s="81" t="s">
        <v>1260</v>
      </c>
      <c r="C270" s="235">
        <v>39716</v>
      </c>
      <c r="D270" s="79">
        <v>34264.946000000004</v>
      </c>
      <c r="E270" s="79">
        <v>1001.0540000000005</v>
      </c>
      <c r="F270" s="82">
        <v>0.12563143376498667</v>
      </c>
      <c r="G270" s="82">
        <v>0.12687604792867949</v>
      </c>
      <c r="H270" s="82" t="s">
        <v>1584</v>
      </c>
      <c r="I270" s="77"/>
      <c r="J270" s="77"/>
      <c r="K270" s="242"/>
      <c r="L270" s="243"/>
      <c r="M270" s="244"/>
      <c r="N270" s="244"/>
      <c r="O270" s="245"/>
      <c r="P270" s="245"/>
      <c r="Q270" s="243"/>
      <c r="U270" s="237"/>
      <c r="V270" s="237"/>
    </row>
    <row r="271" spans="2:22" ht="15" x14ac:dyDescent="0.25">
      <c r="B271" s="81" t="s">
        <v>1261</v>
      </c>
      <c r="C271" s="235">
        <v>39730</v>
      </c>
      <c r="D271" s="79">
        <v>51111.017999999996</v>
      </c>
      <c r="E271" s="79">
        <v>1493.9819999999988</v>
      </c>
      <c r="F271" s="82">
        <v>0.1255176422153875</v>
      </c>
      <c r="G271" s="82" t="s">
        <v>1584</v>
      </c>
      <c r="H271" s="82" t="s">
        <v>918</v>
      </c>
      <c r="I271" s="77"/>
      <c r="J271" s="77"/>
      <c r="K271" s="242"/>
      <c r="L271" s="243"/>
      <c r="M271" s="244"/>
      <c r="N271" s="244"/>
      <c r="O271" s="245"/>
      <c r="P271" s="243"/>
      <c r="Q271" s="243"/>
      <c r="U271" s="237"/>
      <c r="V271" s="237"/>
    </row>
    <row r="272" spans="2:22" ht="15" x14ac:dyDescent="0.25">
      <c r="B272" s="81" t="s">
        <v>1262</v>
      </c>
      <c r="C272" s="235">
        <v>39744</v>
      </c>
      <c r="D272" s="79">
        <v>60782.874999999993</v>
      </c>
      <c r="E272" s="79">
        <v>1817.1250000000009</v>
      </c>
      <c r="F272" s="82">
        <v>0.12562508618750051</v>
      </c>
      <c r="G272" s="82">
        <v>0.12664934470165176</v>
      </c>
      <c r="H272" s="82">
        <v>0.12787316978883106</v>
      </c>
      <c r="I272" s="77"/>
      <c r="J272" s="77"/>
      <c r="K272" s="242"/>
      <c r="L272" s="243"/>
      <c r="M272" s="244"/>
      <c r="N272" s="244"/>
      <c r="O272" s="245"/>
      <c r="P272" s="245"/>
      <c r="Q272" s="245"/>
      <c r="U272" s="237"/>
      <c r="V272" s="237"/>
    </row>
    <row r="273" spans="2:22" ht="15" x14ac:dyDescent="0.25">
      <c r="B273" s="81" t="s">
        <v>916</v>
      </c>
      <c r="C273" s="235">
        <v>39758</v>
      </c>
      <c r="D273" s="79">
        <v>51540.012709999995</v>
      </c>
      <c r="E273" s="79">
        <v>1530.8872900000003</v>
      </c>
      <c r="F273" s="82">
        <v>0.12906612595252909</v>
      </c>
      <c r="G273" s="82" t="s">
        <v>917</v>
      </c>
      <c r="H273" s="82" t="s">
        <v>917</v>
      </c>
      <c r="I273" s="77"/>
      <c r="J273" s="77"/>
      <c r="K273" s="242"/>
      <c r="L273" s="243"/>
      <c r="M273" s="244"/>
      <c r="N273" s="244"/>
      <c r="O273" s="245"/>
      <c r="P273" s="243"/>
      <c r="Q273" s="243"/>
      <c r="U273" s="237"/>
      <c r="V273" s="237"/>
    </row>
    <row r="274" spans="2:22" ht="15" x14ac:dyDescent="0.25">
      <c r="B274" s="81" t="s">
        <v>919</v>
      </c>
      <c r="C274" s="235">
        <v>39772</v>
      </c>
      <c r="D274" s="79">
        <v>103467.67999999998</v>
      </c>
      <c r="E274" s="79">
        <v>3332.3200000000024</v>
      </c>
      <c r="F274" s="82">
        <v>0.1369337720509218</v>
      </c>
      <c r="G274" s="82">
        <v>0.14010783268299057</v>
      </c>
      <c r="H274" s="82" t="s">
        <v>917</v>
      </c>
      <c r="I274" s="77"/>
      <c r="J274" s="77"/>
      <c r="K274" s="242"/>
      <c r="L274" s="243"/>
      <c r="M274" s="244"/>
      <c r="N274" s="244"/>
      <c r="O274" s="245"/>
      <c r="P274" s="245"/>
      <c r="Q274" s="243"/>
      <c r="U274" s="237"/>
      <c r="V274" s="237"/>
    </row>
    <row r="275" spans="2:22" ht="15" x14ac:dyDescent="0.25">
      <c r="B275" s="81" t="s">
        <v>920</v>
      </c>
      <c r="C275" s="235">
        <v>39786</v>
      </c>
      <c r="D275" s="79">
        <v>81473.357499999998</v>
      </c>
      <c r="E275" s="79">
        <v>2651.6425000000013</v>
      </c>
      <c r="F275" s="82">
        <v>0.13843692893066281</v>
      </c>
      <c r="G275" s="82">
        <v>0.14010783268299057</v>
      </c>
      <c r="H275" s="82" t="s">
        <v>917</v>
      </c>
      <c r="I275" s="77"/>
      <c r="J275" s="77"/>
      <c r="K275" s="242"/>
      <c r="L275" s="243"/>
      <c r="M275" s="244"/>
      <c r="N275" s="244"/>
      <c r="O275" s="245"/>
      <c r="P275" s="245"/>
      <c r="Q275" s="243"/>
      <c r="U275" s="237"/>
      <c r="V275" s="237"/>
    </row>
    <row r="276" spans="2:22" ht="15" x14ac:dyDescent="0.25">
      <c r="B276" s="81" t="s">
        <v>921</v>
      </c>
      <c r="C276" s="235">
        <v>39800</v>
      </c>
      <c r="D276" s="79">
        <v>70543.289999999994</v>
      </c>
      <c r="E276" s="79">
        <v>2406.7100000000005</v>
      </c>
      <c r="F276" s="82">
        <v>0.13839728034559168</v>
      </c>
      <c r="G276" s="82">
        <v>0.14010783268299054</v>
      </c>
      <c r="H276" s="82" t="s">
        <v>918</v>
      </c>
      <c r="I276" s="77"/>
      <c r="J276" s="77"/>
      <c r="K276" s="242"/>
      <c r="L276" s="243"/>
      <c r="M276" s="244"/>
      <c r="N276" s="244"/>
      <c r="O276" s="245"/>
      <c r="P276" s="245"/>
      <c r="Q276" s="243"/>
      <c r="U276" s="237"/>
      <c r="V276" s="237"/>
    </row>
    <row r="277" spans="2:22" ht="15" x14ac:dyDescent="0.25">
      <c r="B277" s="81" t="s">
        <v>922</v>
      </c>
      <c r="C277" s="235">
        <v>39815</v>
      </c>
      <c r="D277" s="79">
        <v>67795.02115</v>
      </c>
      <c r="E277" s="79">
        <v>2472.6788499999998</v>
      </c>
      <c r="F277" s="82">
        <v>0.13847200000000001</v>
      </c>
      <c r="G277" s="82">
        <v>0.139959</v>
      </c>
      <c r="H277" s="82">
        <v>0.14252899999999999</v>
      </c>
      <c r="I277" s="77"/>
      <c r="J277" s="77"/>
      <c r="K277" s="242"/>
      <c r="L277" s="243"/>
      <c r="M277" s="244"/>
      <c r="N277" s="244"/>
      <c r="O277" s="245"/>
      <c r="P277" s="245"/>
      <c r="Q277" s="245"/>
      <c r="U277" s="237"/>
      <c r="V277" s="237"/>
    </row>
    <row r="278" spans="2:22" ht="15" x14ac:dyDescent="0.25">
      <c r="B278" s="81" t="s">
        <v>923</v>
      </c>
      <c r="C278" s="235">
        <v>39828</v>
      </c>
      <c r="D278" s="79">
        <v>79356.688500000004</v>
      </c>
      <c r="E278" s="79">
        <v>5700.3115000000025</v>
      </c>
      <c r="F278" s="82">
        <v>0.13854498549738226</v>
      </c>
      <c r="G278" s="82">
        <v>0.14009305977531297</v>
      </c>
      <c r="H278" s="82">
        <v>0.1426086098455186</v>
      </c>
      <c r="I278" s="77"/>
      <c r="J278" s="77"/>
      <c r="K278" s="242"/>
      <c r="L278" s="243"/>
      <c r="M278" s="244"/>
      <c r="N278" s="244"/>
      <c r="O278" s="245"/>
      <c r="P278" s="245"/>
      <c r="Q278" s="245"/>
      <c r="U278" s="237"/>
      <c r="V278" s="237"/>
    </row>
    <row r="279" spans="2:22" ht="15" x14ac:dyDescent="0.25">
      <c r="B279" s="81" t="s">
        <v>924</v>
      </c>
      <c r="C279" s="235">
        <v>39842</v>
      </c>
      <c r="D279" s="79">
        <v>79504.924620000005</v>
      </c>
      <c r="E279" s="79">
        <v>5279.27538</v>
      </c>
      <c r="F279" s="82">
        <v>0.13733820353928852</v>
      </c>
      <c r="G279" s="82">
        <v>0.13995801720216827</v>
      </c>
      <c r="H279" s="82">
        <v>0.14158880122689918</v>
      </c>
      <c r="I279" s="77"/>
      <c r="J279" s="77"/>
      <c r="K279" s="242"/>
      <c r="L279" s="243"/>
      <c r="M279" s="244"/>
      <c r="N279" s="244"/>
      <c r="O279" s="245"/>
      <c r="P279" s="245"/>
      <c r="Q279" s="245"/>
      <c r="U279" s="237"/>
      <c r="V279" s="237"/>
    </row>
    <row r="280" spans="2:22" ht="15" x14ac:dyDescent="0.25">
      <c r="B280" s="81" t="s">
        <v>925</v>
      </c>
      <c r="C280" s="235">
        <v>39856</v>
      </c>
      <c r="D280" s="79">
        <v>155220.30249999999</v>
      </c>
      <c r="E280" s="79">
        <v>12379.6975</v>
      </c>
      <c r="F280" s="82">
        <v>0.13455289713008667</v>
      </c>
      <c r="G280" s="82">
        <v>0.1373568697660778</v>
      </c>
      <c r="H280" s="82">
        <v>0.13840779516671448</v>
      </c>
      <c r="I280" s="77"/>
      <c r="J280" s="77"/>
      <c r="K280" s="242"/>
      <c r="L280" s="243"/>
      <c r="M280" s="247"/>
      <c r="N280" s="244"/>
      <c r="O280" s="245"/>
      <c r="P280" s="245"/>
      <c r="Q280" s="245"/>
      <c r="U280" s="237"/>
      <c r="V280" s="237"/>
    </row>
    <row r="281" spans="2:22" ht="15" x14ac:dyDescent="0.25">
      <c r="B281" s="81" t="s">
        <v>926</v>
      </c>
      <c r="C281" s="235">
        <v>39870</v>
      </c>
      <c r="D281" s="79">
        <v>124923.52599999998</v>
      </c>
      <c r="E281" s="79">
        <v>13609.474</v>
      </c>
      <c r="F281" s="82">
        <v>0.125628917532389</v>
      </c>
      <c r="G281" s="82">
        <v>0.12960025176569406</v>
      </c>
      <c r="H281" s="82">
        <v>0.12988071422911399</v>
      </c>
      <c r="I281" s="77"/>
      <c r="J281" s="77"/>
      <c r="K281" s="242"/>
      <c r="L281" s="243"/>
      <c r="M281" s="244"/>
      <c r="N281" s="244"/>
      <c r="O281" s="245"/>
      <c r="P281" s="246"/>
      <c r="Q281" s="245"/>
      <c r="U281" s="237"/>
      <c r="V281" s="237"/>
    </row>
    <row r="282" spans="2:22" ht="15" x14ac:dyDescent="0.25">
      <c r="B282" s="81" t="s">
        <v>927</v>
      </c>
      <c r="C282" s="235">
        <v>39884</v>
      </c>
      <c r="D282" s="79">
        <v>111094.2347</v>
      </c>
      <c r="E282" s="79">
        <v>8162.7653</v>
      </c>
      <c r="F282" s="82">
        <v>0.11477865711087454</v>
      </c>
      <c r="G282" s="82">
        <v>0.11668399396431933</v>
      </c>
      <c r="H282" s="82">
        <v>0.11778062371327068</v>
      </c>
      <c r="I282" s="77"/>
      <c r="J282" s="77"/>
      <c r="K282" s="242"/>
      <c r="L282" s="243"/>
      <c r="M282" s="244"/>
      <c r="N282" s="244"/>
      <c r="O282" s="245"/>
      <c r="P282" s="245"/>
      <c r="Q282" s="245"/>
      <c r="U282" s="237"/>
      <c r="V282" s="237"/>
    </row>
    <row r="283" spans="2:22" ht="15" x14ac:dyDescent="0.25">
      <c r="B283" s="81" t="s">
        <v>928</v>
      </c>
      <c r="C283" s="235">
        <v>39898</v>
      </c>
      <c r="D283" s="79">
        <v>81395.935200000007</v>
      </c>
      <c r="E283" s="79">
        <v>7550.0647999999974</v>
      </c>
      <c r="F283" s="82">
        <v>0.11649769982159228</v>
      </c>
      <c r="G283" s="82">
        <v>0.117665033401983</v>
      </c>
      <c r="H283" s="82">
        <v>0.11847543051545695</v>
      </c>
      <c r="I283" s="77"/>
      <c r="J283" s="77"/>
      <c r="K283" s="242"/>
      <c r="L283" s="243"/>
      <c r="M283" s="244"/>
      <c r="N283" s="244"/>
      <c r="O283" s="245"/>
      <c r="P283" s="245"/>
      <c r="Q283" s="245"/>
      <c r="U283" s="237"/>
      <c r="V283" s="237"/>
    </row>
    <row r="284" spans="2:22" ht="15" x14ac:dyDescent="0.25">
      <c r="B284" s="81" t="s">
        <v>929</v>
      </c>
      <c r="C284" s="235">
        <v>39912</v>
      </c>
      <c r="D284" s="79">
        <v>63107.591000000015</v>
      </c>
      <c r="E284" s="79">
        <v>7092.4090000000042</v>
      </c>
      <c r="F284" s="82">
        <v>0.12533610380884858</v>
      </c>
      <c r="G284" s="82">
        <v>0.12764140668006993</v>
      </c>
      <c r="H284" s="82">
        <v>0.12968743936966143</v>
      </c>
      <c r="I284" s="77"/>
      <c r="J284" s="77"/>
      <c r="K284" s="242"/>
      <c r="L284" s="243"/>
      <c r="M284" s="244"/>
      <c r="N284" s="244"/>
      <c r="O284" s="245"/>
      <c r="P284" s="245"/>
      <c r="Q284" s="245"/>
      <c r="U284" s="237"/>
      <c r="V284" s="237"/>
    </row>
    <row r="285" spans="2:22" ht="15" x14ac:dyDescent="0.25">
      <c r="B285" s="81" t="s">
        <v>930</v>
      </c>
      <c r="C285" s="235">
        <v>39926</v>
      </c>
      <c r="D285" s="79">
        <v>64724.624399999986</v>
      </c>
      <c r="E285" s="79">
        <v>8220.3755999999994</v>
      </c>
      <c r="F285" s="82">
        <v>0.12889572805468022</v>
      </c>
      <c r="G285" s="82">
        <v>0.12952448545067421</v>
      </c>
      <c r="H285" s="82">
        <v>0.13135066011901075</v>
      </c>
      <c r="I285" s="77"/>
      <c r="J285" s="77"/>
      <c r="K285" s="242"/>
      <c r="L285" s="243"/>
      <c r="M285" s="244"/>
      <c r="N285" s="244"/>
      <c r="O285" s="245"/>
      <c r="P285" s="245"/>
      <c r="Q285" s="245"/>
      <c r="U285" s="237"/>
      <c r="V285" s="237"/>
    </row>
    <row r="286" spans="2:22" ht="15" x14ac:dyDescent="0.25">
      <c r="B286" s="81" t="s">
        <v>931</v>
      </c>
      <c r="C286" s="235">
        <v>39940</v>
      </c>
      <c r="D286" s="79">
        <v>71772.237199999989</v>
      </c>
      <c r="E286" s="79">
        <v>8879.7627999999986</v>
      </c>
      <c r="F286" s="82">
        <v>0.12967790224237158</v>
      </c>
      <c r="G286" s="82">
        <v>0.13110529882361405</v>
      </c>
      <c r="H286" s="82">
        <v>0.13229444183575673</v>
      </c>
      <c r="I286" s="77"/>
      <c r="J286" s="77"/>
      <c r="K286" s="242"/>
      <c r="L286" s="243"/>
      <c r="M286" s="244"/>
      <c r="N286" s="244"/>
      <c r="O286" s="245"/>
      <c r="P286" s="245"/>
      <c r="Q286" s="245"/>
      <c r="U286" s="237"/>
      <c r="V286" s="237"/>
    </row>
    <row r="287" spans="2:22" ht="15" x14ac:dyDescent="0.25">
      <c r="B287" s="81" t="s">
        <v>932</v>
      </c>
      <c r="C287" s="235">
        <v>39954</v>
      </c>
      <c r="D287" s="79">
        <v>29489.019400000001</v>
      </c>
      <c r="E287" s="79">
        <v>3648.780600000001</v>
      </c>
      <c r="F287" s="82" t="s">
        <v>917</v>
      </c>
      <c r="G287" s="82">
        <v>0.13142308646129672</v>
      </c>
      <c r="H287" s="82">
        <v>0.13264780156021119</v>
      </c>
      <c r="I287" s="77"/>
      <c r="J287" s="77"/>
      <c r="K287" s="242"/>
      <c r="L287" s="243"/>
      <c r="M287" s="244"/>
      <c r="N287" s="244"/>
      <c r="O287" s="243"/>
      <c r="P287" s="245"/>
      <c r="Q287" s="245"/>
      <c r="U287" s="237"/>
      <c r="V287" s="237"/>
    </row>
    <row r="288" spans="2:22" ht="15" x14ac:dyDescent="0.25">
      <c r="B288" s="81" t="s">
        <v>933</v>
      </c>
      <c r="C288" s="235">
        <v>39968</v>
      </c>
      <c r="D288" s="79">
        <v>53578.789920000003</v>
      </c>
      <c r="E288" s="79">
        <v>6784.4100799999997</v>
      </c>
      <c r="F288" s="82" t="s">
        <v>917</v>
      </c>
      <c r="G288" s="82">
        <v>0.13139531360023501</v>
      </c>
      <c r="H288" s="82">
        <v>0.13229709388843822</v>
      </c>
      <c r="I288" s="77"/>
      <c r="J288" s="77"/>
      <c r="K288" s="242"/>
      <c r="L288" s="243"/>
      <c r="M288" s="244"/>
      <c r="N288" s="244"/>
      <c r="O288" s="243"/>
      <c r="P288" s="245"/>
      <c r="Q288" s="245"/>
      <c r="U288" s="237"/>
      <c r="V288" s="237"/>
    </row>
    <row r="289" spans="2:22" ht="15" x14ac:dyDescent="0.25">
      <c r="B289" s="81" t="s">
        <v>934</v>
      </c>
      <c r="C289" s="235">
        <v>39982</v>
      </c>
      <c r="D289" s="79">
        <v>56979.578000000001</v>
      </c>
      <c r="E289" s="79">
        <v>6569.4220000000014</v>
      </c>
      <c r="F289" s="82" t="s">
        <v>917</v>
      </c>
      <c r="G289" s="82">
        <v>0.12005877463886815</v>
      </c>
      <c r="H289" s="82">
        <v>0.12088209012033634</v>
      </c>
      <c r="I289" s="77"/>
      <c r="J289" s="77"/>
      <c r="K289" s="242"/>
      <c r="L289" s="243"/>
      <c r="M289" s="244"/>
      <c r="N289" s="244"/>
      <c r="O289" s="243"/>
      <c r="P289" s="245"/>
      <c r="Q289" s="245"/>
      <c r="U289" s="237"/>
      <c r="V289" s="237"/>
    </row>
    <row r="290" spans="2:22" ht="15" x14ac:dyDescent="0.25">
      <c r="B290" s="81" t="s">
        <v>935</v>
      </c>
      <c r="C290" s="235">
        <v>40010</v>
      </c>
      <c r="D290" s="79">
        <v>58349.25</v>
      </c>
      <c r="E290" s="79">
        <v>5113.1500000000015</v>
      </c>
      <c r="F290" s="82">
        <v>0.11306381637376252</v>
      </c>
      <c r="G290" s="82">
        <v>0.11384684063423428</v>
      </c>
      <c r="H290" s="82">
        <v>0.11470307465439836</v>
      </c>
      <c r="I290" s="77"/>
      <c r="J290" s="77"/>
      <c r="K290" s="242"/>
      <c r="L290" s="243"/>
      <c r="M290" s="244"/>
      <c r="N290" s="244"/>
      <c r="O290" s="245"/>
      <c r="P290" s="245"/>
      <c r="Q290" s="245"/>
      <c r="U290" s="237"/>
      <c r="V290" s="237"/>
    </row>
    <row r="291" spans="2:22" ht="15" x14ac:dyDescent="0.25">
      <c r="B291" s="81" t="s">
        <v>936</v>
      </c>
      <c r="C291" s="235">
        <v>40024</v>
      </c>
      <c r="D291" s="79">
        <v>44266.78</v>
      </c>
      <c r="E291" s="79">
        <v>5187.7200000000012</v>
      </c>
      <c r="F291" s="82" t="s">
        <v>917</v>
      </c>
      <c r="G291" s="82" t="s">
        <v>917</v>
      </c>
      <c r="H291" s="82">
        <v>0.11751399999999999</v>
      </c>
      <c r="I291" s="77"/>
      <c r="J291" s="77"/>
      <c r="K291" s="242"/>
      <c r="L291" s="243"/>
      <c r="M291" s="244"/>
      <c r="N291" s="244"/>
      <c r="O291" s="243"/>
      <c r="P291" s="243"/>
      <c r="Q291" s="245"/>
      <c r="U291" s="237"/>
      <c r="V291" s="237"/>
    </row>
    <row r="292" spans="2:22" ht="15" x14ac:dyDescent="0.25">
      <c r="B292" s="81" t="s">
        <v>937</v>
      </c>
      <c r="C292" s="235">
        <v>40038</v>
      </c>
      <c r="D292" s="79">
        <v>79908.160000000003</v>
      </c>
      <c r="E292" s="79">
        <v>9691.8400000000111</v>
      </c>
      <c r="F292" s="82" t="s">
        <v>917</v>
      </c>
      <c r="G292" s="82" t="s">
        <v>917</v>
      </c>
      <c r="H292" s="82">
        <v>0.12162035378887802</v>
      </c>
      <c r="I292" s="77"/>
      <c r="J292" s="77"/>
      <c r="K292" s="242"/>
      <c r="L292" s="243"/>
      <c r="M292" s="244"/>
      <c r="N292" s="244"/>
      <c r="O292" s="243"/>
      <c r="P292" s="243"/>
      <c r="Q292" s="246"/>
      <c r="U292" s="237"/>
      <c r="V292" s="237"/>
    </row>
    <row r="293" spans="2:22" ht="15" x14ac:dyDescent="0.25">
      <c r="B293" s="81" t="s">
        <v>938</v>
      </c>
      <c r="C293" s="235">
        <v>40052</v>
      </c>
      <c r="D293" s="79">
        <v>39622.53</v>
      </c>
      <c r="E293" s="79">
        <v>4077.4700000000012</v>
      </c>
      <c r="F293" s="82">
        <v>0.12360288402648245</v>
      </c>
      <c r="G293" s="82">
        <v>0.12442487885890417</v>
      </c>
      <c r="H293" s="82">
        <v>0.12420449253247003</v>
      </c>
      <c r="I293" s="77"/>
      <c r="J293" s="77"/>
      <c r="K293" s="242"/>
      <c r="L293" s="243"/>
      <c r="M293" s="244"/>
      <c r="N293" s="244"/>
      <c r="O293" s="245"/>
      <c r="P293" s="245"/>
      <c r="Q293" s="245"/>
      <c r="U293" s="237"/>
      <c r="V293" s="237"/>
    </row>
    <row r="294" spans="2:22" ht="15" x14ac:dyDescent="0.25">
      <c r="B294" s="81" t="s">
        <v>939</v>
      </c>
      <c r="C294" s="235">
        <v>40066</v>
      </c>
      <c r="D294" s="79">
        <v>51657.2</v>
      </c>
      <c r="E294" s="79">
        <v>4339.9000000000087</v>
      </c>
      <c r="F294" s="82">
        <v>0.124347</v>
      </c>
      <c r="G294" s="82">
        <v>0.12578500000000001</v>
      </c>
      <c r="H294" s="82">
        <v>0.124628</v>
      </c>
      <c r="I294" s="77"/>
      <c r="J294" s="77"/>
      <c r="K294" s="242"/>
      <c r="L294" s="243"/>
      <c r="M294" s="247"/>
      <c r="N294" s="244"/>
      <c r="O294" s="245"/>
      <c r="P294" s="245"/>
      <c r="Q294" s="245"/>
      <c r="U294" s="237"/>
      <c r="V294" s="237"/>
    </row>
    <row r="295" spans="2:22" ht="15" x14ac:dyDescent="0.25">
      <c r="B295" s="81" t="s">
        <v>940</v>
      </c>
      <c r="C295" s="235">
        <v>40082</v>
      </c>
      <c r="D295" s="79">
        <v>59418.83</v>
      </c>
      <c r="E295" s="79">
        <v>6242.6699999999983</v>
      </c>
      <c r="F295" s="82">
        <v>0.12442300000000001</v>
      </c>
      <c r="G295" s="82">
        <v>0.12581600000000001</v>
      </c>
      <c r="H295" s="82">
        <v>0.124751</v>
      </c>
      <c r="I295" s="77"/>
      <c r="J295" s="77"/>
      <c r="K295" s="242"/>
      <c r="L295" s="243"/>
      <c r="M295" s="244"/>
      <c r="N295" s="244"/>
      <c r="O295" s="245"/>
      <c r="P295" s="245"/>
      <c r="Q295" s="245"/>
      <c r="U295" s="237"/>
      <c r="V295" s="237"/>
    </row>
    <row r="296" spans="2:22" ht="15" x14ac:dyDescent="0.25">
      <c r="B296" s="81" t="s">
        <v>941</v>
      </c>
      <c r="C296" s="235">
        <v>40094</v>
      </c>
      <c r="D296" s="79">
        <v>23392.02</v>
      </c>
      <c r="E296" s="79">
        <v>1772.9799999999996</v>
      </c>
      <c r="F296" s="82">
        <v>0.124158</v>
      </c>
      <c r="G296" s="82">
        <v>0.12573799999999999</v>
      </c>
      <c r="H296" s="82">
        <v>0.125804</v>
      </c>
      <c r="I296" s="77"/>
      <c r="J296" s="77"/>
      <c r="K296" s="242"/>
      <c r="L296" s="243"/>
      <c r="M296" s="244"/>
      <c r="N296" s="244"/>
      <c r="O296" s="245"/>
      <c r="P296" s="245"/>
      <c r="Q296" s="245"/>
      <c r="U296" s="237"/>
      <c r="V296" s="237"/>
    </row>
    <row r="297" spans="2:22" ht="15" x14ac:dyDescent="0.25">
      <c r="B297" s="81" t="s">
        <v>942</v>
      </c>
      <c r="C297" s="235">
        <v>40108</v>
      </c>
      <c r="D297" s="79">
        <v>21940.45</v>
      </c>
      <c r="E297" s="79">
        <v>1342.5499999999993</v>
      </c>
      <c r="F297" s="82">
        <v>0.124385</v>
      </c>
      <c r="G297" s="82">
        <v>0.125942</v>
      </c>
      <c r="H297" s="82">
        <v>0.12609100000000001</v>
      </c>
      <c r="I297" s="77"/>
      <c r="J297" s="77"/>
      <c r="K297" s="242"/>
      <c r="L297" s="243"/>
      <c r="M297" s="244"/>
      <c r="N297" s="244"/>
      <c r="O297" s="245"/>
      <c r="P297" s="245"/>
      <c r="Q297" s="245"/>
      <c r="U297" s="237"/>
      <c r="V297" s="237"/>
    </row>
    <row r="298" spans="2:22" ht="15" x14ac:dyDescent="0.25">
      <c r="B298" s="81" t="s">
        <v>943</v>
      </c>
      <c r="C298" s="235">
        <v>40122</v>
      </c>
      <c r="D298" s="79">
        <v>20788.11</v>
      </c>
      <c r="E298" s="79">
        <v>2434.3899999999994</v>
      </c>
      <c r="F298" s="82">
        <v>0.12425181963342856</v>
      </c>
      <c r="G298" s="82">
        <v>0.12551699999999999</v>
      </c>
      <c r="H298" s="82">
        <v>0.12520200000000001</v>
      </c>
      <c r="I298" s="77"/>
      <c r="J298" s="77"/>
      <c r="K298" s="242"/>
      <c r="L298" s="243"/>
      <c r="M298" s="244"/>
      <c r="N298" s="244"/>
      <c r="O298" s="245"/>
      <c r="P298" s="245"/>
      <c r="Q298" s="245"/>
      <c r="U298" s="237"/>
      <c r="V298" s="237"/>
    </row>
    <row r="299" spans="2:22" ht="15" x14ac:dyDescent="0.25">
      <c r="B299" s="81" t="s">
        <v>944</v>
      </c>
      <c r="C299" s="235">
        <v>40136</v>
      </c>
      <c r="D299" s="79">
        <v>24871.09</v>
      </c>
      <c r="E299" s="79">
        <v>2528.91</v>
      </c>
      <c r="F299" s="82">
        <v>0.122873</v>
      </c>
      <c r="G299" s="82">
        <v>0.123222</v>
      </c>
      <c r="H299" s="82">
        <v>0.121916</v>
      </c>
      <c r="I299" s="77"/>
      <c r="J299" s="77"/>
      <c r="K299" s="242"/>
      <c r="L299" s="243"/>
      <c r="M299" s="244"/>
      <c r="N299" s="244"/>
      <c r="O299" s="245"/>
      <c r="P299" s="245"/>
      <c r="Q299" s="245"/>
      <c r="U299" s="237"/>
      <c r="V299" s="237"/>
    </row>
    <row r="300" spans="2:22" ht="15" x14ac:dyDescent="0.25">
      <c r="B300" s="81" t="s">
        <v>945</v>
      </c>
      <c r="C300" s="235">
        <v>40150</v>
      </c>
      <c r="D300" s="79">
        <v>14601.76</v>
      </c>
      <c r="E300" s="79">
        <v>955.73999999999978</v>
      </c>
      <c r="F300" s="82">
        <v>0.121432</v>
      </c>
      <c r="G300" s="82">
        <v>0.121514</v>
      </c>
      <c r="H300" s="82">
        <v>0.120903</v>
      </c>
      <c r="I300" s="77"/>
      <c r="J300" s="77"/>
      <c r="K300" s="242"/>
      <c r="L300" s="243"/>
      <c r="M300" s="244"/>
      <c r="N300" s="244"/>
      <c r="O300" s="245"/>
      <c r="P300" s="245"/>
      <c r="Q300" s="245"/>
      <c r="U300" s="237"/>
      <c r="V300" s="237"/>
    </row>
    <row r="301" spans="2:22" ht="15" x14ac:dyDescent="0.25">
      <c r="B301" s="81" t="s">
        <v>946</v>
      </c>
      <c r="C301" s="235">
        <v>40164</v>
      </c>
      <c r="D301" s="79">
        <v>26138.09</v>
      </c>
      <c r="E301" s="79">
        <v>1889.9099999999999</v>
      </c>
      <c r="F301" s="82">
        <v>0.12142500000000001</v>
      </c>
      <c r="G301" s="82">
        <v>0.122184</v>
      </c>
      <c r="H301" s="82">
        <v>0.121679</v>
      </c>
      <c r="I301" s="77"/>
      <c r="J301" s="77"/>
      <c r="K301" s="242"/>
      <c r="L301" s="243"/>
      <c r="M301" s="244"/>
      <c r="N301" s="244"/>
      <c r="O301" s="245"/>
      <c r="P301" s="245"/>
      <c r="Q301" s="245"/>
      <c r="U301" s="237"/>
      <c r="V301" s="237"/>
    </row>
    <row r="302" spans="2:22" ht="15" x14ac:dyDescent="0.25">
      <c r="B302" s="81" t="s">
        <v>947</v>
      </c>
      <c r="C302" s="235">
        <v>40178</v>
      </c>
      <c r="D302" s="79">
        <v>15954.3</v>
      </c>
      <c r="E302" s="79">
        <v>1095.7000000000007</v>
      </c>
      <c r="F302" s="82">
        <v>0.120577</v>
      </c>
      <c r="G302" s="82">
        <v>0.12100900000000001</v>
      </c>
      <c r="H302" s="82">
        <v>0.120905</v>
      </c>
      <c r="I302" s="77"/>
      <c r="J302" s="77"/>
      <c r="K302" s="242"/>
      <c r="L302" s="243"/>
      <c r="M302" s="247"/>
      <c r="N302" s="244"/>
      <c r="O302" s="245"/>
      <c r="P302" s="245"/>
      <c r="Q302" s="245"/>
      <c r="U302" s="237"/>
      <c r="V302" s="237"/>
    </row>
    <row r="303" spans="2:22" ht="15" x14ac:dyDescent="0.25">
      <c r="B303" s="81" t="s">
        <v>948</v>
      </c>
      <c r="C303" s="235">
        <v>40192</v>
      </c>
      <c r="D303" s="79">
        <v>58720.82</v>
      </c>
      <c r="E303" s="79">
        <v>5163.18</v>
      </c>
      <c r="F303" s="82">
        <v>0.119201</v>
      </c>
      <c r="G303" s="82">
        <v>0.120283</v>
      </c>
      <c r="H303" s="82">
        <v>0.12015000000000001</v>
      </c>
      <c r="I303" s="77"/>
      <c r="J303" s="77"/>
      <c r="K303" s="242"/>
      <c r="L303" s="243"/>
      <c r="M303" s="244"/>
      <c r="N303" s="244"/>
      <c r="O303" s="245"/>
      <c r="P303" s="245"/>
      <c r="Q303" s="246"/>
      <c r="U303" s="237"/>
      <c r="V303" s="237"/>
    </row>
    <row r="304" spans="2:22" ht="15" x14ac:dyDescent="0.25">
      <c r="B304" s="81" t="s">
        <v>949</v>
      </c>
      <c r="C304" s="235">
        <v>40206</v>
      </c>
      <c r="D304" s="79">
        <v>29852.61</v>
      </c>
      <c r="E304" s="79">
        <v>2706.3899999999958</v>
      </c>
      <c r="F304" s="82">
        <v>0.118726</v>
      </c>
      <c r="G304" s="82">
        <v>0.11897000000000001</v>
      </c>
      <c r="H304" s="82">
        <v>0.11978900000000001</v>
      </c>
      <c r="I304" s="77"/>
      <c r="J304" s="77"/>
      <c r="K304" s="242"/>
      <c r="L304" s="243"/>
      <c r="M304" s="244"/>
      <c r="N304" s="244"/>
      <c r="O304" s="245"/>
      <c r="P304" s="246"/>
      <c r="Q304" s="245"/>
      <c r="U304" s="237"/>
      <c r="V304" s="237"/>
    </row>
    <row r="305" spans="2:22" ht="15" x14ac:dyDescent="0.25">
      <c r="B305" s="81" t="s">
        <v>950</v>
      </c>
      <c r="C305" s="235">
        <v>40220</v>
      </c>
      <c r="D305" s="79">
        <v>61780.54</v>
      </c>
      <c r="E305" s="79">
        <v>6101.9599999999991</v>
      </c>
      <c r="F305" s="82">
        <v>0.119159</v>
      </c>
      <c r="G305" s="82">
        <v>0.120196</v>
      </c>
      <c r="H305" s="82">
        <v>0.120506</v>
      </c>
      <c r="I305" s="77"/>
      <c r="J305" s="77"/>
      <c r="K305" s="242"/>
      <c r="L305" s="243"/>
      <c r="M305" s="244"/>
      <c r="N305" s="244"/>
      <c r="O305" s="245"/>
      <c r="P305" s="245"/>
      <c r="Q305" s="245"/>
      <c r="U305" s="237"/>
      <c r="V305" s="237"/>
    </row>
    <row r="306" spans="2:22" ht="15" x14ac:dyDescent="0.25">
      <c r="B306" s="81" t="s">
        <v>951</v>
      </c>
      <c r="C306" s="235">
        <v>40234</v>
      </c>
      <c r="D306" s="79">
        <v>108618.66</v>
      </c>
      <c r="E306" s="79">
        <v>9067.9400000000023</v>
      </c>
      <c r="F306" s="82">
        <v>0.121652</v>
      </c>
      <c r="G306" s="82">
        <v>0.12214999999999999</v>
      </c>
      <c r="H306" s="82">
        <v>0.122697</v>
      </c>
      <c r="I306" s="77"/>
      <c r="J306" s="77"/>
      <c r="K306" s="242"/>
      <c r="L306" s="243"/>
      <c r="M306" s="244"/>
      <c r="N306" s="244"/>
      <c r="O306" s="245"/>
      <c r="P306" s="246"/>
      <c r="Q306" s="245"/>
      <c r="U306" s="237"/>
      <c r="V306" s="237"/>
    </row>
    <row r="307" spans="2:22" ht="15" x14ac:dyDescent="0.25">
      <c r="B307" s="81" t="s">
        <v>952</v>
      </c>
      <c r="C307" s="235">
        <v>40248</v>
      </c>
      <c r="D307" s="79">
        <v>85850.73</v>
      </c>
      <c r="E307" s="79">
        <v>7204.2050000000017</v>
      </c>
      <c r="F307" s="82">
        <v>0.121841</v>
      </c>
      <c r="G307" s="82">
        <v>0.123</v>
      </c>
      <c r="H307" s="82">
        <v>0.12360699999999999</v>
      </c>
      <c r="I307" s="77"/>
      <c r="J307" s="77"/>
      <c r="K307" s="242"/>
      <c r="L307" s="243"/>
      <c r="M307" s="244"/>
      <c r="N307" s="244"/>
      <c r="O307" s="245"/>
      <c r="P307" s="246"/>
      <c r="Q307" s="245"/>
      <c r="U307" s="237"/>
      <c r="V307" s="237"/>
    </row>
    <row r="308" spans="2:22" ht="15" x14ac:dyDescent="0.25">
      <c r="B308" s="81" t="s">
        <v>953</v>
      </c>
      <c r="C308" s="235">
        <v>40262</v>
      </c>
      <c r="D308" s="79">
        <v>87547.46</v>
      </c>
      <c r="E308" s="79">
        <v>8754.1549999999988</v>
      </c>
      <c r="F308" s="82">
        <v>0.12195435386038879</v>
      </c>
      <c r="G308" s="82">
        <v>0.12335101365307413</v>
      </c>
      <c r="H308" s="82">
        <v>0.12357801033139405</v>
      </c>
      <c r="I308" s="77"/>
      <c r="J308" s="77"/>
      <c r="K308" s="242"/>
      <c r="L308" s="243"/>
      <c r="M308" s="244"/>
      <c r="N308" s="244"/>
      <c r="O308" s="245"/>
      <c r="P308" s="245"/>
      <c r="Q308" s="245"/>
      <c r="U308" s="237"/>
      <c r="V308" s="237"/>
    </row>
    <row r="309" spans="2:22" ht="15" x14ac:dyDescent="0.25">
      <c r="B309" s="81" t="s">
        <v>954</v>
      </c>
      <c r="C309" s="235">
        <v>40276</v>
      </c>
      <c r="D309" s="79">
        <v>71435.990000000005</v>
      </c>
      <c r="E309" s="79">
        <v>7328.1049999999959</v>
      </c>
      <c r="F309" s="82">
        <v>0.12094186660624859</v>
      </c>
      <c r="G309" s="82">
        <v>0.12237425403976251</v>
      </c>
      <c r="H309" s="82">
        <v>0.12304098178356494</v>
      </c>
      <c r="I309" s="77"/>
      <c r="J309" s="77"/>
      <c r="K309" s="242"/>
      <c r="L309" s="243"/>
      <c r="M309" s="244"/>
      <c r="N309" s="244"/>
      <c r="O309" s="245"/>
      <c r="P309" s="245"/>
      <c r="Q309" s="245"/>
      <c r="U309" s="237"/>
      <c r="V309" s="237"/>
    </row>
    <row r="310" spans="2:22" ht="15" x14ac:dyDescent="0.25">
      <c r="B310" s="81" t="s">
        <v>955</v>
      </c>
      <c r="C310" s="235">
        <v>40290</v>
      </c>
      <c r="D310" s="79">
        <v>84065.07</v>
      </c>
      <c r="E310" s="79">
        <v>6802.4099999999889</v>
      </c>
      <c r="F310" s="82">
        <v>0.1213968875389632</v>
      </c>
      <c r="G310" s="82">
        <v>0.12265625677112024</v>
      </c>
      <c r="H310" s="82">
        <v>0.12337357965710147</v>
      </c>
      <c r="I310" s="77"/>
      <c r="J310" s="77"/>
      <c r="K310" s="242"/>
      <c r="L310" s="243"/>
      <c r="M310" s="244"/>
      <c r="N310" s="244"/>
      <c r="O310" s="245"/>
      <c r="P310" s="245"/>
      <c r="Q310" s="245"/>
      <c r="U310" s="237"/>
      <c r="V310" s="237"/>
    </row>
    <row r="311" spans="2:22" ht="15" x14ac:dyDescent="0.25">
      <c r="B311" s="81" t="s">
        <v>956</v>
      </c>
      <c r="C311" s="235">
        <v>40304</v>
      </c>
      <c r="D311" s="79">
        <v>80868.509999999995</v>
      </c>
      <c r="E311" s="79">
        <v>7178.8300000000163</v>
      </c>
      <c r="F311" s="82">
        <v>0.11960397418252811</v>
      </c>
      <c r="G311" s="82">
        <v>0.1213321731069797</v>
      </c>
      <c r="H311" s="82">
        <v>0.12207604164280636</v>
      </c>
      <c r="I311" s="77"/>
      <c r="J311" s="77"/>
      <c r="K311" s="242"/>
      <c r="L311" s="243"/>
      <c r="M311" s="244"/>
      <c r="N311" s="244"/>
      <c r="O311" s="245"/>
      <c r="P311" s="245"/>
      <c r="Q311" s="245"/>
      <c r="U311" s="237"/>
      <c r="V311" s="237"/>
    </row>
    <row r="312" spans="2:22" ht="15" x14ac:dyDescent="0.25">
      <c r="B312" s="81" t="s">
        <v>957</v>
      </c>
      <c r="C312" s="235">
        <v>40318</v>
      </c>
      <c r="D312" s="79">
        <v>77146.929999999993</v>
      </c>
      <c r="E312" s="79">
        <v>5431.3800000000047</v>
      </c>
      <c r="F312" s="82">
        <v>0.11879573506607542</v>
      </c>
      <c r="G312" s="82">
        <v>0.12088373003097712</v>
      </c>
      <c r="H312" s="82">
        <v>0.1216979936697483</v>
      </c>
      <c r="I312" s="77"/>
      <c r="J312" s="77"/>
      <c r="K312" s="242"/>
      <c r="L312" s="243"/>
      <c r="M312" s="244"/>
      <c r="N312" s="244"/>
      <c r="O312" s="245"/>
      <c r="P312" s="245"/>
      <c r="Q312" s="245"/>
      <c r="U312" s="237"/>
      <c r="V312" s="237"/>
    </row>
    <row r="313" spans="2:22" ht="15" x14ac:dyDescent="0.25">
      <c r="B313" s="81" t="s">
        <v>958</v>
      </c>
      <c r="C313" s="235">
        <v>40332</v>
      </c>
      <c r="D313" s="79">
        <v>94147.89</v>
      </c>
      <c r="E313" s="79">
        <v>7725.9200000000128</v>
      </c>
      <c r="F313" s="82">
        <v>0.119898</v>
      </c>
      <c r="G313" s="82">
        <v>0.121673</v>
      </c>
      <c r="H313" s="82">
        <v>0.123018</v>
      </c>
      <c r="I313" s="77"/>
      <c r="J313" s="77"/>
      <c r="K313" s="242"/>
      <c r="L313" s="243"/>
      <c r="M313" s="244"/>
      <c r="N313" s="244"/>
      <c r="O313" s="245"/>
      <c r="P313" s="245"/>
      <c r="Q313" s="245"/>
      <c r="U313" s="237"/>
      <c r="V313" s="237"/>
    </row>
    <row r="314" spans="2:22" ht="15" x14ac:dyDescent="0.25">
      <c r="B314" s="81" t="s">
        <v>959</v>
      </c>
      <c r="C314" s="235">
        <v>40346</v>
      </c>
      <c r="D314" s="79">
        <v>121821.02</v>
      </c>
      <c r="E314" s="79">
        <v>10623.729999999996</v>
      </c>
      <c r="F314" s="82">
        <v>0.120591</v>
      </c>
      <c r="G314" s="82">
        <v>0.12270499999999999</v>
      </c>
      <c r="H314" s="82">
        <v>0.123809</v>
      </c>
      <c r="I314" s="77"/>
      <c r="J314" s="77"/>
      <c r="K314" s="242"/>
      <c r="L314" s="243"/>
      <c r="M314" s="244"/>
      <c r="N314" s="244"/>
      <c r="O314" s="245"/>
      <c r="P314" s="245"/>
      <c r="Q314" s="245"/>
      <c r="U314" s="237"/>
      <c r="V314" s="237"/>
    </row>
    <row r="315" spans="2:22" ht="15" x14ac:dyDescent="0.25">
      <c r="B315" s="81" t="s">
        <v>1585</v>
      </c>
      <c r="C315" s="235">
        <v>40374</v>
      </c>
      <c r="D315" s="79">
        <v>109716.23</v>
      </c>
      <c r="E315" s="79">
        <v>6366.7550000000192</v>
      </c>
      <c r="F315" s="82">
        <v>0.120939</v>
      </c>
      <c r="G315" s="82">
        <v>0.123165</v>
      </c>
      <c r="H315" s="82">
        <v>0.12436700000000001</v>
      </c>
      <c r="I315" s="78"/>
      <c r="J315" s="78"/>
      <c r="K315" s="242"/>
      <c r="L315" s="243"/>
      <c r="M315" s="244"/>
      <c r="N315" s="244"/>
      <c r="O315" s="245"/>
      <c r="P315" s="245"/>
      <c r="Q315" s="245"/>
      <c r="U315" s="237"/>
      <c r="V315" s="237"/>
    </row>
    <row r="316" spans="2:22" ht="15" x14ac:dyDescent="0.25">
      <c r="B316" s="81" t="s">
        <v>1586</v>
      </c>
      <c r="C316" s="235">
        <v>40388</v>
      </c>
      <c r="D316" s="79">
        <v>125137.18</v>
      </c>
      <c r="E316" s="79">
        <v>7005.7000000000407</v>
      </c>
      <c r="F316" s="82">
        <v>0.120841</v>
      </c>
      <c r="G316" s="82">
        <v>0.12334000000000001</v>
      </c>
      <c r="H316" s="82">
        <v>0.124483</v>
      </c>
      <c r="I316" s="78"/>
      <c r="J316" s="78"/>
      <c r="K316" s="242"/>
      <c r="L316" s="243"/>
      <c r="M316" s="244"/>
      <c r="N316" s="244"/>
      <c r="O316" s="245"/>
      <c r="P316" s="246"/>
      <c r="Q316" s="245"/>
      <c r="U316" s="237"/>
      <c r="V316" s="237"/>
    </row>
    <row r="317" spans="2:22" ht="15" x14ac:dyDescent="0.25">
      <c r="B317" s="81" t="s">
        <v>1587</v>
      </c>
      <c r="C317" s="235">
        <v>40402</v>
      </c>
      <c r="D317" s="79">
        <v>118519.14</v>
      </c>
      <c r="E317" s="79">
        <v>4077.2100000000064</v>
      </c>
      <c r="F317" s="82">
        <v>0.12446400000000001</v>
      </c>
      <c r="G317" s="82">
        <v>0.12649099999999999</v>
      </c>
      <c r="H317" s="82">
        <v>0.12784499999999999</v>
      </c>
      <c r="I317" s="78"/>
      <c r="J317" s="78"/>
      <c r="K317" s="242"/>
      <c r="L317" s="243"/>
      <c r="M317" s="244"/>
      <c r="N317" s="244"/>
      <c r="O317" s="245"/>
      <c r="P317" s="245"/>
      <c r="Q317" s="245"/>
      <c r="U317" s="237"/>
      <c r="V317" s="237"/>
    </row>
    <row r="318" spans="2:22" ht="15" x14ac:dyDescent="0.25">
      <c r="B318" s="81" t="s">
        <v>1588</v>
      </c>
      <c r="C318" s="235">
        <v>40416</v>
      </c>
      <c r="D318" s="79">
        <v>91556.98</v>
      </c>
      <c r="E318" s="79">
        <v>3888.3160000000207</v>
      </c>
      <c r="F318" s="82">
        <v>0.12507599999999999</v>
      </c>
      <c r="G318" s="82">
        <v>0.12651200000000001</v>
      </c>
      <c r="H318" s="82">
        <v>0.12784599999999999</v>
      </c>
      <c r="I318" s="78"/>
      <c r="J318" s="78"/>
      <c r="K318" s="242"/>
      <c r="L318" s="243"/>
      <c r="M318" s="244"/>
      <c r="N318" s="244"/>
      <c r="O318" s="245"/>
      <c r="P318" s="245"/>
      <c r="Q318" s="245"/>
      <c r="U318" s="237"/>
      <c r="V318" s="237"/>
    </row>
    <row r="319" spans="2:22" ht="15" x14ac:dyDescent="0.25">
      <c r="B319" s="81" t="s">
        <v>1589</v>
      </c>
      <c r="C319" s="235">
        <v>40430</v>
      </c>
      <c r="D319" s="79">
        <v>81176.34</v>
      </c>
      <c r="E319" s="79">
        <v>3301.9300000000076</v>
      </c>
      <c r="F319" s="82">
        <v>0.12545000000000001</v>
      </c>
      <c r="G319" s="82">
        <v>0.12689900000000001</v>
      </c>
      <c r="H319" s="82">
        <v>0.12787200000000001</v>
      </c>
      <c r="I319" s="78"/>
      <c r="J319" s="78"/>
      <c r="K319" s="242"/>
      <c r="L319" s="243"/>
      <c r="M319" s="244"/>
      <c r="N319" s="244"/>
      <c r="O319" s="246"/>
      <c r="P319" s="245"/>
      <c r="Q319" s="245"/>
      <c r="U319" s="237"/>
      <c r="V319" s="237"/>
    </row>
    <row r="320" spans="2:22" ht="15" x14ac:dyDescent="0.25">
      <c r="B320" s="81" t="s">
        <v>1590</v>
      </c>
      <c r="C320" s="235">
        <v>40444</v>
      </c>
      <c r="D320" s="79">
        <v>60752.480000000003</v>
      </c>
      <c r="E320" s="79">
        <v>2137.9999999999927</v>
      </c>
      <c r="F320" s="82">
        <v>0.12688099999999999</v>
      </c>
      <c r="G320" s="82">
        <v>0.12822600000000001</v>
      </c>
      <c r="H320" s="82" t="s">
        <v>917</v>
      </c>
      <c r="I320" s="78"/>
      <c r="J320" s="78"/>
      <c r="K320" s="242"/>
      <c r="L320" s="243"/>
      <c r="M320" s="244"/>
      <c r="N320" s="244"/>
      <c r="O320" s="245"/>
      <c r="P320" s="245"/>
      <c r="Q320" s="243"/>
      <c r="U320" s="237"/>
      <c r="V320" s="237"/>
    </row>
    <row r="321" spans="2:22" ht="15" x14ac:dyDescent="0.25">
      <c r="B321" s="81" t="s">
        <v>1591</v>
      </c>
      <c r="C321" s="235">
        <v>40458</v>
      </c>
      <c r="D321" s="79">
        <v>90255.92</v>
      </c>
      <c r="E321" s="79">
        <v>3964.4200000000128</v>
      </c>
      <c r="F321" s="82">
        <v>0.128273</v>
      </c>
      <c r="G321" s="82">
        <v>0.130719</v>
      </c>
      <c r="H321" s="82">
        <v>0.13217499999999999</v>
      </c>
      <c r="I321" s="78"/>
      <c r="J321" s="78"/>
      <c r="K321" s="242"/>
      <c r="L321" s="243"/>
      <c r="M321" s="244"/>
      <c r="N321" s="244"/>
      <c r="O321" s="245"/>
      <c r="P321" s="245"/>
      <c r="Q321" s="245"/>
      <c r="U321" s="237"/>
      <c r="V321" s="237"/>
    </row>
    <row r="322" spans="2:22" ht="15" x14ac:dyDescent="0.25">
      <c r="B322" s="81" t="s">
        <v>1592</v>
      </c>
      <c r="C322" s="235">
        <v>40472</v>
      </c>
      <c r="D322" s="79">
        <v>127822.74</v>
      </c>
      <c r="E322" s="79">
        <v>6016.1649999999936</v>
      </c>
      <c r="F322" s="82">
        <v>0.12773300000000001</v>
      </c>
      <c r="G322" s="82">
        <v>0.13078500000000001</v>
      </c>
      <c r="H322" s="82" t="s">
        <v>917</v>
      </c>
      <c r="I322" s="78"/>
      <c r="J322" s="78"/>
      <c r="K322" s="242"/>
      <c r="L322" s="243"/>
      <c r="M322" s="244"/>
      <c r="N322" s="244"/>
      <c r="O322" s="245"/>
      <c r="P322" s="245"/>
      <c r="Q322" s="243"/>
      <c r="U322" s="237"/>
      <c r="V322" s="237"/>
    </row>
    <row r="323" spans="2:22" ht="15" x14ac:dyDescent="0.25">
      <c r="B323" s="81" t="s">
        <v>1593</v>
      </c>
      <c r="C323" s="235">
        <v>40486</v>
      </c>
      <c r="D323" s="79">
        <v>159140.03</v>
      </c>
      <c r="E323" s="79">
        <v>7207.5599999999977</v>
      </c>
      <c r="F323" s="82">
        <v>0.127468</v>
      </c>
      <c r="G323" s="82">
        <v>0.13109899999999999</v>
      </c>
      <c r="H323" s="82">
        <v>0.132353</v>
      </c>
      <c r="I323" s="78"/>
      <c r="J323" s="78"/>
      <c r="K323" s="242"/>
      <c r="L323" s="243"/>
      <c r="M323" s="244"/>
      <c r="N323" s="244"/>
      <c r="O323" s="245"/>
      <c r="P323" s="245"/>
      <c r="Q323" s="245"/>
      <c r="U323" s="237"/>
      <c r="V323" s="237"/>
    </row>
    <row r="324" spans="2:22" ht="15" x14ac:dyDescent="0.25">
      <c r="B324" s="81" t="s">
        <v>1594</v>
      </c>
      <c r="C324" s="235">
        <v>40498</v>
      </c>
      <c r="D324" s="79">
        <v>56752.85</v>
      </c>
      <c r="E324" s="79">
        <v>2176.6000000000058</v>
      </c>
      <c r="F324" s="82">
        <v>0.12812399999999999</v>
      </c>
      <c r="G324" s="82">
        <v>0.13183300000000001</v>
      </c>
      <c r="H324" s="82">
        <v>0.13303699999999999</v>
      </c>
      <c r="I324" s="78"/>
      <c r="J324" s="78"/>
      <c r="K324" s="242"/>
      <c r="L324" s="243"/>
      <c r="M324" s="244"/>
      <c r="N324" s="244"/>
      <c r="O324" s="245"/>
      <c r="P324" s="245"/>
      <c r="Q324" s="245"/>
      <c r="U324" s="237"/>
      <c r="V324" s="237"/>
    </row>
    <row r="325" spans="2:22" ht="15" x14ac:dyDescent="0.25">
      <c r="B325" s="81" t="s">
        <v>1595</v>
      </c>
      <c r="C325" s="235">
        <v>40514</v>
      </c>
      <c r="D325" s="79">
        <v>125597.8</v>
      </c>
      <c r="E325" s="79">
        <v>6060.9199999999983</v>
      </c>
      <c r="F325" s="82">
        <v>0.13100400000000001</v>
      </c>
      <c r="G325" s="82">
        <v>0.13370099999999999</v>
      </c>
      <c r="H325" s="82">
        <v>0.136548</v>
      </c>
      <c r="I325" s="78"/>
      <c r="J325" s="78"/>
      <c r="K325" s="242"/>
      <c r="L325" s="243"/>
      <c r="M325" s="247"/>
      <c r="N325" s="244"/>
      <c r="O325" s="245"/>
      <c r="P325" s="245"/>
      <c r="Q325" s="245"/>
      <c r="U325" s="237"/>
      <c r="V325" s="237"/>
    </row>
    <row r="326" spans="2:22" ht="15" x14ac:dyDescent="0.25">
      <c r="B326" s="81" t="s">
        <v>1596</v>
      </c>
      <c r="C326" s="235">
        <v>40528</v>
      </c>
      <c r="D326" s="79">
        <v>121351.43</v>
      </c>
      <c r="E326" s="79">
        <v>5457.0550000000076</v>
      </c>
      <c r="F326" s="82">
        <v>0.131748</v>
      </c>
      <c r="G326" s="82">
        <v>0.13388800000000001</v>
      </c>
      <c r="H326" s="82">
        <v>0.136882</v>
      </c>
      <c r="I326" s="78"/>
      <c r="J326" s="78"/>
      <c r="K326" s="242"/>
      <c r="L326" s="243"/>
      <c r="M326" s="244"/>
      <c r="N326" s="244"/>
      <c r="O326" s="245"/>
      <c r="P326" s="245"/>
      <c r="Q326" s="245"/>
      <c r="U326" s="237"/>
      <c r="V326" s="237"/>
    </row>
    <row r="327" spans="2:22" ht="15" x14ac:dyDescent="0.25">
      <c r="B327" s="81" t="s">
        <v>1597</v>
      </c>
      <c r="C327" s="235">
        <v>40542</v>
      </c>
      <c r="D327" s="79">
        <v>96519.2</v>
      </c>
      <c r="E327" s="79">
        <v>4437.9699999999866</v>
      </c>
      <c r="F327" s="82">
        <v>0.13203200000000001</v>
      </c>
      <c r="G327" s="82">
        <v>0.134073</v>
      </c>
      <c r="H327" s="82">
        <v>0.13725000000000001</v>
      </c>
      <c r="I327" s="78"/>
      <c r="J327" s="78"/>
      <c r="K327" s="242"/>
      <c r="L327" s="243"/>
      <c r="M327" s="247"/>
      <c r="N327" s="244"/>
      <c r="O327" s="245"/>
      <c r="P327" s="245"/>
      <c r="Q327" s="246"/>
      <c r="U327" s="237"/>
      <c r="V327" s="237"/>
    </row>
    <row r="328" spans="2:22" ht="15" x14ac:dyDescent="0.25">
      <c r="B328" s="81" t="s">
        <v>1598</v>
      </c>
      <c r="C328" s="235">
        <v>40556</v>
      </c>
      <c r="D328" s="79">
        <v>166201.41</v>
      </c>
      <c r="E328" s="79">
        <v>5554.2099999999919</v>
      </c>
      <c r="F328" s="82">
        <v>0.133746</v>
      </c>
      <c r="G328" s="82">
        <v>0.13495399999999999</v>
      </c>
      <c r="H328" s="82" t="s">
        <v>917</v>
      </c>
      <c r="I328" s="78"/>
      <c r="J328" s="78"/>
      <c r="K328" s="242"/>
      <c r="L328" s="243"/>
      <c r="M328" s="244"/>
      <c r="N328" s="244"/>
      <c r="O328" s="245"/>
      <c r="P328" s="245"/>
      <c r="Q328" s="243"/>
      <c r="U328" s="237"/>
      <c r="V328" s="237"/>
    </row>
    <row r="329" spans="2:22" ht="15" x14ac:dyDescent="0.25">
      <c r="B329" s="81" t="s">
        <v>1599</v>
      </c>
      <c r="C329" s="235">
        <v>40570</v>
      </c>
      <c r="D329" s="79">
        <v>196898.43</v>
      </c>
      <c r="E329" s="79">
        <v>7428.835000000021</v>
      </c>
      <c r="F329" s="82">
        <v>0.13567199999999999</v>
      </c>
      <c r="G329" s="82">
        <v>0.13619500000000001</v>
      </c>
      <c r="H329" s="82">
        <v>0.13869899999999999</v>
      </c>
      <c r="I329" s="78"/>
      <c r="J329" s="78"/>
      <c r="K329" s="242"/>
      <c r="L329" s="243"/>
      <c r="M329" s="244"/>
      <c r="N329" s="244"/>
      <c r="O329" s="245"/>
      <c r="P329" s="245"/>
      <c r="Q329" s="245"/>
      <c r="U329" s="237"/>
      <c r="V329" s="237"/>
    </row>
    <row r="330" spans="2:22" ht="15" x14ac:dyDescent="0.25">
      <c r="B330" s="81" t="s">
        <v>1600</v>
      </c>
      <c r="C330" s="235">
        <v>40584</v>
      </c>
      <c r="D330" s="79">
        <v>169904.85</v>
      </c>
      <c r="E330" s="79">
        <v>9805.9899999999907</v>
      </c>
      <c r="F330" s="82">
        <v>0.13522700000000001</v>
      </c>
      <c r="G330" s="82">
        <v>0.13655100000000001</v>
      </c>
      <c r="H330" s="82">
        <v>0.13833899999999999</v>
      </c>
      <c r="I330" s="78"/>
      <c r="J330" s="78"/>
      <c r="K330" s="242"/>
      <c r="L330" s="243"/>
      <c r="M330" s="244"/>
      <c r="N330" s="244"/>
      <c r="O330" s="245"/>
      <c r="P330" s="245"/>
      <c r="Q330" s="245"/>
      <c r="U330" s="237"/>
      <c r="V330" s="237"/>
    </row>
    <row r="331" spans="2:22" ht="15" x14ac:dyDescent="0.25">
      <c r="B331" s="81" t="s">
        <v>1601</v>
      </c>
      <c r="C331" s="235">
        <v>40598</v>
      </c>
      <c r="D331" s="79">
        <v>158970.32</v>
      </c>
      <c r="E331" s="79">
        <v>8733.7999999999884</v>
      </c>
      <c r="F331" s="82">
        <v>0.13444800000000001</v>
      </c>
      <c r="G331" s="82">
        <v>0.13675000000000001</v>
      </c>
      <c r="H331" s="82">
        <v>0.13847300000000001</v>
      </c>
      <c r="I331" s="78"/>
      <c r="J331" s="78"/>
      <c r="K331" s="242"/>
      <c r="L331" s="243"/>
      <c r="M331" s="244"/>
      <c r="N331" s="244"/>
      <c r="O331" s="245"/>
      <c r="P331" s="246"/>
      <c r="Q331" s="245"/>
      <c r="U331" s="237"/>
      <c r="V331" s="237"/>
    </row>
    <row r="332" spans="2:22" ht="15" x14ac:dyDescent="0.25">
      <c r="B332" s="81" t="s">
        <v>1602</v>
      </c>
      <c r="C332" s="235">
        <v>40612</v>
      </c>
      <c r="D332" s="79">
        <v>177824.33</v>
      </c>
      <c r="E332" s="79">
        <v>12357.950000000012</v>
      </c>
      <c r="F332" s="82">
        <v>0.13392699999999999</v>
      </c>
      <c r="G332" s="82">
        <v>0.13645299999999999</v>
      </c>
      <c r="H332" s="82">
        <v>0.138401</v>
      </c>
      <c r="I332" s="78"/>
      <c r="J332" s="78"/>
      <c r="K332" s="242"/>
      <c r="L332" s="243"/>
      <c r="M332" s="244"/>
      <c r="N332" s="244"/>
      <c r="O332" s="245"/>
      <c r="P332" s="245"/>
      <c r="Q332" s="245"/>
      <c r="U332" s="237"/>
      <c r="V332" s="237"/>
    </row>
    <row r="333" spans="2:22" ht="15" x14ac:dyDescent="0.25">
      <c r="B333" s="81" t="s">
        <v>1603</v>
      </c>
      <c r="C333" s="235">
        <v>40626</v>
      </c>
      <c r="D333" s="79">
        <v>172557.27</v>
      </c>
      <c r="E333" s="79">
        <v>15002.963000000018</v>
      </c>
      <c r="F333" s="82">
        <v>0.13254199999999999</v>
      </c>
      <c r="G333" s="82">
        <v>0.13608500000000001</v>
      </c>
      <c r="H333" s="82">
        <v>0.13772599999999999</v>
      </c>
      <c r="I333" s="78"/>
      <c r="J333" s="78"/>
      <c r="K333" s="242"/>
      <c r="L333" s="243"/>
      <c r="M333" s="244"/>
      <c r="N333" s="244"/>
      <c r="O333" s="245"/>
      <c r="P333" s="245"/>
      <c r="Q333" s="245"/>
      <c r="U333" s="237"/>
      <c r="V333" s="237"/>
    </row>
    <row r="334" spans="2:22" ht="15" x14ac:dyDescent="0.25">
      <c r="B334" s="81" t="s">
        <v>1604</v>
      </c>
      <c r="C334" s="235">
        <v>40640</v>
      </c>
      <c r="D334" s="79">
        <v>209925.86</v>
      </c>
      <c r="E334" s="79">
        <v>17553.585000000021</v>
      </c>
      <c r="F334" s="82">
        <v>0.13250000000000001</v>
      </c>
      <c r="G334" s="82">
        <v>0.13656099999999999</v>
      </c>
      <c r="H334" s="82">
        <v>0.138322</v>
      </c>
      <c r="I334" s="78"/>
      <c r="J334" s="78"/>
      <c r="K334" s="242"/>
      <c r="L334" s="243"/>
      <c r="M334" s="244"/>
      <c r="N334" s="244"/>
      <c r="O334" s="246"/>
      <c r="P334" s="245"/>
      <c r="Q334" s="245"/>
      <c r="U334" s="237"/>
      <c r="V334" s="237"/>
    </row>
    <row r="335" spans="2:22" ht="15" x14ac:dyDescent="0.25">
      <c r="B335" s="81" t="s">
        <v>1605</v>
      </c>
      <c r="C335" s="235">
        <v>40654</v>
      </c>
      <c r="D335" s="79">
        <v>239577.35</v>
      </c>
      <c r="E335" s="79">
        <v>18339.064999999973</v>
      </c>
      <c r="F335" s="82">
        <v>0.132497</v>
      </c>
      <c r="G335" s="82">
        <v>0.136098</v>
      </c>
      <c r="H335" s="82">
        <v>0.13833000000000001</v>
      </c>
      <c r="I335" s="78"/>
      <c r="J335" s="78"/>
      <c r="K335" s="242"/>
      <c r="L335" s="243"/>
      <c r="M335" s="244"/>
      <c r="N335" s="244"/>
      <c r="O335" s="245"/>
      <c r="P335" s="245"/>
      <c r="Q335" s="246"/>
      <c r="U335" s="237"/>
      <c r="V335" s="237"/>
    </row>
    <row r="336" spans="2:22" ht="15" x14ac:dyDescent="0.25">
      <c r="B336" s="81" t="s">
        <v>1606</v>
      </c>
      <c r="C336" s="235">
        <v>40668</v>
      </c>
      <c r="D336" s="79">
        <v>264157.31</v>
      </c>
      <c r="E336" s="79">
        <v>20142.077000000048</v>
      </c>
      <c r="F336" s="82">
        <v>0.13064300000000001</v>
      </c>
      <c r="G336" s="82">
        <v>0.13452800000000001</v>
      </c>
      <c r="H336" s="82">
        <v>0.13783300000000001</v>
      </c>
      <c r="I336" s="78"/>
      <c r="J336" s="78"/>
      <c r="K336" s="242"/>
      <c r="L336" s="243"/>
      <c r="M336" s="244"/>
      <c r="N336" s="244"/>
      <c r="O336" s="245"/>
      <c r="P336" s="245"/>
      <c r="Q336" s="245"/>
      <c r="U336" s="237"/>
      <c r="V336" s="237"/>
    </row>
    <row r="337" spans="2:22" ht="15" x14ac:dyDescent="0.25">
      <c r="B337" s="81" t="s">
        <v>1607</v>
      </c>
      <c r="C337" s="235">
        <v>40682</v>
      </c>
      <c r="D337" s="79">
        <v>171930.44</v>
      </c>
      <c r="E337" s="79">
        <v>13516.095000000001</v>
      </c>
      <c r="F337" s="82">
        <v>0.13148000000000001</v>
      </c>
      <c r="G337" s="82">
        <v>0.13542100000000001</v>
      </c>
      <c r="H337" s="82">
        <v>0.13822400000000001</v>
      </c>
      <c r="I337" s="78"/>
      <c r="J337" s="78"/>
      <c r="K337" s="242"/>
      <c r="L337" s="243"/>
      <c r="M337" s="244"/>
      <c r="N337" s="244"/>
      <c r="O337" s="246"/>
      <c r="P337" s="245"/>
      <c r="Q337" s="245"/>
      <c r="U337" s="237"/>
      <c r="V337" s="237"/>
    </row>
    <row r="338" spans="2:22" ht="15" x14ac:dyDescent="0.25">
      <c r="B338" s="81" t="s">
        <v>1608</v>
      </c>
      <c r="C338" s="235">
        <v>40696</v>
      </c>
      <c r="D338" s="79">
        <v>138856.54999999999</v>
      </c>
      <c r="E338" s="79">
        <v>11372.110000000015</v>
      </c>
      <c r="F338" s="82">
        <v>0.13430600000000001</v>
      </c>
      <c r="G338" s="82">
        <v>0.136822</v>
      </c>
      <c r="H338" s="82">
        <v>0.13878299999999999</v>
      </c>
      <c r="I338" s="78"/>
      <c r="J338" s="78"/>
      <c r="K338" s="242"/>
      <c r="L338" s="243"/>
      <c r="M338" s="244"/>
      <c r="N338" s="244"/>
      <c r="O338" s="245"/>
      <c r="P338" s="245"/>
      <c r="Q338" s="245"/>
      <c r="U338" s="237"/>
      <c r="V338" s="237"/>
    </row>
    <row r="339" spans="2:22" ht="15" x14ac:dyDescent="0.25">
      <c r="B339" s="81" t="s">
        <v>1609</v>
      </c>
      <c r="C339" s="235">
        <v>40710</v>
      </c>
      <c r="D339" s="79">
        <v>181611.2</v>
      </c>
      <c r="E339" s="79">
        <v>15546.247999999963</v>
      </c>
      <c r="F339" s="82">
        <v>0.13466400000000001</v>
      </c>
      <c r="G339" s="82">
        <v>0.137077</v>
      </c>
      <c r="H339" s="82">
        <v>0.13883000000000001</v>
      </c>
      <c r="I339" s="78"/>
      <c r="J339" s="78"/>
      <c r="K339" s="242"/>
      <c r="L339" s="243"/>
      <c r="M339" s="247"/>
      <c r="N339" s="244"/>
      <c r="O339" s="245"/>
      <c r="P339" s="245"/>
      <c r="Q339" s="246"/>
      <c r="U339" s="237"/>
      <c r="V339" s="237"/>
    </row>
    <row r="340" spans="2:22" ht="15" x14ac:dyDescent="0.25">
      <c r="B340" s="81" t="s">
        <v>1610</v>
      </c>
      <c r="C340" s="235">
        <v>40724</v>
      </c>
      <c r="D340" s="79">
        <v>72755.64</v>
      </c>
      <c r="E340" s="79">
        <v>6104.1650000000081</v>
      </c>
      <c r="F340" s="82">
        <v>0.13461799999999999</v>
      </c>
      <c r="G340" s="82">
        <v>0.13728299999999999</v>
      </c>
      <c r="H340" s="82">
        <v>0.139012</v>
      </c>
      <c r="I340" s="78"/>
      <c r="J340" s="78"/>
      <c r="K340" s="242"/>
      <c r="L340" s="243"/>
      <c r="M340" s="244"/>
      <c r="N340" s="244"/>
      <c r="O340" s="245"/>
      <c r="P340" s="245"/>
      <c r="Q340" s="245"/>
      <c r="U340" s="237"/>
      <c r="V340" s="237"/>
    </row>
    <row r="341" spans="2:22" ht="15" x14ac:dyDescent="0.25">
      <c r="B341" s="81" t="s">
        <v>1611</v>
      </c>
      <c r="C341" s="235">
        <v>40738</v>
      </c>
      <c r="D341" s="79">
        <v>115896.41</v>
      </c>
      <c r="E341" s="79">
        <v>9628.4349999999977</v>
      </c>
      <c r="F341" s="82">
        <v>0.13480800000000001</v>
      </c>
      <c r="G341" s="82">
        <v>0.137407</v>
      </c>
      <c r="H341" s="82">
        <v>0.139048</v>
      </c>
      <c r="I341" s="78"/>
      <c r="J341" s="78"/>
      <c r="K341" s="242"/>
      <c r="L341" s="243"/>
      <c r="M341" s="244"/>
      <c r="N341" s="244"/>
      <c r="O341" s="245"/>
      <c r="P341" s="245"/>
      <c r="Q341" s="245"/>
      <c r="U341" s="237"/>
      <c r="V341" s="237"/>
    </row>
    <row r="342" spans="2:22" ht="15" x14ac:dyDescent="0.25">
      <c r="B342" s="81" t="s">
        <v>1612</v>
      </c>
      <c r="C342" s="235">
        <v>40752</v>
      </c>
      <c r="D342" s="79">
        <v>126149.89</v>
      </c>
      <c r="E342" s="79">
        <v>12049.349999999991</v>
      </c>
      <c r="F342" s="82">
        <v>0.13517999999999999</v>
      </c>
      <c r="G342" s="82">
        <v>0.137623</v>
      </c>
      <c r="H342" s="82">
        <v>0.139072</v>
      </c>
      <c r="I342" s="78"/>
      <c r="J342" s="78"/>
      <c r="K342" s="242"/>
      <c r="L342" s="243"/>
      <c r="M342" s="244"/>
      <c r="N342" s="244"/>
      <c r="O342" s="246"/>
      <c r="P342" s="245"/>
      <c r="Q342" s="245"/>
      <c r="U342" s="237"/>
      <c r="V342" s="237"/>
    </row>
    <row r="343" spans="2:22" ht="15" x14ac:dyDescent="0.25">
      <c r="B343" s="81" t="s">
        <v>1613</v>
      </c>
      <c r="C343" s="235">
        <v>40766</v>
      </c>
      <c r="D343" s="79">
        <v>182830.51</v>
      </c>
      <c r="E343" s="79">
        <v>18360.964999999967</v>
      </c>
      <c r="F343" s="82">
        <v>0.130415</v>
      </c>
      <c r="G343" s="82">
        <v>0.132489</v>
      </c>
      <c r="H343" s="82">
        <v>0.13354199999999999</v>
      </c>
      <c r="I343" s="78"/>
      <c r="J343" s="78"/>
      <c r="K343" s="242"/>
      <c r="L343" s="243"/>
      <c r="M343" s="244"/>
      <c r="N343" s="244"/>
      <c r="O343" s="245"/>
      <c r="P343" s="245"/>
      <c r="Q343" s="245"/>
      <c r="U343" s="237"/>
      <c r="V343" s="237"/>
    </row>
    <row r="344" spans="2:22" ht="15" x14ac:dyDescent="0.25">
      <c r="B344" s="81" t="s">
        <v>1614</v>
      </c>
      <c r="C344" s="235">
        <v>40780</v>
      </c>
      <c r="D344" s="79">
        <v>114025.56</v>
      </c>
      <c r="E344" s="79">
        <v>14254.350000000006</v>
      </c>
      <c r="F344" s="82">
        <v>0.13028799999999999</v>
      </c>
      <c r="G344" s="82">
        <v>0.132772</v>
      </c>
      <c r="H344" s="82">
        <v>0.13339200000000001</v>
      </c>
      <c r="I344" s="78"/>
      <c r="J344" s="78"/>
      <c r="K344" s="242"/>
      <c r="L344" s="243"/>
      <c r="M344" s="244"/>
      <c r="N344" s="244"/>
      <c r="O344" s="245"/>
      <c r="P344" s="245"/>
      <c r="Q344" s="245"/>
      <c r="U344" s="237"/>
      <c r="V344" s="237"/>
    </row>
    <row r="345" spans="2:22" ht="15" x14ac:dyDescent="0.25">
      <c r="B345" s="81" t="s">
        <v>1615</v>
      </c>
      <c r="C345" s="235">
        <v>40794</v>
      </c>
      <c r="D345" s="79">
        <v>160233.71</v>
      </c>
      <c r="E345" s="79">
        <v>17897.444999999978</v>
      </c>
      <c r="F345" s="82">
        <v>0.130353</v>
      </c>
      <c r="G345" s="82">
        <v>0.132631</v>
      </c>
      <c r="H345" s="82">
        <v>0.13369500000000001</v>
      </c>
      <c r="I345" s="78"/>
      <c r="J345" s="78"/>
      <c r="K345" s="242"/>
      <c r="L345" s="243"/>
      <c r="M345" s="244"/>
      <c r="N345" s="244"/>
      <c r="O345" s="245"/>
      <c r="P345" s="245"/>
      <c r="Q345" s="245"/>
      <c r="U345" s="237"/>
      <c r="V345" s="237"/>
    </row>
    <row r="346" spans="2:22" ht="15" x14ac:dyDescent="0.25">
      <c r="B346" s="81" t="s">
        <v>1616</v>
      </c>
      <c r="C346" s="235">
        <v>40808</v>
      </c>
      <c r="D346" s="79">
        <v>151390</v>
      </c>
      <c r="E346" s="79">
        <v>16389.069999999978</v>
      </c>
      <c r="F346" s="82">
        <v>0.13035099999999999</v>
      </c>
      <c r="G346" s="82">
        <v>0.131965</v>
      </c>
      <c r="H346" s="82">
        <v>0.13288800000000001</v>
      </c>
      <c r="I346" s="78"/>
      <c r="J346" s="78"/>
      <c r="K346" s="242"/>
      <c r="L346" s="243"/>
      <c r="M346" s="247"/>
      <c r="N346" s="244"/>
      <c r="O346" s="245"/>
      <c r="P346" s="245"/>
      <c r="Q346" s="245"/>
      <c r="U346" s="237"/>
      <c r="V346" s="237"/>
    </row>
    <row r="347" spans="2:22" ht="15" x14ac:dyDescent="0.25">
      <c r="B347" s="81" t="s">
        <v>1617</v>
      </c>
      <c r="C347" s="235">
        <v>40822</v>
      </c>
      <c r="D347" s="79">
        <v>182154.33</v>
      </c>
      <c r="E347" s="79">
        <v>18200.359000000026</v>
      </c>
      <c r="F347" s="82">
        <v>0.12692400000000001</v>
      </c>
      <c r="G347" s="82">
        <v>0.12742400000000001</v>
      </c>
      <c r="H347" s="82">
        <v>0.12809100000000001</v>
      </c>
      <c r="I347" s="78"/>
      <c r="J347" s="78"/>
      <c r="K347" s="242"/>
      <c r="L347" s="243"/>
      <c r="M347" s="244"/>
      <c r="N347" s="244"/>
      <c r="O347" s="245"/>
      <c r="P347" s="245"/>
      <c r="Q347" s="245"/>
      <c r="U347" s="237"/>
      <c r="V347" s="237"/>
    </row>
    <row r="348" spans="2:22" ht="15" x14ac:dyDescent="0.25">
      <c r="B348" s="81" t="s">
        <v>1618</v>
      </c>
      <c r="C348" s="235">
        <v>40836</v>
      </c>
      <c r="D348" s="79">
        <v>121359.99</v>
      </c>
      <c r="E348" s="79">
        <v>10377.349999999991</v>
      </c>
      <c r="F348" s="82">
        <v>0.11867</v>
      </c>
      <c r="G348" s="82">
        <v>0.118978</v>
      </c>
      <c r="H348" s="82">
        <v>0.119252</v>
      </c>
      <c r="I348" s="78"/>
      <c r="J348" s="78"/>
      <c r="K348" s="242"/>
      <c r="L348" s="243"/>
      <c r="M348" s="244"/>
      <c r="N348" s="244"/>
      <c r="O348" s="246"/>
      <c r="P348" s="245"/>
      <c r="Q348" s="245"/>
      <c r="U348" s="237"/>
      <c r="V348" s="237"/>
    </row>
    <row r="349" spans="2:22" ht="15" x14ac:dyDescent="0.25">
      <c r="B349" s="81" t="s">
        <v>1619</v>
      </c>
      <c r="C349" s="235">
        <v>40850</v>
      </c>
      <c r="D349" s="79">
        <v>292977.95</v>
      </c>
      <c r="E349" s="79">
        <v>27818.339999999967</v>
      </c>
      <c r="F349" s="82">
        <v>0.11780599999999999</v>
      </c>
      <c r="G349" s="82">
        <v>0.11790299999999999</v>
      </c>
      <c r="H349" s="82">
        <v>0.11847000000000001</v>
      </c>
      <c r="I349" s="78"/>
      <c r="J349" s="78"/>
      <c r="K349" s="242"/>
      <c r="L349" s="243"/>
      <c r="M349" s="244"/>
      <c r="N349" s="244"/>
      <c r="O349" s="245"/>
      <c r="P349" s="245"/>
      <c r="Q349" s="246"/>
      <c r="U349" s="237"/>
      <c r="V349" s="237"/>
    </row>
    <row r="350" spans="2:22" ht="15" x14ac:dyDescent="0.25">
      <c r="B350" s="81" t="s">
        <v>1620</v>
      </c>
      <c r="C350" s="235">
        <v>40864</v>
      </c>
      <c r="D350" s="79">
        <v>126705.31</v>
      </c>
      <c r="E350" s="79">
        <v>10130.679999999993</v>
      </c>
      <c r="F350" s="82">
        <v>0.11779000000000001</v>
      </c>
      <c r="G350" s="82">
        <v>0.11798</v>
      </c>
      <c r="H350" s="82">
        <v>0.118654</v>
      </c>
      <c r="I350" s="78"/>
      <c r="J350" s="78"/>
      <c r="K350" s="242"/>
      <c r="L350" s="243"/>
      <c r="M350" s="244"/>
      <c r="N350" s="244"/>
      <c r="O350" s="246"/>
      <c r="P350" s="246"/>
      <c r="Q350" s="245"/>
      <c r="U350" s="237"/>
      <c r="V350" s="237"/>
    </row>
    <row r="351" spans="2:22" ht="15" x14ac:dyDescent="0.25">
      <c r="B351" s="81" t="s">
        <v>1621</v>
      </c>
      <c r="C351" s="235">
        <v>40878</v>
      </c>
      <c r="D351" s="79">
        <v>113262.98</v>
      </c>
      <c r="E351" s="79">
        <v>10787.335000000006</v>
      </c>
      <c r="F351" s="82">
        <v>0.11645</v>
      </c>
      <c r="G351" s="82">
        <v>0.116718</v>
      </c>
      <c r="H351" s="82">
        <v>0.117816</v>
      </c>
      <c r="I351" s="78"/>
      <c r="J351" s="78"/>
      <c r="K351" s="242"/>
      <c r="L351" s="243"/>
      <c r="M351" s="244"/>
      <c r="N351" s="244"/>
      <c r="O351" s="246"/>
      <c r="P351" s="245"/>
      <c r="Q351" s="245"/>
      <c r="U351" s="237"/>
      <c r="V351" s="237"/>
    </row>
    <row r="352" spans="2:22" ht="15" x14ac:dyDescent="0.25">
      <c r="B352" s="81" t="s">
        <v>1622</v>
      </c>
      <c r="C352" s="235">
        <v>40892</v>
      </c>
      <c r="D352" s="79" t="s">
        <v>917</v>
      </c>
      <c r="E352" s="79">
        <v>0</v>
      </c>
      <c r="F352" s="82" t="s">
        <v>917</v>
      </c>
      <c r="G352" s="82" t="s">
        <v>917</v>
      </c>
      <c r="H352" s="82" t="s">
        <v>917</v>
      </c>
      <c r="I352" s="78"/>
      <c r="J352" s="78"/>
      <c r="K352" s="242"/>
      <c r="L352" s="243"/>
      <c r="M352" s="243"/>
      <c r="N352" s="244"/>
      <c r="O352" s="243"/>
      <c r="P352" s="243"/>
      <c r="Q352" s="243"/>
      <c r="U352" s="237"/>
      <c r="V352" s="237"/>
    </row>
    <row r="353" spans="2:22" ht="15" x14ac:dyDescent="0.25">
      <c r="B353" s="81" t="s">
        <v>1623</v>
      </c>
      <c r="C353" s="235">
        <v>40906</v>
      </c>
      <c r="D353" s="79">
        <v>3543.49</v>
      </c>
      <c r="E353" s="79">
        <v>187.52500000000009</v>
      </c>
      <c r="F353" s="82">
        <v>0.118283</v>
      </c>
      <c r="G353" s="82" t="s">
        <v>917</v>
      </c>
      <c r="H353" s="82">
        <v>0.119019</v>
      </c>
      <c r="I353" s="78"/>
      <c r="J353" s="78"/>
      <c r="K353" s="242"/>
      <c r="L353" s="243"/>
      <c r="M353" s="244"/>
      <c r="N353" s="244"/>
      <c r="O353" s="245"/>
      <c r="P353" s="243"/>
      <c r="Q353" s="245"/>
      <c r="U353" s="237"/>
      <c r="V353" s="237"/>
    </row>
    <row r="354" spans="2:22" ht="15" x14ac:dyDescent="0.25">
      <c r="B354" s="81" t="s">
        <v>1624</v>
      </c>
      <c r="C354" s="235">
        <v>40920</v>
      </c>
      <c r="D354" s="79">
        <v>107264.62</v>
      </c>
      <c r="E354" s="79">
        <v>6103.3849999999948</v>
      </c>
      <c r="F354" s="82">
        <v>0.117794</v>
      </c>
      <c r="G354" s="82">
        <v>0.117812</v>
      </c>
      <c r="H354" s="82">
        <v>0.118894</v>
      </c>
      <c r="I354" s="78"/>
      <c r="J354" s="78"/>
      <c r="K354" s="242"/>
      <c r="L354" s="243"/>
      <c r="M354" s="244"/>
      <c r="N354" s="244"/>
      <c r="O354" s="245"/>
      <c r="P354" s="245"/>
      <c r="Q354" s="245"/>
      <c r="U354" s="237"/>
      <c r="V354" s="237"/>
    </row>
    <row r="355" spans="2:22" ht="15" x14ac:dyDescent="0.25">
      <c r="B355" s="81" t="s">
        <v>1625</v>
      </c>
      <c r="C355" s="235">
        <v>40934</v>
      </c>
      <c r="D355" s="79">
        <v>120311.47</v>
      </c>
      <c r="E355" s="79">
        <v>8527.0500000000175</v>
      </c>
      <c r="F355" s="82">
        <v>0.115623</v>
      </c>
      <c r="G355" s="82">
        <v>0.11626400000000001</v>
      </c>
      <c r="H355" s="82">
        <v>0.11690300000000001</v>
      </c>
      <c r="I355" s="78"/>
      <c r="J355" s="78"/>
      <c r="K355" s="242"/>
      <c r="L355" s="243"/>
      <c r="M355" s="244"/>
      <c r="N355" s="244"/>
      <c r="O355" s="245"/>
      <c r="P355" s="245"/>
      <c r="Q355" s="245"/>
      <c r="U355" s="237"/>
      <c r="V355" s="237"/>
    </row>
    <row r="356" spans="2:22" ht="15" x14ac:dyDescent="0.25">
      <c r="B356" s="81" t="s">
        <v>1626</v>
      </c>
      <c r="C356" s="235">
        <v>40948</v>
      </c>
      <c r="D356" s="79">
        <v>158132.48000000001</v>
      </c>
      <c r="E356" s="79">
        <v>10832.039999999979</v>
      </c>
      <c r="F356" s="82">
        <v>0.11713999999999999</v>
      </c>
      <c r="G356" s="82">
        <v>0.11772199999999999</v>
      </c>
      <c r="H356" s="82">
        <v>0.11841699999999999</v>
      </c>
      <c r="I356" s="78"/>
      <c r="J356" s="78"/>
      <c r="K356" s="242"/>
      <c r="L356" s="243"/>
      <c r="M356" s="244"/>
      <c r="N356" s="244"/>
      <c r="O356" s="246"/>
      <c r="P356" s="245"/>
      <c r="Q356" s="245"/>
      <c r="U356" s="237"/>
      <c r="V356" s="237"/>
    </row>
    <row r="357" spans="2:22" x14ac:dyDescent="0.2">
      <c r="B357" s="81" t="s">
        <v>1627</v>
      </c>
      <c r="C357" s="235">
        <v>40962</v>
      </c>
      <c r="D357" s="79">
        <v>13349.03</v>
      </c>
      <c r="E357" s="79">
        <v>419.96999999999935</v>
      </c>
      <c r="F357" s="82">
        <v>0.117366</v>
      </c>
      <c r="G357" s="82">
        <v>0.11806999999999999</v>
      </c>
      <c r="H357" s="82" t="s">
        <v>917</v>
      </c>
      <c r="K357" s="242"/>
      <c r="L357" s="243"/>
      <c r="M357" s="244"/>
      <c r="N357" s="244"/>
      <c r="O357" s="245"/>
      <c r="P357" s="246"/>
      <c r="Q357" s="243"/>
      <c r="U357" s="237"/>
      <c r="V357" s="237"/>
    </row>
    <row r="358" spans="2:22" x14ac:dyDescent="0.2">
      <c r="B358" s="81" t="s">
        <v>1628</v>
      </c>
      <c r="C358" s="235">
        <v>40976</v>
      </c>
      <c r="D358" s="79">
        <v>125196.204</v>
      </c>
      <c r="E358" s="79">
        <v>5752.7959999999875</v>
      </c>
      <c r="F358" s="82">
        <v>0.11798</v>
      </c>
      <c r="G358" s="82">
        <v>0.118677</v>
      </c>
      <c r="H358" s="82">
        <v>0.119211</v>
      </c>
      <c r="K358" s="242"/>
      <c r="L358" s="243"/>
      <c r="M358" s="244"/>
      <c r="N358" s="244"/>
      <c r="O358" s="246"/>
      <c r="P358" s="245"/>
      <c r="Q358" s="245"/>
      <c r="U358" s="237"/>
      <c r="V358" s="237"/>
    </row>
    <row r="359" spans="2:22" x14ac:dyDescent="0.2">
      <c r="B359" s="81" t="s">
        <v>1629</v>
      </c>
      <c r="C359" s="235">
        <v>40990</v>
      </c>
      <c r="D359" s="79">
        <v>71060.566000000006</v>
      </c>
      <c r="E359" s="79">
        <v>2704.1239999999962</v>
      </c>
      <c r="F359" s="82">
        <v>0.118645</v>
      </c>
      <c r="G359" s="82">
        <v>0.11928800000000001</v>
      </c>
      <c r="H359" s="82">
        <v>0.119396</v>
      </c>
      <c r="K359" s="242"/>
      <c r="L359" s="243"/>
      <c r="M359" s="244"/>
      <c r="N359" s="244"/>
      <c r="O359" s="245"/>
      <c r="P359" s="245"/>
      <c r="Q359" s="245"/>
      <c r="U359" s="237"/>
      <c r="V359" s="237"/>
    </row>
    <row r="360" spans="2:22" x14ac:dyDescent="0.2">
      <c r="B360" s="81" t="s">
        <v>1630</v>
      </c>
      <c r="C360" s="235">
        <v>41004</v>
      </c>
      <c r="D360" s="79">
        <v>151759.31</v>
      </c>
      <c r="E360" s="79">
        <v>6069.4649999999965</v>
      </c>
      <c r="F360" s="82">
        <v>0.11867</v>
      </c>
      <c r="G360" s="82">
        <v>0.119279</v>
      </c>
      <c r="H360" s="82">
        <v>0.119396</v>
      </c>
      <c r="K360" s="242"/>
      <c r="L360" s="243"/>
      <c r="M360" s="249"/>
      <c r="N360" s="244"/>
      <c r="O360" s="246"/>
      <c r="P360" s="245"/>
      <c r="Q360" s="245"/>
      <c r="U360" s="237"/>
      <c r="V360" s="237"/>
    </row>
    <row r="361" spans="2:22" x14ac:dyDescent="0.2">
      <c r="B361" s="81" t="s">
        <v>1631</v>
      </c>
      <c r="C361" s="235">
        <v>41018</v>
      </c>
      <c r="D361" s="79">
        <v>164602.00200000001</v>
      </c>
      <c r="E361" s="79">
        <v>5633.1579999999958</v>
      </c>
      <c r="F361" s="82">
        <v>0.118739</v>
      </c>
      <c r="G361" s="82">
        <v>0.11941400000000001</v>
      </c>
      <c r="H361" s="82" t="s">
        <v>917</v>
      </c>
      <c r="K361" s="242"/>
      <c r="L361" s="243"/>
      <c r="M361" s="244"/>
      <c r="N361" s="244"/>
      <c r="O361" s="245"/>
      <c r="P361" s="245"/>
      <c r="Q361" s="243"/>
      <c r="U361" s="237"/>
      <c r="V361" s="237"/>
    </row>
    <row r="362" spans="2:22" x14ac:dyDescent="0.2">
      <c r="B362" s="81" t="s">
        <v>1632</v>
      </c>
      <c r="C362" s="235">
        <v>41032</v>
      </c>
      <c r="D362" s="79">
        <v>172604.78700000001</v>
      </c>
      <c r="E362" s="79">
        <v>5718.2329999999783</v>
      </c>
      <c r="F362" s="82">
        <v>0.11874</v>
      </c>
      <c r="G362" s="82">
        <v>0.119405</v>
      </c>
      <c r="H362" s="82" t="s">
        <v>917</v>
      </c>
      <c r="K362" s="242"/>
      <c r="L362" s="243"/>
      <c r="M362" s="244"/>
      <c r="N362" s="244"/>
      <c r="O362" s="246"/>
      <c r="P362" s="245"/>
      <c r="Q362" s="243"/>
      <c r="U362" s="237"/>
      <c r="V362" s="237"/>
    </row>
    <row r="363" spans="2:22" x14ac:dyDescent="0.2">
      <c r="B363" s="81" t="s">
        <v>1633</v>
      </c>
      <c r="C363" s="235">
        <v>41046</v>
      </c>
      <c r="D363" s="79">
        <v>159422.52600000001</v>
      </c>
      <c r="E363" s="79">
        <v>5508.3339999999735</v>
      </c>
      <c r="F363" s="82">
        <v>0.118723</v>
      </c>
      <c r="G363" s="82">
        <v>0.11942</v>
      </c>
      <c r="H363" s="82">
        <v>0.119522</v>
      </c>
      <c r="K363" s="242"/>
      <c r="L363" s="243"/>
      <c r="M363" s="244"/>
      <c r="N363" s="244"/>
      <c r="O363" s="245"/>
      <c r="P363" s="246"/>
      <c r="Q363" s="245"/>
      <c r="U363" s="237"/>
      <c r="V363" s="237"/>
    </row>
    <row r="364" spans="2:22" x14ac:dyDescent="0.2">
      <c r="B364" s="81" t="s">
        <v>1634</v>
      </c>
      <c r="C364" s="235">
        <v>41060</v>
      </c>
      <c r="D364" s="79">
        <v>118081.57799999999</v>
      </c>
      <c r="E364" s="79">
        <v>3296.372000000003</v>
      </c>
      <c r="F364" s="82">
        <v>0.118742</v>
      </c>
      <c r="G364" s="82">
        <v>0.11942</v>
      </c>
      <c r="H364" s="82" t="s">
        <v>917</v>
      </c>
      <c r="K364" s="242"/>
      <c r="L364" s="243"/>
      <c r="M364" s="244"/>
      <c r="N364" s="244"/>
      <c r="O364" s="245"/>
      <c r="P364" s="246"/>
      <c r="Q364" s="243"/>
      <c r="U364" s="237"/>
      <c r="V364" s="237"/>
    </row>
    <row r="365" spans="2:22" x14ac:dyDescent="0.2">
      <c r="B365" s="81" t="s">
        <v>1635</v>
      </c>
      <c r="C365" s="235">
        <v>41074</v>
      </c>
      <c r="D365" s="79">
        <v>69158.994999999995</v>
      </c>
      <c r="E365" s="79">
        <v>3515.1450000000186</v>
      </c>
      <c r="F365" s="82">
        <v>0.11897099999999999</v>
      </c>
      <c r="G365" s="82">
        <v>0.119366</v>
      </c>
      <c r="H365" s="82">
        <v>0.119459</v>
      </c>
      <c r="K365" s="242"/>
      <c r="L365" s="243"/>
      <c r="M365" s="244"/>
      <c r="N365" s="244"/>
      <c r="O365" s="245"/>
      <c r="P365" s="245"/>
      <c r="Q365" s="245"/>
      <c r="U365" s="237"/>
      <c r="V365" s="237"/>
    </row>
    <row r="366" spans="2:22" x14ac:dyDescent="0.2">
      <c r="B366" s="81" t="s">
        <v>1636</v>
      </c>
      <c r="C366" s="235">
        <v>41088</v>
      </c>
      <c r="D366" s="79">
        <v>99648.998999999996</v>
      </c>
      <c r="E366" s="79">
        <v>4750.8760000000184</v>
      </c>
      <c r="F366" s="82">
        <v>0.119181</v>
      </c>
      <c r="G366" s="82">
        <v>0.119419</v>
      </c>
      <c r="H366" s="82">
        <v>0.119521</v>
      </c>
      <c r="K366" s="242"/>
      <c r="L366" s="243"/>
      <c r="M366" s="244"/>
      <c r="N366" s="244"/>
      <c r="O366" s="245"/>
      <c r="P366" s="245"/>
      <c r="Q366" s="245"/>
      <c r="U366" s="237"/>
      <c r="V366" s="237"/>
    </row>
    <row r="367" spans="2:22" x14ac:dyDescent="0.2">
      <c r="B367" s="81" t="s">
        <v>1637</v>
      </c>
      <c r="C367" s="235">
        <v>41102</v>
      </c>
      <c r="D367" s="79">
        <v>308151.261</v>
      </c>
      <c r="E367" s="79">
        <v>23085.55899999995</v>
      </c>
      <c r="F367" s="82">
        <v>0.118732</v>
      </c>
      <c r="G367" s="82">
        <v>0.11916499999999999</v>
      </c>
      <c r="H367" s="82">
        <v>0.119295</v>
      </c>
      <c r="K367" s="242"/>
      <c r="L367" s="243"/>
      <c r="M367" s="244"/>
      <c r="N367" s="244"/>
      <c r="O367" s="245"/>
      <c r="P367" s="245"/>
      <c r="Q367" s="245"/>
      <c r="U367" s="237"/>
      <c r="V367" s="237"/>
    </row>
    <row r="368" spans="2:22" x14ac:dyDescent="0.2">
      <c r="B368" s="81" t="s">
        <v>1638</v>
      </c>
      <c r="C368" s="235">
        <v>41116</v>
      </c>
      <c r="D368" s="79">
        <v>365238.011</v>
      </c>
      <c r="E368" s="79">
        <v>29058.108999999997</v>
      </c>
      <c r="F368" s="82">
        <v>0.11816</v>
      </c>
      <c r="G368" s="82">
        <v>0.118424</v>
      </c>
      <c r="H368" s="82">
        <v>0.118502</v>
      </c>
      <c r="K368" s="242"/>
      <c r="L368" s="243"/>
      <c r="M368" s="244"/>
      <c r="N368" s="244"/>
      <c r="O368" s="246"/>
      <c r="P368" s="245"/>
      <c r="Q368" s="245"/>
      <c r="U368" s="237"/>
      <c r="V368" s="237"/>
    </row>
    <row r="369" spans="2:22" x14ac:dyDescent="0.2">
      <c r="B369" s="81" t="s">
        <v>1639</v>
      </c>
      <c r="C369" s="235">
        <v>41130</v>
      </c>
      <c r="D369" s="79">
        <v>355563.12099999998</v>
      </c>
      <c r="E369" s="79">
        <v>28562.559000000008</v>
      </c>
      <c r="F369" s="82">
        <v>0.114382</v>
      </c>
      <c r="G369" s="82">
        <v>0.114893</v>
      </c>
      <c r="H369" s="82">
        <v>0.11594599999999999</v>
      </c>
      <c r="K369" s="242"/>
      <c r="L369" s="243"/>
      <c r="M369" s="244"/>
      <c r="N369" s="244"/>
      <c r="O369" s="245"/>
      <c r="P369" s="245"/>
      <c r="Q369" s="245"/>
      <c r="U369" s="237"/>
      <c r="V369" s="237"/>
    </row>
    <row r="370" spans="2:22" x14ac:dyDescent="0.2">
      <c r="B370" s="81" t="s">
        <v>1640</v>
      </c>
      <c r="C370" s="235">
        <v>41144</v>
      </c>
      <c r="D370" s="79">
        <v>147839.315</v>
      </c>
      <c r="E370" s="79">
        <v>7504.4399999999732</v>
      </c>
      <c r="F370" s="82">
        <v>0.10406</v>
      </c>
      <c r="G370" s="82">
        <v>0.104314</v>
      </c>
      <c r="H370" s="82">
        <v>0.10464900000000001</v>
      </c>
      <c r="K370" s="242"/>
      <c r="L370" s="243"/>
      <c r="M370" s="244"/>
      <c r="N370" s="244"/>
      <c r="O370" s="246"/>
      <c r="P370" s="245"/>
      <c r="Q370" s="245"/>
      <c r="U370" s="237"/>
      <c r="V370" s="237"/>
    </row>
    <row r="371" spans="2:22" x14ac:dyDescent="0.2">
      <c r="B371" s="81" t="s">
        <v>1641</v>
      </c>
      <c r="C371" s="235">
        <v>41158</v>
      </c>
      <c r="D371" s="79">
        <v>302341.08799999999</v>
      </c>
      <c r="E371" s="79">
        <v>23655.391999999993</v>
      </c>
      <c r="F371" s="82">
        <v>0.102605</v>
      </c>
      <c r="G371" s="82">
        <v>0.10278</v>
      </c>
      <c r="H371" s="82">
        <v>0.102938</v>
      </c>
      <c r="K371" s="242"/>
      <c r="L371" s="243"/>
      <c r="M371" s="244"/>
      <c r="N371" s="244"/>
      <c r="O371" s="245"/>
      <c r="P371" s="246"/>
      <c r="Q371" s="245"/>
      <c r="U371" s="237"/>
      <c r="V371" s="237"/>
    </row>
    <row r="372" spans="2:22" x14ac:dyDescent="0.2">
      <c r="B372" s="81" t="s">
        <v>1642</v>
      </c>
      <c r="C372" s="235">
        <v>41172</v>
      </c>
      <c r="D372" s="79">
        <v>284393.788</v>
      </c>
      <c r="E372" s="79">
        <v>22247.902000000002</v>
      </c>
      <c r="F372" s="82">
        <v>0.102293</v>
      </c>
      <c r="G372" s="82">
        <v>0.102307</v>
      </c>
      <c r="H372" s="82">
        <v>0.10227600000000001</v>
      </c>
      <c r="K372" s="242"/>
      <c r="L372" s="243"/>
      <c r="M372" s="244"/>
      <c r="N372" s="244"/>
      <c r="O372" s="245"/>
      <c r="P372" s="245"/>
      <c r="Q372" s="245"/>
      <c r="U372" s="237"/>
      <c r="V372" s="237"/>
    </row>
    <row r="373" spans="2:22" x14ac:dyDescent="0.2">
      <c r="B373" s="81" t="s">
        <v>1643</v>
      </c>
      <c r="C373" s="235">
        <v>41186</v>
      </c>
      <c r="D373" s="79">
        <v>191626.11499999999</v>
      </c>
      <c r="E373" s="79">
        <v>13025.195000000036</v>
      </c>
      <c r="F373" s="82">
        <v>9.7290000000000001E-2</v>
      </c>
      <c r="G373" s="82">
        <v>9.7406000000000006E-2</v>
      </c>
      <c r="H373" s="82">
        <v>9.7332000000000002E-2</v>
      </c>
      <c r="K373" s="242"/>
      <c r="L373" s="243"/>
      <c r="M373" s="244"/>
      <c r="N373" s="244"/>
      <c r="O373" s="246"/>
      <c r="P373" s="245"/>
      <c r="Q373" s="245"/>
      <c r="U373" s="237"/>
      <c r="V373" s="237"/>
    </row>
    <row r="374" spans="2:22" x14ac:dyDescent="0.2">
      <c r="B374" s="81" t="s">
        <v>1644</v>
      </c>
      <c r="C374" s="235">
        <v>41200</v>
      </c>
      <c r="D374" s="79">
        <v>192649.122</v>
      </c>
      <c r="E374" s="79">
        <v>13083.013000000006</v>
      </c>
      <c r="F374" s="82">
        <v>9.6382999999999996E-2</v>
      </c>
      <c r="G374" s="82">
        <v>9.6466999999999997E-2</v>
      </c>
      <c r="H374" s="82">
        <v>9.6946000000000004E-2</v>
      </c>
      <c r="K374" s="242"/>
      <c r="L374" s="243"/>
      <c r="M374" s="244"/>
      <c r="N374" s="244"/>
      <c r="O374" s="245"/>
      <c r="P374" s="245"/>
      <c r="Q374" s="245"/>
      <c r="U374" s="237"/>
      <c r="V374" s="237"/>
    </row>
    <row r="375" spans="2:22" x14ac:dyDescent="0.2">
      <c r="B375" s="81" t="s">
        <v>1645</v>
      </c>
      <c r="C375" s="235">
        <v>41214</v>
      </c>
      <c r="D375" s="79">
        <v>305161.98599999998</v>
      </c>
      <c r="E375" s="79">
        <v>19167.794000000053</v>
      </c>
      <c r="F375" s="82">
        <v>9.2300999999999994E-2</v>
      </c>
      <c r="G375" s="82">
        <v>9.2253000000000002E-2</v>
      </c>
      <c r="H375" s="82">
        <v>9.2841999999999994E-2</v>
      </c>
      <c r="K375" s="242"/>
      <c r="L375" s="243"/>
      <c r="M375" s="244"/>
      <c r="N375" s="244"/>
      <c r="O375" s="245"/>
      <c r="P375" s="245"/>
      <c r="Q375" s="245"/>
      <c r="U375" s="237"/>
      <c r="V375" s="237"/>
    </row>
    <row r="376" spans="2:22" x14ac:dyDescent="0.2">
      <c r="B376" s="81" t="s">
        <v>1646</v>
      </c>
      <c r="C376" s="235">
        <v>41228</v>
      </c>
      <c r="D376" s="79">
        <v>151824.56400000001</v>
      </c>
      <c r="E376" s="79">
        <v>8248.5059999999939</v>
      </c>
      <c r="F376" s="82">
        <v>9.2369000000000007E-2</v>
      </c>
      <c r="G376" s="82">
        <v>9.264E-2</v>
      </c>
      <c r="H376" s="82">
        <v>9.3413999999999997E-2</v>
      </c>
      <c r="K376" s="242"/>
      <c r="L376" s="243"/>
      <c r="M376" s="244"/>
      <c r="N376" s="244"/>
      <c r="O376" s="245"/>
      <c r="P376" s="246"/>
      <c r="Q376" s="245"/>
      <c r="U376" s="237"/>
      <c r="V376" s="237"/>
    </row>
    <row r="377" spans="2:22" x14ac:dyDescent="0.2">
      <c r="B377" s="81" t="s">
        <v>1647</v>
      </c>
      <c r="C377" s="235">
        <v>41242</v>
      </c>
      <c r="D377" s="79">
        <v>165621.85399999999</v>
      </c>
      <c r="E377" s="79">
        <v>7265.3460000000196</v>
      </c>
      <c r="F377" s="82">
        <v>9.2825000000000005E-2</v>
      </c>
      <c r="G377" s="82">
        <v>9.3191999999999997E-2</v>
      </c>
      <c r="H377" s="82">
        <v>9.3795000000000003E-2</v>
      </c>
      <c r="K377" s="242"/>
      <c r="L377" s="243"/>
      <c r="M377" s="244"/>
      <c r="N377" s="244"/>
      <c r="O377" s="245"/>
      <c r="P377" s="245"/>
      <c r="Q377" s="245"/>
      <c r="U377" s="237"/>
      <c r="V377" s="237"/>
    </row>
    <row r="378" spans="2:22" x14ac:dyDescent="0.2">
      <c r="B378" s="81" t="s">
        <v>1648</v>
      </c>
      <c r="C378" s="235">
        <v>41256</v>
      </c>
      <c r="D378" s="79">
        <v>77925.706000000006</v>
      </c>
      <c r="E378" s="79">
        <v>3751.5139999999956</v>
      </c>
      <c r="F378" s="82">
        <v>9.2754000000000003E-2</v>
      </c>
      <c r="G378" s="82">
        <v>9.2840000000000006E-2</v>
      </c>
      <c r="H378" s="82">
        <v>9.3586000000000003E-2</v>
      </c>
      <c r="K378" s="242"/>
      <c r="L378" s="243"/>
      <c r="M378" s="244"/>
      <c r="N378" s="244"/>
      <c r="O378" s="245"/>
      <c r="P378" s="246"/>
      <c r="Q378" s="245"/>
      <c r="U378" s="237"/>
      <c r="V378" s="237"/>
    </row>
    <row r="379" spans="2:22" x14ac:dyDescent="0.2">
      <c r="B379" s="81" t="s">
        <v>1649</v>
      </c>
      <c r="C379" s="235">
        <v>41270</v>
      </c>
      <c r="D379" s="79" t="s">
        <v>917</v>
      </c>
      <c r="E379" s="79">
        <v>0</v>
      </c>
      <c r="F379" s="82" t="s">
        <v>917</v>
      </c>
      <c r="G379" s="82" t="s">
        <v>917</v>
      </c>
      <c r="H379" s="82" t="s">
        <v>917</v>
      </c>
      <c r="K379" s="242"/>
      <c r="L379" s="243"/>
      <c r="M379" s="243"/>
      <c r="N379" s="244"/>
      <c r="O379" s="243"/>
      <c r="P379" s="243"/>
      <c r="Q379" s="243"/>
      <c r="U379" s="237"/>
      <c r="V379" s="237"/>
    </row>
    <row r="380" spans="2:22" x14ac:dyDescent="0.2">
      <c r="B380" s="81" t="s">
        <v>1650</v>
      </c>
      <c r="C380" s="235">
        <v>41284</v>
      </c>
      <c r="D380" s="79">
        <v>224087.929</v>
      </c>
      <c r="E380" s="79">
        <v>9249.6959999999963</v>
      </c>
      <c r="F380" s="82">
        <v>9.1759999999999994E-2</v>
      </c>
      <c r="G380" s="82">
        <v>9.1923000000000005E-2</v>
      </c>
      <c r="H380" s="82">
        <v>9.2791999999999999E-2</v>
      </c>
      <c r="K380" s="242"/>
      <c r="L380" s="243"/>
      <c r="M380" s="244"/>
      <c r="N380" s="244"/>
      <c r="O380" s="246"/>
      <c r="P380" s="245"/>
      <c r="Q380" s="245"/>
      <c r="U380" s="237"/>
      <c r="V380" s="237"/>
    </row>
    <row r="381" spans="2:22" x14ac:dyDescent="0.2">
      <c r="B381" s="81" t="s">
        <v>1651</v>
      </c>
      <c r="C381" s="235">
        <v>41298</v>
      </c>
      <c r="D381" s="79">
        <v>324496.467</v>
      </c>
      <c r="E381" s="79">
        <v>16142.64300000004</v>
      </c>
      <c r="F381" s="82">
        <v>9.0922000000000003E-2</v>
      </c>
      <c r="G381" s="82">
        <v>9.1446E-2</v>
      </c>
      <c r="H381" s="82">
        <v>9.2354000000000006E-2</v>
      </c>
      <c r="K381" s="242"/>
      <c r="L381" s="243"/>
      <c r="M381" s="244"/>
      <c r="N381" s="244"/>
      <c r="O381" s="245"/>
      <c r="P381" s="245"/>
      <c r="Q381" s="245"/>
      <c r="U381" s="237"/>
      <c r="V381" s="237"/>
    </row>
    <row r="382" spans="2:22" x14ac:dyDescent="0.2">
      <c r="B382" s="81" t="s">
        <v>1652</v>
      </c>
      <c r="C382" s="235">
        <v>41312</v>
      </c>
      <c r="D382" s="79">
        <v>233071.291</v>
      </c>
      <c r="E382" s="79">
        <v>9318.8690000000061</v>
      </c>
      <c r="F382" s="82">
        <v>9.0898999999999994E-2</v>
      </c>
      <c r="G382" s="82">
        <v>9.1497999999999996E-2</v>
      </c>
      <c r="H382" s="82">
        <v>9.2413999999999996E-2</v>
      </c>
      <c r="K382" s="242"/>
      <c r="L382" s="243"/>
      <c r="M382" s="244"/>
      <c r="N382" s="244"/>
      <c r="O382" s="245"/>
      <c r="P382" s="245"/>
      <c r="Q382" s="245"/>
      <c r="U382" s="237"/>
      <c r="V382" s="237"/>
    </row>
    <row r="383" spans="2:22" x14ac:dyDescent="0.2">
      <c r="B383" s="81" t="s">
        <v>1653</v>
      </c>
      <c r="C383" s="235">
        <v>41326</v>
      </c>
      <c r="D383" s="79">
        <v>103811.353</v>
      </c>
      <c r="E383" s="79">
        <v>2546.3570000000036</v>
      </c>
      <c r="F383" s="82">
        <v>9.2148999999999995E-2</v>
      </c>
      <c r="G383" s="82">
        <v>9.3373999999999999E-2</v>
      </c>
      <c r="H383" s="82">
        <v>9.3650999999999998E-2</v>
      </c>
      <c r="K383" s="242"/>
      <c r="L383" s="243"/>
      <c r="M383" s="244"/>
      <c r="N383" s="244"/>
      <c r="O383" s="245"/>
      <c r="P383" s="245"/>
      <c r="Q383" s="245"/>
      <c r="U383" s="237"/>
      <c r="V383" s="237"/>
    </row>
    <row r="384" spans="2:22" x14ac:dyDescent="0.2">
      <c r="B384" s="81" t="s">
        <v>1654</v>
      </c>
      <c r="C384" s="235">
        <v>41340</v>
      </c>
      <c r="D384" s="79">
        <v>146023.92600000001</v>
      </c>
      <c r="E384" s="79">
        <v>3677.7739999999758</v>
      </c>
      <c r="F384" s="82">
        <v>9.2906000000000002E-2</v>
      </c>
      <c r="G384" s="82">
        <v>9.4044000000000003E-2</v>
      </c>
      <c r="H384" s="82">
        <v>9.4109999999999999E-2</v>
      </c>
      <c r="K384" s="242"/>
      <c r="L384" s="243"/>
      <c r="M384" s="244"/>
      <c r="N384" s="244"/>
      <c r="O384" s="245"/>
      <c r="P384" s="245"/>
      <c r="Q384" s="246"/>
      <c r="U384" s="237"/>
      <c r="V384" s="237"/>
    </row>
    <row r="385" spans="2:22" x14ac:dyDescent="0.2">
      <c r="B385" s="81" t="s">
        <v>1655</v>
      </c>
      <c r="C385" s="235">
        <v>41354</v>
      </c>
      <c r="D385" s="79">
        <v>131035.436</v>
      </c>
      <c r="E385" s="79">
        <v>3017.1440000000148</v>
      </c>
      <c r="F385" s="82">
        <v>9.3784000000000006E-2</v>
      </c>
      <c r="G385" s="82">
        <v>9.4185000000000005E-2</v>
      </c>
      <c r="H385" s="82" t="s">
        <v>918</v>
      </c>
      <c r="K385" s="242"/>
      <c r="L385" s="243"/>
      <c r="M385" s="244"/>
      <c r="N385" s="244"/>
      <c r="O385" s="245"/>
      <c r="P385" s="245"/>
      <c r="Q385" s="243"/>
      <c r="U385" s="237"/>
      <c r="V385" s="237"/>
    </row>
    <row r="386" spans="2:22" x14ac:dyDescent="0.2">
      <c r="B386" s="81" t="s">
        <v>1656</v>
      </c>
      <c r="C386" s="235">
        <v>41368</v>
      </c>
      <c r="D386" s="79">
        <v>163222.93</v>
      </c>
      <c r="E386" s="79">
        <v>5306.1450000000186</v>
      </c>
      <c r="F386" s="82">
        <v>9.3978000000000006E-2</v>
      </c>
      <c r="G386" s="82">
        <v>9.4134999999999996E-2</v>
      </c>
      <c r="H386" s="82">
        <v>9.4350000000000003E-2</v>
      </c>
      <c r="K386" s="242"/>
      <c r="L386" s="243"/>
      <c r="M386" s="249"/>
      <c r="N386" s="244"/>
      <c r="O386" s="245"/>
      <c r="P386" s="245"/>
      <c r="Q386" s="246"/>
      <c r="U386" s="237"/>
      <c r="V386" s="237"/>
    </row>
    <row r="387" spans="2:22" x14ac:dyDescent="0.2">
      <c r="B387" s="81" t="s">
        <v>1657</v>
      </c>
      <c r="C387" s="235">
        <v>41382</v>
      </c>
      <c r="D387" s="79">
        <v>39628.743000000002</v>
      </c>
      <c r="E387" s="79">
        <v>964.42199999999866</v>
      </c>
      <c r="F387" s="82">
        <v>9.4112000000000001E-2</v>
      </c>
      <c r="G387" s="82">
        <v>9.4280000000000003E-2</v>
      </c>
      <c r="H387" s="82" t="s">
        <v>918</v>
      </c>
      <c r="K387" s="242"/>
      <c r="L387" s="243"/>
      <c r="M387" s="244"/>
      <c r="N387" s="244"/>
      <c r="O387" s="245"/>
      <c r="P387" s="246"/>
      <c r="Q387" s="243"/>
      <c r="U387" s="237"/>
      <c r="V387" s="237"/>
    </row>
    <row r="388" spans="2:22" x14ac:dyDescent="0.2">
      <c r="B388" s="81" t="s">
        <v>1658</v>
      </c>
      <c r="C388" s="235">
        <v>41396</v>
      </c>
      <c r="D388" s="79">
        <v>168625.58</v>
      </c>
      <c r="E388" s="79">
        <v>6129.7850000000035</v>
      </c>
      <c r="F388" s="82">
        <v>9.4280000000000003E-2</v>
      </c>
      <c r="G388" s="82">
        <v>9.4291E-2</v>
      </c>
      <c r="H388" s="82">
        <v>9.4302999999999998E-2</v>
      </c>
      <c r="K388" s="242"/>
      <c r="L388" s="243"/>
      <c r="M388" s="249"/>
      <c r="N388" s="244"/>
      <c r="O388" s="246"/>
      <c r="P388" s="245"/>
      <c r="Q388" s="245"/>
      <c r="U388" s="237"/>
      <c r="V388" s="237"/>
    </row>
    <row r="389" spans="2:22" x14ac:dyDescent="0.2">
      <c r="B389" s="81" t="s">
        <v>1659</v>
      </c>
      <c r="C389" s="235">
        <v>41410</v>
      </c>
      <c r="D389" s="79">
        <v>261575.59400000001</v>
      </c>
      <c r="E389" s="79">
        <v>20262.616000000009</v>
      </c>
      <c r="F389" s="82">
        <v>9.4012999999999999E-2</v>
      </c>
      <c r="G389" s="82">
        <v>9.4132999999999994E-2</v>
      </c>
      <c r="H389" s="82">
        <v>9.4089999999999993E-2</v>
      </c>
      <c r="K389" s="242"/>
      <c r="L389" s="243"/>
      <c r="M389" s="244"/>
      <c r="N389" s="244"/>
      <c r="O389" s="245"/>
      <c r="P389" s="245"/>
      <c r="Q389" s="246"/>
      <c r="U389" s="237"/>
      <c r="V389" s="237"/>
    </row>
    <row r="390" spans="2:22" x14ac:dyDescent="0.2">
      <c r="B390" s="81" t="s">
        <v>1660</v>
      </c>
      <c r="C390" s="235">
        <v>41424</v>
      </c>
      <c r="D390" s="79">
        <v>261653.07399999999</v>
      </c>
      <c r="E390" s="79">
        <v>21680.45100000003</v>
      </c>
      <c r="F390" s="82">
        <v>9.3615000000000004E-2</v>
      </c>
      <c r="G390" s="82">
        <v>9.332E-2</v>
      </c>
      <c r="H390" s="82">
        <v>9.3443999999999999E-2</v>
      </c>
      <c r="K390" s="242"/>
      <c r="L390" s="243"/>
      <c r="M390" s="244"/>
      <c r="N390" s="244"/>
      <c r="O390" s="245"/>
      <c r="P390" s="246"/>
      <c r="Q390" s="245"/>
      <c r="U390" s="237"/>
      <c r="V390" s="237"/>
    </row>
    <row r="391" spans="2:22" x14ac:dyDescent="0.2">
      <c r="B391" s="81" t="s">
        <v>1661</v>
      </c>
      <c r="C391" s="235">
        <v>41438</v>
      </c>
      <c r="D391" s="79">
        <v>224513.56299999999</v>
      </c>
      <c r="E391" s="79">
        <v>18422.497000000003</v>
      </c>
      <c r="F391" s="82">
        <v>9.2300999999999994E-2</v>
      </c>
      <c r="G391" s="82">
        <v>9.2273999999999995E-2</v>
      </c>
      <c r="H391" s="82">
        <v>9.2083999999999999E-2</v>
      </c>
      <c r="K391" s="242"/>
      <c r="L391" s="243"/>
      <c r="M391" s="244"/>
      <c r="N391" s="244"/>
      <c r="O391" s="245"/>
      <c r="P391" s="245"/>
      <c r="Q391" s="245"/>
      <c r="U391" s="237"/>
      <c r="V391" s="237"/>
    </row>
    <row r="392" spans="2:22" x14ac:dyDescent="0.2">
      <c r="B392" s="81" t="s">
        <v>1662</v>
      </c>
      <c r="C392" s="235">
        <v>41452</v>
      </c>
      <c r="D392" s="79">
        <v>153426.56599999999</v>
      </c>
      <c r="E392" s="79">
        <v>8972.329000000027</v>
      </c>
      <c r="F392" s="82">
        <v>8.9316000000000006E-2</v>
      </c>
      <c r="G392" s="82">
        <v>8.9161000000000004E-2</v>
      </c>
      <c r="H392" s="82">
        <v>8.9563000000000004E-2</v>
      </c>
      <c r="K392" s="242"/>
      <c r="L392" s="243"/>
      <c r="M392" s="244"/>
      <c r="N392" s="244"/>
      <c r="O392" s="245"/>
      <c r="P392" s="245"/>
      <c r="Q392" s="245"/>
      <c r="U392" s="237"/>
      <c r="V392" s="237"/>
    </row>
    <row r="393" spans="2:22" x14ac:dyDescent="0.2">
      <c r="B393" s="81" t="s">
        <v>1663</v>
      </c>
      <c r="C393" s="235">
        <v>41466</v>
      </c>
      <c r="D393" s="79">
        <v>240325.291</v>
      </c>
      <c r="E393" s="79">
        <v>6281.8289999999979</v>
      </c>
      <c r="F393" s="82">
        <v>8.8872000000000007E-2</v>
      </c>
      <c r="G393" s="82">
        <v>8.9443999999999996E-2</v>
      </c>
      <c r="H393" s="82">
        <v>8.9566000000000007E-2</v>
      </c>
      <c r="K393" s="242"/>
      <c r="L393" s="243"/>
      <c r="M393" s="244"/>
      <c r="N393" s="244"/>
      <c r="O393" s="245"/>
      <c r="P393" s="245"/>
      <c r="Q393" s="245"/>
      <c r="U393" s="237"/>
      <c r="V393" s="237"/>
    </row>
    <row r="394" spans="2:22" x14ac:dyDescent="0.2">
      <c r="B394" s="81" t="s">
        <v>1664</v>
      </c>
      <c r="C394" s="235">
        <v>41480</v>
      </c>
      <c r="D394" s="79">
        <v>275516.25099999999</v>
      </c>
      <c r="E394" s="79">
        <v>9784.3790000000154</v>
      </c>
      <c r="F394" s="82">
        <v>8.9483999999999994E-2</v>
      </c>
      <c r="G394" s="82">
        <v>8.9596999999999996E-2</v>
      </c>
      <c r="H394" s="82">
        <v>8.9745000000000005E-2</v>
      </c>
      <c r="K394" s="242"/>
      <c r="L394" s="243"/>
      <c r="M394" s="244"/>
      <c r="N394" s="244"/>
      <c r="O394" s="245"/>
      <c r="P394" s="245"/>
      <c r="Q394" s="245"/>
      <c r="U394" s="237"/>
      <c r="V394" s="237"/>
    </row>
    <row r="395" spans="2:22" x14ac:dyDescent="0.2">
      <c r="B395" s="81" t="s">
        <v>1665</v>
      </c>
      <c r="C395" s="235">
        <v>41494</v>
      </c>
      <c r="D395" s="79">
        <v>195712.52799999999</v>
      </c>
      <c r="E395" s="79">
        <v>4492.4270000000251</v>
      </c>
      <c r="F395" s="82">
        <v>8.9541999999999997E-2</v>
      </c>
      <c r="G395" s="82">
        <v>8.9832999999999996E-2</v>
      </c>
      <c r="H395" s="82" t="s">
        <v>918</v>
      </c>
      <c r="K395" s="242"/>
      <c r="L395" s="243"/>
      <c r="M395" s="244"/>
      <c r="N395" s="244"/>
      <c r="O395" s="245"/>
      <c r="P395" s="245"/>
      <c r="Q395" s="243"/>
      <c r="U395" s="237"/>
      <c r="V395" s="237"/>
    </row>
    <row r="396" spans="2:22" x14ac:dyDescent="0.2">
      <c r="B396" s="81" t="s">
        <v>1666</v>
      </c>
      <c r="C396" s="235">
        <v>41508</v>
      </c>
      <c r="D396" s="79">
        <v>33082.805999999997</v>
      </c>
      <c r="E396" s="79">
        <v>707.64900000000489</v>
      </c>
      <c r="F396" s="82">
        <v>8.9582999999999996E-2</v>
      </c>
      <c r="G396" s="82">
        <v>8.9892E-2</v>
      </c>
      <c r="H396" s="82" t="s">
        <v>917</v>
      </c>
      <c r="K396" s="242"/>
      <c r="L396" s="243"/>
      <c r="M396" s="244"/>
      <c r="N396" s="244"/>
      <c r="O396" s="245"/>
      <c r="P396" s="245"/>
      <c r="Q396" s="243"/>
      <c r="U396" s="237"/>
      <c r="V396" s="237"/>
    </row>
    <row r="397" spans="2:22" x14ac:dyDescent="0.2">
      <c r="B397" s="81" t="s">
        <v>1667</v>
      </c>
      <c r="C397" s="235">
        <v>41522</v>
      </c>
      <c r="D397" s="79">
        <v>88293.251000000004</v>
      </c>
      <c r="E397" s="79">
        <v>1820.2939999999944</v>
      </c>
      <c r="F397" s="82">
        <v>8.9582999999999996E-2</v>
      </c>
      <c r="G397" s="82" t="s">
        <v>918</v>
      </c>
      <c r="H397" s="82" t="s">
        <v>918</v>
      </c>
      <c r="K397" s="242"/>
      <c r="L397" s="243"/>
      <c r="M397" s="244"/>
      <c r="N397" s="244"/>
      <c r="O397" s="245"/>
      <c r="P397" s="243"/>
      <c r="Q397" s="243"/>
      <c r="U397" s="237"/>
      <c r="V397" s="237"/>
    </row>
    <row r="398" spans="2:22" x14ac:dyDescent="0.2">
      <c r="B398" s="81" t="s">
        <v>1668</v>
      </c>
      <c r="C398" s="235">
        <v>41536</v>
      </c>
      <c r="D398" s="79">
        <v>515937.91399999999</v>
      </c>
      <c r="E398" s="79">
        <v>11260.100999999908</v>
      </c>
      <c r="F398" s="82">
        <v>9.3495999999999996E-2</v>
      </c>
      <c r="G398" s="82">
        <v>9.4500000000000001E-2</v>
      </c>
      <c r="H398" s="82" t="s">
        <v>918</v>
      </c>
      <c r="K398" s="242"/>
      <c r="L398" s="243"/>
      <c r="M398" s="244"/>
      <c r="N398" s="244"/>
      <c r="O398" s="245"/>
      <c r="P398" s="246"/>
      <c r="Q398" s="243"/>
      <c r="U398" s="237"/>
      <c r="V398" s="237"/>
    </row>
    <row r="399" spans="2:22" x14ac:dyDescent="0.2">
      <c r="B399" s="81" t="s">
        <v>1669</v>
      </c>
      <c r="C399" s="235">
        <v>41550</v>
      </c>
      <c r="D399" s="79">
        <v>342103.25099999999</v>
      </c>
      <c r="E399" s="79">
        <v>7710.4490000000224</v>
      </c>
      <c r="F399" s="82">
        <v>9.3966999999999995E-2</v>
      </c>
      <c r="G399" s="82">
        <v>9.4500000000000001E-2</v>
      </c>
      <c r="H399" s="82" t="s">
        <v>918</v>
      </c>
      <c r="K399" s="242"/>
      <c r="L399" s="243"/>
      <c r="M399" s="244"/>
      <c r="N399" s="244"/>
      <c r="O399" s="245"/>
      <c r="P399" s="246"/>
      <c r="Q399" s="243"/>
      <c r="U399" s="237"/>
      <c r="V399" s="237"/>
    </row>
    <row r="400" spans="2:22" x14ac:dyDescent="0.2">
      <c r="B400" s="81" t="s">
        <v>1670</v>
      </c>
      <c r="C400" s="235">
        <v>41564</v>
      </c>
      <c r="D400" s="79">
        <v>130764.72199999999</v>
      </c>
      <c r="E400" s="79">
        <v>2800.038000000015</v>
      </c>
      <c r="F400" s="82">
        <v>9.4154000000000002E-2</v>
      </c>
      <c r="G400" s="82" t="s">
        <v>918</v>
      </c>
      <c r="H400" s="82" t="s">
        <v>918</v>
      </c>
      <c r="K400" s="242"/>
      <c r="L400" s="243"/>
      <c r="M400" s="244"/>
      <c r="N400" s="244"/>
      <c r="O400" s="245"/>
      <c r="P400" s="243"/>
      <c r="Q400" s="243"/>
      <c r="U400" s="237"/>
      <c r="V400" s="237"/>
    </row>
    <row r="401" spans="2:22" x14ac:dyDescent="0.2">
      <c r="B401" s="81" t="s">
        <v>1671</v>
      </c>
      <c r="C401" s="235">
        <v>41578</v>
      </c>
      <c r="D401" s="79">
        <v>350174.47200000001</v>
      </c>
      <c r="E401" s="79">
        <v>7676.0680000000866</v>
      </c>
      <c r="F401" s="82">
        <v>9.4088000000000005E-2</v>
      </c>
      <c r="G401" s="82">
        <v>9.4640000000000002E-2</v>
      </c>
      <c r="H401" s="82" t="s">
        <v>918</v>
      </c>
      <c r="K401" s="242"/>
      <c r="L401" s="243"/>
      <c r="M401" s="244"/>
      <c r="N401" s="244"/>
      <c r="O401" s="245"/>
      <c r="P401" s="246"/>
      <c r="Q401" s="243"/>
      <c r="U401" s="237"/>
      <c r="V401" s="237"/>
    </row>
    <row r="402" spans="2:22" x14ac:dyDescent="0.2">
      <c r="B402" s="81" t="s">
        <v>1672</v>
      </c>
      <c r="C402" s="235">
        <v>41592</v>
      </c>
      <c r="D402" s="79">
        <v>64896.161</v>
      </c>
      <c r="E402" s="79">
        <v>1458.2540000000081</v>
      </c>
      <c r="F402" s="82">
        <v>9.4348000000000001E-2</v>
      </c>
      <c r="G402" s="82">
        <v>9.4640000000000002E-2</v>
      </c>
      <c r="H402" s="82" t="s">
        <v>918</v>
      </c>
      <c r="K402" s="242"/>
      <c r="L402" s="243"/>
      <c r="M402" s="244"/>
      <c r="N402" s="244"/>
      <c r="O402" s="245"/>
      <c r="P402" s="246"/>
      <c r="Q402" s="243"/>
      <c r="U402" s="237"/>
      <c r="V402" s="237"/>
    </row>
    <row r="403" spans="2:22" x14ac:dyDescent="0.2">
      <c r="B403" s="81" t="s">
        <v>1673</v>
      </c>
      <c r="C403" s="235">
        <v>41606</v>
      </c>
      <c r="D403" s="79">
        <v>546352.21699999995</v>
      </c>
      <c r="E403" s="79">
        <v>12361.903000000166</v>
      </c>
      <c r="F403" s="82">
        <v>9.8320000000000005E-2</v>
      </c>
      <c r="G403" s="82" t="s">
        <v>917</v>
      </c>
      <c r="H403" s="82" t="s">
        <v>917</v>
      </c>
      <c r="K403" s="242"/>
      <c r="L403" s="243"/>
      <c r="M403" s="244"/>
      <c r="N403" s="244"/>
      <c r="O403" s="246"/>
      <c r="P403" s="243"/>
      <c r="Q403" s="243"/>
      <c r="U403" s="237"/>
      <c r="V403" s="237"/>
    </row>
    <row r="404" spans="2:22" x14ac:dyDescent="0.2">
      <c r="B404" s="81" t="s">
        <v>1674</v>
      </c>
      <c r="C404" s="235">
        <v>41620</v>
      </c>
      <c r="D404" s="79">
        <v>519558.65600000002</v>
      </c>
      <c r="E404" s="79">
        <v>11860.899000000034</v>
      </c>
      <c r="F404" s="82">
        <v>9.8830000000000001E-2</v>
      </c>
      <c r="G404" s="82">
        <v>9.9791000000000005E-2</v>
      </c>
      <c r="H404" s="82" t="s">
        <v>918</v>
      </c>
      <c r="K404" s="242"/>
      <c r="L404" s="243"/>
      <c r="M404" s="244"/>
      <c r="N404" s="244"/>
      <c r="O404" s="246"/>
      <c r="P404" s="245"/>
      <c r="Q404" s="243"/>
      <c r="U404" s="237"/>
      <c r="V404" s="237"/>
    </row>
    <row r="405" spans="2:22" x14ac:dyDescent="0.2">
      <c r="B405" s="81" t="s">
        <v>1675</v>
      </c>
      <c r="C405" s="235">
        <v>41634</v>
      </c>
      <c r="D405" s="79">
        <v>393233.75699999998</v>
      </c>
      <c r="E405" s="79">
        <v>9009.1730000000098</v>
      </c>
      <c r="F405" s="82">
        <v>9.8984000000000003E-2</v>
      </c>
      <c r="G405" s="82">
        <v>9.9791000000000005E-2</v>
      </c>
      <c r="H405" s="82" t="s">
        <v>918</v>
      </c>
      <c r="K405" s="242"/>
      <c r="L405" s="243"/>
      <c r="M405" s="244"/>
      <c r="N405" s="244"/>
      <c r="O405" s="245"/>
      <c r="P405" s="245"/>
      <c r="Q405" s="243"/>
      <c r="U405" s="237"/>
      <c r="V405" s="237"/>
    </row>
    <row r="406" spans="2:22" x14ac:dyDescent="0.2">
      <c r="B406" s="81" t="s">
        <v>1676</v>
      </c>
      <c r="C406" s="235">
        <v>41648</v>
      </c>
      <c r="D406" s="79">
        <v>95002.182000000001</v>
      </c>
      <c r="E406" s="79">
        <v>2807.3329999999987</v>
      </c>
      <c r="F406" s="82">
        <v>9.9437999999999999E-2</v>
      </c>
      <c r="G406" s="82">
        <v>9.9490999999999996E-2</v>
      </c>
      <c r="H406" s="82">
        <v>9.9900000000000003E-2</v>
      </c>
      <c r="K406" s="242"/>
      <c r="L406" s="243"/>
      <c r="M406" s="244"/>
      <c r="N406" s="244"/>
      <c r="O406" s="245"/>
      <c r="P406" s="245"/>
      <c r="Q406" s="246"/>
      <c r="U406" s="237"/>
      <c r="V406" s="237"/>
    </row>
    <row r="407" spans="2:22" x14ac:dyDescent="0.2">
      <c r="B407" s="81" t="s">
        <v>1677</v>
      </c>
      <c r="C407" s="235">
        <v>41662</v>
      </c>
      <c r="D407" s="79">
        <v>730802.429</v>
      </c>
      <c r="E407" s="79">
        <v>20209.506000000052</v>
      </c>
      <c r="F407" s="82">
        <v>9.9214999999999998E-2</v>
      </c>
      <c r="G407" s="82">
        <v>9.9764000000000005E-2</v>
      </c>
      <c r="H407" s="82">
        <v>9.9873000000000003E-2</v>
      </c>
      <c r="K407" s="242"/>
      <c r="L407" s="243"/>
      <c r="M407" s="244"/>
      <c r="N407" s="244"/>
      <c r="O407" s="245"/>
      <c r="P407" s="245"/>
      <c r="Q407" s="245"/>
      <c r="U407" s="237"/>
      <c r="V407" s="237"/>
    </row>
    <row r="408" spans="2:22" x14ac:dyDescent="0.2">
      <c r="B408" s="81" t="s">
        <v>1678</v>
      </c>
      <c r="C408" s="235">
        <v>41676</v>
      </c>
      <c r="D408" s="79">
        <v>32408.691999999999</v>
      </c>
      <c r="E408" s="79">
        <v>1680.8130000000056</v>
      </c>
      <c r="F408" s="82">
        <v>9.9740999999999996E-2</v>
      </c>
      <c r="G408" s="82">
        <v>9.9791000000000005E-2</v>
      </c>
      <c r="H408" s="82">
        <v>9.9867999999999998E-2</v>
      </c>
      <c r="K408" s="242"/>
      <c r="L408" s="243"/>
      <c r="M408" s="244"/>
      <c r="N408" s="244"/>
      <c r="O408" s="245"/>
      <c r="P408" s="245"/>
      <c r="Q408" s="245"/>
      <c r="U408" s="237"/>
      <c r="V408" s="237"/>
    </row>
    <row r="409" spans="2:22" x14ac:dyDescent="0.2">
      <c r="B409" s="81" t="s">
        <v>1679</v>
      </c>
      <c r="C409" s="235">
        <v>41690</v>
      </c>
      <c r="D409" s="79">
        <v>332680.984</v>
      </c>
      <c r="E409" s="79">
        <v>8941.6809999999823</v>
      </c>
      <c r="F409" s="82">
        <v>9.9541000000000004E-2</v>
      </c>
      <c r="G409" s="82">
        <v>9.9775000000000003E-2</v>
      </c>
      <c r="H409" s="82" t="s">
        <v>917</v>
      </c>
      <c r="K409" s="242"/>
      <c r="L409" s="243"/>
      <c r="M409" s="244"/>
      <c r="N409" s="244"/>
      <c r="O409" s="245"/>
      <c r="P409" s="245"/>
      <c r="Q409" s="243"/>
      <c r="U409" s="237"/>
      <c r="V409" s="237"/>
    </row>
    <row r="410" spans="2:22" x14ac:dyDescent="0.2">
      <c r="B410" s="81" t="s">
        <v>1680</v>
      </c>
      <c r="C410" s="235">
        <v>41704</v>
      </c>
      <c r="D410" s="79">
        <v>284578.72100000002</v>
      </c>
      <c r="E410" s="79">
        <v>10884.468999999983</v>
      </c>
      <c r="F410" s="82">
        <v>9.9562999999999999E-2</v>
      </c>
      <c r="G410" s="82">
        <v>9.9790000000000004E-2</v>
      </c>
      <c r="H410" s="82">
        <v>9.9900000000000003E-2</v>
      </c>
      <c r="K410" s="242"/>
      <c r="L410" s="243"/>
      <c r="M410" s="244"/>
      <c r="N410" s="244"/>
      <c r="O410" s="245"/>
      <c r="P410" s="246"/>
      <c r="Q410" s="246"/>
      <c r="U410" s="237"/>
      <c r="V410" s="237"/>
    </row>
    <row r="411" spans="2:22" x14ac:dyDescent="0.2">
      <c r="B411" s="81" t="s">
        <v>1681</v>
      </c>
      <c r="C411" s="235">
        <v>41718</v>
      </c>
      <c r="D411" s="79">
        <v>243271.45300000001</v>
      </c>
      <c r="E411" s="79">
        <v>20018.966999999975</v>
      </c>
      <c r="F411" s="82">
        <v>9.955E-2</v>
      </c>
      <c r="G411" s="82">
        <v>9.9787000000000001E-2</v>
      </c>
      <c r="H411" s="82">
        <v>9.9833000000000005E-2</v>
      </c>
      <c r="K411" s="242"/>
      <c r="L411" s="243"/>
      <c r="M411" s="244"/>
      <c r="N411" s="244"/>
      <c r="O411" s="246"/>
      <c r="P411" s="245"/>
      <c r="Q411" s="245"/>
      <c r="U411" s="237"/>
      <c r="V411" s="237"/>
    </row>
    <row r="412" spans="2:22" x14ac:dyDescent="0.2">
      <c r="B412" s="81" t="s">
        <v>1682</v>
      </c>
      <c r="C412" s="235">
        <v>41732</v>
      </c>
      <c r="D412" s="79">
        <v>35176.182999999997</v>
      </c>
      <c r="E412" s="79">
        <v>1672.5669999999955</v>
      </c>
      <c r="F412" s="82">
        <v>9.9564E-2</v>
      </c>
      <c r="G412" s="82">
        <v>9.9791000000000005E-2</v>
      </c>
      <c r="H412" s="82">
        <v>9.9900000000000003E-2</v>
      </c>
      <c r="K412" s="242"/>
      <c r="L412" s="243"/>
      <c r="M412" s="244"/>
      <c r="N412" s="244"/>
      <c r="O412" s="245"/>
      <c r="P412" s="245"/>
      <c r="Q412" s="246"/>
      <c r="U412" s="237"/>
      <c r="V412" s="237"/>
    </row>
    <row r="413" spans="2:22" x14ac:dyDescent="0.2">
      <c r="B413" s="81" t="s">
        <v>1683</v>
      </c>
      <c r="C413" s="235">
        <v>41746</v>
      </c>
      <c r="D413" s="79">
        <v>281988.21299999999</v>
      </c>
      <c r="E413" s="79">
        <v>19146.217000000062</v>
      </c>
      <c r="F413" s="82">
        <v>9.9564E-2</v>
      </c>
      <c r="G413" s="82">
        <v>9.9791000000000005E-2</v>
      </c>
      <c r="H413" s="82">
        <v>9.9898000000000001E-2</v>
      </c>
      <c r="K413" s="242"/>
      <c r="L413" s="243"/>
      <c r="M413" s="244"/>
      <c r="N413" s="244"/>
      <c r="O413" s="245"/>
      <c r="P413" s="245"/>
      <c r="Q413" s="245"/>
      <c r="U413" s="237"/>
      <c r="V413" s="237"/>
    </row>
    <row r="414" spans="2:22" x14ac:dyDescent="0.2">
      <c r="B414" s="81" t="s">
        <v>1684</v>
      </c>
      <c r="C414" s="235">
        <v>41760</v>
      </c>
      <c r="D414" s="79">
        <v>331426.33500000002</v>
      </c>
      <c r="E414" s="79">
        <v>29937.754999999946</v>
      </c>
      <c r="F414" s="82">
        <v>9.9382999999999999E-2</v>
      </c>
      <c r="G414" s="82">
        <v>9.9675E-2</v>
      </c>
      <c r="H414" s="82">
        <v>9.9864999999999995E-2</v>
      </c>
      <c r="K414" s="242"/>
      <c r="L414" s="243"/>
      <c r="M414" s="244"/>
      <c r="N414" s="244"/>
      <c r="O414" s="245"/>
      <c r="P414" s="245"/>
      <c r="Q414" s="245"/>
      <c r="U414" s="237"/>
      <c r="V414" s="237"/>
    </row>
    <row r="415" spans="2:22" x14ac:dyDescent="0.2">
      <c r="B415" s="81" t="s">
        <v>1685</v>
      </c>
      <c r="C415" s="235">
        <v>41774</v>
      </c>
      <c r="D415" s="79">
        <v>360476.25900000002</v>
      </c>
      <c r="E415" s="79">
        <v>23841.311000000045</v>
      </c>
      <c r="F415" s="82">
        <v>9.9558999999999995E-2</v>
      </c>
      <c r="G415" s="82">
        <v>9.9715999999999999E-2</v>
      </c>
      <c r="H415" s="82">
        <v>9.9880999999999998E-2</v>
      </c>
      <c r="K415" s="242"/>
      <c r="L415" s="243"/>
      <c r="M415" s="244"/>
      <c r="N415" s="244"/>
      <c r="O415" s="245"/>
      <c r="P415" s="245"/>
      <c r="Q415" s="245"/>
      <c r="U415" s="237"/>
      <c r="V415" s="237"/>
    </row>
    <row r="416" spans="2:22" x14ac:dyDescent="0.2">
      <c r="B416" s="81" t="s">
        <v>1686</v>
      </c>
      <c r="C416" s="235">
        <v>41788</v>
      </c>
      <c r="D416" s="79">
        <v>83262.758000000002</v>
      </c>
      <c r="E416" s="79">
        <v>3046.8570000000036</v>
      </c>
      <c r="F416" s="82">
        <v>9.9564E-2</v>
      </c>
      <c r="G416" s="82">
        <v>9.9791000000000005E-2</v>
      </c>
      <c r="H416" s="82" t="s">
        <v>918</v>
      </c>
      <c r="K416" s="242"/>
      <c r="L416" s="243"/>
      <c r="M416" s="244"/>
      <c r="N416" s="244"/>
      <c r="O416" s="245"/>
      <c r="P416" s="245"/>
      <c r="Q416" s="243"/>
      <c r="U416" s="237"/>
      <c r="V416" s="237"/>
    </row>
    <row r="417" spans="2:22" x14ac:dyDescent="0.2">
      <c r="B417" s="81" t="s">
        <v>1687</v>
      </c>
      <c r="C417" s="235">
        <v>41802</v>
      </c>
      <c r="D417" s="79">
        <v>92442.756999999998</v>
      </c>
      <c r="E417" s="79">
        <v>3450.2230000000127</v>
      </c>
      <c r="F417" s="82">
        <v>9.9564E-2</v>
      </c>
      <c r="G417" s="82">
        <v>9.9763000000000004E-2</v>
      </c>
      <c r="H417" s="82">
        <v>9.9900000000000003E-2</v>
      </c>
      <c r="K417" s="242"/>
      <c r="L417" s="243"/>
      <c r="M417" s="244"/>
      <c r="N417" s="244"/>
      <c r="O417" s="245"/>
      <c r="P417" s="245"/>
      <c r="Q417" s="246"/>
      <c r="U417" s="237"/>
      <c r="V417" s="237"/>
    </row>
    <row r="418" spans="2:22" x14ac:dyDescent="0.2">
      <c r="B418" s="81" t="s">
        <v>1688</v>
      </c>
      <c r="C418" s="235">
        <v>41816</v>
      </c>
      <c r="D418" s="79">
        <v>42949.849000000002</v>
      </c>
      <c r="E418" s="79">
        <v>1075.0509999999995</v>
      </c>
      <c r="F418" s="82">
        <v>9.9564E-2</v>
      </c>
      <c r="G418" s="82">
        <v>9.9684999999999996E-2</v>
      </c>
      <c r="H418" s="82">
        <v>9.9900000000000003E-2</v>
      </c>
      <c r="K418" s="242"/>
      <c r="L418" s="243"/>
      <c r="M418" s="244"/>
      <c r="N418" s="244"/>
      <c r="O418" s="245"/>
      <c r="P418" s="245"/>
      <c r="Q418" s="246"/>
      <c r="U418" s="237"/>
      <c r="V418" s="237"/>
    </row>
    <row r="419" spans="2:22" x14ac:dyDescent="0.2">
      <c r="B419" s="81" t="s">
        <v>1689</v>
      </c>
      <c r="C419" s="235">
        <v>41830</v>
      </c>
      <c r="D419" s="79">
        <v>141029.59</v>
      </c>
      <c r="E419" s="79">
        <v>3591.0750000000116</v>
      </c>
      <c r="F419" s="82">
        <v>9.9564E-2</v>
      </c>
      <c r="G419" s="82">
        <v>9.9791000000000005E-2</v>
      </c>
      <c r="H419" s="82">
        <v>9.9900000000000003E-2</v>
      </c>
      <c r="K419" s="242"/>
      <c r="L419" s="243"/>
      <c r="M419" s="249"/>
      <c r="N419" s="244"/>
      <c r="O419" s="245"/>
      <c r="P419" s="245"/>
      <c r="Q419" s="246"/>
      <c r="U419" s="237"/>
      <c r="V419" s="237"/>
    </row>
    <row r="420" spans="2:22" x14ac:dyDescent="0.2">
      <c r="B420" s="81" t="s">
        <v>1690</v>
      </c>
      <c r="C420" s="235">
        <v>41844</v>
      </c>
      <c r="D420" s="79">
        <v>123714.484</v>
      </c>
      <c r="E420" s="79">
        <v>3093.541000000012</v>
      </c>
      <c r="F420" s="82">
        <v>9.9564E-2</v>
      </c>
      <c r="G420" s="82">
        <v>9.9791000000000005E-2</v>
      </c>
      <c r="H420" s="82">
        <v>9.9900000000000003E-2</v>
      </c>
      <c r="K420" s="242"/>
      <c r="L420" s="243"/>
      <c r="M420" s="244"/>
      <c r="N420" s="244"/>
      <c r="O420" s="245"/>
      <c r="P420" s="245"/>
      <c r="Q420" s="246"/>
      <c r="U420" s="237"/>
      <c r="V420" s="237"/>
    </row>
    <row r="421" spans="2:22" x14ac:dyDescent="0.2">
      <c r="B421" s="81" t="s">
        <v>1691</v>
      </c>
      <c r="C421" s="235">
        <v>41858</v>
      </c>
      <c r="D421" s="79">
        <v>92910.076000000001</v>
      </c>
      <c r="E421" s="79">
        <v>2955.1039999999921</v>
      </c>
      <c r="F421" s="82">
        <v>9.9564E-2</v>
      </c>
      <c r="G421" s="82">
        <v>9.9684999999999996E-2</v>
      </c>
      <c r="H421" s="82">
        <v>9.9900000000000003E-2</v>
      </c>
      <c r="K421" s="242"/>
      <c r="L421" s="243"/>
      <c r="M421" s="244"/>
      <c r="N421" s="244"/>
      <c r="O421" s="245"/>
      <c r="P421" s="245"/>
      <c r="Q421" s="246"/>
      <c r="U421" s="237"/>
      <c r="V421" s="237"/>
    </row>
    <row r="422" spans="2:22" x14ac:dyDescent="0.2">
      <c r="B422" s="81" t="s">
        <v>1692</v>
      </c>
      <c r="C422" s="235">
        <v>41872</v>
      </c>
      <c r="D422" s="79">
        <v>77214.494999999995</v>
      </c>
      <c r="E422" s="79">
        <v>1956.0200000000041</v>
      </c>
      <c r="F422" s="82">
        <v>9.9564E-2</v>
      </c>
      <c r="G422" s="82">
        <v>9.9791000000000005E-2</v>
      </c>
      <c r="H422" s="82">
        <v>9.9900000000000003E-2</v>
      </c>
      <c r="K422" s="242"/>
      <c r="L422" s="243"/>
      <c r="M422" s="244"/>
      <c r="N422" s="244"/>
      <c r="O422" s="245"/>
      <c r="P422" s="245"/>
      <c r="Q422" s="246"/>
      <c r="U422" s="237"/>
      <c r="V422" s="237"/>
    </row>
    <row r="423" spans="2:22" x14ac:dyDescent="0.2">
      <c r="B423" s="81" t="s">
        <v>1693</v>
      </c>
      <c r="C423" s="235">
        <v>41886</v>
      </c>
      <c r="D423" s="79">
        <v>196266.929</v>
      </c>
      <c r="E423" s="79">
        <v>5653.8810000000231</v>
      </c>
      <c r="F423" s="82">
        <v>9.9564E-2</v>
      </c>
      <c r="G423" s="82">
        <v>9.9791000000000005E-2</v>
      </c>
      <c r="H423" s="82">
        <v>9.9899000000000002E-2</v>
      </c>
      <c r="K423" s="242"/>
      <c r="L423" s="243"/>
      <c r="M423" s="244"/>
      <c r="N423" s="244"/>
      <c r="O423" s="245"/>
      <c r="P423" s="245"/>
      <c r="Q423" s="245"/>
      <c r="U423" s="237"/>
      <c r="V423" s="237"/>
    </row>
    <row r="424" spans="2:22" x14ac:dyDescent="0.2">
      <c r="B424" s="81" t="s">
        <v>1694</v>
      </c>
      <c r="C424" s="235">
        <v>41900</v>
      </c>
      <c r="D424" s="79">
        <v>9411.4969999999994</v>
      </c>
      <c r="E424" s="79">
        <v>215.64799999999923</v>
      </c>
      <c r="F424" s="82">
        <v>9.9564E-2</v>
      </c>
      <c r="G424" s="82" t="s">
        <v>1584</v>
      </c>
      <c r="H424" s="82" t="s">
        <v>918</v>
      </c>
      <c r="K424" s="242"/>
      <c r="L424" s="243"/>
      <c r="M424" s="244"/>
      <c r="N424" s="244"/>
      <c r="O424" s="245"/>
      <c r="P424" s="243"/>
      <c r="Q424" s="243"/>
      <c r="U424" s="237"/>
      <c r="V424" s="237"/>
    </row>
    <row r="425" spans="2:22" x14ac:dyDescent="0.2">
      <c r="B425" s="81" t="s">
        <v>1695</v>
      </c>
      <c r="C425" s="235">
        <v>41914</v>
      </c>
      <c r="D425" s="79">
        <v>41950.658000000003</v>
      </c>
      <c r="E425" s="79">
        <v>1122.4919999999984</v>
      </c>
      <c r="F425" s="82">
        <v>9.9700999999999998E-2</v>
      </c>
      <c r="G425" s="82">
        <v>9.9791000000000005E-2</v>
      </c>
      <c r="H425" s="82" t="s">
        <v>918</v>
      </c>
      <c r="K425" s="242"/>
      <c r="L425" s="243"/>
      <c r="M425" s="244"/>
      <c r="N425" s="244"/>
      <c r="O425" s="245"/>
      <c r="P425" s="245"/>
      <c r="Q425" s="243"/>
      <c r="U425" s="237"/>
      <c r="V425" s="237"/>
    </row>
    <row r="426" spans="2:22" x14ac:dyDescent="0.2">
      <c r="B426" s="81" t="s">
        <v>1696</v>
      </c>
      <c r="C426" s="235">
        <v>41928</v>
      </c>
      <c r="D426" s="79">
        <v>121437.914</v>
      </c>
      <c r="E426" s="79">
        <v>2974.4809999999852</v>
      </c>
      <c r="F426" s="82">
        <v>9.9564E-2</v>
      </c>
      <c r="G426" s="82">
        <v>9.9791000000000005E-2</v>
      </c>
      <c r="H426" s="82" t="s">
        <v>918</v>
      </c>
      <c r="K426" s="242"/>
      <c r="L426" s="243"/>
      <c r="M426" s="244"/>
      <c r="N426" s="244"/>
      <c r="O426" s="245"/>
      <c r="P426" s="245"/>
      <c r="Q426" s="243"/>
      <c r="U426" s="237"/>
      <c r="V426" s="237"/>
    </row>
    <row r="427" spans="2:22" x14ac:dyDescent="0.2">
      <c r="B427" s="81" t="s">
        <v>1697</v>
      </c>
      <c r="C427" s="235">
        <v>41942</v>
      </c>
      <c r="D427" s="79">
        <v>195088.30100000001</v>
      </c>
      <c r="E427" s="79">
        <v>11359.858999999968</v>
      </c>
      <c r="F427" s="82">
        <v>9.9551000000000001E-2</v>
      </c>
      <c r="G427" s="82">
        <v>9.9541000000000004E-2</v>
      </c>
      <c r="H427" s="82">
        <v>9.9823999999999996E-2</v>
      </c>
      <c r="K427" s="242"/>
      <c r="L427" s="243"/>
      <c r="M427" s="244"/>
      <c r="N427" s="244"/>
      <c r="O427" s="245"/>
      <c r="P427" s="245"/>
      <c r="Q427" s="245"/>
      <c r="U427" s="237"/>
      <c r="V427" s="237"/>
    </row>
    <row r="428" spans="2:22" x14ac:dyDescent="0.2">
      <c r="B428" s="81" t="s">
        <v>1698</v>
      </c>
      <c r="C428" s="235">
        <v>41956</v>
      </c>
      <c r="D428" s="79">
        <v>302425.55599999998</v>
      </c>
      <c r="E428" s="79">
        <v>20266.199000000081</v>
      </c>
      <c r="F428" s="82">
        <v>9.9276000000000003E-2</v>
      </c>
      <c r="G428" s="82">
        <v>9.9228999999999998E-2</v>
      </c>
      <c r="H428" s="82">
        <v>9.9630999999999997E-2</v>
      </c>
      <c r="K428" s="242"/>
      <c r="L428" s="243"/>
      <c r="M428" s="244"/>
      <c r="N428" s="244"/>
      <c r="O428" s="245"/>
      <c r="P428" s="245"/>
      <c r="Q428" s="245"/>
      <c r="U428" s="237"/>
      <c r="V428" s="237"/>
    </row>
    <row r="429" spans="2:22" x14ac:dyDescent="0.2">
      <c r="B429" s="81" t="s">
        <v>1699</v>
      </c>
      <c r="C429" s="235">
        <v>41970</v>
      </c>
      <c r="D429" s="79">
        <v>190559.72500000001</v>
      </c>
      <c r="E429" s="79">
        <v>10569.899999999994</v>
      </c>
      <c r="F429" s="82">
        <v>9.4488000000000003E-2</v>
      </c>
      <c r="G429" s="82">
        <v>9.4664999999999999E-2</v>
      </c>
      <c r="H429" s="82">
        <v>9.4753000000000004E-2</v>
      </c>
      <c r="K429" s="242"/>
      <c r="L429" s="243"/>
      <c r="M429" s="244"/>
      <c r="N429" s="244"/>
      <c r="O429" s="245"/>
      <c r="P429" s="245"/>
      <c r="Q429" s="245"/>
      <c r="U429" s="237"/>
      <c r="V429" s="237"/>
    </row>
    <row r="430" spans="2:22" x14ac:dyDescent="0.2">
      <c r="B430" s="81" t="s">
        <v>1700</v>
      </c>
      <c r="C430" s="235">
        <v>41984</v>
      </c>
      <c r="D430" s="79">
        <v>73795.611000000004</v>
      </c>
      <c r="E430" s="79">
        <v>6262.8540000000066</v>
      </c>
      <c r="F430" s="82">
        <v>9.4567999999999999E-2</v>
      </c>
      <c r="G430" s="82">
        <v>9.4939999999999997E-2</v>
      </c>
      <c r="H430" s="82">
        <v>9.4852000000000006E-2</v>
      </c>
      <c r="K430" s="242"/>
      <c r="L430" s="243"/>
      <c r="M430" s="244"/>
      <c r="N430" s="244"/>
      <c r="O430" s="245"/>
      <c r="P430" s="246"/>
      <c r="Q430" s="245"/>
      <c r="U430" s="237"/>
      <c r="V430" s="237"/>
    </row>
    <row r="431" spans="2:22" x14ac:dyDescent="0.2">
      <c r="B431" s="81" t="s">
        <v>1701</v>
      </c>
      <c r="C431" s="235">
        <v>41998</v>
      </c>
      <c r="D431" s="79">
        <v>50152.228000000003</v>
      </c>
      <c r="E431" s="79">
        <v>4105.426999999996</v>
      </c>
      <c r="F431" s="82">
        <v>9.4788999999999998E-2</v>
      </c>
      <c r="G431" s="82">
        <v>9.4733999999999999E-2</v>
      </c>
      <c r="H431" s="82">
        <v>9.4177999999999998E-2</v>
      </c>
      <c r="K431" s="242"/>
      <c r="L431" s="243"/>
      <c r="M431" s="244"/>
      <c r="N431" s="244"/>
      <c r="O431" s="245"/>
      <c r="P431" s="245"/>
      <c r="Q431" s="245"/>
      <c r="U431" s="237"/>
      <c r="V431" s="237"/>
    </row>
    <row r="432" spans="2:22" x14ac:dyDescent="0.2">
      <c r="B432" s="81" t="s">
        <v>1702</v>
      </c>
      <c r="C432" s="235">
        <v>42012</v>
      </c>
      <c r="D432" s="79">
        <v>222022.15</v>
      </c>
      <c r="E432" s="79">
        <v>15768.700000000012</v>
      </c>
      <c r="F432" s="82">
        <v>9.0715000000000004E-2</v>
      </c>
      <c r="G432" s="82">
        <v>9.1311000000000003E-2</v>
      </c>
      <c r="H432" s="82">
        <v>9.0990000000000001E-2</v>
      </c>
      <c r="K432" s="242"/>
      <c r="L432" s="243"/>
      <c r="M432" s="249"/>
      <c r="N432" s="244"/>
      <c r="O432" s="245"/>
      <c r="P432" s="245"/>
      <c r="Q432" s="246"/>
      <c r="S432" s="302"/>
      <c r="T432" s="302"/>
      <c r="U432" s="302"/>
      <c r="V432" s="237"/>
    </row>
    <row r="433" spans="2:22" x14ac:dyDescent="0.2">
      <c r="B433" s="81" t="s">
        <v>1703</v>
      </c>
      <c r="C433" s="235">
        <v>42026</v>
      </c>
      <c r="D433" s="79">
        <v>175586.389</v>
      </c>
      <c r="E433" s="79">
        <v>12906.406000000017</v>
      </c>
      <c r="F433" s="82">
        <v>8.9217000000000005E-2</v>
      </c>
      <c r="G433" s="82">
        <v>8.9581999999999995E-2</v>
      </c>
      <c r="H433" s="82">
        <v>8.6361999999999994E-2</v>
      </c>
      <c r="K433" s="242"/>
      <c r="L433" s="243"/>
      <c r="M433" s="244"/>
      <c r="N433" s="244"/>
      <c r="O433" s="245"/>
      <c r="P433" s="245"/>
      <c r="Q433" s="245"/>
      <c r="S433" s="302"/>
      <c r="T433" s="302"/>
      <c r="U433" s="302"/>
      <c r="V433" s="237"/>
    </row>
    <row r="434" spans="2:22" x14ac:dyDescent="0.2">
      <c r="B434" s="81" t="s">
        <v>1704</v>
      </c>
      <c r="C434" s="235">
        <v>42041</v>
      </c>
      <c r="D434" s="79">
        <v>192528.69699999999</v>
      </c>
      <c r="E434" s="79">
        <v>10714.568000000028</v>
      </c>
      <c r="F434" s="82">
        <v>8.3420999999999995E-2</v>
      </c>
      <c r="G434" s="82">
        <v>8.3862000000000006E-2</v>
      </c>
      <c r="H434" s="82">
        <v>8.3386000000000002E-2</v>
      </c>
      <c r="K434" s="242"/>
      <c r="L434" s="243"/>
      <c r="M434" s="244"/>
      <c r="N434" s="244"/>
      <c r="O434" s="245"/>
      <c r="P434" s="245"/>
      <c r="Q434" s="245"/>
      <c r="S434" s="302"/>
      <c r="T434" s="302"/>
      <c r="U434" s="302"/>
      <c r="V434" s="237"/>
    </row>
    <row r="435" spans="2:22" x14ac:dyDescent="0.2">
      <c r="B435" s="81" t="s">
        <v>1705</v>
      </c>
      <c r="C435" s="235">
        <v>42054</v>
      </c>
      <c r="D435" s="79">
        <v>109237.51700000001</v>
      </c>
      <c r="E435" s="79">
        <v>5938.877999999997</v>
      </c>
      <c r="F435" s="82">
        <v>8.3232E-2</v>
      </c>
      <c r="G435" s="82">
        <v>8.3377000000000007E-2</v>
      </c>
      <c r="H435" s="82">
        <v>8.2808000000000007E-2</v>
      </c>
      <c r="K435" s="242"/>
      <c r="L435" s="243"/>
      <c r="M435" s="244"/>
      <c r="N435" s="244"/>
      <c r="O435" s="245"/>
      <c r="P435" s="245"/>
      <c r="Q435" s="245"/>
      <c r="S435" s="302"/>
      <c r="T435" s="302"/>
      <c r="U435" s="302"/>
      <c r="V435" s="237"/>
    </row>
    <row r="436" spans="2:22" x14ac:dyDescent="0.2">
      <c r="B436" s="81" t="s">
        <v>1706</v>
      </c>
      <c r="C436" s="235">
        <v>42068</v>
      </c>
      <c r="D436" s="79">
        <v>94758.487999999998</v>
      </c>
      <c r="E436" s="79">
        <v>5011.9119999999966</v>
      </c>
      <c r="F436" s="82">
        <v>8.1773999999999999E-2</v>
      </c>
      <c r="G436" s="82">
        <v>8.1209000000000003E-2</v>
      </c>
      <c r="H436" s="82">
        <v>7.9799999999999996E-2</v>
      </c>
      <c r="K436" s="242"/>
      <c r="L436" s="243"/>
      <c r="M436" s="244"/>
      <c r="N436" s="244"/>
      <c r="O436" s="245"/>
      <c r="P436" s="245"/>
      <c r="Q436" s="246"/>
      <c r="S436" s="302"/>
      <c r="T436" s="302"/>
      <c r="U436" s="302"/>
      <c r="V436" s="237"/>
    </row>
    <row r="437" spans="2:22" x14ac:dyDescent="0.2">
      <c r="B437" s="81" t="s">
        <v>1707</v>
      </c>
      <c r="C437" s="235">
        <v>42082</v>
      </c>
      <c r="D437" s="79">
        <v>249835.79500000001</v>
      </c>
      <c r="E437" s="79">
        <v>12889.109999999957</v>
      </c>
      <c r="F437" s="82">
        <v>8.1577999999999998E-2</v>
      </c>
      <c r="G437" s="82">
        <v>7.8919000000000003E-2</v>
      </c>
      <c r="H437" s="82">
        <v>7.7684000000000003E-2</v>
      </c>
      <c r="K437" s="242"/>
      <c r="L437" s="243"/>
      <c r="M437" s="244"/>
      <c r="N437" s="244"/>
      <c r="O437" s="245"/>
      <c r="P437" s="245"/>
      <c r="Q437" s="245"/>
      <c r="S437" s="302"/>
      <c r="T437" s="302"/>
      <c r="U437" s="302"/>
      <c r="V437" s="237"/>
    </row>
    <row r="438" spans="2:22" x14ac:dyDescent="0.2">
      <c r="B438" s="81" t="s">
        <v>1708</v>
      </c>
      <c r="C438" s="235">
        <v>42096</v>
      </c>
      <c r="D438" s="79">
        <v>83088.273000000001</v>
      </c>
      <c r="E438" s="79">
        <v>3420.9670000000042</v>
      </c>
      <c r="F438" s="82">
        <v>7.9647999999999997E-2</v>
      </c>
      <c r="G438" s="82">
        <v>7.9254000000000005E-2</v>
      </c>
      <c r="H438" s="82">
        <v>7.8381999999999993E-2</v>
      </c>
      <c r="K438" s="242"/>
      <c r="L438" s="243"/>
      <c r="M438" s="244"/>
      <c r="N438" s="244"/>
      <c r="O438" s="245"/>
      <c r="P438" s="245"/>
      <c r="Q438" s="245"/>
      <c r="S438" s="302"/>
      <c r="T438" s="302"/>
      <c r="U438" s="302"/>
      <c r="V438" s="237"/>
    </row>
    <row r="439" spans="2:22" x14ac:dyDescent="0.2">
      <c r="B439" s="81" t="s">
        <v>1709</v>
      </c>
      <c r="C439" s="235">
        <v>42110</v>
      </c>
      <c r="D439" s="79">
        <v>163371.54500000001</v>
      </c>
      <c r="E439" s="79">
        <v>8580.1249999999709</v>
      </c>
      <c r="F439" s="82">
        <v>7.9177999999999998E-2</v>
      </c>
      <c r="G439" s="82">
        <v>7.8409000000000006E-2</v>
      </c>
      <c r="H439" s="82">
        <v>7.7534000000000006E-2</v>
      </c>
      <c r="K439" s="242"/>
      <c r="L439" s="243"/>
      <c r="M439" s="244"/>
      <c r="N439" s="244"/>
      <c r="O439" s="245"/>
      <c r="P439" s="245"/>
      <c r="Q439" s="245"/>
      <c r="S439" s="302"/>
      <c r="T439" s="302"/>
      <c r="U439" s="302"/>
      <c r="V439" s="237"/>
    </row>
    <row r="440" spans="2:22" x14ac:dyDescent="0.2">
      <c r="B440" s="81" t="s">
        <v>1710</v>
      </c>
      <c r="C440" s="235">
        <v>42124</v>
      </c>
      <c r="D440" s="79">
        <v>251400.21100000001</v>
      </c>
      <c r="E440" s="79">
        <v>12275.583999999973</v>
      </c>
      <c r="F440" s="82">
        <v>7.3798000000000002E-2</v>
      </c>
      <c r="G440" s="82">
        <v>7.2638999999999995E-2</v>
      </c>
      <c r="H440" s="82">
        <v>7.1686E-2</v>
      </c>
      <c r="K440" s="242"/>
      <c r="L440" s="243"/>
      <c r="M440" s="244"/>
      <c r="N440" s="244"/>
      <c r="O440" s="245"/>
      <c r="P440" s="245"/>
      <c r="Q440" s="245"/>
      <c r="S440" s="302"/>
      <c r="T440" s="302"/>
      <c r="U440" s="302"/>
      <c r="V440" s="237"/>
    </row>
    <row r="441" spans="2:22" x14ac:dyDescent="0.2">
      <c r="B441" s="81" t="s">
        <v>1711</v>
      </c>
      <c r="C441" s="235">
        <v>42138</v>
      </c>
      <c r="D441" s="79">
        <v>109270.849</v>
      </c>
      <c r="E441" s="79">
        <v>4063.1009999999951</v>
      </c>
      <c r="F441" s="82">
        <v>6.8594000000000002E-2</v>
      </c>
      <c r="G441" s="82">
        <v>6.7198999999999995E-2</v>
      </c>
      <c r="H441" s="82">
        <v>6.7749000000000004E-2</v>
      </c>
      <c r="K441" s="242"/>
      <c r="L441" s="243"/>
      <c r="M441" s="244"/>
      <c r="N441" s="244"/>
      <c r="O441" s="245"/>
      <c r="P441" s="245"/>
      <c r="Q441" s="245"/>
      <c r="S441" s="302"/>
      <c r="T441" s="302"/>
      <c r="U441" s="302"/>
      <c r="V441" s="237"/>
    </row>
    <row r="442" spans="2:22" x14ac:dyDescent="0.2">
      <c r="B442" s="81" t="s">
        <v>1712</v>
      </c>
      <c r="C442" s="235">
        <v>42152</v>
      </c>
      <c r="D442" s="79">
        <v>102196.194</v>
      </c>
      <c r="E442" s="79">
        <v>4313.1959999999963</v>
      </c>
      <c r="F442" s="82">
        <v>6.6055000000000003E-2</v>
      </c>
      <c r="G442" s="82">
        <v>6.6350000000000006E-2</v>
      </c>
      <c r="H442" s="82">
        <v>6.7168000000000005E-2</v>
      </c>
      <c r="K442" s="242"/>
      <c r="L442" s="243"/>
      <c r="M442" s="244"/>
      <c r="N442" s="244"/>
      <c r="O442" s="245"/>
      <c r="P442" s="246"/>
      <c r="Q442" s="245"/>
      <c r="S442" s="302"/>
      <c r="T442" s="302"/>
      <c r="U442" s="302"/>
      <c r="V442" s="237"/>
    </row>
    <row r="443" spans="2:22" x14ac:dyDescent="0.2">
      <c r="B443" s="81" t="s">
        <v>1713</v>
      </c>
      <c r="C443" s="235">
        <v>42166</v>
      </c>
      <c r="D443" s="79">
        <v>74174.603000000003</v>
      </c>
      <c r="E443" s="79">
        <v>1643.8219999999856</v>
      </c>
      <c r="F443" s="82">
        <v>6.7435999999999996E-2</v>
      </c>
      <c r="G443" s="82">
        <v>6.7496E-2</v>
      </c>
      <c r="H443" s="82">
        <v>6.7825999999999997E-2</v>
      </c>
      <c r="K443" s="242"/>
      <c r="L443" s="243"/>
      <c r="M443" s="244"/>
      <c r="N443" s="244"/>
      <c r="O443" s="245"/>
      <c r="P443" s="245"/>
      <c r="Q443" s="245"/>
      <c r="S443" s="302"/>
      <c r="T443" s="302"/>
      <c r="U443" s="302"/>
      <c r="V443" s="237"/>
    </row>
    <row r="444" spans="2:22" x14ac:dyDescent="0.2">
      <c r="B444" s="81" t="s">
        <v>1714</v>
      </c>
      <c r="C444" s="235">
        <v>42180</v>
      </c>
      <c r="D444" s="79">
        <v>93356.076000000001</v>
      </c>
      <c r="E444" s="79">
        <v>1819.2390000000159</v>
      </c>
      <c r="F444" s="82">
        <v>6.8637000000000004E-2</v>
      </c>
      <c r="G444" s="82">
        <v>6.9355E-2</v>
      </c>
      <c r="H444" s="82">
        <v>6.9709999999999994E-2</v>
      </c>
      <c r="K444" s="242"/>
      <c r="L444" s="243"/>
      <c r="M444" s="244"/>
      <c r="N444" s="244"/>
      <c r="O444" s="245"/>
      <c r="P444" s="245"/>
      <c r="Q444" s="246"/>
      <c r="S444" s="302"/>
      <c r="T444" s="302"/>
      <c r="U444" s="302"/>
      <c r="V444" s="237"/>
    </row>
    <row r="445" spans="2:22" x14ac:dyDescent="0.2">
      <c r="B445" s="81" t="s">
        <v>1715</v>
      </c>
      <c r="C445" s="235">
        <v>42194</v>
      </c>
      <c r="D445" s="79">
        <v>111660.639</v>
      </c>
      <c r="E445" s="79">
        <v>3437.791000000012</v>
      </c>
      <c r="F445" s="82">
        <v>6.9292999999999993E-2</v>
      </c>
      <c r="G445" s="82">
        <v>6.9501999999999994E-2</v>
      </c>
      <c r="H445" s="82">
        <v>6.9709999999999994E-2</v>
      </c>
      <c r="K445" s="242"/>
      <c r="L445" s="243"/>
      <c r="M445" s="244"/>
      <c r="N445" s="244"/>
      <c r="O445" s="245"/>
      <c r="P445" s="245"/>
      <c r="Q445" s="246"/>
      <c r="S445" s="302"/>
      <c r="T445" s="302"/>
      <c r="U445" s="302"/>
      <c r="V445" s="237"/>
    </row>
    <row r="446" spans="2:22" x14ac:dyDescent="0.2">
      <c r="B446" s="81" t="s">
        <v>1716</v>
      </c>
      <c r="C446" s="235">
        <v>42208</v>
      </c>
      <c r="D446" s="79">
        <v>219900.886</v>
      </c>
      <c r="E446" s="79">
        <v>8384.4539999999979</v>
      </c>
      <c r="F446" s="82">
        <v>6.9190000000000002E-2</v>
      </c>
      <c r="G446" s="82">
        <v>6.9452E-2</v>
      </c>
      <c r="H446" s="82">
        <v>6.9367999999999999E-2</v>
      </c>
      <c r="K446" s="242"/>
      <c r="L446" s="243"/>
      <c r="M446" s="244"/>
      <c r="N446" s="244"/>
      <c r="O446" s="246"/>
      <c r="P446" s="245"/>
      <c r="Q446" s="245"/>
      <c r="S446" s="302"/>
      <c r="T446" s="302"/>
      <c r="U446" s="302"/>
      <c r="V446" s="237"/>
    </row>
    <row r="447" spans="2:22" x14ac:dyDescent="0.2">
      <c r="B447" s="81" t="s">
        <v>1717</v>
      </c>
      <c r="C447" s="235">
        <v>42222</v>
      </c>
      <c r="D447" s="79">
        <v>354999.59399999998</v>
      </c>
      <c r="E447" s="79">
        <v>16291.296000000031</v>
      </c>
      <c r="F447" s="82">
        <v>6.9197999999999996E-2</v>
      </c>
      <c r="G447" s="82">
        <v>6.9224999999999995E-2</v>
      </c>
      <c r="H447" s="82">
        <v>6.9258E-2</v>
      </c>
      <c r="K447" s="242"/>
      <c r="L447" s="243"/>
      <c r="M447" s="244"/>
      <c r="N447" s="244"/>
      <c r="O447" s="245"/>
      <c r="P447" s="245"/>
      <c r="Q447" s="245"/>
      <c r="S447" s="302"/>
      <c r="T447" s="302"/>
      <c r="U447" s="302"/>
      <c r="V447" s="237"/>
    </row>
    <row r="448" spans="2:22" x14ac:dyDescent="0.2">
      <c r="B448" s="81" t="s">
        <v>1718</v>
      </c>
      <c r="C448" s="235">
        <v>42236</v>
      </c>
      <c r="D448" s="79">
        <v>236486.905</v>
      </c>
      <c r="E448" s="79">
        <v>14588.035000000033</v>
      </c>
      <c r="F448" s="82">
        <v>6.9307999999999995E-2</v>
      </c>
      <c r="G448" s="82">
        <v>6.9477999999999998E-2</v>
      </c>
      <c r="H448" s="82">
        <v>6.9536000000000001E-2</v>
      </c>
      <c r="K448" s="242"/>
      <c r="L448" s="243"/>
      <c r="M448" s="244"/>
      <c r="N448" s="244"/>
      <c r="O448" s="245"/>
      <c r="P448" s="245"/>
      <c r="Q448" s="245"/>
      <c r="S448" s="302"/>
      <c r="T448" s="302"/>
      <c r="U448" s="302"/>
      <c r="V448" s="237"/>
    </row>
    <row r="449" spans="2:22" x14ac:dyDescent="0.2">
      <c r="B449" s="81" t="s">
        <v>1719</v>
      </c>
      <c r="C449" s="235">
        <v>42250</v>
      </c>
      <c r="D449" s="79">
        <v>196421.30100000001</v>
      </c>
      <c r="E449" s="79">
        <v>7878.8589999999967</v>
      </c>
      <c r="F449" s="82">
        <v>6.9301000000000001E-2</v>
      </c>
      <c r="G449" s="82">
        <v>6.9511000000000003E-2</v>
      </c>
      <c r="H449" s="82">
        <v>6.9700999999999999E-2</v>
      </c>
      <c r="K449" s="242"/>
      <c r="L449" s="243"/>
      <c r="M449" s="244"/>
      <c r="N449" s="244"/>
      <c r="O449" s="245"/>
      <c r="P449" s="245"/>
      <c r="Q449" s="245"/>
      <c r="S449" s="302"/>
      <c r="T449" s="302"/>
      <c r="U449" s="302"/>
      <c r="V449" s="237"/>
    </row>
    <row r="450" spans="2:22" x14ac:dyDescent="0.2">
      <c r="B450" s="81" t="s">
        <v>1720</v>
      </c>
      <c r="C450" s="235">
        <v>42264</v>
      </c>
      <c r="D450" s="79">
        <v>147537.75099999999</v>
      </c>
      <c r="E450" s="79">
        <v>3639.8090000000375</v>
      </c>
      <c r="F450" s="82">
        <v>6.4624000000000001E-2</v>
      </c>
      <c r="G450" s="82">
        <v>6.4522999999999997E-2</v>
      </c>
      <c r="H450" s="82" t="s">
        <v>917</v>
      </c>
      <c r="K450" s="242"/>
      <c r="L450" s="243"/>
      <c r="M450" s="244"/>
      <c r="N450" s="244"/>
      <c r="O450" s="245"/>
      <c r="P450" s="245"/>
      <c r="Q450" s="243"/>
      <c r="S450" s="302"/>
      <c r="T450" s="302"/>
      <c r="U450" s="302"/>
      <c r="V450" s="237"/>
    </row>
    <row r="451" spans="2:22" x14ac:dyDescent="0.2">
      <c r="B451" s="81" t="s">
        <v>1902</v>
      </c>
      <c r="C451" s="235">
        <v>42278</v>
      </c>
      <c r="D451" s="79">
        <v>58861.99</v>
      </c>
      <c r="E451" s="79">
        <v>1007.2350000000006</v>
      </c>
      <c r="F451" s="82">
        <v>6.4662999999999998E-2</v>
      </c>
      <c r="G451" s="82">
        <v>6.4799999999999996E-2</v>
      </c>
      <c r="H451" s="82" t="s">
        <v>1907</v>
      </c>
      <c r="K451" s="242"/>
      <c r="L451" s="465"/>
      <c r="M451" s="466"/>
      <c r="N451" s="244"/>
      <c r="O451" s="245"/>
      <c r="P451" s="245"/>
      <c r="Q451" s="243"/>
      <c r="S451" s="302"/>
      <c r="T451" s="302"/>
      <c r="U451" s="302"/>
      <c r="V451" s="237"/>
    </row>
    <row r="452" spans="2:22" x14ac:dyDescent="0.2">
      <c r="B452" s="81" t="s">
        <v>1903</v>
      </c>
      <c r="C452" s="235">
        <v>42292</v>
      </c>
      <c r="D452" s="79">
        <v>177754.57</v>
      </c>
      <c r="E452" s="79">
        <v>8419.1299999999756</v>
      </c>
      <c r="F452" s="82">
        <v>6.4380000000000007E-2</v>
      </c>
      <c r="G452" s="82">
        <v>6.4692E-2</v>
      </c>
      <c r="H452" s="82">
        <v>6.4714999999999995E-2</v>
      </c>
      <c r="K452" s="242"/>
      <c r="L452" s="465"/>
      <c r="M452" s="467"/>
      <c r="N452" s="244"/>
      <c r="O452" s="245"/>
      <c r="P452" s="245"/>
      <c r="Q452" s="243"/>
      <c r="S452" s="302"/>
      <c r="T452" s="302"/>
      <c r="U452" s="302"/>
      <c r="V452" s="237"/>
    </row>
    <row r="453" spans="2:22" x14ac:dyDescent="0.2">
      <c r="B453" s="81" t="s">
        <v>1904</v>
      </c>
      <c r="C453" s="235">
        <v>42306</v>
      </c>
      <c r="D453" s="79">
        <v>223051.07</v>
      </c>
      <c r="E453" s="79">
        <v>7220.515000000014</v>
      </c>
      <c r="F453" s="82">
        <v>6.3037999999999997E-2</v>
      </c>
      <c r="G453" s="82">
        <v>6.3034999999999994E-2</v>
      </c>
      <c r="H453" s="82">
        <v>6.3086000000000003E-2</v>
      </c>
      <c r="K453" s="242"/>
      <c r="L453" s="465"/>
      <c r="M453" s="466"/>
      <c r="N453" s="244"/>
      <c r="O453" s="245"/>
      <c r="P453" s="245"/>
      <c r="Q453" s="243"/>
      <c r="S453" s="302"/>
      <c r="T453" s="302"/>
      <c r="U453" s="302"/>
      <c r="V453" s="237"/>
    </row>
    <row r="454" spans="2:22" x14ac:dyDescent="0.2">
      <c r="B454" s="81" t="s">
        <v>1905</v>
      </c>
      <c r="C454" s="235">
        <v>42320</v>
      </c>
      <c r="D454" s="79">
        <v>262844.62</v>
      </c>
      <c r="E454" s="79">
        <v>8312.6699999999837</v>
      </c>
      <c r="F454" s="82">
        <v>6.2590999999999994E-2</v>
      </c>
      <c r="G454" s="82">
        <v>6.2793000000000002E-2</v>
      </c>
      <c r="H454" s="82">
        <v>6.2864000000000003E-2</v>
      </c>
      <c r="K454" s="242"/>
      <c r="L454" s="465"/>
      <c r="M454" s="466"/>
      <c r="N454" s="244"/>
      <c r="O454" s="245"/>
      <c r="P454" s="245"/>
      <c r="Q454" s="243"/>
      <c r="S454" s="302"/>
      <c r="T454" s="302"/>
      <c r="U454" s="302"/>
      <c r="V454" s="237"/>
    </row>
    <row r="455" spans="2:22" x14ac:dyDescent="0.2">
      <c r="B455" s="81" t="s">
        <v>1906</v>
      </c>
      <c r="C455" s="235">
        <v>42334</v>
      </c>
      <c r="D455" s="79">
        <v>138925.03</v>
      </c>
      <c r="E455" s="79">
        <v>2254.0950000000012</v>
      </c>
      <c r="F455" s="82">
        <v>6.3690999999999998E-2</v>
      </c>
      <c r="G455" s="82">
        <v>6.3837000000000005E-2</v>
      </c>
      <c r="H455" s="82" t="s">
        <v>1907</v>
      </c>
      <c r="K455" s="242"/>
      <c r="L455" s="465"/>
      <c r="M455" s="466"/>
      <c r="N455" s="244"/>
      <c r="O455" s="245"/>
      <c r="P455" s="245"/>
      <c r="Q455" s="243"/>
      <c r="S455" s="302"/>
      <c r="T455" s="302"/>
      <c r="U455" s="302"/>
      <c r="V455" s="237"/>
    </row>
    <row r="456" spans="2:22" x14ac:dyDescent="0.2">
      <c r="B456" s="81" t="s">
        <v>3250</v>
      </c>
      <c r="C456" s="235">
        <v>42348</v>
      </c>
      <c r="D456" s="79">
        <v>92386.5550315</v>
      </c>
      <c r="E456" s="79">
        <v>1738.1699685000042</v>
      </c>
      <c r="F456" s="82">
        <v>6.3816878449888925E-2</v>
      </c>
      <c r="G456" s="82">
        <v>6.3945702424703654E-2</v>
      </c>
      <c r="H456" s="82" t="s">
        <v>917</v>
      </c>
      <c r="K456" s="242"/>
      <c r="L456" s="465"/>
      <c r="M456" s="466"/>
      <c r="N456" s="244"/>
      <c r="O456" s="245"/>
      <c r="P456" s="245"/>
      <c r="Q456" s="243"/>
      <c r="S456" s="302"/>
      <c r="T456" s="302"/>
      <c r="U456" s="302"/>
      <c r="V456" s="237"/>
    </row>
    <row r="457" spans="2:22" x14ac:dyDescent="0.2">
      <c r="B457" s="81" t="s">
        <v>2856</v>
      </c>
      <c r="C457" s="235">
        <v>42366</v>
      </c>
      <c r="D457" s="79">
        <v>30393.360956</v>
      </c>
      <c r="E457" s="79">
        <v>802.85904400000038</v>
      </c>
      <c r="F457" s="82">
        <v>6.3374480381222967E-2</v>
      </c>
      <c r="G457" s="82">
        <v>6.3637395723641285E-2</v>
      </c>
      <c r="H457" s="82">
        <v>6.3913693112693931E-2</v>
      </c>
      <c r="K457" s="242"/>
      <c r="L457" s="465"/>
      <c r="M457" s="466"/>
      <c r="N457" s="244"/>
      <c r="O457" s="245"/>
      <c r="P457" s="245"/>
      <c r="Q457" s="243"/>
      <c r="S457" s="302"/>
      <c r="T457" s="302"/>
      <c r="U457" s="302"/>
      <c r="V457" s="237"/>
    </row>
    <row r="458" spans="2:22" customFormat="1" x14ac:dyDescent="0.2">
      <c r="B458" s="81" t="s">
        <v>2857</v>
      </c>
      <c r="C458" s="235">
        <v>42376</v>
      </c>
      <c r="D458" s="79">
        <v>246064.08832800001</v>
      </c>
      <c r="E458" s="79">
        <v>7971.3966720000108</v>
      </c>
      <c r="F458" s="82">
        <v>6.3038353212848813E-2</v>
      </c>
      <c r="G458" s="82">
        <v>6.2824794538830803E-2</v>
      </c>
      <c r="H458" s="82">
        <v>6.2776531416245548E-2</v>
      </c>
    </row>
    <row r="459" spans="2:22" customFormat="1" x14ac:dyDescent="0.2">
      <c r="B459" s="81" t="s">
        <v>2858</v>
      </c>
      <c r="C459" s="235">
        <v>42390</v>
      </c>
      <c r="D459" s="79">
        <v>316374.63144199998</v>
      </c>
      <c r="E459" s="79">
        <v>13498.348557999901</v>
      </c>
      <c r="F459" s="82">
        <v>6.1616960848275538E-2</v>
      </c>
      <c r="G459" s="82">
        <v>6.1661724849698285E-2</v>
      </c>
      <c r="H459" s="82">
        <v>6.1702300314658128E-2</v>
      </c>
    </row>
    <row r="460" spans="2:22" customFormat="1" x14ac:dyDescent="0.2">
      <c r="B460" s="81" t="s">
        <v>2859</v>
      </c>
      <c r="C460" s="235">
        <v>42404</v>
      </c>
      <c r="D460" s="79">
        <v>330490.65616900002</v>
      </c>
      <c r="E460" s="79">
        <v>10308.913831</v>
      </c>
      <c r="F460" s="82">
        <v>6.251434019631158E-2</v>
      </c>
      <c r="G460" s="82">
        <v>6.2391623983264768E-2</v>
      </c>
      <c r="H460" s="82">
        <v>6.2199147257176554E-2</v>
      </c>
    </row>
    <row r="461" spans="2:22" customFormat="1" x14ac:dyDescent="0.2">
      <c r="B461" s="81" t="s">
        <v>3251</v>
      </c>
      <c r="C461" s="235">
        <v>42418</v>
      </c>
      <c r="D461" s="79">
        <v>196591.96839299999</v>
      </c>
      <c r="E461" s="79">
        <v>10533.7866075</v>
      </c>
      <c r="F461" s="82">
        <v>6.2140744517109762E-2</v>
      </c>
      <c r="G461" s="82">
        <v>6.2238771641802991E-2</v>
      </c>
      <c r="H461" s="82">
        <v>6.2169296662607017E-2</v>
      </c>
    </row>
    <row r="462" spans="2:22" customFormat="1" x14ac:dyDescent="0.2">
      <c r="B462" s="81" t="s">
        <v>3252</v>
      </c>
      <c r="C462" s="235">
        <v>42432</v>
      </c>
      <c r="D462" s="79">
        <v>184986.51978549999</v>
      </c>
      <c r="E462" s="79">
        <v>8817.0852154999993</v>
      </c>
      <c r="F462" s="82">
        <v>6.1697092630155763E-2</v>
      </c>
      <c r="G462" s="82">
        <v>6.187297364872113E-2</v>
      </c>
      <c r="H462" s="82">
        <v>6.2045700047078982E-2</v>
      </c>
    </row>
    <row r="463" spans="2:22" customFormat="1" x14ac:dyDescent="0.2">
      <c r="B463" s="81" t="s">
        <v>3253</v>
      </c>
      <c r="C463" s="235">
        <v>42446</v>
      </c>
      <c r="D463" s="79">
        <v>223278.824571</v>
      </c>
      <c r="E463" s="79">
        <v>11446.305429</v>
      </c>
      <c r="F463" s="82">
        <v>6.1514682219824798E-2</v>
      </c>
      <c r="G463" s="82">
        <v>6.1981356963677091E-2</v>
      </c>
      <c r="H463" s="82">
        <v>6.2086776444475154E-2</v>
      </c>
    </row>
    <row r="464" spans="2:22" customFormat="1" x14ac:dyDescent="0.2">
      <c r="B464" s="81" t="s">
        <v>3254</v>
      </c>
      <c r="C464" s="235">
        <v>42460</v>
      </c>
      <c r="D464" s="79">
        <v>56397.281624000003</v>
      </c>
      <c r="E464" s="79">
        <v>2789.8483759999986</v>
      </c>
      <c r="F464" s="82">
        <v>6.169709263015577E-2</v>
      </c>
      <c r="G464" s="82">
        <v>6.1812478831342763E-2</v>
      </c>
      <c r="H464" s="82">
        <v>6.1957176260403035E-2</v>
      </c>
    </row>
    <row r="465" spans="2:8" customFormat="1" x14ac:dyDescent="0.2">
      <c r="B465" s="81" t="s">
        <v>3255</v>
      </c>
      <c r="C465" s="235">
        <v>42474</v>
      </c>
      <c r="D465" s="79">
        <v>66721.213231000002</v>
      </c>
      <c r="E465" s="79">
        <v>3101.1467695000001</v>
      </c>
      <c r="F465" s="82">
        <v>6.1697092630155763E-2</v>
      </c>
      <c r="G465" s="82">
        <v>6.1719611706787442E-2</v>
      </c>
      <c r="H465" s="82">
        <v>6.2079238983423178E-2</v>
      </c>
    </row>
    <row r="466" spans="2:8" customFormat="1" x14ac:dyDescent="0.2">
      <c r="B466" s="81" t="s">
        <v>3256</v>
      </c>
      <c r="C466" s="235">
        <v>42488</v>
      </c>
      <c r="D466" s="79">
        <v>0</v>
      </c>
      <c r="E466" s="79">
        <v>0</v>
      </c>
      <c r="F466" s="82" t="s">
        <v>3257</v>
      </c>
      <c r="G466" s="82" t="s">
        <v>3257</v>
      </c>
      <c r="H466" s="82" t="s">
        <v>3257</v>
      </c>
    </row>
    <row r="467" spans="2:8" customFormat="1" x14ac:dyDescent="0.2">
      <c r="B467" s="81" t="s">
        <v>2860</v>
      </c>
      <c r="C467" s="235">
        <v>42502</v>
      </c>
      <c r="D467" s="79">
        <v>245679.05158550001</v>
      </c>
      <c r="E467" s="79">
        <v>5750.6584144999997</v>
      </c>
      <c r="F467" s="82">
        <v>6.1999560228199406E-2</v>
      </c>
      <c r="G467" s="82">
        <v>6.2393417248209189E-2</v>
      </c>
      <c r="H467" s="82">
        <v>6.2540480548988947E-2</v>
      </c>
    </row>
    <row r="468" spans="2:8" customFormat="1" x14ac:dyDescent="0.2">
      <c r="B468" s="81" t="s">
        <v>2861</v>
      </c>
      <c r="C468" s="235">
        <v>42516</v>
      </c>
      <c r="D468" s="79">
        <v>278103.84366900008</v>
      </c>
      <c r="E468" s="79">
        <v>9523.8863309999997</v>
      </c>
      <c r="F468" s="82">
        <v>5.98752808376923E-2</v>
      </c>
      <c r="G468" s="82">
        <v>5.9991854899404527E-2</v>
      </c>
      <c r="H468" s="82">
        <v>6.016239525821937E-2</v>
      </c>
    </row>
    <row r="469" spans="2:8" customFormat="1" x14ac:dyDescent="0.2">
      <c r="B469" s="81" t="s">
        <v>2862</v>
      </c>
      <c r="C469" s="235">
        <v>42530</v>
      </c>
      <c r="D469" s="79">
        <v>139185.12916899999</v>
      </c>
      <c r="E469" s="79">
        <v>5813.4958349999997</v>
      </c>
      <c r="F469" s="82">
        <v>5.9463471146187573E-2</v>
      </c>
      <c r="G469" s="82">
        <v>5.9552519481896056E-2</v>
      </c>
      <c r="H469" s="82">
        <v>6.0012975874979162E-2</v>
      </c>
    </row>
    <row r="470" spans="2:8" customFormat="1" x14ac:dyDescent="0.2">
      <c r="B470" s="81" t="s">
        <v>2863</v>
      </c>
      <c r="C470" s="235">
        <v>42544</v>
      </c>
      <c r="D470" s="79">
        <v>193110.955457</v>
      </c>
      <c r="E470" s="79">
        <v>7219.2595420000016</v>
      </c>
      <c r="F470" s="82">
        <v>5.8997820153335052E-2</v>
      </c>
      <c r="G470" s="82">
        <v>5.8909706667903752E-2</v>
      </c>
      <c r="H470" s="82">
        <v>5.9101320487472617E-2</v>
      </c>
    </row>
    <row r="471" spans="2:8" customFormat="1" x14ac:dyDescent="0.2">
      <c r="B471" s="81" t="s">
        <v>3258</v>
      </c>
      <c r="C471" s="235">
        <v>42562</v>
      </c>
      <c r="D471" s="79">
        <v>218245.06715799999</v>
      </c>
      <c r="E471" s="79">
        <v>9192.7128420000008</v>
      </c>
      <c r="F471" s="82">
        <v>5.8689101590195303E-2</v>
      </c>
      <c r="G471" s="82">
        <v>5.8903703706267088E-2</v>
      </c>
      <c r="H471" s="82">
        <v>5.9086261713753689E-2</v>
      </c>
    </row>
    <row r="472" spans="2:8" customFormat="1" x14ac:dyDescent="0.2">
      <c r="B472" s="81" t="s">
        <v>3259</v>
      </c>
      <c r="C472" s="235">
        <v>42572</v>
      </c>
      <c r="D472" s="79">
        <v>424360.81371999998</v>
      </c>
      <c r="E472" s="79">
        <v>14471.46128</v>
      </c>
      <c r="F472" s="82">
        <v>5.7873332827038187E-2</v>
      </c>
      <c r="G472" s="82">
        <v>5.8214151264358659E-2</v>
      </c>
      <c r="H472" s="82">
        <v>5.8370487883486061E-2</v>
      </c>
    </row>
    <row r="473" spans="2:8" customFormat="1" x14ac:dyDescent="0.2">
      <c r="B473" s="81" t="s">
        <v>3260</v>
      </c>
      <c r="C473" s="235">
        <v>42586</v>
      </c>
      <c r="D473" s="79">
        <v>378348.70650300005</v>
      </c>
      <c r="E473" s="79">
        <v>12790.183501999991</v>
      </c>
      <c r="F473" s="82">
        <v>5.8465769060913067E-2</v>
      </c>
      <c r="G473" s="82">
        <v>5.8887865564491909E-2</v>
      </c>
      <c r="H473" s="82">
        <v>5.8974134306654005E-2</v>
      </c>
    </row>
    <row r="474" spans="2:8" customFormat="1" x14ac:dyDescent="0.2">
      <c r="B474" s="81" t="s">
        <v>3261</v>
      </c>
      <c r="C474" s="235">
        <v>42600</v>
      </c>
      <c r="D474" s="79">
        <v>386601.456985</v>
      </c>
      <c r="E474" s="79">
        <v>11272.118015</v>
      </c>
      <c r="F474" s="82">
        <v>5.8567945020571784E-2</v>
      </c>
      <c r="G474" s="82">
        <v>5.8989585684787446E-2</v>
      </c>
      <c r="H474" s="82">
        <v>5.9128319233670901E-2</v>
      </c>
    </row>
    <row r="475" spans="2:8" customFormat="1" x14ac:dyDescent="0.2">
      <c r="B475" s="81" t="s">
        <v>3262</v>
      </c>
      <c r="C475" s="235">
        <v>42614</v>
      </c>
      <c r="D475" s="79">
        <v>179097.29522299999</v>
      </c>
      <c r="E475" s="79">
        <v>5173.7647770000003</v>
      </c>
      <c r="F475" s="82">
        <v>5.8570656396743283E-2</v>
      </c>
      <c r="G475" s="82">
        <v>5.9045854289832056E-2</v>
      </c>
      <c r="H475" s="82">
        <v>5.9147539953427836E-2</v>
      </c>
    </row>
    <row r="476" spans="2:8" customFormat="1" x14ac:dyDescent="0.2">
      <c r="B476" s="81" t="s">
        <v>3263</v>
      </c>
      <c r="C476" s="235">
        <v>42628</v>
      </c>
      <c r="D476" s="79">
        <v>85898.682767000006</v>
      </c>
      <c r="E476" s="79">
        <v>3175.3222329999999</v>
      </c>
      <c r="F476" s="82">
        <v>5.8570656396743276E-2</v>
      </c>
      <c r="G476" s="82">
        <v>5.9045854289832035E-2</v>
      </c>
      <c r="H476" s="82">
        <v>5.9130503406370549E-2</v>
      </c>
    </row>
    <row r="477" spans="2:8" customFormat="1" x14ac:dyDescent="0.2">
      <c r="B477" s="81" t="s">
        <v>2864</v>
      </c>
      <c r="C477" s="235">
        <v>42642</v>
      </c>
      <c r="D477" s="79">
        <v>34308.279651999997</v>
      </c>
      <c r="E477" s="79">
        <v>994.85534749999977</v>
      </c>
      <c r="F477" s="82">
        <v>5.8570656396743276E-2</v>
      </c>
      <c r="G477" s="82">
        <v>5.9045854289832042E-2</v>
      </c>
      <c r="H477" s="82">
        <v>5.9147539953427829E-2</v>
      </c>
    </row>
    <row r="478" spans="2:8" customFormat="1" x14ac:dyDescent="0.2">
      <c r="B478" s="81" t="s">
        <v>2865</v>
      </c>
      <c r="C478" s="235">
        <v>42656</v>
      </c>
      <c r="D478" s="79">
        <v>72547.471915999995</v>
      </c>
      <c r="E478" s="79">
        <v>2829.3930839999998</v>
      </c>
      <c r="F478" s="82">
        <v>5.8570656396743276E-2</v>
      </c>
      <c r="G478" s="82">
        <v>5.9045854289832028E-2</v>
      </c>
      <c r="H478" s="82">
        <v>5.9147539953427836E-2</v>
      </c>
    </row>
    <row r="479" spans="2:8" customFormat="1" x14ac:dyDescent="0.2">
      <c r="B479" s="81" t="s">
        <v>2866</v>
      </c>
      <c r="C479" s="235">
        <v>42670</v>
      </c>
      <c r="D479" s="79">
        <v>97514.685490000003</v>
      </c>
      <c r="E479" s="79">
        <v>2295.879510000002</v>
      </c>
      <c r="F479" s="82">
        <v>5.8777285630885558E-2</v>
      </c>
      <c r="G479" s="82">
        <v>5.9045854289832042E-2</v>
      </c>
      <c r="H479" s="82">
        <v>5.9147539953427829E-2</v>
      </c>
    </row>
    <row r="480" spans="2:8" customFormat="1" x14ac:dyDescent="0.2">
      <c r="B480" s="81" t="s">
        <v>2867</v>
      </c>
      <c r="C480" s="235">
        <v>42684</v>
      </c>
      <c r="D480" s="79">
        <v>306282.08895599999</v>
      </c>
      <c r="E480" s="79">
        <v>4678.5160445000101</v>
      </c>
      <c r="F480" s="82">
        <v>5.9188999999999999E-2</v>
      </c>
      <c r="G480" s="82">
        <v>5.9242999999999997E-2</v>
      </c>
      <c r="H480" s="82" t="s">
        <v>3257</v>
      </c>
    </row>
    <row r="481" spans="2:8" customFormat="1" x14ac:dyDescent="0.2">
      <c r="B481" s="81" t="s">
        <v>3264</v>
      </c>
      <c r="C481" s="235">
        <v>42698</v>
      </c>
      <c r="D481" s="79">
        <v>296659.91972499993</v>
      </c>
      <c r="E481" s="79">
        <v>5750.3102759999883</v>
      </c>
      <c r="F481" s="82">
        <v>5.9463000000000002E-2</v>
      </c>
      <c r="G481" s="82">
        <v>5.944E-2</v>
      </c>
      <c r="H481" s="82">
        <v>5.9485000000000003E-2</v>
      </c>
    </row>
    <row r="482" spans="2:8" customFormat="1" x14ac:dyDescent="0.2">
      <c r="B482" s="81" t="s">
        <v>3265</v>
      </c>
      <c r="C482" s="235">
        <v>42712</v>
      </c>
      <c r="D482" s="79">
        <v>154838.46616099999</v>
      </c>
      <c r="E482" s="79">
        <v>2161.9638404999928</v>
      </c>
      <c r="F482" s="82">
        <v>5.9463000000000002E-2</v>
      </c>
      <c r="G482" s="82">
        <v>5.9471000000000003E-2</v>
      </c>
      <c r="H482" s="82" t="s">
        <v>3257</v>
      </c>
    </row>
    <row r="483" spans="2:8" customFormat="1" x14ac:dyDescent="0.2">
      <c r="B483" s="81" t="s">
        <v>3266</v>
      </c>
      <c r="C483" s="235">
        <v>42726</v>
      </c>
      <c r="D483" s="79">
        <v>152202.23685799999</v>
      </c>
      <c r="E483" s="79">
        <v>2810.3831429999932</v>
      </c>
      <c r="F483" s="82">
        <v>5.9649000000000001E-2</v>
      </c>
      <c r="G483" s="82">
        <v>5.9791999999999998E-2</v>
      </c>
      <c r="H483" s="82" t="s">
        <v>3257</v>
      </c>
    </row>
    <row r="484" spans="2:8" customFormat="1" x14ac:dyDescent="0.2">
      <c r="B484" s="81" t="s">
        <v>3267</v>
      </c>
      <c r="C484" s="235">
        <v>42740</v>
      </c>
      <c r="D484" s="79">
        <v>256025.101409</v>
      </c>
      <c r="E484" s="79">
        <v>8122.1235935000004</v>
      </c>
      <c r="F484" s="82">
        <v>5.9463471146187559E-2</v>
      </c>
      <c r="G484" s="82">
        <v>5.9758050783099252E-2</v>
      </c>
      <c r="H484" s="82">
        <v>5.9935295734363146E-2</v>
      </c>
    </row>
    <row r="485" spans="2:8" customFormat="1" x14ac:dyDescent="0.2">
      <c r="B485" s="81" t="s">
        <v>3268</v>
      </c>
      <c r="C485" s="235">
        <v>42754</v>
      </c>
      <c r="D485" s="79">
        <v>538376.79464400001</v>
      </c>
      <c r="E485" s="79">
        <v>16469.24535600001</v>
      </c>
      <c r="F485" s="82">
        <v>5.8821122380136918E-2</v>
      </c>
      <c r="G485" s="82">
        <v>5.9032999791205291E-2</v>
      </c>
      <c r="H485" s="82">
        <v>5.9313239650888736E-2</v>
      </c>
    </row>
    <row r="486" spans="2:8" customFormat="1" x14ac:dyDescent="0.2">
      <c r="B486" s="81" t="s">
        <v>3269</v>
      </c>
      <c r="C486" s="235">
        <v>42768</v>
      </c>
      <c r="D486" s="79">
        <v>606392.13382999995</v>
      </c>
      <c r="E486" s="79">
        <v>15425.246170000019</v>
      </c>
      <c r="F486" s="82">
        <v>5.9210845966273268E-2</v>
      </c>
      <c r="G486" s="82">
        <v>5.9714449063418974E-2</v>
      </c>
      <c r="H486" s="82">
        <v>5.9489269362985743E-2</v>
      </c>
    </row>
    <row r="487" spans="2:8" customFormat="1" x14ac:dyDescent="0.2">
      <c r="B487" s="81" t="s">
        <v>2868</v>
      </c>
      <c r="C487" s="235">
        <v>42782</v>
      </c>
      <c r="D487" s="79">
        <v>640235.80391799996</v>
      </c>
      <c r="E487" s="79">
        <v>18766.551082000002</v>
      </c>
      <c r="F487" s="82">
        <v>5.9416636806519603E-2</v>
      </c>
      <c r="G487" s="82">
        <v>5.9893305651509833E-2</v>
      </c>
      <c r="H487" s="82">
        <v>5.9926765661321366E-2</v>
      </c>
    </row>
    <row r="488" spans="2:8" customFormat="1" x14ac:dyDescent="0.2">
      <c r="B488" s="81" t="s">
        <v>2869</v>
      </c>
      <c r="C488" s="235">
        <v>42796</v>
      </c>
      <c r="D488" s="79">
        <v>397079.45513000002</v>
      </c>
      <c r="E488" s="79">
        <v>8803.839869999998</v>
      </c>
      <c r="F488" s="82">
        <v>5.9463471146187566E-2</v>
      </c>
      <c r="G488" s="82">
        <v>5.9896334355654786E-2</v>
      </c>
      <c r="H488" s="82">
        <v>5.9935295734363146E-2</v>
      </c>
    </row>
    <row r="489" spans="2:8" customFormat="1" x14ac:dyDescent="0.2">
      <c r="B489" s="81" t="s">
        <v>2870</v>
      </c>
      <c r="C489" s="235">
        <v>42810</v>
      </c>
      <c r="D489" s="79">
        <v>286640.27643750003</v>
      </c>
      <c r="E489" s="79">
        <v>6221.4285625000002</v>
      </c>
      <c r="F489" s="82">
        <v>5.9463471146187601E-2</v>
      </c>
      <c r="G489" s="82">
        <v>5.9896334355654765E-2</v>
      </c>
      <c r="H489" s="82" t="s">
        <v>917</v>
      </c>
    </row>
    <row r="490" spans="2:8" customFormat="1" x14ac:dyDescent="0.2">
      <c r="B490" s="81" t="s">
        <v>2871</v>
      </c>
      <c r="C490" s="235">
        <v>42824</v>
      </c>
      <c r="D490" s="79">
        <v>162456.36259899999</v>
      </c>
      <c r="E490" s="79">
        <v>3346.4174009999961</v>
      </c>
      <c r="F490" s="82">
        <v>5.9718044756410828E-2</v>
      </c>
      <c r="G490" s="82">
        <v>5.9933819732360921E-2</v>
      </c>
      <c r="H490" s="82" t="s">
        <v>2854</v>
      </c>
    </row>
    <row r="491" spans="2:8" customFormat="1" x14ac:dyDescent="0.2">
      <c r="B491" s="81" t="s">
        <v>3270</v>
      </c>
      <c r="C491" s="235">
        <v>42838</v>
      </c>
      <c r="D491" s="79">
        <v>267163.9910920001</v>
      </c>
      <c r="E491" s="79">
        <v>3674.1639079999877</v>
      </c>
      <c r="F491" s="82">
        <v>5.9753000000000001E-2</v>
      </c>
      <c r="G491" s="82" t="s">
        <v>917</v>
      </c>
      <c r="H491" s="82" t="s">
        <v>917</v>
      </c>
    </row>
    <row r="492" spans="2:8" customFormat="1" x14ac:dyDescent="0.2">
      <c r="B492" s="81" t="s">
        <v>3271</v>
      </c>
      <c r="C492" s="235">
        <v>42852</v>
      </c>
      <c r="D492" s="79">
        <v>376024.80631000013</v>
      </c>
      <c r="E492" s="79">
        <v>6928.2886894999865</v>
      </c>
      <c r="F492" s="82">
        <v>5.9851080302921342E-2</v>
      </c>
      <c r="G492" s="82">
        <v>6.0082193594929417E-2</v>
      </c>
      <c r="H492" s="82">
        <v>5.9991623654880567E-2</v>
      </c>
    </row>
    <row r="493" spans="2:8" customFormat="1" x14ac:dyDescent="0.2">
      <c r="B493" s="81" t="s">
        <v>3272</v>
      </c>
      <c r="C493" s="235">
        <v>42866</v>
      </c>
      <c r="D493" s="79">
        <v>371684.47504400008</v>
      </c>
      <c r="E493" s="79">
        <v>6842.4599559999861</v>
      </c>
      <c r="F493" s="82">
        <v>5.9910014289576305E-2</v>
      </c>
      <c r="G493" s="82">
        <v>6.0109063868462265E-2</v>
      </c>
      <c r="H493" s="82">
        <v>6.0273263257467652E-2</v>
      </c>
    </row>
    <row r="494" spans="2:8" customFormat="1" x14ac:dyDescent="0.2">
      <c r="B494" s="81" t="s">
        <v>3273</v>
      </c>
      <c r="C494" s="235">
        <v>42880</v>
      </c>
      <c r="D494" s="79">
        <v>341492.96747300006</v>
      </c>
      <c r="E494" s="79">
        <v>6185.9275269999871</v>
      </c>
      <c r="F494" s="82">
        <v>5.9910014289576298E-2</v>
      </c>
      <c r="G494" s="82">
        <v>6.0109063868462279E-2</v>
      </c>
      <c r="H494" s="82">
        <v>6.0498694392236936E-2</v>
      </c>
    </row>
    <row r="495" spans="2:8" customFormat="1" x14ac:dyDescent="0.2">
      <c r="B495" s="81" t="s">
        <v>3274</v>
      </c>
      <c r="C495" s="235">
        <v>42894</v>
      </c>
      <c r="D495" s="79">
        <v>160796.05782799999</v>
      </c>
      <c r="E495" s="79">
        <v>4441.6121714999999</v>
      </c>
      <c r="F495" s="82">
        <v>5.9904249134503991E-2</v>
      </c>
      <c r="G495" s="82">
        <v>6.0109063868462279E-2</v>
      </c>
      <c r="H495" s="82">
        <v>6.0498694392236943E-2</v>
      </c>
    </row>
    <row r="496" spans="2:8" customFormat="1" x14ac:dyDescent="0.2">
      <c r="B496" s="81" t="s">
        <v>3275</v>
      </c>
      <c r="C496" s="235">
        <v>42908</v>
      </c>
      <c r="D496" s="79">
        <v>354774.74622600002</v>
      </c>
      <c r="E496" s="79">
        <v>6522.6237739999851</v>
      </c>
      <c r="F496" s="82">
        <v>5.9910014289576312E-2</v>
      </c>
      <c r="G496" s="82">
        <v>6.0109063868462292E-2</v>
      </c>
      <c r="H496" s="82">
        <v>6.0385966874516563E-2</v>
      </c>
    </row>
    <row r="497" spans="2:8" customFormat="1" x14ac:dyDescent="0.2">
      <c r="B497" s="81" t="s">
        <v>2872</v>
      </c>
      <c r="C497" s="235">
        <v>42922</v>
      </c>
      <c r="D497" s="79">
        <v>544940.31058199995</v>
      </c>
      <c r="E497" s="79">
        <v>9976.3244179999765</v>
      </c>
      <c r="F497" s="82">
        <v>5.9910014289576333E-2</v>
      </c>
      <c r="G497" s="82">
        <v>6.0109063868462299E-2</v>
      </c>
      <c r="H497" s="82">
        <v>6.038596687451657E-2</v>
      </c>
    </row>
    <row r="498" spans="2:8" customFormat="1" x14ac:dyDescent="0.2">
      <c r="B498" s="81" t="s">
        <v>2873</v>
      </c>
      <c r="C498" s="235">
        <v>42936</v>
      </c>
      <c r="D498" s="79">
        <v>1071255.3773939998</v>
      </c>
      <c r="E498" s="79">
        <v>20271.287607999966</v>
      </c>
      <c r="F498" s="82">
        <v>5.9909103790826486E-2</v>
      </c>
      <c r="G498" s="82">
        <v>6.0109063868462244E-2</v>
      </c>
      <c r="H498" s="82">
        <v>6.0380857916354794E-2</v>
      </c>
    </row>
    <row r="499" spans="2:8" customFormat="1" x14ac:dyDescent="0.2">
      <c r="B499" s="81" t="s">
        <v>2874</v>
      </c>
      <c r="C499" s="235">
        <v>42950</v>
      </c>
      <c r="D499" s="79">
        <v>733603.49050199939</v>
      </c>
      <c r="E499" s="79">
        <v>13152.159498499977</v>
      </c>
      <c r="F499" s="82">
        <v>5.9902248844513444E-2</v>
      </c>
      <c r="G499" s="82">
        <v>6.0093080020442759E-2</v>
      </c>
      <c r="H499" s="82">
        <v>6.0385966874516549E-2</v>
      </c>
    </row>
    <row r="500" spans="2:8" customFormat="1" x14ac:dyDescent="0.2">
      <c r="B500" s="81" t="s">
        <v>2875</v>
      </c>
      <c r="C500" s="235">
        <v>42964</v>
      </c>
      <c r="D500" s="79">
        <v>615802.40983700007</v>
      </c>
      <c r="E500" s="79">
        <v>10230.975163499981</v>
      </c>
      <c r="F500" s="82">
        <v>5.9910014289576319E-2</v>
      </c>
      <c r="G500" s="82">
        <v>6.0109063868462313E-2</v>
      </c>
      <c r="H500" s="82" t="s">
        <v>917</v>
      </c>
    </row>
    <row r="501" spans="2:8" customFormat="1" x14ac:dyDescent="0.2">
      <c r="B501" s="81" t="s">
        <v>3276</v>
      </c>
      <c r="C501" s="235">
        <v>42978</v>
      </c>
      <c r="D501" s="79">
        <v>520572.10106200015</v>
      </c>
      <c r="E501" s="79">
        <v>8574.5489379999799</v>
      </c>
      <c r="F501" s="82">
        <v>5.9910014289576326E-2</v>
      </c>
      <c r="G501" s="82">
        <v>6.0109063868462279E-2</v>
      </c>
      <c r="H501" s="82">
        <v>6.038596687451657E-2</v>
      </c>
    </row>
    <row r="502" spans="2:8" customFormat="1" x14ac:dyDescent="0.2">
      <c r="B502" s="81" t="s">
        <v>3277</v>
      </c>
      <c r="C502" s="235">
        <v>42992</v>
      </c>
      <c r="D502" s="79">
        <v>371820.486385</v>
      </c>
      <c r="E502" s="79">
        <v>5712.1886154999838</v>
      </c>
      <c r="F502" s="82">
        <v>5.9910014289576347E-2</v>
      </c>
      <c r="G502" s="82">
        <v>6.0109063868462279E-2</v>
      </c>
      <c r="H502" s="82">
        <v>6.038596687451657E-2</v>
      </c>
    </row>
    <row r="503" spans="2:8" customFormat="1" x14ac:dyDescent="0.2">
      <c r="B503" s="81" t="s">
        <v>3278</v>
      </c>
      <c r="C503" s="235">
        <v>43006</v>
      </c>
      <c r="D503" s="79">
        <v>472433.26165399997</v>
      </c>
      <c r="E503" s="79">
        <v>7945.2533459999813</v>
      </c>
      <c r="F503" s="82">
        <v>5.9910014289576353E-2</v>
      </c>
      <c r="G503" s="82">
        <v>6.0109063868462292E-2</v>
      </c>
      <c r="H503" s="82">
        <v>6.0273263257467652E-2</v>
      </c>
    </row>
    <row r="504" spans="2:8" customFormat="1" x14ac:dyDescent="0.2">
      <c r="B504" s="81" t="s">
        <v>3279</v>
      </c>
      <c r="C504" s="235">
        <v>43020</v>
      </c>
      <c r="D504" s="79">
        <v>801957.59672799951</v>
      </c>
      <c r="E504" s="79">
        <v>11155.453272499952</v>
      </c>
      <c r="F504" s="82">
        <v>5.991001428957643E-2</v>
      </c>
      <c r="G504" s="82">
        <v>6.0109063868462299E-2</v>
      </c>
      <c r="H504" s="82" t="s">
        <v>2855</v>
      </c>
    </row>
    <row r="505" spans="2:8" customFormat="1" x14ac:dyDescent="0.2">
      <c r="B505" s="81" t="s">
        <v>3280</v>
      </c>
      <c r="C505" s="235">
        <v>43034</v>
      </c>
      <c r="D505" s="79">
        <v>730356.8370130012</v>
      </c>
      <c r="E505" s="79">
        <v>10534.952988999958</v>
      </c>
      <c r="F505" s="82">
        <v>5.9910014289576256E-2</v>
      </c>
      <c r="G505" s="82">
        <v>6.0109063868462292E-2</v>
      </c>
      <c r="H505" s="82" t="s">
        <v>2855</v>
      </c>
    </row>
    <row r="506" spans="2:8" customFormat="1" x14ac:dyDescent="0.2">
      <c r="B506" s="81" t="s">
        <v>3281</v>
      </c>
      <c r="C506" s="235">
        <v>43048</v>
      </c>
      <c r="D506" s="79">
        <v>699642.95723400114</v>
      </c>
      <c r="E506" s="79">
        <v>10936.522765999971</v>
      </c>
      <c r="F506" s="82">
        <v>5.9910014289576298E-2</v>
      </c>
      <c r="G506" s="82">
        <v>6.0109063868462285E-2</v>
      </c>
      <c r="H506" s="82" t="s">
        <v>2855</v>
      </c>
    </row>
    <row r="507" spans="2:8" customFormat="1" x14ac:dyDescent="0.2">
      <c r="B507" s="81" t="s">
        <v>2876</v>
      </c>
      <c r="C507" s="235">
        <v>43062</v>
      </c>
      <c r="D507" s="79">
        <v>614671.61747499998</v>
      </c>
      <c r="E507" s="79">
        <v>10117.827525000002</v>
      </c>
      <c r="F507" s="82">
        <v>5.9909169117761341E-2</v>
      </c>
      <c r="G507" s="82">
        <v>6.0109063868462279E-2</v>
      </c>
      <c r="H507" s="82" t="s">
        <v>2855</v>
      </c>
    </row>
    <row r="508" spans="2:8" customFormat="1" x14ac:dyDescent="0.2">
      <c r="B508" s="81" t="s">
        <v>2877</v>
      </c>
      <c r="C508" s="235">
        <v>43076</v>
      </c>
      <c r="D508" s="79">
        <v>601480.59004999988</v>
      </c>
      <c r="E508" s="79">
        <v>9554.574950000002</v>
      </c>
      <c r="F508" s="82">
        <v>5.9910014289576284E-2</v>
      </c>
      <c r="G508" s="82">
        <v>6.0109063868462292E-2</v>
      </c>
      <c r="H508" s="82" t="s">
        <v>1584</v>
      </c>
    </row>
    <row r="509" spans="2:8" customFormat="1" x14ac:dyDescent="0.2">
      <c r="B509" s="81" t="s">
        <v>2878</v>
      </c>
      <c r="C509" s="235">
        <v>43090</v>
      </c>
      <c r="D509" s="79">
        <v>99411.389460000006</v>
      </c>
      <c r="E509" s="79">
        <v>1370.6355399999945</v>
      </c>
      <c r="F509" s="82">
        <v>5.9910014289576305E-2</v>
      </c>
      <c r="G509" s="82" t="s">
        <v>2855</v>
      </c>
      <c r="H509" s="82" t="s">
        <v>2855</v>
      </c>
    </row>
    <row r="510" spans="2:8" customFormat="1" x14ac:dyDescent="0.2">
      <c r="B510" s="81" t="s">
        <v>2879</v>
      </c>
      <c r="C510" s="235">
        <v>43104</v>
      </c>
      <c r="D510" s="79">
        <v>489034.74844800006</v>
      </c>
      <c r="E510" s="79">
        <v>6742.5715519999794</v>
      </c>
      <c r="F510" s="82">
        <v>5.9910014289576347E-2</v>
      </c>
      <c r="G510" s="82" t="s">
        <v>2855</v>
      </c>
      <c r="H510" s="82" t="s">
        <v>2855</v>
      </c>
    </row>
    <row r="511" spans="2:8" customFormat="1" x14ac:dyDescent="0.2">
      <c r="B511" s="81" t="s">
        <v>3282</v>
      </c>
      <c r="C511" s="235">
        <v>43118</v>
      </c>
      <c r="D511" s="79">
        <v>1070176.6042199999</v>
      </c>
      <c r="E511" s="79">
        <v>14755.070779999953</v>
      </c>
      <c r="F511" s="82">
        <v>5.9910014289576367E-2</v>
      </c>
      <c r="G511" s="82" t="s">
        <v>2855</v>
      </c>
      <c r="H511" s="82" t="s">
        <v>2855</v>
      </c>
    </row>
    <row r="512" spans="2:8" customFormat="1" x14ac:dyDescent="0.2">
      <c r="B512" s="81" t="s">
        <v>3283</v>
      </c>
      <c r="C512" s="235">
        <v>43132</v>
      </c>
      <c r="D512" s="79">
        <v>1153581.2253940008</v>
      </c>
      <c r="E512" s="79">
        <v>16464.994605999997</v>
      </c>
      <c r="F512" s="82">
        <v>6.2017560174018237E-2</v>
      </c>
      <c r="G512" s="82" t="s">
        <v>2855</v>
      </c>
      <c r="H512" s="82" t="s">
        <v>2855</v>
      </c>
    </row>
    <row r="513" spans="2:8" customFormat="1" x14ac:dyDescent="0.2">
      <c r="B513" s="81" t="s">
        <v>3284</v>
      </c>
      <c r="C513" s="235">
        <v>43146</v>
      </c>
      <c r="D513" s="79">
        <v>1085835.2182980003</v>
      </c>
      <c r="E513" s="79">
        <v>15529.086702000002</v>
      </c>
      <c r="F513" s="82">
        <v>6.2143471645684296E-2</v>
      </c>
      <c r="G513" s="82" t="s">
        <v>1584</v>
      </c>
      <c r="H513" s="82" t="s">
        <v>2855</v>
      </c>
    </row>
    <row r="514" spans="2:8" customFormat="1" x14ac:dyDescent="0.2">
      <c r="B514" s="81" t="s">
        <v>3285</v>
      </c>
      <c r="C514" s="235">
        <v>43160</v>
      </c>
      <c r="D514" s="79">
        <v>284254.04241499992</v>
      </c>
      <c r="E514" s="79">
        <v>4076.5375849999991</v>
      </c>
      <c r="F514" s="82">
        <v>6.232206457027209E-2</v>
      </c>
      <c r="G514" s="82" t="s">
        <v>1584</v>
      </c>
      <c r="H514" s="82" t="s">
        <v>2855</v>
      </c>
    </row>
    <row r="515" spans="2:8" customFormat="1" x14ac:dyDescent="0.2">
      <c r="B515" s="81" t="s">
        <v>3286</v>
      </c>
      <c r="C515" s="235">
        <v>43174</v>
      </c>
      <c r="D515" s="79">
        <v>53340.793295000003</v>
      </c>
      <c r="E515" s="79">
        <v>768.33170499999949</v>
      </c>
      <c r="F515" s="82">
        <v>6.2589307959560761E-2</v>
      </c>
      <c r="G515" s="82" t="s">
        <v>1584</v>
      </c>
      <c r="H515" s="82" t="s">
        <v>1584</v>
      </c>
    </row>
    <row r="516" spans="2:8" customFormat="1" x14ac:dyDescent="0.2">
      <c r="B516" s="81" t="s">
        <v>3287</v>
      </c>
      <c r="C516" s="235">
        <v>43188</v>
      </c>
      <c r="D516" s="79">
        <v>19866.083121</v>
      </c>
      <c r="E516" s="79">
        <v>286.161879</v>
      </c>
      <c r="F516" s="82">
        <v>6.2591175646562205E-2</v>
      </c>
      <c r="G516" s="82" t="s">
        <v>2855</v>
      </c>
      <c r="H516" s="82" t="s">
        <v>2855</v>
      </c>
    </row>
    <row r="517" spans="2:8" customFormat="1" x14ac:dyDescent="0.2">
      <c r="B517" s="81" t="s">
        <v>3288</v>
      </c>
      <c r="C517" s="235">
        <v>43202</v>
      </c>
      <c r="D517" s="79">
        <v>1896815.8557599997</v>
      </c>
      <c r="E517" s="79">
        <v>27241.914239999951</v>
      </c>
      <c r="F517" s="82">
        <v>6.2181143383504674E-2</v>
      </c>
      <c r="G517" s="82">
        <v>6.3518705579986776E-2</v>
      </c>
      <c r="H517" s="82" t="s">
        <v>2855</v>
      </c>
    </row>
    <row r="518" spans="2:8" customFormat="1" x14ac:dyDescent="0.2">
      <c r="B518" s="81" t="s">
        <v>3289</v>
      </c>
      <c r="C518" s="235">
        <v>43216</v>
      </c>
      <c r="D518" s="79">
        <v>1476996.0331811006</v>
      </c>
      <c r="E518" s="79">
        <v>22225.806818899968</v>
      </c>
      <c r="F518" s="82">
        <v>6.2368503832656887E-2</v>
      </c>
      <c r="G518" s="82">
        <v>6.3495760624691935E-2</v>
      </c>
      <c r="H518" s="82" t="s">
        <v>2855</v>
      </c>
    </row>
    <row r="519" spans="2:8" customFormat="1" x14ac:dyDescent="0.2">
      <c r="B519" s="81" t="s">
        <v>3290</v>
      </c>
      <c r="C519" s="235">
        <v>43230</v>
      </c>
      <c r="D519" s="79">
        <v>494319.84259400016</v>
      </c>
      <c r="E519" s="79">
        <v>7173.0374060000022</v>
      </c>
      <c r="F519" s="82">
        <v>6.2556231674451901E-2</v>
      </c>
      <c r="G519" s="82">
        <v>6.3518705579986776E-2</v>
      </c>
      <c r="H519" s="82" t="s">
        <v>2855</v>
      </c>
    </row>
    <row r="520" spans="2:8" customFormat="1" x14ac:dyDescent="0.2">
      <c r="B520" s="81" t="s">
        <v>2880</v>
      </c>
      <c r="C520" s="235">
        <v>43244</v>
      </c>
      <c r="D520" s="79">
        <v>11986.183374</v>
      </c>
      <c r="E520" s="79">
        <v>172.64162599999995</v>
      </c>
      <c r="F520" s="82">
        <v>6.2584741160699231E-2</v>
      </c>
      <c r="G520" s="82" t="s">
        <v>2855</v>
      </c>
      <c r="H520" s="82" t="s">
        <v>2855</v>
      </c>
    </row>
    <row r="521" spans="2:8" customFormat="1" x14ac:dyDescent="0.2">
      <c r="B521" s="81" t="s">
        <v>3291</v>
      </c>
      <c r="C521" s="235">
        <v>43258</v>
      </c>
      <c r="D521" s="79">
        <v>1313805.0239089993</v>
      </c>
      <c r="E521" s="79">
        <v>20362.331091</v>
      </c>
      <c r="F521" s="82">
        <v>6.720660388811299E-2</v>
      </c>
      <c r="G521" s="82">
        <v>6.8321845862593433E-2</v>
      </c>
      <c r="H521" s="82" t="s">
        <v>2855</v>
      </c>
    </row>
    <row r="522" spans="2:8" customFormat="1" x14ac:dyDescent="0.2">
      <c r="B522" s="81" t="s">
        <v>3292</v>
      </c>
      <c r="C522" s="235">
        <v>43272</v>
      </c>
      <c r="D522" s="79">
        <v>56469.1102904</v>
      </c>
      <c r="E522" s="79">
        <v>878.44470960000251</v>
      </c>
      <c r="F522" s="82">
        <v>6.7595283272151432E-2</v>
      </c>
      <c r="G522" s="82" t="s">
        <v>1584</v>
      </c>
      <c r="H522" s="82" t="s">
        <v>2855</v>
      </c>
    </row>
    <row r="523" spans="2:8" customFormat="1" x14ac:dyDescent="0.2">
      <c r="B523" s="81" t="s">
        <v>3293</v>
      </c>
      <c r="C523" s="235">
        <v>43286</v>
      </c>
      <c r="D523" s="79">
        <v>351731.46846617968</v>
      </c>
      <c r="E523" s="79">
        <v>5469.9765338200141</v>
      </c>
      <c r="F523" s="82">
        <v>6.757539212142108E-2</v>
      </c>
      <c r="G523" s="82" t="s">
        <v>2855</v>
      </c>
      <c r="H523" s="82" t="s">
        <v>2855</v>
      </c>
    </row>
    <row r="524" spans="2:8" customFormat="1" x14ac:dyDescent="0.2">
      <c r="B524" s="81" t="s">
        <v>3294</v>
      </c>
      <c r="C524" s="235">
        <v>43300</v>
      </c>
      <c r="D524" s="79">
        <v>3181189.8845270802</v>
      </c>
      <c r="E524" s="79">
        <v>56550.375472919957</v>
      </c>
      <c r="F524" s="82">
        <v>7.7212866614050052E-2</v>
      </c>
      <c r="G524" s="82">
        <v>7.8525888443587349E-2</v>
      </c>
      <c r="H524" s="82" t="s">
        <v>2855</v>
      </c>
    </row>
    <row r="525" spans="2:8" customFormat="1" x14ac:dyDescent="0.2">
      <c r="B525" s="81" t="s">
        <v>3295</v>
      </c>
      <c r="C525" s="235">
        <v>43314</v>
      </c>
      <c r="D525" s="79">
        <v>933801.87372962025</v>
      </c>
      <c r="E525" s="79">
        <v>16646.316270380026</v>
      </c>
      <c r="F525" s="82">
        <v>7.7459930324841955E-2</v>
      </c>
      <c r="G525" s="82" t="s">
        <v>2855</v>
      </c>
      <c r="H525" s="82" t="s">
        <v>2855</v>
      </c>
    </row>
    <row r="526" spans="2:8" customFormat="1" x14ac:dyDescent="0.2">
      <c r="B526" s="81" t="s">
        <v>3296</v>
      </c>
      <c r="C526" s="235">
        <v>43328</v>
      </c>
      <c r="D526" s="79">
        <v>48348.023320999993</v>
      </c>
      <c r="E526" s="79">
        <v>860.2416790000035</v>
      </c>
      <c r="F526" s="82">
        <v>7.7313172284384848E-2</v>
      </c>
      <c r="G526" s="82" t="s">
        <v>2855</v>
      </c>
      <c r="H526" s="82" t="s">
        <v>2855</v>
      </c>
    </row>
    <row r="527" spans="2:8" customFormat="1" x14ac:dyDescent="0.2">
      <c r="B527" s="81" t="s">
        <v>2881</v>
      </c>
      <c r="C527" s="235">
        <v>43342</v>
      </c>
      <c r="D527" s="79">
        <v>49624.113112999992</v>
      </c>
      <c r="E527" s="79">
        <v>885.07188700000199</v>
      </c>
      <c r="F527" s="82">
        <v>7.7499551190293531E-2</v>
      </c>
      <c r="G527" s="82" t="s">
        <v>2855</v>
      </c>
      <c r="H527" s="82" t="s">
        <v>2855</v>
      </c>
    </row>
    <row r="528" spans="2:8" customFormat="1" x14ac:dyDescent="0.2">
      <c r="B528" s="81" t="s">
        <v>2882</v>
      </c>
      <c r="C528" s="235">
        <v>43356</v>
      </c>
      <c r="D528" s="79">
        <v>31619.627654249995</v>
      </c>
      <c r="E528" s="79">
        <v>563.95234575000177</v>
      </c>
      <c r="F528" s="82">
        <v>7.7499542096008345E-2</v>
      </c>
      <c r="G528" s="82" t="s">
        <v>2855</v>
      </c>
      <c r="H528" s="82" t="s">
        <v>2855</v>
      </c>
    </row>
    <row r="529" spans="2:8" customFormat="1" x14ac:dyDescent="0.2">
      <c r="B529" s="81" t="s">
        <v>2883</v>
      </c>
      <c r="C529" s="235">
        <v>43370</v>
      </c>
      <c r="D529" s="79">
        <v>9557.8260819999996</v>
      </c>
      <c r="E529" s="79">
        <v>170.46891800000006</v>
      </c>
      <c r="F529" s="82">
        <v>7.7499633215696015E-2</v>
      </c>
      <c r="G529" s="82" t="s">
        <v>2855</v>
      </c>
      <c r="H529" s="82" t="s">
        <v>2855</v>
      </c>
    </row>
    <row r="530" spans="2:8" customFormat="1" x14ac:dyDescent="0.2">
      <c r="B530" s="81" t="s">
        <v>2884</v>
      </c>
      <c r="C530" s="235">
        <v>43384</v>
      </c>
      <c r="D530" s="79">
        <v>2669897.5768437735</v>
      </c>
      <c r="E530" s="79">
        <v>53778.973156225016</v>
      </c>
      <c r="F530" s="82">
        <v>8.7403901388694472E-2</v>
      </c>
      <c r="G530" s="82">
        <v>8.824049030598341E-2</v>
      </c>
      <c r="H530" s="82" t="s">
        <v>2855</v>
      </c>
    </row>
    <row r="531" spans="2:8" customFormat="1" x14ac:dyDescent="0.2">
      <c r="B531" s="81" t="s">
        <v>3297</v>
      </c>
      <c r="C531" s="235">
        <v>43398</v>
      </c>
      <c r="D531" s="79">
        <v>587988.03717200004</v>
      </c>
      <c r="E531" s="79">
        <v>11896.952827999989</v>
      </c>
      <c r="F531" s="82">
        <v>8.7918627481732126E-2</v>
      </c>
      <c r="G531" s="82" t="s">
        <v>2855</v>
      </c>
      <c r="H531" s="82" t="s">
        <v>2855</v>
      </c>
    </row>
    <row r="532" spans="2:8" customFormat="1" x14ac:dyDescent="0.2">
      <c r="B532" s="81" t="s">
        <v>3298</v>
      </c>
      <c r="C532" s="235">
        <v>43412</v>
      </c>
      <c r="D532" s="79">
        <v>11330.977991199999</v>
      </c>
      <c r="E532" s="79">
        <v>229.42700880000007</v>
      </c>
      <c r="F532" s="82">
        <v>8.7980012992891585E-2</v>
      </c>
      <c r="G532" s="82" t="s">
        <v>2855</v>
      </c>
      <c r="H532" s="82" t="s">
        <v>2855</v>
      </c>
    </row>
    <row r="533" spans="2:8" customFormat="1" x14ac:dyDescent="0.2">
      <c r="B533" s="81" t="s">
        <v>3299</v>
      </c>
      <c r="C533" s="235">
        <v>43426</v>
      </c>
      <c r="D533" s="79">
        <v>7447.4013560000003</v>
      </c>
      <c r="E533" s="79">
        <v>150.79364400000003</v>
      </c>
      <c r="F533" s="82">
        <v>8.798084746802845E-2</v>
      </c>
      <c r="G533" s="82" t="s">
        <v>1584</v>
      </c>
      <c r="H533" s="82" t="s">
        <v>2855</v>
      </c>
    </row>
    <row r="534" spans="2:8" customFormat="1" x14ac:dyDescent="0.2">
      <c r="B534" s="81" t="s">
        <v>3300</v>
      </c>
      <c r="C534" s="235">
        <v>43440</v>
      </c>
      <c r="D534" s="79">
        <v>2016518.1407321985</v>
      </c>
      <c r="E534" s="79">
        <v>47665.099267800026</v>
      </c>
      <c r="F534" s="82">
        <v>0.10266957095040075</v>
      </c>
      <c r="G534" s="82">
        <v>0.10349884886520265</v>
      </c>
      <c r="H534" s="82" t="s">
        <v>2855</v>
      </c>
    </row>
    <row r="535" spans="2:8" customFormat="1" x14ac:dyDescent="0.2">
      <c r="B535" s="81" t="s">
        <v>3301</v>
      </c>
      <c r="C535" s="235">
        <v>43454</v>
      </c>
      <c r="D535" s="79">
        <v>23974.694916</v>
      </c>
      <c r="E535" s="79">
        <v>568.11508400000002</v>
      </c>
      <c r="F535" s="82">
        <v>0.10296648290164667</v>
      </c>
      <c r="G535" s="82" t="s">
        <v>1584</v>
      </c>
      <c r="H535" s="82" t="s">
        <v>2855</v>
      </c>
    </row>
    <row r="536" spans="2:8" customFormat="1" x14ac:dyDescent="0.2">
      <c r="B536" s="81" t="s">
        <v>3302</v>
      </c>
      <c r="C536" s="235">
        <v>43468</v>
      </c>
      <c r="D536" s="79">
        <v>577246.82564279961</v>
      </c>
      <c r="E536" s="79">
        <v>13683.604357200029</v>
      </c>
      <c r="F536" s="82">
        <v>0.10300363616965834</v>
      </c>
      <c r="G536" s="82" t="s">
        <v>2855</v>
      </c>
      <c r="H536" s="82" t="s">
        <v>2855</v>
      </c>
    </row>
    <row r="537" spans="2:8" customFormat="1" x14ac:dyDescent="0.2">
      <c r="B537" s="81" t="s">
        <v>2885</v>
      </c>
      <c r="C537" s="235">
        <v>43482</v>
      </c>
      <c r="D537" s="79">
        <v>273520.19136939995</v>
      </c>
      <c r="E537" s="79">
        <v>6484.3036306000049</v>
      </c>
      <c r="F537" s="82">
        <v>0.10301188276054705</v>
      </c>
      <c r="G537" s="82" t="s">
        <v>2855</v>
      </c>
      <c r="H537" s="82" t="s">
        <v>2855</v>
      </c>
    </row>
    <row r="538" spans="2:8" customFormat="1" x14ac:dyDescent="0.2">
      <c r="B538" s="81" t="s">
        <v>2886</v>
      </c>
      <c r="C538" s="235">
        <v>43496</v>
      </c>
      <c r="D538" s="79">
        <v>111356.78358940005</v>
      </c>
      <c r="E538" s="79">
        <v>2639.8614106000018</v>
      </c>
      <c r="F538" s="82">
        <v>0.10300983683061062</v>
      </c>
      <c r="G538" s="82" t="s">
        <v>1584</v>
      </c>
      <c r="H538" s="82" t="s">
        <v>2855</v>
      </c>
    </row>
    <row r="539" spans="2:8" customFormat="1" x14ac:dyDescent="0.2">
      <c r="B539" s="81" t="s">
        <v>2887</v>
      </c>
      <c r="C539" s="235">
        <v>43510</v>
      </c>
      <c r="D539" s="79">
        <v>2127279.6548110014</v>
      </c>
      <c r="E539" s="79">
        <v>51581.330189000088</v>
      </c>
      <c r="F539" s="82">
        <v>0.10527818062285131</v>
      </c>
      <c r="G539" s="82">
        <v>0.10595285087240627</v>
      </c>
      <c r="H539" s="82" t="s">
        <v>2855</v>
      </c>
    </row>
    <row r="540" spans="2:8" customFormat="1" x14ac:dyDescent="0.2">
      <c r="B540" s="81" t="s">
        <v>2888</v>
      </c>
      <c r="C540" s="235">
        <v>43524</v>
      </c>
      <c r="D540" s="79">
        <v>488795.19096919964</v>
      </c>
      <c r="E540" s="79">
        <v>11867.419030800023</v>
      </c>
      <c r="F540" s="82">
        <v>0.10549780062270742</v>
      </c>
      <c r="G540" s="82" t="s">
        <v>2855</v>
      </c>
      <c r="H540" s="82" t="s">
        <v>2855</v>
      </c>
    </row>
    <row r="541" spans="2:8" customFormat="1" x14ac:dyDescent="0.2">
      <c r="B541" s="81" t="s">
        <v>3303</v>
      </c>
      <c r="C541" s="235">
        <v>43538</v>
      </c>
      <c r="D541" s="79">
        <v>14002.025916599998</v>
      </c>
      <c r="E541" s="79">
        <v>339.93408340000019</v>
      </c>
      <c r="F541" s="82">
        <v>0.10549225419371464</v>
      </c>
      <c r="G541" s="82" t="s">
        <v>2855</v>
      </c>
      <c r="H541" s="82" t="s">
        <v>2855</v>
      </c>
    </row>
    <row r="542" spans="2:8" customFormat="1" x14ac:dyDescent="0.2">
      <c r="B542" s="81" t="s">
        <v>3304</v>
      </c>
      <c r="C542" s="235">
        <v>43552</v>
      </c>
      <c r="D542" s="79">
        <v>11517.9333718</v>
      </c>
      <c r="E542" s="79">
        <v>279.45662820000001</v>
      </c>
      <c r="F542" s="82">
        <v>0.10542799701389977</v>
      </c>
      <c r="G542" s="82" t="s">
        <v>2855</v>
      </c>
      <c r="H542" s="82" t="s">
        <v>2855</v>
      </c>
    </row>
    <row r="543" spans="2:8" customFormat="1" x14ac:dyDescent="0.2">
      <c r="B543" s="81" t="s">
        <v>3305</v>
      </c>
      <c r="C543" s="235">
        <v>43566</v>
      </c>
      <c r="D543" s="79">
        <v>444602.76167550014</v>
      </c>
      <c r="E543" s="79">
        <v>11270.058324500002</v>
      </c>
      <c r="F543" s="82">
        <v>0.10997188212573851</v>
      </c>
      <c r="G543" s="82">
        <v>0.11089902077660613</v>
      </c>
      <c r="H543" s="82" t="s">
        <v>2855</v>
      </c>
    </row>
    <row r="544" spans="2:8" customFormat="1" x14ac:dyDescent="0.2">
      <c r="B544" s="81" t="s">
        <v>3306</v>
      </c>
      <c r="C544" s="235">
        <v>43580</v>
      </c>
      <c r="D544" s="79">
        <v>622809.95896400011</v>
      </c>
      <c r="E544" s="79">
        <v>15695.296035999987</v>
      </c>
      <c r="F544" s="82">
        <v>0.10950345933685265</v>
      </c>
      <c r="G544" s="82" t="s">
        <v>1584</v>
      </c>
      <c r="H544" s="82" t="s">
        <v>2855</v>
      </c>
    </row>
    <row r="545" spans="2:8" customFormat="1" x14ac:dyDescent="0.2">
      <c r="B545" s="81" t="s">
        <v>3307</v>
      </c>
      <c r="C545" s="235">
        <v>43594</v>
      </c>
      <c r="D545" s="79">
        <v>588389.62785160041</v>
      </c>
      <c r="E545" s="79">
        <v>14896.622148399998</v>
      </c>
      <c r="F545" s="82">
        <v>0.11001137048920706</v>
      </c>
      <c r="G545" s="82" t="s">
        <v>2855</v>
      </c>
      <c r="H545" s="82" t="s">
        <v>2855</v>
      </c>
    </row>
    <row r="546" spans="2:8" customFormat="1" x14ac:dyDescent="0.2">
      <c r="B546" s="81" t="s">
        <v>3308</v>
      </c>
      <c r="C546" s="235">
        <v>43608</v>
      </c>
      <c r="D546" s="79">
        <v>3139518.970344739</v>
      </c>
      <c r="E546" s="79">
        <v>90911.904655260034</v>
      </c>
      <c r="F546" s="82">
        <v>0.12574702448666567</v>
      </c>
      <c r="G546" s="82">
        <v>0.12695782999932076</v>
      </c>
      <c r="H546" s="82" t="s">
        <v>2855</v>
      </c>
    </row>
    <row r="547" spans="2:8" customFormat="1" x14ac:dyDescent="0.2">
      <c r="B547" s="81" t="s">
        <v>2889</v>
      </c>
      <c r="C547" s="235">
        <v>43626</v>
      </c>
      <c r="D547" s="79">
        <v>108283.64660799998</v>
      </c>
      <c r="E547" s="79">
        <v>3069.9333919999981</v>
      </c>
      <c r="F547" s="82">
        <v>0.12745290192180542</v>
      </c>
      <c r="G547" s="82" t="s">
        <v>2855</v>
      </c>
      <c r="H547" s="82">
        <v>0.13149978259581602</v>
      </c>
    </row>
    <row r="548" spans="2:8" customFormat="1" x14ac:dyDescent="0.2">
      <c r="B548" s="81" t="s">
        <v>2890</v>
      </c>
      <c r="C548" s="235">
        <v>43636</v>
      </c>
      <c r="D548" s="79">
        <v>26627.278265000001</v>
      </c>
      <c r="E548" s="79">
        <v>780.57673499999987</v>
      </c>
      <c r="F548" s="82">
        <v>0.12738138589712178</v>
      </c>
      <c r="G548" s="82" t="s">
        <v>1584</v>
      </c>
      <c r="H548" s="82" t="s">
        <v>1584</v>
      </c>
    </row>
    <row r="549" spans="2:8" customFormat="1" x14ac:dyDescent="0.2">
      <c r="B549" s="81" t="s">
        <v>3309</v>
      </c>
      <c r="C549" s="235">
        <v>43650</v>
      </c>
      <c r="D549" s="79">
        <v>110868.72772810006</v>
      </c>
      <c r="E549" s="79">
        <v>3251.1472718999944</v>
      </c>
      <c r="F549" s="82">
        <v>0.12742095619796806</v>
      </c>
      <c r="G549" s="82" t="s">
        <v>2855</v>
      </c>
      <c r="H549" s="82" t="s">
        <v>1584</v>
      </c>
    </row>
    <row r="550" spans="2:8" customFormat="1" x14ac:dyDescent="0.2">
      <c r="B550" s="81" t="s">
        <v>2891</v>
      </c>
      <c r="C550" s="235">
        <v>43664</v>
      </c>
      <c r="D550" s="79">
        <v>2235099.5298557198</v>
      </c>
      <c r="E550" s="79">
        <v>86079.055144279933</v>
      </c>
      <c r="F550" s="82">
        <v>0.1366279919509803</v>
      </c>
      <c r="G550" s="82">
        <v>0.13847941383285323</v>
      </c>
      <c r="H550" s="82">
        <v>0.14016678952759223</v>
      </c>
    </row>
    <row r="551" spans="2:8" customFormat="1" x14ac:dyDescent="0.2">
      <c r="B551" s="81" t="s">
        <v>3310</v>
      </c>
      <c r="C551" s="235">
        <v>43678</v>
      </c>
      <c r="D551" s="79">
        <v>875139.74532133085</v>
      </c>
      <c r="E551" s="79">
        <v>33941.649678670037</v>
      </c>
      <c r="F551" s="82">
        <v>0.13745666638830098</v>
      </c>
      <c r="G551" s="82">
        <v>0.13949769438283552</v>
      </c>
      <c r="H551" s="82">
        <v>0.14155720104453104</v>
      </c>
    </row>
    <row r="552" spans="2:8" customFormat="1" x14ac:dyDescent="0.2">
      <c r="B552" s="81" t="s">
        <v>3311</v>
      </c>
      <c r="C552" s="235">
        <v>43692</v>
      </c>
      <c r="D552" s="79">
        <v>1228875.8457814003</v>
      </c>
      <c r="E552" s="79">
        <v>47948.424218599976</v>
      </c>
      <c r="F552" s="82">
        <v>0.1374829707495735</v>
      </c>
      <c r="G552" s="82">
        <v>0.1393886606881504</v>
      </c>
      <c r="H552" s="82">
        <v>0.14216899854933224</v>
      </c>
    </row>
    <row r="553" spans="2:8" customFormat="1" x14ac:dyDescent="0.2">
      <c r="B553" s="81" t="s">
        <v>3312</v>
      </c>
      <c r="C553" s="235">
        <v>43706</v>
      </c>
      <c r="D553" s="79">
        <v>700511.29940284975</v>
      </c>
      <c r="E553" s="79">
        <v>80429.115597150027</v>
      </c>
      <c r="F553" s="82">
        <v>0.13748950496596321</v>
      </c>
      <c r="G553" s="82">
        <v>0.1393987580938722</v>
      </c>
      <c r="H553" s="82">
        <v>0.14188031761599754</v>
      </c>
    </row>
    <row r="554" spans="2:8" customFormat="1" x14ac:dyDescent="0.2">
      <c r="B554" s="81" t="s">
        <v>3313</v>
      </c>
      <c r="C554" s="235">
        <v>43720</v>
      </c>
      <c r="D554" s="79">
        <v>461373.33923444996</v>
      </c>
      <c r="E554" s="79">
        <v>51395.580765550025</v>
      </c>
      <c r="F554" s="82">
        <v>0.1373611682708904</v>
      </c>
      <c r="G554" s="82">
        <v>0.13906414493941069</v>
      </c>
      <c r="H554" s="82">
        <v>0.13831209237513165</v>
      </c>
    </row>
    <row r="555" spans="2:8" customFormat="1" x14ac:dyDescent="0.2">
      <c r="B555" s="81" t="s">
        <v>3314</v>
      </c>
      <c r="C555" s="235">
        <v>43734</v>
      </c>
      <c r="D555" s="79">
        <v>512338.72637388477</v>
      </c>
      <c r="E555" s="79">
        <v>55415.263626114996</v>
      </c>
      <c r="F555" s="82">
        <v>0.13717909934550443</v>
      </c>
      <c r="G555" s="82">
        <v>0.13829019596574782</v>
      </c>
      <c r="H555" s="82">
        <v>0.13765143889520534</v>
      </c>
    </row>
    <row r="556" spans="2:8" customFormat="1" x14ac:dyDescent="0.2">
      <c r="B556" s="81" t="s">
        <v>3315</v>
      </c>
      <c r="C556" s="235">
        <v>43748</v>
      </c>
      <c r="D556" s="79">
        <v>810672.80423500005</v>
      </c>
      <c r="E556" s="79">
        <v>72876.180764999997</v>
      </c>
      <c r="F556" s="82">
        <v>0.1363905630956217</v>
      </c>
      <c r="G556" s="82">
        <v>0.13554949571668024</v>
      </c>
      <c r="H556" s="82">
        <v>0.13427159897313828</v>
      </c>
    </row>
    <row r="557" spans="2:8" customFormat="1" x14ac:dyDescent="0.2">
      <c r="B557" s="81" t="s">
        <v>2892</v>
      </c>
      <c r="C557" s="235">
        <v>43762</v>
      </c>
      <c r="D557" s="79">
        <v>621977.41850889986</v>
      </c>
      <c r="E557" s="79">
        <v>48640.416491099997</v>
      </c>
      <c r="F557" s="82">
        <v>0.13250405405165672</v>
      </c>
      <c r="G557" s="82">
        <v>0.13246820071454982</v>
      </c>
      <c r="H557" s="82">
        <v>0.12740495009291061</v>
      </c>
    </row>
    <row r="558" spans="2:8" customFormat="1" x14ac:dyDescent="0.2">
      <c r="B558" s="81" t="s">
        <v>2893</v>
      </c>
      <c r="C558" s="235">
        <v>43776</v>
      </c>
      <c r="D558" s="79">
        <v>844161.52699030004</v>
      </c>
      <c r="E558" s="79">
        <v>43636.973009699999</v>
      </c>
      <c r="F558" s="82">
        <v>0.13170258701928558</v>
      </c>
      <c r="G558" s="82">
        <v>0.13209718698425685</v>
      </c>
      <c r="H558" s="82">
        <v>0.12712653996449846</v>
      </c>
    </row>
    <row r="559" spans="2:8" customFormat="1" x14ac:dyDescent="0.2">
      <c r="B559" s="81" t="s">
        <v>2894</v>
      </c>
      <c r="C559" s="235">
        <v>43790</v>
      </c>
      <c r="D559" s="79">
        <v>243809.36280324004</v>
      </c>
      <c r="E559" s="79">
        <v>12217.692196760005</v>
      </c>
      <c r="F559" s="82">
        <v>0.13460770775543673</v>
      </c>
      <c r="G559" s="82">
        <v>0.13276643884294959</v>
      </c>
      <c r="H559" s="82">
        <v>0.13036478542847738</v>
      </c>
    </row>
    <row r="560" spans="2:8" customFormat="1" x14ac:dyDescent="0.2">
      <c r="B560" s="81" t="s">
        <v>2895</v>
      </c>
      <c r="C560" s="235">
        <v>43804</v>
      </c>
      <c r="D560" s="79">
        <v>370327.79614470009</v>
      </c>
      <c r="E560" s="79">
        <v>28116.013855299992</v>
      </c>
      <c r="F560" s="82">
        <v>0.13512072242112513</v>
      </c>
      <c r="G560" s="82">
        <v>0.13288816621993021</v>
      </c>
      <c r="H560" s="82">
        <v>0.13064478222907638</v>
      </c>
    </row>
    <row r="561" spans="2:8" customFormat="1" x14ac:dyDescent="0.2">
      <c r="B561" s="81" t="s">
        <v>3316</v>
      </c>
      <c r="C561" s="235">
        <v>43818</v>
      </c>
      <c r="D561" s="79">
        <v>449271.43300769996</v>
      </c>
      <c r="E561" s="79">
        <v>34949.751992299993</v>
      </c>
      <c r="F561" s="82">
        <v>0.13454939363018095</v>
      </c>
      <c r="G561" s="82">
        <v>0.13267780158309761</v>
      </c>
      <c r="H561" s="82">
        <v>0.13022042979680351</v>
      </c>
    </row>
    <row r="562" spans="2:8" customFormat="1" x14ac:dyDescent="0.2">
      <c r="B562" s="81" t="s">
        <v>3317</v>
      </c>
      <c r="C562" s="235">
        <v>43832</v>
      </c>
      <c r="D562" s="79">
        <v>469254.6053424601</v>
      </c>
      <c r="E562" s="79">
        <v>22761.574657539997</v>
      </c>
      <c r="F562" s="82">
        <v>0.13446237394873978</v>
      </c>
      <c r="G562" s="82">
        <v>0.13287513352874664</v>
      </c>
      <c r="H562" s="82">
        <v>0.13106815321571505</v>
      </c>
    </row>
    <row r="563" spans="2:8" customFormat="1" x14ac:dyDescent="0.2">
      <c r="B563" s="81" t="s">
        <v>3318</v>
      </c>
      <c r="C563" s="235">
        <v>43846</v>
      </c>
      <c r="D563" s="79">
        <v>308955.36256837501</v>
      </c>
      <c r="E563" s="79">
        <v>18148.582431624996</v>
      </c>
      <c r="F563" s="82">
        <v>0.13443779310898635</v>
      </c>
      <c r="G563" s="82">
        <v>0.1320508108880486</v>
      </c>
      <c r="H563" s="82">
        <v>0.1307950263191611</v>
      </c>
    </row>
    <row r="564" spans="2:8" customFormat="1" x14ac:dyDescent="0.2">
      <c r="B564" s="81" t="s">
        <v>3319</v>
      </c>
      <c r="C564" s="235">
        <v>43860</v>
      </c>
      <c r="D564" s="79">
        <v>604511.89655920002</v>
      </c>
      <c r="E564" s="79">
        <v>29062.73344080001</v>
      </c>
      <c r="F564" s="82">
        <v>0.13388529765743193</v>
      </c>
      <c r="G564" s="82">
        <v>0.13235143810815378</v>
      </c>
      <c r="H564" s="82">
        <v>0.13115754781457997</v>
      </c>
    </row>
    <row r="565" spans="2:8" customFormat="1" x14ac:dyDescent="0.2">
      <c r="B565" s="81" t="s">
        <v>3320</v>
      </c>
      <c r="C565" s="235">
        <v>43874</v>
      </c>
      <c r="D565" s="79">
        <v>272722.96102852997</v>
      </c>
      <c r="E565" s="79">
        <v>20440.98897147</v>
      </c>
      <c r="F565" s="82">
        <v>0.1340217420902739</v>
      </c>
      <c r="G565" s="82">
        <v>0.13299934824566234</v>
      </c>
      <c r="H565" s="82">
        <v>0.13394975738352285</v>
      </c>
    </row>
    <row r="566" spans="2:8" customFormat="1" x14ac:dyDescent="0.2">
      <c r="B566" s="81" t="s">
        <v>3321</v>
      </c>
      <c r="C566" s="235">
        <v>43888</v>
      </c>
      <c r="D566" s="79">
        <v>414121.93379613</v>
      </c>
      <c r="E566" s="79">
        <v>36136.686203870013</v>
      </c>
      <c r="F566" s="82">
        <v>0.13381143170690901</v>
      </c>
      <c r="G566" s="82">
        <v>0.13340075873471219</v>
      </c>
      <c r="H566" s="82">
        <v>0.13289839571294054</v>
      </c>
    </row>
    <row r="567" spans="2:8" customFormat="1" x14ac:dyDescent="0.2">
      <c r="B567" s="81" t="s">
        <v>2896</v>
      </c>
      <c r="C567" s="235">
        <v>43902</v>
      </c>
      <c r="D567" s="79">
        <v>354315.35071500001</v>
      </c>
      <c r="E567" s="79">
        <v>22443.104285000001</v>
      </c>
      <c r="F567" s="82">
        <v>0.12688656984791952</v>
      </c>
      <c r="G567" s="82">
        <v>0.12478823800996978</v>
      </c>
      <c r="H567" s="82">
        <v>0.11978626920739952</v>
      </c>
    </row>
    <row r="568" spans="2:8" customFormat="1" x14ac:dyDescent="0.2">
      <c r="B568" s="81" t="s">
        <v>2897</v>
      </c>
      <c r="C568" s="235">
        <v>43916</v>
      </c>
      <c r="D568" s="79">
        <v>554246.5354262999</v>
      </c>
      <c r="E568" s="79">
        <v>31220.179573700003</v>
      </c>
      <c r="F568" s="82">
        <v>0.11217397455591617</v>
      </c>
      <c r="G568" s="82">
        <v>0.11189470879191882</v>
      </c>
      <c r="H568" s="82">
        <v>0.10670627898291248</v>
      </c>
    </row>
    <row r="569" spans="2:8" customFormat="1" x14ac:dyDescent="0.2">
      <c r="B569" s="81" t="s">
        <v>2898</v>
      </c>
      <c r="C569" s="235">
        <v>43930</v>
      </c>
      <c r="D569" s="79">
        <v>518068.93818499998</v>
      </c>
      <c r="E569" s="79">
        <v>28262.676814999999</v>
      </c>
      <c r="F569" s="82">
        <v>0.10804886962532463</v>
      </c>
      <c r="G569" s="82">
        <v>0.10256993964507405</v>
      </c>
      <c r="H569" s="82">
        <v>9.5674399318338099E-2</v>
      </c>
    </row>
    <row r="570" spans="2:8" customFormat="1" x14ac:dyDescent="0.2">
      <c r="B570" s="81" t="s">
        <v>2899</v>
      </c>
      <c r="C570" s="235">
        <v>43944</v>
      </c>
      <c r="D570" s="79">
        <v>484147.611011</v>
      </c>
      <c r="E570" s="79">
        <v>20216.028989000002</v>
      </c>
      <c r="F570" s="82">
        <v>8.2140052823692855E-2</v>
      </c>
      <c r="G570" s="82">
        <v>7.8829228052170949E-2</v>
      </c>
      <c r="H570" s="82">
        <v>7.3216429494201901E-2</v>
      </c>
    </row>
    <row r="571" spans="2:8" customFormat="1" x14ac:dyDescent="0.2">
      <c r="B571" s="81" t="s">
        <v>3322</v>
      </c>
      <c r="C571" s="235">
        <v>43958</v>
      </c>
      <c r="D571" s="79">
        <v>402126.337442955</v>
      </c>
      <c r="E571" s="79">
        <v>16245.342557045005</v>
      </c>
      <c r="F571" s="82">
        <v>8.093120545155387E-2</v>
      </c>
      <c r="G571" s="82">
        <v>7.8447240936577262E-2</v>
      </c>
      <c r="H571" s="82">
        <v>7.4291574579198438E-2</v>
      </c>
    </row>
    <row r="572" spans="2:8" customFormat="1" x14ac:dyDescent="0.2">
      <c r="B572" s="81" t="s">
        <v>3323</v>
      </c>
      <c r="C572" s="235">
        <v>43972</v>
      </c>
      <c r="D572" s="79">
        <v>215237.13717</v>
      </c>
      <c r="E572" s="79">
        <v>10024.802830000001</v>
      </c>
      <c r="F572" s="82">
        <v>8.1207346991941792E-2</v>
      </c>
      <c r="G572" s="82">
        <v>7.7465114987311068E-2</v>
      </c>
      <c r="H572" s="82">
        <v>7.6795309650762547E-2</v>
      </c>
    </row>
    <row r="573" spans="2:8" customFormat="1" x14ac:dyDescent="0.2">
      <c r="B573" s="81" t="s">
        <v>3324</v>
      </c>
      <c r="C573" s="235">
        <v>43986</v>
      </c>
      <c r="D573" s="79">
        <v>163787.627171</v>
      </c>
      <c r="E573" s="79">
        <v>8744.2178289999956</v>
      </c>
      <c r="F573" s="82">
        <v>8.0377267972789795E-2</v>
      </c>
      <c r="G573" s="82">
        <v>7.816961994174082E-2</v>
      </c>
      <c r="H573" s="82">
        <v>7.6897695716760431E-2</v>
      </c>
    </row>
    <row r="574" spans="2:8" customFormat="1" x14ac:dyDescent="0.2">
      <c r="B574" s="81" t="s">
        <v>3325</v>
      </c>
      <c r="C574" s="235">
        <v>44000</v>
      </c>
      <c r="D574" s="79">
        <v>74665.873913000003</v>
      </c>
      <c r="E574" s="79">
        <v>4230.9710870000017</v>
      </c>
      <c r="F574" s="82">
        <v>7.6896714894602883E-2</v>
      </c>
      <c r="G574" s="82">
        <v>7.4785655037087909E-2</v>
      </c>
      <c r="H574" s="82">
        <v>7.2892301299390019E-2</v>
      </c>
    </row>
    <row r="575" spans="2:8" customFormat="1" x14ac:dyDescent="0.2">
      <c r="B575" s="81" t="s">
        <v>3326</v>
      </c>
      <c r="C575" s="235">
        <v>44014</v>
      </c>
      <c r="D575" s="79">
        <v>52170.348207000003</v>
      </c>
      <c r="E575" s="79">
        <v>1699.9367929999996</v>
      </c>
      <c r="F575" s="82">
        <v>6.8487784475515956E-2</v>
      </c>
      <c r="G575" s="82">
        <v>6.6599162585768118E-2</v>
      </c>
      <c r="H575" s="82">
        <v>6.8500498455482506E-2</v>
      </c>
    </row>
    <row r="576" spans="2:8" customFormat="1" x14ac:dyDescent="0.2">
      <c r="B576" s="81" t="s">
        <v>3327</v>
      </c>
      <c r="C576" s="235">
        <v>44028</v>
      </c>
      <c r="D576" s="79">
        <v>259456.865311</v>
      </c>
      <c r="E576" s="79">
        <v>9136.6696890000003</v>
      </c>
      <c r="F576" s="82">
        <v>6.4266560010663831E-2</v>
      </c>
      <c r="G576" s="82">
        <v>6.4666431243589242E-2</v>
      </c>
      <c r="H576" s="82">
        <v>6.5474515559748148E-2</v>
      </c>
    </row>
    <row r="577" spans="2:8" customFormat="1" x14ac:dyDescent="0.2">
      <c r="B577" s="81" t="s">
        <v>2900</v>
      </c>
      <c r="C577" s="235">
        <v>44042</v>
      </c>
      <c r="D577" s="79">
        <v>173150.59696284501</v>
      </c>
      <c r="E577" s="79">
        <v>6555.7430371549954</v>
      </c>
      <c r="F577" s="82">
        <v>6.8733725807988907E-2</v>
      </c>
      <c r="G577" s="82">
        <v>7.0133999766506624E-2</v>
      </c>
      <c r="H577" s="82">
        <v>7.1054059509782025E-2</v>
      </c>
    </row>
    <row r="578" spans="2:8" customFormat="1" x14ac:dyDescent="0.2">
      <c r="B578" s="81" t="s">
        <v>2901</v>
      </c>
      <c r="C578" s="235">
        <v>44056</v>
      </c>
      <c r="D578" s="79">
        <v>110956.305601</v>
      </c>
      <c r="E578" s="79">
        <v>2201.439399000003</v>
      </c>
      <c r="F578" s="82">
        <v>6.9833247739282539E-2</v>
      </c>
      <c r="G578" s="82">
        <v>7.144895427013305E-2</v>
      </c>
      <c r="H578" s="82">
        <v>7.1499730726013663E-2</v>
      </c>
    </row>
    <row r="579" spans="2:8" customFormat="1" x14ac:dyDescent="0.2">
      <c r="B579" s="81" t="s">
        <v>2902</v>
      </c>
      <c r="C579" s="235">
        <v>44070</v>
      </c>
      <c r="D579" s="79">
        <v>531818.41044860997</v>
      </c>
      <c r="E579" s="79">
        <v>15989.354551390003</v>
      </c>
      <c r="F579" s="82">
        <v>7.0915648117919797E-2</v>
      </c>
      <c r="G579" s="82">
        <v>7.1551058771270409E-2</v>
      </c>
      <c r="H579" s="82">
        <v>7.256201282194881E-2</v>
      </c>
    </row>
    <row r="580" spans="2:8" customFormat="1" x14ac:dyDescent="0.2">
      <c r="B580" s="81" t="s">
        <v>2903</v>
      </c>
      <c r="C580" s="235">
        <v>44084</v>
      </c>
      <c r="D580" s="79">
        <v>353806.47657625499</v>
      </c>
      <c r="E580" s="79">
        <v>9806.0334237449933</v>
      </c>
      <c r="F580" s="82">
        <v>7.1161399361229394E-2</v>
      </c>
      <c r="G580" s="82">
        <v>7.1724047720372913E-2</v>
      </c>
      <c r="H580" s="82">
        <v>7.2943624002206886E-2</v>
      </c>
    </row>
    <row r="581" spans="2:8" customFormat="1" x14ac:dyDescent="0.2">
      <c r="B581" s="81" t="s">
        <v>3328</v>
      </c>
      <c r="C581" s="235">
        <v>44098</v>
      </c>
      <c r="D581" s="79">
        <v>499761.07751324499</v>
      </c>
      <c r="E581" s="79">
        <v>20787.837486754994</v>
      </c>
      <c r="F581" s="82">
        <v>7.0983440943714338E-2</v>
      </c>
      <c r="G581" s="82">
        <v>7.1686272646390339E-2</v>
      </c>
      <c r="H581" s="82">
        <v>7.2976668271277939E-2</v>
      </c>
    </row>
    <row r="582" spans="2:8" customFormat="1" x14ac:dyDescent="0.2">
      <c r="B582" s="81" t="s">
        <v>3329</v>
      </c>
      <c r="C582" s="235">
        <v>44112</v>
      </c>
      <c r="D582" s="79">
        <v>670609.04444300034</v>
      </c>
      <c r="E582" s="79">
        <v>14661.850557</v>
      </c>
      <c r="F582" s="82">
        <v>7.1177921156495794E-2</v>
      </c>
      <c r="G582" s="82">
        <v>7.1853906613290386E-2</v>
      </c>
      <c r="H582" s="82">
        <v>7.2752611446926352E-2</v>
      </c>
    </row>
    <row r="583" spans="2:8" customFormat="1" x14ac:dyDescent="0.2">
      <c r="B583" s="81" t="s">
        <v>3330</v>
      </c>
      <c r="C583" s="235">
        <v>44126</v>
      </c>
      <c r="D583" s="79">
        <v>387153.16947934491</v>
      </c>
      <c r="E583" s="79">
        <v>6746.8005206549933</v>
      </c>
      <c r="F583" s="82">
        <v>7.1579874394830476E-2</v>
      </c>
      <c r="G583" s="82">
        <v>7.1999717278649192E-2</v>
      </c>
      <c r="H583" s="82" t="s">
        <v>1584</v>
      </c>
    </row>
    <row r="584" spans="2:8" x14ac:dyDescent="0.2">
      <c r="B584" s="81" t="s">
        <v>3331</v>
      </c>
      <c r="C584" s="235">
        <v>44140</v>
      </c>
      <c r="D584" s="79">
        <v>328524.4493634</v>
      </c>
      <c r="E584" s="79">
        <v>5957.3406365999981</v>
      </c>
      <c r="F584" s="82">
        <v>7.1476645184691476E-2</v>
      </c>
      <c r="G584" s="82">
        <v>7.1996704390150865E-2</v>
      </c>
      <c r="H584" s="82">
        <v>7.2899829720056944E-2</v>
      </c>
    </row>
    <row r="585" spans="2:8" x14ac:dyDescent="0.2">
      <c r="B585" s="81" t="s">
        <v>3332</v>
      </c>
      <c r="C585" s="235">
        <v>44154</v>
      </c>
      <c r="D585" s="79">
        <v>357651.9759503</v>
      </c>
      <c r="E585" s="79">
        <v>6428.1940497000032</v>
      </c>
      <c r="F585" s="82">
        <v>7.1401976895394778E-2</v>
      </c>
      <c r="G585" s="82">
        <v>7.1959366866212182E-2</v>
      </c>
      <c r="H585" s="82">
        <v>7.2498440893744312E-2</v>
      </c>
    </row>
    <row r="586" spans="2:8" x14ac:dyDescent="0.2">
      <c r="B586" s="81" t="s">
        <v>3333</v>
      </c>
      <c r="C586" s="235">
        <v>44168</v>
      </c>
      <c r="D586" s="79">
        <v>396586.64083751</v>
      </c>
      <c r="E586" s="79">
        <v>8043.6791624899879</v>
      </c>
      <c r="F586" s="82">
        <v>7.1337571887354859E-2</v>
      </c>
      <c r="G586" s="82">
        <v>7.1849082684341634E-2</v>
      </c>
      <c r="H586" s="82">
        <v>7.2988683257953185E-2</v>
      </c>
    </row>
    <row r="587" spans="2:8" x14ac:dyDescent="0.2">
      <c r="B587" s="81" t="s">
        <v>3334</v>
      </c>
      <c r="C587" s="235">
        <v>44182</v>
      </c>
      <c r="D587" s="79">
        <v>409405.14260330005</v>
      </c>
      <c r="E587" s="79">
        <v>7856.4723967000027</v>
      </c>
      <c r="F587" s="82">
        <v>7.1138442314320816E-2</v>
      </c>
      <c r="G587" s="82">
        <v>7.1692602893635632E-2</v>
      </c>
      <c r="H587" s="82">
        <v>7.2400446036068808E-2</v>
      </c>
    </row>
    <row r="588" spans="2:8" ht="13.5" thickBot="1" x14ac:dyDescent="0.25">
      <c r="B588" s="1068" t="s">
        <v>3335</v>
      </c>
      <c r="C588" s="1069">
        <v>44196</v>
      </c>
      <c r="D588" s="1070">
        <v>638069.0777150956</v>
      </c>
      <c r="E588" s="1070">
        <v>11717.86228490501</v>
      </c>
      <c r="F588" s="1071">
        <v>7.1089630039071441E-2</v>
      </c>
      <c r="G588" s="1071">
        <v>7.191117333887502E-2</v>
      </c>
      <c r="H588" s="1071">
        <v>7.2876934338025834E-2</v>
      </c>
    </row>
    <row r="590" spans="2:8" x14ac:dyDescent="0.2">
      <c r="B590" s="687" t="s">
        <v>1264</v>
      </c>
    </row>
  </sheetData>
  <mergeCells count="3">
    <mergeCell ref="F5:H5"/>
    <mergeCell ref="B2:H2"/>
    <mergeCell ref="G4:H4"/>
  </mergeCells>
  <printOptions horizontalCentered="1"/>
  <pageMargins left="0" right="0" top="0.25" bottom="0.25" header="0.25" footer="0.25"/>
  <pageSetup paperSize="9" orientation="landscape" r:id="rId1"/>
  <headerFooter alignWithMargins="0"/>
  <colBreaks count="1" manualBreakCount="1">
    <brk id="8"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1089"/>
  <sheetViews>
    <sheetView topLeftCell="A1069" zoomScaleNormal="100" workbookViewId="0">
      <selection activeCell="N1022" sqref="N1022"/>
    </sheetView>
  </sheetViews>
  <sheetFormatPr defaultRowHeight="11.25" x14ac:dyDescent="0.2"/>
  <cols>
    <col min="1" max="1" width="2" style="12" customWidth="1"/>
    <col min="2" max="2" width="11.7109375" style="12" customWidth="1"/>
    <col min="3" max="3" width="9.140625" style="12"/>
    <col min="4" max="4" width="10.7109375" style="290" bestFit="1" customWidth="1"/>
    <col min="5" max="5" width="10.85546875" style="285" customWidth="1"/>
    <col min="6" max="6" width="13.28515625" style="290" customWidth="1"/>
    <col min="7" max="7" width="11.85546875" style="102" bestFit="1" customWidth="1"/>
    <col min="8" max="8" width="11.85546875" style="291" customWidth="1"/>
    <col min="9" max="9" width="14.140625" style="291" bestFit="1" customWidth="1"/>
    <col min="10" max="16384" width="9.140625" style="12"/>
  </cols>
  <sheetData>
    <row r="1" spans="2:9" x14ac:dyDescent="0.2">
      <c r="B1" s="288"/>
      <c r="C1" s="288"/>
      <c r="D1" s="284"/>
      <c r="F1" s="284"/>
      <c r="G1" s="289"/>
      <c r="H1" s="287"/>
      <c r="I1" s="287"/>
    </row>
    <row r="2" spans="2:9" ht="18.75" x14ac:dyDescent="0.3">
      <c r="B2" s="1234" t="s">
        <v>2746</v>
      </c>
      <c r="C2" s="1234"/>
      <c r="D2" s="1234"/>
      <c r="E2" s="1234"/>
      <c r="F2" s="1234"/>
      <c r="G2" s="1234"/>
      <c r="H2" s="1234"/>
      <c r="I2" s="1234"/>
    </row>
    <row r="3" spans="2:9" x14ac:dyDescent="0.2">
      <c r="B3" s="288"/>
      <c r="C3" s="288"/>
      <c r="D3" s="284"/>
      <c r="F3" s="284"/>
      <c r="G3" s="289"/>
      <c r="H3" s="287"/>
      <c r="I3" s="287"/>
    </row>
    <row r="4" spans="2:9" ht="12" thickBot="1" x14ac:dyDescent="0.25">
      <c r="B4" s="1235" t="s">
        <v>427</v>
      </c>
      <c r="C4" s="1235"/>
      <c r="D4" s="1235"/>
      <c r="E4" s="1235"/>
      <c r="F4" s="1235"/>
      <c r="G4" s="1235"/>
      <c r="H4" s="1235"/>
      <c r="I4" s="1235"/>
    </row>
    <row r="5" spans="2:9" ht="32.25" thickBot="1" x14ac:dyDescent="0.25">
      <c r="B5" s="490" t="s">
        <v>1574</v>
      </c>
      <c r="C5" s="490" t="s">
        <v>1561</v>
      </c>
      <c r="D5" s="491" t="s">
        <v>1575</v>
      </c>
      <c r="E5" s="492" t="s">
        <v>1572</v>
      </c>
      <c r="F5" s="491" t="s">
        <v>1573</v>
      </c>
      <c r="G5" s="490" t="s">
        <v>1578</v>
      </c>
      <c r="H5" s="493" t="s">
        <v>1576</v>
      </c>
      <c r="I5" s="493" t="s">
        <v>1577</v>
      </c>
    </row>
    <row r="6" spans="2:9" x14ac:dyDescent="0.2">
      <c r="B6" s="494"/>
      <c r="C6" s="494"/>
      <c r="D6" s="495"/>
      <c r="E6" s="496"/>
      <c r="F6" s="495"/>
      <c r="G6" s="494"/>
      <c r="H6" s="497"/>
      <c r="I6" s="497"/>
    </row>
    <row r="7" spans="2:9" x14ac:dyDescent="0.2">
      <c r="B7" s="498" t="s">
        <v>1579</v>
      </c>
      <c r="C7" s="499" t="s">
        <v>1563</v>
      </c>
      <c r="D7" s="500">
        <v>12.5</v>
      </c>
      <c r="E7" s="501">
        <v>4056</v>
      </c>
      <c r="F7" s="500">
        <v>1999</v>
      </c>
      <c r="G7" s="502">
        <v>100.1</v>
      </c>
      <c r="H7" s="503">
        <v>12.459</v>
      </c>
      <c r="I7" s="503">
        <v>12.450699999999999</v>
      </c>
    </row>
    <row r="8" spans="2:9" x14ac:dyDescent="0.2">
      <c r="B8" s="498"/>
      <c r="C8" s="499" t="s">
        <v>1564</v>
      </c>
      <c r="D8" s="500">
        <v>13</v>
      </c>
      <c r="E8" s="501">
        <v>1031.2</v>
      </c>
      <c r="F8" s="500">
        <v>213</v>
      </c>
      <c r="G8" s="502">
        <v>100.1</v>
      </c>
      <c r="H8" s="503">
        <v>12.972200000000001</v>
      </c>
      <c r="I8" s="503">
        <v>12.949</v>
      </c>
    </row>
    <row r="9" spans="2:9" x14ac:dyDescent="0.2">
      <c r="B9" s="498"/>
      <c r="C9" s="499" t="s">
        <v>1565</v>
      </c>
      <c r="D9" s="500">
        <v>14</v>
      </c>
      <c r="E9" s="501">
        <v>4562</v>
      </c>
      <c r="F9" s="500">
        <v>2222</v>
      </c>
      <c r="G9" s="502">
        <v>100.1</v>
      </c>
      <c r="H9" s="503">
        <v>13.9811</v>
      </c>
      <c r="I9" s="503">
        <v>13.966699999999999</v>
      </c>
    </row>
    <row r="10" spans="2:9" x14ac:dyDescent="0.2">
      <c r="B10" s="498"/>
      <c r="C10" s="499"/>
      <c r="D10" s="500"/>
      <c r="E10" s="501"/>
      <c r="F10" s="500"/>
      <c r="G10" s="502"/>
      <c r="H10" s="503"/>
      <c r="I10" s="503"/>
    </row>
    <row r="11" spans="2:9" x14ac:dyDescent="0.2">
      <c r="B11" s="498" t="s">
        <v>1580</v>
      </c>
      <c r="C11" s="499" t="s">
        <v>1563</v>
      </c>
      <c r="D11" s="500">
        <v>12.5</v>
      </c>
      <c r="E11" s="501">
        <v>2026.7</v>
      </c>
      <c r="F11" s="500">
        <v>506.5</v>
      </c>
      <c r="G11" s="502">
        <v>100.03</v>
      </c>
      <c r="H11" s="503">
        <v>12.4877</v>
      </c>
      <c r="I11" s="503">
        <v>12.4823</v>
      </c>
    </row>
    <row r="12" spans="2:9" x14ac:dyDescent="0.2">
      <c r="B12" s="498"/>
      <c r="C12" s="499" t="s">
        <v>1564</v>
      </c>
      <c r="D12" s="500">
        <v>13</v>
      </c>
      <c r="E12" s="501">
        <v>3066.3</v>
      </c>
      <c r="F12" s="500">
        <v>3059.2</v>
      </c>
      <c r="G12" s="502">
        <v>100</v>
      </c>
      <c r="H12" s="503">
        <v>13</v>
      </c>
      <c r="I12" s="503">
        <v>12.999700000000001</v>
      </c>
    </row>
    <row r="13" spans="2:9" x14ac:dyDescent="0.2">
      <c r="B13" s="498"/>
      <c r="C13" s="499" t="s">
        <v>1565</v>
      </c>
      <c r="D13" s="500">
        <v>14</v>
      </c>
      <c r="E13" s="501">
        <v>7406.3</v>
      </c>
      <c r="F13" s="500">
        <v>6174.1</v>
      </c>
      <c r="G13" s="502">
        <v>100</v>
      </c>
      <c r="H13" s="503">
        <v>14</v>
      </c>
      <c r="I13" s="503">
        <v>13.978300000000001</v>
      </c>
    </row>
    <row r="14" spans="2:9" x14ac:dyDescent="0.2">
      <c r="B14" s="498"/>
      <c r="C14" s="499"/>
      <c r="D14" s="500"/>
      <c r="E14" s="501"/>
      <c r="F14" s="500"/>
      <c r="G14" s="502"/>
      <c r="H14" s="503"/>
      <c r="I14" s="503"/>
    </row>
    <row r="15" spans="2:9" x14ac:dyDescent="0.2">
      <c r="B15" s="498" t="s">
        <v>1581</v>
      </c>
      <c r="C15" s="499" t="s">
        <v>1563</v>
      </c>
      <c r="D15" s="500">
        <v>12.5</v>
      </c>
      <c r="E15" s="501">
        <v>1308.5</v>
      </c>
      <c r="F15" s="500">
        <v>1208.5</v>
      </c>
      <c r="G15" s="502">
        <v>100.01</v>
      </c>
      <c r="H15" s="503">
        <v>12.459</v>
      </c>
      <c r="I15" s="503">
        <v>12.427</v>
      </c>
    </row>
    <row r="16" spans="2:9" x14ac:dyDescent="0.2">
      <c r="B16" s="498"/>
      <c r="C16" s="499" t="s">
        <v>1564</v>
      </c>
      <c r="D16" s="500">
        <v>13</v>
      </c>
      <c r="E16" s="501">
        <v>953.4</v>
      </c>
      <c r="F16" s="500">
        <v>451.6</v>
      </c>
      <c r="G16" s="502">
        <v>100.01</v>
      </c>
      <c r="H16" s="503">
        <v>12.972200000000001</v>
      </c>
      <c r="I16" s="503">
        <v>12.9457</v>
      </c>
    </row>
    <row r="17" spans="2:9" x14ac:dyDescent="0.2">
      <c r="B17" s="498"/>
      <c r="C17" s="499" t="s">
        <v>1565</v>
      </c>
      <c r="D17" s="500">
        <v>14</v>
      </c>
      <c r="E17" s="501">
        <v>15575.1</v>
      </c>
      <c r="F17" s="500">
        <v>13845.5</v>
      </c>
      <c r="G17" s="502">
        <v>100.01</v>
      </c>
      <c r="H17" s="503">
        <v>13.9811</v>
      </c>
      <c r="I17" s="503">
        <v>13.9551</v>
      </c>
    </row>
    <row r="18" spans="2:9" x14ac:dyDescent="0.2">
      <c r="B18" s="498"/>
      <c r="C18" s="499"/>
      <c r="D18" s="500"/>
      <c r="E18" s="501"/>
      <c r="F18" s="500"/>
      <c r="G18" s="502"/>
      <c r="H18" s="503"/>
      <c r="I18" s="503"/>
    </row>
    <row r="19" spans="2:9" x14ac:dyDescent="0.2">
      <c r="B19" s="498" t="s">
        <v>1582</v>
      </c>
      <c r="C19" s="499" t="s">
        <v>1563</v>
      </c>
      <c r="D19" s="500">
        <v>12.5</v>
      </c>
      <c r="E19" s="501">
        <v>664.9</v>
      </c>
      <c r="F19" s="500">
        <v>533.9</v>
      </c>
      <c r="G19" s="502">
        <v>100.04</v>
      </c>
      <c r="H19" s="503">
        <v>12.483599999999999</v>
      </c>
      <c r="I19" s="503">
        <v>12.4719</v>
      </c>
    </row>
    <row r="20" spans="2:9" x14ac:dyDescent="0.2">
      <c r="B20" s="498"/>
      <c r="C20" s="499" t="s">
        <v>1564</v>
      </c>
      <c r="D20" s="500">
        <v>13</v>
      </c>
      <c r="E20" s="501">
        <v>1124.2</v>
      </c>
      <c r="F20" s="500">
        <v>1124.2</v>
      </c>
      <c r="G20" s="502">
        <v>100</v>
      </c>
      <c r="H20" s="503">
        <v>13</v>
      </c>
      <c r="I20" s="503">
        <v>12.991300000000001</v>
      </c>
    </row>
    <row r="21" spans="2:9" x14ac:dyDescent="0.2">
      <c r="B21" s="498"/>
      <c r="C21" s="499" t="s">
        <v>1565</v>
      </c>
      <c r="D21" s="500">
        <v>14</v>
      </c>
      <c r="E21" s="501">
        <v>11430.8</v>
      </c>
      <c r="F21" s="500">
        <v>9580.75</v>
      </c>
      <c r="G21" s="502">
        <v>100</v>
      </c>
      <c r="H21" s="503">
        <v>14</v>
      </c>
      <c r="I21" s="503">
        <v>13.996</v>
      </c>
    </row>
    <row r="22" spans="2:9" x14ac:dyDescent="0.2">
      <c r="B22" s="498"/>
      <c r="C22" s="499"/>
      <c r="D22" s="500"/>
      <c r="E22" s="501"/>
      <c r="F22" s="500"/>
      <c r="G22" s="502"/>
      <c r="H22" s="503"/>
      <c r="I22" s="503"/>
    </row>
    <row r="23" spans="2:9" x14ac:dyDescent="0.2">
      <c r="B23" s="498" t="s">
        <v>1583</v>
      </c>
      <c r="C23" s="499" t="s">
        <v>1563</v>
      </c>
      <c r="D23" s="500">
        <v>12.5</v>
      </c>
      <c r="E23" s="501">
        <v>478.7</v>
      </c>
      <c r="F23" s="500">
        <v>428.7</v>
      </c>
      <c r="G23" s="502">
        <v>100</v>
      </c>
      <c r="H23" s="503">
        <v>12.5</v>
      </c>
      <c r="I23" s="503">
        <v>12.485900000000001</v>
      </c>
    </row>
    <row r="24" spans="2:9" x14ac:dyDescent="0.2">
      <c r="B24" s="498"/>
      <c r="C24" s="499" t="s">
        <v>1564</v>
      </c>
      <c r="D24" s="500">
        <v>13</v>
      </c>
      <c r="E24" s="501">
        <v>499.1</v>
      </c>
      <c r="F24" s="500">
        <v>469.1</v>
      </c>
      <c r="G24" s="502">
        <v>100</v>
      </c>
      <c r="H24" s="503">
        <v>13</v>
      </c>
      <c r="I24" s="503">
        <v>12.993399999999999</v>
      </c>
    </row>
    <row r="25" spans="2:9" x14ac:dyDescent="0.2">
      <c r="B25" s="498"/>
      <c r="C25" s="499" t="s">
        <v>1565</v>
      </c>
      <c r="D25" s="500" t="s">
        <v>431</v>
      </c>
      <c r="E25" s="500" t="s">
        <v>431</v>
      </c>
      <c r="F25" s="500" t="s">
        <v>431</v>
      </c>
      <c r="G25" s="502" t="s">
        <v>431</v>
      </c>
      <c r="H25" s="503" t="s">
        <v>431</v>
      </c>
      <c r="I25" s="503" t="s">
        <v>431</v>
      </c>
    </row>
    <row r="26" spans="2:9" x14ac:dyDescent="0.2">
      <c r="B26" s="498"/>
      <c r="C26" s="499"/>
      <c r="D26" s="500"/>
      <c r="E26" s="501"/>
      <c r="F26" s="500"/>
      <c r="G26" s="502"/>
      <c r="H26" s="503"/>
      <c r="I26" s="503"/>
    </row>
    <row r="27" spans="2:9" x14ac:dyDescent="0.2">
      <c r="B27" s="498" t="s">
        <v>1869</v>
      </c>
      <c r="C27" s="499" t="s">
        <v>1563</v>
      </c>
      <c r="D27" s="500" t="s">
        <v>431</v>
      </c>
      <c r="E27" s="500" t="s">
        <v>431</v>
      </c>
      <c r="F27" s="500" t="s">
        <v>431</v>
      </c>
      <c r="G27" s="502" t="s">
        <v>431</v>
      </c>
      <c r="H27" s="503" t="s">
        <v>431</v>
      </c>
      <c r="I27" s="503" t="s">
        <v>431</v>
      </c>
    </row>
    <row r="28" spans="2:9" x14ac:dyDescent="0.2">
      <c r="B28" s="498"/>
      <c r="C28" s="499" t="s">
        <v>1564</v>
      </c>
      <c r="D28" s="500" t="s">
        <v>431</v>
      </c>
      <c r="E28" s="500" t="s">
        <v>431</v>
      </c>
      <c r="F28" s="500" t="s">
        <v>431</v>
      </c>
      <c r="G28" s="502" t="s">
        <v>431</v>
      </c>
      <c r="H28" s="503" t="s">
        <v>431</v>
      </c>
      <c r="I28" s="503" t="s">
        <v>431</v>
      </c>
    </row>
    <row r="29" spans="2:9" x14ac:dyDescent="0.2">
      <c r="B29" s="498"/>
      <c r="C29" s="499" t="s">
        <v>1565</v>
      </c>
      <c r="D29" s="500">
        <v>14</v>
      </c>
      <c r="E29" s="501">
        <v>4631.8</v>
      </c>
      <c r="F29" s="500">
        <v>4306.8</v>
      </c>
      <c r="G29" s="502">
        <v>99.8</v>
      </c>
      <c r="H29" s="503">
        <v>14.037800000000001</v>
      </c>
      <c r="I29" s="503">
        <v>14.004200000000001</v>
      </c>
    </row>
    <row r="30" spans="2:9" x14ac:dyDescent="0.2">
      <c r="B30" s="498"/>
      <c r="C30" s="499"/>
      <c r="D30" s="500"/>
      <c r="E30" s="501"/>
      <c r="F30" s="500"/>
      <c r="G30" s="502"/>
      <c r="H30" s="503"/>
      <c r="I30" s="503"/>
    </row>
    <row r="31" spans="2:9" x14ac:dyDescent="0.2">
      <c r="B31" s="498" t="s">
        <v>1870</v>
      </c>
      <c r="C31" s="499" t="s">
        <v>1563</v>
      </c>
      <c r="D31" s="500">
        <v>12.5</v>
      </c>
      <c r="E31" s="501">
        <v>4828.8999999999996</v>
      </c>
      <c r="F31" s="500">
        <v>2385.4</v>
      </c>
      <c r="G31" s="502">
        <v>100.02</v>
      </c>
      <c r="H31" s="503">
        <v>12.4918</v>
      </c>
      <c r="I31" s="503">
        <v>12.4749</v>
      </c>
    </row>
    <row r="32" spans="2:9" x14ac:dyDescent="0.2">
      <c r="B32" s="498"/>
      <c r="C32" s="499" t="s">
        <v>1564</v>
      </c>
      <c r="D32" s="500">
        <v>13</v>
      </c>
      <c r="E32" s="501">
        <v>1923.8</v>
      </c>
      <c r="F32" s="500">
        <v>525.79999999999995</v>
      </c>
      <c r="G32" s="502">
        <v>100.02</v>
      </c>
      <c r="H32" s="503">
        <v>12.994400000000001</v>
      </c>
      <c r="I32" s="503">
        <v>12.994300000000001</v>
      </c>
    </row>
    <row r="33" spans="2:11" x14ac:dyDescent="0.2">
      <c r="B33" s="498"/>
      <c r="C33" s="499" t="s">
        <v>1565</v>
      </c>
      <c r="D33" s="500" t="s">
        <v>431</v>
      </c>
      <c r="E33" s="500" t="s">
        <v>431</v>
      </c>
      <c r="F33" s="500" t="s">
        <v>431</v>
      </c>
      <c r="G33" s="502" t="s">
        <v>431</v>
      </c>
      <c r="H33" s="503" t="s">
        <v>431</v>
      </c>
      <c r="I33" s="503" t="s">
        <v>431</v>
      </c>
    </row>
    <row r="34" spans="2:11" x14ac:dyDescent="0.2">
      <c r="B34" s="498"/>
      <c r="C34" s="499"/>
      <c r="D34" s="500"/>
      <c r="E34" s="501"/>
      <c r="F34" s="500"/>
      <c r="G34" s="502"/>
      <c r="H34" s="503"/>
      <c r="I34" s="503"/>
    </row>
    <row r="35" spans="2:11" x14ac:dyDescent="0.2">
      <c r="B35" s="498" t="s">
        <v>1871</v>
      </c>
      <c r="C35" s="499" t="s">
        <v>1563</v>
      </c>
      <c r="D35" s="500" t="s">
        <v>431</v>
      </c>
      <c r="E35" s="500" t="s">
        <v>431</v>
      </c>
      <c r="F35" s="500" t="s">
        <v>431</v>
      </c>
      <c r="G35" s="502" t="s">
        <v>431</v>
      </c>
      <c r="H35" s="503" t="s">
        <v>431</v>
      </c>
      <c r="I35" s="503" t="s">
        <v>431</v>
      </c>
    </row>
    <row r="36" spans="2:11" x14ac:dyDescent="0.2">
      <c r="B36" s="498"/>
      <c r="C36" s="499" t="s">
        <v>1564</v>
      </c>
      <c r="D36" s="500" t="s">
        <v>431</v>
      </c>
      <c r="E36" s="500" t="s">
        <v>431</v>
      </c>
      <c r="F36" s="500" t="s">
        <v>431</v>
      </c>
      <c r="G36" s="502" t="s">
        <v>431</v>
      </c>
      <c r="H36" s="503" t="s">
        <v>431</v>
      </c>
      <c r="I36" s="503" t="s">
        <v>431</v>
      </c>
    </row>
    <row r="37" spans="2:11" x14ac:dyDescent="0.2">
      <c r="B37" s="498"/>
      <c r="C37" s="499" t="s">
        <v>1565</v>
      </c>
      <c r="D37" s="500">
        <v>14</v>
      </c>
      <c r="E37" s="501">
        <v>28183.3</v>
      </c>
      <c r="F37" s="500" t="s">
        <v>431</v>
      </c>
      <c r="G37" s="502" t="s">
        <v>431</v>
      </c>
      <c r="H37" s="503" t="s">
        <v>431</v>
      </c>
      <c r="I37" s="503" t="s">
        <v>431</v>
      </c>
      <c r="J37" s="504"/>
      <c r="K37" s="504"/>
    </row>
    <row r="38" spans="2:11" x14ac:dyDescent="0.2">
      <c r="B38" s="498"/>
      <c r="C38" s="499"/>
      <c r="D38" s="500"/>
      <c r="E38" s="501"/>
      <c r="F38" s="500"/>
      <c r="G38" s="502"/>
      <c r="H38" s="503"/>
      <c r="I38" s="503"/>
    </row>
    <row r="39" spans="2:11" x14ac:dyDescent="0.2">
      <c r="B39" s="498" t="s">
        <v>1872</v>
      </c>
      <c r="C39" s="499" t="s">
        <v>1563</v>
      </c>
      <c r="D39" s="500" t="s">
        <v>431</v>
      </c>
      <c r="E39" s="500" t="s">
        <v>431</v>
      </c>
      <c r="F39" s="500" t="s">
        <v>431</v>
      </c>
      <c r="G39" s="502" t="s">
        <v>431</v>
      </c>
      <c r="H39" s="503" t="s">
        <v>431</v>
      </c>
      <c r="I39" s="503" t="s">
        <v>431</v>
      </c>
    </row>
    <row r="40" spans="2:11" x14ac:dyDescent="0.2">
      <c r="B40" s="498"/>
      <c r="C40" s="499" t="s">
        <v>1564</v>
      </c>
      <c r="D40" s="500" t="s">
        <v>431</v>
      </c>
      <c r="E40" s="500" t="s">
        <v>431</v>
      </c>
      <c r="F40" s="500" t="s">
        <v>431</v>
      </c>
      <c r="G40" s="502" t="s">
        <v>431</v>
      </c>
      <c r="H40" s="503" t="s">
        <v>431</v>
      </c>
      <c r="I40" s="503" t="s">
        <v>431</v>
      </c>
    </row>
    <row r="41" spans="2:11" x14ac:dyDescent="0.2">
      <c r="B41" s="498"/>
      <c r="C41" s="499" t="s">
        <v>1565</v>
      </c>
      <c r="D41" s="500">
        <v>13</v>
      </c>
      <c r="E41" s="501">
        <v>8046.1</v>
      </c>
      <c r="F41" s="500">
        <v>6746.1</v>
      </c>
      <c r="G41" s="502">
        <v>99.8</v>
      </c>
      <c r="H41" s="503">
        <v>13.0364</v>
      </c>
      <c r="I41" s="503">
        <v>13.0002</v>
      </c>
    </row>
    <row r="42" spans="2:11" x14ac:dyDescent="0.2">
      <c r="B42" s="498"/>
      <c r="C42" s="499"/>
      <c r="D42" s="500"/>
      <c r="E42" s="501"/>
      <c r="F42" s="500"/>
      <c r="G42" s="502"/>
      <c r="H42" s="503"/>
      <c r="I42" s="503"/>
    </row>
    <row r="43" spans="2:11" x14ac:dyDescent="0.2">
      <c r="B43" s="498" t="s">
        <v>1873</v>
      </c>
      <c r="C43" s="499" t="s">
        <v>1563</v>
      </c>
      <c r="D43" s="500">
        <v>11.8</v>
      </c>
      <c r="E43" s="501">
        <v>3439</v>
      </c>
      <c r="F43" s="500">
        <v>3439</v>
      </c>
      <c r="G43" s="502">
        <v>99.95</v>
      </c>
      <c r="H43" s="503">
        <v>11.8203</v>
      </c>
      <c r="I43" s="503">
        <v>11.7921</v>
      </c>
    </row>
    <row r="44" spans="2:11" x14ac:dyDescent="0.2">
      <c r="B44" s="498"/>
      <c r="C44" s="499" t="s">
        <v>1564</v>
      </c>
      <c r="D44" s="500">
        <v>12.2</v>
      </c>
      <c r="E44" s="501">
        <v>2844.3</v>
      </c>
      <c r="F44" s="500">
        <v>2344.3000000000002</v>
      </c>
      <c r="G44" s="502">
        <v>99.8</v>
      </c>
      <c r="H44" s="503">
        <v>12.2547</v>
      </c>
      <c r="I44" s="503">
        <v>12.211</v>
      </c>
    </row>
    <row r="45" spans="2:11" x14ac:dyDescent="0.2">
      <c r="B45" s="498"/>
      <c r="C45" s="499" t="s">
        <v>1565</v>
      </c>
      <c r="D45" s="500" t="s">
        <v>431</v>
      </c>
      <c r="E45" s="500" t="s">
        <v>431</v>
      </c>
      <c r="F45" s="500" t="s">
        <v>431</v>
      </c>
      <c r="G45" s="502" t="s">
        <v>431</v>
      </c>
      <c r="H45" s="503" t="s">
        <v>431</v>
      </c>
      <c r="I45" s="503" t="s">
        <v>431</v>
      </c>
    </row>
    <row r="46" spans="2:11" x14ac:dyDescent="0.2">
      <c r="B46" s="498"/>
      <c r="C46" s="499"/>
      <c r="D46" s="500"/>
      <c r="E46" s="501"/>
      <c r="F46" s="500"/>
      <c r="G46" s="502"/>
      <c r="H46" s="503"/>
      <c r="I46" s="503"/>
    </row>
    <row r="47" spans="2:11" x14ac:dyDescent="0.2">
      <c r="B47" s="498" t="s">
        <v>1874</v>
      </c>
      <c r="C47" s="499" t="s">
        <v>1563</v>
      </c>
      <c r="D47" s="500" t="s">
        <v>431</v>
      </c>
      <c r="E47" s="500" t="s">
        <v>431</v>
      </c>
      <c r="F47" s="500" t="s">
        <v>431</v>
      </c>
      <c r="G47" s="502" t="s">
        <v>431</v>
      </c>
      <c r="H47" s="503" t="s">
        <v>431</v>
      </c>
      <c r="I47" s="503" t="s">
        <v>431</v>
      </c>
    </row>
    <row r="48" spans="2:11" x14ac:dyDescent="0.2">
      <c r="B48" s="498"/>
      <c r="C48" s="499" t="s">
        <v>1564</v>
      </c>
      <c r="D48" s="500" t="s">
        <v>431</v>
      </c>
      <c r="E48" s="500" t="s">
        <v>431</v>
      </c>
      <c r="F48" s="500" t="s">
        <v>431</v>
      </c>
      <c r="G48" s="502" t="s">
        <v>431</v>
      </c>
      <c r="H48" s="503" t="s">
        <v>431</v>
      </c>
      <c r="I48" s="503" t="s">
        <v>431</v>
      </c>
    </row>
    <row r="49" spans="2:9" x14ac:dyDescent="0.2">
      <c r="B49" s="498"/>
      <c r="C49" s="499" t="s">
        <v>1565</v>
      </c>
      <c r="D49" s="500">
        <v>13</v>
      </c>
      <c r="E49" s="501">
        <v>22267</v>
      </c>
      <c r="F49" s="500">
        <v>11904.5</v>
      </c>
      <c r="G49" s="502">
        <v>102.5</v>
      </c>
      <c r="H49" s="503">
        <v>12.5542</v>
      </c>
      <c r="I49" s="503">
        <v>12.4534</v>
      </c>
    </row>
    <row r="50" spans="2:9" x14ac:dyDescent="0.2">
      <c r="B50" s="498"/>
      <c r="C50" s="499"/>
      <c r="D50" s="500"/>
      <c r="E50" s="501"/>
      <c r="F50" s="500"/>
      <c r="G50" s="502"/>
      <c r="H50" s="503"/>
      <c r="I50" s="503"/>
    </row>
    <row r="51" spans="2:9" x14ac:dyDescent="0.2">
      <c r="B51" s="498" t="s">
        <v>1875</v>
      </c>
      <c r="C51" s="499" t="s">
        <v>1563</v>
      </c>
      <c r="D51" s="500">
        <v>10.5</v>
      </c>
      <c r="E51" s="501">
        <v>3663.9</v>
      </c>
      <c r="F51" s="500">
        <v>2213.9</v>
      </c>
      <c r="G51" s="502">
        <v>100</v>
      </c>
      <c r="H51" s="503">
        <v>10.5</v>
      </c>
      <c r="I51" s="503">
        <v>10.4933</v>
      </c>
    </row>
    <row r="52" spans="2:9" x14ac:dyDescent="0.2">
      <c r="B52" s="498"/>
      <c r="C52" s="499" t="s">
        <v>1564</v>
      </c>
      <c r="D52" s="500">
        <v>11</v>
      </c>
      <c r="E52" s="500" t="s">
        <v>1893</v>
      </c>
      <c r="F52" s="500">
        <v>2801</v>
      </c>
      <c r="G52" s="502">
        <v>100</v>
      </c>
      <c r="H52" s="503">
        <v>11</v>
      </c>
      <c r="I52" s="503">
        <v>10.9968</v>
      </c>
    </row>
    <row r="53" spans="2:9" x14ac:dyDescent="0.2">
      <c r="B53" s="498"/>
      <c r="C53" s="499" t="s">
        <v>1565</v>
      </c>
      <c r="D53" s="500" t="s">
        <v>431</v>
      </c>
      <c r="E53" s="500" t="s">
        <v>431</v>
      </c>
      <c r="F53" s="500" t="s">
        <v>431</v>
      </c>
      <c r="G53" s="502" t="s">
        <v>431</v>
      </c>
      <c r="H53" s="503" t="s">
        <v>431</v>
      </c>
      <c r="I53" s="503" t="s">
        <v>431</v>
      </c>
    </row>
    <row r="54" spans="2:9" x14ac:dyDescent="0.2">
      <c r="B54" s="498"/>
      <c r="C54" s="499"/>
      <c r="D54" s="500"/>
      <c r="E54" s="501"/>
      <c r="F54" s="500"/>
      <c r="G54" s="502"/>
      <c r="H54" s="503"/>
      <c r="I54" s="503"/>
    </row>
    <row r="55" spans="2:9" x14ac:dyDescent="0.2">
      <c r="B55" s="498" t="s">
        <v>1876</v>
      </c>
      <c r="C55" s="499" t="s">
        <v>1563</v>
      </c>
      <c r="D55" s="500" t="s">
        <v>431</v>
      </c>
      <c r="E55" s="500" t="s">
        <v>431</v>
      </c>
      <c r="F55" s="500" t="s">
        <v>431</v>
      </c>
      <c r="G55" s="502" t="s">
        <v>431</v>
      </c>
      <c r="H55" s="503" t="s">
        <v>431</v>
      </c>
      <c r="I55" s="503" t="s">
        <v>431</v>
      </c>
    </row>
    <row r="56" spans="2:9" x14ac:dyDescent="0.2">
      <c r="B56" s="498"/>
      <c r="C56" s="499" t="s">
        <v>1564</v>
      </c>
      <c r="D56" s="500" t="s">
        <v>431</v>
      </c>
      <c r="E56" s="500" t="s">
        <v>431</v>
      </c>
      <c r="F56" s="500" t="s">
        <v>431</v>
      </c>
      <c r="G56" s="502" t="s">
        <v>431</v>
      </c>
      <c r="H56" s="503" t="s">
        <v>431</v>
      </c>
      <c r="I56" s="503" t="s">
        <v>431</v>
      </c>
    </row>
    <row r="57" spans="2:9" x14ac:dyDescent="0.2">
      <c r="B57" s="498"/>
      <c r="C57" s="499" t="s">
        <v>1565</v>
      </c>
      <c r="D57" s="500">
        <v>12</v>
      </c>
      <c r="E57" s="501">
        <v>26455.9</v>
      </c>
      <c r="F57" s="500" t="s">
        <v>1892</v>
      </c>
      <c r="G57" s="502">
        <v>100.37</v>
      </c>
      <c r="H57" s="503">
        <v>11.935700000000001</v>
      </c>
      <c r="I57" s="503">
        <v>11.9206</v>
      </c>
    </row>
    <row r="58" spans="2:9" x14ac:dyDescent="0.2">
      <c r="B58" s="498"/>
      <c r="C58" s="499"/>
      <c r="D58" s="500"/>
      <c r="E58" s="501"/>
      <c r="F58" s="500"/>
      <c r="G58" s="502"/>
      <c r="H58" s="503"/>
      <c r="I58" s="503"/>
    </row>
    <row r="59" spans="2:9" x14ac:dyDescent="0.2">
      <c r="B59" s="498" t="s">
        <v>1877</v>
      </c>
      <c r="C59" s="499" t="s">
        <v>1563</v>
      </c>
      <c r="D59" s="500">
        <v>10.5</v>
      </c>
      <c r="E59" s="501">
        <v>17563.8</v>
      </c>
      <c r="F59" s="500">
        <v>4780</v>
      </c>
      <c r="G59" s="502">
        <v>103.06</v>
      </c>
      <c r="H59" s="503">
        <v>9.3076000000000008</v>
      </c>
      <c r="I59" s="503">
        <v>9.1593999999999998</v>
      </c>
    </row>
    <row r="60" spans="2:9" x14ac:dyDescent="0.2">
      <c r="B60" s="498"/>
      <c r="C60" s="499" t="s">
        <v>1564</v>
      </c>
      <c r="D60" s="500">
        <v>11</v>
      </c>
      <c r="E60" s="501">
        <v>17785.400000000001</v>
      </c>
      <c r="F60" s="500">
        <v>3150</v>
      </c>
      <c r="G60" s="502">
        <v>103.11</v>
      </c>
      <c r="H60" s="503">
        <v>10.1907</v>
      </c>
      <c r="I60" s="503">
        <v>10.0976</v>
      </c>
    </row>
    <row r="61" spans="2:9" x14ac:dyDescent="0.2">
      <c r="B61" s="498"/>
      <c r="C61" s="499" t="s">
        <v>1565</v>
      </c>
      <c r="D61" s="500" t="s">
        <v>431</v>
      </c>
      <c r="E61" s="500" t="s">
        <v>431</v>
      </c>
      <c r="F61" s="500" t="s">
        <v>431</v>
      </c>
      <c r="G61" s="502" t="s">
        <v>431</v>
      </c>
      <c r="H61" s="503" t="s">
        <v>431</v>
      </c>
      <c r="I61" s="503" t="s">
        <v>431</v>
      </c>
    </row>
    <row r="62" spans="2:9" x14ac:dyDescent="0.2">
      <c r="B62" s="498"/>
      <c r="C62" s="499"/>
      <c r="D62" s="500"/>
      <c r="E62" s="501"/>
      <c r="F62" s="500"/>
      <c r="G62" s="502"/>
      <c r="H62" s="503"/>
      <c r="I62" s="503"/>
    </row>
    <row r="63" spans="2:9" x14ac:dyDescent="0.2">
      <c r="B63" s="498" t="s">
        <v>1878</v>
      </c>
      <c r="C63" s="499" t="s">
        <v>1563</v>
      </c>
      <c r="D63" s="500" t="s">
        <v>431</v>
      </c>
      <c r="E63" s="500" t="s">
        <v>431</v>
      </c>
      <c r="F63" s="500" t="s">
        <v>431</v>
      </c>
      <c r="G63" s="502" t="s">
        <v>431</v>
      </c>
      <c r="H63" s="503" t="s">
        <v>431</v>
      </c>
      <c r="I63" s="503" t="s">
        <v>431</v>
      </c>
    </row>
    <row r="64" spans="2:9" x14ac:dyDescent="0.2">
      <c r="B64" s="498"/>
      <c r="C64" s="499" t="s">
        <v>1564</v>
      </c>
      <c r="D64" s="500" t="s">
        <v>431</v>
      </c>
      <c r="E64" s="500" t="s">
        <v>431</v>
      </c>
      <c r="F64" s="500" t="s">
        <v>431</v>
      </c>
      <c r="G64" s="502" t="s">
        <v>431</v>
      </c>
      <c r="H64" s="503" t="s">
        <v>431</v>
      </c>
      <c r="I64" s="503" t="s">
        <v>431</v>
      </c>
    </row>
    <row r="65" spans="2:9" x14ac:dyDescent="0.2">
      <c r="B65" s="498"/>
      <c r="C65" s="499" t="s">
        <v>1565</v>
      </c>
      <c r="D65" s="500">
        <v>11</v>
      </c>
      <c r="E65" s="501">
        <v>26097.8</v>
      </c>
      <c r="F65" s="500">
        <v>7660</v>
      </c>
      <c r="G65" s="502">
        <v>103.03</v>
      </c>
      <c r="H65" s="503">
        <v>10.503299999999999</v>
      </c>
      <c r="I65" s="503">
        <v>10.463100000000001</v>
      </c>
    </row>
    <row r="66" spans="2:9" x14ac:dyDescent="0.2">
      <c r="B66" s="498"/>
      <c r="C66" s="499"/>
      <c r="D66" s="500"/>
      <c r="E66" s="501"/>
      <c r="F66" s="500"/>
      <c r="G66" s="502"/>
      <c r="H66" s="503"/>
      <c r="I66" s="503"/>
    </row>
    <row r="67" spans="2:9" x14ac:dyDescent="0.2">
      <c r="B67" s="498" t="s">
        <v>1879</v>
      </c>
      <c r="C67" s="499" t="s">
        <v>1563</v>
      </c>
      <c r="D67" s="500">
        <v>9</v>
      </c>
      <c r="E67" s="501">
        <v>6983</v>
      </c>
      <c r="F67" s="500">
        <v>2621</v>
      </c>
      <c r="G67" s="502">
        <v>101.55</v>
      </c>
      <c r="H67" s="503">
        <v>8.4047000000000001</v>
      </c>
      <c r="I67" s="503">
        <v>8.3559999999999999</v>
      </c>
    </row>
    <row r="68" spans="2:9" x14ac:dyDescent="0.2">
      <c r="B68" s="498"/>
      <c r="C68" s="499" t="s">
        <v>1564</v>
      </c>
      <c r="D68" s="500">
        <v>10</v>
      </c>
      <c r="E68" s="500" t="s">
        <v>1894</v>
      </c>
      <c r="F68" s="500">
        <v>5225.3999999999996</v>
      </c>
      <c r="G68" s="502">
        <v>101.95</v>
      </c>
      <c r="H68" s="503">
        <v>9.5009999999999994</v>
      </c>
      <c r="I68" s="503">
        <v>9.3916000000000004</v>
      </c>
    </row>
    <row r="69" spans="2:9" x14ac:dyDescent="0.2">
      <c r="B69" s="498"/>
      <c r="C69" s="499" t="s">
        <v>1565</v>
      </c>
      <c r="D69" s="500" t="s">
        <v>431</v>
      </c>
      <c r="E69" s="500" t="s">
        <v>431</v>
      </c>
      <c r="F69" s="500" t="s">
        <v>431</v>
      </c>
      <c r="G69" s="502" t="s">
        <v>431</v>
      </c>
      <c r="H69" s="503" t="s">
        <v>431</v>
      </c>
      <c r="I69" s="503" t="s">
        <v>431</v>
      </c>
    </row>
    <row r="70" spans="2:9" x14ac:dyDescent="0.2">
      <c r="B70" s="498"/>
      <c r="C70" s="499"/>
      <c r="D70" s="500"/>
      <c r="E70" s="501"/>
      <c r="F70" s="500"/>
      <c r="G70" s="502"/>
      <c r="H70" s="503"/>
      <c r="I70" s="503"/>
    </row>
    <row r="71" spans="2:9" x14ac:dyDescent="0.2">
      <c r="B71" s="498" t="s">
        <v>1880</v>
      </c>
      <c r="C71" s="499" t="s">
        <v>1563</v>
      </c>
      <c r="D71" s="500" t="s">
        <v>431</v>
      </c>
      <c r="E71" s="500" t="s">
        <v>431</v>
      </c>
      <c r="F71" s="500" t="s">
        <v>431</v>
      </c>
      <c r="G71" s="502" t="s">
        <v>431</v>
      </c>
      <c r="H71" s="503" t="s">
        <v>431</v>
      </c>
      <c r="I71" s="503" t="s">
        <v>431</v>
      </c>
    </row>
    <row r="72" spans="2:9" x14ac:dyDescent="0.2">
      <c r="B72" s="498"/>
      <c r="C72" s="499" t="s">
        <v>1564</v>
      </c>
      <c r="D72" s="500" t="s">
        <v>431</v>
      </c>
      <c r="E72" s="500" t="s">
        <v>431</v>
      </c>
      <c r="F72" s="500" t="s">
        <v>431</v>
      </c>
      <c r="G72" s="502" t="s">
        <v>431</v>
      </c>
      <c r="H72" s="503" t="s">
        <v>431</v>
      </c>
      <c r="I72" s="503" t="s">
        <v>431</v>
      </c>
    </row>
    <row r="73" spans="2:9" x14ac:dyDescent="0.2">
      <c r="B73" s="498"/>
      <c r="C73" s="499" t="s">
        <v>1565</v>
      </c>
      <c r="D73" s="500">
        <v>11</v>
      </c>
      <c r="E73" s="501">
        <v>9747.5</v>
      </c>
      <c r="F73" s="500">
        <v>3007.4</v>
      </c>
      <c r="G73" s="502">
        <v>102.55</v>
      </c>
      <c r="H73" s="503">
        <v>10.5806</v>
      </c>
      <c r="I73" s="503">
        <v>10.5465</v>
      </c>
    </row>
    <row r="74" spans="2:9" x14ac:dyDescent="0.2">
      <c r="B74" s="498"/>
      <c r="C74" s="499"/>
      <c r="D74" s="500"/>
      <c r="E74" s="501"/>
      <c r="F74" s="500"/>
      <c r="G74" s="502"/>
      <c r="H74" s="503"/>
      <c r="I74" s="503"/>
    </row>
    <row r="75" spans="2:9" x14ac:dyDescent="0.2">
      <c r="B75" s="498" t="s">
        <v>1881</v>
      </c>
      <c r="C75" s="499" t="s">
        <v>1563</v>
      </c>
      <c r="D75" s="500">
        <v>9</v>
      </c>
      <c r="E75" s="501">
        <v>2347.1</v>
      </c>
      <c r="F75" s="500">
        <v>1317.1</v>
      </c>
      <c r="G75" s="502">
        <v>100.16</v>
      </c>
      <c r="H75" s="503">
        <v>8.9380000000000006</v>
      </c>
      <c r="I75" s="503">
        <v>8.8260000000000005</v>
      </c>
    </row>
    <row r="76" spans="2:9" x14ac:dyDescent="0.2">
      <c r="B76" s="498"/>
      <c r="C76" s="499" t="s">
        <v>1564</v>
      </c>
      <c r="D76" s="500">
        <v>10</v>
      </c>
      <c r="E76" s="501">
        <v>2811.5</v>
      </c>
      <c r="F76" s="500">
        <v>1684.5</v>
      </c>
      <c r="G76" s="502">
        <v>100.26</v>
      </c>
      <c r="H76" s="503">
        <v>9.9328000000000003</v>
      </c>
      <c r="I76" s="503">
        <v>9.8078000000000003</v>
      </c>
    </row>
    <row r="77" spans="2:9" x14ac:dyDescent="0.2">
      <c r="B77" s="498"/>
      <c r="C77" s="499" t="s">
        <v>1565</v>
      </c>
      <c r="D77" s="500" t="s">
        <v>431</v>
      </c>
      <c r="E77" s="500" t="s">
        <v>431</v>
      </c>
      <c r="F77" s="500" t="s">
        <v>431</v>
      </c>
      <c r="G77" s="502" t="s">
        <v>431</v>
      </c>
      <c r="H77" s="503" t="s">
        <v>431</v>
      </c>
      <c r="I77" s="503" t="s">
        <v>431</v>
      </c>
    </row>
    <row r="78" spans="2:9" x14ac:dyDescent="0.2">
      <c r="B78" s="498"/>
      <c r="C78" s="499"/>
      <c r="D78" s="500"/>
      <c r="E78" s="501"/>
      <c r="F78" s="500"/>
      <c r="G78" s="502"/>
      <c r="H78" s="503"/>
      <c r="I78" s="503"/>
    </row>
    <row r="79" spans="2:9" x14ac:dyDescent="0.2">
      <c r="B79" s="498" t="s">
        <v>1882</v>
      </c>
      <c r="C79" s="499" t="s">
        <v>1563</v>
      </c>
      <c r="D79" s="500" t="s">
        <v>431</v>
      </c>
      <c r="E79" s="500" t="s">
        <v>431</v>
      </c>
      <c r="F79" s="500" t="s">
        <v>431</v>
      </c>
      <c r="G79" s="502" t="s">
        <v>431</v>
      </c>
      <c r="H79" s="503" t="s">
        <v>431</v>
      </c>
      <c r="I79" s="503" t="s">
        <v>431</v>
      </c>
    </row>
    <row r="80" spans="2:9" x14ac:dyDescent="0.2">
      <c r="B80" s="498"/>
      <c r="C80" s="499" t="s">
        <v>1564</v>
      </c>
      <c r="D80" s="500" t="s">
        <v>431</v>
      </c>
      <c r="E80" s="500" t="s">
        <v>431</v>
      </c>
      <c r="F80" s="500" t="s">
        <v>431</v>
      </c>
      <c r="G80" s="502" t="s">
        <v>431</v>
      </c>
      <c r="H80" s="503" t="s">
        <v>431</v>
      </c>
      <c r="I80" s="503" t="s">
        <v>431</v>
      </c>
    </row>
    <row r="81" spans="2:9" x14ac:dyDescent="0.2">
      <c r="B81" s="498"/>
      <c r="C81" s="499" t="s">
        <v>1565</v>
      </c>
      <c r="D81" s="500">
        <v>11</v>
      </c>
      <c r="E81" s="501">
        <v>11551.5</v>
      </c>
      <c r="F81" s="500">
        <v>4886.5</v>
      </c>
      <c r="G81" s="502">
        <v>100.61</v>
      </c>
      <c r="H81" s="503">
        <v>10.898300000000001</v>
      </c>
      <c r="I81" s="503">
        <v>10.8565</v>
      </c>
    </row>
    <row r="82" spans="2:9" x14ac:dyDescent="0.2">
      <c r="B82" s="498"/>
      <c r="C82" s="499"/>
      <c r="D82" s="500"/>
      <c r="E82" s="501"/>
      <c r="F82" s="500"/>
      <c r="G82" s="502"/>
      <c r="H82" s="503"/>
      <c r="I82" s="503"/>
    </row>
    <row r="83" spans="2:9" x14ac:dyDescent="0.2">
      <c r="B83" s="498" t="s">
        <v>1883</v>
      </c>
      <c r="C83" s="499" t="s">
        <v>1563</v>
      </c>
      <c r="D83" s="500">
        <v>9</v>
      </c>
      <c r="E83" s="501">
        <v>3785.5</v>
      </c>
      <c r="F83" s="500">
        <v>1558.5</v>
      </c>
      <c r="G83" s="502">
        <v>102.45</v>
      </c>
      <c r="H83" s="503">
        <v>8.0642999999999994</v>
      </c>
      <c r="I83" s="503">
        <v>7.9516</v>
      </c>
    </row>
    <row r="84" spans="2:9" x14ac:dyDescent="0.2">
      <c r="B84" s="498"/>
      <c r="C84" s="499" t="s">
        <v>1564</v>
      </c>
      <c r="D84" s="500">
        <v>10</v>
      </c>
      <c r="E84" s="501">
        <v>13923.7</v>
      </c>
      <c r="F84" s="500">
        <v>3518.4</v>
      </c>
      <c r="G84" s="502">
        <v>104.11</v>
      </c>
      <c r="H84" s="503">
        <v>8.9620999999999995</v>
      </c>
      <c r="I84" s="503">
        <v>8.8870000000000005</v>
      </c>
    </row>
    <row r="85" spans="2:9" x14ac:dyDescent="0.2">
      <c r="B85" s="498"/>
      <c r="C85" s="499" t="s">
        <v>1565</v>
      </c>
      <c r="D85" s="500" t="s">
        <v>431</v>
      </c>
      <c r="E85" s="500" t="s">
        <v>431</v>
      </c>
      <c r="F85" s="500" t="s">
        <v>431</v>
      </c>
      <c r="G85" s="502" t="s">
        <v>431</v>
      </c>
      <c r="H85" s="503" t="s">
        <v>431</v>
      </c>
      <c r="I85" s="503" t="s">
        <v>431</v>
      </c>
    </row>
    <row r="86" spans="2:9" x14ac:dyDescent="0.2">
      <c r="B86" s="498"/>
      <c r="C86" s="499"/>
      <c r="D86" s="500"/>
      <c r="E86" s="501"/>
      <c r="F86" s="500"/>
      <c r="G86" s="502"/>
      <c r="H86" s="503"/>
      <c r="I86" s="503"/>
    </row>
    <row r="87" spans="2:9" x14ac:dyDescent="0.2">
      <c r="B87" s="498" t="s">
        <v>1884</v>
      </c>
      <c r="C87" s="499" t="s">
        <v>1563</v>
      </c>
      <c r="D87" s="500" t="s">
        <v>431</v>
      </c>
      <c r="E87" s="500" t="s">
        <v>431</v>
      </c>
      <c r="F87" s="500" t="s">
        <v>431</v>
      </c>
      <c r="G87" s="502" t="s">
        <v>431</v>
      </c>
      <c r="H87" s="503" t="s">
        <v>431</v>
      </c>
      <c r="I87" s="503" t="s">
        <v>431</v>
      </c>
    </row>
    <row r="88" spans="2:9" x14ac:dyDescent="0.2">
      <c r="B88" s="498"/>
      <c r="C88" s="499" t="s">
        <v>1564</v>
      </c>
      <c r="D88" s="500" t="s">
        <v>431</v>
      </c>
      <c r="E88" s="500" t="s">
        <v>431</v>
      </c>
      <c r="F88" s="500" t="s">
        <v>431</v>
      </c>
      <c r="G88" s="502" t="s">
        <v>431</v>
      </c>
      <c r="H88" s="503" t="s">
        <v>431</v>
      </c>
      <c r="I88" s="503" t="s">
        <v>431</v>
      </c>
    </row>
    <row r="89" spans="2:9" x14ac:dyDescent="0.2">
      <c r="B89" s="498"/>
      <c r="C89" s="499" t="s">
        <v>1565</v>
      </c>
      <c r="D89" s="500">
        <v>11</v>
      </c>
      <c r="E89" s="501">
        <v>23965.200000000001</v>
      </c>
      <c r="F89" s="500">
        <v>7955</v>
      </c>
      <c r="G89" s="502">
        <v>108.86</v>
      </c>
      <c r="H89" s="503">
        <v>9.6020000000000003</v>
      </c>
      <c r="I89" s="503">
        <v>9.5874000000000006</v>
      </c>
    </row>
    <row r="90" spans="2:9" x14ac:dyDescent="0.2">
      <c r="B90" s="498"/>
      <c r="C90" s="499"/>
      <c r="D90" s="500"/>
      <c r="E90" s="501"/>
      <c r="F90" s="500"/>
      <c r="G90" s="502"/>
      <c r="H90" s="503"/>
      <c r="I90" s="503"/>
    </row>
    <row r="91" spans="2:9" x14ac:dyDescent="0.2">
      <c r="B91" s="498" t="s">
        <v>1885</v>
      </c>
      <c r="C91" s="499" t="s">
        <v>1563</v>
      </c>
      <c r="D91" s="500">
        <v>9</v>
      </c>
      <c r="E91" s="501">
        <v>7939.5</v>
      </c>
      <c r="F91" s="500">
        <v>2906.8</v>
      </c>
      <c r="G91" s="502">
        <v>103.96</v>
      </c>
      <c r="H91" s="503">
        <v>7.5014000000000003</v>
      </c>
      <c r="I91" s="503">
        <v>7.4644000000000004</v>
      </c>
    </row>
    <row r="92" spans="2:9" x14ac:dyDescent="0.2">
      <c r="B92" s="498"/>
      <c r="C92" s="499" t="s">
        <v>1564</v>
      </c>
      <c r="D92" s="500">
        <v>10</v>
      </c>
      <c r="E92" s="500" t="s">
        <v>1895</v>
      </c>
      <c r="F92" s="500">
        <v>3885</v>
      </c>
      <c r="G92" s="502">
        <v>106.95</v>
      </c>
      <c r="H92" s="503">
        <v>8.2744999999999997</v>
      </c>
      <c r="I92" s="503">
        <v>8.2632999999999992</v>
      </c>
    </row>
    <row r="93" spans="2:9" x14ac:dyDescent="0.2">
      <c r="B93" s="498"/>
      <c r="C93" s="499" t="s">
        <v>1565</v>
      </c>
      <c r="D93" s="500" t="s">
        <v>431</v>
      </c>
      <c r="E93" s="500" t="s">
        <v>431</v>
      </c>
      <c r="F93" s="500" t="s">
        <v>431</v>
      </c>
      <c r="G93" s="502" t="s">
        <v>431</v>
      </c>
      <c r="H93" s="503" t="s">
        <v>431</v>
      </c>
      <c r="I93" s="503" t="s">
        <v>431</v>
      </c>
    </row>
    <row r="94" spans="2:9" x14ac:dyDescent="0.2">
      <c r="B94" s="498"/>
      <c r="C94" s="499"/>
      <c r="D94" s="500"/>
      <c r="E94" s="501"/>
      <c r="F94" s="500"/>
      <c r="G94" s="502"/>
      <c r="H94" s="503"/>
      <c r="I94" s="503"/>
    </row>
    <row r="95" spans="2:9" x14ac:dyDescent="0.2">
      <c r="B95" s="498" t="s">
        <v>1886</v>
      </c>
      <c r="C95" s="499" t="s">
        <v>1563</v>
      </c>
      <c r="D95" s="500" t="s">
        <v>431</v>
      </c>
      <c r="E95" s="500" t="s">
        <v>431</v>
      </c>
      <c r="F95" s="500" t="s">
        <v>431</v>
      </c>
      <c r="G95" s="502" t="s">
        <v>431</v>
      </c>
      <c r="H95" s="503" t="s">
        <v>431</v>
      </c>
      <c r="I95" s="503" t="s">
        <v>431</v>
      </c>
    </row>
    <row r="96" spans="2:9" x14ac:dyDescent="0.2">
      <c r="B96" s="498"/>
      <c r="C96" s="499" t="s">
        <v>1564</v>
      </c>
      <c r="D96" s="500" t="s">
        <v>431</v>
      </c>
      <c r="E96" s="500" t="s">
        <v>431</v>
      </c>
      <c r="F96" s="500" t="s">
        <v>431</v>
      </c>
      <c r="G96" s="502" t="s">
        <v>431</v>
      </c>
      <c r="H96" s="503" t="s">
        <v>431</v>
      </c>
      <c r="I96" s="503" t="s">
        <v>431</v>
      </c>
    </row>
    <row r="97" spans="2:9" x14ac:dyDescent="0.2">
      <c r="B97" s="498"/>
      <c r="C97" s="499" t="s">
        <v>1565</v>
      </c>
      <c r="D97" s="500">
        <v>11</v>
      </c>
      <c r="E97" s="501">
        <v>28439</v>
      </c>
      <c r="F97" s="500">
        <v>12233.2</v>
      </c>
      <c r="G97" s="502">
        <v>110.75</v>
      </c>
      <c r="H97" s="503">
        <v>9.3239000000000001</v>
      </c>
      <c r="I97" s="503">
        <v>9.2950999999999997</v>
      </c>
    </row>
    <row r="98" spans="2:9" x14ac:dyDescent="0.2">
      <c r="B98" s="498"/>
      <c r="C98" s="499"/>
      <c r="D98" s="500"/>
      <c r="E98" s="501"/>
      <c r="F98" s="500"/>
      <c r="G98" s="502"/>
      <c r="H98" s="503"/>
      <c r="I98" s="503"/>
    </row>
    <row r="99" spans="2:9" x14ac:dyDescent="0.2">
      <c r="B99" s="498" t="s">
        <v>1887</v>
      </c>
      <c r="C99" s="499" t="s">
        <v>1563</v>
      </c>
      <c r="D99" s="500">
        <v>7</v>
      </c>
      <c r="E99" s="501">
        <v>4337.8</v>
      </c>
      <c r="F99" s="501">
        <v>2010.3</v>
      </c>
      <c r="G99" s="502">
        <v>106.25</v>
      </c>
      <c r="H99" s="503">
        <v>4.7404999999999999</v>
      </c>
      <c r="I99" s="503">
        <v>4.5564</v>
      </c>
    </row>
    <row r="100" spans="2:9" x14ac:dyDescent="0.2">
      <c r="B100" s="498"/>
      <c r="C100" s="499" t="s">
        <v>1564</v>
      </c>
      <c r="D100" s="500">
        <v>8</v>
      </c>
      <c r="E100" s="501">
        <v>4627</v>
      </c>
      <c r="F100" s="500">
        <v>1977</v>
      </c>
      <c r="G100" s="502">
        <v>113.45</v>
      </c>
      <c r="H100" s="503">
        <v>4.9318</v>
      </c>
      <c r="I100" s="503">
        <v>4.8556999999999997</v>
      </c>
    </row>
    <row r="101" spans="2:9" x14ac:dyDescent="0.2">
      <c r="B101" s="498"/>
      <c r="C101" s="499" t="s">
        <v>1565</v>
      </c>
      <c r="D101" s="500">
        <v>9</v>
      </c>
      <c r="E101" s="501">
        <v>4068.5</v>
      </c>
      <c r="F101" s="500">
        <v>968.5</v>
      </c>
      <c r="G101" s="502">
        <v>126.03</v>
      </c>
      <c r="H101" s="503">
        <v>5.5698999999999996</v>
      </c>
      <c r="I101" s="503">
        <v>5.5248999999999997</v>
      </c>
    </row>
    <row r="102" spans="2:9" x14ac:dyDescent="0.2">
      <c r="B102" s="498"/>
      <c r="C102" s="499"/>
      <c r="D102" s="500"/>
      <c r="E102" s="501"/>
      <c r="F102" s="500"/>
      <c r="G102" s="504"/>
      <c r="H102" s="503"/>
      <c r="I102" s="503"/>
    </row>
    <row r="103" spans="2:9" x14ac:dyDescent="0.2">
      <c r="B103" s="498" t="s">
        <v>1888</v>
      </c>
      <c r="C103" s="499" t="s">
        <v>1563</v>
      </c>
      <c r="D103" s="500">
        <v>7</v>
      </c>
      <c r="E103" s="501">
        <v>3817.6</v>
      </c>
      <c r="F103" s="500">
        <v>1000</v>
      </c>
      <c r="G103" s="502">
        <v>111.8</v>
      </c>
      <c r="H103" s="503">
        <v>2.867</v>
      </c>
      <c r="I103" s="503">
        <v>2.7919999999999998</v>
      </c>
    </row>
    <row r="104" spans="2:9" x14ac:dyDescent="0.2">
      <c r="B104" s="498"/>
      <c r="C104" s="499" t="s">
        <v>1564</v>
      </c>
      <c r="D104" s="500">
        <v>8</v>
      </c>
      <c r="E104" s="501">
        <v>3725</v>
      </c>
      <c r="F104" s="500">
        <v>1050</v>
      </c>
      <c r="G104" s="502">
        <v>122.02</v>
      </c>
      <c r="H104" s="503">
        <v>3.1993</v>
      </c>
      <c r="I104" s="503">
        <v>3.1162000000000001</v>
      </c>
    </row>
    <row r="105" spans="2:9" x14ac:dyDescent="0.2">
      <c r="B105" s="498"/>
      <c r="C105" s="499" t="s">
        <v>1565</v>
      </c>
      <c r="D105" s="500">
        <v>9</v>
      </c>
      <c r="E105" s="501">
        <v>5655</v>
      </c>
      <c r="F105" s="500">
        <v>1150</v>
      </c>
      <c r="G105" s="502">
        <v>140.58000000000001</v>
      </c>
      <c r="H105" s="503">
        <v>4.0294999999999996</v>
      </c>
      <c r="I105" s="503">
        <v>4.0137999999999998</v>
      </c>
    </row>
    <row r="106" spans="2:9" x14ac:dyDescent="0.2">
      <c r="B106" s="498"/>
      <c r="C106" s="499"/>
      <c r="D106" s="500"/>
      <c r="E106" s="501"/>
      <c r="F106" s="500"/>
      <c r="G106" s="502"/>
      <c r="H106" s="503"/>
      <c r="I106" s="503"/>
    </row>
    <row r="107" spans="2:9" x14ac:dyDescent="0.2">
      <c r="B107" s="498" t="s">
        <v>1889</v>
      </c>
      <c r="C107" s="499" t="s">
        <v>1563</v>
      </c>
      <c r="D107" s="500">
        <v>7</v>
      </c>
      <c r="E107" s="501">
        <v>6019</v>
      </c>
      <c r="F107" s="500">
        <v>2000</v>
      </c>
      <c r="G107" s="502">
        <v>110.7</v>
      </c>
      <c r="H107" s="503">
        <v>3.2290999999999999</v>
      </c>
      <c r="I107" s="503">
        <v>3.0842999999999998</v>
      </c>
    </row>
    <row r="108" spans="2:9" x14ac:dyDescent="0.2">
      <c r="B108" s="498"/>
      <c r="C108" s="499" t="s">
        <v>1564</v>
      </c>
      <c r="D108" s="500">
        <v>8</v>
      </c>
      <c r="E108" s="501">
        <v>7864.8</v>
      </c>
      <c r="F108" s="500">
        <v>3057.8</v>
      </c>
      <c r="G108" s="502">
        <v>116.5</v>
      </c>
      <c r="H108" s="503">
        <v>4.2976000000000001</v>
      </c>
      <c r="I108" s="503">
        <v>4.1550000000000002</v>
      </c>
    </row>
    <row r="109" spans="2:9" x14ac:dyDescent="0.2">
      <c r="B109" s="498"/>
      <c r="C109" s="499" t="s">
        <v>1565</v>
      </c>
      <c r="D109" s="500">
        <v>9</v>
      </c>
      <c r="E109" s="501">
        <v>75181.8</v>
      </c>
      <c r="F109" s="500">
        <v>25562.2</v>
      </c>
      <c r="G109" s="502">
        <v>125.15</v>
      </c>
      <c r="H109" s="503">
        <v>5.6703999999999999</v>
      </c>
      <c r="I109" s="503">
        <v>5.6096000000000004</v>
      </c>
    </row>
    <row r="110" spans="2:9" x14ac:dyDescent="0.2">
      <c r="B110" s="498"/>
      <c r="C110" s="499"/>
      <c r="D110" s="500"/>
      <c r="E110" s="501"/>
      <c r="F110" s="500"/>
      <c r="G110" s="504"/>
      <c r="H110" s="503"/>
      <c r="I110" s="503"/>
    </row>
    <row r="111" spans="2:9" x14ac:dyDescent="0.2">
      <c r="B111" s="498" t="s">
        <v>1890</v>
      </c>
      <c r="C111" s="499" t="s">
        <v>1563</v>
      </c>
      <c r="D111" s="500">
        <v>6</v>
      </c>
      <c r="E111" s="501">
        <v>7225</v>
      </c>
      <c r="F111" s="500">
        <v>450</v>
      </c>
      <c r="G111" s="505">
        <v>105.17</v>
      </c>
      <c r="H111" s="503">
        <v>4.1494</v>
      </c>
      <c r="I111" s="503">
        <v>4.1063000000000001</v>
      </c>
    </row>
    <row r="112" spans="2:9" x14ac:dyDescent="0.2">
      <c r="B112" s="498"/>
      <c r="C112" s="499" t="s">
        <v>1564</v>
      </c>
      <c r="D112" s="500">
        <v>7</v>
      </c>
      <c r="E112" s="501">
        <v>10575</v>
      </c>
      <c r="F112" s="500">
        <v>1200</v>
      </c>
      <c r="G112" s="505">
        <v>108.06</v>
      </c>
      <c r="H112" s="503">
        <v>5.1509999999999998</v>
      </c>
      <c r="I112" s="503">
        <v>5.0979999999999999</v>
      </c>
    </row>
    <row r="113" spans="2:9" x14ac:dyDescent="0.2">
      <c r="B113" s="498"/>
      <c r="C113" s="499" t="s">
        <v>1565</v>
      </c>
      <c r="D113" s="500">
        <v>8</v>
      </c>
      <c r="E113" s="501">
        <v>20216.5</v>
      </c>
      <c r="F113" s="500">
        <v>5941.5</v>
      </c>
      <c r="G113" s="505">
        <v>112.86</v>
      </c>
      <c r="H113" s="503">
        <v>6.2511000000000001</v>
      </c>
      <c r="I113" s="503">
        <v>6.2215999999999996</v>
      </c>
    </row>
    <row r="114" spans="2:9" x14ac:dyDescent="0.2">
      <c r="B114" s="498"/>
      <c r="C114" s="499"/>
      <c r="D114" s="500"/>
      <c r="E114" s="501"/>
      <c r="F114" s="500"/>
      <c r="G114" s="504"/>
      <c r="H114" s="503"/>
      <c r="I114" s="503"/>
    </row>
    <row r="115" spans="2:9" x14ac:dyDescent="0.2">
      <c r="B115" s="498" t="s">
        <v>1891</v>
      </c>
      <c r="C115" s="499" t="s">
        <v>1563</v>
      </c>
      <c r="D115" s="500">
        <v>6</v>
      </c>
      <c r="E115" s="501">
        <v>8750</v>
      </c>
      <c r="F115" s="500">
        <v>5800</v>
      </c>
      <c r="G115" s="505">
        <v>105.17</v>
      </c>
      <c r="H115" s="505">
        <v>4.0989000000000004</v>
      </c>
      <c r="I115" s="505">
        <v>4.0358000000000001</v>
      </c>
    </row>
    <row r="116" spans="2:9" x14ac:dyDescent="0.2">
      <c r="B116" s="498"/>
      <c r="C116" s="499" t="s">
        <v>1564</v>
      </c>
      <c r="D116" s="500">
        <v>7</v>
      </c>
      <c r="E116" s="501">
        <v>14325</v>
      </c>
      <c r="F116" s="500">
        <v>9775</v>
      </c>
      <c r="G116" s="505">
        <v>107.07</v>
      </c>
      <c r="H116" s="505">
        <v>5.1205999999999996</v>
      </c>
      <c r="I116" s="505">
        <v>5.0537999999999998</v>
      </c>
    </row>
    <row r="117" spans="2:9" x14ac:dyDescent="0.2">
      <c r="B117" s="498"/>
      <c r="C117" s="499" t="s">
        <v>1565</v>
      </c>
      <c r="D117" s="500">
        <v>8</v>
      </c>
      <c r="E117" s="501">
        <v>21050</v>
      </c>
      <c r="F117" s="500">
        <v>11000</v>
      </c>
      <c r="G117" s="505">
        <v>112.94</v>
      </c>
      <c r="H117" s="505">
        <v>6.2298999999999998</v>
      </c>
      <c r="I117" s="505">
        <v>6.1677999999999997</v>
      </c>
    </row>
    <row r="118" spans="2:9" x14ac:dyDescent="0.2">
      <c r="B118" s="498"/>
      <c r="C118" s="499"/>
      <c r="D118" s="500"/>
      <c r="E118" s="501"/>
      <c r="F118" s="500"/>
      <c r="G118" s="504"/>
      <c r="H118" s="503"/>
      <c r="I118" s="503"/>
    </row>
    <row r="119" spans="2:9" x14ac:dyDescent="0.2">
      <c r="B119" s="498" t="s">
        <v>1740</v>
      </c>
      <c r="C119" s="499" t="s">
        <v>1563</v>
      </c>
      <c r="D119" s="500">
        <v>6</v>
      </c>
      <c r="E119" s="501">
        <v>11200</v>
      </c>
      <c r="F119" s="501">
        <v>2794</v>
      </c>
      <c r="G119" s="506">
        <v>105.44</v>
      </c>
      <c r="H119" s="503">
        <v>4.0557999999999996</v>
      </c>
      <c r="I119" s="503">
        <v>4.0396999999999998</v>
      </c>
    </row>
    <row r="120" spans="2:9" x14ac:dyDescent="0.2">
      <c r="B120" s="498"/>
      <c r="C120" s="499" t="s">
        <v>1564</v>
      </c>
      <c r="D120" s="500">
        <v>7</v>
      </c>
      <c r="E120" s="501">
        <v>12907</v>
      </c>
      <c r="F120" s="501">
        <v>4457</v>
      </c>
      <c r="G120" s="506">
        <v>108.48</v>
      </c>
      <c r="H120" s="503">
        <v>5.0591999999999997</v>
      </c>
      <c r="I120" s="503">
        <v>5.0376000000000003</v>
      </c>
    </row>
    <row r="121" spans="2:9" x14ac:dyDescent="0.2">
      <c r="B121" s="498"/>
      <c r="C121" s="499" t="s">
        <v>1565</v>
      </c>
      <c r="D121" s="500">
        <v>8</v>
      </c>
      <c r="E121" s="501">
        <v>16503.2</v>
      </c>
      <c r="F121" s="501">
        <v>8453.2000000000007</v>
      </c>
      <c r="G121" s="506">
        <v>112.88</v>
      </c>
      <c r="H121" s="503">
        <v>6.2485999999999997</v>
      </c>
      <c r="I121" s="503">
        <v>6.2369000000000003</v>
      </c>
    </row>
    <row r="122" spans="2:9" x14ac:dyDescent="0.2">
      <c r="B122" s="498"/>
      <c r="C122" s="499"/>
      <c r="D122" s="500"/>
      <c r="E122" s="501"/>
      <c r="F122" s="501"/>
      <c r="G122" s="506"/>
      <c r="H122" s="503"/>
      <c r="I122" s="503"/>
    </row>
    <row r="123" spans="2:9" x14ac:dyDescent="0.2">
      <c r="B123" s="498" t="s">
        <v>1741</v>
      </c>
      <c r="C123" s="507" t="s">
        <v>1729</v>
      </c>
      <c r="D123" s="500">
        <v>9</v>
      </c>
      <c r="E123" s="501">
        <v>5535</v>
      </c>
      <c r="F123" s="501">
        <v>2960</v>
      </c>
      <c r="G123" s="506">
        <v>110.5</v>
      </c>
      <c r="H123" s="503">
        <v>7.8003</v>
      </c>
      <c r="I123" s="503">
        <v>7.6829999999999998</v>
      </c>
    </row>
    <row r="124" spans="2:9" x14ac:dyDescent="0.2">
      <c r="B124" s="498"/>
      <c r="C124" s="499" t="s">
        <v>1566</v>
      </c>
      <c r="D124" s="500">
        <v>10</v>
      </c>
      <c r="E124" s="501">
        <v>5460</v>
      </c>
      <c r="F124" s="501">
        <v>2608</v>
      </c>
      <c r="G124" s="506">
        <v>111.2</v>
      </c>
      <c r="H124" s="503">
        <v>8.8000000000000007</v>
      </c>
      <c r="I124" s="503">
        <v>8.7058</v>
      </c>
    </row>
    <row r="125" spans="2:9" x14ac:dyDescent="0.2">
      <c r="B125" s="498"/>
      <c r="C125" s="499"/>
      <c r="D125" s="500"/>
      <c r="E125" s="501"/>
      <c r="F125" s="501"/>
      <c r="G125" s="506"/>
      <c r="H125" s="503"/>
      <c r="I125" s="503"/>
    </row>
    <row r="126" spans="2:9" x14ac:dyDescent="0.2">
      <c r="B126" s="498" t="s">
        <v>1742</v>
      </c>
      <c r="C126" s="499" t="s">
        <v>1563</v>
      </c>
      <c r="D126" s="500">
        <v>6</v>
      </c>
      <c r="E126" s="501">
        <v>7977</v>
      </c>
      <c r="F126" s="501">
        <v>3227</v>
      </c>
      <c r="G126" s="506">
        <v>106.27</v>
      </c>
      <c r="H126" s="503">
        <v>3.77</v>
      </c>
      <c r="I126" s="503">
        <v>3.7342</v>
      </c>
    </row>
    <row r="127" spans="2:9" x14ac:dyDescent="0.2">
      <c r="B127" s="498"/>
      <c r="C127" s="499" t="s">
        <v>1564</v>
      </c>
      <c r="D127" s="500">
        <v>7</v>
      </c>
      <c r="E127" s="501">
        <v>15871.1</v>
      </c>
      <c r="F127" s="501">
        <v>8471.1</v>
      </c>
      <c r="G127" s="506">
        <v>109.21</v>
      </c>
      <c r="H127" s="503">
        <v>4.9006999999999996</v>
      </c>
      <c r="I127" s="503">
        <v>4.8665000000000003</v>
      </c>
    </row>
    <row r="128" spans="2:9" x14ac:dyDescent="0.2">
      <c r="B128" s="498"/>
      <c r="C128" s="499" t="s">
        <v>1565</v>
      </c>
      <c r="D128" s="500">
        <v>8</v>
      </c>
      <c r="E128" s="501">
        <v>23795.7</v>
      </c>
      <c r="F128" s="501">
        <v>15135.7</v>
      </c>
      <c r="G128" s="506">
        <v>110.98</v>
      </c>
      <c r="H128" s="503">
        <v>6.4903000000000004</v>
      </c>
      <c r="I128" s="503">
        <v>6.4532999999999996</v>
      </c>
    </row>
    <row r="129" spans="2:9" x14ac:dyDescent="0.2">
      <c r="B129" s="498"/>
      <c r="C129" s="499"/>
      <c r="D129" s="500"/>
      <c r="E129" s="501"/>
      <c r="F129" s="501"/>
      <c r="G129" s="506"/>
      <c r="H129" s="503"/>
      <c r="I129" s="503"/>
    </row>
    <row r="130" spans="2:9" x14ac:dyDescent="0.2">
      <c r="B130" s="498" t="s">
        <v>1743</v>
      </c>
      <c r="C130" s="499" t="s">
        <v>1563</v>
      </c>
      <c r="D130" s="500">
        <v>6</v>
      </c>
      <c r="E130" s="501">
        <v>2969</v>
      </c>
      <c r="F130" s="501">
        <v>1869</v>
      </c>
      <c r="G130" s="506">
        <v>104.47</v>
      </c>
      <c r="H130" s="503">
        <v>4.3506</v>
      </c>
      <c r="I130" s="503">
        <v>4.2354000000000003</v>
      </c>
    </row>
    <row r="131" spans="2:9" x14ac:dyDescent="0.2">
      <c r="B131" s="498"/>
      <c r="C131" s="499" t="s">
        <v>1564</v>
      </c>
      <c r="D131" s="500">
        <v>7</v>
      </c>
      <c r="E131" s="501">
        <v>4434</v>
      </c>
      <c r="F131" s="501">
        <v>3134</v>
      </c>
      <c r="G131" s="506">
        <v>107.05</v>
      </c>
      <c r="H131" s="503">
        <v>5.3491999999999997</v>
      </c>
      <c r="I131" s="503">
        <v>5.2698999999999998</v>
      </c>
    </row>
    <row r="132" spans="2:9" x14ac:dyDescent="0.2">
      <c r="B132" s="498"/>
      <c r="C132" s="499" t="s">
        <v>1565</v>
      </c>
      <c r="D132" s="500">
        <v>8</v>
      </c>
      <c r="E132" s="501">
        <v>10460.799999999999</v>
      </c>
      <c r="F132" s="501">
        <v>10060.799999999999</v>
      </c>
      <c r="G132" s="506">
        <v>104.37</v>
      </c>
      <c r="H132" s="503">
        <v>7.3697999999999997</v>
      </c>
      <c r="I132" s="503">
        <v>7.1268000000000002</v>
      </c>
    </row>
    <row r="133" spans="2:9" x14ac:dyDescent="0.2">
      <c r="B133" s="498"/>
      <c r="C133" s="499"/>
      <c r="D133" s="500"/>
      <c r="E133" s="501"/>
      <c r="F133" s="501"/>
      <c r="G133" s="506"/>
      <c r="H133" s="503"/>
      <c r="I133" s="503"/>
    </row>
    <row r="134" spans="2:9" x14ac:dyDescent="0.2">
      <c r="B134" s="498" t="s">
        <v>1744</v>
      </c>
      <c r="C134" s="499" t="s">
        <v>1729</v>
      </c>
      <c r="D134" s="500">
        <v>9</v>
      </c>
      <c r="E134" s="501">
        <v>8410.9</v>
      </c>
      <c r="F134" s="501">
        <v>3665.9</v>
      </c>
      <c r="G134" s="506">
        <v>100.01</v>
      </c>
      <c r="H134" s="503">
        <v>8.9987999999999992</v>
      </c>
      <c r="I134" s="503">
        <v>8.9934999999999992</v>
      </c>
    </row>
    <row r="135" spans="2:9" x14ac:dyDescent="0.2">
      <c r="B135" s="498"/>
      <c r="C135" s="499" t="s">
        <v>1566</v>
      </c>
      <c r="D135" s="500">
        <v>10</v>
      </c>
      <c r="E135" s="501">
        <v>10536</v>
      </c>
      <c r="F135" s="501">
        <v>3566</v>
      </c>
      <c r="G135" s="506">
        <v>100.05</v>
      </c>
      <c r="H135" s="503">
        <v>9.9941999999999993</v>
      </c>
      <c r="I135" s="503">
        <v>9.9926999999999992</v>
      </c>
    </row>
    <row r="136" spans="2:9" x14ac:dyDescent="0.2">
      <c r="B136" s="498"/>
      <c r="C136" s="499"/>
      <c r="D136" s="500"/>
      <c r="E136" s="501"/>
      <c r="F136" s="501"/>
      <c r="G136" s="506"/>
      <c r="H136" s="503"/>
      <c r="I136" s="503"/>
    </row>
    <row r="137" spans="2:9" x14ac:dyDescent="0.2">
      <c r="B137" s="498" t="s">
        <v>1745</v>
      </c>
      <c r="C137" s="499" t="s">
        <v>1563</v>
      </c>
      <c r="D137" s="500">
        <v>6</v>
      </c>
      <c r="E137" s="501">
        <v>1750</v>
      </c>
      <c r="F137" s="501">
        <v>50</v>
      </c>
      <c r="G137" s="506">
        <v>101.64</v>
      </c>
      <c r="H137" s="503">
        <v>5.4005000000000001</v>
      </c>
      <c r="I137" s="503">
        <v>5.4005000000000001</v>
      </c>
    </row>
    <row r="138" spans="2:9" x14ac:dyDescent="0.2">
      <c r="B138" s="498"/>
      <c r="C138" s="499" t="s">
        <v>1564</v>
      </c>
      <c r="D138" s="500">
        <v>7</v>
      </c>
      <c r="E138" s="501">
        <v>1403</v>
      </c>
      <c r="F138" s="501">
        <v>226.5</v>
      </c>
      <c r="G138" s="506">
        <v>100.84</v>
      </c>
      <c r="H138" s="503">
        <v>6.7990000000000004</v>
      </c>
      <c r="I138" s="503">
        <v>6.3308999999999997</v>
      </c>
    </row>
    <row r="139" spans="2:9" x14ac:dyDescent="0.2">
      <c r="B139" s="498"/>
      <c r="C139" s="499" t="s">
        <v>1565</v>
      </c>
      <c r="D139" s="500">
        <v>8</v>
      </c>
      <c r="E139" s="501">
        <v>1600</v>
      </c>
      <c r="F139" s="501">
        <v>150</v>
      </c>
      <c r="G139" s="506">
        <v>100</v>
      </c>
      <c r="H139" s="503">
        <v>8</v>
      </c>
      <c r="I139" s="503">
        <v>7.9297000000000004</v>
      </c>
    </row>
    <row r="140" spans="2:9" x14ac:dyDescent="0.2">
      <c r="B140" s="498"/>
      <c r="C140" s="499"/>
      <c r="D140" s="500"/>
      <c r="E140" s="501"/>
      <c r="F140" s="501"/>
      <c r="G140" s="506"/>
      <c r="H140" s="503"/>
      <c r="I140" s="503"/>
    </row>
    <row r="141" spans="2:9" x14ac:dyDescent="0.2">
      <c r="B141" s="498" t="s">
        <v>1746</v>
      </c>
      <c r="C141" s="499" t="s">
        <v>1563</v>
      </c>
      <c r="D141" s="500">
        <v>6</v>
      </c>
      <c r="E141" s="501">
        <v>350</v>
      </c>
      <c r="F141" s="501" t="s">
        <v>431</v>
      </c>
      <c r="G141" s="506" t="s">
        <v>431</v>
      </c>
      <c r="H141" s="503" t="s">
        <v>431</v>
      </c>
      <c r="I141" s="503" t="s">
        <v>431</v>
      </c>
    </row>
    <row r="142" spans="2:9" x14ac:dyDescent="0.2">
      <c r="B142" s="498"/>
      <c r="C142" s="499" t="s">
        <v>1564</v>
      </c>
      <c r="D142" s="500">
        <v>7</v>
      </c>
      <c r="E142" s="501">
        <v>800</v>
      </c>
      <c r="F142" s="501">
        <v>150</v>
      </c>
      <c r="G142" s="506">
        <v>101.05</v>
      </c>
      <c r="H142" s="503">
        <v>6.7491000000000003</v>
      </c>
      <c r="I142" s="503">
        <v>6.6993999999999998</v>
      </c>
    </row>
    <row r="143" spans="2:9" x14ac:dyDescent="0.2">
      <c r="B143" s="498"/>
      <c r="C143" s="499" t="s">
        <v>1565</v>
      </c>
      <c r="D143" s="500">
        <v>8</v>
      </c>
      <c r="E143" s="501">
        <v>875</v>
      </c>
      <c r="F143" s="501">
        <v>50</v>
      </c>
      <c r="G143" s="506">
        <v>100.54</v>
      </c>
      <c r="H143" s="503">
        <v>7.9207999999999998</v>
      </c>
      <c r="I143" s="503">
        <v>7.9207999999999998</v>
      </c>
    </row>
    <row r="144" spans="2:9" x14ac:dyDescent="0.2">
      <c r="B144" s="498"/>
      <c r="C144" s="499"/>
      <c r="D144" s="500"/>
      <c r="E144" s="501"/>
      <c r="F144" s="501"/>
      <c r="G144" s="506"/>
      <c r="H144" s="503"/>
      <c r="I144" s="503"/>
    </row>
    <row r="145" spans="2:9" x14ac:dyDescent="0.2">
      <c r="B145" s="498" t="s">
        <v>1757</v>
      </c>
      <c r="C145" s="499" t="s">
        <v>1563</v>
      </c>
      <c r="D145" s="500">
        <v>6</v>
      </c>
      <c r="E145" s="501">
        <v>300</v>
      </c>
      <c r="F145" s="501">
        <v>50</v>
      </c>
      <c r="G145" s="506">
        <v>99.06</v>
      </c>
      <c r="H145" s="503">
        <v>6.35</v>
      </c>
      <c r="I145" s="503">
        <v>6.35</v>
      </c>
    </row>
    <row r="146" spans="2:9" x14ac:dyDescent="0.2">
      <c r="B146" s="498"/>
      <c r="C146" s="499" t="s">
        <v>1564</v>
      </c>
      <c r="D146" s="500">
        <v>7</v>
      </c>
      <c r="E146" s="501">
        <v>400</v>
      </c>
      <c r="F146" s="501">
        <v>50</v>
      </c>
      <c r="G146" s="506">
        <v>97.95</v>
      </c>
      <c r="H146" s="503">
        <v>7.5</v>
      </c>
      <c r="I146" s="503">
        <v>7.5</v>
      </c>
    </row>
    <row r="147" spans="2:9" x14ac:dyDescent="0.2">
      <c r="B147" s="498"/>
      <c r="C147" s="499" t="s">
        <v>1565</v>
      </c>
      <c r="D147" s="500">
        <v>8</v>
      </c>
      <c r="E147" s="501">
        <v>438</v>
      </c>
      <c r="F147" s="501">
        <v>44</v>
      </c>
      <c r="G147" s="506">
        <v>99.32</v>
      </c>
      <c r="H147" s="503">
        <v>8.1</v>
      </c>
      <c r="I147" s="503">
        <v>8.1</v>
      </c>
    </row>
    <row r="148" spans="2:9" x14ac:dyDescent="0.2">
      <c r="B148" s="498"/>
      <c r="C148" s="499"/>
      <c r="D148" s="500"/>
      <c r="E148" s="501"/>
      <c r="F148" s="501"/>
      <c r="G148" s="506"/>
      <c r="H148" s="503"/>
      <c r="I148" s="503"/>
    </row>
    <row r="149" spans="2:9" x14ac:dyDescent="0.2">
      <c r="B149" s="498" t="s">
        <v>1758</v>
      </c>
      <c r="C149" s="499" t="s">
        <v>1563</v>
      </c>
      <c r="D149" s="500">
        <v>9.1</v>
      </c>
      <c r="E149" s="501">
        <v>3896.2</v>
      </c>
      <c r="F149" s="501">
        <v>3205.2</v>
      </c>
      <c r="G149" s="506">
        <v>99.1</v>
      </c>
      <c r="H149" s="503">
        <v>9.4514999999999993</v>
      </c>
      <c r="I149" s="503">
        <v>9.3887</v>
      </c>
    </row>
    <row r="150" spans="2:9" x14ac:dyDescent="0.2">
      <c r="B150" s="498"/>
      <c r="C150" s="499" t="s">
        <v>1564</v>
      </c>
      <c r="D150" s="500">
        <v>9.3000000000000007</v>
      </c>
      <c r="E150" s="501">
        <v>6526.2</v>
      </c>
      <c r="F150" s="501">
        <v>4608.1400000000003</v>
      </c>
      <c r="G150" s="506">
        <v>98.57</v>
      </c>
      <c r="H150" s="503">
        <v>9.6674000000000007</v>
      </c>
      <c r="I150" s="503">
        <v>9.6461000000000006</v>
      </c>
    </row>
    <row r="151" spans="2:9" x14ac:dyDescent="0.2">
      <c r="B151" s="498"/>
      <c r="C151" s="499" t="s">
        <v>1565</v>
      </c>
      <c r="D151" s="500">
        <v>9.6</v>
      </c>
      <c r="E151" s="501">
        <v>5590</v>
      </c>
      <c r="F151" s="501">
        <v>3424.05</v>
      </c>
      <c r="G151" s="506">
        <v>98.28</v>
      </c>
      <c r="H151" s="503">
        <v>9.8745999999999992</v>
      </c>
      <c r="I151" s="503">
        <v>9.8453999999999997</v>
      </c>
    </row>
    <row r="152" spans="2:9" x14ac:dyDescent="0.2">
      <c r="B152" s="498"/>
      <c r="C152" s="499"/>
      <c r="D152" s="500"/>
      <c r="E152" s="501"/>
      <c r="F152" s="501"/>
      <c r="G152" s="506"/>
      <c r="H152" s="503"/>
      <c r="I152" s="503"/>
    </row>
    <row r="153" spans="2:9" x14ac:dyDescent="0.2">
      <c r="B153" s="498" t="s">
        <v>1759</v>
      </c>
      <c r="C153" s="507" t="s">
        <v>1563</v>
      </c>
      <c r="D153" s="500">
        <v>9.1</v>
      </c>
      <c r="E153" s="501">
        <v>4055</v>
      </c>
      <c r="F153" s="501">
        <v>3502.5</v>
      </c>
      <c r="G153" s="506">
        <v>98.34</v>
      </c>
      <c r="H153" s="503">
        <v>9.8468999999999998</v>
      </c>
      <c r="I153" s="503">
        <v>9.7775999999999996</v>
      </c>
    </row>
    <row r="154" spans="2:9" x14ac:dyDescent="0.2">
      <c r="B154" s="498"/>
      <c r="C154" s="499" t="s">
        <v>1564</v>
      </c>
      <c r="D154" s="500">
        <v>9.3000000000000007</v>
      </c>
      <c r="E154" s="501">
        <v>2150</v>
      </c>
      <c r="F154" s="501">
        <v>1392.4</v>
      </c>
      <c r="G154" s="506">
        <v>97.64</v>
      </c>
      <c r="H154" s="503">
        <v>9.9544999999999995</v>
      </c>
      <c r="I154" s="503">
        <v>9.9298000000000002</v>
      </c>
    </row>
    <row r="155" spans="2:9" x14ac:dyDescent="0.2">
      <c r="B155" s="498"/>
      <c r="C155" s="499" t="s">
        <v>1565</v>
      </c>
      <c r="D155" s="500">
        <v>9.6</v>
      </c>
      <c r="E155" s="501">
        <v>6775</v>
      </c>
      <c r="F155" s="501">
        <v>3644.2</v>
      </c>
      <c r="G155" s="506">
        <v>95.1</v>
      </c>
      <c r="H155" s="503">
        <v>10.420299999999999</v>
      </c>
      <c r="I155" s="503">
        <v>10.394500000000001</v>
      </c>
    </row>
    <row r="156" spans="2:9" x14ac:dyDescent="0.2">
      <c r="B156" s="498"/>
      <c r="C156" s="499" t="s">
        <v>1729</v>
      </c>
      <c r="D156" s="500">
        <v>10</v>
      </c>
      <c r="E156" s="501">
        <v>3650</v>
      </c>
      <c r="F156" s="501">
        <v>3000</v>
      </c>
      <c r="G156" s="506">
        <v>93.28</v>
      </c>
      <c r="H156" s="503">
        <v>10.9207</v>
      </c>
      <c r="I156" s="503">
        <v>10.8504</v>
      </c>
    </row>
    <row r="157" spans="2:9" x14ac:dyDescent="0.2">
      <c r="B157" s="498"/>
      <c r="C157" s="499" t="s">
        <v>1566</v>
      </c>
      <c r="D157" s="500">
        <v>10.5</v>
      </c>
      <c r="E157" s="501">
        <v>4150</v>
      </c>
      <c r="F157" s="501">
        <v>4000</v>
      </c>
      <c r="G157" s="506">
        <v>94.08</v>
      </c>
      <c r="H157" s="503">
        <v>11.25</v>
      </c>
      <c r="I157" s="503">
        <v>11.172700000000001</v>
      </c>
    </row>
    <row r="158" spans="2:9" x14ac:dyDescent="0.2">
      <c r="B158" s="498"/>
      <c r="C158" s="499"/>
      <c r="D158" s="500"/>
      <c r="E158" s="501"/>
      <c r="F158" s="501"/>
      <c r="G158" s="506"/>
      <c r="H158" s="503"/>
      <c r="I158" s="503"/>
    </row>
    <row r="159" spans="2:9" x14ac:dyDescent="0.2">
      <c r="B159" s="498" t="s">
        <v>1760</v>
      </c>
      <c r="C159" s="499" t="s">
        <v>1563</v>
      </c>
      <c r="D159" s="500">
        <v>9.1</v>
      </c>
      <c r="E159" s="501">
        <v>9350</v>
      </c>
      <c r="F159" s="501">
        <v>1473.6</v>
      </c>
      <c r="G159" s="506">
        <v>98.64</v>
      </c>
      <c r="H159" s="503">
        <v>9.7393000000000001</v>
      </c>
      <c r="I159" s="503">
        <v>9.7164999999999999</v>
      </c>
    </row>
    <row r="160" spans="2:9" x14ac:dyDescent="0.2">
      <c r="B160" s="498"/>
      <c r="C160" s="499" t="s">
        <v>1564</v>
      </c>
      <c r="D160" s="500">
        <v>9.3000000000000007</v>
      </c>
      <c r="E160" s="501">
        <v>2700</v>
      </c>
      <c r="F160" s="501">
        <v>694.2</v>
      </c>
      <c r="G160" s="506">
        <v>97.53</v>
      </c>
      <c r="H160" s="503">
        <v>10.0017</v>
      </c>
      <c r="I160" s="503">
        <v>10.0017</v>
      </c>
    </row>
    <row r="161" spans="2:9" x14ac:dyDescent="0.2">
      <c r="B161" s="498"/>
      <c r="C161" s="499" t="s">
        <v>1565</v>
      </c>
      <c r="D161" s="500">
        <v>9.6</v>
      </c>
      <c r="E161" s="501">
        <v>5998</v>
      </c>
      <c r="F161" s="501">
        <v>2885.1</v>
      </c>
      <c r="G161" s="506">
        <v>94.53</v>
      </c>
      <c r="H161" s="503">
        <v>10.526999999999999</v>
      </c>
      <c r="I161" s="503">
        <v>10.507199999999999</v>
      </c>
    </row>
    <row r="162" spans="2:9" x14ac:dyDescent="0.2">
      <c r="B162" s="498"/>
      <c r="C162" s="499" t="s">
        <v>1729</v>
      </c>
      <c r="D162" s="500">
        <v>10</v>
      </c>
      <c r="E162" s="501">
        <v>4000</v>
      </c>
      <c r="F162" s="501">
        <v>4000</v>
      </c>
      <c r="G162" s="506">
        <v>92.05</v>
      </c>
      <c r="H162" s="503">
        <v>11.1005</v>
      </c>
      <c r="I162" s="503">
        <v>11.0578</v>
      </c>
    </row>
    <row r="163" spans="2:9" x14ac:dyDescent="0.2">
      <c r="B163" s="498"/>
      <c r="C163" s="499" t="s">
        <v>1566</v>
      </c>
      <c r="D163" s="500">
        <v>10.5</v>
      </c>
      <c r="E163" s="501">
        <v>5000</v>
      </c>
      <c r="F163" s="501">
        <v>4000</v>
      </c>
      <c r="G163" s="506">
        <v>92.8</v>
      </c>
      <c r="H163" s="503">
        <v>11.420299999999999</v>
      </c>
      <c r="I163" s="503">
        <v>11.3924</v>
      </c>
    </row>
    <row r="164" spans="2:9" x14ac:dyDescent="0.2">
      <c r="B164" s="498"/>
      <c r="C164" s="499" t="s">
        <v>1730</v>
      </c>
      <c r="D164" s="500">
        <v>11</v>
      </c>
      <c r="E164" s="501">
        <v>8000</v>
      </c>
      <c r="F164" s="501">
        <v>8000</v>
      </c>
      <c r="G164" s="506">
        <v>94.21</v>
      </c>
      <c r="H164" s="503">
        <v>11.7006</v>
      </c>
      <c r="I164" s="503">
        <v>11.680199999999999</v>
      </c>
    </row>
    <row r="165" spans="2:9" x14ac:dyDescent="0.2">
      <c r="B165" s="498"/>
      <c r="C165" s="499"/>
      <c r="D165" s="500"/>
      <c r="E165" s="501"/>
      <c r="F165" s="501"/>
      <c r="G165" s="506"/>
      <c r="H165" s="503"/>
      <c r="I165" s="503"/>
    </row>
    <row r="166" spans="2:9" x14ac:dyDescent="0.2">
      <c r="B166" s="498" t="s">
        <v>1761</v>
      </c>
      <c r="C166" s="499" t="s">
        <v>1563</v>
      </c>
      <c r="D166" s="500">
        <v>9.1</v>
      </c>
      <c r="E166" s="501">
        <v>11825</v>
      </c>
      <c r="F166" s="501">
        <v>3085.3</v>
      </c>
      <c r="G166" s="506">
        <v>99.45</v>
      </c>
      <c r="H166" s="503">
        <v>9.3689999999999998</v>
      </c>
      <c r="I166" s="503">
        <v>9.3529</v>
      </c>
    </row>
    <row r="167" spans="2:9" x14ac:dyDescent="0.2">
      <c r="B167" s="498"/>
      <c r="C167" s="499" t="s">
        <v>1564</v>
      </c>
      <c r="D167" s="500">
        <v>9.3000000000000007</v>
      </c>
      <c r="E167" s="501">
        <v>14325</v>
      </c>
      <c r="F167" s="501">
        <v>4095.5</v>
      </c>
      <c r="G167" s="506">
        <v>98.4</v>
      </c>
      <c r="H167" s="503">
        <v>9.7652000000000001</v>
      </c>
      <c r="I167" s="503">
        <v>9.7515999999999998</v>
      </c>
    </row>
    <row r="168" spans="2:9" x14ac:dyDescent="0.2">
      <c r="B168" s="498"/>
      <c r="C168" s="499" t="s">
        <v>1565</v>
      </c>
      <c r="D168" s="500">
        <v>9.6</v>
      </c>
      <c r="E168" s="501">
        <v>19675</v>
      </c>
      <c r="F168" s="501">
        <v>9560.7999999999993</v>
      </c>
      <c r="G168" s="506">
        <v>96.45</v>
      </c>
      <c r="H168" s="503">
        <v>10.1988</v>
      </c>
      <c r="I168" s="503">
        <v>10.153600000000001</v>
      </c>
    </row>
    <row r="169" spans="2:9" x14ac:dyDescent="0.2">
      <c r="B169" s="498"/>
      <c r="C169" s="499" t="s">
        <v>1729</v>
      </c>
      <c r="D169" s="500">
        <v>10</v>
      </c>
      <c r="E169" s="501">
        <v>2200</v>
      </c>
      <c r="F169" s="501">
        <v>400</v>
      </c>
      <c r="G169" s="506">
        <v>92.9</v>
      </c>
      <c r="H169" s="503">
        <v>10.9815</v>
      </c>
      <c r="I169" s="503">
        <v>10.953799999999999</v>
      </c>
    </row>
    <row r="170" spans="2:9" x14ac:dyDescent="0.2">
      <c r="B170" s="498"/>
      <c r="C170" s="499" t="s">
        <v>1566</v>
      </c>
      <c r="D170" s="500">
        <v>10.5</v>
      </c>
      <c r="E170" s="501">
        <v>4000</v>
      </c>
      <c r="F170" s="501" t="s">
        <v>917</v>
      </c>
      <c r="G170" s="506" t="s">
        <v>431</v>
      </c>
      <c r="H170" s="503" t="s">
        <v>431</v>
      </c>
      <c r="I170" s="503" t="s">
        <v>431</v>
      </c>
    </row>
    <row r="171" spans="2:9" x14ac:dyDescent="0.2">
      <c r="B171" s="498"/>
      <c r="C171" s="499" t="s">
        <v>1730</v>
      </c>
      <c r="D171" s="500">
        <v>11</v>
      </c>
      <c r="E171" s="501">
        <v>4000</v>
      </c>
      <c r="F171" s="501" t="s">
        <v>917</v>
      </c>
      <c r="G171" s="506" t="s">
        <v>431</v>
      </c>
      <c r="H171" s="503" t="s">
        <v>431</v>
      </c>
      <c r="I171" s="503" t="s">
        <v>431</v>
      </c>
    </row>
    <row r="172" spans="2:9" x14ac:dyDescent="0.2">
      <c r="B172" s="498"/>
      <c r="C172" s="499"/>
      <c r="D172" s="500"/>
      <c r="E172" s="501"/>
      <c r="F172" s="501"/>
      <c r="G172" s="506"/>
      <c r="H172" s="503"/>
      <c r="I172" s="503"/>
    </row>
    <row r="173" spans="2:9" x14ac:dyDescent="0.2">
      <c r="B173" s="498" t="s">
        <v>1762</v>
      </c>
      <c r="C173" s="499" t="s">
        <v>1563</v>
      </c>
      <c r="D173" s="500">
        <v>9.1</v>
      </c>
      <c r="E173" s="501">
        <v>6350</v>
      </c>
      <c r="F173" s="501">
        <v>1752</v>
      </c>
      <c r="G173" s="506">
        <v>99.56</v>
      </c>
      <c r="H173" s="503">
        <v>9.3315000000000001</v>
      </c>
      <c r="I173" s="503">
        <v>9.3309999999999995</v>
      </c>
    </row>
    <row r="174" spans="2:9" x14ac:dyDescent="0.2">
      <c r="B174" s="498"/>
      <c r="C174" s="499" t="s">
        <v>1564</v>
      </c>
      <c r="D174" s="500">
        <v>9.3000000000000007</v>
      </c>
      <c r="E174" s="501">
        <v>10100</v>
      </c>
      <c r="F174" s="501">
        <v>1479.5</v>
      </c>
      <c r="G174" s="506">
        <v>98.93</v>
      </c>
      <c r="H174" s="503">
        <v>9.6196999999999999</v>
      </c>
      <c r="I174" s="503">
        <v>9.6189</v>
      </c>
    </row>
    <row r="175" spans="2:9" x14ac:dyDescent="0.2">
      <c r="B175" s="498"/>
      <c r="C175" s="499" t="s">
        <v>1565</v>
      </c>
      <c r="D175" s="500">
        <v>9.6</v>
      </c>
      <c r="E175" s="501">
        <v>20500</v>
      </c>
      <c r="F175" s="501">
        <v>7181</v>
      </c>
      <c r="G175" s="506">
        <v>96.87</v>
      </c>
      <c r="H175" s="503">
        <v>10.1332</v>
      </c>
      <c r="I175" s="503">
        <v>10.1296</v>
      </c>
    </row>
    <row r="176" spans="2:9" x14ac:dyDescent="0.2">
      <c r="B176" s="498"/>
      <c r="C176" s="499" t="s">
        <v>1729</v>
      </c>
      <c r="D176" s="500">
        <v>10</v>
      </c>
      <c r="E176" s="501">
        <v>1650</v>
      </c>
      <c r="F176" s="501">
        <v>975</v>
      </c>
      <c r="G176" s="506">
        <v>92.96</v>
      </c>
      <c r="H176" s="503">
        <v>10.98</v>
      </c>
      <c r="I176" s="503">
        <v>10.970700000000001</v>
      </c>
    </row>
    <row r="177" spans="2:9" x14ac:dyDescent="0.2">
      <c r="B177" s="498"/>
      <c r="C177" s="499" t="s">
        <v>1566</v>
      </c>
      <c r="D177" s="500">
        <v>10.5</v>
      </c>
      <c r="E177" s="501">
        <v>4000</v>
      </c>
      <c r="F177" s="501">
        <v>1525</v>
      </c>
      <c r="G177" s="506">
        <v>94.49</v>
      </c>
      <c r="H177" s="503">
        <v>11.1999</v>
      </c>
      <c r="I177" s="503">
        <v>11.1769</v>
      </c>
    </row>
    <row r="178" spans="2:9" x14ac:dyDescent="0.2">
      <c r="B178" s="498"/>
      <c r="C178" s="499" t="s">
        <v>1730</v>
      </c>
      <c r="D178" s="500">
        <v>11</v>
      </c>
      <c r="E178" s="501">
        <v>6500</v>
      </c>
      <c r="F178" s="501">
        <v>4500</v>
      </c>
      <c r="G178" s="506">
        <v>95.05</v>
      </c>
      <c r="H178" s="503">
        <v>11.5906</v>
      </c>
      <c r="I178" s="503">
        <v>11.5459</v>
      </c>
    </row>
    <row r="179" spans="2:9" x14ac:dyDescent="0.2">
      <c r="B179" s="498"/>
      <c r="C179" s="499"/>
      <c r="D179" s="500"/>
      <c r="E179" s="501"/>
      <c r="F179" s="501"/>
      <c r="G179" s="506"/>
      <c r="H179" s="503"/>
      <c r="I179" s="503"/>
    </row>
    <row r="180" spans="2:9" x14ac:dyDescent="0.2">
      <c r="B180" s="498" t="s">
        <v>1766</v>
      </c>
      <c r="C180" s="499" t="s">
        <v>1563</v>
      </c>
      <c r="D180" s="500">
        <v>9.1</v>
      </c>
      <c r="E180" s="501">
        <v>3169</v>
      </c>
      <c r="F180" s="501">
        <v>1069</v>
      </c>
      <c r="G180" s="506">
        <v>99.61</v>
      </c>
      <c r="H180" s="503">
        <v>9.3179999999999996</v>
      </c>
      <c r="I180" s="503">
        <v>9.3112999999999992</v>
      </c>
    </row>
    <row r="181" spans="2:9" x14ac:dyDescent="0.2">
      <c r="B181" s="498"/>
      <c r="C181" s="499" t="s">
        <v>1564</v>
      </c>
      <c r="D181" s="500">
        <v>9.3000000000000007</v>
      </c>
      <c r="E181" s="501">
        <v>8462</v>
      </c>
      <c r="F181" s="501">
        <v>2512</v>
      </c>
      <c r="G181" s="506">
        <v>99.19</v>
      </c>
      <c r="H181" s="503">
        <v>9.548</v>
      </c>
      <c r="I181" s="503">
        <v>9.5282</v>
      </c>
    </row>
    <row r="182" spans="2:9" x14ac:dyDescent="0.2">
      <c r="B182" s="498"/>
      <c r="C182" s="499" t="s">
        <v>1565</v>
      </c>
      <c r="D182" s="500">
        <v>9.6</v>
      </c>
      <c r="E182" s="501">
        <v>11600</v>
      </c>
      <c r="F182" s="501">
        <v>6850</v>
      </c>
      <c r="G182" s="506">
        <v>96.95</v>
      </c>
      <c r="H182" s="503">
        <v>10.1244</v>
      </c>
      <c r="I182" s="503">
        <v>10.1059</v>
      </c>
    </row>
    <row r="183" spans="2:9" x14ac:dyDescent="0.2">
      <c r="B183" s="498"/>
      <c r="C183" s="507" t="s">
        <v>1729</v>
      </c>
      <c r="D183" s="500">
        <v>10</v>
      </c>
      <c r="E183" s="501">
        <v>1125</v>
      </c>
      <c r="F183" s="501">
        <v>875</v>
      </c>
      <c r="G183" s="506">
        <v>92.93</v>
      </c>
      <c r="H183" s="503">
        <v>10.9857</v>
      </c>
      <c r="I183" s="503">
        <v>10.9612</v>
      </c>
    </row>
    <row r="184" spans="2:9" x14ac:dyDescent="0.2">
      <c r="B184" s="498"/>
      <c r="C184" s="499" t="s">
        <v>1566</v>
      </c>
      <c r="D184" s="500">
        <v>10.5</v>
      </c>
      <c r="E184" s="501">
        <v>3025</v>
      </c>
      <c r="F184" s="501">
        <v>1725</v>
      </c>
      <c r="G184" s="506">
        <v>94.47</v>
      </c>
      <c r="H184" s="503">
        <v>11.201599999999999</v>
      </c>
      <c r="I184" s="503">
        <v>11.1831</v>
      </c>
    </row>
    <row r="185" spans="2:9" x14ac:dyDescent="0.2">
      <c r="B185" s="498"/>
      <c r="C185" s="499" t="s">
        <v>1730</v>
      </c>
      <c r="D185" s="500">
        <v>11</v>
      </c>
      <c r="E185" s="501">
        <v>4800</v>
      </c>
      <c r="F185" s="501">
        <v>3600</v>
      </c>
      <c r="G185" s="506">
        <v>95.05</v>
      </c>
      <c r="H185" s="503">
        <v>11.5937</v>
      </c>
      <c r="I185" s="503">
        <v>11.573600000000001</v>
      </c>
    </row>
    <row r="186" spans="2:9" x14ac:dyDescent="0.2">
      <c r="B186" s="498"/>
      <c r="C186" s="499"/>
      <c r="D186" s="500"/>
      <c r="E186" s="501"/>
      <c r="F186" s="501"/>
      <c r="G186" s="506"/>
      <c r="H186" s="503"/>
      <c r="I186" s="503"/>
    </row>
    <row r="187" spans="2:9" x14ac:dyDescent="0.2">
      <c r="B187" s="498" t="s">
        <v>1763</v>
      </c>
      <c r="C187" s="499" t="s">
        <v>1563</v>
      </c>
      <c r="D187" s="500">
        <v>9.1</v>
      </c>
      <c r="E187" s="501">
        <v>2973</v>
      </c>
      <c r="F187" s="501">
        <v>1273</v>
      </c>
      <c r="G187" s="506">
        <v>98.5</v>
      </c>
      <c r="H187" s="503">
        <v>9.6881000000000004</v>
      </c>
      <c r="I187" s="503">
        <v>6.6725000000000003</v>
      </c>
    </row>
    <row r="188" spans="2:9" x14ac:dyDescent="0.2">
      <c r="B188" s="498"/>
      <c r="C188" s="499" t="s">
        <v>1564</v>
      </c>
      <c r="D188" s="500">
        <v>9.3000000000000007</v>
      </c>
      <c r="E188" s="501">
        <v>6302.5</v>
      </c>
      <c r="F188" s="501">
        <v>4652.5</v>
      </c>
      <c r="G188" s="506">
        <v>97.71</v>
      </c>
      <c r="H188" s="503">
        <v>9.8916000000000004</v>
      </c>
      <c r="I188" s="503">
        <v>9.8571000000000009</v>
      </c>
    </row>
    <row r="189" spans="2:9" x14ac:dyDescent="0.2">
      <c r="B189" s="498"/>
      <c r="C189" s="499" t="s">
        <v>1565</v>
      </c>
      <c r="D189" s="500">
        <v>9.6</v>
      </c>
      <c r="E189" s="501">
        <v>10610</v>
      </c>
      <c r="F189" s="501">
        <v>4260</v>
      </c>
      <c r="G189" s="506">
        <v>95.39</v>
      </c>
      <c r="H189" s="503">
        <v>10.350899999999999</v>
      </c>
      <c r="I189" s="503">
        <v>0.33710000000000001</v>
      </c>
    </row>
    <row r="190" spans="2:9" x14ac:dyDescent="0.2">
      <c r="B190" s="498"/>
      <c r="C190" s="499" t="s">
        <v>1729</v>
      </c>
      <c r="D190" s="500">
        <v>10</v>
      </c>
      <c r="E190" s="501">
        <v>936</v>
      </c>
      <c r="F190" s="501">
        <v>536</v>
      </c>
      <c r="G190" s="506">
        <v>93</v>
      </c>
      <c r="H190" s="503">
        <v>11.1494</v>
      </c>
      <c r="I190" s="503">
        <v>11.108000000000001</v>
      </c>
    </row>
    <row r="191" spans="2:9" x14ac:dyDescent="0.2">
      <c r="B191" s="498"/>
      <c r="C191" s="499" t="s">
        <v>1566</v>
      </c>
      <c r="D191" s="500">
        <v>10.5</v>
      </c>
      <c r="E191" s="501">
        <v>3000</v>
      </c>
      <c r="F191" s="501">
        <v>1800</v>
      </c>
      <c r="G191" s="506">
        <v>91.87</v>
      </c>
      <c r="H191" s="503">
        <v>11.4016</v>
      </c>
      <c r="I191" s="503">
        <v>11.372999999999999</v>
      </c>
    </row>
    <row r="192" spans="2:9" x14ac:dyDescent="0.2">
      <c r="B192" s="498"/>
      <c r="C192" s="499" t="s">
        <v>1730</v>
      </c>
      <c r="D192" s="500">
        <v>11</v>
      </c>
      <c r="E192" s="501">
        <v>4800</v>
      </c>
      <c r="F192" s="501">
        <v>4000</v>
      </c>
      <c r="G192" s="506">
        <v>94.35</v>
      </c>
      <c r="H192" s="503">
        <v>11.680199999999999</v>
      </c>
      <c r="I192" s="503">
        <v>11.614599999999999</v>
      </c>
    </row>
    <row r="193" spans="2:9" x14ac:dyDescent="0.2">
      <c r="B193" s="498"/>
      <c r="C193" s="499"/>
      <c r="D193" s="500"/>
      <c r="E193" s="501"/>
      <c r="F193" s="501"/>
      <c r="G193" s="506"/>
      <c r="H193" s="503"/>
      <c r="I193" s="503"/>
    </row>
    <row r="194" spans="2:9" x14ac:dyDescent="0.2">
      <c r="B194" s="498" t="s">
        <v>1767</v>
      </c>
      <c r="C194" s="499" t="s">
        <v>1563</v>
      </c>
      <c r="D194" s="500">
        <v>9.1</v>
      </c>
      <c r="E194" s="501">
        <v>3616.5</v>
      </c>
      <c r="F194" s="501">
        <v>1291.5</v>
      </c>
      <c r="G194" s="506">
        <v>98.7</v>
      </c>
      <c r="H194" s="503">
        <v>9.6211000000000002</v>
      </c>
      <c r="I194" s="503">
        <v>9.6184999999999992</v>
      </c>
    </row>
    <row r="195" spans="2:9" x14ac:dyDescent="0.2">
      <c r="B195" s="498"/>
      <c r="C195" s="499" t="s">
        <v>1564</v>
      </c>
      <c r="D195" s="500">
        <v>9.3000000000000007</v>
      </c>
      <c r="E195" s="501">
        <v>8000.3</v>
      </c>
      <c r="F195" s="501">
        <v>3550.3</v>
      </c>
      <c r="G195" s="506">
        <v>98.07</v>
      </c>
      <c r="H195" s="503">
        <v>9.8024000000000004</v>
      </c>
      <c r="I195" s="503">
        <v>9.7957999999999998</v>
      </c>
    </row>
    <row r="196" spans="2:9" x14ac:dyDescent="0.2">
      <c r="B196" s="498"/>
      <c r="C196" s="499" t="s">
        <v>1565</v>
      </c>
      <c r="D196" s="500">
        <v>9.6</v>
      </c>
      <c r="E196" s="501">
        <v>18965</v>
      </c>
      <c r="F196" s="501">
        <v>6540</v>
      </c>
      <c r="G196" s="506">
        <v>96.36</v>
      </c>
      <c r="H196" s="503">
        <v>10.1897</v>
      </c>
      <c r="I196" s="503">
        <v>10.1791</v>
      </c>
    </row>
    <row r="197" spans="2:9" x14ac:dyDescent="0.2">
      <c r="B197" s="498"/>
      <c r="C197" s="499" t="s">
        <v>1729</v>
      </c>
      <c r="D197" s="500">
        <v>10</v>
      </c>
      <c r="E197" s="501">
        <v>2524</v>
      </c>
      <c r="F197" s="501">
        <v>2024</v>
      </c>
      <c r="G197" s="506">
        <v>91.92</v>
      </c>
      <c r="H197" s="503">
        <v>11.1494</v>
      </c>
      <c r="I197" s="503">
        <v>11.102600000000001</v>
      </c>
    </row>
    <row r="198" spans="2:9" x14ac:dyDescent="0.2">
      <c r="B198" s="498"/>
      <c r="C198" s="499" t="s">
        <v>1566</v>
      </c>
      <c r="D198" s="500">
        <v>10.5</v>
      </c>
      <c r="E198" s="501">
        <v>2000</v>
      </c>
      <c r="F198" s="501">
        <v>2000</v>
      </c>
      <c r="G198" s="506">
        <v>92.97</v>
      </c>
      <c r="H198" s="503">
        <v>11.410299999999999</v>
      </c>
      <c r="I198" s="503">
        <v>11.375299999999999</v>
      </c>
    </row>
    <row r="199" spans="2:9" x14ac:dyDescent="0.2">
      <c r="B199" s="498"/>
      <c r="C199" s="499" t="s">
        <v>1730</v>
      </c>
      <c r="D199" s="500">
        <v>11</v>
      </c>
      <c r="E199" s="501">
        <v>2000</v>
      </c>
      <c r="F199" s="501">
        <v>2000</v>
      </c>
      <c r="G199" s="506">
        <v>94.87</v>
      </c>
      <c r="H199" s="503">
        <v>11.6142</v>
      </c>
      <c r="I199" s="503">
        <v>11.587999999999999</v>
      </c>
    </row>
    <row r="200" spans="2:9" x14ac:dyDescent="0.2">
      <c r="B200" s="498"/>
      <c r="C200" s="499"/>
      <c r="D200" s="500"/>
      <c r="E200" s="501"/>
      <c r="F200" s="501"/>
      <c r="G200" s="506"/>
      <c r="H200" s="503"/>
      <c r="I200" s="503"/>
    </row>
    <row r="201" spans="2:9" x14ac:dyDescent="0.2">
      <c r="B201" s="498" t="s">
        <v>1764</v>
      </c>
      <c r="C201" s="499" t="s">
        <v>1563</v>
      </c>
      <c r="D201" s="500">
        <v>9.1</v>
      </c>
      <c r="E201" s="501">
        <v>2487</v>
      </c>
      <c r="F201" s="501">
        <v>1887</v>
      </c>
      <c r="G201" s="506">
        <v>98.65</v>
      </c>
      <c r="H201" s="503">
        <v>9.6494999999999997</v>
      </c>
      <c r="I201" s="503">
        <v>9.6343999999999994</v>
      </c>
    </row>
    <row r="202" spans="2:9" x14ac:dyDescent="0.2">
      <c r="B202" s="498"/>
      <c r="C202" s="499" t="s">
        <v>1564</v>
      </c>
      <c r="D202" s="500">
        <v>9.3000000000000007</v>
      </c>
      <c r="E202" s="501">
        <v>3250</v>
      </c>
      <c r="F202" s="501">
        <v>1650</v>
      </c>
      <c r="G202" s="506">
        <v>98.01</v>
      </c>
      <c r="H202" s="503">
        <v>9.8221000000000007</v>
      </c>
      <c r="I202" s="503">
        <v>9.8140000000000001</v>
      </c>
    </row>
    <row r="203" spans="2:9" x14ac:dyDescent="0.2">
      <c r="B203" s="498"/>
      <c r="C203" s="499" t="s">
        <v>1565</v>
      </c>
      <c r="D203" s="500">
        <v>9.6</v>
      </c>
      <c r="E203" s="501">
        <v>11765</v>
      </c>
      <c r="F203" s="501">
        <v>7465</v>
      </c>
      <c r="G203" s="506">
        <v>96.19</v>
      </c>
      <c r="H203" s="503">
        <v>10.2195</v>
      </c>
      <c r="I203" s="503">
        <v>10.196099999999999</v>
      </c>
    </row>
    <row r="204" spans="2:9" x14ac:dyDescent="0.2">
      <c r="B204" s="498"/>
      <c r="C204" s="499" t="s">
        <v>1729</v>
      </c>
      <c r="D204" s="500">
        <v>10</v>
      </c>
      <c r="E204" s="501">
        <v>6327.5</v>
      </c>
      <c r="F204" s="501">
        <v>3007.9</v>
      </c>
      <c r="G204" s="506">
        <v>91.88</v>
      </c>
      <c r="H204" s="503">
        <v>11.159700000000001</v>
      </c>
      <c r="I204" s="503">
        <v>11.142799999999999</v>
      </c>
    </row>
    <row r="205" spans="2:9" x14ac:dyDescent="0.2">
      <c r="B205" s="498"/>
      <c r="C205" s="499" t="s">
        <v>1566</v>
      </c>
      <c r="D205" s="500">
        <v>10.5</v>
      </c>
      <c r="E205" s="501">
        <v>550</v>
      </c>
      <c r="F205" s="501">
        <v>500</v>
      </c>
      <c r="G205" s="506">
        <v>92.97</v>
      </c>
      <c r="H205" s="503">
        <v>11.4132</v>
      </c>
      <c r="I205" s="503">
        <v>11.4057</v>
      </c>
    </row>
    <row r="206" spans="2:9" x14ac:dyDescent="0.2">
      <c r="B206" s="498"/>
      <c r="C206" s="499" t="s">
        <v>1730</v>
      </c>
      <c r="D206" s="500">
        <v>11</v>
      </c>
      <c r="E206" s="501">
        <v>1000</v>
      </c>
      <c r="F206" s="501">
        <v>1000</v>
      </c>
      <c r="G206" s="506">
        <v>94.87</v>
      </c>
      <c r="H206" s="503">
        <v>11.6151</v>
      </c>
      <c r="I206" s="503">
        <v>11.613200000000001</v>
      </c>
    </row>
    <row r="207" spans="2:9" x14ac:dyDescent="0.2">
      <c r="B207" s="498"/>
      <c r="C207" s="499"/>
      <c r="D207" s="500"/>
      <c r="E207" s="501"/>
      <c r="F207" s="501"/>
      <c r="G207" s="506"/>
      <c r="H207" s="503"/>
      <c r="I207" s="503"/>
    </row>
    <row r="208" spans="2:9" x14ac:dyDescent="0.2">
      <c r="B208" s="498" t="s">
        <v>1765</v>
      </c>
      <c r="C208" s="499" t="s">
        <v>1563</v>
      </c>
      <c r="D208" s="500">
        <v>9.1</v>
      </c>
      <c r="E208" s="501">
        <v>775</v>
      </c>
      <c r="F208" s="501" t="s">
        <v>917</v>
      </c>
      <c r="G208" s="506" t="s">
        <v>431</v>
      </c>
      <c r="H208" s="503" t="s">
        <v>431</v>
      </c>
      <c r="I208" s="503" t="s">
        <v>431</v>
      </c>
    </row>
    <row r="209" spans="2:9" x14ac:dyDescent="0.2">
      <c r="B209" s="498"/>
      <c r="C209" s="499" t="s">
        <v>1564</v>
      </c>
      <c r="D209" s="500">
        <v>9.3000000000000007</v>
      </c>
      <c r="E209" s="501">
        <v>1315</v>
      </c>
      <c r="F209" s="501" t="s">
        <v>917</v>
      </c>
      <c r="G209" s="506" t="s">
        <v>431</v>
      </c>
      <c r="H209" s="503" t="s">
        <v>431</v>
      </c>
      <c r="I209" s="503" t="s">
        <v>431</v>
      </c>
    </row>
    <row r="210" spans="2:9" x14ac:dyDescent="0.2">
      <c r="B210" s="498"/>
      <c r="C210" s="499" t="s">
        <v>1565</v>
      </c>
      <c r="D210" s="500">
        <v>9.6</v>
      </c>
      <c r="E210" s="501">
        <v>5700</v>
      </c>
      <c r="F210" s="501" t="s">
        <v>917</v>
      </c>
      <c r="G210" s="506" t="s">
        <v>431</v>
      </c>
      <c r="H210" s="503" t="s">
        <v>431</v>
      </c>
      <c r="I210" s="503" t="s">
        <v>431</v>
      </c>
    </row>
    <row r="211" spans="2:9" x14ac:dyDescent="0.2">
      <c r="B211" s="498"/>
      <c r="C211" s="499" t="s">
        <v>1729</v>
      </c>
      <c r="D211" s="500">
        <v>10</v>
      </c>
      <c r="E211" s="501">
        <v>1280</v>
      </c>
      <c r="F211" s="501" t="s">
        <v>917</v>
      </c>
      <c r="G211" s="506" t="s">
        <v>431</v>
      </c>
      <c r="H211" s="503" t="s">
        <v>431</v>
      </c>
      <c r="I211" s="503" t="s">
        <v>431</v>
      </c>
    </row>
    <row r="212" spans="2:9" x14ac:dyDescent="0.2">
      <c r="B212" s="498"/>
      <c r="C212" s="499" t="s">
        <v>1566</v>
      </c>
      <c r="D212" s="500">
        <v>10.5</v>
      </c>
      <c r="E212" s="501" t="s">
        <v>1732</v>
      </c>
      <c r="F212" s="501" t="s">
        <v>1732</v>
      </c>
      <c r="G212" s="506" t="s">
        <v>431</v>
      </c>
      <c r="H212" s="503" t="s">
        <v>431</v>
      </c>
      <c r="I212" s="503" t="s">
        <v>431</v>
      </c>
    </row>
    <row r="213" spans="2:9" x14ac:dyDescent="0.2">
      <c r="B213" s="498"/>
      <c r="C213" s="507" t="s">
        <v>1730</v>
      </c>
      <c r="D213" s="500">
        <v>11</v>
      </c>
      <c r="E213" s="501">
        <v>2000</v>
      </c>
      <c r="F213" s="501">
        <v>2000</v>
      </c>
      <c r="G213" s="506">
        <v>94.85</v>
      </c>
      <c r="H213" s="503">
        <v>11.6198</v>
      </c>
      <c r="I213" s="503">
        <v>11.617599999999999</v>
      </c>
    </row>
    <row r="214" spans="2:9" x14ac:dyDescent="0.2">
      <c r="B214" s="498"/>
      <c r="C214" s="499"/>
      <c r="D214" s="500"/>
      <c r="E214" s="501"/>
      <c r="F214" s="501"/>
      <c r="G214" s="506"/>
      <c r="H214" s="503"/>
      <c r="I214" s="503"/>
    </row>
    <row r="215" spans="2:9" x14ac:dyDescent="0.2">
      <c r="B215" s="498" t="s">
        <v>1768</v>
      </c>
      <c r="C215" s="499" t="s">
        <v>1563</v>
      </c>
      <c r="D215" s="500">
        <v>9.1</v>
      </c>
      <c r="E215" s="501">
        <v>366</v>
      </c>
      <c r="F215" s="501">
        <v>216</v>
      </c>
      <c r="G215" s="506">
        <v>97.89</v>
      </c>
      <c r="H215" s="503">
        <v>10.049899999999999</v>
      </c>
      <c r="I215" s="503">
        <v>10.049899999999999</v>
      </c>
    </row>
    <row r="216" spans="2:9" x14ac:dyDescent="0.2">
      <c r="B216" s="498"/>
      <c r="C216" s="499" t="s">
        <v>1564</v>
      </c>
      <c r="D216" s="500">
        <v>9.3000000000000007</v>
      </c>
      <c r="E216" s="501">
        <v>1084.9000000000001</v>
      </c>
      <c r="F216" s="501">
        <v>726.4</v>
      </c>
      <c r="G216" s="506">
        <v>96.6</v>
      </c>
      <c r="H216" s="503">
        <v>10.2486</v>
      </c>
      <c r="I216" s="503">
        <v>10.2346</v>
      </c>
    </row>
    <row r="217" spans="2:9" x14ac:dyDescent="0.2">
      <c r="B217" s="498"/>
      <c r="C217" s="499" t="s">
        <v>1565</v>
      </c>
      <c r="D217" s="500">
        <v>9.6</v>
      </c>
      <c r="E217" s="501">
        <v>5512.5</v>
      </c>
      <c r="F217" s="501">
        <v>4162.5</v>
      </c>
      <c r="G217" s="506">
        <v>92.66</v>
      </c>
      <c r="H217" s="503">
        <v>10.850300000000001</v>
      </c>
      <c r="I217" s="503">
        <v>10.776300000000001</v>
      </c>
    </row>
    <row r="218" spans="2:9" x14ac:dyDescent="0.2">
      <c r="B218" s="498"/>
      <c r="C218" s="499" t="s">
        <v>1729</v>
      </c>
      <c r="D218" s="500">
        <v>10</v>
      </c>
      <c r="E218" s="501">
        <v>2512</v>
      </c>
      <c r="F218" s="501">
        <v>1762</v>
      </c>
      <c r="G218" s="506">
        <v>88.2</v>
      </c>
      <c r="H218" s="503">
        <v>11.745200000000001</v>
      </c>
      <c r="I218" s="503">
        <v>11.611499999999999</v>
      </c>
    </row>
    <row r="219" spans="2:9" x14ac:dyDescent="0.2">
      <c r="B219" s="498"/>
      <c r="C219" s="499" t="s">
        <v>1566</v>
      </c>
      <c r="D219" s="500">
        <v>10.5</v>
      </c>
      <c r="E219" s="501">
        <v>3000</v>
      </c>
      <c r="F219" s="501">
        <v>2600</v>
      </c>
      <c r="G219" s="506">
        <v>89.21</v>
      </c>
      <c r="H219" s="503">
        <v>11.949299999999999</v>
      </c>
      <c r="I219" s="503">
        <v>11.8355</v>
      </c>
    </row>
    <row r="220" spans="2:9" x14ac:dyDescent="0.2">
      <c r="B220" s="498"/>
      <c r="C220" s="499" t="s">
        <v>1730</v>
      </c>
      <c r="D220" s="500">
        <v>11</v>
      </c>
      <c r="E220" s="501">
        <v>4800</v>
      </c>
      <c r="F220" s="501">
        <v>2600</v>
      </c>
      <c r="G220" s="506">
        <v>91.11</v>
      </c>
      <c r="H220" s="503">
        <v>12.1105</v>
      </c>
      <c r="I220" s="503">
        <v>12.05</v>
      </c>
    </row>
    <row r="221" spans="2:9" x14ac:dyDescent="0.2">
      <c r="B221" s="498"/>
      <c r="C221" s="499"/>
      <c r="D221" s="500"/>
      <c r="E221" s="501"/>
      <c r="F221" s="501"/>
      <c r="G221" s="506"/>
      <c r="H221" s="503"/>
      <c r="I221" s="503"/>
    </row>
    <row r="222" spans="2:9" x14ac:dyDescent="0.2">
      <c r="B222" s="498" t="s">
        <v>1769</v>
      </c>
      <c r="C222" s="499" t="s">
        <v>1563</v>
      </c>
      <c r="D222" s="500">
        <v>9.1</v>
      </c>
      <c r="E222" s="501">
        <v>735</v>
      </c>
      <c r="F222" s="501">
        <v>285</v>
      </c>
      <c r="G222" s="506">
        <v>97.87</v>
      </c>
      <c r="H222" s="503">
        <v>10.6044</v>
      </c>
      <c r="I222" s="503">
        <v>10.6044</v>
      </c>
    </row>
    <row r="223" spans="2:9" x14ac:dyDescent="0.2">
      <c r="B223" s="498"/>
      <c r="C223" s="499" t="s">
        <v>1564</v>
      </c>
      <c r="D223" s="500">
        <v>9.3000000000000007</v>
      </c>
      <c r="E223" s="501">
        <v>1147.7</v>
      </c>
      <c r="F223" s="501">
        <v>197.7</v>
      </c>
      <c r="G223" s="506">
        <v>94.84</v>
      </c>
      <c r="H223" s="503">
        <v>10.7995</v>
      </c>
      <c r="I223" s="503">
        <v>10.7995</v>
      </c>
    </row>
    <row r="224" spans="2:9" x14ac:dyDescent="0.2">
      <c r="B224" s="498"/>
      <c r="C224" s="499" t="s">
        <v>1565</v>
      </c>
      <c r="D224" s="500">
        <v>9.6</v>
      </c>
      <c r="E224" s="501">
        <v>6160.2</v>
      </c>
      <c r="F224" s="501">
        <v>610.20000000000005</v>
      </c>
      <c r="G224" s="506">
        <v>89.5</v>
      </c>
      <c r="H224" s="503">
        <v>11.449400000000001</v>
      </c>
      <c r="I224" s="503">
        <v>11.4339</v>
      </c>
    </row>
    <row r="225" spans="2:9" x14ac:dyDescent="0.2">
      <c r="B225" s="498"/>
      <c r="C225" s="499" t="s">
        <v>1729</v>
      </c>
      <c r="D225" s="500">
        <v>10</v>
      </c>
      <c r="E225" s="501">
        <v>1150.7</v>
      </c>
      <c r="F225" s="501">
        <v>470.7</v>
      </c>
      <c r="G225" s="506">
        <v>86.8</v>
      </c>
      <c r="H225" s="503">
        <v>11.9893</v>
      </c>
      <c r="I225" s="503">
        <v>11.8681</v>
      </c>
    </row>
    <row r="226" spans="2:9" x14ac:dyDescent="0.2">
      <c r="B226" s="498"/>
      <c r="C226" s="499" t="s">
        <v>1566</v>
      </c>
      <c r="D226" s="500">
        <v>10.5</v>
      </c>
      <c r="E226" s="501">
        <v>1000</v>
      </c>
      <c r="F226" s="501">
        <v>950</v>
      </c>
      <c r="G226" s="506">
        <v>88.05</v>
      </c>
      <c r="H226" s="503">
        <v>12.1296</v>
      </c>
      <c r="I226" s="503">
        <v>11.9983</v>
      </c>
    </row>
    <row r="227" spans="2:9" x14ac:dyDescent="0.2">
      <c r="B227" s="498"/>
      <c r="C227" s="499" t="s">
        <v>1730</v>
      </c>
      <c r="D227" s="500">
        <v>11</v>
      </c>
      <c r="E227" s="501">
        <v>3000</v>
      </c>
      <c r="F227" s="501">
        <v>2800</v>
      </c>
      <c r="G227" s="506">
        <v>88.37</v>
      </c>
      <c r="H227" s="503">
        <v>12.4938</v>
      </c>
      <c r="I227" s="503">
        <v>12.2392</v>
      </c>
    </row>
    <row r="228" spans="2:9" x14ac:dyDescent="0.2">
      <c r="B228" s="498"/>
      <c r="C228" s="499"/>
      <c r="D228" s="500"/>
      <c r="E228" s="501"/>
      <c r="F228" s="501"/>
      <c r="G228" s="506"/>
      <c r="H228" s="503"/>
      <c r="I228" s="503"/>
    </row>
    <row r="229" spans="2:9" x14ac:dyDescent="0.2">
      <c r="B229" s="498" t="s">
        <v>1770</v>
      </c>
      <c r="C229" s="499" t="s">
        <v>1563</v>
      </c>
      <c r="D229" s="500">
        <v>9.1</v>
      </c>
      <c r="E229" s="501">
        <v>216.5</v>
      </c>
      <c r="F229" s="501">
        <v>216.5</v>
      </c>
      <c r="G229" s="506">
        <v>94.1</v>
      </c>
      <c r="H229" s="503">
        <v>12.2964</v>
      </c>
      <c r="I229" s="503">
        <v>12.2964</v>
      </c>
    </row>
    <row r="230" spans="2:9" x14ac:dyDescent="0.2">
      <c r="B230" s="498"/>
      <c r="C230" s="499" t="s">
        <v>1564</v>
      </c>
      <c r="D230" s="500">
        <v>9.3000000000000007</v>
      </c>
      <c r="E230" s="501">
        <v>100</v>
      </c>
      <c r="F230" s="501" t="s">
        <v>1731</v>
      </c>
      <c r="G230" s="506" t="s">
        <v>431</v>
      </c>
      <c r="H230" s="503" t="s">
        <v>431</v>
      </c>
      <c r="I230" s="503" t="s">
        <v>431</v>
      </c>
    </row>
    <row r="231" spans="2:9" x14ac:dyDescent="0.2">
      <c r="B231" s="498"/>
      <c r="C231" s="499" t="s">
        <v>1565</v>
      </c>
      <c r="D231" s="500">
        <v>9.6</v>
      </c>
      <c r="E231" s="501">
        <v>2787.7</v>
      </c>
      <c r="F231" s="501">
        <v>837.7</v>
      </c>
      <c r="G231" s="506">
        <v>80.180000000000007</v>
      </c>
      <c r="H231" s="503">
        <v>13.4201</v>
      </c>
      <c r="I231" s="503">
        <v>13.411199999999999</v>
      </c>
    </row>
    <row r="232" spans="2:9" x14ac:dyDescent="0.2">
      <c r="B232" s="498"/>
      <c r="C232" s="499" t="s">
        <v>1729</v>
      </c>
      <c r="D232" s="500">
        <v>10</v>
      </c>
      <c r="E232" s="501">
        <v>1262.5</v>
      </c>
      <c r="F232" s="501">
        <v>812.5</v>
      </c>
      <c r="G232" s="506">
        <v>78.02</v>
      </c>
      <c r="H232" s="503">
        <v>13.6104</v>
      </c>
      <c r="I232" s="503">
        <v>13.4405</v>
      </c>
    </row>
    <row r="233" spans="2:9" x14ac:dyDescent="0.2">
      <c r="B233" s="498"/>
      <c r="C233" s="499" t="s">
        <v>1566</v>
      </c>
      <c r="D233" s="500">
        <v>10.5</v>
      </c>
      <c r="E233" s="501">
        <v>2200</v>
      </c>
      <c r="F233" s="501">
        <v>1200</v>
      </c>
      <c r="G233" s="506">
        <v>77.37</v>
      </c>
      <c r="H233" s="503">
        <v>13.9399</v>
      </c>
      <c r="I233" s="503">
        <v>13.854799999999999</v>
      </c>
    </row>
    <row r="234" spans="2:9" x14ac:dyDescent="0.2">
      <c r="B234" s="498"/>
      <c r="C234" s="499" t="s">
        <v>1730</v>
      </c>
      <c r="D234" s="500">
        <v>11</v>
      </c>
      <c r="E234" s="501">
        <v>2200</v>
      </c>
      <c r="F234" s="501">
        <v>1700</v>
      </c>
      <c r="G234" s="506">
        <v>77.64</v>
      </c>
      <c r="H234" s="503">
        <v>14.249599999999999</v>
      </c>
      <c r="I234" s="503">
        <v>14.1182</v>
      </c>
    </row>
    <row r="235" spans="2:9" x14ac:dyDescent="0.2">
      <c r="B235" s="498"/>
      <c r="C235" s="499"/>
      <c r="D235" s="500"/>
      <c r="E235" s="501"/>
      <c r="F235" s="501"/>
      <c r="G235" s="506"/>
      <c r="H235" s="503"/>
      <c r="I235" s="503"/>
    </row>
    <row r="236" spans="2:9" x14ac:dyDescent="0.2">
      <c r="B236" s="498" t="s">
        <v>1771</v>
      </c>
      <c r="C236" s="499" t="s">
        <v>1563</v>
      </c>
      <c r="D236" s="500">
        <v>11.25</v>
      </c>
      <c r="E236" s="501">
        <v>375</v>
      </c>
      <c r="F236" s="501">
        <v>187.5</v>
      </c>
      <c r="G236" s="506">
        <v>94.14</v>
      </c>
      <c r="H236" s="503">
        <v>13.6973</v>
      </c>
      <c r="I236" s="503">
        <v>13.6973</v>
      </c>
    </row>
    <row r="237" spans="2:9" x14ac:dyDescent="0.2">
      <c r="B237" s="498"/>
      <c r="C237" s="499" t="s">
        <v>1564</v>
      </c>
      <c r="D237" s="500">
        <v>11.5</v>
      </c>
      <c r="E237" s="501">
        <v>450</v>
      </c>
      <c r="F237" s="501" t="s">
        <v>917</v>
      </c>
      <c r="G237" s="506" t="s">
        <v>431</v>
      </c>
      <c r="H237" s="503" t="s">
        <v>431</v>
      </c>
      <c r="I237" s="503" t="s">
        <v>431</v>
      </c>
    </row>
    <row r="238" spans="2:9" x14ac:dyDescent="0.2">
      <c r="B238" s="498"/>
      <c r="C238" s="499" t="s">
        <v>1733</v>
      </c>
      <c r="D238" s="500">
        <v>11.75</v>
      </c>
      <c r="E238" s="501">
        <v>325</v>
      </c>
      <c r="F238" s="501">
        <v>200</v>
      </c>
      <c r="G238" s="506">
        <v>88.79</v>
      </c>
      <c r="H238" s="503">
        <v>14.3398</v>
      </c>
      <c r="I238" s="503">
        <v>14.3278</v>
      </c>
    </row>
    <row r="239" spans="2:9" x14ac:dyDescent="0.2">
      <c r="B239" s="498"/>
      <c r="C239" s="499" t="s">
        <v>1565</v>
      </c>
      <c r="D239" s="500">
        <v>12</v>
      </c>
      <c r="E239" s="501">
        <v>2490</v>
      </c>
      <c r="F239" s="501">
        <v>688.3</v>
      </c>
      <c r="G239" s="506">
        <v>86.78</v>
      </c>
      <c r="H239" s="503">
        <v>14.549300000000001</v>
      </c>
      <c r="I239" s="503">
        <v>14.4724</v>
      </c>
    </row>
    <row r="240" spans="2:9" x14ac:dyDescent="0.2">
      <c r="B240" s="498"/>
      <c r="C240" s="499" t="s">
        <v>1729</v>
      </c>
      <c r="D240" s="500">
        <v>12.5</v>
      </c>
      <c r="E240" s="501">
        <v>50</v>
      </c>
      <c r="F240" s="501">
        <v>56</v>
      </c>
      <c r="G240" s="506">
        <v>86.55</v>
      </c>
      <c r="H240" s="503">
        <v>14.75</v>
      </c>
      <c r="I240" s="503">
        <v>14.75</v>
      </c>
    </row>
    <row r="241" spans="2:9" x14ac:dyDescent="0.2">
      <c r="B241" s="498"/>
      <c r="C241" s="499" t="s">
        <v>1566</v>
      </c>
      <c r="D241" s="500">
        <v>13</v>
      </c>
      <c r="E241" s="501" t="s">
        <v>431</v>
      </c>
      <c r="F241" s="501" t="s">
        <v>431</v>
      </c>
      <c r="G241" s="506" t="s">
        <v>431</v>
      </c>
      <c r="H241" s="503" t="s">
        <v>431</v>
      </c>
      <c r="I241" s="503" t="s">
        <v>431</v>
      </c>
    </row>
    <row r="242" spans="2:9" x14ac:dyDescent="0.2">
      <c r="B242" s="498"/>
      <c r="C242" s="499" t="s">
        <v>1730</v>
      </c>
      <c r="D242" s="500">
        <v>13.75</v>
      </c>
      <c r="E242" s="501">
        <v>2500</v>
      </c>
      <c r="F242" s="501">
        <v>2500</v>
      </c>
      <c r="G242" s="506">
        <v>92.15</v>
      </c>
      <c r="H242" s="503">
        <v>14.9384</v>
      </c>
      <c r="I242" s="503">
        <v>14.607799999999999</v>
      </c>
    </row>
    <row r="243" spans="2:9" x14ac:dyDescent="0.2">
      <c r="B243" s="498"/>
      <c r="C243" s="507"/>
      <c r="D243" s="500"/>
      <c r="E243" s="501"/>
      <c r="F243" s="501"/>
      <c r="G243" s="506"/>
      <c r="H243" s="503"/>
      <c r="I243" s="503"/>
    </row>
    <row r="244" spans="2:9" x14ac:dyDescent="0.2">
      <c r="B244" s="498" t="s">
        <v>1772</v>
      </c>
      <c r="C244" s="499" t="s">
        <v>1563</v>
      </c>
      <c r="D244" s="500">
        <v>11.25</v>
      </c>
      <c r="E244" s="501">
        <v>11175</v>
      </c>
      <c r="F244" s="501">
        <v>3977.5</v>
      </c>
      <c r="G244" s="506">
        <v>94.4</v>
      </c>
      <c r="H244" s="503">
        <v>13.952999999999999</v>
      </c>
      <c r="I244" s="503">
        <v>13.880599999999999</v>
      </c>
    </row>
    <row r="245" spans="2:9" x14ac:dyDescent="0.2">
      <c r="B245" s="498"/>
      <c r="C245" s="499" t="s">
        <v>1564</v>
      </c>
      <c r="D245" s="500">
        <v>11.5</v>
      </c>
      <c r="E245" s="501">
        <v>8650</v>
      </c>
      <c r="F245" s="501">
        <v>3023.2</v>
      </c>
      <c r="G245" s="506">
        <v>90.68</v>
      </c>
      <c r="H245" s="503">
        <v>14.369199999999999</v>
      </c>
      <c r="I245" s="503">
        <v>14.335000000000001</v>
      </c>
    </row>
    <row r="246" spans="2:9" x14ac:dyDescent="0.2">
      <c r="B246" s="498"/>
      <c r="C246" s="499" t="s">
        <v>1733</v>
      </c>
      <c r="D246" s="500">
        <v>11.75</v>
      </c>
      <c r="E246" s="501">
        <v>3925</v>
      </c>
      <c r="F246" s="501">
        <v>2735</v>
      </c>
      <c r="G246" s="506">
        <v>87.51</v>
      </c>
      <c r="H246" s="503">
        <v>14.7973</v>
      </c>
      <c r="I246" s="503">
        <v>14.702999999999999</v>
      </c>
    </row>
    <row r="247" spans="2:9" x14ac:dyDescent="0.2">
      <c r="B247" s="498"/>
      <c r="C247" s="499" t="s">
        <v>1565</v>
      </c>
      <c r="D247" s="500">
        <v>12</v>
      </c>
      <c r="E247" s="501">
        <v>21760</v>
      </c>
      <c r="F247" s="501">
        <v>7821</v>
      </c>
      <c r="G247" s="506">
        <v>85.28</v>
      </c>
      <c r="H247" s="503">
        <v>14.9444</v>
      </c>
      <c r="I247" s="503">
        <v>14.8642</v>
      </c>
    </row>
    <row r="248" spans="2:9" x14ac:dyDescent="0.2">
      <c r="B248" s="498"/>
      <c r="C248" s="499" t="s">
        <v>1729</v>
      </c>
      <c r="D248" s="500">
        <v>12.5</v>
      </c>
      <c r="E248" s="501">
        <v>2480</v>
      </c>
      <c r="F248" s="501">
        <v>1180</v>
      </c>
      <c r="G248" s="506">
        <v>82.85</v>
      </c>
      <c r="H248" s="503">
        <v>15.499499999999999</v>
      </c>
      <c r="I248" s="503">
        <v>15.355700000000001</v>
      </c>
    </row>
    <row r="249" spans="2:9" x14ac:dyDescent="0.2">
      <c r="B249" s="498"/>
      <c r="C249" s="499" t="s">
        <v>1566</v>
      </c>
      <c r="D249" s="500">
        <v>13</v>
      </c>
      <c r="E249" s="501">
        <v>3500</v>
      </c>
      <c r="F249" s="501">
        <v>1500</v>
      </c>
      <c r="G249" s="506">
        <v>82.67</v>
      </c>
      <c r="H249" s="503">
        <v>15.899800000000001</v>
      </c>
      <c r="I249" s="503">
        <v>15.700200000000001</v>
      </c>
    </row>
    <row r="250" spans="2:9" x14ac:dyDescent="0.2">
      <c r="B250" s="498"/>
      <c r="C250" s="499" t="s">
        <v>1730</v>
      </c>
      <c r="D250" s="500">
        <v>13.75</v>
      </c>
      <c r="E250" s="501">
        <v>4500</v>
      </c>
      <c r="F250" s="501">
        <v>2000</v>
      </c>
      <c r="G250" s="506">
        <v>83.73</v>
      </c>
      <c r="H250" s="503">
        <v>16.4496</v>
      </c>
      <c r="I250" s="503">
        <v>16.224799999999998</v>
      </c>
    </row>
    <row r="251" spans="2:9" x14ac:dyDescent="0.2">
      <c r="B251" s="498"/>
      <c r="C251" s="499"/>
      <c r="D251" s="500"/>
      <c r="E251" s="501"/>
      <c r="F251" s="501"/>
      <c r="G251" s="506"/>
      <c r="H251" s="503"/>
      <c r="I251" s="503"/>
    </row>
    <row r="252" spans="2:9" x14ac:dyDescent="0.2">
      <c r="B252" s="498" t="s">
        <v>1773</v>
      </c>
      <c r="C252" s="499" t="s">
        <v>1563</v>
      </c>
      <c r="D252" s="500">
        <v>11.25</v>
      </c>
      <c r="E252" s="501">
        <v>5746</v>
      </c>
      <c r="F252" s="501">
        <v>3071.5</v>
      </c>
      <c r="G252" s="506">
        <v>96.61</v>
      </c>
      <c r="H252" s="503">
        <v>12.938499999999999</v>
      </c>
      <c r="I252" s="503">
        <v>12.766999999999999</v>
      </c>
    </row>
    <row r="253" spans="2:9" x14ac:dyDescent="0.2">
      <c r="B253" s="498"/>
      <c r="C253" s="499" t="s">
        <v>1564</v>
      </c>
      <c r="D253" s="500">
        <v>11.5</v>
      </c>
      <c r="E253" s="501">
        <v>6579</v>
      </c>
      <c r="F253" s="501">
        <v>2830</v>
      </c>
      <c r="G253" s="506">
        <v>95.24</v>
      </c>
      <c r="H253" s="503">
        <v>12.9495</v>
      </c>
      <c r="I253" s="503">
        <v>12.862</v>
      </c>
    </row>
    <row r="254" spans="2:9" x14ac:dyDescent="0.2">
      <c r="B254" s="498"/>
      <c r="C254" s="499" t="s">
        <v>1733</v>
      </c>
      <c r="D254" s="500">
        <v>11.75</v>
      </c>
      <c r="E254" s="501">
        <v>4975</v>
      </c>
      <c r="F254" s="501">
        <v>2592</v>
      </c>
      <c r="G254" s="506">
        <v>94.09</v>
      </c>
      <c r="H254" s="503">
        <v>13.1395</v>
      </c>
      <c r="I254" s="503">
        <v>13.0505</v>
      </c>
    </row>
    <row r="255" spans="2:9" x14ac:dyDescent="0.2">
      <c r="B255" s="498"/>
      <c r="C255" s="499" t="s">
        <v>1565</v>
      </c>
      <c r="D255" s="500">
        <v>12</v>
      </c>
      <c r="E255" s="501">
        <v>27425</v>
      </c>
      <c r="F255" s="501">
        <v>14156</v>
      </c>
      <c r="G255" s="506">
        <v>93.41</v>
      </c>
      <c r="H255" s="503">
        <v>13.2409</v>
      </c>
      <c r="I255" s="503">
        <v>13.0672</v>
      </c>
    </row>
    <row r="256" spans="2:9" x14ac:dyDescent="0.2">
      <c r="B256" s="498"/>
      <c r="C256" s="499" t="s">
        <v>1729</v>
      </c>
      <c r="D256" s="500">
        <v>12.5</v>
      </c>
      <c r="E256" s="501">
        <v>1800</v>
      </c>
      <c r="F256" s="501">
        <v>63.4</v>
      </c>
      <c r="G256" s="506">
        <v>91.92</v>
      </c>
      <c r="H256" s="503">
        <v>13.800700000000001</v>
      </c>
      <c r="I256" s="503">
        <v>13.800700000000001</v>
      </c>
    </row>
    <row r="257" spans="2:9" x14ac:dyDescent="0.2">
      <c r="B257" s="498"/>
      <c r="C257" s="499" t="s">
        <v>1566</v>
      </c>
      <c r="D257" s="500">
        <v>13</v>
      </c>
      <c r="E257" s="501">
        <v>1300</v>
      </c>
      <c r="F257" s="501">
        <v>200</v>
      </c>
      <c r="G257" s="506">
        <v>91.8</v>
      </c>
      <c r="H257" s="503">
        <v>14.2492</v>
      </c>
      <c r="I257" s="503">
        <v>14.2492</v>
      </c>
    </row>
    <row r="258" spans="2:9" x14ac:dyDescent="0.2">
      <c r="B258" s="498"/>
      <c r="C258" s="499" t="s">
        <v>1730</v>
      </c>
      <c r="D258" s="500">
        <v>13.75</v>
      </c>
      <c r="E258" s="501">
        <v>1500</v>
      </c>
      <c r="F258" s="501">
        <v>100</v>
      </c>
      <c r="G258" s="506">
        <v>94.87</v>
      </c>
      <c r="H258" s="503">
        <v>14.499499999999999</v>
      </c>
      <c r="I258" s="503">
        <v>14.499499999999999</v>
      </c>
    </row>
    <row r="259" spans="2:9" x14ac:dyDescent="0.2">
      <c r="B259" s="498"/>
      <c r="C259" s="499"/>
      <c r="D259" s="500"/>
      <c r="E259" s="501"/>
      <c r="F259" s="501"/>
      <c r="G259" s="506"/>
      <c r="H259" s="503"/>
      <c r="I259" s="503"/>
    </row>
    <row r="260" spans="2:9" x14ac:dyDescent="0.2">
      <c r="B260" s="498" t="s">
        <v>1774</v>
      </c>
      <c r="C260" s="499" t="s">
        <v>1563</v>
      </c>
      <c r="D260" s="500">
        <v>11.25</v>
      </c>
      <c r="E260" s="501">
        <v>3825</v>
      </c>
      <c r="F260" s="501">
        <v>2866.5</v>
      </c>
      <c r="G260" s="506">
        <v>97.56</v>
      </c>
      <c r="H260" s="503">
        <v>12.501799999999999</v>
      </c>
      <c r="I260" s="503">
        <v>12.3066</v>
      </c>
    </row>
    <row r="261" spans="2:9" x14ac:dyDescent="0.2">
      <c r="B261" s="498"/>
      <c r="C261" s="499" t="s">
        <v>1564</v>
      </c>
      <c r="D261" s="500">
        <v>11.5</v>
      </c>
      <c r="E261" s="501">
        <v>5795</v>
      </c>
      <c r="F261" s="501">
        <v>2988</v>
      </c>
      <c r="G261" s="506">
        <v>97</v>
      </c>
      <c r="H261" s="503">
        <v>12.415100000000001</v>
      </c>
      <c r="I261" s="503">
        <v>12.3721</v>
      </c>
    </row>
    <row r="262" spans="2:9" x14ac:dyDescent="0.2">
      <c r="B262" s="498"/>
      <c r="C262" s="499" t="s">
        <v>1733</v>
      </c>
      <c r="D262" s="500">
        <v>11.75</v>
      </c>
      <c r="E262" s="501">
        <v>3000</v>
      </c>
      <c r="F262" s="501">
        <v>1800</v>
      </c>
      <c r="G262" s="506">
        <v>96.43</v>
      </c>
      <c r="H262" s="503">
        <v>12.5807</v>
      </c>
      <c r="I262" s="503">
        <v>12.5159</v>
      </c>
    </row>
    <row r="263" spans="2:9" x14ac:dyDescent="0.2">
      <c r="B263" s="498"/>
      <c r="C263" s="499" t="s">
        <v>1565</v>
      </c>
      <c r="D263" s="500">
        <v>12</v>
      </c>
      <c r="E263" s="501">
        <v>32180</v>
      </c>
      <c r="F263" s="501">
        <v>12365.5</v>
      </c>
      <c r="G263" s="506">
        <v>96.57</v>
      </c>
      <c r="H263" s="503">
        <v>12.6303</v>
      </c>
      <c r="I263" s="503">
        <v>12.571400000000001</v>
      </c>
    </row>
    <row r="264" spans="2:9" x14ac:dyDescent="0.2">
      <c r="B264" s="498"/>
      <c r="C264" s="499" t="s">
        <v>1729</v>
      </c>
      <c r="D264" s="500">
        <v>12.5</v>
      </c>
      <c r="E264" s="501">
        <v>300</v>
      </c>
      <c r="F264" s="501">
        <v>103</v>
      </c>
      <c r="G264" s="506">
        <v>94.35</v>
      </c>
      <c r="H264" s="503">
        <v>13.39</v>
      </c>
      <c r="I264" s="503">
        <v>13.39</v>
      </c>
    </row>
    <row r="265" spans="2:9" x14ac:dyDescent="0.2">
      <c r="B265" s="498"/>
      <c r="C265" s="499" t="s">
        <v>1566</v>
      </c>
      <c r="D265" s="500">
        <v>13</v>
      </c>
      <c r="E265" s="501">
        <v>1500</v>
      </c>
      <c r="F265" s="501">
        <v>200</v>
      </c>
      <c r="G265" s="506">
        <v>94.59</v>
      </c>
      <c r="H265" s="503">
        <v>13.8004</v>
      </c>
      <c r="I265" s="503">
        <v>13.8004</v>
      </c>
    </row>
    <row r="266" spans="2:9" x14ac:dyDescent="0.2">
      <c r="B266" s="498"/>
      <c r="C266" s="499" t="s">
        <v>1730</v>
      </c>
      <c r="D266" s="500">
        <v>13.75</v>
      </c>
      <c r="E266" s="501">
        <v>2000</v>
      </c>
      <c r="F266" s="501">
        <v>2000</v>
      </c>
      <c r="G266" s="506">
        <v>96.16</v>
      </c>
      <c r="H266" s="503">
        <v>14.3003</v>
      </c>
      <c r="I266" s="503">
        <v>14.225099999999999</v>
      </c>
    </row>
    <row r="267" spans="2:9" x14ac:dyDescent="0.2">
      <c r="B267" s="498"/>
      <c r="C267" s="499"/>
      <c r="D267" s="500"/>
      <c r="E267" s="501"/>
      <c r="F267" s="501"/>
      <c r="G267" s="506"/>
      <c r="H267" s="503"/>
      <c r="I267" s="503"/>
    </row>
    <row r="268" spans="2:9" x14ac:dyDescent="0.2">
      <c r="B268" s="498" t="s">
        <v>1775</v>
      </c>
      <c r="C268" s="499" t="s">
        <v>1563</v>
      </c>
      <c r="D268" s="500">
        <v>11.25</v>
      </c>
      <c r="E268" s="501">
        <v>1895</v>
      </c>
      <c r="F268" s="501">
        <v>625</v>
      </c>
      <c r="G268" s="506">
        <v>97.44</v>
      </c>
      <c r="H268" s="503">
        <v>12.296099999999999</v>
      </c>
      <c r="I268" s="503">
        <v>12.268800000000001</v>
      </c>
    </row>
    <row r="269" spans="2:9" x14ac:dyDescent="0.2">
      <c r="B269" s="498"/>
      <c r="C269" s="499" t="s">
        <v>1564</v>
      </c>
      <c r="D269" s="500">
        <v>11.5</v>
      </c>
      <c r="E269" s="501">
        <v>1975</v>
      </c>
      <c r="F269" s="501">
        <v>625</v>
      </c>
      <c r="G269" s="506">
        <v>96.83</v>
      </c>
      <c r="H269" s="503">
        <v>12.3689</v>
      </c>
      <c r="I269" s="503">
        <v>12.337400000000001</v>
      </c>
    </row>
    <row r="270" spans="2:9" x14ac:dyDescent="0.2">
      <c r="B270" s="498"/>
      <c r="C270" s="499" t="s">
        <v>1733</v>
      </c>
      <c r="D270" s="500">
        <v>11.75</v>
      </c>
      <c r="E270" s="501">
        <v>1325</v>
      </c>
      <c r="F270" s="501">
        <v>825</v>
      </c>
      <c r="G270" s="506">
        <v>95.75</v>
      </c>
      <c r="H270" s="503">
        <v>12.459300000000001</v>
      </c>
      <c r="I270" s="503">
        <v>12.415900000000001</v>
      </c>
    </row>
    <row r="271" spans="2:9" x14ac:dyDescent="0.2">
      <c r="B271" s="498"/>
      <c r="C271" s="499" t="s">
        <v>1565</v>
      </c>
      <c r="D271" s="500">
        <v>12</v>
      </c>
      <c r="E271" s="501">
        <v>17165</v>
      </c>
      <c r="F271" s="501">
        <v>12590</v>
      </c>
      <c r="G271" s="506">
        <v>97.19</v>
      </c>
      <c r="H271" s="503">
        <v>12.5</v>
      </c>
      <c r="I271" s="503">
        <v>12.43</v>
      </c>
    </row>
    <row r="272" spans="2:9" x14ac:dyDescent="0.2">
      <c r="B272" s="498"/>
      <c r="C272" s="499" t="s">
        <v>1729</v>
      </c>
      <c r="D272" s="500">
        <v>12.5</v>
      </c>
      <c r="E272" s="501">
        <v>1430</v>
      </c>
      <c r="F272" s="501">
        <v>229</v>
      </c>
      <c r="G272" s="506">
        <v>97.25</v>
      </c>
      <c r="H272" s="503">
        <v>12.929500000000001</v>
      </c>
      <c r="I272" s="503">
        <v>12.9223</v>
      </c>
    </row>
    <row r="273" spans="2:9" x14ac:dyDescent="0.2">
      <c r="B273" s="498"/>
      <c r="C273" s="507" t="s">
        <v>1566</v>
      </c>
      <c r="D273" s="500">
        <v>13</v>
      </c>
      <c r="E273" s="501">
        <v>1000</v>
      </c>
      <c r="F273" s="501">
        <v>500</v>
      </c>
      <c r="G273" s="506">
        <v>97.94</v>
      </c>
      <c r="H273" s="503">
        <v>13.299300000000001</v>
      </c>
      <c r="I273" s="503">
        <v>13.299300000000001</v>
      </c>
    </row>
    <row r="274" spans="2:9" x14ac:dyDescent="0.2">
      <c r="B274" s="498"/>
      <c r="C274" s="499" t="s">
        <v>1730</v>
      </c>
      <c r="D274" s="500">
        <v>13.75</v>
      </c>
      <c r="E274" s="501">
        <v>1000</v>
      </c>
      <c r="F274" s="501">
        <v>500</v>
      </c>
      <c r="G274" s="506">
        <v>100</v>
      </c>
      <c r="H274" s="503">
        <v>13.7493</v>
      </c>
      <c r="I274" s="503">
        <v>13.7493</v>
      </c>
    </row>
    <row r="275" spans="2:9" x14ac:dyDescent="0.2">
      <c r="B275" s="498"/>
      <c r="C275" s="499"/>
      <c r="D275" s="500"/>
      <c r="E275" s="501"/>
      <c r="F275" s="501"/>
      <c r="G275" s="506"/>
      <c r="H275" s="503"/>
      <c r="I275" s="503"/>
    </row>
    <row r="276" spans="2:9" x14ac:dyDescent="0.2">
      <c r="B276" s="498" t="s">
        <v>1776</v>
      </c>
      <c r="C276" s="499" t="s">
        <v>1563</v>
      </c>
      <c r="D276" s="500">
        <v>11.25</v>
      </c>
      <c r="E276" s="501">
        <v>5500</v>
      </c>
      <c r="F276" s="501">
        <v>2654</v>
      </c>
      <c r="G276" s="506">
        <v>97.63</v>
      </c>
      <c r="H276" s="503">
        <v>12.2606</v>
      </c>
      <c r="I276" s="503">
        <v>12.2098</v>
      </c>
    </row>
    <row r="277" spans="2:9" x14ac:dyDescent="0.2">
      <c r="B277" s="498"/>
      <c r="C277" s="499" t="s">
        <v>1564</v>
      </c>
      <c r="D277" s="500">
        <v>11.5</v>
      </c>
      <c r="E277" s="501">
        <v>4050</v>
      </c>
      <c r="F277" s="501">
        <v>2484.1999999999998</v>
      </c>
      <c r="G277" s="506">
        <v>96.77</v>
      </c>
      <c r="H277" s="503">
        <v>12.400499999999999</v>
      </c>
      <c r="I277" s="503">
        <v>12.295</v>
      </c>
    </row>
    <row r="278" spans="2:9" x14ac:dyDescent="0.2">
      <c r="B278" s="498"/>
      <c r="C278" s="499" t="s">
        <v>1733</v>
      </c>
      <c r="D278" s="500">
        <v>11.75</v>
      </c>
      <c r="E278" s="501">
        <v>2300</v>
      </c>
      <c r="F278" s="501">
        <v>650</v>
      </c>
      <c r="G278" s="506">
        <v>96.9</v>
      </c>
      <c r="H278" s="503">
        <v>12.428900000000001</v>
      </c>
      <c r="I278" s="503">
        <v>12.428900000000001</v>
      </c>
    </row>
    <row r="279" spans="2:9" x14ac:dyDescent="0.2">
      <c r="B279" s="498"/>
      <c r="C279" s="499" t="s">
        <v>1565</v>
      </c>
      <c r="D279" s="500">
        <v>12</v>
      </c>
      <c r="E279" s="501">
        <v>20725</v>
      </c>
      <c r="F279" s="501">
        <v>9455.2999999999993</v>
      </c>
      <c r="G279" s="506">
        <v>97.5</v>
      </c>
      <c r="H279" s="503">
        <v>12.4406</v>
      </c>
      <c r="I279" s="503">
        <v>12.4261</v>
      </c>
    </row>
    <row r="280" spans="2:9" x14ac:dyDescent="0.2">
      <c r="B280" s="498"/>
      <c r="C280" s="499" t="s">
        <v>1729</v>
      </c>
      <c r="D280" s="500">
        <v>12.5</v>
      </c>
      <c r="E280" s="501">
        <v>1290</v>
      </c>
      <c r="F280" s="501">
        <v>735</v>
      </c>
      <c r="G280" s="506">
        <v>97.64</v>
      </c>
      <c r="H280" s="503">
        <v>12.862399999999999</v>
      </c>
      <c r="I280" s="503">
        <v>12.847799999999999</v>
      </c>
    </row>
    <row r="281" spans="2:9" x14ac:dyDescent="0.2">
      <c r="B281" s="498"/>
      <c r="C281" s="499" t="s">
        <v>1566</v>
      </c>
      <c r="D281" s="500">
        <v>13</v>
      </c>
      <c r="E281" s="501">
        <v>1000</v>
      </c>
      <c r="F281" s="501">
        <v>500</v>
      </c>
      <c r="G281" s="506">
        <v>98.5</v>
      </c>
      <c r="H281" s="503">
        <v>13.210599999999999</v>
      </c>
      <c r="I281" s="503">
        <v>13.210599999999999</v>
      </c>
    </row>
    <row r="282" spans="2:9" x14ac:dyDescent="0.2">
      <c r="B282" s="498"/>
      <c r="C282" s="499" t="s">
        <v>1730</v>
      </c>
      <c r="D282" s="500">
        <v>13.75</v>
      </c>
      <c r="E282" s="501">
        <v>1000</v>
      </c>
      <c r="F282" s="501">
        <v>750</v>
      </c>
      <c r="G282" s="506">
        <v>100</v>
      </c>
      <c r="H282" s="503">
        <v>13.7423</v>
      </c>
      <c r="I282" s="503">
        <v>13.711600000000001</v>
      </c>
    </row>
    <row r="283" spans="2:9" x14ac:dyDescent="0.2">
      <c r="B283" s="498"/>
      <c r="C283" s="499"/>
      <c r="D283" s="500"/>
      <c r="E283" s="501"/>
      <c r="F283" s="501"/>
      <c r="G283" s="506"/>
      <c r="H283" s="503"/>
      <c r="I283" s="503"/>
    </row>
    <row r="284" spans="2:9" x14ac:dyDescent="0.2">
      <c r="B284" s="498" t="s">
        <v>1777</v>
      </c>
      <c r="C284" s="499" t="s">
        <v>1563</v>
      </c>
      <c r="D284" s="500">
        <v>11.25</v>
      </c>
      <c r="E284" s="501" t="s">
        <v>1734</v>
      </c>
      <c r="F284" s="501">
        <v>3219</v>
      </c>
      <c r="G284" s="506">
        <v>97.72</v>
      </c>
      <c r="H284" s="503">
        <v>12.3</v>
      </c>
      <c r="I284" s="503">
        <v>12.267899999999999</v>
      </c>
    </row>
    <row r="285" spans="2:9" x14ac:dyDescent="0.2">
      <c r="B285" s="498"/>
      <c r="C285" s="499" t="s">
        <v>1564</v>
      </c>
      <c r="D285" s="500">
        <v>11.5</v>
      </c>
      <c r="E285" s="501">
        <v>2105.6</v>
      </c>
      <c r="F285" s="501">
        <v>1355.6</v>
      </c>
      <c r="G285" s="506">
        <v>96.88</v>
      </c>
      <c r="H285" s="503">
        <v>12.4077</v>
      </c>
      <c r="I285" s="503">
        <v>12.3705</v>
      </c>
    </row>
    <row r="286" spans="2:9" x14ac:dyDescent="0.2">
      <c r="B286" s="498"/>
      <c r="C286" s="499" t="s">
        <v>1733</v>
      </c>
      <c r="D286" s="500">
        <v>11.75</v>
      </c>
      <c r="E286" s="501">
        <v>650</v>
      </c>
      <c r="F286" s="501">
        <v>150</v>
      </c>
      <c r="G286" s="506">
        <v>96.68</v>
      </c>
      <c r="H286" s="503">
        <v>12.5002</v>
      </c>
      <c r="I286" s="503">
        <v>12.477</v>
      </c>
    </row>
    <row r="287" spans="2:9" x14ac:dyDescent="0.2">
      <c r="B287" s="498"/>
      <c r="C287" s="499" t="s">
        <v>1565</v>
      </c>
      <c r="D287" s="500">
        <v>12</v>
      </c>
      <c r="E287" s="501">
        <v>7835</v>
      </c>
      <c r="F287" s="501">
        <v>4335</v>
      </c>
      <c r="G287" s="506">
        <v>97.02</v>
      </c>
      <c r="H287" s="503">
        <v>12.5389</v>
      </c>
      <c r="I287" s="503">
        <v>12.4771</v>
      </c>
    </row>
    <row r="288" spans="2:9" x14ac:dyDescent="0.2">
      <c r="B288" s="498"/>
      <c r="C288" s="499" t="s">
        <v>1729</v>
      </c>
      <c r="D288" s="500">
        <v>12.5</v>
      </c>
      <c r="E288" s="501">
        <v>50</v>
      </c>
      <c r="F288" s="501">
        <v>71</v>
      </c>
      <c r="G288" s="506">
        <v>97.46</v>
      </c>
      <c r="H288" s="503">
        <v>12.8977</v>
      </c>
      <c r="I288" s="503">
        <v>12.8977</v>
      </c>
    </row>
    <row r="289" spans="2:9" x14ac:dyDescent="0.2">
      <c r="B289" s="498"/>
      <c r="C289" s="499" t="s">
        <v>1566</v>
      </c>
      <c r="D289" s="500">
        <v>13</v>
      </c>
      <c r="E289" s="501">
        <v>4725</v>
      </c>
      <c r="F289" s="501">
        <v>525</v>
      </c>
      <c r="G289" s="506">
        <v>99.29</v>
      </c>
      <c r="H289" s="503">
        <v>13.099299999999999</v>
      </c>
      <c r="I289" s="503">
        <v>13.099299999999999</v>
      </c>
    </row>
    <row r="290" spans="2:9" x14ac:dyDescent="0.2">
      <c r="B290" s="498"/>
      <c r="C290" s="499" t="s">
        <v>1730</v>
      </c>
      <c r="D290" s="500">
        <v>13.75</v>
      </c>
      <c r="E290" s="501">
        <v>4725</v>
      </c>
      <c r="F290" s="501">
        <v>525</v>
      </c>
      <c r="G290" s="506">
        <v>101.41</v>
      </c>
      <c r="H290" s="503">
        <v>13.550700000000001</v>
      </c>
      <c r="I290" s="503">
        <v>13.550700000000001</v>
      </c>
    </row>
    <row r="291" spans="2:9" x14ac:dyDescent="0.2">
      <c r="B291" s="498"/>
      <c r="C291" s="499"/>
      <c r="D291" s="500"/>
      <c r="E291" s="501"/>
      <c r="F291" s="501"/>
      <c r="G291" s="506"/>
      <c r="H291" s="503"/>
      <c r="I291" s="503"/>
    </row>
    <row r="292" spans="2:9" x14ac:dyDescent="0.2">
      <c r="B292" s="498" t="s">
        <v>1778</v>
      </c>
      <c r="C292" s="499" t="s">
        <v>1563</v>
      </c>
      <c r="D292" s="500">
        <v>11.25</v>
      </c>
      <c r="E292" s="501">
        <v>4117.3</v>
      </c>
      <c r="F292" s="501">
        <v>1695</v>
      </c>
      <c r="G292" s="506">
        <v>97.41</v>
      </c>
      <c r="H292" s="503">
        <v>12.499499999999999</v>
      </c>
      <c r="I292" s="503">
        <v>12.4748</v>
      </c>
    </row>
    <row r="293" spans="2:9" x14ac:dyDescent="0.2">
      <c r="B293" s="498"/>
      <c r="C293" s="499" t="s">
        <v>1564</v>
      </c>
      <c r="D293" s="500">
        <v>11.5</v>
      </c>
      <c r="E293" s="501">
        <v>2677.5</v>
      </c>
      <c r="F293" s="501">
        <v>1227.5</v>
      </c>
      <c r="G293" s="506">
        <v>96.32</v>
      </c>
      <c r="H293" s="503">
        <v>12.5999</v>
      </c>
      <c r="I293" s="503">
        <v>12.5639</v>
      </c>
    </row>
    <row r="294" spans="2:9" x14ac:dyDescent="0.2">
      <c r="B294" s="498"/>
      <c r="C294" s="499" t="s">
        <v>1733</v>
      </c>
      <c r="D294" s="500">
        <v>11.75</v>
      </c>
      <c r="E294" s="501">
        <v>550</v>
      </c>
      <c r="F294" s="501">
        <v>250</v>
      </c>
      <c r="G294" s="506">
        <v>95.88</v>
      </c>
      <c r="H294" s="503">
        <v>12.700699999999999</v>
      </c>
      <c r="I294" s="503">
        <v>12.696</v>
      </c>
    </row>
    <row r="295" spans="2:9" x14ac:dyDescent="0.2">
      <c r="B295" s="498"/>
      <c r="C295" s="499" t="s">
        <v>1565</v>
      </c>
      <c r="D295" s="500">
        <v>12</v>
      </c>
      <c r="E295" s="501">
        <v>10758.5</v>
      </c>
      <c r="F295" s="501">
        <v>6357.5</v>
      </c>
      <c r="G295" s="506">
        <v>95.93</v>
      </c>
      <c r="H295" s="503">
        <v>12.7502</v>
      </c>
      <c r="I295" s="503">
        <v>12.704599999999999</v>
      </c>
    </row>
    <row r="296" spans="2:9" x14ac:dyDescent="0.2">
      <c r="B296" s="498"/>
      <c r="C296" s="499" t="s">
        <v>1729</v>
      </c>
      <c r="D296" s="500">
        <v>12.5</v>
      </c>
      <c r="E296" s="501" t="s">
        <v>431</v>
      </c>
      <c r="F296" s="501" t="s">
        <v>431</v>
      </c>
      <c r="G296" s="506" t="s">
        <v>431</v>
      </c>
      <c r="H296" s="503" t="s">
        <v>431</v>
      </c>
      <c r="I296" s="503" t="s">
        <v>431</v>
      </c>
    </row>
    <row r="297" spans="2:9" x14ac:dyDescent="0.2">
      <c r="B297" s="498"/>
      <c r="C297" s="499" t="s">
        <v>1566</v>
      </c>
      <c r="D297" s="500">
        <v>13</v>
      </c>
      <c r="E297" s="501">
        <v>1845</v>
      </c>
      <c r="F297" s="501" t="s">
        <v>431</v>
      </c>
      <c r="G297" s="506" t="s">
        <v>431</v>
      </c>
      <c r="H297" s="503" t="s">
        <v>431</v>
      </c>
      <c r="I297" s="503" t="s">
        <v>431</v>
      </c>
    </row>
    <row r="298" spans="2:9" x14ac:dyDescent="0.2">
      <c r="B298" s="498"/>
      <c r="C298" s="499" t="s">
        <v>1730</v>
      </c>
      <c r="D298" s="500">
        <v>13.75</v>
      </c>
      <c r="E298" s="501">
        <v>4775</v>
      </c>
      <c r="F298" s="501" t="s">
        <v>431</v>
      </c>
      <c r="G298" s="506" t="s">
        <v>431</v>
      </c>
      <c r="H298" s="503" t="s">
        <v>431</v>
      </c>
      <c r="I298" s="503" t="s">
        <v>431</v>
      </c>
    </row>
    <row r="299" spans="2:9" x14ac:dyDescent="0.2">
      <c r="B299" s="498"/>
      <c r="C299" s="499"/>
      <c r="D299" s="500"/>
      <c r="E299" s="501"/>
      <c r="F299" s="501"/>
      <c r="G299" s="506"/>
      <c r="H299" s="503"/>
      <c r="I299" s="503"/>
    </row>
    <row r="300" spans="2:9" x14ac:dyDescent="0.2">
      <c r="B300" s="498" t="s">
        <v>1779</v>
      </c>
      <c r="C300" s="499" t="s">
        <v>1563</v>
      </c>
      <c r="D300" s="500">
        <v>11.25</v>
      </c>
      <c r="E300" s="501">
        <v>3851</v>
      </c>
      <c r="F300" s="501">
        <v>3452.3</v>
      </c>
      <c r="G300" s="506">
        <v>97.58</v>
      </c>
      <c r="H300" s="503">
        <v>12.4855</v>
      </c>
      <c r="I300" s="503">
        <v>12.4207</v>
      </c>
    </row>
    <row r="301" spans="2:9" x14ac:dyDescent="0.2">
      <c r="B301" s="498"/>
      <c r="C301" s="499" t="s">
        <v>1564</v>
      </c>
      <c r="D301" s="500">
        <v>11.5</v>
      </c>
      <c r="E301" s="501">
        <v>1925</v>
      </c>
      <c r="F301" s="501">
        <v>1485</v>
      </c>
      <c r="G301" s="506">
        <v>96.56</v>
      </c>
      <c r="H301" s="503">
        <v>12.5519</v>
      </c>
      <c r="I301" s="503">
        <v>12.4993</v>
      </c>
    </row>
    <row r="302" spans="2:9" x14ac:dyDescent="0.2">
      <c r="B302" s="498"/>
      <c r="C302" s="499" t="s">
        <v>1733</v>
      </c>
      <c r="D302" s="500">
        <v>11.75</v>
      </c>
      <c r="E302" s="501">
        <v>800</v>
      </c>
      <c r="F302" s="501">
        <v>300</v>
      </c>
      <c r="G302" s="506">
        <v>96.35</v>
      </c>
      <c r="H302" s="503">
        <v>12.5989</v>
      </c>
      <c r="I302" s="503">
        <v>12.594099999999999</v>
      </c>
    </row>
    <row r="303" spans="2:9" x14ac:dyDescent="0.2">
      <c r="B303" s="498"/>
      <c r="C303" s="507" t="s">
        <v>1565</v>
      </c>
      <c r="D303" s="500">
        <v>12</v>
      </c>
      <c r="E303" s="501">
        <v>11558</v>
      </c>
      <c r="F303" s="501">
        <v>6661.3</v>
      </c>
      <c r="G303" s="506">
        <v>96.3</v>
      </c>
      <c r="H303" s="503">
        <v>12.6814</v>
      </c>
      <c r="I303" s="503">
        <v>12.655200000000001</v>
      </c>
    </row>
    <row r="304" spans="2:9" x14ac:dyDescent="0.2">
      <c r="B304" s="498"/>
      <c r="C304" s="499" t="s">
        <v>1729</v>
      </c>
      <c r="D304" s="500">
        <v>12.5</v>
      </c>
      <c r="E304" s="501">
        <v>505</v>
      </c>
      <c r="F304" s="501" t="s">
        <v>431</v>
      </c>
      <c r="G304" s="506" t="s">
        <v>431</v>
      </c>
      <c r="H304" s="503" t="s">
        <v>431</v>
      </c>
      <c r="I304" s="503" t="s">
        <v>431</v>
      </c>
    </row>
    <row r="305" spans="2:9" x14ac:dyDescent="0.2">
      <c r="B305" s="498"/>
      <c r="C305" s="499" t="s">
        <v>1566</v>
      </c>
      <c r="D305" s="500">
        <v>13</v>
      </c>
      <c r="E305" s="501">
        <v>3500</v>
      </c>
      <c r="F305" s="501" t="s">
        <v>431</v>
      </c>
      <c r="G305" s="506" t="s">
        <v>431</v>
      </c>
      <c r="H305" s="503" t="s">
        <v>431</v>
      </c>
      <c r="I305" s="503" t="s">
        <v>431</v>
      </c>
    </row>
    <row r="306" spans="2:9" x14ac:dyDescent="0.2">
      <c r="B306" s="498"/>
      <c r="C306" s="499" t="s">
        <v>1730</v>
      </c>
      <c r="D306" s="500">
        <v>13.75</v>
      </c>
      <c r="E306" s="501">
        <v>3000</v>
      </c>
      <c r="F306" s="501" t="s">
        <v>431</v>
      </c>
      <c r="G306" s="506" t="s">
        <v>431</v>
      </c>
      <c r="H306" s="503" t="s">
        <v>431</v>
      </c>
      <c r="I306" s="503" t="s">
        <v>431</v>
      </c>
    </row>
    <row r="307" spans="2:9" x14ac:dyDescent="0.2">
      <c r="B307" s="498"/>
      <c r="C307" s="499"/>
      <c r="D307" s="500"/>
      <c r="E307" s="501"/>
      <c r="F307" s="501"/>
      <c r="G307" s="506"/>
      <c r="H307" s="503"/>
      <c r="I307" s="503"/>
    </row>
    <row r="308" spans="2:9" x14ac:dyDescent="0.2">
      <c r="B308" s="498" t="s">
        <v>1780</v>
      </c>
      <c r="C308" s="499" t="s">
        <v>1563</v>
      </c>
      <c r="D308" s="500">
        <v>11.25</v>
      </c>
      <c r="E308" s="501" t="s">
        <v>431</v>
      </c>
      <c r="F308" s="501" t="s">
        <v>431</v>
      </c>
      <c r="G308" s="506" t="s">
        <v>431</v>
      </c>
      <c r="H308" s="503" t="s">
        <v>431</v>
      </c>
      <c r="I308" s="503" t="s">
        <v>431</v>
      </c>
    </row>
    <row r="309" spans="2:9" x14ac:dyDescent="0.2">
      <c r="B309" s="498"/>
      <c r="C309" s="499" t="s">
        <v>1564</v>
      </c>
      <c r="D309" s="500">
        <v>11.5</v>
      </c>
      <c r="E309" s="501" t="s">
        <v>431</v>
      </c>
      <c r="F309" s="501" t="s">
        <v>431</v>
      </c>
      <c r="G309" s="506" t="s">
        <v>431</v>
      </c>
      <c r="H309" s="503" t="s">
        <v>431</v>
      </c>
      <c r="I309" s="503" t="s">
        <v>431</v>
      </c>
    </row>
    <row r="310" spans="2:9" x14ac:dyDescent="0.2">
      <c r="B310" s="498"/>
      <c r="C310" s="499" t="s">
        <v>1733</v>
      </c>
      <c r="D310" s="500">
        <v>11.75</v>
      </c>
      <c r="E310" s="501" t="s">
        <v>431</v>
      </c>
      <c r="F310" s="501" t="s">
        <v>431</v>
      </c>
      <c r="G310" s="506" t="s">
        <v>431</v>
      </c>
      <c r="H310" s="503" t="s">
        <v>431</v>
      </c>
      <c r="I310" s="503" t="s">
        <v>431</v>
      </c>
    </row>
    <row r="311" spans="2:9" x14ac:dyDescent="0.2">
      <c r="B311" s="498"/>
      <c r="C311" s="499" t="s">
        <v>1565</v>
      </c>
      <c r="D311" s="500">
        <v>12</v>
      </c>
      <c r="E311" s="501" t="s">
        <v>431</v>
      </c>
      <c r="F311" s="501" t="s">
        <v>431</v>
      </c>
      <c r="G311" s="506" t="s">
        <v>431</v>
      </c>
      <c r="H311" s="503" t="s">
        <v>431</v>
      </c>
      <c r="I311" s="503" t="s">
        <v>431</v>
      </c>
    </row>
    <row r="312" spans="2:9" x14ac:dyDescent="0.2">
      <c r="B312" s="498"/>
      <c r="C312" s="499" t="s">
        <v>1729</v>
      </c>
      <c r="D312" s="500">
        <v>12.5</v>
      </c>
      <c r="E312" s="501" t="s">
        <v>431</v>
      </c>
      <c r="F312" s="501" t="s">
        <v>431</v>
      </c>
      <c r="G312" s="506" t="s">
        <v>431</v>
      </c>
      <c r="H312" s="503" t="s">
        <v>431</v>
      </c>
      <c r="I312" s="503" t="s">
        <v>431</v>
      </c>
    </row>
    <row r="313" spans="2:9" x14ac:dyDescent="0.2">
      <c r="B313" s="498"/>
      <c r="C313" s="499" t="s">
        <v>1566</v>
      </c>
      <c r="D313" s="500">
        <v>13</v>
      </c>
      <c r="E313" s="501" t="s">
        <v>431</v>
      </c>
      <c r="F313" s="501" t="s">
        <v>431</v>
      </c>
      <c r="G313" s="506" t="s">
        <v>431</v>
      </c>
      <c r="H313" s="503" t="s">
        <v>431</v>
      </c>
      <c r="I313" s="503" t="s">
        <v>431</v>
      </c>
    </row>
    <row r="314" spans="2:9" x14ac:dyDescent="0.2">
      <c r="B314" s="498"/>
      <c r="C314" s="499" t="s">
        <v>1730</v>
      </c>
      <c r="D314" s="500">
        <v>13.75</v>
      </c>
      <c r="E314" s="501" t="s">
        <v>431</v>
      </c>
      <c r="F314" s="501" t="s">
        <v>431</v>
      </c>
      <c r="G314" s="506" t="s">
        <v>431</v>
      </c>
      <c r="H314" s="503" t="s">
        <v>431</v>
      </c>
      <c r="I314" s="503" t="s">
        <v>431</v>
      </c>
    </row>
    <row r="315" spans="2:9" x14ac:dyDescent="0.2">
      <c r="B315" s="498"/>
      <c r="C315" s="499"/>
      <c r="D315" s="500"/>
      <c r="E315" s="501"/>
      <c r="F315" s="501"/>
      <c r="G315" s="506"/>
      <c r="H315" s="503"/>
      <c r="I315" s="503"/>
    </row>
    <row r="316" spans="2:9" x14ac:dyDescent="0.2">
      <c r="B316" s="498" t="s">
        <v>1781</v>
      </c>
      <c r="C316" s="499" t="s">
        <v>1563</v>
      </c>
      <c r="D316" s="500">
        <v>11.25</v>
      </c>
      <c r="E316" s="501">
        <v>3977</v>
      </c>
      <c r="F316" s="501" t="s">
        <v>917</v>
      </c>
      <c r="G316" s="506" t="s">
        <v>431</v>
      </c>
      <c r="H316" s="503" t="s">
        <v>431</v>
      </c>
      <c r="I316" s="503" t="s">
        <v>431</v>
      </c>
    </row>
    <row r="317" spans="2:9" x14ac:dyDescent="0.2">
      <c r="B317" s="498"/>
      <c r="C317" s="499" t="s">
        <v>1564</v>
      </c>
      <c r="D317" s="500">
        <v>11.5</v>
      </c>
      <c r="E317" s="501">
        <v>2300</v>
      </c>
      <c r="F317" s="501" t="s">
        <v>917</v>
      </c>
      <c r="G317" s="506" t="s">
        <v>431</v>
      </c>
      <c r="H317" s="503" t="s">
        <v>431</v>
      </c>
      <c r="I317" s="503" t="s">
        <v>431</v>
      </c>
    </row>
    <row r="318" spans="2:9" x14ac:dyDescent="0.2">
      <c r="B318" s="498"/>
      <c r="C318" s="499" t="s">
        <v>1733</v>
      </c>
      <c r="D318" s="500">
        <v>11.75</v>
      </c>
      <c r="E318" s="501">
        <v>700</v>
      </c>
      <c r="F318" s="501" t="s">
        <v>917</v>
      </c>
      <c r="G318" s="506" t="s">
        <v>431</v>
      </c>
      <c r="H318" s="503" t="s">
        <v>431</v>
      </c>
      <c r="I318" s="503" t="s">
        <v>431</v>
      </c>
    </row>
    <row r="319" spans="2:9" x14ac:dyDescent="0.2">
      <c r="B319" s="498"/>
      <c r="C319" s="499" t="s">
        <v>1565</v>
      </c>
      <c r="D319" s="500">
        <v>12</v>
      </c>
      <c r="E319" s="501">
        <v>9345</v>
      </c>
      <c r="F319" s="501" t="s">
        <v>917</v>
      </c>
      <c r="G319" s="506" t="s">
        <v>431</v>
      </c>
      <c r="H319" s="503" t="s">
        <v>431</v>
      </c>
      <c r="I319" s="503" t="s">
        <v>431</v>
      </c>
    </row>
    <row r="320" spans="2:9" x14ac:dyDescent="0.2">
      <c r="B320" s="498"/>
      <c r="C320" s="499" t="s">
        <v>1729</v>
      </c>
      <c r="D320" s="500">
        <v>12.5</v>
      </c>
      <c r="E320" s="501">
        <v>500</v>
      </c>
      <c r="F320" s="501" t="s">
        <v>917</v>
      </c>
      <c r="G320" s="506" t="s">
        <v>431</v>
      </c>
      <c r="H320" s="503" t="s">
        <v>431</v>
      </c>
      <c r="I320" s="503" t="s">
        <v>431</v>
      </c>
    </row>
    <row r="321" spans="2:9" x14ac:dyDescent="0.2">
      <c r="B321" s="498"/>
      <c r="C321" s="499" t="s">
        <v>1566</v>
      </c>
      <c r="D321" s="500">
        <v>13</v>
      </c>
      <c r="E321" s="501">
        <v>1300</v>
      </c>
      <c r="F321" s="501" t="s">
        <v>917</v>
      </c>
      <c r="G321" s="506" t="s">
        <v>431</v>
      </c>
      <c r="H321" s="503" t="s">
        <v>431</v>
      </c>
      <c r="I321" s="503" t="s">
        <v>431</v>
      </c>
    </row>
    <row r="322" spans="2:9" x14ac:dyDescent="0.2">
      <c r="B322" s="498"/>
      <c r="C322" s="499" t="s">
        <v>1730</v>
      </c>
      <c r="D322" s="500">
        <v>13.75</v>
      </c>
      <c r="E322" s="501">
        <v>1800</v>
      </c>
      <c r="F322" s="501" t="s">
        <v>917</v>
      </c>
      <c r="G322" s="506" t="s">
        <v>431</v>
      </c>
      <c r="H322" s="503" t="s">
        <v>431</v>
      </c>
      <c r="I322" s="503" t="s">
        <v>431</v>
      </c>
    </row>
    <row r="323" spans="2:9" x14ac:dyDescent="0.2">
      <c r="B323" s="498"/>
      <c r="C323" s="499"/>
      <c r="D323" s="500"/>
      <c r="E323" s="501"/>
      <c r="F323" s="501"/>
      <c r="G323" s="506"/>
      <c r="H323" s="503"/>
      <c r="I323" s="503"/>
    </row>
    <row r="324" spans="2:9" x14ac:dyDescent="0.2">
      <c r="B324" s="498" t="s">
        <v>1782</v>
      </c>
      <c r="C324" s="499" t="s">
        <v>1563</v>
      </c>
      <c r="D324" s="500">
        <v>11.25</v>
      </c>
      <c r="E324" s="501">
        <v>3100</v>
      </c>
      <c r="F324" s="501" t="s">
        <v>917</v>
      </c>
      <c r="G324" s="506" t="s">
        <v>431</v>
      </c>
      <c r="H324" s="503" t="s">
        <v>431</v>
      </c>
      <c r="I324" s="503" t="s">
        <v>431</v>
      </c>
    </row>
    <row r="325" spans="2:9" x14ac:dyDescent="0.2">
      <c r="B325" s="498"/>
      <c r="C325" s="499" t="s">
        <v>1564</v>
      </c>
      <c r="D325" s="500">
        <v>11.5</v>
      </c>
      <c r="E325" s="501">
        <v>1660</v>
      </c>
      <c r="F325" s="501" t="s">
        <v>917</v>
      </c>
      <c r="G325" s="506" t="s">
        <v>431</v>
      </c>
      <c r="H325" s="503" t="s">
        <v>431</v>
      </c>
      <c r="I325" s="503" t="s">
        <v>431</v>
      </c>
    </row>
    <row r="326" spans="2:9" x14ac:dyDescent="0.2">
      <c r="B326" s="498"/>
      <c r="C326" s="499" t="s">
        <v>1733</v>
      </c>
      <c r="D326" s="500">
        <v>11.75</v>
      </c>
      <c r="E326" s="501">
        <v>350</v>
      </c>
      <c r="F326" s="501" t="s">
        <v>917</v>
      </c>
      <c r="G326" s="506" t="s">
        <v>431</v>
      </c>
      <c r="H326" s="503" t="s">
        <v>431</v>
      </c>
      <c r="I326" s="503" t="s">
        <v>431</v>
      </c>
    </row>
    <row r="327" spans="2:9" x14ac:dyDescent="0.2">
      <c r="B327" s="498"/>
      <c r="C327" s="499" t="s">
        <v>1565</v>
      </c>
      <c r="D327" s="500">
        <v>12</v>
      </c>
      <c r="E327" s="501">
        <v>8009.5</v>
      </c>
      <c r="F327" s="501" t="s">
        <v>917</v>
      </c>
      <c r="G327" s="506" t="s">
        <v>431</v>
      </c>
      <c r="H327" s="503" t="s">
        <v>431</v>
      </c>
      <c r="I327" s="503" t="s">
        <v>431</v>
      </c>
    </row>
    <row r="328" spans="2:9" x14ac:dyDescent="0.2">
      <c r="B328" s="498"/>
      <c r="C328" s="499" t="s">
        <v>1729</v>
      </c>
      <c r="D328" s="500">
        <v>12.5</v>
      </c>
      <c r="E328" s="501">
        <v>250</v>
      </c>
      <c r="F328" s="501" t="s">
        <v>917</v>
      </c>
      <c r="G328" s="506" t="s">
        <v>431</v>
      </c>
      <c r="H328" s="503" t="s">
        <v>431</v>
      </c>
      <c r="I328" s="503" t="s">
        <v>431</v>
      </c>
    </row>
    <row r="329" spans="2:9" x14ac:dyDescent="0.2">
      <c r="B329" s="498"/>
      <c r="C329" s="499" t="s">
        <v>1566</v>
      </c>
      <c r="D329" s="500">
        <v>13</v>
      </c>
      <c r="E329" s="501">
        <v>1100</v>
      </c>
      <c r="F329" s="501" t="s">
        <v>917</v>
      </c>
      <c r="G329" s="506" t="s">
        <v>431</v>
      </c>
      <c r="H329" s="503" t="s">
        <v>431</v>
      </c>
      <c r="I329" s="503" t="s">
        <v>431</v>
      </c>
    </row>
    <row r="330" spans="2:9" x14ac:dyDescent="0.2">
      <c r="B330" s="498"/>
      <c r="C330" s="499" t="s">
        <v>1730</v>
      </c>
      <c r="D330" s="500">
        <v>13.75</v>
      </c>
      <c r="E330" s="501">
        <v>1100</v>
      </c>
      <c r="F330" s="501" t="s">
        <v>917</v>
      </c>
      <c r="G330" s="506" t="s">
        <v>431</v>
      </c>
      <c r="H330" s="503" t="s">
        <v>431</v>
      </c>
      <c r="I330" s="503" t="s">
        <v>431</v>
      </c>
    </row>
    <row r="331" spans="2:9" x14ac:dyDescent="0.2">
      <c r="B331" s="498"/>
      <c r="C331" s="499"/>
      <c r="D331" s="500"/>
      <c r="E331" s="501"/>
      <c r="F331" s="501"/>
      <c r="G331" s="506"/>
      <c r="H331" s="503"/>
      <c r="I331" s="503"/>
    </row>
    <row r="332" spans="2:9" x14ac:dyDescent="0.2">
      <c r="B332" s="498" t="s">
        <v>1783</v>
      </c>
      <c r="C332" s="499" t="s">
        <v>1563</v>
      </c>
      <c r="D332" s="500">
        <v>11.25</v>
      </c>
      <c r="E332" s="501" t="s">
        <v>431</v>
      </c>
      <c r="F332" s="501" t="s">
        <v>431</v>
      </c>
      <c r="G332" s="506" t="s">
        <v>431</v>
      </c>
      <c r="H332" s="503" t="s">
        <v>431</v>
      </c>
      <c r="I332" s="503" t="s">
        <v>431</v>
      </c>
    </row>
    <row r="333" spans="2:9" x14ac:dyDescent="0.2">
      <c r="B333" s="498"/>
      <c r="C333" s="507" t="s">
        <v>1564</v>
      </c>
      <c r="D333" s="500">
        <v>11.5</v>
      </c>
      <c r="E333" s="501" t="s">
        <v>431</v>
      </c>
      <c r="F333" s="501" t="s">
        <v>431</v>
      </c>
      <c r="G333" s="506" t="s">
        <v>431</v>
      </c>
      <c r="H333" s="503" t="s">
        <v>431</v>
      </c>
      <c r="I333" s="503" t="s">
        <v>431</v>
      </c>
    </row>
    <row r="334" spans="2:9" x14ac:dyDescent="0.2">
      <c r="B334" s="498"/>
      <c r="C334" s="499" t="s">
        <v>1733</v>
      </c>
      <c r="D334" s="500">
        <v>11.75</v>
      </c>
      <c r="E334" s="501" t="s">
        <v>431</v>
      </c>
      <c r="F334" s="501" t="s">
        <v>431</v>
      </c>
      <c r="G334" s="506" t="s">
        <v>431</v>
      </c>
      <c r="H334" s="503" t="s">
        <v>431</v>
      </c>
      <c r="I334" s="503" t="s">
        <v>431</v>
      </c>
    </row>
    <row r="335" spans="2:9" x14ac:dyDescent="0.2">
      <c r="B335" s="498"/>
      <c r="C335" s="499" t="s">
        <v>1565</v>
      </c>
      <c r="D335" s="500">
        <v>12</v>
      </c>
      <c r="E335" s="501" t="s">
        <v>431</v>
      </c>
      <c r="F335" s="501" t="s">
        <v>431</v>
      </c>
      <c r="G335" s="506" t="s">
        <v>431</v>
      </c>
      <c r="H335" s="503" t="s">
        <v>431</v>
      </c>
      <c r="I335" s="503" t="s">
        <v>431</v>
      </c>
    </row>
    <row r="336" spans="2:9" x14ac:dyDescent="0.2">
      <c r="B336" s="498"/>
      <c r="C336" s="499" t="s">
        <v>1729</v>
      </c>
      <c r="D336" s="500">
        <v>12.5</v>
      </c>
      <c r="E336" s="501" t="s">
        <v>431</v>
      </c>
      <c r="F336" s="501" t="s">
        <v>431</v>
      </c>
      <c r="G336" s="506" t="s">
        <v>431</v>
      </c>
      <c r="H336" s="503" t="s">
        <v>431</v>
      </c>
      <c r="I336" s="503" t="s">
        <v>431</v>
      </c>
    </row>
    <row r="337" spans="2:9" x14ac:dyDescent="0.2">
      <c r="B337" s="498"/>
      <c r="C337" s="499" t="s">
        <v>1566</v>
      </c>
      <c r="D337" s="500">
        <v>13</v>
      </c>
      <c r="E337" s="501" t="s">
        <v>431</v>
      </c>
      <c r="F337" s="501" t="s">
        <v>431</v>
      </c>
      <c r="G337" s="506" t="s">
        <v>431</v>
      </c>
      <c r="H337" s="503" t="s">
        <v>431</v>
      </c>
      <c r="I337" s="503" t="s">
        <v>431</v>
      </c>
    </row>
    <row r="338" spans="2:9" x14ac:dyDescent="0.2">
      <c r="B338" s="498"/>
      <c r="C338" s="499" t="s">
        <v>1730</v>
      </c>
      <c r="D338" s="500">
        <v>13.75</v>
      </c>
      <c r="E338" s="501" t="s">
        <v>431</v>
      </c>
      <c r="F338" s="501" t="s">
        <v>431</v>
      </c>
      <c r="G338" s="506" t="s">
        <v>431</v>
      </c>
      <c r="H338" s="503" t="s">
        <v>431</v>
      </c>
      <c r="I338" s="503" t="s">
        <v>431</v>
      </c>
    </row>
    <row r="339" spans="2:9" x14ac:dyDescent="0.2">
      <c r="B339" s="498"/>
      <c r="C339" s="499"/>
      <c r="D339" s="500"/>
      <c r="E339" s="501"/>
      <c r="F339" s="501"/>
      <c r="G339" s="506"/>
      <c r="H339" s="503"/>
      <c r="I339" s="503"/>
    </row>
    <row r="340" spans="2:9" x14ac:dyDescent="0.2">
      <c r="B340" s="498" t="s">
        <v>1784</v>
      </c>
      <c r="C340" s="499" t="s">
        <v>1563</v>
      </c>
      <c r="D340" s="500">
        <v>11.25</v>
      </c>
      <c r="E340" s="501">
        <v>3775</v>
      </c>
      <c r="F340" s="501">
        <v>1097.7</v>
      </c>
      <c r="G340" s="506">
        <v>94.03</v>
      </c>
      <c r="H340" s="503">
        <v>13.897500000000001</v>
      </c>
      <c r="I340" s="503">
        <v>13.897500000000001</v>
      </c>
    </row>
    <row r="341" spans="2:9" x14ac:dyDescent="0.2">
      <c r="B341" s="498"/>
      <c r="C341" s="499" t="s">
        <v>1564</v>
      </c>
      <c r="D341" s="500">
        <v>11.5</v>
      </c>
      <c r="E341" s="501">
        <v>1600</v>
      </c>
      <c r="F341" s="501">
        <v>790.7</v>
      </c>
      <c r="G341" s="506">
        <v>91.46</v>
      </c>
      <c r="H341" s="503">
        <v>13.9991</v>
      </c>
      <c r="I341" s="503">
        <v>13.9991</v>
      </c>
    </row>
    <row r="342" spans="2:9" x14ac:dyDescent="0.2">
      <c r="B342" s="498"/>
      <c r="C342" s="499" t="s">
        <v>1733</v>
      </c>
      <c r="D342" s="500">
        <v>11.75</v>
      </c>
      <c r="E342" s="501">
        <v>200</v>
      </c>
      <c r="F342" s="501" t="s">
        <v>431</v>
      </c>
      <c r="G342" s="506" t="s">
        <v>431</v>
      </c>
      <c r="H342" s="503" t="s">
        <v>431</v>
      </c>
      <c r="I342" s="503" t="s">
        <v>431</v>
      </c>
    </row>
    <row r="343" spans="2:9" x14ac:dyDescent="0.2">
      <c r="B343" s="498"/>
      <c r="C343" s="499" t="s">
        <v>1565</v>
      </c>
      <c r="D343" s="500">
        <v>12</v>
      </c>
      <c r="E343" s="501">
        <v>8610</v>
      </c>
      <c r="F343" s="501">
        <v>5531.5</v>
      </c>
      <c r="G343" s="506">
        <v>88.99</v>
      </c>
      <c r="H343" s="503">
        <v>14.0998</v>
      </c>
      <c r="I343" s="503">
        <v>14.0175</v>
      </c>
    </row>
    <row r="344" spans="2:9" x14ac:dyDescent="0.2">
      <c r="B344" s="498"/>
      <c r="C344" s="499" t="s">
        <v>1729</v>
      </c>
      <c r="D344" s="500">
        <v>12.5</v>
      </c>
      <c r="E344" s="501">
        <v>350</v>
      </c>
      <c r="F344" s="501" t="s">
        <v>431</v>
      </c>
      <c r="G344" s="506" t="s">
        <v>431</v>
      </c>
      <c r="H344" s="503" t="s">
        <v>431</v>
      </c>
      <c r="I344" s="503" t="s">
        <v>431</v>
      </c>
    </row>
    <row r="345" spans="2:9" x14ac:dyDescent="0.2">
      <c r="B345" s="498"/>
      <c r="C345" s="499" t="s">
        <v>1566</v>
      </c>
      <c r="D345" s="500">
        <v>13</v>
      </c>
      <c r="E345" s="501">
        <v>1300</v>
      </c>
      <c r="F345" s="501">
        <v>525</v>
      </c>
      <c r="G345" s="506">
        <v>92.24</v>
      </c>
      <c r="H345" s="503">
        <v>14.199299999999999</v>
      </c>
      <c r="I345" s="503">
        <v>14.199299999999999</v>
      </c>
    </row>
    <row r="346" spans="2:9" x14ac:dyDescent="0.2">
      <c r="B346" s="498"/>
      <c r="C346" s="499" t="s">
        <v>1730</v>
      </c>
      <c r="D346" s="500">
        <v>13.75</v>
      </c>
      <c r="E346" s="501">
        <v>1300</v>
      </c>
      <c r="F346" s="501" t="s">
        <v>431</v>
      </c>
      <c r="G346" s="506" t="s">
        <v>431</v>
      </c>
      <c r="H346" s="503" t="s">
        <v>431</v>
      </c>
      <c r="I346" s="503" t="s">
        <v>431</v>
      </c>
    </row>
    <row r="347" spans="2:9" x14ac:dyDescent="0.2">
      <c r="B347" s="498"/>
      <c r="C347" s="499"/>
      <c r="D347" s="500"/>
      <c r="E347" s="501"/>
      <c r="F347" s="501"/>
      <c r="G347" s="506"/>
      <c r="H347" s="503"/>
      <c r="I347" s="503"/>
    </row>
    <row r="348" spans="2:9" x14ac:dyDescent="0.2">
      <c r="B348" s="498" t="s">
        <v>1785</v>
      </c>
      <c r="C348" s="499" t="s">
        <v>1563</v>
      </c>
      <c r="D348" s="500">
        <v>11.25</v>
      </c>
      <c r="E348" s="501" t="s">
        <v>431</v>
      </c>
      <c r="F348" s="501" t="s">
        <v>431</v>
      </c>
      <c r="G348" s="506" t="s">
        <v>431</v>
      </c>
      <c r="H348" s="503" t="s">
        <v>431</v>
      </c>
      <c r="I348" s="503" t="s">
        <v>431</v>
      </c>
    </row>
    <row r="349" spans="2:9" x14ac:dyDescent="0.2">
      <c r="B349" s="498"/>
      <c r="C349" s="499" t="s">
        <v>1564</v>
      </c>
      <c r="D349" s="500">
        <v>11.5</v>
      </c>
      <c r="E349" s="501" t="s">
        <v>431</v>
      </c>
      <c r="F349" s="501" t="s">
        <v>431</v>
      </c>
      <c r="G349" s="506" t="s">
        <v>431</v>
      </c>
      <c r="H349" s="503" t="s">
        <v>431</v>
      </c>
      <c r="I349" s="503" t="s">
        <v>431</v>
      </c>
    </row>
    <row r="350" spans="2:9" x14ac:dyDescent="0.2">
      <c r="B350" s="498"/>
      <c r="C350" s="499" t="s">
        <v>1733</v>
      </c>
      <c r="D350" s="500">
        <v>11.75</v>
      </c>
      <c r="E350" s="501" t="s">
        <v>431</v>
      </c>
      <c r="F350" s="501" t="s">
        <v>431</v>
      </c>
      <c r="G350" s="506" t="s">
        <v>431</v>
      </c>
      <c r="H350" s="503" t="s">
        <v>431</v>
      </c>
      <c r="I350" s="503" t="s">
        <v>431</v>
      </c>
    </row>
    <row r="351" spans="2:9" x14ac:dyDescent="0.2">
      <c r="B351" s="498"/>
      <c r="C351" s="499" t="s">
        <v>1565</v>
      </c>
      <c r="D351" s="500">
        <v>12</v>
      </c>
      <c r="E351" s="501" t="s">
        <v>431</v>
      </c>
      <c r="F351" s="501" t="s">
        <v>431</v>
      </c>
      <c r="G351" s="506" t="s">
        <v>431</v>
      </c>
      <c r="H351" s="503" t="s">
        <v>431</v>
      </c>
      <c r="I351" s="503" t="s">
        <v>431</v>
      </c>
    </row>
    <row r="352" spans="2:9" x14ac:dyDescent="0.2">
      <c r="B352" s="498"/>
      <c r="C352" s="499" t="s">
        <v>1729</v>
      </c>
      <c r="D352" s="500">
        <v>12.5</v>
      </c>
      <c r="E352" s="501" t="s">
        <v>431</v>
      </c>
      <c r="F352" s="501" t="s">
        <v>431</v>
      </c>
      <c r="G352" s="506" t="s">
        <v>431</v>
      </c>
      <c r="H352" s="503" t="s">
        <v>431</v>
      </c>
      <c r="I352" s="503" t="s">
        <v>431</v>
      </c>
    </row>
    <row r="353" spans="2:9" x14ac:dyDescent="0.2">
      <c r="B353" s="498"/>
      <c r="C353" s="499" t="s">
        <v>1566</v>
      </c>
      <c r="D353" s="500">
        <v>13</v>
      </c>
      <c r="E353" s="501" t="s">
        <v>431</v>
      </c>
      <c r="F353" s="501" t="s">
        <v>431</v>
      </c>
      <c r="G353" s="506" t="s">
        <v>431</v>
      </c>
      <c r="H353" s="503" t="s">
        <v>431</v>
      </c>
      <c r="I353" s="503" t="s">
        <v>431</v>
      </c>
    </row>
    <row r="354" spans="2:9" x14ac:dyDescent="0.2">
      <c r="B354" s="498"/>
      <c r="C354" s="499" t="s">
        <v>1730</v>
      </c>
      <c r="D354" s="500">
        <v>13.75</v>
      </c>
      <c r="E354" s="501" t="s">
        <v>431</v>
      </c>
      <c r="F354" s="501" t="s">
        <v>431</v>
      </c>
      <c r="G354" s="506" t="s">
        <v>431</v>
      </c>
      <c r="H354" s="503" t="s">
        <v>431</v>
      </c>
      <c r="I354" s="503" t="s">
        <v>431</v>
      </c>
    </row>
    <row r="355" spans="2:9" x14ac:dyDescent="0.2">
      <c r="B355" s="498"/>
      <c r="C355" s="499"/>
      <c r="D355" s="500"/>
      <c r="E355" s="501"/>
      <c r="F355" s="501"/>
      <c r="G355" s="506"/>
      <c r="H355" s="503"/>
      <c r="I355" s="503"/>
    </row>
    <row r="356" spans="2:9" x14ac:dyDescent="0.2">
      <c r="B356" s="498" t="s">
        <v>1786</v>
      </c>
      <c r="C356" s="499" t="s">
        <v>1563</v>
      </c>
      <c r="D356" s="500">
        <v>11.25</v>
      </c>
      <c r="E356" s="501">
        <v>6104</v>
      </c>
      <c r="F356" s="501">
        <v>5631.5</v>
      </c>
      <c r="G356" s="506">
        <v>93.68</v>
      </c>
      <c r="H356" s="503">
        <v>14.2486</v>
      </c>
      <c r="I356" s="503">
        <v>14.1684</v>
      </c>
    </row>
    <row r="357" spans="2:9" x14ac:dyDescent="0.2">
      <c r="B357" s="498"/>
      <c r="C357" s="499" t="s">
        <v>1564</v>
      </c>
      <c r="D357" s="500">
        <v>11.5</v>
      </c>
      <c r="E357" s="501">
        <v>3100</v>
      </c>
      <c r="F357" s="501">
        <v>2416</v>
      </c>
      <c r="G357" s="506">
        <v>90.8</v>
      </c>
      <c r="H357" s="503">
        <v>14.2973</v>
      </c>
      <c r="I357" s="503">
        <v>14.2613</v>
      </c>
    </row>
    <row r="358" spans="2:9" x14ac:dyDescent="0.2">
      <c r="B358" s="498"/>
      <c r="C358" s="499" t="s">
        <v>1733</v>
      </c>
      <c r="D358" s="500">
        <v>11.75</v>
      </c>
      <c r="E358" s="501">
        <v>1500</v>
      </c>
      <c r="F358" s="501" t="s">
        <v>431</v>
      </c>
      <c r="G358" s="506" t="s">
        <v>431</v>
      </c>
      <c r="H358" s="503" t="s">
        <v>431</v>
      </c>
      <c r="I358" s="503" t="s">
        <v>431</v>
      </c>
    </row>
    <row r="359" spans="2:9" x14ac:dyDescent="0.2">
      <c r="B359" s="498"/>
      <c r="C359" s="499" t="s">
        <v>1565</v>
      </c>
      <c r="D359" s="500">
        <v>12</v>
      </c>
      <c r="E359" s="501">
        <v>17084.7</v>
      </c>
      <c r="F359" s="501">
        <v>14348.3</v>
      </c>
      <c r="G359" s="506">
        <v>87.89</v>
      </c>
      <c r="H359" s="503">
        <v>14.3597</v>
      </c>
      <c r="I359" s="503">
        <v>14.248200000000001</v>
      </c>
    </row>
    <row r="360" spans="2:9" x14ac:dyDescent="0.2">
      <c r="B360" s="498"/>
      <c r="C360" s="499" t="s">
        <v>1729</v>
      </c>
      <c r="D360" s="500">
        <v>12.5</v>
      </c>
      <c r="E360" s="501">
        <v>500</v>
      </c>
      <c r="F360" s="501" t="s">
        <v>431</v>
      </c>
      <c r="G360" s="506" t="s">
        <v>431</v>
      </c>
      <c r="H360" s="503" t="s">
        <v>431</v>
      </c>
      <c r="I360" s="503" t="s">
        <v>431</v>
      </c>
    </row>
    <row r="361" spans="2:9" x14ac:dyDescent="0.2">
      <c r="B361" s="498"/>
      <c r="C361" s="499" t="s">
        <v>1566</v>
      </c>
      <c r="D361" s="500">
        <v>13</v>
      </c>
      <c r="E361" s="501">
        <v>1400</v>
      </c>
      <c r="F361" s="501" t="s">
        <v>431</v>
      </c>
      <c r="G361" s="506" t="s">
        <v>431</v>
      </c>
      <c r="H361" s="503" t="s">
        <v>431</v>
      </c>
      <c r="I361" s="503" t="s">
        <v>431</v>
      </c>
    </row>
    <row r="362" spans="2:9" x14ac:dyDescent="0.2">
      <c r="B362" s="498"/>
      <c r="C362" s="499" t="s">
        <v>1730</v>
      </c>
      <c r="D362" s="500">
        <v>13.75</v>
      </c>
      <c r="E362" s="501">
        <v>2538</v>
      </c>
      <c r="F362" s="501" t="s">
        <v>431</v>
      </c>
      <c r="G362" s="506" t="s">
        <v>431</v>
      </c>
      <c r="H362" s="503" t="s">
        <v>431</v>
      </c>
      <c r="I362" s="503" t="s">
        <v>431</v>
      </c>
    </row>
    <row r="363" spans="2:9" x14ac:dyDescent="0.2">
      <c r="B363" s="498"/>
      <c r="C363" s="507"/>
      <c r="D363" s="500"/>
      <c r="E363" s="501"/>
      <c r="F363" s="501"/>
      <c r="G363" s="506"/>
      <c r="H363" s="503"/>
      <c r="I363" s="503"/>
    </row>
    <row r="364" spans="2:9" x14ac:dyDescent="0.2">
      <c r="B364" s="498" t="s">
        <v>1787</v>
      </c>
      <c r="C364" s="499" t="s">
        <v>1563</v>
      </c>
      <c r="D364" s="500">
        <v>11.25</v>
      </c>
      <c r="E364" s="501" t="s">
        <v>431</v>
      </c>
      <c r="F364" s="501" t="s">
        <v>431</v>
      </c>
      <c r="G364" s="506" t="s">
        <v>431</v>
      </c>
      <c r="H364" s="503" t="s">
        <v>431</v>
      </c>
      <c r="I364" s="503" t="s">
        <v>431</v>
      </c>
    </row>
    <row r="365" spans="2:9" x14ac:dyDescent="0.2">
      <c r="B365" s="498"/>
      <c r="C365" s="499" t="s">
        <v>1564</v>
      </c>
      <c r="D365" s="500">
        <v>11.5</v>
      </c>
      <c r="E365" s="501" t="s">
        <v>431</v>
      </c>
      <c r="F365" s="501" t="s">
        <v>431</v>
      </c>
      <c r="G365" s="506" t="s">
        <v>431</v>
      </c>
      <c r="H365" s="503" t="s">
        <v>431</v>
      </c>
      <c r="I365" s="503" t="s">
        <v>431</v>
      </c>
    </row>
    <row r="366" spans="2:9" x14ac:dyDescent="0.2">
      <c r="B366" s="498"/>
      <c r="C366" s="499" t="s">
        <v>1733</v>
      </c>
      <c r="D366" s="500">
        <v>11.75</v>
      </c>
      <c r="E366" s="501" t="s">
        <v>431</v>
      </c>
      <c r="F366" s="501" t="s">
        <v>431</v>
      </c>
      <c r="G366" s="506" t="s">
        <v>431</v>
      </c>
      <c r="H366" s="503" t="s">
        <v>431</v>
      </c>
      <c r="I366" s="503" t="s">
        <v>431</v>
      </c>
    </row>
    <row r="367" spans="2:9" x14ac:dyDescent="0.2">
      <c r="B367" s="498"/>
      <c r="C367" s="499" t="s">
        <v>1565</v>
      </c>
      <c r="D367" s="500">
        <v>12</v>
      </c>
      <c r="E367" s="501" t="s">
        <v>431</v>
      </c>
      <c r="F367" s="501" t="s">
        <v>431</v>
      </c>
      <c r="G367" s="506" t="s">
        <v>431</v>
      </c>
      <c r="H367" s="503" t="s">
        <v>431</v>
      </c>
      <c r="I367" s="503" t="s">
        <v>431</v>
      </c>
    </row>
    <row r="368" spans="2:9" x14ac:dyDescent="0.2">
      <c r="B368" s="498"/>
      <c r="C368" s="499" t="s">
        <v>1729</v>
      </c>
      <c r="D368" s="500">
        <v>12.5</v>
      </c>
      <c r="E368" s="501" t="s">
        <v>431</v>
      </c>
      <c r="F368" s="501" t="s">
        <v>431</v>
      </c>
      <c r="G368" s="506" t="s">
        <v>431</v>
      </c>
      <c r="H368" s="503" t="s">
        <v>431</v>
      </c>
      <c r="I368" s="503" t="s">
        <v>431</v>
      </c>
    </row>
    <row r="369" spans="2:9" x14ac:dyDescent="0.2">
      <c r="B369" s="498"/>
      <c r="C369" s="499" t="s">
        <v>1566</v>
      </c>
      <c r="D369" s="500">
        <v>13</v>
      </c>
      <c r="E369" s="501" t="s">
        <v>431</v>
      </c>
      <c r="F369" s="501" t="s">
        <v>431</v>
      </c>
      <c r="G369" s="506" t="s">
        <v>431</v>
      </c>
      <c r="H369" s="503" t="s">
        <v>431</v>
      </c>
      <c r="I369" s="503" t="s">
        <v>431</v>
      </c>
    </row>
    <row r="370" spans="2:9" x14ac:dyDescent="0.2">
      <c r="B370" s="498"/>
      <c r="C370" s="499" t="s">
        <v>1730</v>
      </c>
      <c r="D370" s="500">
        <v>13.75</v>
      </c>
      <c r="E370" s="501" t="s">
        <v>431</v>
      </c>
      <c r="F370" s="501" t="s">
        <v>431</v>
      </c>
      <c r="G370" s="506" t="s">
        <v>431</v>
      </c>
      <c r="H370" s="503" t="s">
        <v>431</v>
      </c>
      <c r="I370" s="503" t="s">
        <v>431</v>
      </c>
    </row>
    <row r="371" spans="2:9" x14ac:dyDescent="0.2">
      <c r="B371" s="498"/>
      <c r="C371" s="499"/>
      <c r="D371" s="500"/>
      <c r="E371" s="501"/>
      <c r="F371" s="501"/>
      <c r="G371" s="506"/>
      <c r="H371" s="503"/>
      <c r="I371" s="503"/>
    </row>
    <row r="372" spans="2:9" x14ac:dyDescent="0.2">
      <c r="B372" s="498" t="s">
        <v>1788</v>
      </c>
      <c r="C372" s="499" t="s">
        <v>1563</v>
      </c>
      <c r="D372" s="500">
        <v>11.25</v>
      </c>
      <c r="E372" s="501">
        <v>11400</v>
      </c>
      <c r="F372" s="501">
        <v>7120</v>
      </c>
      <c r="G372" s="506">
        <v>94</v>
      </c>
      <c r="H372" s="503">
        <v>14.247299999999999</v>
      </c>
      <c r="I372" s="503">
        <v>14.2004</v>
      </c>
    </row>
    <row r="373" spans="2:9" x14ac:dyDescent="0.2">
      <c r="B373" s="498"/>
      <c r="C373" s="499" t="s">
        <v>1564</v>
      </c>
      <c r="D373" s="500">
        <v>11.5</v>
      </c>
      <c r="E373" s="501">
        <v>2845</v>
      </c>
      <c r="F373" s="501">
        <v>1766</v>
      </c>
      <c r="G373" s="506">
        <v>91.04</v>
      </c>
      <c r="H373" s="503">
        <v>14.292400000000001</v>
      </c>
      <c r="I373" s="503">
        <v>14.2766</v>
      </c>
    </row>
    <row r="374" spans="2:9" x14ac:dyDescent="0.2">
      <c r="B374" s="498"/>
      <c r="C374" s="499" t="s">
        <v>1733</v>
      </c>
      <c r="D374" s="500">
        <v>11.75</v>
      </c>
      <c r="E374" s="501">
        <v>950</v>
      </c>
      <c r="F374" s="501" t="s">
        <v>431</v>
      </c>
      <c r="G374" s="506" t="s">
        <v>431</v>
      </c>
      <c r="H374" s="503" t="s">
        <v>431</v>
      </c>
      <c r="I374" s="503" t="s">
        <v>431</v>
      </c>
    </row>
    <row r="375" spans="2:9" x14ac:dyDescent="0.2">
      <c r="B375" s="498"/>
      <c r="C375" s="499" t="s">
        <v>1565</v>
      </c>
      <c r="D375" s="500">
        <v>12</v>
      </c>
      <c r="E375" s="501">
        <v>34180</v>
      </c>
      <c r="F375" s="501">
        <v>18962.8</v>
      </c>
      <c r="G375" s="506">
        <v>88.4</v>
      </c>
      <c r="H375" s="503">
        <v>14.271000000000001</v>
      </c>
      <c r="I375" s="503">
        <v>14.220599999999999</v>
      </c>
    </row>
    <row r="376" spans="2:9" x14ac:dyDescent="0.2">
      <c r="B376" s="498"/>
      <c r="C376" s="499" t="s">
        <v>1729</v>
      </c>
      <c r="D376" s="500">
        <v>12.5</v>
      </c>
      <c r="E376" s="501">
        <v>300</v>
      </c>
      <c r="F376" s="501" t="s">
        <v>431</v>
      </c>
      <c r="G376" s="506" t="s">
        <v>431</v>
      </c>
      <c r="H376" s="503" t="s">
        <v>431</v>
      </c>
      <c r="I376" s="503" t="s">
        <v>431</v>
      </c>
    </row>
    <row r="377" spans="2:9" x14ac:dyDescent="0.2">
      <c r="B377" s="498"/>
      <c r="C377" s="499" t="s">
        <v>1566</v>
      </c>
      <c r="D377" s="500">
        <v>13</v>
      </c>
      <c r="E377" s="501">
        <v>300</v>
      </c>
      <c r="F377" s="501" t="s">
        <v>431</v>
      </c>
      <c r="G377" s="506" t="s">
        <v>431</v>
      </c>
      <c r="H377" s="503" t="s">
        <v>431</v>
      </c>
      <c r="I377" s="503" t="s">
        <v>431</v>
      </c>
    </row>
    <row r="378" spans="2:9" x14ac:dyDescent="0.2">
      <c r="B378" s="498"/>
      <c r="C378" s="499" t="s">
        <v>1730</v>
      </c>
      <c r="D378" s="500">
        <v>13.75</v>
      </c>
      <c r="E378" s="501">
        <v>3300</v>
      </c>
      <c r="F378" s="501" t="s">
        <v>431</v>
      </c>
      <c r="G378" s="506" t="s">
        <v>431</v>
      </c>
      <c r="H378" s="503" t="s">
        <v>431</v>
      </c>
      <c r="I378" s="503" t="s">
        <v>431</v>
      </c>
    </row>
    <row r="379" spans="2:9" x14ac:dyDescent="0.2">
      <c r="B379" s="498"/>
      <c r="C379" s="499"/>
      <c r="D379" s="500"/>
      <c r="E379" s="501"/>
      <c r="F379" s="501"/>
      <c r="G379" s="506"/>
      <c r="H379" s="503"/>
      <c r="I379" s="503"/>
    </row>
    <row r="380" spans="2:9" x14ac:dyDescent="0.2">
      <c r="B380" s="498" t="s">
        <v>1789</v>
      </c>
      <c r="C380" s="499" t="s">
        <v>1563</v>
      </c>
      <c r="D380" s="500">
        <v>11.25</v>
      </c>
      <c r="E380" s="501">
        <v>11173</v>
      </c>
      <c r="F380" s="501">
        <v>4835.2</v>
      </c>
      <c r="G380" s="506">
        <v>94.46</v>
      </c>
      <c r="H380" s="503">
        <v>14.078900000000001</v>
      </c>
      <c r="I380" s="503">
        <v>14.0479</v>
      </c>
    </row>
    <row r="381" spans="2:9" x14ac:dyDescent="0.2">
      <c r="B381" s="498"/>
      <c r="C381" s="499" t="s">
        <v>1564</v>
      </c>
      <c r="D381" s="500">
        <v>11.5</v>
      </c>
      <c r="E381" s="501">
        <v>5229.3</v>
      </c>
      <c r="F381" s="501">
        <v>1701</v>
      </c>
      <c r="G381" s="506">
        <v>91.68</v>
      </c>
      <c r="H381" s="503">
        <v>14.110799999999999</v>
      </c>
      <c r="I381" s="503">
        <v>14.1081</v>
      </c>
    </row>
    <row r="382" spans="2:9" x14ac:dyDescent="0.2">
      <c r="B382" s="498"/>
      <c r="C382" s="499" t="s">
        <v>1733</v>
      </c>
      <c r="D382" s="500">
        <v>11.75</v>
      </c>
      <c r="E382" s="501">
        <v>950</v>
      </c>
      <c r="F382" s="501" t="s">
        <v>431</v>
      </c>
      <c r="G382" s="506" t="s">
        <v>431</v>
      </c>
      <c r="H382" s="503" t="s">
        <v>431</v>
      </c>
      <c r="I382" s="503" t="s">
        <v>431</v>
      </c>
    </row>
    <row r="383" spans="2:9" x14ac:dyDescent="0.2">
      <c r="B383" s="498"/>
      <c r="C383" s="499" t="s">
        <v>1565</v>
      </c>
      <c r="D383" s="500">
        <v>12</v>
      </c>
      <c r="E383" s="501">
        <v>30323</v>
      </c>
      <c r="F383" s="501">
        <v>18694.599999999999</v>
      </c>
      <c r="G383" s="506">
        <v>89.14</v>
      </c>
      <c r="H383" s="503">
        <v>14.119</v>
      </c>
      <c r="I383" s="503">
        <v>14.0791</v>
      </c>
    </row>
    <row r="384" spans="2:9" x14ac:dyDescent="0.2">
      <c r="B384" s="498"/>
      <c r="C384" s="499" t="s">
        <v>1729</v>
      </c>
      <c r="D384" s="500">
        <v>12.5</v>
      </c>
      <c r="E384" s="501">
        <v>50</v>
      </c>
      <c r="F384" s="501" t="s">
        <v>431</v>
      </c>
      <c r="G384" s="506" t="s">
        <v>431</v>
      </c>
      <c r="H384" s="503" t="s">
        <v>431</v>
      </c>
      <c r="I384" s="503" t="s">
        <v>431</v>
      </c>
    </row>
    <row r="385" spans="2:9" x14ac:dyDescent="0.2">
      <c r="B385" s="498"/>
      <c r="C385" s="499" t="s">
        <v>1566</v>
      </c>
      <c r="D385" s="500">
        <v>13</v>
      </c>
      <c r="E385" s="501">
        <v>1000</v>
      </c>
      <c r="F385" s="501" t="s">
        <v>431</v>
      </c>
      <c r="G385" s="506" t="s">
        <v>431</v>
      </c>
      <c r="H385" s="503" t="s">
        <v>431</v>
      </c>
      <c r="I385" s="503" t="s">
        <v>431</v>
      </c>
    </row>
    <row r="386" spans="2:9" x14ac:dyDescent="0.2">
      <c r="B386" s="498"/>
      <c r="C386" s="499" t="s">
        <v>1730</v>
      </c>
      <c r="D386" s="500">
        <v>13.75</v>
      </c>
      <c r="E386" s="501">
        <v>1000</v>
      </c>
      <c r="F386" s="501" t="s">
        <v>431</v>
      </c>
      <c r="G386" s="506" t="s">
        <v>431</v>
      </c>
      <c r="H386" s="503" t="s">
        <v>431</v>
      </c>
      <c r="I386" s="503" t="s">
        <v>431</v>
      </c>
    </row>
    <row r="387" spans="2:9" x14ac:dyDescent="0.2">
      <c r="B387" s="498"/>
      <c r="C387" s="499"/>
      <c r="D387" s="500"/>
      <c r="E387" s="501"/>
      <c r="F387" s="501"/>
      <c r="G387" s="506"/>
      <c r="H387" s="503"/>
      <c r="I387" s="503"/>
    </row>
    <row r="388" spans="2:9" x14ac:dyDescent="0.2">
      <c r="B388" s="498" t="s">
        <v>1790</v>
      </c>
      <c r="C388" s="499" t="s">
        <v>1563</v>
      </c>
      <c r="D388" s="500">
        <v>11.25</v>
      </c>
      <c r="E388" s="501">
        <v>9283</v>
      </c>
      <c r="F388" s="501">
        <v>6595.9</v>
      </c>
      <c r="G388" s="506">
        <v>94.82</v>
      </c>
      <c r="H388" s="503">
        <v>14.0036</v>
      </c>
      <c r="I388" s="503">
        <v>13.992900000000001</v>
      </c>
    </row>
    <row r="389" spans="2:9" x14ac:dyDescent="0.2">
      <c r="B389" s="498"/>
      <c r="C389" s="499" t="s">
        <v>1564</v>
      </c>
      <c r="D389" s="500">
        <v>11.5</v>
      </c>
      <c r="E389" s="501">
        <v>4853</v>
      </c>
      <c r="F389" s="501">
        <v>3957</v>
      </c>
      <c r="G389" s="506">
        <v>91.95</v>
      </c>
      <c r="H389" s="503">
        <v>14.0718</v>
      </c>
      <c r="I389" s="503">
        <v>14.0413</v>
      </c>
    </row>
    <row r="390" spans="2:9" x14ac:dyDescent="0.2">
      <c r="B390" s="498"/>
      <c r="C390" s="499" t="s">
        <v>1733</v>
      </c>
      <c r="D390" s="500">
        <v>11.75</v>
      </c>
      <c r="E390" s="501">
        <v>650</v>
      </c>
      <c r="F390" s="501" t="s">
        <v>431</v>
      </c>
      <c r="G390" s="506" t="s">
        <v>431</v>
      </c>
      <c r="H390" s="503" t="s">
        <v>431</v>
      </c>
      <c r="I390" s="503" t="s">
        <v>431</v>
      </c>
    </row>
    <row r="391" spans="2:9" x14ac:dyDescent="0.2">
      <c r="B391" s="498"/>
      <c r="C391" s="499" t="s">
        <v>1565</v>
      </c>
      <c r="D391" s="500">
        <v>12</v>
      </c>
      <c r="E391" s="501">
        <v>25802.9</v>
      </c>
      <c r="F391" s="501">
        <v>15567</v>
      </c>
      <c r="G391" s="506">
        <v>89.29</v>
      </c>
      <c r="H391" s="503">
        <v>14.099500000000001</v>
      </c>
      <c r="I391" s="503">
        <v>14.0838</v>
      </c>
    </row>
    <row r="392" spans="2:9" x14ac:dyDescent="0.2">
      <c r="B392" s="498"/>
      <c r="C392" s="499" t="s">
        <v>1729</v>
      </c>
      <c r="D392" s="500">
        <v>12.5</v>
      </c>
      <c r="E392" s="501">
        <v>50</v>
      </c>
      <c r="F392" s="501" t="s">
        <v>431</v>
      </c>
      <c r="G392" s="506" t="s">
        <v>431</v>
      </c>
      <c r="H392" s="503" t="s">
        <v>431</v>
      </c>
      <c r="I392" s="503" t="s">
        <v>431</v>
      </c>
    </row>
    <row r="393" spans="2:9" x14ac:dyDescent="0.2">
      <c r="B393" s="498"/>
      <c r="C393" s="507" t="s">
        <v>1566</v>
      </c>
      <c r="D393" s="500">
        <v>13</v>
      </c>
      <c r="E393" s="501">
        <v>1000</v>
      </c>
      <c r="F393" s="501" t="s">
        <v>431</v>
      </c>
      <c r="G393" s="506" t="s">
        <v>431</v>
      </c>
      <c r="H393" s="503" t="s">
        <v>431</v>
      </c>
      <c r="I393" s="503" t="s">
        <v>431</v>
      </c>
    </row>
    <row r="394" spans="2:9" x14ac:dyDescent="0.2">
      <c r="B394" s="498"/>
      <c r="C394" s="499" t="s">
        <v>1730</v>
      </c>
      <c r="D394" s="500">
        <v>13.75</v>
      </c>
      <c r="E394" s="501">
        <v>950</v>
      </c>
      <c r="F394" s="501" t="s">
        <v>431</v>
      </c>
      <c r="G394" s="506" t="s">
        <v>431</v>
      </c>
      <c r="H394" s="503" t="s">
        <v>431</v>
      </c>
      <c r="I394" s="503" t="s">
        <v>431</v>
      </c>
    </row>
    <row r="395" spans="2:9" x14ac:dyDescent="0.2">
      <c r="B395" s="498"/>
      <c r="C395" s="499"/>
      <c r="D395" s="500"/>
      <c r="E395" s="501"/>
      <c r="F395" s="501"/>
      <c r="G395" s="506"/>
      <c r="H395" s="503"/>
      <c r="I395" s="503"/>
    </row>
    <row r="396" spans="2:9" x14ac:dyDescent="0.2">
      <c r="B396" s="498" t="s">
        <v>1791</v>
      </c>
      <c r="C396" s="499" t="s">
        <v>1563</v>
      </c>
      <c r="D396" s="500">
        <v>11.25</v>
      </c>
      <c r="E396" s="501">
        <v>16229</v>
      </c>
      <c r="F396" s="501">
        <v>13194.27</v>
      </c>
      <c r="G396" s="506">
        <v>94.98</v>
      </c>
      <c r="H396" s="503">
        <v>14.0031</v>
      </c>
      <c r="I396" s="503">
        <v>13.969200000000001</v>
      </c>
    </row>
    <row r="397" spans="2:9" x14ac:dyDescent="0.2">
      <c r="B397" s="498"/>
      <c r="C397" s="499" t="s">
        <v>1564</v>
      </c>
      <c r="D397" s="500">
        <v>11.5</v>
      </c>
      <c r="E397" s="501">
        <v>4925</v>
      </c>
      <c r="F397" s="501">
        <v>3027</v>
      </c>
      <c r="G397" s="506">
        <v>92.11</v>
      </c>
      <c r="H397" s="503">
        <v>14.0564</v>
      </c>
      <c r="I397" s="503">
        <v>14.0335</v>
      </c>
    </row>
    <row r="398" spans="2:9" x14ac:dyDescent="0.2">
      <c r="B398" s="498"/>
      <c r="C398" s="499" t="s">
        <v>1733</v>
      </c>
      <c r="D398" s="500">
        <v>11.75</v>
      </c>
      <c r="E398" s="501">
        <v>250</v>
      </c>
      <c r="F398" s="501" t="s">
        <v>431</v>
      </c>
      <c r="G398" s="506" t="s">
        <v>431</v>
      </c>
      <c r="H398" s="503" t="s">
        <v>431</v>
      </c>
      <c r="I398" s="503" t="s">
        <v>431</v>
      </c>
    </row>
    <row r="399" spans="2:9" x14ac:dyDescent="0.2">
      <c r="B399" s="498"/>
      <c r="C399" s="499" t="s">
        <v>1565</v>
      </c>
      <c r="D399" s="500">
        <v>12</v>
      </c>
      <c r="E399" s="501">
        <v>18300</v>
      </c>
      <c r="F399" s="501">
        <v>13317.1</v>
      </c>
      <c r="G399" s="506">
        <v>89.34</v>
      </c>
      <c r="H399" s="503">
        <v>14.0998</v>
      </c>
      <c r="I399" s="503">
        <v>14.0778</v>
      </c>
    </row>
    <row r="400" spans="2:9" x14ac:dyDescent="0.2">
      <c r="B400" s="498"/>
      <c r="C400" s="499" t="s">
        <v>1729</v>
      </c>
      <c r="D400" s="500">
        <v>12.5</v>
      </c>
      <c r="E400" s="501">
        <v>150</v>
      </c>
      <c r="F400" s="501">
        <v>235</v>
      </c>
      <c r="G400" s="506">
        <v>90.69</v>
      </c>
      <c r="H400" s="503">
        <v>14.1082</v>
      </c>
      <c r="I400" s="503">
        <v>14.1082</v>
      </c>
    </row>
    <row r="401" spans="2:9" x14ac:dyDescent="0.2">
      <c r="B401" s="498"/>
      <c r="C401" s="499" t="s">
        <v>1566</v>
      </c>
      <c r="D401" s="500">
        <v>13</v>
      </c>
      <c r="E401" s="501">
        <v>100</v>
      </c>
      <c r="F401" s="501">
        <v>125</v>
      </c>
      <c r="G401" s="506">
        <v>92.63</v>
      </c>
      <c r="H401" s="503">
        <v>14.1425</v>
      </c>
      <c r="I401" s="503">
        <v>14.1425</v>
      </c>
    </row>
    <row r="402" spans="2:9" x14ac:dyDescent="0.2">
      <c r="B402" s="498"/>
      <c r="C402" s="499" t="s">
        <v>1730</v>
      </c>
      <c r="D402" s="500">
        <v>13.75</v>
      </c>
      <c r="E402" s="501">
        <v>100</v>
      </c>
      <c r="F402" s="501" t="s">
        <v>431</v>
      </c>
      <c r="G402" s="506" t="s">
        <v>431</v>
      </c>
      <c r="H402" s="503" t="s">
        <v>431</v>
      </c>
      <c r="I402" s="503" t="s">
        <v>431</v>
      </c>
    </row>
    <row r="403" spans="2:9" x14ac:dyDescent="0.2">
      <c r="B403" s="498"/>
      <c r="C403" s="499"/>
      <c r="D403" s="500"/>
      <c r="E403" s="501"/>
      <c r="F403" s="501"/>
      <c r="G403" s="506"/>
      <c r="H403" s="503"/>
      <c r="I403" s="503"/>
    </row>
    <row r="404" spans="2:9" x14ac:dyDescent="0.2">
      <c r="B404" s="498" t="s">
        <v>1792</v>
      </c>
      <c r="C404" s="499" t="s">
        <v>1563</v>
      </c>
      <c r="D404" s="500">
        <v>11.25</v>
      </c>
      <c r="E404" s="501">
        <v>12212</v>
      </c>
      <c r="F404" s="501">
        <v>11237.6</v>
      </c>
      <c r="G404" s="506">
        <v>95.15</v>
      </c>
      <c r="H404" s="503">
        <v>14.0031</v>
      </c>
      <c r="I404" s="503">
        <v>13.984500000000001</v>
      </c>
    </row>
    <row r="405" spans="2:9" x14ac:dyDescent="0.2">
      <c r="B405" s="498"/>
      <c r="C405" s="499" t="s">
        <v>1564</v>
      </c>
      <c r="D405" s="500">
        <v>11.5</v>
      </c>
      <c r="E405" s="501">
        <v>3718</v>
      </c>
      <c r="F405" s="501">
        <v>3010.5</v>
      </c>
      <c r="G405" s="506">
        <v>92.26</v>
      </c>
      <c r="H405" s="503">
        <v>14.047700000000001</v>
      </c>
      <c r="I405" s="503">
        <v>14.0334</v>
      </c>
    </row>
    <row r="406" spans="2:9" x14ac:dyDescent="0.2">
      <c r="B406" s="498"/>
      <c r="C406" s="499" t="s">
        <v>1733</v>
      </c>
      <c r="D406" s="500">
        <v>11.75</v>
      </c>
      <c r="E406" s="501">
        <v>100</v>
      </c>
      <c r="F406" s="501" t="s">
        <v>431</v>
      </c>
      <c r="G406" s="506" t="s">
        <v>431</v>
      </c>
      <c r="H406" s="503" t="s">
        <v>431</v>
      </c>
      <c r="I406" s="503" t="s">
        <v>431</v>
      </c>
    </row>
    <row r="407" spans="2:9" x14ac:dyDescent="0.2">
      <c r="B407" s="498"/>
      <c r="C407" s="499" t="s">
        <v>1565</v>
      </c>
      <c r="D407" s="500">
        <v>12</v>
      </c>
      <c r="E407" s="501">
        <v>19667.7</v>
      </c>
      <c r="F407" s="501">
        <v>14934.3</v>
      </c>
      <c r="G407" s="506">
        <v>89.46</v>
      </c>
      <c r="H407" s="503">
        <v>14.087300000000001</v>
      </c>
      <c r="I407" s="503">
        <v>14.069599999999999</v>
      </c>
    </row>
    <row r="408" spans="2:9" x14ac:dyDescent="0.2">
      <c r="B408" s="498"/>
      <c r="C408" s="499" t="s">
        <v>1729</v>
      </c>
      <c r="D408" s="500">
        <v>12.5</v>
      </c>
      <c r="E408" s="501">
        <v>500</v>
      </c>
      <c r="F408" s="501">
        <v>225</v>
      </c>
      <c r="G408" s="506">
        <v>90.76</v>
      </c>
      <c r="H408" s="503">
        <v>14.0999</v>
      </c>
      <c r="I408" s="503">
        <v>14.098000000000001</v>
      </c>
    </row>
    <row r="409" spans="2:9" x14ac:dyDescent="0.2">
      <c r="B409" s="498"/>
      <c r="C409" s="499" t="s">
        <v>1566</v>
      </c>
      <c r="D409" s="500">
        <v>13</v>
      </c>
      <c r="E409" s="501">
        <v>200</v>
      </c>
      <c r="F409" s="501">
        <v>225</v>
      </c>
      <c r="G409" s="506">
        <v>92.66</v>
      </c>
      <c r="H409" s="503">
        <v>14.1394</v>
      </c>
      <c r="I409" s="503">
        <v>14.137700000000001</v>
      </c>
    </row>
    <row r="410" spans="2:9" x14ac:dyDescent="0.2">
      <c r="B410" s="498"/>
      <c r="C410" s="499" t="s">
        <v>1730</v>
      </c>
      <c r="D410" s="500">
        <v>13.75</v>
      </c>
      <c r="E410" s="501">
        <v>200</v>
      </c>
      <c r="F410" s="501">
        <v>225</v>
      </c>
      <c r="G410" s="506">
        <v>96.93</v>
      </c>
      <c r="H410" s="503">
        <v>14.1883</v>
      </c>
      <c r="I410" s="503">
        <v>14.1861</v>
      </c>
    </row>
    <row r="411" spans="2:9" x14ac:dyDescent="0.2">
      <c r="B411" s="498"/>
      <c r="C411" s="499"/>
      <c r="D411" s="500"/>
      <c r="E411" s="501"/>
      <c r="F411" s="501"/>
      <c r="G411" s="506"/>
      <c r="H411" s="503"/>
      <c r="I411" s="503"/>
    </row>
    <row r="412" spans="2:9" x14ac:dyDescent="0.2">
      <c r="B412" s="498" t="s">
        <v>1793</v>
      </c>
      <c r="C412" s="499" t="s">
        <v>1563</v>
      </c>
      <c r="D412" s="500">
        <v>11.25</v>
      </c>
      <c r="E412" s="501" t="s">
        <v>431</v>
      </c>
      <c r="F412" s="501" t="s">
        <v>431</v>
      </c>
      <c r="G412" s="506" t="s">
        <v>431</v>
      </c>
      <c r="H412" s="503" t="s">
        <v>431</v>
      </c>
      <c r="I412" s="503" t="s">
        <v>431</v>
      </c>
    </row>
    <row r="413" spans="2:9" x14ac:dyDescent="0.2">
      <c r="B413" s="498"/>
      <c r="C413" s="499" t="s">
        <v>1564</v>
      </c>
      <c r="D413" s="500">
        <v>11.5</v>
      </c>
      <c r="E413" s="501" t="s">
        <v>431</v>
      </c>
      <c r="F413" s="501" t="s">
        <v>431</v>
      </c>
      <c r="G413" s="506" t="s">
        <v>431</v>
      </c>
      <c r="H413" s="503" t="s">
        <v>431</v>
      </c>
      <c r="I413" s="503" t="s">
        <v>431</v>
      </c>
    </row>
    <row r="414" spans="2:9" x14ac:dyDescent="0.2">
      <c r="B414" s="498"/>
      <c r="C414" s="499" t="s">
        <v>1733</v>
      </c>
      <c r="D414" s="500">
        <v>11.75</v>
      </c>
      <c r="E414" s="501" t="s">
        <v>431</v>
      </c>
      <c r="F414" s="501" t="s">
        <v>431</v>
      </c>
      <c r="G414" s="506" t="s">
        <v>431</v>
      </c>
      <c r="H414" s="503" t="s">
        <v>431</v>
      </c>
      <c r="I414" s="503" t="s">
        <v>431</v>
      </c>
    </row>
    <row r="415" spans="2:9" x14ac:dyDescent="0.2">
      <c r="B415" s="498"/>
      <c r="C415" s="499" t="s">
        <v>1565</v>
      </c>
      <c r="D415" s="500">
        <v>12</v>
      </c>
      <c r="E415" s="501" t="s">
        <v>431</v>
      </c>
      <c r="F415" s="501" t="s">
        <v>431</v>
      </c>
      <c r="G415" s="506" t="s">
        <v>431</v>
      </c>
      <c r="H415" s="503" t="s">
        <v>431</v>
      </c>
      <c r="I415" s="503" t="s">
        <v>431</v>
      </c>
    </row>
    <row r="416" spans="2:9" x14ac:dyDescent="0.2">
      <c r="B416" s="498"/>
      <c r="C416" s="499" t="s">
        <v>1729</v>
      </c>
      <c r="D416" s="500">
        <v>12.5</v>
      </c>
      <c r="E416" s="501" t="s">
        <v>431</v>
      </c>
      <c r="F416" s="501" t="s">
        <v>431</v>
      </c>
      <c r="G416" s="506" t="s">
        <v>431</v>
      </c>
      <c r="H416" s="503" t="s">
        <v>431</v>
      </c>
      <c r="I416" s="503" t="s">
        <v>431</v>
      </c>
    </row>
    <row r="417" spans="2:9" x14ac:dyDescent="0.2">
      <c r="B417" s="498"/>
      <c r="C417" s="499" t="s">
        <v>1566</v>
      </c>
      <c r="D417" s="500">
        <v>13</v>
      </c>
      <c r="E417" s="501" t="s">
        <v>431</v>
      </c>
      <c r="F417" s="501" t="s">
        <v>431</v>
      </c>
      <c r="G417" s="506" t="s">
        <v>431</v>
      </c>
      <c r="H417" s="503" t="s">
        <v>431</v>
      </c>
      <c r="I417" s="503" t="s">
        <v>431</v>
      </c>
    </row>
    <row r="418" spans="2:9" x14ac:dyDescent="0.2">
      <c r="B418" s="498"/>
      <c r="C418" s="499" t="s">
        <v>1730</v>
      </c>
      <c r="D418" s="500">
        <v>13.75</v>
      </c>
      <c r="E418" s="501" t="s">
        <v>431</v>
      </c>
      <c r="F418" s="501" t="s">
        <v>431</v>
      </c>
      <c r="G418" s="506" t="s">
        <v>431</v>
      </c>
      <c r="H418" s="503" t="s">
        <v>431</v>
      </c>
      <c r="I418" s="503" t="s">
        <v>431</v>
      </c>
    </row>
    <row r="419" spans="2:9" x14ac:dyDescent="0.2">
      <c r="B419" s="498"/>
      <c r="C419" s="499"/>
      <c r="D419" s="500"/>
      <c r="E419" s="501"/>
      <c r="F419" s="501"/>
      <c r="G419" s="506"/>
      <c r="H419" s="503"/>
      <c r="I419" s="503"/>
    </row>
    <row r="420" spans="2:9" x14ac:dyDescent="0.2">
      <c r="B420" s="498" t="s">
        <v>1794</v>
      </c>
      <c r="C420" s="499" t="s">
        <v>1563</v>
      </c>
      <c r="D420" s="500">
        <v>11.25</v>
      </c>
      <c r="E420" s="501">
        <v>11254</v>
      </c>
      <c r="F420" s="501">
        <v>10385.700000000001</v>
      </c>
      <c r="G420" s="506">
        <v>94.65</v>
      </c>
      <c r="H420" s="503"/>
      <c r="I420" s="503">
        <v>13.430999999999999</v>
      </c>
    </row>
    <row r="421" spans="2:9" x14ac:dyDescent="0.2">
      <c r="B421" s="498"/>
      <c r="C421" s="499" t="s">
        <v>1564</v>
      </c>
      <c r="D421" s="500">
        <v>11.5</v>
      </c>
      <c r="E421" s="501">
        <v>12571.8</v>
      </c>
      <c r="F421" s="501">
        <v>11070</v>
      </c>
      <c r="G421" s="506">
        <v>92.9</v>
      </c>
      <c r="H421" s="503">
        <v>13.4984</v>
      </c>
      <c r="I421" s="503">
        <v>13.473699999999999</v>
      </c>
    </row>
    <row r="422" spans="2:9" x14ac:dyDescent="0.2">
      <c r="B422" s="498"/>
      <c r="C422" s="499" t="s">
        <v>1733</v>
      </c>
      <c r="D422" s="500">
        <v>11.75</v>
      </c>
      <c r="E422" s="501">
        <v>300</v>
      </c>
      <c r="F422" s="501" t="s">
        <v>431</v>
      </c>
      <c r="G422" s="506" t="s">
        <v>431</v>
      </c>
      <c r="H422" s="503" t="s">
        <v>431</v>
      </c>
      <c r="I422" s="503" t="s">
        <v>431</v>
      </c>
    </row>
    <row r="423" spans="2:9" x14ac:dyDescent="0.2">
      <c r="B423" s="498"/>
      <c r="C423" s="507" t="s">
        <v>1565</v>
      </c>
      <c r="D423" s="500">
        <v>12</v>
      </c>
      <c r="E423" s="501">
        <v>40405.4</v>
      </c>
      <c r="F423" s="501">
        <v>19835.599999999999</v>
      </c>
      <c r="G423" s="506">
        <v>91.85</v>
      </c>
      <c r="H423" s="503">
        <v>13.509399999999999</v>
      </c>
      <c r="I423" s="503">
        <v>13.4993</v>
      </c>
    </row>
    <row r="424" spans="2:9" x14ac:dyDescent="0.2">
      <c r="B424" s="498"/>
      <c r="C424" s="499" t="s">
        <v>1729</v>
      </c>
      <c r="D424" s="500">
        <v>12.5</v>
      </c>
      <c r="E424" s="501">
        <v>2386.3000000000002</v>
      </c>
      <c r="F424" s="501">
        <v>2261.3000000000002</v>
      </c>
      <c r="G424" s="506">
        <v>93.63</v>
      </c>
      <c r="H424" s="503">
        <v>13.501099999999999</v>
      </c>
      <c r="I424" s="503">
        <v>13.501099999999999</v>
      </c>
    </row>
    <row r="425" spans="2:9" x14ac:dyDescent="0.2">
      <c r="B425" s="498"/>
      <c r="C425" s="499" t="s">
        <v>1566</v>
      </c>
      <c r="D425" s="500">
        <v>13</v>
      </c>
      <c r="E425" s="501">
        <v>150</v>
      </c>
      <c r="F425" s="501" t="s">
        <v>431</v>
      </c>
      <c r="G425" s="506" t="s">
        <v>431</v>
      </c>
      <c r="H425" s="503" t="s">
        <v>431</v>
      </c>
      <c r="I425" s="503" t="s">
        <v>431</v>
      </c>
    </row>
    <row r="426" spans="2:9" x14ac:dyDescent="0.2">
      <c r="B426" s="498"/>
      <c r="C426" s="499" t="s">
        <v>1730</v>
      </c>
      <c r="D426" s="500">
        <v>13.75</v>
      </c>
      <c r="E426" s="501">
        <v>150</v>
      </c>
      <c r="F426" s="501" t="s">
        <v>431</v>
      </c>
      <c r="G426" s="506" t="s">
        <v>431</v>
      </c>
      <c r="H426" s="503" t="s">
        <v>431</v>
      </c>
      <c r="I426" s="503" t="s">
        <v>431</v>
      </c>
    </row>
    <row r="427" spans="2:9" x14ac:dyDescent="0.2">
      <c r="B427" s="498"/>
      <c r="C427" s="499"/>
      <c r="D427" s="500"/>
      <c r="E427" s="501"/>
      <c r="F427" s="501"/>
      <c r="G427" s="506"/>
      <c r="H427" s="503"/>
      <c r="I427" s="503"/>
    </row>
    <row r="428" spans="2:9" x14ac:dyDescent="0.2">
      <c r="B428" s="498" t="s">
        <v>1795</v>
      </c>
      <c r="C428" s="499" t="s">
        <v>1563</v>
      </c>
      <c r="D428" s="500">
        <v>11.25</v>
      </c>
      <c r="E428" s="501">
        <v>9275</v>
      </c>
      <c r="F428" s="501">
        <v>7038.5</v>
      </c>
      <c r="G428" s="506">
        <v>95.32</v>
      </c>
      <c r="H428" s="503">
        <v>13.2218</v>
      </c>
      <c r="I428" s="503">
        <v>13.122999999999999</v>
      </c>
    </row>
    <row r="429" spans="2:9" x14ac:dyDescent="0.2">
      <c r="B429" s="498"/>
      <c r="C429" s="499" t="s">
        <v>1564</v>
      </c>
      <c r="D429" s="500">
        <v>11.5</v>
      </c>
      <c r="E429" s="501">
        <v>8375</v>
      </c>
      <c r="F429" s="501">
        <v>6919.5</v>
      </c>
      <c r="G429" s="506">
        <v>93.84</v>
      </c>
      <c r="H429" s="503">
        <v>13.2356</v>
      </c>
      <c r="I429" s="503">
        <v>13.1412</v>
      </c>
    </row>
    <row r="430" spans="2:9" x14ac:dyDescent="0.2">
      <c r="B430" s="498"/>
      <c r="C430" s="499" t="s">
        <v>1733</v>
      </c>
      <c r="D430" s="500">
        <v>11.75</v>
      </c>
      <c r="E430" s="501">
        <v>200</v>
      </c>
      <c r="F430" s="501" t="s">
        <v>431</v>
      </c>
      <c r="G430" s="506" t="s">
        <v>431</v>
      </c>
      <c r="H430" s="503" t="s">
        <v>431</v>
      </c>
      <c r="I430" s="503" t="s">
        <v>431</v>
      </c>
    </row>
    <row r="431" spans="2:9" x14ac:dyDescent="0.2">
      <c r="B431" s="498"/>
      <c r="C431" s="499" t="s">
        <v>1565</v>
      </c>
      <c r="D431" s="500">
        <v>12</v>
      </c>
      <c r="E431" s="501">
        <v>20044</v>
      </c>
      <c r="F431" s="501">
        <v>13280.5</v>
      </c>
      <c r="G431" s="506">
        <v>93.18</v>
      </c>
      <c r="H431" s="503">
        <v>13.250400000000001</v>
      </c>
      <c r="I431" s="503">
        <v>13.192600000000001</v>
      </c>
    </row>
    <row r="432" spans="2:9" x14ac:dyDescent="0.2">
      <c r="B432" s="498"/>
      <c r="C432" s="499" t="s">
        <v>1729</v>
      </c>
      <c r="D432" s="500">
        <v>12.5</v>
      </c>
      <c r="E432" s="501" t="s">
        <v>431</v>
      </c>
      <c r="F432" s="501" t="s">
        <v>431</v>
      </c>
      <c r="G432" s="506" t="s">
        <v>431</v>
      </c>
      <c r="H432" s="503" t="s">
        <v>431</v>
      </c>
      <c r="I432" s="503" t="s">
        <v>431</v>
      </c>
    </row>
    <row r="433" spans="2:9" x14ac:dyDescent="0.2">
      <c r="B433" s="498"/>
      <c r="C433" s="499" t="s">
        <v>1566</v>
      </c>
      <c r="D433" s="500">
        <v>13</v>
      </c>
      <c r="E433" s="501" t="s">
        <v>431</v>
      </c>
      <c r="F433" s="501" t="s">
        <v>431</v>
      </c>
      <c r="G433" s="506" t="s">
        <v>431</v>
      </c>
      <c r="H433" s="503" t="s">
        <v>431</v>
      </c>
      <c r="I433" s="503" t="s">
        <v>431</v>
      </c>
    </row>
    <row r="434" spans="2:9" x14ac:dyDescent="0.2">
      <c r="B434" s="498"/>
      <c r="C434" s="499" t="s">
        <v>1730</v>
      </c>
      <c r="D434" s="500">
        <v>13.75</v>
      </c>
      <c r="E434" s="501" t="s">
        <v>431</v>
      </c>
      <c r="F434" s="501" t="s">
        <v>431</v>
      </c>
      <c r="G434" s="506" t="s">
        <v>431</v>
      </c>
      <c r="H434" s="503" t="s">
        <v>431</v>
      </c>
      <c r="I434" s="503" t="s">
        <v>431</v>
      </c>
    </row>
    <row r="435" spans="2:9" x14ac:dyDescent="0.2">
      <c r="B435" s="498"/>
      <c r="C435" s="499"/>
      <c r="D435" s="500"/>
      <c r="E435" s="501"/>
      <c r="F435" s="501"/>
      <c r="G435" s="506"/>
      <c r="H435" s="503"/>
      <c r="I435" s="503"/>
    </row>
    <row r="436" spans="2:9" x14ac:dyDescent="0.2">
      <c r="B436" s="498" t="s">
        <v>1796</v>
      </c>
      <c r="C436" s="499" t="s">
        <v>1563</v>
      </c>
      <c r="D436" s="500">
        <v>11.25</v>
      </c>
      <c r="E436" s="501">
        <v>9325</v>
      </c>
      <c r="F436" s="501">
        <v>5328.1</v>
      </c>
      <c r="G436" s="506">
        <v>97.84</v>
      </c>
      <c r="H436" s="503">
        <v>12.154999999999999</v>
      </c>
      <c r="I436" s="503">
        <v>12.079700000000001</v>
      </c>
    </row>
    <row r="437" spans="2:9" x14ac:dyDescent="0.2">
      <c r="B437" s="498"/>
      <c r="C437" s="499" t="s">
        <v>1564</v>
      </c>
      <c r="D437" s="500">
        <v>11.5</v>
      </c>
      <c r="E437" s="501">
        <v>2900</v>
      </c>
      <c r="F437" s="501">
        <v>2839.2</v>
      </c>
      <c r="G437" s="506">
        <v>97.49</v>
      </c>
      <c r="H437" s="503">
        <v>12.190899999999999</v>
      </c>
      <c r="I437" s="503">
        <v>12.107699999999999</v>
      </c>
    </row>
    <row r="438" spans="2:9" x14ac:dyDescent="0.2">
      <c r="B438" s="498"/>
      <c r="C438" s="499" t="s">
        <v>1733</v>
      </c>
      <c r="D438" s="500">
        <v>11.75</v>
      </c>
      <c r="E438" s="501">
        <v>250</v>
      </c>
      <c r="F438" s="501" t="s">
        <v>431</v>
      </c>
      <c r="G438" s="506" t="s">
        <v>431</v>
      </c>
      <c r="H438" s="503" t="s">
        <v>431</v>
      </c>
      <c r="I438" s="503" t="s">
        <v>431</v>
      </c>
    </row>
    <row r="439" spans="2:9" x14ac:dyDescent="0.2">
      <c r="B439" s="498"/>
      <c r="C439" s="499" t="s">
        <v>1565</v>
      </c>
      <c r="D439" s="500">
        <v>12</v>
      </c>
      <c r="E439" s="501">
        <v>11975</v>
      </c>
      <c r="F439" s="501">
        <v>10701.5</v>
      </c>
      <c r="G439" s="506">
        <v>98.6</v>
      </c>
      <c r="H439" s="503">
        <v>12.2418</v>
      </c>
      <c r="I439" s="503">
        <v>12.1557</v>
      </c>
    </row>
    <row r="440" spans="2:9" x14ac:dyDescent="0.2">
      <c r="B440" s="498"/>
      <c r="C440" s="499" t="s">
        <v>1729</v>
      </c>
      <c r="D440" s="500">
        <v>12.5</v>
      </c>
      <c r="E440" s="501" t="s">
        <v>431</v>
      </c>
      <c r="F440" s="501" t="s">
        <v>431</v>
      </c>
      <c r="G440" s="506" t="s">
        <v>431</v>
      </c>
      <c r="H440" s="503" t="s">
        <v>431</v>
      </c>
      <c r="I440" s="503" t="s">
        <v>431</v>
      </c>
    </row>
    <row r="441" spans="2:9" x14ac:dyDescent="0.2">
      <c r="B441" s="498"/>
      <c r="C441" s="499" t="s">
        <v>1566</v>
      </c>
      <c r="D441" s="500">
        <v>13</v>
      </c>
      <c r="E441" s="501" t="s">
        <v>431</v>
      </c>
      <c r="F441" s="501" t="s">
        <v>431</v>
      </c>
      <c r="G441" s="506" t="s">
        <v>431</v>
      </c>
      <c r="H441" s="503" t="s">
        <v>431</v>
      </c>
      <c r="I441" s="503" t="s">
        <v>431</v>
      </c>
    </row>
    <row r="442" spans="2:9" x14ac:dyDescent="0.2">
      <c r="B442" s="498"/>
      <c r="C442" s="499" t="s">
        <v>1730</v>
      </c>
      <c r="D442" s="500">
        <v>13.75</v>
      </c>
      <c r="E442" s="501" t="s">
        <v>431</v>
      </c>
      <c r="F442" s="501" t="s">
        <v>431</v>
      </c>
      <c r="G442" s="506" t="s">
        <v>431</v>
      </c>
      <c r="H442" s="503" t="s">
        <v>431</v>
      </c>
      <c r="I442" s="503" t="s">
        <v>431</v>
      </c>
    </row>
    <row r="443" spans="2:9" x14ac:dyDescent="0.2">
      <c r="B443" s="498"/>
      <c r="C443" s="499"/>
      <c r="D443" s="500"/>
      <c r="E443" s="501"/>
      <c r="F443" s="501"/>
      <c r="G443" s="506"/>
      <c r="H443" s="503"/>
      <c r="I443" s="503"/>
    </row>
    <row r="444" spans="2:9" x14ac:dyDescent="0.2">
      <c r="B444" s="498" t="s">
        <v>1797</v>
      </c>
      <c r="C444" s="499" t="s">
        <v>1563</v>
      </c>
      <c r="D444" s="500">
        <v>11.25</v>
      </c>
      <c r="E444" s="501">
        <v>9100</v>
      </c>
      <c r="F444" s="501">
        <v>5446</v>
      </c>
      <c r="G444" s="506">
        <v>97.76</v>
      </c>
      <c r="H444" s="503">
        <v>12.2201</v>
      </c>
      <c r="I444" s="503">
        <v>12.168900000000001</v>
      </c>
    </row>
    <row r="445" spans="2:9" x14ac:dyDescent="0.2">
      <c r="B445" s="498"/>
      <c r="C445" s="499" t="s">
        <v>1564</v>
      </c>
      <c r="D445" s="500">
        <v>11.5</v>
      </c>
      <c r="E445" s="501">
        <v>3023</v>
      </c>
      <c r="F445" s="501" t="s">
        <v>431</v>
      </c>
      <c r="G445" s="506" t="s">
        <v>431</v>
      </c>
      <c r="H445" s="503" t="s">
        <v>431</v>
      </c>
      <c r="I445" s="503" t="s">
        <v>431</v>
      </c>
    </row>
    <row r="446" spans="2:9" x14ac:dyDescent="0.2">
      <c r="B446" s="498"/>
      <c r="C446" s="499" t="s">
        <v>1733</v>
      </c>
      <c r="D446" s="500">
        <v>11.75</v>
      </c>
      <c r="E446" s="501">
        <v>200</v>
      </c>
      <c r="F446" s="501" t="s">
        <v>431</v>
      </c>
      <c r="G446" s="506" t="s">
        <v>431</v>
      </c>
      <c r="H446" s="503" t="s">
        <v>431</v>
      </c>
      <c r="I446" s="503" t="s">
        <v>431</v>
      </c>
    </row>
    <row r="447" spans="2:9" x14ac:dyDescent="0.2">
      <c r="B447" s="498"/>
      <c r="C447" s="499" t="s">
        <v>1565</v>
      </c>
      <c r="D447" s="500">
        <v>12</v>
      </c>
      <c r="E447" s="501">
        <v>7348</v>
      </c>
      <c r="F447" s="501">
        <v>5624.1</v>
      </c>
      <c r="G447" s="506">
        <v>98.16</v>
      </c>
      <c r="H447" s="503">
        <v>12.3217</v>
      </c>
      <c r="I447" s="503">
        <v>12.2544</v>
      </c>
    </row>
    <row r="448" spans="2:9" x14ac:dyDescent="0.2">
      <c r="B448" s="498"/>
      <c r="C448" s="499" t="s">
        <v>1729</v>
      </c>
      <c r="D448" s="500">
        <v>12.5</v>
      </c>
      <c r="E448" s="501" t="s">
        <v>431</v>
      </c>
      <c r="F448" s="501" t="s">
        <v>431</v>
      </c>
      <c r="G448" s="506" t="s">
        <v>431</v>
      </c>
      <c r="H448" s="503" t="s">
        <v>431</v>
      </c>
      <c r="I448" s="503" t="s">
        <v>431</v>
      </c>
    </row>
    <row r="449" spans="2:9" x14ac:dyDescent="0.2">
      <c r="B449" s="498"/>
      <c r="C449" s="499" t="s">
        <v>1566</v>
      </c>
      <c r="D449" s="500">
        <v>13</v>
      </c>
      <c r="E449" s="501" t="s">
        <v>431</v>
      </c>
      <c r="F449" s="501" t="s">
        <v>431</v>
      </c>
      <c r="G449" s="506" t="s">
        <v>431</v>
      </c>
      <c r="H449" s="503" t="s">
        <v>431</v>
      </c>
      <c r="I449" s="503" t="s">
        <v>431</v>
      </c>
    </row>
    <row r="450" spans="2:9" x14ac:dyDescent="0.2">
      <c r="B450" s="498"/>
      <c r="C450" s="499" t="s">
        <v>1730</v>
      </c>
      <c r="D450" s="500">
        <v>13.75</v>
      </c>
      <c r="E450" s="501" t="s">
        <v>431</v>
      </c>
      <c r="F450" s="501" t="s">
        <v>431</v>
      </c>
      <c r="G450" s="506" t="s">
        <v>431</v>
      </c>
      <c r="H450" s="503" t="s">
        <v>431</v>
      </c>
      <c r="I450" s="503" t="s">
        <v>431</v>
      </c>
    </row>
    <row r="451" spans="2:9" x14ac:dyDescent="0.2">
      <c r="B451" s="498"/>
      <c r="C451" s="499"/>
      <c r="D451" s="500"/>
      <c r="E451" s="501"/>
      <c r="F451" s="501"/>
      <c r="G451" s="506"/>
      <c r="H451" s="503"/>
      <c r="I451" s="503"/>
    </row>
    <row r="452" spans="2:9" x14ac:dyDescent="0.2">
      <c r="B452" s="498" t="s">
        <v>1798</v>
      </c>
      <c r="C452" s="499" t="s">
        <v>1563</v>
      </c>
      <c r="D452" s="500">
        <v>11.25</v>
      </c>
      <c r="E452" s="501">
        <v>6950</v>
      </c>
      <c r="F452" s="501">
        <v>4345.2</v>
      </c>
      <c r="G452" s="506">
        <v>97.31</v>
      </c>
      <c r="H452" s="503">
        <v>12.45</v>
      </c>
      <c r="I452" s="503">
        <v>12.4</v>
      </c>
    </row>
    <row r="453" spans="2:9" x14ac:dyDescent="0.2">
      <c r="B453" s="498"/>
      <c r="C453" s="499" t="s">
        <v>1564</v>
      </c>
      <c r="D453" s="500">
        <v>11.5</v>
      </c>
      <c r="E453" s="501">
        <v>2700</v>
      </c>
      <c r="F453" s="501">
        <v>1576.2</v>
      </c>
      <c r="G453" s="506">
        <v>95.84</v>
      </c>
      <c r="H453" s="503">
        <v>12.7</v>
      </c>
      <c r="I453" s="503">
        <v>12.68</v>
      </c>
    </row>
    <row r="454" spans="2:9" x14ac:dyDescent="0.2">
      <c r="B454" s="498"/>
      <c r="C454" s="499" t="s">
        <v>1733</v>
      </c>
      <c r="D454" s="500">
        <v>11.75</v>
      </c>
      <c r="E454" s="501">
        <v>200</v>
      </c>
      <c r="F454" s="501" t="s">
        <v>431</v>
      </c>
      <c r="G454" s="506" t="s">
        <v>431</v>
      </c>
      <c r="H454" s="503" t="s">
        <v>431</v>
      </c>
      <c r="I454" s="503" t="s">
        <v>431</v>
      </c>
    </row>
    <row r="455" spans="2:9" x14ac:dyDescent="0.2">
      <c r="B455" s="498"/>
      <c r="C455" s="499" t="s">
        <v>1565</v>
      </c>
      <c r="D455" s="500">
        <v>12</v>
      </c>
      <c r="E455" s="501">
        <v>2825</v>
      </c>
      <c r="F455" s="501">
        <v>277.39999999999998</v>
      </c>
      <c r="G455" s="506">
        <v>96.13</v>
      </c>
      <c r="H455" s="503">
        <v>12.7</v>
      </c>
      <c r="I455" s="503">
        <v>12.7</v>
      </c>
    </row>
    <row r="456" spans="2:9" x14ac:dyDescent="0.2">
      <c r="B456" s="498"/>
      <c r="C456" s="499" t="s">
        <v>1729</v>
      </c>
      <c r="D456" s="500">
        <v>12.5</v>
      </c>
      <c r="E456" s="501" t="s">
        <v>431</v>
      </c>
      <c r="F456" s="501" t="s">
        <v>431</v>
      </c>
      <c r="G456" s="506" t="s">
        <v>431</v>
      </c>
      <c r="H456" s="503" t="s">
        <v>431</v>
      </c>
      <c r="I456" s="503" t="s">
        <v>431</v>
      </c>
    </row>
    <row r="457" spans="2:9" x14ac:dyDescent="0.2">
      <c r="B457" s="498"/>
      <c r="C457" s="499" t="s">
        <v>1566</v>
      </c>
      <c r="D457" s="500">
        <v>13</v>
      </c>
      <c r="E457" s="501" t="s">
        <v>431</v>
      </c>
      <c r="F457" s="501" t="s">
        <v>431</v>
      </c>
      <c r="G457" s="506" t="s">
        <v>431</v>
      </c>
      <c r="H457" s="503" t="s">
        <v>431</v>
      </c>
      <c r="I457" s="503" t="s">
        <v>431</v>
      </c>
    </row>
    <row r="458" spans="2:9" x14ac:dyDescent="0.2">
      <c r="B458" s="498"/>
      <c r="C458" s="499" t="s">
        <v>1730</v>
      </c>
      <c r="D458" s="500">
        <v>13.75</v>
      </c>
      <c r="E458" s="501" t="s">
        <v>431</v>
      </c>
      <c r="F458" s="501" t="s">
        <v>431</v>
      </c>
      <c r="G458" s="506" t="s">
        <v>431</v>
      </c>
      <c r="H458" s="503" t="s">
        <v>431</v>
      </c>
      <c r="I458" s="503" t="s">
        <v>431</v>
      </c>
    </row>
    <row r="459" spans="2:9" x14ac:dyDescent="0.2">
      <c r="B459" s="498"/>
      <c r="C459" s="499"/>
      <c r="D459" s="500"/>
      <c r="E459" s="501"/>
      <c r="F459" s="501"/>
      <c r="G459" s="506"/>
      <c r="H459" s="503"/>
      <c r="I459" s="503"/>
    </row>
    <row r="460" spans="2:9" x14ac:dyDescent="0.2">
      <c r="B460" s="498" t="s">
        <v>1799</v>
      </c>
      <c r="C460" s="499" t="s">
        <v>1563</v>
      </c>
      <c r="D460" s="500">
        <v>11.25</v>
      </c>
      <c r="E460" s="501" t="s">
        <v>431</v>
      </c>
      <c r="F460" s="501" t="s">
        <v>431</v>
      </c>
      <c r="G460" s="506" t="s">
        <v>431</v>
      </c>
      <c r="H460" s="503" t="s">
        <v>431</v>
      </c>
      <c r="I460" s="503" t="s">
        <v>431</v>
      </c>
    </row>
    <row r="461" spans="2:9" x14ac:dyDescent="0.2">
      <c r="B461" s="498"/>
      <c r="C461" s="499" t="s">
        <v>1564</v>
      </c>
      <c r="D461" s="500">
        <v>11.5</v>
      </c>
      <c r="E461" s="501" t="s">
        <v>431</v>
      </c>
      <c r="F461" s="501" t="s">
        <v>431</v>
      </c>
      <c r="G461" s="506" t="s">
        <v>431</v>
      </c>
      <c r="H461" s="503" t="s">
        <v>431</v>
      </c>
      <c r="I461" s="503" t="s">
        <v>431</v>
      </c>
    </row>
    <row r="462" spans="2:9" x14ac:dyDescent="0.2">
      <c r="B462" s="498"/>
      <c r="C462" s="499" t="s">
        <v>1733</v>
      </c>
      <c r="D462" s="500">
        <v>11.75</v>
      </c>
      <c r="E462" s="501" t="s">
        <v>431</v>
      </c>
      <c r="F462" s="501" t="s">
        <v>431</v>
      </c>
      <c r="G462" s="506" t="s">
        <v>431</v>
      </c>
      <c r="H462" s="503" t="s">
        <v>431</v>
      </c>
      <c r="I462" s="503" t="s">
        <v>431</v>
      </c>
    </row>
    <row r="463" spans="2:9" x14ac:dyDescent="0.2">
      <c r="B463" s="498"/>
      <c r="C463" s="499" t="s">
        <v>1565</v>
      </c>
      <c r="D463" s="500">
        <v>12</v>
      </c>
      <c r="E463" s="501" t="s">
        <v>431</v>
      </c>
      <c r="F463" s="501" t="s">
        <v>431</v>
      </c>
      <c r="G463" s="506" t="s">
        <v>431</v>
      </c>
      <c r="H463" s="503" t="s">
        <v>431</v>
      </c>
      <c r="I463" s="503" t="s">
        <v>431</v>
      </c>
    </row>
    <row r="464" spans="2:9" x14ac:dyDescent="0.2">
      <c r="B464" s="498"/>
      <c r="C464" s="499" t="s">
        <v>1729</v>
      </c>
      <c r="D464" s="500">
        <v>12.5</v>
      </c>
      <c r="E464" s="501" t="s">
        <v>431</v>
      </c>
      <c r="F464" s="501" t="s">
        <v>431</v>
      </c>
      <c r="G464" s="506" t="s">
        <v>431</v>
      </c>
      <c r="H464" s="503" t="s">
        <v>431</v>
      </c>
      <c r="I464" s="503" t="s">
        <v>431</v>
      </c>
    </row>
    <row r="465" spans="2:9" x14ac:dyDescent="0.2">
      <c r="B465" s="498"/>
      <c r="C465" s="499" t="s">
        <v>1566</v>
      </c>
      <c r="D465" s="500">
        <v>13</v>
      </c>
      <c r="E465" s="501" t="s">
        <v>431</v>
      </c>
      <c r="F465" s="501" t="s">
        <v>431</v>
      </c>
      <c r="G465" s="506" t="s">
        <v>431</v>
      </c>
      <c r="H465" s="503" t="s">
        <v>431</v>
      </c>
      <c r="I465" s="503" t="s">
        <v>431</v>
      </c>
    </row>
    <row r="466" spans="2:9" x14ac:dyDescent="0.2">
      <c r="B466" s="498"/>
      <c r="C466" s="499" t="s">
        <v>1730</v>
      </c>
      <c r="D466" s="500">
        <v>13.75</v>
      </c>
      <c r="E466" s="501" t="s">
        <v>431</v>
      </c>
      <c r="F466" s="501" t="s">
        <v>431</v>
      </c>
      <c r="G466" s="506" t="s">
        <v>431</v>
      </c>
      <c r="H466" s="503" t="s">
        <v>431</v>
      </c>
      <c r="I466" s="503" t="s">
        <v>431</v>
      </c>
    </row>
    <row r="467" spans="2:9" x14ac:dyDescent="0.2">
      <c r="B467" s="498"/>
      <c r="C467" s="499"/>
      <c r="D467" s="500"/>
      <c r="E467" s="501"/>
      <c r="F467" s="501"/>
      <c r="G467" s="506"/>
      <c r="H467" s="503"/>
      <c r="I467" s="503"/>
    </row>
    <row r="468" spans="2:9" x14ac:dyDescent="0.2">
      <c r="B468" s="498" t="s">
        <v>1800</v>
      </c>
      <c r="C468" s="499" t="s">
        <v>1563</v>
      </c>
      <c r="D468" s="500">
        <v>11.25</v>
      </c>
      <c r="E468" s="501">
        <v>17630</v>
      </c>
      <c r="F468" s="501">
        <v>12109.8</v>
      </c>
      <c r="G468" s="506">
        <v>97.49</v>
      </c>
      <c r="H468" s="503">
        <v>12.4459</v>
      </c>
      <c r="I468" s="503">
        <v>12.420299999999999</v>
      </c>
    </row>
    <row r="469" spans="2:9" x14ac:dyDescent="0.2">
      <c r="B469" s="498"/>
      <c r="C469" s="499" t="s">
        <v>1564</v>
      </c>
      <c r="D469" s="500">
        <v>11.5</v>
      </c>
      <c r="E469" s="501">
        <v>10025</v>
      </c>
      <c r="F469" s="501">
        <v>6520</v>
      </c>
      <c r="G469" s="506">
        <v>95.62</v>
      </c>
      <c r="H469" s="503">
        <v>12.8089</v>
      </c>
      <c r="I469" s="503">
        <v>12.7807</v>
      </c>
    </row>
    <row r="470" spans="2:9" x14ac:dyDescent="0.2">
      <c r="B470" s="498"/>
      <c r="C470" s="499" t="s">
        <v>1733</v>
      </c>
      <c r="D470" s="500">
        <v>11.75</v>
      </c>
      <c r="E470" s="501" t="s">
        <v>431</v>
      </c>
      <c r="F470" s="501" t="s">
        <v>431</v>
      </c>
      <c r="G470" s="506" t="s">
        <v>431</v>
      </c>
      <c r="H470" s="503" t="s">
        <v>431</v>
      </c>
      <c r="I470" s="503" t="s">
        <v>431</v>
      </c>
    </row>
    <row r="471" spans="2:9" x14ac:dyDescent="0.2">
      <c r="B471" s="498"/>
      <c r="C471" s="499" t="s">
        <v>1565</v>
      </c>
      <c r="D471" s="500">
        <v>12</v>
      </c>
      <c r="E471" s="501">
        <v>11713</v>
      </c>
      <c r="F471" s="501">
        <v>6728.1</v>
      </c>
      <c r="G471" s="506">
        <v>95.1</v>
      </c>
      <c r="H471" s="503">
        <v>12.9091</v>
      </c>
      <c r="I471" s="503">
        <v>12.851699999999999</v>
      </c>
    </row>
    <row r="472" spans="2:9" x14ac:dyDescent="0.2">
      <c r="B472" s="498"/>
      <c r="C472" s="499" t="s">
        <v>1729</v>
      </c>
      <c r="D472" s="500">
        <v>12.5</v>
      </c>
      <c r="E472" s="501" t="s">
        <v>431</v>
      </c>
      <c r="F472" s="501" t="s">
        <v>431</v>
      </c>
      <c r="G472" s="506" t="s">
        <v>431</v>
      </c>
      <c r="H472" s="503" t="s">
        <v>431</v>
      </c>
      <c r="I472" s="503" t="s">
        <v>431</v>
      </c>
    </row>
    <row r="473" spans="2:9" x14ac:dyDescent="0.2">
      <c r="B473" s="498"/>
      <c r="C473" s="499" t="s">
        <v>1566</v>
      </c>
      <c r="D473" s="500">
        <v>13</v>
      </c>
      <c r="E473" s="501" t="s">
        <v>431</v>
      </c>
      <c r="F473" s="501" t="s">
        <v>431</v>
      </c>
      <c r="G473" s="506" t="s">
        <v>431</v>
      </c>
      <c r="H473" s="503" t="s">
        <v>431</v>
      </c>
      <c r="I473" s="503" t="s">
        <v>431</v>
      </c>
    </row>
    <row r="474" spans="2:9" x14ac:dyDescent="0.2">
      <c r="B474" s="498"/>
      <c r="C474" s="499" t="s">
        <v>1730</v>
      </c>
      <c r="D474" s="500">
        <v>13.75</v>
      </c>
      <c r="E474" s="501" t="s">
        <v>431</v>
      </c>
      <c r="F474" s="501" t="s">
        <v>431</v>
      </c>
      <c r="G474" s="506" t="s">
        <v>431</v>
      </c>
      <c r="H474" s="503" t="s">
        <v>431</v>
      </c>
      <c r="I474" s="503" t="s">
        <v>431</v>
      </c>
    </row>
    <row r="475" spans="2:9" x14ac:dyDescent="0.2">
      <c r="B475" s="498"/>
      <c r="C475" s="499"/>
      <c r="D475" s="500"/>
      <c r="E475" s="501"/>
      <c r="F475" s="501"/>
      <c r="G475" s="506"/>
      <c r="H475" s="503"/>
      <c r="I475" s="503"/>
    </row>
    <row r="476" spans="2:9" x14ac:dyDescent="0.2">
      <c r="B476" s="498" t="s">
        <v>1801</v>
      </c>
      <c r="C476" s="499" t="s">
        <v>1563</v>
      </c>
      <c r="D476" s="500">
        <v>11.25</v>
      </c>
      <c r="E476" s="501">
        <v>7900</v>
      </c>
      <c r="F476" s="501">
        <v>5953.7</v>
      </c>
      <c r="G476" s="506">
        <v>97.25</v>
      </c>
      <c r="H476" s="503">
        <v>12.589</v>
      </c>
      <c r="I476" s="503">
        <v>12.502700000000001</v>
      </c>
    </row>
    <row r="477" spans="2:9" x14ac:dyDescent="0.2">
      <c r="B477" s="498"/>
      <c r="C477" s="499" t="s">
        <v>1564</v>
      </c>
      <c r="D477" s="500">
        <v>11.5</v>
      </c>
      <c r="E477" s="501">
        <v>15425</v>
      </c>
      <c r="F477" s="501">
        <v>13013.7</v>
      </c>
      <c r="G477" s="506">
        <v>95.24</v>
      </c>
      <c r="H477" s="503">
        <v>12.9389</v>
      </c>
      <c r="I477" s="503">
        <v>12.8857</v>
      </c>
    </row>
    <row r="478" spans="2:9" x14ac:dyDescent="0.2">
      <c r="B478" s="498"/>
      <c r="C478" s="499" t="s">
        <v>1733</v>
      </c>
      <c r="D478" s="500">
        <v>11.75</v>
      </c>
      <c r="E478" s="501" t="s">
        <v>431</v>
      </c>
      <c r="F478" s="501" t="s">
        <v>431</v>
      </c>
      <c r="G478" s="506" t="s">
        <v>431</v>
      </c>
      <c r="H478" s="503" t="s">
        <v>431</v>
      </c>
      <c r="I478" s="503" t="s">
        <v>431</v>
      </c>
    </row>
    <row r="479" spans="2:9" x14ac:dyDescent="0.2">
      <c r="B479" s="498"/>
      <c r="C479" s="499" t="s">
        <v>1565</v>
      </c>
      <c r="D479" s="500">
        <v>12</v>
      </c>
      <c r="E479" s="501">
        <v>9744.5</v>
      </c>
      <c r="F479" s="501">
        <v>7922.5</v>
      </c>
      <c r="G479" s="506">
        <v>93.61</v>
      </c>
      <c r="H479" s="503">
        <v>13.1999</v>
      </c>
      <c r="I479" s="503">
        <v>13.1053</v>
      </c>
    </row>
    <row r="480" spans="2:9" x14ac:dyDescent="0.2">
      <c r="B480" s="498"/>
      <c r="C480" s="499" t="s">
        <v>1729</v>
      </c>
      <c r="D480" s="500">
        <v>12.5</v>
      </c>
      <c r="E480" s="501" t="s">
        <v>431</v>
      </c>
      <c r="F480" s="501" t="s">
        <v>431</v>
      </c>
      <c r="G480" s="506" t="s">
        <v>431</v>
      </c>
      <c r="H480" s="503" t="s">
        <v>431</v>
      </c>
      <c r="I480" s="503" t="s">
        <v>431</v>
      </c>
    </row>
    <row r="481" spans="2:9" x14ac:dyDescent="0.2">
      <c r="B481" s="498"/>
      <c r="C481" s="499" t="s">
        <v>1566</v>
      </c>
      <c r="D481" s="500">
        <v>13</v>
      </c>
      <c r="E481" s="501" t="s">
        <v>431</v>
      </c>
      <c r="F481" s="501" t="s">
        <v>431</v>
      </c>
      <c r="G481" s="506" t="s">
        <v>431</v>
      </c>
      <c r="H481" s="503" t="s">
        <v>431</v>
      </c>
      <c r="I481" s="503" t="s">
        <v>431</v>
      </c>
    </row>
    <row r="482" spans="2:9" x14ac:dyDescent="0.2">
      <c r="B482" s="498"/>
      <c r="C482" s="499" t="s">
        <v>1730</v>
      </c>
      <c r="D482" s="500">
        <v>13.75</v>
      </c>
      <c r="E482" s="501" t="s">
        <v>431</v>
      </c>
      <c r="F482" s="501" t="s">
        <v>431</v>
      </c>
      <c r="G482" s="506" t="s">
        <v>431</v>
      </c>
      <c r="H482" s="503" t="s">
        <v>431</v>
      </c>
      <c r="I482" s="503" t="s">
        <v>431</v>
      </c>
    </row>
    <row r="483" spans="2:9" x14ac:dyDescent="0.2">
      <c r="B483" s="498"/>
      <c r="C483" s="499"/>
      <c r="D483" s="500"/>
      <c r="E483" s="501"/>
      <c r="F483" s="501"/>
      <c r="G483" s="506"/>
      <c r="H483" s="503"/>
      <c r="I483" s="503"/>
    </row>
    <row r="484" spans="2:9" x14ac:dyDescent="0.2">
      <c r="B484" s="498" t="s">
        <v>1802</v>
      </c>
      <c r="C484" s="499" t="s">
        <v>1563</v>
      </c>
      <c r="D484" s="500">
        <v>11.25</v>
      </c>
      <c r="E484" s="501" t="s">
        <v>431</v>
      </c>
      <c r="F484" s="501" t="s">
        <v>431</v>
      </c>
      <c r="G484" s="506" t="s">
        <v>431</v>
      </c>
      <c r="H484" s="503" t="s">
        <v>431</v>
      </c>
      <c r="I484" s="503" t="s">
        <v>431</v>
      </c>
    </row>
    <row r="485" spans="2:9" x14ac:dyDescent="0.2">
      <c r="B485" s="498"/>
      <c r="C485" s="499" t="s">
        <v>1564</v>
      </c>
      <c r="D485" s="500">
        <v>11.5</v>
      </c>
      <c r="E485" s="501" t="s">
        <v>431</v>
      </c>
      <c r="F485" s="501" t="s">
        <v>431</v>
      </c>
      <c r="G485" s="506" t="s">
        <v>431</v>
      </c>
      <c r="H485" s="503" t="s">
        <v>431</v>
      </c>
      <c r="I485" s="503" t="s">
        <v>431</v>
      </c>
    </row>
    <row r="486" spans="2:9" x14ac:dyDescent="0.2">
      <c r="B486" s="498"/>
      <c r="C486" s="499" t="s">
        <v>1733</v>
      </c>
      <c r="D486" s="500">
        <v>11.75</v>
      </c>
      <c r="E486" s="501" t="s">
        <v>431</v>
      </c>
      <c r="F486" s="501" t="s">
        <v>431</v>
      </c>
      <c r="G486" s="506" t="s">
        <v>431</v>
      </c>
      <c r="H486" s="503" t="s">
        <v>431</v>
      </c>
      <c r="I486" s="503" t="s">
        <v>431</v>
      </c>
    </row>
    <row r="487" spans="2:9" x14ac:dyDescent="0.2">
      <c r="B487" s="498"/>
      <c r="C487" s="499" t="s">
        <v>1565</v>
      </c>
      <c r="D487" s="500">
        <v>12</v>
      </c>
      <c r="E487" s="501" t="s">
        <v>431</v>
      </c>
      <c r="F487" s="501" t="s">
        <v>431</v>
      </c>
      <c r="G487" s="506" t="s">
        <v>431</v>
      </c>
      <c r="H487" s="503" t="s">
        <v>431</v>
      </c>
      <c r="I487" s="503" t="s">
        <v>431</v>
      </c>
    </row>
    <row r="488" spans="2:9" x14ac:dyDescent="0.2">
      <c r="B488" s="498"/>
      <c r="C488" s="499" t="s">
        <v>1729</v>
      </c>
      <c r="D488" s="500">
        <v>12.5</v>
      </c>
      <c r="E488" s="501" t="s">
        <v>431</v>
      </c>
      <c r="F488" s="501" t="s">
        <v>431</v>
      </c>
      <c r="G488" s="506" t="s">
        <v>431</v>
      </c>
      <c r="H488" s="503" t="s">
        <v>431</v>
      </c>
      <c r="I488" s="503" t="s">
        <v>431</v>
      </c>
    </row>
    <row r="489" spans="2:9" x14ac:dyDescent="0.2">
      <c r="B489" s="498"/>
      <c r="C489" s="499" t="s">
        <v>1566</v>
      </c>
      <c r="D489" s="500">
        <v>13</v>
      </c>
      <c r="E489" s="501" t="s">
        <v>431</v>
      </c>
      <c r="F489" s="501" t="s">
        <v>431</v>
      </c>
      <c r="G489" s="506" t="s">
        <v>431</v>
      </c>
      <c r="H489" s="503" t="s">
        <v>431</v>
      </c>
      <c r="I489" s="503" t="s">
        <v>431</v>
      </c>
    </row>
    <row r="490" spans="2:9" x14ac:dyDescent="0.2">
      <c r="B490" s="498"/>
      <c r="C490" s="499" t="s">
        <v>1730</v>
      </c>
      <c r="D490" s="500">
        <v>13.75</v>
      </c>
      <c r="E490" s="501" t="s">
        <v>431</v>
      </c>
      <c r="F490" s="501" t="s">
        <v>431</v>
      </c>
      <c r="G490" s="506" t="s">
        <v>431</v>
      </c>
      <c r="H490" s="503" t="s">
        <v>431</v>
      </c>
      <c r="I490" s="503" t="s">
        <v>431</v>
      </c>
    </row>
    <row r="491" spans="2:9" x14ac:dyDescent="0.2">
      <c r="B491" s="498"/>
      <c r="C491" s="499"/>
      <c r="D491" s="500"/>
      <c r="E491" s="501"/>
      <c r="F491" s="501"/>
      <c r="G491" s="506"/>
      <c r="H491" s="503"/>
      <c r="I491" s="503"/>
    </row>
    <row r="492" spans="2:9" x14ac:dyDescent="0.2">
      <c r="B492" s="498" t="s">
        <v>1803</v>
      </c>
      <c r="C492" s="499" t="s">
        <v>1563</v>
      </c>
      <c r="D492" s="500">
        <v>11.25</v>
      </c>
      <c r="E492" s="501">
        <v>13849</v>
      </c>
      <c r="F492" s="501">
        <v>12888.4</v>
      </c>
      <c r="G492" s="506">
        <v>97.32</v>
      </c>
      <c r="H492" s="503">
        <v>12.691800000000001</v>
      </c>
      <c r="I492" s="503">
        <v>12.5855</v>
      </c>
    </row>
    <row r="493" spans="2:9" x14ac:dyDescent="0.2">
      <c r="B493" s="498"/>
      <c r="C493" s="499" t="s">
        <v>1564</v>
      </c>
      <c r="D493" s="500">
        <v>11.5</v>
      </c>
      <c r="E493" s="501">
        <v>5544</v>
      </c>
      <c r="F493" s="501">
        <v>4936.5</v>
      </c>
      <c r="G493" s="506">
        <v>94.99</v>
      </c>
      <c r="H493" s="503">
        <v>13.052099999999999</v>
      </c>
      <c r="I493" s="503">
        <v>13.0243</v>
      </c>
    </row>
    <row r="494" spans="2:9" x14ac:dyDescent="0.2">
      <c r="B494" s="498"/>
      <c r="C494" s="499" t="s">
        <v>1733</v>
      </c>
      <c r="D494" s="500">
        <v>11.75</v>
      </c>
      <c r="E494" s="501" t="s">
        <v>431</v>
      </c>
      <c r="F494" s="501" t="s">
        <v>431</v>
      </c>
      <c r="G494" s="506" t="s">
        <v>431</v>
      </c>
      <c r="H494" s="503" t="s">
        <v>431</v>
      </c>
      <c r="I494" s="503" t="s">
        <v>431</v>
      </c>
    </row>
    <row r="495" spans="2:9" x14ac:dyDescent="0.2">
      <c r="B495" s="498"/>
      <c r="C495" s="499" t="s">
        <v>1565</v>
      </c>
      <c r="D495" s="500">
        <v>12</v>
      </c>
      <c r="E495" s="501">
        <v>15650.7</v>
      </c>
      <c r="F495" s="501">
        <v>9751.7999999999993</v>
      </c>
      <c r="G495" s="506">
        <v>93.03</v>
      </c>
      <c r="H495" s="503">
        <v>13.3218</v>
      </c>
      <c r="I495" s="503">
        <v>13.2841</v>
      </c>
    </row>
    <row r="496" spans="2:9" x14ac:dyDescent="0.2">
      <c r="B496" s="498"/>
      <c r="C496" s="499" t="s">
        <v>1729</v>
      </c>
      <c r="D496" s="500">
        <v>12.5</v>
      </c>
      <c r="E496" s="501" t="s">
        <v>431</v>
      </c>
      <c r="F496" s="501" t="s">
        <v>431</v>
      </c>
      <c r="G496" s="506" t="s">
        <v>431</v>
      </c>
      <c r="H496" s="503" t="s">
        <v>431</v>
      </c>
      <c r="I496" s="503" t="s">
        <v>431</v>
      </c>
    </row>
    <row r="497" spans="2:9" x14ac:dyDescent="0.2">
      <c r="B497" s="498"/>
      <c r="C497" s="499" t="s">
        <v>1566</v>
      </c>
      <c r="D497" s="500">
        <v>13</v>
      </c>
      <c r="E497" s="501">
        <v>1000</v>
      </c>
      <c r="F497" s="501" t="s">
        <v>431</v>
      </c>
      <c r="G497" s="506" t="s">
        <v>431</v>
      </c>
      <c r="H497" s="503" t="s">
        <v>431</v>
      </c>
      <c r="I497" s="503" t="s">
        <v>431</v>
      </c>
    </row>
    <row r="498" spans="2:9" x14ac:dyDescent="0.2">
      <c r="B498" s="498"/>
      <c r="C498" s="499" t="s">
        <v>1730</v>
      </c>
      <c r="D498" s="500">
        <v>13.75</v>
      </c>
      <c r="E498" s="501" t="s">
        <v>431</v>
      </c>
      <c r="F498" s="501" t="s">
        <v>431</v>
      </c>
      <c r="G498" s="506" t="s">
        <v>431</v>
      </c>
      <c r="H498" s="503" t="s">
        <v>431</v>
      </c>
      <c r="I498" s="503" t="s">
        <v>431</v>
      </c>
    </row>
    <row r="499" spans="2:9" x14ac:dyDescent="0.2">
      <c r="B499" s="498"/>
      <c r="C499" s="499"/>
      <c r="D499" s="500"/>
      <c r="E499" s="501"/>
      <c r="F499" s="501"/>
      <c r="G499" s="506"/>
      <c r="H499" s="503"/>
      <c r="I499" s="503"/>
    </row>
    <row r="500" spans="2:9" x14ac:dyDescent="0.2">
      <c r="B500" s="498" t="s">
        <v>1804</v>
      </c>
      <c r="C500" s="499" t="s">
        <v>1563</v>
      </c>
      <c r="D500" s="500">
        <v>11.25</v>
      </c>
      <c r="E500" s="501">
        <v>8775</v>
      </c>
      <c r="F500" s="501">
        <v>8711.5</v>
      </c>
      <c r="G500" s="506">
        <v>97.16</v>
      </c>
      <c r="H500" s="503">
        <v>12.7499</v>
      </c>
      <c r="I500" s="503">
        <v>12.6892</v>
      </c>
    </row>
    <row r="501" spans="2:9" x14ac:dyDescent="0.2">
      <c r="B501" s="498"/>
      <c r="C501" s="499" t="s">
        <v>1564</v>
      </c>
      <c r="D501" s="500">
        <v>11.5</v>
      </c>
      <c r="E501" s="501">
        <v>10390.4</v>
      </c>
      <c r="F501" s="501">
        <v>9021.5</v>
      </c>
      <c r="G501" s="506">
        <v>94.85</v>
      </c>
      <c r="H501" s="503">
        <v>13.1205</v>
      </c>
      <c r="I501" s="503">
        <v>13.0753</v>
      </c>
    </row>
    <row r="502" spans="2:9" x14ac:dyDescent="0.2">
      <c r="B502" s="498"/>
      <c r="C502" s="499" t="s">
        <v>1733</v>
      </c>
      <c r="D502" s="500">
        <v>11.75</v>
      </c>
      <c r="E502" s="501" t="s">
        <v>431</v>
      </c>
      <c r="F502" s="501" t="s">
        <v>431</v>
      </c>
      <c r="G502" s="506" t="s">
        <v>431</v>
      </c>
      <c r="H502" s="503" t="s">
        <v>431</v>
      </c>
      <c r="I502" s="503" t="s">
        <v>431</v>
      </c>
    </row>
    <row r="503" spans="2:9" x14ac:dyDescent="0.2">
      <c r="B503" s="498"/>
      <c r="C503" s="499" t="s">
        <v>1565</v>
      </c>
      <c r="D503" s="500">
        <v>12</v>
      </c>
      <c r="E503" s="501">
        <v>25457.200000000001</v>
      </c>
      <c r="F503" s="501">
        <v>17927.2</v>
      </c>
      <c r="G503" s="506">
        <v>92.75</v>
      </c>
      <c r="H503" s="503">
        <v>13.3847</v>
      </c>
      <c r="I503" s="503">
        <v>13.3627</v>
      </c>
    </row>
    <row r="504" spans="2:9" x14ac:dyDescent="0.2">
      <c r="B504" s="498"/>
      <c r="C504" s="499" t="s">
        <v>1729</v>
      </c>
      <c r="D504" s="500">
        <v>12.5</v>
      </c>
      <c r="E504" s="501" t="s">
        <v>431</v>
      </c>
      <c r="F504" s="501" t="s">
        <v>431</v>
      </c>
      <c r="G504" s="506" t="s">
        <v>431</v>
      </c>
      <c r="H504" s="503" t="s">
        <v>431</v>
      </c>
      <c r="I504" s="503" t="s">
        <v>431</v>
      </c>
    </row>
    <row r="505" spans="2:9" x14ac:dyDescent="0.2">
      <c r="B505" s="498"/>
      <c r="C505" s="499" t="s">
        <v>1566</v>
      </c>
      <c r="D505" s="500">
        <v>13</v>
      </c>
      <c r="E505" s="501">
        <v>3680</v>
      </c>
      <c r="F505" s="501">
        <v>3680</v>
      </c>
      <c r="G505" s="506">
        <v>97.55</v>
      </c>
      <c r="H505" s="503">
        <v>13.349600000000001</v>
      </c>
      <c r="I505" s="503">
        <v>13.349600000000001</v>
      </c>
    </row>
    <row r="506" spans="2:9" x14ac:dyDescent="0.2">
      <c r="B506" s="498"/>
      <c r="C506" s="499" t="s">
        <v>1730</v>
      </c>
      <c r="D506" s="500">
        <v>13.75</v>
      </c>
      <c r="E506" s="501" t="s">
        <v>431</v>
      </c>
      <c r="F506" s="501" t="s">
        <v>431</v>
      </c>
      <c r="G506" s="506" t="s">
        <v>431</v>
      </c>
      <c r="H506" s="503" t="s">
        <v>431</v>
      </c>
      <c r="I506" s="503" t="s">
        <v>431</v>
      </c>
    </row>
    <row r="507" spans="2:9" x14ac:dyDescent="0.2">
      <c r="B507" s="498"/>
      <c r="C507" s="499"/>
      <c r="D507" s="500"/>
      <c r="E507" s="501"/>
      <c r="F507" s="501"/>
      <c r="G507" s="506"/>
      <c r="H507" s="503"/>
      <c r="I507" s="503"/>
    </row>
    <row r="508" spans="2:9" x14ac:dyDescent="0.2">
      <c r="B508" s="498" t="s">
        <v>1805</v>
      </c>
      <c r="C508" s="499" t="s">
        <v>1563</v>
      </c>
      <c r="D508" s="500">
        <v>11.25</v>
      </c>
      <c r="E508" s="501">
        <v>27712</v>
      </c>
      <c r="F508" s="501">
        <v>20867.2</v>
      </c>
      <c r="G508" s="506">
        <v>96.55</v>
      </c>
      <c r="H508" s="503">
        <v>12.667999999999999</v>
      </c>
      <c r="I508" s="503">
        <v>12.639200000000001</v>
      </c>
    </row>
    <row r="509" spans="2:9" x14ac:dyDescent="0.2">
      <c r="B509" s="498"/>
      <c r="C509" s="499" t="s">
        <v>1564</v>
      </c>
      <c r="D509" s="500">
        <v>11.5</v>
      </c>
      <c r="E509" s="501">
        <v>25722</v>
      </c>
      <c r="F509" s="501">
        <v>19526.5</v>
      </c>
      <c r="G509" s="506">
        <v>94.36</v>
      </c>
      <c r="H509" s="503">
        <v>13.0717</v>
      </c>
      <c r="I509" s="503">
        <v>13.0504</v>
      </c>
    </row>
    <row r="510" spans="2:9" x14ac:dyDescent="0.2">
      <c r="B510" s="498"/>
      <c r="C510" s="499" t="s">
        <v>1733</v>
      </c>
      <c r="D510" s="500">
        <v>11.75</v>
      </c>
      <c r="E510" s="501" t="s">
        <v>431</v>
      </c>
      <c r="F510" s="501" t="s">
        <v>431</v>
      </c>
      <c r="G510" s="506" t="s">
        <v>431</v>
      </c>
      <c r="H510" s="503" t="s">
        <v>431</v>
      </c>
      <c r="I510" s="503" t="s">
        <v>431</v>
      </c>
    </row>
    <row r="511" spans="2:9" x14ac:dyDescent="0.2">
      <c r="B511" s="498"/>
      <c r="C511" s="499" t="s">
        <v>1565</v>
      </c>
      <c r="D511" s="500">
        <v>12</v>
      </c>
      <c r="E511" s="501">
        <v>34823.5</v>
      </c>
      <c r="F511" s="501">
        <v>11590</v>
      </c>
      <c r="G511" s="506">
        <v>92.77</v>
      </c>
      <c r="H511" s="503">
        <v>13.329599999999999</v>
      </c>
      <c r="I511" s="503">
        <v>13.3269</v>
      </c>
    </row>
    <row r="512" spans="2:9" x14ac:dyDescent="0.2">
      <c r="B512" s="498"/>
      <c r="C512" s="499" t="s">
        <v>1729</v>
      </c>
      <c r="D512" s="500">
        <v>12.5</v>
      </c>
      <c r="E512" s="501" t="s">
        <v>431</v>
      </c>
      <c r="F512" s="501" t="s">
        <v>431</v>
      </c>
      <c r="G512" s="506" t="s">
        <v>431</v>
      </c>
      <c r="H512" s="503" t="s">
        <v>431</v>
      </c>
      <c r="I512" s="503" t="s">
        <v>431</v>
      </c>
    </row>
    <row r="513" spans="2:9" x14ac:dyDescent="0.2">
      <c r="B513" s="498"/>
      <c r="C513" s="499" t="s">
        <v>1566</v>
      </c>
      <c r="D513" s="500">
        <v>13</v>
      </c>
      <c r="E513" s="501">
        <v>6147</v>
      </c>
      <c r="F513" s="501">
        <v>5197</v>
      </c>
      <c r="G513" s="506">
        <v>97.57</v>
      </c>
      <c r="H513" s="503">
        <v>13.350300000000001</v>
      </c>
      <c r="I513" s="503">
        <v>13.350300000000001</v>
      </c>
    </row>
    <row r="514" spans="2:9" x14ac:dyDescent="0.2">
      <c r="B514" s="498"/>
      <c r="C514" s="499"/>
      <c r="D514" s="500"/>
      <c r="E514" s="501"/>
      <c r="F514" s="501"/>
      <c r="G514" s="506"/>
      <c r="H514" s="503"/>
      <c r="I514" s="503"/>
    </row>
    <row r="515" spans="2:9" x14ac:dyDescent="0.2">
      <c r="B515" s="498" t="s">
        <v>1806</v>
      </c>
      <c r="C515" s="499" t="s">
        <v>1563</v>
      </c>
      <c r="D515" s="500">
        <v>11.25</v>
      </c>
      <c r="E515" s="501">
        <v>34450</v>
      </c>
      <c r="F515" s="501">
        <v>13075</v>
      </c>
      <c r="G515" s="506">
        <v>99.86</v>
      </c>
      <c r="H515" s="503">
        <v>11.2994</v>
      </c>
      <c r="I515" s="503">
        <v>11.2706</v>
      </c>
    </row>
    <row r="516" spans="2:9" x14ac:dyDescent="0.2">
      <c r="B516" s="498"/>
      <c r="C516" s="499" t="s">
        <v>1564</v>
      </c>
      <c r="D516" s="500">
        <v>11.5</v>
      </c>
      <c r="E516" s="501">
        <v>15900</v>
      </c>
      <c r="F516" s="501">
        <v>13734.1</v>
      </c>
      <c r="G516" s="506">
        <v>99.25</v>
      </c>
      <c r="H516" s="503">
        <v>11.699</v>
      </c>
      <c r="I516" s="503">
        <v>11.552</v>
      </c>
    </row>
    <row r="517" spans="2:9" x14ac:dyDescent="0.2">
      <c r="B517" s="498"/>
      <c r="C517" s="499" t="s">
        <v>1733</v>
      </c>
      <c r="D517" s="500">
        <v>11.75</v>
      </c>
      <c r="E517" s="501" t="s">
        <v>431</v>
      </c>
      <c r="F517" s="501" t="s">
        <v>431</v>
      </c>
      <c r="G517" s="506" t="s">
        <v>431</v>
      </c>
      <c r="H517" s="503" t="s">
        <v>431</v>
      </c>
      <c r="I517" s="503" t="s">
        <v>431</v>
      </c>
    </row>
    <row r="518" spans="2:9" x14ac:dyDescent="0.2">
      <c r="B518" s="498"/>
      <c r="C518" s="499" t="s">
        <v>1565</v>
      </c>
      <c r="D518" s="500">
        <v>12</v>
      </c>
      <c r="E518" s="501">
        <v>21039.5</v>
      </c>
      <c r="F518" s="501">
        <v>5343.3</v>
      </c>
      <c r="G518" s="506">
        <v>99.7</v>
      </c>
      <c r="H518" s="503">
        <v>12.0487</v>
      </c>
      <c r="I518" s="503">
        <v>12.032</v>
      </c>
    </row>
    <row r="519" spans="2:9" x14ac:dyDescent="0.2">
      <c r="B519" s="498"/>
      <c r="C519" s="499" t="s">
        <v>1729</v>
      </c>
      <c r="D519" s="500">
        <v>12.5</v>
      </c>
      <c r="E519" s="501" t="s">
        <v>431</v>
      </c>
      <c r="F519" s="501" t="s">
        <v>431</v>
      </c>
      <c r="G519" s="506" t="s">
        <v>431</v>
      </c>
      <c r="H519" s="503" t="s">
        <v>431</v>
      </c>
      <c r="I519" s="503" t="s">
        <v>431</v>
      </c>
    </row>
    <row r="520" spans="2:9" x14ac:dyDescent="0.2">
      <c r="B520" s="498"/>
      <c r="C520" s="499" t="s">
        <v>1566</v>
      </c>
      <c r="D520" s="500">
        <v>13</v>
      </c>
      <c r="E520" s="501" t="s">
        <v>431</v>
      </c>
      <c r="F520" s="501" t="s">
        <v>431</v>
      </c>
      <c r="G520" s="506" t="s">
        <v>431</v>
      </c>
      <c r="H520" s="503" t="s">
        <v>431</v>
      </c>
      <c r="I520" s="503" t="s">
        <v>431</v>
      </c>
    </row>
    <row r="521" spans="2:9" x14ac:dyDescent="0.2">
      <c r="B521" s="498"/>
      <c r="C521" s="499"/>
      <c r="D521" s="500"/>
      <c r="E521" s="501"/>
      <c r="F521" s="501"/>
      <c r="G521" s="506"/>
      <c r="H521" s="503"/>
      <c r="I521" s="503"/>
    </row>
    <row r="522" spans="2:9" x14ac:dyDescent="0.2">
      <c r="B522" s="498" t="s">
        <v>1807</v>
      </c>
      <c r="C522" s="499" t="s">
        <v>1563</v>
      </c>
      <c r="D522" s="500">
        <v>11.25</v>
      </c>
      <c r="E522" s="501">
        <v>31957</v>
      </c>
      <c r="F522" s="501">
        <v>14884.8</v>
      </c>
      <c r="G522" s="506">
        <v>101.45</v>
      </c>
      <c r="H522" s="503">
        <v>10.6252</v>
      </c>
      <c r="I522" s="503">
        <v>10.563499999999999</v>
      </c>
    </row>
    <row r="523" spans="2:9" x14ac:dyDescent="0.2">
      <c r="B523" s="498"/>
      <c r="C523" s="499" t="s">
        <v>1564</v>
      </c>
      <c r="D523" s="500">
        <v>11.5</v>
      </c>
      <c r="E523" s="501">
        <v>30563</v>
      </c>
      <c r="F523" s="501">
        <v>16260</v>
      </c>
      <c r="G523" s="506">
        <v>101.15</v>
      </c>
      <c r="H523" s="503">
        <v>11.1744</v>
      </c>
      <c r="I523" s="503">
        <v>11.117900000000001</v>
      </c>
    </row>
    <row r="524" spans="2:9" x14ac:dyDescent="0.2">
      <c r="B524" s="498"/>
      <c r="C524" s="499" t="s">
        <v>1733</v>
      </c>
      <c r="D524" s="500">
        <v>11.75</v>
      </c>
      <c r="E524" s="501" t="s">
        <v>431</v>
      </c>
      <c r="F524" s="501" t="s">
        <v>431</v>
      </c>
      <c r="G524" s="506" t="s">
        <v>431</v>
      </c>
      <c r="H524" s="503" t="s">
        <v>431</v>
      </c>
      <c r="I524" s="503" t="s">
        <v>431</v>
      </c>
    </row>
    <row r="525" spans="2:9" x14ac:dyDescent="0.2">
      <c r="B525" s="498"/>
      <c r="C525" s="499" t="s">
        <v>1565</v>
      </c>
      <c r="D525" s="500">
        <v>12</v>
      </c>
      <c r="E525" s="501">
        <v>21038</v>
      </c>
      <c r="F525" s="501">
        <v>10579</v>
      </c>
      <c r="G525" s="506">
        <v>102.27</v>
      </c>
      <c r="H525" s="503">
        <v>11.599600000000001</v>
      </c>
      <c r="I525" s="503">
        <v>11.5776</v>
      </c>
    </row>
    <row r="526" spans="2:9" x14ac:dyDescent="0.2">
      <c r="B526" s="498"/>
      <c r="C526" s="499" t="s">
        <v>1729</v>
      </c>
      <c r="D526" s="500">
        <v>12.5</v>
      </c>
      <c r="E526" s="501" t="s">
        <v>431</v>
      </c>
      <c r="F526" s="501" t="s">
        <v>431</v>
      </c>
      <c r="G526" s="506" t="s">
        <v>431</v>
      </c>
      <c r="H526" s="503" t="s">
        <v>431</v>
      </c>
      <c r="I526" s="503" t="s">
        <v>431</v>
      </c>
    </row>
    <row r="527" spans="2:9" x14ac:dyDescent="0.2">
      <c r="B527" s="498"/>
      <c r="C527" s="499" t="s">
        <v>1566</v>
      </c>
      <c r="D527" s="500">
        <v>13</v>
      </c>
      <c r="E527" s="501" t="s">
        <v>431</v>
      </c>
      <c r="F527" s="501" t="s">
        <v>431</v>
      </c>
      <c r="G527" s="506" t="s">
        <v>431</v>
      </c>
      <c r="H527" s="503" t="s">
        <v>431</v>
      </c>
      <c r="I527" s="503" t="s">
        <v>431</v>
      </c>
    </row>
    <row r="528" spans="2:9" x14ac:dyDescent="0.2">
      <c r="B528" s="498"/>
      <c r="C528" s="499"/>
      <c r="D528" s="500"/>
      <c r="E528" s="501"/>
      <c r="F528" s="501"/>
      <c r="G528" s="506"/>
      <c r="H528" s="503"/>
      <c r="I528" s="503"/>
    </row>
    <row r="529" spans="2:9" x14ac:dyDescent="0.2">
      <c r="B529" s="498" t="s">
        <v>1808</v>
      </c>
      <c r="C529" s="499" t="s">
        <v>1563</v>
      </c>
      <c r="D529" s="500">
        <v>11.25</v>
      </c>
      <c r="E529" s="501">
        <v>36850</v>
      </c>
      <c r="F529" s="501">
        <v>18769.5</v>
      </c>
      <c r="G529" s="506">
        <v>101.96</v>
      </c>
      <c r="H529" s="503">
        <v>10.3935</v>
      </c>
      <c r="I529" s="503">
        <v>10.3818</v>
      </c>
    </row>
    <row r="530" spans="2:9" x14ac:dyDescent="0.2">
      <c r="B530" s="498"/>
      <c r="C530" s="499" t="s">
        <v>1564</v>
      </c>
      <c r="D530" s="500">
        <v>11.5</v>
      </c>
      <c r="E530" s="501">
        <v>20234</v>
      </c>
      <c r="F530" s="501">
        <v>5929</v>
      </c>
      <c r="G530" s="506">
        <v>101.93</v>
      </c>
      <c r="H530" s="503">
        <v>10.956300000000001</v>
      </c>
      <c r="I530" s="503">
        <v>10.9399</v>
      </c>
    </row>
    <row r="531" spans="2:9" x14ac:dyDescent="0.2">
      <c r="B531" s="498"/>
      <c r="C531" s="499" t="s">
        <v>1733</v>
      </c>
      <c r="D531" s="500">
        <v>11.75</v>
      </c>
      <c r="E531" s="501" t="s">
        <v>431</v>
      </c>
      <c r="F531" s="501" t="s">
        <v>431</v>
      </c>
      <c r="G531" s="506" t="s">
        <v>431</v>
      </c>
      <c r="H531" s="503" t="s">
        <v>431</v>
      </c>
      <c r="I531" s="503" t="s">
        <v>431</v>
      </c>
    </row>
    <row r="532" spans="2:9" x14ac:dyDescent="0.2">
      <c r="B532" s="498"/>
      <c r="C532" s="499" t="s">
        <v>1565</v>
      </c>
      <c r="D532" s="500">
        <v>12</v>
      </c>
      <c r="E532" s="501">
        <v>14200</v>
      </c>
      <c r="F532" s="501">
        <v>6343.5</v>
      </c>
      <c r="G532" s="506">
        <v>103.14</v>
      </c>
      <c r="H532" s="503">
        <v>11.4495</v>
      </c>
      <c r="I532" s="503">
        <v>11.417299999999999</v>
      </c>
    </row>
    <row r="533" spans="2:9" x14ac:dyDescent="0.2">
      <c r="B533" s="498"/>
      <c r="C533" s="499" t="s">
        <v>1729</v>
      </c>
      <c r="D533" s="500">
        <v>12.5</v>
      </c>
      <c r="E533" s="501" t="s">
        <v>431</v>
      </c>
      <c r="F533" s="501" t="s">
        <v>431</v>
      </c>
      <c r="G533" s="506" t="s">
        <v>431</v>
      </c>
      <c r="H533" s="503" t="s">
        <v>431</v>
      </c>
      <c r="I533" s="503" t="s">
        <v>431</v>
      </c>
    </row>
    <row r="534" spans="2:9" x14ac:dyDescent="0.2">
      <c r="B534" s="498"/>
      <c r="C534" s="499" t="s">
        <v>1566</v>
      </c>
      <c r="D534" s="500">
        <v>13</v>
      </c>
      <c r="E534" s="501" t="s">
        <v>431</v>
      </c>
      <c r="F534" s="501" t="s">
        <v>431</v>
      </c>
      <c r="G534" s="506" t="s">
        <v>431</v>
      </c>
      <c r="H534" s="503" t="s">
        <v>431</v>
      </c>
      <c r="I534" s="503" t="s">
        <v>431</v>
      </c>
    </row>
    <row r="535" spans="2:9" x14ac:dyDescent="0.2">
      <c r="B535" s="498"/>
      <c r="C535" s="499"/>
      <c r="D535" s="500"/>
      <c r="E535" s="501"/>
      <c r="F535" s="501"/>
      <c r="G535" s="506"/>
      <c r="H535" s="503"/>
      <c r="I535" s="503"/>
    </row>
    <row r="536" spans="2:9" x14ac:dyDescent="0.2">
      <c r="B536" s="498" t="s">
        <v>1809</v>
      </c>
      <c r="C536" s="499" t="s">
        <v>1563</v>
      </c>
      <c r="D536" s="500">
        <v>11.25</v>
      </c>
      <c r="E536" s="501">
        <v>17125</v>
      </c>
      <c r="F536" s="501">
        <v>9115</v>
      </c>
      <c r="G536" s="506">
        <v>102.01</v>
      </c>
      <c r="H536" s="503">
        <v>10.3521</v>
      </c>
      <c r="I536" s="503">
        <v>10.221500000000001</v>
      </c>
    </row>
    <row r="537" spans="2:9" x14ac:dyDescent="0.2">
      <c r="B537" s="498"/>
      <c r="C537" s="499" t="s">
        <v>1564</v>
      </c>
      <c r="D537" s="500">
        <v>11.5</v>
      </c>
      <c r="E537" s="501">
        <v>11345</v>
      </c>
      <c r="F537" s="501">
        <v>8271.9</v>
      </c>
      <c r="G537" s="506">
        <v>101.97</v>
      </c>
      <c r="H537" s="503">
        <v>10.9397</v>
      </c>
      <c r="I537" s="503">
        <v>10.8371</v>
      </c>
    </row>
    <row r="538" spans="2:9" x14ac:dyDescent="0.2">
      <c r="B538" s="498"/>
      <c r="C538" s="499" t="s">
        <v>1733</v>
      </c>
      <c r="D538" s="500">
        <v>11.75</v>
      </c>
      <c r="E538" s="501" t="s">
        <v>431</v>
      </c>
      <c r="F538" s="501" t="s">
        <v>431</v>
      </c>
      <c r="G538" s="506" t="s">
        <v>431</v>
      </c>
      <c r="H538" s="503" t="s">
        <v>431</v>
      </c>
      <c r="I538" s="503" t="s">
        <v>431</v>
      </c>
    </row>
    <row r="539" spans="2:9" x14ac:dyDescent="0.2">
      <c r="B539" s="498"/>
      <c r="C539" s="499" t="s">
        <v>1565</v>
      </c>
      <c r="D539" s="500">
        <v>12</v>
      </c>
      <c r="E539" s="501">
        <v>5845</v>
      </c>
      <c r="F539" s="501">
        <v>2889.5</v>
      </c>
      <c r="G539" s="506">
        <v>103.3</v>
      </c>
      <c r="H539" s="503">
        <v>11.4209</v>
      </c>
      <c r="I539" s="503">
        <v>11.385899999999999</v>
      </c>
    </row>
    <row r="540" spans="2:9" x14ac:dyDescent="0.2">
      <c r="B540" s="498"/>
      <c r="C540" s="499" t="s">
        <v>1729</v>
      </c>
      <c r="D540" s="500">
        <v>12.5</v>
      </c>
      <c r="E540" s="501" t="s">
        <v>431</v>
      </c>
      <c r="F540" s="501" t="s">
        <v>431</v>
      </c>
      <c r="G540" s="506" t="s">
        <v>431</v>
      </c>
      <c r="H540" s="503" t="s">
        <v>431</v>
      </c>
      <c r="I540" s="503" t="s">
        <v>431</v>
      </c>
    </row>
    <row r="541" spans="2:9" x14ac:dyDescent="0.2">
      <c r="B541" s="498"/>
      <c r="C541" s="499" t="s">
        <v>1566</v>
      </c>
      <c r="D541" s="500">
        <v>13</v>
      </c>
      <c r="E541" s="501" t="s">
        <v>431</v>
      </c>
      <c r="F541" s="501" t="s">
        <v>431</v>
      </c>
      <c r="G541" s="506" t="s">
        <v>431</v>
      </c>
      <c r="H541" s="503" t="s">
        <v>431</v>
      </c>
      <c r="I541" s="503" t="s">
        <v>431</v>
      </c>
    </row>
    <row r="542" spans="2:9" x14ac:dyDescent="0.2">
      <c r="B542" s="498"/>
      <c r="C542" s="499"/>
      <c r="D542" s="500"/>
      <c r="E542" s="501"/>
      <c r="F542" s="501"/>
      <c r="G542" s="506"/>
      <c r="H542" s="503"/>
      <c r="I542" s="503"/>
    </row>
    <row r="543" spans="2:9" x14ac:dyDescent="0.2">
      <c r="B543" s="498" t="s">
        <v>1810</v>
      </c>
      <c r="C543" s="499" t="s">
        <v>1563</v>
      </c>
      <c r="D543" s="500">
        <v>11.25</v>
      </c>
      <c r="E543" s="501">
        <v>12105</v>
      </c>
      <c r="F543" s="501">
        <v>5512.5</v>
      </c>
      <c r="G543" s="506">
        <v>101.88</v>
      </c>
      <c r="H543" s="503">
        <v>10.3995</v>
      </c>
      <c r="I543" s="503">
        <v>10.35</v>
      </c>
    </row>
    <row r="544" spans="2:9" x14ac:dyDescent="0.2">
      <c r="B544" s="498"/>
      <c r="C544" s="499" t="s">
        <v>1564</v>
      </c>
      <c r="D544" s="500">
        <v>11.5</v>
      </c>
      <c r="E544" s="501">
        <v>2504</v>
      </c>
      <c r="F544" s="501">
        <v>640.9</v>
      </c>
      <c r="G544" s="506">
        <v>101.98</v>
      </c>
      <c r="H544" s="503">
        <v>10.934699999999999</v>
      </c>
      <c r="I544" s="503">
        <v>10.933400000000001</v>
      </c>
    </row>
    <row r="545" spans="2:9" x14ac:dyDescent="0.2">
      <c r="B545" s="498"/>
      <c r="C545" s="499" t="s">
        <v>1733</v>
      </c>
      <c r="D545" s="500">
        <v>11.75</v>
      </c>
      <c r="E545" s="501" t="s">
        <v>431</v>
      </c>
      <c r="F545" s="501" t="s">
        <v>431</v>
      </c>
      <c r="G545" s="506" t="s">
        <v>431</v>
      </c>
      <c r="H545" s="503" t="s">
        <v>431</v>
      </c>
      <c r="I545" s="503" t="s">
        <v>431</v>
      </c>
    </row>
    <row r="546" spans="2:9" x14ac:dyDescent="0.2">
      <c r="B546" s="498"/>
      <c r="C546" s="499" t="s">
        <v>1565</v>
      </c>
      <c r="D546" s="500">
        <v>12</v>
      </c>
      <c r="E546" s="501">
        <v>5650</v>
      </c>
      <c r="F546" s="501">
        <v>2494</v>
      </c>
      <c r="G546" s="506">
        <v>103.3</v>
      </c>
      <c r="H546" s="503">
        <v>11.4206</v>
      </c>
      <c r="I546" s="503">
        <v>11.4206</v>
      </c>
    </row>
    <row r="547" spans="2:9" x14ac:dyDescent="0.2">
      <c r="B547" s="498"/>
      <c r="C547" s="499" t="s">
        <v>1729</v>
      </c>
      <c r="D547" s="500">
        <v>12.5</v>
      </c>
      <c r="E547" s="501" t="s">
        <v>431</v>
      </c>
      <c r="F547" s="501" t="s">
        <v>431</v>
      </c>
      <c r="G547" s="506" t="s">
        <v>431</v>
      </c>
      <c r="H547" s="503" t="s">
        <v>431</v>
      </c>
      <c r="I547" s="503" t="s">
        <v>431</v>
      </c>
    </row>
    <row r="548" spans="2:9" x14ac:dyDescent="0.2">
      <c r="B548" s="498"/>
      <c r="C548" s="499" t="s">
        <v>1566</v>
      </c>
      <c r="D548" s="500">
        <v>13</v>
      </c>
      <c r="E548" s="501" t="s">
        <v>431</v>
      </c>
      <c r="F548" s="501" t="s">
        <v>431</v>
      </c>
      <c r="G548" s="506" t="s">
        <v>431</v>
      </c>
      <c r="H548" s="503" t="s">
        <v>431</v>
      </c>
      <c r="I548" s="503" t="s">
        <v>431</v>
      </c>
    </row>
    <row r="549" spans="2:9" x14ac:dyDescent="0.2">
      <c r="B549" s="498"/>
      <c r="C549" s="499"/>
      <c r="D549" s="500"/>
      <c r="E549" s="501"/>
      <c r="F549" s="501"/>
      <c r="G549" s="506"/>
      <c r="H549" s="503"/>
      <c r="I549" s="503"/>
    </row>
    <row r="550" spans="2:9" x14ac:dyDescent="0.2">
      <c r="B550" s="498" t="s">
        <v>1811</v>
      </c>
      <c r="C550" s="499" t="s">
        <v>1563</v>
      </c>
      <c r="D550" s="500">
        <v>11.25</v>
      </c>
      <c r="E550" s="501">
        <v>10950</v>
      </c>
      <c r="F550" s="501" t="s">
        <v>431</v>
      </c>
      <c r="G550" s="506" t="s">
        <v>431</v>
      </c>
      <c r="H550" s="503" t="s">
        <v>431</v>
      </c>
      <c r="I550" s="503" t="s">
        <v>431</v>
      </c>
    </row>
    <row r="551" spans="2:9" x14ac:dyDescent="0.2">
      <c r="B551" s="498"/>
      <c r="C551" s="499" t="s">
        <v>1564</v>
      </c>
      <c r="D551" s="500">
        <v>11.5</v>
      </c>
      <c r="E551" s="501">
        <v>5650</v>
      </c>
      <c r="F551" s="501" t="s">
        <v>431</v>
      </c>
      <c r="G551" s="506" t="s">
        <v>431</v>
      </c>
      <c r="H551" s="503" t="s">
        <v>431</v>
      </c>
      <c r="I551" s="503" t="s">
        <v>431</v>
      </c>
    </row>
    <row r="552" spans="2:9" x14ac:dyDescent="0.2">
      <c r="B552" s="498"/>
      <c r="C552" s="499" t="s">
        <v>1733</v>
      </c>
      <c r="D552" s="500">
        <v>11.75</v>
      </c>
      <c r="E552" s="501" t="s">
        <v>431</v>
      </c>
      <c r="F552" s="501" t="s">
        <v>431</v>
      </c>
      <c r="G552" s="506" t="s">
        <v>431</v>
      </c>
      <c r="H552" s="503" t="s">
        <v>431</v>
      </c>
      <c r="I552" s="503" t="s">
        <v>431</v>
      </c>
    </row>
    <row r="553" spans="2:9" x14ac:dyDescent="0.2">
      <c r="B553" s="498"/>
      <c r="C553" s="499" t="s">
        <v>1565</v>
      </c>
      <c r="D553" s="500">
        <v>12</v>
      </c>
      <c r="E553" s="501">
        <v>5400</v>
      </c>
      <c r="F553" s="501" t="s">
        <v>431</v>
      </c>
      <c r="G553" s="506" t="s">
        <v>431</v>
      </c>
      <c r="H553" s="503" t="s">
        <v>431</v>
      </c>
      <c r="I553" s="503" t="s">
        <v>431</v>
      </c>
    </row>
    <row r="554" spans="2:9" x14ac:dyDescent="0.2">
      <c r="B554" s="498"/>
      <c r="C554" s="499" t="s">
        <v>1729</v>
      </c>
      <c r="D554" s="500">
        <v>12.5</v>
      </c>
      <c r="E554" s="501" t="s">
        <v>431</v>
      </c>
      <c r="F554" s="501" t="s">
        <v>431</v>
      </c>
      <c r="G554" s="506" t="s">
        <v>431</v>
      </c>
      <c r="H554" s="503" t="s">
        <v>431</v>
      </c>
      <c r="I554" s="503" t="s">
        <v>431</v>
      </c>
    </row>
    <row r="555" spans="2:9" x14ac:dyDescent="0.2">
      <c r="B555" s="498"/>
      <c r="C555" s="499" t="s">
        <v>1566</v>
      </c>
      <c r="D555" s="500">
        <v>13</v>
      </c>
      <c r="E555" s="501" t="s">
        <v>431</v>
      </c>
      <c r="F555" s="501" t="s">
        <v>431</v>
      </c>
      <c r="G555" s="506" t="s">
        <v>431</v>
      </c>
      <c r="H555" s="503" t="s">
        <v>431</v>
      </c>
      <c r="I555" s="503" t="s">
        <v>431</v>
      </c>
    </row>
    <row r="556" spans="2:9" x14ac:dyDescent="0.2">
      <c r="B556" s="498"/>
      <c r="C556" s="499"/>
      <c r="D556" s="500"/>
      <c r="E556" s="501"/>
      <c r="F556" s="501"/>
      <c r="G556" s="506"/>
      <c r="H556" s="503"/>
      <c r="I556" s="503"/>
    </row>
    <row r="557" spans="2:9" x14ac:dyDescent="0.2">
      <c r="B557" s="498" t="s">
        <v>1812</v>
      </c>
      <c r="C557" s="499" t="s">
        <v>1563</v>
      </c>
      <c r="D557" s="500">
        <v>11.25</v>
      </c>
      <c r="E557" s="501">
        <v>7800.4</v>
      </c>
      <c r="F557" s="501" t="s">
        <v>431</v>
      </c>
      <c r="G557" s="506" t="s">
        <v>431</v>
      </c>
      <c r="H557" s="503" t="s">
        <v>431</v>
      </c>
      <c r="I557" s="503" t="s">
        <v>431</v>
      </c>
    </row>
    <row r="558" spans="2:9" x14ac:dyDescent="0.2">
      <c r="B558" s="498"/>
      <c r="C558" s="499" t="s">
        <v>1564</v>
      </c>
      <c r="D558" s="500">
        <v>11.5</v>
      </c>
      <c r="E558" s="501">
        <v>2750</v>
      </c>
      <c r="F558" s="501" t="s">
        <v>431</v>
      </c>
      <c r="G558" s="506" t="s">
        <v>431</v>
      </c>
      <c r="H558" s="503" t="s">
        <v>431</v>
      </c>
      <c r="I558" s="503" t="s">
        <v>431</v>
      </c>
    </row>
    <row r="559" spans="2:9" x14ac:dyDescent="0.2">
      <c r="B559" s="498"/>
      <c r="C559" s="499" t="s">
        <v>1733</v>
      </c>
      <c r="D559" s="500">
        <v>11.75</v>
      </c>
      <c r="E559" s="501" t="s">
        <v>431</v>
      </c>
      <c r="F559" s="501" t="s">
        <v>431</v>
      </c>
      <c r="G559" s="506" t="s">
        <v>431</v>
      </c>
      <c r="H559" s="503" t="s">
        <v>431</v>
      </c>
      <c r="I559" s="503" t="s">
        <v>431</v>
      </c>
    </row>
    <row r="560" spans="2:9" x14ac:dyDescent="0.2">
      <c r="B560" s="498"/>
      <c r="C560" s="499" t="s">
        <v>1565</v>
      </c>
      <c r="D560" s="500">
        <v>12</v>
      </c>
      <c r="E560" s="501">
        <v>2400</v>
      </c>
      <c r="F560" s="501" t="s">
        <v>431</v>
      </c>
      <c r="G560" s="506" t="s">
        <v>431</v>
      </c>
      <c r="H560" s="503" t="s">
        <v>431</v>
      </c>
      <c r="I560" s="503" t="s">
        <v>431</v>
      </c>
    </row>
    <row r="561" spans="2:9" x14ac:dyDescent="0.2">
      <c r="B561" s="498"/>
      <c r="C561" s="499" t="s">
        <v>1729</v>
      </c>
      <c r="D561" s="500">
        <v>12.5</v>
      </c>
      <c r="E561" s="501" t="s">
        <v>431</v>
      </c>
      <c r="F561" s="501" t="s">
        <v>431</v>
      </c>
      <c r="G561" s="506" t="s">
        <v>431</v>
      </c>
      <c r="H561" s="503" t="s">
        <v>431</v>
      </c>
      <c r="I561" s="503" t="s">
        <v>431</v>
      </c>
    </row>
    <row r="562" spans="2:9" x14ac:dyDescent="0.2">
      <c r="B562" s="498"/>
      <c r="C562" s="499" t="s">
        <v>1566</v>
      </c>
      <c r="D562" s="500">
        <v>13</v>
      </c>
      <c r="E562" s="501" t="s">
        <v>431</v>
      </c>
      <c r="F562" s="501" t="s">
        <v>431</v>
      </c>
      <c r="G562" s="506" t="s">
        <v>431</v>
      </c>
      <c r="H562" s="503" t="s">
        <v>431</v>
      </c>
      <c r="I562" s="503" t="s">
        <v>431</v>
      </c>
    </row>
    <row r="563" spans="2:9" x14ac:dyDescent="0.2">
      <c r="B563" s="498"/>
      <c r="C563" s="499"/>
      <c r="D563" s="500"/>
      <c r="E563" s="501"/>
      <c r="F563" s="501"/>
      <c r="G563" s="506"/>
      <c r="H563" s="503"/>
      <c r="I563" s="503"/>
    </row>
    <row r="564" spans="2:9" x14ac:dyDescent="0.2">
      <c r="B564" s="498" t="s">
        <v>1813</v>
      </c>
      <c r="C564" s="499" t="s">
        <v>1563</v>
      </c>
      <c r="D564" s="500">
        <v>11.25</v>
      </c>
      <c r="E564" s="501">
        <v>21025</v>
      </c>
      <c r="F564" s="501" t="s">
        <v>431</v>
      </c>
      <c r="G564" s="506" t="s">
        <v>431</v>
      </c>
      <c r="H564" s="503" t="s">
        <v>431</v>
      </c>
      <c r="I564" s="503" t="s">
        <v>431</v>
      </c>
    </row>
    <row r="565" spans="2:9" x14ac:dyDescent="0.2">
      <c r="B565" s="498"/>
      <c r="C565" s="499" t="s">
        <v>1564</v>
      </c>
      <c r="D565" s="500">
        <v>11.5</v>
      </c>
      <c r="E565" s="501">
        <v>8350</v>
      </c>
      <c r="F565" s="501" t="s">
        <v>431</v>
      </c>
      <c r="G565" s="506" t="s">
        <v>431</v>
      </c>
      <c r="H565" s="503" t="s">
        <v>431</v>
      </c>
      <c r="I565" s="503" t="s">
        <v>431</v>
      </c>
    </row>
    <row r="566" spans="2:9" x14ac:dyDescent="0.2">
      <c r="B566" s="498"/>
      <c r="C566" s="499" t="s">
        <v>1733</v>
      </c>
      <c r="D566" s="500">
        <v>11.75</v>
      </c>
      <c r="E566" s="501" t="s">
        <v>431</v>
      </c>
      <c r="F566" s="501" t="s">
        <v>431</v>
      </c>
      <c r="G566" s="506" t="s">
        <v>431</v>
      </c>
      <c r="H566" s="503" t="s">
        <v>431</v>
      </c>
      <c r="I566" s="503" t="s">
        <v>431</v>
      </c>
    </row>
    <row r="567" spans="2:9" x14ac:dyDescent="0.2">
      <c r="B567" s="498"/>
      <c r="C567" s="499" t="s">
        <v>1565</v>
      </c>
      <c r="D567" s="500">
        <v>12</v>
      </c>
      <c r="E567" s="501">
        <v>3384.5</v>
      </c>
      <c r="F567" s="501" t="s">
        <v>431</v>
      </c>
      <c r="G567" s="506" t="s">
        <v>431</v>
      </c>
      <c r="H567" s="503" t="s">
        <v>431</v>
      </c>
      <c r="I567" s="503" t="s">
        <v>431</v>
      </c>
    </row>
    <row r="568" spans="2:9" x14ac:dyDescent="0.2">
      <c r="B568" s="498"/>
      <c r="C568" s="499" t="s">
        <v>1729</v>
      </c>
      <c r="D568" s="500">
        <v>12.5</v>
      </c>
      <c r="E568" s="501" t="s">
        <v>431</v>
      </c>
      <c r="F568" s="501" t="s">
        <v>431</v>
      </c>
      <c r="G568" s="506" t="s">
        <v>431</v>
      </c>
      <c r="H568" s="503" t="s">
        <v>431</v>
      </c>
      <c r="I568" s="503" t="s">
        <v>431</v>
      </c>
    </row>
    <row r="569" spans="2:9" x14ac:dyDescent="0.2">
      <c r="B569" s="498"/>
      <c r="C569" s="499" t="s">
        <v>1566</v>
      </c>
      <c r="D569" s="500">
        <v>13</v>
      </c>
      <c r="E569" s="501" t="s">
        <v>431</v>
      </c>
      <c r="F569" s="501" t="s">
        <v>431</v>
      </c>
      <c r="G569" s="506" t="s">
        <v>431</v>
      </c>
      <c r="H569" s="503" t="s">
        <v>431</v>
      </c>
      <c r="I569" s="503" t="s">
        <v>431</v>
      </c>
    </row>
    <row r="570" spans="2:9" x14ac:dyDescent="0.2">
      <c r="B570" s="498"/>
      <c r="C570" s="499"/>
      <c r="D570" s="500"/>
      <c r="E570" s="501"/>
      <c r="F570" s="501"/>
      <c r="G570" s="506"/>
      <c r="H570" s="503"/>
      <c r="I570" s="503"/>
    </row>
    <row r="571" spans="2:9" x14ac:dyDescent="0.2">
      <c r="B571" s="498" t="s">
        <v>1814</v>
      </c>
      <c r="C571" s="499" t="s">
        <v>1563</v>
      </c>
      <c r="D571" s="500">
        <v>11.25</v>
      </c>
      <c r="E571" s="501">
        <v>31800</v>
      </c>
      <c r="F571" s="501">
        <v>16355.3</v>
      </c>
      <c r="G571" s="506">
        <v>100.93</v>
      </c>
      <c r="H571" s="503">
        <v>10.751899999999999</v>
      </c>
      <c r="I571" s="503">
        <v>10.6694</v>
      </c>
    </row>
    <row r="572" spans="2:9" x14ac:dyDescent="0.2">
      <c r="B572" s="498"/>
      <c r="C572" s="499" t="s">
        <v>1564</v>
      </c>
      <c r="D572" s="500">
        <v>11.5</v>
      </c>
      <c r="E572" s="501">
        <v>8700</v>
      </c>
      <c r="F572" s="501" t="s">
        <v>431</v>
      </c>
      <c r="G572" s="506" t="s">
        <v>431</v>
      </c>
      <c r="H572" s="503" t="s">
        <v>431</v>
      </c>
      <c r="I572" s="503" t="s">
        <v>431</v>
      </c>
    </row>
    <row r="573" spans="2:9" x14ac:dyDescent="0.2">
      <c r="B573" s="498"/>
      <c r="C573" s="499" t="s">
        <v>1733</v>
      </c>
      <c r="D573" s="500">
        <v>11.75</v>
      </c>
      <c r="E573" s="501" t="s">
        <v>431</v>
      </c>
      <c r="F573" s="501" t="s">
        <v>431</v>
      </c>
      <c r="G573" s="506" t="s">
        <v>431</v>
      </c>
      <c r="H573" s="503" t="s">
        <v>431</v>
      </c>
      <c r="I573" s="503" t="s">
        <v>431</v>
      </c>
    </row>
    <row r="574" spans="2:9" x14ac:dyDescent="0.2">
      <c r="B574" s="498"/>
      <c r="C574" s="499" t="s">
        <v>1565</v>
      </c>
      <c r="D574" s="500">
        <v>12</v>
      </c>
      <c r="E574" s="501">
        <v>1400</v>
      </c>
      <c r="F574" s="501" t="s">
        <v>431</v>
      </c>
      <c r="G574" s="506" t="s">
        <v>431</v>
      </c>
      <c r="H574" s="503" t="s">
        <v>431</v>
      </c>
      <c r="I574" s="503" t="s">
        <v>431</v>
      </c>
    </row>
    <row r="575" spans="2:9" x14ac:dyDescent="0.2">
      <c r="B575" s="498"/>
      <c r="C575" s="499" t="s">
        <v>1729</v>
      </c>
      <c r="D575" s="500">
        <v>12.5</v>
      </c>
      <c r="E575" s="501" t="s">
        <v>431</v>
      </c>
      <c r="F575" s="501" t="s">
        <v>431</v>
      </c>
      <c r="G575" s="506" t="s">
        <v>431</v>
      </c>
      <c r="H575" s="503" t="s">
        <v>431</v>
      </c>
      <c r="I575" s="503" t="s">
        <v>431</v>
      </c>
    </row>
    <row r="576" spans="2:9" x14ac:dyDescent="0.2">
      <c r="B576" s="498"/>
      <c r="C576" s="499" t="s">
        <v>1566</v>
      </c>
      <c r="D576" s="500">
        <v>13</v>
      </c>
      <c r="E576" s="501" t="s">
        <v>431</v>
      </c>
      <c r="F576" s="501" t="s">
        <v>431</v>
      </c>
      <c r="G576" s="506" t="s">
        <v>431</v>
      </c>
      <c r="H576" s="503" t="s">
        <v>431</v>
      </c>
      <c r="I576" s="503" t="s">
        <v>431</v>
      </c>
    </row>
    <row r="577" spans="2:9" x14ac:dyDescent="0.2">
      <c r="B577" s="498"/>
      <c r="C577" s="499"/>
      <c r="D577" s="500"/>
      <c r="E577" s="501"/>
      <c r="F577" s="501"/>
      <c r="G577" s="506"/>
      <c r="H577" s="503"/>
      <c r="I577" s="503"/>
    </row>
    <row r="578" spans="2:9" x14ac:dyDescent="0.2">
      <c r="B578" s="498" t="s">
        <v>1815</v>
      </c>
      <c r="C578" s="499" t="s">
        <v>1563</v>
      </c>
      <c r="D578" s="500">
        <v>11.25</v>
      </c>
      <c r="E578" s="501">
        <v>50380</v>
      </c>
      <c r="F578" s="501">
        <v>16677</v>
      </c>
      <c r="G578" s="506">
        <v>102.25</v>
      </c>
      <c r="H578" s="503">
        <v>10.048400000000001</v>
      </c>
      <c r="I578" s="503">
        <v>10.011100000000001</v>
      </c>
    </row>
    <row r="579" spans="2:9" x14ac:dyDescent="0.2">
      <c r="B579" s="498"/>
      <c r="C579" s="499" t="s">
        <v>1564</v>
      </c>
      <c r="D579" s="500">
        <v>11.5</v>
      </c>
      <c r="E579" s="501">
        <v>20300</v>
      </c>
      <c r="F579" s="501">
        <v>11280</v>
      </c>
      <c r="G579" s="506">
        <v>103.48</v>
      </c>
      <c r="H579" s="503">
        <v>10.4373</v>
      </c>
      <c r="I579" s="503">
        <v>10.3843</v>
      </c>
    </row>
    <row r="580" spans="2:9" x14ac:dyDescent="0.2">
      <c r="B580" s="498"/>
      <c r="C580" s="499" t="s">
        <v>1733</v>
      </c>
      <c r="D580" s="500">
        <v>11.75</v>
      </c>
      <c r="E580" s="501" t="s">
        <v>431</v>
      </c>
      <c r="F580" s="501" t="s">
        <v>431</v>
      </c>
      <c r="G580" s="506" t="s">
        <v>431</v>
      </c>
      <c r="H580" s="503" t="s">
        <v>431</v>
      </c>
      <c r="I580" s="503" t="s">
        <v>431</v>
      </c>
    </row>
    <row r="581" spans="2:9" x14ac:dyDescent="0.2">
      <c r="B581" s="498"/>
      <c r="C581" s="499" t="s">
        <v>1565</v>
      </c>
      <c r="D581" s="500">
        <v>12</v>
      </c>
      <c r="E581" s="501">
        <v>21000.5</v>
      </c>
      <c r="F581" s="501">
        <v>9984.4</v>
      </c>
      <c r="G581" s="506">
        <v>105.06</v>
      </c>
      <c r="H581" s="503">
        <v>11.0997</v>
      </c>
      <c r="I581" s="503">
        <v>11.069599999999999</v>
      </c>
    </row>
    <row r="582" spans="2:9" x14ac:dyDescent="0.2">
      <c r="B582" s="498"/>
      <c r="C582" s="499" t="s">
        <v>1729</v>
      </c>
      <c r="D582" s="500">
        <v>12.5</v>
      </c>
      <c r="E582" s="501" t="s">
        <v>431</v>
      </c>
      <c r="F582" s="501" t="s">
        <v>431</v>
      </c>
      <c r="G582" s="506" t="s">
        <v>431</v>
      </c>
      <c r="H582" s="503" t="s">
        <v>431</v>
      </c>
      <c r="I582" s="503" t="s">
        <v>431</v>
      </c>
    </row>
    <row r="583" spans="2:9" x14ac:dyDescent="0.2">
      <c r="B583" s="498"/>
      <c r="C583" s="499" t="s">
        <v>1566</v>
      </c>
      <c r="D583" s="500">
        <v>13</v>
      </c>
      <c r="E583" s="501" t="s">
        <v>431</v>
      </c>
      <c r="F583" s="501" t="s">
        <v>431</v>
      </c>
      <c r="G583" s="506" t="s">
        <v>431</v>
      </c>
      <c r="H583" s="503" t="s">
        <v>431</v>
      </c>
      <c r="I583" s="503" t="s">
        <v>431</v>
      </c>
    </row>
    <row r="584" spans="2:9" x14ac:dyDescent="0.2">
      <c r="B584" s="498"/>
      <c r="C584" s="499"/>
      <c r="D584" s="500"/>
      <c r="E584" s="501"/>
      <c r="F584" s="501"/>
      <c r="G584" s="506"/>
      <c r="H584" s="503"/>
      <c r="I584" s="503"/>
    </row>
    <row r="585" spans="2:9" x14ac:dyDescent="0.2">
      <c r="B585" s="498" t="s">
        <v>1816</v>
      </c>
      <c r="C585" s="499" t="s">
        <v>1563</v>
      </c>
      <c r="D585" s="500">
        <v>11.25</v>
      </c>
      <c r="E585" s="501">
        <v>28500.2</v>
      </c>
      <c r="F585" s="501">
        <v>24043.5</v>
      </c>
      <c r="G585" s="506">
        <v>102.86</v>
      </c>
      <c r="H585" s="503">
        <v>9.6891999999999996</v>
      </c>
      <c r="I585" s="503">
        <v>9.6067999999999998</v>
      </c>
    </row>
    <row r="586" spans="2:9" x14ac:dyDescent="0.2">
      <c r="B586" s="498"/>
      <c r="C586" s="499" t="s">
        <v>1564</v>
      </c>
      <c r="D586" s="500">
        <v>11.5</v>
      </c>
      <c r="E586" s="501">
        <v>15400</v>
      </c>
      <c r="F586" s="501">
        <v>4850</v>
      </c>
      <c r="G586" s="506">
        <v>104.4</v>
      </c>
      <c r="H586" s="503">
        <v>10.1503</v>
      </c>
      <c r="I586" s="503">
        <v>10.0504</v>
      </c>
    </row>
    <row r="587" spans="2:9" x14ac:dyDescent="0.2">
      <c r="B587" s="498"/>
      <c r="C587" s="499" t="s">
        <v>1733</v>
      </c>
      <c r="D587" s="500">
        <v>11.75</v>
      </c>
      <c r="E587" s="501" t="s">
        <v>431</v>
      </c>
      <c r="F587" s="501" t="s">
        <v>431</v>
      </c>
      <c r="G587" s="506" t="s">
        <v>431</v>
      </c>
      <c r="H587" s="503" t="s">
        <v>431</v>
      </c>
      <c r="I587" s="503" t="s">
        <v>431</v>
      </c>
    </row>
    <row r="588" spans="2:9" x14ac:dyDescent="0.2">
      <c r="B588" s="498"/>
      <c r="C588" s="499" t="s">
        <v>1565</v>
      </c>
      <c r="D588" s="500">
        <v>12</v>
      </c>
      <c r="E588" s="501">
        <v>5690</v>
      </c>
      <c r="F588" s="501">
        <v>4144.5</v>
      </c>
      <c r="G588" s="506">
        <v>105.34</v>
      </c>
      <c r="H588" s="503">
        <v>11.0496</v>
      </c>
      <c r="I588" s="503">
        <v>10.962199999999999</v>
      </c>
    </row>
    <row r="589" spans="2:9" x14ac:dyDescent="0.2">
      <c r="B589" s="498"/>
      <c r="C589" s="499" t="s">
        <v>1729</v>
      </c>
      <c r="D589" s="500">
        <v>12.5</v>
      </c>
      <c r="E589" s="501" t="s">
        <v>431</v>
      </c>
      <c r="F589" s="501" t="s">
        <v>431</v>
      </c>
      <c r="G589" s="506" t="s">
        <v>431</v>
      </c>
      <c r="H589" s="503" t="s">
        <v>431</v>
      </c>
      <c r="I589" s="503" t="s">
        <v>431</v>
      </c>
    </row>
    <row r="590" spans="2:9" x14ac:dyDescent="0.2">
      <c r="B590" s="498"/>
      <c r="C590" s="499" t="s">
        <v>1566</v>
      </c>
      <c r="D590" s="500">
        <v>13</v>
      </c>
      <c r="E590" s="501" t="s">
        <v>431</v>
      </c>
      <c r="F590" s="501" t="s">
        <v>431</v>
      </c>
      <c r="G590" s="506" t="s">
        <v>431</v>
      </c>
      <c r="H590" s="503" t="s">
        <v>431</v>
      </c>
      <c r="I590" s="503" t="s">
        <v>431</v>
      </c>
    </row>
    <row r="591" spans="2:9" x14ac:dyDescent="0.2">
      <c r="B591" s="498"/>
      <c r="C591" s="499"/>
      <c r="D591" s="500"/>
      <c r="E591" s="501"/>
      <c r="F591" s="501"/>
      <c r="G591" s="506"/>
      <c r="H591" s="503"/>
      <c r="I591" s="503"/>
    </row>
    <row r="592" spans="2:9" x14ac:dyDescent="0.2">
      <c r="B592" s="498" t="s">
        <v>1817</v>
      </c>
      <c r="C592" s="499" t="s">
        <v>1563</v>
      </c>
      <c r="D592" s="500">
        <v>11.25</v>
      </c>
      <c r="E592" s="501">
        <v>7450</v>
      </c>
      <c r="F592" s="501">
        <v>7176.5</v>
      </c>
      <c r="G592" s="506">
        <v>102.05</v>
      </c>
      <c r="H592" s="503">
        <v>10.4366</v>
      </c>
      <c r="I592" s="503">
        <v>10.3261</v>
      </c>
    </row>
    <row r="593" spans="2:9" x14ac:dyDescent="0.2">
      <c r="B593" s="498"/>
      <c r="C593" s="499" t="s">
        <v>1564</v>
      </c>
      <c r="D593" s="500">
        <v>11.5</v>
      </c>
      <c r="E593" s="501">
        <v>6500</v>
      </c>
      <c r="F593" s="501">
        <v>5881.4</v>
      </c>
      <c r="G593" s="506">
        <v>102.26</v>
      </c>
      <c r="H593" s="503">
        <v>10.9018</v>
      </c>
      <c r="I593" s="503">
        <v>10.776199999999999</v>
      </c>
    </row>
    <row r="594" spans="2:9" x14ac:dyDescent="0.2">
      <c r="B594" s="498"/>
      <c r="C594" s="499" t="s">
        <v>1733</v>
      </c>
      <c r="D594" s="500">
        <v>11.75</v>
      </c>
      <c r="E594" s="501" t="s">
        <v>431</v>
      </c>
      <c r="F594" s="501" t="s">
        <v>431</v>
      </c>
      <c r="G594" s="506" t="s">
        <v>431</v>
      </c>
      <c r="H594" s="503" t="s">
        <v>431</v>
      </c>
      <c r="I594" s="503" t="s">
        <v>431</v>
      </c>
    </row>
    <row r="595" spans="2:9" x14ac:dyDescent="0.2">
      <c r="B595" s="498"/>
      <c r="C595" s="499" t="s">
        <v>1565</v>
      </c>
      <c r="D595" s="500">
        <v>12</v>
      </c>
      <c r="E595" s="501">
        <v>5032.5</v>
      </c>
      <c r="F595" s="501">
        <v>4534.3999999999996</v>
      </c>
      <c r="G595" s="506">
        <v>101.91</v>
      </c>
      <c r="H595" s="503">
        <v>11.6517</v>
      </c>
      <c r="I595" s="503">
        <v>11.527100000000001</v>
      </c>
    </row>
    <row r="596" spans="2:9" x14ac:dyDescent="0.2">
      <c r="B596" s="498"/>
      <c r="C596" s="499" t="s">
        <v>1729</v>
      </c>
      <c r="D596" s="500">
        <v>12.5</v>
      </c>
      <c r="E596" s="501" t="s">
        <v>431</v>
      </c>
      <c r="F596" s="501" t="s">
        <v>431</v>
      </c>
      <c r="G596" s="506" t="s">
        <v>431</v>
      </c>
      <c r="H596" s="503" t="s">
        <v>431</v>
      </c>
      <c r="I596" s="503" t="s">
        <v>431</v>
      </c>
    </row>
    <row r="597" spans="2:9" x14ac:dyDescent="0.2">
      <c r="B597" s="498"/>
      <c r="C597" s="499" t="s">
        <v>1566</v>
      </c>
      <c r="D597" s="500">
        <v>13</v>
      </c>
      <c r="E597" s="501" t="s">
        <v>431</v>
      </c>
      <c r="F597" s="501" t="s">
        <v>431</v>
      </c>
      <c r="G597" s="506" t="s">
        <v>431</v>
      </c>
      <c r="H597" s="503" t="s">
        <v>431</v>
      </c>
      <c r="I597" s="503" t="s">
        <v>431</v>
      </c>
    </row>
    <row r="598" spans="2:9" x14ac:dyDescent="0.2">
      <c r="B598" s="498"/>
      <c r="C598" s="499"/>
      <c r="D598" s="500"/>
      <c r="E598" s="501"/>
      <c r="F598" s="501"/>
      <c r="G598" s="506"/>
      <c r="H598" s="503"/>
      <c r="I598" s="503"/>
    </row>
    <row r="599" spans="2:9" x14ac:dyDescent="0.2">
      <c r="B599" s="498" t="s">
        <v>1818</v>
      </c>
      <c r="C599" s="499" t="s">
        <v>1563</v>
      </c>
      <c r="D599" s="500">
        <v>11.25</v>
      </c>
      <c r="E599" s="501">
        <v>11743</v>
      </c>
      <c r="F599" s="501">
        <v>11730.8</v>
      </c>
      <c r="G599" s="506">
        <v>100.21</v>
      </c>
      <c r="H599" s="503">
        <v>11.1518</v>
      </c>
      <c r="I599" s="503">
        <v>11.0107</v>
      </c>
    </row>
    <row r="600" spans="2:9" x14ac:dyDescent="0.2">
      <c r="B600" s="498"/>
      <c r="C600" s="499" t="s">
        <v>1564</v>
      </c>
      <c r="D600" s="500">
        <v>11.5</v>
      </c>
      <c r="E600" s="501">
        <v>13908</v>
      </c>
      <c r="F600" s="501">
        <v>13610.6</v>
      </c>
      <c r="G600" s="506">
        <v>99.44</v>
      </c>
      <c r="H600" s="503">
        <v>11.6485</v>
      </c>
      <c r="I600" s="503">
        <v>11.486800000000001</v>
      </c>
    </row>
    <row r="601" spans="2:9" x14ac:dyDescent="0.2">
      <c r="B601" s="498"/>
      <c r="C601" s="499" t="s">
        <v>1733</v>
      </c>
      <c r="D601" s="500">
        <v>11.75</v>
      </c>
      <c r="E601" s="501" t="s">
        <v>431</v>
      </c>
      <c r="F601" s="501" t="s">
        <v>431</v>
      </c>
      <c r="G601" s="506" t="s">
        <v>431</v>
      </c>
      <c r="H601" s="503" t="s">
        <v>431</v>
      </c>
      <c r="I601" s="503" t="s">
        <v>431</v>
      </c>
    </row>
    <row r="602" spans="2:9" x14ac:dyDescent="0.2">
      <c r="B602" s="498"/>
      <c r="C602" s="499" t="s">
        <v>1565</v>
      </c>
      <c r="D602" s="500">
        <v>12</v>
      </c>
      <c r="E602" s="501">
        <v>9223.2000000000007</v>
      </c>
      <c r="F602" s="501">
        <v>4633</v>
      </c>
      <c r="G602" s="506">
        <v>99.98</v>
      </c>
      <c r="H602" s="503">
        <v>11.998100000000001</v>
      </c>
      <c r="I602" s="503">
        <v>11.902200000000001</v>
      </c>
    </row>
    <row r="603" spans="2:9" x14ac:dyDescent="0.2">
      <c r="B603" s="498"/>
      <c r="C603" s="499" t="s">
        <v>1729</v>
      </c>
      <c r="D603" s="500">
        <v>12.5</v>
      </c>
      <c r="E603" s="501" t="s">
        <v>431</v>
      </c>
      <c r="F603" s="501" t="s">
        <v>431</v>
      </c>
      <c r="G603" s="506" t="s">
        <v>431</v>
      </c>
      <c r="H603" s="503" t="s">
        <v>431</v>
      </c>
      <c r="I603" s="503" t="s">
        <v>431</v>
      </c>
    </row>
    <row r="604" spans="2:9" x14ac:dyDescent="0.2">
      <c r="B604" s="498"/>
      <c r="C604" s="499" t="s">
        <v>1566</v>
      </c>
      <c r="D604" s="500">
        <v>13</v>
      </c>
      <c r="E604" s="501" t="s">
        <v>431</v>
      </c>
      <c r="F604" s="501" t="s">
        <v>431</v>
      </c>
      <c r="G604" s="506" t="s">
        <v>431</v>
      </c>
      <c r="H604" s="503" t="s">
        <v>431</v>
      </c>
      <c r="I604" s="503" t="s">
        <v>431</v>
      </c>
    </row>
    <row r="605" spans="2:9" x14ac:dyDescent="0.2">
      <c r="B605" s="498"/>
      <c r="C605" s="499"/>
      <c r="D605" s="500"/>
      <c r="E605" s="501"/>
      <c r="F605" s="501"/>
      <c r="G605" s="506"/>
      <c r="H605" s="503"/>
      <c r="I605" s="503"/>
    </row>
    <row r="606" spans="2:9" x14ac:dyDescent="0.2">
      <c r="B606" s="498" t="s">
        <v>1819</v>
      </c>
      <c r="C606" s="499" t="s">
        <v>1563</v>
      </c>
      <c r="D606" s="500">
        <v>11.25</v>
      </c>
      <c r="E606" s="501">
        <v>13481</v>
      </c>
      <c r="F606" s="501">
        <v>5851.9</v>
      </c>
      <c r="G606" s="506">
        <v>98.93</v>
      </c>
      <c r="H606" s="503">
        <v>11.691599999999999</v>
      </c>
      <c r="I606" s="503">
        <v>11.6204</v>
      </c>
    </row>
    <row r="607" spans="2:9" x14ac:dyDescent="0.2">
      <c r="B607" s="498"/>
      <c r="C607" s="499" t="s">
        <v>1564</v>
      </c>
      <c r="D607" s="500">
        <v>11.5</v>
      </c>
      <c r="E607" s="501">
        <v>6600</v>
      </c>
      <c r="F607" s="501">
        <v>4724.2</v>
      </c>
      <c r="G607" s="506">
        <v>97.64</v>
      </c>
      <c r="H607" s="503">
        <v>12.1511</v>
      </c>
      <c r="I607" s="503">
        <v>12.0913</v>
      </c>
    </row>
    <row r="608" spans="2:9" x14ac:dyDescent="0.2">
      <c r="B608" s="498"/>
      <c r="C608" s="499" t="s">
        <v>1733</v>
      </c>
      <c r="D608" s="500">
        <v>11.75</v>
      </c>
      <c r="E608" s="501" t="s">
        <v>431</v>
      </c>
      <c r="F608" s="501" t="s">
        <v>431</v>
      </c>
      <c r="G608" s="506" t="s">
        <v>431</v>
      </c>
      <c r="H608" s="503" t="s">
        <v>431</v>
      </c>
      <c r="I608" s="503" t="s">
        <v>431</v>
      </c>
    </row>
    <row r="609" spans="2:9" x14ac:dyDescent="0.2">
      <c r="B609" s="498"/>
      <c r="C609" s="499" t="s">
        <v>1565</v>
      </c>
      <c r="D609" s="500">
        <v>12</v>
      </c>
      <c r="E609" s="501">
        <v>8810</v>
      </c>
      <c r="F609" s="501">
        <v>6475.6</v>
      </c>
      <c r="G609" s="506">
        <v>96.82</v>
      </c>
      <c r="H609" s="503">
        <v>12.599500000000001</v>
      </c>
      <c r="I609" s="503">
        <v>12.5105</v>
      </c>
    </row>
    <row r="610" spans="2:9" x14ac:dyDescent="0.2">
      <c r="B610" s="498"/>
      <c r="C610" s="499" t="s">
        <v>1729</v>
      </c>
      <c r="D610" s="500">
        <v>12.5</v>
      </c>
      <c r="E610" s="501" t="s">
        <v>431</v>
      </c>
      <c r="F610" s="501" t="s">
        <v>431</v>
      </c>
      <c r="G610" s="506" t="s">
        <v>431</v>
      </c>
      <c r="H610" s="503" t="s">
        <v>431</v>
      </c>
      <c r="I610" s="503" t="s">
        <v>431</v>
      </c>
    </row>
    <row r="611" spans="2:9" x14ac:dyDescent="0.2">
      <c r="B611" s="498"/>
      <c r="C611" s="499" t="s">
        <v>1566</v>
      </c>
      <c r="D611" s="500">
        <v>13</v>
      </c>
      <c r="E611" s="501" t="s">
        <v>431</v>
      </c>
      <c r="F611" s="501" t="s">
        <v>431</v>
      </c>
      <c r="G611" s="506" t="s">
        <v>431</v>
      </c>
      <c r="H611" s="503" t="s">
        <v>431</v>
      </c>
      <c r="I611" s="503" t="s">
        <v>431</v>
      </c>
    </row>
    <row r="612" spans="2:9" x14ac:dyDescent="0.2">
      <c r="B612" s="498"/>
      <c r="C612" s="499"/>
      <c r="D612" s="500"/>
      <c r="E612" s="501"/>
      <c r="F612" s="501"/>
      <c r="G612" s="506"/>
      <c r="H612" s="503"/>
      <c r="I612" s="503"/>
    </row>
    <row r="613" spans="2:9" x14ac:dyDescent="0.2">
      <c r="B613" s="498" t="s">
        <v>1820</v>
      </c>
      <c r="C613" s="499" t="s">
        <v>1563</v>
      </c>
      <c r="D613" s="500">
        <v>11.25</v>
      </c>
      <c r="E613" s="501">
        <v>11605.5</v>
      </c>
      <c r="F613" s="501" t="s">
        <v>431</v>
      </c>
      <c r="G613" s="506" t="s">
        <v>431</v>
      </c>
      <c r="H613" s="503" t="s">
        <v>431</v>
      </c>
      <c r="I613" s="503" t="s">
        <v>431</v>
      </c>
    </row>
    <row r="614" spans="2:9" x14ac:dyDescent="0.2">
      <c r="B614" s="498"/>
      <c r="C614" s="499" t="s">
        <v>1564</v>
      </c>
      <c r="D614" s="500">
        <v>11.5</v>
      </c>
      <c r="E614" s="501">
        <v>10200</v>
      </c>
      <c r="F614" s="501" t="s">
        <v>431</v>
      </c>
      <c r="G614" s="506" t="s">
        <v>431</v>
      </c>
      <c r="H614" s="503" t="s">
        <v>431</v>
      </c>
      <c r="I614" s="503" t="s">
        <v>431</v>
      </c>
    </row>
    <row r="615" spans="2:9" x14ac:dyDescent="0.2">
      <c r="B615" s="498"/>
      <c r="C615" s="499" t="s">
        <v>1733</v>
      </c>
      <c r="D615" s="500">
        <v>11.75</v>
      </c>
      <c r="E615" s="501" t="s">
        <v>431</v>
      </c>
      <c r="F615" s="501" t="s">
        <v>431</v>
      </c>
      <c r="G615" s="506" t="s">
        <v>431</v>
      </c>
      <c r="H615" s="503" t="s">
        <v>431</v>
      </c>
      <c r="I615" s="503" t="s">
        <v>431</v>
      </c>
    </row>
    <row r="616" spans="2:9" x14ac:dyDescent="0.2">
      <c r="B616" s="498"/>
      <c r="C616" s="499" t="s">
        <v>1565</v>
      </c>
      <c r="D616" s="500">
        <v>12</v>
      </c>
      <c r="E616" s="501">
        <v>24721.7</v>
      </c>
      <c r="F616" s="501" t="s">
        <v>431</v>
      </c>
      <c r="G616" s="506" t="s">
        <v>431</v>
      </c>
      <c r="H616" s="503" t="s">
        <v>431</v>
      </c>
      <c r="I616" s="503" t="s">
        <v>431</v>
      </c>
    </row>
    <row r="617" spans="2:9" x14ac:dyDescent="0.2">
      <c r="B617" s="498"/>
      <c r="C617" s="499" t="s">
        <v>1729</v>
      </c>
      <c r="D617" s="500">
        <v>12.5</v>
      </c>
      <c r="E617" s="501" t="s">
        <v>431</v>
      </c>
      <c r="F617" s="501" t="s">
        <v>431</v>
      </c>
      <c r="G617" s="506" t="s">
        <v>431</v>
      </c>
      <c r="H617" s="503" t="s">
        <v>431</v>
      </c>
      <c r="I617" s="503" t="s">
        <v>431</v>
      </c>
    </row>
    <row r="618" spans="2:9" x14ac:dyDescent="0.2">
      <c r="B618" s="498"/>
      <c r="C618" s="499" t="s">
        <v>1566</v>
      </c>
      <c r="D618" s="500">
        <v>13</v>
      </c>
      <c r="E618" s="501" t="s">
        <v>431</v>
      </c>
      <c r="F618" s="501" t="s">
        <v>431</v>
      </c>
      <c r="G618" s="506" t="s">
        <v>431</v>
      </c>
      <c r="H618" s="503" t="s">
        <v>431</v>
      </c>
      <c r="I618" s="503" t="s">
        <v>431</v>
      </c>
    </row>
    <row r="619" spans="2:9" x14ac:dyDescent="0.2">
      <c r="B619" s="498"/>
      <c r="C619" s="499"/>
      <c r="D619" s="500"/>
      <c r="E619" s="501"/>
      <c r="F619" s="501"/>
      <c r="G619" s="506"/>
      <c r="H619" s="503"/>
      <c r="I619" s="503"/>
    </row>
    <row r="620" spans="2:9" x14ac:dyDescent="0.2">
      <c r="B620" s="498" t="s">
        <v>1821</v>
      </c>
      <c r="C620" s="499" t="s">
        <v>1563</v>
      </c>
      <c r="D620" s="500">
        <v>11.25</v>
      </c>
      <c r="E620" s="501">
        <v>22406.1</v>
      </c>
      <c r="F620" s="501">
        <v>20111.900000000001</v>
      </c>
      <c r="G620" s="506">
        <v>98.08</v>
      </c>
      <c r="H620" s="503">
        <v>12.100099999999999</v>
      </c>
      <c r="I620" s="503">
        <v>11.956799999999999</v>
      </c>
    </row>
    <row r="621" spans="2:9" x14ac:dyDescent="0.2">
      <c r="B621" s="498"/>
      <c r="C621" s="499" t="s">
        <v>1564</v>
      </c>
      <c r="D621" s="500">
        <v>11.5</v>
      </c>
      <c r="E621" s="501">
        <v>11690</v>
      </c>
      <c r="F621" s="501">
        <v>9897.5</v>
      </c>
      <c r="G621" s="506">
        <v>96.17</v>
      </c>
      <c r="H621" s="503">
        <v>12.601000000000001</v>
      </c>
      <c r="I621" s="503">
        <v>12.484999999999999</v>
      </c>
    </row>
    <row r="622" spans="2:9" x14ac:dyDescent="0.2">
      <c r="B622" s="498"/>
      <c r="C622" s="499" t="s">
        <v>1733</v>
      </c>
      <c r="D622" s="500">
        <v>11.75</v>
      </c>
      <c r="E622" s="501" t="s">
        <v>431</v>
      </c>
      <c r="F622" s="501" t="s">
        <v>431</v>
      </c>
      <c r="G622" s="506" t="s">
        <v>431</v>
      </c>
      <c r="H622" s="503" t="s">
        <v>431</v>
      </c>
      <c r="I622" s="503" t="s">
        <v>431</v>
      </c>
    </row>
    <row r="623" spans="2:9" x14ac:dyDescent="0.2">
      <c r="B623" s="498"/>
      <c r="C623" s="499" t="s">
        <v>1565</v>
      </c>
      <c r="D623" s="500">
        <v>12</v>
      </c>
      <c r="E623" s="501">
        <v>24174</v>
      </c>
      <c r="F623" s="501">
        <v>15138.6</v>
      </c>
      <c r="G623" s="506">
        <v>94.86</v>
      </c>
      <c r="H623" s="503">
        <v>12.998100000000001</v>
      </c>
      <c r="I623" s="503">
        <v>12.908099999999999</v>
      </c>
    </row>
    <row r="624" spans="2:9" x14ac:dyDescent="0.2">
      <c r="B624" s="498"/>
      <c r="C624" s="499" t="s">
        <v>1729</v>
      </c>
      <c r="D624" s="500">
        <v>12.5</v>
      </c>
      <c r="E624" s="501" t="s">
        <v>431</v>
      </c>
      <c r="F624" s="501" t="s">
        <v>431</v>
      </c>
      <c r="G624" s="506" t="s">
        <v>431</v>
      </c>
      <c r="H624" s="503" t="s">
        <v>431</v>
      </c>
      <c r="I624" s="503" t="s">
        <v>431</v>
      </c>
    </row>
    <row r="625" spans="2:9" x14ac:dyDescent="0.2">
      <c r="B625" s="498"/>
      <c r="C625" s="499" t="s">
        <v>1566</v>
      </c>
      <c r="D625" s="500">
        <v>13</v>
      </c>
      <c r="E625" s="501" t="s">
        <v>431</v>
      </c>
      <c r="F625" s="501" t="s">
        <v>431</v>
      </c>
      <c r="G625" s="506" t="s">
        <v>431</v>
      </c>
      <c r="H625" s="503" t="s">
        <v>431</v>
      </c>
      <c r="I625" s="503" t="s">
        <v>431</v>
      </c>
    </row>
    <row r="626" spans="2:9" x14ac:dyDescent="0.2">
      <c r="B626" s="498"/>
      <c r="C626" s="499"/>
      <c r="D626" s="500"/>
      <c r="E626" s="501"/>
      <c r="F626" s="501"/>
      <c r="G626" s="506"/>
      <c r="H626" s="503"/>
      <c r="I626" s="503"/>
    </row>
    <row r="627" spans="2:9" x14ac:dyDescent="0.2">
      <c r="B627" s="498" t="s">
        <v>1735</v>
      </c>
      <c r="C627" s="499" t="s">
        <v>1563</v>
      </c>
      <c r="D627" s="500">
        <v>11.25</v>
      </c>
      <c r="E627" s="501">
        <v>17694</v>
      </c>
      <c r="F627" s="501">
        <v>10040.1</v>
      </c>
      <c r="G627" s="506">
        <v>98.14</v>
      </c>
      <c r="H627" s="503">
        <v>12.0998</v>
      </c>
      <c r="I627" s="503">
        <v>12.0862</v>
      </c>
    </row>
    <row r="628" spans="2:9" x14ac:dyDescent="0.2">
      <c r="B628" s="498"/>
      <c r="C628" s="499" t="s">
        <v>1564</v>
      </c>
      <c r="D628" s="500">
        <v>11.5</v>
      </c>
      <c r="E628" s="501">
        <v>21150</v>
      </c>
      <c r="F628" s="501">
        <v>3503</v>
      </c>
      <c r="G628" s="506">
        <v>96.37</v>
      </c>
      <c r="H628" s="503">
        <v>12.5589</v>
      </c>
      <c r="I628" s="503">
        <v>12.5587</v>
      </c>
    </row>
    <row r="629" spans="2:9" x14ac:dyDescent="0.2">
      <c r="B629" s="498"/>
      <c r="C629" s="499" t="s">
        <v>1565</v>
      </c>
      <c r="D629" s="500">
        <v>12</v>
      </c>
      <c r="E629" s="501">
        <v>74745</v>
      </c>
      <c r="F629" s="501">
        <v>45354</v>
      </c>
      <c r="G629" s="506">
        <v>95.14</v>
      </c>
      <c r="H629" s="503">
        <v>12.949199999999999</v>
      </c>
      <c r="I629" s="503">
        <v>12.868499999999999</v>
      </c>
    </row>
    <row r="630" spans="2:9" x14ac:dyDescent="0.2">
      <c r="B630" s="498"/>
      <c r="C630" s="499" t="s">
        <v>1566</v>
      </c>
      <c r="D630" s="500">
        <v>13</v>
      </c>
      <c r="E630" s="501">
        <v>500</v>
      </c>
      <c r="F630" s="501">
        <v>525</v>
      </c>
      <c r="G630" s="506">
        <v>98</v>
      </c>
      <c r="H630" s="503">
        <v>13.289400000000001</v>
      </c>
      <c r="I630" s="503">
        <v>13.289400000000001</v>
      </c>
    </row>
    <row r="631" spans="2:9" x14ac:dyDescent="0.2">
      <c r="B631" s="498"/>
      <c r="C631" s="499"/>
      <c r="D631" s="500"/>
      <c r="E631" s="501"/>
      <c r="F631" s="501"/>
      <c r="G631" s="506"/>
      <c r="H631" s="503"/>
      <c r="I631" s="503"/>
    </row>
    <row r="632" spans="2:9" x14ac:dyDescent="0.2">
      <c r="B632" s="498" t="s">
        <v>1736</v>
      </c>
      <c r="C632" s="499" t="s">
        <v>1563</v>
      </c>
      <c r="D632" s="500">
        <v>11.25</v>
      </c>
      <c r="E632" s="501">
        <v>17694</v>
      </c>
      <c r="F632" s="501">
        <v>82569.5</v>
      </c>
      <c r="G632" s="506">
        <v>98.24</v>
      </c>
      <c r="H632" s="503">
        <v>12.0915</v>
      </c>
      <c r="I632" s="503">
        <v>11.760999999999999</v>
      </c>
    </row>
    <row r="633" spans="2:9" x14ac:dyDescent="0.2">
      <c r="B633" s="498"/>
      <c r="C633" s="499" t="s">
        <v>1564</v>
      </c>
      <c r="D633" s="500">
        <v>11.5</v>
      </c>
      <c r="E633" s="501">
        <v>21150</v>
      </c>
      <c r="F633" s="501">
        <v>44925.4</v>
      </c>
      <c r="G633" s="506">
        <v>96.48</v>
      </c>
      <c r="H633" s="503">
        <v>12.5501</v>
      </c>
      <c r="I633" s="503">
        <v>12.203900000000001</v>
      </c>
    </row>
    <row r="634" spans="2:9" x14ac:dyDescent="0.2">
      <c r="B634" s="498"/>
      <c r="C634" s="499" t="s">
        <v>1565</v>
      </c>
      <c r="D634" s="500">
        <v>12</v>
      </c>
      <c r="E634" s="501">
        <v>74745</v>
      </c>
      <c r="F634" s="501">
        <v>62300.9</v>
      </c>
      <c r="G634" s="506">
        <v>95.46</v>
      </c>
      <c r="H634" s="503">
        <v>12.894399999999999</v>
      </c>
      <c r="I634" s="503">
        <v>12.6075</v>
      </c>
    </row>
    <row r="635" spans="2:9" x14ac:dyDescent="0.2">
      <c r="B635" s="498"/>
      <c r="C635" s="499" t="s">
        <v>1566</v>
      </c>
      <c r="D635" s="500">
        <v>13</v>
      </c>
      <c r="E635" s="501">
        <v>500</v>
      </c>
      <c r="F635" s="501">
        <v>11797.7</v>
      </c>
      <c r="G635" s="506">
        <v>100.67</v>
      </c>
      <c r="H635" s="503">
        <v>12.9</v>
      </c>
      <c r="I635" s="503">
        <v>12.9</v>
      </c>
    </row>
    <row r="636" spans="2:9" x14ac:dyDescent="0.2">
      <c r="B636" s="498"/>
      <c r="C636" s="499"/>
      <c r="D636" s="500"/>
      <c r="E636" s="501"/>
      <c r="F636" s="501"/>
      <c r="G636" s="506"/>
      <c r="H636" s="503"/>
      <c r="I636" s="503"/>
    </row>
    <row r="637" spans="2:9" x14ac:dyDescent="0.2">
      <c r="B637" s="498" t="s">
        <v>1737</v>
      </c>
      <c r="C637" s="499" t="s">
        <v>1563</v>
      </c>
      <c r="D637" s="500">
        <v>11.25</v>
      </c>
      <c r="E637" s="501">
        <v>150747.5</v>
      </c>
      <c r="F637" s="501">
        <v>135023.1</v>
      </c>
      <c r="G637" s="506">
        <v>98.26</v>
      </c>
      <c r="H637" s="503">
        <v>12.0962</v>
      </c>
      <c r="I637" s="503">
        <v>12.036199999999999</v>
      </c>
    </row>
    <row r="638" spans="2:9" x14ac:dyDescent="0.2">
      <c r="B638" s="498"/>
      <c r="C638" s="499" t="s">
        <v>1564</v>
      </c>
      <c r="D638" s="500">
        <v>11.5</v>
      </c>
      <c r="E638" s="501">
        <v>75491.5</v>
      </c>
      <c r="F638" s="501">
        <v>72261.399999999994</v>
      </c>
      <c r="G638" s="506">
        <v>96.5</v>
      </c>
      <c r="H638" s="503">
        <v>12.552199999999999</v>
      </c>
      <c r="I638" s="503">
        <v>12.491199999999999</v>
      </c>
    </row>
    <row r="639" spans="2:9" x14ac:dyDescent="0.2">
      <c r="B639" s="498"/>
      <c r="C639" s="499" t="s">
        <v>1565</v>
      </c>
      <c r="D639" s="500">
        <v>12</v>
      </c>
      <c r="E639" s="501">
        <v>53055.5</v>
      </c>
      <c r="F639" s="501">
        <v>41026.300000000003</v>
      </c>
      <c r="G639" s="506">
        <v>95.39</v>
      </c>
      <c r="H639" s="503">
        <v>12.9093</v>
      </c>
      <c r="I639" s="503">
        <v>12.867800000000001</v>
      </c>
    </row>
    <row r="640" spans="2:9" x14ac:dyDescent="0.2">
      <c r="B640" s="498"/>
      <c r="C640" s="499" t="s">
        <v>1566</v>
      </c>
      <c r="D640" s="500">
        <v>13</v>
      </c>
      <c r="E640" s="501" t="s">
        <v>431</v>
      </c>
      <c r="F640" s="501" t="s">
        <v>431</v>
      </c>
      <c r="G640" s="506" t="s">
        <v>431</v>
      </c>
      <c r="H640" s="503" t="s">
        <v>431</v>
      </c>
      <c r="I640" s="503" t="s">
        <v>431</v>
      </c>
    </row>
    <row r="641" spans="2:9" x14ac:dyDescent="0.2">
      <c r="B641" s="498"/>
      <c r="C641" s="499"/>
      <c r="D641" s="500"/>
      <c r="E641" s="501"/>
      <c r="F641" s="501"/>
      <c r="G641" s="506"/>
      <c r="H641" s="503"/>
      <c r="I641" s="503"/>
    </row>
    <row r="642" spans="2:9" x14ac:dyDescent="0.2">
      <c r="B642" s="498" t="s">
        <v>1738</v>
      </c>
      <c r="C642" s="499" t="s">
        <v>1563</v>
      </c>
      <c r="D642" s="500">
        <v>11.25</v>
      </c>
      <c r="E642" s="501">
        <v>293993.5</v>
      </c>
      <c r="F642" s="501">
        <v>288403.90000000002</v>
      </c>
      <c r="G642" s="506">
        <v>98.3</v>
      </c>
      <c r="H642" s="503">
        <v>12.0951</v>
      </c>
      <c r="I642" s="503">
        <v>11.992800000000001</v>
      </c>
    </row>
    <row r="643" spans="2:9" x14ac:dyDescent="0.2">
      <c r="B643" s="498"/>
      <c r="C643" s="499" t="s">
        <v>1564</v>
      </c>
      <c r="D643" s="500">
        <v>11.5</v>
      </c>
      <c r="E643" s="501">
        <v>130816</v>
      </c>
      <c r="F643" s="501">
        <v>130216</v>
      </c>
      <c r="G643" s="506">
        <v>96.54</v>
      </c>
      <c r="H643" s="503">
        <v>12.550800000000001</v>
      </c>
      <c r="I643" s="503">
        <v>12.453099999999999</v>
      </c>
    </row>
    <row r="644" spans="2:9" x14ac:dyDescent="0.2">
      <c r="B644" s="498"/>
      <c r="C644" s="499" t="s">
        <v>1565</v>
      </c>
      <c r="D644" s="500">
        <v>12</v>
      </c>
      <c r="E644" s="501">
        <v>119031.7</v>
      </c>
      <c r="F644" s="501">
        <v>116548.9</v>
      </c>
      <c r="G644" s="506">
        <v>95.44</v>
      </c>
      <c r="H644" s="503">
        <v>12.901400000000001</v>
      </c>
      <c r="I644" s="503">
        <v>12.8271</v>
      </c>
    </row>
    <row r="645" spans="2:9" x14ac:dyDescent="0.2">
      <c r="B645" s="498"/>
      <c r="C645" s="499" t="s">
        <v>1566</v>
      </c>
      <c r="D645" s="500">
        <v>13</v>
      </c>
      <c r="E645" s="501" t="s">
        <v>431</v>
      </c>
      <c r="F645" s="501" t="s">
        <v>431</v>
      </c>
      <c r="G645" s="506" t="s">
        <v>431</v>
      </c>
      <c r="H645" s="503" t="s">
        <v>431</v>
      </c>
      <c r="I645" s="503" t="s">
        <v>431</v>
      </c>
    </row>
    <row r="646" spans="2:9" x14ac:dyDescent="0.2">
      <c r="B646" s="498"/>
      <c r="C646" s="499"/>
      <c r="D646" s="500"/>
      <c r="E646" s="501"/>
      <c r="F646" s="501"/>
      <c r="G646" s="506"/>
      <c r="H646" s="503"/>
      <c r="I646" s="503"/>
    </row>
    <row r="647" spans="2:9" x14ac:dyDescent="0.2">
      <c r="B647" s="498" t="s">
        <v>1739</v>
      </c>
      <c r="C647" s="499" t="s">
        <v>1563</v>
      </c>
      <c r="D647" s="500">
        <v>11.25</v>
      </c>
      <c r="E647" s="501">
        <v>246490.4</v>
      </c>
      <c r="F647" s="501">
        <v>244290.2</v>
      </c>
      <c r="G647" s="506">
        <v>98.35</v>
      </c>
      <c r="H647" s="503">
        <v>12.093</v>
      </c>
      <c r="I647" s="503">
        <v>12.069900000000001</v>
      </c>
    </row>
    <row r="648" spans="2:9" x14ac:dyDescent="0.2">
      <c r="B648" s="498"/>
      <c r="C648" s="499" t="s">
        <v>1564</v>
      </c>
      <c r="D648" s="500">
        <v>11.5</v>
      </c>
      <c r="E648" s="501">
        <v>81852.3</v>
      </c>
      <c r="F648" s="501">
        <v>81852.3</v>
      </c>
      <c r="G648" s="506">
        <v>96.58</v>
      </c>
      <c r="H648" s="503">
        <v>12.552099999999999</v>
      </c>
      <c r="I648" s="503">
        <v>12.5336</v>
      </c>
    </row>
    <row r="649" spans="2:9" x14ac:dyDescent="0.2">
      <c r="B649" s="498"/>
      <c r="C649" s="499" t="s">
        <v>1565</v>
      </c>
      <c r="D649" s="500">
        <v>12</v>
      </c>
      <c r="E649" s="501">
        <v>101272.7</v>
      </c>
      <c r="F649" s="501">
        <v>101272.7</v>
      </c>
      <c r="G649" s="506">
        <v>95.46</v>
      </c>
      <c r="H649" s="503">
        <v>12.9016</v>
      </c>
      <c r="I649" s="503">
        <v>12.8773</v>
      </c>
    </row>
    <row r="650" spans="2:9" x14ac:dyDescent="0.2">
      <c r="B650" s="498"/>
      <c r="C650" s="499" t="s">
        <v>1566</v>
      </c>
      <c r="D650" s="500">
        <v>13</v>
      </c>
      <c r="E650" s="501">
        <v>1000</v>
      </c>
      <c r="F650" s="501" t="s">
        <v>431</v>
      </c>
      <c r="G650" s="506" t="s">
        <v>431</v>
      </c>
      <c r="H650" s="503" t="s">
        <v>431</v>
      </c>
      <c r="I650" s="503" t="s">
        <v>431</v>
      </c>
    </row>
    <row r="651" spans="2:9" x14ac:dyDescent="0.2">
      <c r="B651" s="498"/>
      <c r="C651" s="499"/>
      <c r="D651" s="500"/>
      <c r="E651" s="501"/>
      <c r="F651" s="501"/>
      <c r="G651" s="506"/>
      <c r="H651" s="503"/>
      <c r="I651" s="503"/>
    </row>
    <row r="652" spans="2:9" x14ac:dyDescent="0.2">
      <c r="B652" s="498" t="s">
        <v>1747</v>
      </c>
      <c r="C652" s="499" t="s">
        <v>1563</v>
      </c>
      <c r="D652" s="500">
        <v>11.25</v>
      </c>
      <c r="E652" s="501">
        <v>184578.9</v>
      </c>
      <c r="F652" s="501">
        <v>183428.9</v>
      </c>
      <c r="G652" s="506">
        <v>98.4</v>
      </c>
      <c r="H652" s="503">
        <v>12.0953</v>
      </c>
      <c r="I652" s="503">
        <v>12.0784</v>
      </c>
    </row>
    <row r="653" spans="2:9" x14ac:dyDescent="0.2">
      <c r="B653" s="498"/>
      <c r="C653" s="499" t="s">
        <v>1564</v>
      </c>
      <c r="D653" s="500">
        <v>11.5</v>
      </c>
      <c r="E653" s="501">
        <v>43346.5</v>
      </c>
      <c r="F653" s="501">
        <v>43096.4</v>
      </c>
      <c r="G653" s="506">
        <v>96.63</v>
      </c>
      <c r="H653" s="503">
        <v>12.553100000000001</v>
      </c>
      <c r="I653" s="503">
        <v>12.5359</v>
      </c>
    </row>
    <row r="654" spans="2:9" x14ac:dyDescent="0.2">
      <c r="B654" s="498"/>
      <c r="C654" s="499" t="s">
        <v>1565</v>
      </c>
      <c r="D654" s="500">
        <v>12</v>
      </c>
      <c r="E654" s="501">
        <v>17357.2</v>
      </c>
      <c r="F654" s="501">
        <v>17357.2</v>
      </c>
      <c r="G654" s="506">
        <v>95.49</v>
      </c>
      <c r="H654" s="503">
        <v>12.9016</v>
      </c>
      <c r="I654" s="503">
        <v>12.8764</v>
      </c>
    </row>
    <row r="655" spans="2:9" x14ac:dyDescent="0.2">
      <c r="B655" s="498"/>
      <c r="C655" s="499" t="s">
        <v>1566</v>
      </c>
      <c r="D655" s="500">
        <v>13</v>
      </c>
      <c r="E655" s="501" t="s">
        <v>431</v>
      </c>
      <c r="F655" s="501" t="s">
        <v>431</v>
      </c>
      <c r="G655" s="506" t="s">
        <v>431</v>
      </c>
      <c r="H655" s="503" t="s">
        <v>431</v>
      </c>
      <c r="I655" s="503" t="s">
        <v>431</v>
      </c>
    </row>
    <row r="656" spans="2:9" x14ac:dyDescent="0.2">
      <c r="B656" s="498"/>
      <c r="C656" s="507"/>
      <c r="D656" s="500"/>
      <c r="E656" s="501"/>
      <c r="F656" s="501"/>
      <c r="G656" s="506"/>
      <c r="H656" s="503"/>
      <c r="I656" s="503"/>
    </row>
    <row r="657" spans="2:9" x14ac:dyDescent="0.2">
      <c r="B657" s="283" t="s">
        <v>1562</v>
      </c>
      <c r="C657" s="499" t="s">
        <v>1563</v>
      </c>
      <c r="D657" s="284">
        <v>11.25</v>
      </c>
      <c r="E657" s="501">
        <v>182879.2</v>
      </c>
      <c r="F657" s="285">
        <v>182179.20000000001</v>
      </c>
      <c r="G657" s="286">
        <v>98.46</v>
      </c>
      <c r="H657" s="287">
        <v>12.097</v>
      </c>
      <c r="I657" s="287">
        <v>12.079700000000001</v>
      </c>
    </row>
    <row r="658" spans="2:9" x14ac:dyDescent="0.2">
      <c r="B658" s="282"/>
      <c r="C658" s="499" t="s">
        <v>1564</v>
      </c>
      <c r="D658" s="284">
        <v>11.5</v>
      </c>
      <c r="E658" s="501">
        <v>16442.7</v>
      </c>
      <c r="F658" s="285">
        <v>16142.7</v>
      </c>
      <c r="G658" s="286">
        <v>96.7</v>
      </c>
      <c r="H658" s="287">
        <v>12.5505</v>
      </c>
      <c r="I658" s="287">
        <v>12.549200000000001</v>
      </c>
    </row>
    <row r="659" spans="2:9" x14ac:dyDescent="0.2">
      <c r="B659" s="282"/>
      <c r="C659" s="499" t="s">
        <v>1565</v>
      </c>
      <c r="D659" s="284">
        <v>12</v>
      </c>
      <c r="E659" s="501">
        <v>6113.2</v>
      </c>
      <c r="F659" s="285">
        <v>6113.2</v>
      </c>
      <c r="G659" s="286">
        <v>95.07</v>
      </c>
      <c r="H659" s="287">
        <v>12.997999999999999</v>
      </c>
      <c r="I659" s="287">
        <v>12.9209</v>
      </c>
    </row>
    <row r="660" spans="2:9" x14ac:dyDescent="0.2">
      <c r="B660" s="282"/>
      <c r="C660" s="499" t="s">
        <v>1566</v>
      </c>
      <c r="D660" s="284">
        <v>13</v>
      </c>
      <c r="E660" s="501">
        <v>8000</v>
      </c>
      <c r="F660" s="285">
        <v>8000</v>
      </c>
      <c r="G660" s="286">
        <v>99.95</v>
      </c>
      <c r="H660" s="287">
        <v>13.0007</v>
      </c>
      <c r="I660" s="287">
        <v>13.0007</v>
      </c>
    </row>
    <row r="661" spans="2:9" x14ac:dyDescent="0.2">
      <c r="B661" s="282"/>
      <c r="C661" s="499"/>
      <c r="D661" s="284"/>
      <c r="E661" s="501"/>
      <c r="F661" s="285"/>
      <c r="G661" s="286"/>
      <c r="H661" s="287"/>
      <c r="I661" s="287"/>
    </row>
    <row r="662" spans="2:9" x14ac:dyDescent="0.2">
      <c r="B662" s="283" t="s">
        <v>1567</v>
      </c>
      <c r="C662" s="499" t="s">
        <v>1563</v>
      </c>
      <c r="D662" s="284">
        <v>11.25</v>
      </c>
      <c r="E662" s="501">
        <v>48635.8</v>
      </c>
      <c r="F662" s="285">
        <v>36534.9</v>
      </c>
      <c r="G662" s="286">
        <v>97.23</v>
      </c>
      <c r="H662" s="287">
        <v>12.3834</v>
      </c>
      <c r="I662" s="287">
        <v>12.3466</v>
      </c>
    </row>
    <row r="663" spans="2:9" x14ac:dyDescent="0.2">
      <c r="B663" s="282"/>
      <c r="C663" s="499" t="s">
        <v>1564</v>
      </c>
      <c r="D663" s="284">
        <v>11.5</v>
      </c>
      <c r="E663" s="501">
        <v>12195</v>
      </c>
      <c r="F663" s="285">
        <v>10952.8</v>
      </c>
      <c r="G663" s="286">
        <v>95.3</v>
      </c>
      <c r="H663" s="287">
        <v>12.801500000000001</v>
      </c>
      <c r="I663" s="287">
        <v>12.742100000000001</v>
      </c>
    </row>
    <row r="664" spans="2:9" x14ac:dyDescent="0.2">
      <c r="B664" s="282"/>
      <c r="C664" s="499" t="s">
        <v>1565</v>
      </c>
      <c r="D664" s="284">
        <v>12</v>
      </c>
      <c r="E664" s="501">
        <v>14140.5</v>
      </c>
      <c r="F664" s="285">
        <v>13842.2</v>
      </c>
      <c r="G664" s="286">
        <v>93.44</v>
      </c>
      <c r="H664" s="287">
        <v>13.200200000000001</v>
      </c>
      <c r="I664" s="287">
        <v>13.1571</v>
      </c>
    </row>
    <row r="665" spans="2:9" x14ac:dyDescent="0.2">
      <c r="B665" s="282"/>
      <c r="C665" s="499" t="s">
        <v>1566</v>
      </c>
      <c r="D665" s="284">
        <v>13</v>
      </c>
      <c r="E665" s="501">
        <v>2000</v>
      </c>
      <c r="F665" s="285">
        <v>2000</v>
      </c>
      <c r="G665" s="286">
        <v>99.21</v>
      </c>
      <c r="H665" s="287">
        <v>13.112500000000001</v>
      </c>
      <c r="I665" s="287">
        <v>13.112500000000001</v>
      </c>
    </row>
    <row r="666" spans="2:9" x14ac:dyDescent="0.2">
      <c r="B666" s="282"/>
      <c r="C666" s="499"/>
      <c r="D666" s="284"/>
      <c r="E666" s="501"/>
      <c r="F666" s="285"/>
      <c r="G666" s="286"/>
      <c r="H666" s="287"/>
      <c r="I666" s="287"/>
    </row>
    <row r="667" spans="2:9" x14ac:dyDescent="0.2">
      <c r="B667" s="283" t="s">
        <v>1568</v>
      </c>
      <c r="C667" s="499" t="s">
        <v>1563</v>
      </c>
      <c r="D667" s="284">
        <v>11.25</v>
      </c>
      <c r="E667" s="501">
        <v>44620</v>
      </c>
      <c r="F667" s="285">
        <v>42620</v>
      </c>
      <c r="G667" s="286">
        <v>96.97</v>
      </c>
      <c r="H667" s="287">
        <v>12.5092</v>
      </c>
      <c r="I667" s="287">
        <v>12.425800000000001</v>
      </c>
    </row>
    <row r="668" spans="2:9" x14ac:dyDescent="0.2">
      <c r="B668" s="282"/>
      <c r="C668" s="499" t="s">
        <v>1564</v>
      </c>
      <c r="D668" s="284">
        <v>11.5</v>
      </c>
      <c r="E668" s="501">
        <v>22855</v>
      </c>
      <c r="F668" s="285">
        <v>22805</v>
      </c>
      <c r="G668" s="286">
        <v>94.98</v>
      </c>
      <c r="H668" s="287">
        <v>12.902100000000001</v>
      </c>
      <c r="I668" s="287">
        <v>12.815200000000001</v>
      </c>
    </row>
    <row r="669" spans="2:9" x14ac:dyDescent="0.2">
      <c r="B669" s="282"/>
      <c r="C669" s="499" t="s">
        <v>1565</v>
      </c>
      <c r="D669" s="284">
        <v>12</v>
      </c>
      <c r="E669" s="501">
        <v>26393.3</v>
      </c>
      <c r="F669" s="285">
        <v>24393.5</v>
      </c>
      <c r="G669" s="286">
        <v>92.67</v>
      </c>
      <c r="H669" s="287">
        <v>13.349399999999999</v>
      </c>
      <c r="I669" s="287">
        <v>13.2415</v>
      </c>
    </row>
    <row r="670" spans="2:9" x14ac:dyDescent="0.2">
      <c r="B670" s="282"/>
      <c r="C670" s="499" t="s">
        <v>1566</v>
      </c>
      <c r="D670" s="284">
        <v>13</v>
      </c>
      <c r="E670" s="501" t="s">
        <v>431</v>
      </c>
      <c r="F670" s="285" t="s">
        <v>431</v>
      </c>
      <c r="G670" s="286" t="s">
        <v>431</v>
      </c>
      <c r="H670" s="287" t="s">
        <v>431</v>
      </c>
      <c r="I670" s="287" t="s">
        <v>431</v>
      </c>
    </row>
    <row r="671" spans="2:9" x14ac:dyDescent="0.2">
      <c r="B671" s="282"/>
      <c r="C671" s="499"/>
      <c r="D671" s="284"/>
      <c r="E671" s="501"/>
      <c r="F671" s="285"/>
      <c r="G671" s="286"/>
      <c r="H671" s="287"/>
      <c r="I671" s="287"/>
    </row>
    <row r="672" spans="2:9" x14ac:dyDescent="0.2">
      <c r="B672" s="283" t="s">
        <v>1569</v>
      </c>
      <c r="C672" s="499" t="s">
        <v>1563</v>
      </c>
      <c r="D672" s="284">
        <v>11.25</v>
      </c>
      <c r="E672" s="501">
        <v>116812</v>
      </c>
      <c r="F672" s="285">
        <v>91299.1</v>
      </c>
      <c r="G672" s="286">
        <v>96.83</v>
      </c>
      <c r="H672" s="287">
        <v>12.593400000000001</v>
      </c>
      <c r="I672" s="287">
        <v>12.539300000000001</v>
      </c>
    </row>
    <row r="673" spans="2:9" x14ac:dyDescent="0.2">
      <c r="B673" s="282"/>
      <c r="C673" s="499" t="s">
        <v>1564</v>
      </c>
      <c r="D673" s="284">
        <v>11.5</v>
      </c>
      <c r="E673" s="501">
        <v>29421.1</v>
      </c>
      <c r="F673" s="285">
        <v>25400.3</v>
      </c>
      <c r="G673" s="286">
        <v>94.72</v>
      </c>
      <c r="H673" s="287">
        <v>12.9909</v>
      </c>
      <c r="I673" s="287">
        <v>12.9476</v>
      </c>
    </row>
    <row r="674" spans="2:9" x14ac:dyDescent="0.2">
      <c r="B674" s="282"/>
      <c r="C674" s="499" t="s">
        <v>1565</v>
      </c>
      <c r="D674" s="284">
        <v>12</v>
      </c>
      <c r="E674" s="501">
        <v>52343.4</v>
      </c>
      <c r="F674" s="285">
        <v>38233.199999999997</v>
      </c>
      <c r="G674" s="286">
        <v>92.12</v>
      </c>
      <c r="H674" s="287">
        <v>13.4598</v>
      </c>
      <c r="I674" s="287">
        <v>13.412800000000001</v>
      </c>
    </row>
    <row r="675" spans="2:9" x14ac:dyDescent="0.2">
      <c r="B675" s="282"/>
      <c r="C675" s="499" t="s">
        <v>1566</v>
      </c>
      <c r="D675" s="284">
        <v>13</v>
      </c>
      <c r="E675" s="501">
        <v>5500</v>
      </c>
      <c r="F675" s="285">
        <v>5500</v>
      </c>
      <c r="G675" s="286">
        <v>96.1</v>
      </c>
      <c r="H675" s="287">
        <v>13.5905</v>
      </c>
      <c r="I675" s="287">
        <v>13.5905</v>
      </c>
    </row>
    <row r="676" spans="2:9" x14ac:dyDescent="0.2">
      <c r="B676" s="282"/>
      <c r="C676" s="499"/>
      <c r="D676" s="284"/>
      <c r="E676" s="501"/>
      <c r="F676" s="285"/>
      <c r="G676" s="286"/>
      <c r="H676" s="287"/>
      <c r="I676" s="287"/>
    </row>
    <row r="677" spans="2:9" x14ac:dyDescent="0.2">
      <c r="B677" s="283" t="s">
        <v>1570</v>
      </c>
      <c r="C677" s="499" t="s">
        <v>1563</v>
      </c>
      <c r="D677" s="284">
        <v>11.25</v>
      </c>
      <c r="E677" s="501">
        <v>251289.2</v>
      </c>
      <c r="F677" s="285">
        <v>22118.2</v>
      </c>
      <c r="G677" s="286">
        <v>97.18</v>
      </c>
      <c r="H677" s="287">
        <v>12.4803</v>
      </c>
      <c r="I677" s="287">
        <v>12.374700000000001</v>
      </c>
    </row>
    <row r="678" spans="2:9" x14ac:dyDescent="0.2">
      <c r="B678" s="282"/>
      <c r="C678" s="499" t="s">
        <v>1564</v>
      </c>
      <c r="D678" s="284">
        <v>11.5</v>
      </c>
      <c r="E678" s="501">
        <v>52378.5</v>
      </c>
      <c r="F678" s="285">
        <v>23031.9</v>
      </c>
      <c r="G678" s="286">
        <v>94.85</v>
      </c>
      <c r="H678" s="287">
        <v>12.977</v>
      </c>
      <c r="I678" s="287">
        <v>12.964600000000001</v>
      </c>
    </row>
    <row r="679" spans="2:9" x14ac:dyDescent="0.2">
      <c r="B679" s="282"/>
      <c r="C679" s="499" t="s">
        <v>1565</v>
      </c>
      <c r="D679" s="284">
        <v>12</v>
      </c>
      <c r="E679" s="501">
        <v>31271.1</v>
      </c>
      <c r="F679" s="285">
        <v>12117.8</v>
      </c>
      <c r="G679" s="286">
        <v>92.21</v>
      </c>
      <c r="H679" s="287">
        <v>13.449400000000001</v>
      </c>
      <c r="I679" s="287">
        <v>13.4392</v>
      </c>
    </row>
    <row r="680" spans="2:9" x14ac:dyDescent="0.2">
      <c r="B680" s="282"/>
      <c r="C680" s="499" t="s">
        <v>1566</v>
      </c>
      <c r="D680" s="284">
        <v>13</v>
      </c>
      <c r="E680" s="501" t="s">
        <v>431</v>
      </c>
      <c r="F680" s="285" t="s">
        <v>431</v>
      </c>
      <c r="G680" s="286" t="s">
        <v>431</v>
      </c>
      <c r="H680" s="287" t="s">
        <v>431</v>
      </c>
      <c r="I680" s="287" t="s">
        <v>431</v>
      </c>
    </row>
    <row r="681" spans="2:9" x14ac:dyDescent="0.2">
      <c r="B681" s="282"/>
      <c r="C681" s="499"/>
      <c r="D681" s="284"/>
      <c r="E681" s="501"/>
      <c r="F681" s="285"/>
      <c r="G681" s="286"/>
      <c r="H681" s="287"/>
      <c r="I681" s="287"/>
    </row>
    <row r="682" spans="2:9" x14ac:dyDescent="0.2">
      <c r="B682" s="283" t="s">
        <v>1571</v>
      </c>
      <c r="C682" s="499" t="s">
        <v>1563</v>
      </c>
      <c r="D682" s="284">
        <v>11.25</v>
      </c>
      <c r="E682" s="501">
        <v>74658.399999999994</v>
      </c>
      <c r="F682" s="285">
        <v>70025.399999999994</v>
      </c>
      <c r="G682" s="286">
        <v>100.76</v>
      </c>
      <c r="H682" s="287">
        <v>10.8986</v>
      </c>
      <c r="I682" s="287">
        <v>10.394399999999999</v>
      </c>
    </row>
    <row r="683" spans="2:9" x14ac:dyDescent="0.2">
      <c r="B683" s="282"/>
      <c r="C683" s="499" t="s">
        <v>1564</v>
      </c>
      <c r="D683" s="284">
        <v>11.5</v>
      </c>
      <c r="E683" s="501">
        <v>26942.5</v>
      </c>
      <c r="F683" s="285">
        <v>26502</v>
      </c>
      <c r="G683" s="286">
        <v>101.39</v>
      </c>
      <c r="H683" s="287">
        <v>11.100300000000001</v>
      </c>
      <c r="I683" s="287">
        <v>10.687799999999999</v>
      </c>
    </row>
    <row r="684" spans="2:9" x14ac:dyDescent="0.2">
      <c r="B684" s="282"/>
      <c r="C684" s="499" t="s">
        <v>1565</v>
      </c>
      <c r="D684" s="284">
        <v>12</v>
      </c>
      <c r="E684" s="501">
        <v>52664</v>
      </c>
      <c r="F684" s="285">
        <v>48191.3</v>
      </c>
      <c r="G684" s="286">
        <v>99.97</v>
      </c>
      <c r="H684" s="287">
        <v>11.9986</v>
      </c>
      <c r="I684" s="287">
        <v>11.6592</v>
      </c>
    </row>
    <row r="685" spans="2:9" x14ac:dyDescent="0.2">
      <c r="B685" s="282"/>
      <c r="C685" s="499" t="s">
        <v>1566</v>
      </c>
      <c r="D685" s="284">
        <v>13</v>
      </c>
      <c r="E685" s="501">
        <v>500</v>
      </c>
      <c r="F685" s="285" t="s">
        <v>431</v>
      </c>
      <c r="G685" s="286" t="s">
        <v>431</v>
      </c>
      <c r="H685" s="287" t="s">
        <v>431</v>
      </c>
      <c r="I685" s="287" t="s">
        <v>431</v>
      </c>
    </row>
    <row r="686" spans="2:9" x14ac:dyDescent="0.2">
      <c r="B686" s="282"/>
      <c r="C686" s="499"/>
      <c r="D686" s="284"/>
      <c r="E686" s="501"/>
      <c r="F686" s="285"/>
      <c r="G686" s="286"/>
      <c r="H686" s="287"/>
      <c r="I686" s="287"/>
    </row>
    <row r="687" spans="2:9" x14ac:dyDescent="0.2">
      <c r="B687" s="282" t="s">
        <v>1748</v>
      </c>
      <c r="C687" s="499" t="s">
        <v>1563</v>
      </c>
      <c r="D687" s="284">
        <v>11.25</v>
      </c>
      <c r="E687" s="501">
        <v>157060.29999999999</v>
      </c>
      <c r="F687" s="285">
        <v>91151</v>
      </c>
      <c r="G687" s="286">
        <v>101.42</v>
      </c>
      <c r="H687" s="287">
        <v>10.597899999999999</v>
      </c>
      <c r="I687" s="287">
        <v>10.4001</v>
      </c>
    </row>
    <row r="688" spans="2:9" x14ac:dyDescent="0.2">
      <c r="B688" s="282"/>
      <c r="C688" s="499" t="s">
        <v>1564</v>
      </c>
      <c r="D688" s="284">
        <v>11.5</v>
      </c>
      <c r="E688" s="501">
        <v>66147.8</v>
      </c>
      <c r="F688" s="285">
        <v>25193.9</v>
      </c>
      <c r="G688" s="286">
        <v>102.46</v>
      </c>
      <c r="H688" s="287">
        <v>10.7994</v>
      </c>
      <c r="I688" s="287">
        <v>10.7461</v>
      </c>
    </row>
    <row r="689" spans="2:9" x14ac:dyDescent="0.2">
      <c r="B689" s="282"/>
      <c r="C689" s="499" t="s">
        <v>1565</v>
      </c>
      <c r="D689" s="284">
        <v>12</v>
      </c>
      <c r="E689" s="501">
        <v>108924.2</v>
      </c>
      <c r="F689" s="285">
        <v>35925</v>
      </c>
      <c r="G689" s="286">
        <v>101.65</v>
      </c>
      <c r="H689" s="287">
        <v>11.7049</v>
      </c>
      <c r="I689" s="287">
        <v>11.6081</v>
      </c>
    </row>
    <row r="690" spans="2:9" x14ac:dyDescent="0.2">
      <c r="B690" s="282"/>
      <c r="C690" s="499" t="s">
        <v>1566</v>
      </c>
      <c r="D690" s="284">
        <v>13</v>
      </c>
      <c r="E690" s="501">
        <v>250</v>
      </c>
      <c r="F690" s="285" t="s">
        <v>431</v>
      </c>
      <c r="G690" s="286" t="s">
        <v>431</v>
      </c>
      <c r="H690" s="287" t="s">
        <v>431</v>
      </c>
      <c r="I690" s="287" t="s">
        <v>431</v>
      </c>
    </row>
    <row r="691" spans="2:9" x14ac:dyDescent="0.2">
      <c r="B691" s="282"/>
      <c r="C691" s="499"/>
      <c r="D691" s="284"/>
      <c r="E691" s="501"/>
      <c r="F691" s="285"/>
      <c r="G691" s="286"/>
      <c r="H691" s="287"/>
      <c r="I691" s="287"/>
    </row>
    <row r="692" spans="2:9" x14ac:dyDescent="0.2">
      <c r="B692" s="282" t="s">
        <v>1749</v>
      </c>
      <c r="C692" s="499" t="s">
        <v>1563</v>
      </c>
      <c r="D692" s="284">
        <v>11.25</v>
      </c>
      <c r="E692" s="501">
        <v>124514</v>
      </c>
      <c r="F692" s="285">
        <v>7015.1</v>
      </c>
      <c r="G692" s="286">
        <v>105.12</v>
      </c>
      <c r="H692" s="287">
        <v>8.8895</v>
      </c>
      <c r="I692" s="287">
        <v>8.8765999999999998</v>
      </c>
    </row>
    <row r="693" spans="2:9" x14ac:dyDescent="0.2">
      <c r="B693" s="282"/>
      <c r="C693" s="499" t="s">
        <v>1564</v>
      </c>
      <c r="D693" s="284">
        <v>11.5</v>
      </c>
      <c r="E693" s="501">
        <v>71084</v>
      </c>
      <c r="F693" s="285">
        <v>65702.8</v>
      </c>
      <c r="G693" s="286">
        <v>106.22</v>
      </c>
      <c r="H693" s="287">
        <v>9.7469000000000001</v>
      </c>
      <c r="I693" s="287">
        <v>9.4031000000000002</v>
      </c>
    </row>
    <row r="694" spans="2:9" x14ac:dyDescent="0.2">
      <c r="B694" s="282"/>
      <c r="C694" s="499" t="s">
        <v>1565</v>
      </c>
      <c r="D694" s="284">
        <v>12</v>
      </c>
      <c r="E694" s="501">
        <v>75219.3</v>
      </c>
      <c r="F694" s="285">
        <v>3800.1</v>
      </c>
      <c r="G694" s="286">
        <v>111.99</v>
      </c>
      <c r="H694" s="287">
        <v>10.0093</v>
      </c>
      <c r="I694" s="287">
        <v>10.007400000000001</v>
      </c>
    </row>
    <row r="695" spans="2:9" x14ac:dyDescent="0.2">
      <c r="B695" s="282"/>
      <c r="C695" s="499" t="s">
        <v>1566</v>
      </c>
      <c r="D695" s="284">
        <v>13</v>
      </c>
      <c r="E695" s="501">
        <v>500</v>
      </c>
      <c r="F695" s="285">
        <v>500</v>
      </c>
      <c r="G695" s="286">
        <v>115.08</v>
      </c>
      <c r="H695" s="287">
        <v>10.999499999999999</v>
      </c>
      <c r="I695" s="287">
        <v>10.999499999999999</v>
      </c>
    </row>
    <row r="696" spans="2:9" x14ac:dyDescent="0.2">
      <c r="B696" s="282"/>
      <c r="C696" s="499"/>
      <c r="D696" s="284"/>
      <c r="E696" s="501"/>
      <c r="F696" s="285"/>
      <c r="G696" s="286"/>
      <c r="H696" s="287"/>
      <c r="I696" s="287"/>
    </row>
    <row r="697" spans="2:9" x14ac:dyDescent="0.2">
      <c r="B697" s="282" t="s">
        <v>1750</v>
      </c>
      <c r="C697" s="499" t="s">
        <v>1563</v>
      </c>
      <c r="D697" s="284">
        <v>11.25</v>
      </c>
      <c r="E697" s="501">
        <v>64399</v>
      </c>
      <c r="F697" s="285">
        <v>15573.7</v>
      </c>
      <c r="G697" s="286">
        <v>105.82</v>
      </c>
      <c r="H697" s="287">
        <v>8.4979999999999993</v>
      </c>
      <c r="I697" s="287">
        <v>8.4972999999999992</v>
      </c>
    </row>
    <row r="698" spans="2:9" x14ac:dyDescent="0.2">
      <c r="B698" s="282"/>
      <c r="C698" s="499" t="s">
        <v>1564</v>
      </c>
      <c r="D698" s="284">
        <v>11.5</v>
      </c>
      <c r="E698" s="501">
        <v>138715.70000000001</v>
      </c>
      <c r="F698" s="285">
        <v>36898.699999999997</v>
      </c>
      <c r="G698" s="286">
        <v>108.35</v>
      </c>
      <c r="H698" s="287">
        <v>9.1417999999999999</v>
      </c>
      <c r="I698" s="287">
        <v>9.0713000000000008</v>
      </c>
    </row>
    <row r="699" spans="2:9" x14ac:dyDescent="0.2">
      <c r="B699" s="282"/>
      <c r="C699" s="499" t="s">
        <v>1565</v>
      </c>
      <c r="D699" s="284">
        <v>12</v>
      </c>
      <c r="E699" s="501">
        <v>37222</v>
      </c>
      <c r="F699" s="285">
        <v>13939</v>
      </c>
      <c r="G699" s="286">
        <v>113.28</v>
      </c>
      <c r="H699" s="287">
        <v>9.8003</v>
      </c>
      <c r="I699" s="287">
        <v>9.7596000000000007</v>
      </c>
    </row>
    <row r="700" spans="2:9" x14ac:dyDescent="0.2">
      <c r="B700" s="282"/>
      <c r="C700" s="499" t="s">
        <v>1566</v>
      </c>
      <c r="D700" s="284">
        <v>13</v>
      </c>
      <c r="E700" s="501" t="s">
        <v>431</v>
      </c>
      <c r="F700" s="285" t="s">
        <v>431</v>
      </c>
      <c r="G700" s="286" t="s">
        <v>431</v>
      </c>
      <c r="H700" s="287" t="s">
        <v>431</v>
      </c>
      <c r="I700" s="287" t="s">
        <v>431</v>
      </c>
    </row>
    <row r="701" spans="2:9" x14ac:dyDescent="0.2">
      <c r="B701" s="282"/>
      <c r="C701" s="499"/>
      <c r="D701" s="284"/>
      <c r="E701" s="501"/>
      <c r="F701" s="285"/>
      <c r="G701" s="286"/>
      <c r="H701" s="287"/>
      <c r="I701" s="287"/>
    </row>
    <row r="702" spans="2:9" x14ac:dyDescent="0.2">
      <c r="B702" s="282" t="s">
        <v>1751</v>
      </c>
      <c r="C702" s="499" t="s">
        <v>1563</v>
      </c>
      <c r="D702" s="284">
        <v>8.75</v>
      </c>
      <c r="E702" s="501">
        <v>40621.9</v>
      </c>
      <c r="F702" s="285">
        <v>20471.900000000001</v>
      </c>
      <c r="G702" s="286">
        <v>101.2</v>
      </c>
      <c r="H702" s="287">
        <v>8.2899999999999991</v>
      </c>
      <c r="I702" s="287">
        <v>8.1870999999999992</v>
      </c>
    </row>
    <row r="703" spans="2:9" x14ac:dyDescent="0.2">
      <c r="B703" s="282"/>
      <c r="C703" s="499" t="s">
        <v>1564</v>
      </c>
      <c r="D703" s="284">
        <v>9.25</v>
      </c>
      <c r="E703" s="501">
        <v>34173</v>
      </c>
      <c r="F703" s="285">
        <v>16273</v>
      </c>
      <c r="G703" s="286">
        <v>102</v>
      </c>
      <c r="H703" s="287">
        <v>8.7476000000000003</v>
      </c>
      <c r="I703" s="287">
        <v>8.6598000000000006</v>
      </c>
    </row>
    <row r="704" spans="2:9" x14ac:dyDescent="0.2">
      <c r="B704" s="282"/>
      <c r="C704" s="499" t="s">
        <v>1565</v>
      </c>
      <c r="D704" s="284">
        <v>9.75</v>
      </c>
      <c r="E704" s="501">
        <v>22879.599999999999</v>
      </c>
      <c r="F704" s="285">
        <v>12129.6</v>
      </c>
      <c r="G704" s="286">
        <v>101.59</v>
      </c>
      <c r="H704" s="287">
        <v>9.5001999999999995</v>
      </c>
      <c r="I704" s="287">
        <v>9.4215999999999998</v>
      </c>
    </row>
    <row r="705" spans="2:9" x14ac:dyDescent="0.2">
      <c r="B705" s="282"/>
      <c r="C705" s="499" t="s">
        <v>1566</v>
      </c>
      <c r="D705" s="284">
        <v>10.75</v>
      </c>
      <c r="E705" s="501" t="s">
        <v>431</v>
      </c>
      <c r="F705" s="285" t="s">
        <v>431</v>
      </c>
      <c r="G705" s="286" t="s">
        <v>431</v>
      </c>
      <c r="H705" s="287" t="s">
        <v>431</v>
      </c>
      <c r="I705" s="287" t="s">
        <v>431</v>
      </c>
    </row>
    <row r="706" spans="2:9" x14ac:dyDescent="0.2">
      <c r="B706" s="282"/>
      <c r="C706" s="499"/>
      <c r="D706" s="284"/>
      <c r="E706" s="501"/>
      <c r="F706" s="285"/>
      <c r="G706" s="286"/>
      <c r="H706" s="287"/>
      <c r="I706" s="287"/>
    </row>
    <row r="707" spans="2:9" x14ac:dyDescent="0.2">
      <c r="B707" s="282" t="s">
        <v>1752</v>
      </c>
      <c r="C707" s="499" t="s">
        <v>1563</v>
      </c>
      <c r="D707" s="284">
        <v>8.75</v>
      </c>
      <c r="E707" s="501">
        <v>76893.7</v>
      </c>
      <c r="F707" s="285">
        <v>31108.799999999999</v>
      </c>
      <c r="G707" s="286">
        <v>102.3</v>
      </c>
      <c r="H707" s="287">
        <v>7.8502000000000001</v>
      </c>
      <c r="I707" s="287">
        <v>7.7598000000000003</v>
      </c>
    </row>
    <row r="708" spans="2:9" x14ac:dyDescent="0.2">
      <c r="B708" s="282"/>
      <c r="C708" s="499" t="s">
        <v>1564</v>
      </c>
      <c r="D708" s="284">
        <v>9.25</v>
      </c>
      <c r="E708" s="501">
        <v>52464</v>
      </c>
      <c r="F708" s="285">
        <v>6871.5</v>
      </c>
      <c r="G708" s="286">
        <v>103.27</v>
      </c>
      <c r="H708" s="287">
        <v>8.4219000000000008</v>
      </c>
      <c r="I708" s="287">
        <v>8.3698999999999995</v>
      </c>
    </row>
    <row r="709" spans="2:9" x14ac:dyDescent="0.2">
      <c r="B709" s="282"/>
      <c r="C709" s="499" t="s">
        <v>1565</v>
      </c>
      <c r="D709" s="284">
        <v>9.75</v>
      </c>
      <c r="E709" s="501">
        <v>21446</v>
      </c>
      <c r="F709" s="285">
        <v>4856.5</v>
      </c>
      <c r="G709" s="286">
        <v>102.6</v>
      </c>
      <c r="H709" s="287">
        <v>9.3401999999999994</v>
      </c>
      <c r="I709" s="287">
        <v>9.3086000000000002</v>
      </c>
    </row>
    <row r="710" spans="2:9" x14ac:dyDescent="0.2">
      <c r="B710" s="282"/>
      <c r="C710" s="499" t="s">
        <v>1566</v>
      </c>
      <c r="D710" s="284">
        <v>10.75</v>
      </c>
      <c r="E710" s="501" t="s">
        <v>431</v>
      </c>
      <c r="F710" s="285" t="s">
        <v>431</v>
      </c>
      <c r="G710" s="286" t="s">
        <v>431</v>
      </c>
      <c r="H710" s="287" t="s">
        <v>431</v>
      </c>
      <c r="I710" s="287" t="s">
        <v>431</v>
      </c>
    </row>
    <row r="711" spans="2:9" x14ac:dyDescent="0.2">
      <c r="B711" s="282"/>
      <c r="C711" s="499"/>
      <c r="D711" s="284"/>
      <c r="E711" s="501"/>
      <c r="F711" s="285"/>
      <c r="G711" s="286"/>
      <c r="H711" s="287"/>
      <c r="I711" s="287"/>
    </row>
    <row r="712" spans="2:9" x14ac:dyDescent="0.2">
      <c r="B712" s="282"/>
      <c r="C712" s="499"/>
      <c r="D712" s="284"/>
      <c r="E712" s="501"/>
      <c r="F712" s="285"/>
      <c r="G712" s="286"/>
      <c r="H712" s="287"/>
      <c r="I712" s="287"/>
    </row>
    <row r="713" spans="2:9" x14ac:dyDescent="0.2">
      <c r="B713" s="282" t="s">
        <v>1753</v>
      </c>
      <c r="C713" s="499" t="s">
        <v>1563</v>
      </c>
      <c r="D713" s="284">
        <v>8.75</v>
      </c>
      <c r="E713" s="501">
        <v>44330</v>
      </c>
      <c r="F713" s="285">
        <v>26080</v>
      </c>
      <c r="G713" s="286">
        <v>103</v>
      </c>
      <c r="H713" s="287">
        <v>7.5526999999999997</v>
      </c>
      <c r="I713" s="287">
        <v>7.3650000000000002</v>
      </c>
    </row>
    <row r="714" spans="2:9" x14ac:dyDescent="0.2">
      <c r="B714" s="282"/>
      <c r="C714" s="499" t="s">
        <v>1564</v>
      </c>
      <c r="D714" s="284">
        <v>9.25</v>
      </c>
      <c r="E714" s="501">
        <v>46014</v>
      </c>
      <c r="F714" s="285">
        <v>18664</v>
      </c>
      <c r="G714" s="286">
        <v>104.5</v>
      </c>
      <c r="H714" s="287">
        <v>8.1041000000000007</v>
      </c>
      <c r="I714" s="287">
        <v>8.0111000000000008</v>
      </c>
    </row>
    <row r="715" spans="2:9" x14ac:dyDescent="0.2">
      <c r="B715" s="282"/>
      <c r="C715" s="499" t="s">
        <v>1565</v>
      </c>
      <c r="D715" s="284">
        <v>9.75</v>
      </c>
      <c r="E715" s="501">
        <v>21966</v>
      </c>
      <c r="F715" s="285">
        <v>16028.5</v>
      </c>
      <c r="G715" s="286">
        <v>103.16</v>
      </c>
      <c r="H715" s="287">
        <v>9.2505000000000006</v>
      </c>
      <c r="I715" s="287">
        <v>9.1369000000000007</v>
      </c>
    </row>
    <row r="716" spans="2:9" x14ac:dyDescent="0.2">
      <c r="B716" s="282"/>
      <c r="C716" s="499" t="s">
        <v>1566</v>
      </c>
      <c r="D716" s="284">
        <v>10.75</v>
      </c>
      <c r="E716" s="501" t="s">
        <v>431</v>
      </c>
      <c r="F716" s="285" t="s">
        <v>431</v>
      </c>
      <c r="G716" s="286" t="s">
        <v>431</v>
      </c>
      <c r="H716" s="287" t="s">
        <v>431</v>
      </c>
      <c r="I716" s="287" t="s">
        <v>431</v>
      </c>
    </row>
    <row r="717" spans="2:9" x14ac:dyDescent="0.2">
      <c r="B717" s="282"/>
      <c r="C717" s="499"/>
      <c r="D717" s="284"/>
      <c r="E717" s="501"/>
      <c r="F717" s="285"/>
      <c r="G717" s="286"/>
      <c r="H717" s="287"/>
      <c r="I717" s="287"/>
    </row>
    <row r="718" spans="2:9" x14ac:dyDescent="0.2">
      <c r="B718" s="282" t="s">
        <v>1754</v>
      </c>
      <c r="C718" s="499" t="s">
        <v>1563</v>
      </c>
      <c r="D718" s="284">
        <v>8.75</v>
      </c>
      <c r="E718" s="501">
        <v>44487.5</v>
      </c>
      <c r="F718" s="285">
        <v>41487.5</v>
      </c>
      <c r="G718" s="286">
        <v>101.58</v>
      </c>
      <c r="H718" s="287">
        <v>8.0934000000000008</v>
      </c>
      <c r="I718" s="287">
        <v>7.8887999999999998</v>
      </c>
    </row>
    <row r="719" spans="2:9" x14ac:dyDescent="0.2">
      <c r="B719" s="282"/>
      <c r="C719" s="499" t="s">
        <v>1564</v>
      </c>
      <c r="D719" s="284">
        <v>9.25</v>
      </c>
      <c r="E719" s="501">
        <v>15198.5</v>
      </c>
      <c r="F719" s="285">
        <v>9198.5</v>
      </c>
      <c r="G719" s="286">
        <v>100.93</v>
      </c>
      <c r="H719" s="287">
        <v>8.9993999999999996</v>
      </c>
      <c r="I719" s="287">
        <v>8.8781999999999996</v>
      </c>
    </row>
    <row r="720" spans="2:9" x14ac:dyDescent="0.2">
      <c r="B720" s="282"/>
      <c r="C720" s="499" t="s">
        <v>1565</v>
      </c>
      <c r="D720" s="284">
        <v>9.75</v>
      </c>
      <c r="E720" s="501">
        <v>9851</v>
      </c>
      <c r="F720" s="285" t="s">
        <v>431</v>
      </c>
      <c r="G720" s="286" t="s">
        <v>431</v>
      </c>
      <c r="H720" s="287" t="s">
        <v>431</v>
      </c>
      <c r="I720" s="287" t="s">
        <v>431</v>
      </c>
    </row>
    <row r="721" spans="2:9" x14ac:dyDescent="0.2">
      <c r="B721" s="282"/>
      <c r="C721" s="499" t="s">
        <v>1566</v>
      </c>
      <c r="D721" s="284">
        <v>10.75</v>
      </c>
      <c r="E721" s="501" t="s">
        <v>431</v>
      </c>
      <c r="F721" s="285" t="s">
        <v>431</v>
      </c>
      <c r="G721" s="286" t="s">
        <v>431</v>
      </c>
      <c r="H721" s="287" t="s">
        <v>431</v>
      </c>
      <c r="I721" s="287" t="s">
        <v>431</v>
      </c>
    </row>
    <row r="722" spans="2:9" x14ac:dyDescent="0.2">
      <c r="B722" s="282"/>
      <c r="C722" s="499"/>
      <c r="D722" s="284"/>
      <c r="E722" s="501"/>
      <c r="F722" s="285"/>
      <c r="G722" s="286"/>
      <c r="H722" s="287"/>
      <c r="I722" s="287"/>
    </row>
    <row r="723" spans="2:9" x14ac:dyDescent="0.2">
      <c r="B723" s="282" t="s">
        <v>1755</v>
      </c>
      <c r="C723" s="499" t="s">
        <v>1563</v>
      </c>
      <c r="D723" s="284">
        <v>8.75</v>
      </c>
      <c r="E723" s="501">
        <v>98135.4</v>
      </c>
      <c r="F723" s="285">
        <v>40720.400000000001</v>
      </c>
      <c r="G723" s="286">
        <v>101.54</v>
      </c>
      <c r="H723" s="287">
        <v>8.0939999999999994</v>
      </c>
      <c r="I723" s="287">
        <v>8.0647000000000002</v>
      </c>
    </row>
    <row r="724" spans="2:9" x14ac:dyDescent="0.2">
      <c r="B724" s="282"/>
      <c r="C724" s="499" t="s">
        <v>1564</v>
      </c>
      <c r="D724" s="284">
        <v>9.25</v>
      </c>
      <c r="E724" s="501">
        <v>72335</v>
      </c>
      <c r="F724" s="285">
        <v>14885</v>
      </c>
      <c r="G724" s="286">
        <v>100.92</v>
      </c>
      <c r="H724" s="287">
        <v>8.9990000000000006</v>
      </c>
      <c r="I724" s="287">
        <v>8.9651999999999994</v>
      </c>
    </row>
    <row r="725" spans="2:9" x14ac:dyDescent="0.2">
      <c r="B725" s="282"/>
      <c r="C725" s="499" t="s">
        <v>1565</v>
      </c>
      <c r="D725" s="284">
        <v>9.75</v>
      </c>
      <c r="E725" s="501">
        <v>8900</v>
      </c>
      <c r="F725" s="285" t="s">
        <v>431</v>
      </c>
      <c r="G725" s="286" t="s">
        <v>431</v>
      </c>
      <c r="H725" s="287" t="s">
        <v>431</v>
      </c>
      <c r="I725" s="287" t="s">
        <v>431</v>
      </c>
    </row>
    <row r="726" spans="2:9" x14ac:dyDescent="0.2">
      <c r="B726" s="282"/>
      <c r="C726" s="499" t="s">
        <v>1566</v>
      </c>
      <c r="D726" s="284">
        <v>10.75</v>
      </c>
      <c r="E726" s="501" t="s">
        <v>431</v>
      </c>
      <c r="F726" s="285" t="s">
        <v>431</v>
      </c>
      <c r="G726" s="286" t="s">
        <v>431</v>
      </c>
      <c r="H726" s="287" t="s">
        <v>431</v>
      </c>
      <c r="I726" s="287" t="s">
        <v>431</v>
      </c>
    </row>
    <row r="727" spans="2:9" x14ac:dyDescent="0.2">
      <c r="B727" s="282"/>
      <c r="C727" s="499"/>
      <c r="D727" s="284"/>
      <c r="E727" s="501"/>
      <c r="F727" s="285"/>
      <c r="G727" s="286"/>
      <c r="H727" s="287"/>
      <c r="I727" s="287"/>
    </row>
    <row r="728" spans="2:9" x14ac:dyDescent="0.2">
      <c r="B728" s="282" t="s">
        <v>1756</v>
      </c>
      <c r="C728" s="499" t="s">
        <v>1563</v>
      </c>
      <c r="D728" s="284">
        <v>8.75</v>
      </c>
      <c r="E728" s="501">
        <v>218792.3</v>
      </c>
      <c r="F728" s="285">
        <v>50233.5</v>
      </c>
      <c r="G728" s="286">
        <v>102.67</v>
      </c>
      <c r="H728" s="287">
        <v>7.6003999999999996</v>
      </c>
      <c r="I728" s="287">
        <v>7.5397999999999996</v>
      </c>
    </row>
    <row r="729" spans="2:9" x14ac:dyDescent="0.2">
      <c r="B729" s="282"/>
      <c r="C729" s="499" t="s">
        <v>1564</v>
      </c>
      <c r="D729" s="284">
        <v>9.25</v>
      </c>
      <c r="E729" s="501">
        <v>123492</v>
      </c>
      <c r="F729" s="285">
        <v>16059.5</v>
      </c>
      <c r="G729" s="286">
        <v>102.73</v>
      </c>
      <c r="H729" s="287">
        <v>8.5181000000000004</v>
      </c>
      <c r="I729" s="287">
        <v>8.5084999999999997</v>
      </c>
    </row>
    <row r="730" spans="2:9" x14ac:dyDescent="0.2">
      <c r="B730" s="282"/>
      <c r="C730" s="499" t="s">
        <v>1565</v>
      </c>
      <c r="D730" s="284">
        <v>9.75</v>
      </c>
      <c r="E730" s="501">
        <v>28362.3</v>
      </c>
      <c r="F730" s="285">
        <v>3067.3</v>
      </c>
      <c r="G730" s="286">
        <v>102.16</v>
      </c>
      <c r="H730" s="287">
        <v>9.4007000000000005</v>
      </c>
      <c r="I730" s="287">
        <v>9.4007000000000005</v>
      </c>
    </row>
    <row r="731" spans="2:9" x14ac:dyDescent="0.2">
      <c r="B731" s="282"/>
      <c r="C731" s="499" t="s">
        <v>1566</v>
      </c>
      <c r="D731" s="284">
        <v>10.75</v>
      </c>
      <c r="E731" s="501" t="s">
        <v>431</v>
      </c>
      <c r="F731" s="285" t="s">
        <v>431</v>
      </c>
      <c r="G731" s="286" t="s">
        <v>431</v>
      </c>
      <c r="H731" s="287" t="s">
        <v>431</v>
      </c>
      <c r="I731" s="287" t="s">
        <v>431</v>
      </c>
    </row>
    <row r="732" spans="2:9" x14ac:dyDescent="0.2">
      <c r="B732" s="282"/>
      <c r="C732" s="499"/>
      <c r="D732" s="284"/>
      <c r="E732" s="501"/>
      <c r="F732" s="285"/>
      <c r="G732" s="286"/>
      <c r="H732" s="287"/>
      <c r="I732" s="287"/>
    </row>
    <row r="733" spans="2:9" x14ac:dyDescent="0.2">
      <c r="B733" s="282" t="s">
        <v>1822</v>
      </c>
      <c r="C733" s="499" t="s">
        <v>1563</v>
      </c>
      <c r="D733" s="284">
        <v>8.75</v>
      </c>
      <c r="E733" s="501">
        <v>152691.79999999999</v>
      </c>
      <c r="F733" s="285">
        <v>43661.3</v>
      </c>
      <c r="G733" s="286">
        <v>103.18</v>
      </c>
      <c r="H733" s="287">
        <v>7.3536000000000001</v>
      </c>
      <c r="I733" s="287">
        <v>7.3113999999999999</v>
      </c>
    </row>
    <row r="734" spans="2:9" x14ac:dyDescent="0.2">
      <c r="B734" s="282"/>
      <c r="C734" s="499" t="s">
        <v>1564</v>
      </c>
      <c r="D734" s="284">
        <v>9.25</v>
      </c>
      <c r="E734" s="501">
        <v>85284</v>
      </c>
      <c r="F734" s="285">
        <v>46084</v>
      </c>
      <c r="G734" s="286">
        <v>103.4</v>
      </c>
      <c r="H734" s="287">
        <v>8.3338000000000001</v>
      </c>
      <c r="I734" s="287">
        <v>8.2430000000000003</v>
      </c>
    </row>
    <row r="735" spans="2:9" x14ac:dyDescent="0.2">
      <c r="B735" s="282"/>
      <c r="C735" s="499" t="s">
        <v>1565</v>
      </c>
      <c r="D735" s="284">
        <v>9.75</v>
      </c>
      <c r="E735" s="501">
        <v>20247.5</v>
      </c>
      <c r="F735" s="285">
        <v>3572.5</v>
      </c>
      <c r="G735" s="286">
        <v>102.54</v>
      </c>
      <c r="H735" s="287">
        <v>9.3406000000000002</v>
      </c>
      <c r="I735" s="287">
        <v>9.3286999999999995</v>
      </c>
    </row>
    <row r="736" spans="2:9" x14ac:dyDescent="0.2">
      <c r="B736" s="282"/>
      <c r="C736" s="499" t="s">
        <v>1566</v>
      </c>
      <c r="D736" s="284">
        <v>10.75</v>
      </c>
      <c r="E736" s="501" t="s">
        <v>431</v>
      </c>
      <c r="F736" s="285" t="s">
        <v>431</v>
      </c>
      <c r="G736" s="286" t="s">
        <v>431</v>
      </c>
      <c r="H736" s="287" t="s">
        <v>431</v>
      </c>
      <c r="I736" s="287" t="s">
        <v>431</v>
      </c>
    </row>
    <row r="737" spans="2:16" x14ac:dyDescent="0.2">
      <c r="B737" s="282"/>
      <c r="C737" s="499"/>
      <c r="D737" s="284"/>
      <c r="E737" s="501"/>
      <c r="F737" s="285"/>
      <c r="G737" s="286"/>
      <c r="H737" s="287"/>
      <c r="I737" s="287"/>
    </row>
    <row r="738" spans="2:16" s="21" customFormat="1" x14ac:dyDescent="0.2">
      <c r="B738" s="282" t="s">
        <v>1897</v>
      </c>
      <c r="C738" s="499" t="s">
        <v>1563</v>
      </c>
      <c r="D738" s="284">
        <v>8.75</v>
      </c>
      <c r="E738" s="501">
        <v>89374</v>
      </c>
      <c r="F738" s="285">
        <v>40784</v>
      </c>
      <c r="G738" s="286">
        <v>103.45</v>
      </c>
      <c r="H738" s="287">
        <v>7.1966999999999999</v>
      </c>
      <c r="I738" s="287">
        <v>7.1551999999999998</v>
      </c>
    </row>
    <row r="739" spans="2:16" x14ac:dyDescent="0.2">
      <c r="B739" s="282"/>
      <c r="C739" s="499" t="s">
        <v>1564</v>
      </c>
      <c r="D739" s="284">
        <v>9.25</v>
      </c>
      <c r="E739" s="501">
        <v>104010.5</v>
      </c>
      <c r="F739" s="285">
        <v>54535.5</v>
      </c>
      <c r="G739" s="286">
        <v>103.93</v>
      </c>
      <c r="H739" s="287">
        <v>8.1805000000000003</v>
      </c>
      <c r="I739" s="287">
        <v>8.1560000000000006</v>
      </c>
    </row>
    <row r="740" spans="2:16" x14ac:dyDescent="0.2">
      <c r="B740" s="282"/>
      <c r="C740" s="499" t="s">
        <v>1565</v>
      </c>
      <c r="D740" s="284">
        <v>9.75</v>
      </c>
      <c r="E740" s="501">
        <v>6004.8</v>
      </c>
      <c r="F740" s="285">
        <v>1012</v>
      </c>
      <c r="G740" s="286">
        <v>103.23</v>
      </c>
      <c r="H740" s="287">
        <v>9.2299000000000007</v>
      </c>
      <c r="I740" s="287">
        <v>9.2299000000000007</v>
      </c>
    </row>
    <row r="741" spans="2:16" x14ac:dyDescent="0.2">
      <c r="B741" s="282"/>
      <c r="C741" s="499" t="s">
        <v>1566</v>
      </c>
      <c r="D741" s="284">
        <v>10.75</v>
      </c>
      <c r="E741" s="501" t="s">
        <v>431</v>
      </c>
      <c r="F741" s="285" t="s">
        <v>431</v>
      </c>
      <c r="G741" s="286" t="s">
        <v>431</v>
      </c>
      <c r="H741" s="287" t="s">
        <v>431</v>
      </c>
      <c r="I741" s="287" t="s">
        <v>431</v>
      </c>
    </row>
    <row r="742" spans="2:16" x14ac:dyDescent="0.2">
      <c r="B742" s="282"/>
      <c r="C742" s="499"/>
      <c r="D742" s="284"/>
      <c r="E742" s="501"/>
      <c r="F742" s="285"/>
      <c r="G742" s="286"/>
      <c r="H742" s="287"/>
      <c r="I742" s="287"/>
    </row>
    <row r="743" spans="2:16" x14ac:dyDescent="0.2">
      <c r="B743" s="282" t="s">
        <v>1898</v>
      </c>
      <c r="C743" s="499" t="s">
        <v>1563</v>
      </c>
      <c r="D743" s="284">
        <v>8.75</v>
      </c>
      <c r="E743" s="501">
        <v>69337.3</v>
      </c>
      <c r="F743" s="285">
        <v>38484.300000000003</v>
      </c>
      <c r="G743" s="286">
        <v>103.66</v>
      </c>
      <c r="H743" s="287">
        <v>7.0270000000000001</v>
      </c>
      <c r="I743" s="287">
        <v>6.9842000000000004</v>
      </c>
      <c r="K743" s="284"/>
      <c r="L743" s="501"/>
      <c r="M743" s="285"/>
      <c r="N743" s="286"/>
      <c r="O743" s="287"/>
      <c r="P743" s="287"/>
    </row>
    <row r="744" spans="2:16" x14ac:dyDescent="0.2">
      <c r="B744" s="282"/>
      <c r="C744" s="499" t="s">
        <v>1564</v>
      </c>
      <c r="D744" s="284">
        <v>9.25</v>
      </c>
      <c r="E744" s="501">
        <v>31392.6</v>
      </c>
      <c r="F744" s="285">
        <v>10067.6</v>
      </c>
      <c r="G744" s="286">
        <v>104.5</v>
      </c>
      <c r="H744" s="287">
        <v>7.9999000000000002</v>
      </c>
      <c r="I744" s="287">
        <v>7.9328000000000003</v>
      </c>
      <c r="K744" s="284"/>
      <c r="L744" s="501"/>
      <c r="M744" s="285"/>
      <c r="N744" s="286"/>
      <c r="O744" s="287"/>
      <c r="P744" s="287"/>
    </row>
    <row r="745" spans="2:16" x14ac:dyDescent="0.2">
      <c r="B745" s="282"/>
      <c r="C745" s="499" t="s">
        <v>1565</v>
      </c>
      <c r="D745" s="284">
        <v>9.75</v>
      </c>
      <c r="E745" s="501">
        <v>6590</v>
      </c>
      <c r="F745" s="285">
        <v>1740</v>
      </c>
      <c r="G745" s="286">
        <v>103.69</v>
      </c>
      <c r="H745" s="287">
        <v>9.1507000000000005</v>
      </c>
      <c r="I745" s="287">
        <v>9.1507000000000005</v>
      </c>
      <c r="K745" s="284"/>
      <c r="L745" s="501"/>
      <c r="M745" s="285"/>
      <c r="N745" s="286"/>
      <c r="O745" s="287"/>
      <c r="P745" s="287"/>
    </row>
    <row r="746" spans="2:16" x14ac:dyDescent="0.2">
      <c r="B746" s="282"/>
      <c r="C746" s="499" t="s">
        <v>1566</v>
      </c>
      <c r="D746" s="284">
        <v>10.75</v>
      </c>
      <c r="E746" s="501" t="s">
        <v>431</v>
      </c>
      <c r="F746" s="285" t="s">
        <v>431</v>
      </c>
      <c r="G746" s="286" t="s">
        <v>431</v>
      </c>
      <c r="H746" s="287" t="s">
        <v>431</v>
      </c>
      <c r="I746" s="287" t="s">
        <v>431</v>
      </c>
      <c r="K746" s="284"/>
      <c r="L746" s="501"/>
      <c r="M746" s="285"/>
      <c r="N746" s="286"/>
      <c r="O746" s="287"/>
      <c r="P746" s="287"/>
    </row>
    <row r="747" spans="2:16" x14ac:dyDescent="0.2">
      <c r="B747" s="282"/>
      <c r="C747" s="499"/>
      <c r="D747" s="284"/>
      <c r="E747" s="501"/>
      <c r="F747" s="285"/>
      <c r="G747" s="286"/>
      <c r="H747" s="287"/>
      <c r="I747" s="287"/>
    </row>
    <row r="748" spans="2:16" x14ac:dyDescent="0.2">
      <c r="B748" s="282" t="s">
        <v>1899</v>
      </c>
      <c r="C748" s="499" t="s">
        <v>1563</v>
      </c>
      <c r="D748" s="284">
        <v>8.75</v>
      </c>
      <c r="E748" s="501">
        <v>104601</v>
      </c>
      <c r="F748" s="285">
        <v>32297</v>
      </c>
      <c r="G748" s="286">
        <v>103.55</v>
      </c>
      <c r="H748" s="287">
        <v>7.0251000000000001</v>
      </c>
      <c r="I748" s="287">
        <v>6.9987000000000004</v>
      </c>
    </row>
    <row r="749" spans="2:16" x14ac:dyDescent="0.2">
      <c r="B749" s="282"/>
      <c r="C749" s="499" t="s">
        <v>1564</v>
      </c>
      <c r="D749" s="284">
        <v>9.25</v>
      </c>
      <c r="E749" s="501">
        <v>33840</v>
      </c>
      <c r="F749" s="285">
        <v>3167.5</v>
      </c>
      <c r="G749" s="286">
        <v>104.43</v>
      </c>
      <c r="H749" s="287">
        <v>7.9996999999999998</v>
      </c>
      <c r="I749" s="287">
        <v>7.9873000000000003</v>
      </c>
    </row>
    <row r="750" spans="2:16" x14ac:dyDescent="0.2">
      <c r="B750" s="282"/>
      <c r="C750" s="499" t="s">
        <v>1565</v>
      </c>
      <c r="D750" s="284">
        <v>9.75</v>
      </c>
      <c r="E750" s="501">
        <v>1869.5</v>
      </c>
      <c r="F750" s="285">
        <v>762.5</v>
      </c>
      <c r="G750" s="286">
        <v>103.98</v>
      </c>
      <c r="H750" s="287">
        <v>9.1011000000000006</v>
      </c>
      <c r="I750" s="287">
        <v>9.0995000000000008</v>
      </c>
    </row>
    <row r="751" spans="2:16" x14ac:dyDescent="0.2">
      <c r="B751" s="282"/>
      <c r="C751" s="499" t="s">
        <v>1566</v>
      </c>
      <c r="D751" s="284">
        <v>10.75</v>
      </c>
      <c r="E751" s="501" t="s">
        <v>431</v>
      </c>
      <c r="F751" s="285" t="s">
        <v>431</v>
      </c>
      <c r="G751" s="286" t="s">
        <v>431</v>
      </c>
      <c r="H751" s="287" t="s">
        <v>431</v>
      </c>
      <c r="I751" s="287" t="s">
        <v>431</v>
      </c>
    </row>
    <row r="752" spans="2:16" x14ac:dyDescent="0.2">
      <c r="B752" s="282"/>
      <c r="C752" s="499"/>
      <c r="D752" s="284"/>
      <c r="E752" s="501"/>
      <c r="F752" s="285"/>
      <c r="G752" s="286"/>
      <c r="H752" s="287"/>
      <c r="I752" s="287"/>
    </row>
    <row r="753" spans="2:9" x14ac:dyDescent="0.2">
      <c r="B753" s="282" t="s">
        <v>2969</v>
      </c>
      <c r="C753" s="499" t="s">
        <v>1563</v>
      </c>
      <c r="D753" s="284">
        <v>8.75</v>
      </c>
      <c r="E753" s="501">
        <v>172076.2</v>
      </c>
      <c r="F753" s="285">
        <v>67446.2</v>
      </c>
      <c r="G753" s="286">
        <v>103.55</v>
      </c>
      <c r="H753" s="287">
        <v>6.5002000000000004</v>
      </c>
      <c r="I753" s="287">
        <v>6.4744000000000002</v>
      </c>
    </row>
    <row r="754" spans="2:9" x14ac:dyDescent="0.2">
      <c r="B754" s="282"/>
      <c r="C754" s="499" t="s">
        <v>1564</v>
      </c>
      <c r="D754" s="284">
        <v>9.25</v>
      </c>
      <c r="E754" s="501">
        <v>131719.5</v>
      </c>
      <c r="F754" s="285">
        <v>56878.9</v>
      </c>
      <c r="G754" s="286">
        <v>104.45</v>
      </c>
      <c r="H754" s="287">
        <v>7.5484</v>
      </c>
      <c r="I754" s="287">
        <v>7.4638999999999998</v>
      </c>
    </row>
    <row r="755" spans="2:9" x14ac:dyDescent="0.2">
      <c r="B755" s="282"/>
      <c r="C755" s="499" t="s">
        <v>1565</v>
      </c>
      <c r="D755" s="284">
        <v>9.75</v>
      </c>
      <c r="E755" s="501">
        <v>34983.4</v>
      </c>
      <c r="F755" s="285">
        <v>1059.7</v>
      </c>
      <c r="G755" s="286">
        <v>105.96</v>
      </c>
      <c r="H755" s="287">
        <v>8.8508999999999993</v>
      </c>
      <c r="I755" s="287">
        <v>8.8508999999999993</v>
      </c>
    </row>
    <row r="756" spans="2:9" x14ac:dyDescent="0.2">
      <c r="B756" s="282"/>
      <c r="C756" s="499" t="s">
        <v>1566</v>
      </c>
      <c r="D756" s="284">
        <v>10.75</v>
      </c>
      <c r="E756" s="501" t="s">
        <v>431</v>
      </c>
      <c r="F756" s="285" t="s">
        <v>431</v>
      </c>
      <c r="G756" s="286" t="s">
        <v>431</v>
      </c>
      <c r="H756" s="287" t="s">
        <v>431</v>
      </c>
      <c r="I756" s="287" t="s">
        <v>431</v>
      </c>
    </row>
    <row r="757" spans="2:9" x14ac:dyDescent="0.2">
      <c r="B757" s="282"/>
      <c r="C757" s="499"/>
      <c r="D757" s="284"/>
      <c r="E757" s="501"/>
      <c r="F757" s="285"/>
      <c r="G757" s="286"/>
      <c r="H757" s="287"/>
      <c r="I757" s="287"/>
    </row>
    <row r="758" spans="2:9" x14ac:dyDescent="0.2">
      <c r="B758" s="282" t="s">
        <v>2970</v>
      </c>
      <c r="C758" s="499" t="s">
        <v>1563</v>
      </c>
      <c r="D758" s="284">
        <v>8.75</v>
      </c>
      <c r="E758" s="501">
        <v>103144.3</v>
      </c>
      <c r="F758" s="285">
        <v>58969.3</v>
      </c>
      <c r="G758" s="286">
        <v>104.61</v>
      </c>
      <c r="H758" s="287">
        <v>6.3468999999999998</v>
      </c>
      <c r="I758" s="287">
        <v>6.2948000000000004</v>
      </c>
    </row>
    <row r="759" spans="2:9" x14ac:dyDescent="0.2">
      <c r="B759" s="282"/>
      <c r="C759" s="499" t="s">
        <v>1564</v>
      </c>
      <c r="D759" s="284">
        <v>9.25</v>
      </c>
      <c r="E759" s="501">
        <v>109630.2</v>
      </c>
      <c r="F759" s="285">
        <v>73070.2</v>
      </c>
      <c r="G759" s="286">
        <v>107.68</v>
      </c>
      <c r="H759" s="287">
        <v>7.0491999999999999</v>
      </c>
      <c r="I759" s="287">
        <v>6.9679000000000002</v>
      </c>
    </row>
    <row r="760" spans="2:9" x14ac:dyDescent="0.2">
      <c r="B760" s="282"/>
      <c r="C760" s="499" t="s">
        <v>1565</v>
      </c>
      <c r="D760" s="284">
        <v>9.75</v>
      </c>
      <c r="E760" s="501">
        <v>32378.2</v>
      </c>
      <c r="F760" s="285">
        <v>9228.2000000000007</v>
      </c>
      <c r="G760" s="286">
        <v>109.44</v>
      </c>
      <c r="H760" s="287">
        <v>8.2505000000000006</v>
      </c>
      <c r="I760" s="287">
        <v>8.2494999999999994</v>
      </c>
    </row>
    <row r="761" spans="2:9" x14ac:dyDescent="0.2">
      <c r="B761" s="282"/>
      <c r="C761" s="499" t="s">
        <v>1566</v>
      </c>
      <c r="D761" s="284">
        <v>10.75</v>
      </c>
      <c r="E761" s="501" t="s">
        <v>431</v>
      </c>
      <c r="F761" s="285" t="s">
        <v>431</v>
      </c>
      <c r="G761" s="286" t="s">
        <v>431</v>
      </c>
      <c r="H761" s="287" t="s">
        <v>431</v>
      </c>
      <c r="I761" s="287" t="s">
        <v>431</v>
      </c>
    </row>
    <row r="762" spans="2:9" x14ac:dyDescent="0.2">
      <c r="B762" s="282"/>
      <c r="C762" s="499"/>
      <c r="D762" s="284"/>
      <c r="E762" s="501"/>
      <c r="F762" s="285"/>
      <c r="G762" s="286"/>
      <c r="H762" s="287"/>
      <c r="I762" s="287"/>
    </row>
    <row r="763" spans="2:9" x14ac:dyDescent="0.2">
      <c r="B763" s="282" t="s">
        <v>2971</v>
      </c>
      <c r="C763" s="499" t="s">
        <v>1563</v>
      </c>
      <c r="D763" s="284">
        <v>8.75</v>
      </c>
      <c r="E763" s="501">
        <v>74918.5</v>
      </c>
      <c r="F763" s="285">
        <v>35018.5</v>
      </c>
      <c r="G763" s="286">
        <v>104.52</v>
      </c>
      <c r="H763" s="287">
        <v>6.3204000000000002</v>
      </c>
      <c r="I763" s="287">
        <v>6.3124000000000002</v>
      </c>
    </row>
    <row r="764" spans="2:9" x14ac:dyDescent="0.2">
      <c r="B764" s="282"/>
      <c r="C764" s="499" t="s">
        <v>1564</v>
      </c>
      <c r="D764" s="284">
        <v>9.25</v>
      </c>
      <c r="E764" s="501">
        <v>120722.6</v>
      </c>
      <c r="F764" s="285">
        <v>63272.6</v>
      </c>
      <c r="G764" s="286">
        <v>107.75</v>
      </c>
      <c r="H764" s="287">
        <v>7</v>
      </c>
      <c r="I764" s="287">
        <v>6.9782999999999999</v>
      </c>
    </row>
    <row r="765" spans="2:9" x14ac:dyDescent="0.2">
      <c r="B765" s="282"/>
      <c r="C765" s="499" t="s">
        <v>1565</v>
      </c>
      <c r="D765" s="284">
        <v>9.75</v>
      </c>
      <c r="E765" s="501">
        <v>23422</v>
      </c>
      <c r="F765" s="285">
        <v>16886</v>
      </c>
      <c r="G765" s="286">
        <v>109.54</v>
      </c>
      <c r="H765" s="287">
        <v>8.2295999999999996</v>
      </c>
      <c r="I765" s="287">
        <v>8.2209000000000003</v>
      </c>
    </row>
    <row r="766" spans="2:9" x14ac:dyDescent="0.2">
      <c r="B766" s="282"/>
      <c r="C766" s="499" t="s">
        <v>1566</v>
      </c>
      <c r="D766" s="284">
        <v>10.75</v>
      </c>
      <c r="E766" s="501" t="s">
        <v>431</v>
      </c>
      <c r="F766" s="285" t="s">
        <v>431</v>
      </c>
      <c r="G766" s="286" t="s">
        <v>431</v>
      </c>
      <c r="H766" s="287" t="s">
        <v>431</v>
      </c>
      <c r="I766" s="287" t="s">
        <v>431</v>
      </c>
    </row>
    <row r="767" spans="2:9" x14ac:dyDescent="0.2">
      <c r="B767" s="282"/>
      <c r="C767" s="499"/>
      <c r="D767" s="284"/>
      <c r="E767" s="501"/>
      <c r="F767" s="285"/>
      <c r="G767" s="286"/>
      <c r="H767" s="287"/>
      <c r="I767" s="287"/>
    </row>
    <row r="768" spans="2:9" x14ac:dyDescent="0.2">
      <c r="B768" s="282" t="s">
        <v>2972</v>
      </c>
      <c r="C768" s="499" t="s">
        <v>1563</v>
      </c>
      <c r="D768" s="284">
        <v>7</v>
      </c>
      <c r="E768" s="501">
        <v>73950.5</v>
      </c>
      <c r="F768" s="285">
        <v>46150.5</v>
      </c>
      <c r="G768" s="286">
        <v>101.21</v>
      </c>
      <c r="H768" s="287">
        <v>6.5491999999999999</v>
      </c>
      <c r="I768" s="287">
        <v>6.4604999999999997</v>
      </c>
    </row>
    <row r="769" spans="2:9" x14ac:dyDescent="0.2">
      <c r="B769" s="282"/>
      <c r="C769" s="499" t="s">
        <v>1564</v>
      </c>
      <c r="D769" s="284">
        <v>7.75</v>
      </c>
      <c r="E769" s="501">
        <v>73915.100000000006</v>
      </c>
      <c r="F769" s="285">
        <v>59765.1</v>
      </c>
      <c r="G769" s="286">
        <v>103.12</v>
      </c>
      <c r="H769" s="287">
        <v>6.9996999999999998</v>
      </c>
      <c r="I769" s="287">
        <v>6.9028999999999998</v>
      </c>
    </row>
    <row r="770" spans="2:9" x14ac:dyDescent="0.2">
      <c r="B770" s="282"/>
      <c r="C770" s="499" t="s">
        <v>1565</v>
      </c>
      <c r="D770" s="284">
        <v>8.75</v>
      </c>
      <c r="E770" s="501">
        <v>48252.7</v>
      </c>
      <c r="F770" s="285">
        <v>28522.7</v>
      </c>
      <c r="G770" s="286">
        <v>103.84</v>
      </c>
      <c r="H770" s="287">
        <v>8.1804000000000006</v>
      </c>
      <c r="I770" s="287">
        <v>8.1001999999999992</v>
      </c>
    </row>
    <row r="771" spans="2:9" x14ac:dyDescent="0.2">
      <c r="B771" s="282"/>
      <c r="C771" s="499" t="s">
        <v>1566</v>
      </c>
      <c r="D771" s="284">
        <v>10.75</v>
      </c>
      <c r="E771" s="501" t="s">
        <v>431</v>
      </c>
      <c r="F771" s="285" t="s">
        <v>431</v>
      </c>
      <c r="G771" s="286" t="s">
        <v>431</v>
      </c>
      <c r="H771" s="287" t="s">
        <v>431</v>
      </c>
      <c r="I771" s="287" t="s">
        <v>431</v>
      </c>
    </row>
    <row r="772" spans="2:9" x14ac:dyDescent="0.2">
      <c r="B772" s="282"/>
      <c r="C772" s="499"/>
      <c r="D772" s="284"/>
      <c r="E772" s="501"/>
      <c r="F772" s="285"/>
      <c r="G772" s="286"/>
      <c r="H772" s="287"/>
      <c r="I772" s="287"/>
    </row>
    <row r="773" spans="2:9" x14ac:dyDescent="0.2">
      <c r="B773" s="282" t="s">
        <v>2973</v>
      </c>
      <c r="C773" s="499" t="s">
        <v>1563</v>
      </c>
      <c r="D773" s="284">
        <v>7</v>
      </c>
      <c r="E773" s="501">
        <v>44450</v>
      </c>
      <c r="F773" s="285" t="s">
        <v>431</v>
      </c>
      <c r="G773" s="286" t="s">
        <v>431</v>
      </c>
      <c r="H773" s="287" t="s">
        <v>431</v>
      </c>
      <c r="I773" s="287" t="s">
        <v>431</v>
      </c>
    </row>
    <row r="774" spans="2:9" x14ac:dyDescent="0.2">
      <c r="B774" s="282"/>
      <c r="C774" s="499" t="s">
        <v>1564</v>
      </c>
      <c r="D774" s="284">
        <v>7.75</v>
      </c>
      <c r="E774" s="501">
        <v>27150</v>
      </c>
      <c r="F774" s="285" t="s">
        <v>431</v>
      </c>
      <c r="G774" s="286" t="s">
        <v>431</v>
      </c>
      <c r="H774" s="287" t="s">
        <v>431</v>
      </c>
      <c r="I774" s="287" t="s">
        <v>431</v>
      </c>
    </row>
    <row r="775" spans="2:9" x14ac:dyDescent="0.2">
      <c r="B775" s="282"/>
      <c r="C775" s="499" t="s">
        <v>1565</v>
      </c>
      <c r="D775" s="284">
        <v>8.75</v>
      </c>
      <c r="E775" s="501">
        <v>11025</v>
      </c>
      <c r="F775" s="285" t="s">
        <v>431</v>
      </c>
      <c r="G775" s="286" t="s">
        <v>431</v>
      </c>
      <c r="H775" s="287" t="s">
        <v>431</v>
      </c>
      <c r="I775" s="287" t="s">
        <v>431</v>
      </c>
    </row>
    <row r="776" spans="2:9" x14ac:dyDescent="0.2">
      <c r="B776" s="282"/>
      <c r="C776" s="499" t="s">
        <v>1566</v>
      </c>
      <c r="D776" s="284">
        <v>10.75</v>
      </c>
      <c r="E776" s="501" t="s">
        <v>431</v>
      </c>
      <c r="F776" s="285" t="s">
        <v>431</v>
      </c>
      <c r="G776" s="286" t="s">
        <v>431</v>
      </c>
      <c r="H776" s="287" t="s">
        <v>431</v>
      </c>
      <c r="I776" s="287" t="s">
        <v>431</v>
      </c>
    </row>
    <row r="777" spans="2:9" x14ac:dyDescent="0.2">
      <c r="B777" s="282"/>
      <c r="C777" s="499"/>
      <c r="D777" s="284"/>
      <c r="E777" s="501"/>
      <c r="F777" s="285"/>
      <c r="G777" s="286"/>
      <c r="H777" s="287"/>
      <c r="I777" s="287"/>
    </row>
    <row r="778" spans="2:9" x14ac:dyDescent="0.2">
      <c r="B778" s="282" t="s">
        <v>2974</v>
      </c>
      <c r="C778" s="499" t="s">
        <v>1563</v>
      </c>
      <c r="D778" s="284">
        <v>7</v>
      </c>
      <c r="E778" s="501">
        <v>113796.5</v>
      </c>
      <c r="F778" s="285">
        <v>31046.5</v>
      </c>
      <c r="G778" s="286">
        <v>101.51</v>
      </c>
      <c r="H778" s="287">
        <v>6.4067999999999996</v>
      </c>
      <c r="I778" s="287">
        <v>6.3848000000000003</v>
      </c>
    </row>
    <row r="779" spans="2:9" x14ac:dyDescent="0.2">
      <c r="B779" s="282"/>
      <c r="C779" s="499" t="s">
        <v>1564</v>
      </c>
      <c r="D779" s="284">
        <v>7.75</v>
      </c>
      <c r="E779" s="501">
        <v>68675.5</v>
      </c>
      <c r="F779" s="285">
        <v>9775.5</v>
      </c>
      <c r="G779" s="286">
        <v>103.4</v>
      </c>
      <c r="H779" s="287">
        <v>6.9092000000000002</v>
      </c>
      <c r="I779" s="287">
        <v>6.8823999999999996</v>
      </c>
    </row>
    <row r="780" spans="2:9" x14ac:dyDescent="0.2">
      <c r="B780" s="282"/>
      <c r="C780" s="499" t="s">
        <v>1565</v>
      </c>
      <c r="D780" s="284">
        <v>8.75</v>
      </c>
      <c r="E780" s="501">
        <v>40451.5</v>
      </c>
      <c r="F780" s="285">
        <v>5376.5</v>
      </c>
      <c r="G780" s="286">
        <v>104.89</v>
      </c>
      <c r="H780" s="287">
        <v>8.0197000000000003</v>
      </c>
      <c r="I780" s="287">
        <v>7.9981</v>
      </c>
    </row>
    <row r="781" spans="2:9" x14ac:dyDescent="0.2">
      <c r="B781" s="282"/>
      <c r="C781" s="499" t="s">
        <v>1566</v>
      </c>
      <c r="D781" s="284">
        <v>10.75</v>
      </c>
      <c r="E781" s="501" t="s">
        <v>431</v>
      </c>
      <c r="F781" s="285" t="s">
        <v>431</v>
      </c>
      <c r="G781" s="286" t="s">
        <v>431</v>
      </c>
      <c r="H781" s="287" t="s">
        <v>431</v>
      </c>
      <c r="I781" s="287" t="s">
        <v>2975</v>
      </c>
    </row>
    <row r="782" spans="2:9" x14ac:dyDescent="0.2">
      <c r="B782" s="282"/>
      <c r="C782" s="499"/>
      <c r="D782" s="284"/>
      <c r="E782" s="501"/>
      <c r="F782" s="285"/>
      <c r="G782" s="286"/>
      <c r="H782" s="287"/>
      <c r="I782" s="287"/>
    </row>
    <row r="783" spans="2:9" x14ac:dyDescent="0.2">
      <c r="B783" s="282" t="s">
        <v>2976</v>
      </c>
      <c r="C783" s="499" t="s">
        <v>1563</v>
      </c>
      <c r="D783" s="284">
        <v>7</v>
      </c>
      <c r="E783" s="501">
        <v>152622.1</v>
      </c>
      <c r="F783" s="285">
        <v>88822.1</v>
      </c>
      <c r="G783" s="286">
        <v>101.98</v>
      </c>
      <c r="H783" s="287">
        <v>6.2058</v>
      </c>
      <c r="I783" s="287">
        <v>6.1444000000000001</v>
      </c>
    </row>
    <row r="784" spans="2:9" x14ac:dyDescent="0.2">
      <c r="B784" s="282"/>
      <c r="C784" s="499" t="s">
        <v>1564</v>
      </c>
      <c r="D784" s="284">
        <v>7.75</v>
      </c>
      <c r="E784" s="501">
        <v>133286</v>
      </c>
      <c r="F784" s="285">
        <v>74986</v>
      </c>
      <c r="G784" s="286">
        <v>104.2</v>
      </c>
      <c r="H784" s="287">
        <v>6.7028999999999996</v>
      </c>
      <c r="I784" s="287">
        <v>6.6364000000000001</v>
      </c>
    </row>
    <row r="785" spans="2:9" x14ac:dyDescent="0.2">
      <c r="B785" s="282"/>
      <c r="C785" s="499" t="s">
        <v>1565</v>
      </c>
      <c r="D785" s="284">
        <v>8.75</v>
      </c>
      <c r="E785" s="501">
        <v>97990.399999999994</v>
      </c>
      <c r="F785" s="285">
        <v>62565.4</v>
      </c>
      <c r="G785" s="286">
        <v>106.39</v>
      </c>
      <c r="H785" s="287">
        <v>7.8003</v>
      </c>
      <c r="I785" s="287">
        <v>7.7222</v>
      </c>
    </row>
    <row r="786" spans="2:9" x14ac:dyDescent="0.2">
      <c r="B786" s="282"/>
      <c r="C786" s="499" t="s">
        <v>1566</v>
      </c>
      <c r="D786" s="284">
        <v>10.75</v>
      </c>
      <c r="E786" s="501">
        <v>2500</v>
      </c>
      <c r="F786" s="285" t="s">
        <v>431</v>
      </c>
      <c r="G786" s="286" t="s">
        <v>431</v>
      </c>
      <c r="H786" s="287" t="s">
        <v>431</v>
      </c>
      <c r="I786" s="287" t="s">
        <v>431</v>
      </c>
    </row>
    <row r="787" spans="2:9" x14ac:dyDescent="0.2">
      <c r="B787" s="282"/>
      <c r="C787" s="499"/>
      <c r="D787" s="284"/>
      <c r="E787" s="501"/>
      <c r="F787" s="285"/>
      <c r="G787" s="286"/>
      <c r="H787" s="287"/>
      <c r="I787" s="287"/>
    </row>
    <row r="788" spans="2:9" x14ac:dyDescent="0.2">
      <c r="B788" s="282" t="s">
        <v>2977</v>
      </c>
      <c r="C788" s="499" t="s">
        <v>1563</v>
      </c>
      <c r="D788" s="284">
        <v>7</v>
      </c>
      <c r="E788" s="501">
        <v>319121.59999999998</v>
      </c>
      <c r="F788" s="285">
        <v>202566.6</v>
      </c>
      <c r="G788" s="286">
        <v>101.92</v>
      </c>
      <c r="H788" s="287">
        <v>6.2</v>
      </c>
      <c r="I788" s="287">
        <v>6.1839000000000004</v>
      </c>
    </row>
    <row r="789" spans="2:9" x14ac:dyDescent="0.2">
      <c r="B789" s="282"/>
      <c r="C789" s="499" t="s">
        <v>1564</v>
      </c>
      <c r="D789" s="284">
        <v>7.75</v>
      </c>
      <c r="E789" s="501">
        <v>3121.6</v>
      </c>
      <c r="F789" s="285">
        <v>3121.6</v>
      </c>
      <c r="G789" s="286">
        <v>104.12</v>
      </c>
      <c r="H789" s="287">
        <v>6.7016999999999998</v>
      </c>
      <c r="I789" s="287">
        <v>6.6872999999999996</v>
      </c>
    </row>
    <row r="790" spans="2:9" x14ac:dyDescent="0.2">
      <c r="B790" s="282"/>
      <c r="C790" s="499" t="s">
        <v>1565</v>
      </c>
      <c r="D790" s="284">
        <v>8.75</v>
      </c>
      <c r="E790" s="501">
        <v>3950</v>
      </c>
      <c r="F790" s="285">
        <v>3950</v>
      </c>
      <c r="G790" s="286">
        <v>106.34</v>
      </c>
      <c r="H790" s="287">
        <v>7.8005000000000004</v>
      </c>
      <c r="I790" s="287">
        <v>7.7591999999999999</v>
      </c>
    </row>
    <row r="791" spans="2:9" x14ac:dyDescent="0.2">
      <c r="B791" s="282"/>
      <c r="C791" s="499" t="s">
        <v>1566</v>
      </c>
      <c r="D791" s="284">
        <v>10.75</v>
      </c>
      <c r="E791" s="501" t="s">
        <v>431</v>
      </c>
      <c r="F791" s="285" t="s">
        <v>431</v>
      </c>
      <c r="G791" s="286" t="s">
        <v>431</v>
      </c>
      <c r="H791" s="287" t="s">
        <v>431</v>
      </c>
      <c r="I791" s="287" t="s">
        <v>431</v>
      </c>
    </row>
    <row r="792" spans="2:9" x14ac:dyDescent="0.2">
      <c r="B792" s="282"/>
      <c r="C792" s="499"/>
      <c r="D792" s="284"/>
      <c r="E792" s="501"/>
      <c r="F792" s="285"/>
      <c r="G792" s="286"/>
      <c r="H792" s="287"/>
      <c r="I792" s="287"/>
    </row>
    <row r="793" spans="2:9" x14ac:dyDescent="0.2">
      <c r="B793" s="282" t="s">
        <v>2978</v>
      </c>
      <c r="C793" s="499" t="s">
        <v>1563</v>
      </c>
      <c r="D793" s="284">
        <v>7</v>
      </c>
      <c r="E793" s="501">
        <v>169128.5</v>
      </c>
      <c r="F793" s="285">
        <v>117828.5</v>
      </c>
      <c r="G793" s="286">
        <v>101.88</v>
      </c>
      <c r="H793" s="287">
        <v>6.1970000000000001</v>
      </c>
      <c r="I793" s="287">
        <v>6.1859000000000002</v>
      </c>
    </row>
    <row r="794" spans="2:9" x14ac:dyDescent="0.2">
      <c r="B794" s="282"/>
      <c r="C794" s="499" t="s">
        <v>1564</v>
      </c>
      <c r="D794" s="284">
        <v>7.75</v>
      </c>
      <c r="E794" s="501">
        <v>89825.5</v>
      </c>
      <c r="F794" s="285">
        <v>79275.5</v>
      </c>
      <c r="G794" s="286">
        <v>104.07</v>
      </c>
      <c r="H794" s="287">
        <v>6.7009999999999996</v>
      </c>
      <c r="I794" s="287">
        <v>6.6925999999999997</v>
      </c>
    </row>
    <row r="795" spans="2:9" x14ac:dyDescent="0.2">
      <c r="B795" s="282"/>
      <c r="C795" s="499" t="s">
        <v>1565</v>
      </c>
      <c r="D795" s="284">
        <v>8.75</v>
      </c>
      <c r="E795" s="501">
        <v>23807.1</v>
      </c>
      <c r="F795" s="285">
        <v>13207.1</v>
      </c>
      <c r="G795" s="286">
        <v>106.32</v>
      </c>
      <c r="H795" s="287">
        <v>7.7995000000000001</v>
      </c>
      <c r="I795" s="287">
        <v>7.7956000000000003</v>
      </c>
    </row>
    <row r="796" spans="2:9" x14ac:dyDescent="0.2">
      <c r="B796" s="282"/>
      <c r="C796" s="499" t="s">
        <v>1566</v>
      </c>
      <c r="D796" s="284">
        <v>10.75</v>
      </c>
      <c r="E796" s="501" t="s">
        <v>431</v>
      </c>
      <c r="F796" s="285" t="s">
        <v>431</v>
      </c>
      <c r="G796" s="286" t="s">
        <v>431</v>
      </c>
      <c r="H796" s="287" t="s">
        <v>431</v>
      </c>
      <c r="I796" s="287" t="s">
        <v>431</v>
      </c>
    </row>
    <row r="797" spans="2:9" x14ac:dyDescent="0.2">
      <c r="B797" s="282"/>
      <c r="C797" s="499"/>
      <c r="D797" s="284"/>
      <c r="E797" s="501"/>
      <c r="F797" s="285"/>
      <c r="G797" s="286"/>
      <c r="H797" s="287"/>
      <c r="I797" s="287"/>
    </row>
    <row r="798" spans="2:9" x14ac:dyDescent="0.2">
      <c r="B798" s="282" t="s">
        <v>2979</v>
      </c>
      <c r="C798" s="499" t="s">
        <v>1563</v>
      </c>
      <c r="D798" s="284">
        <v>7</v>
      </c>
      <c r="E798" s="501">
        <v>62590</v>
      </c>
      <c r="F798" s="285" t="s">
        <v>431</v>
      </c>
      <c r="G798" s="286" t="s">
        <v>431</v>
      </c>
      <c r="H798" s="287" t="s">
        <v>431</v>
      </c>
      <c r="I798" s="287" t="s">
        <v>431</v>
      </c>
    </row>
    <row r="799" spans="2:9" x14ac:dyDescent="0.2">
      <c r="B799" s="282"/>
      <c r="C799" s="499" t="s">
        <v>1564</v>
      </c>
      <c r="D799" s="284">
        <v>7.75</v>
      </c>
      <c r="E799" s="501">
        <v>10140</v>
      </c>
      <c r="F799" s="285" t="s">
        <v>431</v>
      </c>
      <c r="G799" s="286" t="s">
        <v>431</v>
      </c>
      <c r="H799" s="287" t="s">
        <v>431</v>
      </c>
      <c r="I799" s="287" t="s">
        <v>431</v>
      </c>
    </row>
    <row r="800" spans="2:9" x14ac:dyDescent="0.2">
      <c r="B800" s="282"/>
      <c r="C800" s="499" t="s">
        <v>1565</v>
      </c>
      <c r="D800" s="284">
        <v>8.75</v>
      </c>
      <c r="E800" s="501">
        <v>2234.1999999999998</v>
      </c>
      <c r="F800" s="285" t="s">
        <v>431</v>
      </c>
      <c r="G800" s="286" t="s">
        <v>431</v>
      </c>
      <c r="H800" s="287" t="s">
        <v>431</v>
      </c>
      <c r="I800" s="287" t="s">
        <v>431</v>
      </c>
    </row>
    <row r="801" spans="2:9" x14ac:dyDescent="0.2">
      <c r="B801" s="282"/>
      <c r="C801" s="499" t="s">
        <v>1566</v>
      </c>
      <c r="D801" s="284">
        <v>10.75</v>
      </c>
      <c r="E801" s="501" t="s">
        <v>431</v>
      </c>
      <c r="F801" s="285" t="s">
        <v>431</v>
      </c>
      <c r="G801" s="286" t="s">
        <v>431</v>
      </c>
      <c r="H801" s="287" t="s">
        <v>431</v>
      </c>
      <c r="I801" s="287" t="s">
        <v>431</v>
      </c>
    </row>
    <row r="802" spans="2:9" x14ac:dyDescent="0.2">
      <c r="B802" s="282"/>
      <c r="C802" s="499"/>
      <c r="D802" s="284"/>
      <c r="E802" s="501"/>
      <c r="F802" s="285"/>
      <c r="G802" s="286"/>
      <c r="H802" s="287"/>
      <c r="I802" s="287"/>
    </row>
    <row r="803" spans="2:9" x14ac:dyDescent="0.2">
      <c r="B803" s="282" t="s">
        <v>2980</v>
      </c>
      <c r="C803" s="499" t="s">
        <v>1563</v>
      </c>
      <c r="D803" s="284">
        <v>7</v>
      </c>
      <c r="E803" s="501">
        <v>61133.5</v>
      </c>
      <c r="F803" s="285" t="s">
        <v>431</v>
      </c>
      <c r="G803" s="286" t="s">
        <v>431</v>
      </c>
      <c r="H803" s="287" t="s">
        <v>431</v>
      </c>
      <c r="I803" s="287" t="s">
        <v>431</v>
      </c>
    </row>
    <row r="804" spans="2:9" x14ac:dyDescent="0.2">
      <c r="B804" s="282"/>
      <c r="C804" s="499" t="s">
        <v>1564</v>
      </c>
      <c r="D804" s="284">
        <v>7.75</v>
      </c>
      <c r="E804" s="501">
        <v>40959.5</v>
      </c>
      <c r="F804" s="285" t="s">
        <v>431</v>
      </c>
      <c r="G804" s="286" t="s">
        <v>431</v>
      </c>
      <c r="H804" s="287" t="s">
        <v>431</v>
      </c>
      <c r="I804" s="287" t="s">
        <v>431</v>
      </c>
    </row>
    <row r="805" spans="2:9" x14ac:dyDescent="0.2">
      <c r="B805" s="282"/>
      <c r="C805" s="499" t="s">
        <v>1565</v>
      </c>
      <c r="D805" s="284">
        <v>8.75</v>
      </c>
      <c r="E805" s="501">
        <v>12595.5</v>
      </c>
      <c r="F805" s="285" t="s">
        <v>431</v>
      </c>
      <c r="G805" s="286" t="s">
        <v>431</v>
      </c>
      <c r="H805" s="287" t="s">
        <v>431</v>
      </c>
      <c r="I805" s="287" t="s">
        <v>431</v>
      </c>
    </row>
    <row r="806" spans="2:9" x14ac:dyDescent="0.2">
      <c r="B806" s="282"/>
      <c r="C806" s="499" t="s">
        <v>1566</v>
      </c>
      <c r="D806" s="284">
        <v>10.75</v>
      </c>
      <c r="E806" s="501" t="s">
        <v>431</v>
      </c>
      <c r="F806" s="285" t="s">
        <v>431</v>
      </c>
      <c r="G806" s="286" t="s">
        <v>431</v>
      </c>
      <c r="H806" s="287" t="s">
        <v>431</v>
      </c>
      <c r="I806" s="287" t="s">
        <v>431</v>
      </c>
    </row>
    <row r="807" spans="2:9" x14ac:dyDescent="0.2">
      <c r="B807" s="282"/>
      <c r="C807" s="499"/>
      <c r="D807" s="284"/>
      <c r="E807" s="501"/>
      <c r="F807" s="285"/>
      <c r="G807" s="286"/>
      <c r="H807" s="287"/>
      <c r="I807" s="287"/>
    </row>
    <row r="808" spans="2:9" x14ac:dyDescent="0.2">
      <c r="B808" s="282" t="s">
        <v>2981</v>
      </c>
      <c r="C808" s="499" t="s">
        <v>1563</v>
      </c>
      <c r="D808" s="284">
        <v>7</v>
      </c>
      <c r="E808" s="501">
        <v>33940</v>
      </c>
      <c r="F808" s="285" t="s">
        <v>431</v>
      </c>
      <c r="G808" s="286" t="s">
        <v>431</v>
      </c>
      <c r="H808" s="287" t="s">
        <v>431</v>
      </c>
      <c r="I808" s="287" t="s">
        <v>431</v>
      </c>
    </row>
    <row r="809" spans="2:9" x14ac:dyDescent="0.2">
      <c r="B809" s="282"/>
      <c r="C809" s="499" t="s">
        <v>1564</v>
      </c>
      <c r="D809" s="284">
        <v>7.75</v>
      </c>
      <c r="E809" s="501">
        <v>7050</v>
      </c>
      <c r="F809" s="285" t="s">
        <v>431</v>
      </c>
      <c r="G809" s="286" t="s">
        <v>431</v>
      </c>
      <c r="H809" s="287" t="s">
        <v>431</v>
      </c>
      <c r="I809" s="287" t="s">
        <v>431</v>
      </c>
    </row>
    <row r="810" spans="2:9" x14ac:dyDescent="0.2">
      <c r="B810" s="282"/>
      <c r="C810" s="499" t="s">
        <v>1565</v>
      </c>
      <c r="D810" s="284">
        <v>8.75</v>
      </c>
      <c r="E810" s="501">
        <v>6000</v>
      </c>
      <c r="F810" s="285" t="s">
        <v>431</v>
      </c>
      <c r="G810" s="286" t="s">
        <v>431</v>
      </c>
      <c r="H810" s="287" t="s">
        <v>431</v>
      </c>
      <c r="I810" s="287" t="s">
        <v>431</v>
      </c>
    </row>
    <row r="811" spans="2:9" x14ac:dyDescent="0.2">
      <c r="B811" s="282"/>
      <c r="C811" s="499" t="s">
        <v>1566</v>
      </c>
      <c r="D811" s="284">
        <v>10.75</v>
      </c>
      <c r="E811" s="501" t="s">
        <v>431</v>
      </c>
      <c r="F811" s="285" t="s">
        <v>431</v>
      </c>
      <c r="G811" s="286" t="s">
        <v>431</v>
      </c>
      <c r="H811" s="287" t="s">
        <v>431</v>
      </c>
      <c r="I811" s="287" t="s">
        <v>431</v>
      </c>
    </row>
    <row r="812" spans="2:9" x14ac:dyDescent="0.2">
      <c r="B812" s="282"/>
      <c r="C812" s="499"/>
      <c r="D812" s="284"/>
      <c r="E812" s="501"/>
      <c r="F812" s="285"/>
      <c r="G812" s="286"/>
      <c r="H812" s="287"/>
      <c r="I812" s="287"/>
    </row>
    <row r="813" spans="2:9" x14ac:dyDescent="0.2">
      <c r="B813" s="282" t="s">
        <v>2982</v>
      </c>
      <c r="C813" s="499" t="s">
        <v>1563</v>
      </c>
      <c r="D813" s="284">
        <v>7</v>
      </c>
      <c r="E813" s="501">
        <v>82375</v>
      </c>
      <c r="F813" s="285">
        <v>29875</v>
      </c>
      <c r="G813" s="286">
        <v>101.55</v>
      </c>
      <c r="H813" s="287">
        <v>6.4074</v>
      </c>
      <c r="I813" s="287">
        <v>6.3304</v>
      </c>
    </row>
    <row r="814" spans="2:9" x14ac:dyDescent="0.2">
      <c r="B814" s="282"/>
      <c r="C814" s="499" t="s">
        <v>1564</v>
      </c>
      <c r="D814" s="284">
        <v>7.75</v>
      </c>
      <c r="E814" s="501">
        <v>35268</v>
      </c>
      <c r="F814" s="285">
        <v>11793</v>
      </c>
      <c r="G814" s="286">
        <v>103.49</v>
      </c>
      <c r="H814" s="287">
        <v>6.8997999999999999</v>
      </c>
      <c r="I814" s="287">
        <v>6.8997999999999999</v>
      </c>
    </row>
    <row r="815" spans="2:9" x14ac:dyDescent="0.2">
      <c r="B815" s="282"/>
      <c r="C815" s="499" t="s">
        <v>1565</v>
      </c>
      <c r="D815" s="284">
        <v>8.75</v>
      </c>
      <c r="E815" s="501">
        <v>22535</v>
      </c>
      <c r="F815" s="285">
        <v>2377.5</v>
      </c>
      <c r="G815" s="286">
        <v>105.47</v>
      </c>
      <c r="H815" s="287">
        <v>7.9413999999999998</v>
      </c>
      <c r="I815" s="287">
        <v>7.9413999999999998</v>
      </c>
    </row>
    <row r="816" spans="2:9" x14ac:dyDescent="0.2">
      <c r="B816" s="282"/>
      <c r="C816" s="499" t="s">
        <v>1566</v>
      </c>
      <c r="D816" s="284">
        <v>10.75</v>
      </c>
      <c r="E816" s="501" t="s">
        <v>431</v>
      </c>
      <c r="F816" s="285" t="s">
        <v>431</v>
      </c>
      <c r="G816" s="286" t="s">
        <v>431</v>
      </c>
      <c r="H816" s="287" t="s">
        <v>431</v>
      </c>
      <c r="I816" s="287" t="s">
        <v>431</v>
      </c>
    </row>
    <row r="817" spans="2:9" x14ac:dyDescent="0.2">
      <c r="B817" s="282"/>
      <c r="C817" s="499"/>
      <c r="D817" s="284"/>
      <c r="E817" s="501"/>
      <c r="F817" s="285"/>
      <c r="G817" s="286"/>
      <c r="H817" s="287"/>
      <c r="I817" s="287"/>
    </row>
    <row r="818" spans="2:9" x14ac:dyDescent="0.2">
      <c r="B818" s="282" t="s">
        <v>2983</v>
      </c>
      <c r="C818" s="499" t="s">
        <v>1563</v>
      </c>
      <c r="D818" s="284">
        <v>7</v>
      </c>
      <c r="E818" s="501">
        <v>91240</v>
      </c>
      <c r="F818" s="285">
        <v>58640</v>
      </c>
      <c r="G818" s="286">
        <v>101.51</v>
      </c>
      <c r="H818" s="287">
        <v>6.4066000000000001</v>
      </c>
      <c r="I818" s="287">
        <v>6.3788999999999998</v>
      </c>
    </row>
    <row r="819" spans="2:9" x14ac:dyDescent="0.2">
      <c r="B819" s="282"/>
      <c r="C819" s="499" t="s">
        <v>1564</v>
      </c>
      <c r="D819" s="284">
        <v>7.75</v>
      </c>
      <c r="E819" s="501">
        <v>17446</v>
      </c>
      <c r="F819" s="285">
        <v>296</v>
      </c>
      <c r="G819" s="286">
        <v>103.44</v>
      </c>
      <c r="H819" s="287">
        <v>6.8994</v>
      </c>
      <c r="I819" s="287">
        <v>6.8994</v>
      </c>
    </row>
    <row r="820" spans="2:9" x14ac:dyDescent="0.2">
      <c r="B820" s="282"/>
      <c r="C820" s="499" t="s">
        <v>1565</v>
      </c>
      <c r="D820" s="284">
        <v>8.75</v>
      </c>
      <c r="E820" s="501">
        <v>4338.5</v>
      </c>
      <c r="F820" s="285">
        <v>237.5</v>
      </c>
      <c r="G820" s="286">
        <v>105.44</v>
      </c>
      <c r="H820" s="287">
        <v>7.9405999999999999</v>
      </c>
      <c r="I820" s="287">
        <v>7.9405999999999999</v>
      </c>
    </row>
    <row r="821" spans="2:9" x14ac:dyDescent="0.2">
      <c r="B821" s="282"/>
      <c r="C821" s="499" t="s">
        <v>1566</v>
      </c>
      <c r="D821" s="284">
        <v>10.75</v>
      </c>
      <c r="E821" s="501">
        <v>89.7</v>
      </c>
      <c r="F821" s="285" t="s">
        <v>431</v>
      </c>
      <c r="G821" s="286" t="s">
        <v>431</v>
      </c>
      <c r="H821" s="287" t="s">
        <v>431</v>
      </c>
      <c r="I821" s="287" t="s">
        <v>431</v>
      </c>
    </row>
    <row r="822" spans="2:9" x14ac:dyDescent="0.2">
      <c r="B822" s="282"/>
      <c r="C822" s="499"/>
      <c r="D822" s="284"/>
      <c r="E822" s="501"/>
      <c r="F822" s="285"/>
      <c r="G822" s="286"/>
      <c r="H822" s="287"/>
      <c r="I822" s="287"/>
    </row>
    <row r="823" spans="2:9" x14ac:dyDescent="0.2">
      <c r="B823" s="282" t="s">
        <v>2984</v>
      </c>
      <c r="C823" s="499" t="s">
        <v>1563</v>
      </c>
      <c r="D823" s="284">
        <v>7</v>
      </c>
      <c r="E823" s="501">
        <v>59102</v>
      </c>
      <c r="F823" s="285">
        <v>26802</v>
      </c>
      <c r="G823" s="286">
        <v>101.47</v>
      </c>
      <c r="H823" s="287">
        <v>6.4062000000000001</v>
      </c>
      <c r="I823" s="287">
        <v>6.4028999999999998</v>
      </c>
    </row>
    <row r="824" spans="2:9" x14ac:dyDescent="0.2">
      <c r="B824" s="282"/>
      <c r="C824" s="499" t="s">
        <v>1564</v>
      </c>
      <c r="D824" s="284">
        <v>7.75</v>
      </c>
      <c r="E824" s="501">
        <v>8799.5</v>
      </c>
      <c r="F824" s="285">
        <v>1179.5</v>
      </c>
      <c r="G824" s="286">
        <v>103.39</v>
      </c>
      <c r="H824" s="287">
        <v>6.8993000000000002</v>
      </c>
      <c r="I824" s="287">
        <v>6.8895</v>
      </c>
    </row>
    <row r="825" spans="2:9" x14ac:dyDescent="0.2">
      <c r="B825" s="282"/>
      <c r="C825" s="499" t="s">
        <v>1565</v>
      </c>
      <c r="D825" s="284">
        <v>8.75</v>
      </c>
      <c r="E825" s="501">
        <v>2248</v>
      </c>
      <c r="F825" s="285">
        <v>1244</v>
      </c>
      <c r="G825" s="286">
        <v>105.41</v>
      </c>
      <c r="H825" s="287">
        <v>7.9401999999999999</v>
      </c>
      <c r="I825" s="287">
        <v>7.9401999999999999</v>
      </c>
    </row>
    <row r="826" spans="2:9" x14ac:dyDescent="0.2">
      <c r="B826" s="282"/>
      <c r="C826" s="499" t="s">
        <v>1566</v>
      </c>
      <c r="D826" s="284">
        <v>10.75</v>
      </c>
      <c r="E826" s="501">
        <v>152.80000000000001</v>
      </c>
      <c r="F826" s="285" t="s">
        <v>431</v>
      </c>
      <c r="G826" s="286" t="s">
        <v>431</v>
      </c>
      <c r="H826" s="287" t="s">
        <v>431</v>
      </c>
      <c r="I826" s="287" t="s">
        <v>431</v>
      </c>
    </row>
    <row r="827" spans="2:9" x14ac:dyDescent="0.2">
      <c r="B827" s="282"/>
      <c r="C827" s="499"/>
      <c r="D827" s="284"/>
      <c r="E827" s="501"/>
      <c r="F827" s="285"/>
      <c r="G827" s="286"/>
      <c r="H827" s="287"/>
      <c r="I827" s="287"/>
    </row>
    <row r="828" spans="2:9" x14ac:dyDescent="0.2">
      <c r="B828" s="282" t="s">
        <v>2985</v>
      </c>
      <c r="C828" s="499" t="s">
        <v>1563</v>
      </c>
      <c r="D828" s="284">
        <v>7</v>
      </c>
      <c r="E828" s="501">
        <v>21630.5</v>
      </c>
      <c r="F828" s="285" t="s">
        <v>431</v>
      </c>
      <c r="G828" s="286" t="s">
        <v>431</v>
      </c>
      <c r="H828" s="287" t="s">
        <v>431</v>
      </c>
      <c r="I828" s="287" t="s">
        <v>431</v>
      </c>
    </row>
    <row r="829" spans="2:9" x14ac:dyDescent="0.2">
      <c r="B829" s="282"/>
      <c r="C829" s="499" t="s">
        <v>1564</v>
      </c>
      <c r="D829" s="284">
        <v>7.75</v>
      </c>
      <c r="E829" s="501">
        <v>7066</v>
      </c>
      <c r="F829" s="285" t="s">
        <v>431</v>
      </c>
      <c r="G829" s="286" t="s">
        <v>431</v>
      </c>
      <c r="H829" s="287" t="s">
        <v>431</v>
      </c>
      <c r="I829" s="287" t="s">
        <v>431</v>
      </c>
    </row>
    <row r="830" spans="2:9" x14ac:dyDescent="0.2">
      <c r="B830" s="282"/>
      <c r="C830" s="499" t="s">
        <v>1565</v>
      </c>
      <c r="D830" s="284">
        <v>8.75</v>
      </c>
      <c r="E830" s="501">
        <v>2736</v>
      </c>
      <c r="F830" s="285" t="s">
        <v>431</v>
      </c>
      <c r="G830" s="286" t="s">
        <v>431</v>
      </c>
      <c r="H830" s="287" t="s">
        <v>431</v>
      </c>
      <c r="I830" s="287" t="s">
        <v>431</v>
      </c>
    </row>
    <row r="831" spans="2:9" x14ac:dyDescent="0.2">
      <c r="B831" s="282"/>
      <c r="C831" s="499" t="s">
        <v>1566</v>
      </c>
      <c r="D831" s="284">
        <v>10.75</v>
      </c>
      <c r="E831" s="501" t="s">
        <v>431</v>
      </c>
      <c r="F831" s="285" t="s">
        <v>431</v>
      </c>
      <c r="G831" s="286" t="s">
        <v>431</v>
      </c>
      <c r="H831" s="287" t="s">
        <v>431</v>
      </c>
      <c r="I831" s="287" t="s">
        <v>431</v>
      </c>
    </row>
    <row r="832" spans="2:9" x14ac:dyDescent="0.2">
      <c r="B832" s="282"/>
      <c r="C832" s="499"/>
      <c r="D832" s="284"/>
      <c r="E832" s="501"/>
      <c r="F832" s="285"/>
      <c r="G832" s="286"/>
      <c r="H832" s="287"/>
      <c r="I832" s="287"/>
    </row>
    <row r="833" spans="2:9" x14ac:dyDescent="0.2">
      <c r="B833" s="282" t="s">
        <v>2986</v>
      </c>
      <c r="C833" s="499" t="s">
        <v>1563</v>
      </c>
      <c r="D833" s="284">
        <v>7</v>
      </c>
      <c r="E833" s="501">
        <v>55564</v>
      </c>
      <c r="F833" s="285">
        <v>33864</v>
      </c>
      <c r="G833" s="286">
        <v>101.4</v>
      </c>
      <c r="H833" s="287">
        <v>6.4059999999999997</v>
      </c>
      <c r="I833" s="287">
        <v>6.3992000000000004</v>
      </c>
    </row>
    <row r="834" spans="2:9" x14ac:dyDescent="0.2">
      <c r="B834" s="282"/>
      <c r="C834" s="499" t="s">
        <v>1564</v>
      </c>
      <c r="D834" s="284">
        <v>7.75</v>
      </c>
      <c r="E834" s="501">
        <v>17988.5</v>
      </c>
      <c r="F834" s="285">
        <v>5238.5</v>
      </c>
      <c r="G834" s="286">
        <v>103.31</v>
      </c>
      <c r="H834" s="287">
        <v>6.8974000000000002</v>
      </c>
      <c r="I834" s="287">
        <v>6.8902000000000001</v>
      </c>
    </row>
    <row r="835" spans="2:9" x14ac:dyDescent="0.2">
      <c r="B835" s="282"/>
      <c r="C835" s="499" t="s">
        <v>1565</v>
      </c>
      <c r="D835" s="284">
        <v>8.75</v>
      </c>
      <c r="E835" s="501">
        <v>9422</v>
      </c>
      <c r="F835" s="285">
        <v>1114</v>
      </c>
      <c r="G835" s="286">
        <v>105.39</v>
      </c>
      <c r="H835" s="287">
        <v>7.9358000000000004</v>
      </c>
      <c r="I835" s="287">
        <v>7.9358000000000004</v>
      </c>
    </row>
    <row r="836" spans="2:9" x14ac:dyDescent="0.2">
      <c r="B836" s="282"/>
      <c r="C836" s="499" t="s">
        <v>1566</v>
      </c>
      <c r="D836" s="284">
        <v>10.75</v>
      </c>
      <c r="E836" s="501" t="s">
        <v>431</v>
      </c>
      <c r="F836" s="285" t="s">
        <v>431</v>
      </c>
      <c r="G836" s="286" t="s">
        <v>431</v>
      </c>
      <c r="H836" s="287" t="s">
        <v>431</v>
      </c>
      <c r="I836" s="287" t="s">
        <v>431</v>
      </c>
    </row>
    <row r="837" spans="2:9" x14ac:dyDescent="0.2">
      <c r="B837" s="282"/>
      <c r="C837" s="499"/>
      <c r="D837" s="284"/>
      <c r="E837" s="501"/>
      <c r="F837" s="285"/>
      <c r="G837" s="286"/>
      <c r="H837" s="287"/>
      <c r="I837" s="287"/>
    </row>
    <row r="838" spans="2:9" x14ac:dyDescent="0.2">
      <c r="B838" s="282" t="s">
        <v>2987</v>
      </c>
      <c r="C838" s="499" t="s">
        <v>1563</v>
      </c>
      <c r="D838" s="284">
        <v>7</v>
      </c>
      <c r="E838" s="501">
        <v>74422.899999999994</v>
      </c>
      <c r="F838" s="285">
        <v>68322.899999999994</v>
      </c>
      <c r="G838" s="286">
        <v>101.37</v>
      </c>
      <c r="H838" s="287">
        <v>6.4050000000000002</v>
      </c>
      <c r="I838" s="287">
        <v>6.4043000000000001</v>
      </c>
    </row>
    <row r="839" spans="2:9" x14ac:dyDescent="0.2">
      <c r="B839" s="282"/>
      <c r="C839" s="499" t="s">
        <v>1564</v>
      </c>
      <c r="D839" s="284">
        <v>7.75</v>
      </c>
      <c r="E839" s="501">
        <v>7200</v>
      </c>
      <c r="F839" s="285">
        <v>3500</v>
      </c>
      <c r="G839" s="286">
        <v>103.27</v>
      </c>
      <c r="H839" s="287">
        <v>6.8974000000000002</v>
      </c>
      <c r="I839" s="287">
        <v>6.8952</v>
      </c>
    </row>
    <row r="840" spans="2:9" x14ac:dyDescent="0.2">
      <c r="B840" s="282"/>
      <c r="C840" s="499" t="s">
        <v>1565</v>
      </c>
      <c r="D840" s="284">
        <v>8.75</v>
      </c>
      <c r="E840" s="501">
        <v>8910</v>
      </c>
      <c r="F840" s="285">
        <v>3210</v>
      </c>
      <c r="G840" s="286">
        <v>105.37</v>
      </c>
      <c r="H840" s="287">
        <v>7.9358000000000004</v>
      </c>
      <c r="I840" s="287">
        <v>7.9356</v>
      </c>
    </row>
    <row r="841" spans="2:9" x14ac:dyDescent="0.2">
      <c r="B841" s="282"/>
      <c r="C841" s="499" t="s">
        <v>1566</v>
      </c>
      <c r="D841" s="284">
        <v>10.75</v>
      </c>
      <c r="E841" s="501" t="s">
        <v>431</v>
      </c>
      <c r="F841" s="285" t="s">
        <v>431</v>
      </c>
      <c r="G841" s="286" t="s">
        <v>431</v>
      </c>
      <c r="H841" s="287" t="s">
        <v>431</v>
      </c>
      <c r="I841" s="287" t="s">
        <v>431</v>
      </c>
    </row>
    <row r="842" spans="2:9" x14ac:dyDescent="0.2">
      <c r="B842" s="282"/>
      <c r="C842" s="499"/>
      <c r="D842" s="284"/>
      <c r="E842" s="501"/>
      <c r="F842" s="285"/>
      <c r="G842" s="286"/>
      <c r="H842" s="287"/>
      <c r="I842" s="287"/>
    </row>
    <row r="843" spans="2:9" x14ac:dyDescent="0.2">
      <c r="B843" s="282" t="s">
        <v>2994</v>
      </c>
      <c r="C843" s="499" t="s">
        <v>1563</v>
      </c>
      <c r="D843" s="284" t="s">
        <v>3336</v>
      </c>
      <c r="E843" s="501">
        <v>34891</v>
      </c>
      <c r="F843" s="285">
        <v>23376</v>
      </c>
      <c r="G843" s="286">
        <v>101.3</v>
      </c>
      <c r="H843" s="287">
        <v>6.4090999999999996</v>
      </c>
      <c r="I843" s="287">
        <v>6.4028999999999998</v>
      </c>
    </row>
    <row r="844" spans="2:9" x14ac:dyDescent="0.2">
      <c r="B844" s="282"/>
      <c r="C844" s="499" t="s">
        <v>1564</v>
      </c>
      <c r="D844" s="284">
        <v>7.75</v>
      </c>
      <c r="E844" s="501">
        <v>15075</v>
      </c>
      <c r="F844" s="285">
        <v>10150</v>
      </c>
      <c r="G844" s="286">
        <v>103.2</v>
      </c>
      <c r="H844" s="287">
        <v>6.8960999999999997</v>
      </c>
      <c r="I844" s="287">
        <v>6.8959999999999999</v>
      </c>
    </row>
    <row r="845" spans="2:9" x14ac:dyDescent="0.2">
      <c r="B845" s="282"/>
      <c r="C845" s="499" t="s">
        <v>1565</v>
      </c>
      <c r="D845" s="284">
        <v>8.75</v>
      </c>
      <c r="E845" s="501">
        <v>23190</v>
      </c>
      <c r="F845" s="285">
        <v>22095</v>
      </c>
      <c r="G845" s="286">
        <v>105.32</v>
      </c>
      <c r="H845" s="287">
        <v>7.9359999999999999</v>
      </c>
      <c r="I845" s="287">
        <v>7.9359000000000002</v>
      </c>
    </row>
    <row r="846" spans="2:9" x14ac:dyDescent="0.2">
      <c r="B846" s="282"/>
      <c r="C846" s="499" t="s">
        <v>1566</v>
      </c>
      <c r="D846" s="284">
        <v>10.75</v>
      </c>
      <c r="E846" s="501" t="s">
        <v>2993</v>
      </c>
      <c r="F846" s="285" t="s">
        <v>431</v>
      </c>
      <c r="G846" s="286" t="s">
        <v>431</v>
      </c>
      <c r="H846" s="287" t="s">
        <v>431</v>
      </c>
      <c r="I846" s="287" t="s">
        <v>431</v>
      </c>
    </row>
    <row r="847" spans="2:9" x14ac:dyDescent="0.2">
      <c r="B847" s="282"/>
      <c r="C847" s="499"/>
      <c r="D847" s="284"/>
      <c r="E847" s="501"/>
      <c r="F847" s="285"/>
      <c r="G847" s="286"/>
      <c r="H847" s="287"/>
      <c r="I847" s="287"/>
    </row>
    <row r="848" spans="2:9" x14ac:dyDescent="0.2">
      <c r="B848" s="282" t="s">
        <v>2995</v>
      </c>
      <c r="C848" s="499" t="s">
        <v>1563</v>
      </c>
      <c r="D848" s="284">
        <v>7</v>
      </c>
      <c r="E848" s="501">
        <v>19835</v>
      </c>
      <c r="F848" s="285" t="s">
        <v>431</v>
      </c>
      <c r="G848" s="286" t="s">
        <v>431</v>
      </c>
      <c r="H848" s="287" t="s">
        <v>431</v>
      </c>
      <c r="I848" s="287" t="s">
        <v>431</v>
      </c>
    </row>
    <row r="849" spans="2:9" x14ac:dyDescent="0.2">
      <c r="B849" s="282"/>
      <c r="C849" s="499" t="s">
        <v>1564</v>
      </c>
      <c r="D849" s="284">
        <v>7.75</v>
      </c>
      <c r="E849" s="501">
        <v>2500</v>
      </c>
      <c r="F849" s="285" t="s">
        <v>431</v>
      </c>
      <c r="G849" s="286" t="s">
        <v>431</v>
      </c>
      <c r="H849" s="287" t="s">
        <v>431</v>
      </c>
      <c r="I849" s="287" t="s">
        <v>431</v>
      </c>
    </row>
    <row r="850" spans="2:9" x14ac:dyDescent="0.2">
      <c r="B850" s="282"/>
      <c r="C850" s="499" t="s">
        <v>1565</v>
      </c>
      <c r="D850" s="284">
        <v>8.75</v>
      </c>
      <c r="E850" s="501">
        <v>3009</v>
      </c>
      <c r="F850" s="285" t="s">
        <v>431</v>
      </c>
      <c r="G850" s="286" t="s">
        <v>431</v>
      </c>
      <c r="H850" s="287" t="s">
        <v>431</v>
      </c>
      <c r="I850" s="287" t="s">
        <v>431</v>
      </c>
    </row>
    <row r="851" spans="2:9" x14ac:dyDescent="0.2">
      <c r="B851" s="282"/>
      <c r="C851" s="499" t="s">
        <v>1566</v>
      </c>
      <c r="D851" s="284">
        <v>10.75</v>
      </c>
      <c r="E851" s="501" t="s">
        <v>2993</v>
      </c>
      <c r="F851" s="285" t="s">
        <v>431</v>
      </c>
      <c r="G851" s="286" t="s">
        <v>431</v>
      </c>
      <c r="H851" s="287" t="s">
        <v>431</v>
      </c>
      <c r="I851" s="287" t="s">
        <v>431</v>
      </c>
    </row>
    <row r="852" spans="2:9" x14ac:dyDescent="0.2">
      <c r="B852" s="282"/>
      <c r="C852" s="499"/>
      <c r="D852" s="284"/>
      <c r="E852" s="501"/>
      <c r="F852" s="285"/>
      <c r="G852" s="286"/>
      <c r="H852" s="287"/>
      <c r="I852" s="287"/>
    </row>
    <row r="853" spans="2:9" x14ac:dyDescent="0.2">
      <c r="B853" s="282" t="s">
        <v>2996</v>
      </c>
      <c r="C853" s="499" t="s">
        <v>1563</v>
      </c>
      <c r="D853" s="284">
        <v>7</v>
      </c>
      <c r="E853" s="501">
        <v>2825</v>
      </c>
      <c r="F853" s="285" t="s">
        <v>431</v>
      </c>
      <c r="G853" s="286" t="s">
        <v>431</v>
      </c>
      <c r="H853" s="287" t="s">
        <v>431</v>
      </c>
      <c r="I853" s="287" t="s">
        <v>431</v>
      </c>
    </row>
    <row r="854" spans="2:9" x14ac:dyDescent="0.2">
      <c r="B854" s="282"/>
      <c r="C854" s="499" t="s">
        <v>1564</v>
      </c>
      <c r="D854" s="284">
        <v>7.75</v>
      </c>
      <c r="E854" s="501">
        <v>750</v>
      </c>
      <c r="F854" s="285" t="s">
        <v>431</v>
      </c>
      <c r="G854" s="286" t="s">
        <v>431</v>
      </c>
      <c r="H854" s="287" t="s">
        <v>431</v>
      </c>
      <c r="I854" s="287" t="s">
        <v>431</v>
      </c>
    </row>
    <row r="855" spans="2:9" x14ac:dyDescent="0.2">
      <c r="B855" s="282"/>
      <c r="C855" s="499" t="s">
        <v>1565</v>
      </c>
      <c r="D855" s="284">
        <v>8.75</v>
      </c>
      <c r="E855" s="501">
        <v>2042.4</v>
      </c>
      <c r="F855" s="285" t="s">
        <v>431</v>
      </c>
      <c r="G855" s="286" t="s">
        <v>431</v>
      </c>
      <c r="H855" s="287" t="s">
        <v>431</v>
      </c>
      <c r="I855" s="287" t="s">
        <v>431</v>
      </c>
    </row>
    <row r="856" spans="2:9" x14ac:dyDescent="0.2">
      <c r="B856" s="282"/>
      <c r="C856" s="499" t="s">
        <v>1566</v>
      </c>
      <c r="D856" s="284">
        <v>10.75</v>
      </c>
      <c r="E856" s="501" t="s">
        <v>2993</v>
      </c>
      <c r="F856" s="285" t="s">
        <v>431</v>
      </c>
      <c r="G856" s="286" t="s">
        <v>431</v>
      </c>
      <c r="H856" s="287" t="s">
        <v>431</v>
      </c>
      <c r="I856" s="287" t="s">
        <v>431</v>
      </c>
    </row>
    <row r="857" spans="2:9" x14ac:dyDescent="0.2">
      <c r="B857" s="282"/>
      <c r="C857" s="499"/>
      <c r="D857" s="284"/>
      <c r="E857" s="501"/>
      <c r="F857" s="285"/>
      <c r="G857" s="286"/>
      <c r="H857" s="287"/>
      <c r="I857" s="287"/>
    </row>
    <row r="858" spans="2:9" x14ac:dyDescent="0.2">
      <c r="B858" s="282" t="s">
        <v>2997</v>
      </c>
      <c r="C858" s="499" t="s">
        <v>1563</v>
      </c>
      <c r="D858" s="284">
        <v>7</v>
      </c>
      <c r="E858" s="501">
        <v>21600</v>
      </c>
      <c r="F858" s="285" t="s">
        <v>431</v>
      </c>
      <c r="G858" s="286" t="s">
        <v>431</v>
      </c>
      <c r="H858" s="287" t="s">
        <v>431</v>
      </c>
      <c r="I858" s="287" t="s">
        <v>431</v>
      </c>
    </row>
    <row r="859" spans="2:9" x14ac:dyDescent="0.2">
      <c r="B859" s="282"/>
      <c r="C859" s="499" t="s">
        <v>1564</v>
      </c>
      <c r="D859" s="284">
        <v>7.75</v>
      </c>
      <c r="E859" s="501">
        <v>1500</v>
      </c>
      <c r="F859" s="285" t="s">
        <v>431</v>
      </c>
      <c r="G859" s="286" t="s">
        <v>431</v>
      </c>
      <c r="H859" s="287" t="s">
        <v>431</v>
      </c>
      <c r="I859" s="287" t="s">
        <v>431</v>
      </c>
    </row>
    <row r="860" spans="2:9" x14ac:dyDescent="0.2">
      <c r="B860" s="282"/>
      <c r="C860" s="499" t="s">
        <v>1565</v>
      </c>
      <c r="D860" s="284">
        <v>8.75</v>
      </c>
      <c r="E860" s="501">
        <v>1524</v>
      </c>
      <c r="F860" s="285" t="s">
        <v>431</v>
      </c>
      <c r="G860" s="286" t="s">
        <v>431</v>
      </c>
      <c r="H860" s="287" t="s">
        <v>431</v>
      </c>
      <c r="I860" s="287" t="s">
        <v>431</v>
      </c>
    </row>
    <row r="861" spans="2:9" x14ac:dyDescent="0.2">
      <c r="B861" s="282"/>
      <c r="C861" s="499" t="s">
        <v>1566</v>
      </c>
      <c r="D861" s="284">
        <v>10.75</v>
      </c>
      <c r="E861" s="501" t="s">
        <v>2993</v>
      </c>
      <c r="F861" s="285" t="s">
        <v>431</v>
      </c>
      <c r="G861" s="286" t="s">
        <v>431</v>
      </c>
      <c r="H861" s="287" t="s">
        <v>431</v>
      </c>
      <c r="I861" s="287" t="s">
        <v>431</v>
      </c>
    </row>
    <row r="862" spans="2:9" x14ac:dyDescent="0.2">
      <c r="B862" s="282"/>
      <c r="C862" s="499"/>
      <c r="D862" s="284"/>
      <c r="E862" s="501"/>
      <c r="F862" s="285"/>
      <c r="G862" s="286"/>
      <c r="H862" s="287"/>
      <c r="I862" s="287"/>
    </row>
    <row r="863" spans="2:9" x14ac:dyDescent="0.2">
      <c r="B863" s="282" t="s">
        <v>2998</v>
      </c>
      <c r="C863" s="499" t="s">
        <v>1563</v>
      </c>
      <c r="D863" s="284">
        <v>7</v>
      </c>
      <c r="E863" s="501">
        <v>18900</v>
      </c>
      <c r="F863" s="285" t="s">
        <v>431</v>
      </c>
      <c r="G863" s="286" t="s">
        <v>431</v>
      </c>
      <c r="H863" s="287" t="s">
        <v>431</v>
      </c>
      <c r="I863" s="287" t="s">
        <v>431</v>
      </c>
    </row>
    <row r="864" spans="2:9" x14ac:dyDescent="0.2">
      <c r="B864" s="282"/>
      <c r="C864" s="499" t="s">
        <v>1564</v>
      </c>
      <c r="D864" s="284">
        <v>7.75</v>
      </c>
      <c r="E864" s="501">
        <v>2000</v>
      </c>
      <c r="F864" s="285" t="s">
        <v>431</v>
      </c>
      <c r="G864" s="286" t="s">
        <v>431</v>
      </c>
      <c r="H864" s="287" t="s">
        <v>431</v>
      </c>
      <c r="I864" s="287" t="s">
        <v>431</v>
      </c>
    </row>
    <row r="865" spans="2:9" x14ac:dyDescent="0.2">
      <c r="B865" s="282"/>
      <c r="C865" s="499" t="s">
        <v>1565</v>
      </c>
      <c r="D865" s="284">
        <v>8.75</v>
      </c>
      <c r="E865" s="501">
        <v>2624</v>
      </c>
      <c r="F865" s="285" t="s">
        <v>431</v>
      </c>
      <c r="G865" s="286" t="s">
        <v>431</v>
      </c>
      <c r="H865" s="287" t="s">
        <v>431</v>
      </c>
      <c r="I865" s="287" t="s">
        <v>431</v>
      </c>
    </row>
    <row r="866" spans="2:9" x14ac:dyDescent="0.2">
      <c r="B866" s="282"/>
      <c r="C866" s="499" t="s">
        <v>1566</v>
      </c>
      <c r="D866" s="284">
        <v>10.75</v>
      </c>
      <c r="E866" s="501" t="s">
        <v>431</v>
      </c>
      <c r="F866" s="285" t="s">
        <v>431</v>
      </c>
      <c r="G866" s="286" t="s">
        <v>431</v>
      </c>
      <c r="H866" s="287" t="s">
        <v>431</v>
      </c>
      <c r="I866" s="287" t="s">
        <v>431</v>
      </c>
    </row>
    <row r="867" spans="2:9" x14ac:dyDescent="0.2">
      <c r="B867" s="282"/>
      <c r="C867" s="499"/>
      <c r="D867" s="284"/>
      <c r="E867" s="501"/>
      <c r="F867" s="285"/>
      <c r="G867" s="286"/>
      <c r="H867" s="287"/>
      <c r="I867" s="287"/>
    </row>
    <row r="868" spans="2:9" x14ac:dyDescent="0.2">
      <c r="B868" s="282" t="s">
        <v>2999</v>
      </c>
      <c r="C868" s="499" t="s">
        <v>1563</v>
      </c>
      <c r="D868" s="284">
        <v>7</v>
      </c>
      <c r="E868" s="501">
        <v>3500</v>
      </c>
      <c r="F868" s="285" t="s">
        <v>431</v>
      </c>
      <c r="G868" s="286" t="s">
        <v>431</v>
      </c>
      <c r="H868" s="287" t="s">
        <v>431</v>
      </c>
      <c r="I868" s="287" t="s">
        <v>431</v>
      </c>
    </row>
    <row r="869" spans="2:9" x14ac:dyDescent="0.2">
      <c r="B869" s="282"/>
      <c r="C869" s="499" t="s">
        <v>1564</v>
      </c>
      <c r="D869" s="284">
        <v>7.75</v>
      </c>
      <c r="E869" s="501">
        <v>500</v>
      </c>
      <c r="F869" s="285" t="s">
        <v>431</v>
      </c>
      <c r="G869" s="286" t="s">
        <v>431</v>
      </c>
      <c r="H869" s="287" t="s">
        <v>431</v>
      </c>
      <c r="I869" s="287" t="s">
        <v>431</v>
      </c>
    </row>
    <row r="870" spans="2:9" x14ac:dyDescent="0.2">
      <c r="B870" s="282"/>
      <c r="C870" s="499" t="s">
        <v>1565</v>
      </c>
      <c r="D870" s="284">
        <v>8.75</v>
      </c>
      <c r="E870" s="501">
        <v>2124</v>
      </c>
      <c r="F870" s="285" t="s">
        <v>431</v>
      </c>
      <c r="G870" s="286" t="s">
        <v>431</v>
      </c>
      <c r="H870" s="287" t="s">
        <v>431</v>
      </c>
      <c r="I870" s="287" t="s">
        <v>431</v>
      </c>
    </row>
    <row r="871" spans="2:9" x14ac:dyDescent="0.2">
      <c r="B871" s="282"/>
      <c r="C871" s="499" t="s">
        <v>1566</v>
      </c>
      <c r="D871" s="284">
        <v>10.75</v>
      </c>
      <c r="E871" s="501" t="s">
        <v>431</v>
      </c>
      <c r="F871" s="285" t="s">
        <v>431</v>
      </c>
      <c r="G871" s="286" t="s">
        <v>431</v>
      </c>
      <c r="H871" s="287" t="s">
        <v>431</v>
      </c>
      <c r="I871" s="287" t="s">
        <v>431</v>
      </c>
    </row>
    <row r="872" spans="2:9" x14ac:dyDescent="0.2">
      <c r="B872" s="282"/>
      <c r="C872" s="499"/>
      <c r="D872" s="284"/>
      <c r="E872" s="501"/>
      <c r="F872" s="285"/>
      <c r="G872" s="286"/>
      <c r="H872" s="287"/>
      <c r="I872" s="287"/>
    </row>
    <row r="873" spans="2:9" x14ac:dyDescent="0.2">
      <c r="B873" s="282" t="s">
        <v>3000</v>
      </c>
      <c r="C873" s="499" t="s">
        <v>1563</v>
      </c>
      <c r="D873" s="284">
        <v>7</v>
      </c>
      <c r="E873" s="501">
        <v>31850</v>
      </c>
      <c r="F873" s="285" t="s">
        <v>431</v>
      </c>
      <c r="G873" s="286" t="s">
        <v>431</v>
      </c>
      <c r="H873" s="287" t="s">
        <v>431</v>
      </c>
      <c r="I873" s="287" t="s">
        <v>431</v>
      </c>
    </row>
    <row r="874" spans="2:9" x14ac:dyDescent="0.2">
      <c r="B874" s="282"/>
      <c r="C874" s="499" t="s">
        <v>1564</v>
      </c>
      <c r="D874" s="284">
        <v>7.75</v>
      </c>
      <c r="E874" s="501" t="s">
        <v>431</v>
      </c>
      <c r="F874" s="285" t="s">
        <v>431</v>
      </c>
      <c r="G874" s="286" t="s">
        <v>431</v>
      </c>
      <c r="H874" s="287" t="s">
        <v>431</v>
      </c>
      <c r="I874" s="287" t="s">
        <v>431</v>
      </c>
    </row>
    <row r="875" spans="2:9" x14ac:dyDescent="0.2">
      <c r="B875" s="282"/>
      <c r="C875" s="499" t="s">
        <v>1565</v>
      </c>
      <c r="D875" s="284">
        <v>8.75</v>
      </c>
      <c r="E875" s="501">
        <v>1436.6</v>
      </c>
      <c r="F875" s="285" t="s">
        <v>431</v>
      </c>
      <c r="G875" s="286" t="s">
        <v>431</v>
      </c>
      <c r="H875" s="287" t="s">
        <v>431</v>
      </c>
      <c r="I875" s="287" t="s">
        <v>431</v>
      </c>
    </row>
    <row r="876" spans="2:9" x14ac:dyDescent="0.2">
      <c r="B876" s="282"/>
      <c r="C876" s="499" t="s">
        <v>1566</v>
      </c>
      <c r="D876" s="284">
        <v>10.75</v>
      </c>
      <c r="E876" s="501" t="s">
        <v>431</v>
      </c>
      <c r="F876" s="285" t="s">
        <v>431</v>
      </c>
      <c r="G876" s="286" t="s">
        <v>431</v>
      </c>
      <c r="H876" s="287" t="s">
        <v>431</v>
      </c>
      <c r="I876" s="287" t="s">
        <v>431</v>
      </c>
    </row>
    <row r="877" spans="2:9" x14ac:dyDescent="0.2">
      <c r="B877" s="282"/>
      <c r="C877" s="499"/>
      <c r="D877" s="284"/>
      <c r="E877" s="501"/>
      <c r="F877" s="285"/>
      <c r="G877" s="286"/>
      <c r="H877" s="287"/>
      <c r="I877" s="287"/>
    </row>
    <row r="878" spans="2:9" x14ac:dyDescent="0.2">
      <c r="B878" s="282" t="s">
        <v>3001</v>
      </c>
      <c r="C878" s="499" t="s">
        <v>1563</v>
      </c>
      <c r="D878" s="284">
        <v>7</v>
      </c>
      <c r="E878" s="501">
        <v>12010</v>
      </c>
      <c r="F878" s="285" t="s">
        <v>431</v>
      </c>
      <c r="G878" s="286" t="s">
        <v>431</v>
      </c>
      <c r="H878" s="287" t="s">
        <v>431</v>
      </c>
      <c r="I878" s="287" t="s">
        <v>431</v>
      </c>
    </row>
    <row r="879" spans="2:9" x14ac:dyDescent="0.2">
      <c r="B879" s="282"/>
      <c r="C879" s="499" t="s">
        <v>1564</v>
      </c>
      <c r="D879" s="284">
        <v>7.75</v>
      </c>
      <c r="E879" s="501">
        <v>550.1</v>
      </c>
      <c r="F879" s="285" t="s">
        <v>431</v>
      </c>
      <c r="G879" s="286" t="s">
        <v>431</v>
      </c>
      <c r="H879" s="287" t="s">
        <v>431</v>
      </c>
      <c r="I879" s="287" t="s">
        <v>431</v>
      </c>
    </row>
    <row r="880" spans="2:9" x14ac:dyDescent="0.2">
      <c r="B880" s="282"/>
      <c r="C880" s="499" t="s">
        <v>1565</v>
      </c>
      <c r="D880" s="284">
        <v>8.75</v>
      </c>
      <c r="E880" s="501" t="s">
        <v>431</v>
      </c>
      <c r="F880" s="285" t="s">
        <v>431</v>
      </c>
      <c r="G880" s="286" t="s">
        <v>431</v>
      </c>
      <c r="H880" s="287" t="s">
        <v>431</v>
      </c>
      <c r="I880" s="287" t="s">
        <v>431</v>
      </c>
    </row>
    <row r="881" spans="2:9" x14ac:dyDescent="0.2">
      <c r="B881" s="282"/>
      <c r="C881" s="499" t="s">
        <v>1566</v>
      </c>
      <c r="D881" s="284">
        <v>10.75</v>
      </c>
      <c r="E881" s="501" t="s">
        <v>431</v>
      </c>
      <c r="F881" s="285" t="s">
        <v>431</v>
      </c>
      <c r="G881" s="286" t="s">
        <v>431</v>
      </c>
      <c r="H881" s="287" t="s">
        <v>431</v>
      </c>
      <c r="I881" s="287" t="s">
        <v>431</v>
      </c>
    </row>
    <row r="882" spans="2:9" x14ac:dyDescent="0.2">
      <c r="B882" s="282"/>
      <c r="C882" s="499"/>
      <c r="D882" s="284"/>
      <c r="E882" s="501"/>
      <c r="F882" s="285"/>
      <c r="G882" s="286"/>
      <c r="H882" s="287"/>
      <c r="I882" s="287"/>
    </row>
    <row r="883" spans="2:9" x14ac:dyDescent="0.2">
      <c r="B883" s="282" t="s">
        <v>3002</v>
      </c>
      <c r="C883" s="499" t="s">
        <v>1563</v>
      </c>
      <c r="D883" s="284">
        <v>7</v>
      </c>
      <c r="E883" s="501">
        <v>8750</v>
      </c>
      <c r="F883" s="285" t="s">
        <v>431</v>
      </c>
      <c r="G883" s="286" t="s">
        <v>431</v>
      </c>
      <c r="H883" s="287" t="s">
        <v>431</v>
      </c>
      <c r="I883" s="287" t="s">
        <v>431</v>
      </c>
    </row>
    <row r="884" spans="2:9" x14ac:dyDescent="0.2">
      <c r="B884" s="282"/>
      <c r="C884" s="499" t="s">
        <v>1564</v>
      </c>
      <c r="D884" s="284">
        <v>7.75</v>
      </c>
      <c r="E884" s="501">
        <v>1000</v>
      </c>
      <c r="F884" s="285" t="s">
        <v>431</v>
      </c>
      <c r="G884" s="286" t="s">
        <v>431</v>
      </c>
      <c r="H884" s="287" t="s">
        <v>431</v>
      </c>
      <c r="I884" s="287" t="s">
        <v>431</v>
      </c>
    </row>
    <row r="885" spans="2:9" x14ac:dyDescent="0.2">
      <c r="B885" s="282"/>
      <c r="C885" s="499" t="s">
        <v>1565</v>
      </c>
      <c r="D885" s="284">
        <v>8.75</v>
      </c>
      <c r="E885" s="501">
        <v>100</v>
      </c>
      <c r="F885" s="285" t="s">
        <v>431</v>
      </c>
      <c r="G885" s="286" t="s">
        <v>431</v>
      </c>
      <c r="H885" s="287" t="s">
        <v>431</v>
      </c>
      <c r="I885" s="287" t="s">
        <v>431</v>
      </c>
    </row>
    <row r="886" spans="2:9" x14ac:dyDescent="0.2">
      <c r="B886" s="282"/>
      <c r="C886" s="499" t="s">
        <v>1566</v>
      </c>
      <c r="D886" s="284">
        <v>10.75</v>
      </c>
      <c r="E886" s="501" t="s">
        <v>431</v>
      </c>
      <c r="F886" s="285" t="s">
        <v>431</v>
      </c>
      <c r="G886" s="286" t="s">
        <v>431</v>
      </c>
      <c r="H886" s="287" t="s">
        <v>431</v>
      </c>
      <c r="I886" s="287" t="s">
        <v>431</v>
      </c>
    </row>
    <row r="887" spans="2:9" x14ac:dyDescent="0.2">
      <c r="B887" s="282"/>
      <c r="C887" s="499"/>
      <c r="D887" s="284"/>
      <c r="E887" s="501"/>
      <c r="F887" s="285"/>
      <c r="G887" s="286"/>
      <c r="H887" s="287"/>
      <c r="I887" s="287"/>
    </row>
    <row r="888" spans="2:9" x14ac:dyDescent="0.2">
      <c r="B888" s="282" t="s">
        <v>3003</v>
      </c>
      <c r="C888" s="499" t="s">
        <v>1563</v>
      </c>
      <c r="D888" s="284">
        <v>7</v>
      </c>
      <c r="E888" s="501">
        <v>47800</v>
      </c>
      <c r="F888" s="285">
        <v>7616.3</v>
      </c>
      <c r="G888" s="286">
        <v>99.671599999999998</v>
      </c>
      <c r="H888" s="287">
        <v>7.1999000000000004</v>
      </c>
      <c r="I888" s="287">
        <v>7.1620999999999997</v>
      </c>
    </row>
    <row r="889" spans="2:9" x14ac:dyDescent="0.2">
      <c r="B889" s="282"/>
      <c r="C889" s="499" t="s">
        <v>1564</v>
      </c>
      <c r="D889" s="284">
        <v>7.75</v>
      </c>
      <c r="E889" s="501">
        <v>14450</v>
      </c>
      <c r="F889" s="285">
        <v>2358</v>
      </c>
      <c r="G889" s="286">
        <v>99.1</v>
      </c>
      <c r="H889" s="287">
        <v>8.0305</v>
      </c>
      <c r="I889" s="287">
        <v>8.0305</v>
      </c>
    </row>
    <row r="890" spans="2:9" x14ac:dyDescent="0.2">
      <c r="B890" s="282"/>
      <c r="C890" s="499" t="s">
        <v>1565</v>
      </c>
      <c r="D890" s="284">
        <v>8.75</v>
      </c>
      <c r="E890" s="501">
        <v>25460</v>
      </c>
      <c r="F890" s="285">
        <v>25460</v>
      </c>
      <c r="G890" s="286">
        <v>101.4933</v>
      </c>
      <c r="H890" s="287">
        <v>8.5</v>
      </c>
      <c r="I890" s="287">
        <v>8.5</v>
      </c>
    </row>
    <row r="891" spans="2:9" x14ac:dyDescent="0.2">
      <c r="B891" s="282"/>
      <c r="C891" s="499" t="s">
        <v>1566</v>
      </c>
      <c r="D891" s="284">
        <v>10.75</v>
      </c>
      <c r="E891" s="501" t="s">
        <v>431</v>
      </c>
      <c r="F891" s="285" t="s">
        <v>431</v>
      </c>
      <c r="G891" s="286" t="s">
        <v>431</v>
      </c>
      <c r="H891" s="287" t="s">
        <v>431</v>
      </c>
      <c r="I891" s="287" t="s">
        <v>431</v>
      </c>
    </row>
    <row r="892" spans="2:9" x14ac:dyDescent="0.2">
      <c r="B892" s="282"/>
      <c r="C892" s="499"/>
      <c r="D892" s="284"/>
      <c r="E892" s="501"/>
      <c r="F892" s="285"/>
      <c r="G892" s="286"/>
      <c r="H892" s="287"/>
      <c r="I892" s="287"/>
    </row>
    <row r="893" spans="2:9" x14ac:dyDescent="0.2">
      <c r="B893" s="282" t="s">
        <v>3004</v>
      </c>
      <c r="C893" s="499" t="s">
        <v>1563</v>
      </c>
      <c r="D893" s="284">
        <v>7</v>
      </c>
      <c r="E893" s="501">
        <v>23150</v>
      </c>
      <c r="F893" s="285">
        <v>4248</v>
      </c>
      <c r="G893" s="286">
        <v>99.688500000000005</v>
      </c>
      <c r="H893" s="287">
        <v>7.2004000000000001</v>
      </c>
      <c r="I893" s="287">
        <v>7.2003000000000004</v>
      </c>
    </row>
    <row r="894" spans="2:9" x14ac:dyDescent="0.2">
      <c r="B894" s="282"/>
      <c r="C894" s="499" t="s">
        <v>1564</v>
      </c>
      <c r="D894" s="284">
        <v>7.75</v>
      </c>
      <c r="E894" s="501">
        <v>3804</v>
      </c>
      <c r="F894" s="285">
        <v>1884</v>
      </c>
      <c r="G894" s="286">
        <v>99.1203</v>
      </c>
      <c r="H894" s="287">
        <v>8.0307999999999993</v>
      </c>
      <c r="I894" s="287">
        <v>8.0307999999999993</v>
      </c>
    </row>
    <row r="895" spans="2:9" x14ac:dyDescent="0.2">
      <c r="B895" s="282"/>
      <c r="C895" s="499" t="s">
        <v>1565</v>
      </c>
      <c r="D895" s="284">
        <v>8.75</v>
      </c>
      <c r="E895" s="501">
        <v>733</v>
      </c>
      <c r="F895" s="285">
        <v>733</v>
      </c>
      <c r="G895" s="286">
        <v>101.55</v>
      </c>
      <c r="H895" s="287">
        <v>8.49</v>
      </c>
      <c r="I895" s="287">
        <v>8.4738000000000007</v>
      </c>
    </row>
    <row r="896" spans="2:9" x14ac:dyDescent="0.2">
      <c r="B896" s="282"/>
      <c r="C896" s="499" t="s">
        <v>1566</v>
      </c>
      <c r="D896" s="284">
        <v>10.75</v>
      </c>
      <c r="E896" s="501" t="s">
        <v>431</v>
      </c>
      <c r="F896" s="285" t="s">
        <v>431</v>
      </c>
      <c r="G896" s="286" t="s">
        <v>431</v>
      </c>
      <c r="H896" s="287" t="s">
        <v>431</v>
      </c>
      <c r="I896" s="287" t="s">
        <v>431</v>
      </c>
    </row>
    <row r="897" spans="2:9" x14ac:dyDescent="0.2">
      <c r="B897" s="282"/>
      <c r="C897" s="499"/>
      <c r="D897" s="284"/>
      <c r="E897" s="501"/>
      <c r="F897" s="285"/>
      <c r="G897" s="286"/>
      <c r="H897" s="287"/>
      <c r="I897" s="287"/>
    </row>
    <row r="898" spans="2:9" x14ac:dyDescent="0.2">
      <c r="B898" s="282" t="s">
        <v>3005</v>
      </c>
      <c r="C898" s="499" t="s">
        <v>1563</v>
      </c>
      <c r="D898" s="284">
        <v>7</v>
      </c>
      <c r="E898" s="501">
        <v>4636.3999999999996</v>
      </c>
      <c r="F898" s="285">
        <v>2674.9</v>
      </c>
      <c r="G898" s="286">
        <v>99.278400000000005</v>
      </c>
      <c r="H898" s="287">
        <v>7.5</v>
      </c>
      <c r="I898" s="287">
        <v>7.4676999999999998</v>
      </c>
    </row>
    <row r="899" spans="2:9" x14ac:dyDescent="0.2">
      <c r="B899" s="282"/>
      <c r="C899" s="499" t="s">
        <v>1564</v>
      </c>
      <c r="D899" s="284">
        <v>7.75</v>
      </c>
      <c r="E899" s="501">
        <v>2750</v>
      </c>
      <c r="F899" s="285">
        <v>540.4</v>
      </c>
      <c r="G899" s="286">
        <v>97.8</v>
      </c>
      <c r="H899" s="287">
        <v>8.4794999999999998</v>
      </c>
      <c r="I899" s="287">
        <v>8.4794999999999998</v>
      </c>
    </row>
    <row r="900" spans="2:9" x14ac:dyDescent="0.2">
      <c r="B900" s="282"/>
      <c r="C900" s="499" t="s">
        <v>1565</v>
      </c>
      <c r="D900" s="284">
        <v>8.75</v>
      </c>
      <c r="E900" s="501">
        <v>1594.2</v>
      </c>
      <c r="F900" s="285">
        <v>596.79999999999995</v>
      </c>
      <c r="G900" s="286">
        <v>100.29</v>
      </c>
      <c r="H900" s="287">
        <v>8.6998999999999995</v>
      </c>
      <c r="I900" s="287">
        <v>8.6998999999999995</v>
      </c>
    </row>
    <row r="901" spans="2:9" x14ac:dyDescent="0.2">
      <c r="B901" s="282"/>
      <c r="C901" s="499" t="s">
        <v>1566</v>
      </c>
      <c r="D901" s="284">
        <v>10.75</v>
      </c>
      <c r="E901" s="501" t="s">
        <v>431</v>
      </c>
      <c r="F901" s="285" t="s">
        <v>431</v>
      </c>
      <c r="G901" s="286" t="s">
        <v>431</v>
      </c>
      <c r="H901" s="287" t="s">
        <v>431</v>
      </c>
      <c r="I901" s="287" t="s">
        <v>431</v>
      </c>
    </row>
    <row r="902" spans="2:9" x14ac:dyDescent="0.2">
      <c r="B902" s="282"/>
      <c r="C902" s="499"/>
      <c r="D902" s="284"/>
      <c r="E902" s="501"/>
      <c r="F902" s="285"/>
      <c r="G902" s="286"/>
      <c r="H902" s="287"/>
      <c r="I902" s="287"/>
    </row>
    <row r="903" spans="2:9" x14ac:dyDescent="0.2">
      <c r="B903" s="973">
        <v>43293</v>
      </c>
      <c r="C903" s="499" t="s">
        <v>1563</v>
      </c>
      <c r="D903" s="284">
        <v>7.25</v>
      </c>
      <c r="E903" s="501">
        <v>5300</v>
      </c>
      <c r="F903" s="285" t="s">
        <v>431</v>
      </c>
      <c r="G903" s="286" t="s">
        <v>431</v>
      </c>
      <c r="H903" s="287" t="s">
        <v>431</v>
      </c>
      <c r="I903" s="287" t="s">
        <v>431</v>
      </c>
    </row>
    <row r="904" spans="2:9" x14ac:dyDescent="0.2">
      <c r="C904" s="499" t="s">
        <v>1564</v>
      </c>
      <c r="D904" s="284">
        <v>8</v>
      </c>
      <c r="E904" s="501">
        <v>1850</v>
      </c>
      <c r="F904" s="285" t="s">
        <v>431</v>
      </c>
      <c r="G904" s="286" t="s">
        <v>431</v>
      </c>
      <c r="H904" s="287" t="s">
        <v>431</v>
      </c>
      <c r="I904" s="287" t="s">
        <v>431</v>
      </c>
    </row>
    <row r="905" spans="2:9" x14ac:dyDescent="0.2">
      <c r="B905" s="282"/>
      <c r="C905" s="499" t="s">
        <v>1565</v>
      </c>
      <c r="D905" s="284">
        <v>8.75</v>
      </c>
      <c r="E905" s="501" t="s">
        <v>431</v>
      </c>
      <c r="F905" s="285" t="s">
        <v>431</v>
      </c>
      <c r="G905" s="286" t="s">
        <v>431</v>
      </c>
      <c r="H905" s="287" t="s">
        <v>431</v>
      </c>
      <c r="I905" s="287" t="s">
        <v>431</v>
      </c>
    </row>
    <row r="906" spans="2:9" x14ac:dyDescent="0.2">
      <c r="B906" s="282"/>
      <c r="C906" s="499" t="s">
        <v>1566</v>
      </c>
      <c r="D906" s="284">
        <v>10.75</v>
      </c>
      <c r="E906" s="501" t="s">
        <v>431</v>
      </c>
      <c r="F906" s="285" t="s">
        <v>431</v>
      </c>
      <c r="G906" s="286" t="s">
        <v>431</v>
      </c>
      <c r="H906" s="287" t="s">
        <v>431</v>
      </c>
      <c r="I906" s="287" t="s">
        <v>431</v>
      </c>
    </row>
    <row r="907" spans="2:9" x14ac:dyDescent="0.2">
      <c r="B907" s="282"/>
      <c r="C907" s="499"/>
      <c r="D907" s="284"/>
      <c r="E907" s="501"/>
      <c r="F907" s="285"/>
      <c r="G907" s="286"/>
      <c r="H907" s="287"/>
      <c r="I907" s="287"/>
    </row>
    <row r="908" spans="2:9" x14ac:dyDescent="0.2">
      <c r="B908" s="973">
        <v>43321</v>
      </c>
      <c r="C908" s="499" t="s">
        <v>1563</v>
      </c>
      <c r="D908" s="284">
        <v>7.25</v>
      </c>
      <c r="E908" s="501">
        <v>16010</v>
      </c>
      <c r="F908" s="285" t="s">
        <v>431</v>
      </c>
      <c r="G908" s="286" t="s">
        <v>431</v>
      </c>
      <c r="H908" s="287" t="s">
        <v>431</v>
      </c>
      <c r="I908" s="287" t="s">
        <v>431</v>
      </c>
    </row>
    <row r="909" spans="2:9" x14ac:dyDescent="0.2">
      <c r="B909" s="282"/>
      <c r="C909" s="499" t="s">
        <v>1564</v>
      </c>
      <c r="D909" s="284">
        <v>8</v>
      </c>
      <c r="E909" s="501">
        <v>16050</v>
      </c>
      <c r="F909" s="285">
        <v>15918</v>
      </c>
      <c r="G909" s="286">
        <v>95.132599999999996</v>
      </c>
      <c r="H909" s="287">
        <v>9.25</v>
      </c>
      <c r="I909" s="287">
        <v>9.25</v>
      </c>
    </row>
    <row r="910" spans="2:9" x14ac:dyDescent="0.2">
      <c r="B910" s="282"/>
      <c r="C910" s="499" t="s">
        <v>1565</v>
      </c>
      <c r="D910" s="284">
        <v>8.75</v>
      </c>
      <c r="E910" s="501">
        <v>15646</v>
      </c>
      <c r="F910" s="285" t="s">
        <v>431</v>
      </c>
      <c r="G910" s="286" t="s">
        <v>431</v>
      </c>
      <c r="H910" s="287" t="s">
        <v>431</v>
      </c>
      <c r="I910" s="287" t="s">
        <v>431</v>
      </c>
    </row>
    <row r="911" spans="2:9" x14ac:dyDescent="0.2">
      <c r="B911" s="282"/>
      <c r="C911" s="499" t="s">
        <v>1566</v>
      </c>
      <c r="D911" s="284">
        <v>10.75</v>
      </c>
      <c r="E911" s="501" t="s">
        <v>431</v>
      </c>
      <c r="F911" s="285" t="s">
        <v>431</v>
      </c>
      <c r="G911" s="286" t="s">
        <v>431</v>
      </c>
      <c r="H911" s="287" t="s">
        <v>431</v>
      </c>
      <c r="I911" s="287" t="s">
        <v>431</v>
      </c>
    </row>
    <row r="912" spans="2:9" x14ac:dyDescent="0.2">
      <c r="B912" s="282"/>
      <c r="C912" s="499"/>
      <c r="D912" s="284"/>
      <c r="E912" s="501"/>
      <c r="F912" s="285"/>
      <c r="G912" s="286"/>
      <c r="H912" s="287"/>
      <c r="I912" s="287"/>
    </row>
    <row r="913" spans="2:9" x14ac:dyDescent="0.2">
      <c r="B913" s="973">
        <v>43349</v>
      </c>
      <c r="C913" s="499" t="s">
        <v>1563</v>
      </c>
      <c r="D913" s="284">
        <v>7.25</v>
      </c>
      <c r="E913" s="501">
        <v>1550</v>
      </c>
      <c r="F913" s="285" t="s">
        <v>431</v>
      </c>
      <c r="G913" s="286" t="s">
        <v>431</v>
      </c>
      <c r="H913" s="287" t="s">
        <v>431</v>
      </c>
      <c r="I913" s="287" t="s">
        <v>431</v>
      </c>
    </row>
    <row r="914" spans="2:9" x14ac:dyDescent="0.2">
      <c r="B914" s="282"/>
      <c r="C914" s="499" t="s">
        <v>1564</v>
      </c>
      <c r="D914" s="284">
        <v>8</v>
      </c>
      <c r="E914" s="501">
        <v>4668</v>
      </c>
      <c r="F914" s="285">
        <v>4668</v>
      </c>
      <c r="G914" s="286">
        <v>95.184899999999999</v>
      </c>
      <c r="H914" s="287">
        <v>9.25</v>
      </c>
      <c r="I914" s="287">
        <v>9.25</v>
      </c>
    </row>
    <row r="915" spans="2:9" x14ac:dyDescent="0.2">
      <c r="B915" s="282"/>
      <c r="C915" s="499" t="s">
        <v>1565</v>
      </c>
      <c r="D915" s="284">
        <v>8.75</v>
      </c>
      <c r="E915" s="501">
        <v>3000</v>
      </c>
      <c r="F915" s="285" t="s">
        <v>431</v>
      </c>
      <c r="G915" s="286" t="s">
        <v>431</v>
      </c>
      <c r="H915" s="287" t="s">
        <v>431</v>
      </c>
      <c r="I915" s="287" t="s">
        <v>431</v>
      </c>
    </row>
    <row r="916" spans="2:9" x14ac:dyDescent="0.2">
      <c r="B916" s="282"/>
      <c r="C916" s="499" t="s">
        <v>1566</v>
      </c>
      <c r="D916" s="284">
        <v>10.75</v>
      </c>
      <c r="E916" s="501" t="s">
        <v>431</v>
      </c>
      <c r="F916" s="285" t="s">
        <v>431</v>
      </c>
      <c r="G916" s="286" t="s">
        <v>431</v>
      </c>
      <c r="H916" s="287" t="s">
        <v>431</v>
      </c>
      <c r="I916" s="287" t="s">
        <v>431</v>
      </c>
    </row>
    <row r="917" spans="2:9" x14ac:dyDescent="0.2">
      <c r="B917" s="282"/>
      <c r="C917" s="499"/>
      <c r="D917" s="284"/>
      <c r="E917" s="501"/>
      <c r="F917" s="285"/>
      <c r="G917" s="286"/>
      <c r="H917" s="287"/>
      <c r="I917" s="287"/>
    </row>
    <row r="918" spans="2:9" x14ac:dyDescent="0.2">
      <c r="B918" s="282" t="s">
        <v>3006</v>
      </c>
      <c r="C918" s="499" t="s">
        <v>1563</v>
      </c>
      <c r="D918" s="284">
        <v>7.25</v>
      </c>
      <c r="E918" s="501">
        <v>3911.2</v>
      </c>
      <c r="F918" s="285" t="s">
        <v>431</v>
      </c>
      <c r="G918" s="286" t="s">
        <v>431</v>
      </c>
      <c r="H918" s="287" t="s">
        <v>431</v>
      </c>
      <c r="I918" s="287" t="s">
        <v>431</v>
      </c>
    </row>
    <row r="919" spans="2:9" x14ac:dyDescent="0.2">
      <c r="B919" s="282"/>
      <c r="C919" s="499" t="s">
        <v>1564</v>
      </c>
      <c r="D919" s="284">
        <v>8</v>
      </c>
      <c r="E919" s="501">
        <v>2850</v>
      </c>
      <c r="F919" s="285" t="s">
        <v>431</v>
      </c>
      <c r="G919" s="286" t="s">
        <v>431</v>
      </c>
      <c r="H919" s="287" t="s">
        <v>431</v>
      </c>
      <c r="I919" s="287" t="s">
        <v>431</v>
      </c>
    </row>
    <row r="920" spans="2:9" x14ac:dyDescent="0.2">
      <c r="B920" s="282"/>
      <c r="C920" s="499" t="s">
        <v>1565</v>
      </c>
      <c r="D920" s="284">
        <v>8.75</v>
      </c>
      <c r="E920" s="501">
        <v>1443</v>
      </c>
      <c r="F920" s="285" t="s">
        <v>431</v>
      </c>
      <c r="G920" s="286" t="s">
        <v>431</v>
      </c>
      <c r="H920" s="287" t="s">
        <v>431</v>
      </c>
      <c r="I920" s="287" t="s">
        <v>431</v>
      </c>
    </row>
    <row r="921" spans="2:9" x14ac:dyDescent="0.2">
      <c r="B921" s="282"/>
      <c r="C921" s="499" t="s">
        <v>1566</v>
      </c>
      <c r="D921" s="284">
        <v>10.75</v>
      </c>
      <c r="E921" s="501" t="s">
        <v>431</v>
      </c>
      <c r="F921" s="285" t="s">
        <v>431</v>
      </c>
      <c r="G921" s="286" t="s">
        <v>431</v>
      </c>
      <c r="H921" s="287" t="s">
        <v>431</v>
      </c>
      <c r="I921" s="287" t="s">
        <v>431</v>
      </c>
    </row>
    <row r="922" spans="2:9" x14ac:dyDescent="0.2">
      <c r="B922" s="282"/>
      <c r="C922" s="499"/>
      <c r="D922" s="284"/>
      <c r="E922" s="501"/>
      <c r="F922" s="285"/>
      <c r="G922" s="286"/>
      <c r="H922" s="287"/>
      <c r="I922" s="287"/>
    </row>
    <row r="923" spans="2:9" x14ac:dyDescent="0.2">
      <c r="B923" s="282" t="s">
        <v>3007</v>
      </c>
      <c r="C923" s="499" t="s">
        <v>1563</v>
      </c>
      <c r="D923" s="284">
        <v>7.25</v>
      </c>
      <c r="E923" s="501">
        <v>9300</v>
      </c>
      <c r="F923" s="285" t="s">
        <v>431</v>
      </c>
      <c r="G923" s="286" t="s">
        <v>431</v>
      </c>
      <c r="H923" s="287" t="s">
        <v>431</v>
      </c>
      <c r="I923" s="287" t="s">
        <v>431</v>
      </c>
    </row>
    <row r="924" spans="2:9" x14ac:dyDescent="0.2">
      <c r="B924" s="282"/>
      <c r="C924" s="499" t="s">
        <v>1564</v>
      </c>
      <c r="D924" s="284">
        <v>8</v>
      </c>
      <c r="E924" s="501">
        <v>3750</v>
      </c>
      <c r="F924" s="285" t="s">
        <v>431</v>
      </c>
      <c r="G924" s="286" t="s">
        <v>431</v>
      </c>
      <c r="H924" s="287" t="s">
        <v>431</v>
      </c>
      <c r="I924" s="287" t="s">
        <v>431</v>
      </c>
    </row>
    <row r="925" spans="2:9" x14ac:dyDescent="0.2">
      <c r="B925" s="282"/>
      <c r="C925" s="499" t="s">
        <v>1565</v>
      </c>
      <c r="D925" s="284">
        <v>8.75</v>
      </c>
      <c r="E925" s="501" t="s">
        <v>431</v>
      </c>
      <c r="F925" s="285" t="s">
        <v>431</v>
      </c>
      <c r="G925" s="286" t="s">
        <v>431</v>
      </c>
      <c r="H925" s="287" t="s">
        <v>431</v>
      </c>
      <c r="I925" s="287" t="s">
        <v>431</v>
      </c>
    </row>
    <row r="926" spans="2:9" x14ac:dyDescent="0.2">
      <c r="B926" s="282"/>
      <c r="C926" s="499" t="s">
        <v>1566</v>
      </c>
      <c r="D926" s="284">
        <v>10.75</v>
      </c>
      <c r="E926" s="501" t="s">
        <v>431</v>
      </c>
      <c r="F926" s="285" t="s">
        <v>431</v>
      </c>
      <c r="G926" s="286" t="s">
        <v>431</v>
      </c>
      <c r="H926" s="287" t="s">
        <v>431</v>
      </c>
      <c r="I926" s="287" t="s">
        <v>431</v>
      </c>
    </row>
    <row r="927" spans="2:9" x14ac:dyDescent="0.2">
      <c r="B927" s="282"/>
      <c r="C927" s="499"/>
      <c r="D927" s="284"/>
      <c r="E927" s="501"/>
      <c r="F927" s="285"/>
      <c r="G927" s="286"/>
      <c r="H927" s="287"/>
      <c r="I927" s="287"/>
    </row>
    <row r="928" spans="2:9" x14ac:dyDescent="0.2">
      <c r="B928" s="282" t="s">
        <v>3008</v>
      </c>
      <c r="C928" s="499" t="s">
        <v>1563</v>
      </c>
      <c r="D928" s="284">
        <v>7.25</v>
      </c>
      <c r="E928" s="501">
        <v>9255</v>
      </c>
      <c r="F928" s="285">
        <v>8665</v>
      </c>
      <c r="G928" s="286">
        <v>89.339799999999997</v>
      </c>
      <c r="H928" s="287">
        <v>12.25</v>
      </c>
      <c r="I928" s="287">
        <v>12.1915</v>
      </c>
    </row>
    <row r="929" spans="2:9" x14ac:dyDescent="0.2">
      <c r="B929" s="282"/>
      <c r="C929" s="499" t="s">
        <v>1564</v>
      </c>
      <c r="D929" s="284">
        <v>8</v>
      </c>
      <c r="E929" s="501">
        <v>3355.1</v>
      </c>
      <c r="F929" s="285">
        <v>2350.1</v>
      </c>
      <c r="G929" s="286">
        <v>84.133300000000006</v>
      </c>
      <c r="H929" s="287">
        <v>12.7</v>
      </c>
      <c r="I929" s="287">
        <v>12.6997</v>
      </c>
    </row>
    <row r="930" spans="2:9" x14ac:dyDescent="0.2">
      <c r="B930" s="282"/>
      <c r="C930" s="499" t="s">
        <v>1565</v>
      </c>
      <c r="D930" s="284">
        <v>8.75</v>
      </c>
      <c r="E930" s="501">
        <v>11483.6</v>
      </c>
      <c r="F930" s="285">
        <v>11483.6</v>
      </c>
      <c r="G930" s="286">
        <v>76.452399999999997</v>
      </c>
      <c r="H930" s="287">
        <v>13.15</v>
      </c>
      <c r="I930" s="287">
        <v>13.124499999999999</v>
      </c>
    </row>
    <row r="931" spans="2:9" x14ac:dyDescent="0.2">
      <c r="B931" s="282"/>
      <c r="C931" s="499"/>
      <c r="D931" s="284"/>
      <c r="E931" s="501"/>
      <c r="F931" s="285"/>
      <c r="G931" s="286"/>
      <c r="H931" s="287"/>
      <c r="I931" s="287"/>
    </row>
    <row r="932" spans="2:9" x14ac:dyDescent="0.2">
      <c r="B932" s="282" t="s">
        <v>3009</v>
      </c>
      <c r="C932" s="499" t="s">
        <v>1563</v>
      </c>
      <c r="D932" s="284">
        <v>7.25</v>
      </c>
      <c r="E932" s="501">
        <v>149295.6</v>
      </c>
      <c r="F932" s="285">
        <v>34081.9</v>
      </c>
      <c r="G932" s="286">
        <v>89.637100000000004</v>
      </c>
      <c r="H932" s="287">
        <v>12.2401</v>
      </c>
      <c r="I932" s="287">
        <v>12.2209</v>
      </c>
    </row>
    <row r="933" spans="2:9" x14ac:dyDescent="0.2">
      <c r="B933" s="282"/>
      <c r="C933" s="499" t="s">
        <v>1564</v>
      </c>
      <c r="D933" s="284">
        <v>8</v>
      </c>
      <c r="E933" s="501">
        <v>53478.5</v>
      </c>
      <c r="F933" s="285">
        <v>26712.5</v>
      </c>
      <c r="G933" s="286">
        <v>84.335999999999999</v>
      </c>
      <c r="H933" s="287">
        <v>12.7</v>
      </c>
      <c r="I933" s="287">
        <v>12.697800000000001</v>
      </c>
    </row>
    <row r="934" spans="2:9" x14ac:dyDescent="0.2">
      <c r="B934" s="282"/>
      <c r="C934" s="499" t="s">
        <v>1565</v>
      </c>
      <c r="D934" s="284">
        <v>8.75</v>
      </c>
      <c r="E934" s="501">
        <v>137333.1</v>
      </c>
      <c r="F934" s="285" t="s">
        <v>1584</v>
      </c>
      <c r="G934" s="286" t="s">
        <v>431</v>
      </c>
      <c r="H934" s="287" t="s">
        <v>431</v>
      </c>
      <c r="I934" s="287" t="s">
        <v>431</v>
      </c>
    </row>
    <row r="935" spans="2:9" x14ac:dyDescent="0.2">
      <c r="B935" s="282"/>
      <c r="C935" s="499" t="s">
        <v>1566</v>
      </c>
      <c r="D935" s="284">
        <v>10.75</v>
      </c>
      <c r="E935" s="501">
        <v>5000</v>
      </c>
      <c r="F935" s="285" t="s">
        <v>1584</v>
      </c>
      <c r="G935" s="286" t="s">
        <v>431</v>
      </c>
      <c r="H935" s="287" t="s">
        <v>431</v>
      </c>
      <c r="I935" s="287" t="s">
        <v>431</v>
      </c>
    </row>
    <row r="936" spans="2:9" x14ac:dyDescent="0.2">
      <c r="B936" s="282"/>
      <c r="C936" s="499"/>
      <c r="D936" s="284"/>
      <c r="E936" s="501"/>
      <c r="F936" s="285"/>
      <c r="G936" s="286"/>
      <c r="H936" s="287"/>
      <c r="I936" s="287"/>
    </row>
    <row r="937" spans="2:9" x14ac:dyDescent="0.2">
      <c r="B937" s="282" t="s">
        <v>3017</v>
      </c>
      <c r="C937" s="499" t="s">
        <v>1563</v>
      </c>
      <c r="D937" s="284">
        <v>7.25</v>
      </c>
      <c r="E937" s="501">
        <v>175669.6</v>
      </c>
      <c r="F937" s="285">
        <v>115155.6</v>
      </c>
      <c r="G937" s="286">
        <v>90.076400000000007</v>
      </c>
      <c r="H937" s="287">
        <v>12.15</v>
      </c>
      <c r="I937" s="287">
        <v>12.0002</v>
      </c>
    </row>
    <row r="938" spans="2:9" x14ac:dyDescent="0.2">
      <c r="B938" s="282"/>
      <c r="C938" s="499" t="s">
        <v>1564</v>
      </c>
      <c r="D938" s="284">
        <v>8</v>
      </c>
      <c r="E938" s="501">
        <v>107943.5</v>
      </c>
      <c r="F938" s="285">
        <v>54193.7</v>
      </c>
      <c r="G938" s="286">
        <v>85.122299999999996</v>
      </c>
      <c r="H938" s="287">
        <v>12.4999</v>
      </c>
      <c r="I938" s="287">
        <v>12.446099999999999</v>
      </c>
    </row>
    <row r="939" spans="2:9" x14ac:dyDescent="0.2">
      <c r="B939" s="282"/>
      <c r="C939" s="499" t="s">
        <v>1565</v>
      </c>
      <c r="D939" s="284">
        <v>8.75</v>
      </c>
      <c r="E939" s="501">
        <v>91815.5</v>
      </c>
      <c r="F939" s="285">
        <v>63229.8</v>
      </c>
      <c r="G939" s="286">
        <v>77.978999999999999</v>
      </c>
      <c r="H939" s="287">
        <v>12.85</v>
      </c>
      <c r="I939" s="287">
        <v>12.826700000000001</v>
      </c>
    </row>
    <row r="940" spans="2:9" x14ac:dyDescent="0.2">
      <c r="B940" s="282"/>
      <c r="C940" s="499" t="s">
        <v>1566</v>
      </c>
      <c r="D940" s="284">
        <v>10.75</v>
      </c>
      <c r="E940" s="501" t="s">
        <v>431</v>
      </c>
      <c r="F940" s="285" t="s">
        <v>431</v>
      </c>
      <c r="G940" s="286" t="s">
        <v>431</v>
      </c>
      <c r="H940" s="287" t="s">
        <v>431</v>
      </c>
      <c r="I940" s="287" t="s">
        <v>431</v>
      </c>
    </row>
    <row r="941" spans="2:9" x14ac:dyDescent="0.2">
      <c r="B941" s="282"/>
      <c r="C941" s="499"/>
      <c r="D941" s="284"/>
      <c r="E941" s="501"/>
      <c r="F941" s="285"/>
      <c r="G941" s="286"/>
      <c r="H941" s="287"/>
      <c r="I941" s="287"/>
    </row>
    <row r="942" spans="2:9" x14ac:dyDescent="0.2">
      <c r="B942" s="282" t="s">
        <v>3010</v>
      </c>
      <c r="C942" s="499" t="s">
        <v>1563</v>
      </c>
      <c r="D942" s="284">
        <v>7.25</v>
      </c>
      <c r="E942" s="501">
        <v>112901.6</v>
      </c>
      <c r="F942" s="285">
        <v>22419</v>
      </c>
      <c r="G942" s="286">
        <v>90.2012</v>
      </c>
      <c r="H942" s="287">
        <v>12.23</v>
      </c>
      <c r="I942" s="287">
        <v>12.1981</v>
      </c>
    </row>
    <row r="943" spans="2:9" x14ac:dyDescent="0.2">
      <c r="B943" s="282"/>
      <c r="C943" s="499" t="s">
        <v>1564</v>
      </c>
      <c r="D943" s="284">
        <v>8</v>
      </c>
      <c r="E943" s="501">
        <v>55230</v>
      </c>
      <c r="F943" s="285">
        <v>24608.400000000001</v>
      </c>
      <c r="G943" s="286">
        <v>84.9</v>
      </c>
      <c r="H943" s="287">
        <v>12.640499999999999</v>
      </c>
      <c r="I943" s="287">
        <v>12.539199999999999</v>
      </c>
    </row>
    <row r="944" spans="2:9" x14ac:dyDescent="0.2">
      <c r="B944" s="282"/>
      <c r="C944" s="499" t="s">
        <v>1565</v>
      </c>
      <c r="D944" s="284">
        <v>8.75</v>
      </c>
      <c r="E944" s="501">
        <v>56821.5</v>
      </c>
      <c r="F944" s="285">
        <v>57523.5</v>
      </c>
      <c r="G944" s="286">
        <v>76.727699999999999</v>
      </c>
      <c r="H944" s="287">
        <v>13.15</v>
      </c>
      <c r="I944" s="287">
        <v>12.9681</v>
      </c>
    </row>
    <row r="945" spans="2:9" x14ac:dyDescent="0.2">
      <c r="B945" s="282"/>
      <c r="C945" s="499" t="s">
        <v>1566</v>
      </c>
      <c r="D945" s="284">
        <v>10.75</v>
      </c>
      <c r="E945" s="501" t="s">
        <v>431</v>
      </c>
      <c r="F945" s="285" t="s">
        <v>431</v>
      </c>
      <c r="G945" s="286" t="s">
        <v>431</v>
      </c>
      <c r="H945" s="287" t="s">
        <v>431</v>
      </c>
      <c r="I945" s="287" t="s">
        <v>431</v>
      </c>
    </row>
    <row r="946" spans="2:9" x14ac:dyDescent="0.2">
      <c r="B946" s="282"/>
      <c r="C946" s="499"/>
      <c r="D946" s="284"/>
      <c r="E946" s="501"/>
      <c r="F946" s="285"/>
      <c r="G946" s="286"/>
      <c r="H946" s="287"/>
      <c r="I946" s="287"/>
    </row>
    <row r="947" spans="2:9" x14ac:dyDescent="0.2">
      <c r="B947" s="282" t="s">
        <v>3011</v>
      </c>
      <c r="C947" s="499" t="s">
        <v>1563</v>
      </c>
      <c r="D947" s="284">
        <v>7.25</v>
      </c>
      <c r="E947" s="501">
        <v>249176.8</v>
      </c>
      <c r="F947" s="285">
        <v>162664.1</v>
      </c>
      <c r="G947" s="286">
        <v>90.538700000000006</v>
      </c>
      <c r="H947" s="287">
        <v>12.2</v>
      </c>
      <c r="I947" s="287">
        <v>12.1419</v>
      </c>
    </row>
    <row r="948" spans="2:9" x14ac:dyDescent="0.2">
      <c r="B948" s="282"/>
      <c r="C948" s="499" t="s">
        <v>1564</v>
      </c>
      <c r="D948" s="284">
        <v>8</v>
      </c>
      <c r="E948" s="501">
        <v>164734.5</v>
      </c>
      <c r="F948" s="285" t="s">
        <v>431</v>
      </c>
      <c r="G948" s="286" t="s">
        <v>431</v>
      </c>
      <c r="H948" s="287" t="s">
        <v>431</v>
      </c>
      <c r="I948" s="287" t="s">
        <v>431</v>
      </c>
    </row>
    <row r="949" spans="2:9" x14ac:dyDescent="0.2">
      <c r="B949" s="282"/>
      <c r="C949" s="499" t="s">
        <v>1565</v>
      </c>
      <c r="D949" s="284">
        <v>8.75</v>
      </c>
      <c r="E949" s="501">
        <v>145472.5</v>
      </c>
      <c r="F949" s="285" t="s">
        <v>431</v>
      </c>
      <c r="G949" s="286" t="s">
        <v>431</v>
      </c>
      <c r="H949" s="287" t="s">
        <v>431</v>
      </c>
      <c r="I949" s="287" t="s">
        <v>431</v>
      </c>
    </row>
    <row r="950" spans="2:9" x14ac:dyDescent="0.2">
      <c r="B950" s="282"/>
      <c r="C950" s="499" t="s">
        <v>1566</v>
      </c>
      <c r="D950" s="284">
        <v>10.75</v>
      </c>
      <c r="E950" s="501" t="s">
        <v>431</v>
      </c>
      <c r="F950" s="285" t="s">
        <v>431</v>
      </c>
      <c r="G950" s="286" t="s">
        <v>431</v>
      </c>
      <c r="H950" s="287" t="s">
        <v>431</v>
      </c>
      <c r="I950" s="287" t="s">
        <v>431</v>
      </c>
    </row>
    <row r="951" spans="2:9" x14ac:dyDescent="0.2">
      <c r="B951" s="282"/>
      <c r="C951" s="499"/>
      <c r="D951" s="284"/>
      <c r="E951" s="501"/>
      <c r="F951" s="285"/>
      <c r="G951" s="286"/>
      <c r="H951" s="287"/>
      <c r="I951" s="287"/>
    </row>
    <row r="952" spans="2:9" x14ac:dyDescent="0.2">
      <c r="B952" s="282" t="s">
        <v>3012</v>
      </c>
      <c r="C952" s="499" t="s">
        <v>1563</v>
      </c>
      <c r="D952" s="284">
        <v>7.25</v>
      </c>
      <c r="E952" s="501">
        <v>143820</v>
      </c>
      <c r="F952" s="285">
        <v>67214.8</v>
      </c>
      <c r="G952" s="286">
        <v>88.453400000000002</v>
      </c>
      <c r="H952" s="287">
        <v>13.6999</v>
      </c>
      <c r="I952" s="287">
        <v>13.611700000000001</v>
      </c>
    </row>
    <row r="953" spans="2:9" x14ac:dyDescent="0.2">
      <c r="B953" s="282"/>
      <c r="C953" s="499" t="s">
        <v>1564</v>
      </c>
      <c r="D953" s="284">
        <v>8</v>
      </c>
      <c r="E953" s="501">
        <v>116273.5</v>
      </c>
      <c r="F953" s="285">
        <v>36183.1</v>
      </c>
      <c r="G953" s="286">
        <v>82.2</v>
      </c>
      <c r="H953" s="287">
        <v>13.8</v>
      </c>
      <c r="I953" s="287">
        <v>13.714499999999999</v>
      </c>
    </row>
    <row r="954" spans="2:9" x14ac:dyDescent="0.2">
      <c r="B954" s="282"/>
      <c r="C954" s="499" t="s">
        <v>1565</v>
      </c>
      <c r="D954" s="284">
        <v>8.75</v>
      </c>
      <c r="E954" s="501">
        <v>205016.6</v>
      </c>
      <c r="F954" s="285">
        <v>29753.8</v>
      </c>
      <c r="G954" s="286">
        <v>75.06</v>
      </c>
      <c r="H954" s="287">
        <v>13.6</v>
      </c>
      <c r="I954" s="287">
        <v>13.6</v>
      </c>
    </row>
    <row r="955" spans="2:9" x14ac:dyDescent="0.2">
      <c r="B955" s="282"/>
      <c r="C955" s="499" t="s">
        <v>1566</v>
      </c>
      <c r="D955" s="284">
        <v>10.75</v>
      </c>
      <c r="E955" s="501" t="s">
        <v>431</v>
      </c>
      <c r="F955" s="285" t="s">
        <v>431</v>
      </c>
      <c r="G955" s="286" t="s">
        <v>431</v>
      </c>
      <c r="H955" s="287" t="s">
        <v>431</v>
      </c>
      <c r="I955" s="287" t="s">
        <v>431</v>
      </c>
    </row>
    <row r="956" spans="2:9" x14ac:dyDescent="0.2">
      <c r="B956" s="282"/>
      <c r="C956" s="499"/>
      <c r="D956" s="284"/>
      <c r="E956" s="501"/>
      <c r="F956" s="285"/>
      <c r="G956" s="286"/>
      <c r="H956" s="287"/>
      <c r="I956" s="287"/>
    </row>
    <row r="957" spans="2:9" x14ac:dyDescent="0.2">
      <c r="B957" s="282" t="s">
        <v>3013</v>
      </c>
      <c r="C957" s="499" t="s">
        <v>1563</v>
      </c>
      <c r="D957" s="284">
        <v>7.25</v>
      </c>
      <c r="E957" s="501">
        <v>31650</v>
      </c>
      <c r="F957" s="285">
        <v>8658.1</v>
      </c>
      <c r="G957" s="286">
        <v>88.832300000000004</v>
      </c>
      <c r="H957" s="287">
        <v>13.6999</v>
      </c>
      <c r="I957" s="287">
        <v>13.677</v>
      </c>
    </row>
    <row r="958" spans="2:9" x14ac:dyDescent="0.2">
      <c r="B958" s="282"/>
      <c r="C958" s="499" t="s">
        <v>1564</v>
      </c>
      <c r="D958" s="284">
        <v>8</v>
      </c>
      <c r="E958" s="501">
        <v>82224.7</v>
      </c>
      <c r="F958" s="285">
        <v>35046.300000000003</v>
      </c>
      <c r="G958" s="286">
        <v>82.469800000000006</v>
      </c>
      <c r="H958" s="287">
        <v>13.8</v>
      </c>
      <c r="I958" s="287">
        <v>13.768700000000001</v>
      </c>
    </row>
    <row r="959" spans="2:9" x14ac:dyDescent="0.2">
      <c r="B959" s="282"/>
      <c r="C959" s="499" t="s">
        <v>1565</v>
      </c>
      <c r="D959" s="284">
        <v>8.75</v>
      </c>
      <c r="E959" s="501">
        <v>127242.2</v>
      </c>
      <c r="F959" s="285">
        <v>91204.2</v>
      </c>
      <c r="G959" s="286">
        <v>74.760800000000003</v>
      </c>
      <c r="H959" s="287">
        <v>13.7</v>
      </c>
      <c r="I959" s="287">
        <v>13.682</v>
      </c>
    </row>
    <row r="960" spans="2:9" x14ac:dyDescent="0.2">
      <c r="B960" s="282"/>
      <c r="C960" s="499" t="s">
        <v>1566</v>
      </c>
      <c r="D960" s="284">
        <v>10.75</v>
      </c>
      <c r="E960" s="501" t="s">
        <v>431</v>
      </c>
      <c r="F960" s="285" t="s">
        <v>431</v>
      </c>
      <c r="G960" s="286" t="s">
        <v>431</v>
      </c>
      <c r="H960" s="287" t="s">
        <v>431</v>
      </c>
      <c r="I960" s="287" t="s">
        <v>431</v>
      </c>
    </row>
    <row r="961" spans="2:9" x14ac:dyDescent="0.2">
      <c r="B961" s="282"/>
      <c r="C961" s="499"/>
      <c r="D961" s="284"/>
      <c r="E961" s="501"/>
      <c r="F961" s="285"/>
      <c r="G961" s="286"/>
      <c r="H961" s="287"/>
      <c r="I961" s="287"/>
    </row>
    <row r="962" spans="2:9" x14ac:dyDescent="0.2">
      <c r="B962" s="282" t="s">
        <v>2988</v>
      </c>
      <c r="C962" s="499" t="s">
        <v>1563</v>
      </c>
      <c r="D962" s="284">
        <v>7.25</v>
      </c>
      <c r="E962" s="501">
        <v>168592.8</v>
      </c>
      <c r="F962" s="285">
        <v>124364.9</v>
      </c>
      <c r="G962" s="286">
        <v>88.351900000000001</v>
      </c>
      <c r="H962" s="287">
        <v>14.25</v>
      </c>
      <c r="I962" s="287">
        <v>14.0206</v>
      </c>
    </row>
    <row r="963" spans="2:9" x14ac:dyDescent="0.2">
      <c r="B963" s="282"/>
      <c r="C963" s="499" t="s">
        <v>1564</v>
      </c>
      <c r="D963" s="284">
        <v>8</v>
      </c>
      <c r="E963" s="501">
        <v>268747.5</v>
      </c>
      <c r="F963" s="285">
        <v>72091.8</v>
      </c>
      <c r="G963" s="286">
        <v>82.723699999999994</v>
      </c>
      <c r="H963" s="287">
        <v>13.8</v>
      </c>
      <c r="I963" s="287">
        <v>13.773999999999999</v>
      </c>
    </row>
    <row r="964" spans="2:9" x14ac:dyDescent="0.2">
      <c r="B964" s="282"/>
      <c r="C964" s="499" t="s">
        <v>1565</v>
      </c>
      <c r="D964" s="284">
        <v>8.75</v>
      </c>
      <c r="E964" s="501">
        <v>261730.3</v>
      </c>
      <c r="F964" s="285">
        <v>28808.2</v>
      </c>
      <c r="G964" s="286">
        <v>75.502399999999994</v>
      </c>
      <c r="H964" s="287">
        <v>13.55</v>
      </c>
      <c r="I964" s="287">
        <v>13.454800000000001</v>
      </c>
    </row>
    <row r="965" spans="2:9" x14ac:dyDescent="0.2">
      <c r="B965" s="282"/>
      <c r="C965" s="499" t="s">
        <v>1566</v>
      </c>
      <c r="D965" s="284">
        <v>10.75</v>
      </c>
      <c r="E965" s="501"/>
      <c r="F965" s="285"/>
      <c r="G965" s="286"/>
      <c r="H965" s="287" t="s">
        <v>431</v>
      </c>
      <c r="I965" s="287" t="s">
        <v>431</v>
      </c>
    </row>
    <row r="966" spans="2:9" x14ac:dyDescent="0.2">
      <c r="B966" s="282"/>
      <c r="C966" s="499"/>
      <c r="D966" s="284"/>
      <c r="E966" s="501"/>
      <c r="F966" s="285"/>
      <c r="G966" s="286"/>
      <c r="H966" s="287"/>
      <c r="I966" s="287"/>
    </row>
    <row r="967" spans="2:9" x14ac:dyDescent="0.2">
      <c r="B967" s="282" t="s">
        <v>2989</v>
      </c>
      <c r="C967" s="499" t="s">
        <v>1563</v>
      </c>
      <c r="D967" s="284">
        <v>7.25</v>
      </c>
      <c r="E967" s="501">
        <v>465672.4</v>
      </c>
      <c r="F967" s="285">
        <v>417927.6</v>
      </c>
      <c r="G967" s="286">
        <v>88.733099999999993</v>
      </c>
      <c r="H967" s="287">
        <v>14.25</v>
      </c>
      <c r="I967" s="287">
        <v>14.151899999999999</v>
      </c>
    </row>
    <row r="968" spans="2:9" x14ac:dyDescent="0.2">
      <c r="B968" s="282"/>
      <c r="C968" s="499" t="s">
        <v>1564</v>
      </c>
      <c r="D968" s="284">
        <v>8</v>
      </c>
      <c r="E968" s="501">
        <v>293951.40000000002</v>
      </c>
      <c r="F968" s="285">
        <v>65221.4</v>
      </c>
      <c r="G968" s="286">
        <v>83.618300000000005</v>
      </c>
      <c r="H968" s="287">
        <v>13.55</v>
      </c>
      <c r="I968" s="287">
        <v>13.486000000000001</v>
      </c>
    </row>
    <row r="969" spans="2:9" x14ac:dyDescent="0.2">
      <c r="B969" s="282"/>
      <c r="C969" s="499" t="s">
        <v>1565</v>
      </c>
      <c r="D969" s="284">
        <v>8.75</v>
      </c>
      <c r="E969" s="501">
        <v>271977</v>
      </c>
      <c r="F969" s="285">
        <v>30543.9</v>
      </c>
      <c r="G969" s="286">
        <v>77.305000000000007</v>
      </c>
      <c r="H969" s="287">
        <v>13.1495</v>
      </c>
      <c r="I969" s="287">
        <v>13.101699999999999</v>
      </c>
    </row>
    <row r="970" spans="2:9" x14ac:dyDescent="0.2">
      <c r="B970" s="282"/>
      <c r="C970" s="499" t="s">
        <v>1566</v>
      </c>
      <c r="D970" s="284">
        <v>10.75</v>
      </c>
      <c r="E970" s="501">
        <v>2758.8</v>
      </c>
      <c r="F970" s="285" t="s">
        <v>1584</v>
      </c>
      <c r="G970" s="286"/>
      <c r="H970" s="287"/>
      <c r="I970" s="287"/>
    </row>
    <row r="971" spans="2:9" x14ac:dyDescent="0.2">
      <c r="B971" s="282"/>
      <c r="C971" s="499"/>
      <c r="D971" s="284"/>
      <c r="E971" s="501"/>
      <c r="F971" s="285"/>
      <c r="G971" s="286"/>
      <c r="H971" s="287"/>
      <c r="I971" s="287"/>
    </row>
    <row r="972" spans="2:9" x14ac:dyDescent="0.2">
      <c r="B972" s="282" t="s">
        <v>2990</v>
      </c>
      <c r="C972" s="499" t="s">
        <v>1563</v>
      </c>
      <c r="D972" s="284">
        <v>9</v>
      </c>
      <c r="E972" s="501">
        <v>384188</v>
      </c>
      <c r="F972" s="285">
        <v>89648.8</v>
      </c>
      <c r="G972" s="286">
        <v>90.4315</v>
      </c>
      <c r="H972" s="287">
        <v>12.95</v>
      </c>
      <c r="I972" s="287">
        <v>12.8683</v>
      </c>
    </row>
    <row r="973" spans="2:9" x14ac:dyDescent="0.2">
      <c r="B973" s="282"/>
      <c r="C973" s="499" t="s">
        <v>1564</v>
      </c>
      <c r="D973" s="284">
        <v>9.5</v>
      </c>
      <c r="E973" s="501">
        <v>195022</v>
      </c>
      <c r="F973" s="285">
        <v>84437.7</v>
      </c>
      <c r="G973" s="286">
        <v>89.089500000000001</v>
      </c>
      <c r="H973" s="287">
        <v>12.5</v>
      </c>
      <c r="I973" s="287">
        <v>12.375999999999999</v>
      </c>
    </row>
    <row r="974" spans="2:9" x14ac:dyDescent="0.2">
      <c r="B974" s="282"/>
      <c r="C974" s="499" t="s">
        <v>1565</v>
      </c>
      <c r="D974" s="284">
        <v>10</v>
      </c>
      <c r="E974" s="501">
        <v>203602.6</v>
      </c>
      <c r="F974" s="285">
        <v>50416.3</v>
      </c>
      <c r="G974" s="286">
        <v>87.234999999999999</v>
      </c>
      <c r="H974" s="287">
        <v>12.2483</v>
      </c>
      <c r="I974" s="287">
        <v>12.148199999999999</v>
      </c>
    </row>
    <row r="975" spans="2:9" x14ac:dyDescent="0.2">
      <c r="B975" s="282"/>
      <c r="C975" s="499" t="s">
        <v>1566</v>
      </c>
      <c r="D975" s="284">
        <v>11</v>
      </c>
      <c r="E975" s="501">
        <v>5000</v>
      </c>
      <c r="F975" s="285" t="s">
        <v>1584</v>
      </c>
      <c r="G975" s="286"/>
      <c r="H975" s="287"/>
      <c r="I975" s="287"/>
    </row>
    <row r="976" spans="2:9" x14ac:dyDescent="0.2">
      <c r="B976" s="282"/>
      <c r="C976" s="499"/>
      <c r="D976" s="284"/>
      <c r="E976" s="501"/>
      <c r="F976" s="285"/>
      <c r="G976" s="286"/>
      <c r="H976" s="287"/>
      <c r="I976" s="287"/>
    </row>
    <row r="977" spans="2:9" x14ac:dyDescent="0.2">
      <c r="B977" s="282" t="s">
        <v>2991</v>
      </c>
      <c r="C977" s="499" t="s">
        <v>1563</v>
      </c>
      <c r="D977" s="284">
        <v>9</v>
      </c>
      <c r="E977" s="501">
        <v>147268.6</v>
      </c>
      <c r="F977" s="285">
        <v>52513.1</v>
      </c>
      <c r="G977" s="286">
        <v>93.295199999999994</v>
      </c>
      <c r="H977" s="287">
        <v>11.8</v>
      </c>
      <c r="I977" s="287">
        <v>11.712999999999999</v>
      </c>
    </row>
    <row r="978" spans="2:9" x14ac:dyDescent="0.2">
      <c r="B978" s="282"/>
      <c r="C978" s="499" t="s">
        <v>1564</v>
      </c>
      <c r="D978" s="284">
        <v>9.5</v>
      </c>
      <c r="E978" s="501">
        <v>120615</v>
      </c>
      <c r="F978" s="285">
        <v>37705</v>
      </c>
      <c r="G978" s="286">
        <v>92.309399999999997</v>
      </c>
      <c r="H978" s="287">
        <v>11.6</v>
      </c>
      <c r="I978" s="287">
        <v>11.5151</v>
      </c>
    </row>
    <row r="979" spans="2:9" x14ac:dyDescent="0.2">
      <c r="B979" s="282"/>
      <c r="C979" s="499" t="s">
        <v>1565</v>
      </c>
      <c r="D979" s="284">
        <v>10</v>
      </c>
      <c r="E979" s="501">
        <v>125541.5</v>
      </c>
      <c r="F979" s="285">
        <v>35802.199999999997</v>
      </c>
      <c r="G979" s="286">
        <v>92.075500000000005</v>
      </c>
      <c r="H979" s="287">
        <v>11.35</v>
      </c>
      <c r="I979" s="287">
        <v>11.2636</v>
      </c>
    </row>
    <row r="980" spans="2:9" x14ac:dyDescent="0.2">
      <c r="B980" s="282"/>
      <c r="C980" s="499" t="s">
        <v>1566</v>
      </c>
      <c r="D980" s="284">
        <v>11</v>
      </c>
      <c r="E980" s="501">
        <v>500</v>
      </c>
      <c r="F980" s="285" t="s">
        <v>1584</v>
      </c>
      <c r="G980" s="286"/>
      <c r="H980" s="287"/>
      <c r="I980" s="287"/>
    </row>
    <row r="981" spans="2:9" x14ac:dyDescent="0.2">
      <c r="B981" s="282"/>
      <c r="C981" s="499"/>
      <c r="D981" s="284"/>
      <c r="E981" s="501"/>
      <c r="F981" s="285"/>
      <c r="G981" s="286"/>
      <c r="H981" s="287"/>
      <c r="I981" s="287"/>
    </row>
    <row r="982" spans="2:9" x14ac:dyDescent="0.2">
      <c r="B982" s="282" t="s">
        <v>2992</v>
      </c>
      <c r="C982" s="499" t="s">
        <v>1563</v>
      </c>
      <c r="D982" s="284">
        <v>9</v>
      </c>
      <c r="E982" s="501">
        <v>113039.3</v>
      </c>
      <c r="F982" s="285">
        <v>59166.9</v>
      </c>
      <c r="G982" s="286">
        <v>93.366299999999995</v>
      </c>
      <c r="H982" s="287">
        <v>11.799899999999999</v>
      </c>
      <c r="I982" s="287">
        <v>11.763999999999999</v>
      </c>
    </row>
    <row r="983" spans="2:9" x14ac:dyDescent="0.2">
      <c r="B983" s="282"/>
      <c r="C983" s="499" t="s">
        <v>1564</v>
      </c>
      <c r="D983" s="284">
        <v>9.5</v>
      </c>
      <c r="E983" s="501">
        <v>116628</v>
      </c>
      <c r="F983" s="285">
        <v>52215</v>
      </c>
      <c r="G983" s="286">
        <v>92.87</v>
      </c>
      <c r="H983" s="287">
        <v>11.45</v>
      </c>
      <c r="I983" s="287">
        <v>11.3903</v>
      </c>
    </row>
    <row r="984" spans="2:9" x14ac:dyDescent="0.2">
      <c r="B984" s="282"/>
      <c r="C984" s="499" t="s">
        <v>1565</v>
      </c>
      <c r="D984" s="284">
        <v>10</v>
      </c>
      <c r="E984" s="501">
        <v>40167</v>
      </c>
      <c r="F984" s="285">
        <v>22554</v>
      </c>
      <c r="G984" s="286">
        <v>92.087500000000006</v>
      </c>
      <c r="H984" s="287">
        <v>11.35</v>
      </c>
      <c r="I984" s="287">
        <v>11.28</v>
      </c>
    </row>
    <row r="985" spans="2:9" x14ac:dyDescent="0.2">
      <c r="B985" s="282"/>
      <c r="C985" s="499" t="s">
        <v>1566</v>
      </c>
      <c r="D985" s="284">
        <v>11</v>
      </c>
      <c r="E985" s="501">
        <v>1500</v>
      </c>
      <c r="F985" s="285" t="s">
        <v>1584</v>
      </c>
      <c r="G985" s="286"/>
      <c r="H985" s="287"/>
      <c r="I985" s="287"/>
    </row>
    <row r="986" spans="2:9" x14ac:dyDescent="0.2">
      <c r="B986" s="282"/>
      <c r="C986" s="499"/>
      <c r="D986" s="284"/>
      <c r="E986" s="501"/>
      <c r="F986" s="285"/>
      <c r="G986" s="286"/>
      <c r="H986" s="287"/>
      <c r="I986" s="287"/>
    </row>
    <row r="987" spans="2:9" x14ac:dyDescent="0.2">
      <c r="B987" s="973">
        <v>43811</v>
      </c>
      <c r="C987" s="499" t="s">
        <v>1563</v>
      </c>
      <c r="D987" s="284">
        <v>9</v>
      </c>
      <c r="E987" s="501">
        <v>115708.2</v>
      </c>
      <c r="F987" s="285">
        <v>58637.2</v>
      </c>
      <c r="G987" s="286">
        <v>93.623800000000003</v>
      </c>
      <c r="H987" s="287">
        <v>11.75</v>
      </c>
      <c r="I987" s="287">
        <v>11.695399999999999</v>
      </c>
    </row>
    <row r="988" spans="2:9" x14ac:dyDescent="0.2">
      <c r="B988" s="282"/>
      <c r="C988" s="499" t="s">
        <v>1564</v>
      </c>
      <c r="D988" s="284">
        <v>9.5</v>
      </c>
      <c r="E988" s="501">
        <v>138656.4</v>
      </c>
      <c r="F988" s="285">
        <v>56046</v>
      </c>
      <c r="G988" s="286">
        <v>93.8369</v>
      </c>
      <c r="H988" s="287">
        <v>11.193899999999999</v>
      </c>
      <c r="I988" s="287">
        <v>11.1511</v>
      </c>
    </row>
    <row r="989" spans="2:9" x14ac:dyDescent="0.2">
      <c r="B989" s="282"/>
      <c r="C989" s="499" t="s">
        <v>1565</v>
      </c>
      <c r="D989" s="284">
        <v>10</v>
      </c>
      <c r="E989" s="501">
        <v>82400</v>
      </c>
      <c r="F989" s="285">
        <v>36760</v>
      </c>
      <c r="G989" s="286">
        <v>94.087599999999995</v>
      </c>
      <c r="H989" s="287">
        <v>10.9968</v>
      </c>
      <c r="I989" s="287">
        <v>10.9453</v>
      </c>
    </row>
    <row r="990" spans="2:9" x14ac:dyDescent="0.2">
      <c r="B990" s="282"/>
      <c r="C990" s="499" t="s">
        <v>1566</v>
      </c>
      <c r="D990" s="284">
        <v>11</v>
      </c>
      <c r="E990" s="501">
        <v>1500</v>
      </c>
      <c r="F990" s="285" t="s">
        <v>1584</v>
      </c>
      <c r="G990" s="286"/>
      <c r="H990" s="287"/>
      <c r="I990" s="287"/>
    </row>
    <row r="991" spans="2:9" x14ac:dyDescent="0.2">
      <c r="B991" s="282"/>
      <c r="C991" s="499"/>
      <c r="D991" s="284"/>
      <c r="E991" s="501"/>
      <c r="F991" s="285"/>
      <c r="G991" s="286"/>
      <c r="H991" s="287"/>
      <c r="I991" s="287"/>
    </row>
    <row r="992" spans="2:9" x14ac:dyDescent="0.2">
      <c r="B992" s="972">
        <v>43839</v>
      </c>
      <c r="C992" s="499" t="s">
        <v>1563</v>
      </c>
      <c r="D992" s="284">
        <v>9</v>
      </c>
      <c r="E992" s="501">
        <v>77560</v>
      </c>
      <c r="F992" s="285">
        <v>28061.599999999999</v>
      </c>
      <c r="G992" s="286">
        <v>93.775700000000001</v>
      </c>
      <c r="H992" s="287">
        <v>11.75</v>
      </c>
      <c r="I992" s="287">
        <v>11.7226</v>
      </c>
    </row>
    <row r="993" spans="2:9" x14ac:dyDescent="0.2">
      <c r="B993" s="282"/>
      <c r="C993" s="499" t="s">
        <v>1564</v>
      </c>
      <c r="D993" s="284">
        <v>9.5</v>
      </c>
      <c r="E993" s="501">
        <v>81500</v>
      </c>
      <c r="F993" s="285">
        <v>55470</v>
      </c>
      <c r="G993" s="286">
        <v>93.914500000000004</v>
      </c>
      <c r="H993" s="287">
        <v>11.1938</v>
      </c>
      <c r="I993" s="287">
        <v>11.0899</v>
      </c>
    </row>
    <row r="994" spans="2:9" x14ac:dyDescent="0.2">
      <c r="B994" s="282"/>
      <c r="C994" s="499" t="s">
        <v>1565</v>
      </c>
      <c r="D994" s="284">
        <v>10</v>
      </c>
      <c r="E994" s="501">
        <v>24240</v>
      </c>
      <c r="F994" s="285">
        <v>20346</v>
      </c>
      <c r="G994" s="286">
        <v>94.663300000000007</v>
      </c>
      <c r="H994" s="287">
        <v>10.9</v>
      </c>
      <c r="I994" s="287">
        <v>10.8825</v>
      </c>
    </row>
    <row r="995" spans="2:9" x14ac:dyDescent="0.2">
      <c r="B995" s="282"/>
      <c r="C995" s="499" t="s">
        <v>1566</v>
      </c>
      <c r="D995" s="284">
        <v>11</v>
      </c>
      <c r="E995" s="501">
        <v>1500</v>
      </c>
      <c r="F995" s="285" t="s">
        <v>1584</v>
      </c>
      <c r="G995" s="286"/>
      <c r="H995" s="287"/>
      <c r="I995" s="287"/>
    </row>
    <row r="996" spans="2:9" x14ac:dyDescent="0.2">
      <c r="B996" s="282"/>
      <c r="C996" s="499"/>
      <c r="D996" s="284"/>
      <c r="E996" s="501"/>
      <c r="F996" s="285"/>
      <c r="G996" s="286"/>
      <c r="H996" s="287"/>
      <c r="I996" s="287"/>
    </row>
    <row r="997" spans="2:9" x14ac:dyDescent="0.2">
      <c r="B997" s="973">
        <v>43867</v>
      </c>
      <c r="C997" s="499" t="s">
        <v>1563</v>
      </c>
      <c r="D997" s="284">
        <v>9</v>
      </c>
      <c r="E997" s="501">
        <v>41451.5</v>
      </c>
      <c r="F997" s="285">
        <v>20024.2</v>
      </c>
      <c r="G997" s="286">
        <v>93.303700000000006</v>
      </c>
      <c r="H997" s="287">
        <v>12.05</v>
      </c>
      <c r="I997" s="287">
        <v>11.9582</v>
      </c>
    </row>
    <row r="998" spans="2:9" x14ac:dyDescent="0.2">
      <c r="B998" s="282"/>
      <c r="C998" s="499" t="s">
        <v>1564</v>
      </c>
      <c r="D998" s="284">
        <v>9.5</v>
      </c>
      <c r="E998" s="501">
        <v>49220</v>
      </c>
      <c r="F998" s="285">
        <v>30256.5</v>
      </c>
      <c r="G998" s="286">
        <v>93.301100000000005</v>
      </c>
      <c r="H998" s="287">
        <v>11.4</v>
      </c>
      <c r="I998" s="287">
        <v>11.3371</v>
      </c>
    </row>
    <row r="999" spans="2:9" x14ac:dyDescent="0.2">
      <c r="B999" s="282"/>
      <c r="C999" s="499" t="s">
        <v>1565</v>
      </c>
      <c r="D999" s="284">
        <v>10</v>
      </c>
      <c r="E999" s="501">
        <v>34660</v>
      </c>
      <c r="F999" s="285">
        <v>10370</v>
      </c>
      <c r="G999" s="286">
        <v>94.131900000000002</v>
      </c>
      <c r="H999" s="287">
        <v>11</v>
      </c>
      <c r="I999" s="287">
        <v>10.96</v>
      </c>
    </row>
    <row r="1000" spans="2:9" x14ac:dyDescent="0.2">
      <c r="B1000" s="282"/>
      <c r="C1000" s="499" t="s">
        <v>1566</v>
      </c>
      <c r="D1000" s="284">
        <v>11</v>
      </c>
      <c r="E1000" s="501">
        <v>1500</v>
      </c>
      <c r="F1000" s="285" t="s">
        <v>1584</v>
      </c>
      <c r="G1000" s="286"/>
      <c r="H1000" s="287"/>
      <c r="I1000" s="287"/>
    </row>
    <row r="1001" spans="2:9" x14ac:dyDescent="0.2">
      <c r="B1001" s="282"/>
      <c r="C1001" s="499"/>
      <c r="D1001" s="284"/>
      <c r="E1001" s="501"/>
      <c r="F1001" s="285"/>
      <c r="G1001" s="286"/>
      <c r="H1001" s="287"/>
      <c r="I1001" s="287"/>
    </row>
    <row r="1002" spans="2:9" x14ac:dyDescent="0.2">
      <c r="B1002" s="973">
        <v>43895</v>
      </c>
      <c r="C1002" s="499" t="s">
        <v>1563</v>
      </c>
      <c r="D1002" s="284">
        <v>9</v>
      </c>
      <c r="E1002" s="501">
        <v>243735.4</v>
      </c>
      <c r="F1002" s="285">
        <v>49714.5</v>
      </c>
      <c r="G1002" s="286">
        <v>94.435000000000002</v>
      </c>
      <c r="H1002" s="287">
        <v>11.588800000000001</v>
      </c>
      <c r="I1002" s="287">
        <v>11.5351</v>
      </c>
    </row>
    <row r="1003" spans="2:9" x14ac:dyDescent="0.2">
      <c r="B1003" s="282"/>
      <c r="C1003" s="499" t="s">
        <v>1564</v>
      </c>
      <c r="D1003" s="284">
        <v>9.5</v>
      </c>
      <c r="E1003" s="501">
        <v>105675</v>
      </c>
      <c r="F1003" s="285">
        <v>41455.5</v>
      </c>
      <c r="G1003" s="286">
        <v>94.775999999999996</v>
      </c>
      <c r="H1003" s="287">
        <v>10.99</v>
      </c>
      <c r="I1003" s="287">
        <v>10.935</v>
      </c>
    </row>
    <row r="1004" spans="2:9" x14ac:dyDescent="0.2">
      <c r="B1004" s="282"/>
      <c r="C1004" s="499" t="s">
        <v>1565</v>
      </c>
      <c r="D1004" s="284">
        <v>10</v>
      </c>
      <c r="E1004" s="501">
        <v>74491.5</v>
      </c>
      <c r="F1004" s="285">
        <v>39581.5</v>
      </c>
      <c r="G1004" s="286">
        <v>95.016000000000005</v>
      </c>
      <c r="H1004" s="287">
        <v>10.85</v>
      </c>
      <c r="I1004" s="287">
        <v>10.751899999999999</v>
      </c>
    </row>
    <row r="1005" spans="2:9" x14ac:dyDescent="0.2">
      <c r="B1005" s="282"/>
      <c r="C1005" s="499" t="s">
        <v>1566</v>
      </c>
      <c r="D1005" s="284">
        <v>11</v>
      </c>
      <c r="E1005" s="501">
        <v>1000</v>
      </c>
      <c r="F1005" s="285">
        <v>1000</v>
      </c>
      <c r="G1005" s="286">
        <v>93.9315</v>
      </c>
      <c r="H1005" s="287">
        <v>11.799899999999999</v>
      </c>
      <c r="I1005" s="287">
        <v>11.799899999999999</v>
      </c>
    </row>
    <row r="1006" spans="2:9" x14ac:dyDescent="0.2">
      <c r="B1006" s="282"/>
      <c r="C1006" s="499"/>
      <c r="D1006" s="284"/>
      <c r="E1006" s="501"/>
      <c r="F1006" s="285"/>
      <c r="G1006" s="286"/>
      <c r="H1006" s="287"/>
      <c r="I1006" s="287"/>
    </row>
    <row r="1007" spans="2:9" x14ac:dyDescent="0.2">
      <c r="B1007" s="282" t="s">
        <v>3016</v>
      </c>
      <c r="C1007" s="499" t="s">
        <v>1563</v>
      </c>
      <c r="D1007" s="284">
        <v>9</v>
      </c>
      <c r="E1007" s="501">
        <v>243745</v>
      </c>
      <c r="F1007" s="285">
        <v>46717.3</v>
      </c>
      <c r="G1007" s="286">
        <v>100.93300000000001</v>
      </c>
      <c r="H1007" s="287">
        <v>8.56</v>
      </c>
      <c r="I1007" s="287">
        <v>8.5314999999999994</v>
      </c>
    </row>
    <row r="1008" spans="2:9" x14ac:dyDescent="0.2">
      <c r="B1008" s="282"/>
      <c r="C1008" s="499" t="s">
        <v>1564</v>
      </c>
      <c r="D1008" s="284">
        <v>9.5</v>
      </c>
      <c r="E1008" s="501">
        <v>63762.5</v>
      </c>
      <c r="F1008" s="285">
        <v>36442.199999999997</v>
      </c>
      <c r="G1008" s="286">
        <v>102.3973</v>
      </c>
      <c r="H1008" s="287">
        <v>8.83</v>
      </c>
      <c r="I1008" s="287">
        <v>8.7085000000000008</v>
      </c>
    </row>
    <row r="1009" spans="2:9" x14ac:dyDescent="0.2">
      <c r="B1009" s="282"/>
      <c r="C1009" s="499" t="s">
        <v>1565</v>
      </c>
      <c r="D1009" s="284">
        <v>10</v>
      </c>
      <c r="E1009" s="501">
        <v>21840.799999999999</v>
      </c>
      <c r="F1009" s="285">
        <v>14329.2</v>
      </c>
      <c r="G1009" s="286">
        <v>106.25020000000001</v>
      </c>
      <c r="H1009" s="287">
        <v>9</v>
      </c>
      <c r="I1009" s="287">
        <v>8.9725000000000001</v>
      </c>
    </row>
    <row r="1010" spans="2:9" x14ac:dyDescent="0.2">
      <c r="B1010" s="282"/>
      <c r="C1010" s="499" t="s">
        <v>1729</v>
      </c>
      <c r="D1010" s="284">
        <v>10.5</v>
      </c>
      <c r="E1010" s="501">
        <v>13275</v>
      </c>
      <c r="F1010" s="285">
        <v>10275</v>
      </c>
      <c r="G1010" s="286">
        <v>100.0748</v>
      </c>
      <c r="H1010" s="287">
        <v>10.49</v>
      </c>
      <c r="I1010" s="287">
        <v>10.454000000000001</v>
      </c>
    </row>
    <row r="1011" spans="2:9" x14ac:dyDescent="0.2">
      <c r="B1011" s="282"/>
      <c r="C1011" s="499" t="s">
        <v>1566</v>
      </c>
      <c r="D1011" s="284">
        <v>11</v>
      </c>
      <c r="E1011" s="501">
        <v>6275</v>
      </c>
      <c r="F1011" s="285">
        <v>5012.8</v>
      </c>
      <c r="G1011" s="286">
        <v>102.4152</v>
      </c>
      <c r="H1011" s="287">
        <v>10.7</v>
      </c>
      <c r="I1011" s="287">
        <v>10.7</v>
      </c>
    </row>
    <row r="1012" spans="2:9" x14ac:dyDescent="0.2">
      <c r="B1012" s="282"/>
      <c r="C1012" s="499"/>
      <c r="D1012" s="284"/>
      <c r="E1012" s="501"/>
      <c r="F1012" s="285"/>
      <c r="G1012" s="286"/>
      <c r="H1012" s="287"/>
      <c r="I1012" s="287"/>
    </row>
    <row r="1013" spans="2:9" x14ac:dyDescent="0.2">
      <c r="B1013" s="282" t="s">
        <v>3015</v>
      </c>
      <c r="C1013" s="499" t="s">
        <v>1563</v>
      </c>
      <c r="D1013" s="284">
        <v>9</v>
      </c>
      <c r="E1013" s="501">
        <v>142350</v>
      </c>
      <c r="F1013" s="285">
        <v>82690.899999999994</v>
      </c>
      <c r="G1013" s="286">
        <v>102.80759999999999</v>
      </c>
      <c r="H1013" s="287">
        <v>7.64</v>
      </c>
      <c r="I1013" s="287">
        <v>7.5239000000000003</v>
      </c>
    </row>
    <row r="1014" spans="2:9" x14ac:dyDescent="0.2">
      <c r="B1014" s="282"/>
      <c r="C1014" s="499" t="s">
        <v>1564</v>
      </c>
      <c r="D1014" s="284">
        <v>9.5</v>
      </c>
      <c r="E1014" s="501">
        <v>63900</v>
      </c>
      <c r="F1014" s="285">
        <v>59546.5</v>
      </c>
      <c r="G1014" s="286">
        <v>105.16849999999999</v>
      </c>
      <c r="H1014" s="287">
        <v>8.0500000000000007</v>
      </c>
      <c r="I1014" s="287">
        <v>7.8739999999999997</v>
      </c>
    </row>
    <row r="1015" spans="2:9" x14ac:dyDescent="0.2">
      <c r="B1015" s="282"/>
      <c r="C1015" s="499" t="s">
        <v>1565</v>
      </c>
      <c r="D1015" s="284">
        <v>10</v>
      </c>
      <c r="E1015" s="501">
        <v>29500</v>
      </c>
      <c r="F1015" s="285">
        <v>27087.5</v>
      </c>
      <c r="G1015" s="286">
        <v>108.2196</v>
      </c>
      <c r="H1015" s="287">
        <v>8.69</v>
      </c>
      <c r="I1015" s="287">
        <v>8.4766999999999992</v>
      </c>
    </row>
    <row r="1016" spans="2:9" x14ac:dyDescent="0.2">
      <c r="B1016" s="282"/>
      <c r="C1016" s="499" t="s">
        <v>1729</v>
      </c>
      <c r="D1016" s="284">
        <v>10.5</v>
      </c>
      <c r="E1016" s="501">
        <v>3500</v>
      </c>
      <c r="F1016" s="285">
        <v>2525</v>
      </c>
      <c r="G1016" s="286">
        <v>104.0444</v>
      </c>
      <c r="H1016" s="287">
        <v>9.9699000000000009</v>
      </c>
      <c r="I1016" s="287">
        <v>9.6639999999999997</v>
      </c>
    </row>
    <row r="1017" spans="2:9" x14ac:dyDescent="0.2">
      <c r="B1017" s="282"/>
      <c r="C1017" s="499" t="s">
        <v>1566</v>
      </c>
      <c r="D1017" s="284">
        <v>11</v>
      </c>
      <c r="E1017" s="501">
        <v>1000</v>
      </c>
      <c r="F1017" s="285" t="s">
        <v>431</v>
      </c>
      <c r="G1017" s="286" t="s">
        <v>431</v>
      </c>
      <c r="H1017" s="287" t="s">
        <v>431</v>
      </c>
      <c r="I1017" s="287" t="s">
        <v>431</v>
      </c>
    </row>
    <row r="1018" spans="2:9" x14ac:dyDescent="0.2">
      <c r="B1018" s="282"/>
      <c r="C1018" s="499"/>
      <c r="D1018" s="284"/>
      <c r="E1018" s="501"/>
      <c r="F1018" s="285"/>
      <c r="G1018" s="286"/>
      <c r="H1018" s="287"/>
      <c r="I1018" s="287"/>
    </row>
    <row r="1019" spans="2:9" x14ac:dyDescent="0.2">
      <c r="B1019" s="282" t="s">
        <v>3014</v>
      </c>
      <c r="C1019" s="499" t="s">
        <v>1563</v>
      </c>
      <c r="D1019" s="284">
        <v>9</v>
      </c>
      <c r="E1019" s="501">
        <v>118657</v>
      </c>
      <c r="F1019" s="285">
        <v>72685</v>
      </c>
      <c r="G1019" s="286">
        <v>102.04819999999999</v>
      </c>
      <c r="H1019" s="287">
        <v>7.97</v>
      </c>
      <c r="I1019" s="287">
        <v>7.8223000000000003</v>
      </c>
    </row>
    <row r="1020" spans="2:9" x14ac:dyDescent="0.2">
      <c r="B1020" s="282"/>
      <c r="C1020" s="499" t="s">
        <v>1564</v>
      </c>
      <c r="D1020" s="284">
        <v>9.5</v>
      </c>
      <c r="E1020" s="501">
        <v>33101</v>
      </c>
      <c r="F1020" s="285">
        <v>21961.7</v>
      </c>
      <c r="G1020" s="286">
        <v>103.6844</v>
      </c>
      <c r="H1020" s="287">
        <v>8.44</v>
      </c>
      <c r="I1020" s="287">
        <v>8.3542000000000005</v>
      </c>
    </row>
    <row r="1021" spans="2:9" x14ac:dyDescent="0.2">
      <c r="B1021" s="282"/>
      <c r="C1021" s="499" t="s">
        <v>1565</v>
      </c>
      <c r="D1021" s="284">
        <v>10</v>
      </c>
      <c r="E1021" s="501">
        <v>18594</v>
      </c>
      <c r="F1021" s="285">
        <v>16197.5</v>
      </c>
      <c r="G1021" s="286">
        <v>106.21939999999999</v>
      </c>
      <c r="H1021" s="287">
        <v>8.99</v>
      </c>
      <c r="I1021" s="287">
        <v>8.8710000000000004</v>
      </c>
    </row>
    <row r="1022" spans="2:9" x14ac:dyDescent="0.2">
      <c r="B1022" s="282"/>
      <c r="C1022" s="499" t="s">
        <v>1729</v>
      </c>
      <c r="D1022" s="284">
        <v>10.5</v>
      </c>
      <c r="E1022" s="501">
        <v>6100</v>
      </c>
      <c r="F1022" s="285">
        <v>4000</v>
      </c>
      <c r="G1022" s="286">
        <v>104.5817</v>
      </c>
      <c r="H1022" s="287">
        <v>9.9</v>
      </c>
      <c r="I1022" s="287">
        <v>9.8674999999999997</v>
      </c>
    </row>
    <row r="1023" spans="2:9" x14ac:dyDescent="0.2">
      <c r="B1023" s="282"/>
      <c r="C1023" s="499" t="s">
        <v>1566</v>
      </c>
      <c r="D1023" s="284">
        <v>11</v>
      </c>
      <c r="E1023" s="501">
        <v>100</v>
      </c>
      <c r="F1023" s="285">
        <v>100</v>
      </c>
      <c r="G1023" s="286">
        <v>103.97709999999999</v>
      </c>
      <c r="H1023" s="287">
        <v>10.509995020434101</v>
      </c>
      <c r="I1023" s="287">
        <v>10.509995020434101</v>
      </c>
    </row>
    <row r="1024" spans="2:9" x14ac:dyDescent="0.2">
      <c r="B1024" s="282"/>
      <c r="C1024" s="499"/>
      <c r="D1024" s="284"/>
      <c r="E1024" s="501"/>
      <c r="F1024" s="285"/>
      <c r="G1024" s="286"/>
      <c r="H1024" s="287"/>
      <c r="I1024" s="287"/>
    </row>
    <row r="1025" spans="2:10" x14ac:dyDescent="0.2">
      <c r="B1025" s="1074">
        <v>44034</v>
      </c>
      <c r="C1025" s="499" t="s">
        <v>1563</v>
      </c>
      <c r="D1025" s="284">
        <v>9</v>
      </c>
      <c r="E1025" s="501">
        <v>128500</v>
      </c>
      <c r="F1025" s="285">
        <v>98188</v>
      </c>
      <c r="G1025" s="286">
        <v>103.18340000000001</v>
      </c>
      <c r="H1025" s="1075">
        <v>7.3700244943194608</v>
      </c>
      <c r="I1025" s="1075">
        <v>7.2358624233822733</v>
      </c>
      <c r="J1025" s="975"/>
    </row>
    <row r="1026" spans="2:10" x14ac:dyDescent="0.2">
      <c r="B1026" s="282"/>
      <c r="C1026" s="499" t="s">
        <v>1564</v>
      </c>
      <c r="D1026" s="284">
        <v>9.5</v>
      </c>
      <c r="E1026" s="501">
        <v>84451</v>
      </c>
      <c r="F1026" s="285">
        <v>57741</v>
      </c>
      <c r="G1026" s="286">
        <v>103.881</v>
      </c>
      <c r="H1026" s="1075">
        <v>8.3699611655563739</v>
      </c>
      <c r="I1026" s="1075">
        <v>8.2139361196548446</v>
      </c>
    </row>
    <row r="1027" spans="2:10" x14ac:dyDescent="0.2">
      <c r="B1027" s="282"/>
      <c r="C1027" s="499" t="s">
        <v>1565</v>
      </c>
      <c r="D1027" s="284">
        <v>10</v>
      </c>
      <c r="E1027" s="501">
        <v>36028</v>
      </c>
      <c r="F1027" s="285">
        <v>29943</v>
      </c>
      <c r="G1027" s="286">
        <v>106.1905</v>
      </c>
      <c r="H1027" s="1075">
        <v>8.9900024990626122</v>
      </c>
      <c r="I1027" s="1075">
        <v>8.8569749065674817</v>
      </c>
    </row>
    <row r="1028" spans="2:10" x14ac:dyDescent="0.2">
      <c r="B1028" s="282"/>
      <c r="C1028" s="499" t="s">
        <v>1729</v>
      </c>
      <c r="D1028" s="284">
        <v>10.5</v>
      </c>
      <c r="E1028" s="501">
        <v>10000</v>
      </c>
      <c r="F1028" s="285">
        <v>10000</v>
      </c>
      <c r="G1028" s="286">
        <v>105.76949999999999</v>
      </c>
      <c r="H1028" s="1075">
        <v>9.7499950006961473</v>
      </c>
      <c r="I1028" s="1075">
        <v>9.7020015000027016</v>
      </c>
    </row>
    <row r="1029" spans="2:10" x14ac:dyDescent="0.2">
      <c r="B1029" s="282"/>
      <c r="C1029" s="499" t="s">
        <v>1566</v>
      </c>
      <c r="D1029" s="284">
        <v>11</v>
      </c>
      <c r="E1029" s="501">
        <v>5000</v>
      </c>
      <c r="F1029" s="285">
        <v>5000</v>
      </c>
      <c r="G1029" s="286">
        <v>104.9119</v>
      </c>
      <c r="H1029" s="1075">
        <v>10.3999951685418</v>
      </c>
      <c r="I1029" s="1075">
        <v>10.340000344739273</v>
      </c>
    </row>
    <row r="1030" spans="2:10" x14ac:dyDescent="0.2">
      <c r="B1030" s="1074"/>
      <c r="C1030" s="499"/>
      <c r="D1030" s="284"/>
      <c r="E1030" s="501"/>
      <c r="F1030" s="285"/>
      <c r="G1030" s="286"/>
      <c r="H1030" s="1075">
        <v>0</v>
      </c>
      <c r="I1030" s="1075">
        <v>0</v>
      </c>
    </row>
    <row r="1031" spans="2:10" x14ac:dyDescent="0.2">
      <c r="B1031" s="1074">
        <v>44063</v>
      </c>
      <c r="C1031" s="499" t="s">
        <v>1563</v>
      </c>
      <c r="D1031" s="284">
        <v>7</v>
      </c>
      <c r="E1031" s="501">
        <v>41215</v>
      </c>
      <c r="F1031" s="285">
        <v>22461.599999999999</v>
      </c>
      <c r="G1031" s="286">
        <v>96.864900000000006</v>
      </c>
      <c r="H1031" s="1075">
        <v>8.2000123250217314</v>
      </c>
      <c r="I1031" s="1075">
        <v>8.1910634545554082</v>
      </c>
    </row>
    <row r="1032" spans="2:10" x14ac:dyDescent="0.2">
      <c r="B1032" s="282"/>
      <c r="C1032" s="499" t="s">
        <v>1564</v>
      </c>
      <c r="D1032" s="284">
        <v>9.5</v>
      </c>
      <c r="E1032" s="501">
        <v>33688</v>
      </c>
      <c r="F1032" s="285">
        <v>334</v>
      </c>
      <c r="G1032" s="286">
        <v>103.54859999999999</v>
      </c>
      <c r="H1032" s="1075">
        <v>8.4500042399452369</v>
      </c>
      <c r="I1032" s="1075">
        <v>8.4473298152587564</v>
      </c>
    </row>
    <row r="1033" spans="2:10" x14ac:dyDescent="0.2">
      <c r="B1033" s="282"/>
      <c r="C1033" s="499" t="s">
        <v>1565</v>
      </c>
      <c r="D1033" s="284">
        <v>10</v>
      </c>
      <c r="E1033" s="501">
        <v>11205</v>
      </c>
      <c r="F1033" s="285">
        <v>55</v>
      </c>
      <c r="G1033" s="286">
        <v>106.1645</v>
      </c>
      <c r="H1033" s="1075">
        <v>8.9900061264675681</v>
      </c>
      <c r="I1033" s="1075">
        <v>8.944543060049547</v>
      </c>
    </row>
    <row r="1034" spans="2:10" x14ac:dyDescent="0.2">
      <c r="B1034" s="282"/>
      <c r="C1034" s="499" t="s">
        <v>1729</v>
      </c>
      <c r="D1034" s="284">
        <v>10.5</v>
      </c>
      <c r="E1034" s="501">
        <v>12000</v>
      </c>
      <c r="F1034" s="285">
        <v>12000</v>
      </c>
      <c r="G1034" s="286">
        <v>103.9327</v>
      </c>
      <c r="H1034" s="1075">
        <v>9.9799972914412791</v>
      </c>
      <c r="I1034" s="1075">
        <v>9.9124984478007452</v>
      </c>
    </row>
    <row r="1035" spans="2:10" x14ac:dyDescent="0.2">
      <c r="B1035" s="282"/>
      <c r="C1035" s="499" t="s">
        <v>1566</v>
      </c>
      <c r="D1035" s="284">
        <v>11</v>
      </c>
      <c r="E1035" s="501">
        <v>10000</v>
      </c>
      <c r="F1035" s="285">
        <v>10000</v>
      </c>
      <c r="G1035" s="286">
        <v>103.6463</v>
      </c>
      <c r="H1035" s="1075">
        <v>10.549995774943387</v>
      </c>
      <c r="I1035" s="1075">
        <v>10.426996411774748</v>
      </c>
    </row>
    <row r="1036" spans="2:10" x14ac:dyDescent="0.2">
      <c r="B1036" s="282"/>
      <c r="C1036" s="499"/>
      <c r="D1036" s="284"/>
      <c r="E1036" s="501"/>
      <c r="F1036" s="285"/>
      <c r="G1036" s="286"/>
      <c r="H1036" s="1075">
        <v>0</v>
      </c>
      <c r="I1036" s="1075">
        <v>0</v>
      </c>
    </row>
    <row r="1037" spans="2:10" x14ac:dyDescent="0.2">
      <c r="B1037" s="1074">
        <v>44091</v>
      </c>
      <c r="C1037" s="499" t="s">
        <v>1563</v>
      </c>
      <c r="D1037" s="284">
        <v>7</v>
      </c>
      <c r="E1037" s="501">
        <v>28715</v>
      </c>
      <c r="F1037" s="285">
        <v>2330</v>
      </c>
      <c r="G1037" s="286">
        <v>96.926400000000001</v>
      </c>
      <c r="H1037" s="1075">
        <v>8.2000118341277357</v>
      </c>
      <c r="I1037" s="1075">
        <v>8.2000118341277357</v>
      </c>
    </row>
    <row r="1038" spans="2:10" x14ac:dyDescent="0.2">
      <c r="B1038" s="282"/>
      <c r="C1038" s="499" t="s">
        <v>1564</v>
      </c>
      <c r="D1038" s="284">
        <v>9.5</v>
      </c>
      <c r="E1038" s="501">
        <v>24783.5</v>
      </c>
      <c r="F1038" s="285">
        <v>112.5</v>
      </c>
      <c r="G1038" s="286">
        <v>103.505</v>
      </c>
      <c r="H1038" s="1075">
        <v>8.4500088134256721</v>
      </c>
      <c r="I1038" s="1075">
        <v>8.4488363036541259</v>
      </c>
    </row>
    <row r="1039" spans="2:10" x14ac:dyDescent="0.2">
      <c r="B1039" s="282"/>
      <c r="C1039" s="499" t="s">
        <v>1565</v>
      </c>
      <c r="D1039" s="284">
        <v>10</v>
      </c>
      <c r="E1039" s="501">
        <v>13299</v>
      </c>
      <c r="F1039" s="285">
        <v>2</v>
      </c>
      <c r="G1039" s="286">
        <v>106.14449999999999</v>
      </c>
      <c r="H1039" s="1075">
        <v>8.9899977577342387</v>
      </c>
      <c r="I1039" s="1075">
        <v>8.9899977577342387</v>
      </c>
    </row>
    <row r="1040" spans="2:10" x14ac:dyDescent="0.2">
      <c r="B1040" s="282"/>
      <c r="C1040" s="499" t="s">
        <v>1729</v>
      </c>
      <c r="D1040" s="284">
        <v>10.5</v>
      </c>
      <c r="E1040" s="501">
        <v>5000</v>
      </c>
      <c r="F1040" s="285">
        <v>0</v>
      </c>
      <c r="G1040" s="286">
        <v>0</v>
      </c>
      <c r="H1040" s="1075">
        <v>0</v>
      </c>
      <c r="I1040" s="1075">
        <v>0</v>
      </c>
    </row>
    <row r="1041" spans="2:9" x14ac:dyDescent="0.2">
      <c r="B1041" s="282"/>
      <c r="C1041" s="499" t="s">
        <v>1566</v>
      </c>
      <c r="D1041" s="284">
        <v>11</v>
      </c>
      <c r="E1041" s="501">
        <v>5000</v>
      </c>
      <c r="F1041" s="285">
        <v>1000</v>
      </c>
      <c r="G1041" s="286">
        <v>103.66119999999999</v>
      </c>
      <c r="H1041" s="1075">
        <v>10.54978786605996</v>
      </c>
      <c r="I1041" s="1075">
        <v>10.54978786605996</v>
      </c>
    </row>
    <row r="1042" spans="2:9" x14ac:dyDescent="0.2">
      <c r="B1042" s="282"/>
      <c r="C1042" s="499"/>
      <c r="D1042" s="284"/>
      <c r="E1042" s="501"/>
      <c r="F1042" s="285"/>
      <c r="G1042" s="286"/>
      <c r="H1042" s="1075">
        <v>0</v>
      </c>
      <c r="I1042" s="1075">
        <v>0</v>
      </c>
    </row>
    <row r="1043" spans="2:9" x14ac:dyDescent="0.2">
      <c r="B1043" s="1074">
        <v>44119</v>
      </c>
      <c r="C1043" s="499" t="s">
        <v>1563</v>
      </c>
      <c r="D1043" s="284">
        <v>7</v>
      </c>
      <c r="E1043" s="501">
        <v>6700</v>
      </c>
      <c r="F1043" s="285">
        <v>50</v>
      </c>
      <c r="G1043" s="286">
        <v>96.893600000000006</v>
      </c>
      <c r="H1043" s="1075">
        <v>8.2400167573221985</v>
      </c>
      <c r="I1043" s="1075">
        <v>8.2400167573221985</v>
      </c>
    </row>
    <row r="1044" spans="2:9" x14ac:dyDescent="0.2">
      <c r="B1044" s="282"/>
      <c r="C1044" s="499" t="s">
        <v>1564</v>
      </c>
      <c r="D1044" s="284">
        <v>9.5</v>
      </c>
      <c r="E1044" s="501">
        <v>12500</v>
      </c>
      <c r="F1044" s="285" t="s">
        <v>917</v>
      </c>
      <c r="G1044" s="286">
        <v>0</v>
      </c>
      <c r="H1044" s="1075">
        <v>0</v>
      </c>
      <c r="I1044" s="1075">
        <v>0</v>
      </c>
    </row>
    <row r="1045" spans="2:9" x14ac:dyDescent="0.2">
      <c r="B1045" s="282"/>
      <c r="C1045" s="499" t="s">
        <v>1565</v>
      </c>
      <c r="D1045" s="284">
        <v>10</v>
      </c>
      <c r="E1045" s="501">
        <v>17600</v>
      </c>
      <c r="F1045" s="285" t="s">
        <v>917</v>
      </c>
      <c r="G1045" s="286">
        <v>0</v>
      </c>
      <c r="H1045" s="1075">
        <v>0</v>
      </c>
      <c r="I1045" s="1075">
        <v>0</v>
      </c>
    </row>
    <row r="1046" spans="2:9" x14ac:dyDescent="0.2">
      <c r="B1046" s="282"/>
      <c r="C1046" s="499" t="s">
        <v>1729</v>
      </c>
      <c r="D1046" s="284">
        <v>10.5</v>
      </c>
      <c r="E1046" s="501">
        <v>12000</v>
      </c>
      <c r="F1046" s="285">
        <v>8000</v>
      </c>
      <c r="G1046" s="286">
        <v>103.78489999999999</v>
      </c>
      <c r="H1046" s="1075">
        <v>9.9999987893464599</v>
      </c>
      <c r="I1046" s="1075">
        <v>9.98999968749734</v>
      </c>
    </row>
    <row r="1047" spans="2:9" x14ac:dyDescent="0.2">
      <c r="B1047" s="282"/>
      <c r="C1047" s="499" t="s">
        <v>1566</v>
      </c>
      <c r="D1047" s="284">
        <v>11</v>
      </c>
      <c r="E1047" s="501">
        <v>9000</v>
      </c>
      <c r="F1047" s="285">
        <v>5000</v>
      </c>
      <c r="G1047" s="286">
        <v>103.6405</v>
      </c>
      <c r="H1047" s="1075">
        <v>10.549803068464014</v>
      </c>
      <c r="I1047" s="1075">
        <v>10.549803068464014</v>
      </c>
    </row>
    <row r="1048" spans="2:9" x14ac:dyDescent="0.2">
      <c r="B1048" s="282"/>
      <c r="C1048" s="499"/>
      <c r="D1048" s="284"/>
      <c r="E1048" s="501"/>
      <c r="F1048" s="285"/>
      <c r="G1048" s="286"/>
      <c r="H1048" s="1075">
        <v>0</v>
      </c>
      <c r="I1048" s="1075">
        <v>0</v>
      </c>
    </row>
    <row r="1049" spans="2:9" x14ac:dyDescent="0.2">
      <c r="B1049" s="1074">
        <v>44147</v>
      </c>
      <c r="C1049" s="499" t="s">
        <v>1563</v>
      </c>
      <c r="D1049" s="284">
        <v>7</v>
      </c>
      <c r="E1049" s="501">
        <v>9150</v>
      </c>
      <c r="F1049" s="285">
        <v>2490</v>
      </c>
      <c r="G1049" s="286">
        <v>96.964699999999993</v>
      </c>
      <c r="H1049" s="1075">
        <v>8.2400124660423426</v>
      </c>
      <c r="I1049" s="1075">
        <v>8.2400124660423426</v>
      </c>
    </row>
    <row r="1050" spans="2:9" x14ac:dyDescent="0.2">
      <c r="B1050" s="282"/>
      <c r="C1050" s="499" t="s">
        <v>1564</v>
      </c>
      <c r="D1050" s="284">
        <v>9.5</v>
      </c>
      <c r="E1050" s="501">
        <v>19250</v>
      </c>
      <c r="F1050" s="285">
        <v>0</v>
      </c>
      <c r="G1050" s="286">
        <v>0</v>
      </c>
      <c r="H1050" s="1075">
        <v>0</v>
      </c>
      <c r="I1050" s="1075">
        <v>0</v>
      </c>
    </row>
    <row r="1051" spans="2:9" x14ac:dyDescent="0.2">
      <c r="B1051" s="282"/>
      <c r="C1051" s="499" t="s">
        <v>1565</v>
      </c>
      <c r="D1051" s="284">
        <v>10</v>
      </c>
      <c r="E1051" s="501">
        <v>20050</v>
      </c>
      <c r="F1051" s="285">
        <v>0</v>
      </c>
      <c r="G1051" s="286">
        <v>0</v>
      </c>
      <c r="H1051" s="1075">
        <v>0</v>
      </c>
      <c r="I1051" s="1075">
        <v>0</v>
      </c>
    </row>
    <row r="1052" spans="2:9" x14ac:dyDescent="0.2">
      <c r="B1052" s="282"/>
      <c r="C1052" s="499" t="s">
        <v>1729</v>
      </c>
      <c r="D1052" s="284">
        <v>10.5</v>
      </c>
      <c r="E1052" s="501">
        <v>4000</v>
      </c>
      <c r="F1052" s="285">
        <v>4000</v>
      </c>
      <c r="G1052" s="286">
        <v>103.9158</v>
      </c>
      <c r="H1052" s="1075">
        <v>9.9800008937259488</v>
      </c>
      <c r="I1052" s="1075">
        <v>9.9800008937259488</v>
      </c>
    </row>
    <row r="1053" spans="2:9" x14ac:dyDescent="0.2">
      <c r="B1053" s="282"/>
      <c r="C1053" s="499" t="s">
        <v>1566</v>
      </c>
      <c r="D1053" s="284">
        <v>11</v>
      </c>
      <c r="E1053" s="501">
        <v>9561</v>
      </c>
      <c r="F1053" s="285">
        <v>9561</v>
      </c>
      <c r="G1053" s="286">
        <v>103.62350000000001</v>
      </c>
      <c r="H1053" s="1075">
        <v>10.549794388543805</v>
      </c>
      <c r="I1053" s="1075">
        <v>10.520595650046721</v>
      </c>
    </row>
    <row r="1054" spans="2:9" x14ac:dyDescent="0.2">
      <c r="B1054" s="282"/>
      <c r="C1054" s="499"/>
      <c r="D1054" s="284"/>
      <c r="E1054" s="501"/>
      <c r="F1054" s="285"/>
      <c r="G1054" s="286"/>
      <c r="H1054" s="1075">
        <v>0</v>
      </c>
      <c r="I1054" s="1075">
        <v>0</v>
      </c>
    </row>
    <row r="1055" spans="2:9" x14ac:dyDescent="0.2">
      <c r="B1055" s="1074">
        <v>44175</v>
      </c>
      <c r="C1055" s="499" t="s">
        <v>1563</v>
      </c>
      <c r="D1055" s="284">
        <v>7</v>
      </c>
      <c r="E1055" s="501">
        <v>16250</v>
      </c>
      <c r="F1055" s="285">
        <v>2271.5</v>
      </c>
      <c r="G1055" s="286">
        <v>97.039500000000004</v>
      </c>
      <c r="H1055" s="1075">
        <v>8.2400167354327234</v>
      </c>
      <c r="I1055" s="1075">
        <v>8.2400167354327234</v>
      </c>
    </row>
    <row r="1056" spans="2:9" x14ac:dyDescent="0.2">
      <c r="B1056" s="282"/>
      <c r="C1056" s="499" t="s">
        <v>1564</v>
      </c>
      <c r="D1056" s="284">
        <v>9.5</v>
      </c>
      <c r="E1056" s="501">
        <v>22000</v>
      </c>
      <c r="F1056" s="285">
        <v>0</v>
      </c>
      <c r="G1056" s="286">
        <v>0</v>
      </c>
      <c r="H1056" s="1075">
        <v>0</v>
      </c>
      <c r="I1056" s="1075">
        <v>0</v>
      </c>
    </row>
    <row r="1057" spans="2:9" x14ac:dyDescent="0.2">
      <c r="B1057" s="282"/>
      <c r="C1057" s="499" t="s">
        <v>1565</v>
      </c>
      <c r="D1057" s="284">
        <v>10</v>
      </c>
      <c r="E1057" s="501">
        <v>10500</v>
      </c>
      <c r="F1057" s="285">
        <v>0</v>
      </c>
      <c r="G1057" s="286">
        <v>0</v>
      </c>
      <c r="H1057" s="1075">
        <v>0</v>
      </c>
      <c r="I1057" s="1075">
        <v>0</v>
      </c>
    </row>
    <row r="1058" spans="2:9" x14ac:dyDescent="0.2">
      <c r="B1058" s="282"/>
      <c r="C1058" s="499" t="s">
        <v>1729</v>
      </c>
      <c r="D1058" s="284">
        <v>10.5</v>
      </c>
      <c r="E1058" s="501">
        <v>9548.5</v>
      </c>
      <c r="F1058" s="285">
        <v>3000</v>
      </c>
      <c r="G1058" s="286">
        <v>103.7403</v>
      </c>
      <c r="H1058" s="1075">
        <v>10.000000750207441</v>
      </c>
      <c r="I1058" s="1075">
        <v>10.000000750207441</v>
      </c>
    </row>
    <row r="1059" spans="2:9" x14ac:dyDescent="0.2">
      <c r="B1059" s="282"/>
      <c r="C1059" s="499" t="s">
        <v>1566</v>
      </c>
      <c r="D1059" s="284">
        <v>11</v>
      </c>
      <c r="E1059" s="501">
        <v>8000</v>
      </c>
      <c r="F1059" s="285">
        <v>8000</v>
      </c>
      <c r="G1059" s="286">
        <v>103.3616</v>
      </c>
      <c r="H1059" s="1075">
        <v>10.580000519215996</v>
      </c>
      <c r="I1059" s="1075">
        <v>10.562424904495721</v>
      </c>
    </row>
    <row r="1060" spans="2:9" x14ac:dyDescent="0.2">
      <c r="B1060" s="282"/>
      <c r="C1060" s="499"/>
      <c r="D1060" s="284"/>
      <c r="E1060" s="501"/>
      <c r="F1060" s="285"/>
      <c r="G1060" s="286"/>
      <c r="H1060" s="1075">
        <v>0</v>
      </c>
      <c r="I1060" s="1075">
        <v>0</v>
      </c>
    </row>
    <row r="1061" spans="2:9" x14ac:dyDescent="0.2">
      <c r="B1061" s="1074">
        <v>44203</v>
      </c>
      <c r="C1061" s="499" t="s">
        <v>1563</v>
      </c>
      <c r="D1061" s="284">
        <v>7</v>
      </c>
      <c r="E1061" s="501">
        <v>11950</v>
      </c>
      <c r="F1061" s="285">
        <v>8830</v>
      </c>
      <c r="G1061" s="286">
        <v>96.529399999999995</v>
      </c>
      <c r="H1061" s="1075">
        <v>8.4999197205225396</v>
      </c>
      <c r="I1061" s="1075">
        <v>8.4070374081678381</v>
      </c>
    </row>
    <row r="1062" spans="2:9" x14ac:dyDescent="0.2">
      <c r="B1062" s="282"/>
      <c r="C1062" s="499" t="s">
        <v>1564</v>
      </c>
      <c r="D1062" s="284">
        <v>9.5</v>
      </c>
      <c r="E1062" s="501">
        <v>21500</v>
      </c>
      <c r="F1062" s="285">
        <v>20500</v>
      </c>
      <c r="G1062" s="286">
        <v>92.3416</v>
      </c>
      <c r="H1062" s="1075">
        <v>9.5298241600572897</v>
      </c>
      <c r="I1062" s="1075">
        <v>9.4499102682693312</v>
      </c>
    </row>
    <row r="1063" spans="2:9" x14ac:dyDescent="0.2">
      <c r="B1063" s="282"/>
      <c r="C1063" s="499" t="s">
        <v>1565</v>
      </c>
      <c r="D1063" s="284">
        <v>10</v>
      </c>
      <c r="E1063" s="501">
        <v>11500</v>
      </c>
      <c r="F1063" s="285">
        <v>6000</v>
      </c>
      <c r="G1063" s="286">
        <v>87.638800000000003</v>
      </c>
      <c r="H1063" s="1075">
        <v>9.9899977608889845</v>
      </c>
      <c r="I1063" s="1075">
        <v>9.9199948519689656</v>
      </c>
    </row>
    <row r="1064" spans="2:9" x14ac:dyDescent="0.2">
      <c r="B1064" s="282"/>
      <c r="C1064" s="499" t="s">
        <v>1729</v>
      </c>
      <c r="D1064" s="284">
        <v>10.5</v>
      </c>
      <c r="E1064" s="501">
        <v>2000</v>
      </c>
      <c r="F1064" s="285">
        <v>0</v>
      </c>
      <c r="G1064" s="286">
        <v>0</v>
      </c>
      <c r="H1064" s="1075">
        <v>0</v>
      </c>
      <c r="I1064" s="1075">
        <v>0</v>
      </c>
    </row>
    <row r="1065" spans="2:9" x14ac:dyDescent="0.2">
      <c r="B1065" s="282"/>
      <c r="C1065" s="499" t="s">
        <v>1566</v>
      </c>
      <c r="D1065" s="284">
        <v>11</v>
      </c>
      <c r="E1065" s="501">
        <v>2000</v>
      </c>
      <c r="F1065" s="285">
        <v>0</v>
      </c>
      <c r="G1065" s="286">
        <v>0</v>
      </c>
      <c r="H1065" s="1075">
        <v>0</v>
      </c>
      <c r="I1065" s="1075">
        <v>0</v>
      </c>
    </row>
    <row r="1066" spans="2:9" x14ac:dyDescent="0.2">
      <c r="B1066" s="282"/>
      <c r="C1066" s="499" t="s">
        <v>1730</v>
      </c>
      <c r="D1066" s="284">
        <v>11</v>
      </c>
      <c r="E1066" s="501">
        <v>0</v>
      </c>
      <c r="F1066" s="285">
        <v>0</v>
      </c>
      <c r="G1066" s="286">
        <v>0</v>
      </c>
      <c r="H1066" s="1075">
        <v>0</v>
      </c>
      <c r="I1066" s="1075">
        <v>0</v>
      </c>
    </row>
    <row r="1067" spans="2:9" x14ac:dyDescent="0.2">
      <c r="B1067" s="282"/>
      <c r="C1067" s="499"/>
      <c r="D1067" s="284"/>
      <c r="E1067" s="501"/>
      <c r="F1067" s="285"/>
      <c r="G1067" s="286"/>
      <c r="H1067" s="1075">
        <v>0</v>
      </c>
      <c r="I1067" s="1075">
        <v>0</v>
      </c>
    </row>
    <row r="1068" spans="2:9" x14ac:dyDescent="0.2">
      <c r="B1068" s="1074">
        <v>44231</v>
      </c>
      <c r="C1068" s="499" t="s">
        <v>1563</v>
      </c>
      <c r="D1068" s="284">
        <v>7</v>
      </c>
      <c r="E1068" s="501">
        <v>19950</v>
      </c>
      <c r="F1068" s="285">
        <v>11265</v>
      </c>
      <c r="G1068" s="286">
        <v>95.55</v>
      </c>
      <c r="H1068" s="1075">
        <v>8.9934225809759134</v>
      </c>
      <c r="I1068" s="1075">
        <v>8.9082887487907971</v>
      </c>
    </row>
    <row r="1069" spans="2:9" x14ac:dyDescent="0.2">
      <c r="B1069" s="282"/>
      <c r="C1069" s="499" t="s">
        <v>1564</v>
      </c>
      <c r="D1069" s="284">
        <v>9.5</v>
      </c>
      <c r="E1069" s="501">
        <v>148312.5</v>
      </c>
      <c r="F1069" s="285">
        <v>22117.5</v>
      </c>
      <c r="G1069" s="286">
        <v>92.231499999999997</v>
      </c>
      <c r="H1069" s="1075">
        <v>9.5890027580837316</v>
      </c>
      <c r="I1069" s="1075">
        <v>9.5316761234732006</v>
      </c>
    </row>
    <row r="1070" spans="2:9" x14ac:dyDescent="0.2">
      <c r="B1070" s="282"/>
      <c r="C1070" s="499" t="s">
        <v>1565</v>
      </c>
      <c r="D1070" s="284">
        <v>10</v>
      </c>
      <c r="E1070" s="501">
        <v>87430.399999999994</v>
      </c>
      <c r="F1070" s="285">
        <v>27255.4</v>
      </c>
      <c r="G1070" s="286">
        <v>87.348699999999994</v>
      </c>
      <c r="H1070" s="1075">
        <v>10.050008201311629</v>
      </c>
      <c r="I1070" s="1075">
        <v>9.9926579043533881</v>
      </c>
    </row>
    <row r="1071" spans="2:9" x14ac:dyDescent="0.2">
      <c r="B1071" s="282"/>
      <c r="C1071" s="499" t="s">
        <v>1729</v>
      </c>
      <c r="D1071" s="284">
        <v>10.5</v>
      </c>
      <c r="E1071" s="501">
        <v>0</v>
      </c>
      <c r="F1071" s="285">
        <v>0</v>
      </c>
      <c r="G1071" s="286">
        <v>0</v>
      </c>
      <c r="H1071" s="1075">
        <v>0</v>
      </c>
      <c r="I1071" s="1075">
        <v>0</v>
      </c>
    </row>
    <row r="1072" spans="2:9" x14ac:dyDescent="0.2">
      <c r="B1072" s="282"/>
      <c r="C1072" s="499" t="s">
        <v>1566</v>
      </c>
      <c r="D1072" s="284">
        <v>11</v>
      </c>
      <c r="E1072" s="501">
        <v>1500</v>
      </c>
      <c r="F1072" s="285">
        <v>1500</v>
      </c>
      <c r="G1072" s="286">
        <v>103.3617</v>
      </c>
      <c r="H1072" s="1075">
        <v>10.579999618621621</v>
      </c>
      <c r="I1072" s="1075">
        <v>10.540001558745983</v>
      </c>
    </row>
    <row r="1073" spans="2:9" x14ac:dyDescent="0.2">
      <c r="B1073" s="282"/>
      <c r="C1073" s="499" t="s">
        <v>1730</v>
      </c>
      <c r="D1073" s="284">
        <v>11</v>
      </c>
      <c r="E1073" s="501">
        <v>0</v>
      </c>
      <c r="F1073" s="285">
        <v>0</v>
      </c>
      <c r="G1073" s="286">
        <v>0</v>
      </c>
      <c r="H1073" s="1075">
        <v>0</v>
      </c>
      <c r="I1073" s="1075">
        <v>0</v>
      </c>
    </row>
    <row r="1074" spans="2:9" x14ac:dyDescent="0.2">
      <c r="B1074" s="282"/>
      <c r="C1074" s="499"/>
      <c r="D1074" s="284"/>
      <c r="E1074" s="501"/>
      <c r="F1074" s="285"/>
      <c r="G1074" s="286"/>
      <c r="H1074" s="1075">
        <v>0</v>
      </c>
      <c r="I1074" s="1075">
        <v>0</v>
      </c>
    </row>
    <row r="1075" spans="2:9" x14ac:dyDescent="0.2">
      <c r="B1075" s="1074">
        <v>44259</v>
      </c>
      <c r="C1075" s="499" t="s">
        <v>1563</v>
      </c>
      <c r="D1075" s="284">
        <v>7</v>
      </c>
      <c r="E1075" s="501">
        <v>42751</v>
      </c>
      <c r="F1075" s="285">
        <v>28854</v>
      </c>
      <c r="G1075" s="286">
        <v>94.797300000000007</v>
      </c>
      <c r="H1075" s="1075">
        <v>9.4100205389757328</v>
      </c>
      <c r="I1075" s="1075">
        <v>9.3343386687571428</v>
      </c>
    </row>
    <row r="1076" spans="2:9" x14ac:dyDescent="0.2">
      <c r="B1076" s="282"/>
      <c r="C1076" s="499" t="s">
        <v>1564</v>
      </c>
      <c r="D1076" s="284">
        <v>9.5</v>
      </c>
      <c r="E1076" s="501">
        <v>52900.7</v>
      </c>
      <c r="F1076" s="285">
        <v>35910.699999999997</v>
      </c>
      <c r="G1076" s="286">
        <v>91.261399999999995</v>
      </c>
      <c r="H1076" s="1075">
        <v>9.9000100174597989</v>
      </c>
      <c r="I1076" s="1075">
        <v>9.8296078996433973</v>
      </c>
    </row>
    <row r="1077" spans="2:9" x14ac:dyDescent="0.2">
      <c r="B1077" s="282"/>
      <c r="C1077" s="499" t="s">
        <v>1565</v>
      </c>
      <c r="D1077" s="284">
        <v>10</v>
      </c>
      <c r="E1077" s="501">
        <v>35000</v>
      </c>
      <c r="F1077" s="285">
        <v>20150</v>
      </c>
      <c r="G1077" s="286">
        <v>86.076499999999996</v>
      </c>
      <c r="H1077" s="1075">
        <v>10.288963323241882</v>
      </c>
      <c r="I1077" s="1075">
        <v>10.213955735167836</v>
      </c>
    </row>
    <row r="1078" spans="2:9" x14ac:dyDescent="0.2">
      <c r="B1078" s="282"/>
      <c r="C1078" s="499" t="s">
        <v>1729</v>
      </c>
      <c r="D1078" s="284">
        <v>10.5</v>
      </c>
      <c r="E1078" s="501">
        <v>0</v>
      </c>
      <c r="F1078" s="285">
        <v>0</v>
      </c>
      <c r="G1078" s="286">
        <v>0</v>
      </c>
      <c r="H1078" s="1075">
        <v>0</v>
      </c>
      <c r="I1078" s="1075">
        <v>0</v>
      </c>
    </row>
    <row r="1079" spans="2:9" x14ac:dyDescent="0.2">
      <c r="B1079" s="282"/>
      <c r="C1079" s="499" t="s">
        <v>1566</v>
      </c>
      <c r="D1079" s="284">
        <v>11</v>
      </c>
      <c r="E1079" s="501">
        <v>0</v>
      </c>
      <c r="F1079" s="285">
        <v>0</v>
      </c>
      <c r="G1079" s="286">
        <v>0</v>
      </c>
      <c r="H1079" s="1075">
        <v>0</v>
      </c>
      <c r="I1079" s="1075">
        <v>0</v>
      </c>
    </row>
    <row r="1080" spans="2:9" x14ac:dyDescent="0.2">
      <c r="B1080" s="282"/>
      <c r="C1080" s="499" t="s">
        <v>1730</v>
      </c>
      <c r="D1080" s="284">
        <v>11</v>
      </c>
      <c r="E1080" s="501">
        <v>0</v>
      </c>
      <c r="F1080" s="285">
        <v>0</v>
      </c>
      <c r="G1080" s="286">
        <v>0</v>
      </c>
      <c r="H1080" s="1075">
        <v>0</v>
      </c>
      <c r="I1080" s="1075">
        <v>0</v>
      </c>
    </row>
    <row r="1081" spans="2:9" x14ac:dyDescent="0.2">
      <c r="B1081" s="282"/>
      <c r="C1081" s="499"/>
      <c r="D1081" s="284"/>
      <c r="E1081" s="501"/>
      <c r="F1081" s="285"/>
      <c r="G1081" s="286"/>
      <c r="H1081" s="1075">
        <v>0</v>
      </c>
      <c r="I1081" s="1075">
        <v>0</v>
      </c>
    </row>
    <row r="1082" spans="2:9" x14ac:dyDescent="0.2">
      <c r="B1082" s="1074">
        <v>44302</v>
      </c>
      <c r="C1082" s="499" t="s">
        <v>1563</v>
      </c>
      <c r="D1082" s="284">
        <v>7</v>
      </c>
      <c r="E1082" s="501">
        <v>254536</v>
      </c>
      <c r="F1082" s="285">
        <v>59437.8</v>
      </c>
      <c r="G1082" s="286">
        <v>95.29</v>
      </c>
      <c r="H1082" s="1075">
        <v>9.2699981359544985</v>
      </c>
      <c r="I1082" s="1075">
        <v>9.2202466200493589</v>
      </c>
    </row>
    <row r="1083" spans="2:9" x14ac:dyDescent="0.2">
      <c r="B1083" s="282"/>
      <c r="C1083" s="499" t="s">
        <v>1564</v>
      </c>
      <c r="D1083" s="284">
        <v>9.5</v>
      </c>
      <c r="E1083" s="501">
        <v>156381.6</v>
      </c>
      <c r="F1083" s="285">
        <v>79511.899999999994</v>
      </c>
      <c r="G1083" s="286">
        <v>91.623900000000006</v>
      </c>
      <c r="H1083" s="1075">
        <v>9.8500077555489263</v>
      </c>
      <c r="I1083" s="1075">
        <v>9.7783884671552102</v>
      </c>
    </row>
    <row r="1084" spans="2:9" x14ac:dyDescent="0.2">
      <c r="B1084" s="282"/>
      <c r="C1084" s="499" t="s">
        <v>1565</v>
      </c>
      <c r="D1084" s="284">
        <v>10</v>
      </c>
      <c r="E1084" s="501">
        <v>77977</v>
      </c>
      <c r="F1084" s="285">
        <v>47550</v>
      </c>
      <c r="G1084" s="286">
        <v>86.3934</v>
      </c>
      <c r="H1084" s="1075">
        <v>10.249926965971607</v>
      </c>
      <c r="I1084" s="1075">
        <v>10.212434753218675</v>
      </c>
    </row>
    <row r="1085" spans="2:9" x14ac:dyDescent="0.2">
      <c r="B1085" s="282"/>
      <c r="C1085" s="499" t="s">
        <v>1729</v>
      </c>
      <c r="D1085" s="284">
        <v>10.5</v>
      </c>
      <c r="E1085" s="501">
        <v>27000</v>
      </c>
      <c r="F1085" s="285">
        <v>12000</v>
      </c>
      <c r="G1085" s="286">
        <v>100.1641</v>
      </c>
      <c r="H1085" s="1075">
        <v>10.477395552398534</v>
      </c>
      <c r="I1085" s="1075">
        <v>10.477395552398534</v>
      </c>
    </row>
    <row r="1086" spans="2:9" x14ac:dyDescent="0.2">
      <c r="B1086" s="282"/>
      <c r="C1086" s="499" t="s">
        <v>1566</v>
      </c>
      <c r="D1086" s="284">
        <v>11</v>
      </c>
      <c r="E1086" s="501">
        <v>12000</v>
      </c>
      <c r="F1086" s="285">
        <v>12000</v>
      </c>
      <c r="G1086" s="286">
        <v>103.1317</v>
      </c>
      <c r="H1086" s="1075">
        <v>10.607402763898076</v>
      </c>
      <c r="I1086" s="1075">
        <v>10.607402763898076</v>
      </c>
    </row>
    <row r="1087" spans="2:9" x14ac:dyDescent="0.2">
      <c r="B1087" s="282"/>
      <c r="C1087" s="499" t="s">
        <v>1730</v>
      </c>
      <c r="D1087" s="284">
        <v>11</v>
      </c>
      <c r="E1087" s="501">
        <v>0</v>
      </c>
      <c r="F1087" s="285">
        <v>0</v>
      </c>
      <c r="G1087" s="286">
        <v>0</v>
      </c>
      <c r="H1087" s="1075">
        <v>0</v>
      </c>
      <c r="I1087" s="1075">
        <v>0</v>
      </c>
    </row>
    <row r="1088" spans="2:9" ht="12" thickBot="1" x14ac:dyDescent="0.25">
      <c r="B1088" s="282"/>
      <c r="C1088" s="282"/>
      <c r="D1088" s="282"/>
      <c r="E1088" s="282"/>
      <c r="F1088" s="282"/>
      <c r="G1088" s="282"/>
      <c r="H1088" s="282"/>
      <c r="I1088" s="282"/>
    </row>
    <row r="1089" spans="2:9" x14ac:dyDescent="0.2">
      <c r="B1089" s="239" t="s">
        <v>1264</v>
      </c>
      <c r="C1089" s="239"/>
      <c r="D1089" s="239"/>
      <c r="E1089" s="239"/>
      <c r="F1089" s="239"/>
      <c r="G1089" s="239"/>
      <c r="H1089" s="239"/>
      <c r="I1089" s="239"/>
    </row>
  </sheetData>
  <mergeCells count="2">
    <mergeCell ref="B2:I2"/>
    <mergeCell ref="B4:I4"/>
  </mergeCells>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Y173"/>
  <sheetViews>
    <sheetView topLeftCell="A154" zoomScaleNormal="100" workbookViewId="0">
      <selection activeCell="AX158" sqref="AX158"/>
    </sheetView>
  </sheetViews>
  <sheetFormatPr defaultRowHeight="11.25" x14ac:dyDescent="0.2"/>
  <cols>
    <col min="1" max="1" width="9.140625" style="561"/>
    <col min="2" max="2" width="14.5703125" style="532" customWidth="1"/>
    <col min="3" max="3" width="9.28515625" style="532" bestFit="1" customWidth="1"/>
    <col min="4" max="4" width="9.5703125" style="532" bestFit="1" customWidth="1"/>
    <col min="5" max="9" width="9.28515625" style="532" bestFit="1" customWidth="1"/>
    <col min="10" max="10" width="10" style="532" bestFit="1" customWidth="1"/>
    <col min="11" max="11" width="9.5703125" style="532" bestFit="1" customWidth="1"/>
    <col min="12" max="12" width="10" style="532" bestFit="1" customWidth="1"/>
    <col min="13" max="13" width="10.7109375" style="532" bestFit="1" customWidth="1"/>
    <col min="14" max="14" width="10.85546875" style="532" bestFit="1" customWidth="1"/>
    <col min="15" max="15" width="12" style="532" customWidth="1"/>
    <col min="16" max="16" width="14" style="532" customWidth="1"/>
    <col min="17" max="17" width="9.5703125" style="532" bestFit="1" customWidth="1"/>
    <col min="18" max="18" width="10" style="532" bestFit="1" customWidth="1"/>
    <col min="19" max="19" width="10.140625" style="532" customWidth="1"/>
    <col min="20" max="20" width="9.28515625" style="532" bestFit="1" customWidth="1"/>
    <col min="21" max="21" width="10.42578125" style="532" customWidth="1"/>
    <col min="22" max="23" width="9.28515625" style="532" bestFit="1" customWidth="1"/>
    <col min="24" max="26" width="9.140625" style="532" customWidth="1"/>
    <col min="27" max="27" width="10" style="532" bestFit="1" customWidth="1"/>
    <col min="28" max="33" width="9.140625" style="532" customWidth="1"/>
    <col min="34" max="34" width="9.7109375" style="532" customWidth="1"/>
    <col min="35" max="36" width="9.140625" style="532" customWidth="1"/>
    <col min="37" max="37" width="3.7109375" style="532" customWidth="1"/>
    <col min="38" max="38" width="9.140625" style="532" customWidth="1"/>
    <col min="39" max="39" width="10.7109375" style="532" customWidth="1"/>
    <col min="40" max="40" width="9.28515625" style="532" customWidth="1"/>
    <col min="41" max="42" width="9.28515625" style="532" bestFit="1" customWidth="1"/>
    <col min="43" max="44" width="9.5703125" style="532" bestFit="1" customWidth="1"/>
    <col min="45" max="45" width="9.28515625" style="532" bestFit="1" customWidth="1"/>
    <col min="46" max="46" width="10.85546875" style="532" bestFit="1" customWidth="1"/>
    <col min="47" max="47" width="9.28515625" style="532" bestFit="1" customWidth="1"/>
    <col min="48" max="49" width="10.85546875" style="532" bestFit="1" customWidth="1"/>
    <col min="50" max="51" width="11.140625" style="532" bestFit="1" customWidth="1"/>
    <col min="52" max="16384" width="9.140625" style="532"/>
  </cols>
  <sheetData>
    <row r="2" spans="1:40" ht="18.75" x14ac:dyDescent="0.2">
      <c r="B2" s="595" t="s">
        <v>2278</v>
      </c>
      <c r="C2" s="594"/>
      <c r="D2" s="594"/>
      <c r="E2" s="594"/>
      <c r="F2" s="594"/>
      <c r="G2" s="594"/>
      <c r="H2" s="594"/>
      <c r="I2" s="594"/>
      <c r="J2" s="594"/>
      <c r="K2" s="594"/>
      <c r="L2" s="594"/>
      <c r="M2" s="594"/>
    </row>
    <row r="3" spans="1:40" ht="18.75" x14ac:dyDescent="0.2">
      <c r="B3" s="625" t="s">
        <v>2277</v>
      </c>
      <c r="C3" s="594"/>
      <c r="D3" s="594"/>
      <c r="E3" s="594"/>
      <c r="F3" s="594"/>
      <c r="G3" s="594"/>
      <c r="H3" s="594"/>
      <c r="I3" s="594"/>
      <c r="J3" s="594"/>
      <c r="K3" s="594"/>
      <c r="L3" s="594"/>
      <c r="M3" s="594"/>
    </row>
    <row r="4" spans="1:40" x14ac:dyDescent="0.2">
      <c r="B4" s="1103"/>
      <c r="C4" s="1103"/>
      <c r="D4" s="1103"/>
      <c r="E4" s="1103"/>
      <c r="F4" s="1103"/>
      <c r="G4" s="1103"/>
      <c r="H4" s="1103"/>
      <c r="I4" s="1103"/>
      <c r="J4" s="1103"/>
      <c r="K4" s="1103"/>
      <c r="L4" s="1103"/>
      <c r="M4" s="1103"/>
    </row>
    <row r="5" spans="1:40" ht="13.5" customHeight="1" thickBot="1" x14ac:dyDescent="0.25">
      <c r="B5" s="624" t="s">
        <v>2276</v>
      </c>
      <c r="C5" s="624"/>
      <c r="D5" s="624"/>
      <c r="E5" s="624"/>
      <c r="F5" s="624"/>
      <c r="G5" s="624"/>
      <c r="H5" s="624"/>
      <c r="I5" s="624"/>
      <c r="J5" s="624"/>
      <c r="K5" s="624"/>
      <c r="L5" s="624"/>
      <c r="M5" s="624"/>
    </row>
    <row r="6" spans="1:40" s="653" customFormat="1" ht="14.25" customHeight="1" thickTop="1" thickBot="1" x14ac:dyDescent="0.25">
      <c r="A6" s="647"/>
      <c r="B6" s="1083" t="s">
        <v>2187</v>
      </c>
      <c r="C6" s="1107" t="s">
        <v>2271</v>
      </c>
      <c r="D6" s="1108"/>
      <c r="E6" s="1108"/>
      <c r="F6" s="1108"/>
      <c r="G6" s="1108"/>
      <c r="H6" s="1108"/>
      <c r="I6" s="1108"/>
      <c r="J6" s="1108"/>
      <c r="K6" s="1108"/>
      <c r="L6" s="1108"/>
      <c r="M6" s="1093" t="s">
        <v>2270</v>
      </c>
      <c r="N6" s="1087" t="s">
        <v>2269</v>
      </c>
      <c r="O6" s="1087"/>
      <c r="P6" s="1087"/>
      <c r="Q6" s="1087"/>
      <c r="R6" s="1087"/>
      <c r="S6" s="1087"/>
      <c r="T6" s="1087"/>
      <c r="U6" s="1087"/>
      <c r="V6" s="1087"/>
      <c r="X6" s="647"/>
      <c r="Y6" s="647"/>
      <c r="Z6" s="647"/>
      <c r="AA6" s="647"/>
      <c r="AB6" s="647"/>
      <c r="AC6" s="647"/>
      <c r="AD6" s="647"/>
      <c r="AE6" s="647"/>
      <c r="AF6" s="647"/>
      <c r="AG6" s="647"/>
      <c r="AH6" s="647"/>
      <c r="AI6" s="647"/>
      <c r="AJ6" s="647"/>
      <c r="AK6" s="647"/>
      <c r="AL6" s="647"/>
      <c r="AM6" s="647"/>
      <c r="AN6" s="647"/>
    </row>
    <row r="7" spans="1:40" s="653" customFormat="1" ht="12" thickBot="1" x14ac:dyDescent="0.25">
      <c r="A7" s="647"/>
      <c r="B7" s="1086"/>
      <c r="C7" s="659"/>
      <c r="D7" s="646"/>
      <c r="E7" s="646"/>
      <c r="F7" s="1101" t="s">
        <v>2268</v>
      </c>
      <c r="G7" s="1101"/>
      <c r="H7" s="1101"/>
      <c r="I7" s="1101"/>
      <c r="J7" s="1101"/>
      <c r="K7" s="658"/>
      <c r="L7" s="658"/>
      <c r="M7" s="1094"/>
      <c r="N7" s="634"/>
      <c r="O7" s="1102" t="s">
        <v>2266</v>
      </c>
      <c r="P7" s="1102"/>
      <c r="Q7" s="634" t="s">
        <v>2265</v>
      </c>
      <c r="R7" s="634"/>
      <c r="S7" s="634" t="s">
        <v>2251</v>
      </c>
      <c r="T7" s="634" t="s">
        <v>428</v>
      </c>
      <c r="U7" s="634"/>
      <c r="V7" s="642"/>
      <c r="X7" s="647"/>
      <c r="Y7" s="647"/>
      <c r="Z7" s="647"/>
      <c r="AA7" s="647"/>
      <c r="AB7" s="647"/>
      <c r="AC7" s="647"/>
      <c r="AD7" s="647"/>
      <c r="AE7" s="647"/>
      <c r="AF7" s="647"/>
      <c r="AG7" s="647"/>
      <c r="AH7" s="647"/>
      <c r="AI7" s="647"/>
      <c r="AJ7" s="647"/>
      <c r="AK7" s="647"/>
      <c r="AL7" s="647"/>
      <c r="AM7" s="647"/>
      <c r="AN7" s="647"/>
    </row>
    <row r="8" spans="1:40" s="653" customFormat="1" x14ac:dyDescent="0.2">
      <c r="A8" s="647"/>
      <c r="B8" s="1086"/>
      <c r="C8" s="657"/>
      <c r="D8" s="641"/>
      <c r="E8" s="634" t="s">
        <v>2261</v>
      </c>
      <c r="F8" s="641"/>
      <c r="G8" s="656"/>
      <c r="H8" s="654"/>
      <c r="I8" s="656"/>
      <c r="J8" s="641"/>
      <c r="K8" s="641"/>
      <c r="L8" s="641"/>
      <c r="M8" s="1094"/>
      <c r="N8" s="634" t="s">
        <v>2257</v>
      </c>
      <c r="O8" s="655"/>
      <c r="P8" s="654" t="s">
        <v>2227</v>
      </c>
      <c r="Q8" s="634" t="s">
        <v>2255</v>
      </c>
      <c r="R8" s="634" t="s">
        <v>2227</v>
      </c>
      <c r="S8" s="634" t="s">
        <v>2166</v>
      </c>
      <c r="T8" s="634" t="s">
        <v>2251</v>
      </c>
      <c r="U8" s="634"/>
      <c r="V8" s="634"/>
      <c r="X8" s="641"/>
      <c r="Y8" s="647"/>
      <c r="Z8" s="647"/>
      <c r="AA8" s="647"/>
      <c r="AB8" s="647"/>
      <c r="AC8" s="647"/>
      <c r="AD8" s="647"/>
      <c r="AE8" s="647"/>
      <c r="AF8" s="647"/>
      <c r="AG8" s="647"/>
      <c r="AH8" s="647"/>
      <c r="AI8" s="647"/>
      <c r="AJ8" s="647"/>
      <c r="AK8" s="647"/>
      <c r="AL8" s="647"/>
      <c r="AM8" s="647"/>
      <c r="AN8" s="647"/>
    </row>
    <row r="9" spans="1:40" s="653" customFormat="1" x14ac:dyDescent="0.2">
      <c r="A9" s="647"/>
      <c r="B9" s="1086"/>
      <c r="C9" s="636" t="s">
        <v>437</v>
      </c>
      <c r="D9" s="634" t="s">
        <v>2248</v>
      </c>
      <c r="E9" s="634" t="s">
        <v>2246</v>
      </c>
      <c r="F9" s="634" t="s">
        <v>2245</v>
      </c>
      <c r="G9" s="634" t="s">
        <v>2244</v>
      </c>
      <c r="H9" s="634"/>
      <c r="I9" s="634"/>
      <c r="J9" s="634"/>
      <c r="K9" s="634" t="s">
        <v>2081</v>
      </c>
      <c r="L9" s="634" t="s">
        <v>428</v>
      </c>
      <c r="M9" s="1094"/>
      <c r="N9" s="634" t="s">
        <v>2166</v>
      </c>
      <c r="O9" s="634"/>
      <c r="P9" s="634" t="s">
        <v>2241</v>
      </c>
      <c r="Q9" s="634" t="s">
        <v>2240</v>
      </c>
      <c r="R9" s="634" t="s">
        <v>2238</v>
      </c>
      <c r="S9" s="634" t="s">
        <v>441</v>
      </c>
      <c r="T9" s="634" t="s">
        <v>2166</v>
      </c>
      <c r="U9" s="634"/>
      <c r="V9" s="634" t="s">
        <v>428</v>
      </c>
      <c r="X9" s="634"/>
      <c r="Y9" s="647"/>
      <c r="Z9" s="647"/>
      <c r="AA9" s="634"/>
      <c r="AB9" s="647"/>
      <c r="AC9" s="634"/>
      <c r="AD9" s="647"/>
      <c r="AE9" s="634"/>
      <c r="AF9" s="647"/>
      <c r="AG9" s="634"/>
      <c r="AH9" s="647"/>
      <c r="AI9" s="647"/>
      <c r="AJ9" s="647"/>
      <c r="AK9" s="647"/>
      <c r="AL9" s="647"/>
      <c r="AM9" s="647"/>
      <c r="AN9" s="647"/>
    </row>
    <row r="10" spans="1:40" s="653" customFormat="1" ht="12" thickBot="1" x14ac:dyDescent="0.25">
      <c r="A10" s="647"/>
      <c r="B10" s="1085"/>
      <c r="C10" s="632" t="s">
        <v>2229</v>
      </c>
      <c r="D10" s="630" t="s">
        <v>2228</v>
      </c>
      <c r="E10" s="630" t="s">
        <v>2228</v>
      </c>
      <c r="F10" s="630" t="s">
        <v>2227</v>
      </c>
      <c r="G10" s="630" t="s">
        <v>2226</v>
      </c>
      <c r="H10" s="630" t="s">
        <v>430</v>
      </c>
      <c r="I10" s="630" t="s">
        <v>438</v>
      </c>
      <c r="J10" s="631" t="s">
        <v>434</v>
      </c>
      <c r="K10" s="630" t="s">
        <v>2225</v>
      </c>
      <c r="L10" s="630" t="s">
        <v>439</v>
      </c>
      <c r="M10" s="1095"/>
      <c r="N10" s="630" t="s">
        <v>2223</v>
      </c>
      <c r="O10" s="630" t="s">
        <v>2275</v>
      </c>
      <c r="P10" s="630" t="s">
        <v>2081</v>
      </c>
      <c r="Q10" s="630" t="s">
        <v>2274</v>
      </c>
      <c r="R10" s="630" t="s">
        <v>2273</v>
      </c>
      <c r="S10" s="630" t="s">
        <v>2219</v>
      </c>
      <c r="T10" s="630" t="s">
        <v>441</v>
      </c>
      <c r="U10" s="630" t="s">
        <v>2272</v>
      </c>
      <c r="V10" s="630" t="s">
        <v>2031</v>
      </c>
      <c r="X10" s="635"/>
      <c r="Y10" s="647"/>
      <c r="Z10" s="647"/>
      <c r="AA10" s="634"/>
      <c r="AB10" s="647"/>
      <c r="AC10" s="635"/>
      <c r="AD10" s="647"/>
      <c r="AE10" s="635"/>
      <c r="AF10" s="647"/>
      <c r="AG10" s="635"/>
      <c r="AH10" s="647"/>
      <c r="AI10" s="647"/>
      <c r="AJ10" s="647"/>
      <c r="AK10" s="647"/>
      <c r="AL10" s="647"/>
      <c r="AM10" s="647"/>
      <c r="AN10" s="647"/>
    </row>
    <row r="11" spans="1:40" ht="12" thickTop="1" x14ac:dyDescent="0.2">
      <c r="B11" s="576"/>
      <c r="C11" s="652"/>
      <c r="D11" s="652"/>
      <c r="E11" s="652"/>
      <c r="F11" s="652"/>
      <c r="G11" s="652"/>
      <c r="H11" s="652"/>
      <c r="I11" s="652"/>
      <c r="J11" s="652"/>
      <c r="K11" s="652"/>
      <c r="L11" s="652"/>
      <c r="M11" s="652"/>
      <c r="N11" s="602"/>
      <c r="O11" s="602"/>
      <c r="P11" s="602"/>
      <c r="Q11" s="602"/>
      <c r="R11" s="602"/>
      <c r="S11" s="602"/>
      <c r="T11" s="602"/>
      <c r="U11" s="602"/>
      <c r="V11" s="602"/>
      <c r="W11" s="602"/>
      <c r="X11" s="649"/>
      <c r="Y11" s="649"/>
      <c r="Z11" s="649"/>
      <c r="AA11" s="649"/>
      <c r="AB11" s="649"/>
      <c r="AC11" s="649"/>
      <c r="AD11" s="649"/>
      <c r="AE11" s="649"/>
      <c r="AF11" s="649"/>
      <c r="AG11" s="649"/>
      <c r="AH11" s="649"/>
      <c r="AI11" s="561"/>
      <c r="AJ11" s="561"/>
      <c r="AK11" s="561"/>
      <c r="AL11" s="561"/>
      <c r="AM11" s="561"/>
      <c r="AN11" s="561"/>
    </row>
    <row r="12" spans="1:40" x14ac:dyDescent="0.2">
      <c r="B12" s="544" t="s">
        <v>2153</v>
      </c>
      <c r="C12" s="651">
        <v>15.3</v>
      </c>
      <c r="D12" s="627" t="s">
        <v>431</v>
      </c>
      <c r="E12" s="627" t="s">
        <v>431</v>
      </c>
      <c r="F12" s="651">
        <v>648.1</v>
      </c>
      <c r="G12" s="651">
        <v>75.900000000000006</v>
      </c>
      <c r="H12" s="651">
        <v>284.39999999999998</v>
      </c>
      <c r="I12" s="651">
        <v>87.9</v>
      </c>
      <c r="J12" s="650">
        <v>1096.3</v>
      </c>
      <c r="K12" s="651">
        <v>0.1</v>
      </c>
      <c r="L12" s="651">
        <v>1.6</v>
      </c>
      <c r="M12" s="650">
        <v>1113.3</v>
      </c>
      <c r="N12" s="627">
        <v>59.4</v>
      </c>
      <c r="O12" s="627" t="s">
        <v>431</v>
      </c>
      <c r="P12" s="627" t="s">
        <v>431</v>
      </c>
      <c r="Q12" s="627">
        <v>1025.3</v>
      </c>
      <c r="R12" s="627" t="s">
        <v>431</v>
      </c>
      <c r="S12" s="627" t="s">
        <v>431</v>
      </c>
      <c r="T12" s="627">
        <v>0.6</v>
      </c>
      <c r="U12" s="627" t="s">
        <v>431</v>
      </c>
      <c r="V12" s="627">
        <v>28</v>
      </c>
      <c r="W12" s="602"/>
      <c r="X12" s="649"/>
      <c r="Y12" s="649"/>
      <c r="Z12" s="649"/>
      <c r="AA12" s="649"/>
      <c r="AB12" s="649"/>
      <c r="AC12" s="649"/>
      <c r="AD12" s="649"/>
      <c r="AE12" s="649"/>
      <c r="AF12" s="649"/>
      <c r="AG12" s="649"/>
      <c r="AH12" s="649"/>
      <c r="AI12" s="649"/>
      <c r="AJ12" s="649"/>
      <c r="AK12" s="649"/>
      <c r="AL12" s="649"/>
      <c r="AM12" s="649"/>
      <c r="AN12" s="649"/>
    </row>
    <row r="13" spans="1:40" x14ac:dyDescent="0.2">
      <c r="B13" s="544" t="s">
        <v>2058</v>
      </c>
      <c r="C13" s="651">
        <v>24.4</v>
      </c>
      <c r="D13" s="627" t="s">
        <v>431</v>
      </c>
      <c r="E13" s="627" t="s">
        <v>431</v>
      </c>
      <c r="F13" s="651">
        <v>923</v>
      </c>
      <c r="G13" s="651">
        <v>63.4</v>
      </c>
      <c r="H13" s="651">
        <v>147</v>
      </c>
      <c r="I13" s="651">
        <v>35.299999999999997</v>
      </c>
      <c r="J13" s="650">
        <v>1168.7</v>
      </c>
      <c r="K13" s="651">
        <v>2.9</v>
      </c>
      <c r="L13" s="651">
        <v>29.9</v>
      </c>
      <c r="M13" s="650">
        <v>1226</v>
      </c>
      <c r="N13" s="627">
        <v>23.7</v>
      </c>
      <c r="O13" s="627" t="s">
        <v>431</v>
      </c>
      <c r="P13" s="627">
        <v>122</v>
      </c>
      <c r="Q13" s="627">
        <v>993.4</v>
      </c>
      <c r="R13" s="627" t="s">
        <v>431</v>
      </c>
      <c r="S13" s="627">
        <v>3.7</v>
      </c>
      <c r="T13" s="627" t="s">
        <v>431</v>
      </c>
      <c r="U13" s="627">
        <v>78</v>
      </c>
      <c r="V13" s="627">
        <v>5.3</v>
      </c>
      <c r="W13" s="602"/>
      <c r="X13" s="649"/>
      <c r="Y13" s="649"/>
      <c r="Z13" s="649"/>
      <c r="AA13" s="649"/>
      <c r="AB13" s="649"/>
      <c r="AC13" s="649"/>
      <c r="AD13" s="649"/>
      <c r="AE13" s="649"/>
      <c r="AF13" s="649"/>
      <c r="AG13" s="649"/>
      <c r="AH13" s="649"/>
      <c r="AI13" s="649"/>
      <c r="AJ13" s="649"/>
      <c r="AK13" s="649"/>
      <c r="AL13" s="649"/>
      <c r="AM13" s="649"/>
      <c r="AN13" s="649"/>
    </row>
    <row r="14" spans="1:40" x14ac:dyDescent="0.2">
      <c r="B14" s="544" t="s">
        <v>2152</v>
      </c>
      <c r="C14" s="651">
        <v>30</v>
      </c>
      <c r="D14" s="651">
        <v>30</v>
      </c>
      <c r="E14" s="627" t="s">
        <v>431</v>
      </c>
      <c r="F14" s="651">
        <v>772.3</v>
      </c>
      <c r="G14" s="651">
        <v>47.6</v>
      </c>
      <c r="H14" s="651">
        <v>217.3</v>
      </c>
      <c r="I14" s="651">
        <v>34.799999999999997</v>
      </c>
      <c r="J14" s="650">
        <v>1072</v>
      </c>
      <c r="K14" s="651">
        <v>1.4</v>
      </c>
      <c r="L14" s="651">
        <v>32.5</v>
      </c>
      <c r="M14" s="650">
        <v>1165.9000000000001</v>
      </c>
      <c r="N14" s="627">
        <v>57.7</v>
      </c>
      <c r="O14" s="627" t="s">
        <v>431</v>
      </c>
      <c r="P14" s="627">
        <v>124.8</v>
      </c>
      <c r="Q14" s="627">
        <v>827.1</v>
      </c>
      <c r="R14" s="627" t="s">
        <v>431</v>
      </c>
      <c r="S14" s="627">
        <v>0.5</v>
      </c>
      <c r="T14" s="627" t="s">
        <v>431</v>
      </c>
      <c r="U14" s="627">
        <v>145.30000000000001</v>
      </c>
      <c r="V14" s="627">
        <v>10.4</v>
      </c>
      <c r="W14" s="602"/>
      <c r="X14" s="649"/>
      <c r="Y14" s="649"/>
      <c r="Z14" s="649"/>
      <c r="AA14" s="649"/>
      <c r="AB14" s="649"/>
      <c r="AC14" s="649"/>
      <c r="AD14" s="649"/>
      <c r="AE14" s="649"/>
      <c r="AF14" s="649"/>
      <c r="AG14" s="649"/>
      <c r="AH14" s="649"/>
      <c r="AI14" s="649"/>
      <c r="AJ14" s="649"/>
      <c r="AK14" s="649"/>
      <c r="AL14" s="649"/>
      <c r="AM14" s="649"/>
      <c r="AN14" s="649"/>
    </row>
    <row r="15" spans="1:40" x14ac:dyDescent="0.2">
      <c r="B15" s="544" t="s">
        <v>2058</v>
      </c>
      <c r="C15" s="651">
        <v>30</v>
      </c>
      <c r="D15" s="651">
        <v>30</v>
      </c>
      <c r="E15" s="627" t="s">
        <v>431</v>
      </c>
      <c r="F15" s="651">
        <v>480.8</v>
      </c>
      <c r="G15" s="651">
        <v>112.1</v>
      </c>
      <c r="H15" s="651">
        <v>218.7</v>
      </c>
      <c r="I15" s="651">
        <v>44.5</v>
      </c>
      <c r="J15" s="650">
        <v>856.2</v>
      </c>
      <c r="K15" s="651">
        <v>0.2</v>
      </c>
      <c r="L15" s="651">
        <v>19.7</v>
      </c>
      <c r="M15" s="650">
        <v>936.1</v>
      </c>
      <c r="N15" s="627">
        <v>32.200000000000003</v>
      </c>
      <c r="O15" s="627" t="s">
        <v>431</v>
      </c>
      <c r="P15" s="627">
        <v>104.8</v>
      </c>
      <c r="Q15" s="627">
        <v>468.7</v>
      </c>
      <c r="R15" s="627" t="s">
        <v>431</v>
      </c>
      <c r="S15" s="627" t="s">
        <v>431</v>
      </c>
      <c r="T15" s="627">
        <v>22.4</v>
      </c>
      <c r="U15" s="627">
        <v>279.2</v>
      </c>
      <c r="V15" s="627">
        <v>28.9</v>
      </c>
      <c r="W15" s="602"/>
      <c r="X15" s="649"/>
      <c r="Y15" s="649"/>
      <c r="Z15" s="649"/>
      <c r="AA15" s="649"/>
      <c r="AB15" s="649"/>
      <c r="AC15" s="649"/>
      <c r="AD15" s="649"/>
      <c r="AE15" s="649"/>
      <c r="AF15" s="649"/>
      <c r="AG15" s="649"/>
      <c r="AH15" s="649"/>
      <c r="AI15" s="649"/>
      <c r="AJ15" s="649"/>
      <c r="AK15" s="649"/>
      <c r="AL15" s="649"/>
      <c r="AM15" s="649"/>
      <c r="AN15" s="649"/>
    </row>
    <row r="16" spans="1:40" x14ac:dyDescent="0.2">
      <c r="B16" s="544" t="s">
        <v>2151</v>
      </c>
      <c r="C16" s="651">
        <v>30</v>
      </c>
      <c r="D16" s="651">
        <v>30</v>
      </c>
      <c r="E16" s="627" t="s">
        <v>431</v>
      </c>
      <c r="F16" s="651">
        <v>515.79999999999995</v>
      </c>
      <c r="G16" s="651">
        <v>43.9</v>
      </c>
      <c r="H16" s="651">
        <v>149.30000000000001</v>
      </c>
      <c r="I16" s="651">
        <v>36.799999999999997</v>
      </c>
      <c r="J16" s="650">
        <v>745.8</v>
      </c>
      <c r="K16" s="651">
        <v>3</v>
      </c>
      <c r="L16" s="651">
        <v>26.1</v>
      </c>
      <c r="M16" s="650">
        <v>834.9</v>
      </c>
      <c r="N16" s="627">
        <v>50.7</v>
      </c>
      <c r="O16" s="627" t="s">
        <v>431</v>
      </c>
      <c r="P16" s="627">
        <v>101.6</v>
      </c>
      <c r="Q16" s="627">
        <v>313</v>
      </c>
      <c r="R16" s="627" t="s">
        <v>431</v>
      </c>
      <c r="S16" s="627" t="s">
        <v>431</v>
      </c>
      <c r="T16" s="627">
        <v>0.1</v>
      </c>
      <c r="U16" s="627">
        <v>181.3</v>
      </c>
      <c r="V16" s="627">
        <v>188.2</v>
      </c>
      <c r="W16" s="602"/>
      <c r="X16" s="649"/>
      <c r="Y16" s="649"/>
      <c r="Z16" s="649"/>
      <c r="AA16" s="649"/>
      <c r="AB16" s="649"/>
      <c r="AC16" s="649"/>
      <c r="AD16" s="649"/>
      <c r="AE16" s="649"/>
      <c r="AF16" s="649"/>
      <c r="AG16" s="649"/>
      <c r="AH16" s="649"/>
      <c r="AI16" s="649"/>
      <c r="AJ16" s="649"/>
      <c r="AK16" s="649"/>
      <c r="AL16" s="649"/>
      <c r="AM16" s="649"/>
      <c r="AN16" s="649"/>
    </row>
    <row r="17" spans="2:40" s="532" customFormat="1" x14ac:dyDescent="0.2">
      <c r="B17" s="544" t="s">
        <v>2058</v>
      </c>
      <c r="C17" s="651">
        <v>30</v>
      </c>
      <c r="D17" s="651">
        <v>30</v>
      </c>
      <c r="E17" s="627" t="s">
        <v>431</v>
      </c>
      <c r="F17" s="651">
        <v>640.9</v>
      </c>
      <c r="G17" s="651">
        <v>32</v>
      </c>
      <c r="H17" s="651">
        <v>100</v>
      </c>
      <c r="I17" s="651">
        <v>33.4</v>
      </c>
      <c r="J17" s="650">
        <v>806.2</v>
      </c>
      <c r="K17" s="651">
        <v>1.5</v>
      </c>
      <c r="L17" s="651">
        <v>24</v>
      </c>
      <c r="M17" s="650">
        <v>891.7</v>
      </c>
      <c r="N17" s="627">
        <v>57.4</v>
      </c>
      <c r="O17" s="627" t="s">
        <v>431</v>
      </c>
      <c r="P17" s="627">
        <v>105.1</v>
      </c>
      <c r="Q17" s="627">
        <v>442.2</v>
      </c>
      <c r="R17" s="627" t="s">
        <v>431</v>
      </c>
      <c r="S17" s="627">
        <v>0.5</v>
      </c>
      <c r="T17" s="627">
        <v>92</v>
      </c>
      <c r="U17" s="627">
        <v>150.80000000000001</v>
      </c>
      <c r="V17" s="627">
        <v>43.8</v>
      </c>
      <c r="W17" s="602"/>
      <c r="X17" s="649"/>
      <c r="Y17" s="649"/>
      <c r="Z17" s="649"/>
      <c r="AA17" s="649"/>
      <c r="AB17" s="649"/>
      <c r="AC17" s="649"/>
      <c r="AD17" s="649"/>
      <c r="AE17" s="649"/>
      <c r="AF17" s="649"/>
      <c r="AG17" s="649"/>
      <c r="AH17" s="649"/>
      <c r="AI17" s="649"/>
      <c r="AJ17" s="649"/>
      <c r="AK17" s="649"/>
      <c r="AL17" s="649"/>
      <c r="AM17" s="649"/>
      <c r="AN17" s="649"/>
    </row>
    <row r="18" spans="2:40" s="532" customFormat="1" x14ac:dyDescent="0.2">
      <c r="B18" s="544" t="s">
        <v>2150</v>
      </c>
      <c r="C18" s="651">
        <v>30</v>
      </c>
      <c r="D18" s="651">
        <v>30</v>
      </c>
      <c r="E18" s="627" t="s">
        <v>431</v>
      </c>
      <c r="F18" s="651">
        <v>775.2</v>
      </c>
      <c r="G18" s="651">
        <v>21.7</v>
      </c>
      <c r="H18" s="651">
        <v>189</v>
      </c>
      <c r="I18" s="651">
        <v>42.8</v>
      </c>
      <c r="J18" s="650">
        <v>1028.7</v>
      </c>
      <c r="K18" s="651">
        <v>7.7</v>
      </c>
      <c r="L18" s="651">
        <v>51.2</v>
      </c>
      <c r="M18" s="650">
        <v>1147.5999999999999</v>
      </c>
      <c r="N18" s="627">
        <v>55.4</v>
      </c>
      <c r="O18" s="627" t="s">
        <v>431</v>
      </c>
      <c r="P18" s="627">
        <v>98.9</v>
      </c>
      <c r="Q18" s="627">
        <v>616.1</v>
      </c>
      <c r="R18" s="627" t="s">
        <v>431</v>
      </c>
      <c r="S18" s="627">
        <v>3.5</v>
      </c>
      <c r="T18" s="627" t="s">
        <v>431</v>
      </c>
      <c r="U18" s="627">
        <v>303.10000000000002</v>
      </c>
      <c r="V18" s="627">
        <v>70.599999999999994</v>
      </c>
      <c r="W18" s="602"/>
      <c r="X18" s="649"/>
      <c r="Y18" s="649"/>
      <c r="Z18" s="649"/>
      <c r="AA18" s="649"/>
      <c r="AB18" s="649"/>
      <c r="AC18" s="649"/>
      <c r="AD18" s="649"/>
      <c r="AE18" s="649"/>
      <c r="AF18" s="649"/>
      <c r="AG18" s="649"/>
      <c r="AH18" s="649"/>
      <c r="AI18" s="649"/>
      <c r="AJ18" s="649"/>
      <c r="AK18" s="649"/>
      <c r="AL18" s="649"/>
      <c r="AM18" s="649"/>
      <c r="AN18" s="649"/>
    </row>
    <row r="19" spans="2:40" s="532" customFormat="1" x14ac:dyDescent="0.2">
      <c r="B19" s="544" t="s">
        <v>2058</v>
      </c>
      <c r="C19" s="651">
        <v>30</v>
      </c>
      <c r="D19" s="651">
        <v>30</v>
      </c>
      <c r="E19" s="627" t="s">
        <v>431</v>
      </c>
      <c r="F19" s="651">
        <v>582</v>
      </c>
      <c r="G19" s="651">
        <v>54.1</v>
      </c>
      <c r="H19" s="651">
        <v>147.5</v>
      </c>
      <c r="I19" s="651">
        <v>43.4</v>
      </c>
      <c r="J19" s="650">
        <v>827</v>
      </c>
      <c r="K19" s="651">
        <v>2.4</v>
      </c>
      <c r="L19" s="651">
        <v>39.200000000000003</v>
      </c>
      <c r="M19" s="650">
        <v>928.5</v>
      </c>
      <c r="N19" s="627">
        <v>62.3</v>
      </c>
      <c r="O19" s="627" t="s">
        <v>431</v>
      </c>
      <c r="P19" s="627">
        <v>98.9</v>
      </c>
      <c r="Q19" s="627">
        <v>439.9</v>
      </c>
      <c r="R19" s="627" t="s">
        <v>431</v>
      </c>
      <c r="S19" s="627">
        <v>0.5</v>
      </c>
      <c r="T19" s="627">
        <v>136</v>
      </c>
      <c r="U19" s="627">
        <v>126.8</v>
      </c>
      <c r="V19" s="627">
        <v>64.099999999999994</v>
      </c>
      <c r="W19" s="602"/>
      <c r="X19" s="649"/>
      <c r="Y19" s="649"/>
      <c r="Z19" s="649"/>
      <c r="AA19" s="649"/>
      <c r="AB19" s="649"/>
      <c r="AC19" s="649"/>
      <c r="AD19" s="649"/>
      <c r="AE19" s="649"/>
      <c r="AF19" s="649"/>
      <c r="AG19" s="649"/>
      <c r="AH19" s="649"/>
      <c r="AI19" s="649"/>
      <c r="AJ19" s="649"/>
      <c r="AK19" s="649"/>
      <c r="AL19" s="649"/>
      <c r="AM19" s="649"/>
      <c r="AN19" s="649"/>
    </row>
    <row r="20" spans="2:40" s="532" customFormat="1" x14ac:dyDescent="0.2">
      <c r="B20" s="544" t="s">
        <v>2149</v>
      </c>
      <c r="C20" s="651">
        <v>30</v>
      </c>
      <c r="D20" s="651">
        <v>30</v>
      </c>
      <c r="E20" s="627" t="s">
        <v>431</v>
      </c>
      <c r="F20" s="651">
        <v>441.8</v>
      </c>
      <c r="G20" s="651">
        <v>2.4</v>
      </c>
      <c r="H20" s="651">
        <v>109.3</v>
      </c>
      <c r="I20" s="651">
        <v>41</v>
      </c>
      <c r="J20" s="650">
        <v>594.5</v>
      </c>
      <c r="K20" s="651">
        <v>11.6</v>
      </c>
      <c r="L20" s="651">
        <v>30.5</v>
      </c>
      <c r="M20" s="650">
        <v>696.6</v>
      </c>
      <c r="N20" s="627">
        <v>61.3</v>
      </c>
      <c r="O20" s="627" t="s">
        <v>431</v>
      </c>
      <c r="P20" s="627">
        <v>96.3</v>
      </c>
      <c r="Q20" s="627" t="s">
        <v>431</v>
      </c>
      <c r="R20" s="627" t="s">
        <v>431</v>
      </c>
      <c r="S20" s="627">
        <v>1.8</v>
      </c>
      <c r="T20" s="627">
        <v>132.80000000000001</v>
      </c>
      <c r="U20" s="627">
        <v>291.10000000000002</v>
      </c>
      <c r="V20" s="627">
        <v>113.3</v>
      </c>
      <c r="W20" s="602"/>
      <c r="X20" s="649"/>
      <c r="Y20" s="649"/>
      <c r="Z20" s="649"/>
      <c r="AA20" s="649"/>
      <c r="AB20" s="649"/>
      <c r="AC20" s="649"/>
      <c r="AD20" s="649"/>
      <c r="AE20" s="649"/>
      <c r="AF20" s="649"/>
      <c r="AG20" s="649"/>
      <c r="AH20" s="649"/>
      <c r="AI20" s="649"/>
      <c r="AJ20" s="649"/>
      <c r="AK20" s="649"/>
      <c r="AL20" s="649"/>
      <c r="AM20" s="649"/>
      <c r="AN20" s="649"/>
    </row>
    <row r="21" spans="2:40" s="532" customFormat="1" x14ac:dyDescent="0.2">
      <c r="B21" s="544" t="s">
        <v>2058</v>
      </c>
      <c r="C21" s="651">
        <v>30</v>
      </c>
      <c r="D21" s="651">
        <v>30</v>
      </c>
      <c r="E21" s="627" t="s">
        <v>431</v>
      </c>
      <c r="F21" s="651">
        <v>377.1</v>
      </c>
      <c r="G21" s="651">
        <v>8.5</v>
      </c>
      <c r="H21" s="651">
        <v>101.3</v>
      </c>
      <c r="I21" s="651">
        <v>38.200000000000003</v>
      </c>
      <c r="J21" s="650">
        <v>525</v>
      </c>
      <c r="K21" s="651">
        <v>1.5</v>
      </c>
      <c r="L21" s="651">
        <v>35.1</v>
      </c>
      <c r="M21" s="650">
        <v>621.6</v>
      </c>
      <c r="N21" s="627">
        <v>48</v>
      </c>
      <c r="O21" s="627" t="s">
        <v>431</v>
      </c>
      <c r="P21" s="627">
        <v>3.2</v>
      </c>
      <c r="Q21" s="627" t="s">
        <v>431</v>
      </c>
      <c r="R21" s="627">
        <v>4.8</v>
      </c>
      <c r="S21" s="627">
        <v>152.5</v>
      </c>
      <c r="T21" s="627">
        <v>73.099999999999994</v>
      </c>
      <c r="U21" s="627">
        <v>255</v>
      </c>
      <c r="V21" s="627">
        <v>85</v>
      </c>
      <c r="W21" s="602"/>
      <c r="X21" s="649"/>
      <c r="Y21" s="649"/>
      <c r="Z21" s="649"/>
      <c r="AA21" s="649"/>
      <c r="AB21" s="649"/>
      <c r="AC21" s="649"/>
      <c r="AD21" s="649"/>
      <c r="AE21" s="649"/>
      <c r="AF21" s="649"/>
      <c r="AG21" s="649"/>
      <c r="AH21" s="649"/>
      <c r="AI21" s="649"/>
      <c r="AJ21" s="649"/>
      <c r="AK21" s="649"/>
      <c r="AL21" s="649"/>
      <c r="AM21" s="649"/>
      <c r="AN21" s="649"/>
    </row>
    <row r="22" spans="2:40" s="532" customFormat="1" x14ac:dyDescent="0.2">
      <c r="B22" s="544" t="s">
        <v>2148</v>
      </c>
      <c r="C22" s="651">
        <v>30</v>
      </c>
      <c r="D22" s="651">
        <v>30</v>
      </c>
      <c r="E22" s="627" t="s">
        <v>431</v>
      </c>
      <c r="F22" s="651">
        <v>371.2</v>
      </c>
      <c r="G22" s="651">
        <v>6.3</v>
      </c>
      <c r="H22" s="651">
        <v>146.30000000000001</v>
      </c>
      <c r="I22" s="651">
        <v>24.4</v>
      </c>
      <c r="J22" s="650">
        <v>548.20000000000005</v>
      </c>
      <c r="K22" s="651">
        <v>13.7</v>
      </c>
      <c r="L22" s="651">
        <v>60.7</v>
      </c>
      <c r="M22" s="650">
        <v>682.6</v>
      </c>
      <c r="N22" s="627">
        <v>103.8</v>
      </c>
      <c r="O22" s="627" t="s">
        <v>431</v>
      </c>
      <c r="P22" s="627">
        <v>19.5</v>
      </c>
      <c r="Q22" s="627" t="s">
        <v>431</v>
      </c>
      <c r="R22" s="627">
        <v>84.2</v>
      </c>
      <c r="S22" s="627">
        <v>18.3</v>
      </c>
      <c r="T22" s="627">
        <v>24.2</v>
      </c>
      <c r="U22" s="627">
        <v>335.6</v>
      </c>
      <c r="V22" s="627">
        <v>97</v>
      </c>
      <c r="W22" s="602"/>
      <c r="X22" s="649"/>
      <c r="Y22" s="649"/>
      <c r="Z22" s="649"/>
      <c r="AA22" s="649"/>
      <c r="AB22" s="649"/>
      <c r="AC22" s="649"/>
      <c r="AD22" s="649"/>
      <c r="AE22" s="649"/>
      <c r="AF22" s="649"/>
      <c r="AG22" s="649"/>
      <c r="AH22" s="649"/>
      <c r="AI22" s="649"/>
      <c r="AJ22" s="649"/>
      <c r="AK22" s="649"/>
      <c r="AL22" s="649"/>
      <c r="AM22" s="649"/>
      <c r="AN22" s="649"/>
    </row>
    <row r="23" spans="2:40" s="532" customFormat="1" x14ac:dyDescent="0.2">
      <c r="B23" s="544" t="s">
        <v>2058</v>
      </c>
      <c r="C23" s="651">
        <v>30</v>
      </c>
      <c r="D23" s="651">
        <v>30</v>
      </c>
      <c r="E23" s="627" t="s">
        <v>431</v>
      </c>
      <c r="F23" s="651">
        <v>215.5</v>
      </c>
      <c r="G23" s="651">
        <v>20.6</v>
      </c>
      <c r="H23" s="651">
        <v>110.2</v>
      </c>
      <c r="I23" s="651">
        <v>24.3</v>
      </c>
      <c r="J23" s="650">
        <v>370.6</v>
      </c>
      <c r="K23" s="651">
        <v>1.3</v>
      </c>
      <c r="L23" s="651">
        <v>40.6</v>
      </c>
      <c r="M23" s="650">
        <v>472.5</v>
      </c>
      <c r="N23" s="627">
        <v>42.5</v>
      </c>
      <c r="O23" s="627" t="s">
        <v>431</v>
      </c>
      <c r="P23" s="627" t="s">
        <v>431</v>
      </c>
      <c r="Q23" s="627" t="s">
        <v>431</v>
      </c>
      <c r="R23" s="627">
        <v>4.2</v>
      </c>
      <c r="S23" s="627">
        <v>3.5</v>
      </c>
      <c r="T23" s="627">
        <v>40.5</v>
      </c>
      <c r="U23" s="627">
        <v>287.39999999999998</v>
      </c>
      <c r="V23" s="627">
        <v>94.4</v>
      </c>
      <c r="W23" s="602"/>
      <c r="X23" s="649"/>
      <c r="Y23" s="649"/>
      <c r="Z23" s="649"/>
      <c r="AA23" s="649"/>
      <c r="AB23" s="649"/>
      <c r="AC23" s="649"/>
      <c r="AD23" s="649"/>
      <c r="AE23" s="649"/>
      <c r="AF23" s="649"/>
      <c r="AG23" s="649"/>
      <c r="AH23" s="649"/>
      <c r="AI23" s="649"/>
      <c r="AJ23" s="649"/>
      <c r="AK23" s="649"/>
      <c r="AL23" s="649"/>
      <c r="AM23" s="649"/>
      <c r="AN23" s="649"/>
    </row>
    <row r="24" spans="2:40" s="532" customFormat="1" x14ac:dyDescent="0.2">
      <c r="B24" s="544" t="s">
        <v>2147</v>
      </c>
      <c r="C24" s="651">
        <v>30</v>
      </c>
      <c r="D24" s="651">
        <v>30</v>
      </c>
      <c r="E24" s="627" t="s">
        <v>431</v>
      </c>
      <c r="F24" s="651">
        <v>172.2</v>
      </c>
      <c r="G24" s="651">
        <v>27.3</v>
      </c>
      <c r="H24" s="651">
        <v>163.9</v>
      </c>
      <c r="I24" s="651">
        <v>23.5</v>
      </c>
      <c r="J24" s="650">
        <v>386.9</v>
      </c>
      <c r="K24" s="651">
        <v>6.3</v>
      </c>
      <c r="L24" s="651">
        <v>48.7</v>
      </c>
      <c r="M24" s="650">
        <v>501.9</v>
      </c>
      <c r="N24" s="627">
        <v>123.8</v>
      </c>
      <c r="O24" s="627" t="s">
        <v>431</v>
      </c>
      <c r="P24" s="627" t="s">
        <v>431</v>
      </c>
      <c r="Q24" s="627" t="s">
        <v>431</v>
      </c>
      <c r="R24" s="627">
        <v>22.1</v>
      </c>
      <c r="S24" s="627">
        <v>52.7</v>
      </c>
      <c r="T24" s="627">
        <v>30.8</v>
      </c>
      <c r="U24" s="627">
        <v>170.7</v>
      </c>
      <c r="V24" s="627">
        <v>101.8</v>
      </c>
      <c r="W24" s="602"/>
      <c r="X24" s="649"/>
      <c r="Y24" s="649"/>
      <c r="Z24" s="649"/>
      <c r="AA24" s="649"/>
      <c r="AB24" s="649"/>
      <c r="AC24" s="649"/>
      <c r="AD24" s="649"/>
      <c r="AE24" s="649"/>
      <c r="AF24" s="649"/>
      <c r="AG24" s="649"/>
      <c r="AH24" s="649"/>
      <c r="AI24" s="649"/>
      <c r="AJ24" s="649"/>
      <c r="AK24" s="649"/>
      <c r="AL24" s="649"/>
      <c r="AM24" s="649"/>
      <c r="AN24" s="649"/>
    </row>
    <row r="25" spans="2:40" s="532" customFormat="1" x14ac:dyDescent="0.2">
      <c r="B25" s="544" t="s">
        <v>2058</v>
      </c>
      <c r="C25" s="651">
        <v>30</v>
      </c>
      <c r="D25" s="651">
        <v>30</v>
      </c>
      <c r="E25" s="627" t="s">
        <v>431</v>
      </c>
      <c r="F25" s="651">
        <v>173</v>
      </c>
      <c r="G25" s="651">
        <v>48.8</v>
      </c>
      <c r="H25" s="651">
        <v>122.3</v>
      </c>
      <c r="I25" s="651">
        <v>62</v>
      </c>
      <c r="J25" s="650">
        <v>406.1</v>
      </c>
      <c r="K25" s="651">
        <v>1.5</v>
      </c>
      <c r="L25" s="651">
        <v>52.7</v>
      </c>
      <c r="M25" s="650">
        <v>520.29999999999995</v>
      </c>
      <c r="N25" s="627">
        <v>89</v>
      </c>
      <c r="O25" s="627" t="s">
        <v>431</v>
      </c>
      <c r="P25" s="627">
        <v>0.2</v>
      </c>
      <c r="Q25" s="627" t="s">
        <v>431</v>
      </c>
      <c r="R25" s="627" t="s">
        <v>431</v>
      </c>
      <c r="S25" s="627">
        <v>53.1</v>
      </c>
      <c r="T25" s="627">
        <v>185.6</v>
      </c>
      <c r="U25" s="627">
        <v>115.1</v>
      </c>
      <c r="V25" s="627">
        <v>77.400000000000006</v>
      </c>
      <c r="W25" s="602"/>
      <c r="X25" s="649"/>
      <c r="Y25" s="649"/>
      <c r="Z25" s="649"/>
      <c r="AA25" s="649"/>
      <c r="AB25" s="649"/>
      <c r="AC25" s="649"/>
      <c r="AD25" s="649"/>
      <c r="AE25" s="649"/>
      <c r="AF25" s="649"/>
      <c r="AG25" s="649"/>
      <c r="AH25" s="649"/>
      <c r="AI25" s="649"/>
      <c r="AJ25" s="649"/>
      <c r="AK25" s="649"/>
      <c r="AL25" s="649"/>
      <c r="AM25" s="649"/>
      <c r="AN25" s="649"/>
    </row>
    <row r="26" spans="2:40" s="532" customFormat="1" x14ac:dyDescent="0.2">
      <c r="B26" s="544" t="s">
        <v>2146</v>
      </c>
      <c r="C26" s="651">
        <v>30</v>
      </c>
      <c r="D26" s="651">
        <v>30</v>
      </c>
      <c r="E26" s="627" t="s">
        <v>431</v>
      </c>
      <c r="F26" s="651">
        <v>107.3</v>
      </c>
      <c r="G26" s="651">
        <v>64.2</v>
      </c>
      <c r="H26" s="651">
        <v>194</v>
      </c>
      <c r="I26" s="651">
        <v>38</v>
      </c>
      <c r="J26" s="650">
        <v>403.5</v>
      </c>
      <c r="K26" s="651">
        <v>8.6</v>
      </c>
      <c r="L26" s="651">
        <v>39.200000000000003</v>
      </c>
      <c r="M26" s="650">
        <v>511.3</v>
      </c>
      <c r="N26" s="627">
        <v>118.9</v>
      </c>
      <c r="O26" s="627" t="s">
        <v>431</v>
      </c>
      <c r="P26" s="627">
        <v>1.7</v>
      </c>
      <c r="Q26" s="627" t="s">
        <v>431</v>
      </c>
      <c r="R26" s="627">
        <v>21.5</v>
      </c>
      <c r="S26" s="627">
        <v>32</v>
      </c>
      <c r="T26" s="627">
        <v>24.8</v>
      </c>
      <c r="U26" s="627">
        <v>216.4</v>
      </c>
      <c r="V26" s="627">
        <v>96</v>
      </c>
      <c r="W26" s="602"/>
      <c r="X26" s="649"/>
      <c r="Y26" s="649"/>
      <c r="Z26" s="649"/>
      <c r="AA26" s="649"/>
      <c r="AB26" s="649"/>
      <c r="AC26" s="649"/>
      <c r="AD26" s="649"/>
      <c r="AE26" s="649"/>
      <c r="AF26" s="649"/>
      <c r="AG26" s="649"/>
      <c r="AH26" s="649"/>
      <c r="AI26" s="649"/>
      <c r="AJ26" s="649"/>
      <c r="AK26" s="649"/>
      <c r="AL26" s="649"/>
      <c r="AM26" s="649"/>
      <c r="AN26" s="649"/>
    </row>
    <row r="27" spans="2:40" s="532" customFormat="1" x14ac:dyDescent="0.2">
      <c r="B27" s="544" t="s">
        <v>2058</v>
      </c>
      <c r="C27" s="651">
        <v>30</v>
      </c>
      <c r="D27" s="651">
        <v>30</v>
      </c>
      <c r="E27" s="627" t="s">
        <v>431</v>
      </c>
      <c r="F27" s="651">
        <v>151.69999999999999</v>
      </c>
      <c r="G27" s="651">
        <v>11.2</v>
      </c>
      <c r="H27" s="651">
        <v>130.6</v>
      </c>
      <c r="I27" s="651">
        <v>219</v>
      </c>
      <c r="J27" s="650">
        <v>512.5</v>
      </c>
      <c r="K27" s="651">
        <v>0.9</v>
      </c>
      <c r="L27" s="651">
        <v>52.3</v>
      </c>
      <c r="M27" s="650">
        <v>625.70000000000005</v>
      </c>
      <c r="N27" s="627">
        <v>83.5</v>
      </c>
      <c r="O27" s="627" t="s">
        <v>431</v>
      </c>
      <c r="P27" s="627">
        <v>11</v>
      </c>
      <c r="Q27" s="627" t="s">
        <v>431</v>
      </c>
      <c r="R27" s="627">
        <v>10.9</v>
      </c>
      <c r="S27" s="627">
        <v>1.3</v>
      </c>
      <c r="T27" s="627">
        <v>183.1</v>
      </c>
      <c r="U27" s="627">
        <v>238.1</v>
      </c>
      <c r="V27" s="627">
        <v>97.7</v>
      </c>
      <c r="W27" s="602"/>
      <c r="X27" s="649"/>
      <c r="Y27" s="649"/>
      <c r="Z27" s="649"/>
      <c r="AA27" s="649"/>
      <c r="AB27" s="649"/>
      <c r="AC27" s="649"/>
      <c r="AD27" s="649"/>
      <c r="AE27" s="649"/>
      <c r="AF27" s="649"/>
      <c r="AG27" s="649"/>
      <c r="AH27" s="649"/>
      <c r="AI27" s="649"/>
      <c r="AJ27" s="649"/>
      <c r="AK27" s="649"/>
      <c r="AL27" s="649"/>
      <c r="AM27" s="649"/>
      <c r="AN27" s="649"/>
    </row>
    <row r="28" spans="2:40" s="532" customFormat="1" x14ac:dyDescent="0.2">
      <c r="B28" s="544" t="s">
        <v>2145</v>
      </c>
      <c r="C28" s="651">
        <v>30</v>
      </c>
      <c r="D28" s="651">
        <v>30</v>
      </c>
      <c r="E28" s="627" t="s">
        <v>431</v>
      </c>
      <c r="F28" s="651">
        <v>250.5</v>
      </c>
      <c r="G28" s="651">
        <v>82.2</v>
      </c>
      <c r="H28" s="651">
        <v>274.89999999999998</v>
      </c>
      <c r="I28" s="651">
        <v>98.7</v>
      </c>
      <c r="J28" s="650">
        <v>706.3</v>
      </c>
      <c r="K28" s="651">
        <v>15.1</v>
      </c>
      <c r="L28" s="651">
        <v>72.3</v>
      </c>
      <c r="M28" s="650">
        <v>853.7</v>
      </c>
      <c r="N28" s="627">
        <v>124.8</v>
      </c>
      <c r="O28" s="627" t="s">
        <v>431</v>
      </c>
      <c r="P28" s="627">
        <v>0.5</v>
      </c>
      <c r="Q28" s="627" t="s">
        <v>431</v>
      </c>
      <c r="R28" s="627" t="s">
        <v>431</v>
      </c>
      <c r="S28" s="627" t="s">
        <v>431</v>
      </c>
      <c r="T28" s="627">
        <v>29.8</v>
      </c>
      <c r="U28" s="627">
        <v>537.70000000000005</v>
      </c>
      <c r="V28" s="627">
        <v>160.9</v>
      </c>
      <c r="W28" s="602"/>
      <c r="X28" s="649"/>
      <c r="Y28" s="649"/>
      <c r="Z28" s="649"/>
      <c r="AA28" s="649"/>
      <c r="AB28" s="649"/>
      <c r="AC28" s="649"/>
      <c r="AD28" s="649"/>
      <c r="AE28" s="649"/>
      <c r="AF28" s="649"/>
      <c r="AG28" s="649"/>
      <c r="AH28" s="649"/>
      <c r="AI28" s="649"/>
      <c r="AJ28" s="649"/>
      <c r="AK28" s="649"/>
      <c r="AL28" s="649"/>
      <c r="AM28" s="649"/>
      <c r="AN28" s="649"/>
    </row>
    <row r="29" spans="2:40" s="532" customFormat="1" x14ac:dyDescent="0.2">
      <c r="B29" s="544" t="s">
        <v>2058</v>
      </c>
      <c r="C29" s="651">
        <v>30</v>
      </c>
      <c r="D29" s="651">
        <v>30</v>
      </c>
      <c r="E29" s="627" t="s">
        <v>431</v>
      </c>
      <c r="F29" s="651">
        <v>432.5</v>
      </c>
      <c r="G29" s="651">
        <v>7.6</v>
      </c>
      <c r="H29" s="651">
        <v>143.69999999999999</v>
      </c>
      <c r="I29" s="651">
        <v>31.7</v>
      </c>
      <c r="J29" s="650">
        <v>615.5</v>
      </c>
      <c r="K29" s="651">
        <v>2.4</v>
      </c>
      <c r="L29" s="651">
        <v>107.9</v>
      </c>
      <c r="M29" s="650">
        <v>785.8</v>
      </c>
      <c r="N29" s="627">
        <v>103.3</v>
      </c>
      <c r="O29" s="627" t="s">
        <v>431</v>
      </c>
      <c r="P29" s="627">
        <v>9.6</v>
      </c>
      <c r="Q29" s="627" t="s">
        <v>431</v>
      </c>
      <c r="R29" s="627" t="s">
        <v>431</v>
      </c>
      <c r="S29" s="627">
        <v>1.8</v>
      </c>
      <c r="T29" s="627">
        <v>217.2</v>
      </c>
      <c r="U29" s="627">
        <v>347.7</v>
      </c>
      <c r="V29" s="627">
        <v>106.2</v>
      </c>
      <c r="W29" s="602"/>
      <c r="X29" s="649"/>
      <c r="Y29" s="649"/>
      <c r="Z29" s="649"/>
      <c r="AA29" s="649"/>
      <c r="AB29" s="649"/>
      <c r="AC29" s="649"/>
      <c r="AD29" s="649"/>
      <c r="AE29" s="649"/>
      <c r="AF29" s="649"/>
      <c r="AG29" s="649"/>
      <c r="AH29" s="649"/>
      <c r="AI29" s="649"/>
      <c r="AJ29" s="649"/>
      <c r="AK29" s="649"/>
      <c r="AL29" s="649"/>
      <c r="AM29" s="649"/>
      <c r="AN29" s="649"/>
    </row>
    <row r="30" spans="2:40" s="532" customFormat="1" x14ac:dyDescent="0.2">
      <c r="B30" s="544" t="s">
        <v>2144</v>
      </c>
      <c r="C30" s="651">
        <v>30</v>
      </c>
      <c r="D30" s="651">
        <v>30</v>
      </c>
      <c r="E30" s="627" t="s">
        <v>431</v>
      </c>
      <c r="F30" s="651">
        <v>622.70000000000005</v>
      </c>
      <c r="G30" s="651">
        <v>50.6</v>
      </c>
      <c r="H30" s="651">
        <v>161</v>
      </c>
      <c r="I30" s="651">
        <v>93.1</v>
      </c>
      <c r="J30" s="650">
        <v>927.4</v>
      </c>
      <c r="K30" s="651">
        <v>15.6</v>
      </c>
      <c r="L30" s="651">
        <v>126.7</v>
      </c>
      <c r="M30" s="650">
        <v>1129.7</v>
      </c>
      <c r="N30" s="627">
        <v>116.8</v>
      </c>
      <c r="O30" s="627" t="s">
        <v>431</v>
      </c>
      <c r="P30" s="627">
        <v>0.6</v>
      </c>
      <c r="Q30" s="627" t="s">
        <v>431</v>
      </c>
      <c r="R30" s="627" t="s">
        <v>431</v>
      </c>
      <c r="S30" s="627" t="s">
        <v>431</v>
      </c>
      <c r="T30" s="627">
        <v>94</v>
      </c>
      <c r="U30" s="627">
        <v>809.7</v>
      </c>
      <c r="V30" s="627">
        <v>108.6</v>
      </c>
      <c r="W30" s="602"/>
      <c r="X30" s="649"/>
      <c r="Y30" s="649"/>
      <c r="Z30" s="649"/>
      <c r="AA30" s="649"/>
      <c r="AB30" s="649"/>
      <c r="AC30" s="649"/>
      <c r="AD30" s="649"/>
      <c r="AE30" s="649"/>
      <c r="AF30" s="649"/>
      <c r="AG30" s="649"/>
      <c r="AH30" s="649"/>
      <c r="AI30" s="649"/>
      <c r="AJ30" s="649"/>
      <c r="AK30" s="649"/>
      <c r="AL30" s="649"/>
      <c r="AM30" s="649"/>
      <c r="AN30" s="649"/>
    </row>
    <row r="31" spans="2:40" s="532" customFormat="1" x14ac:dyDescent="0.2">
      <c r="B31" s="544" t="s">
        <v>2058</v>
      </c>
      <c r="C31" s="651">
        <v>30</v>
      </c>
      <c r="D31" s="651">
        <v>30</v>
      </c>
      <c r="E31" s="627" t="s">
        <v>431</v>
      </c>
      <c r="F31" s="651">
        <v>764.4</v>
      </c>
      <c r="G31" s="651" t="s">
        <v>431</v>
      </c>
      <c r="H31" s="651">
        <v>154.5</v>
      </c>
      <c r="I31" s="651">
        <v>93.3</v>
      </c>
      <c r="J31" s="650">
        <v>1012.2</v>
      </c>
      <c r="K31" s="651">
        <v>2.2000000000000002</v>
      </c>
      <c r="L31" s="651">
        <v>73.3</v>
      </c>
      <c r="M31" s="650">
        <v>1147.7</v>
      </c>
      <c r="N31" s="627">
        <v>70.2</v>
      </c>
      <c r="O31" s="627" t="s">
        <v>431</v>
      </c>
      <c r="P31" s="627">
        <v>1.2</v>
      </c>
      <c r="Q31" s="627" t="s">
        <v>431</v>
      </c>
      <c r="R31" s="627">
        <v>87.6</v>
      </c>
      <c r="S31" s="627">
        <v>31.6</v>
      </c>
      <c r="T31" s="627">
        <v>150.6</v>
      </c>
      <c r="U31" s="627">
        <v>684.2</v>
      </c>
      <c r="V31" s="627">
        <v>122.3</v>
      </c>
      <c r="W31" s="602"/>
      <c r="X31" s="649"/>
      <c r="Y31" s="649"/>
      <c r="Z31" s="649"/>
      <c r="AA31" s="649"/>
      <c r="AB31" s="649"/>
      <c r="AC31" s="649"/>
      <c r="AD31" s="649"/>
      <c r="AE31" s="649"/>
      <c r="AF31" s="649"/>
      <c r="AG31" s="649"/>
      <c r="AH31" s="649"/>
      <c r="AI31" s="649"/>
      <c r="AJ31" s="649"/>
      <c r="AK31" s="649"/>
      <c r="AL31" s="649"/>
      <c r="AM31" s="649"/>
      <c r="AN31" s="649"/>
    </row>
    <row r="32" spans="2:40" s="532" customFormat="1" x14ac:dyDescent="0.2">
      <c r="B32" s="544" t="s">
        <v>2143</v>
      </c>
      <c r="C32" s="651">
        <v>30</v>
      </c>
      <c r="D32" s="651">
        <v>30</v>
      </c>
      <c r="E32" s="627" t="s">
        <v>431</v>
      </c>
      <c r="F32" s="651">
        <v>817.1</v>
      </c>
      <c r="G32" s="651" t="s">
        <v>431</v>
      </c>
      <c r="H32" s="651">
        <v>208.9</v>
      </c>
      <c r="I32" s="651">
        <v>50.8</v>
      </c>
      <c r="J32" s="650">
        <v>1076.8</v>
      </c>
      <c r="K32" s="651">
        <v>8</v>
      </c>
      <c r="L32" s="651">
        <v>119</v>
      </c>
      <c r="M32" s="650">
        <v>1263.8</v>
      </c>
      <c r="N32" s="627">
        <v>92.3</v>
      </c>
      <c r="O32" s="627" t="s">
        <v>431</v>
      </c>
      <c r="P32" s="627">
        <v>40.200000000000003</v>
      </c>
      <c r="Q32" s="627">
        <v>193.7</v>
      </c>
      <c r="R32" s="627">
        <v>41.7</v>
      </c>
      <c r="S32" s="627">
        <v>68.599999999999994</v>
      </c>
      <c r="T32" s="627">
        <v>41.8</v>
      </c>
      <c r="U32" s="627">
        <v>688.4</v>
      </c>
      <c r="V32" s="627">
        <v>97.1</v>
      </c>
      <c r="W32" s="602"/>
      <c r="X32" s="649"/>
      <c r="Y32" s="649"/>
      <c r="Z32" s="649"/>
      <c r="AA32" s="649"/>
      <c r="AB32" s="649"/>
      <c r="AC32" s="649"/>
      <c r="AD32" s="649"/>
      <c r="AE32" s="649"/>
      <c r="AF32" s="649"/>
      <c r="AG32" s="649"/>
      <c r="AH32" s="649"/>
      <c r="AI32" s="649"/>
      <c r="AJ32" s="649"/>
      <c r="AK32" s="649"/>
      <c r="AL32" s="649"/>
      <c r="AM32" s="649"/>
      <c r="AN32" s="649"/>
    </row>
    <row r="33" spans="2:40" s="532" customFormat="1" x14ac:dyDescent="0.2">
      <c r="B33" s="544" t="s">
        <v>2058</v>
      </c>
      <c r="C33" s="651">
        <v>30</v>
      </c>
      <c r="D33" s="651">
        <v>30</v>
      </c>
      <c r="E33" s="627" t="s">
        <v>431</v>
      </c>
      <c r="F33" s="651">
        <v>821.9</v>
      </c>
      <c r="G33" s="651">
        <v>5</v>
      </c>
      <c r="H33" s="651">
        <v>152.6</v>
      </c>
      <c r="I33" s="651">
        <v>56.2</v>
      </c>
      <c r="J33" s="650">
        <v>1035.8</v>
      </c>
      <c r="K33" s="651">
        <v>2.4</v>
      </c>
      <c r="L33" s="651">
        <v>98.4</v>
      </c>
      <c r="M33" s="650">
        <v>1196.5</v>
      </c>
      <c r="N33" s="627">
        <v>76.2</v>
      </c>
      <c r="O33" s="627" t="s">
        <v>431</v>
      </c>
      <c r="P33" s="627">
        <v>1.1000000000000001</v>
      </c>
      <c r="Q33" s="627">
        <v>126.3</v>
      </c>
      <c r="R33" s="627">
        <v>32.799999999999997</v>
      </c>
      <c r="S33" s="627">
        <v>88.8</v>
      </c>
      <c r="T33" s="627">
        <v>187.7</v>
      </c>
      <c r="U33" s="627">
        <v>593</v>
      </c>
      <c r="V33" s="627">
        <v>90.6</v>
      </c>
      <c r="W33" s="602"/>
      <c r="X33" s="649"/>
      <c r="Y33" s="649"/>
      <c r="Z33" s="649"/>
      <c r="AA33" s="649"/>
      <c r="AB33" s="649"/>
      <c r="AC33" s="649"/>
      <c r="AD33" s="649"/>
      <c r="AE33" s="649"/>
      <c r="AF33" s="649"/>
      <c r="AG33" s="649"/>
      <c r="AH33" s="649"/>
      <c r="AI33" s="649"/>
      <c r="AJ33" s="649"/>
      <c r="AK33" s="649"/>
      <c r="AL33" s="649"/>
      <c r="AM33" s="649"/>
      <c r="AN33" s="649"/>
    </row>
    <row r="34" spans="2:40" s="532" customFormat="1" x14ac:dyDescent="0.2">
      <c r="B34" s="544" t="s">
        <v>2142</v>
      </c>
      <c r="C34" s="651">
        <v>30</v>
      </c>
      <c r="D34" s="651">
        <v>30</v>
      </c>
      <c r="E34" s="627" t="s">
        <v>431</v>
      </c>
      <c r="F34" s="651">
        <v>829.2</v>
      </c>
      <c r="G34" s="651">
        <v>16.8</v>
      </c>
      <c r="H34" s="651">
        <v>261.5</v>
      </c>
      <c r="I34" s="651">
        <v>48.7</v>
      </c>
      <c r="J34" s="650">
        <v>1156.2</v>
      </c>
      <c r="K34" s="651">
        <v>2.4</v>
      </c>
      <c r="L34" s="651">
        <v>142.6</v>
      </c>
      <c r="M34" s="650">
        <v>1361.2</v>
      </c>
      <c r="N34" s="627">
        <v>101.6</v>
      </c>
      <c r="O34" s="627" t="s">
        <v>431</v>
      </c>
      <c r="P34" s="627">
        <v>2.8</v>
      </c>
      <c r="Q34" s="627">
        <v>288.2</v>
      </c>
      <c r="R34" s="627" t="s">
        <v>431</v>
      </c>
      <c r="S34" s="627">
        <v>86.5</v>
      </c>
      <c r="T34" s="627">
        <v>18.600000000000001</v>
      </c>
      <c r="U34" s="627">
        <v>767.1</v>
      </c>
      <c r="V34" s="627">
        <v>96.4</v>
      </c>
      <c r="W34" s="602"/>
      <c r="X34" s="649"/>
      <c r="Y34" s="649"/>
      <c r="Z34" s="649"/>
      <c r="AA34" s="649"/>
      <c r="AB34" s="649"/>
      <c r="AC34" s="649"/>
      <c r="AD34" s="649"/>
      <c r="AE34" s="649"/>
      <c r="AF34" s="649"/>
      <c r="AG34" s="649"/>
      <c r="AH34" s="649"/>
      <c r="AI34" s="649"/>
      <c r="AJ34" s="649"/>
      <c r="AK34" s="649"/>
      <c r="AL34" s="649"/>
      <c r="AM34" s="649"/>
      <c r="AN34" s="649"/>
    </row>
    <row r="35" spans="2:40" s="532" customFormat="1" x14ac:dyDescent="0.2">
      <c r="B35" s="544" t="s">
        <v>2058</v>
      </c>
      <c r="C35" s="651">
        <v>30</v>
      </c>
      <c r="D35" s="651">
        <v>41.5</v>
      </c>
      <c r="E35" s="627" t="s">
        <v>431</v>
      </c>
      <c r="F35" s="651">
        <v>114.3</v>
      </c>
      <c r="G35" s="651">
        <v>86.2</v>
      </c>
      <c r="H35" s="651">
        <v>168.9</v>
      </c>
      <c r="I35" s="651">
        <v>759.1</v>
      </c>
      <c r="J35" s="650">
        <v>1128.4000000000001</v>
      </c>
      <c r="K35" s="651">
        <v>1</v>
      </c>
      <c r="L35" s="651">
        <v>111.2</v>
      </c>
      <c r="M35" s="650">
        <v>1312.2</v>
      </c>
      <c r="N35" s="627">
        <v>79.8</v>
      </c>
      <c r="O35" s="627" t="s">
        <v>431</v>
      </c>
      <c r="P35" s="627">
        <v>10</v>
      </c>
      <c r="Q35" s="627">
        <v>378.6</v>
      </c>
      <c r="R35" s="627" t="s">
        <v>431</v>
      </c>
      <c r="S35" s="627">
        <v>92.6</v>
      </c>
      <c r="T35" s="627">
        <v>106.1</v>
      </c>
      <c r="U35" s="627">
        <v>547.79999999999995</v>
      </c>
      <c r="V35" s="627">
        <v>97.3</v>
      </c>
      <c r="W35" s="602"/>
      <c r="X35" s="649"/>
      <c r="Y35" s="649"/>
      <c r="Z35" s="649"/>
      <c r="AA35" s="649"/>
      <c r="AB35" s="649"/>
      <c r="AC35" s="649"/>
      <c r="AD35" s="649"/>
      <c r="AE35" s="649"/>
      <c r="AF35" s="649"/>
      <c r="AG35" s="649"/>
      <c r="AH35" s="649"/>
      <c r="AI35" s="649"/>
      <c r="AJ35" s="649"/>
      <c r="AK35" s="649"/>
      <c r="AL35" s="649"/>
      <c r="AM35" s="649"/>
      <c r="AN35" s="649"/>
    </row>
    <row r="36" spans="2:40" s="532" customFormat="1" x14ac:dyDescent="0.2">
      <c r="B36" s="544" t="s">
        <v>2141</v>
      </c>
      <c r="C36" s="651">
        <v>30</v>
      </c>
      <c r="D36" s="651">
        <v>41.5</v>
      </c>
      <c r="E36" s="627" t="s">
        <v>431</v>
      </c>
      <c r="F36" s="651">
        <v>114.8</v>
      </c>
      <c r="G36" s="651">
        <v>9.1999999999999993</v>
      </c>
      <c r="H36" s="651">
        <v>194.3</v>
      </c>
      <c r="I36" s="651">
        <v>877.8</v>
      </c>
      <c r="J36" s="650">
        <v>1196.0999999999999</v>
      </c>
      <c r="K36" s="651">
        <v>5.4</v>
      </c>
      <c r="L36" s="651">
        <v>154</v>
      </c>
      <c r="M36" s="650">
        <v>1427</v>
      </c>
      <c r="N36" s="627">
        <v>113.2</v>
      </c>
      <c r="O36" s="627" t="s">
        <v>431</v>
      </c>
      <c r="P36" s="627" t="s">
        <v>431</v>
      </c>
      <c r="Q36" s="627">
        <v>346.9</v>
      </c>
      <c r="R36" s="627">
        <v>8.9</v>
      </c>
      <c r="S36" s="627">
        <v>116.5</v>
      </c>
      <c r="T36" s="627">
        <v>43.2</v>
      </c>
      <c r="U36" s="627">
        <v>693</v>
      </c>
      <c r="V36" s="627">
        <v>105.3</v>
      </c>
      <c r="W36" s="602"/>
      <c r="X36" s="649"/>
      <c r="Y36" s="649"/>
      <c r="Z36" s="649"/>
      <c r="AA36" s="649"/>
      <c r="AB36" s="649"/>
      <c r="AC36" s="649"/>
      <c r="AD36" s="649"/>
      <c r="AE36" s="649"/>
      <c r="AF36" s="649"/>
      <c r="AG36" s="649"/>
      <c r="AH36" s="649"/>
      <c r="AI36" s="649"/>
      <c r="AJ36" s="649"/>
      <c r="AK36" s="649"/>
      <c r="AL36" s="649"/>
      <c r="AM36" s="649"/>
      <c r="AN36" s="649"/>
    </row>
    <row r="37" spans="2:40" s="532" customFormat="1" x14ac:dyDescent="0.2">
      <c r="B37" s="544" t="s">
        <v>2058</v>
      </c>
      <c r="C37" s="651">
        <v>30</v>
      </c>
      <c r="D37" s="651">
        <v>51.5</v>
      </c>
      <c r="E37" s="627" t="s">
        <v>431</v>
      </c>
      <c r="F37" s="651">
        <v>109.4</v>
      </c>
      <c r="G37" s="651">
        <v>3.4</v>
      </c>
      <c r="H37" s="651">
        <v>188.7</v>
      </c>
      <c r="I37" s="651">
        <v>1095.5999999999999</v>
      </c>
      <c r="J37" s="650">
        <v>1397.1</v>
      </c>
      <c r="K37" s="651">
        <v>2.9</v>
      </c>
      <c r="L37" s="651">
        <v>117.7</v>
      </c>
      <c r="M37" s="650">
        <v>1599.2</v>
      </c>
      <c r="N37" s="627">
        <v>68.3</v>
      </c>
      <c r="O37" s="627" t="s">
        <v>431</v>
      </c>
      <c r="P37" s="627" t="s">
        <v>431</v>
      </c>
      <c r="Q37" s="627">
        <v>377</v>
      </c>
      <c r="R37" s="627">
        <v>6.8</v>
      </c>
      <c r="S37" s="627">
        <v>124.1</v>
      </c>
      <c r="T37" s="627">
        <v>457.1</v>
      </c>
      <c r="U37" s="627">
        <v>469.8</v>
      </c>
      <c r="V37" s="627">
        <v>96.2</v>
      </c>
      <c r="W37" s="602"/>
      <c r="X37" s="649"/>
      <c r="Y37" s="649"/>
      <c r="Z37" s="649"/>
      <c r="AA37" s="649"/>
      <c r="AB37" s="649"/>
      <c r="AC37" s="649"/>
      <c r="AD37" s="649"/>
      <c r="AE37" s="649"/>
      <c r="AF37" s="649"/>
      <c r="AG37" s="649"/>
      <c r="AH37" s="649"/>
      <c r="AI37" s="649"/>
      <c r="AJ37" s="649"/>
      <c r="AK37" s="649"/>
      <c r="AL37" s="649"/>
      <c r="AM37" s="649"/>
      <c r="AN37" s="649"/>
    </row>
    <row r="38" spans="2:40" s="532" customFormat="1" x14ac:dyDescent="0.2">
      <c r="B38" s="544" t="s">
        <v>2140</v>
      </c>
      <c r="C38" s="651">
        <v>30</v>
      </c>
      <c r="D38" s="651">
        <v>41.5</v>
      </c>
      <c r="E38" s="651">
        <v>10</v>
      </c>
      <c r="F38" s="651">
        <v>62.3</v>
      </c>
      <c r="G38" s="651">
        <v>7.4</v>
      </c>
      <c r="H38" s="651">
        <v>195.7</v>
      </c>
      <c r="I38" s="651">
        <v>1202.8</v>
      </c>
      <c r="J38" s="650">
        <v>1468.2</v>
      </c>
      <c r="K38" s="651">
        <v>8.6</v>
      </c>
      <c r="L38" s="651">
        <v>166.8</v>
      </c>
      <c r="M38" s="650">
        <v>1725.1</v>
      </c>
      <c r="N38" s="627">
        <v>159.19999999999999</v>
      </c>
      <c r="O38" s="627" t="s">
        <v>431</v>
      </c>
      <c r="P38" s="627" t="s">
        <v>431</v>
      </c>
      <c r="Q38" s="627">
        <v>207.7</v>
      </c>
      <c r="R38" s="627" t="s">
        <v>431</v>
      </c>
      <c r="S38" s="627">
        <v>15</v>
      </c>
      <c r="T38" s="627">
        <v>346.8</v>
      </c>
      <c r="U38" s="627">
        <v>886.6</v>
      </c>
      <c r="V38" s="627">
        <v>109.8</v>
      </c>
      <c r="W38" s="602"/>
      <c r="X38" s="649"/>
      <c r="Y38" s="649"/>
      <c r="Z38" s="649"/>
      <c r="AA38" s="649"/>
      <c r="AB38" s="649"/>
      <c r="AC38" s="649"/>
      <c r="AD38" s="649"/>
      <c r="AE38" s="649"/>
      <c r="AF38" s="649"/>
      <c r="AG38" s="649"/>
      <c r="AH38" s="649"/>
      <c r="AI38" s="649"/>
      <c r="AJ38" s="649"/>
      <c r="AK38" s="649"/>
      <c r="AL38" s="649"/>
      <c r="AM38" s="649"/>
      <c r="AN38" s="649"/>
    </row>
    <row r="39" spans="2:40" s="532" customFormat="1" x14ac:dyDescent="0.2">
      <c r="B39" s="544" t="s">
        <v>2058</v>
      </c>
      <c r="C39" s="651">
        <v>30</v>
      </c>
      <c r="D39" s="651">
        <v>46.5</v>
      </c>
      <c r="E39" s="651">
        <v>20</v>
      </c>
      <c r="F39" s="651">
        <v>101.9</v>
      </c>
      <c r="G39" s="651">
        <v>45.7</v>
      </c>
      <c r="H39" s="651">
        <v>197</v>
      </c>
      <c r="I39" s="651">
        <v>1085.8</v>
      </c>
      <c r="J39" s="650">
        <v>1430.3</v>
      </c>
      <c r="K39" s="651">
        <v>1.4</v>
      </c>
      <c r="L39" s="651">
        <v>126.5</v>
      </c>
      <c r="M39" s="650">
        <v>1654.7</v>
      </c>
      <c r="N39" s="627">
        <v>123.4</v>
      </c>
      <c r="O39" s="627" t="s">
        <v>431</v>
      </c>
      <c r="P39" s="627" t="s">
        <v>431</v>
      </c>
      <c r="Q39" s="627">
        <v>277.2</v>
      </c>
      <c r="R39" s="627" t="s">
        <v>431</v>
      </c>
      <c r="S39" s="627">
        <v>28.2</v>
      </c>
      <c r="T39" s="627">
        <v>608.20000000000005</v>
      </c>
      <c r="U39" s="627">
        <v>503.3</v>
      </c>
      <c r="V39" s="627">
        <v>114.4</v>
      </c>
      <c r="W39" s="602"/>
      <c r="X39" s="649"/>
      <c r="Y39" s="649"/>
      <c r="Z39" s="649"/>
      <c r="AA39" s="649"/>
      <c r="AB39" s="649"/>
      <c r="AC39" s="649"/>
      <c r="AD39" s="649"/>
      <c r="AE39" s="649"/>
      <c r="AF39" s="649"/>
      <c r="AG39" s="649"/>
      <c r="AH39" s="649"/>
      <c r="AI39" s="649"/>
      <c r="AJ39" s="649"/>
      <c r="AK39" s="649"/>
      <c r="AL39" s="649"/>
      <c r="AM39" s="649"/>
      <c r="AN39" s="649"/>
    </row>
    <row r="40" spans="2:40" s="532" customFormat="1" x14ac:dyDescent="0.2">
      <c r="B40" s="544" t="s">
        <v>2139</v>
      </c>
      <c r="C40" s="651">
        <v>30</v>
      </c>
      <c r="D40" s="651">
        <v>46.5</v>
      </c>
      <c r="E40" s="651">
        <v>20</v>
      </c>
      <c r="F40" s="651">
        <v>210.8</v>
      </c>
      <c r="G40" s="651">
        <v>48.7</v>
      </c>
      <c r="H40" s="651">
        <v>230.5</v>
      </c>
      <c r="I40" s="651">
        <v>989.4</v>
      </c>
      <c r="J40" s="650">
        <v>1479.4</v>
      </c>
      <c r="K40" s="651">
        <v>2.6</v>
      </c>
      <c r="L40" s="651">
        <v>222.4</v>
      </c>
      <c r="M40" s="650">
        <v>1800.9</v>
      </c>
      <c r="N40" s="627">
        <v>148.19999999999999</v>
      </c>
      <c r="O40" s="627" t="s">
        <v>431</v>
      </c>
      <c r="P40" s="627" t="s">
        <v>431</v>
      </c>
      <c r="Q40" s="627">
        <v>295.3</v>
      </c>
      <c r="R40" s="627" t="s">
        <v>431</v>
      </c>
      <c r="S40" s="627">
        <v>95.9</v>
      </c>
      <c r="T40" s="627">
        <v>445.1</v>
      </c>
      <c r="U40" s="627">
        <v>690.1</v>
      </c>
      <c r="V40" s="627">
        <v>126.3</v>
      </c>
      <c r="W40" s="602"/>
      <c r="X40" s="649"/>
      <c r="Y40" s="649"/>
      <c r="Z40" s="649"/>
      <c r="AA40" s="649"/>
      <c r="AB40" s="649"/>
      <c r="AC40" s="649"/>
      <c r="AD40" s="649"/>
      <c r="AE40" s="649"/>
      <c r="AF40" s="649"/>
      <c r="AG40" s="649"/>
      <c r="AH40" s="649"/>
      <c r="AI40" s="649"/>
      <c r="AJ40" s="649"/>
      <c r="AK40" s="649"/>
      <c r="AL40" s="649"/>
      <c r="AM40" s="649"/>
      <c r="AN40" s="649"/>
    </row>
    <row r="41" spans="2:40" s="532" customFormat="1" x14ac:dyDescent="0.2">
      <c r="B41" s="544" t="s">
        <v>2058</v>
      </c>
      <c r="C41" s="651">
        <v>30</v>
      </c>
      <c r="D41" s="651">
        <v>56.5</v>
      </c>
      <c r="E41" s="651">
        <v>25</v>
      </c>
      <c r="F41" s="651">
        <v>185.2</v>
      </c>
      <c r="G41" s="651">
        <v>183.7</v>
      </c>
      <c r="H41" s="651">
        <v>235</v>
      </c>
      <c r="I41" s="651">
        <v>910.5</v>
      </c>
      <c r="J41" s="650">
        <v>1514.4</v>
      </c>
      <c r="K41" s="651">
        <v>1.1000000000000001</v>
      </c>
      <c r="L41" s="651">
        <v>165.2</v>
      </c>
      <c r="M41" s="650">
        <v>1792.1</v>
      </c>
      <c r="N41" s="627">
        <v>64.5</v>
      </c>
      <c r="O41" s="627" t="s">
        <v>431</v>
      </c>
      <c r="P41" s="627" t="s">
        <v>431</v>
      </c>
      <c r="Q41" s="627">
        <v>334.8</v>
      </c>
      <c r="R41" s="627" t="s">
        <v>431</v>
      </c>
      <c r="S41" s="627" t="s">
        <v>431</v>
      </c>
      <c r="T41" s="627">
        <v>543.9</v>
      </c>
      <c r="U41" s="627">
        <v>735.3</v>
      </c>
      <c r="V41" s="627">
        <v>113.6</v>
      </c>
      <c r="W41" s="602"/>
      <c r="X41" s="649"/>
      <c r="Y41" s="649"/>
      <c r="Z41" s="649"/>
      <c r="AA41" s="649"/>
      <c r="AB41" s="649"/>
      <c r="AC41" s="649"/>
      <c r="AD41" s="649"/>
      <c r="AE41" s="649"/>
      <c r="AF41" s="649"/>
      <c r="AG41" s="649"/>
      <c r="AH41" s="649"/>
      <c r="AI41" s="649"/>
      <c r="AJ41" s="649"/>
      <c r="AK41" s="649"/>
      <c r="AL41" s="649"/>
      <c r="AM41" s="649"/>
      <c r="AN41" s="649"/>
    </row>
    <row r="42" spans="2:40" s="532" customFormat="1" x14ac:dyDescent="0.2">
      <c r="B42" s="544" t="s">
        <v>2138</v>
      </c>
      <c r="C42" s="651">
        <v>30</v>
      </c>
      <c r="D42" s="651">
        <v>56.5</v>
      </c>
      <c r="E42" s="651">
        <v>25</v>
      </c>
      <c r="F42" s="651">
        <v>159.6</v>
      </c>
      <c r="G42" s="651">
        <v>7.5</v>
      </c>
      <c r="H42" s="651">
        <v>305.7</v>
      </c>
      <c r="I42" s="651">
        <v>1172.9000000000001</v>
      </c>
      <c r="J42" s="650">
        <v>1645.7</v>
      </c>
      <c r="K42" s="651">
        <v>3.2</v>
      </c>
      <c r="L42" s="651">
        <v>218.3</v>
      </c>
      <c r="M42" s="650">
        <v>1978.7</v>
      </c>
      <c r="N42" s="627">
        <v>145.6</v>
      </c>
      <c r="O42" s="627" t="s">
        <v>431</v>
      </c>
      <c r="P42" s="627" t="s">
        <v>431</v>
      </c>
      <c r="Q42" s="627">
        <v>517.6</v>
      </c>
      <c r="R42" s="627" t="s">
        <v>431</v>
      </c>
      <c r="S42" s="627">
        <v>56.3</v>
      </c>
      <c r="T42" s="627">
        <v>440.4</v>
      </c>
      <c r="U42" s="627">
        <v>682.4</v>
      </c>
      <c r="V42" s="627">
        <v>136.30000000000001</v>
      </c>
      <c r="W42" s="602"/>
      <c r="X42" s="649"/>
      <c r="Y42" s="649"/>
      <c r="Z42" s="649"/>
      <c r="AA42" s="649"/>
      <c r="AB42" s="649"/>
      <c r="AC42" s="649"/>
      <c r="AD42" s="649"/>
      <c r="AE42" s="649"/>
      <c r="AF42" s="649"/>
      <c r="AG42" s="649"/>
      <c r="AH42" s="649"/>
      <c r="AI42" s="649"/>
      <c r="AJ42" s="649"/>
      <c r="AK42" s="649"/>
      <c r="AL42" s="649"/>
      <c r="AM42" s="649"/>
      <c r="AN42" s="649"/>
    </row>
    <row r="43" spans="2:40" s="532" customFormat="1" x14ac:dyDescent="0.2">
      <c r="B43" s="544" t="s">
        <v>432</v>
      </c>
      <c r="C43" s="651">
        <v>30</v>
      </c>
      <c r="D43" s="651">
        <v>66.5</v>
      </c>
      <c r="E43" s="651">
        <v>30</v>
      </c>
      <c r="F43" s="651">
        <v>184.6</v>
      </c>
      <c r="G43" s="651">
        <v>28.7</v>
      </c>
      <c r="H43" s="651">
        <v>357.9</v>
      </c>
      <c r="I43" s="651">
        <v>945.1</v>
      </c>
      <c r="J43" s="650">
        <v>1516.5</v>
      </c>
      <c r="K43" s="651">
        <v>1</v>
      </c>
      <c r="L43" s="651">
        <v>128</v>
      </c>
      <c r="M43" s="650">
        <v>1771.9</v>
      </c>
      <c r="N43" s="627">
        <v>62.5</v>
      </c>
      <c r="O43" s="627" t="s">
        <v>431</v>
      </c>
      <c r="P43" s="627">
        <v>29.9</v>
      </c>
      <c r="Q43" s="627">
        <v>277.8</v>
      </c>
      <c r="R43" s="627" t="s">
        <v>431</v>
      </c>
      <c r="S43" s="627">
        <v>31.1</v>
      </c>
      <c r="T43" s="627">
        <v>544</v>
      </c>
      <c r="U43" s="627">
        <v>703.7</v>
      </c>
      <c r="V43" s="627">
        <v>122.8</v>
      </c>
      <c r="W43" s="602"/>
      <c r="X43" s="649"/>
      <c r="Y43" s="649"/>
      <c r="Z43" s="649"/>
      <c r="AA43" s="649"/>
      <c r="AB43" s="649"/>
      <c r="AC43" s="649"/>
      <c r="AD43" s="649"/>
      <c r="AE43" s="649"/>
      <c r="AF43" s="649"/>
      <c r="AG43" s="649"/>
      <c r="AH43" s="649"/>
      <c r="AI43" s="649"/>
      <c r="AJ43" s="649"/>
      <c r="AK43" s="649"/>
      <c r="AL43" s="649"/>
      <c r="AM43" s="649"/>
      <c r="AN43" s="649"/>
    </row>
    <row r="44" spans="2:40" s="532" customFormat="1" x14ac:dyDescent="0.2">
      <c r="B44" s="544" t="s">
        <v>2137</v>
      </c>
      <c r="C44" s="651">
        <v>30</v>
      </c>
      <c r="D44" s="651">
        <v>66.5</v>
      </c>
      <c r="E44" s="651">
        <v>30</v>
      </c>
      <c r="F44" s="651">
        <v>305.7</v>
      </c>
      <c r="G44" s="651">
        <v>5</v>
      </c>
      <c r="H44" s="651">
        <v>384</v>
      </c>
      <c r="I44" s="651">
        <v>845.7</v>
      </c>
      <c r="J44" s="650">
        <v>1540.4</v>
      </c>
      <c r="K44" s="651">
        <v>5.4</v>
      </c>
      <c r="L44" s="651">
        <v>218.7</v>
      </c>
      <c r="M44" s="650">
        <v>1891</v>
      </c>
      <c r="N44" s="627">
        <v>129.80000000000001</v>
      </c>
      <c r="O44" s="627" t="s">
        <v>431</v>
      </c>
      <c r="P44" s="627" t="s">
        <v>431</v>
      </c>
      <c r="Q44" s="627">
        <v>237.7</v>
      </c>
      <c r="R44" s="627">
        <v>54.2</v>
      </c>
      <c r="S44" s="627">
        <v>78.3</v>
      </c>
      <c r="T44" s="627">
        <v>815.6</v>
      </c>
      <c r="U44" s="627">
        <v>432</v>
      </c>
      <c r="V44" s="627">
        <v>143.4</v>
      </c>
      <c r="W44" s="602"/>
      <c r="X44" s="649"/>
      <c r="Y44" s="649"/>
      <c r="Z44" s="649"/>
      <c r="AA44" s="649"/>
      <c r="AB44" s="649"/>
      <c r="AC44" s="649"/>
      <c r="AD44" s="649"/>
      <c r="AE44" s="649"/>
      <c r="AF44" s="649"/>
      <c r="AG44" s="649"/>
      <c r="AH44" s="649"/>
      <c r="AI44" s="649"/>
      <c r="AJ44" s="649"/>
      <c r="AK44" s="649"/>
      <c r="AL44" s="649"/>
      <c r="AM44" s="649"/>
      <c r="AN44" s="649"/>
    </row>
    <row r="45" spans="2:40" s="532" customFormat="1" x14ac:dyDescent="0.2">
      <c r="B45" s="544" t="s">
        <v>2058</v>
      </c>
      <c r="C45" s="651">
        <v>30</v>
      </c>
      <c r="D45" s="651">
        <v>77.5</v>
      </c>
      <c r="E45" s="651">
        <v>35</v>
      </c>
      <c r="F45" s="651">
        <v>189</v>
      </c>
      <c r="G45" s="651">
        <v>29.7</v>
      </c>
      <c r="H45" s="651">
        <v>393.6</v>
      </c>
      <c r="I45" s="651">
        <v>950.5</v>
      </c>
      <c r="J45" s="650">
        <v>1562.9</v>
      </c>
      <c r="K45" s="651">
        <v>2.9</v>
      </c>
      <c r="L45" s="651">
        <v>208</v>
      </c>
      <c r="M45" s="650">
        <v>1916.2</v>
      </c>
      <c r="N45" s="627">
        <v>39.700000000000003</v>
      </c>
      <c r="O45" s="627" t="s">
        <v>431</v>
      </c>
      <c r="P45" s="627">
        <v>24.8</v>
      </c>
      <c r="Q45" s="627">
        <v>65.400000000000006</v>
      </c>
      <c r="R45" s="627">
        <v>2.8</v>
      </c>
      <c r="S45" s="627">
        <v>10</v>
      </c>
      <c r="T45" s="627">
        <v>1424.2</v>
      </c>
      <c r="U45" s="627">
        <v>219.9</v>
      </c>
      <c r="V45" s="627">
        <v>129.5</v>
      </c>
      <c r="W45" s="602"/>
      <c r="X45" s="649"/>
      <c r="Y45" s="649"/>
      <c r="Z45" s="649"/>
      <c r="AA45" s="649"/>
      <c r="AB45" s="649"/>
      <c r="AC45" s="649"/>
      <c r="AD45" s="649"/>
      <c r="AE45" s="649"/>
      <c r="AF45" s="649"/>
      <c r="AG45" s="649"/>
      <c r="AH45" s="649"/>
      <c r="AI45" s="649"/>
      <c r="AJ45" s="649"/>
      <c r="AK45" s="649"/>
      <c r="AL45" s="649"/>
      <c r="AM45" s="649"/>
      <c r="AN45" s="649"/>
    </row>
    <row r="46" spans="2:40" s="532" customFormat="1" x14ac:dyDescent="0.2">
      <c r="B46" s="544" t="s">
        <v>2136</v>
      </c>
      <c r="C46" s="651">
        <v>30</v>
      </c>
      <c r="D46" s="651">
        <v>77.5</v>
      </c>
      <c r="E46" s="651">
        <v>35</v>
      </c>
      <c r="F46" s="651">
        <v>271.39999999999998</v>
      </c>
      <c r="G46" s="651">
        <v>5</v>
      </c>
      <c r="H46" s="651">
        <v>583.6</v>
      </c>
      <c r="I46" s="651">
        <v>1124</v>
      </c>
      <c r="J46" s="650">
        <v>1984</v>
      </c>
      <c r="K46" s="651">
        <v>3.7</v>
      </c>
      <c r="L46" s="651">
        <v>306.7</v>
      </c>
      <c r="M46" s="650">
        <v>2436.9</v>
      </c>
      <c r="N46" s="627">
        <v>142.4</v>
      </c>
      <c r="O46" s="627" t="s">
        <v>431</v>
      </c>
      <c r="P46" s="627">
        <v>24.8</v>
      </c>
      <c r="Q46" s="627">
        <v>33.200000000000003</v>
      </c>
      <c r="R46" s="627">
        <v>32.700000000000003</v>
      </c>
      <c r="S46" s="627">
        <v>107.4</v>
      </c>
      <c r="T46" s="627">
        <v>1564.2</v>
      </c>
      <c r="U46" s="627">
        <v>368.8</v>
      </c>
      <c r="V46" s="627">
        <v>163.4</v>
      </c>
      <c r="W46" s="602"/>
      <c r="X46" s="649"/>
      <c r="Y46" s="649"/>
      <c r="Z46" s="649"/>
      <c r="AA46" s="649"/>
      <c r="AB46" s="649"/>
      <c r="AC46" s="649"/>
      <c r="AD46" s="649"/>
      <c r="AE46" s="649"/>
      <c r="AF46" s="649"/>
      <c r="AG46" s="649"/>
      <c r="AH46" s="649"/>
      <c r="AI46" s="649"/>
      <c r="AJ46" s="649"/>
      <c r="AK46" s="649"/>
      <c r="AL46" s="649"/>
      <c r="AM46" s="649"/>
      <c r="AN46" s="649"/>
    </row>
    <row r="47" spans="2:40" s="532" customFormat="1" x14ac:dyDescent="0.2">
      <c r="B47" s="544" t="s">
        <v>2058</v>
      </c>
      <c r="C47" s="651">
        <v>30</v>
      </c>
      <c r="D47" s="651">
        <v>92.5</v>
      </c>
      <c r="E47" s="651">
        <v>40</v>
      </c>
      <c r="F47" s="651">
        <v>150.4</v>
      </c>
      <c r="G47" s="651">
        <v>5.0999999999999996</v>
      </c>
      <c r="H47" s="651">
        <v>521.29999999999995</v>
      </c>
      <c r="I47" s="651">
        <v>1355.9</v>
      </c>
      <c r="J47" s="650">
        <v>2032.5</v>
      </c>
      <c r="K47" s="651">
        <v>1.4</v>
      </c>
      <c r="L47" s="651">
        <v>255.3</v>
      </c>
      <c r="M47" s="650">
        <v>2451.8000000000002</v>
      </c>
      <c r="N47" s="627">
        <v>153.1</v>
      </c>
      <c r="O47" s="627">
        <v>149.9</v>
      </c>
      <c r="P47" s="627">
        <v>182.8</v>
      </c>
      <c r="Q47" s="627">
        <v>56.6</v>
      </c>
      <c r="R47" s="627">
        <v>20.5</v>
      </c>
      <c r="S47" s="627">
        <v>85.5</v>
      </c>
      <c r="T47" s="627">
        <v>1334.8</v>
      </c>
      <c r="U47" s="627">
        <v>319.7</v>
      </c>
      <c r="V47" s="627">
        <v>148.4</v>
      </c>
      <c r="W47" s="602"/>
      <c r="X47" s="649"/>
      <c r="Y47" s="649"/>
      <c r="Z47" s="649"/>
      <c r="AA47" s="649"/>
      <c r="AB47" s="649"/>
      <c r="AC47" s="649"/>
      <c r="AD47" s="649"/>
      <c r="AE47" s="649"/>
      <c r="AF47" s="649"/>
      <c r="AG47" s="649"/>
      <c r="AH47" s="649"/>
      <c r="AI47" s="649"/>
      <c r="AJ47" s="649"/>
      <c r="AK47" s="649"/>
      <c r="AL47" s="649"/>
      <c r="AM47" s="649"/>
      <c r="AN47" s="649"/>
    </row>
    <row r="48" spans="2:40" s="532" customFormat="1" x14ac:dyDescent="0.2">
      <c r="B48" s="544" t="s">
        <v>2135</v>
      </c>
      <c r="C48" s="651">
        <v>30</v>
      </c>
      <c r="D48" s="651">
        <v>92.5</v>
      </c>
      <c r="E48" s="651">
        <v>40</v>
      </c>
      <c r="F48" s="651">
        <v>240.6</v>
      </c>
      <c r="G48" s="651" t="s">
        <v>431</v>
      </c>
      <c r="H48" s="651">
        <v>490.7</v>
      </c>
      <c r="I48" s="651">
        <v>1181</v>
      </c>
      <c r="J48" s="650">
        <v>1912.3</v>
      </c>
      <c r="K48" s="651">
        <v>3.9</v>
      </c>
      <c r="L48" s="651">
        <v>359.5</v>
      </c>
      <c r="M48" s="650">
        <v>2438.1999999999998</v>
      </c>
      <c r="N48" s="627">
        <v>142.5</v>
      </c>
      <c r="O48" s="627">
        <v>175.7</v>
      </c>
      <c r="P48" s="627">
        <v>44.7</v>
      </c>
      <c r="Q48" s="627">
        <v>187.4</v>
      </c>
      <c r="R48" s="627">
        <v>109.7</v>
      </c>
      <c r="S48" s="627">
        <v>132</v>
      </c>
      <c r="T48" s="627">
        <v>653.5</v>
      </c>
      <c r="U48" s="627">
        <v>807.3</v>
      </c>
      <c r="V48" s="627">
        <v>185.4</v>
      </c>
      <c r="W48" s="602"/>
      <c r="X48" s="649"/>
      <c r="Y48" s="649"/>
      <c r="Z48" s="649"/>
      <c r="AA48" s="649"/>
      <c r="AB48" s="649"/>
      <c r="AC48" s="649"/>
      <c r="AD48" s="649"/>
      <c r="AE48" s="649"/>
      <c r="AF48" s="649"/>
      <c r="AG48" s="649"/>
      <c r="AH48" s="649"/>
      <c r="AI48" s="649"/>
      <c r="AJ48" s="649"/>
      <c r="AK48" s="649"/>
      <c r="AL48" s="649"/>
      <c r="AM48" s="649"/>
      <c r="AN48" s="649"/>
    </row>
    <row r="49" spans="2:49" s="532" customFormat="1" x14ac:dyDescent="0.2">
      <c r="B49" s="544" t="s">
        <v>2058</v>
      </c>
      <c r="C49" s="651">
        <v>30</v>
      </c>
      <c r="D49" s="651">
        <v>120</v>
      </c>
      <c r="E49" s="651">
        <v>50</v>
      </c>
      <c r="F49" s="651">
        <v>39.1</v>
      </c>
      <c r="G49" s="651">
        <v>5.0999999999999996</v>
      </c>
      <c r="H49" s="651">
        <v>578.79999999999995</v>
      </c>
      <c r="I49" s="651">
        <v>1407.2</v>
      </c>
      <c r="J49" s="650">
        <v>2030.2</v>
      </c>
      <c r="K49" s="651">
        <v>3.7</v>
      </c>
      <c r="L49" s="651">
        <v>303.2</v>
      </c>
      <c r="M49" s="650">
        <v>2537.1</v>
      </c>
      <c r="N49" s="627">
        <v>84.5</v>
      </c>
      <c r="O49" s="627">
        <v>449</v>
      </c>
      <c r="P49" s="627">
        <v>20.7</v>
      </c>
      <c r="Q49" s="627">
        <v>64.3</v>
      </c>
      <c r="R49" s="627">
        <v>0.8</v>
      </c>
      <c r="S49" s="627">
        <v>108.1</v>
      </c>
      <c r="T49" s="627">
        <v>1234.8</v>
      </c>
      <c r="U49" s="627">
        <v>425.3</v>
      </c>
      <c r="V49" s="627">
        <v>149.6</v>
      </c>
      <c r="W49" s="602"/>
      <c r="X49" s="649"/>
      <c r="Y49" s="649"/>
      <c r="Z49" s="649"/>
      <c r="AA49" s="649"/>
      <c r="AB49" s="649"/>
      <c r="AC49" s="649"/>
      <c r="AD49" s="649"/>
      <c r="AE49" s="649"/>
      <c r="AF49" s="649"/>
      <c r="AG49" s="649"/>
      <c r="AH49" s="649"/>
      <c r="AI49" s="649"/>
      <c r="AJ49" s="649"/>
      <c r="AK49" s="649"/>
      <c r="AL49" s="649"/>
      <c r="AM49" s="649"/>
      <c r="AN49" s="649"/>
    </row>
    <row r="50" spans="2:49" s="532" customFormat="1" ht="12" thickBot="1" x14ac:dyDescent="0.25">
      <c r="U50" s="602"/>
      <c r="X50" s="602"/>
      <c r="Y50" s="602"/>
      <c r="Z50" s="602"/>
      <c r="AB50" s="602"/>
      <c r="AD50" s="602"/>
      <c r="AF50" s="602"/>
      <c r="AH50" s="602"/>
      <c r="AI50" s="602"/>
      <c r="AN50" s="602"/>
    </row>
    <row r="51" spans="2:49" s="647" customFormat="1" ht="22.5" customHeight="1" thickTop="1" thickBot="1" x14ac:dyDescent="0.25">
      <c r="B51" s="1083" t="s">
        <v>2187</v>
      </c>
      <c r="C51" s="1105" t="s">
        <v>2271</v>
      </c>
      <c r="D51" s="1105"/>
      <c r="E51" s="1105"/>
      <c r="F51" s="1105"/>
      <c r="G51" s="1105"/>
      <c r="H51" s="1105"/>
      <c r="I51" s="1105"/>
      <c r="J51" s="1105"/>
      <c r="K51" s="1105"/>
      <c r="L51" s="1105"/>
      <c r="M51" s="1105"/>
      <c r="N51" s="1105"/>
      <c r="O51" s="1105"/>
      <c r="P51" s="1105"/>
      <c r="Q51" s="1105"/>
      <c r="R51" s="1106"/>
      <c r="S51" s="1083" t="s">
        <v>2270</v>
      </c>
      <c r="T51" s="1091" t="s">
        <v>2269</v>
      </c>
      <c r="U51" s="1087"/>
      <c r="V51" s="1087"/>
      <c r="W51" s="1087"/>
      <c r="X51" s="1087"/>
      <c r="Y51" s="1087"/>
      <c r="Z51" s="1087"/>
      <c r="AA51" s="1087"/>
      <c r="AB51" s="1087"/>
      <c r="AC51" s="1087"/>
      <c r="AD51" s="1087"/>
      <c r="AE51" s="1087"/>
      <c r="AF51" s="1087"/>
      <c r="AG51" s="1087"/>
      <c r="AH51" s="1087"/>
      <c r="AI51" s="1087"/>
      <c r="AJ51" s="1087"/>
      <c r="AK51" s="1087"/>
      <c r="AL51" s="1087"/>
      <c r="AM51" s="1087"/>
      <c r="AN51" s="1087"/>
      <c r="AO51" s="1087"/>
      <c r="AP51" s="1087"/>
      <c r="AQ51" s="1087"/>
      <c r="AR51" s="1087"/>
      <c r="AS51" s="1087"/>
      <c r="AT51" s="1087"/>
      <c r="AU51" s="1087"/>
      <c r="AV51" s="1087"/>
      <c r="AW51" s="648"/>
    </row>
    <row r="52" spans="2:49" s="561" customFormat="1" ht="12" thickBot="1" x14ac:dyDescent="0.25">
      <c r="B52" s="1086"/>
      <c r="C52" s="646"/>
      <c r="D52" s="646"/>
      <c r="E52" s="646"/>
      <c r="F52" s="634"/>
      <c r="G52" s="634"/>
      <c r="H52" s="634" t="s">
        <v>2251</v>
      </c>
      <c r="I52" s="634"/>
      <c r="J52" s="1109" t="s">
        <v>2268</v>
      </c>
      <c r="K52" s="1109"/>
      <c r="L52" s="1109"/>
      <c r="M52" s="1109"/>
      <c r="N52" s="1109"/>
      <c r="O52" s="634" t="s">
        <v>2267</v>
      </c>
      <c r="P52" s="645"/>
      <c r="Q52" s="645"/>
      <c r="R52" s="644"/>
      <c r="S52" s="1086"/>
      <c r="T52" s="636"/>
      <c r="U52" s="1089" t="s">
        <v>2266</v>
      </c>
      <c r="V52" s="1089"/>
      <c r="W52" s="1089"/>
      <c r="X52" s="1089"/>
      <c r="Y52" s="1089"/>
      <c r="Z52" s="634"/>
      <c r="AA52" s="634" t="s">
        <v>2265</v>
      </c>
      <c r="AB52" s="634"/>
      <c r="AC52" s="634"/>
      <c r="AD52" s="634" t="s">
        <v>2251</v>
      </c>
      <c r="AE52" s="1104" t="s">
        <v>2264</v>
      </c>
      <c r="AF52" s="1104"/>
      <c r="AG52" s="1104"/>
      <c r="AH52" s="1104"/>
      <c r="AI52" s="1104"/>
      <c r="AJ52" s="1104"/>
      <c r="AK52" s="643"/>
      <c r="AL52" s="1089" t="s">
        <v>2263</v>
      </c>
      <c r="AM52" s="1089"/>
      <c r="AN52" s="1089"/>
      <c r="AO52" s="1089"/>
      <c r="AP52" s="1089"/>
      <c r="AQ52" s="634" t="s">
        <v>428</v>
      </c>
      <c r="AR52" s="1089" t="s">
        <v>2262</v>
      </c>
      <c r="AS52" s="1089"/>
      <c r="AT52" s="1089"/>
      <c r="AU52" s="1089"/>
      <c r="AV52" s="1089"/>
      <c r="AW52" s="642"/>
    </row>
    <row r="53" spans="2:49" s="561" customFormat="1" ht="13.5" customHeight="1" thickBot="1" x14ac:dyDescent="0.25">
      <c r="B53" s="1086"/>
      <c r="C53" s="641"/>
      <c r="D53" s="641"/>
      <c r="E53" s="634" t="s">
        <v>2261</v>
      </c>
      <c r="F53" s="634" t="s">
        <v>2233</v>
      </c>
      <c r="G53" s="634" t="s">
        <v>2235</v>
      </c>
      <c r="H53" s="634" t="s">
        <v>2260</v>
      </c>
      <c r="I53" s="634" t="s">
        <v>2232</v>
      </c>
      <c r="J53" s="641"/>
      <c r="K53" s="641"/>
      <c r="L53" s="634"/>
      <c r="M53" s="641"/>
      <c r="N53" s="641"/>
      <c r="O53" s="634" t="s">
        <v>2259</v>
      </c>
      <c r="P53" s="641"/>
      <c r="Q53" s="634" t="s">
        <v>2258</v>
      </c>
      <c r="R53" s="640"/>
      <c r="S53" s="1086"/>
      <c r="T53" s="636" t="s">
        <v>2257</v>
      </c>
      <c r="U53" s="1089" t="s">
        <v>2256</v>
      </c>
      <c r="V53" s="1089"/>
      <c r="W53" s="1089"/>
      <c r="X53" s="1089"/>
      <c r="Y53" s="1089"/>
      <c r="Z53" s="634" t="s">
        <v>2227</v>
      </c>
      <c r="AA53" s="634" t="s">
        <v>2255</v>
      </c>
      <c r="AB53" s="634" t="s">
        <v>2254</v>
      </c>
      <c r="AC53" s="634" t="s">
        <v>2227</v>
      </c>
      <c r="AD53" s="634" t="s">
        <v>2166</v>
      </c>
      <c r="AE53" s="639" t="s">
        <v>2253</v>
      </c>
      <c r="AF53" s="639" t="s">
        <v>2252</v>
      </c>
      <c r="AG53" s="639"/>
      <c r="AH53" s="639"/>
      <c r="AI53" s="639"/>
      <c r="AJ53" s="639"/>
      <c r="AK53" s="634"/>
      <c r="AL53" s="634"/>
      <c r="AM53" s="638"/>
      <c r="AN53" s="634"/>
      <c r="AO53" s="634"/>
      <c r="AP53" s="634"/>
      <c r="AQ53" s="634" t="s">
        <v>2251</v>
      </c>
      <c r="AR53" s="634" t="s">
        <v>2250</v>
      </c>
      <c r="AS53" s="634" t="s">
        <v>2249</v>
      </c>
      <c r="AT53" s="634"/>
      <c r="AU53" s="634"/>
      <c r="AV53" s="634"/>
      <c r="AW53" s="634"/>
    </row>
    <row r="54" spans="2:49" s="561" customFormat="1" ht="12.75" customHeight="1" x14ac:dyDescent="0.2">
      <c r="B54" s="1086"/>
      <c r="C54" s="634" t="s">
        <v>437</v>
      </c>
      <c r="D54" s="634" t="s">
        <v>2248</v>
      </c>
      <c r="E54" s="634" t="s">
        <v>2246</v>
      </c>
      <c r="F54" s="634" t="s">
        <v>2246</v>
      </c>
      <c r="G54" s="634" t="s">
        <v>2246</v>
      </c>
      <c r="H54" s="634" t="s">
        <v>2247</v>
      </c>
      <c r="I54" s="634" t="s">
        <v>2246</v>
      </c>
      <c r="J54" s="634" t="s">
        <v>2245</v>
      </c>
      <c r="K54" s="634" t="s">
        <v>2244</v>
      </c>
      <c r="L54" s="634"/>
      <c r="M54" s="634"/>
      <c r="N54" s="634"/>
      <c r="O54" s="634" t="s">
        <v>2170</v>
      </c>
      <c r="P54" s="634" t="s">
        <v>2081</v>
      </c>
      <c r="Q54" s="634" t="s">
        <v>2243</v>
      </c>
      <c r="R54" s="637" t="s">
        <v>428</v>
      </c>
      <c r="S54" s="1086"/>
      <c r="T54" s="636" t="s">
        <v>2166</v>
      </c>
      <c r="U54" s="634" t="s">
        <v>2242</v>
      </c>
      <c r="V54" s="634" t="s">
        <v>2233</v>
      </c>
      <c r="W54" s="634" t="s">
        <v>2235</v>
      </c>
      <c r="X54" s="634"/>
      <c r="Y54" s="634"/>
      <c r="Z54" s="634" t="s">
        <v>2241</v>
      </c>
      <c r="AA54" s="634" t="s">
        <v>2240</v>
      </c>
      <c r="AB54" s="634" t="s">
        <v>2239</v>
      </c>
      <c r="AC54" s="634" t="s">
        <v>2238</v>
      </c>
      <c r="AD54" s="634" t="s">
        <v>441</v>
      </c>
      <c r="AE54" s="634" t="s">
        <v>2237</v>
      </c>
      <c r="AF54" s="634" t="s">
        <v>2236</v>
      </c>
      <c r="AG54" s="634" t="s">
        <v>2235</v>
      </c>
      <c r="AH54" s="634" t="s">
        <v>2232</v>
      </c>
      <c r="AI54" s="634"/>
      <c r="AJ54" s="635" t="s">
        <v>434</v>
      </c>
      <c r="AK54" s="635"/>
      <c r="AL54" s="634" t="s">
        <v>2234</v>
      </c>
      <c r="AM54" s="634" t="s">
        <v>2233</v>
      </c>
      <c r="AN54" s="634" t="s">
        <v>2232</v>
      </c>
      <c r="AO54" s="634"/>
      <c r="AP54" s="635" t="s">
        <v>434</v>
      </c>
      <c r="AQ54" s="634" t="s">
        <v>2166</v>
      </c>
      <c r="AR54" s="634" t="s">
        <v>2231</v>
      </c>
      <c r="AS54" s="634" t="s">
        <v>2230</v>
      </c>
      <c r="AT54" s="634" t="s">
        <v>2227</v>
      </c>
      <c r="AU54" s="634"/>
      <c r="AV54" s="635" t="s">
        <v>434</v>
      </c>
      <c r="AW54" s="634" t="s">
        <v>428</v>
      </c>
    </row>
    <row r="55" spans="2:49" s="561" customFormat="1" ht="12.75" customHeight="1" thickBot="1" x14ac:dyDescent="0.25">
      <c r="B55" s="1085"/>
      <c r="C55" s="630" t="s">
        <v>2229</v>
      </c>
      <c r="D55" s="630" t="s">
        <v>2228</v>
      </c>
      <c r="E55" s="630" t="s">
        <v>2228</v>
      </c>
      <c r="F55" s="630" t="s">
        <v>2228</v>
      </c>
      <c r="G55" s="630" t="s">
        <v>2228</v>
      </c>
      <c r="H55" s="630" t="s">
        <v>2228</v>
      </c>
      <c r="I55" s="630" t="s">
        <v>2228</v>
      </c>
      <c r="J55" s="630" t="s">
        <v>2227</v>
      </c>
      <c r="K55" s="630" t="s">
        <v>2226</v>
      </c>
      <c r="L55" s="630" t="s">
        <v>430</v>
      </c>
      <c r="M55" s="630" t="s">
        <v>438</v>
      </c>
      <c r="N55" s="631" t="s">
        <v>434</v>
      </c>
      <c r="O55" s="630" t="s">
        <v>2159</v>
      </c>
      <c r="P55" s="630" t="s">
        <v>2225</v>
      </c>
      <c r="Q55" s="630" t="s">
        <v>2224</v>
      </c>
      <c r="R55" s="633" t="s">
        <v>439</v>
      </c>
      <c r="S55" s="1085"/>
      <c r="T55" s="632" t="s">
        <v>2223</v>
      </c>
      <c r="U55" s="630" t="s">
        <v>2217</v>
      </c>
      <c r="V55" s="630" t="s">
        <v>2217</v>
      </c>
      <c r="W55" s="630" t="s">
        <v>2217</v>
      </c>
      <c r="X55" s="630" t="s">
        <v>438</v>
      </c>
      <c r="Y55" s="631" t="s">
        <v>434</v>
      </c>
      <c r="Z55" s="630" t="s">
        <v>2081</v>
      </c>
      <c r="AA55" s="630" t="s">
        <v>2222</v>
      </c>
      <c r="AB55" s="630" t="s">
        <v>2221</v>
      </c>
      <c r="AC55" s="630" t="s">
        <v>2220</v>
      </c>
      <c r="AD55" s="630" t="s">
        <v>2219</v>
      </c>
      <c r="AE55" s="630" t="s">
        <v>2217</v>
      </c>
      <c r="AF55" s="630" t="s">
        <v>2217</v>
      </c>
      <c r="AG55" s="630" t="s">
        <v>2217</v>
      </c>
      <c r="AH55" s="630" t="s">
        <v>2217</v>
      </c>
      <c r="AI55" s="630" t="s">
        <v>438</v>
      </c>
      <c r="AJ55" s="631"/>
      <c r="AK55" s="631"/>
      <c r="AL55" s="630" t="s">
        <v>2218</v>
      </c>
      <c r="AM55" s="630" t="s">
        <v>2217</v>
      </c>
      <c r="AN55" s="630" t="s">
        <v>2217</v>
      </c>
      <c r="AO55" s="630" t="s">
        <v>438</v>
      </c>
      <c r="AP55" s="631"/>
      <c r="AQ55" s="630" t="s">
        <v>441</v>
      </c>
      <c r="AR55" s="630" t="s">
        <v>430</v>
      </c>
      <c r="AS55" s="630" t="s">
        <v>2216</v>
      </c>
      <c r="AT55" s="630" t="s">
        <v>2155</v>
      </c>
      <c r="AU55" s="630" t="s">
        <v>438</v>
      </c>
      <c r="AV55" s="631"/>
      <c r="AW55" s="630" t="s">
        <v>2031</v>
      </c>
    </row>
    <row r="56" spans="2:49" s="561" customFormat="1" ht="12" thickTop="1" x14ac:dyDescent="0.2">
      <c r="B56" s="555"/>
      <c r="C56" s="555"/>
      <c r="D56" s="555"/>
      <c r="E56" s="555"/>
      <c r="F56" s="555"/>
      <c r="G56" s="555"/>
      <c r="H56" s="555"/>
      <c r="I56" s="555"/>
      <c r="J56" s="555"/>
      <c r="K56" s="555"/>
      <c r="L56" s="555"/>
      <c r="M56" s="555"/>
      <c r="N56" s="555"/>
      <c r="O56" s="555"/>
      <c r="P56" s="555"/>
      <c r="Q56" s="555"/>
      <c r="R56" s="555"/>
      <c r="S56" s="555"/>
      <c r="T56" s="532"/>
      <c r="U56" s="532"/>
      <c r="V56" s="532"/>
      <c r="W56" s="532"/>
      <c r="X56" s="532"/>
      <c r="Y56" s="629"/>
      <c r="Z56" s="532"/>
      <c r="AA56" s="532"/>
      <c r="AB56" s="532"/>
      <c r="AC56" s="532"/>
      <c r="AD56" s="532"/>
      <c r="AE56" s="532"/>
      <c r="AF56" s="532"/>
      <c r="AG56" s="532"/>
      <c r="AH56" s="532"/>
      <c r="AI56" s="532"/>
      <c r="AJ56" s="629"/>
      <c r="AK56" s="629"/>
      <c r="AL56" s="629"/>
      <c r="AM56" s="532"/>
      <c r="AN56" s="532"/>
      <c r="AO56" s="532"/>
      <c r="AP56" s="629"/>
      <c r="AQ56" s="532"/>
      <c r="AS56" s="532"/>
      <c r="AT56" s="532"/>
      <c r="AU56" s="532"/>
      <c r="AV56" s="532"/>
      <c r="AW56" s="532"/>
    </row>
    <row r="57" spans="2:49" s="561" customFormat="1" x14ac:dyDescent="0.2">
      <c r="B57" s="574" t="s">
        <v>2134</v>
      </c>
      <c r="C57" s="627">
        <v>30</v>
      </c>
      <c r="D57" s="627">
        <v>120</v>
      </c>
      <c r="E57" s="627">
        <v>50</v>
      </c>
      <c r="F57" s="627" t="s">
        <v>431</v>
      </c>
      <c r="G57" s="627" t="s">
        <v>431</v>
      </c>
      <c r="H57" s="627" t="s">
        <v>431</v>
      </c>
      <c r="I57" s="627" t="s">
        <v>431</v>
      </c>
      <c r="J57" s="627">
        <v>199.2</v>
      </c>
      <c r="K57" s="627">
        <v>21.7</v>
      </c>
      <c r="L57" s="627">
        <v>758.6</v>
      </c>
      <c r="M57" s="627">
        <v>1193.0999999999999</v>
      </c>
      <c r="N57" s="628">
        <v>2172.6</v>
      </c>
      <c r="O57" s="627" t="s">
        <v>431</v>
      </c>
      <c r="P57" s="627">
        <v>2.9</v>
      </c>
      <c r="Q57" s="627" t="s">
        <v>431</v>
      </c>
      <c r="R57" s="627">
        <v>402.2</v>
      </c>
      <c r="S57" s="628">
        <v>2777.7</v>
      </c>
      <c r="T57" s="627">
        <v>137</v>
      </c>
      <c r="U57" s="627" t="s">
        <v>431</v>
      </c>
      <c r="V57" s="627" t="s">
        <v>431</v>
      </c>
      <c r="W57" s="627" t="s">
        <v>431</v>
      </c>
      <c r="X57" s="627" t="s">
        <v>431</v>
      </c>
      <c r="Y57" s="628">
        <v>603.4</v>
      </c>
      <c r="Z57" s="627">
        <v>50.4</v>
      </c>
      <c r="AA57" s="627">
        <v>19.2</v>
      </c>
      <c r="AB57" s="627" t="s">
        <v>431</v>
      </c>
      <c r="AC57" s="627">
        <v>7</v>
      </c>
      <c r="AD57" s="627">
        <v>122</v>
      </c>
      <c r="AE57" s="627" t="s">
        <v>431</v>
      </c>
      <c r="AF57" s="627" t="s">
        <v>431</v>
      </c>
      <c r="AG57" s="627" t="s">
        <v>431</v>
      </c>
      <c r="AH57" s="627" t="s">
        <v>431</v>
      </c>
      <c r="AI57" s="627" t="s">
        <v>431</v>
      </c>
      <c r="AJ57" s="628" t="s">
        <v>431</v>
      </c>
      <c r="AK57" s="628"/>
      <c r="AL57" s="627" t="s">
        <v>431</v>
      </c>
      <c r="AM57" s="627" t="s">
        <v>431</v>
      </c>
      <c r="AN57" s="627" t="s">
        <v>431</v>
      </c>
      <c r="AO57" s="627" t="s">
        <v>431</v>
      </c>
      <c r="AP57" s="628" t="s">
        <v>431</v>
      </c>
      <c r="AQ57" s="627">
        <v>1222.9000000000001</v>
      </c>
      <c r="AR57" s="627" t="s">
        <v>431</v>
      </c>
      <c r="AS57" s="627" t="s">
        <v>431</v>
      </c>
      <c r="AT57" s="627" t="s">
        <v>431</v>
      </c>
      <c r="AU57" s="627" t="s">
        <v>431</v>
      </c>
      <c r="AV57" s="628">
        <v>349.3</v>
      </c>
      <c r="AW57" s="627">
        <v>266.5</v>
      </c>
    </row>
    <row r="58" spans="2:49" s="561" customFormat="1" x14ac:dyDescent="0.2">
      <c r="B58" s="574" t="s">
        <v>2058</v>
      </c>
      <c r="C58" s="627">
        <v>30</v>
      </c>
      <c r="D58" s="627">
        <v>147.5</v>
      </c>
      <c r="E58" s="627">
        <v>75</v>
      </c>
      <c r="F58" s="627" t="s">
        <v>431</v>
      </c>
      <c r="G58" s="627" t="s">
        <v>431</v>
      </c>
      <c r="H58" s="627" t="s">
        <v>431</v>
      </c>
      <c r="I58" s="627" t="s">
        <v>431</v>
      </c>
      <c r="J58" s="627">
        <v>76.900000000000006</v>
      </c>
      <c r="K58" s="627">
        <v>2.5</v>
      </c>
      <c r="L58" s="627">
        <v>790.1</v>
      </c>
      <c r="M58" s="627">
        <v>1479.7</v>
      </c>
      <c r="N58" s="628">
        <v>2349.1999999999998</v>
      </c>
      <c r="O58" s="627" t="s">
        <v>431</v>
      </c>
      <c r="P58" s="627">
        <v>8.9</v>
      </c>
      <c r="Q58" s="627" t="s">
        <v>431</v>
      </c>
      <c r="R58" s="627">
        <v>429.3</v>
      </c>
      <c r="S58" s="628">
        <v>3039.9</v>
      </c>
      <c r="T58" s="627">
        <v>28.9</v>
      </c>
      <c r="U58" s="627" t="s">
        <v>431</v>
      </c>
      <c r="V58" s="627" t="s">
        <v>431</v>
      </c>
      <c r="W58" s="627" t="s">
        <v>431</v>
      </c>
      <c r="X58" s="627" t="s">
        <v>431</v>
      </c>
      <c r="Y58" s="628">
        <v>584.9</v>
      </c>
      <c r="Z58" s="627">
        <v>25.2</v>
      </c>
      <c r="AA58" s="627">
        <v>41.9</v>
      </c>
      <c r="AB58" s="627" t="s">
        <v>431</v>
      </c>
      <c r="AC58" s="627">
        <v>179.5</v>
      </c>
      <c r="AD58" s="627">
        <v>179.7</v>
      </c>
      <c r="AE58" s="627" t="s">
        <v>431</v>
      </c>
      <c r="AF58" s="627" t="s">
        <v>431</v>
      </c>
      <c r="AG58" s="627" t="s">
        <v>431</v>
      </c>
      <c r="AH58" s="627" t="s">
        <v>431</v>
      </c>
      <c r="AI58" s="627" t="s">
        <v>431</v>
      </c>
      <c r="AJ58" s="628" t="s">
        <v>431</v>
      </c>
      <c r="AK58" s="628"/>
      <c r="AL58" s="627" t="s">
        <v>431</v>
      </c>
      <c r="AM58" s="627" t="s">
        <v>431</v>
      </c>
      <c r="AN58" s="627" t="s">
        <v>431</v>
      </c>
      <c r="AO58" s="627" t="s">
        <v>431</v>
      </c>
      <c r="AP58" s="628" t="s">
        <v>431</v>
      </c>
      <c r="AQ58" s="627">
        <v>1328.5</v>
      </c>
      <c r="AR58" s="627" t="s">
        <v>431</v>
      </c>
      <c r="AS58" s="627" t="s">
        <v>431</v>
      </c>
      <c r="AT58" s="627" t="s">
        <v>431</v>
      </c>
      <c r="AU58" s="627" t="s">
        <v>431</v>
      </c>
      <c r="AV58" s="628">
        <v>382.7</v>
      </c>
      <c r="AW58" s="627">
        <v>288.60000000000002</v>
      </c>
    </row>
    <row r="59" spans="2:49" s="561" customFormat="1" x14ac:dyDescent="0.2">
      <c r="B59" s="574" t="s">
        <v>2133</v>
      </c>
      <c r="C59" s="627">
        <v>30</v>
      </c>
      <c r="D59" s="627">
        <v>147.5</v>
      </c>
      <c r="E59" s="627">
        <v>75</v>
      </c>
      <c r="F59" s="627">
        <v>30</v>
      </c>
      <c r="G59" s="627" t="s">
        <v>431</v>
      </c>
      <c r="H59" s="627" t="s">
        <v>431</v>
      </c>
      <c r="I59" s="627" t="s">
        <v>431</v>
      </c>
      <c r="J59" s="627">
        <v>70</v>
      </c>
      <c r="K59" s="627" t="s">
        <v>436</v>
      </c>
      <c r="L59" s="627">
        <v>687</v>
      </c>
      <c r="M59" s="627">
        <v>1480.7</v>
      </c>
      <c r="N59" s="628">
        <v>2237.1999999999998</v>
      </c>
      <c r="O59" s="627" t="s">
        <v>431</v>
      </c>
      <c r="P59" s="627">
        <v>2.1</v>
      </c>
      <c r="Q59" s="627" t="s">
        <v>431</v>
      </c>
      <c r="R59" s="627">
        <v>419.6</v>
      </c>
      <c r="S59" s="628">
        <v>2941.9</v>
      </c>
      <c r="T59" s="627">
        <v>125.6</v>
      </c>
      <c r="U59" s="627" t="s">
        <v>431</v>
      </c>
      <c r="V59" s="627" t="s">
        <v>431</v>
      </c>
      <c r="W59" s="627" t="s">
        <v>431</v>
      </c>
      <c r="X59" s="627" t="s">
        <v>431</v>
      </c>
      <c r="Y59" s="628">
        <v>809.9</v>
      </c>
      <c r="Z59" s="627">
        <v>65.400000000000006</v>
      </c>
      <c r="AA59" s="627">
        <v>67.900000000000006</v>
      </c>
      <c r="AB59" s="627" t="s">
        <v>431</v>
      </c>
      <c r="AC59" s="627">
        <v>98.9</v>
      </c>
      <c r="AD59" s="627">
        <v>181.8</v>
      </c>
      <c r="AE59" s="627" t="s">
        <v>431</v>
      </c>
      <c r="AF59" s="627" t="s">
        <v>431</v>
      </c>
      <c r="AG59" s="627" t="s">
        <v>431</v>
      </c>
      <c r="AH59" s="627" t="s">
        <v>431</v>
      </c>
      <c r="AI59" s="627" t="s">
        <v>431</v>
      </c>
      <c r="AJ59" s="628" t="s">
        <v>431</v>
      </c>
      <c r="AK59" s="628"/>
      <c r="AL59" s="627" t="s">
        <v>431</v>
      </c>
      <c r="AM59" s="627" t="s">
        <v>431</v>
      </c>
      <c r="AN59" s="627" t="s">
        <v>431</v>
      </c>
      <c r="AO59" s="627" t="s">
        <v>431</v>
      </c>
      <c r="AP59" s="628" t="s">
        <v>431</v>
      </c>
      <c r="AQ59" s="627">
        <v>567.5</v>
      </c>
      <c r="AR59" s="627" t="s">
        <v>431</v>
      </c>
      <c r="AS59" s="627" t="s">
        <v>431</v>
      </c>
      <c r="AT59" s="627" t="s">
        <v>431</v>
      </c>
      <c r="AU59" s="627" t="s">
        <v>431</v>
      </c>
      <c r="AV59" s="628">
        <v>706.6</v>
      </c>
      <c r="AW59" s="627">
        <v>318.10000000000002</v>
      </c>
    </row>
    <row r="60" spans="2:49" s="561" customFormat="1" x14ac:dyDescent="0.2">
      <c r="B60" s="574" t="s">
        <v>2058</v>
      </c>
      <c r="C60" s="627">
        <v>30</v>
      </c>
      <c r="D60" s="627">
        <v>147.5</v>
      </c>
      <c r="E60" s="627">
        <v>100</v>
      </c>
      <c r="F60" s="627">
        <v>50</v>
      </c>
      <c r="G60" s="627" t="s">
        <v>431</v>
      </c>
      <c r="H60" s="627" t="s">
        <v>431</v>
      </c>
      <c r="I60" s="627" t="s">
        <v>431</v>
      </c>
      <c r="J60" s="627">
        <v>39.799999999999997</v>
      </c>
      <c r="K60" s="627">
        <v>5</v>
      </c>
      <c r="L60" s="627">
        <v>740.8</v>
      </c>
      <c r="M60" s="627">
        <v>1550.1</v>
      </c>
      <c r="N60" s="628">
        <v>2335.8000000000002</v>
      </c>
      <c r="O60" s="627" t="s">
        <v>431</v>
      </c>
      <c r="P60" s="627">
        <v>2.6</v>
      </c>
      <c r="Q60" s="627" t="s">
        <v>431</v>
      </c>
      <c r="R60" s="627">
        <v>247.5</v>
      </c>
      <c r="S60" s="628">
        <v>2913.4</v>
      </c>
      <c r="T60" s="627">
        <v>47.1</v>
      </c>
      <c r="U60" s="627" t="s">
        <v>431</v>
      </c>
      <c r="V60" s="627" t="s">
        <v>431</v>
      </c>
      <c r="W60" s="627" t="s">
        <v>431</v>
      </c>
      <c r="X60" s="627" t="s">
        <v>431</v>
      </c>
      <c r="Y60" s="628">
        <v>744.1</v>
      </c>
      <c r="Z60" s="627">
        <v>83.5</v>
      </c>
      <c r="AA60" s="627">
        <v>228.8</v>
      </c>
      <c r="AB60" s="627" t="s">
        <v>431</v>
      </c>
      <c r="AC60" s="627">
        <v>12.3</v>
      </c>
      <c r="AD60" s="627">
        <v>148.69999999999999</v>
      </c>
      <c r="AE60" s="627" t="s">
        <v>431</v>
      </c>
      <c r="AF60" s="627" t="s">
        <v>431</v>
      </c>
      <c r="AG60" s="627" t="s">
        <v>431</v>
      </c>
      <c r="AH60" s="627" t="s">
        <v>431</v>
      </c>
      <c r="AI60" s="627" t="s">
        <v>431</v>
      </c>
      <c r="AJ60" s="628" t="s">
        <v>431</v>
      </c>
      <c r="AK60" s="628"/>
      <c r="AL60" s="627" t="s">
        <v>431</v>
      </c>
      <c r="AM60" s="627" t="s">
        <v>431</v>
      </c>
      <c r="AN60" s="627" t="s">
        <v>431</v>
      </c>
      <c r="AO60" s="627" t="s">
        <v>431</v>
      </c>
      <c r="AP60" s="628" t="s">
        <v>431</v>
      </c>
      <c r="AQ60" s="627">
        <v>861.8</v>
      </c>
      <c r="AR60" s="627" t="s">
        <v>431</v>
      </c>
      <c r="AS60" s="627" t="s">
        <v>431</v>
      </c>
      <c r="AT60" s="627" t="s">
        <v>431</v>
      </c>
      <c r="AU60" s="627" t="s">
        <v>431</v>
      </c>
      <c r="AV60" s="628">
        <v>496.5</v>
      </c>
      <c r="AW60" s="627">
        <v>290.60000000000002</v>
      </c>
    </row>
    <row r="61" spans="2:49" s="561" customFormat="1" x14ac:dyDescent="0.2">
      <c r="B61" s="574" t="s">
        <v>2132</v>
      </c>
      <c r="C61" s="627">
        <v>30</v>
      </c>
      <c r="D61" s="627">
        <v>147.5</v>
      </c>
      <c r="E61" s="627">
        <v>100</v>
      </c>
      <c r="F61" s="627">
        <v>50</v>
      </c>
      <c r="G61" s="627" t="s">
        <v>431</v>
      </c>
      <c r="H61" s="627" t="s">
        <v>431</v>
      </c>
      <c r="I61" s="627" t="s">
        <v>431</v>
      </c>
      <c r="J61" s="627">
        <v>272.7</v>
      </c>
      <c r="K61" s="627" t="s">
        <v>436</v>
      </c>
      <c r="L61" s="627">
        <v>758.1</v>
      </c>
      <c r="M61" s="627">
        <v>1430.1</v>
      </c>
      <c r="N61" s="628">
        <v>2460.9</v>
      </c>
      <c r="O61" s="627" t="s">
        <v>431</v>
      </c>
      <c r="P61" s="627">
        <v>1.7</v>
      </c>
      <c r="Q61" s="627" t="s">
        <v>431</v>
      </c>
      <c r="R61" s="627">
        <v>388.6</v>
      </c>
      <c r="S61" s="628">
        <v>3178.7</v>
      </c>
      <c r="T61" s="627">
        <v>135.30000000000001</v>
      </c>
      <c r="U61" s="627" t="s">
        <v>431</v>
      </c>
      <c r="V61" s="627" t="s">
        <v>431</v>
      </c>
      <c r="W61" s="627" t="s">
        <v>431</v>
      </c>
      <c r="X61" s="627" t="s">
        <v>431</v>
      </c>
      <c r="Y61" s="628">
        <v>623.5</v>
      </c>
      <c r="Z61" s="627">
        <v>42.3</v>
      </c>
      <c r="AA61" s="627">
        <v>287.7</v>
      </c>
      <c r="AB61" s="627" t="s">
        <v>431</v>
      </c>
      <c r="AC61" s="627">
        <v>485.5</v>
      </c>
      <c r="AD61" s="627">
        <v>181.8</v>
      </c>
      <c r="AE61" s="627" t="s">
        <v>431</v>
      </c>
      <c r="AF61" s="627" t="s">
        <v>431</v>
      </c>
      <c r="AG61" s="627" t="s">
        <v>431</v>
      </c>
      <c r="AH61" s="627" t="s">
        <v>431</v>
      </c>
      <c r="AI61" s="627" t="s">
        <v>431</v>
      </c>
      <c r="AJ61" s="628" t="s">
        <v>431</v>
      </c>
      <c r="AK61" s="628"/>
      <c r="AL61" s="627" t="s">
        <v>431</v>
      </c>
      <c r="AM61" s="627" t="s">
        <v>431</v>
      </c>
      <c r="AN61" s="627" t="s">
        <v>431</v>
      </c>
      <c r="AO61" s="627" t="s">
        <v>431</v>
      </c>
      <c r="AP61" s="628" t="s">
        <v>431</v>
      </c>
      <c r="AQ61" s="627">
        <v>466.8</v>
      </c>
      <c r="AR61" s="627" t="s">
        <v>431</v>
      </c>
      <c r="AS61" s="627" t="s">
        <v>431</v>
      </c>
      <c r="AT61" s="627" t="s">
        <v>431</v>
      </c>
      <c r="AU61" s="627" t="s">
        <v>431</v>
      </c>
      <c r="AV61" s="628">
        <v>621.9</v>
      </c>
      <c r="AW61" s="627">
        <v>333.9</v>
      </c>
    </row>
    <row r="62" spans="2:49" s="561" customFormat="1" x14ac:dyDescent="0.2">
      <c r="B62" s="574" t="s">
        <v>2058</v>
      </c>
      <c r="C62" s="627">
        <v>30</v>
      </c>
      <c r="D62" s="627">
        <v>147.5</v>
      </c>
      <c r="E62" s="627">
        <v>125</v>
      </c>
      <c r="F62" s="627">
        <v>70</v>
      </c>
      <c r="G62" s="627" t="s">
        <v>431</v>
      </c>
      <c r="H62" s="627" t="s">
        <v>431</v>
      </c>
      <c r="I62" s="627" t="s">
        <v>431</v>
      </c>
      <c r="J62" s="627">
        <v>216.3</v>
      </c>
      <c r="K62" s="627">
        <v>794.3</v>
      </c>
      <c r="L62" s="627">
        <v>801.6</v>
      </c>
      <c r="M62" s="627">
        <v>1433.5</v>
      </c>
      <c r="N62" s="628">
        <v>3245.6</v>
      </c>
      <c r="O62" s="627" t="s">
        <v>431</v>
      </c>
      <c r="P62" s="627">
        <v>6.7</v>
      </c>
      <c r="Q62" s="627" t="s">
        <v>431</v>
      </c>
      <c r="R62" s="627">
        <v>306.3</v>
      </c>
      <c r="S62" s="628">
        <v>3931.1</v>
      </c>
      <c r="T62" s="627">
        <v>177.6</v>
      </c>
      <c r="U62" s="627" t="s">
        <v>431</v>
      </c>
      <c r="V62" s="627" t="s">
        <v>431</v>
      </c>
      <c r="W62" s="627" t="s">
        <v>431</v>
      </c>
      <c r="X62" s="627" t="s">
        <v>431</v>
      </c>
      <c r="Y62" s="628">
        <v>995.5</v>
      </c>
      <c r="Z62" s="627">
        <v>8</v>
      </c>
      <c r="AA62" s="627">
        <v>355.7</v>
      </c>
      <c r="AB62" s="627" t="s">
        <v>431</v>
      </c>
      <c r="AC62" s="627" t="s">
        <v>431</v>
      </c>
      <c r="AD62" s="627">
        <v>3.5</v>
      </c>
      <c r="AE62" s="627" t="s">
        <v>431</v>
      </c>
      <c r="AF62" s="627" t="s">
        <v>431</v>
      </c>
      <c r="AG62" s="627" t="s">
        <v>431</v>
      </c>
      <c r="AH62" s="627" t="s">
        <v>431</v>
      </c>
      <c r="AI62" s="627" t="s">
        <v>431</v>
      </c>
      <c r="AJ62" s="628" t="s">
        <v>431</v>
      </c>
      <c r="AK62" s="628"/>
      <c r="AL62" s="627" t="s">
        <v>431</v>
      </c>
      <c r="AM62" s="627" t="s">
        <v>431</v>
      </c>
      <c r="AN62" s="627" t="s">
        <v>431</v>
      </c>
      <c r="AO62" s="627" t="s">
        <v>431</v>
      </c>
      <c r="AP62" s="628" t="s">
        <v>431</v>
      </c>
      <c r="AQ62" s="627">
        <v>715.2</v>
      </c>
      <c r="AR62" s="627" t="s">
        <v>431</v>
      </c>
      <c r="AS62" s="627" t="s">
        <v>431</v>
      </c>
      <c r="AT62" s="627" t="s">
        <v>431</v>
      </c>
      <c r="AU62" s="627" t="s">
        <v>431</v>
      </c>
      <c r="AV62" s="628">
        <v>1361.2</v>
      </c>
      <c r="AW62" s="627">
        <v>314.5</v>
      </c>
    </row>
    <row r="63" spans="2:49" s="561" customFormat="1" x14ac:dyDescent="0.2">
      <c r="B63" s="574" t="s">
        <v>2131</v>
      </c>
      <c r="C63" s="627">
        <v>30</v>
      </c>
      <c r="D63" s="627">
        <v>147.5</v>
      </c>
      <c r="E63" s="627">
        <v>125</v>
      </c>
      <c r="F63" s="627">
        <v>70</v>
      </c>
      <c r="G63" s="627" t="s">
        <v>431</v>
      </c>
      <c r="H63" s="627" t="s">
        <v>431</v>
      </c>
      <c r="I63" s="627" t="s">
        <v>431</v>
      </c>
      <c r="J63" s="627">
        <v>386.4</v>
      </c>
      <c r="K63" s="627">
        <v>199.8</v>
      </c>
      <c r="L63" s="627">
        <v>865.5</v>
      </c>
      <c r="M63" s="627">
        <v>1390.8</v>
      </c>
      <c r="N63" s="628">
        <v>2842.7</v>
      </c>
      <c r="O63" s="627">
        <v>150.4</v>
      </c>
      <c r="P63" s="627">
        <v>5.3</v>
      </c>
      <c r="Q63" s="627" t="s">
        <v>431</v>
      </c>
      <c r="R63" s="627">
        <v>456.3</v>
      </c>
      <c r="S63" s="628">
        <v>3827.2</v>
      </c>
      <c r="T63" s="627">
        <v>198.2</v>
      </c>
      <c r="U63" s="627" t="s">
        <v>431</v>
      </c>
      <c r="V63" s="627" t="s">
        <v>431</v>
      </c>
      <c r="W63" s="627" t="s">
        <v>431</v>
      </c>
      <c r="X63" s="627" t="s">
        <v>431</v>
      </c>
      <c r="Y63" s="628">
        <v>609.1</v>
      </c>
      <c r="Z63" s="627">
        <v>12</v>
      </c>
      <c r="AA63" s="627">
        <v>301.7</v>
      </c>
      <c r="AB63" s="627" t="s">
        <v>431</v>
      </c>
      <c r="AC63" s="627" t="s">
        <v>431</v>
      </c>
      <c r="AD63" s="627" t="s">
        <v>431</v>
      </c>
      <c r="AE63" s="627" t="s">
        <v>431</v>
      </c>
      <c r="AF63" s="627" t="s">
        <v>431</v>
      </c>
      <c r="AG63" s="627" t="s">
        <v>431</v>
      </c>
      <c r="AH63" s="627" t="s">
        <v>431</v>
      </c>
      <c r="AI63" s="627" t="s">
        <v>431</v>
      </c>
      <c r="AJ63" s="628" t="s">
        <v>431</v>
      </c>
      <c r="AK63" s="628"/>
      <c r="AL63" s="627" t="s">
        <v>431</v>
      </c>
      <c r="AM63" s="627" t="s">
        <v>431</v>
      </c>
      <c r="AN63" s="627" t="s">
        <v>431</v>
      </c>
      <c r="AO63" s="627" t="s">
        <v>431</v>
      </c>
      <c r="AP63" s="628" t="s">
        <v>431</v>
      </c>
      <c r="AQ63" s="627">
        <v>718.9</v>
      </c>
      <c r="AR63" s="627" t="s">
        <v>431</v>
      </c>
      <c r="AS63" s="627" t="s">
        <v>431</v>
      </c>
      <c r="AT63" s="627" t="s">
        <v>431</v>
      </c>
      <c r="AU63" s="627" t="s">
        <v>431</v>
      </c>
      <c r="AV63" s="628">
        <v>1632.9</v>
      </c>
      <c r="AW63" s="627">
        <v>354.4</v>
      </c>
    </row>
    <row r="64" spans="2:49" s="561" customFormat="1" x14ac:dyDescent="0.2">
      <c r="B64" s="574" t="s">
        <v>2058</v>
      </c>
      <c r="C64" s="627">
        <v>30</v>
      </c>
      <c r="D64" s="627">
        <v>147.5</v>
      </c>
      <c r="E64" s="627">
        <v>150</v>
      </c>
      <c r="F64" s="627">
        <v>90</v>
      </c>
      <c r="G64" s="627" t="s">
        <v>431</v>
      </c>
      <c r="H64" s="627" t="s">
        <v>431</v>
      </c>
      <c r="I64" s="627" t="s">
        <v>431</v>
      </c>
      <c r="J64" s="627">
        <v>82.9</v>
      </c>
      <c r="K64" s="627">
        <v>402.3</v>
      </c>
      <c r="L64" s="627">
        <v>896.7</v>
      </c>
      <c r="M64" s="627">
        <v>1400.1</v>
      </c>
      <c r="N64" s="628">
        <v>2782</v>
      </c>
      <c r="O64" s="627">
        <v>150.4</v>
      </c>
      <c r="P64" s="627">
        <v>22.4</v>
      </c>
      <c r="Q64" s="627" t="s">
        <v>431</v>
      </c>
      <c r="R64" s="627">
        <v>260.8</v>
      </c>
      <c r="S64" s="628">
        <v>3633.1</v>
      </c>
      <c r="T64" s="627">
        <v>143.6</v>
      </c>
      <c r="U64" s="627" t="s">
        <v>431</v>
      </c>
      <c r="V64" s="627" t="s">
        <v>431</v>
      </c>
      <c r="W64" s="627" t="s">
        <v>431</v>
      </c>
      <c r="X64" s="627" t="s">
        <v>431</v>
      </c>
      <c r="Y64" s="628">
        <v>916.2</v>
      </c>
      <c r="Z64" s="627">
        <v>37.299999999999997</v>
      </c>
      <c r="AA64" s="627">
        <v>38.799999999999997</v>
      </c>
      <c r="AB64" s="627" t="s">
        <v>431</v>
      </c>
      <c r="AC64" s="627" t="s">
        <v>431</v>
      </c>
      <c r="AD64" s="627">
        <v>59</v>
      </c>
      <c r="AE64" s="627" t="s">
        <v>431</v>
      </c>
      <c r="AF64" s="627" t="s">
        <v>431</v>
      </c>
      <c r="AG64" s="627" t="s">
        <v>431</v>
      </c>
      <c r="AH64" s="627" t="s">
        <v>431</v>
      </c>
      <c r="AI64" s="627" t="s">
        <v>431</v>
      </c>
      <c r="AJ64" s="628" t="s">
        <v>431</v>
      </c>
      <c r="AK64" s="628"/>
      <c r="AL64" s="627" t="s">
        <v>431</v>
      </c>
      <c r="AM64" s="627" t="s">
        <v>431</v>
      </c>
      <c r="AN64" s="627" t="s">
        <v>431</v>
      </c>
      <c r="AO64" s="627" t="s">
        <v>431</v>
      </c>
      <c r="AP64" s="628" t="s">
        <v>431</v>
      </c>
      <c r="AQ64" s="627">
        <v>1046.5999999999999</v>
      </c>
      <c r="AR64" s="627" t="s">
        <v>431</v>
      </c>
      <c r="AS64" s="627" t="s">
        <v>431</v>
      </c>
      <c r="AT64" s="627" t="s">
        <v>431</v>
      </c>
      <c r="AU64" s="627" t="s">
        <v>431</v>
      </c>
      <c r="AV64" s="628">
        <v>1049.7</v>
      </c>
      <c r="AW64" s="627">
        <v>341.8</v>
      </c>
    </row>
    <row r="65" spans="2:49" s="561" customFormat="1" x14ac:dyDescent="0.2">
      <c r="B65" s="574" t="s">
        <v>2130</v>
      </c>
      <c r="C65" s="627">
        <v>30</v>
      </c>
      <c r="D65" s="627">
        <v>147.5</v>
      </c>
      <c r="E65" s="627">
        <v>150</v>
      </c>
      <c r="F65" s="627">
        <v>90</v>
      </c>
      <c r="G65" s="627" t="s">
        <v>431</v>
      </c>
      <c r="H65" s="627" t="s">
        <v>431</v>
      </c>
      <c r="I65" s="627" t="s">
        <v>431</v>
      </c>
      <c r="J65" s="627">
        <v>187.1</v>
      </c>
      <c r="K65" s="627">
        <v>94.3</v>
      </c>
      <c r="L65" s="627">
        <v>831.9</v>
      </c>
      <c r="M65" s="627">
        <v>1458.5</v>
      </c>
      <c r="N65" s="628">
        <v>2571.8000000000002</v>
      </c>
      <c r="O65" s="627">
        <v>270.10000000000002</v>
      </c>
      <c r="P65" s="627">
        <v>3.6</v>
      </c>
      <c r="Q65" s="627" t="s">
        <v>431</v>
      </c>
      <c r="R65" s="627">
        <v>405.8</v>
      </c>
      <c r="S65" s="628">
        <v>3668.8</v>
      </c>
      <c r="T65" s="627">
        <v>99.5</v>
      </c>
      <c r="U65" s="627" t="s">
        <v>431</v>
      </c>
      <c r="V65" s="627" t="s">
        <v>431</v>
      </c>
      <c r="W65" s="627" t="s">
        <v>431</v>
      </c>
      <c r="X65" s="627" t="s">
        <v>431</v>
      </c>
      <c r="Y65" s="628">
        <v>566.6</v>
      </c>
      <c r="Z65" s="627">
        <v>84.4</v>
      </c>
      <c r="AA65" s="627">
        <v>59.5</v>
      </c>
      <c r="AB65" s="627" t="s">
        <v>431</v>
      </c>
      <c r="AC65" s="627">
        <v>16.899999999999999</v>
      </c>
      <c r="AD65" s="627">
        <v>66.8</v>
      </c>
      <c r="AE65" s="627" t="s">
        <v>431</v>
      </c>
      <c r="AF65" s="627" t="s">
        <v>431</v>
      </c>
      <c r="AG65" s="627" t="s">
        <v>431</v>
      </c>
      <c r="AH65" s="627" t="s">
        <v>431</v>
      </c>
      <c r="AI65" s="627" t="s">
        <v>431</v>
      </c>
      <c r="AJ65" s="628" t="s">
        <v>431</v>
      </c>
      <c r="AK65" s="628"/>
      <c r="AL65" s="627" t="s">
        <v>431</v>
      </c>
      <c r="AM65" s="627" t="s">
        <v>431</v>
      </c>
      <c r="AN65" s="627" t="s">
        <v>431</v>
      </c>
      <c r="AO65" s="627" t="s">
        <v>431</v>
      </c>
      <c r="AP65" s="628" t="s">
        <v>431</v>
      </c>
      <c r="AQ65" s="627">
        <v>2082.9</v>
      </c>
      <c r="AR65" s="627" t="s">
        <v>431</v>
      </c>
      <c r="AS65" s="627" t="s">
        <v>431</v>
      </c>
      <c r="AT65" s="627" t="s">
        <v>431</v>
      </c>
      <c r="AU65" s="627" t="s">
        <v>431</v>
      </c>
      <c r="AV65" s="628">
        <v>238</v>
      </c>
      <c r="AW65" s="627">
        <v>454.2</v>
      </c>
    </row>
    <row r="66" spans="2:49" s="561" customFormat="1" x14ac:dyDescent="0.2">
      <c r="B66" s="574" t="s">
        <v>2058</v>
      </c>
      <c r="C66" s="627">
        <v>30</v>
      </c>
      <c r="D66" s="627">
        <v>147.5</v>
      </c>
      <c r="E66" s="627">
        <v>175</v>
      </c>
      <c r="F66" s="627">
        <v>110</v>
      </c>
      <c r="G66" s="627">
        <v>20</v>
      </c>
      <c r="H66" s="627" t="s">
        <v>431</v>
      </c>
      <c r="I66" s="627" t="s">
        <v>431</v>
      </c>
      <c r="J66" s="627">
        <v>428.3</v>
      </c>
      <c r="K66" s="627">
        <v>63.3</v>
      </c>
      <c r="L66" s="627">
        <v>1102.8</v>
      </c>
      <c r="M66" s="627">
        <v>2049.4</v>
      </c>
      <c r="N66" s="628">
        <v>3643.8</v>
      </c>
      <c r="O66" s="627">
        <v>270.10000000000002</v>
      </c>
      <c r="P66" s="627">
        <v>9.9</v>
      </c>
      <c r="Q66" s="627" t="s">
        <v>431</v>
      </c>
      <c r="R66" s="627">
        <v>242.1</v>
      </c>
      <c r="S66" s="628">
        <v>4648.5</v>
      </c>
      <c r="T66" s="627">
        <v>62.5</v>
      </c>
      <c r="U66" s="627" t="s">
        <v>431</v>
      </c>
      <c r="V66" s="627" t="s">
        <v>431</v>
      </c>
      <c r="W66" s="627" t="s">
        <v>431</v>
      </c>
      <c r="X66" s="627" t="s">
        <v>431</v>
      </c>
      <c r="Y66" s="628">
        <v>397.5</v>
      </c>
      <c r="Z66" s="627">
        <v>327</v>
      </c>
      <c r="AA66" s="627">
        <v>112.1</v>
      </c>
      <c r="AB66" s="627" t="s">
        <v>431</v>
      </c>
      <c r="AC66" s="627">
        <v>225.4</v>
      </c>
      <c r="AD66" s="627">
        <v>96.6</v>
      </c>
      <c r="AE66" s="627" t="s">
        <v>431</v>
      </c>
      <c r="AF66" s="627" t="s">
        <v>431</v>
      </c>
      <c r="AG66" s="627" t="s">
        <v>431</v>
      </c>
      <c r="AH66" s="627" t="s">
        <v>431</v>
      </c>
      <c r="AI66" s="627" t="s">
        <v>431</v>
      </c>
      <c r="AJ66" s="628" t="s">
        <v>431</v>
      </c>
      <c r="AK66" s="628"/>
      <c r="AL66" s="627" t="s">
        <v>431</v>
      </c>
      <c r="AM66" s="627" t="s">
        <v>431</v>
      </c>
      <c r="AN66" s="627" t="s">
        <v>431</v>
      </c>
      <c r="AO66" s="627" t="s">
        <v>431</v>
      </c>
      <c r="AP66" s="628" t="s">
        <v>431</v>
      </c>
      <c r="AQ66" s="627">
        <v>833</v>
      </c>
      <c r="AR66" s="627" t="s">
        <v>431</v>
      </c>
      <c r="AS66" s="627" t="s">
        <v>431</v>
      </c>
      <c r="AT66" s="627" t="s">
        <v>431</v>
      </c>
      <c r="AU66" s="627" t="s">
        <v>431</v>
      </c>
      <c r="AV66" s="628">
        <v>1846.9</v>
      </c>
      <c r="AW66" s="627">
        <v>747.5</v>
      </c>
    </row>
    <row r="67" spans="2:49" s="561" customFormat="1" x14ac:dyDescent="0.2">
      <c r="B67" s="574" t="s">
        <v>2129</v>
      </c>
      <c r="C67" s="627">
        <v>30</v>
      </c>
      <c r="D67" s="627">
        <v>147.5</v>
      </c>
      <c r="E67" s="627">
        <v>175</v>
      </c>
      <c r="F67" s="627">
        <v>110</v>
      </c>
      <c r="G67" s="627">
        <v>20</v>
      </c>
      <c r="H67" s="627" t="s">
        <v>431</v>
      </c>
      <c r="I67" s="627" t="s">
        <v>431</v>
      </c>
      <c r="J67" s="627">
        <v>543.9</v>
      </c>
      <c r="K67" s="627">
        <v>92.9</v>
      </c>
      <c r="L67" s="627">
        <v>1333.7</v>
      </c>
      <c r="M67" s="627">
        <v>3128.1</v>
      </c>
      <c r="N67" s="628">
        <v>5098.6000000000004</v>
      </c>
      <c r="O67" s="627">
        <v>388.8</v>
      </c>
      <c r="P67" s="627">
        <v>24.3</v>
      </c>
      <c r="Q67" s="627" t="s">
        <v>431</v>
      </c>
      <c r="R67" s="627">
        <v>1796.6</v>
      </c>
      <c r="S67" s="628">
        <v>7790.7</v>
      </c>
      <c r="T67" s="627">
        <v>97.7</v>
      </c>
      <c r="U67" s="627" t="s">
        <v>431</v>
      </c>
      <c r="V67" s="627" t="s">
        <v>431</v>
      </c>
      <c r="W67" s="627" t="s">
        <v>431</v>
      </c>
      <c r="X67" s="627" t="s">
        <v>431</v>
      </c>
      <c r="Y67" s="628">
        <v>412.7</v>
      </c>
      <c r="Z67" s="627">
        <v>214.7</v>
      </c>
      <c r="AA67" s="627">
        <v>542.4</v>
      </c>
      <c r="AB67" s="627" t="s">
        <v>431</v>
      </c>
      <c r="AC67" s="627">
        <v>235.7</v>
      </c>
      <c r="AD67" s="627">
        <v>70.099999999999994</v>
      </c>
      <c r="AE67" s="627" t="s">
        <v>431</v>
      </c>
      <c r="AF67" s="627" t="s">
        <v>431</v>
      </c>
      <c r="AG67" s="627" t="s">
        <v>431</v>
      </c>
      <c r="AH67" s="627" t="s">
        <v>431</v>
      </c>
      <c r="AI67" s="627" t="s">
        <v>431</v>
      </c>
      <c r="AJ67" s="628" t="s">
        <v>431</v>
      </c>
      <c r="AK67" s="628"/>
      <c r="AL67" s="627" t="s">
        <v>431</v>
      </c>
      <c r="AM67" s="627" t="s">
        <v>431</v>
      </c>
      <c r="AN67" s="627" t="s">
        <v>431</v>
      </c>
      <c r="AO67" s="627" t="s">
        <v>431</v>
      </c>
      <c r="AP67" s="628" t="s">
        <v>431</v>
      </c>
      <c r="AQ67" s="627">
        <v>993.2</v>
      </c>
      <c r="AR67" s="627" t="s">
        <v>431</v>
      </c>
      <c r="AS67" s="627" t="s">
        <v>431</v>
      </c>
      <c r="AT67" s="627" t="s">
        <v>431</v>
      </c>
      <c r="AU67" s="627" t="s">
        <v>431</v>
      </c>
      <c r="AV67" s="628">
        <v>4456.2</v>
      </c>
      <c r="AW67" s="627">
        <v>768.2</v>
      </c>
    </row>
    <row r="68" spans="2:49" s="561" customFormat="1" x14ac:dyDescent="0.2">
      <c r="B68" s="574" t="s">
        <v>2058</v>
      </c>
      <c r="C68" s="627">
        <v>30</v>
      </c>
      <c r="D68" s="627">
        <v>147.5</v>
      </c>
      <c r="E68" s="627">
        <v>200</v>
      </c>
      <c r="F68" s="627">
        <v>130</v>
      </c>
      <c r="G68" s="627">
        <v>40</v>
      </c>
      <c r="H68" s="627">
        <v>20</v>
      </c>
      <c r="I68" s="627" t="s">
        <v>431</v>
      </c>
      <c r="J68" s="627">
        <v>239.6</v>
      </c>
      <c r="K68" s="627">
        <v>387.9</v>
      </c>
      <c r="L68" s="627">
        <v>1371.6</v>
      </c>
      <c r="M68" s="627">
        <v>3389.9</v>
      </c>
      <c r="N68" s="628">
        <v>5389.1</v>
      </c>
      <c r="O68" s="627">
        <v>388.8</v>
      </c>
      <c r="P68" s="627">
        <v>76.5</v>
      </c>
      <c r="Q68" s="627" t="s">
        <v>431</v>
      </c>
      <c r="R68" s="627">
        <v>1185.4000000000001</v>
      </c>
      <c r="S68" s="628">
        <v>7607.3</v>
      </c>
      <c r="T68" s="627">
        <v>204.8</v>
      </c>
      <c r="U68" s="627" t="s">
        <v>431</v>
      </c>
      <c r="V68" s="627" t="s">
        <v>431</v>
      </c>
      <c r="W68" s="627" t="s">
        <v>431</v>
      </c>
      <c r="X68" s="627" t="s">
        <v>431</v>
      </c>
      <c r="Y68" s="628">
        <v>586.4</v>
      </c>
      <c r="Z68" s="627">
        <v>446.9</v>
      </c>
      <c r="AA68" s="627">
        <v>839.2</v>
      </c>
      <c r="AB68" s="627" t="s">
        <v>431</v>
      </c>
      <c r="AC68" s="627">
        <v>228.3</v>
      </c>
      <c r="AD68" s="627">
        <v>63.5</v>
      </c>
      <c r="AE68" s="627" t="s">
        <v>431</v>
      </c>
      <c r="AF68" s="627" t="s">
        <v>431</v>
      </c>
      <c r="AG68" s="627" t="s">
        <v>431</v>
      </c>
      <c r="AH68" s="627" t="s">
        <v>431</v>
      </c>
      <c r="AI68" s="627" t="s">
        <v>431</v>
      </c>
      <c r="AJ68" s="628" t="s">
        <v>431</v>
      </c>
      <c r="AK68" s="628"/>
      <c r="AL68" s="627" t="s">
        <v>431</v>
      </c>
      <c r="AM68" s="627" t="s">
        <v>431</v>
      </c>
      <c r="AN68" s="627" t="s">
        <v>431</v>
      </c>
      <c r="AO68" s="627" t="s">
        <v>431</v>
      </c>
      <c r="AP68" s="628" t="s">
        <v>431</v>
      </c>
      <c r="AQ68" s="627">
        <v>1253.5</v>
      </c>
      <c r="AR68" s="627" t="s">
        <v>431</v>
      </c>
      <c r="AS68" s="627" t="s">
        <v>431</v>
      </c>
      <c r="AT68" s="627" t="s">
        <v>431</v>
      </c>
      <c r="AU68" s="627" t="s">
        <v>431</v>
      </c>
      <c r="AV68" s="628">
        <v>3170.4</v>
      </c>
      <c r="AW68" s="627">
        <v>814.3</v>
      </c>
    </row>
    <row r="69" spans="2:49" s="561" customFormat="1" x14ac:dyDescent="0.2">
      <c r="B69" s="574" t="s">
        <v>2128</v>
      </c>
      <c r="C69" s="627">
        <v>30</v>
      </c>
      <c r="D69" s="627">
        <v>147.5</v>
      </c>
      <c r="E69" s="627">
        <v>200</v>
      </c>
      <c r="F69" s="627">
        <v>130</v>
      </c>
      <c r="G69" s="627">
        <v>40</v>
      </c>
      <c r="H69" s="627">
        <v>20</v>
      </c>
      <c r="I69" s="627" t="s">
        <v>431</v>
      </c>
      <c r="J69" s="627">
        <v>621.5</v>
      </c>
      <c r="K69" s="627">
        <v>102.2</v>
      </c>
      <c r="L69" s="627">
        <v>1589.3</v>
      </c>
      <c r="M69" s="627">
        <v>2816.6</v>
      </c>
      <c r="N69" s="628">
        <v>5129.6000000000004</v>
      </c>
      <c r="O69" s="627">
        <v>388.8</v>
      </c>
      <c r="P69" s="627">
        <v>15.5</v>
      </c>
      <c r="Q69" s="627" t="s">
        <v>431</v>
      </c>
      <c r="R69" s="627">
        <v>1487.5</v>
      </c>
      <c r="S69" s="628">
        <v>7588.8</v>
      </c>
      <c r="T69" s="627">
        <v>198.4</v>
      </c>
      <c r="U69" s="627" t="s">
        <v>431</v>
      </c>
      <c r="V69" s="627" t="s">
        <v>431</v>
      </c>
      <c r="W69" s="627" t="s">
        <v>431</v>
      </c>
      <c r="X69" s="627" t="s">
        <v>431</v>
      </c>
      <c r="Y69" s="628">
        <v>297.39999999999998</v>
      </c>
      <c r="Z69" s="627">
        <v>511.1</v>
      </c>
      <c r="AA69" s="627">
        <v>1272.3</v>
      </c>
      <c r="AB69" s="627" t="s">
        <v>431</v>
      </c>
      <c r="AC69" s="627">
        <v>337.8</v>
      </c>
      <c r="AD69" s="627">
        <v>95</v>
      </c>
      <c r="AE69" s="627" t="s">
        <v>431</v>
      </c>
      <c r="AF69" s="627" t="s">
        <v>431</v>
      </c>
      <c r="AG69" s="627" t="s">
        <v>431</v>
      </c>
      <c r="AH69" s="627" t="s">
        <v>431</v>
      </c>
      <c r="AI69" s="627" t="s">
        <v>431</v>
      </c>
      <c r="AJ69" s="628" t="s">
        <v>431</v>
      </c>
      <c r="AK69" s="628"/>
      <c r="AL69" s="627" t="s">
        <v>431</v>
      </c>
      <c r="AM69" s="627" t="s">
        <v>431</v>
      </c>
      <c r="AN69" s="627" t="s">
        <v>431</v>
      </c>
      <c r="AO69" s="627" t="s">
        <v>431</v>
      </c>
      <c r="AP69" s="628" t="s">
        <v>431</v>
      </c>
      <c r="AQ69" s="627">
        <v>1154.0999999999999</v>
      </c>
      <c r="AR69" s="627" t="s">
        <v>431</v>
      </c>
      <c r="AS69" s="627" t="s">
        <v>431</v>
      </c>
      <c r="AT69" s="627" t="s">
        <v>431</v>
      </c>
      <c r="AU69" s="627" t="s">
        <v>431</v>
      </c>
      <c r="AV69" s="628">
        <v>2548.5</v>
      </c>
      <c r="AW69" s="627">
        <v>1174.2</v>
      </c>
    </row>
    <row r="70" spans="2:49" s="561" customFormat="1" x14ac:dyDescent="0.2">
      <c r="B70" s="574" t="s">
        <v>2058</v>
      </c>
      <c r="C70" s="627">
        <v>30</v>
      </c>
      <c r="D70" s="627">
        <v>147.5</v>
      </c>
      <c r="E70" s="627">
        <v>230</v>
      </c>
      <c r="F70" s="627">
        <v>180</v>
      </c>
      <c r="G70" s="627">
        <v>60</v>
      </c>
      <c r="H70" s="627">
        <v>40</v>
      </c>
      <c r="I70" s="627" t="s">
        <v>431</v>
      </c>
      <c r="J70" s="627">
        <v>467.1</v>
      </c>
      <c r="K70" s="627">
        <v>129.4</v>
      </c>
      <c r="L70" s="627">
        <v>1646.5</v>
      </c>
      <c r="M70" s="627">
        <v>3878.8</v>
      </c>
      <c r="N70" s="628">
        <v>6121.8</v>
      </c>
      <c r="O70" s="627">
        <v>975</v>
      </c>
      <c r="P70" s="627">
        <v>54.9</v>
      </c>
      <c r="Q70" s="627" t="s">
        <v>431</v>
      </c>
      <c r="R70" s="627">
        <v>273.3</v>
      </c>
      <c r="S70" s="628">
        <v>8112.5</v>
      </c>
      <c r="T70" s="627">
        <v>232.9</v>
      </c>
      <c r="U70" s="627" t="s">
        <v>431</v>
      </c>
      <c r="V70" s="627" t="s">
        <v>431</v>
      </c>
      <c r="W70" s="627" t="s">
        <v>431</v>
      </c>
      <c r="X70" s="627" t="s">
        <v>431</v>
      </c>
      <c r="Y70" s="628">
        <v>828.2</v>
      </c>
      <c r="Z70" s="627">
        <v>1516.2</v>
      </c>
      <c r="AA70" s="627">
        <v>805.3</v>
      </c>
      <c r="AB70" s="627" t="s">
        <v>431</v>
      </c>
      <c r="AC70" s="627">
        <v>271.5</v>
      </c>
      <c r="AD70" s="627">
        <v>73</v>
      </c>
      <c r="AE70" s="627" t="s">
        <v>431</v>
      </c>
      <c r="AF70" s="627" t="s">
        <v>431</v>
      </c>
      <c r="AG70" s="627" t="s">
        <v>431</v>
      </c>
      <c r="AH70" s="627" t="s">
        <v>431</v>
      </c>
      <c r="AI70" s="627" t="s">
        <v>431</v>
      </c>
      <c r="AJ70" s="628" t="s">
        <v>431</v>
      </c>
      <c r="AK70" s="628"/>
      <c r="AL70" s="627" t="s">
        <v>431</v>
      </c>
      <c r="AM70" s="627" t="s">
        <v>431</v>
      </c>
      <c r="AN70" s="627" t="s">
        <v>431</v>
      </c>
      <c r="AO70" s="627" t="s">
        <v>431</v>
      </c>
      <c r="AP70" s="628" t="s">
        <v>431</v>
      </c>
      <c r="AQ70" s="627">
        <v>2113.6</v>
      </c>
      <c r="AR70" s="627" t="s">
        <v>431</v>
      </c>
      <c r="AS70" s="627" t="s">
        <v>431</v>
      </c>
      <c r="AT70" s="627" t="s">
        <v>431</v>
      </c>
      <c r="AU70" s="627" t="s">
        <v>431</v>
      </c>
      <c r="AV70" s="628">
        <v>1724.3</v>
      </c>
      <c r="AW70" s="627">
        <v>547.4</v>
      </c>
    </row>
    <row r="71" spans="2:49" s="561" customFormat="1" x14ac:dyDescent="0.2">
      <c r="B71" s="574" t="s">
        <v>2215</v>
      </c>
      <c r="C71" s="627">
        <v>30</v>
      </c>
      <c r="D71" s="627">
        <v>147.5</v>
      </c>
      <c r="E71" s="627">
        <v>230</v>
      </c>
      <c r="F71" s="627">
        <v>180</v>
      </c>
      <c r="G71" s="627">
        <v>60</v>
      </c>
      <c r="H71" s="627">
        <v>40</v>
      </c>
      <c r="I71" s="627" t="s">
        <v>431</v>
      </c>
      <c r="J71" s="627">
        <v>75.599999999999994</v>
      </c>
      <c r="K71" s="627">
        <v>126.7</v>
      </c>
      <c r="L71" s="627">
        <v>1424</v>
      </c>
      <c r="M71" s="627">
        <v>4522.2</v>
      </c>
      <c r="N71" s="628">
        <v>6148.4</v>
      </c>
      <c r="O71" s="627">
        <v>975</v>
      </c>
      <c r="P71" s="627">
        <v>9.8000000000000007</v>
      </c>
      <c r="Q71" s="627" t="s">
        <v>431</v>
      </c>
      <c r="R71" s="627">
        <v>693.2</v>
      </c>
      <c r="S71" s="628">
        <v>8513.9</v>
      </c>
      <c r="T71" s="627">
        <v>238.9</v>
      </c>
      <c r="U71" s="627" t="s">
        <v>431</v>
      </c>
      <c r="V71" s="627" t="s">
        <v>431</v>
      </c>
      <c r="W71" s="627" t="s">
        <v>431</v>
      </c>
      <c r="X71" s="627" t="s">
        <v>431</v>
      </c>
      <c r="Y71" s="628">
        <v>839.4</v>
      </c>
      <c r="Z71" s="627">
        <v>692.2</v>
      </c>
      <c r="AA71" s="627">
        <v>272.60000000000002</v>
      </c>
      <c r="AB71" s="627" t="s">
        <v>431</v>
      </c>
      <c r="AC71" s="627">
        <v>359.4</v>
      </c>
      <c r="AD71" s="627">
        <v>115</v>
      </c>
      <c r="AE71" s="627" t="s">
        <v>431</v>
      </c>
      <c r="AF71" s="627" t="s">
        <v>431</v>
      </c>
      <c r="AG71" s="627" t="s">
        <v>431</v>
      </c>
      <c r="AH71" s="627" t="s">
        <v>431</v>
      </c>
      <c r="AI71" s="627" t="s">
        <v>431</v>
      </c>
      <c r="AJ71" s="628" t="s">
        <v>431</v>
      </c>
      <c r="AK71" s="628"/>
      <c r="AL71" s="627" t="s">
        <v>431</v>
      </c>
      <c r="AM71" s="627" t="s">
        <v>431</v>
      </c>
      <c r="AN71" s="627" t="s">
        <v>431</v>
      </c>
      <c r="AO71" s="627" t="s">
        <v>431</v>
      </c>
      <c r="AP71" s="628" t="s">
        <v>431</v>
      </c>
      <c r="AQ71" s="627">
        <v>3314.3</v>
      </c>
      <c r="AR71" s="627" t="s">
        <v>431</v>
      </c>
      <c r="AS71" s="627" t="s">
        <v>431</v>
      </c>
      <c r="AT71" s="627" t="s">
        <v>431</v>
      </c>
      <c r="AU71" s="627" t="s">
        <v>431</v>
      </c>
      <c r="AV71" s="628">
        <v>2108.8000000000002</v>
      </c>
      <c r="AW71" s="627">
        <v>573.29999999999995</v>
      </c>
    </row>
    <row r="72" spans="2:49" s="561" customFormat="1" x14ac:dyDescent="0.2">
      <c r="B72" s="574" t="s">
        <v>2058</v>
      </c>
      <c r="C72" s="627">
        <v>30</v>
      </c>
      <c r="D72" s="627">
        <v>147.5</v>
      </c>
      <c r="E72" s="627">
        <v>300</v>
      </c>
      <c r="F72" s="627">
        <v>200</v>
      </c>
      <c r="G72" s="627">
        <v>90</v>
      </c>
      <c r="H72" s="627">
        <v>60</v>
      </c>
      <c r="I72" s="627" t="s">
        <v>431</v>
      </c>
      <c r="J72" s="627">
        <v>240.6</v>
      </c>
      <c r="K72" s="627">
        <v>41.1</v>
      </c>
      <c r="L72" s="627">
        <v>1342.7</v>
      </c>
      <c r="M72" s="627">
        <v>5286.4</v>
      </c>
      <c r="N72" s="628">
        <v>6910.8</v>
      </c>
      <c r="O72" s="627">
        <v>975</v>
      </c>
      <c r="P72" s="627">
        <v>36.5</v>
      </c>
      <c r="Q72" s="627" t="s">
        <v>431</v>
      </c>
      <c r="R72" s="627">
        <v>1343.9</v>
      </c>
      <c r="S72" s="628">
        <v>10093.700000000001</v>
      </c>
      <c r="T72" s="627">
        <v>159.5</v>
      </c>
      <c r="U72" s="627" t="s">
        <v>431</v>
      </c>
      <c r="V72" s="627" t="s">
        <v>431</v>
      </c>
      <c r="W72" s="627" t="s">
        <v>431</v>
      </c>
      <c r="X72" s="627" t="s">
        <v>431</v>
      </c>
      <c r="Y72" s="628">
        <v>551.79999999999995</v>
      </c>
      <c r="Z72" s="627">
        <v>1107.0999999999999</v>
      </c>
      <c r="AA72" s="627">
        <v>692</v>
      </c>
      <c r="AB72" s="627" t="s">
        <v>431</v>
      </c>
      <c r="AC72" s="627">
        <v>229.2</v>
      </c>
      <c r="AD72" s="627">
        <v>116.2</v>
      </c>
      <c r="AE72" s="627" t="s">
        <v>431</v>
      </c>
      <c r="AF72" s="627" t="s">
        <v>431</v>
      </c>
      <c r="AG72" s="627" t="s">
        <v>431</v>
      </c>
      <c r="AH72" s="627" t="s">
        <v>431</v>
      </c>
      <c r="AI72" s="627" t="s">
        <v>431</v>
      </c>
      <c r="AJ72" s="628" t="s">
        <v>431</v>
      </c>
      <c r="AK72" s="628"/>
      <c r="AL72" s="627" t="s">
        <v>431</v>
      </c>
      <c r="AM72" s="627" t="s">
        <v>431</v>
      </c>
      <c r="AN72" s="627" t="s">
        <v>431</v>
      </c>
      <c r="AO72" s="627" t="s">
        <v>431</v>
      </c>
      <c r="AP72" s="628" t="s">
        <v>431</v>
      </c>
      <c r="AQ72" s="627">
        <v>4519.7</v>
      </c>
      <c r="AR72" s="627" t="s">
        <v>431</v>
      </c>
      <c r="AS72" s="627" t="s">
        <v>431</v>
      </c>
      <c r="AT72" s="627" t="s">
        <v>431</v>
      </c>
      <c r="AU72" s="627" t="s">
        <v>431</v>
      </c>
      <c r="AV72" s="628">
        <v>621.6</v>
      </c>
      <c r="AW72" s="627">
        <v>2096.6</v>
      </c>
    </row>
    <row r="73" spans="2:49" s="561" customFormat="1" x14ac:dyDescent="0.2">
      <c r="B73" s="574" t="s">
        <v>2126</v>
      </c>
      <c r="C73" s="627">
        <v>30</v>
      </c>
      <c r="D73" s="627">
        <v>147.5</v>
      </c>
      <c r="E73" s="627">
        <v>300</v>
      </c>
      <c r="F73" s="627">
        <v>200</v>
      </c>
      <c r="G73" s="627">
        <v>90</v>
      </c>
      <c r="H73" s="627">
        <v>60</v>
      </c>
      <c r="I73" s="627" t="s">
        <v>431</v>
      </c>
      <c r="J73" s="627">
        <v>274.5</v>
      </c>
      <c r="K73" s="627">
        <v>30</v>
      </c>
      <c r="L73" s="627">
        <v>1874.3</v>
      </c>
      <c r="M73" s="627">
        <v>6399</v>
      </c>
      <c r="N73" s="628">
        <v>8577.7999999999993</v>
      </c>
      <c r="O73" s="627">
        <v>975</v>
      </c>
      <c r="P73" s="627">
        <v>9.3000000000000007</v>
      </c>
      <c r="Q73" s="627" t="s">
        <v>431</v>
      </c>
      <c r="R73" s="627">
        <v>1868.2</v>
      </c>
      <c r="S73" s="628">
        <v>12257.9</v>
      </c>
      <c r="T73" s="627">
        <v>331.7</v>
      </c>
      <c r="U73" s="627" t="s">
        <v>431</v>
      </c>
      <c r="V73" s="627" t="s">
        <v>431</v>
      </c>
      <c r="W73" s="627" t="s">
        <v>431</v>
      </c>
      <c r="X73" s="627" t="s">
        <v>431</v>
      </c>
      <c r="Y73" s="628">
        <v>668.9</v>
      </c>
      <c r="Z73" s="627">
        <v>834.4</v>
      </c>
      <c r="AA73" s="627">
        <v>782.6</v>
      </c>
      <c r="AB73" s="627" t="s">
        <v>431</v>
      </c>
      <c r="AC73" s="627">
        <v>123.7</v>
      </c>
      <c r="AD73" s="627">
        <v>53.8</v>
      </c>
      <c r="AE73" s="627" t="s">
        <v>431</v>
      </c>
      <c r="AF73" s="627" t="s">
        <v>431</v>
      </c>
      <c r="AG73" s="627" t="s">
        <v>431</v>
      </c>
      <c r="AH73" s="627" t="s">
        <v>431</v>
      </c>
      <c r="AI73" s="627" t="s">
        <v>431</v>
      </c>
      <c r="AJ73" s="628" t="s">
        <v>431</v>
      </c>
      <c r="AK73" s="628"/>
      <c r="AL73" s="627" t="s">
        <v>431</v>
      </c>
      <c r="AM73" s="627" t="s">
        <v>431</v>
      </c>
      <c r="AN73" s="627" t="s">
        <v>431</v>
      </c>
      <c r="AO73" s="627" t="s">
        <v>431</v>
      </c>
      <c r="AP73" s="628" t="s">
        <v>431</v>
      </c>
      <c r="AQ73" s="627">
        <v>5050.7</v>
      </c>
      <c r="AR73" s="627" t="s">
        <v>431</v>
      </c>
      <c r="AS73" s="627" t="s">
        <v>431</v>
      </c>
      <c r="AT73" s="627" t="s">
        <v>431</v>
      </c>
      <c r="AU73" s="627" t="s">
        <v>431</v>
      </c>
      <c r="AV73" s="628">
        <v>2105.1</v>
      </c>
      <c r="AW73" s="627">
        <v>2307</v>
      </c>
    </row>
    <row r="74" spans="2:49" s="532" customFormat="1" x14ac:dyDescent="0.2">
      <c r="B74" s="574" t="s">
        <v>2058</v>
      </c>
      <c r="C74" s="627">
        <v>30</v>
      </c>
      <c r="D74" s="627">
        <v>150</v>
      </c>
      <c r="E74" s="627">
        <v>400</v>
      </c>
      <c r="F74" s="627">
        <v>200</v>
      </c>
      <c r="G74" s="627">
        <v>150</v>
      </c>
      <c r="H74" s="627">
        <v>100</v>
      </c>
      <c r="I74" s="627" t="s">
        <v>431</v>
      </c>
      <c r="J74" s="627">
        <v>30.6</v>
      </c>
      <c r="K74" s="627">
        <v>96.7</v>
      </c>
      <c r="L74" s="627">
        <v>1850.8</v>
      </c>
      <c r="M74" s="627">
        <v>7253.3</v>
      </c>
      <c r="N74" s="628">
        <v>9231.4</v>
      </c>
      <c r="O74" s="627">
        <v>975</v>
      </c>
      <c r="P74" s="627">
        <v>34.200000000000003</v>
      </c>
      <c r="Q74" s="627" t="s">
        <v>431</v>
      </c>
      <c r="R74" s="627">
        <v>2175.6</v>
      </c>
      <c r="S74" s="628">
        <v>13446.2</v>
      </c>
      <c r="T74" s="627">
        <v>274.3</v>
      </c>
      <c r="U74" s="627" t="s">
        <v>431</v>
      </c>
      <c r="V74" s="627" t="s">
        <v>431</v>
      </c>
      <c r="W74" s="627" t="s">
        <v>431</v>
      </c>
      <c r="X74" s="627" t="s">
        <v>431</v>
      </c>
      <c r="Y74" s="628">
        <v>506.8</v>
      </c>
      <c r="Z74" s="627">
        <v>872.6</v>
      </c>
      <c r="AA74" s="627">
        <v>811.7</v>
      </c>
      <c r="AB74" s="627" t="s">
        <v>431</v>
      </c>
      <c r="AC74" s="627">
        <v>221.3</v>
      </c>
      <c r="AD74" s="627">
        <v>92.2</v>
      </c>
      <c r="AE74" s="627" t="s">
        <v>431</v>
      </c>
      <c r="AF74" s="627" t="s">
        <v>431</v>
      </c>
      <c r="AG74" s="627" t="s">
        <v>431</v>
      </c>
      <c r="AH74" s="627" t="s">
        <v>431</v>
      </c>
      <c r="AI74" s="627" t="s">
        <v>431</v>
      </c>
      <c r="AJ74" s="628" t="s">
        <v>431</v>
      </c>
      <c r="AK74" s="628"/>
      <c r="AL74" s="627" t="s">
        <v>431</v>
      </c>
      <c r="AM74" s="627" t="s">
        <v>431</v>
      </c>
      <c r="AN74" s="627" t="s">
        <v>431</v>
      </c>
      <c r="AO74" s="627" t="s">
        <v>431</v>
      </c>
      <c r="AP74" s="628" t="s">
        <v>431</v>
      </c>
      <c r="AQ74" s="627">
        <v>5400.4</v>
      </c>
      <c r="AR74" s="627" t="s">
        <v>431</v>
      </c>
      <c r="AS74" s="627" t="s">
        <v>431</v>
      </c>
      <c r="AT74" s="627" t="s">
        <v>431</v>
      </c>
      <c r="AU74" s="627" t="s">
        <v>431</v>
      </c>
      <c r="AV74" s="628">
        <v>2943.2</v>
      </c>
      <c r="AW74" s="627">
        <v>2323.8000000000002</v>
      </c>
    </row>
    <row r="75" spans="2:49" s="532" customFormat="1" x14ac:dyDescent="0.2">
      <c r="B75" s="574" t="s">
        <v>2125</v>
      </c>
      <c r="C75" s="627">
        <v>100</v>
      </c>
      <c r="D75" s="627">
        <v>80</v>
      </c>
      <c r="E75" s="627">
        <v>400</v>
      </c>
      <c r="F75" s="627">
        <v>200</v>
      </c>
      <c r="G75" s="627">
        <v>150</v>
      </c>
      <c r="H75" s="627">
        <v>100</v>
      </c>
      <c r="I75" s="627" t="s">
        <v>431</v>
      </c>
      <c r="J75" s="627">
        <v>462.9</v>
      </c>
      <c r="K75" s="627">
        <v>74.7</v>
      </c>
      <c r="L75" s="627">
        <v>2252.1</v>
      </c>
      <c r="M75" s="627">
        <v>7270.3</v>
      </c>
      <c r="N75" s="628">
        <v>10060</v>
      </c>
      <c r="O75" s="627">
        <v>975</v>
      </c>
      <c r="P75" s="627">
        <v>5.2</v>
      </c>
      <c r="Q75" s="627" t="s">
        <v>431</v>
      </c>
      <c r="R75" s="627">
        <v>2626.7</v>
      </c>
      <c r="S75" s="628">
        <v>14696.8</v>
      </c>
      <c r="T75" s="627">
        <v>300.10000000000002</v>
      </c>
      <c r="U75" s="627" t="s">
        <v>431</v>
      </c>
      <c r="V75" s="627" t="s">
        <v>431</v>
      </c>
      <c r="W75" s="627" t="s">
        <v>431</v>
      </c>
      <c r="X75" s="627" t="s">
        <v>431</v>
      </c>
      <c r="Y75" s="628">
        <v>496.3</v>
      </c>
      <c r="Z75" s="627">
        <v>345</v>
      </c>
      <c r="AA75" s="627">
        <v>723.5</v>
      </c>
      <c r="AB75" s="627" t="s">
        <v>431</v>
      </c>
      <c r="AC75" s="627">
        <v>102</v>
      </c>
      <c r="AD75" s="627">
        <v>70.400000000000006</v>
      </c>
      <c r="AE75" s="627" t="s">
        <v>431</v>
      </c>
      <c r="AF75" s="627" t="s">
        <v>431</v>
      </c>
      <c r="AG75" s="627" t="s">
        <v>431</v>
      </c>
      <c r="AH75" s="627" t="s">
        <v>431</v>
      </c>
      <c r="AI75" s="627" t="s">
        <v>431</v>
      </c>
      <c r="AJ75" s="628" t="s">
        <v>431</v>
      </c>
      <c r="AK75" s="628"/>
      <c r="AL75" s="627" t="s">
        <v>431</v>
      </c>
      <c r="AM75" s="627" t="s">
        <v>431</v>
      </c>
      <c r="AN75" s="627" t="s">
        <v>431</v>
      </c>
      <c r="AO75" s="627" t="s">
        <v>431</v>
      </c>
      <c r="AP75" s="628" t="s">
        <v>431</v>
      </c>
      <c r="AQ75" s="627">
        <v>4853.6000000000004</v>
      </c>
      <c r="AR75" s="627" t="s">
        <v>431</v>
      </c>
      <c r="AS75" s="627" t="s">
        <v>431</v>
      </c>
      <c r="AT75" s="627" t="s">
        <v>431</v>
      </c>
      <c r="AU75" s="627" t="s">
        <v>431</v>
      </c>
      <c r="AV75" s="628">
        <v>5506.9</v>
      </c>
      <c r="AW75" s="627">
        <v>2299.1</v>
      </c>
    </row>
    <row r="76" spans="2:49" s="532" customFormat="1" x14ac:dyDescent="0.2">
      <c r="B76" s="574" t="s">
        <v>432</v>
      </c>
      <c r="C76" s="627">
        <v>100</v>
      </c>
      <c r="D76" s="627">
        <v>100</v>
      </c>
      <c r="E76" s="627">
        <v>500</v>
      </c>
      <c r="F76" s="627">
        <v>200</v>
      </c>
      <c r="G76" s="627">
        <v>170</v>
      </c>
      <c r="H76" s="627">
        <v>150</v>
      </c>
      <c r="I76" s="627" t="s">
        <v>431</v>
      </c>
      <c r="J76" s="627">
        <v>253.6</v>
      </c>
      <c r="K76" s="627">
        <v>61.7</v>
      </c>
      <c r="L76" s="627">
        <v>2406.9</v>
      </c>
      <c r="M76" s="627">
        <v>7607.5</v>
      </c>
      <c r="N76" s="628">
        <v>10329.700000000001</v>
      </c>
      <c r="O76" s="627">
        <v>975</v>
      </c>
      <c r="P76" s="627">
        <v>48.8</v>
      </c>
      <c r="Q76" s="627" t="s">
        <v>431</v>
      </c>
      <c r="R76" s="627">
        <v>2168.1999999999998</v>
      </c>
      <c r="S76" s="628">
        <v>14741.7</v>
      </c>
      <c r="T76" s="627">
        <v>365</v>
      </c>
      <c r="U76" s="627" t="s">
        <v>431</v>
      </c>
      <c r="V76" s="627" t="s">
        <v>431</v>
      </c>
      <c r="W76" s="627" t="s">
        <v>431</v>
      </c>
      <c r="X76" s="627" t="s">
        <v>431</v>
      </c>
      <c r="Y76" s="628">
        <v>902.9</v>
      </c>
      <c r="Z76" s="627">
        <v>361.5</v>
      </c>
      <c r="AA76" s="627">
        <v>795.1</v>
      </c>
      <c r="AB76" s="627" t="s">
        <v>431</v>
      </c>
      <c r="AC76" s="627">
        <v>57.4</v>
      </c>
      <c r="AD76" s="627">
        <v>103.1</v>
      </c>
      <c r="AE76" s="627" t="s">
        <v>431</v>
      </c>
      <c r="AF76" s="627" t="s">
        <v>431</v>
      </c>
      <c r="AG76" s="627" t="s">
        <v>431</v>
      </c>
      <c r="AH76" s="627" t="s">
        <v>431</v>
      </c>
      <c r="AI76" s="627" t="s">
        <v>431</v>
      </c>
      <c r="AJ76" s="628" t="s">
        <v>431</v>
      </c>
      <c r="AK76" s="628"/>
      <c r="AL76" s="627" t="s">
        <v>431</v>
      </c>
      <c r="AM76" s="627" t="s">
        <v>431</v>
      </c>
      <c r="AN76" s="627" t="s">
        <v>431</v>
      </c>
      <c r="AO76" s="627" t="s">
        <v>431</v>
      </c>
      <c r="AP76" s="628" t="s">
        <v>431</v>
      </c>
      <c r="AQ76" s="627">
        <v>6713.6</v>
      </c>
      <c r="AR76" s="627" t="s">
        <v>431</v>
      </c>
      <c r="AS76" s="627" t="s">
        <v>431</v>
      </c>
      <c r="AT76" s="627" t="s">
        <v>431</v>
      </c>
      <c r="AU76" s="627" t="s">
        <v>431</v>
      </c>
      <c r="AV76" s="628">
        <v>3169.6</v>
      </c>
      <c r="AW76" s="627">
        <v>2273.5</v>
      </c>
    </row>
    <row r="77" spans="2:49" s="532" customFormat="1" x14ac:dyDescent="0.2">
      <c r="B77" s="574" t="s">
        <v>2124</v>
      </c>
      <c r="C77" s="627">
        <v>100</v>
      </c>
      <c r="D77" s="627">
        <v>100</v>
      </c>
      <c r="E77" s="627">
        <v>500</v>
      </c>
      <c r="F77" s="627">
        <v>200</v>
      </c>
      <c r="G77" s="627">
        <v>170</v>
      </c>
      <c r="H77" s="627">
        <v>150</v>
      </c>
      <c r="I77" s="627" t="s">
        <v>431</v>
      </c>
      <c r="J77" s="627">
        <v>36.200000000000003</v>
      </c>
      <c r="K77" s="627">
        <v>61.5</v>
      </c>
      <c r="L77" s="627">
        <v>2777.3</v>
      </c>
      <c r="M77" s="627">
        <v>7921</v>
      </c>
      <c r="N77" s="628">
        <v>10796</v>
      </c>
      <c r="O77" s="627">
        <v>975</v>
      </c>
      <c r="P77" s="627">
        <v>20</v>
      </c>
      <c r="Q77" s="627" t="s">
        <v>431</v>
      </c>
      <c r="R77" s="627">
        <v>3229.2</v>
      </c>
      <c r="S77" s="628">
        <v>16240.2</v>
      </c>
      <c r="T77" s="627">
        <v>220.3</v>
      </c>
      <c r="U77" s="627">
        <v>755.9</v>
      </c>
      <c r="V77" s="627">
        <v>13.1</v>
      </c>
      <c r="W77" s="627">
        <v>3.6</v>
      </c>
      <c r="X77" s="627">
        <v>33.4</v>
      </c>
      <c r="Y77" s="628">
        <v>805.3</v>
      </c>
      <c r="Z77" s="627">
        <v>689.8</v>
      </c>
      <c r="AA77" s="627">
        <v>525.5</v>
      </c>
      <c r="AB77" s="627" t="s">
        <v>431</v>
      </c>
      <c r="AC77" s="627">
        <v>130.9</v>
      </c>
      <c r="AD77" s="627">
        <v>123.5</v>
      </c>
      <c r="AE77" s="627" t="s">
        <v>431</v>
      </c>
      <c r="AF77" s="627" t="s">
        <v>431</v>
      </c>
      <c r="AG77" s="627" t="s">
        <v>431</v>
      </c>
      <c r="AH77" s="627" t="s">
        <v>431</v>
      </c>
      <c r="AI77" s="627" t="s">
        <v>431</v>
      </c>
      <c r="AJ77" s="628" t="s">
        <v>431</v>
      </c>
      <c r="AK77" s="628"/>
      <c r="AL77" s="627" t="s">
        <v>431</v>
      </c>
      <c r="AM77" s="627" t="s">
        <v>431</v>
      </c>
      <c r="AN77" s="627" t="s">
        <v>431</v>
      </c>
      <c r="AO77" s="627" t="s">
        <v>431</v>
      </c>
      <c r="AP77" s="628" t="s">
        <v>431</v>
      </c>
      <c r="AQ77" s="627">
        <v>7762.8</v>
      </c>
      <c r="AR77" s="627" t="s">
        <v>431</v>
      </c>
      <c r="AS77" s="627" t="s">
        <v>431</v>
      </c>
      <c r="AT77" s="627" t="s">
        <v>431</v>
      </c>
      <c r="AU77" s="627" t="s">
        <v>431</v>
      </c>
      <c r="AV77" s="628">
        <v>3343.4</v>
      </c>
      <c r="AW77" s="627">
        <v>2638.6</v>
      </c>
    </row>
    <row r="78" spans="2:49" s="532" customFormat="1" x14ac:dyDescent="0.2">
      <c r="B78" s="574" t="s">
        <v>2058</v>
      </c>
      <c r="C78" s="627">
        <v>100</v>
      </c>
      <c r="D78" s="627">
        <v>120</v>
      </c>
      <c r="E78" s="627">
        <v>600</v>
      </c>
      <c r="F78" s="627">
        <v>230</v>
      </c>
      <c r="G78" s="627">
        <v>230</v>
      </c>
      <c r="H78" s="627">
        <v>220</v>
      </c>
      <c r="I78" s="627" t="s">
        <v>431</v>
      </c>
      <c r="J78" s="627">
        <v>537.20000000000005</v>
      </c>
      <c r="K78" s="627">
        <v>20.6</v>
      </c>
      <c r="L78" s="627">
        <v>2681.5</v>
      </c>
      <c r="M78" s="627">
        <v>8004.4</v>
      </c>
      <c r="N78" s="628">
        <v>11243.7</v>
      </c>
      <c r="O78" s="627">
        <v>975</v>
      </c>
      <c r="P78" s="627">
        <v>24.6</v>
      </c>
      <c r="Q78" s="627" t="s">
        <v>431</v>
      </c>
      <c r="R78" s="627">
        <v>2762.6</v>
      </c>
      <c r="S78" s="628">
        <v>16505.900000000001</v>
      </c>
      <c r="T78" s="627">
        <v>561.70000000000005</v>
      </c>
      <c r="U78" s="627">
        <v>957.7</v>
      </c>
      <c r="V78" s="627">
        <v>44.1</v>
      </c>
      <c r="W78" s="627">
        <v>3.6</v>
      </c>
      <c r="X78" s="627">
        <v>245.9</v>
      </c>
      <c r="Y78" s="628">
        <v>1251.3</v>
      </c>
      <c r="Z78" s="627">
        <v>1204.5</v>
      </c>
      <c r="AA78" s="627">
        <v>677.2</v>
      </c>
      <c r="AB78" s="627" t="s">
        <v>431</v>
      </c>
      <c r="AC78" s="627">
        <v>276</v>
      </c>
      <c r="AD78" s="627">
        <v>131.6</v>
      </c>
      <c r="AE78" s="627" t="s">
        <v>431</v>
      </c>
      <c r="AF78" s="627" t="s">
        <v>431</v>
      </c>
      <c r="AG78" s="627" t="s">
        <v>431</v>
      </c>
      <c r="AH78" s="627" t="s">
        <v>431</v>
      </c>
      <c r="AI78" s="627" t="s">
        <v>431</v>
      </c>
      <c r="AJ78" s="628" t="s">
        <v>431</v>
      </c>
      <c r="AK78" s="628"/>
      <c r="AL78" s="627" t="s">
        <v>431</v>
      </c>
      <c r="AM78" s="627" t="s">
        <v>431</v>
      </c>
      <c r="AN78" s="627" t="s">
        <v>431</v>
      </c>
      <c r="AO78" s="627" t="s">
        <v>431</v>
      </c>
      <c r="AP78" s="628" t="s">
        <v>431</v>
      </c>
      <c r="AQ78" s="627">
        <v>6960.9</v>
      </c>
      <c r="AR78" s="627" t="s">
        <v>431</v>
      </c>
      <c r="AS78" s="627" t="s">
        <v>431</v>
      </c>
      <c r="AT78" s="627" t="s">
        <v>431</v>
      </c>
      <c r="AU78" s="627" t="s">
        <v>431</v>
      </c>
      <c r="AV78" s="628">
        <v>3420.2</v>
      </c>
      <c r="AW78" s="627">
        <v>2022.5</v>
      </c>
    </row>
    <row r="79" spans="2:49" s="532" customFormat="1" x14ac:dyDescent="0.2">
      <c r="B79" s="574" t="s">
        <v>2123</v>
      </c>
      <c r="C79" s="627">
        <v>100</v>
      </c>
      <c r="D79" s="627">
        <v>120</v>
      </c>
      <c r="E79" s="627">
        <v>600</v>
      </c>
      <c r="F79" s="627">
        <v>230</v>
      </c>
      <c r="G79" s="627">
        <v>280</v>
      </c>
      <c r="H79" s="627">
        <v>220</v>
      </c>
      <c r="I79" s="627" t="s">
        <v>431</v>
      </c>
      <c r="J79" s="627">
        <v>72.3</v>
      </c>
      <c r="K79" s="627">
        <v>15.2</v>
      </c>
      <c r="L79" s="627">
        <v>3467.2</v>
      </c>
      <c r="M79" s="627">
        <v>7914.2</v>
      </c>
      <c r="N79" s="628">
        <v>11468.9</v>
      </c>
      <c r="O79" s="627">
        <v>975</v>
      </c>
      <c r="P79" s="627">
        <v>17.899999999999999</v>
      </c>
      <c r="Q79" s="627" t="s">
        <v>431</v>
      </c>
      <c r="R79" s="627">
        <v>5773.2</v>
      </c>
      <c r="S79" s="628">
        <v>19785.099999999999</v>
      </c>
      <c r="T79" s="627">
        <v>370.4</v>
      </c>
      <c r="U79" s="627">
        <v>211.2</v>
      </c>
      <c r="V79" s="627">
        <v>12.2</v>
      </c>
      <c r="W79" s="627">
        <v>3.6</v>
      </c>
      <c r="X79" s="627">
        <v>33.4</v>
      </c>
      <c r="Y79" s="628">
        <v>260.39999999999998</v>
      </c>
      <c r="Z79" s="627">
        <v>1461.7</v>
      </c>
      <c r="AA79" s="627">
        <v>647.6</v>
      </c>
      <c r="AB79" s="627" t="s">
        <v>431</v>
      </c>
      <c r="AC79" s="627">
        <v>580.9</v>
      </c>
      <c r="AD79" s="627">
        <v>220.7</v>
      </c>
      <c r="AE79" s="627" t="s">
        <v>431</v>
      </c>
      <c r="AF79" s="627" t="s">
        <v>431</v>
      </c>
      <c r="AG79" s="627" t="s">
        <v>431</v>
      </c>
      <c r="AH79" s="627" t="s">
        <v>431</v>
      </c>
      <c r="AI79" s="627" t="s">
        <v>431</v>
      </c>
      <c r="AJ79" s="628" t="s">
        <v>431</v>
      </c>
      <c r="AK79" s="628"/>
      <c r="AL79" s="627" t="s">
        <v>431</v>
      </c>
      <c r="AM79" s="627" t="s">
        <v>431</v>
      </c>
      <c r="AN79" s="627" t="s">
        <v>431</v>
      </c>
      <c r="AO79" s="627" t="s">
        <v>431</v>
      </c>
      <c r="AP79" s="628" t="s">
        <v>431</v>
      </c>
      <c r="AQ79" s="627">
        <v>7289.3</v>
      </c>
      <c r="AR79" s="627" t="s">
        <v>431</v>
      </c>
      <c r="AS79" s="627" t="s">
        <v>431</v>
      </c>
      <c r="AT79" s="627" t="s">
        <v>431</v>
      </c>
      <c r="AU79" s="627" t="s">
        <v>431</v>
      </c>
      <c r="AV79" s="628">
        <v>6629.9</v>
      </c>
      <c r="AW79" s="627">
        <v>2234.1999999999998</v>
      </c>
    </row>
    <row r="80" spans="2:49" s="532" customFormat="1" x14ac:dyDescent="0.2">
      <c r="B80" s="574" t="s">
        <v>2058</v>
      </c>
      <c r="C80" s="627">
        <v>100</v>
      </c>
      <c r="D80" s="627">
        <v>2120</v>
      </c>
      <c r="E80" s="627">
        <v>770</v>
      </c>
      <c r="F80" s="627">
        <v>330</v>
      </c>
      <c r="G80" s="627">
        <v>380</v>
      </c>
      <c r="H80" s="627">
        <v>220</v>
      </c>
      <c r="I80" s="627" t="s">
        <v>431</v>
      </c>
      <c r="J80" s="627">
        <v>59.8</v>
      </c>
      <c r="K80" s="627">
        <v>374.4</v>
      </c>
      <c r="L80" s="627">
        <v>3724.6</v>
      </c>
      <c r="M80" s="627">
        <v>7237.8</v>
      </c>
      <c r="N80" s="628">
        <v>11396.5</v>
      </c>
      <c r="O80" s="627">
        <v>975</v>
      </c>
      <c r="P80" s="627">
        <v>83.9</v>
      </c>
      <c r="Q80" s="627" t="s">
        <v>431</v>
      </c>
      <c r="R80" s="627">
        <v>4365.2</v>
      </c>
      <c r="S80" s="628">
        <v>20740.599999999999</v>
      </c>
      <c r="T80" s="627">
        <v>631.9</v>
      </c>
      <c r="U80" s="627">
        <v>281.39999999999998</v>
      </c>
      <c r="V80" s="627">
        <v>42.5</v>
      </c>
      <c r="W80" s="627">
        <v>3.6</v>
      </c>
      <c r="X80" s="627">
        <v>207.5</v>
      </c>
      <c r="Y80" s="628">
        <v>534.9</v>
      </c>
      <c r="Z80" s="627">
        <v>776.3</v>
      </c>
      <c r="AA80" s="627">
        <v>675.7</v>
      </c>
      <c r="AB80" s="627" t="s">
        <v>431</v>
      </c>
      <c r="AC80" s="627">
        <v>17.3</v>
      </c>
      <c r="AD80" s="627">
        <v>20</v>
      </c>
      <c r="AE80" s="627" t="s">
        <v>431</v>
      </c>
      <c r="AF80" s="627" t="s">
        <v>431</v>
      </c>
      <c r="AG80" s="627" t="s">
        <v>431</v>
      </c>
      <c r="AH80" s="627" t="s">
        <v>431</v>
      </c>
      <c r="AI80" s="627" t="s">
        <v>431</v>
      </c>
      <c r="AJ80" s="628" t="s">
        <v>431</v>
      </c>
      <c r="AK80" s="628"/>
      <c r="AL80" s="627" t="s">
        <v>431</v>
      </c>
      <c r="AM80" s="627" t="s">
        <v>431</v>
      </c>
      <c r="AN80" s="627" t="s">
        <v>431</v>
      </c>
      <c r="AO80" s="627" t="s">
        <v>431</v>
      </c>
      <c r="AP80" s="628" t="s">
        <v>431</v>
      </c>
      <c r="AQ80" s="627">
        <v>8668</v>
      </c>
      <c r="AR80" s="627" t="s">
        <v>431</v>
      </c>
      <c r="AS80" s="627" t="s">
        <v>431</v>
      </c>
      <c r="AT80" s="627" t="s">
        <v>431</v>
      </c>
      <c r="AU80" s="627" t="s">
        <v>431</v>
      </c>
      <c r="AV80" s="628">
        <v>7809</v>
      </c>
      <c r="AW80" s="627">
        <v>1607.6</v>
      </c>
    </row>
    <row r="81" spans="2:49" s="532" customFormat="1" x14ac:dyDescent="0.2">
      <c r="B81" s="574" t="s">
        <v>2122</v>
      </c>
      <c r="C81" s="627">
        <v>100</v>
      </c>
      <c r="D81" s="627">
        <v>2120</v>
      </c>
      <c r="E81" s="627">
        <v>770</v>
      </c>
      <c r="F81" s="627">
        <v>330</v>
      </c>
      <c r="G81" s="627">
        <v>380</v>
      </c>
      <c r="H81" s="627">
        <v>220</v>
      </c>
      <c r="I81" s="627" t="s">
        <v>431</v>
      </c>
      <c r="J81" s="627">
        <v>1092.4000000000001</v>
      </c>
      <c r="K81" s="627">
        <v>313.5</v>
      </c>
      <c r="L81" s="627">
        <v>4590.5</v>
      </c>
      <c r="M81" s="627">
        <v>7355.2</v>
      </c>
      <c r="N81" s="628">
        <v>13351.6</v>
      </c>
      <c r="O81" s="627">
        <v>1357.4</v>
      </c>
      <c r="P81" s="627">
        <v>22.1</v>
      </c>
      <c r="Q81" s="627" t="s">
        <v>431</v>
      </c>
      <c r="R81" s="627">
        <v>6478.8</v>
      </c>
      <c r="S81" s="628">
        <v>25129.8</v>
      </c>
      <c r="T81" s="627">
        <v>269.2</v>
      </c>
      <c r="U81" s="627">
        <v>619.5</v>
      </c>
      <c r="V81" s="627">
        <v>10.3</v>
      </c>
      <c r="W81" s="627">
        <v>3.6</v>
      </c>
      <c r="X81" s="627">
        <v>33.4</v>
      </c>
      <c r="Y81" s="628">
        <v>666.8</v>
      </c>
      <c r="Z81" s="627">
        <v>2440.4</v>
      </c>
      <c r="AA81" s="627">
        <v>1193.8</v>
      </c>
      <c r="AB81" s="627" t="s">
        <v>431</v>
      </c>
      <c r="AC81" s="627">
        <v>47.1</v>
      </c>
      <c r="AD81" s="627">
        <v>93.7</v>
      </c>
      <c r="AE81" s="627" t="s">
        <v>431</v>
      </c>
      <c r="AF81" s="627" t="s">
        <v>431</v>
      </c>
      <c r="AG81" s="627" t="s">
        <v>431</v>
      </c>
      <c r="AH81" s="627" t="s">
        <v>431</v>
      </c>
      <c r="AI81" s="627" t="s">
        <v>431</v>
      </c>
      <c r="AJ81" s="628" t="s">
        <v>431</v>
      </c>
      <c r="AK81" s="628"/>
      <c r="AL81" s="627" t="s">
        <v>431</v>
      </c>
      <c r="AM81" s="627" t="s">
        <v>431</v>
      </c>
      <c r="AN81" s="627" t="s">
        <v>431</v>
      </c>
      <c r="AO81" s="627" t="s">
        <v>431</v>
      </c>
      <c r="AP81" s="628" t="s">
        <v>431</v>
      </c>
      <c r="AQ81" s="627">
        <v>10176.799999999999</v>
      </c>
      <c r="AR81" s="627" t="s">
        <v>431</v>
      </c>
      <c r="AS81" s="627" t="s">
        <v>431</v>
      </c>
      <c r="AT81" s="627" t="s">
        <v>431</v>
      </c>
      <c r="AU81" s="627" t="s">
        <v>431</v>
      </c>
      <c r="AV81" s="628">
        <v>7527.7</v>
      </c>
      <c r="AW81" s="627">
        <v>2714.3</v>
      </c>
    </row>
    <row r="82" spans="2:49" s="532" customFormat="1" x14ac:dyDescent="0.2">
      <c r="B82" s="574" t="s">
        <v>2058</v>
      </c>
      <c r="C82" s="627">
        <v>100</v>
      </c>
      <c r="D82" s="627">
        <v>2870</v>
      </c>
      <c r="E82" s="627">
        <v>940</v>
      </c>
      <c r="F82" s="627">
        <v>450</v>
      </c>
      <c r="G82" s="627">
        <v>550</v>
      </c>
      <c r="H82" s="627">
        <v>220</v>
      </c>
      <c r="I82" s="627" t="s">
        <v>431</v>
      </c>
      <c r="J82" s="627" t="s">
        <v>431</v>
      </c>
      <c r="K82" s="627">
        <v>336.8</v>
      </c>
      <c r="L82" s="627">
        <v>4986.1000000000004</v>
      </c>
      <c r="M82" s="627">
        <v>7255.2</v>
      </c>
      <c r="N82" s="628">
        <v>12578.1</v>
      </c>
      <c r="O82" s="627">
        <v>1357.4</v>
      </c>
      <c r="P82" s="627">
        <v>84.1</v>
      </c>
      <c r="Q82" s="627" t="s">
        <v>431</v>
      </c>
      <c r="R82" s="627">
        <v>9748.2999999999993</v>
      </c>
      <c r="S82" s="628">
        <v>28897.8</v>
      </c>
      <c r="T82" s="627">
        <v>557.1</v>
      </c>
      <c r="U82" s="627">
        <v>855.8</v>
      </c>
      <c r="V82" s="627">
        <v>16.7</v>
      </c>
      <c r="W82" s="627">
        <v>3.6</v>
      </c>
      <c r="X82" s="627">
        <v>259.2</v>
      </c>
      <c r="Y82" s="628">
        <v>1135.3</v>
      </c>
      <c r="Z82" s="627">
        <v>2980</v>
      </c>
      <c r="AA82" s="627">
        <v>1005</v>
      </c>
      <c r="AB82" s="627" t="s">
        <v>431</v>
      </c>
      <c r="AC82" s="627">
        <v>233.3</v>
      </c>
      <c r="AD82" s="627">
        <v>155.4</v>
      </c>
      <c r="AE82" s="627" t="s">
        <v>431</v>
      </c>
      <c r="AF82" s="627" t="s">
        <v>431</v>
      </c>
      <c r="AG82" s="627" t="s">
        <v>431</v>
      </c>
      <c r="AH82" s="627" t="s">
        <v>431</v>
      </c>
      <c r="AI82" s="627" t="s">
        <v>431</v>
      </c>
      <c r="AJ82" s="628" t="s">
        <v>431</v>
      </c>
      <c r="AK82" s="628"/>
      <c r="AL82" s="627" t="s">
        <v>431</v>
      </c>
      <c r="AM82" s="627" t="s">
        <v>431</v>
      </c>
      <c r="AN82" s="627" t="s">
        <v>431</v>
      </c>
      <c r="AO82" s="627" t="s">
        <v>431</v>
      </c>
      <c r="AP82" s="628" t="s">
        <v>431</v>
      </c>
      <c r="AQ82" s="627">
        <v>11239.8</v>
      </c>
      <c r="AR82" s="627" t="s">
        <v>431</v>
      </c>
      <c r="AS82" s="627" t="s">
        <v>431</v>
      </c>
      <c r="AT82" s="627" t="s">
        <v>431</v>
      </c>
      <c r="AU82" s="627" t="s">
        <v>431</v>
      </c>
      <c r="AV82" s="628">
        <v>9706.5</v>
      </c>
      <c r="AW82" s="627">
        <v>1885.4</v>
      </c>
    </row>
    <row r="83" spans="2:49" s="532" customFormat="1" x14ac:dyDescent="0.2">
      <c r="B83" s="574" t="s">
        <v>2121</v>
      </c>
      <c r="C83" s="627">
        <v>100</v>
      </c>
      <c r="D83" s="627">
        <v>2870</v>
      </c>
      <c r="E83" s="627">
        <v>940</v>
      </c>
      <c r="F83" s="627">
        <v>450</v>
      </c>
      <c r="G83" s="627">
        <v>550</v>
      </c>
      <c r="H83" s="627">
        <v>220</v>
      </c>
      <c r="I83" s="627" t="s">
        <v>431</v>
      </c>
      <c r="J83" s="627">
        <v>920.2</v>
      </c>
      <c r="K83" s="627">
        <v>295.89999999999998</v>
      </c>
      <c r="L83" s="627">
        <v>5237.6000000000004</v>
      </c>
      <c r="M83" s="627">
        <v>8968.2000000000007</v>
      </c>
      <c r="N83" s="628">
        <v>15421.9</v>
      </c>
      <c r="O83" s="627">
        <v>1745</v>
      </c>
      <c r="P83" s="627">
        <v>28.5</v>
      </c>
      <c r="Q83" s="627" t="s">
        <v>431</v>
      </c>
      <c r="R83" s="627">
        <v>13199.5</v>
      </c>
      <c r="S83" s="628">
        <v>35524.9</v>
      </c>
      <c r="T83" s="627">
        <v>232</v>
      </c>
      <c r="U83" s="627">
        <v>889</v>
      </c>
      <c r="V83" s="627">
        <v>8.4</v>
      </c>
      <c r="W83" s="627">
        <v>3.6</v>
      </c>
      <c r="X83" s="627">
        <v>33.4</v>
      </c>
      <c r="Y83" s="628">
        <v>934.4</v>
      </c>
      <c r="Z83" s="627">
        <v>3016.2</v>
      </c>
      <c r="AA83" s="627">
        <v>2254.4</v>
      </c>
      <c r="AB83" s="627">
        <v>506.5</v>
      </c>
      <c r="AC83" s="627">
        <v>126.9</v>
      </c>
      <c r="AD83" s="627">
        <v>182.1</v>
      </c>
      <c r="AE83" s="627" t="s">
        <v>431</v>
      </c>
      <c r="AF83" s="627" t="s">
        <v>431</v>
      </c>
      <c r="AG83" s="627" t="s">
        <v>431</v>
      </c>
      <c r="AH83" s="627" t="s">
        <v>431</v>
      </c>
      <c r="AI83" s="627" t="s">
        <v>431</v>
      </c>
      <c r="AJ83" s="628" t="s">
        <v>431</v>
      </c>
      <c r="AK83" s="628"/>
      <c r="AL83" s="627" t="s">
        <v>431</v>
      </c>
      <c r="AM83" s="627" t="s">
        <v>431</v>
      </c>
      <c r="AN83" s="627" t="s">
        <v>431</v>
      </c>
      <c r="AO83" s="627" t="s">
        <v>431</v>
      </c>
      <c r="AP83" s="628" t="s">
        <v>431</v>
      </c>
      <c r="AQ83" s="627">
        <v>12479.2</v>
      </c>
      <c r="AR83" s="627" t="s">
        <v>431</v>
      </c>
      <c r="AS83" s="627" t="s">
        <v>431</v>
      </c>
      <c r="AT83" s="627" t="s">
        <v>431</v>
      </c>
      <c r="AU83" s="627" t="s">
        <v>431</v>
      </c>
      <c r="AV83" s="628">
        <v>13353.7</v>
      </c>
      <c r="AW83" s="627">
        <v>2439.5</v>
      </c>
    </row>
    <row r="84" spans="2:49" s="532" customFormat="1" x14ac:dyDescent="0.2">
      <c r="B84" s="574" t="s">
        <v>2058</v>
      </c>
      <c r="C84" s="627">
        <v>100</v>
      </c>
      <c r="D84" s="627">
        <v>7870</v>
      </c>
      <c r="E84" s="627">
        <v>940</v>
      </c>
      <c r="F84" s="627">
        <v>450</v>
      </c>
      <c r="G84" s="627">
        <v>550</v>
      </c>
      <c r="H84" s="627">
        <v>300</v>
      </c>
      <c r="I84" s="627">
        <v>430</v>
      </c>
      <c r="J84" s="627">
        <v>160.4</v>
      </c>
      <c r="K84" s="627">
        <v>40.1</v>
      </c>
      <c r="L84" s="627">
        <v>4745.1000000000004</v>
      </c>
      <c r="M84" s="627">
        <v>10111.4</v>
      </c>
      <c r="N84" s="628">
        <v>15056.9</v>
      </c>
      <c r="O84" s="627">
        <v>1745</v>
      </c>
      <c r="P84" s="627">
        <v>138.69999999999999</v>
      </c>
      <c r="Q84" s="627" t="s">
        <v>431</v>
      </c>
      <c r="R84" s="627">
        <v>7973.5</v>
      </c>
      <c r="S84" s="628">
        <v>35554.1</v>
      </c>
      <c r="T84" s="627">
        <v>558.20000000000005</v>
      </c>
      <c r="U84" s="627">
        <v>741.1</v>
      </c>
      <c r="V84" s="627">
        <v>17.7</v>
      </c>
      <c r="W84" s="627">
        <v>3.6</v>
      </c>
      <c r="X84" s="627">
        <v>201.7</v>
      </c>
      <c r="Y84" s="628">
        <v>964.1</v>
      </c>
      <c r="Z84" s="627">
        <v>2852.5</v>
      </c>
      <c r="AA84" s="627">
        <v>1615.8</v>
      </c>
      <c r="AB84" s="627">
        <v>279.89999999999998</v>
      </c>
      <c r="AC84" s="627">
        <v>174.1</v>
      </c>
      <c r="AD84" s="627">
        <v>125.5</v>
      </c>
      <c r="AE84" s="627" t="s">
        <v>431</v>
      </c>
      <c r="AF84" s="627" t="s">
        <v>431</v>
      </c>
      <c r="AG84" s="627" t="s">
        <v>431</v>
      </c>
      <c r="AH84" s="627" t="s">
        <v>431</v>
      </c>
      <c r="AI84" s="627" t="s">
        <v>431</v>
      </c>
      <c r="AJ84" s="628" t="s">
        <v>431</v>
      </c>
      <c r="AK84" s="628"/>
      <c r="AL84" s="627" t="s">
        <v>431</v>
      </c>
      <c r="AM84" s="627" t="s">
        <v>431</v>
      </c>
      <c r="AN84" s="627" t="s">
        <v>431</v>
      </c>
      <c r="AO84" s="627" t="s">
        <v>431</v>
      </c>
      <c r="AP84" s="628" t="s">
        <v>431</v>
      </c>
      <c r="AQ84" s="627">
        <v>16611.8</v>
      </c>
      <c r="AR84" s="627" t="s">
        <v>431</v>
      </c>
      <c r="AS84" s="627" t="s">
        <v>431</v>
      </c>
      <c r="AT84" s="627" t="s">
        <v>431</v>
      </c>
      <c r="AU84" s="627" t="s">
        <v>431</v>
      </c>
      <c r="AV84" s="628">
        <v>9753.2999999999993</v>
      </c>
      <c r="AW84" s="627">
        <v>2618.8000000000002</v>
      </c>
    </row>
    <row r="85" spans="2:49" s="532" customFormat="1" x14ac:dyDescent="0.2">
      <c r="B85" s="574" t="s">
        <v>2120</v>
      </c>
      <c r="C85" s="627">
        <v>100</v>
      </c>
      <c r="D85" s="627">
        <v>7870</v>
      </c>
      <c r="E85" s="627">
        <v>940</v>
      </c>
      <c r="F85" s="627">
        <v>450</v>
      </c>
      <c r="G85" s="627">
        <v>550</v>
      </c>
      <c r="H85" s="627">
        <v>300</v>
      </c>
      <c r="I85" s="627">
        <v>430</v>
      </c>
      <c r="J85" s="627">
        <v>825</v>
      </c>
      <c r="K85" s="627">
        <v>1917.3</v>
      </c>
      <c r="L85" s="627">
        <v>4865.8</v>
      </c>
      <c r="M85" s="627">
        <v>12205.2</v>
      </c>
      <c r="N85" s="628">
        <v>19813.3</v>
      </c>
      <c r="O85" s="627">
        <v>2112.1999999999998</v>
      </c>
      <c r="P85" s="627">
        <v>35.200000000000003</v>
      </c>
      <c r="Q85" s="627" t="s">
        <v>431</v>
      </c>
      <c r="R85" s="627">
        <v>4356.8</v>
      </c>
      <c r="S85" s="628">
        <v>36957.599999999999</v>
      </c>
      <c r="T85" s="627">
        <v>257.39999999999998</v>
      </c>
      <c r="U85" s="627">
        <v>2630.8</v>
      </c>
      <c r="V85" s="627">
        <v>6.6</v>
      </c>
      <c r="W85" s="627">
        <v>3.6</v>
      </c>
      <c r="X85" s="627">
        <v>33.4</v>
      </c>
      <c r="Y85" s="628">
        <v>2674.3</v>
      </c>
      <c r="Z85" s="627">
        <v>4828.6000000000004</v>
      </c>
      <c r="AA85" s="627">
        <v>2111.1999999999998</v>
      </c>
      <c r="AB85" s="627">
        <v>908.7</v>
      </c>
      <c r="AC85" s="627">
        <v>20.399999999999999</v>
      </c>
      <c r="AD85" s="627">
        <v>115.4</v>
      </c>
      <c r="AE85" s="627" t="s">
        <v>431</v>
      </c>
      <c r="AF85" s="627" t="s">
        <v>431</v>
      </c>
      <c r="AG85" s="627" t="s">
        <v>431</v>
      </c>
      <c r="AH85" s="627" t="s">
        <v>431</v>
      </c>
      <c r="AI85" s="627" t="s">
        <v>431</v>
      </c>
      <c r="AJ85" s="628" t="s">
        <v>431</v>
      </c>
      <c r="AK85" s="628"/>
      <c r="AL85" s="627" t="s">
        <v>431</v>
      </c>
      <c r="AM85" s="627" t="s">
        <v>431</v>
      </c>
      <c r="AN85" s="627" t="s">
        <v>431</v>
      </c>
      <c r="AO85" s="627" t="s">
        <v>431</v>
      </c>
      <c r="AP85" s="628" t="s">
        <v>431</v>
      </c>
      <c r="AQ85" s="627">
        <v>16767</v>
      </c>
      <c r="AR85" s="627" t="s">
        <v>431</v>
      </c>
      <c r="AS85" s="627" t="s">
        <v>431</v>
      </c>
      <c r="AT85" s="627" t="s">
        <v>431</v>
      </c>
      <c r="AU85" s="627" t="s">
        <v>431</v>
      </c>
      <c r="AV85" s="628">
        <v>6488.8</v>
      </c>
      <c r="AW85" s="627">
        <v>2785.7</v>
      </c>
    </row>
    <row r="86" spans="2:49" s="532" customFormat="1" x14ac:dyDescent="0.2">
      <c r="B86" s="574" t="s">
        <v>2058</v>
      </c>
      <c r="C86" s="627">
        <v>100</v>
      </c>
      <c r="D86" s="627">
        <v>7000</v>
      </c>
      <c r="E86" s="627">
        <v>940</v>
      </c>
      <c r="F86" s="627">
        <v>450</v>
      </c>
      <c r="G86" s="627">
        <v>550</v>
      </c>
      <c r="H86" s="627">
        <v>300</v>
      </c>
      <c r="I86" s="627">
        <v>430</v>
      </c>
      <c r="J86" s="627">
        <v>3768.9</v>
      </c>
      <c r="K86" s="627">
        <v>2950.1</v>
      </c>
      <c r="L86" s="627">
        <v>4913.8999999999996</v>
      </c>
      <c r="M86" s="627">
        <v>13811.2</v>
      </c>
      <c r="N86" s="628">
        <v>25444</v>
      </c>
      <c r="O86" s="627">
        <v>2112.1999999999998</v>
      </c>
      <c r="P86" s="627">
        <v>113.7</v>
      </c>
      <c r="Q86" s="627" t="s">
        <v>431</v>
      </c>
      <c r="R86" s="627">
        <v>5242.2</v>
      </c>
      <c r="S86" s="628">
        <v>42682.2</v>
      </c>
      <c r="T86" s="627">
        <v>650.70000000000005</v>
      </c>
      <c r="U86" s="627">
        <v>2767.5</v>
      </c>
      <c r="V86" s="627">
        <v>15.6</v>
      </c>
      <c r="W86" s="627">
        <v>3.6</v>
      </c>
      <c r="X86" s="627">
        <v>212.9</v>
      </c>
      <c r="Y86" s="628">
        <v>2999.6</v>
      </c>
      <c r="Z86" s="627">
        <v>2462.1</v>
      </c>
      <c r="AA86" s="627">
        <v>1543.4</v>
      </c>
      <c r="AB86" s="627">
        <v>629</v>
      </c>
      <c r="AC86" s="627" t="s">
        <v>431</v>
      </c>
      <c r="AD86" s="627" t="s">
        <v>431</v>
      </c>
      <c r="AE86" s="627" t="s">
        <v>431</v>
      </c>
      <c r="AF86" s="627" t="s">
        <v>431</v>
      </c>
      <c r="AG86" s="627" t="s">
        <v>431</v>
      </c>
      <c r="AH86" s="627" t="s">
        <v>431</v>
      </c>
      <c r="AI86" s="627" t="s">
        <v>431</v>
      </c>
      <c r="AJ86" s="628" t="s">
        <v>431</v>
      </c>
      <c r="AK86" s="628"/>
      <c r="AL86" s="627" t="s">
        <v>431</v>
      </c>
      <c r="AM86" s="627" t="s">
        <v>431</v>
      </c>
      <c r="AN86" s="627" t="s">
        <v>431</v>
      </c>
      <c r="AO86" s="627" t="s">
        <v>431</v>
      </c>
      <c r="AP86" s="628" t="s">
        <v>431</v>
      </c>
      <c r="AQ86" s="627">
        <v>18267</v>
      </c>
      <c r="AR86" s="627" t="s">
        <v>431</v>
      </c>
      <c r="AS86" s="627" t="s">
        <v>431</v>
      </c>
      <c r="AT86" s="627" t="s">
        <v>431</v>
      </c>
      <c r="AU86" s="627" t="s">
        <v>431</v>
      </c>
      <c r="AV86" s="628">
        <v>13800.8</v>
      </c>
      <c r="AW86" s="627">
        <v>2329.6</v>
      </c>
    </row>
    <row r="87" spans="2:49" s="532" customFormat="1" x14ac:dyDescent="0.2">
      <c r="B87" s="574" t="s">
        <v>2119</v>
      </c>
      <c r="C87" s="627">
        <v>100</v>
      </c>
      <c r="D87" s="627">
        <v>120</v>
      </c>
      <c r="E87" s="627">
        <v>940</v>
      </c>
      <c r="F87" s="627">
        <v>450</v>
      </c>
      <c r="G87" s="627">
        <v>550</v>
      </c>
      <c r="H87" s="627">
        <v>254.3</v>
      </c>
      <c r="I87" s="627">
        <v>430</v>
      </c>
      <c r="J87" s="627">
        <v>2808.5</v>
      </c>
      <c r="K87" s="627">
        <v>2954.4</v>
      </c>
      <c r="L87" s="627">
        <v>5983</v>
      </c>
      <c r="M87" s="627">
        <v>17121.3</v>
      </c>
      <c r="N87" s="628">
        <v>28867.200000000001</v>
      </c>
      <c r="O87" s="627">
        <v>2112.1999999999998</v>
      </c>
      <c r="P87" s="627">
        <v>23.8</v>
      </c>
      <c r="Q87" s="627">
        <v>6211.1</v>
      </c>
      <c r="R87" s="627">
        <v>7299.9</v>
      </c>
      <c r="S87" s="628">
        <v>47358.5</v>
      </c>
      <c r="T87" s="627">
        <v>237.1</v>
      </c>
      <c r="U87" s="627">
        <v>1735</v>
      </c>
      <c r="V87" s="627">
        <v>4.7</v>
      </c>
      <c r="W87" s="627">
        <v>3.6</v>
      </c>
      <c r="X87" s="627">
        <v>33.4</v>
      </c>
      <c r="Y87" s="628">
        <v>1776.7</v>
      </c>
      <c r="Z87" s="627">
        <v>4549.8</v>
      </c>
      <c r="AA87" s="627">
        <v>2437.1</v>
      </c>
      <c r="AB87" s="627">
        <v>540.9</v>
      </c>
      <c r="AC87" s="627">
        <v>30.6</v>
      </c>
      <c r="AD87" s="627">
        <v>101.4</v>
      </c>
      <c r="AE87" s="627">
        <v>4071.3</v>
      </c>
      <c r="AF87" s="627">
        <v>1205.9000000000001</v>
      </c>
      <c r="AG87" s="627">
        <v>5998.7</v>
      </c>
      <c r="AH87" s="627">
        <v>0.7</v>
      </c>
      <c r="AI87" s="627">
        <v>3145.5</v>
      </c>
      <c r="AJ87" s="628">
        <v>14422.1</v>
      </c>
      <c r="AK87" s="628"/>
      <c r="AL87" s="627" t="s">
        <v>431</v>
      </c>
      <c r="AM87" s="627">
        <v>2121.5</v>
      </c>
      <c r="AN87" s="627">
        <v>4555.3</v>
      </c>
      <c r="AO87" s="627" t="s">
        <v>431</v>
      </c>
      <c r="AP87" s="628">
        <v>6676.8</v>
      </c>
      <c r="AQ87" s="627">
        <v>21098.9</v>
      </c>
      <c r="AR87" s="627">
        <v>2132.8000000000002</v>
      </c>
      <c r="AS87" s="627">
        <v>188.2</v>
      </c>
      <c r="AT87" s="627">
        <v>10262.200000000001</v>
      </c>
      <c r="AU87" s="627">
        <v>737</v>
      </c>
      <c r="AV87" s="628">
        <v>13320.2</v>
      </c>
      <c r="AW87" s="627">
        <v>3265.8</v>
      </c>
    </row>
    <row r="88" spans="2:49" s="532" customFormat="1" x14ac:dyDescent="0.2">
      <c r="B88" s="574" t="s">
        <v>2058</v>
      </c>
      <c r="C88" s="627">
        <v>100</v>
      </c>
      <c r="D88" s="627">
        <v>500</v>
      </c>
      <c r="E88" s="627">
        <v>940</v>
      </c>
      <c r="F88" s="627">
        <v>450</v>
      </c>
      <c r="G88" s="627">
        <v>550</v>
      </c>
      <c r="H88" s="627">
        <v>300</v>
      </c>
      <c r="I88" s="627">
        <v>430</v>
      </c>
      <c r="J88" s="627">
        <v>2785.8</v>
      </c>
      <c r="K88" s="627">
        <v>3148.1</v>
      </c>
      <c r="L88" s="627">
        <v>5962.7</v>
      </c>
      <c r="M88" s="627">
        <v>18786.900000000001</v>
      </c>
      <c r="N88" s="628">
        <v>30683.5</v>
      </c>
      <c r="O88" s="627">
        <v>2112.1999999999998</v>
      </c>
      <c r="P88" s="627">
        <v>99.9</v>
      </c>
      <c r="Q88" s="627">
        <v>6187.6</v>
      </c>
      <c r="R88" s="627">
        <v>6565.7</v>
      </c>
      <c r="S88" s="628">
        <v>48919</v>
      </c>
      <c r="T88" s="627">
        <v>619.20000000000005</v>
      </c>
      <c r="U88" s="627">
        <v>780</v>
      </c>
      <c r="V88" s="627">
        <v>17.100000000000001</v>
      </c>
      <c r="W88" s="627">
        <v>3.6</v>
      </c>
      <c r="X88" s="627">
        <v>106.1</v>
      </c>
      <c r="Y88" s="628">
        <v>906.7</v>
      </c>
      <c r="Z88" s="627">
        <v>7966.9</v>
      </c>
      <c r="AA88" s="627">
        <v>1459.8</v>
      </c>
      <c r="AB88" s="627">
        <v>610.1</v>
      </c>
      <c r="AC88" s="627" t="s">
        <v>431</v>
      </c>
      <c r="AD88" s="627">
        <v>100</v>
      </c>
      <c r="AE88" s="627">
        <v>4675.2</v>
      </c>
      <c r="AF88" s="627">
        <v>1302.4000000000001</v>
      </c>
      <c r="AG88" s="627">
        <v>7011</v>
      </c>
      <c r="AH88" s="627">
        <v>0.7</v>
      </c>
      <c r="AI88" s="627">
        <v>1033.5999999999999</v>
      </c>
      <c r="AJ88" s="628">
        <v>14022.8</v>
      </c>
      <c r="AK88" s="628"/>
      <c r="AL88" s="627" t="s">
        <v>431</v>
      </c>
      <c r="AM88" s="627">
        <v>2208.5</v>
      </c>
      <c r="AN88" s="627">
        <v>5172.5</v>
      </c>
      <c r="AO88" s="627" t="s">
        <v>431</v>
      </c>
      <c r="AP88" s="628">
        <v>7381</v>
      </c>
      <c r="AQ88" s="627">
        <v>21403.8</v>
      </c>
      <c r="AR88" s="627">
        <v>2132.8000000000002</v>
      </c>
      <c r="AS88" s="627">
        <v>188.2</v>
      </c>
      <c r="AT88" s="627">
        <v>9597.2999999999993</v>
      </c>
      <c r="AU88" s="627">
        <v>737</v>
      </c>
      <c r="AV88" s="628">
        <v>12655.3</v>
      </c>
      <c r="AW88" s="627">
        <v>3197.2</v>
      </c>
    </row>
    <row r="89" spans="2:49" s="532" customFormat="1" x14ac:dyDescent="0.2">
      <c r="B89" s="574" t="s">
        <v>2118</v>
      </c>
      <c r="C89" s="627">
        <v>100</v>
      </c>
      <c r="D89" s="627">
        <v>500</v>
      </c>
      <c r="E89" s="627">
        <v>940</v>
      </c>
      <c r="F89" s="627">
        <v>450</v>
      </c>
      <c r="G89" s="627">
        <v>550</v>
      </c>
      <c r="H89" s="627">
        <v>300</v>
      </c>
      <c r="I89" s="627">
        <v>430</v>
      </c>
      <c r="J89" s="627">
        <v>6253.3</v>
      </c>
      <c r="K89" s="627">
        <v>2730.2</v>
      </c>
      <c r="L89" s="627">
        <v>6706.5</v>
      </c>
      <c r="M89" s="627">
        <v>22570.9</v>
      </c>
      <c r="N89" s="628">
        <v>38260.9</v>
      </c>
      <c r="O89" s="627">
        <v>2391.8000000000002</v>
      </c>
      <c r="P89" s="627">
        <v>48.5</v>
      </c>
      <c r="Q89" s="627">
        <v>8973.5</v>
      </c>
      <c r="R89" s="627">
        <v>9493.6</v>
      </c>
      <c r="S89" s="628">
        <v>62438.3</v>
      </c>
      <c r="T89" s="627">
        <v>74.400000000000006</v>
      </c>
      <c r="U89" s="627">
        <v>1205</v>
      </c>
      <c r="V89" s="627">
        <v>2.8</v>
      </c>
      <c r="W89" s="627">
        <v>3.6</v>
      </c>
      <c r="X89" s="627">
        <v>33.4</v>
      </c>
      <c r="Y89" s="628">
        <v>1244.8</v>
      </c>
      <c r="Z89" s="627">
        <v>16198.9</v>
      </c>
      <c r="AA89" s="627">
        <v>2503.6</v>
      </c>
      <c r="AB89" s="627">
        <v>376.5</v>
      </c>
      <c r="AC89" s="627" t="s">
        <v>431</v>
      </c>
      <c r="AD89" s="627" t="s">
        <v>431</v>
      </c>
      <c r="AE89" s="627">
        <v>5045.7</v>
      </c>
      <c r="AF89" s="627">
        <v>1355.9</v>
      </c>
      <c r="AG89" s="627">
        <v>8166.9</v>
      </c>
      <c r="AH89" s="627">
        <v>0.7</v>
      </c>
      <c r="AI89" s="627">
        <v>774.5</v>
      </c>
      <c r="AJ89" s="628">
        <v>15343.8</v>
      </c>
      <c r="AK89" s="628"/>
      <c r="AL89" s="627" t="s">
        <v>431</v>
      </c>
      <c r="AM89" s="627">
        <v>2023.1</v>
      </c>
      <c r="AN89" s="627">
        <v>5662.2</v>
      </c>
      <c r="AO89" s="627" t="s">
        <v>431</v>
      </c>
      <c r="AP89" s="628">
        <v>7685.3</v>
      </c>
      <c r="AQ89" s="627">
        <v>23029.1</v>
      </c>
      <c r="AR89" s="627">
        <v>2216.6999999999998</v>
      </c>
      <c r="AS89" s="627">
        <v>291.8</v>
      </c>
      <c r="AT89" s="627">
        <v>12185.8</v>
      </c>
      <c r="AU89" s="627">
        <v>737</v>
      </c>
      <c r="AV89" s="628">
        <v>15431.4</v>
      </c>
      <c r="AW89" s="627">
        <v>3579.8</v>
      </c>
    </row>
    <row r="90" spans="2:49" s="532" customFormat="1" x14ac:dyDescent="0.2">
      <c r="B90" s="574" t="s">
        <v>2058</v>
      </c>
      <c r="C90" s="627">
        <v>100</v>
      </c>
      <c r="D90" s="627">
        <v>1300</v>
      </c>
      <c r="E90" s="627">
        <v>1000</v>
      </c>
      <c r="F90" s="627">
        <v>550</v>
      </c>
      <c r="G90" s="627">
        <v>550</v>
      </c>
      <c r="H90" s="627">
        <v>300</v>
      </c>
      <c r="I90" s="627">
        <v>450</v>
      </c>
      <c r="J90" s="627">
        <v>10528.5</v>
      </c>
      <c r="K90" s="627">
        <v>2891.3</v>
      </c>
      <c r="L90" s="627">
        <v>6942.7</v>
      </c>
      <c r="M90" s="627">
        <v>22617.1</v>
      </c>
      <c r="N90" s="628">
        <v>42979.6</v>
      </c>
      <c r="O90" s="627">
        <v>2391.8000000000002</v>
      </c>
      <c r="P90" s="627">
        <v>27.3</v>
      </c>
      <c r="Q90" s="627">
        <v>8964.6</v>
      </c>
      <c r="R90" s="627">
        <v>7596.3</v>
      </c>
      <c r="S90" s="628">
        <v>66209.600000000006</v>
      </c>
      <c r="T90" s="627">
        <v>604.4</v>
      </c>
      <c r="U90" s="627">
        <v>755</v>
      </c>
      <c r="V90" s="627">
        <v>10.5</v>
      </c>
      <c r="W90" s="627">
        <v>3.6</v>
      </c>
      <c r="X90" s="627">
        <v>33.4</v>
      </c>
      <c r="Y90" s="628">
        <v>802.5</v>
      </c>
      <c r="Z90" s="627">
        <v>14256.5</v>
      </c>
      <c r="AA90" s="627">
        <v>2548.1999999999998</v>
      </c>
      <c r="AB90" s="627">
        <v>15.6</v>
      </c>
      <c r="AC90" s="627" t="s">
        <v>431</v>
      </c>
      <c r="AD90" s="627" t="s">
        <v>431</v>
      </c>
      <c r="AE90" s="627">
        <v>6157.2</v>
      </c>
      <c r="AF90" s="627">
        <v>1634.8</v>
      </c>
      <c r="AG90" s="627">
        <v>9197.2999999999993</v>
      </c>
      <c r="AH90" s="627">
        <v>0.7</v>
      </c>
      <c r="AI90" s="627">
        <v>594.20000000000005</v>
      </c>
      <c r="AJ90" s="628">
        <v>17584.3</v>
      </c>
      <c r="AK90" s="628"/>
      <c r="AL90" s="627" t="s">
        <v>431</v>
      </c>
      <c r="AM90" s="627">
        <v>1911.8</v>
      </c>
      <c r="AN90" s="627">
        <v>6053.9</v>
      </c>
      <c r="AO90" s="627" t="s">
        <v>431</v>
      </c>
      <c r="AP90" s="628">
        <v>7965.7</v>
      </c>
      <c r="AQ90" s="627">
        <v>25550</v>
      </c>
      <c r="AR90" s="627">
        <v>2216.6999999999998</v>
      </c>
      <c r="AS90" s="627">
        <v>291.8</v>
      </c>
      <c r="AT90" s="627">
        <v>16620.900000000001</v>
      </c>
      <c r="AU90" s="627">
        <v>737</v>
      </c>
      <c r="AV90" s="628">
        <v>19866.5</v>
      </c>
      <c r="AW90" s="627">
        <v>2565.9</v>
      </c>
    </row>
    <row r="91" spans="2:49" s="532" customFormat="1" x14ac:dyDescent="0.2">
      <c r="B91" s="574" t="s">
        <v>2117</v>
      </c>
      <c r="C91" s="627">
        <v>100</v>
      </c>
      <c r="D91" s="627">
        <v>1300</v>
      </c>
      <c r="E91" s="627">
        <v>1000</v>
      </c>
      <c r="F91" s="627">
        <v>550</v>
      </c>
      <c r="G91" s="627">
        <v>550</v>
      </c>
      <c r="H91" s="627">
        <v>300</v>
      </c>
      <c r="I91" s="627">
        <v>450</v>
      </c>
      <c r="J91" s="627">
        <v>8345.6</v>
      </c>
      <c r="K91" s="627">
        <v>3367.7</v>
      </c>
      <c r="L91" s="627">
        <v>8160.9</v>
      </c>
      <c r="M91" s="627">
        <v>22394.6</v>
      </c>
      <c r="N91" s="628">
        <v>42268.800000000003</v>
      </c>
      <c r="O91" s="627">
        <v>2444.9</v>
      </c>
      <c r="P91" s="627">
        <v>49.6</v>
      </c>
      <c r="Q91" s="627">
        <v>8493.2999999999993</v>
      </c>
      <c r="R91" s="627">
        <v>10151.200000000001</v>
      </c>
      <c r="S91" s="628">
        <v>67657.7</v>
      </c>
      <c r="T91" s="627">
        <v>211.2</v>
      </c>
      <c r="U91" s="627">
        <v>412</v>
      </c>
      <c r="V91" s="627">
        <v>0.9</v>
      </c>
      <c r="W91" s="627">
        <v>3.6</v>
      </c>
      <c r="X91" s="627">
        <v>33.4</v>
      </c>
      <c r="Y91" s="628">
        <v>449.9</v>
      </c>
      <c r="Z91" s="627">
        <v>17971.5</v>
      </c>
      <c r="AA91" s="627">
        <v>3688.1</v>
      </c>
      <c r="AB91" s="627">
        <v>23</v>
      </c>
      <c r="AC91" s="627" t="s">
        <v>431</v>
      </c>
      <c r="AD91" s="627" t="s">
        <v>431</v>
      </c>
      <c r="AE91" s="627">
        <v>6981.5</v>
      </c>
      <c r="AF91" s="627">
        <v>1732.4</v>
      </c>
      <c r="AG91" s="627">
        <v>7225.9</v>
      </c>
      <c r="AH91" s="627">
        <v>0.7</v>
      </c>
      <c r="AI91" s="627">
        <v>688.3</v>
      </c>
      <c r="AJ91" s="628">
        <v>16628.7</v>
      </c>
      <c r="AK91" s="628"/>
      <c r="AL91" s="627" t="s">
        <v>431</v>
      </c>
      <c r="AM91" s="627">
        <v>2527.3000000000002</v>
      </c>
      <c r="AN91" s="627">
        <v>6724.8</v>
      </c>
      <c r="AO91" s="627" t="s">
        <v>431</v>
      </c>
      <c r="AP91" s="628">
        <v>9252.1</v>
      </c>
      <c r="AQ91" s="627">
        <v>25880.9</v>
      </c>
      <c r="AR91" s="627">
        <v>2363.4</v>
      </c>
      <c r="AS91" s="627">
        <v>1160.0999999999999</v>
      </c>
      <c r="AT91" s="627">
        <v>11203.3</v>
      </c>
      <c r="AU91" s="627" t="s">
        <v>431</v>
      </c>
      <c r="AV91" s="628">
        <v>14726.8</v>
      </c>
      <c r="AW91" s="627">
        <v>4706.3</v>
      </c>
    </row>
    <row r="92" spans="2:49" s="532" customFormat="1" x14ac:dyDescent="0.2">
      <c r="B92" s="574" t="s">
        <v>2058</v>
      </c>
      <c r="C92" s="627">
        <v>100</v>
      </c>
      <c r="D92" s="627">
        <v>2100</v>
      </c>
      <c r="E92" s="627">
        <v>1500</v>
      </c>
      <c r="F92" s="627">
        <v>600</v>
      </c>
      <c r="G92" s="627">
        <v>550</v>
      </c>
      <c r="H92" s="627">
        <v>300</v>
      </c>
      <c r="I92" s="627">
        <v>500</v>
      </c>
      <c r="J92" s="627">
        <v>4128.3999999999996</v>
      </c>
      <c r="K92" s="627">
        <v>4223.5</v>
      </c>
      <c r="L92" s="627">
        <v>10583.8</v>
      </c>
      <c r="M92" s="627">
        <v>22192.1</v>
      </c>
      <c r="N92" s="628">
        <v>41127.800000000003</v>
      </c>
      <c r="O92" s="627">
        <v>2444.9</v>
      </c>
      <c r="P92" s="627">
        <v>78.7</v>
      </c>
      <c r="Q92" s="627">
        <v>8264.1</v>
      </c>
      <c r="R92" s="627">
        <v>8444.1</v>
      </c>
      <c r="S92" s="628">
        <v>66009.600000000006</v>
      </c>
      <c r="T92" s="627">
        <v>570.29999999999995</v>
      </c>
      <c r="U92" s="627">
        <v>498</v>
      </c>
      <c r="V92" s="627">
        <v>15.1</v>
      </c>
      <c r="W92" s="627">
        <v>3.6</v>
      </c>
      <c r="X92" s="627">
        <v>33.4</v>
      </c>
      <c r="Y92" s="628">
        <v>550</v>
      </c>
      <c r="Z92" s="627">
        <v>15523.9</v>
      </c>
      <c r="AA92" s="627">
        <v>2354</v>
      </c>
      <c r="AB92" s="627">
        <v>560.9</v>
      </c>
      <c r="AC92" s="627" t="s">
        <v>431</v>
      </c>
      <c r="AD92" s="627" t="s">
        <v>431</v>
      </c>
      <c r="AE92" s="627">
        <v>7925.4</v>
      </c>
      <c r="AF92" s="627">
        <v>2086.6999999999998</v>
      </c>
      <c r="AG92" s="627">
        <v>6910.6</v>
      </c>
      <c r="AH92" s="627">
        <v>0.7</v>
      </c>
      <c r="AI92" s="627">
        <v>975.1</v>
      </c>
      <c r="AJ92" s="628">
        <v>17898.5</v>
      </c>
      <c r="AK92" s="628"/>
      <c r="AL92" s="627" t="s">
        <v>431</v>
      </c>
      <c r="AM92" s="627">
        <v>2619.8000000000002</v>
      </c>
      <c r="AN92" s="627">
        <v>7459.2</v>
      </c>
      <c r="AO92" s="627" t="s">
        <v>431</v>
      </c>
      <c r="AP92" s="628">
        <v>10079</v>
      </c>
      <c r="AQ92" s="627">
        <v>27977.5</v>
      </c>
      <c r="AR92" s="627">
        <v>2363.4</v>
      </c>
      <c r="AS92" s="627">
        <v>1160.0999999999999</v>
      </c>
      <c r="AT92" s="627">
        <v>12155.2</v>
      </c>
      <c r="AU92" s="627" t="s">
        <v>431</v>
      </c>
      <c r="AV92" s="628">
        <v>15678.7</v>
      </c>
      <c r="AW92" s="627">
        <v>2794.2</v>
      </c>
    </row>
    <row r="93" spans="2:49" s="532" customFormat="1" x14ac:dyDescent="0.2">
      <c r="B93" s="574" t="s">
        <v>2116</v>
      </c>
      <c r="C93" s="627">
        <v>100</v>
      </c>
      <c r="D93" s="627">
        <v>2100</v>
      </c>
      <c r="E93" s="627">
        <v>1500</v>
      </c>
      <c r="F93" s="627">
        <v>600</v>
      </c>
      <c r="G93" s="627">
        <v>500</v>
      </c>
      <c r="H93" s="627">
        <v>300</v>
      </c>
      <c r="I93" s="627">
        <v>550</v>
      </c>
      <c r="J93" s="627">
        <v>5402.6</v>
      </c>
      <c r="K93" s="627">
        <v>2568.3000000000002</v>
      </c>
      <c r="L93" s="627">
        <v>8719</v>
      </c>
      <c r="M93" s="627">
        <v>21674.6</v>
      </c>
      <c r="N93" s="628">
        <v>38364.5</v>
      </c>
      <c r="O93" s="627">
        <v>2715.1</v>
      </c>
      <c r="P93" s="627">
        <v>61.6</v>
      </c>
      <c r="Q93" s="627">
        <v>7359</v>
      </c>
      <c r="R93" s="627">
        <v>10932.5</v>
      </c>
      <c r="S93" s="628">
        <v>65082.8</v>
      </c>
      <c r="T93" s="627">
        <v>225.5</v>
      </c>
      <c r="U93" s="627">
        <v>10</v>
      </c>
      <c r="V93" s="627" t="s">
        <v>431</v>
      </c>
      <c r="W93" s="627">
        <v>3.6</v>
      </c>
      <c r="X93" s="627">
        <v>33.4</v>
      </c>
      <c r="Y93" s="628">
        <v>47</v>
      </c>
      <c r="Z93" s="627">
        <v>11946.9</v>
      </c>
      <c r="AA93" s="627">
        <v>2536.1</v>
      </c>
      <c r="AB93" s="627">
        <v>42.9</v>
      </c>
      <c r="AC93" s="627" t="s">
        <v>431</v>
      </c>
      <c r="AD93" s="627" t="s">
        <v>431</v>
      </c>
      <c r="AE93" s="627">
        <v>9276.4</v>
      </c>
      <c r="AF93" s="627">
        <v>2147.1999999999998</v>
      </c>
      <c r="AG93" s="627">
        <v>5875.3</v>
      </c>
      <c r="AH93" s="627">
        <v>0.7</v>
      </c>
      <c r="AI93" s="627">
        <v>889</v>
      </c>
      <c r="AJ93" s="628">
        <v>18188.599999999999</v>
      </c>
      <c r="AK93" s="628"/>
      <c r="AL93" s="627" t="s">
        <v>431</v>
      </c>
      <c r="AM93" s="627">
        <v>3458.3</v>
      </c>
      <c r="AN93" s="627">
        <v>7799.2</v>
      </c>
      <c r="AO93" s="627">
        <v>50</v>
      </c>
      <c r="AP93" s="628">
        <v>11307.5</v>
      </c>
      <c r="AQ93" s="627">
        <v>29496.1</v>
      </c>
      <c r="AR93" s="627">
        <v>2473.3000000000002</v>
      </c>
      <c r="AS93" s="627">
        <v>1390.1</v>
      </c>
      <c r="AT93" s="627">
        <v>12469.3</v>
      </c>
      <c r="AU93" s="627" t="s">
        <v>431</v>
      </c>
      <c r="AV93" s="628">
        <v>16332.7</v>
      </c>
      <c r="AW93" s="627">
        <v>4455.8</v>
      </c>
    </row>
    <row r="94" spans="2:49" s="532" customFormat="1" x14ac:dyDescent="0.2">
      <c r="B94" s="574" t="s">
        <v>2058</v>
      </c>
      <c r="C94" s="627">
        <v>100</v>
      </c>
      <c r="D94" s="627">
        <v>2100</v>
      </c>
      <c r="E94" s="627">
        <v>1700</v>
      </c>
      <c r="F94" s="627">
        <v>800</v>
      </c>
      <c r="G94" s="627">
        <v>650</v>
      </c>
      <c r="H94" s="627">
        <v>300</v>
      </c>
      <c r="I94" s="627">
        <v>600</v>
      </c>
      <c r="J94" s="627" t="s">
        <v>431</v>
      </c>
      <c r="K94" s="627">
        <v>6214.1</v>
      </c>
      <c r="L94" s="627">
        <v>10059.1</v>
      </c>
      <c r="M94" s="627">
        <v>21424.400000000001</v>
      </c>
      <c r="N94" s="628">
        <v>37697.599999999999</v>
      </c>
      <c r="O94" s="627">
        <v>2715.1</v>
      </c>
      <c r="P94" s="627">
        <v>52.7</v>
      </c>
      <c r="Q94" s="627">
        <v>7770.9</v>
      </c>
      <c r="R94" s="627">
        <v>10019.1</v>
      </c>
      <c r="S94" s="628">
        <v>64505.4</v>
      </c>
      <c r="T94" s="627">
        <v>383</v>
      </c>
      <c r="U94" s="627" t="s">
        <v>431</v>
      </c>
      <c r="V94" s="627" t="s">
        <v>431</v>
      </c>
      <c r="W94" s="627">
        <v>3.6</v>
      </c>
      <c r="X94" s="627">
        <v>33.4</v>
      </c>
      <c r="Y94" s="628">
        <v>37</v>
      </c>
      <c r="Z94" s="627">
        <v>15242</v>
      </c>
      <c r="AA94" s="627">
        <v>1420.3</v>
      </c>
      <c r="AB94" s="627">
        <v>8.6999999999999993</v>
      </c>
      <c r="AC94" s="627">
        <v>299.2</v>
      </c>
      <c r="AD94" s="627">
        <v>132</v>
      </c>
      <c r="AE94" s="627">
        <v>10736.7</v>
      </c>
      <c r="AF94" s="627">
        <v>2662.6</v>
      </c>
      <c r="AG94" s="627">
        <v>6252</v>
      </c>
      <c r="AH94" s="627">
        <v>0.7</v>
      </c>
      <c r="AI94" s="627">
        <v>1936.4</v>
      </c>
      <c r="AJ94" s="628">
        <v>21589.200000000001</v>
      </c>
      <c r="AK94" s="628"/>
      <c r="AL94" s="627" t="s">
        <v>431</v>
      </c>
      <c r="AM94" s="627">
        <v>3646.4</v>
      </c>
      <c r="AN94" s="627">
        <v>8872.1</v>
      </c>
      <c r="AO94" s="627">
        <v>50</v>
      </c>
      <c r="AP94" s="628">
        <v>12568.6</v>
      </c>
      <c r="AQ94" s="627">
        <v>34157.800000000003</v>
      </c>
      <c r="AR94" s="627">
        <v>2473.3000000000002</v>
      </c>
      <c r="AS94" s="627">
        <v>1390.1</v>
      </c>
      <c r="AT94" s="627">
        <v>5408</v>
      </c>
      <c r="AU94" s="627" t="s">
        <v>431</v>
      </c>
      <c r="AV94" s="628">
        <v>9271.4</v>
      </c>
      <c r="AW94" s="627">
        <v>3554</v>
      </c>
    </row>
    <row r="95" spans="2:49" s="532" customFormat="1" x14ac:dyDescent="0.2">
      <c r="B95" s="574" t="s">
        <v>2115</v>
      </c>
      <c r="C95" s="627">
        <v>100</v>
      </c>
      <c r="D95" s="627">
        <v>2100</v>
      </c>
      <c r="E95" s="627">
        <v>1700</v>
      </c>
      <c r="F95" s="627">
        <v>800</v>
      </c>
      <c r="G95" s="627">
        <v>650</v>
      </c>
      <c r="H95" s="627">
        <v>300</v>
      </c>
      <c r="I95" s="627">
        <v>600</v>
      </c>
      <c r="J95" s="627">
        <v>8344.6</v>
      </c>
      <c r="K95" s="627">
        <v>6827.4</v>
      </c>
      <c r="L95" s="627">
        <v>9879.9</v>
      </c>
      <c r="M95" s="627">
        <v>19401.7</v>
      </c>
      <c r="N95" s="628">
        <v>44453.599999999999</v>
      </c>
      <c r="O95" s="627">
        <v>3368.5</v>
      </c>
      <c r="P95" s="627">
        <v>126.6</v>
      </c>
      <c r="Q95" s="627">
        <v>9365.2999999999993</v>
      </c>
      <c r="R95" s="627">
        <v>11936.8</v>
      </c>
      <c r="S95" s="628">
        <v>75500.7</v>
      </c>
      <c r="T95" s="627">
        <v>196.8</v>
      </c>
      <c r="U95" s="627" t="s">
        <v>431</v>
      </c>
      <c r="V95" s="627" t="s">
        <v>431</v>
      </c>
      <c r="W95" s="627">
        <v>3.6</v>
      </c>
      <c r="X95" s="627">
        <v>33.4</v>
      </c>
      <c r="Y95" s="628">
        <v>37</v>
      </c>
      <c r="Z95" s="627">
        <v>8535</v>
      </c>
      <c r="AA95" s="627">
        <v>1588.1</v>
      </c>
      <c r="AB95" s="627">
        <v>479.3</v>
      </c>
      <c r="AC95" s="627" t="s">
        <v>431</v>
      </c>
      <c r="AD95" s="627" t="s">
        <v>431</v>
      </c>
      <c r="AE95" s="627">
        <v>12144.3</v>
      </c>
      <c r="AF95" s="627">
        <v>2919.1</v>
      </c>
      <c r="AG95" s="627">
        <v>6498.4</v>
      </c>
      <c r="AH95" s="627">
        <v>0.7</v>
      </c>
      <c r="AI95" s="627">
        <v>1794.7</v>
      </c>
      <c r="AJ95" s="628">
        <v>23357.200000000001</v>
      </c>
      <c r="AK95" s="628"/>
      <c r="AL95" s="627" t="s">
        <v>431</v>
      </c>
      <c r="AM95" s="627">
        <v>4919.1000000000004</v>
      </c>
      <c r="AN95" s="627">
        <v>8855.6</v>
      </c>
      <c r="AO95" s="627">
        <v>69.3</v>
      </c>
      <c r="AP95" s="628">
        <v>13844</v>
      </c>
      <c r="AQ95" s="627">
        <v>37201.199999999997</v>
      </c>
      <c r="AR95" s="627">
        <v>2473.3000000000002</v>
      </c>
      <c r="AS95" s="627">
        <v>1620.1</v>
      </c>
      <c r="AT95" s="627">
        <v>19197.099999999999</v>
      </c>
      <c r="AU95" s="627" t="s">
        <v>431</v>
      </c>
      <c r="AV95" s="628">
        <v>23290.5</v>
      </c>
      <c r="AW95" s="627">
        <v>4172.8999999999996</v>
      </c>
    </row>
    <row r="96" spans="2:49" s="532" customFormat="1" x14ac:dyDescent="0.2">
      <c r="B96" s="574" t="s">
        <v>2058</v>
      </c>
      <c r="C96" s="627">
        <v>100</v>
      </c>
      <c r="D96" s="627">
        <v>2100</v>
      </c>
      <c r="E96" s="627">
        <v>1800</v>
      </c>
      <c r="F96" s="627">
        <v>900</v>
      </c>
      <c r="G96" s="627">
        <v>750</v>
      </c>
      <c r="H96" s="627">
        <v>300</v>
      </c>
      <c r="I96" s="627">
        <v>700</v>
      </c>
      <c r="J96" s="627">
        <v>8912.5</v>
      </c>
      <c r="K96" s="627">
        <v>9212.7999999999993</v>
      </c>
      <c r="L96" s="627">
        <v>11613.9</v>
      </c>
      <c r="M96" s="627">
        <v>15779.4</v>
      </c>
      <c r="N96" s="628">
        <v>45518.6</v>
      </c>
      <c r="O96" s="627">
        <v>3368.5</v>
      </c>
      <c r="P96" s="627">
        <v>73</v>
      </c>
      <c r="Q96" s="627">
        <v>8911.6</v>
      </c>
      <c r="R96" s="627">
        <v>10008.1</v>
      </c>
      <c r="S96" s="628">
        <v>74529.7</v>
      </c>
      <c r="T96" s="627">
        <v>685.2</v>
      </c>
      <c r="U96" s="627" t="s">
        <v>431</v>
      </c>
      <c r="V96" s="627" t="s">
        <v>431</v>
      </c>
      <c r="W96" s="627">
        <v>3.6</v>
      </c>
      <c r="X96" s="627">
        <v>33.4</v>
      </c>
      <c r="Y96" s="628">
        <v>37</v>
      </c>
      <c r="Z96" s="627">
        <v>12640.8</v>
      </c>
      <c r="AA96" s="627">
        <v>3203.3</v>
      </c>
      <c r="AB96" s="627">
        <v>214.1</v>
      </c>
      <c r="AC96" s="627" t="s">
        <v>431</v>
      </c>
      <c r="AD96" s="627">
        <v>100</v>
      </c>
      <c r="AE96" s="627">
        <v>14399</v>
      </c>
      <c r="AF96" s="627">
        <v>3113.3</v>
      </c>
      <c r="AG96" s="627">
        <v>7545.7</v>
      </c>
      <c r="AH96" s="627">
        <v>0.7</v>
      </c>
      <c r="AI96" s="627">
        <v>1925.6</v>
      </c>
      <c r="AJ96" s="628">
        <v>26984.400000000001</v>
      </c>
      <c r="AK96" s="628"/>
      <c r="AL96" s="627" t="s">
        <v>431</v>
      </c>
      <c r="AM96" s="627">
        <v>5287.6</v>
      </c>
      <c r="AN96" s="627">
        <v>10260</v>
      </c>
      <c r="AO96" s="627">
        <v>163.9</v>
      </c>
      <c r="AP96" s="628">
        <v>15711.3</v>
      </c>
      <c r="AQ96" s="627">
        <v>42695.7</v>
      </c>
      <c r="AR96" s="627">
        <v>2473.3000000000002</v>
      </c>
      <c r="AS96" s="627">
        <v>1679.4</v>
      </c>
      <c r="AT96" s="627">
        <v>7526.7</v>
      </c>
      <c r="AU96" s="627" t="s">
        <v>431</v>
      </c>
      <c r="AV96" s="628">
        <v>11679.4</v>
      </c>
      <c r="AW96" s="627">
        <v>3274.2</v>
      </c>
    </row>
    <row r="97" spans="2:49" s="532" customFormat="1" x14ac:dyDescent="0.2">
      <c r="B97" s="574" t="s">
        <v>2114</v>
      </c>
      <c r="C97" s="627">
        <v>100</v>
      </c>
      <c r="D97" s="627">
        <v>2100</v>
      </c>
      <c r="E97" s="627">
        <v>1800</v>
      </c>
      <c r="F97" s="627">
        <v>900</v>
      </c>
      <c r="G97" s="627">
        <v>750</v>
      </c>
      <c r="H97" s="627">
        <v>300</v>
      </c>
      <c r="I97" s="627">
        <v>700</v>
      </c>
      <c r="J97" s="627">
        <v>8976.2999999999993</v>
      </c>
      <c r="K97" s="627">
        <v>10206.200000000001</v>
      </c>
      <c r="L97" s="627">
        <v>19728.8</v>
      </c>
      <c r="M97" s="627">
        <v>12375</v>
      </c>
      <c r="N97" s="628">
        <v>51286.3</v>
      </c>
      <c r="O97" s="627">
        <v>3778.7</v>
      </c>
      <c r="P97" s="627">
        <v>394</v>
      </c>
      <c r="Q97" s="627">
        <v>12217.7</v>
      </c>
      <c r="R97" s="627">
        <v>13343.1</v>
      </c>
      <c r="S97" s="628">
        <v>87669.8</v>
      </c>
      <c r="T97" s="627">
        <v>320.8</v>
      </c>
      <c r="U97" s="627">
        <v>20</v>
      </c>
      <c r="V97" s="627" t="s">
        <v>431</v>
      </c>
      <c r="W97" s="627">
        <v>3.6</v>
      </c>
      <c r="X97" s="627">
        <v>33.4</v>
      </c>
      <c r="Y97" s="628">
        <v>57</v>
      </c>
      <c r="Z97" s="627">
        <v>19771.900000000001</v>
      </c>
      <c r="AA97" s="627">
        <v>1648.6</v>
      </c>
      <c r="AB97" s="627">
        <v>268.3</v>
      </c>
      <c r="AC97" s="627" t="s">
        <v>431</v>
      </c>
      <c r="AD97" s="627">
        <v>100</v>
      </c>
      <c r="AE97" s="627">
        <v>14590.9</v>
      </c>
      <c r="AF97" s="627">
        <v>3424.5</v>
      </c>
      <c r="AG97" s="627">
        <v>8148.2</v>
      </c>
      <c r="AH97" s="627">
        <v>0.7</v>
      </c>
      <c r="AI97" s="627">
        <v>1867.5</v>
      </c>
      <c r="AJ97" s="628">
        <v>28031.7</v>
      </c>
      <c r="AK97" s="628"/>
      <c r="AL97" s="627" t="s">
        <v>431</v>
      </c>
      <c r="AM97" s="627">
        <v>6517.8</v>
      </c>
      <c r="AN97" s="627">
        <v>10295.799999999999</v>
      </c>
      <c r="AO97" s="627">
        <v>305.89999999999998</v>
      </c>
      <c r="AP97" s="628">
        <v>17119.5</v>
      </c>
      <c r="AQ97" s="627">
        <v>45151.199999999997</v>
      </c>
      <c r="AR97" s="627">
        <v>6812.5</v>
      </c>
      <c r="AS97" s="627">
        <v>1619.4</v>
      </c>
      <c r="AT97" s="627">
        <v>7251.3</v>
      </c>
      <c r="AU97" s="627" t="s">
        <v>431</v>
      </c>
      <c r="AV97" s="628">
        <v>15683.2</v>
      </c>
      <c r="AW97" s="627">
        <v>4668.8</v>
      </c>
    </row>
    <row r="98" spans="2:49" s="532" customFormat="1" x14ac:dyDescent="0.2">
      <c r="B98" s="574" t="s">
        <v>2058</v>
      </c>
      <c r="C98" s="627">
        <v>100</v>
      </c>
      <c r="D98" s="627">
        <v>2250</v>
      </c>
      <c r="E98" s="627">
        <v>1900</v>
      </c>
      <c r="F98" s="627">
        <v>1000</v>
      </c>
      <c r="G98" s="627">
        <v>850</v>
      </c>
      <c r="H98" s="627">
        <v>300</v>
      </c>
      <c r="I98" s="627">
        <v>700</v>
      </c>
      <c r="J98" s="627">
        <v>11980.7</v>
      </c>
      <c r="K98" s="627">
        <v>8949.1</v>
      </c>
      <c r="L98" s="627">
        <v>15963.8</v>
      </c>
      <c r="M98" s="627">
        <v>9008.4</v>
      </c>
      <c r="N98" s="628">
        <v>45902</v>
      </c>
      <c r="O98" s="627">
        <v>3778.7</v>
      </c>
      <c r="P98" s="627">
        <v>46.4</v>
      </c>
      <c r="Q98" s="627">
        <v>12330.7</v>
      </c>
      <c r="R98" s="627">
        <v>12127.8</v>
      </c>
      <c r="S98" s="628">
        <v>81285.5</v>
      </c>
      <c r="T98" s="627">
        <v>459.7</v>
      </c>
      <c r="U98" s="627" t="s">
        <v>431</v>
      </c>
      <c r="V98" s="627" t="s">
        <v>431</v>
      </c>
      <c r="W98" s="627">
        <v>3.6</v>
      </c>
      <c r="X98" s="627">
        <v>33.4</v>
      </c>
      <c r="Y98" s="628">
        <v>37</v>
      </c>
      <c r="Z98" s="627">
        <v>9202.7999999999993</v>
      </c>
      <c r="AA98" s="627">
        <v>50.2</v>
      </c>
      <c r="AB98" s="627">
        <v>264</v>
      </c>
      <c r="AC98" s="627" t="s">
        <v>431</v>
      </c>
      <c r="AD98" s="627">
        <v>100</v>
      </c>
      <c r="AE98" s="627">
        <v>15874.7</v>
      </c>
      <c r="AF98" s="627">
        <v>3711.9</v>
      </c>
      <c r="AG98" s="627">
        <v>10091.700000000001</v>
      </c>
      <c r="AH98" s="627">
        <v>0.7</v>
      </c>
      <c r="AI98" s="627">
        <v>1819.4</v>
      </c>
      <c r="AJ98" s="628">
        <v>31497.7</v>
      </c>
      <c r="AK98" s="628"/>
      <c r="AL98" s="627" t="s">
        <v>431</v>
      </c>
      <c r="AM98" s="627">
        <v>6483.8</v>
      </c>
      <c r="AN98" s="627">
        <v>11671.4</v>
      </c>
      <c r="AO98" s="627">
        <v>297.60000000000002</v>
      </c>
      <c r="AP98" s="628">
        <v>18452.8</v>
      </c>
      <c r="AQ98" s="627">
        <v>49950.5</v>
      </c>
      <c r="AR98" s="627">
        <v>6812.5</v>
      </c>
      <c r="AS98" s="627">
        <v>1619.4</v>
      </c>
      <c r="AT98" s="627">
        <v>9283.2999999999993</v>
      </c>
      <c r="AU98" s="627" t="s">
        <v>431</v>
      </c>
      <c r="AV98" s="628">
        <v>17715.099999999999</v>
      </c>
      <c r="AW98" s="627">
        <v>3506.1</v>
      </c>
    </row>
    <row r="99" spans="2:49" s="532" customFormat="1" x14ac:dyDescent="0.2">
      <c r="B99" s="574" t="s">
        <v>2113</v>
      </c>
      <c r="C99" s="627">
        <v>100</v>
      </c>
      <c r="D99" s="627">
        <v>2500</v>
      </c>
      <c r="E99" s="627">
        <v>1900</v>
      </c>
      <c r="F99" s="627">
        <v>1000</v>
      </c>
      <c r="G99" s="627">
        <v>850</v>
      </c>
      <c r="H99" s="627">
        <v>300</v>
      </c>
      <c r="I99" s="627">
        <v>700</v>
      </c>
      <c r="J99" s="627">
        <v>11284.6</v>
      </c>
      <c r="K99" s="627">
        <v>10050.4</v>
      </c>
      <c r="L99" s="627">
        <v>13951.5</v>
      </c>
      <c r="M99" s="627">
        <v>8874.2000000000007</v>
      </c>
      <c r="N99" s="628">
        <v>44160.6</v>
      </c>
      <c r="O99" s="627">
        <v>4020.2</v>
      </c>
      <c r="P99" s="627">
        <v>90.6</v>
      </c>
      <c r="Q99" s="627">
        <v>13838.2</v>
      </c>
      <c r="R99" s="627">
        <v>11140.7</v>
      </c>
      <c r="S99" s="628">
        <v>80600.800000000003</v>
      </c>
      <c r="T99" s="627">
        <v>208.7</v>
      </c>
      <c r="U99" s="627" t="s">
        <v>431</v>
      </c>
      <c r="V99" s="627" t="s">
        <v>431</v>
      </c>
      <c r="W99" s="627">
        <v>3.6</v>
      </c>
      <c r="X99" s="627">
        <v>33.4</v>
      </c>
      <c r="Y99" s="628">
        <v>37</v>
      </c>
      <c r="Z99" s="627">
        <v>6733.2</v>
      </c>
      <c r="AA99" s="627">
        <v>439.2</v>
      </c>
      <c r="AB99" s="627">
        <v>192.5</v>
      </c>
      <c r="AC99" s="627" t="s">
        <v>431</v>
      </c>
      <c r="AD99" s="627">
        <v>117.9</v>
      </c>
      <c r="AE99" s="627">
        <v>17498.3</v>
      </c>
      <c r="AF99" s="627">
        <v>4017.8</v>
      </c>
      <c r="AG99" s="627">
        <v>10297.5</v>
      </c>
      <c r="AH99" s="627">
        <v>0.7</v>
      </c>
      <c r="AI99" s="627">
        <v>1821.2</v>
      </c>
      <c r="AJ99" s="628">
        <v>33635.5</v>
      </c>
      <c r="AK99" s="628"/>
      <c r="AL99" s="627" t="s">
        <v>431</v>
      </c>
      <c r="AM99" s="627">
        <v>7095.8</v>
      </c>
      <c r="AN99" s="627">
        <v>11745.8</v>
      </c>
      <c r="AO99" s="627">
        <v>373.7</v>
      </c>
      <c r="AP99" s="628">
        <v>19215.3</v>
      </c>
      <c r="AQ99" s="627">
        <v>52850.9</v>
      </c>
      <c r="AR99" s="627">
        <v>6999.4</v>
      </c>
      <c r="AS99" s="627">
        <v>1737.9</v>
      </c>
      <c r="AT99" s="627">
        <v>7526.1</v>
      </c>
      <c r="AU99" s="627" t="s">
        <v>431</v>
      </c>
      <c r="AV99" s="628">
        <v>16263.3</v>
      </c>
      <c r="AW99" s="627">
        <v>3757.3</v>
      </c>
    </row>
    <row r="100" spans="2:49" s="532" customFormat="1" x14ac:dyDescent="0.2">
      <c r="B100" s="574" t="s">
        <v>2058</v>
      </c>
      <c r="C100" s="627">
        <v>100</v>
      </c>
      <c r="D100" s="627">
        <v>2500</v>
      </c>
      <c r="E100" s="627">
        <v>1900</v>
      </c>
      <c r="F100" s="627">
        <v>1000</v>
      </c>
      <c r="G100" s="627">
        <v>850</v>
      </c>
      <c r="H100" s="627">
        <v>300</v>
      </c>
      <c r="I100" s="627">
        <v>700</v>
      </c>
      <c r="J100" s="627">
        <v>9525.7000000000007</v>
      </c>
      <c r="K100" s="627">
        <v>7389.7</v>
      </c>
      <c r="L100" s="627">
        <v>15673.8</v>
      </c>
      <c r="M100" s="627">
        <v>12995.2</v>
      </c>
      <c r="N100" s="628">
        <v>45584.4</v>
      </c>
      <c r="O100" s="627">
        <v>4260.6000000000004</v>
      </c>
      <c r="P100" s="627">
        <v>60.1</v>
      </c>
      <c r="Q100" s="627">
        <v>13838.2</v>
      </c>
      <c r="R100" s="627">
        <v>10143.799999999999</v>
      </c>
      <c r="S100" s="628">
        <v>81237</v>
      </c>
      <c r="T100" s="627">
        <v>682.7</v>
      </c>
      <c r="U100" s="627" t="s">
        <v>431</v>
      </c>
      <c r="V100" s="627" t="s">
        <v>431</v>
      </c>
      <c r="W100" s="627">
        <v>3.6</v>
      </c>
      <c r="X100" s="627">
        <v>33.4</v>
      </c>
      <c r="Y100" s="628">
        <v>37</v>
      </c>
      <c r="Z100" s="627">
        <v>8214.6</v>
      </c>
      <c r="AA100" s="627">
        <v>2101.1999999999998</v>
      </c>
      <c r="AB100" s="627">
        <v>138.69999999999999</v>
      </c>
      <c r="AC100" s="627" t="s">
        <v>431</v>
      </c>
      <c r="AD100" s="627">
        <v>187.9</v>
      </c>
      <c r="AE100" s="627">
        <v>19115.900000000001</v>
      </c>
      <c r="AF100" s="627">
        <v>4365.6000000000004</v>
      </c>
      <c r="AG100" s="627">
        <v>10725.6</v>
      </c>
      <c r="AH100" s="627">
        <v>0.7</v>
      </c>
      <c r="AI100" s="627">
        <v>1733.1</v>
      </c>
      <c r="AJ100" s="628">
        <v>35940.9</v>
      </c>
      <c r="AK100" s="628"/>
      <c r="AL100" s="627" t="s">
        <v>431</v>
      </c>
      <c r="AM100" s="627">
        <v>6959.2</v>
      </c>
      <c r="AN100" s="627">
        <v>12763.5</v>
      </c>
      <c r="AO100" s="627">
        <v>339.1</v>
      </c>
      <c r="AP100" s="628">
        <v>20061.7</v>
      </c>
      <c r="AQ100" s="627">
        <v>56002.7</v>
      </c>
      <c r="AR100" s="627">
        <v>6998.2</v>
      </c>
      <c r="AS100" s="627">
        <v>1737.9</v>
      </c>
      <c r="AT100" s="627">
        <v>1441</v>
      </c>
      <c r="AU100" s="627" t="s">
        <v>431</v>
      </c>
      <c r="AV100" s="628">
        <v>10177.200000000001</v>
      </c>
      <c r="AW100" s="627">
        <v>3695.1</v>
      </c>
    </row>
    <row r="101" spans="2:49" s="532" customFormat="1" x14ac:dyDescent="0.2">
      <c r="B101" s="574" t="s">
        <v>2112</v>
      </c>
      <c r="C101" s="627">
        <v>100</v>
      </c>
      <c r="D101" s="627">
        <v>2500</v>
      </c>
      <c r="E101" s="627">
        <v>1900</v>
      </c>
      <c r="F101" s="627">
        <v>1000</v>
      </c>
      <c r="G101" s="627">
        <v>850</v>
      </c>
      <c r="H101" s="627">
        <v>300</v>
      </c>
      <c r="I101" s="627">
        <v>700</v>
      </c>
      <c r="J101" s="627">
        <v>11324.3</v>
      </c>
      <c r="K101" s="627">
        <v>7679.6</v>
      </c>
      <c r="L101" s="627">
        <v>15846.3</v>
      </c>
      <c r="M101" s="627">
        <v>16471.599999999999</v>
      </c>
      <c r="N101" s="628">
        <v>51321.8</v>
      </c>
      <c r="O101" s="627">
        <v>4481.7</v>
      </c>
      <c r="P101" s="627">
        <v>97.2</v>
      </c>
      <c r="Q101" s="627">
        <v>13863.1</v>
      </c>
      <c r="R101" s="627">
        <v>11212.1</v>
      </c>
      <c r="S101" s="628">
        <v>88325.8</v>
      </c>
      <c r="T101" s="627">
        <v>292.60000000000002</v>
      </c>
      <c r="U101" s="627" t="s">
        <v>431</v>
      </c>
      <c r="V101" s="627" t="s">
        <v>431</v>
      </c>
      <c r="W101" s="627">
        <v>3.6</v>
      </c>
      <c r="X101" s="627">
        <v>33.4</v>
      </c>
      <c r="Y101" s="628">
        <v>37</v>
      </c>
      <c r="Z101" s="627">
        <v>10688.5</v>
      </c>
      <c r="AA101" s="627">
        <v>3411.4</v>
      </c>
      <c r="AB101" s="627">
        <v>119.7</v>
      </c>
      <c r="AC101" s="627" t="s">
        <v>431</v>
      </c>
      <c r="AD101" s="627">
        <v>214.4</v>
      </c>
      <c r="AE101" s="627">
        <v>19752.099999999999</v>
      </c>
      <c r="AF101" s="627">
        <v>4456</v>
      </c>
      <c r="AG101" s="627">
        <v>10963.9</v>
      </c>
      <c r="AH101" s="627">
        <v>0.7</v>
      </c>
      <c r="AI101" s="627">
        <v>1645</v>
      </c>
      <c r="AJ101" s="628">
        <v>36817.800000000003</v>
      </c>
      <c r="AK101" s="628"/>
      <c r="AL101" s="627" t="s">
        <v>431</v>
      </c>
      <c r="AM101" s="627">
        <v>7623.7</v>
      </c>
      <c r="AN101" s="627">
        <v>13701.8</v>
      </c>
      <c r="AO101" s="627">
        <v>524.6</v>
      </c>
      <c r="AP101" s="628">
        <v>21850.2</v>
      </c>
      <c r="AQ101" s="627">
        <v>58668</v>
      </c>
      <c r="AR101" s="627">
        <v>7363.2</v>
      </c>
      <c r="AS101" s="627">
        <v>1754.7</v>
      </c>
      <c r="AT101" s="627">
        <v>916.8</v>
      </c>
      <c r="AU101" s="627" t="s">
        <v>431</v>
      </c>
      <c r="AV101" s="628">
        <v>10034.700000000001</v>
      </c>
      <c r="AW101" s="627">
        <v>4859.6000000000004</v>
      </c>
    </row>
    <row r="102" spans="2:49" s="532" customFormat="1" x14ac:dyDescent="0.2">
      <c r="B102" s="574" t="s">
        <v>2058</v>
      </c>
      <c r="C102" s="627">
        <v>100</v>
      </c>
      <c r="D102" s="627">
        <v>2500</v>
      </c>
      <c r="E102" s="627">
        <v>1900</v>
      </c>
      <c r="F102" s="627">
        <v>1000</v>
      </c>
      <c r="G102" s="627">
        <v>850</v>
      </c>
      <c r="H102" s="627">
        <v>300</v>
      </c>
      <c r="I102" s="627">
        <v>700</v>
      </c>
      <c r="J102" s="627">
        <v>23017</v>
      </c>
      <c r="K102" s="627">
        <v>3735.5</v>
      </c>
      <c r="L102" s="627">
        <v>22800.2</v>
      </c>
      <c r="M102" s="627">
        <v>14246.5</v>
      </c>
      <c r="N102" s="628">
        <v>63799.199999999997</v>
      </c>
      <c r="O102" s="627">
        <v>4830.2</v>
      </c>
      <c r="P102" s="627">
        <v>76.900000000000006</v>
      </c>
      <c r="Q102" s="627">
        <v>13863.9</v>
      </c>
      <c r="R102" s="627">
        <v>10793.1</v>
      </c>
      <c r="S102" s="628">
        <v>100713.4</v>
      </c>
      <c r="T102" s="627">
        <v>909.9</v>
      </c>
      <c r="U102" s="627" t="s">
        <v>431</v>
      </c>
      <c r="V102" s="627" t="s">
        <v>431</v>
      </c>
      <c r="W102" s="627">
        <v>3.6</v>
      </c>
      <c r="X102" s="627">
        <v>33.4</v>
      </c>
      <c r="Y102" s="628">
        <v>37</v>
      </c>
      <c r="Z102" s="627">
        <v>7816.3</v>
      </c>
      <c r="AA102" s="627">
        <v>6983.2</v>
      </c>
      <c r="AB102" s="627">
        <v>31.9</v>
      </c>
      <c r="AC102" s="627" t="s">
        <v>431</v>
      </c>
      <c r="AD102" s="627">
        <v>183.7</v>
      </c>
      <c r="AE102" s="627">
        <v>22040.3</v>
      </c>
      <c r="AF102" s="627">
        <v>4877.8999999999996</v>
      </c>
      <c r="AG102" s="627">
        <v>12736.4</v>
      </c>
      <c r="AH102" s="627">
        <v>0.7</v>
      </c>
      <c r="AI102" s="627">
        <v>1622.8</v>
      </c>
      <c r="AJ102" s="628">
        <v>41278.199999999997</v>
      </c>
      <c r="AK102" s="628"/>
      <c r="AL102" s="627" t="s">
        <v>431</v>
      </c>
      <c r="AM102" s="627">
        <v>7581.4</v>
      </c>
      <c r="AN102" s="627">
        <v>14396.3</v>
      </c>
      <c r="AO102" s="627">
        <v>558.70000000000005</v>
      </c>
      <c r="AP102" s="628">
        <v>22536.400000000001</v>
      </c>
      <c r="AQ102" s="627">
        <v>63814.6</v>
      </c>
      <c r="AR102" s="627">
        <v>7363.2</v>
      </c>
      <c r="AS102" s="627">
        <v>1754.7</v>
      </c>
      <c r="AT102" s="627">
        <v>6728.1</v>
      </c>
      <c r="AU102" s="627" t="s">
        <v>431</v>
      </c>
      <c r="AV102" s="628">
        <v>15846</v>
      </c>
      <c r="AW102" s="627">
        <v>5090.8</v>
      </c>
    </row>
    <row r="103" spans="2:49" s="532" customFormat="1" x14ac:dyDescent="0.2">
      <c r="B103" s="574" t="s">
        <v>2111</v>
      </c>
      <c r="C103" s="627">
        <v>100</v>
      </c>
      <c r="D103" s="627">
        <v>2500</v>
      </c>
      <c r="E103" s="627">
        <v>1900</v>
      </c>
      <c r="F103" s="627">
        <v>1000</v>
      </c>
      <c r="G103" s="627">
        <v>850</v>
      </c>
      <c r="H103" s="627">
        <v>300</v>
      </c>
      <c r="I103" s="627">
        <v>700</v>
      </c>
      <c r="J103" s="627">
        <v>30990.6</v>
      </c>
      <c r="K103" s="627">
        <v>1489.2</v>
      </c>
      <c r="L103" s="627">
        <v>17571.900000000001</v>
      </c>
      <c r="M103" s="627">
        <v>14329.6</v>
      </c>
      <c r="N103" s="628">
        <v>64381.3</v>
      </c>
      <c r="O103" s="627">
        <v>4920.5</v>
      </c>
      <c r="P103" s="627">
        <v>84.5</v>
      </c>
      <c r="Q103" s="627">
        <v>13482.1</v>
      </c>
      <c r="R103" s="627">
        <v>11895.5</v>
      </c>
      <c r="S103" s="628">
        <v>102114.1</v>
      </c>
      <c r="T103" s="627">
        <v>112.5</v>
      </c>
      <c r="U103" s="627" t="s">
        <v>431</v>
      </c>
      <c r="V103" s="627" t="s">
        <v>431</v>
      </c>
      <c r="W103" s="627">
        <v>3.6</v>
      </c>
      <c r="X103" s="627">
        <v>33.4</v>
      </c>
      <c r="Y103" s="628">
        <v>37</v>
      </c>
      <c r="Z103" s="627">
        <v>17058.8</v>
      </c>
      <c r="AA103" s="627">
        <v>2954</v>
      </c>
      <c r="AB103" s="627">
        <v>53.2</v>
      </c>
      <c r="AC103" s="627" t="s">
        <v>431</v>
      </c>
      <c r="AD103" s="627">
        <v>198.7</v>
      </c>
      <c r="AE103" s="627">
        <v>20983.9</v>
      </c>
      <c r="AF103" s="627">
        <v>5401.1</v>
      </c>
      <c r="AG103" s="627">
        <v>13130.6</v>
      </c>
      <c r="AH103" s="627">
        <v>0.7</v>
      </c>
      <c r="AI103" s="627">
        <v>1442.7</v>
      </c>
      <c r="AJ103" s="628">
        <v>40959</v>
      </c>
      <c r="AK103" s="628"/>
      <c r="AL103" s="627" t="s">
        <v>431</v>
      </c>
      <c r="AM103" s="627">
        <v>8283.6</v>
      </c>
      <c r="AN103" s="627">
        <v>15196.3</v>
      </c>
      <c r="AO103" s="627">
        <v>776.7</v>
      </c>
      <c r="AP103" s="628">
        <v>24256.6</v>
      </c>
      <c r="AQ103" s="627">
        <v>65215.6</v>
      </c>
      <c r="AR103" s="627">
        <v>7363.2</v>
      </c>
      <c r="AS103" s="627">
        <v>1754.7</v>
      </c>
      <c r="AT103" s="627">
        <v>1753.4</v>
      </c>
      <c r="AU103" s="627" t="s">
        <v>431</v>
      </c>
      <c r="AV103" s="628">
        <v>10871.4</v>
      </c>
      <c r="AW103" s="627">
        <v>5612.9</v>
      </c>
    </row>
    <row r="104" spans="2:49" s="532" customFormat="1" x14ac:dyDescent="0.2">
      <c r="B104" s="574" t="s">
        <v>2058</v>
      </c>
      <c r="C104" s="627">
        <v>100</v>
      </c>
      <c r="D104" s="627">
        <v>2500</v>
      </c>
      <c r="E104" s="627">
        <v>1900</v>
      </c>
      <c r="F104" s="627">
        <v>1000</v>
      </c>
      <c r="G104" s="627">
        <v>850</v>
      </c>
      <c r="H104" s="627">
        <v>300</v>
      </c>
      <c r="I104" s="627">
        <v>700</v>
      </c>
      <c r="J104" s="627">
        <v>29379.3</v>
      </c>
      <c r="K104" s="627">
        <v>2811.1</v>
      </c>
      <c r="L104" s="627">
        <v>21918.1</v>
      </c>
      <c r="M104" s="627">
        <v>15958</v>
      </c>
      <c r="N104" s="628">
        <v>70066.3</v>
      </c>
      <c r="O104" s="627">
        <v>5234.8</v>
      </c>
      <c r="P104" s="627">
        <v>55.2</v>
      </c>
      <c r="Q104" s="627">
        <v>13482.1</v>
      </c>
      <c r="R104" s="627">
        <v>11245</v>
      </c>
      <c r="S104" s="628">
        <v>107434</v>
      </c>
      <c r="T104" s="627">
        <v>276</v>
      </c>
      <c r="U104" s="627" t="s">
        <v>431</v>
      </c>
      <c r="V104" s="627" t="s">
        <v>431</v>
      </c>
      <c r="W104" s="627">
        <v>3.6</v>
      </c>
      <c r="X104" s="627">
        <v>33.4</v>
      </c>
      <c r="Y104" s="628">
        <v>37</v>
      </c>
      <c r="Z104" s="627">
        <v>3584.6</v>
      </c>
      <c r="AA104" s="627">
        <v>2831.5</v>
      </c>
      <c r="AB104" s="627">
        <v>18.2</v>
      </c>
      <c r="AC104" s="627">
        <v>5701.4</v>
      </c>
      <c r="AD104" s="627">
        <v>387.9</v>
      </c>
      <c r="AE104" s="627">
        <v>23532.7</v>
      </c>
      <c r="AF104" s="627">
        <v>5562</v>
      </c>
      <c r="AG104" s="627">
        <v>15425.1</v>
      </c>
      <c r="AH104" s="627">
        <v>0.7</v>
      </c>
      <c r="AI104" s="627">
        <v>854.6</v>
      </c>
      <c r="AJ104" s="628">
        <v>45375.199999999997</v>
      </c>
      <c r="AK104" s="628"/>
      <c r="AL104" s="627" t="s">
        <v>431</v>
      </c>
      <c r="AM104" s="627">
        <v>9036</v>
      </c>
      <c r="AN104" s="627">
        <v>14996.3</v>
      </c>
      <c r="AO104" s="627">
        <v>784.5</v>
      </c>
      <c r="AP104" s="628">
        <v>24816.799999999999</v>
      </c>
      <c r="AQ104" s="627">
        <v>70192</v>
      </c>
      <c r="AR104" s="627">
        <v>7363.2</v>
      </c>
      <c r="AS104" s="627">
        <v>1854.7</v>
      </c>
      <c r="AT104" s="627">
        <v>9313.2000000000007</v>
      </c>
      <c r="AU104" s="627" t="s">
        <v>431</v>
      </c>
      <c r="AV104" s="628">
        <v>18531.2</v>
      </c>
      <c r="AW104" s="627">
        <v>5873.2</v>
      </c>
    </row>
    <row r="105" spans="2:49" s="532" customFormat="1" x14ac:dyDescent="0.2">
      <c r="B105" s="574" t="s">
        <v>2110</v>
      </c>
      <c r="C105" s="627">
        <v>100</v>
      </c>
      <c r="D105" s="627">
        <v>2500</v>
      </c>
      <c r="E105" s="627">
        <v>1900</v>
      </c>
      <c r="F105" s="627">
        <v>1000</v>
      </c>
      <c r="G105" s="627">
        <v>850</v>
      </c>
      <c r="H105" s="627">
        <v>300</v>
      </c>
      <c r="I105" s="627">
        <v>700</v>
      </c>
      <c r="J105" s="627">
        <v>19793</v>
      </c>
      <c r="K105" s="627">
        <v>3693.8</v>
      </c>
      <c r="L105" s="627">
        <v>22427.5</v>
      </c>
      <c r="M105" s="627">
        <v>21735.7</v>
      </c>
      <c r="N105" s="628">
        <v>67650.100000000006</v>
      </c>
      <c r="O105" s="627">
        <v>5443.5</v>
      </c>
      <c r="P105" s="627">
        <v>80.599999999999994</v>
      </c>
      <c r="Q105" s="627">
        <v>15970.4</v>
      </c>
      <c r="R105" s="627">
        <v>13530.6</v>
      </c>
      <c r="S105" s="628">
        <v>110025.2</v>
      </c>
      <c r="T105" s="627">
        <v>167.4</v>
      </c>
      <c r="U105" s="627" t="s">
        <v>431</v>
      </c>
      <c r="V105" s="627" t="s">
        <v>431</v>
      </c>
      <c r="W105" s="627">
        <v>3.6</v>
      </c>
      <c r="X105" s="627">
        <v>33.4</v>
      </c>
      <c r="Y105" s="628">
        <v>37</v>
      </c>
      <c r="Z105" s="627">
        <v>1906.9</v>
      </c>
      <c r="AA105" s="627">
        <v>5432.1</v>
      </c>
      <c r="AB105" s="627">
        <v>47.6</v>
      </c>
      <c r="AC105" s="627">
        <v>7867.1</v>
      </c>
      <c r="AD105" s="627">
        <v>380.4</v>
      </c>
      <c r="AE105" s="627">
        <v>27201.599999999999</v>
      </c>
      <c r="AF105" s="627">
        <v>6475.1</v>
      </c>
      <c r="AG105" s="627">
        <v>15708.4</v>
      </c>
      <c r="AH105" s="627">
        <v>0.7</v>
      </c>
      <c r="AI105" s="627">
        <v>456.4</v>
      </c>
      <c r="AJ105" s="628">
        <v>49842.2</v>
      </c>
      <c r="AK105" s="628"/>
      <c r="AL105" s="627" t="s">
        <v>431</v>
      </c>
      <c r="AM105" s="627">
        <v>9854.6</v>
      </c>
      <c r="AN105" s="627">
        <v>15496.3</v>
      </c>
      <c r="AO105" s="627">
        <v>1021.6</v>
      </c>
      <c r="AP105" s="628">
        <v>26372.5</v>
      </c>
      <c r="AQ105" s="627">
        <v>76214.7</v>
      </c>
      <c r="AR105" s="627">
        <v>7213.4</v>
      </c>
      <c r="AS105" s="627">
        <v>1854.7</v>
      </c>
      <c r="AT105" s="627">
        <v>2424.3000000000002</v>
      </c>
      <c r="AU105" s="627" t="s">
        <v>431</v>
      </c>
      <c r="AV105" s="628">
        <v>11492.5</v>
      </c>
      <c r="AW105" s="627">
        <v>6479.4</v>
      </c>
    </row>
    <row r="106" spans="2:49" s="532" customFormat="1" x14ac:dyDescent="0.2">
      <c r="B106" s="574" t="s">
        <v>2058</v>
      </c>
      <c r="C106" s="627">
        <v>100</v>
      </c>
      <c r="D106" s="627">
        <v>2500</v>
      </c>
      <c r="E106" s="627">
        <v>1900</v>
      </c>
      <c r="F106" s="627">
        <v>1000</v>
      </c>
      <c r="G106" s="627">
        <v>850</v>
      </c>
      <c r="H106" s="627">
        <v>300</v>
      </c>
      <c r="I106" s="627">
        <v>700</v>
      </c>
      <c r="J106" s="627">
        <v>7567.3</v>
      </c>
      <c r="K106" s="627">
        <v>3732.7</v>
      </c>
      <c r="L106" s="627">
        <v>45723.6</v>
      </c>
      <c r="M106" s="627">
        <v>31018.1</v>
      </c>
      <c r="N106" s="628">
        <v>88042.7</v>
      </c>
      <c r="O106" s="627">
        <v>6009.7</v>
      </c>
      <c r="P106" s="627">
        <v>45.6</v>
      </c>
      <c r="Q106" s="627">
        <v>15970.4</v>
      </c>
      <c r="R106" s="627">
        <v>14528.7</v>
      </c>
      <c r="S106" s="628">
        <v>131946.20000000001</v>
      </c>
      <c r="T106" s="627">
        <v>595.70000000000005</v>
      </c>
      <c r="U106" s="627" t="s">
        <v>431</v>
      </c>
      <c r="V106" s="627" t="s">
        <v>431</v>
      </c>
      <c r="W106" s="627">
        <v>3.6</v>
      </c>
      <c r="X106" s="627">
        <v>33.4</v>
      </c>
      <c r="Y106" s="628">
        <v>37</v>
      </c>
      <c r="Z106" s="627">
        <v>6961.5</v>
      </c>
      <c r="AA106" s="627">
        <v>2832.2</v>
      </c>
      <c r="AB106" s="627">
        <v>183.6</v>
      </c>
      <c r="AC106" s="627">
        <v>4213.6000000000004</v>
      </c>
      <c r="AD106" s="627">
        <v>387.9</v>
      </c>
      <c r="AE106" s="627">
        <v>27978.799999999999</v>
      </c>
      <c r="AF106" s="627">
        <v>6803.9</v>
      </c>
      <c r="AG106" s="627">
        <v>18250</v>
      </c>
      <c r="AH106" s="627">
        <v>0.7</v>
      </c>
      <c r="AI106" s="627">
        <v>458.3</v>
      </c>
      <c r="AJ106" s="628">
        <v>53491.7</v>
      </c>
      <c r="AK106" s="628"/>
      <c r="AL106" s="627" t="s">
        <v>431</v>
      </c>
      <c r="AM106" s="627">
        <v>4323</v>
      </c>
      <c r="AN106" s="627">
        <v>5497</v>
      </c>
      <c r="AO106" s="627">
        <v>1058.5999999999999</v>
      </c>
      <c r="AP106" s="628">
        <v>10878</v>
      </c>
      <c r="AQ106" s="627">
        <v>64639.8</v>
      </c>
      <c r="AR106" s="627">
        <v>8032.4</v>
      </c>
      <c r="AS106" s="627">
        <v>1882.3</v>
      </c>
      <c r="AT106" s="627">
        <v>36114.699999999997</v>
      </c>
      <c r="AU106" s="627" t="s">
        <v>431</v>
      </c>
      <c r="AV106" s="628">
        <v>46029.5</v>
      </c>
      <c r="AW106" s="627">
        <v>6065.5</v>
      </c>
    </row>
    <row r="107" spans="2:49" s="532" customFormat="1" x14ac:dyDescent="0.2">
      <c r="B107" s="574" t="s">
        <v>2109</v>
      </c>
      <c r="C107" s="627">
        <v>100</v>
      </c>
      <c r="D107" s="627">
        <v>2500</v>
      </c>
      <c r="E107" s="627">
        <v>1900</v>
      </c>
      <c r="F107" s="627">
        <v>1000</v>
      </c>
      <c r="G107" s="627">
        <v>850</v>
      </c>
      <c r="H107" s="627">
        <v>300</v>
      </c>
      <c r="I107" s="627">
        <v>700</v>
      </c>
      <c r="J107" s="627">
        <v>27150.6</v>
      </c>
      <c r="K107" s="627">
        <v>4635.2</v>
      </c>
      <c r="L107" s="627">
        <v>43773.1</v>
      </c>
      <c r="M107" s="627">
        <v>33315.699999999997</v>
      </c>
      <c r="N107" s="628">
        <v>108874.7</v>
      </c>
      <c r="O107" s="627">
        <v>6129</v>
      </c>
      <c r="P107" s="627">
        <v>46.8</v>
      </c>
      <c r="Q107" s="627">
        <v>15339</v>
      </c>
      <c r="R107" s="627">
        <v>16691.599999999999</v>
      </c>
      <c r="S107" s="628">
        <v>154431</v>
      </c>
      <c r="T107" s="627">
        <v>150.5</v>
      </c>
      <c r="U107" s="627" t="s">
        <v>431</v>
      </c>
      <c r="V107" s="627" t="s">
        <v>431</v>
      </c>
      <c r="W107" s="627">
        <v>3.6</v>
      </c>
      <c r="X107" s="627">
        <v>33.4</v>
      </c>
      <c r="Y107" s="628">
        <v>37</v>
      </c>
      <c r="Z107" s="627">
        <v>1857.7</v>
      </c>
      <c r="AA107" s="627">
        <v>13909.8</v>
      </c>
      <c r="AB107" s="627">
        <v>82.9</v>
      </c>
      <c r="AC107" s="627">
        <v>5131.7</v>
      </c>
      <c r="AD107" s="627">
        <v>396.2</v>
      </c>
      <c r="AE107" s="627">
        <v>29594.400000000001</v>
      </c>
      <c r="AF107" s="627">
        <v>8252.5</v>
      </c>
      <c r="AG107" s="627">
        <v>20380.900000000001</v>
      </c>
      <c r="AH107" s="627">
        <v>0.7</v>
      </c>
      <c r="AI107" s="627">
        <v>460.2</v>
      </c>
      <c r="AJ107" s="628">
        <v>58688.6</v>
      </c>
      <c r="AK107" s="628"/>
      <c r="AL107" s="627" t="s">
        <v>431</v>
      </c>
      <c r="AM107" s="627">
        <v>5618.3</v>
      </c>
      <c r="AN107" s="627">
        <v>5996.3</v>
      </c>
      <c r="AO107" s="627">
        <v>1592.6</v>
      </c>
      <c r="AP107" s="628">
        <v>13207.2</v>
      </c>
      <c r="AQ107" s="627">
        <v>71895.8</v>
      </c>
      <c r="AR107" s="627">
        <v>8214.6</v>
      </c>
      <c r="AS107" s="627">
        <v>1912.3</v>
      </c>
      <c r="AT107" s="627">
        <v>43748.4</v>
      </c>
      <c r="AU107" s="627" t="s">
        <v>431</v>
      </c>
      <c r="AV107" s="628">
        <v>53875.3</v>
      </c>
      <c r="AW107" s="627">
        <v>7094.2</v>
      </c>
    </row>
    <row r="108" spans="2:49" s="532" customFormat="1" x14ac:dyDescent="0.2">
      <c r="B108" s="574" t="s">
        <v>2058</v>
      </c>
      <c r="C108" s="627">
        <v>100</v>
      </c>
      <c r="D108" s="627">
        <v>2500</v>
      </c>
      <c r="E108" s="627">
        <v>1900</v>
      </c>
      <c r="F108" s="627">
        <v>1000</v>
      </c>
      <c r="G108" s="627">
        <v>850</v>
      </c>
      <c r="H108" s="627">
        <v>300</v>
      </c>
      <c r="I108" s="627">
        <v>700</v>
      </c>
      <c r="J108" s="627">
        <v>10552</v>
      </c>
      <c r="K108" s="627">
        <v>3230.2</v>
      </c>
      <c r="L108" s="627">
        <v>37436.6</v>
      </c>
      <c r="M108" s="627">
        <v>48553.599999999999</v>
      </c>
      <c r="N108" s="628">
        <v>99772.5</v>
      </c>
      <c r="O108" s="627">
        <v>6030</v>
      </c>
      <c r="P108" s="627">
        <v>68.400000000000006</v>
      </c>
      <c r="Q108" s="627">
        <v>15339</v>
      </c>
      <c r="R108" s="627">
        <v>22777</v>
      </c>
      <c r="S108" s="628">
        <v>151336.79999999999</v>
      </c>
      <c r="T108" s="627">
        <v>338</v>
      </c>
      <c r="U108" s="627" t="s">
        <v>431</v>
      </c>
      <c r="V108" s="627" t="s">
        <v>431</v>
      </c>
      <c r="W108" s="627">
        <v>3.6</v>
      </c>
      <c r="X108" s="627">
        <v>33.4</v>
      </c>
      <c r="Y108" s="628">
        <v>37</v>
      </c>
      <c r="Z108" s="627">
        <v>3315</v>
      </c>
      <c r="AA108" s="627">
        <v>4665.2</v>
      </c>
      <c r="AB108" s="627">
        <v>3</v>
      </c>
      <c r="AC108" s="627">
        <v>8017.5</v>
      </c>
      <c r="AD108" s="627">
        <v>396.2</v>
      </c>
      <c r="AE108" s="627">
        <v>31250.2</v>
      </c>
      <c r="AF108" s="627">
        <v>8623.7000000000007</v>
      </c>
      <c r="AG108" s="627">
        <v>22925.7</v>
      </c>
      <c r="AH108" s="627">
        <v>0.7</v>
      </c>
      <c r="AI108" s="627">
        <v>461.2</v>
      </c>
      <c r="AJ108" s="628">
        <v>63262.400000000001</v>
      </c>
      <c r="AK108" s="628"/>
      <c r="AL108" s="627" t="s">
        <v>431</v>
      </c>
      <c r="AM108" s="627">
        <v>5165.2</v>
      </c>
      <c r="AN108" s="627">
        <v>5996.3</v>
      </c>
      <c r="AO108" s="627">
        <v>2382.9</v>
      </c>
      <c r="AP108" s="628">
        <v>13544.3</v>
      </c>
      <c r="AQ108" s="627">
        <v>76806.7</v>
      </c>
      <c r="AR108" s="627">
        <v>8214.6</v>
      </c>
      <c r="AS108" s="627">
        <v>1956.6</v>
      </c>
      <c r="AT108" s="627">
        <v>37119.599999999999</v>
      </c>
      <c r="AU108" s="627" t="s">
        <v>431</v>
      </c>
      <c r="AV108" s="628">
        <v>47290.8</v>
      </c>
      <c r="AW108" s="627">
        <v>10467.4</v>
      </c>
    </row>
    <row r="109" spans="2:49" s="532" customFormat="1" x14ac:dyDescent="0.2">
      <c r="B109" s="574" t="s">
        <v>2108</v>
      </c>
      <c r="C109" s="627">
        <v>100</v>
      </c>
      <c r="D109" s="627">
        <v>2650</v>
      </c>
      <c r="E109" s="627">
        <v>1900</v>
      </c>
      <c r="F109" s="627">
        <v>1000</v>
      </c>
      <c r="G109" s="627">
        <v>850</v>
      </c>
      <c r="H109" s="627">
        <v>300</v>
      </c>
      <c r="I109" s="627">
        <v>700</v>
      </c>
      <c r="J109" s="627">
        <v>23270.9</v>
      </c>
      <c r="K109" s="627">
        <v>3036.9</v>
      </c>
      <c r="L109" s="627">
        <v>41243.199999999997</v>
      </c>
      <c r="M109" s="627">
        <v>45038.1</v>
      </c>
      <c r="N109" s="628">
        <v>112589.1</v>
      </c>
      <c r="O109" s="627">
        <v>6457.3</v>
      </c>
      <c r="P109" s="627">
        <v>375.1</v>
      </c>
      <c r="Q109" s="627">
        <v>18515.900000000001</v>
      </c>
      <c r="R109" s="627">
        <v>24713.9</v>
      </c>
      <c r="S109" s="628">
        <v>170151.1</v>
      </c>
      <c r="T109" s="627">
        <v>423.8</v>
      </c>
      <c r="U109" s="627" t="s">
        <v>431</v>
      </c>
      <c r="V109" s="627" t="s">
        <v>431</v>
      </c>
      <c r="W109" s="627">
        <v>3.6</v>
      </c>
      <c r="X109" s="627">
        <v>33.4</v>
      </c>
      <c r="Y109" s="628">
        <v>37</v>
      </c>
      <c r="Z109" s="627">
        <v>4090.2</v>
      </c>
      <c r="AA109" s="627">
        <v>8835.5</v>
      </c>
      <c r="AB109" s="627">
        <v>133.19999999999999</v>
      </c>
      <c r="AC109" s="627">
        <v>10507.5</v>
      </c>
      <c r="AD109" s="627">
        <v>396.2</v>
      </c>
      <c r="AE109" s="627">
        <v>34104.5</v>
      </c>
      <c r="AF109" s="627">
        <v>9353.1</v>
      </c>
      <c r="AG109" s="627">
        <v>22715.5</v>
      </c>
      <c r="AH109" s="627">
        <v>0.7</v>
      </c>
      <c r="AI109" s="627">
        <v>463.9</v>
      </c>
      <c r="AJ109" s="628">
        <v>66637.7</v>
      </c>
      <c r="AK109" s="628"/>
      <c r="AL109" s="627" t="s">
        <v>431</v>
      </c>
      <c r="AM109" s="627">
        <v>6027.4</v>
      </c>
      <c r="AN109" s="627">
        <v>6296.3</v>
      </c>
      <c r="AO109" s="627">
        <v>4073</v>
      </c>
      <c r="AP109" s="628">
        <v>16396.7</v>
      </c>
      <c r="AQ109" s="627">
        <v>83034.399999999994</v>
      </c>
      <c r="AR109" s="627">
        <v>8721.4</v>
      </c>
      <c r="AS109" s="627">
        <v>1998.6</v>
      </c>
      <c r="AT109" s="627">
        <v>44025.2</v>
      </c>
      <c r="AU109" s="627" t="s">
        <v>431</v>
      </c>
      <c r="AV109" s="628">
        <v>54745.2</v>
      </c>
      <c r="AW109" s="627">
        <v>7948.3</v>
      </c>
    </row>
    <row r="110" spans="2:49" s="532" customFormat="1" x14ac:dyDescent="0.2">
      <c r="B110" s="574" t="s">
        <v>2058</v>
      </c>
      <c r="C110" s="627">
        <v>100</v>
      </c>
      <c r="D110" s="627">
        <v>2650</v>
      </c>
      <c r="E110" s="627">
        <v>1900</v>
      </c>
      <c r="F110" s="627">
        <v>1000</v>
      </c>
      <c r="G110" s="627">
        <v>850</v>
      </c>
      <c r="H110" s="627">
        <v>300</v>
      </c>
      <c r="I110" s="627">
        <v>700</v>
      </c>
      <c r="J110" s="627">
        <v>33774.699999999997</v>
      </c>
      <c r="K110" s="627">
        <v>3209.5</v>
      </c>
      <c r="L110" s="627">
        <v>47977.5</v>
      </c>
      <c r="M110" s="627">
        <v>47071.6</v>
      </c>
      <c r="N110" s="628">
        <v>132033.29999999999</v>
      </c>
      <c r="O110" s="627">
        <v>7062.5</v>
      </c>
      <c r="P110" s="627">
        <v>61.1</v>
      </c>
      <c r="Q110" s="627">
        <v>18515.900000000001</v>
      </c>
      <c r="R110" s="627">
        <v>23969.8</v>
      </c>
      <c r="S110" s="628">
        <v>189142.7</v>
      </c>
      <c r="T110" s="627">
        <v>365.6</v>
      </c>
      <c r="U110" s="627" t="s">
        <v>431</v>
      </c>
      <c r="V110" s="627" t="s">
        <v>431</v>
      </c>
      <c r="W110" s="627">
        <v>3.6</v>
      </c>
      <c r="X110" s="627">
        <v>33.4</v>
      </c>
      <c r="Y110" s="628">
        <v>37</v>
      </c>
      <c r="Z110" s="627">
        <v>2250.6</v>
      </c>
      <c r="AA110" s="627">
        <v>19515.5</v>
      </c>
      <c r="AB110" s="627">
        <v>21.6</v>
      </c>
      <c r="AC110" s="627">
        <v>5405.5</v>
      </c>
      <c r="AD110" s="627">
        <v>396.2</v>
      </c>
      <c r="AE110" s="627">
        <v>32925.300000000003</v>
      </c>
      <c r="AF110" s="627">
        <v>9345.7999999999993</v>
      </c>
      <c r="AG110" s="627">
        <v>26629.9</v>
      </c>
      <c r="AH110" s="627">
        <v>0.7</v>
      </c>
      <c r="AI110" s="627">
        <v>465.8</v>
      </c>
      <c r="AJ110" s="628">
        <v>69367.399999999994</v>
      </c>
      <c r="AK110" s="628"/>
      <c r="AL110" s="627" t="s">
        <v>431</v>
      </c>
      <c r="AM110" s="627">
        <v>5647.6</v>
      </c>
      <c r="AN110" s="627">
        <v>6296.3</v>
      </c>
      <c r="AO110" s="627">
        <v>4107.7</v>
      </c>
      <c r="AP110" s="628">
        <v>16051.6</v>
      </c>
      <c r="AQ110" s="627">
        <v>85419.199999999997</v>
      </c>
      <c r="AR110" s="627">
        <v>8653.2999999999993</v>
      </c>
      <c r="AS110" s="627">
        <v>2023.6</v>
      </c>
      <c r="AT110" s="627">
        <v>50457.7</v>
      </c>
      <c r="AU110" s="627" t="s">
        <v>431</v>
      </c>
      <c r="AV110" s="628">
        <v>61134.6</v>
      </c>
      <c r="AW110" s="627">
        <v>14596.9</v>
      </c>
    </row>
    <row r="111" spans="2:49" s="532" customFormat="1" x14ac:dyDescent="0.2">
      <c r="B111" s="574" t="s">
        <v>2107</v>
      </c>
      <c r="C111" s="627">
        <v>100</v>
      </c>
      <c r="D111" s="627">
        <v>2650</v>
      </c>
      <c r="E111" s="627">
        <v>1900</v>
      </c>
      <c r="F111" s="627">
        <v>1000</v>
      </c>
      <c r="G111" s="627">
        <v>850</v>
      </c>
      <c r="H111" s="627">
        <v>300</v>
      </c>
      <c r="I111" s="627">
        <v>700</v>
      </c>
      <c r="J111" s="627">
        <v>30920.6</v>
      </c>
      <c r="K111" s="627">
        <v>4182.7</v>
      </c>
      <c r="L111" s="627">
        <v>54404</v>
      </c>
      <c r="M111" s="627">
        <v>54315.5</v>
      </c>
      <c r="N111" s="628">
        <v>143822.79999999999</v>
      </c>
      <c r="O111" s="627">
        <v>7555.4</v>
      </c>
      <c r="P111" s="627">
        <v>81.900000000000006</v>
      </c>
      <c r="Q111" s="627">
        <v>21970.6</v>
      </c>
      <c r="R111" s="627">
        <v>24742.6</v>
      </c>
      <c r="S111" s="628">
        <v>205673.3</v>
      </c>
      <c r="T111" s="627">
        <v>169.6</v>
      </c>
      <c r="U111" s="627">
        <v>250</v>
      </c>
      <c r="V111" s="627" t="s">
        <v>431</v>
      </c>
      <c r="W111" s="627">
        <v>3.6</v>
      </c>
      <c r="X111" s="627">
        <v>33.4</v>
      </c>
      <c r="Y111" s="628">
        <v>287</v>
      </c>
      <c r="Z111" s="627">
        <v>2390.8000000000002</v>
      </c>
      <c r="AA111" s="627">
        <v>15933.9</v>
      </c>
      <c r="AB111" s="627">
        <v>48.8</v>
      </c>
      <c r="AC111" s="627">
        <v>3725.9</v>
      </c>
      <c r="AD111" s="627">
        <v>326.7</v>
      </c>
      <c r="AE111" s="627">
        <v>35528.9</v>
      </c>
      <c r="AF111" s="627">
        <v>9580.6</v>
      </c>
      <c r="AG111" s="627">
        <v>25364.2</v>
      </c>
      <c r="AH111" s="627">
        <v>0.7</v>
      </c>
      <c r="AI111" s="627">
        <v>2111.6999999999998</v>
      </c>
      <c r="AJ111" s="628">
        <v>72586.100000000006</v>
      </c>
      <c r="AK111" s="628"/>
      <c r="AL111" s="627" t="s">
        <v>431</v>
      </c>
      <c r="AM111" s="627">
        <v>6651.6</v>
      </c>
      <c r="AN111" s="627">
        <v>6496.3</v>
      </c>
      <c r="AO111" s="627">
        <v>5883.5</v>
      </c>
      <c r="AP111" s="628">
        <v>19031.400000000001</v>
      </c>
      <c r="AQ111" s="627">
        <v>91617.5</v>
      </c>
      <c r="AR111" s="627">
        <v>8653.2999999999993</v>
      </c>
      <c r="AS111" s="627">
        <v>2151.1</v>
      </c>
      <c r="AT111" s="627">
        <v>69783.199999999997</v>
      </c>
      <c r="AU111" s="627" t="s">
        <v>431</v>
      </c>
      <c r="AV111" s="628">
        <v>80587.600000000006</v>
      </c>
      <c r="AW111" s="627">
        <v>10585.4</v>
      </c>
    </row>
    <row r="112" spans="2:49" s="532" customFormat="1" x14ac:dyDescent="0.2">
      <c r="B112" s="574" t="s">
        <v>2058</v>
      </c>
      <c r="C112" s="627">
        <v>100</v>
      </c>
      <c r="D112" s="627">
        <v>2650</v>
      </c>
      <c r="E112" s="627">
        <v>1900</v>
      </c>
      <c r="F112" s="627">
        <v>1000</v>
      </c>
      <c r="G112" s="627">
        <v>850</v>
      </c>
      <c r="H112" s="627">
        <v>300</v>
      </c>
      <c r="I112" s="627">
        <v>700</v>
      </c>
      <c r="J112" s="627">
        <v>29799.8</v>
      </c>
      <c r="K112" s="627">
        <v>6843.5</v>
      </c>
      <c r="L112" s="627">
        <v>61933.9</v>
      </c>
      <c r="M112" s="627">
        <v>49297.3</v>
      </c>
      <c r="N112" s="628">
        <v>147874.5</v>
      </c>
      <c r="O112" s="627">
        <v>7641.1</v>
      </c>
      <c r="P112" s="627">
        <v>120.1</v>
      </c>
      <c r="Q112" s="627">
        <v>21970.6</v>
      </c>
      <c r="R112" s="627">
        <v>47859.9</v>
      </c>
      <c r="S112" s="628">
        <v>232966.2</v>
      </c>
      <c r="T112" s="627">
        <v>311.7</v>
      </c>
      <c r="U112" s="627">
        <v>1950</v>
      </c>
      <c r="V112" s="627" t="s">
        <v>431</v>
      </c>
      <c r="W112" s="627">
        <v>3.6</v>
      </c>
      <c r="X112" s="627">
        <v>33.4</v>
      </c>
      <c r="Y112" s="628">
        <v>1987</v>
      </c>
      <c r="Z112" s="627">
        <v>2555.3000000000002</v>
      </c>
      <c r="AA112" s="627">
        <v>17914.400000000001</v>
      </c>
      <c r="AB112" s="627">
        <v>9.5</v>
      </c>
      <c r="AC112" s="627">
        <v>2235.6</v>
      </c>
      <c r="AD112" s="627">
        <v>300</v>
      </c>
      <c r="AE112" s="627">
        <v>39134.1</v>
      </c>
      <c r="AF112" s="627">
        <v>9395.2000000000007</v>
      </c>
      <c r="AG112" s="627">
        <v>27790.5</v>
      </c>
      <c r="AH112" s="627">
        <v>0.7</v>
      </c>
      <c r="AI112" s="627">
        <v>2070.5</v>
      </c>
      <c r="AJ112" s="628">
        <v>78391</v>
      </c>
      <c r="AK112" s="628"/>
      <c r="AL112" s="627" t="s">
        <v>431</v>
      </c>
      <c r="AM112" s="627">
        <v>6546.8</v>
      </c>
      <c r="AN112" s="627">
        <v>6496.3</v>
      </c>
      <c r="AO112" s="627">
        <v>6918.7</v>
      </c>
      <c r="AP112" s="628">
        <v>19961.8</v>
      </c>
      <c r="AQ112" s="627">
        <v>98352.9</v>
      </c>
      <c r="AR112" s="627">
        <v>8653.2999999999993</v>
      </c>
      <c r="AS112" s="627">
        <v>2151.1</v>
      </c>
      <c r="AT112" s="627">
        <v>82944</v>
      </c>
      <c r="AU112" s="627" t="s">
        <v>431</v>
      </c>
      <c r="AV112" s="628">
        <v>93748.4</v>
      </c>
      <c r="AW112" s="627">
        <v>15551.4</v>
      </c>
    </row>
    <row r="113" spans="2:49" s="532" customFormat="1" x14ac:dyDescent="0.2">
      <c r="B113" s="574" t="s">
        <v>2106</v>
      </c>
      <c r="C113" s="627">
        <v>100</v>
      </c>
      <c r="D113" s="627">
        <v>3650</v>
      </c>
      <c r="E113" s="627">
        <v>2500</v>
      </c>
      <c r="F113" s="627">
        <v>1500</v>
      </c>
      <c r="G113" s="627">
        <v>1350</v>
      </c>
      <c r="H113" s="627">
        <v>500</v>
      </c>
      <c r="I113" s="627">
        <v>700</v>
      </c>
      <c r="J113" s="627">
        <v>29362.7</v>
      </c>
      <c r="K113" s="627">
        <v>7134.7</v>
      </c>
      <c r="L113" s="627">
        <v>68991.8</v>
      </c>
      <c r="M113" s="627">
        <v>43374.6</v>
      </c>
      <c r="N113" s="628">
        <v>148863.79999999999</v>
      </c>
      <c r="O113" s="627">
        <v>8290.2000000000007</v>
      </c>
      <c r="P113" s="627">
        <v>103.7</v>
      </c>
      <c r="Q113" s="627">
        <v>22212.799999999999</v>
      </c>
      <c r="R113" s="627">
        <v>39765.800000000003</v>
      </c>
      <c r="S113" s="628">
        <v>229536.3</v>
      </c>
      <c r="T113" s="627">
        <v>233.5</v>
      </c>
      <c r="U113" s="627">
        <v>3660</v>
      </c>
      <c r="V113" s="627" t="s">
        <v>431</v>
      </c>
      <c r="W113" s="627">
        <v>3.6</v>
      </c>
      <c r="X113" s="627">
        <v>33.4</v>
      </c>
      <c r="Y113" s="628">
        <v>3697</v>
      </c>
      <c r="Z113" s="627">
        <v>2695.7</v>
      </c>
      <c r="AA113" s="627">
        <v>15245.9</v>
      </c>
      <c r="AB113" s="627">
        <v>130.69999999999999</v>
      </c>
      <c r="AC113" s="627">
        <v>2852</v>
      </c>
      <c r="AD113" s="627">
        <v>300</v>
      </c>
      <c r="AE113" s="627">
        <v>40141</v>
      </c>
      <c r="AF113" s="627">
        <v>9205.6</v>
      </c>
      <c r="AG113" s="627">
        <v>27809.8</v>
      </c>
      <c r="AH113" s="627">
        <v>0.7</v>
      </c>
      <c r="AI113" s="627">
        <v>4471.3999999999996</v>
      </c>
      <c r="AJ113" s="628">
        <v>81627.8</v>
      </c>
      <c r="AK113" s="628"/>
      <c r="AL113" s="627" t="s">
        <v>431</v>
      </c>
      <c r="AM113" s="627">
        <v>6481.3</v>
      </c>
      <c r="AN113" s="627">
        <v>6496.3</v>
      </c>
      <c r="AO113" s="627">
        <v>10084.1</v>
      </c>
      <c r="AP113" s="628">
        <v>23061.7</v>
      </c>
      <c r="AQ113" s="627">
        <v>104689.5</v>
      </c>
      <c r="AR113" s="627">
        <v>9237.9</v>
      </c>
      <c r="AS113" s="627">
        <v>2151.1</v>
      </c>
      <c r="AT113" s="627">
        <v>76241.7</v>
      </c>
      <c r="AU113" s="627" t="s">
        <v>431</v>
      </c>
      <c r="AV113" s="628">
        <v>87630.7</v>
      </c>
      <c r="AW113" s="627">
        <v>12061.4</v>
      </c>
    </row>
    <row r="114" spans="2:49" s="532" customFormat="1" x14ac:dyDescent="0.2">
      <c r="B114" s="574" t="s">
        <v>2058</v>
      </c>
      <c r="C114" s="627">
        <v>100</v>
      </c>
      <c r="D114" s="627">
        <v>3650</v>
      </c>
      <c r="E114" s="627">
        <v>2500</v>
      </c>
      <c r="F114" s="627">
        <v>1500</v>
      </c>
      <c r="G114" s="627">
        <v>1350</v>
      </c>
      <c r="H114" s="627">
        <v>500</v>
      </c>
      <c r="I114" s="627">
        <v>700</v>
      </c>
      <c r="J114" s="627">
        <v>16455.2</v>
      </c>
      <c r="K114" s="627">
        <v>8375.7999999999993</v>
      </c>
      <c r="L114" s="627">
        <v>81469.600000000006</v>
      </c>
      <c r="M114" s="627">
        <v>42913.1</v>
      </c>
      <c r="N114" s="628">
        <v>149214.6</v>
      </c>
      <c r="O114" s="627">
        <v>8681.2000000000007</v>
      </c>
      <c r="P114" s="627">
        <v>180.1</v>
      </c>
      <c r="Q114" s="627">
        <v>22212.799999999999</v>
      </c>
      <c r="R114" s="627">
        <v>29360.3</v>
      </c>
      <c r="S114" s="628">
        <v>219948.1</v>
      </c>
      <c r="T114" s="627">
        <v>335</v>
      </c>
      <c r="U114" s="627" t="s">
        <v>431</v>
      </c>
      <c r="V114" s="627" t="s">
        <v>431</v>
      </c>
      <c r="W114" s="627">
        <v>3.6</v>
      </c>
      <c r="X114" s="627">
        <v>33.4</v>
      </c>
      <c r="Y114" s="628">
        <v>37</v>
      </c>
      <c r="Z114" s="627">
        <v>2848.5</v>
      </c>
      <c r="AA114" s="627">
        <v>28332.9</v>
      </c>
      <c r="AB114" s="627">
        <v>505.7</v>
      </c>
      <c r="AC114" s="627">
        <v>5181.1000000000004</v>
      </c>
      <c r="AD114" s="627">
        <v>300</v>
      </c>
      <c r="AE114" s="627">
        <v>41238.800000000003</v>
      </c>
      <c r="AF114" s="627">
        <v>8754.5</v>
      </c>
      <c r="AG114" s="627">
        <v>32327.7</v>
      </c>
      <c r="AH114" s="627" t="s">
        <v>431</v>
      </c>
      <c r="AI114" s="627">
        <v>6271.4</v>
      </c>
      <c r="AJ114" s="628">
        <v>88592.4</v>
      </c>
      <c r="AK114" s="628"/>
      <c r="AL114" s="627" t="s">
        <v>431</v>
      </c>
      <c r="AM114" s="627">
        <v>6212.4</v>
      </c>
      <c r="AN114" s="627">
        <v>6496.3</v>
      </c>
      <c r="AO114" s="627">
        <v>11740.6</v>
      </c>
      <c r="AP114" s="628">
        <v>24448.7</v>
      </c>
      <c r="AQ114" s="627">
        <v>113041</v>
      </c>
      <c r="AR114" s="627">
        <v>9382.5</v>
      </c>
      <c r="AS114" s="627">
        <v>2151.1</v>
      </c>
      <c r="AT114" s="627">
        <v>46838.5</v>
      </c>
      <c r="AU114" s="627" t="s">
        <v>431</v>
      </c>
      <c r="AV114" s="628">
        <v>58372.1</v>
      </c>
      <c r="AW114" s="627">
        <v>10995.7</v>
      </c>
    </row>
    <row r="115" spans="2:49" s="532" customFormat="1" x14ac:dyDescent="0.2">
      <c r="B115" s="574" t="s">
        <v>2105</v>
      </c>
      <c r="C115" s="627">
        <v>100</v>
      </c>
      <c r="D115" s="627">
        <v>4000</v>
      </c>
      <c r="E115" s="627">
        <v>2600</v>
      </c>
      <c r="F115" s="627">
        <v>1600</v>
      </c>
      <c r="G115" s="627">
        <v>1500</v>
      </c>
      <c r="H115" s="627">
        <v>500</v>
      </c>
      <c r="I115" s="627">
        <v>700</v>
      </c>
      <c r="J115" s="627">
        <v>26732.6</v>
      </c>
      <c r="K115" s="627">
        <v>2444.9</v>
      </c>
      <c r="L115" s="627">
        <v>49851.6</v>
      </c>
      <c r="M115" s="627">
        <v>52309.9</v>
      </c>
      <c r="N115" s="628">
        <v>131339</v>
      </c>
      <c r="O115" s="627">
        <v>8618.6</v>
      </c>
      <c r="P115" s="627">
        <v>127.9</v>
      </c>
      <c r="Q115" s="627">
        <v>25101.599999999999</v>
      </c>
      <c r="R115" s="627">
        <v>69328.600000000006</v>
      </c>
      <c r="S115" s="628">
        <v>245515.7</v>
      </c>
      <c r="T115" s="627">
        <v>165.2</v>
      </c>
      <c r="U115" s="627" t="s">
        <v>431</v>
      </c>
      <c r="V115" s="627" t="s">
        <v>431</v>
      </c>
      <c r="W115" s="627">
        <v>3.6</v>
      </c>
      <c r="X115" s="627">
        <v>33.4</v>
      </c>
      <c r="Y115" s="628">
        <v>37</v>
      </c>
      <c r="Z115" s="627">
        <v>3030.3</v>
      </c>
      <c r="AA115" s="627">
        <v>39547.5</v>
      </c>
      <c r="AB115" s="627">
        <v>55.2</v>
      </c>
      <c r="AC115" s="627">
        <v>7464.4</v>
      </c>
      <c r="AD115" s="627">
        <v>300</v>
      </c>
      <c r="AE115" s="627">
        <v>43000</v>
      </c>
      <c r="AF115" s="627">
        <v>9054.9</v>
      </c>
      <c r="AG115" s="627">
        <v>83.9</v>
      </c>
      <c r="AH115" s="627" t="s">
        <v>431</v>
      </c>
      <c r="AI115" s="627">
        <v>4475.1000000000004</v>
      </c>
      <c r="AJ115" s="628">
        <v>56614.8</v>
      </c>
      <c r="AK115" s="628"/>
      <c r="AL115" s="627" t="s">
        <v>431</v>
      </c>
      <c r="AM115" s="627">
        <v>6655.2</v>
      </c>
      <c r="AN115" s="627">
        <v>6496.3</v>
      </c>
      <c r="AO115" s="627">
        <v>12447.1</v>
      </c>
      <c r="AP115" s="628">
        <v>25598.7</v>
      </c>
      <c r="AQ115" s="627">
        <v>81913.5</v>
      </c>
      <c r="AR115" s="627">
        <v>9312</v>
      </c>
      <c r="AS115" s="627">
        <v>2151.1</v>
      </c>
      <c r="AT115" s="627">
        <v>47677.2</v>
      </c>
      <c r="AU115" s="627" t="s">
        <v>431</v>
      </c>
      <c r="AV115" s="628">
        <v>59140.3</v>
      </c>
      <c r="AW115" s="627">
        <v>53862.3</v>
      </c>
    </row>
    <row r="116" spans="2:49" s="532" customFormat="1" x14ac:dyDescent="0.2">
      <c r="B116" s="574" t="s">
        <v>2058</v>
      </c>
      <c r="C116" s="627">
        <v>100</v>
      </c>
      <c r="D116" s="627">
        <v>4000</v>
      </c>
      <c r="E116" s="627">
        <v>2600</v>
      </c>
      <c r="F116" s="627">
        <v>1600</v>
      </c>
      <c r="G116" s="627">
        <v>1500</v>
      </c>
      <c r="H116" s="627">
        <v>500</v>
      </c>
      <c r="I116" s="627">
        <v>700</v>
      </c>
      <c r="J116" s="627">
        <v>24080.9</v>
      </c>
      <c r="K116" s="627">
        <v>2662.1</v>
      </c>
      <c r="L116" s="627">
        <v>49006.7</v>
      </c>
      <c r="M116" s="627">
        <v>64594.8</v>
      </c>
      <c r="N116" s="628">
        <v>140344.6</v>
      </c>
      <c r="O116" s="627">
        <v>9814.5</v>
      </c>
      <c r="P116" s="627">
        <v>100.9</v>
      </c>
      <c r="Q116" s="627">
        <v>25101.599999999999</v>
      </c>
      <c r="R116" s="627">
        <v>55276.3</v>
      </c>
      <c r="S116" s="628">
        <v>241637.9</v>
      </c>
      <c r="T116" s="627">
        <v>456.8</v>
      </c>
      <c r="U116" s="627" t="s">
        <v>431</v>
      </c>
      <c r="V116" s="627" t="s">
        <v>431</v>
      </c>
      <c r="W116" s="627">
        <v>3.6</v>
      </c>
      <c r="X116" s="627">
        <v>33.4</v>
      </c>
      <c r="Y116" s="628">
        <v>37</v>
      </c>
      <c r="Z116" s="627">
        <v>3222.9</v>
      </c>
      <c r="AA116" s="627">
        <v>16556.5</v>
      </c>
      <c r="AB116" s="627">
        <v>529.9</v>
      </c>
      <c r="AC116" s="627">
        <v>15036.7</v>
      </c>
      <c r="AD116" s="627">
        <v>300</v>
      </c>
      <c r="AE116" s="627">
        <v>43592.4</v>
      </c>
      <c r="AF116" s="627">
        <v>8606.7999999999993</v>
      </c>
      <c r="AG116" s="627">
        <v>220.1</v>
      </c>
      <c r="AH116" s="627" t="s">
        <v>431</v>
      </c>
      <c r="AI116" s="627">
        <v>6016</v>
      </c>
      <c r="AJ116" s="628">
        <v>58435.3</v>
      </c>
      <c r="AK116" s="628"/>
      <c r="AL116" s="627" t="s">
        <v>431</v>
      </c>
      <c r="AM116" s="627">
        <v>6170.4</v>
      </c>
      <c r="AN116" s="627">
        <v>6496.3</v>
      </c>
      <c r="AO116" s="627">
        <v>12399.6</v>
      </c>
      <c r="AP116" s="628">
        <v>25066.3</v>
      </c>
      <c r="AQ116" s="627">
        <v>83501.600000000006</v>
      </c>
      <c r="AR116" s="627">
        <v>9312.7999999999993</v>
      </c>
      <c r="AS116" s="627">
        <v>2151.1</v>
      </c>
      <c r="AT116" s="627">
        <v>56933.2</v>
      </c>
      <c r="AU116" s="627" t="s">
        <v>431</v>
      </c>
      <c r="AV116" s="628">
        <v>68397.100000000006</v>
      </c>
      <c r="AW116" s="627">
        <v>53599.4</v>
      </c>
    </row>
    <row r="117" spans="2:49" s="532" customFormat="1" x14ac:dyDescent="0.2">
      <c r="B117" s="574" t="s">
        <v>2104</v>
      </c>
      <c r="C117" s="627">
        <v>100</v>
      </c>
      <c r="D117" s="627">
        <v>4000</v>
      </c>
      <c r="E117" s="627">
        <v>2600</v>
      </c>
      <c r="F117" s="627">
        <v>1600</v>
      </c>
      <c r="G117" s="627">
        <v>1500</v>
      </c>
      <c r="H117" s="627">
        <v>500</v>
      </c>
      <c r="I117" s="627">
        <v>700</v>
      </c>
      <c r="J117" s="627">
        <v>29911.7</v>
      </c>
      <c r="K117" s="627">
        <v>8591.2000000000007</v>
      </c>
      <c r="L117" s="627">
        <v>77949.3</v>
      </c>
      <c r="M117" s="627">
        <v>51366.9</v>
      </c>
      <c r="N117" s="628">
        <v>167819.1</v>
      </c>
      <c r="O117" s="627">
        <v>9571.2000000000007</v>
      </c>
      <c r="P117" s="627">
        <v>355.2</v>
      </c>
      <c r="Q117" s="627">
        <v>25363.9</v>
      </c>
      <c r="R117" s="627">
        <v>57459</v>
      </c>
      <c r="S117" s="628">
        <v>271568.3</v>
      </c>
      <c r="T117" s="627">
        <v>219.2</v>
      </c>
      <c r="U117" s="627" t="s">
        <v>431</v>
      </c>
      <c r="V117" s="627" t="s">
        <v>431</v>
      </c>
      <c r="W117" s="627">
        <v>3.6</v>
      </c>
      <c r="X117" s="627">
        <v>33.4</v>
      </c>
      <c r="Y117" s="628">
        <v>37</v>
      </c>
      <c r="Z117" s="627">
        <v>3431.7</v>
      </c>
      <c r="AA117" s="627">
        <v>24679.7</v>
      </c>
      <c r="AB117" s="627">
        <v>35.700000000000003</v>
      </c>
      <c r="AC117" s="627">
        <v>7680.1</v>
      </c>
      <c r="AD117" s="627">
        <v>300</v>
      </c>
      <c r="AE117" s="627">
        <v>44852.4</v>
      </c>
      <c r="AF117" s="627">
        <v>8476.9</v>
      </c>
      <c r="AG117" s="627">
        <v>22412</v>
      </c>
      <c r="AH117" s="627" t="s">
        <v>431</v>
      </c>
      <c r="AI117" s="627">
        <v>4678.8999999999996</v>
      </c>
      <c r="AJ117" s="628">
        <v>80420.2</v>
      </c>
      <c r="AK117" s="628"/>
      <c r="AL117" s="627" t="s">
        <v>431</v>
      </c>
      <c r="AM117" s="627">
        <v>6015.8</v>
      </c>
      <c r="AN117" s="627">
        <v>6496.3</v>
      </c>
      <c r="AO117" s="627">
        <v>11971.8</v>
      </c>
      <c r="AP117" s="628">
        <v>24483.9</v>
      </c>
      <c r="AQ117" s="627">
        <v>104904.2</v>
      </c>
      <c r="AR117" s="627">
        <v>9329.5</v>
      </c>
      <c r="AS117" s="627">
        <v>2067.6</v>
      </c>
      <c r="AT117" s="627">
        <v>76136</v>
      </c>
      <c r="AU117" s="627" t="s">
        <v>431</v>
      </c>
      <c r="AV117" s="628">
        <v>87533</v>
      </c>
      <c r="AW117" s="627">
        <v>42747.4</v>
      </c>
    </row>
    <row r="118" spans="2:49" s="532" customFormat="1" x14ac:dyDescent="0.2">
      <c r="B118" s="574" t="s">
        <v>2058</v>
      </c>
      <c r="C118" s="627">
        <v>100</v>
      </c>
      <c r="D118" s="627">
        <v>4000</v>
      </c>
      <c r="E118" s="627">
        <v>2600</v>
      </c>
      <c r="F118" s="627">
        <v>1600</v>
      </c>
      <c r="G118" s="627">
        <v>1500</v>
      </c>
      <c r="H118" s="627">
        <v>500</v>
      </c>
      <c r="I118" s="627">
        <v>700</v>
      </c>
      <c r="J118" s="627">
        <v>9544.2999999999993</v>
      </c>
      <c r="K118" s="627">
        <v>3536.8</v>
      </c>
      <c r="L118" s="627">
        <v>74292.100000000006</v>
      </c>
      <c r="M118" s="627">
        <v>72299.399999999994</v>
      </c>
      <c r="N118" s="628">
        <v>159672.6</v>
      </c>
      <c r="O118" s="627">
        <v>10174.799999999999</v>
      </c>
      <c r="P118" s="627">
        <v>343.5</v>
      </c>
      <c r="Q118" s="627">
        <v>25363.9</v>
      </c>
      <c r="R118" s="627">
        <v>34196.699999999997</v>
      </c>
      <c r="S118" s="628">
        <v>240751.5</v>
      </c>
      <c r="T118" s="627">
        <v>178</v>
      </c>
      <c r="U118" s="627" t="s">
        <v>431</v>
      </c>
      <c r="V118" s="627" t="s">
        <v>431</v>
      </c>
      <c r="W118" s="627">
        <v>3.6</v>
      </c>
      <c r="X118" s="627">
        <v>33.4</v>
      </c>
      <c r="Y118" s="628">
        <v>37</v>
      </c>
      <c r="Z118" s="627">
        <v>3431.7</v>
      </c>
      <c r="AA118" s="627">
        <v>38557.599999999999</v>
      </c>
      <c r="AB118" s="627">
        <v>477.4</v>
      </c>
      <c r="AC118" s="627">
        <v>11567.2</v>
      </c>
      <c r="AD118" s="627">
        <v>300</v>
      </c>
      <c r="AE118" s="627">
        <v>47936</v>
      </c>
      <c r="AF118" s="627">
        <v>9006.6</v>
      </c>
      <c r="AG118" s="627">
        <v>49298.5</v>
      </c>
      <c r="AH118" s="627" t="s">
        <v>431</v>
      </c>
      <c r="AI118" s="627">
        <v>4678.3999999999996</v>
      </c>
      <c r="AJ118" s="628">
        <v>110919.5</v>
      </c>
      <c r="AK118" s="628"/>
      <c r="AL118" s="627" t="s">
        <v>431</v>
      </c>
      <c r="AM118" s="627">
        <v>4904.2</v>
      </c>
      <c r="AN118" s="627">
        <v>6496.3</v>
      </c>
      <c r="AO118" s="627">
        <v>11948.9</v>
      </c>
      <c r="AP118" s="628">
        <v>23349.4</v>
      </c>
      <c r="AQ118" s="627">
        <v>133268.9</v>
      </c>
      <c r="AR118" s="627">
        <v>9329.5</v>
      </c>
      <c r="AS118" s="627">
        <v>2067.6</v>
      </c>
      <c r="AT118" s="627">
        <v>17474.8</v>
      </c>
      <c r="AU118" s="627" t="s">
        <v>431</v>
      </c>
      <c r="AV118" s="628">
        <v>28871.9</v>
      </c>
      <c r="AW118" s="627">
        <v>24061.8</v>
      </c>
    </row>
    <row r="119" spans="2:49" s="532" customFormat="1" x14ac:dyDescent="0.2">
      <c r="B119" s="574" t="s">
        <v>2103</v>
      </c>
      <c r="C119" s="627">
        <v>100</v>
      </c>
      <c r="D119" s="627">
        <v>4000</v>
      </c>
      <c r="E119" s="627">
        <v>2600</v>
      </c>
      <c r="F119" s="627">
        <v>1600</v>
      </c>
      <c r="G119" s="627">
        <v>1500</v>
      </c>
      <c r="H119" s="627">
        <v>500</v>
      </c>
      <c r="I119" s="627">
        <v>700</v>
      </c>
      <c r="J119" s="627">
        <v>9184.7000000000007</v>
      </c>
      <c r="K119" s="627">
        <v>1136.7</v>
      </c>
      <c r="L119" s="627">
        <v>71374.899999999994</v>
      </c>
      <c r="M119" s="627">
        <v>89072.9</v>
      </c>
      <c r="N119" s="628">
        <v>170769.2</v>
      </c>
      <c r="O119" s="627">
        <v>10464</v>
      </c>
      <c r="P119" s="627">
        <v>113.8</v>
      </c>
      <c r="Q119" s="627">
        <v>25560.6</v>
      </c>
      <c r="R119" s="627">
        <v>36762.699999999997</v>
      </c>
      <c r="S119" s="628">
        <v>254670.3</v>
      </c>
      <c r="T119" s="627">
        <v>153.69999999999999</v>
      </c>
      <c r="U119" s="627" t="s">
        <v>431</v>
      </c>
      <c r="V119" s="627" t="s">
        <v>431</v>
      </c>
      <c r="W119" s="627">
        <v>3.6</v>
      </c>
      <c r="X119" s="627">
        <v>33.4</v>
      </c>
      <c r="Y119" s="628">
        <v>37</v>
      </c>
      <c r="Z119" s="627">
        <v>3431.7</v>
      </c>
      <c r="AA119" s="627">
        <v>23893.7</v>
      </c>
      <c r="AB119" s="627">
        <v>114.7</v>
      </c>
      <c r="AC119" s="627">
        <v>5930.4</v>
      </c>
      <c r="AD119" s="627">
        <v>300</v>
      </c>
      <c r="AE119" s="627">
        <v>47383.1</v>
      </c>
      <c r="AF119" s="627">
        <v>7633.6</v>
      </c>
      <c r="AG119" s="627">
        <v>53944</v>
      </c>
      <c r="AH119" s="627" t="s">
        <v>431</v>
      </c>
      <c r="AI119" s="627">
        <v>9594.6</v>
      </c>
      <c r="AJ119" s="628">
        <v>118555.4</v>
      </c>
      <c r="AK119" s="628"/>
      <c r="AL119" s="627" t="s">
        <v>431</v>
      </c>
      <c r="AM119" s="627">
        <v>4640.2</v>
      </c>
      <c r="AN119" s="627">
        <v>6496.3</v>
      </c>
      <c r="AO119" s="627">
        <v>12630.6</v>
      </c>
      <c r="AP119" s="628">
        <v>23767</v>
      </c>
      <c r="AQ119" s="627">
        <v>142322.4</v>
      </c>
      <c r="AR119" s="627">
        <v>39802.800000000003</v>
      </c>
      <c r="AS119" s="627">
        <v>2067.6</v>
      </c>
      <c r="AT119" s="627">
        <v>8922.6</v>
      </c>
      <c r="AU119" s="627" t="s">
        <v>431</v>
      </c>
      <c r="AV119" s="628">
        <v>50793</v>
      </c>
      <c r="AW119" s="627">
        <v>27693.8</v>
      </c>
    </row>
    <row r="120" spans="2:49" s="532" customFormat="1" x14ac:dyDescent="0.2">
      <c r="B120" s="574" t="s">
        <v>2058</v>
      </c>
      <c r="C120" s="627">
        <v>100</v>
      </c>
      <c r="D120" s="627">
        <v>4000</v>
      </c>
      <c r="E120" s="627">
        <v>2600</v>
      </c>
      <c r="F120" s="627">
        <v>1600</v>
      </c>
      <c r="G120" s="627">
        <v>1500</v>
      </c>
      <c r="H120" s="627">
        <v>500</v>
      </c>
      <c r="I120" s="627">
        <v>700</v>
      </c>
      <c r="J120" s="627">
        <v>7660.6</v>
      </c>
      <c r="K120" s="627">
        <v>1041</v>
      </c>
      <c r="L120" s="627">
        <v>87101.5</v>
      </c>
      <c r="M120" s="627">
        <v>149894.5</v>
      </c>
      <c r="N120" s="628">
        <v>245697.6</v>
      </c>
      <c r="O120" s="627">
        <v>11007.6</v>
      </c>
      <c r="P120" s="627">
        <v>51.5</v>
      </c>
      <c r="Q120" s="627">
        <v>25560.6</v>
      </c>
      <c r="R120" s="627">
        <v>42253.8</v>
      </c>
      <c r="S120" s="628">
        <v>335571.1</v>
      </c>
      <c r="T120" s="627">
        <v>258.7</v>
      </c>
      <c r="U120" s="627" t="s">
        <v>431</v>
      </c>
      <c r="V120" s="627" t="s">
        <v>431</v>
      </c>
      <c r="W120" s="627">
        <v>3.6</v>
      </c>
      <c r="X120" s="627">
        <v>33.4</v>
      </c>
      <c r="Y120" s="628">
        <v>37</v>
      </c>
      <c r="Z120" s="627">
        <v>3185.1</v>
      </c>
      <c r="AA120" s="627">
        <v>11321.5</v>
      </c>
      <c r="AB120" s="627">
        <v>42.1</v>
      </c>
      <c r="AC120" s="627">
        <v>11762.7</v>
      </c>
      <c r="AD120" s="627">
        <v>300</v>
      </c>
      <c r="AE120" s="627">
        <v>49769.1</v>
      </c>
      <c r="AF120" s="627">
        <v>7034.6</v>
      </c>
      <c r="AG120" s="627">
        <v>64649.8</v>
      </c>
      <c r="AH120" s="627" t="s">
        <v>431</v>
      </c>
      <c r="AI120" s="627">
        <v>9913.2000000000007</v>
      </c>
      <c r="AJ120" s="628">
        <v>131366.70000000001</v>
      </c>
      <c r="AK120" s="628"/>
      <c r="AL120" s="627" t="s">
        <v>431</v>
      </c>
      <c r="AM120" s="627">
        <v>4313.1000000000004</v>
      </c>
      <c r="AN120" s="627">
        <v>6496.3</v>
      </c>
      <c r="AO120" s="627">
        <v>22259.599999999999</v>
      </c>
      <c r="AP120" s="628">
        <v>33069</v>
      </c>
      <c r="AQ120" s="627">
        <v>164435.70000000001</v>
      </c>
      <c r="AR120" s="627">
        <v>39802.800000000003</v>
      </c>
      <c r="AS120" s="627">
        <v>2067.6</v>
      </c>
      <c r="AT120" s="627">
        <v>82726.100000000006</v>
      </c>
      <c r="AU120" s="627" t="s">
        <v>431</v>
      </c>
      <c r="AV120" s="628">
        <v>124596.5</v>
      </c>
      <c r="AW120" s="627">
        <v>19631.900000000001</v>
      </c>
    </row>
    <row r="121" spans="2:49" s="532" customFormat="1" x14ac:dyDescent="0.2">
      <c r="B121" s="574" t="s">
        <v>2214</v>
      </c>
      <c r="C121" s="627">
        <v>100</v>
      </c>
      <c r="D121" s="627">
        <v>9000</v>
      </c>
      <c r="E121" s="627">
        <v>2600</v>
      </c>
      <c r="F121" s="627">
        <v>1600</v>
      </c>
      <c r="G121" s="627">
        <v>1500</v>
      </c>
      <c r="H121" s="627">
        <v>900</v>
      </c>
      <c r="I121" s="627">
        <v>4700</v>
      </c>
      <c r="J121" s="627">
        <v>4587.8</v>
      </c>
      <c r="K121" s="627">
        <v>9001.9</v>
      </c>
      <c r="L121" s="627">
        <v>85184.9</v>
      </c>
      <c r="M121" s="627">
        <v>213851.4</v>
      </c>
      <c r="N121" s="628">
        <v>312626</v>
      </c>
      <c r="O121" s="627">
        <v>11718.1</v>
      </c>
      <c r="P121" s="627">
        <v>251.5</v>
      </c>
      <c r="Q121" s="627">
        <v>25225.599999999999</v>
      </c>
      <c r="R121" s="627">
        <v>89213.8</v>
      </c>
      <c r="S121" s="628">
        <v>459435</v>
      </c>
      <c r="T121" s="627">
        <v>120.1</v>
      </c>
      <c r="U121" s="627" t="s">
        <v>431</v>
      </c>
      <c r="V121" s="627" t="s">
        <v>431</v>
      </c>
      <c r="W121" s="627">
        <v>3.6</v>
      </c>
      <c r="X121" s="627">
        <v>33.4</v>
      </c>
      <c r="Y121" s="628">
        <v>37</v>
      </c>
      <c r="Z121" s="627">
        <v>3241.9</v>
      </c>
      <c r="AA121" s="627">
        <v>14015.7</v>
      </c>
      <c r="AB121" s="627">
        <v>35.6</v>
      </c>
      <c r="AC121" s="627">
        <v>7623.7</v>
      </c>
      <c r="AD121" s="627">
        <v>300</v>
      </c>
      <c r="AE121" s="627">
        <v>49383.3</v>
      </c>
      <c r="AF121" s="627">
        <v>6728.5</v>
      </c>
      <c r="AG121" s="627">
        <v>81345.899999999994</v>
      </c>
      <c r="AH121" s="627" t="s">
        <v>431</v>
      </c>
      <c r="AI121" s="627">
        <v>9785.6</v>
      </c>
      <c r="AJ121" s="628">
        <v>147243.29999999999</v>
      </c>
      <c r="AK121" s="628"/>
      <c r="AL121" s="627" t="s">
        <v>431</v>
      </c>
      <c r="AM121" s="627">
        <v>4106.5</v>
      </c>
      <c r="AN121" s="627">
        <v>6496.3</v>
      </c>
      <c r="AO121" s="627">
        <v>32059</v>
      </c>
      <c r="AP121" s="628">
        <v>42661.8</v>
      </c>
      <c r="AQ121" s="627">
        <v>189905.1</v>
      </c>
      <c r="AR121" s="627">
        <v>39829.199999999997</v>
      </c>
      <c r="AS121" s="627">
        <v>2067.6</v>
      </c>
      <c r="AT121" s="627">
        <v>179323.1</v>
      </c>
      <c r="AU121" s="627" t="s">
        <v>431</v>
      </c>
      <c r="AV121" s="628">
        <v>221219.9</v>
      </c>
      <c r="AW121" s="627">
        <v>22936</v>
      </c>
    </row>
    <row r="122" spans="2:49" s="532" customFormat="1" x14ac:dyDescent="0.2">
      <c r="B122" s="574" t="s">
        <v>2045</v>
      </c>
      <c r="C122" s="627">
        <v>100</v>
      </c>
      <c r="D122" s="627">
        <v>14000</v>
      </c>
      <c r="E122" s="627">
        <v>2600</v>
      </c>
      <c r="F122" s="627">
        <v>1600</v>
      </c>
      <c r="G122" s="627">
        <v>1500</v>
      </c>
      <c r="H122" s="627">
        <v>900</v>
      </c>
      <c r="I122" s="627">
        <v>4700</v>
      </c>
      <c r="J122" s="627">
        <v>4927.5</v>
      </c>
      <c r="K122" s="627">
        <v>1677.1</v>
      </c>
      <c r="L122" s="627">
        <v>98952</v>
      </c>
      <c r="M122" s="627">
        <v>258757.7</v>
      </c>
      <c r="N122" s="628">
        <v>364314.4</v>
      </c>
      <c r="O122" s="627">
        <v>12101.3</v>
      </c>
      <c r="P122" s="627">
        <v>47.8</v>
      </c>
      <c r="Q122" s="627">
        <v>25225.599999999999</v>
      </c>
      <c r="R122" s="627">
        <v>102620.2</v>
      </c>
      <c r="S122" s="628">
        <v>529709.30000000005</v>
      </c>
      <c r="T122" s="627">
        <v>294.10000000000002</v>
      </c>
      <c r="U122" s="627" t="s">
        <v>431</v>
      </c>
      <c r="V122" s="627" t="s">
        <v>431</v>
      </c>
      <c r="W122" s="627">
        <v>3.6</v>
      </c>
      <c r="X122" s="627">
        <v>33.4</v>
      </c>
      <c r="Y122" s="628">
        <v>37</v>
      </c>
      <c r="Z122" s="627">
        <v>8156.9</v>
      </c>
      <c r="AA122" s="627">
        <v>11677.2</v>
      </c>
      <c r="AB122" s="627">
        <v>12.2</v>
      </c>
      <c r="AC122" s="627">
        <v>7170</v>
      </c>
      <c r="AD122" s="627">
        <v>300</v>
      </c>
      <c r="AE122" s="627">
        <v>49270.3</v>
      </c>
      <c r="AF122" s="627">
        <v>5810.1</v>
      </c>
      <c r="AG122" s="627">
        <v>87269.6</v>
      </c>
      <c r="AH122" s="627">
        <v>66.900000000000006</v>
      </c>
      <c r="AI122" s="627">
        <v>10499.9</v>
      </c>
      <c r="AJ122" s="628">
        <v>152916.79999999999</v>
      </c>
      <c r="AK122" s="628"/>
      <c r="AL122" s="627" t="s">
        <v>431</v>
      </c>
      <c r="AM122" s="627">
        <v>3775.2</v>
      </c>
      <c r="AN122" s="627">
        <v>6496.3</v>
      </c>
      <c r="AO122" s="627">
        <v>33011.5</v>
      </c>
      <c r="AP122" s="628">
        <v>43283</v>
      </c>
      <c r="AQ122" s="627">
        <v>196199.8</v>
      </c>
      <c r="AR122" s="627">
        <v>39829.199999999997</v>
      </c>
      <c r="AS122" s="627">
        <v>2067.6</v>
      </c>
      <c r="AT122" s="627">
        <v>217596.3</v>
      </c>
      <c r="AU122" s="627" t="s">
        <v>431</v>
      </c>
      <c r="AV122" s="628">
        <v>259493.1</v>
      </c>
      <c r="AW122" s="627">
        <v>46369</v>
      </c>
    </row>
    <row r="123" spans="2:49" s="532" customFormat="1" x14ac:dyDescent="0.2">
      <c r="B123" s="574" t="s">
        <v>2213</v>
      </c>
      <c r="C123" s="627">
        <v>100</v>
      </c>
      <c r="D123" s="627">
        <v>14000</v>
      </c>
      <c r="E123" s="627">
        <v>2600</v>
      </c>
      <c r="F123" s="627">
        <v>1600</v>
      </c>
      <c r="G123" s="627">
        <v>1500</v>
      </c>
      <c r="H123" s="627">
        <v>900</v>
      </c>
      <c r="I123" s="627">
        <v>4700</v>
      </c>
      <c r="J123" s="627">
        <v>4325.3999999999996</v>
      </c>
      <c r="K123" s="627">
        <v>20481.8</v>
      </c>
      <c r="L123" s="627">
        <v>114702.8</v>
      </c>
      <c r="M123" s="627">
        <v>299184.40000000002</v>
      </c>
      <c r="N123" s="628">
        <v>438694.40000000002</v>
      </c>
      <c r="O123" s="627">
        <v>11773.4</v>
      </c>
      <c r="P123" s="627">
        <v>412.5</v>
      </c>
      <c r="Q123" s="627">
        <v>28570.3</v>
      </c>
      <c r="R123" s="627">
        <v>87864.8</v>
      </c>
      <c r="S123" s="628">
        <v>592715.4</v>
      </c>
      <c r="T123" s="627">
        <v>99.6</v>
      </c>
      <c r="U123" s="627" t="s">
        <v>431</v>
      </c>
      <c r="V123" s="627" t="s">
        <v>436</v>
      </c>
      <c r="W123" s="627">
        <v>3.6</v>
      </c>
      <c r="X123" s="627">
        <v>33.4</v>
      </c>
      <c r="Y123" s="628">
        <v>37</v>
      </c>
      <c r="Z123" s="627">
        <v>16921.900000000001</v>
      </c>
      <c r="AA123" s="627">
        <v>10537.4</v>
      </c>
      <c r="AB123" s="627">
        <v>23.8</v>
      </c>
      <c r="AC123" s="627">
        <v>24538.5</v>
      </c>
      <c r="AD123" s="627" t="s">
        <v>431</v>
      </c>
      <c r="AE123" s="627">
        <v>50327.199999999997</v>
      </c>
      <c r="AF123" s="627">
        <v>5307.1</v>
      </c>
      <c r="AG123" s="627">
        <v>75453.600000000006</v>
      </c>
      <c r="AH123" s="627">
        <v>66.900000000000006</v>
      </c>
      <c r="AI123" s="627">
        <v>22070.3</v>
      </c>
      <c r="AJ123" s="628">
        <v>153225.1</v>
      </c>
      <c r="AK123" s="628"/>
      <c r="AL123" s="627" t="s">
        <v>431</v>
      </c>
      <c r="AM123" s="627">
        <v>3414.2</v>
      </c>
      <c r="AN123" s="627">
        <v>6496.3</v>
      </c>
      <c r="AO123" s="627">
        <v>32955.4</v>
      </c>
      <c r="AP123" s="628">
        <v>42865.9</v>
      </c>
      <c r="AQ123" s="627">
        <v>196091</v>
      </c>
      <c r="AR123" s="627">
        <v>40001.4</v>
      </c>
      <c r="AS123" s="627">
        <v>2067.6</v>
      </c>
      <c r="AT123" s="627">
        <v>276898.2</v>
      </c>
      <c r="AU123" s="627">
        <v>386.5</v>
      </c>
      <c r="AV123" s="628">
        <v>319353.7</v>
      </c>
      <c r="AW123" s="627">
        <v>25112.400000000001</v>
      </c>
    </row>
    <row r="124" spans="2:49" s="532" customFormat="1" x14ac:dyDescent="0.2">
      <c r="B124" s="574" t="s">
        <v>2058</v>
      </c>
      <c r="C124" s="627">
        <v>100</v>
      </c>
      <c r="D124" s="627">
        <v>14000</v>
      </c>
      <c r="E124" s="627">
        <v>2600</v>
      </c>
      <c r="F124" s="627">
        <v>1600</v>
      </c>
      <c r="G124" s="627">
        <v>1500</v>
      </c>
      <c r="H124" s="627">
        <v>900</v>
      </c>
      <c r="I124" s="627">
        <v>4700</v>
      </c>
      <c r="J124" s="627">
        <v>6068.6</v>
      </c>
      <c r="K124" s="627">
        <v>13657.1</v>
      </c>
      <c r="L124" s="627">
        <v>20385.5</v>
      </c>
      <c r="M124" s="627">
        <v>334613.8</v>
      </c>
      <c r="N124" s="628">
        <v>374725</v>
      </c>
      <c r="O124" s="627">
        <v>12852.3</v>
      </c>
      <c r="P124" s="627">
        <v>153.69999999999999</v>
      </c>
      <c r="Q124" s="627">
        <v>28570.3</v>
      </c>
      <c r="R124" s="627">
        <v>89961.600000000006</v>
      </c>
      <c r="S124" s="628">
        <v>531662.9</v>
      </c>
      <c r="T124" s="627">
        <v>127.8</v>
      </c>
      <c r="U124" s="627" t="s">
        <v>431</v>
      </c>
      <c r="V124" s="627" t="s">
        <v>431</v>
      </c>
      <c r="W124" s="627">
        <v>3.6</v>
      </c>
      <c r="X124" s="627">
        <v>33.4</v>
      </c>
      <c r="Y124" s="628">
        <v>37</v>
      </c>
      <c r="Z124" s="627">
        <v>9246.9</v>
      </c>
      <c r="AA124" s="627">
        <v>24870.1</v>
      </c>
      <c r="AB124" s="627">
        <v>825.3</v>
      </c>
      <c r="AC124" s="627">
        <v>2508.4</v>
      </c>
      <c r="AD124" s="627" t="s">
        <v>431</v>
      </c>
      <c r="AE124" s="627">
        <v>55297.8</v>
      </c>
      <c r="AF124" s="627">
        <v>4709</v>
      </c>
      <c r="AG124" s="627">
        <v>79201.100000000006</v>
      </c>
      <c r="AH124" s="627">
        <v>66.900000000000006</v>
      </c>
      <c r="AI124" s="627">
        <v>16193.5</v>
      </c>
      <c r="AJ124" s="628">
        <v>155468.29999999999</v>
      </c>
      <c r="AK124" s="628"/>
      <c r="AL124" s="627" t="s">
        <v>431</v>
      </c>
      <c r="AM124" s="627">
        <v>3120.3</v>
      </c>
      <c r="AN124" s="627">
        <v>6496.3</v>
      </c>
      <c r="AO124" s="627">
        <v>41553.1</v>
      </c>
      <c r="AP124" s="628">
        <v>51169.7</v>
      </c>
      <c r="AQ124" s="627">
        <v>206638</v>
      </c>
      <c r="AR124" s="627">
        <v>40001.4</v>
      </c>
      <c r="AS124" s="627">
        <v>2067.6</v>
      </c>
      <c r="AT124" s="627">
        <v>212149.9</v>
      </c>
      <c r="AU124" s="627">
        <v>386.5</v>
      </c>
      <c r="AV124" s="628">
        <v>254605.4</v>
      </c>
      <c r="AW124" s="627">
        <v>32804</v>
      </c>
    </row>
    <row r="125" spans="2:49" s="532" customFormat="1" x14ac:dyDescent="0.2">
      <c r="B125" s="574" t="s">
        <v>2212</v>
      </c>
      <c r="C125" s="627">
        <v>100</v>
      </c>
      <c r="D125" s="627">
        <v>8400</v>
      </c>
      <c r="E125" s="627">
        <v>2600</v>
      </c>
      <c r="F125" s="627">
        <v>1600</v>
      </c>
      <c r="G125" s="627">
        <v>1500</v>
      </c>
      <c r="H125" s="627">
        <v>900</v>
      </c>
      <c r="I125" s="627">
        <v>4700</v>
      </c>
      <c r="J125" s="627">
        <v>7031.4</v>
      </c>
      <c r="K125" s="627">
        <v>18318.599999999999</v>
      </c>
      <c r="L125" s="627">
        <v>127265.60000000001</v>
      </c>
      <c r="M125" s="627">
        <v>473263.1</v>
      </c>
      <c r="N125" s="628">
        <v>625878.69999999995</v>
      </c>
      <c r="O125" s="627">
        <v>1526</v>
      </c>
      <c r="P125" s="627">
        <v>434.2</v>
      </c>
      <c r="Q125" s="627">
        <v>33261.199999999997</v>
      </c>
      <c r="R125" s="627">
        <v>91409.5</v>
      </c>
      <c r="S125" s="628">
        <v>772309.7</v>
      </c>
      <c r="T125" s="627">
        <v>177.6</v>
      </c>
      <c r="U125" s="627" t="s">
        <v>431</v>
      </c>
      <c r="V125" s="627" t="s">
        <v>431</v>
      </c>
      <c r="W125" s="627">
        <v>3.6</v>
      </c>
      <c r="X125" s="627">
        <v>33.4</v>
      </c>
      <c r="Y125" s="628">
        <v>37</v>
      </c>
      <c r="Z125" s="627">
        <v>3241.9</v>
      </c>
      <c r="AA125" s="627">
        <v>21934.2</v>
      </c>
      <c r="AB125" s="627">
        <v>281.39999999999998</v>
      </c>
      <c r="AC125" s="627">
        <v>982.4</v>
      </c>
      <c r="AD125" s="627" t="s">
        <v>431</v>
      </c>
      <c r="AE125" s="627">
        <v>54607.1</v>
      </c>
      <c r="AF125" s="627">
        <v>4242.3999999999996</v>
      </c>
      <c r="AG125" s="627">
        <v>75472.2</v>
      </c>
      <c r="AH125" s="627">
        <v>66.900000000000006</v>
      </c>
      <c r="AI125" s="627">
        <v>15674.5</v>
      </c>
      <c r="AJ125" s="628">
        <v>150063</v>
      </c>
      <c r="AK125" s="628"/>
      <c r="AL125" s="627" t="s">
        <v>431</v>
      </c>
      <c r="AM125" s="627">
        <v>7897.1</v>
      </c>
      <c r="AN125" s="627">
        <v>16496.3</v>
      </c>
      <c r="AO125" s="627">
        <v>25816.799999999999</v>
      </c>
      <c r="AP125" s="628">
        <v>50210.2</v>
      </c>
      <c r="AQ125" s="627">
        <v>200273.2</v>
      </c>
      <c r="AR125" s="627">
        <v>47727.7</v>
      </c>
      <c r="AS125" s="627">
        <v>1989.5</v>
      </c>
      <c r="AT125" s="627">
        <v>372382.9</v>
      </c>
      <c r="AU125" s="627">
        <v>361.5</v>
      </c>
      <c r="AV125" s="628">
        <v>422461.6</v>
      </c>
      <c r="AW125" s="627">
        <v>122920.4</v>
      </c>
    </row>
    <row r="126" spans="2:49" s="532" customFormat="1" x14ac:dyDescent="0.2">
      <c r="B126" s="574" t="s">
        <v>2045</v>
      </c>
      <c r="C126" s="627">
        <v>100</v>
      </c>
      <c r="D126" s="627">
        <v>8400</v>
      </c>
      <c r="E126" s="627">
        <v>2600</v>
      </c>
      <c r="F126" s="627">
        <v>1600</v>
      </c>
      <c r="G126" s="627">
        <v>1500</v>
      </c>
      <c r="H126" s="627">
        <v>900</v>
      </c>
      <c r="I126" s="627">
        <v>4700</v>
      </c>
      <c r="J126" s="627">
        <v>8981.2999999999993</v>
      </c>
      <c r="K126" s="627">
        <v>12255.2</v>
      </c>
      <c r="L126" s="627">
        <v>141580.1</v>
      </c>
      <c r="M126" s="627">
        <v>290776.2</v>
      </c>
      <c r="N126" s="628">
        <v>453592.7</v>
      </c>
      <c r="O126" s="627">
        <v>1526</v>
      </c>
      <c r="P126" s="627">
        <v>105.3</v>
      </c>
      <c r="Q126" s="627">
        <v>33261.199999999997</v>
      </c>
      <c r="R126" s="627">
        <v>97486.6</v>
      </c>
      <c r="S126" s="628">
        <v>605771.80000000005</v>
      </c>
      <c r="T126" s="627">
        <v>171.6</v>
      </c>
      <c r="U126" s="627" t="s">
        <v>431</v>
      </c>
      <c r="V126" s="627" t="s">
        <v>431</v>
      </c>
      <c r="W126" s="627">
        <v>3.6</v>
      </c>
      <c r="X126" s="627">
        <v>33.4</v>
      </c>
      <c r="Y126" s="628">
        <v>37</v>
      </c>
      <c r="Z126" s="627">
        <v>3241.9</v>
      </c>
      <c r="AA126" s="627">
        <v>90552.4</v>
      </c>
      <c r="AB126" s="627">
        <v>237.4</v>
      </c>
      <c r="AC126" s="627">
        <v>940.3</v>
      </c>
      <c r="AD126" s="627" t="s">
        <v>431</v>
      </c>
      <c r="AE126" s="627">
        <v>53777.4</v>
      </c>
      <c r="AF126" s="627">
        <v>3828.6</v>
      </c>
      <c r="AG126" s="627">
        <v>50212.4</v>
      </c>
      <c r="AH126" s="627">
        <v>66.900000000000006</v>
      </c>
      <c r="AI126" s="627">
        <v>29006.9</v>
      </c>
      <c r="AJ126" s="628">
        <v>136892.20000000001</v>
      </c>
      <c r="AK126" s="628"/>
      <c r="AL126" s="627" t="s">
        <v>431</v>
      </c>
      <c r="AM126" s="627">
        <v>7702.3</v>
      </c>
      <c r="AN126" s="627">
        <v>16496.599999999999</v>
      </c>
      <c r="AO126" s="627">
        <v>13896.6</v>
      </c>
      <c r="AP126" s="628">
        <v>38095.199999999997</v>
      </c>
      <c r="AQ126" s="627">
        <v>174987.4</v>
      </c>
      <c r="AR126" s="627">
        <v>47727.7</v>
      </c>
      <c r="AS126" s="627">
        <v>2739.5</v>
      </c>
      <c r="AT126" s="627">
        <v>134783.5</v>
      </c>
      <c r="AU126" s="627">
        <v>242.1</v>
      </c>
      <c r="AV126" s="628">
        <v>185492.8</v>
      </c>
      <c r="AW126" s="627">
        <v>150111.1</v>
      </c>
    </row>
    <row r="127" spans="2:49" s="532" customFormat="1" x14ac:dyDescent="0.2">
      <c r="B127" s="574" t="s">
        <v>2211</v>
      </c>
      <c r="C127" s="627">
        <v>100</v>
      </c>
      <c r="D127" s="627">
        <v>5400</v>
      </c>
      <c r="E127" s="627">
        <v>2600</v>
      </c>
      <c r="F127" s="627">
        <v>1600</v>
      </c>
      <c r="G127" s="627">
        <v>1500</v>
      </c>
      <c r="H127" s="627">
        <v>900</v>
      </c>
      <c r="I127" s="627">
        <v>4700</v>
      </c>
      <c r="J127" s="627">
        <v>16032.7</v>
      </c>
      <c r="K127" s="627">
        <v>27073.8</v>
      </c>
      <c r="L127" s="627">
        <v>110522.1</v>
      </c>
      <c r="M127" s="627">
        <v>284048.2</v>
      </c>
      <c r="N127" s="628">
        <v>437676.9</v>
      </c>
      <c r="O127" s="627">
        <v>1526</v>
      </c>
      <c r="P127" s="627">
        <v>323.3</v>
      </c>
      <c r="Q127" s="627">
        <v>37033.300000000003</v>
      </c>
      <c r="R127" s="627">
        <v>57967.6</v>
      </c>
      <c r="S127" s="628">
        <v>551327</v>
      </c>
      <c r="T127" s="627">
        <v>126.7</v>
      </c>
      <c r="U127" s="627" t="s">
        <v>431</v>
      </c>
      <c r="V127" s="627" t="s">
        <v>431</v>
      </c>
      <c r="W127" s="627">
        <v>3.6</v>
      </c>
      <c r="X127" s="627">
        <v>33.4</v>
      </c>
      <c r="Y127" s="628">
        <v>37</v>
      </c>
      <c r="Z127" s="627">
        <v>10064</v>
      </c>
      <c r="AA127" s="627">
        <v>42454.3</v>
      </c>
      <c r="AB127" s="627">
        <v>509.6</v>
      </c>
      <c r="AC127" s="627">
        <v>618.70000000000005</v>
      </c>
      <c r="AD127" s="627" t="s">
        <v>431</v>
      </c>
      <c r="AE127" s="627">
        <v>55163.8</v>
      </c>
      <c r="AF127" s="627">
        <v>3415.1</v>
      </c>
      <c r="AG127" s="627">
        <v>59547.8</v>
      </c>
      <c r="AH127" s="627">
        <v>66.900000000000006</v>
      </c>
      <c r="AI127" s="627">
        <v>25408.2</v>
      </c>
      <c r="AJ127" s="628">
        <v>143601.79999999999</v>
      </c>
      <c r="AK127" s="628"/>
      <c r="AL127" s="627" t="s">
        <v>431</v>
      </c>
      <c r="AM127" s="627">
        <v>6268.2</v>
      </c>
      <c r="AN127" s="627">
        <v>15257.3</v>
      </c>
      <c r="AO127" s="627">
        <v>13455</v>
      </c>
      <c r="AP127" s="628">
        <v>34980.5</v>
      </c>
      <c r="AQ127" s="627">
        <v>178582.3</v>
      </c>
      <c r="AR127" s="627">
        <v>52086.6</v>
      </c>
      <c r="AS127" s="627">
        <v>2739.5</v>
      </c>
      <c r="AT127" s="627">
        <v>148060.79999999999</v>
      </c>
      <c r="AU127" s="627">
        <v>768.5</v>
      </c>
      <c r="AV127" s="628">
        <v>203655.3</v>
      </c>
      <c r="AW127" s="627">
        <v>115279.2</v>
      </c>
    </row>
    <row r="128" spans="2:49" s="532" customFormat="1" x14ac:dyDescent="0.2">
      <c r="B128" s="574" t="s">
        <v>2045</v>
      </c>
      <c r="C128" s="627">
        <v>100</v>
      </c>
      <c r="D128" s="627">
        <v>5400</v>
      </c>
      <c r="E128" s="627">
        <v>2600</v>
      </c>
      <c r="F128" s="627">
        <v>1600</v>
      </c>
      <c r="G128" s="627">
        <v>1500</v>
      </c>
      <c r="H128" s="627">
        <v>900</v>
      </c>
      <c r="I128" s="627">
        <v>4700</v>
      </c>
      <c r="J128" s="627">
        <v>57236.1</v>
      </c>
      <c r="K128" s="627">
        <v>24906.5</v>
      </c>
      <c r="L128" s="627">
        <v>125151.8</v>
      </c>
      <c r="M128" s="627">
        <v>272112.09999999998</v>
      </c>
      <c r="N128" s="628">
        <v>479406.5</v>
      </c>
      <c r="O128" s="627">
        <v>1526</v>
      </c>
      <c r="P128" s="627">
        <v>190.7</v>
      </c>
      <c r="Q128" s="627">
        <v>37033.300000000003</v>
      </c>
      <c r="R128" s="627">
        <v>40647.9</v>
      </c>
      <c r="S128" s="628">
        <v>575604.5</v>
      </c>
      <c r="T128" s="627">
        <v>168.9</v>
      </c>
      <c r="U128" s="627" t="s">
        <v>431</v>
      </c>
      <c r="V128" s="627" t="s">
        <v>431</v>
      </c>
      <c r="W128" s="627">
        <v>3.6</v>
      </c>
      <c r="X128" s="627">
        <v>33.4</v>
      </c>
      <c r="Y128" s="628">
        <v>37</v>
      </c>
      <c r="Z128" s="627">
        <v>22650</v>
      </c>
      <c r="AA128" s="627">
        <v>71916.800000000003</v>
      </c>
      <c r="AB128" s="627">
        <v>123.9</v>
      </c>
      <c r="AC128" s="627" t="s">
        <v>431</v>
      </c>
      <c r="AD128" s="627" t="s">
        <v>431</v>
      </c>
      <c r="AE128" s="627">
        <v>54137.599999999999</v>
      </c>
      <c r="AF128" s="627">
        <v>3021.3</v>
      </c>
      <c r="AG128" s="627">
        <v>45859.8</v>
      </c>
      <c r="AH128" s="627">
        <v>66.900000000000006</v>
      </c>
      <c r="AI128" s="627">
        <v>18074.3</v>
      </c>
      <c r="AJ128" s="628">
        <v>121160</v>
      </c>
      <c r="AK128" s="628"/>
      <c r="AL128" s="627" t="s">
        <v>431</v>
      </c>
      <c r="AM128" s="627">
        <v>6152.3</v>
      </c>
      <c r="AN128" s="627">
        <v>15257.3</v>
      </c>
      <c r="AO128" s="627">
        <v>8537.5</v>
      </c>
      <c r="AP128" s="628">
        <v>29947.1</v>
      </c>
      <c r="AQ128" s="627">
        <v>151107.1</v>
      </c>
      <c r="AR128" s="627">
        <v>39326.5</v>
      </c>
      <c r="AS128" s="627">
        <v>2497.1</v>
      </c>
      <c r="AT128" s="627">
        <v>111276.8</v>
      </c>
      <c r="AU128" s="627">
        <v>926.1</v>
      </c>
      <c r="AV128" s="628">
        <v>154026.5</v>
      </c>
      <c r="AW128" s="627">
        <v>175574.39999999999</v>
      </c>
    </row>
    <row r="129" spans="2:49" s="532" customFormat="1" x14ac:dyDescent="0.2">
      <c r="B129" s="574" t="s">
        <v>2210</v>
      </c>
      <c r="C129" s="627">
        <v>100</v>
      </c>
      <c r="D129" s="627">
        <v>5414.5</v>
      </c>
      <c r="E129" s="627">
        <v>2600</v>
      </c>
      <c r="F129" s="627">
        <v>1600</v>
      </c>
      <c r="G129" s="627">
        <v>1500</v>
      </c>
      <c r="H129" s="627">
        <v>900</v>
      </c>
      <c r="I129" s="627">
        <v>4700</v>
      </c>
      <c r="J129" s="627">
        <v>36841.9</v>
      </c>
      <c r="K129" s="627">
        <v>32836</v>
      </c>
      <c r="L129" s="627">
        <v>140989.70000000001</v>
      </c>
      <c r="M129" s="627">
        <v>285682.09999999998</v>
      </c>
      <c r="N129" s="628">
        <v>496349.7</v>
      </c>
      <c r="O129" s="627">
        <v>1526</v>
      </c>
      <c r="P129" s="627">
        <v>671.9</v>
      </c>
      <c r="Q129" s="627">
        <v>38883.199999999997</v>
      </c>
      <c r="R129" s="627">
        <v>35628.300000000003</v>
      </c>
      <c r="S129" s="628">
        <v>589873.6</v>
      </c>
      <c r="T129" s="627">
        <v>214.3</v>
      </c>
      <c r="U129" s="627" t="s">
        <v>431</v>
      </c>
      <c r="V129" s="627" t="s">
        <v>431</v>
      </c>
      <c r="W129" s="627">
        <v>3.6</v>
      </c>
      <c r="X129" s="627">
        <v>33.4</v>
      </c>
      <c r="Y129" s="628">
        <v>37</v>
      </c>
      <c r="Z129" s="627" t="s">
        <v>431</v>
      </c>
      <c r="AA129" s="627">
        <v>104384.6</v>
      </c>
      <c r="AB129" s="627">
        <v>14092.1</v>
      </c>
      <c r="AC129" s="627" t="s">
        <v>431</v>
      </c>
      <c r="AD129" s="627" t="s">
        <v>431</v>
      </c>
      <c r="AE129" s="627">
        <v>55686.8</v>
      </c>
      <c r="AF129" s="627">
        <v>2800.3</v>
      </c>
      <c r="AG129" s="627">
        <v>56780.4</v>
      </c>
      <c r="AH129" s="627">
        <v>66.900000000000006</v>
      </c>
      <c r="AI129" s="627">
        <v>15214.1</v>
      </c>
      <c r="AJ129" s="628">
        <v>130548.5</v>
      </c>
      <c r="AK129" s="628"/>
      <c r="AL129" s="627" t="s">
        <v>431</v>
      </c>
      <c r="AM129" s="627">
        <v>5191</v>
      </c>
      <c r="AN129" s="627">
        <v>14157.3</v>
      </c>
      <c r="AO129" s="627">
        <v>8037.5</v>
      </c>
      <c r="AP129" s="628">
        <v>27385.8</v>
      </c>
      <c r="AQ129" s="627">
        <v>157934.29999999999</v>
      </c>
      <c r="AR129" s="627">
        <v>38954.699999999997</v>
      </c>
      <c r="AS129" s="627">
        <v>2497.1</v>
      </c>
      <c r="AT129" s="627">
        <v>91753.600000000006</v>
      </c>
      <c r="AU129" s="627">
        <v>907.6</v>
      </c>
      <c r="AV129" s="628">
        <v>134112.9</v>
      </c>
      <c r="AW129" s="627">
        <v>179098.3</v>
      </c>
    </row>
    <row r="130" spans="2:49" s="532" customFormat="1" x14ac:dyDescent="0.2">
      <c r="B130" s="574" t="s">
        <v>2045</v>
      </c>
      <c r="C130" s="627">
        <v>100</v>
      </c>
      <c r="D130" s="627">
        <v>5414.5</v>
      </c>
      <c r="E130" s="627">
        <v>2600</v>
      </c>
      <c r="F130" s="627">
        <v>1600</v>
      </c>
      <c r="G130" s="627">
        <v>1500</v>
      </c>
      <c r="H130" s="627">
        <v>900</v>
      </c>
      <c r="I130" s="627">
        <v>4700</v>
      </c>
      <c r="J130" s="627">
        <v>23879.4</v>
      </c>
      <c r="K130" s="627">
        <v>30664.6</v>
      </c>
      <c r="L130" s="627">
        <v>145224.29999999999</v>
      </c>
      <c r="M130" s="627">
        <v>282551.3</v>
      </c>
      <c r="N130" s="628">
        <v>482319.6</v>
      </c>
      <c r="O130" s="627">
        <v>1526</v>
      </c>
      <c r="P130" s="627">
        <v>143</v>
      </c>
      <c r="Q130" s="627">
        <v>38883.199999999997</v>
      </c>
      <c r="R130" s="627">
        <v>33967.599999999999</v>
      </c>
      <c r="S130" s="628">
        <v>573653.9</v>
      </c>
      <c r="T130" s="627">
        <v>125.8</v>
      </c>
      <c r="U130" s="627" t="s">
        <v>431</v>
      </c>
      <c r="V130" s="627" t="s">
        <v>431</v>
      </c>
      <c r="W130" s="627">
        <v>3.6</v>
      </c>
      <c r="X130" s="627">
        <v>33.4</v>
      </c>
      <c r="Y130" s="628">
        <v>37</v>
      </c>
      <c r="Z130" s="627" t="s">
        <v>431</v>
      </c>
      <c r="AA130" s="627">
        <v>104834.5</v>
      </c>
      <c r="AB130" s="627">
        <v>14136.1</v>
      </c>
      <c r="AC130" s="627">
        <v>319.3</v>
      </c>
      <c r="AD130" s="627" t="s">
        <v>431</v>
      </c>
      <c r="AE130" s="627">
        <v>55353.1</v>
      </c>
      <c r="AF130" s="627">
        <v>2563.9</v>
      </c>
      <c r="AG130" s="627">
        <v>77303.199999999997</v>
      </c>
      <c r="AH130" s="627">
        <v>66.900000000000006</v>
      </c>
      <c r="AI130" s="627">
        <v>13992.6</v>
      </c>
      <c r="AJ130" s="628">
        <v>149279.70000000001</v>
      </c>
      <c r="AK130" s="628"/>
      <c r="AL130" s="627" t="s">
        <v>431</v>
      </c>
      <c r="AM130" s="627">
        <v>4440.3999999999996</v>
      </c>
      <c r="AN130" s="627">
        <v>13857.3</v>
      </c>
      <c r="AO130" s="627">
        <v>4786.7</v>
      </c>
      <c r="AP130" s="628">
        <v>23084.400000000001</v>
      </c>
      <c r="AQ130" s="627">
        <v>172304.1</v>
      </c>
      <c r="AR130" s="627">
        <v>38954.699999999997</v>
      </c>
      <c r="AS130" s="627">
        <v>2497.1</v>
      </c>
      <c r="AT130" s="627">
        <v>36747.5</v>
      </c>
      <c r="AU130" s="627">
        <v>907.6</v>
      </c>
      <c r="AV130" s="628">
        <v>79106.899999999994</v>
      </c>
      <c r="AW130" s="627">
        <v>202790.2</v>
      </c>
    </row>
    <row r="131" spans="2:49" s="532" customFormat="1" x14ac:dyDescent="0.2">
      <c r="B131" s="574" t="s">
        <v>2209</v>
      </c>
      <c r="C131" s="627">
        <v>100</v>
      </c>
      <c r="D131" s="627">
        <v>5414.5</v>
      </c>
      <c r="E131" s="627">
        <v>2600</v>
      </c>
      <c r="F131" s="627">
        <v>1600</v>
      </c>
      <c r="G131" s="627">
        <v>1500</v>
      </c>
      <c r="H131" s="627">
        <v>900</v>
      </c>
      <c r="I131" s="627">
        <v>4700</v>
      </c>
      <c r="J131" s="627">
        <v>2681.5</v>
      </c>
      <c r="K131" s="627">
        <v>34207.5</v>
      </c>
      <c r="L131" s="627">
        <v>156204.20000000001</v>
      </c>
      <c r="M131" s="627">
        <v>273562.7</v>
      </c>
      <c r="N131" s="628">
        <v>466655.8</v>
      </c>
      <c r="O131" s="627">
        <v>1526</v>
      </c>
      <c r="P131" s="627">
        <v>494.4</v>
      </c>
      <c r="Q131" s="627">
        <v>45205.599999999999</v>
      </c>
      <c r="R131" s="627">
        <v>38946</v>
      </c>
      <c r="S131" s="628">
        <v>569642.30000000005</v>
      </c>
      <c r="T131" s="627">
        <v>160.80000000000001</v>
      </c>
      <c r="U131" s="627" t="s">
        <v>431</v>
      </c>
      <c r="V131" s="627" t="s">
        <v>431</v>
      </c>
      <c r="W131" s="627">
        <v>3.6</v>
      </c>
      <c r="X131" s="627">
        <v>33.4</v>
      </c>
      <c r="Y131" s="628">
        <v>37</v>
      </c>
      <c r="Z131" s="627" t="s">
        <v>431</v>
      </c>
      <c r="AA131" s="627">
        <v>132021.4</v>
      </c>
      <c r="AB131" s="627" t="s">
        <v>431</v>
      </c>
      <c r="AC131" s="627">
        <v>5533.1</v>
      </c>
      <c r="AD131" s="627" t="s">
        <v>431</v>
      </c>
      <c r="AE131" s="627">
        <v>58005.3</v>
      </c>
      <c r="AF131" s="627">
        <v>2328.8000000000002</v>
      </c>
      <c r="AG131" s="627">
        <v>88292.3</v>
      </c>
      <c r="AH131" s="627">
        <v>66.900000000000006</v>
      </c>
      <c r="AI131" s="627">
        <v>13194.5</v>
      </c>
      <c r="AJ131" s="628">
        <v>161887.79999999999</v>
      </c>
      <c r="AK131" s="628"/>
      <c r="AL131" s="627" t="s">
        <v>431</v>
      </c>
      <c r="AM131" s="627">
        <v>4418</v>
      </c>
      <c r="AN131" s="627">
        <v>12607.3</v>
      </c>
      <c r="AO131" s="627">
        <v>4219.8</v>
      </c>
      <c r="AP131" s="628">
        <v>21245.1</v>
      </c>
      <c r="AQ131" s="627">
        <v>183132.9</v>
      </c>
      <c r="AR131" s="627">
        <v>34000.800000000003</v>
      </c>
      <c r="AS131" s="627">
        <v>1747.1</v>
      </c>
      <c r="AT131" s="627">
        <v>87524.9</v>
      </c>
      <c r="AU131" s="627">
        <v>1291.2</v>
      </c>
      <c r="AV131" s="628">
        <v>124564</v>
      </c>
      <c r="AW131" s="627">
        <v>124193.1</v>
      </c>
    </row>
    <row r="132" spans="2:49" s="532" customFormat="1" x14ac:dyDescent="0.2">
      <c r="B132" s="574" t="s">
        <v>2045</v>
      </c>
      <c r="C132" s="627">
        <v>100</v>
      </c>
      <c r="D132" s="627">
        <v>5414.5</v>
      </c>
      <c r="E132" s="627">
        <v>2600</v>
      </c>
      <c r="F132" s="627">
        <v>1600</v>
      </c>
      <c r="G132" s="627">
        <v>1500</v>
      </c>
      <c r="H132" s="627">
        <v>900</v>
      </c>
      <c r="I132" s="627">
        <v>4700</v>
      </c>
      <c r="J132" s="627">
        <v>2272.6999999999998</v>
      </c>
      <c r="K132" s="627">
        <v>44738.5</v>
      </c>
      <c r="L132" s="627">
        <v>196347.7</v>
      </c>
      <c r="M132" s="627">
        <v>290348.5</v>
      </c>
      <c r="N132" s="628">
        <v>533707.4</v>
      </c>
      <c r="O132" s="627">
        <v>1526</v>
      </c>
      <c r="P132" s="627">
        <v>251</v>
      </c>
      <c r="Q132" s="627">
        <v>45205.599999999999</v>
      </c>
      <c r="R132" s="627">
        <v>57064.6</v>
      </c>
      <c r="S132" s="628">
        <v>654569</v>
      </c>
      <c r="T132" s="627">
        <v>126</v>
      </c>
      <c r="U132" s="627" t="s">
        <v>431</v>
      </c>
      <c r="V132" s="627" t="s">
        <v>431</v>
      </c>
      <c r="W132" s="627">
        <v>3.6</v>
      </c>
      <c r="X132" s="627">
        <v>33.4</v>
      </c>
      <c r="Y132" s="628">
        <v>37</v>
      </c>
      <c r="Z132" s="627" t="s">
        <v>431</v>
      </c>
      <c r="AA132" s="627">
        <v>147057.79999999999</v>
      </c>
      <c r="AB132" s="627">
        <v>2284.8000000000002</v>
      </c>
      <c r="AC132" s="627">
        <v>7241.5</v>
      </c>
      <c r="AD132" s="627" t="s">
        <v>431</v>
      </c>
      <c r="AE132" s="627">
        <v>60737.4</v>
      </c>
      <c r="AF132" s="627">
        <v>1169.4000000000001</v>
      </c>
      <c r="AG132" s="627">
        <v>102522.5</v>
      </c>
      <c r="AH132" s="627" t="s">
        <v>431</v>
      </c>
      <c r="AI132" s="627">
        <v>9179.9</v>
      </c>
      <c r="AJ132" s="628">
        <v>173609.2</v>
      </c>
      <c r="AK132" s="628"/>
      <c r="AL132" s="627" t="s">
        <v>431</v>
      </c>
      <c r="AM132" s="627">
        <v>608.1</v>
      </c>
      <c r="AN132" s="627">
        <v>12607.3</v>
      </c>
      <c r="AO132" s="627">
        <v>3416.7</v>
      </c>
      <c r="AP132" s="628">
        <v>16632.099999999999</v>
      </c>
      <c r="AQ132" s="627">
        <v>190241.3</v>
      </c>
      <c r="AR132" s="627">
        <v>34000.800000000003</v>
      </c>
      <c r="AS132" s="627">
        <v>1747.1</v>
      </c>
      <c r="AT132" s="627">
        <v>149989</v>
      </c>
      <c r="AU132" s="627">
        <v>1331.2</v>
      </c>
      <c r="AV132" s="628">
        <v>187068.1</v>
      </c>
      <c r="AW132" s="627">
        <v>120512.6</v>
      </c>
    </row>
    <row r="133" spans="2:49" s="532" customFormat="1" x14ac:dyDescent="0.2">
      <c r="B133" s="574" t="s">
        <v>2208</v>
      </c>
      <c r="C133" s="627">
        <v>100</v>
      </c>
      <c r="D133" s="627">
        <v>5414.5</v>
      </c>
      <c r="E133" s="627">
        <v>2600</v>
      </c>
      <c r="F133" s="627">
        <v>1600</v>
      </c>
      <c r="G133" s="627">
        <v>1500</v>
      </c>
      <c r="H133" s="627">
        <v>900</v>
      </c>
      <c r="I133" s="627">
        <v>4700</v>
      </c>
      <c r="J133" s="627">
        <v>47286.1</v>
      </c>
      <c r="K133" s="627">
        <v>45632</v>
      </c>
      <c r="L133" s="627">
        <v>196302.3</v>
      </c>
      <c r="M133" s="627">
        <v>273550.2</v>
      </c>
      <c r="N133" s="628">
        <v>562770.6</v>
      </c>
      <c r="O133" s="627">
        <v>1526</v>
      </c>
      <c r="P133" s="627">
        <v>1099.7</v>
      </c>
      <c r="Q133" s="627">
        <v>51646.6</v>
      </c>
      <c r="R133" s="627">
        <v>54792.1</v>
      </c>
      <c r="S133" s="628">
        <v>688649.3</v>
      </c>
      <c r="T133" s="627">
        <v>145.6</v>
      </c>
      <c r="U133" s="627" t="s">
        <v>431</v>
      </c>
      <c r="V133" s="627" t="s">
        <v>431</v>
      </c>
      <c r="W133" s="627">
        <v>3.6</v>
      </c>
      <c r="X133" s="627">
        <v>33.4</v>
      </c>
      <c r="Y133" s="628">
        <v>37</v>
      </c>
      <c r="Z133" s="627" t="s">
        <v>431</v>
      </c>
      <c r="AA133" s="627">
        <v>139513</v>
      </c>
      <c r="AB133" s="627">
        <v>1774.6</v>
      </c>
      <c r="AC133" s="627">
        <v>10814</v>
      </c>
      <c r="AD133" s="627" t="s">
        <v>431</v>
      </c>
      <c r="AE133" s="627">
        <v>59753.3</v>
      </c>
      <c r="AF133" s="627">
        <v>1498.5</v>
      </c>
      <c r="AG133" s="627">
        <v>109446.9</v>
      </c>
      <c r="AH133" s="627" t="s">
        <v>431</v>
      </c>
      <c r="AI133" s="627">
        <v>11288.6</v>
      </c>
      <c r="AJ133" s="628">
        <v>181987.3</v>
      </c>
      <c r="AK133" s="628"/>
      <c r="AL133" s="627" t="s">
        <v>431</v>
      </c>
      <c r="AM133" s="627">
        <v>595</v>
      </c>
      <c r="AN133" s="627">
        <v>11242.3</v>
      </c>
      <c r="AO133" s="627">
        <v>3416.7</v>
      </c>
      <c r="AP133" s="628">
        <v>15254</v>
      </c>
      <c r="AQ133" s="627">
        <v>197241.4</v>
      </c>
      <c r="AR133" s="627">
        <v>28273.8</v>
      </c>
      <c r="AS133" s="627">
        <v>1673.4</v>
      </c>
      <c r="AT133" s="627">
        <v>168392</v>
      </c>
      <c r="AU133" s="627">
        <v>933.5</v>
      </c>
      <c r="AV133" s="628">
        <v>199272.6</v>
      </c>
      <c r="AW133" s="627">
        <v>139850.79999999999</v>
      </c>
    </row>
    <row r="134" spans="2:49" s="532" customFormat="1" x14ac:dyDescent="0.2">
      <c r="B134" s="574" t="s">
        <v>2045</v>
      </c>
      <c r="C134" s="627">
        <v>100</v>
      </c>
      <c r="D134" s="627">
        <v>15414.5</v>
      </c>
      <c r="E134" s="627">
        <v>2600</v>
      </c>
      <c r="F134" s="627">
        <v>1600</v>
      </c>
      <c r="G134" s="627">
        <v>1500</v>
      </c>
      <c r="H134" s="627">
        <v>900</v>
      </c>
      <c r="I134" s="627">
        <v>4700</v>
      </c>
      <c r="J134" s="627">
        <v>86850</v>
      </c>
      <c r="K134" s="627">
        <v>58127.1</v>
      </c>
      <c r="L134" s="627">
        <v>207749.7</v>
      </c>
      <c r="M134" s="627">
        <v>273412.8</v>
      </c>
      <c r="N134" s="628">
        <v>626139.6</v>
      </c>
      <c r="O134" s="627">
        <v>1526</v>
      </c>
      <c r="P134" s="627">
        <v>118.5</v>
      </c>
      <c r="Q134" s="627">
        <v>51646.6</v>
      </c>
      <c r="R134" s="627">
        <v>87784.8</v>
      </c>
      <c r="S134" s="628">
        <v>794029.9</v>
      </c>
      <c r="T134" s="627">
        <v>156.6</v>
      </c>
      <c r="U134" s="627" t="s">
        <v>431</v>
      </c>
      <c r="V134" s="627" t="s">
        <v>431</v>
      </c>
      <c r="W134" s="627">
        <v>3.6</v>
      </c>
      <c r="X134" s="627">
        <v>33.4</v>
      </c>
      <c r="Y134" s="628">
        <v>37</v>
      </c>
      <c r="Z134" s="627" t="s">
        <v>431</v>
      </c>
      <c r="AA134" s="627">
        <v>167964.79999999999</v>
      </c>
      <c r="AB134" s="627">
        <v>1370.3</v>
      </c>
      <c r="AC134" s="627">
        <v>14503.1</v>
      </c>
      <c r="AD134" s="627" t="s">
        <v>431</v>
      </c>
      <c r="AE134" s="627">
        <v>63627.6</v>
      </c>
      <c r="AF134" s="627">
        <v>3066.9</v>
      </c>
      <c r="AG134" s="627">
        <v>106386.3</v>
      </c>
      <c r="AH134" s="627" t="s">
        <v>431</v>
      </c>
      <c r="AI134" s="627">
        <v>13102.5</v>
      </c>
      <c r="AJ134" s="628">
        <v>186183.4</v>
      </c>
      <c r="AK134" s="628"/>
      <c r="AL134" s="627" t="s">
        <v>431</v>
      </c>
      <c r="AM134" s="627">
        <v>358.3</v>
      </c>
      <c r="AN134" s="627">
        <v>11242.3</v>
      </c>
      <c r="AO134" s="627">
        <v>2141.6999999999998</v>
      </c>
      <c r="AP134" s="628">
        <v>13742.3</v>
      </c>
      <c r="AQ134" s="627">
        <v>199925.7</v>
      </c>
      <c r="AR134" s="627">
        <v>28273.8</v>
      </c>
      <c r="AS134" s="627">
        <v>1673.4</v>
      </c>
      <c r="AT134" s="627">
        <v>249452</v>
      </c>
      <c r="AU134" s="627">
        <v>890.9</v>
      </c>
      <c r="AV134" s="628">
        <v>280290.09999999998</v>
      </c>
      <c r="AW134" s="627">
        <v>129782.39999999999</v>
      </c>
    </row>
    <row r="135" spans="2:49" s="532" customFormat="1" x14ac:dyDescent="0.2">
      <c r="B135" s="574" t="s">
        <v>2207</v>
      </c>
      <c r="C135" s="627">
        <v>100</v>
      </c>
      <c r="D135" s="627">
        <v>15414.5</v>
      </c>
      <c r="E135" s="627">
        <v>2600</v>
      </c>
      <c r="F135" s="627">
        <v>1600</v>
      </c>
      <c r="G135" s="627">
        <v>1500</v>
      </c>
      <c r="H135" s="627">
        <v>900</v>
      </c>
      <c r="I135" s="627">
        <v>4700</v>
      </c>
      <c r="J135" s="627">
        <v>69952.5</v>
      </c>
      <c r="K135" s="627">
        <v>66644.600000000006</v>
      </c>
      <c r="L135" s="627">
        <v>207574.3</v>
      </c>
      <c r="M135" s="627">
        <v>273897.5</v>
      </c>
      <c r="N135" s="628">
        <v>618068.80000000005</v>
      </c>
      <c r="O135" s="627">
        <v>1526</v>
      </c>
      <c r="P135" s="627">
        <v>472.7</v>
      </c>
      <c r="Q135" s="627">
        <v>74406.899999999994</v>
      </c>
      <c r="R135" s="627">
        <v>183199.2</v>
      </c>
      <c r="S135" s="628">
        <v>904488.6</v>
      </c>
      <c r="T135" s="627">
        <v>139.30000000000001</v>
      </c>
      <c r="U135" s="627" t="s">
        <v>431</v>
      </c>
      <c r="V135" s="627" t="s">
        <v>431</v>
      </c>
      <c r="W135" s="627">
        <v>3.6</v>
      </c>
      <c r="X135" s="627">
        <v>33.4</v>
      </c>
      <c r="Y135" s="628">
        <v>37</v>
      </c>
      <c r="Z135" s="627" t="s">
        <v>431</v>
      </c>
      <c r="AA135" s="627">
        <v>121824</v>
      </c>
      <c r="AB135" s="627">
        <v>1088.5999999999999</v>
      </c>
      <c r="AC135" s="627">
        <v>16404.3</v>
      </c>
      <c r="AD135" s="627" t="s">
        <v>431</v>
      </c>
      <c r="AE135" s="627">
        <v>62194.7</v>
      </c>
      <c r="AF135" s="627">
        <v>7297.3</v>
      </c>
      <c r="AG135" s="627">
        <v>107982.2</v>
      </c>
      <c r="AH135" s="627" t="s">
        <v>431</v>
      </c>
      <c r="AI135" s="627">
        <v>16104.3</v>
      </c>
      <c r="AJ135" s="628">
        <v>193578.5</v>
      </c>
      <c r="AK135" s="628"/>
      <c r="AL135" s="627" t="s">
        <v>431</v>
      </c>
      <c r="AM135" s="627">
        <v>831.7</v>
      </c>
      <c r="AN135" s="627">
        <v>11242.3</v>
      </c>
      <c r="AO135" s="627">
        <v>2141.6999999999998</v>
      </c>
      <c r="AP135" s="628">
        <v>14215.7</v>
      </c>
      <c r="AQ135" s="627">
        <v>207794.2</v>
      </c>
      <c r="AR135" s="627">
        <v>24664.3</v>
      </c>
      <c r="AS135" s="627">
        <v>1673.4</v>
      </c>
      <c r="AT135" s="627">
        <v>380997.3</v>
      </c>
      <c r="AU135" s="627">
        <v>1043.2</v>
      </c>
      <c r="AV135" s="628">
        <v>408378.1</v>
      </c>
      <c r="AW135" s="627">
        <v>148823.1</v>
      </c>
    </row>
    <row r="136" spans="2:49" s="532" customFormat="1" x14ac:dyDescent="0.2">
      <c r="B136" s="574" t="s">
        <v>2045</v>
      </c>
      <c r="C136" s="627">
        <v>100</v>
      </c>
      <c r="D136" s="627">
        <v>34556.5</v>
      </c>
      <c r="E136" s="627">
        <v>2600</v>
      </c>
      <c r="F136" s="627">
        <v>1600</v>
      </c>
      <c r="G136" s="627">
        <v>1500</v>
      </c>
      <c r="H136" s="627">
        <v>900</v>
      </c>
      <c r="I136" s="627">
        <v>4700</v>
      </c>
      <c r="J136" s="627">
        <v>49197.5</v>
      </c>
      <c r="K136" s="627">
        <v>50380.5</v>
      </c>
      <c r="L136" s="627">
        <v>264356</v>
      </c>
      <c r="M136" s="627">
        <v>272486.90000000002</v>
      </c>
      <c r="N136" s="628">
        <v>636420.80000000005</v>
      </c>
      <c r="O136" s="627">
        <v>1526</v>
      </c>
      <c r="P136" s="627">
        <v>152.80000000000001</v>
      </c>
      <c r="Q136" s="627">
        <v>74406.899999999994</v>
      </c>
      <c r="R136" s="627">
        <v>112684.2</v>
      </c>
      <c r="S136" s="628">
        <v>871147.1</v>
      </c>
      <c r="T136" s="627">
        <v>140.9</v>
      </c>
      <c r="U136" s="627" t="s">
        <v>431</v>
      </c>
      <c r="V136" s="627" t="s">
        <v>431</v>
      </c>
      <c r="W136" s="627">
        <v>3.6</v>
      </c>
      <c r="X136" s="627">
        <v>33.4</v>
      </c>
      <c r="Y136" s="628">
        <v>37</v>
      </c>
      <c r="Z136" s="627" t="s">
        <v>431</v>
      </c>
      <c r="AA136" s="627">
        <v>128433.7</v>
      </c>
      <c r="AB136" s="627">
        <v>758.6</v>
      </c>
      <c r="AC136" s="627">
        <v>6560.1</v>
      </c>
      <c r="AD136" s="627" t="s">
        <v>431</v>
      </c>
      <c r="AE136" s="627">
        <v>63183.5</v>
      </c>
      <c r="AF136" s="627">
        <v>41382.5</v>
      </c>
      <c r="AG136" s="627">
        <v>131733.6</v>
      </c>
      <c r="AH136" s="627" t="s">
        <v>431</v>
      </c>
      <c r="AI136" s="627">
        <v>14416.2</v>
      </c>
      <c r="AJ136" s="628">
        <v>250715.8</v>
      </c>
      <c r="AK136" s="628"/>
      <c r="AL136" s="627" t="s">
        <v>431</v>
      </c>
      <c r="AM136" s="627">
        <v>2832</v>
      </c>
      <c r="AN136" s="627">
        <v>11242.3</v>
      </c>
      <c r="AO136" s="627">
        <v>2071.6999999999998</v>
      </c>
      <c r="AP136" s="628">
        <v>16146</v>
      </c>
      <c r="AQ136" s="627">
        <v>266861.8</v>
      </c>
      <c r="AR136" s="627">
        <v>25104.3</v>
      </c>
      <c r="AS136" s="627">
        <v>1673.4</v>
      </c>
      <c r="AT136" s="627">
        <v>292215.7</v>
      </c>
      <c r="AU136" s="627">
        <v>1029.5</v>
      </c>
      <c r="AV136" s="628">
        <v>320022.90000000002</v>
      </c>
      <c r="AW136" s="627">
        <v>148332.1</v>
      </c>
    </row>
    <row r="137" spans="2:49" s="532" customFormat="1" x14ac:dyDescent="0.2">
      <c r="B137" s="574" t="s">
        <v>2206</v>
      </c>
      <c r="C137" s="627">
        <v>100</v>
      </c>
      <c r="D137" s="627">
        <v>55838.8</v>
      </c>
      <c r="E137" s="627">
        <v>2600</v>
      </c>
      <c r="F137" s="627">
        <v>1600</v>
      </c>
      <c r="G137" s="627">
        <v>1500</v>
      </c>
      <c r="H137" s="627">
        <v>900</v>
      </c>
      <c r="I137" s="627">
        <v>4700</v>
      </c>
      <c r="J137" s="627">
        <v>72131.899999999994</v>
      </c>
      <c r="K137" s="627">
        <v>62565.7</v>
      </c>
      <c r="L137" s="627">
        <v>305168.59999999998</v>
      </c>
      <c r="M137" s="627">
        <v>273718.3</v>
      </c>
      <c r="N137" s="628">
        <v>713584.5</v>
      </c>
      <c r="O137" s="627">
        <v>1526</v>
      </c>
      <c r="P137" s="627">
        <v>571.9</v>
      </c>
      <c r="Q137" s="627">
        <v>79440.899999999994</v>
      </c>
      <c r="R137" s="627">
        <v>176548.6</v>
      </c>
      <c r="S137" s="628">
        <v>1038910.7</v>
      </c>
      <c r="T137" s="627">
        <v>135.6</v>
      </c>
      <c r="U137" s="627" t="s">
        <v>431</v>
      </c>
      <c r="V137" s="627" t="s">
        <v>431</v>
      </c>
      <c r="W137" s="627">
        <v>3.6</v>
      </c>
      <c r="X137" s="627">
        <v>33.4</v>
      </c>
      <c r="Y137" s="628">
        <v>37</v>
      </c>
      <c r="Z137" s="627" t="s">
        <v>431</v>
      </c>
      <c r="AA137" s="627">
        <v>152719.29999999999</v>
      </c>
      <c r="AB137" s="627">
        <v>418.5</v>
      </c>
      <c r="AC137" s="627">
        <v>10820.4</v>
      </c>
      <c r="AD137" s="627" t="s">
        <v>431</v>
      </c>
      <c r="AE137" s="627">
        <v>62228.2</v>
      </c>
      <c r="AF137" s="627">
        <v>42149.7</v>
      </c>
      <c r="AG137" s="627">
        <v>134621.29999999999</v>
      </c>
      <c r="AH137" s="627" t="s">
        <v>431</v>
      </c>
      <c r="AI137" s="627">
        <v>14420.1</v>
      </c>
      <c r="AJ137" s="628">
        <v>253419.3</v>
      </c>
      <c r="AK137" s="628"/>
      <c r="AL137" s="627" t="s">
        <v>431</v>
      </c>
      <c r="AM137" s="627">
        <v>2831.3</v>
      </c>
      <c r="AN137" s="627">
        <v>11242.3</v>
      </c>
      <c r="AO137" s="627" t="s">
        <v>431</v>
      </c>
      <c r="AP137" s="628">
        <v>14073.6</v>
      </c>
      <c r="AQ137" s="627">
        <v>267492.90000000002</v>
      </c>
      <c r="AR137" s="627">
        <v>18058.5</v>
      </c>
      <c r="AS137" s="627">
        <v>2113.4</v>
      </c>
      <c r="AT137" s="627">
        <v>351843.9</v>
      </c>
      <c r="AU137" s="627">
        <v>1051</v>
      </c>
      <c r="AV137" s="628">
        <v>373066.8</v>
      </c>
      <c r="AW137" s="627">
        <v>234220.1</v>
      </c>
    </row>
    <row r="138" spans="2:49" s="532" customFormat="1" x14ac:dyDescent="0.2">
      <c r="B138" s="574" t="s">
        <v>2045</v>
      </c>
      <c r="C138" s="627">
        <v>100</v>
      </c>
      <c r="D138" s="627">
        <v>64978.6</v>
      </c>
      <c r="E138" s="627">
        <v>2600</v>
      </c>
      <c r="F138" s="627">
        <v>1600</v>
      </c>
      <c r="G138" s="627">
        <v>1500</v>
      </c>
      <c r="H138" s="627">
        <v>900</v>
      </c>
      <c r="I138" s="627">
        <v>4700</v>
      </c>
      <c r="J138" s="627">
        <v>34481.4</v>
      </c>
      <c r="K138" s="627">
        <v>22104.5</v>
      </c>
      <c r="L138" s="627">
        <v>256759.3</v>
      </c>
      <c r="M138" s="627">
        <v>277267.5</v>
      </c>
      <c r="N138" s="628">
        <v>590612.69999999995</v>
      </c>
      <c r="O138" s="627">
        <v>1526</v>
      </c>
      <c r="P138" s="627">
        <v>493.5</v>
      </c>
      <c r="Q138" s="627">
        <v>97408.6</v>
      </c>
      <c r="R138" s="627">
        <v>124938.3</v>
      </c>
      <c r="S138" s="628">
        <v>891357.7</v>
      </c>
      <c r="T138" s="627">
        <v>187.7</v>
      </c>
      <c r="U138" s="627" t="s">
        <v>431</v>
      </c>
      <c r="V138" s="627" t="s">
        <v>431</v>
      </c>
      <c r="W138" s="627">
        <v>3.6</v>
      </c>
      <c r="X138" s="627">
        <v>33.4</v>
      </c>
      <c r="Y138" s="628">
        <v>37</v>
      </c>
      <c r="Z138" s="627" t="s">
        <v>431</v>
      </c>
      <c r="AA138" s="627">
        <v>151435.5</v>
      </c>
      <c r="AB138" s="627">
        <v>314</v>
      </c>
      <c r="AC138" s="627">
        <v>23628.799999999999</v>
      </c>
      <c r="AD138" s="627" t="s">
        <v>431</v>
      </c>
      <c r="AE138" s="627">
        <v>57776.5</v>
      </c>
      <c r="AF138" s="627">
        <v>40386.300000000003</v>
      </c>
      <c r="AG138" s="627">
        <v>100060.1</v>
      </c>
      <c r="AH138" s="627" t="s">
        <v>431</v>
      </c>
      <c r="AI138" s="627">
        <v>14232.1</v>
      </c>
      <c r="AJ138" s="628">
        <v>212455</v>
      </c>
      <c r="AK138" s="628"/>
      <c r="AL138" s="627" t="s">
        <v>431</v>
      </c>
      <c r="AM138" s="627">
        <v>2784.4</v>
      </c>
      <c r="AN138" s="627">
        <v>11242.3</v>
      </c>
      <c r="AO138" s="627" t="s">
        <v>431</v>
      </c>
      <c r="AP138" s="628">
        <v>14026.7</v>
      </c>
      <c r="AQ138" s="627">
        <v>226481.7</v>
      </c>
      <c r="AR138" s="627">
        <v>15568.9</v>
      </c>
      <c r="AS138" s="627">
        <v>3313.4</v>
      </c>
      <c r="AT138" s="627">
        <v>299369.8</v>
      </c>
      <c r="AU138" s="627">
        <v>1126</v>
      </c>
      <c r="AV138" s="628">
        <v>319378</v>
      </c>
      <c r="AW138" s="627">
        <v>169895</v>
      </c>
    </row>
    <row r="139" spans="2:49" s="532" customFormat="1" x14ac:dyDescent="0.2">
      <c r="B139" s="574" t="s">
        <v>2205</v>
      </c>
      <c r="C139" s="627">
        <v>100</v>
      </c>
      <c r="D139" s="627">
        <v>64978.6</v>
      </c>
      <c r="E139" s="627">
        <v>2600</v>
      </c>
      <c r="F139" s="627">
        <v>1600</v>
      </c>
      <c r="G139" s="627">
        <v>1500</v>
      </c>
      <c r="H139" s="627">
        <v>900</v>
      </c>
      <c r="I139" s="627">
        <v>4700</v>
      </c>
      <c r="J139" s="627">
        <v>65642.100000000006</v>
      </c>
      <c r="K139" s="627">
        <v>29571.1</v>
      </c>
      <c r="L139" s="627">
        <v>328435.3</v>
      </c>
      <c r="M139" s="627">
        <v>333480.09999999998</v>
      </c>
      <c r="N139" s="628">
        <v>757128.6</v>
      </c>
      <c r="O139" s="627">
        <v>1526</v>
      </c>
      <c r="P139" s="627">
        <v>1335.1</v>
      </c>
      <c r="Q139" s="627">
        <v>121280.9</v>
      </c>
      <c r="R139" s="627">
        <v>285918</v>
      </c>
      <c r="S139" s="628">
        <v>1243567.2</v>
      </c>
      <c r="T139" s="627">
        <v>160.69999999999999</v>
      </c>
      <c r="U139" s="627" t="s">
        <v>431</v>
      </c>
      <c r="V139" s="627" t="s">
        <v>431</v>
      </c>
      <c r="W139" s="627">
        <v>3.6</v>
      </c>
      <c r="X139" s="627">
        <v>33.4</v>
      </c>
      <c r="Y139" s="628">
        <v>37</v>
      </c>
      <c r="Z139" s="627" t="s">
        <v>431</v>
      </c>
      <c r="AA139" s="627">
        <v>143807.9</v>
      </c>
      <c r="AB139" s="627">
        <v>3349.9</v>
      </c>
      <c r="AC139" s="627">
        <v>23141.4</v>
      </c>
      <c r="AD139" s="627" t="s">
        <v>431</v>
      </c>
      <c r="AE139" s="627">
        <v>49777.3</v>
      </c>
      <c r="AF139" s="627">
        <v>39465.300000000003</v>
      </c>
      <c r="AG139" s="627">
        <v>100963.9</v>
      </c>
      <c r="AH139" s="627" t="s">
        <v>431</v>
      </c>
      <c r="AI139" s="627">
        <v>14233.9</v>
      </c>
      <c r="AJ139" s="628">
        <v>204440.4</v>
      </c>
      <c r="AK139" s="628"/>
      <c r="AL139" s="627" t="s">
        <v>431</v>
      </c>
      <c r="AM139" s="627">
        <v>1409.2</v>
      </c>
      <c r="AN139" s="627">
        <v>11242.3</v>
      </c>
      <c r="AO139" s="627" t="s">
        <v>431</v>
      </c>
      <c r="AP139" s="628">
        <v>12651.5</v>
      </c>
      <c r="AQ139" s="627">
        <v>217091.9</v>
      </c>
      <c r="AR139" s="627">
        <v>15568.7</v>
      </c>
      <c r="AS139" s="627">
        <v>3813.4</v>
      </c>
      <c r="AT139" s="627">
        <v>586497.19999999995</v>
      </c>
      <c r="AU139" s="627">
        <v>1049.5</v>
      </c>
      <c r="AV139" s="628">
        <v>606928.80000000005</v>
      </c>
      <c r="AW139" s="627">
        <v>249049.60000000001</v>
      </c>
    </row>
    <row r="140" spans="2:49" s="532" customFormat="1" x14ac:dyDescent="0.2">
      <c r="B140" s="574" t="s">
        <v>2045</v>
      </c>
      <c r="C140" s="627">
        <v>100</v>
      </c>
      <c r="D140" s="627">
        <v>64988.5</v>
      </c>
      <c r="E140" s="627">
        <v>2600</v>
      </c>
      <c r="F140" s="627">
        <v>1600</v>
      </c>
      <c r="G140" s="627">
        <v>1500</v>
      </c>
      <c r="H140" s="627">
        <v>900</v>
      </c>
      <c r="I140" s="627">
        <v>4700</v>
      </c>
      <c r="J140" s="627">
        <v>15545.6</v>
      </c>
      <c r="K140" s="627">
        <v>45371.8</v>
      </c>
      <c r="L140" s="627">
        <v>255499.8</v>
      </c>
      <c r="M140" s="627">
        <v>602580.5</v>
      </c>
      <c r="N140" s="628">
        <v>918997.7</v>
      </c>
      <c r="O140" s="627">
        <v>1526</v>
      </c>
      <c r="P140" s="627">
        <v>199.3</v>
      </c>
      <c r="Q140" s="627">
        <v>131835.1</v>
      </c>
      <c r="R140" s="627">
        <v>307338</v>
      </c>
      <c r="S140" s="628">
        <v>1436284.6</v>
      </c>
      <c r="T140" s="627">
        <v>205.8</v>
      </c>
      <c r="U140" s="627" t="s">
        <v>431</v>
      </c>
      <c r="V140" s="627" t="s">
        <v>431</v>
      </c>
      <c r="W140" s="627">
        <v>3.6</v>
      </c>
      <c r="X140" s="627">
        <v>33.4</v>
      </c>
      <c r="Y140" s="628">
        <v>37</v>
      </c>
      <c r="Z140" s="627" t="s">
        <v>431</v>
      </c>
      <c r="AA140" s="627">
        <v>410477</v>
      </c>
      <c r="AB140" s="627">
        <v>1889.2</v>
      </c>
      <c r="AC140" s="627">
        <v>24012.9</v>
      </c>
      <c r="AD140" s="627" t="s">
        <v>431</v>
      </c>
      <c r="AE140" s="627">
        <v>58229.7</v>
      </c>
      <c r="AF140" s="627">
        <v>36433.199999999997</v>
      </c>
      <c r="AG140" s="627">
        <v>154529.60000000001</v>
      </c>
      <c r="AH140" s="627" t="s">
        <v>431</v>
      </c>
      <c r="AI140" s="627">
        <v>17697.8</v>
      </c>
      <c r="AJ140" s="628">
        <v>266890.40000000002</v>
      </c>
      <c r="AK140" s="628"/>
      <c r="AL140" s="627" t="s">
        <v>431</v>
      </c>
      <c r="AM140" s="627">
        <v>1324.2</v>
      </c>
      <c r="AN140" s="627">
        <v>11242.3</v>
      </c>
      <c r="AO140" s="627" t="s">
        <v>431</v>
      </c>
      <c r="AP140" s="628">
        <v>12566.5</v>
      </c>
      <c r="AQ140" s="627">
        <v>279456.90000000002</v>
      </c>
      <c r="AR140" s="627">
        <v>16068.7</v>
      </c>
      <c r="AS140" s="627">
        <v>3813.4</v>
      </c>
      <c r="AT140" s="627">
        <v>430108</v>
      </c>
      <c r="AU140" s="627">
        <v>1082</v>
      </c>
      <c r="AV140" s="628">
        <v>451072</v>
      </c>
      <c r="AW140" s="627">
        <v>269133.8</v>
      </c>
    </row>
    <row r="141" spans="2:49" s="532" customFormat="1" x14ac:dyDescent="0.2">
      <c r="B141" s="574" t="s">
        <v>2204</v>
      </c>
      <c r="C141" s="627">
        <v>100</v>
      </c>
      <c r="D141" s="627">
        <v>0</v>
      </c>
      <c r="E141" s="627">
        <v>2600</v>
      </c>
      <c r="F141" s="627">
        <v>1600</v>
      </c>
      <c r="G141" s="627">
        <v>1500</v>
      </c>
      <c r="H141" s="627">
        <v>900</v>
      </c>
      <c r="I141" s="627">
        <v>4700</v>
      </c>
      <c r="J141" s="627">
        <v>34341.1</v>
      </c>
      <c r="K141" s="627">
        <v>18515.599999999999</v>
      </c>
      <c r="L141" s="627">
        <v>265596.90000000002</v>
      </c>
      <c r="M141" s="627">
        <v>694870.8</v>
      </c>
      <c r="N141" s="628">
        <v>1013324.4</v>
      </c>
      <c r="O141" s="627">
        <v>1526</v>
      </c>
      <c r="P141" s="627">
        <v>349</v>
      </c>
      <c r="Q141" s="627">
        <v>162919.70000000001</v>
      </c>
      <c r="R141" s="627">
        <v>285621</v>
      </c>
      <c r="S141" s="628">
        <v>1636569.2</v>
      </c>
      <c r="T141" s="627">
        <v>129.19999999999999</v>
      </c>
      <c r="U141" s="627" t="s">
        <v>431</v>
      </c>
      <c r="V141" s="627" t="s">
        <v>431</v>
      </c>
      <c r="W141" s="627">
        <v>3.6</v>
      </c>
      <c r="X141" s="627">
        <v>33.4</v>
      </c>
      <c r="Y141" s="628">
        <v>37</v>
      </c>
      <c r="Z141" s="627" t="s">
        <v>431</v>
      </c>
      <c r="AA141" s="627">
        <v>405748.7</v>
      </c>
      <c r="AB141" s="627">
        <v>6342.8</v>
      </c>
      <c r="AC141" s="627">
        <v>80449.5</v>
      </c>
      <c r="AD141" s="627" t="s">
        <v>431</v>
      </c>
      <c r="AE141" s="627">
        <v>58230.5</v>
      </c>
      <c r="AF141" s="627">
        <v>37993.800000000003</v>
      </c>
      <c r="AG141" s="627">
        <v>176730.4</v>
      </c>
      <c r="AH141" s="627" t="s">
        <v>431</v>
      </c>
      <c r="AI141" s="627">
        <v>14049.7</v>
      </c>
      <c r="AJ141" s="628">
        <v>287004.40000000002</v>
      </c>
      <c r="AK141" s="628"/>
      <c r="AL141" s="627" t="s">
        <v>431</v>
      </c>
      <c r="AM141" s="627">
        <v>1240</v>
      </c>
      <c r="AN141" s="627">
        <v>11242.3</v>
      </c>
      <c r="AO141" s="627" t="s">
        <v>431</v>
      </c>
      <c r="AP141" s="628">
        <v>12482.3</v>
      </c>
      <c r="AQ141" s="627">
        <v>299486.7</v>
      </c>
      <c r="AR141" s="627">
        <v>16066.2</v>
      </c>
      <c r="AS141" s="627">
        <v>3813.4</v>
      </c>
      <c r="AT141" s="627">
        <v>481448.1</v>
      </c>
      <c r="AU141" s="627">
        <v>1068.4000000000001</v>
      </c>
      <c r="AV141" s="628">
        <v>502396.1</v>
      </c>
      <c r="AW141" s="627">
        <v>341979.2</v>
      </c>
    </row>
    <row r="142" spans="2:49" s="532" customFormat="1" x14ac:dyDescent="0.2">
      <c r="B142" s="574" t="s">
        <v>2045</v>
      </c>
      <c r="C142" s="627">
        <v>100</v>
      </c>
      <c r="D142" s="627">
        <v>130319.2</v>
      </c>
      <c r="E142" s="627">
        <v>2600</v>
      </c>
      <c r="F142" s="627">
        <v>1600</v>
      </c>
      <c r="G142" s="627">
        <v>1500</v>
      </c>
      <c r="H142" s="627">
        <v>900</v>
      </c>
      <c r="I142" s="627">
        <v>4700</v>
      </c>
      <c r="J142" s="627">
        <v>45808</v>
      </c>
      <c r="K142" s="627">
        <v>28137.7</v>
      </c>
      <c r="L142" s="627">
        <v>276347.40000000002</v>
      </c>
      <c r="M142" s="627">
        <v>765120.7</v>
      </c>
      <c r="N142" s="628">
        <v>1115413.8</v>
      </c>
      <c r="O142" s="627">
        <v>107372.8</v>
      </c>
      <c r="P142" s="627">
        <v>491.1</v>
      </c>
      <c r="Q142" s="627">
        <v>203317.6</v>
      </c>
      <c r="R142" s="627">
        <v>240694.1</v>
      </c>
      <c r="S142" s="628">
        <v>1809008.6</v>
      </c>
      <c r="T142" s="627">
        <v>143.1</v>
      </c>
      <c r="U142" s="627" t="s">
        <v>431</v>
      </c>
      <c r="V142" s="627" t="s">
        <v>431</v>
      </c>
      <c r="W142" s="627">
        <v>3.6</v>
      </c>
      <c r="X142" s="627">
        <v>33.4</v>
      </c>
      <c r="Y142" s="628">
        <v>37</v>
      </c>
      <c r="Z142" s="627" t="s">
        <v>431</v>
      </c>
      <c r="AA142" s="627">
        <v>361783.5</v>
      </c>
      <c r="AB142" s="627">
        <v>109923.3</v>
      </c>
      <c r="AC142" s="627">
        <v>100483.9</v>
      </c>
      <c r="AD142" s="627"/>
      <c r="AE142" s="627">
        <v>56981.2</v>
      </c>
      <c r="AF142" s="627">
        <v>42243.4</v>
      </c>
      <c r="AG142" s="627">
        <v>197027.5</v>
      </c>
      <c r="AH142" s="627"/>
      <c r="AI142" s="627">
        <v>13863.6</v>
      </c>
      <c r="AJ142" s="628">
        <v>310115.7</v>
      </c>
      <c r="AK142" s="628"/>
      <c r="AL142" s="627" t="s">
        <v>431</v>
      </c>
      <c r="AM142" s="627">
        <v>439.8</v>
      </c>
      <c r="AN142" s="627">
        <v>11242.3</v>
      </c>
      <c r="AO142" s="627" t="s">
        <v>431</v>
      </c>
      <c r="AP142" s="628">
        <v>11682.1</v>
      </c>
      <c r="AQ142" s="627">
        <v>321797.8</v>
      </c>
      <c r="AR142" s="627">
        <v>16066</v>
      </c>
      <c r="AS142" s="627">
        <v>4313.3999999999996</v>
      </c>
      <c r="AT142" s="627">
        <v>472670.1</v>
      </c>
      <c r="AU142" s="627">
        <v>1068.4000000000001</v>
      </c>
      <c r="AV142" s="628">
        <v>494117.9</v>
      </c>
      <c r="AW142" s="627">
        <v>420722.3</v>
      </c>
    </row>
    <row r="143" spans="2:49" s="532" customFormat="1" x14ac:dyDescent="0.2">
      <c r="B143" s="574" t="s">
        <v>2203</v>
      </c>
      <c r="C143" s="627">
        <v>100</v>
      </c>
      <c r="D143" s="627">
        <v>157855.79999999999</v>
      </c>
      <c r="E143" s="627">
        <v>2600</v>
      </c>
      <c r="F143" s="627">
        <v>1600</v>
      </c>
      <c r="G143" s="627">
        <v>1500</v>
      </c>
      <c r="H143" s="627">
        <v>900</v>
      </c>
      <c r="I143" s="627">
        <v>4700</v>
      </c>
      <c r="J143" s="627">
        <v>101.3</v>
      </c>
      <c r="K143" s="627">
        <v>1130.2</v>
      </c>
      <c r="L143" s="627">
        <v>305801.7</v>
      </c>
      <c r="M143" s="627">
        <v>870759</v>
      </c>
      <c r="N143" s="628">
        <v>1177792.1000000001</v>
      </c>
      <c r="O143" s="627">
        <v>107372.8</v>
      </c>
      <c r="P143" s="627">
        <v>1164.3</v>
      </c>
      <c r="Q143" s="627">
        <v>212861.7</v>
      </c>
      <c r="R143" s="627">
        <v>356645.1</v>
      </c>
      <c r="S143" s="628">
        <v>2025091.8</v>
      </c>
      <c r="T143" s="627">
        <v>196.6</v>
      </c>
      <c r="U143" s="627" t="s">
        <v>431</v>
      </c>
      <c r="V143" s="627" t="s">
        <v>431</v>
      </c>
      <c r="W143" s="627">
        <v>3.6</v>
      </c>
      <c r="X143" s="627">
        <v>33.4</v>
      </c>
      <c r="Y143" s="628">
        <v>37</v>
      </c>
      <c r="Z143" s="627" t="s">
        <v>431</v>
      </c>
      <c r="AA143" s="627">
        <v>521612.6</v>
      </c>
      <c r="AB143" s="627">
        <v>101350.5</v>
      </c>
      <c r="AC143" s="627">
        <v>102552.6</v>
      </c>
      <c r="AD143" s="627" t="s">
        <v>431</v>
      </c>
      <c r="AE143" s="627">
        <v>55414.9</v>
      </c>
      <c r="AF143" s="627">
        <v>42691.4</v>
      </c>
      <c r="AG143" s="627">
        <v>189869.6</v>
      </c>
      <c r="AH143" s="627"/>
      <c r="AI143" s="627">
        <v>13865.4</v>
      </c>
      <c r="AJ143" s="628">
        <v>301841.2</v>
      </c>
      <c r="AK143" s="628"/>
      <c r="AL143" s="627" t="s">
        <v>431</v>
      </c>
      <c r="AM143" s="627">
        <v>1674.9</v>
      </c>
      <c r="AN143" s="627">
        <v>11242.3</v>
      </c>
      <c r="AO143" s="627" t="s">
        <v>431</v>
      </c>
      <c r="AP143" s="628">
        <v>12917.2</v>
      </c>
      <c r="AQ143" s="627">
        <v>314758.40000000002</v>
      </c>
      <c r="AR143" s="627">
        <v>15565.9</v>
      </c>
      <c r="AS143" s="627">
        <v>4748.8999999999996</v>
      </c>
      <c r="AT143" s="627">
        <v>559629</v>
      </c>
      <c r="AU143" s="627">
        <v>1070.8</v>
      </c>
      <c r="AV143" s="628">
        <v>581014.6</v>
      </c>
      <c r="AW143" s="627">
        <v>403569.5</v>
      </c>
    </row>
    <row r="144" spans="2:49" s="532" customFormat="1" x14ac:dyDescent="0.2">
      <c r="B144" s="574" t="s">
        <v>2202</v>
      </c>
      <c r="C144" s="627">
        <v>100</v>
      </c>
      <c r="D144" s="627">
        <v>165727.9</v>
      </c>
      <c r="E144" s="627">
        <v>2600</v>
      </c>
      <c r="F144" s="627">
        <v>1600</v>
      </c>
      <c r="G144" s="627">
        <v>1500</v>
      </c>
      <c r="H144" s="627">
        <v>900</v>
      </c>
      <c r="I144" s="627">
        <v>4700</v>
      </c>
      <c r="J144" s="627">
        <v>44930.9</v>
      </c>
      <c r="K144" s="627">
        <v>29014.799999999999</v>
      </c>
      <c r="L144" s="627">
        <v>301225.59999999998</v>
      </c>
      <c r="M144" s="627">
        <v>861946.1</v>
      </c>
      <c r="N144" s="628">
        <v>1237117.3999999999</v>
      </c>
      <c r="O144" s="627">
        <v>129648.2</v>
      </c>
      <c r="P144" s="627">
        <v>595.1</v>
      </c>
      <c r="Q144" s="627">
        <v>246168</v>
      </c>
      <c r="R144" s="627">
        <v>192290.6</v>
      </c>
      <c r="S144" s="628">
        <v>1982947.2</v>
      </c>
      <c r="T144" s="627">
        <v>179.8</v>
      </c>
      <c r="U144" s="627" t="s">
        <v>431</v>
      </c>
      <c r="V144" s="627" t="s">
        <v>431</v>
      </c>
      <c r="W144" s="627">
        <v>3.6</v>
      </c>
      <c r="X144" s="627">
        <v>33.4</v>
      </c>
      <c r="Y144" s="628">
        <v>37</v>
      </c>
      <c r="Z144" s="627" t="s">
        <v>431</v>
      </c>
      <c r="AA144" s="627">
        <v>544449.69999999995</v>
      </c>
      <c r="AB144" s="627">
        <v>98590.5</v>
      </c>
      <c r="AC144" s="627">
        <v>62588.9</v>
      </c>
      <c r="AD144" s="627" t="s">
        <v>431</v>
      </c>
      <c r="AE144" s="627">
        <v>53845</v>
      </c>
      <c r="AF144" s="627">
        <v>42732</v>
      </c>
      <c r="AG144" s="627">
        <v>205563.8</v>
      </c>
      <c r="AH144" s="627" t="s">
        <v>431</v>
      </c>
      <c r="AI144" s="627">
        <v>13867.3</v>
      </c>
      <c r="AJ144" s="628">
        <v>316008.09999999998</v>
      </c>
      <c r="AK144" s="628"/>
      <c r="AL144" s="627" t="s">
        <v>431</v>
      </c>
      <c r="AM144" s="627">
        <v>2475.9</v>
      </c>
      <c r="AN144" s="627">
        <v>11242.3</v>
      </c>
      <c r="AO144" s="627" t="s">
        <v>431</v>
      </c>
      <c r="AP144" s="628">
        <v>13718.2</v>
      </c>
      <c r="AQ144" s="627">
        <v>329726.3</v>
      </c>
      <c r="AR144" s="627">
        <v>15565.9</v>
      </c>
      <c r="AS144" s="627">
        <v>4748.8999999999996</v>
      </c>
      <c r="AT144" s="627">
        <v>631758.69999999995</v>
      </c>
      <c r="AU144" s="627">
        <v>1076.5999999999999</v>
      </c>
      <c r="AV144" s="628">
        <v>653150.19999999995</v>
      </c>
      <c r="AW144" s="627">
        <v>294225.09999999998</v>
      </c>
    </row>
    <row r="145" spans="1:51" x14ac:dyDescent="0.2">
      <c r="A145" s="532"/>
      <c r="B145" s="574" t="s">
        <v>2201</v>
      </c>
      <c r="C145" s="627">
        <v>100</v>
      </c>
      <c r="D145" s="627">
        <v>165724</v>
      </c>
      <c r="E145" s="627">
        <v>2600</v>
      </c>
      <c r="F145" s="627">
        <v>1600</v>
      </c>
      <c r="G145" s="627">
        <v>1500</v>
      </c>
      <c r="H145" s="627">
        <v>900</v>
      </c>
      <c r="I145" s="627">
        <v>4700</v>
      </c>
      <c r="J145" s="627">
        <v>55801.1</v>
      </c>
      <c r="K145" s="627">
        <v>31044.9</v>
      </c>
      <c r="L145" s="627">
        <v>336106</v>
      </c>
      <c r="M145" s="627">
        <v>894172.4</v>
      </c>
      <c r="N145" s="628">
        <v>1317124.5</v>
      </c>
      <c r="O145" s="627">
        <v>134863.9</v>
      </c>
      <c r="P145" s="627">
        <v>584.6</v>
      </c>
      <c r="Q145" s="627">
        <v>274353.2</v>
      </c>
      <c r="R145" s="627">
        <v>273756.3</v>
      </c>
      <c r="S145" s="628">
        <v>2177806.5</v>
      </c>
      <c r="T145" s="627">
        <v>176.9</v>
      </c>
      <c r="U145" s="627" t="s">
        <v>431</v>
      </c>
      <c r="V145" s="627" t="s">
        <v>431</v>
      </c>
      <c r="W145" s="627">
        <v>3.6</v>
      </c>
      <c r="X145" s="627">
        <v>33.4</v>
      </c>
      <c r="Y145" s="628">
        <v>37</v>
      </c>
      <c r="Z145" s="627" t="s">
        <v>431</v>
      </c>
      <c r="AA145" s="627">
        <v>792089.8</v>
      </c>
      <c r="AB145" s="627">
        <v>94645.3</v>
      </c>
      <c r="AC145" s="627">
        <v>60423.1</v>
      </c>
      <c r="AD145" s="627" t="s">
        <v>431</v>
      </c>
      <c r="AE145" s="627">
        <v>53220</v>
      </c>
      <c r="AF145" s="627">
        <v>42202.400000000001</v>
      </c>
      <c r="AG145" s="627">
        <v>192762.7</v>
      </c>
      <c r="AH145" s="627" t="s">
        <v>431</v>
      </c>
      <c r="AI145" s="627">
        <v>13868.7</v>
      </c>
      <c r="AJ145" s="628">
        <v>302053.7</v>
      </c>
      <c r="AK145" s="628"/>
      <c r="AL145" s="627">
        <v>184.2</v>
      </c>
      <c r="AM145" s="627">
        <v>1929.2</v>
      </c>
      <c r="AN145" s="627">
        <v>11242.3</v>
      </c>
      <c r="AO145" s="627" t="s">
        <v>431</v>
      </c>
      <c r="AP145" s="628">
        <v>13355.6</v>
      </c>
      <c r="AQ145" s="627">
        <v>315409.3</v>
      </c>
      <c r="AR145" s="627">
        <v>15565.1</v>
      </c>
      <c r="AS145" s="627">
        <v>4748.8999999999996</v>
      </c>
      <c r="AT145" s="627">
        <v>464826.7</v>
      </c>
      <c r="AU145" s="627">
        <v>1092.2</v>
      </c>
      <c r="AV145" s="628">
        <v>486232.9</v>
      </c>
      <c r="AW145" s="627">
        <v>428792.1</v>
      </c>
    </row>
    <row r="146" spans="1:51" x14ac:dyDescent="0.2">
      <c r="A146" s="532"/>
      <c r="B146" s="574" t="s">
        <v>2045</v>
      </c>
      <c r="C146" s="627">
        <v>100</v>
      </c>
      <c r="D146" s="627">
        <v>164644.20000000001</v>
      </c>
      <c r="E146" s="627">
        <v>2600</v>
      </c>
      <c r="F146" s="627">
        <v>1600</v>
      </c>
      <c r="G146" s="627">
        <v>1500</v>
      </c>
      <c r="H146" s="627">
        <v>900</v>
      </c>
      <c r="I146" s="627">
        <v>4700</v>
      </c>
      <c r="J146" s="627">
        <v>100715</v>
      </c>
      <c r="K146" s="627">
        <v>49641.4</v>
      </c>
      <c r="L146" s="627">
        <v>386429.9</v>
      </c>
      <c r="M146" s="627">
        <v>873988.6</v>
      </c>
      <c r="N146" s="628">
        <v>1410775</v>
      </c>
      <c r="O146" s="627">
        <v>136093.70000000001</v>
      </c>
      <c r="P146" s="627">
        <v>989</v>
      </c>
      <c r="Q146" s="627">
        <v>322675.40000000002</v>
      </c>
      <c r="R146" s="627">
        <v>222080.8</v>
      </c>
      <c r="S146" s="628">
        <v>2268658.1</v>
      </c>
      <c r="T146" s="627">
        <v>179.9</v>
      </c>
      <c r="U146" s="627" t="s">
        <v>431</v>
      </c>
      <c r="V146" s="627" t="s">
        <v>431</v>
      </c>
      <c r="W146" s="627">
        <v>3.6</v>
      </c>
      <c r="X146" s="627">
        <v>33.4</v>
      </c>
      <c r="Y146" s="628">
        <v>37</v>
      </c>
      <c r="Z146" s="627" t="s">
        <v>431</v>
      </c>
      <c r="AA146" s="627">
        <v>662021.30000000005</v>
      </c>
      <c r="AB146" s="627">
        <v>87586.7</v>
      </c>
      <c r="AC146" s="627">
        <v>52927.7</v>
      </c>
      <c r="AD146" s="627" t="s">
        <v>431</v>
      </c>
      <c r="AE146" s="627">
        <v>51919.6</v>
      </c>
      <c r="AF146" s="627">
        <v>41243</v>
      </c>
      <c r="AG146" s="627">
        <v>192427.4</v>
      </c>
      <c r="AH146" s="627" t="s">
        <v>431</v>
      </c>
      <c r="AI146" s="627">
        <v>13870.5</v>
      </c>
      <c r="AJ146" s="628">
        <v>299460.5</v>
      </c>
      <c r="AK146" s="628"/>
      <c r="AL146" s="627">
        <v>171</v>
      </c>
      <c r="AM146" s="627">
        <v>3090.1</v>
      </c>
      <c r="AN146" s="627">
        <v>11242.3</v>
      </c>
      <c r="AO146" s="627" t="s">
        <v>431</v>
      </c>
      <c r="AP146" s="628">
        <v>14503.4</v>
      </c>
      <c r="AQ146" s="627">
        <v>313964</v>
      </c>
      <c r="AR146" s="627">
        <v>15563.8</v>
      </c>
      <c r="AS146" s="627">
        <v>4748.8999999999996</v>
      </c>
      <c r="AT146" s="627">
        <v>546931.4</v>
      </c>
      <c r="AU146" s="627">
        <v>1100.2</v>
      </c>
      <c r="AV146" s="628">
        <v>568344.30000000005</v>
      </c>
      <c r="AW146" s="627">
        <v>583597.30000000005</v>
      </c>
    </row>
    <row r="147" spans="1:51" x14ac:dyDescent="0.2">
      <c r="A147" s="532"/>
      <c r="B147" s="574" t="s">
        <v>2200</v>
      </c>
      <c r="C147" s="627">
        <v>100</v>
      </c>
      <c r="D147" s="627">
        <v>164644.20000000001</v>
      </c>
      <c r="E147" s="627">
        <v>2600</v>
      </c>
      <c r="F147" s="627">
        <v>1600</v>
      </c>
      <c r="G147" s="627">
        <v>1500</v>
      </c>
      <c r="H147" s="627">
        <v>900</v>
      </c>
      <c r="I147" s="627">
        <v>4700</v>
      </c>
      <c r="J147" s="627">
        <v>79736.2</v>
      </c>
      <c r="K147" s="627">
        <v>22683.5</v>
      </c>
      <c r="L147" s="627">
        <v>412523.1</v>
      </c>
      <c r="M147" s="627">
        <v>854439.4</v>
      </c>
      <c r="N147" s="628">
        <v>1369382.3</v>
      </c>
      <c r="O147" s="627">
        <v>141285.6</v>
      </c>
      <c r="P147" s="627">
        <v>651</v>
      </c>
      <c r="Q147" s="627">
        <v>304622.3</v>
      </c>
      <c r="R147" s="627">
        <v>373473.9</v>
      </c>
      <c r="S147" s="628">
        <v>2365459.2999999998</v>
      </c>
      <c r="T147" s="627">
        <v>106.6</v>
      </c>
      <c r="U147" s="627" t="s">
        <v>431</v>
      </c>
      <c r="V147" s="627" t="s">
        <v>431</v>
      </c>
      <c r="W147" s="627">
        <v>3.6</v>
      </c>
      <c r="X147" s="627">
        <v>33.4</v>
      </c>
      <c r="Y147" s="628">
        <v>37</v>
      </c>
      <c r="Z147" s="627" t="s">
        <v>431</v>
      </c>
      <c r="AA147" s="627">
        <v>668908.30000000005</v>
      </c>
      <c r="AB147" s="627">
        <v>84188.2</v>
      </c>
      <c r="AC147" s="627">
        <v>61717.4</v>
      </c>
      <c r="AD147" s="627" t="s">
        <v>431</v>
      </c>
      <c r="AE147" s="627">
        <v>52156.800000000003</v>
      </c>
      <c r="AF147" s="627">
        <v>42340.5</v>
      </c>
      <c r="AG147" s="627">
        <v>164767.79999999999</v>
      </c>
      <c r="AH147" s="627" t="s">
        <v>431</v>
      </c>
      <c r="AI147" s="627">
        <v>13872.4</v>
      </c>
      <c r="AJ147" s="628">
        <v>273137.5</v>
      </c>
      <c r="AK147" s="628"/>
      <c r="AL147" s="627">
        <v>157.80000000000001</v>
      </c>
      <c r="AM147" s="627">
        <v>3075.6</v>
      </c>
      <c r="AN147" s="627">
        <v>11242.3</v>
      </c>
      <c r="AO147" s="627" t="s">
        <v>431</v>
      </c>
      <c r="AP147" s="628">
        <v>14475.8</v>
      </c>
      <c r="AQ147" s="627">
        <v>287613.3</v>
      </c>
      <c r="AR147" s="627">
        <v>15563.8</v>
      </c>
      <c r="AS147" s="627">
        <v>4711.3999999999996</v>
      </c>
      <c r="AT147" s="627">
        <v>698459.6</v>
      </c>
      <c r="AU147" s="627">
        <v>1108.4000000000001</v>
      </c>
      <c r="AV147" s="628">
        <v>719843.2</v>
      </c>
      <c r="AW147" s="627">
        <v>543045.5</v>
      </c>
    </row>
    <row r="148" spans="1:51" x14ac:dyDescent="0.2">
      <c r="A148" s="532"/>
      <c r="B148" s="574" t="s">
        <v>2045</v>
      </c>
      <c r="C148" s="627">
        <v>100</v>
      </c>
      <c r="D148" s="627">
        <v>164644.20000000001</v>
      </c>
      <c r="E148" s="627">
        <v>2600</v>
      </c>
      <c r="F148" s="627">
        <v>1600</v>
      </c>
      <c r="G148" s="627">
        <v>1500</v>
      </c>
      <c r="H148" s="627">
        <v>900</v>
      </c>
      <c r="I148" s="627">
        <v>4700</v>
      </c>
      <c r="J148" s="627">
        <v>77175.7</v>
      </c>
      <c r="K148" s="627">
        <v>30685.4</v>
      </c>
      <c r="L148" s="627">
        <v>430790.7</v>
      </c>
      <c r="M148" s="627">
        <v>718370</v>
      </c>
      <c r="N148" s="628">
        <v>1257021.7</v>
      </c>
      <c r="O148" s="627">
        <v>148500.1</v>
      </c>
      <c r="P148" s="627">
        <v>1554.2</v>
      </c>
      <c r="Q148" s="627">
        <v>341834.6</v>
      </c>
      <c r="R148" s="627">
        <v>290280.3</v>
      </c>
      <c r="S148" s="628">
        <v>2215235.1</v>
      </c>
      <c r="T148" s="627">
        <v>137.5</v>
      </c>
      <c r="U148" s="627" t="s">
        <v>431</v>
      </c>
      <c r="V148" s="627" t="s">
        <v>431</v>
      </c>
      <c r="W148" s="627">
        <v>3.6</v>
      </c>
      <c r="X148" s="627">
        <v>33.4</v>
      </c>
      <c r="Y148" s="628">
        <v>37</v>
      </c>
      <c r="Z148" s="627" t="s">
        <v>431</v>
      </c>
      <c r="AA148" s="627">
        <v>691259.7</v>
      </c>
      <c r="AB148" s="627">
        <v>82508.7</v>
      </c>
      <c r="AC148" s="627">
        <v>23654.7</v>
      </c>
      <c r="AD148" s="627" t="s">
        <v>431</v>
      </c>
      <c r="AE148" s="627">
        <v>52303.3</v>
      </c>
      <c r="AF148" s="627">
        <v>40141.4</v>
      </c>
      <c r="AG148" s="627">
        <v>193964.79999999999</v>
      </c>
      <c r="AH148" s="627" t="s">
        <v>431</v>
      </c>
      <c r="AI148" s="627">
        <v>13874.3</v>
      </c>
      <c r="AJ148" s="628">
        <v>300283.8</v>
      </c>
      <c r="AK148" s="628"/>
      <c r="AL148" s="627">
        <v>144.69999999999999</v>
      </c>
      <c r="AM148" s="627">
        <v>2624.2</v>
      </c>
      <c r="AN148" s="627">
        <v>11242.3</v>
      </c>
      <c r="AO148" s="627" t="s">
        <v>431</v>
      </c>
      <c r="AP148" s="628">
        <v>14011.2</v>
      </c>
      <c r="AQ148" s="627">
        <v>314295</v>
      </c>
      <c r="AR148" s="627">
        <v>15563.8</v>
      </c>
      <c r="AS148" s="627">
        <v>4711.3999999999996</v>
      </c>
      <c r="AT148" s="627">
        <v>198446.9</v>
      </c>
      <c r="AU148" s="627">
        <v>1120.8</v>
      </c>
      <c r="AV148" s="628">
        <v>219842.9</v>
      </c>
      <c r="AW148" s="627">
        <v>883499.8</v>
      </c>
    </row>
    <row r="149" spans="1:51" x14ac:dyDescent="0.2">
      <c r="A149" s="532"/>
      <c r="B149" s="574" t="s">
        <v>2199</v>
      </c>
      <c r="C149" s="627">
        <v>100</v>
      </c>
      <c r="D149" s="627">
        <v>164644.20000000001</v>
      </c>
      <c r="E149" s="627">
        <v>2600</v>
      </c>
      <c r="F149" s="627">
        <v>1600</v>
      </c>
      <c r="G149" s="627">
        <v>1500</v>
      </c>
      <c r="H149" s="627">
        <v>900</v>
      </c>
      <c r="I149" s="627">
        <v>4700</v>
      </c>
      <c r="J149" s="627">
        <v>58.9</v>
      </c>
      <c r="K149" s="627">
        <v>47532.800000000003</v>
      </c>
      <c r="L149" s="627">
        <v>541359.9</v>
      </c>
      <c r="M149" s="627">
        <v>578336.5</v>
      </c>
      <c r="N149" s="628">
        <v>1167288.2</v>
      </c>
      <c r="O149" s="627">
        <v>147051.9</v>
      </c>
      <c r="P149" s="627">
        <v>605.4</v>
      </c>
      <c r="Q149" s="627">
        <v>281170.3</v>
      </c>
      <c r="R149" s="627">
        <v>441173.6</v>
      </c>
      <c r="S149" s="628">
        <v>2213333.5</v>
      </c>
      <c r="T149" s="627">
        <v>165.6</v>
      </c>
      <c r="U149" s="627" t="s">
        <v>431</v>
      </c>
      <c r="V149" s="627" t="s">
        <v>431</v>
      </c>
      <c r="W149" s="627">
        <v>3.6</v>
      </c>
      <c r="X149" s="627">
        <v>33.4</v>
      </c>
      <c r="Y149" s="628">
        <v>37</v>
      </c>
      <c r="Z149" s="627" t="s">
        <v>431</v>
      </c>
      <c r="AA149" s="627">
        <v>535576</v>
      </c>
      <c r="AB149" s="627">
        <v>77808.800000000003</v>
      </c>
      <c r="AC149" s="627">
        <v>11037.8</v>
      </c>
      <c r="AD149" s="627" t="s">
        <v>431</v>
      </c>
      <c r="AE149" s="627">
        <v>52294.400000000001</v>
      </c>
      <c r="AF149" s="627">
        <v>41253.599999999999</v>
      </c>
      <c r="AG149" s="627">
        <v>177756.1</v>
      </c>
      <c r="AH149" s="627" t="s">
        <v>431</v>
      </c>
      <c r="AI149" s="627">
        <v>13875.8</v>
      </c>
      <c r="AJ149" s="628">
        <v>285179.90000000002</v>
      </c>
      <c r="AK149" s="628"/>
      <c r="AL149" s="627">
        <v>131.5</v>
      </c>
      <c r="AM149" s="627">
        <v>3188.8</v>
      </c>
      <c r="AN149" s="627">
        <v>11242.3</v>
      </c>
      <c r="AO149" s="627" t="s">
        <v>431</v>
      </c>
      <c r="AP149" s="628">
        <v>14562.6</v>
      </c>
      <c r="AQ149" s="627">
        <v>299742.5</v>
      </c>
      <c r="AR149" s="627">
        <v>15563.8</v>
      </c>
      <c r="AS149" s="627">
        <v>4711.3999999999996</v>
      </c>
      <c r="AT149" s="627">
        <v>660143.5</v>
      </c>
      <c r="AU149" s="627">
        <v>1112.2</v>
      </c>
      <c r="AV149" s="628">
        <v>681530.9</v>
      </c>
      <c r="AW149" s="627">
        <v>607435</v>
      </c>
    </row>
    <row r="150" spans="1:51" x14ac:dyDescent="0.2">
      <c r="A150" s="532"/>
      <c r="B150" s="574" t="s">
        <v>2045</v>
      </c>
      <c r="C150" s="627">
        <v>100</v>
      </c>
      <c r="D150" s="627">
        <v>164644.20000000001</v>
      </c>
      <c r="E150" s="627">
        <v>2600</v>
      </c>
      <c r="F150" s="627">
        <v>1600</v>
      </c>
      <c r="G150" s="627">
        <v>1500</v>
      </c>
      <c r="H150" s="627">
        <v>900</v>
      </c>
      <c r="I150" s="627">
        <v>4700</v>
      </c>
      <c r="J150" s="627">
        <v>23545.5</v>
      </c>
      <c r="K150" s="627">
        <v>134302.29999999999</v>
      </c>
      <c r="L150" s="627">
        <v>500814.5</v>
      </c>
      <c r="M150" s="627">
        <v>594268.5</v>
      </c>
      <c r="N150" s="628">
        <v>1252930.8</v>
      </c>
      <c r="O150" s="627">
        <v>160025.79999999999</v>
      </c>
      <c r="P150" s="627">
        <v>468.4</v>
      </c>
      <c r="Q150" s="627">
        <v>489705.6</v>
      </c>
      <c r="R150" s="627">
        <v>300270.40000000002</v>
      </c>
      <c r="S150" s="628">
        <v>2379445.2000000002</v>
      </c>
      <c r="T150" s="627">
        <v>182.7</v>
      </c>
      <c r="U150" s="627" t="s">
        <v>431</v>
      </c>
      <c r="V150" s="627" t="s">
        <v>431</v>
      </c>
      <c r="W150" s="627">
        <v>3.6</v>
      </c>
      <c r="X150" s="627">
        <v>33.4</v>
      </c>
      <c r="Y150" s="628">
        <v>37</v>
      </c>
      <c r="Z150" s="627" t="s">
        <v>431</v>
      </c>
      <c r="AA150" s="627">
        <v>365338.8</v>
      </c>
      <c r="AB150" s="627">
        <v>81279.600000000006</v>
      </c>
      <c r="AC150" s="627">
        <v>3378.8</v>
      </c>
      <c r="AD150" s="627" t="s">
        <v>431</v>
      </c>
      <c r="AE150" s="627">
        <v>52137.7</v>
      </c>
      <c r="AF150" s="627">
        <v>39862.800000000003</v>
      </c>
      <c r="AG150" s="627">
        <v>199356</v>
      </c>
      <c r="AH150" s="627" t="s">
        <v>431</v>
      </c>
      <c r="AI150" s="627">
        <v>13878</v>
      </c>
      <c r="AJ150" s="628">
        <v>305234.5</v>
      </c>
      <c r="AK150" s="628"/>
      <c r="AL150" s="627">
        <v>118.4</v>
      </c>
      <c r="AM150" s="627">
        <v>2990</v>
      </c>
      <c r="AN150" s="627">
        <v>11242.3</v>
      </c>
      <c r="AO150" s="627" t="s">
        <v>431</v>
      </c>
      <c r="AP150" s="628">
        <v>14350.6</v>
      </c>
      <c r="AQ150" s="627">
        <v>319585.2</v>
      </c>
      <c r="AR150" s="627">
        <v>201129.8</v>
      </c>
      <c r="AS150" s="627">
        <v>3974.3</v>
      </c>
      <c r="AT150" s="627">
        <v>1050016</v>
      </c>
      <c r="AU150" s="627">
        <v>797.8</v>
      </c>
      <c r="AV150" s="628">
        <v>1255917.8999999999</v>
      </c>
      <c r="AW150" s="627">
        <v>353725.3</v>
      </c>
    </row>
    <row r="151" spans="1:51" x14ac:dyDescent="0.2">
      <c r="A151" s="532"/>
      <c r="B151" s="574" t="s">
        <v>2198</v>
      </c>
      <c r="C151" s="627">
        <v>100</v>
      </c>
      <c r="D151" s="627">
        <v>164644.20000000001</v>
      </c>
      <c r="E151" s="627">
        <v>2600</v>
      </c>
      <c r="F151" s="627">
        <v>1600</v>
      </c>
      <c r="G151" s="627">
        <v>1500</v>
      </c>
      <c r="H151" s="627">
        <v>900</v>
      </c>
      <c r="I151" s="627">
        <v>4700</v>
      </c>
      <c r="J151" s="627">
        <v>337472.6</v>
      </c>
      <c r="K151" s="627">
        <v>139932.79999999999</v>
      </c>
      <c r="L151" s="627">
        <v>475213.6</v>
      </c>
      <c r="M151" s="627">
        <v>516548.9</v>
      </c>
      <c r="N151" s="628">
        <v>1469167.9</v>
      </c>
      <c r="O151" s="627">
        <v>150817.29999999999</v>
      </c>
      <c r="P151" s="627">
        <v>711.9</v>
      </c>
      <c r="Q151" s="627">
        <v>502586.8</v>
      </c>
      <c r="R151" s="627">
        <v>529383</v>
      </c>
      <c r="S151" s="628">
        <v>2828711.2</v>
      </c>
      <c r="T151" s="627">
        <v>108.1</v>
      </c>
      <c r="U151" s="627" t="s">
        <v>431</v>
      </c>
      <c r="V151" s="627" t="s">
        <v>431</v>
      </c>
      <c r="W151" s="627">
        <v>3.6</v>
      </c>
      <c r="X151" s="627">
        <v>33.4</v>
      </c>
      <c r="Y151" s="628">
        <v>37</v>
      </c>
      <c r="Z151" s="627" t="s">
        <v>431</v>
      </c>
      <c r="AA151" s="627">
        <v>606484.9</v>
      </c>
      <c r="AB151" s="627">
        <v>74453.2</v>
      </c>
      <c r="AC151" s="627" t="s">
        <v>431</v>
      </c>
      <c r="AD151" s="627" t="s">
        <v>431</v>
      </c>
      <c r="AE151" s="627">
        <v>51941.4</v>
      </c>
      <c r="AF151" s="627">
        <v>43008.6</v>
      </c>
      <c r="AG151" s="627">
        <v>160259.4</v>
      </c>
      <c r="AH151" s="627" t="s">
        <v>431</v>
      </c>
      <c r="AI151" s="627">
        <v>13879.9</v>
      </c>
      <c r="AJ151" s="628">
        <v>269089.3</v>
      </c>
      <c r="AK151" s="628"/>
      <c r="AL151" s="627">
        <v>120.3</v>
      </c>
      <c r="AM151" s="627">
        <v>3264.4</v>
      </c>
      <c r="AN151" s="627">
        <v>11242.3</v>
      </c>
      <c r="AO151" s="627" t="s">
        <v>431</v>
      </c>
      <c r="AP151" s="628">
        <v>14627</v>
      </c>
      <c r="AQ151" s="627">
        <v>283716.3</v>
      </c>
      <c r="AR151" s="627">
        <v>240081.3</v>
      </c>
      <c r="AS151" s="627">
        <v>3974.3</v>
      </c>
      <c r="AT151" s="627">
        <v>1228166.6000000001</v>
      </c>
      <c r="AU151" s="627">
        <v>805.1</v>
      </c>
      <c r="AV151" s="628">
        <v>1473027.2</v>
      </c>
      <c r="AW151" s="627">
        <v>390884.6</v>
      </c>
    </row>
    <row r="152" spans="1:51" x14ac:dyDescent="0.2">
      <c r="A152" s="532"/>
      <c r="B152" s="574" t="s">
        <v>2045</v>
      </c>
      <c r="C152" s="627">
        <v>100</v>
      </c>
      <c r="D152" s="627">
        <v>164644.20000000001</v>
      </c>
      <c r="E152" s="627">
        <v>2600</v>
      </c>
      <c r="F152" s="627">
        <v>1600</v>
      </c>
      <c r="G152" s="627">
        <v>1500</v>
      </c>
      <c r="H152" s="627">
        <v>900</v>
      </c>
      <c r="I152" s="627">
        <v>4700</v>
      </c>
      <c r="J152" s="627">
        <v>338309.6</v>
      </c>
      <c r="K152" s="627">
        <v>252414.3</v>
      </c>
      <c r="L152" s="627">
        <v>543174.5</v>
      </c>
      <c r="M152" s="627">
        <v>628132</v>
      </c>
      <c r="N152" s="628">
        <v>1762030.4</v>
      </c>
      <c r="O152" s="627">
        <v>144072.4</v>
      </c>
      <c r="P152" s="627">
        <v>417.9</v>
      </c>
      <c r="Q152" s="627">
        <v>453659.3</v>
      </c>
      <c r="R152" s="627">
        <v>526003</v>
      </c>
      <c r="S152" s="628">
        <v>3062227.2</v>
      </c>
      <c r="T152" s="627">
        <v>190.5</v>
      </c>
      <c r="U152" s="627" t="s">
        <v>431</v>
      </c>
      <c r="V152" s="627" t="s">
        <v>431</v>
      </c>
      <c r="W152" s="627">
        <v>3.6</v>
      </c>
      <c r="X152" s="627">
        <v>33.4</v>
      </c>
      <c r="Y152" s="628">
        <v>37</v>
      </c>
      <c r="Z152" s="627" t="s">
        <v>431</v>
      </c>
      <c r="AA152" s="627">
        <v>586656.5</v>
      </c>
      <c r="AB152" s="627">
        <v>68520</v>
      </c>
      <c r="AC152" s="627" t="s">
        <v>431</v>
      </c>
      <c r="AD152" s="627" t="s">
        <v>431</v>
      </c>
      <c r="AE152" s="627">
        <v>51617.1</v>
      </c>
      <c r="AF152" s="627">
        <v>43259.5</v>
      </c>
      <c r="AG152" s="627">
        <v>212649.2</v>
      </c>
      <c r="AH152" s="627" t="s">
        <v>431</v>
      </c>
      <c r="AI152" s="627">
        <v>13881.8</v>
      </c>
      <c r="AJ152" s="628">
        <v>321407.7</v>
      </c>
      <c r="AK152" s="628"/>
      <c r="AL152" s="627">
        <v>105.5</v>
      </c>
      <c r="AM152" s="627">
        <v>3031.6</v>
      </c>
      <c r="AN152" s="627">
        <v>11242.3</v>
      </c>
      <c r="AO152" s="627" t="s">
        <v>431</v>
      </c>
      <c r="AP152" s="628">
        <v>14379.4</v>
      </c>
      <c r="AQ152" s="627">
        <v>335787.1</v>
      </c>
      <c r="AR152" s="627">
        <v>234404.9</v>
      </c>
      <c r="AS152" s="627">
        <v>3974.3</v>
      </c>
      <c r="AT152" s="627">
        <v>870090.1</v>
      </c>
      <c r="AU152" s="627">
        <v>821</v>
      </c>
      <c r="AV152" s="628">
        <v>1109290.2</v>
      </c>
      <c r="AW152" s="627">
        <v>961745.9</v>
      </c>
    </row>
    <row r="153" spans="1:51" x14ac:dyDescent="0.2">
      <c r="A153" s="532"/>
      <c r="B153" s="574" t="s">
        <v>2197</v>
      </c>
      <c r="C153" s="627">
        <v>100</v>
      </c>
      <c r="D153" s="627">
        <v>164644.20000000001</v>
      </c>
      <c r="E153" s="627">
        <v>2600</v>
      </c>
      <c r="F153" s="627">
        <v>1600</v>
      </c>
      <c r="G153" s="627">
        <v>1500</v>
      </c>
      <c r="H153" s="627">
        <v>900</v>
      </c>
      <c r="I153" s="627">
        <v>4700</v>
      </c>
      <c r="J153" s="627">
        <v>281387.40000000002</v>
      </c>
      <c r="K153" s="627">
        <v>197948.1</v>
      </c>
      <c r="L153" s="627">
        <v>565281.19999999995</v>
      </c>
      <c r="M153" s="627">
        <v>639294.1</v>
      </c>
      <c r="N153" s="628">
        <v>1683910.8</v>
      </c>
      <c r="O153" s="627">
        <v>141492.20000000001</v>
      </c>
      <c r="P153" s="627">
        <v>628.29999999999995</v>
      </c>
      <c r="Q153" s="627">
        <v>310862.59999999998</v>
      </c>
      <c r="R153" s="627">
        <v>981564.4</v>
      </c>
      <c r="S153" s="628">
        <v>3294502.5</v>
      </c>
      <c r="T153" s="627">
        <v>102.3</v>
      </c>
      <c r="U153" s="627" t="s">
        <v>431</v>
      </c>
      <c r="V153" s="627" t="s">
        <v>431</v>
      </c>
      <c r="W153" s="627">
        <v>3.6</v>
      </c>
      <c r="X153" s="627">
        <v>33.4</v>
      </c>
      <c r="Y153" s="628">
        <v>37</v>
      </c>
      <c r="Z153" s="627" t="s">
        <v>431</v>
      </c>
      <c r="AA153" s="627">
        <v>716836.6</v>
      </c>
      <c r="AB153" s="627">
        <v>65369.8</v>
      </c>
      <c r="AC153" s="627">
        <v>3779.1</v>
      </c>
      <c r="AD153" s="627" t="s">
        <v>431</v>
      </c>
      <c r="AE153" s="627">
        <v>52041.1</v>
      </c>
      <c r="AF153" s="627">
        <v>40298.400000000001</v>
      </c>
      <c r="AG153" s="627">
        <v>195115.6</v>
      </c>
      <c r="AH153" s="627" t="s">
        <v>431</v>
      </c>
      <c r="AI153" s="627">
        <v>33973.4</v>
      </c>
      <c r="AJ153" s="628">
        <v>321428.40000000002</v>
      </c>
      <c r="AK153" s="628"/>
      <c r="AL153" s="627">
        <v>109.8</v>
      </c>
      <c r="AM153" s="627">
        <v>3083.6</v>
      </c>
      <c r="AN153" s="627">
        <v>11242.3</v>
      </c>
      <c r="AO153" s="627" t="s">
        <v>431</v>
      </c>
      <c r="AP153" s="628">
        <v>14435.7</v>
      </c>
      <c r="AQ153" s="627">
        <v>335864.1</v>
      </c>
      <c r="AR153" s="627">
        <v>80920.2</v>
      </c>
      <c r="AS153" s="627">
        <v>3974.3</v>
      </c>
      <c r="AT153" s="627">
        <v>872722.3</v>
      </c>
      <c r="AU153" s="627">
        <v>700.2</v>
      </c>
      <c r="AV153" s="628">
        <v>958317</v>
      </c>
      <c r="AW153" s="627">
        <v>1214196.7</v>
      </c>
    </row>
    <row r="154" spans="1:51" x14ac:dyDescent="0.2">
      <c r="A154" s="532"/>
      <c r="B154" s="574" t="s">
        <v>2045</v>
      </c>
      <c r="C154" s="627">
        <v>100</v>
      </c>
      <c r="D154" s="627">
        <v>164644.20000000001</v>
      </c>
      <c r="E154" s="627">
        <v>2600</v>
      </c>
      <c r="F154" s="627">
        <v>1600</v>
      </c>
      <c r="G154" s="627">
        <v>1500</v>
      </c>
      <c r="H154" s="627">
        <v>900</v>
      </c>
      <c r="I154" s="627">
        <v>4700</v>
      </c>
      <c r="J154" s="627">
        <v>332603.90000000002</v>
      </c>
      <c r="K154" s="627">
        <v>367378.5</v>
      </c>
      <c r="L154" s="627">
        <v>628449.30000000005</v>
      </c>
      <c r="M154" s="627">
        <v>808679</v>
      </c>
      <c r="N154" s="628">
        <f>SUM(J154:M154)</f>
        <v>2137110.7000000002</v>
      </c>
      <c r="O154" s="627">
        <v>143922.1</v>
      </c>
      <c r="P154" s="627">
        <v>666.9</v>
      </c>
      <c r="Q154" s="627">
        <v>287999.90000000002</v>
      </c>
      <c r="R154" s="627">
        <v>572803.5</v>
      </c>
      <c r="S154" s="628">
        <f>SUM(C154:I154)+N154+SUM(O154:R154)</f>
        <v>3318547.3000000003</v>
      </c>
      <c r="T154" s="627">
        <v>106.4</v>
      </c>
      <c r="U154" s="627" t="s">
        <v>431</v>
      </c>
      <c r="V154" s="627" t="s">
        <v>431</v>
      </c>
      <c r="W154" s="627">
        <v>3.6</v>
      </c>
      <c r="X154" s="627">
        <v>33.4</v>
      </c>
      <c r="Y154" s="628">
        <f>SUM(W154:X154)</f>
        <v>37</v>
      </c>
      <c r="Z154" s="627">
        <v>0</v>
      </c>
      <c r="AA154" s="627">
        <v>839096.5</v>
      </c>
      <c r="AB154" s="627">
        <v>63406.1</v>
      </c>
      <c r="AC154" s="627">
        <v>1248.7</v>
      </c>
      <c r="AD154" s="627">
        <v>0</v>
      </c>
      <c r="AE154" s="627">
        <v>51943.7</v>
      </c>
      <c r="AF154" s="627">
        <v>37964.800000000003</v>
      </c>
      <c r="AG154" s="627">
        <v>224683.1</v>
      </c>
      <c r="AH154" s="627" t="s">
        <v>431</v>
      </c>
      <c r="AI154" s="627">
        <v>15996</v>
      </c>
      <c r="AJ154" s="628">
        <f>SUM(AE154:AI154)</f>
        <v>330587.59999999998</v>
      </c>
      <c r="AK154" s="628"/>
      <c r="AL154" s="627">
        <v>94.1</v>
      </c>
      <c r="AM154" s="627">
        <v>2852.5</v>
      </c>
      <c r="AN154" s="627">
        <v>11242.3</v>
      </c>
      <c r="AO154" s="627" t="s">
        <v>431</v>
      </c>
      <c r="AP154" s="628">
        <f>SUM(AL154:AO154)</f>
        <v>14188.9</v>
      </c>
      <c r="AQ154" s="627">
        <f>AP154+AJ154</f>
        <v>344776.5</v>
      </c>
      <c r="AR154" s="627">
        <v>81832.100000000006</v>
      </c>
      <c r="AS154" s="627">
        <v>3974.3</v>
      </c>
      <c r="AT154" s="627">
        <v>248254</v>
      </c>
      <c r="AU154" s="627">
        <v>689.1</v>
      </c>
      <c r="AV154" s="628">
        <f>SUM(AR154:AU154)</f>
        <v>334749.5</v>
      </c>
      <c r="AW154" s="627">
        <v>1735126.6</v>
      </c>
    </row>
    <row r="155" spans="1:51" x14ac:dyDescent="0.2">
      <c r="A155" s="532"/>
      <c r="B155" s="574" t="s">
        <v>2849</v>
      </c>
      <c r="C155" s="627">
        <v>100</v>
      </c>
      <c r="D155" s="627">
        <v>164644.20000000001</v>
      </c>
      <c r="E155" s="627">
        <v>2600</v>
      </c>
      <c r="F155" s="627">
        <v>1600</v>
      </c>
      <c r="G155" s="627">
        <v>1500</v>
      </c>
      <c r="H155" s="627">
        <v>900</v>
      </c>
      <c r="I155" s="627">
        <v>4700</v>
      </c>
      <c r="J155" s="627">
        <v>216499.20000000001</v>
      </c>
      <c r="K155" s="627">
        <v>359375.3</v>
      </c>
      <c r="L155" s="627">
        <v>540575.6</v>
      </c>
      <c r="M155" s="627">
        <v>1023064.9</v>
      </c>
      <c r="N155" s="628">
        <f t="shared" ref="N155:N163" si="0">SUM(J155:M155)</f>
        <v>2139515</v>
      </c>
      <c r="O155" s="627">
        <v>147294.1</v>
      </c>
      <c r="P155" s="627">
        <v>536.29999999999995</v>
      </c>
      <c r="Q155" s="627">
        <v>320064.40000000002</v>
      </c>
      <c r="R155" s="627">
        <v>656529.6</v>
      </c>
      <c r="S155" s="628">
        <f t="shared" ref="S155:S163" si="1">SUM(C155:I155)+N155+SUM(O155:R155)</f>
        <v>3439983.6</v>
      </c>
      <c r="T155" s="627">
        <v>106</v>
      </c>
      <c r="U155" s="627" t="s">
        <v>431</v>
      </c>
      <c r="V155" s="627" t="s">
        <v>431</v>
      </c>
      <c r="W155" s="627">
        <v>3.6</v>
      </c>
      <c r="X155" s="627">
        <v>33.4</v>
      </c>
      <c r="Y155" s="628">
        <f t="shared" ref="Y155:Y163" si="2">SUM(W155:X155)</f>
        <v>37</v>
      </c>
      <c r="Z155" s="627">
        <v>0</v>
      </c>
      <c r="AA155" s="627">
        <v>691787.5</v>
      </c>
      <c r="AB155" s="627">
        <v>16953.8</v>
      </c>
      <c r="AC155" s="627">
        <v>994.3</v>
      </c>
      <c r="AD155" s="627">
        <v>0</v>
      </c>
      <c r="AE155" s="627">
        <v>51769.3</v>
      </c>
      <c r="AF155" s="627">
        <v>42215.3</v>
      </c>
      <c r="AG155" s="627">
        <v>201263.3</v>
      </c>
      <c r="AH155" s="627" t="s">
        <v>431</v>
      </c>
      <c r="AI155" s="627">
        <v>16093.3</v>
      </c>
      <c r="AJ155" s="628">
        <f t="shared" ref="AJ155:AJ163" si="3">SUM(AE155:AI155)</f>
        <v>311341.2</v>
      </c>
      <c r="AK155" s="628"/>
      <c r="AL155" s="627">
        <v>151.4</v>
      </c>
      <c r="AM155" s="627">
        <v>3688.4</v>
      </c>
      <c r="AN155" s="627">
        <v>11242.3</v>
      </c>
      <c r="AO155" s="627" t="s">
        <v>431</v>
      </c>
      <c r="AP155" s="628">
        <f t="shared" ref="AP155:AP163" si="4">SUM(AL155:AO155)</f>
        <v>15082.099999999999</v>
      </c>
      <c r="AQ155" s="627">
        <f t="shared" ref="AQ155:AQ163" si="5">AP155+AJ155</f>
        <v>326423.3</v>
      </c>
      <c r="AR155" s="627">
        <v>82648</v>
      </c>
      <c r="AS155" s="627">
        <v>3974.3</v>
      </c>
      <c r="AT155" s="627">
        <v>155007</v>
      </c>
      <c r="AU155" s="627">
        <v>643.5</v>
      </c>
      <c r="AV155" s="628">
        <f t="shared" ref="AV155:AV163" si="6">SUM(AR155:AU155)</f>
        <v>242272.8</v>
      </c>
      <c r="AW155" s="627">
        <v>2161409.1</v>
      </c>
      <c r="AX155" s="965"/>
      <c r="AY155" s="966"/>
    </row>
    <row r="156" spans="1:51" x14ac:dyDescent="0.2">
      <c r="A156" s="532"/>
      <c r="B156" s="574" t="s">
        <v>2045</v>
      </c>
      <c r="C156" s="627">
        <v>100</v>
      </c>
      <c r="D156" s="627">
        <v>166735.69</v>
      </c>
      <c r="E156" s="627">
        <v>2600</v>
      </c>
      <c r="F156" s="627">
        <v>1600</v>
      </c>
      <c r="G156" s="627">
        <v>1500</v>
      </c>
      <c r="H156" s="627">
        <v>900</v>
      </c>
      <c r="I156" s="627">
        <v>4700</v>
      </c>
      <c r="J156" s="627">
        <v>291709.13799999998</v>
      </c>
      <c r="K156" s="627">
        <v>329686.435</v>
      </c>
      <c r="L156" s="627">
        <v>703643.98699999996</v>
      </c>
      <c r="M156" s="627">
        <v>1054058.5149999999</v>
      </c>
      <c r="N156" s="628">
        <f t="shared" si="0"/>
        <v>2379098.0750000002</v>
      </c>
      <c r="O156" s="627">
        <v>138924.91099999999</v>
      </c>
      <c r="P156" s="627">
        <v>870.73400000000004</v>
      </c>
      <c r="Q156" s="627">
        <v>366570.41499999998</v>
      </c>
      <c r="R156" s="627">
        <v>549394.28200000001</v>
      </c>
      <c r="S156" s="628">
        <f t="shared" si="1"/>
        <v>3612994.1069999998</v>
      </c>
      <c r="T156" s="627">
        <v>149.476</v>
      </c>
      <c r="U156" s="627" t="s">
        <v>431</v>
      </c>
      <c r="V156" s="627" t="s">
        <v>431</v>
      </c>
      <c r="W156" s="627">
        <v>3.6</v>
      </c>
      <c r="X156" s="627">
        <v>33.4</v>
      </c>
      <c r="Y156" s="628">
        <f t="shared" si="2"/>
        <v>37</v>
      </c>
      <c r="Z156" s="627">
        <v>0</v>
      </c>
      <c r="AA156" s="627">
        <v>1180208.0789999999</v>
      </c>
      <c r="AB156" s="627">
        <v>17100.262999999999</v>
      </c>
      <c r="AC156" s="627">
        <v>0</v>
      </c>
      <c r="AD156" s="627">
        <v>0</v>
      </c>
      <c r="AE156" s="627">
        <v>51563.025000000001</v>
      </c>
      <c r="AF156" s="627">
        <v>57635.428999999996</v>
      </c>
      <c r="AG156" s="627">
        <v>242330.954</v>
      </c>
      <c r="AH156" s="627" t="s">
        <v>431</v>
      </c>
      <c r="AI156" s="627">
        <v>16249.723</v>
      </c>
      <c r="AJ156" s="628">
        <f t="shared" si="3"/>
        <v>367779.13099999999</v>
      </c>
      <c r="AK156" s="628"/>
      <c r="AL156" s="627">
        <v>459.14400000000001</v>
      </c>
      <c r="AM156" s="627">
        <v>6526.0429999999997</v>
      </c>
      <c r="AN156" s="627">
        <v>11242.3</v>
      </c>
      <c r="AO156" s="627">
        <v>0</v>
      </c>
      <c r="AP156" s="628">
        <f t="shared" si="4"/>
        <v>18227.487000000001</v>
      </c>
      <c r="AQ156" s="627">
        <f t="shared" si="5"/>
        <v>386006.61800000002</v>
      </c>
      <c r="AR156" s="627">
        <v>117124.70600000001</v>
      </c>
      <c r="AS156" s="627">
        <v>3974.27</v>
      </c>
      <c r="AT156" s="627">
        <v>578987.54599999997</v>
      </c>
      <c r="AU156" s="627">
        <v>655.28200000000004</v>
      </c>
      <c r="AV156" s="628">
        <f t="shared" si="6"/>
        <v>700741.804</v>
      </c>
      <c r="AW156" s="627">
        <v>1328750.8999999999</v>
      </c>
      <c r="AX156" s="965"/>
      <c r="AY156" s="968"/>
    </row>
    <row r="157" spans="1:51" x14ac:dyDescent="0.2">
      <c r="A157" s="532"/>
      <c r="B157" s="574" t="s">
        <v>2850</v>
      </c>
      <c r="C157" s="627">
        <v>100</v>
      </c>
      <c r="D157" s="627">
        <v>89364.452000000005</v>
      </c>
      <c r="E157" s="627">
        <v>2600</v>
      </c>
      <c r="F157" s="627">
        <v>1600</v>
      </c>
      <c r="G157" s="627">
        <v>1500</v>
      </c>
      <c r="H157" s="627">
        <v>900</v>
      </c>
      <c r="I157" s="627">
        <v>4700</v>
      </c>
      <c r="J157" s="627">
        <v>76078.531000000003</v>
      </c>
      <c r="K157" s="627">
        <v>102523.436</v>
      </c>
      <c r="L157" s="627">
        <v>669337.53899999999</v>
      </c>
      <c r="M157" s="627">
        <v>1083326.4509999999</v>
      </c>
      <c r="N157" s="628">
        <f t="shared" si="0"/>
        <v>1931265.9569999999</v>
      </c>
      <c r="O157" s="627">
        <v>144192.97</v>
      </c>
      <c r="P157" s="627">
        <v>630.54700000000003</v>
      </c>
      <c r="Q157" s="627">
        <v>358755.26799999998</v>
      </c>
      <c r="R157" s="627">
        <v>453416.00699999998</v>
      </c>
      <c r="S157" s="628">
        <f t="shared" si="1"/>
        <v>2989025.2009999999</v>
      </c>
      <c r="T157" s="627">
        <v>111.40600000000001</v>
      </c>
      <c r="U157" s="627" t="s">
        <v>431</v>
      </c>
      <c r="V157" s="627" t="s">
        <v>431</v>
      </c>
      <c r="W157" s="627">
        <v>3.5670000000000002</v>
      </c>
      <c r="X157" s="627">
        <v>33.4</v>
      </c>
      <c r="Y157" s="628">
        <f t="shared" si="2"/>
        <v>36.966999999999999</v>
      </c>
      <c r="Z157" s="627">
        <v>0</v>
      </c>
      <c r="AA157" s="627">
        <v>271214.73100000003</v>
      </c>
      <c r="AB157" s="627">
        <v>12605.968999999999</v>
      </c>
      <c r="AC157" s="627">
        <v>7279.2470000000003</v>
      </c>
      <c r="AD157" s="627">
        <v>0</v>
      </c>
      <c r="AE157" s="627">
        <v>1216.6420000000001</v>
      </c>
      <c r="AF157" s="627">
        <v>79195.942999999999</v>
      </c>
      <c r="AG157" s="627">
        <v>238383.04</v>
      </c>
      <c r="AH157" s="627" t="s">
        <v>431</v>
      </c>
      <c r="AI157" s="627">
        <v>16353.275001</v>
      </c>
      <c r="AJ157" s="628">
        <f t="shared" si="3"/>
        <v>335148.90000099997</v>
      </c>
      <c r="AK157" s="628"/>
      <c r="AL157" s="627">
        <v>420.90100000000001</v>
      </c>
      <c r="AM157" s="627">
        <v>7829.3329999999996</v>
      </c>
      <c r="AN157" s="627">
        <v>0</v>
      </c>
      <c r="AO157" s="627">
        <v>0</v>
      </c>
      <c r="AP157" s="628">
        <f t="shared" si="4"/>
        <v>8250.2340000000004</v>
      </c>
      <c r="AQ157" s="627">
        <f t="shared" si="5"/>
        <v>343399.13400099997</v>
      </c>
      <c r="AR157" s="627">
        <v>104606.518</v>
      </c>
      <c r="AS157" s="627">
        <v>5381.5739999999996</v>
      </c>
      <c r="AT157" s="627">
        <v>177459.005</v>
      </c>
      <c r="AU157" s="627">
        <v>62740.786</v>
      </c>
      <c r="AV157" s="628">
        <f t="shared" si="6"/>
        <v>350187.88300000003</v>
      </c>
      <c r="AW157" s="627">
        <v>2004189.8640000001</v>
      </c>
      <c r="AX157" s="965"/>
      <c r="AY157" s="967"/>
    </row>
    <row r="158" spans="1:51" x14ac:dyDescent="0.2">
      <c r="A158" s="532"/>
      <c r="B158" s="574" t="s">
        <v>2045</v>
      </c>
      <c r="C158" s="627">
        <v>100</v>
      </c>
      <c r="D158" s="627">
        <v>103135.671</v>
      </c>
      <c r="E158" s="627">
        <v>2600</v>
      </c>
      <c r="F158" s="627">
        <v>1600</v>
      </c>
      <c r="G158" s="627">
        <v>1500</v>
      </c>
      <c r="H158" s="627">
        <v>900</v>
      </c>
      <c r="I158" s="627">
        <v>4700</v>
      </c>
      <c r="J158" s="627">
        <v>12947.636</v>
      </c>
      <c r="K158" s="627">
        <v>317460.44500000001</v>
      </c>
      <c r="L158" s="627">
        <v>778451.73199999996</v>
      </c>
      <c r="M158" s="627">
        <v>1159891.3970000001</v>
      </c>
      <c r="N158" s="628">
        <f t="shared" si="0"/>
        <v>2268751.21</v>
      </c>
      <c r="O158" s="627">
        <v>155193.71299999999</v>
      </c>
      <c r="P158" s="627">
        <v>603.005</v>
      </c>
      <c r="Q158" s="627">
        <v>368814.647</v>
      </c>
      <c r="R158" s="627">
        <v>557446.74600000004</v>
      </c>
      <c r="S158" s="628">
        <f t="shared" si="1"/>
        <v>3465344.9920000001</v>
      </c>
      <c r="T158" s="627">
        <v>185.364</v>
      </c>
      <c r="U158" s="627" t="s">
        <v>431</v>
      </c>
      <c r="V158" s="627" t="s">
        <v>431</v>
      </c>
      <c r="W158" s="627">
        <v>3.5670000000000002</v>
      </c>
      <c r="X158" s="627">
        <v>33.4</v>
      </c>
      <c r="Y158" s="628">
        <f t="shared" si="2"/>
        <v>36.966999999999999</v>
      </c>
      <c r="Z158" s="627">
        <v>0</v>
      </c>
      <c r="AA158" s="627">
        <v>584556.19099999999</v>
      </c>
      <c r="AB158" s="627">
        <v>6917.1</v>
      </c>
      <c r="AC158" s="627">
        <v>2691.7649999999999</v>
      </c>
      <c r="AD158" s="627">
        <v>0</v>
      </c>
      <c r="AE158" s="627">
        <v>997</v>
      </c>
      <c r="AF158" s="627">
        <v>97651.426999999996</v>
      </c>
      <c r="AG158" s="627">
        <v>299179.20299999998</v>
      </c>
      <c r="AH158" s="627" t="s">
        <v>431</v>
      </c>
      <c r="AI158" s="627">
        <v>16411.096000000001</v>
      </c>
      <c r="AJ158" s="628">
        <f t="shared" si="3"/>
        <v>414238.72600000002</v>
      </c>
      <c r="AK158" s="628"/>
      <c r="AL158" s="627">
        <v>378.08300000000003</v>
      </c>
      <c r="AM158" s="627">
        <v>8304.4660000000003</v>
      </c>
      <c r="AN158" s="627">
        <v>0</v>
      </c>
      <c r="AO158" s="627">
        <v>0</v>
      </c>
      <c r="AP158" s="628">
        <f t="shared" si="4"/>
        <v>8682.5490000000009</v>
      </c>
      <c r="AQ158" s="627">
        <f t="shared" si="5"/>
        <v>422921.27500000002</v>
      </c>
      <c r="AR158" s="627">
        <v>87888.13</v>
      </c>
      <c r="AS158" s="627">
        <v>5381.5739999999996</v>
      </c>
      <c r="AT158" s="627">
        <v>21635.378000000001</v>
      </c>
      <c r="AU158" s="627">
        <v>62797.487999999998</v>
      </c>
      <c r="AV158" s="628">
        <f t="shared" si="6"/>
        <v>177702.57</v>
      </c>
      <c r="AW158" s="627">
        <v>2270333.7599999998</v>
      </c>
      <c r="AX158" s="965"/>
      <c r="AY158" s="965"/>
    </row>
    <row r="159" spans="1:51" x14ac:dyDescent="0.2">
      <c r="A159" s="532"/>
      <c r="B159" s="574" t="s">
        <v>2851</v>
      </c>
      <c r="C159" s="627">
        <v>100</v>
      </c>
      <c r="D159" s="627">
        <v>103135.671</v>
      </c>
      <c r="E159" s="627">
        <v>2600</v>
      </c>
      <c r="F159" s="627">
        <v>1600</v>
      </c>
      <c r="G159" s="627">
        <v>1500</v>
      </c>
      <c r="H159" s="627">
        <v>900</v>
      </c>
      <c r="I159" s="627">
        <v>4700</v>
      </c>
      <c r="J159" s="627">
        <v>803377.424</v>
      </c>
      <c r="K159" s="627">
        <v>67094.373000000007</v>
      </c>
      <c r="L159" s="627">
        <v>832450.505</v>
      </c>
      <c r="M159" s="627">
        <v>1204264.034</v>
      </c>
      <c r="N159" s="628">
        <f t="shared" si="0"/>
        <v>2907186.3360000001</v>
      </c>
      <c r="O159" s="627">
        <v>168835.9</v>
      </c>
      <c r="P159" s="627">
        <v>710.32</v>
      </c>
      <c r="Q159" s="627">
        <v>387297.50300000003</v>
      </c>
      <c r="R159" s="627">
        <v>871945.41099999996</v>
      </c>
      <c r="S159" s="628">
        <f t="shared" si="1"/>
        <v>4450511.1410000008</v>
      </c>
      <c r="T159" s="627">
        <v>196.71299999999999</v>
      </c>
      <c r="U159" s="627" t="s">
        <v>431</v>
      </c>
      <c r="V159" s="627" t="s">
        <v>431</v>
      </c>
      <c r="W159" s="627">
        <v>3.5670000000000002</v>
      </c>
      <c r="X159" s="627">
        <v>0</v>
      </c>
      <c r="Y159" s="628">
        <f t="shared" si="2"/>
        <v>3.5670000000000002</v>
      </c>
      <c r="Z159" s="627">
        <v>0</v>
      </c>
      <c r="AA159" s="627">
        <v>1279444.361</v>
      </c>
      <c r="AB159" s="627">
        <v>33654.425999999999</v>
      </c>
      <c r="AC159" s="627">
        <v>34242.392999999996</v>
      </c>
      <c r="AD159" s="627">
        <v>0</v>
      </c>
      <c r="AE159" s="627">
        <v>1059.817</v>
      </c>
      <c r="AF159" s="627">
        <v>113523.899</v>
      </c>
      <c r="AG159" s="627">
        <v>292469.43</v>
      </c>
      <c r="AH159" s="627" t="s">
        <v>431</v>
      </c>
      <c r="AI159" s="627">
        <v>16303.737999999999</v>
      </c>
      <c r="AJ159" s="628">
        <f t="shared" si="3"/>
        <v>423356.88400000002</v>
      </c>
      <c r="AK159" s="628"/>
      <c r="AL159" s="627">
        <v>363.65699999999998</v>
      </c>
      <c r="AM159" s="627">
        <v>9576.4599999999991</v>
      </c>
      <c r="AN159" s="627">
        <v>0</v>
      </c>
      <c r="AO159" s="627">
        <v>0</v>
      </c>
      <c r="AP159" s="628">
        <f t="shared" si="4"/>
        <v>9940.1169999999984</v>
      </c>
      <c r="AQ159" s="627">
        <f t="shared" si="5"/>
        <v>433297.00100000005</v>
      </c>
      <c r="AR159" s="627">
        <v>90287.899000000005</v>
      </c>
      <c r="AS159" s="627">
        <v>5381.5749999999998</v>
      </c>
      <c r="AT159" s="627">
        <v>290005.28600000002</v>
      </c>
      <c r="AU159" s="627">
        <v>61711.862000000001</v>
      </c>
      <c r="AV159" s="628">
        <f t="shared" si="6"/>
        <v>447386.62200000003</v>
      </c>
      <c r="AW159" s="627">
        <v>2222286.0580000002</v>
      </c>
      <c r="AX159" s="965"/>
      <c r="AY159" s="965"/>
    </row>
    <row r="160" spans="1:51" x14ac:dyDescent="0.2">
      <c r="A160" s="532"/>
      <c r="B160" s="574" t="s">
        <v>2045</v>
      </c>
      <c r="C160" s="627">
        <v>100</v>
      </c>
      <c r="D160" s="627">
        <v>58135.671000000002</v>
      </c>
      <c r="E160" s="627">
        <v>2600</v>
      </c>
      <c r="F160" s="627">
        <v>1600</v>
      </c>
      <c r="G160" s="627">
        <v>1500</v>
      </c>
      <c r="H160" s="627">
        <v>900</v>
      </c>
      <c r="I160" s="627">
        <v>4700</v>
      </c>
      <c r="J160" s="627">
        <v>1863484.7180000001</v>
      </c>
      <c r="K160" s="627">
        <v>231996.43799999999</v>
      </c>
      <c r="L160" s="627">
        <v>816459.11</v>
      </c>
      <c r="M160" s="627">
        <v>1673715.963</v>
      </c>
      <c r="N160" s="628">
        <f t="shared" si="0"/>
        <v>4585656.2290000003</v>
      </c>
      <c r="O160" s="627">
        <v>190368.80600000001</v>
      </c>
      <c r="P160" s="627">
        <v>1391.405</v>
      </c>
      <c r="Q160" s="627">
        <v>425504.90700000001</v>
      </c>
      <c r="R160" s="627">
        <v>714892.13300000003</v>
      </c>
      <c r="S160" s="628">
        <f t="shared" si="1"/>
        <v>5987349.1510000005</v>
      </c>
      <c r="T160" s="627">
        <v>131.803</v>
      </c>
      <c r="U160" s="627" t="s">
        <v>431</v>
      </c>
      <c r="V160" s="627" t="s">
        <v>431</v>
      </c>
      <c r="W160" s="627">
        <v>3.5670000000000002</v>
      </c>
      <c r="X160" s="627">
        <v>0</v>
      </c>
      <c r="Y160" s="628">
        <f t="shared" si="2"/>
        <v>3.5670000000000002</v>
      </c>
      <c r="Z160" s="627">
        <v>0</v>
      </c>
      <c r="AA160" s="627">
        <v>712353.19099999999</v>
      </c>
      <c r="AB160" s="627">
        <v>28075.781999999999</v>
      </c>
      <c r="AC160" s="627">
        <v>23500.050999999999</v>
      </c>
      <c r="AD160" s="627">
        <v>0</v>
      </c>
      <c r="AE160" s="627">
        <v>1047.9449999999999</v>
      </c>
      <c r="AF160" s="627">
        <v>126606.99</v>
      </c>
      <c r="AG160" s="627">
        <v>347475.31199999998</v>
      </c>
      <c r="AH160" s="627" t="s">
        <v>431</v>
      </c>
      <c r="AI160" s="627">
        <v>16475.038</v>
      </c>
      <c r="AJ160" s="628">
        <f t="shared" si="3"/>
        <v>491605.28499999997</v>
      </c>
      <c r="AK160" s="628"/>
      <c r="AL160" s="627">
        <v>323.05399999999997</v>
      </c>
      <c r="AM160" s="627">
        <v>10788.932000000001</v>
      </c>
      <c r="AN160" s="627">
        <v>0</v>
      </c>
      <c r="AO160" s="627">
        <v>0</v>
      </c>
      <c r="AP160" s="628">
        <f t="shared" si="4"/>
        <v>11111.986000000001</v>
      </c>
      <c r="AQ160" s="627">
        <f t="shared" si="5"/>
        <v>502717.27099999995</v>
      </c>
      <c r="AR160" s="627">
        <v>93295.608999999997</v>
      </c>
      <c r="AS160" s="627">
        <v>5381.5739999999996</v>
      </c>
      <c r="AT160" s="627">
        <v>2966173.128</v>
      </c>
      <c r="AU160" s="627">
        <v>60512.292000000001</v>
      </c>
      <c r="AV160" s="628">
        <f t="shared" si="6"/>
        <v>3125362.6030000001</v>
      </c>
      <c r="AW160" s="627">
        <v>1595204.8829999999</v>
      </c>
      <c r="AX160" s="965"/>
      <c r="AY160" s="965"/>
    </row>
    <row r="161" spans="1:51" x14ac:dyDescent="0.2">
      <c r="A161" s="532"/>
      <c r="B161" s="574" t="s">
        <v>2852</v>
      </c>
      <c r="C161" s="627">
        <v>100</v>
      </c>
      <c r="D161" s="627">
        <v>58135.671000000002</v>
      </c>
      <c r="E161" s="627">
        <v>2600</v>
      </c>
      <c r="F161" s="627">
        <v>1600</v>
      </c>
      <c r="G161" s="627">
        <v>1500</v>
      </c>
      <c r="H161" s="627">
        <v>900</v>
      </c>
      <c r="I161" s="627">
        <v>4700</v>
      </c>
      <c r="J161" s="627">
        <v>347654.277</v>
      </c>
      <c r="K161" s="627">
        <v>209294.73199999999</v>
      </c>
      <c r="L161" s="627">
        <v>1282761.3119999999</v>
      </c>
      <c r="M161" s="627">
        <v>2468050.2930000001</v>
      </c>
      <c r="N161" s="628">
        <f t="shared" si="0"/>
        <v>4307760.6140000001</v>
      </c>
      <c r="O161" s="627">
        <v>225080.856</v>
      </c>
      <c r="P161" s="627">
        <v>1169.7719999999999</v>
      </c>
      <c r="Q161" s="627">
        <v>523255.674</v>
      </c>
      <c r="R161" s="627">
        <v>976452.75899999996</v>
      </c>
      <c r="S161" s="628">
        <f t="shared" si="1"/>
        <v>6103255.3459999999</v>
      </c>
      <c r="T161" s="627">
        <v>198.76300000000001</v>
      </c>
      <c r="U161" s="627" t="s">
        <v>431</v>
      </c>
      <c r="V161" s="627" t="s">
        <v>431</v>
      </c>
      <c r="W161" s="627">
        <v>3.5670000000000002</v>
      </c>
      <c r="X161" s="627">
        <v>0</v>
      </c>
      <c r="Y161" s="628">
        <f t="shared" si="2"/>
        <v>3.5670000000000002</v>
      </c>
      <c r="Z161" s="627">
        <v>0</v>
      </c>
      <c r="AA161" s="627">
        <v>905746.05500000005</v>
      </c>
      <c r="AB161" s="627">
        <v>21308.364000000001</v>
      </c>
      <c r="AC161" s="627">
        <v>26080.824000000001</v>
      </c>
      <c r="AD161" s="627">
        <v>0</v>
      </c>
      <c r="AE161" s="627">
        <v>1282.8440000000001</v>
      </c>
      <c r="AF161" s="627">
        <v>150079.068</v>
      </c>
      <c r="AG161" s="627">
        <v>386889.42700000003</v>
      </c>
      <c r="AH161" s="627" t="s">
        <v>431</v>
      </c>
      <c r="AI161" s="627">
        <v>25746.764999999999</v>
      </c>
      <c r="AJ161" s="628">
        <f t="shared" si="3"/>
        <v>563998.10400000005</v>
      </c>
      <c r="AK161" s="628"/>
      <c r="AL161" s="627">
        <v>279.93200000000002</v>
      </c>
      <c r="AM161" s="627">
        <v>11462.518</v>
      </c>
      <c r="AN161" s="627">
        <v>0</v>
      </c>
      <c r="AO161" s="627">
        <v>0</v>
      </c>
      <c r="AP161" s="628">
        <f t="shared" si="4"/>
        <v>11742.45</v>
      </c>
      <c r="AQ161" s="627">
        <f t="shared" si="5"/>
        <v>575740.554</v>
      </c>
      <c r="AR161" s="627">
        <v>74289.441999999995</v>
      </c>
      <c r="AS161" s="627">
        <v>5381.5749999999998</v>
      </c>
      <c r="AT161" s="627">
        <v>2937442.2880000002</v>
      </c>
      <c r="AU161" s="627">
        <v>58397.633000000002</v>
      </c>
      <c r="AV161" s="628">
        <f t="shared" si="6"/>
        <v>3075510.9380000001</v>
      </c>
      <c r="AW161" s="627">
        <v>1498666.281</v>
      </c>
      <c r="AX161" s="965"/>
      <c r="AY161" s="965"/>
    </row>
    <row r="162" spans="1:51" x14ac:dyDescent="0.2">
      <c r="A162" s="532"/>
      <c r="B162" s="574" t="s">
        <v>2045</v>
      </c>
      <c r="C162" s="627">
        <v>100</v>
      </c>
      <c r="D162" s="627">
        <v>47151.211000000003</v>
      </c>
      <c r="E162" s="627">
        <v>2600</v>
      </c>
      <c r="F162" s="627">
        <v>1600</v>
      </c>
      <c r="G162" s="627">
        <v>1500</v>
      </c>
      <c r="H162" s="627">
        <v>900</v>
      </c>
      <c r="I162" s="627">
        <v>4700</v>
      </c>
      <c r="J162" s="627">
        <v>1535891.567</v>
      </c>
      <c r="K162" s="627">
        <v>452887.50599999999</v>
      </c>
      <c r="L162" s="627">
        <v>822807.59100000001</v>
      </c>
      <c r="M162" s="627">
        <v>2308362.1869999999</v>
      </c>
      <c r="N162" s="628">
        <f t="shared" si="0"/>
        <v>5119948.8509999998</v>
      </c>
      <c r="O162" s="627">
        <v>210901.38500000001</v>
      </c>
      <c r="P162" s="627">
        <v>1053.9829999999999</v>
      </c>
      <c r="Q162" s="627">
        <v>557631.84100000001</v>
      </c>
      <c r="R162" s="627">
        <v>1523827.8119999999</v>
      </c>
      <c r="S162" s="628">
        <f t="shared" si="1"/>
        <v>7471915.0829999996</v>
      </c>
      <c r="T162" s="627">
        <v>196.33699999999999</v>
      </c>
      <c r="U162" s="627" t="s">
        <v>431</v>
      </c>
      <c r="V162" s="627" t="s">
        <v>431</v>
      </c>
      <c r="W162" s="627">
        <v>3.5670000000000002</v>
      </c>
      <c r="X162" s="627">
        <v>0</v>
      </c>
      <c r="Y162" s="628">
        <f t="shared" si="2"/>
        <v>3.5670000000000002</v>
      </c>
      <c r="Z162" s="627">
        <v>0</v>
      </c>
      <c r="AA162" s="627">
        <v>1675528.423</v>
      </c>
      <c r="AB162" s="627">
        <v>6816.3130000000001</v>
      </c>
      <c r="AC162" s="627">
        <v>27560.205000000002</v>
      </c>
      <c r="AD162" s="627">
        <v>0</v>
      </c>
      <c r="AE162" s="627">
        <v>1519.2049999999999</v>
      </c>
      <c r="AF162" s="627">
        <v>169214.712</v>
      </c>
      <c r="AG162" s="627">
        <v>444676.64199999999</v>
      </c>
      <c r="AH162" s="627" t="s">
        <v>431</v>
      </c>
      <c r="AI162" s="627">
        <v>12950.736000000001</v>
      </c>
      <c r="AJ162" s="628">
        <f t="shared" si="3"/>
        <v>628361.29500000004</v>
      </c>
      <c r="AK162" s="628"/>
      <c r="AL162" s="627">
        <v>239.93299999999999</v>
      </c>
      <c r="AM162" s="627">
        <v>12232.983</v>
      </c>
      <c r="AN162" s="627">
        <v>0</v>
      </c>
      <c r="AO162" s="627">
        <v>0</v>
      </c>
      <c r="AP162" s="628">
        <f t="shared" si="4"/>
        <v>12472.916000000001</v>
      </c>
      <c r="AQ162" s="627">
        <f t="shared" si="5"/>
        <v>640834.21100000001</v>
      </c>
      <c r="AR162" s="627">
        <v>55435.788999999997</v>
      </c>
      <c r="AS162" s="627">
        <v>22938.716</v>
      </c>
      <c r="AT162" s="627">
        <v>3080759.713</v>
      </c>
      <c r="AU162" s="627">
        <v>57738.887999999999</v>
      </c>
      <c r="AV162" s="628">
        <f t="shared" si="6"/>
        <v>3216873.1059999997</v>
      </c>
      <c r="AW162" s="627">
        <v>1904102.9210000001</v>
      </c>
      <c r="AX162" s="965"/>
      <c r="AY162" s="965"/>
    </row>
    <row r="163" spans="1:51" x14ac:dyDescent="0.2">
      <c r="A163" s="532"/>
      <c r="B163" s="574" t="s">
        <v>2853</v>
      </c>
      <c r="C163" s="627">
        <v>100</v>
      </c>
      <c r="D163" s="627">
        <v>47151.211000000003</v>
      </c>
      <c r="E163" s="627">
        <v>2600</v>
      </c>
      <c r="F163" s="627">
        <v>1600</v>
      </c>
      <c r="G163" s="627">
        <v>1500</v>
      </c>
      <c r="H163" s="627">
        <v>900</v>
      </c>
      <c r="I163" s="627">
        <v>4700</v>
      </c>
      <c r="J163" s="627">
        <v>1080848.6629999999</v>
      </c>
      <c r="K163" s="627">
        <v>209335.18700000001</v>
      </c>
      <c r="L163" s="627">
        <v>867566.02399999998</v>
      </c>
      <c r="M163" s="627">
        <v>2308030.858</v>
      </c>
      <c r="N163" s="628">
        <f t="shared" si="0"/>
        <v>4465780.7319999998</v>
      </c>
      <c r="O163" s="627">
        <v>227464.77900000001</v>
      </c>
      <c r="P163" s="627">
        <v>1263.146</v>
      </c>
      <c r="Q163" s="627">
        <v>671501.08799999999</v>
      </c>
      <c r="R163" s="627">
        <v>2097544.3689999999</v>
      </c>
      <c r="S163" s="628">
        <f t="shared" si="1"/>
        <v>7522105.3250000002</v>
      </c>
      <c r="T163" s="627">
        <v>186.15100000000001</v>
      </c>
      <c r="U163" s="627" t="s">
        <v>431</v>
      </c>
      <c r="V163" s="627" t="s">
        <v>431</v>
      </c>
      <c r="W163" s="627">
        <v>3.5670000000000002</v>
      </c>
      <c r="X163" s="627">
        <v>0</v>
      </c>
      <c r="Y163" s="628">
        <f t="shared" si="2"/>
        <v>3.5670000000000002</v>
      </c>
      <c r="Z163" s="627">
        <v>0</v>
      </c>
      <c r="AA163" s="627">
        <v>1897692.5279999999</v>
      </c>
      <c r="AB163" s="627">
        <v>17786.227999999999</v>
      </c>
      <c r="AC163" s="627">
        <v>26550.266</v>
      </c>
      <c r="AD163" s="627">
        <v>0</v>
      </c>
      <c r="AE163" s="627">
        <v>1969.4359999999999</v>
      </c>
      <c r="AF163" s="627">
        <v>191934.386</v>
      </c>
      <c r="AG163" s="627">
        <v>536835.49100000004</v>
      </c>
      <c r="AH163" s="627" t="s">
        <v>431</v>
      </c>
      <c r="AI163" s="627">
        <v>48575.555</v>
      </c>
      <c r="AJ163" s="628">
        <f t="shared" si="3"/>
        <v>779314.86800000013</v>
      </c>
      <c r="AK163" s="628"/>
      <c r="AL163" s="627">
        <v>214.79</v>
      </c>
      <c r="AM163" s="627">
        <v>13464.486000000001</v>
      </c>
      <c r="AN163" s="627">
        <v>0</v>
      </c>
      <c r="AO163" s="627">
        <v>512.31299999999999</v>
      </c>
      <c r="AP163" s="628">
        <f t="shared" si="4"/>
        <v>14191.589000000002</v>
      </c>
      <c r="AQ163" s="627">
        <f t="shared" si="5"/>
        <v>793506.45700000017</v>
      </c>
      <c r="AR163" s="627">
        <v>54331.896000000001</v>
      </c>
      <c r="AS163" s="627">
        <v>22938.715</v>
      </c>
      <c r="AT163" s="627">
        <v>2260346.3769999999</v>
      </c>
      <c r="AU163" s="627">
        <v>57867.199000000001</v>
      </c>
      <c r="AV163" s="628">
        <f t="shared" si="6"/>
        <v>2395484.1869999999</v>
      </c>
      <c r="AW163" s="627">
        <v>2390895.9410000001</v>
      </c>
      <c r="AX163" s="965"/>
      <c r="AY163" s="965"/>
    </row>
    <row r="164" spans="1:51" ht="12" thickBot="1" x14ac:dyDescent="0.25">
      <c r="A164" s="532"/>
      <c r="B164" s="606"/>
      <c r="C164" s="606"/>
      <c r="D164" s="606"/>
      <c r="E164" s="606"/>
      <c r="F164" s="606"/>
      <c r="G164" s="606"/>
      <c r="H164" s="606"/>
      <c r="I164" s="606"/>
      <c r="J164" s="606"/>
      <c r="K164" s="606"/>
      <c r="L164" s="606"/>
      <c r="M164" s="606"/>
      <c r="N164" s="606"/>
      <c r="O164" s="606"/>
      <c r="P164" s="606"/>
      <c r="Q164" s="606"/>
      <c r="R164" s="606"/>
      <c r="S164" s="606"/>
      <c r="T164" s="606"/>
      <c r="U164" s="606"/>
      <c r="V164" s="606"/>
      <c r="W164" s="606"/>
      <c r="X164" s="606"/>
      <c r="Y164" s="606"/>
      <c r="Z164" s="606"/>
      <c r="AA164" s="606"/>
      <c r="AB164" s="606"/>
      <c r="AC164" s="606"/>
      <c r="AD164" s="606"/>
      <c r="AE164" s="606"/>
      <c r="AF164" s="606"/>
      <c r="AG164" s="606"/>
      <c r="AH164" s="606"/>
      <c r="AI164" s="606"/>
      <c r="AJ164" s="606"/>
      <c r="AK164" s="606"/>
      <c r="AL164" s="606"/>
      <c r="AM164" s="606"/>
      <c r="AN164" s="606"/>
      <c r="AO164" s="606"/>
      <c r="AP164" s="606"/>
      <c r="AQ164" s="606"/>
      <c r="AR164" s="606"/>
      <c r="AS164" s="606"/>
      <c r="AT164" s="606"/>
      <c r="AU164" s="606"/>
      <c r="AV164" s="606"/>
      <c r="AW164" s="606"/>
    </row>
    <row r="165" spans="1:51" ht="12" thickTop="1" x14ac:dyDescent="0.2">
      <c r="A165" s="532"/>
      <c r="B165" s="602" t="s">
        <v>2096</v>
      </c>
    </row>
    <row r="167" spans="1:51" x14ac:dyDescent="0.2">
      <c r="A167" s="532"/>
      <c r="B167" s="626" t="s">
        <v>2196</v>
      </c>
    </row>
    <row r="168" spans="1:51" x14ac:dyDescent="0.2">
      <c r="A168" s="532"/>
      <c r="B168" s="626" t="s">
        <v>2195</v>
      </c>
    </row>
    <row r="169" spans="1:51" x14ac:dyDescent="0.2">
      <c r="A169" s="532"/>
      <c r="B169" s="626" t="s">
        <v>2194</v>
      </c>
    </row>
    <row r="170" spans="1:51" x14ac:dyDescent="0.2">
      <c r="A170" s="532"/>
      <c r="B170" s="626" t="s">
        <v>2193</v>
      </c>
    </row>
    <row r="171" spans="1:51" x14ac:dyDescent="0.2">
      <c r="A171" s="532"/>
      <c r="B171" s="626" t="s">
        <v>2192</v>
      </c>
    </row>
    <row r="172" spans="1:51" x14ac:dyDescent="0.2">
      <c r="A172" s="532"/>
      <c r="B172" s="626" t="s">
        <v>2191</v>
      </c>
    </row>
    <row r="173" spans="1:51" x14ac:dyDescent="0.2">
      <c r="A173" s="532"/>
      <c r="B173" s="626" t="s">
        <v>2190</v>
      </c>
    </row>
  </sheetData>
  <mergeCells count="17">
    <mergeCell ref="AL52:AP52"/>
    <mergeCell ref="F7:J7"/>
    <mergeCell ref="O7:P7"/>
    <mergeCell ref="B4:M4"/>
    <mergeCell ref="AE52:AJ52"/>
    <mergeCell ref="C51:R51"/>
    <mergeCell ref="T51:AV51"/>
    <mergeCell ref="N6:V6"/>
    <mergeCell ref="AR52:AV52"/>
    <mergeCell ref="B51:B55"/>
    <mergeCell ref="B6:B10"/>
    <mergeCell ref="C6:L6"/>
    <mergeCell ref="M6:M10"/>
    <mergeCell ref="J52:N52"/>
    <mergeCell ref="S51:S55"/>
    <mergeCell ref="U53:Y53"/>
    <mergeCell ref="U52:Y52"/>
  </mergeCells>
  <pageMargins left="0.75" right="0.75" top="1" bottom="1" header="0.5" footer="0.5"/>
  <pageSetup scale="8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149"/>
  <sheetViews>
    <sheetView topLeftCell="A130" zoomScaleNormal="100" workbookViewId="0">
      <selection activeCell="B141" sqref="B141"/>
    </sheetView>
  </sheetViews>
  <sheetFormatPr defaultRowHeight="11.25" x14ac:dyDescent="0.2"/>
  <cols>
    <col min="1" max="1" width="8" style="561" customWidth="1"/>
    <col min="2" max="2" width="11.5703125" style="532" customWidth="1"/>
    <col min="3" max="3" width="10.5703125" style="532" customWidth="1"/>
    <col min="4" max="4" width="10.42578125" style="532" customWidth="1"/>
    <col min="5" max="5" width="12.85546875" style="532" customWidth="1"/>
    <col min="6" max="6" width="11.85546875" style="532" customWidth="1"/>
    <col min="7" max="7" width="9.28515625" style="532" bestFit="1" customWidth="1"/>
    <col min="8" max="8" width="10.85546875" style="532" customWidth="1"/>
    <col min="9" max="9" width="10.140625" style="532" bestFit="1" customWidth="1"/>
    <col min="10" max="10" width="9.85546875" style="532" customWidth="1"/>
    <col min="11" max="11" width="12.42578125" style="532" customWidth="1"/>
    <col min="12" max="12" width="9.28515625" style="532" bestFit="1" customWidth="1"/>
    <col min="13" max="13" width="10.85546875" style="532" bestFit="1" customWidth="1"/>
    <col min="14" max="14" width="9.85546875" style="532" customWidth="1"/>
    <col min="15" max="15" width="9.5703125" style="532" bestFit="1" customWidth="1"/>
    <col min="16" max="17" width="9.28515625" style="532" bestFit="1" customWidth="1"/>
    <col min="18" max="18" width="10.85546875" style="532" bestFit="1" customWidth="1"/>
    <col min="19" max="19" width="13" style="532" bestFit="1" customWidth="1"/>
    <col min="20" max="21" width="9.28515625" style="532" bestFit="1" customWidth="1"/>
    <col min="22" max="22" width="9.5703125" style="532" bestFit="1" customWidth="1"/>
    <col min="23" max="16384" width="9.140625" style="532"/>
  </cols>
  <sheetData>
    <row r="2" spans="2:15" s="532" customFormat="1" ht="18.75" x14ac:dyDescent="0.2">
      <c r="B2" s="595" t="s">
        <v>3337</v>
      </c>
      <c r="C2" s="594"/>
      <c r="D2" s="594"/>
      <c r="E2" s="594"/>
      <c r="F2" s="594"/>
      <c r="G2" s="594"/>
      <c r="H2" s="594"/>
      <c r="I2" s="594"/>
      <c r="J2" s="594"/>
    </row>
    <row r="3" spans="2:15" s="532" customFormat="1" ht="18.75" x14ac:dyDescent="0.2">
      <c r="B3" s="625" t="s">
        <v>439</v>
      </c>
      <c r="C3" s="594"/>
      <c r="D3" s="594"/>
      <c r="E3" s="594"/>
      <c r="F3" s="594"/>
      <c r="G3" s="594"/>
      <c r="H3" s="594"/>
      <c r="I3" s="594"/>
      <c r="J3" s="594"/>
    </row>
    <row r="4" spans="2:15" s="532" customFormat="1" x14ac:dyDescent="0.2">
      <c r="B4" s="667"/>
      <c r="C4" s="594"/>
      <c r="D4" s="594"/>
      <c r="E4" s="594"/>
      <c r="F4" s="594"/>
      <c r="G4" s="594"/>
      <c r="H4" s="594"/>
      <c r="I4" s="594"/>
      <c r="J4" s="594"/>
    </row>
    <row r="5" spans="2:15" s="532" customFormat="1" ht="12" thickBot="1" x14ac:dyDescent="0.25">
      <c r="B5" s="1110" t="s">
        <v>427</v>
      </c>
      <c r="C5" s="1110"/>
      <c r="D5" s="1110"/>
      <c r="E5" s="1110"/>
      <c r="F5" s="1110"/>
      <c r="G5" s="1110"/>
      <c r="H5" s="1110"/>
      <c r="I5" s="1110"/>
      <c r="J5" s="1110"/>
    </row>
    <row r="6" spans="2:15" s="532" customFormat="1" ht="14.25" customHeight="1" thickTop="1" thickBot="1" x14ac:dyDescent="0.25">
      <c r="B6" s="1083" t="s">
        <v>479</v>
      </c>
      <c r="C6" s="1108" t="s">
        <v>2321</v>
      </c>
      <c r="D6" s="1108"/>
      <c r="E6" s="1108"/>
      <c r="F6" s="1083" t="s">
        <v>2320</v>
      </c>
      <c r="G6" s="1108" t="s">
        <v>2319</v>
      </c>
      <c r="H6" s="1108"/>
      <c r="I6" s="1108"/>
      <c r="J6" s="1083" t="s">
        <v>2324</v>
      </c>
      <c r="K6" s="1083" t="s">
        <v>2317</v>
      </c>
      <c r="L6" s="662" t="s">
        <v>2307</v>
      </c>
      <c r="M6" s="1105" t="s">
        <v>2314</v>
      </c>
      <c r="N6" s="1105"/>
      <c r="O6" s="1105"/>
    </row>
    <row r="7" spans="2:15" s="532" customFormat="1" ht="13.5" customHeight="1" thickBot="1" x14ac:dyDescent="0.25">
      <c r="B7" s="1086"/>
      <c r="C7" s="1114" t="s">
        <v>2313</v>
      </c>
      <c r="D7" s="1114"/>
      <c r="E7" s="666" t="s">
        <v>438</v>
      </c>
      <c r="F7" s="1086"/>
      <c r="G7" s="1114" t="s">
        <v>2313</v>
      </c>
      <c r="H7" s="1114"/>
      <c r="I7" s="666" t="s">
        <v>438</v>
      </c>
      <c r="J7" s="1086"/>
      <c r="K7" s="1086"/>
      <c r="L7" s="634" t="s">
        <v>2312</v>
      </c>
      <c r="M7" s="634" t="s">
        <v>2309</v>
      </c>
      <c r="N7" s="634" t="s">
        <v>2309</v>
      </c>
      <c r="O7" s="1111" t="s">
        <v>2308</v>
      </c>
    </row>
    <row r="8" spans="2:15" s="532" customFormat="1" ht="12.75" customHeight="1" x14ac:dyDescent="0.2">
      <c r="B8" s="1086"/>
      <c r="C8" s="1112" t="s">
        <v>2307</v>
      </c>
      <c r="D8" s="1112" t="s">
        <v>429</v>
      </c>
      <c r="E8" s="1112" t="s">
        <v>2306</v>
      </c>
      <c r="F8" s="1086"/>
      <c r="G8" s="1112" t="s">
        <v>2307</v>
      </c>
      <c r="H8" s="1112" t="s">
        <v>429</v>
      </c>
      <c r="I8" s="1112" t="s">
        <v>2306</v>
      </c>
      <c r="J8" s="1086"/>
      <c r="K8" s="1086"/>
      <c r="L8" s="634" t="s">
        <v>2304</v>
      </c>
      <c r="M8" s="634" t="s">
        <v>2030</v>
      </c>
      <c r="N8" s="634" t="s">
        <v>2028</v>
      </c>
      <c r="O8" s="1086"/>
    </row>
    <row r="9" spans="2:15" s="532" customFormat="1" ht="12.75" customHeight="1" thickBot="1" x14ac:dyDescent="0.25">
      <c r="B9" s="1085"/>
      <c r="C9" s="1113"/>
      <c r="D9" s="1113"/>
      <c r="E9" s="1113"/>
      <c r="F9" s="1085"/>
      <c r="G9" s="1113"/>
      <c r="H9" s="1113"/>
      <c r="I9" s="1113"/>
      <c r="J9" s="1085"/>
      <c r="K9" s="1085"/>
      <c r="L9" s="630" t="s">
        <v>2323</v>
      </c>
      <c r="M9" s="630" t="s">
        <v>439</v>
      </c>
      <c r="N9" s="630" t="s">
        <v>439</v>
      </c>
      <c r="O9" s="1085"/>
    </row>
    <row r="10" spans="2:15" s="532" customFormat="1" ht="12" thickTop="1" x14ac:dyDescent="0.2">
      <c r="B10" s="555"/>
      <c r="C10" s="555"/>
      <c r="D10" s="555"/>
      <c r="E10" s="555"/>
      <c r="F10" s="555"/>
      <c r="G10" s="555"/>
      <c r="H10" s="555"/>
      <c r="I10" s="555"/>
      <c r="J10" s="555"/>
    </row>
    <row r="11" spans="2:15" s="532" customFormat="1" x14ac:dyDescent="0.2">
      <c r="B11" s="574" t="s">
        <v>2153</v>
      </c>
      <c r="C11" s="627">
        <v>5</v>
      </c>
      <c r="D11" s="627" t="s">
        <v>436</v>
      </c>
      <c r="E11" s="627">
        <v>907.1</v>
      </c>
      <c r="F11" s="627">
        <v>912</v>
      </c>
      <c r="G11" s="627">
        <v>1.1000000000000001</v>
      </c>
      <c r="H11" s="627" t="s">
        <v>436</v>
      </c>
      <c r="I11" s="627">
        <v>160.1</v>
      </c>
      <c r="J11" s="627">
        <v>161.19999999999999</v>
      </c>
      <c r="K11" s="628">
        <v>1073.3</v>
      </c>
      <c r="L11" s="627" t="s">
        <v>431</v>
      </c>
      <c r="M11" s="627">
        <v>45.6</v>
      </c>
      <c r="N11" s="627">
        <v>3.2</v>
      </c>
      <c r="O11" s="627">
        <v>48.8</v>
      </c>
    </row>
    <row r="12" spans="2:15" s="532" customFormat="1" x14ac:dyDescent="0.2">
      <c r="B12" s="574" t="s">
        <v>432</v>
      </c>
      <c r="C12" s="627">
        <v>4.8</v>
      </c>
      <c r="D12" s="627" t="s">
        <v>436</v>
      </c>
      <c r="E12" s="627">
        <v>891.7</v>
      </c>
      <c r="F12" s="627">
        <v>896.5</v>
      </c>
      <c r="G12" s="627">
        <v>4</v>
      </c>
      <c r="H12" s="627" t="s">
        <v>436</v>
      </c>
      <c r="I12" s="627">
        <v>164.9</v>
      </c>
      <c r="J12" s="627">
        <v>168.9</v>
      </c>
      <c r="K12" s="628">
        <v>1065.5</v>
      </c>
      <c r="L12" s="627" t="s">
        <v>431</v>
      </c>
      <c r="M12" s="627">
        <v>44.8</v>
      </c>
      <c r="N12" s="627">
        <v>3.4</v>
      </c>
      <c r="O12" s="627">
        <v>48.2</v>
      </c>
    </row>
    <row r="13" spans="2:15" s="532" customFormat="1" x14ac:dyDescent="0.2">
      <c r="B13" s="574" t="s">
        <v>2152</v>
      </c>
      <c r="C13" s="627">
        <v>3.5</v>
      </c>
      <c r="D13" s="627" t="s">
        <v>431</v>
      </c>
      <c r="E13" s="627">
        <v>902.7</v>
      </c>
      <c r="F13" s="627">
        <v>906.2</v>
      </c>
      <c r="G13" s="627">
        <v>1</v>
      </c>
      <c r="H13" s="627" t="s">
        <v>431</v>
      </c>
      <c r="I13" s="627">
        <v>184.6</v>
      </c>
      <c r="J13" s="627">
        <v>185.1</v>
      </c>
      <c r="K13" s="628">
        <v>1091.3</v>
      </c>
      <c r="L13" s="627" t="s">
        <v>431</v>
      </c>
      <c r="M13" s="627">
        <v>45.3</v>
      </c>
      <c r="N13" s="627">
        <v>3.7</v>
      </c>
      <c r="O13" s="627">
        <v>49</v>
      </c>
    </row>
    <row r="14" spans="2:15" s="532" customFormat="1" x14ac:dyDescent="0.2">
      <c r="B14" s="574" t="s">
        <v>432</v>
      </c>
      <c r="C14" s="627">
        <v>16.899999999999999</v>
      </c>
      <c r="D14" s="627" t="s">
        <v>431</v>
      </c>
      <c r="E14" s="627">
        <v>886.3</v>
      </c>
      <c r="F14" s="627">
        <v>903.1</v>
      </c>
      <c r="G14" s="627">
        <v>0.4</v>
      </c>
      <c r="H14" s="627" t="s">
        <v>431</v>
      </c>
      <c r="I14" s="627">
        <v>205.4</v>
      </c>
      <c r="J14" s="627">
        <v>205.8</v>
      </c>
      <c r="K14" s="628">
        <v>1108.9000000000001</v>
      </c>
      <c r="L14" s="627" t="s">
        <v>431</v>
      </c>
      <c r="M14" s="627">
        <v>45.2</v>
      </c>
      <c r="N14" s="627">
        <v>4.0999999999999996</v>
      </c>
      <c r="O14" s="627">
        <v>49.3</v>
      </c>
    </row>
    <row r="15" spans="2:15" s="532" customFormat="1" x14ac:dyDescent="0.2">
      <c r="B15" s="574" t="s">
        <v>2151</v>
      </c>
      <c r="C15" s="627">
        <v>19.399999999999999</v>
      </c>
      <c r="D15" s="627" t="s">
        <v>431</v>
      </c>
      <c r="E15" s="627">
        <v>999.9</v>
      </c>
      <c r="F15" s="627">
        <v>1019.3</v>
      </c>
      <c r="G15" s="627">
        <v>1.2</v>
      </c>
      <c r="H15" s="627" t="s">
        <v>431</v>
      </c>
      <c r="I15" s="627">
        <v>200.2</v>
      </c>
      <c r="J15" s="627">
        <v>201.4</v>
      </c>
      <c r="K15" s="628">
        <v>1220.7</v>
      </c>
      <c r="L15" s="627" t="s">
        <v>431</v>
      </c>
      <c r="M15" s="627">
        <v>51</v>
      </c>
      <c r="N15" s="627">
        <v>4.2</v>
      </c>
      <c r="O15" s="627">
        <v>55.2</v>
      </c>
    </row>
    <row r="16" spans="2:15" s="532" customFormat="1" x14ac:dyDescent="0.2">
      <c r="B16" s="574" t="s">
        <v>432</v>
      </c>
      <c r="C16" s="627">
        <v>40.700000000000003</v>
      </c>
      <c r="D16" s="627" t="s">
        <v>431</v>
      </c>
      <c r="E16" s="627">
        <v>907.2</v>
      </c>
      <c r="F16" s="627">
        <v>947.8</v>
      </c>
      <c r="G16" s="627">
        <v>4.5</v>
      </c>
      <c r="H16" s="627" t="s">
        <v>431</v>
      </c>
      <c r="I16" s="627">
        <v>227.6</v>
      </c>
      <c r="J16" s="627">
        <v>232.1</v>
      </c>
      <c r="K16" s="628">
        <v>1180</v>
      </c>
      <c r="L16" s="627" t="s">
        <v>431</v>
      </c>
      <c r="M16" s="627">
        <v>47.4</v>
      </c>
      <c r="N16" s="627">
        <v>4.5999999999999996</v>
      </c>
      <c r="O16" s="627">
        <v>52</v>
      </c>
    </row>
    <row r="17" spans="2:15" s="532" customFormat="1" x14ac:dyDescent="0.2">
      <c r="B17" s="574" t="s">
        <v>2150</v>
      </c>
      <c r="C17" s="627">
        <v>13.4</v>
      </c>
      <c r="D17" s="627" t="s">
        <v>431</v>
      </c>
      <c r="E17" s="627">
        <v>1098.2</v>
      </c>
      <c r="F17" s="627">
        <v>1111.5999999999999</v>
      </c>
      <c r="G17" s="627">
        <v>3.9</v>
      </c>
      <c r="H17" s="627" t="s">
        <v>431</v>
      </c>
      <c r="I17" s="627">
        <v>277.3</v>
      </c>
      <c r="J17" s="627">
        <v>281.2</v>
      </c>
      <c r="K17" s="628">
        <v>1392.8</v>
      </c>
      <c r="L17" s="627" t="s">
        <v>431</v>
      </c>
      <c r="M17" s="627">
        <v>55.6</v>
      </c>
      <c r="N17" s="627">
        <v>5.6</v>
      </c>
      <c r="O17" s="627">
        <v>61.2</v>
      </c>
    </row>
    <row r="18" spans="2:15" s="532" customFormat="1" x14ac:dyDescent="0.2">
      <c r="B18" s="574" t="s">
        <v>432</v>
      </c>
      <c r="C18" s="627">
        <v>21.8</v>
      </c>
      <c r="D18" s="627" t="s">
        <v>431</v>
      </c>
      <c r="E18" s="627">
        <v>1190.3</v>
      </c>
      <c r="F18" s="627">
        <v>1212.0999999999999</v>
      </c>
      <c r="G18" s="627">
        <v>5</v>
      </c>
      <c r="H18" s="627" t="s">
        <v>431</v>
      </c>
      <c r="I18" s="627">
        <v>281.60000000000002</v>
      </c>
      <c r="J18" s="627">
        <v>286.60000000000002</v>
      </c>
      <c r="K18" s="628">
        <v>1498.7</v>
      </c>
      <c r="L18" s="627" t="s">
        <v>431</v>
      </c>
      <c r="M18" s="627">
        <v>60.6</v>
      </c>
      <c r="N18" s="627">
        <v>5.7</v>
      </c>
      <c r="O18" s="627">
        <v>66.3</v>
      </c>
    </row>
    <row r="19" spans="2:15" s="532" customFormat="1" x14ac:dyDescent="0.2">
      <c r="B19" s="574" t="s">
        <v>2149</v>
      </c>
      <c r="C19" s="627">
        <v>40.299999999999997</v>
      </c>
      <c r="D19" s="627">
        <v>61.5</v>
      </c>
      <c r="E19" s="627">
        <v>1045.2</v>
      </c>
      <c r="F19" s="627">
        <v>1147</v>
      </c>
      <c r="G19" s="627">
        <v>3.2</v>
      </c>
      <c r="H19" s="627">
        <v>2.6</v>
      </c>
      <c r="I19" s="627">
        <v>242.8</v>
      </c>
      <c r="J19" s="627">
        <v>248.6</v>
      </c>
      <c r="K19" s="628">
        <v>1395.6</v>
      </c>
      <c r="L19" s="627" t="s">
        <v>431</v>
      </c>
      <c r="M19" s="627">
        <v>57.3</v>
      </c>
      <c r="N19" s="627">
        <v>5</v>
      </c>
      <c r="O19" s="627">
        <v>62.3</v>
      </c>
    </row>
    <row r="20" spans="2:15" s="532" customFormat="1" x14ac:dyDescent="0.2">
      <c r="B20" s="574" t="s">
        <v>432</v>
      </c>
      <c r="C20" s="627">
        <v>38</v>
      </c>
      <c r="D20" s="627">
        <v>68.7</v>
      </c>
      <c r="E20" s="627">
        <v>1022.7</v>
      </c>
      <c r="F20" s="627">
        <v>1129.4000000000001</v>
      </c>
      <c r="G20" s="627">
        <v>2.5</v>
      </c>
      <c r="H20" s="627">
        <v>0.1</v>
      </c>
      <c r="I20" s="627">
        <v>268.2</v>
      </c>
      <c r="J20" s="627">
        <v>270.8</v>
      </c>
      <c r="K20" s="628">
        <v>1400.2</v>
      </c>
      <c r="L20" s="627" t="s">
        <v>431</v>
      </c>
      <c r="M20" s="627">
        <v>56.5</v>
      </c>
      <c r="N20" s="627">
        <v>5.4</v>
      </c>
      <c r="O20" s="627">
        <v>61.9</v>
      </c>
    </row>
    <row r="21" spans="2:15" s="532" customFormat="1" x14ac:dyDescent="0.2">
      <c r="B21" s="574" t="s">
        <v>2148</v>
      </c>
      <c r="C21" s="627">
        <v>2.2000000000000002</v>
      </c>
      <c r="D21" s="627">
        <v>90.9</v>
      </c>
      <c r="E21" s="627">
        <v>1118.0999999999999</v>
      </c>
      <c r="F21" s="627">
        <v>1211.2</v>
      </c>
      <c r="G21" s="627">
        <v>9</v>
      </c>
      <c r="H21" s="627">
        <v>7.1</v>
      </c>
      <c r="I21" s="627">
        <v>303.8</v>
      </c>
      <c r="J21" s="627">
        <v>319.89999999999998</v>
      </c>
      <c r="K21" s="628">
        <v>1531.1</v>
      </c>
      <c r="L21" s="627" t="s">
        <v>431</v>
      </c>
      <c r="M21" s="627">
        <v>60.6</v>
      </c>
      <c r="N21" s="627">
        <v>6.4</v>
      </c>
      <c r="O21" s="627">
        <v>67</v>
      </c>
    </row>
    <row r="22" spans="2:15" s="532" customFormat="1" x14ac:dyDescent="0.2">
      <c r="B22" s="574" t="s">
        <v>432</v>
      </c>
      <c r="C22" s="627">
        <v>41.1</v>
      </c>
      <c r="D22" s="627">
        <v>47.1</v>
      </c>
      <c r="E22" s="627">
        <v>1151.4000000000001</v>
      </c>
      <c r="F22" s="627">
        <v>1239.5999999999999</v>
      </c>
      <c r="G22" s="627">
        <v>7</v>
      </c>
      <c r="H22" s="627">
        <v>7.6</v>
      </c>
      <c r="I22" s="627">
        <v>337.9</v>
      </c>
      <c r="J22" s="627">
        <v>352.6</v>
      </c>
      <c r="K22" s="628">
        <v>1592.1</v>
      </c>
      <c r="L22" s="627" t="s">
        <v>431</v>
      </c>
      <c r="M22" s="627">
        <v>62</v>
      </c>
      <c r="N22" s="627">
        <v>7.1</v>
      </c>
      <c r="O22" s="627">
        <v>69.099999999999994</v>
      </c>
    </row>
    <row r="23" spans="2:15" s="532" customFormat="1" x14ac:dyDescent="0.2">
      <c r="B23" s="574" t="s">
        <v>2147</v>
      </c>
      <c r="C23" s="627">
        <v>14.6</v>
      </c>
      <c r="D23" s="627">
        <v>45.8</v>
      </c>
      <c r="E23" s="627">
        <v>1201.8</v>
      </c>
      <c r="F23" s="627">
        <v>1262.2</v>
      </c>
      <c r="G23" s="627">
        <v>10</v>
      </c>
      <c r="H23" s="627">
        <v>16</v>
      </c>
      <c r="I23" s="627">
        <v>433.1</v>
      </c>
      <c r="J23" s="627">
        <v>459.1</v>
      </c>
      <c r="K23" s="628">
        <v>1721.3</v>
      </c>
      <c r="L23" s="627">
        <v>14.1</v>
      </c>
      <c r="M23" s="627">
        <v>63.1</v>
      </c>
      <c r="N23" s="627">
        <v>9.1999999999999993</v>
      </c>
      <c r="O23" s="627">
        <v>72.3</v>
      </c>
    </row>
    <row r="24" spans="2:15" s="532" customFormat="1" x14ac:dyDescent="0.2">
      <c r="B24" s="574" t="s">
        <v>432</v>
      </c>
      <c r="C24" s="627">
        <v>42.4</v>
      </c>
      <c r="D24" s="627">
        <v>37.9</v>
      </c>
      <c r="E24" s="627">
        <v>1170.4000000000001</v>
      </c>
      <c r="F24" s="627">
        <v>1250.7</v>
      </c>
      <c r="G24" s="627">
        <v>11.2</v>
      </c>
      <c r="H24" s="627">
        <v>27.6</v>
      </c>
      <c r="I24" s="627">
        <v>479</v>
      </c>
      <c r="J24" s="627">
        <v>517.79999999999995</v>
      </c>
      <c r="K24" s="628">
        <v>1768.4</v>
      </c>
      <c r="L24" s="627">
        <v>127.7</v>
      </c>
      <c r="M24" s="627">
        <v>62.5</v>
      </c>
      <c r="N24" s="627">
        <v>10.4</v>
      </c>
      <c r="O24" s="627">
        <v>72.900000000000006</v>
      </c>
    </row>
    <row r="25" spans="2:15" s="532" customFormat="1" x14ac:dyDescent="0.2">
      <c r="B25" s="574" t="s">
        <v>2146</v>
      </c>
      <c r="C25" s="627">
        <v>12.4</v>
      </c>
      <c r="D25" s="627">
        <v>74</v>
      </c>
      <c r="E25" s="627">
        <v>1270.2</v>
      </c>
      <c r="F25" s="627">
        <v>1356.6</v>
      </c>
      <c r="G25" s="627">
        <v>11.5</v>
      </c>
      <c r="H25" s="627">
        <v>31.6</v>
      </c>
      <c r="I25" s="627">
        <v>519.4</v>
      </c>
      <c r="J25" s="627">
        <v>562.6</v>
      </c>
      <c r="K25" s="628">
        <v>1919.1</v>
      </c>
      <c r="L25" s="627">
        <v>9.9</v>
      </c>
      <c r="M25" s="627">
        <v>67.8</v>
      </c>
      <c r="N25" s="627">
        <v>11.3</v>
      </c>
      <c r="O25" s="627">
        <v>79.099999999999994</v>
      </c>
    </row>
    <row r="26" spans="2:15" s="532" customFormat="1" x14ac:dyDescent="0.2">
      <c r="B26" s="574" t="s">
        <v>432</v>
      </c>
      <c r="C26" s="627">
        <v>47</v>
      </c>
      <c r="D26" s="627">
        <v>51</v>
      </c>
      <c r="E26" s="627">
        <v>1326.3</v>
      </c>
      <c r="F26" s="627">
        <v>1424.3</v>
      </c>
      <c r="G26" s="627">
        <v>10</v>
      </c>
      <c r="H26" s="627">
        <v>32.200000000000003</v>
      </c>
      <c r="I26" s="627">
        <v>516</v>
      </c>
      <c r="J26" s="627">
        <v>558.20000000000005</v>
      </c>
      <c r="K26" s="628">
        <v>1982.6</v>
      </c>
      <c r="L26" s="627">
        <v>178.4</v>
      </c>
      <c r="M26" s="627">
        <v>71.2</v>
      </c>
      <c r="N26" s="627">
        <v>11.2</v>
      </c>
      <c r="O26" s="627">
        <v>82.4</v>
      </c>
    </row>
    <row r="27" spans="2:15" s="532" customFormat="1" x14ac:dyDescent="0.2">
      <c r="B27" s="574" t="s">
        <v>2145</v>
      </c>
      <c r="C27" s="627">
        <v>29.7</v>
      </c>
      <c r="D27" s="627">
        <v>48.8</v>
      </c>
      <c r="E27" s="627">
        <v>1431.2</v>
      </c>
      <c r="F27" s="627">
        <v>1509.7</v>
      </c>
      <c r="G27" s="627">
        <v>4.5</v>
      </c>
      <c r="H27" s="627">
        <v>40.700000000000003</v>
      </c>
      <c r="I27" s="627">
        <v>563.79999999999995</v>
      </c>
      <c r="J27" s="627">
        <v>609</v>
      </c>
      <c r="K27" s="628">
        <v>2118.6999999999998</v>
      </c>
      <c r="L27" s="627">
        <v>28.3</v>
      </c>
      <c r="M27" s="627">
        <v>75.5</v>
      </c>
      <c r="N27" s="627">
        <v>12.2</v>
      </c>
      <c r="O27" s="627">
        <v>87.7</v>
      </c>
    </row>
    <row r="28" spans="2:15" s="532" customFormat="1" x14ac:dyDescent="0.2">
      <c r="B28" s="574" t="s">
        <v>432</v>
      </c>
      <c r="C28" s="627">
        <v>95.4</v>
      </c>
      <c r="D28" s="627">
        <v>48.9</v>
      </c>
      <c r="E28" s="627">
        <v>1429.7</v>
      </c>
      <c r="F28" s="627">
        <v>1574.1</v>
      </c>
      <c r="G28" s="627">
        <v>27.5</v>
      </c>
      <c r="H28" s="627">
        <v>37</v>
      </c>
      <c r="I28" s="627">
        <v>545.29999999999995</v>
      </c>
      <c r="J28" s="627">
        <v>609.79999999999995</v>
      </c>
      <c r="K28" s="628">
        <v>2183.9</v>
      </c>
      <c r="L28" s="627">
        <v>214.4</v>
      </c>
      <c r="M28" s="627">
        <v>78.7</v>
      </c>
      <c r="N28" s="627">
        <v>12.2</v>
      </c>
      <c r="O28" s="627">
        <v>90.9</v>
      </c>
    </row>
    <row r="29" spans="2:15" s="532" customFormat="1" x14ac:dyDescent="0.2">
      <c r="B29" s="574" t="s">
        <v>2144</v>
      </c>
      <c r="C29" s="627">
        <v>41.4</v>
      </c>
      <c r="D29" s="627">
        <v>95</v>
      </c>
      <c r="E29" s="627">
        <v>1490.1</v>
      </c>
      <c r="F29" s="627">
        <v>1626.5</v>
      </c>
      <c r="G29" s="627">
        <v>10</v>
      </c>
      <c r="H29" s="627">
        <v>40.700000000000003</v>
      </c>
      <c r="I29" s="627">
        <v>568.6</v>
      </c>
      <c r="J29" s="627">
        <v>619.29999999999995</v>
      </c>
      <c r="K29" s="628">
        <v>2245.8000000000002</v>
      </c>
      <c r="L29" s="627">
        <v>93</v>
      </c>
      <c r="M29" s="627">
        <v>81.3</v>
      </c>
      <c r="N29" s="627">
        <v>12.4</v>
      </c>
      <c r="O29" s="627">
        <v>93.7</v>
      </c>
    </row>
    <row r="30" spans="2:15" s="532" customFormat="1" x14ac:dyDescent="0.2">
      <c r="B30" s="574" t="s">
        <v>432</v>
      </c>
      <c r="C30" s="627">
        <v>88.4</v>
      </c>
      <c r="D30" s="627">
        <v>85</v>
      </c>
      <c r="E30" s="627">
        <v>1562.1</v>
      </c>
      <c r="F30" s="627">
        <v>1735.5</v>
      </c>
      <c r="G30" s="627">
        <v>15.5</v>
      </c>
      <c r="H30" s="627">
        <v>40.4</v>
      </c>
      <c r="I30" s="627">
        <v>618.29999999999995</v>
      </c>
      <c r="J30" s="627">
        <v>674.2</v>
      </c>
      <c r="K30" s="628">
        <v>2409.6999999999998</v>
      </c>
      <c r="L30" s="627">
        <v>147.1</v>
      </c>
      <c r="M30" s="627">
        <v>86.8</v>
      </c>
      <c r="N30" s="627">
        <v>13.5</v>
      </c>
      <c r="O30" s="627">
        <v>100.3</v>
      </c>
    </row>
    <row r="31" spans="2:15" s="532" customFormat="1" x14ac:dyDescent="0.2">
      <c r="B31" s="574" t="s">
        <v>2143</v>
      </c>
      <c r="C31" s="627">
        <v>49.3</v>
      </c>
      <c r="D31" s="627">
        <v>100.8</v>
      </c>
      <c r="E31" s="627">
        <v>1689.2</v>
      </c>
      <c r="F31" s="627">
        <v>1839.3</v>
      </c>
      <c r="G31" s="627">
        <v>7.5</v>
      </c>
      <c r="H31" s="627">
        <v>40.799999999999997</v>
      </c>
      <c r="I31" s="627">
        <v>700.2</v>
      </c>
      <c r="J31" s="627">
        <v>748.5</v>
      </c>
      <c r="K31" s="628">
        <v>2587.8000000000002</v>
      </c>
      <c r="L31" s="627">
        <v>38.700000000000003</v>
      </c>
      <c r="M31" s="627">
        <v>92</v>
      </c>
      <c r="N31" s="627">
        <v>15</v>
      </c>
      <c r="O31" s="627">
        <v>107</v>
      </c>
    </row>
    <row r="32" spans="2:15" s="532" customFormat="1" x14ac:dyDescent="0.2">
      <c r="B32" s="574" t="s">
        <v>432</v>
      </c>
      <c r="C32" s="627">
        <v>59.5</v>
      </c>
      <c r="D32" s="627">
        <v>122.7</v>
      </c>
      <c r="E32" s="627">
        <v>1708.6</v>
      </c>
      <c r="F32" s="627">
        <v>1890.8</v>
      </c>
      <c r="G32" s="627">
        <v>5.2</v>
      </c>
      <c r="H32" s="627">
        <v>35.299999999999997</v>
      </c>
      <c r="I32" s="627">
        <v>694.8</v>
      </c>
      <c r="J32" s="627">
        <v>735.3</v>
      </c>
      <c r="K32" s="628">
        <v>2626.1</v>
      </c>
      <c r="L32" s="627">
        <v>181.4</v>
      </c>
      <c r="M32" s="627">
        <v>94.5</v>
      </c>
      <c r="N32" s="627">
        <v>14.7</v>
      </c>
      <c r="O32" s="627">
        <v>109.2</v>
      </c>
    </row>
    <row r="33" spans="2:15" s="532" customFormat="1" x14ac:dyDescent="0.2">
      <c r="B33" s="574" t="s">
        <v>2142</v>
      </c>
      <c r="C33" s="627">
        <v>23.2</v>
      </c>
      <c r="D33" s="627">
        <v>97</v>
      </c>
      <c r="E33" s="627">
        <v>1869.6</v>
      </c>
      <c r="F33" s="627">
        <v>1989.8</v>
      </c>
      <c r="G33" s="627">
        <v>24.9</v>
      </c>
      <c r="H33" s="627">
        <v>42.8</v>
      </c>
      <c r="I33" s="627">
        <v>753.4</v>
      </c>
      <c r="J33" s="627">
        <v>821.1</v>
      </c>
      <c r="K33" s="628">
        <v>2810.9</v>
      </c>
      <c r="L33" s="627">
        <v>9.9</v>
      </c>
      <c r="M33" s="627">
        <v>99.5</v>
      </c>
      <c r="N33" s="627">
        <v>16.399999999999999</v>
      </c>
      <c r="O33" s="627">
        <v>115.2</v>
      </c>
    </row>
    <row r="34" spans="2:15" s="532" customFormat="1" x14ac:dyDescent="0.2">
      <c r="B34" s="574" t="s">
        <v>432</v>
      </c>
      <c r="C34" s="627">
        <v>53.2</v>
      </c>
      <c r="D34" s="627">
        <v>52.8</v>
      </c>
      <c r="E34" s="627">
        <v>1871.4</v>
      </c>
      <c r="F34" s="627">
        <v>1977.4</v>
      </c>
      <c r="G34" s="627">
        <v>49.3</v>
      </c>
      <c r="H34" s="627">
        <v>38.700000000000003</v>
      </c>
      <c r="I34" s="627">
        <v>957.9</v>
      </c>
      <c r="J34" s="627">
        <v>1045.9000000000001</v>
      </c>
      <c r="K34" s="628">
        <v>3023.3</v>
      </c>
      <c r="L34" s="627">
        <v>97.5</v>
      </c>
      <c r="M34" s="627">
        <v>98.9</v>
      </c>
      <c r="N34" s="627">
        <v>20.9</v>
      </c>
      <c r="O34" s="627">
        <v>119.8</v>
      </c>
    </row>
    <row r="35" spans="2:15" s="532" customFormat="1" x14ac:dyDescent="0.2">
      <c r="B35" s="574" t="s">
        <v>2141</v>
      </c>
      <c r="C35" s="627">
        <v>104.3</v>
      </c>
      <c r="D35" s="627">
        <v>57.3</v>
      </c>
      <c r="E35" s="627">
        <v>2072.1</v>
      </c>
      <c r="F35" s="627">
        <v>2233.6999999999998</v>
      </c>
      <c r="G35" s="627">
        <v>49.9</v>
      </c>
      <c r="H35" s="627">
        <v>29.6</v>
      </c>
      <c r="I35" s="627">
        <v>923.4</v>
      </c>
      <c r="J35" s="627">
        <v>1002.9</v>
      </c>
      <c r="K35" s="628">
        <v>3236.6</v>
      </c>
      <c r="L35" s="627">
        <v>6.1</v>
      </c>
      <c r="M35" s="627">
        <v>111.7</v>
      </c>
      <c r="N35" s="627">
        <v>20.100000000000001</v>
      </c>
      <c r="O35" s="627">
        <v>131.80000000000001</v>
      </c>
    </row>
    <row r="36" spans="2:15" s="532" customFormat="1" x14ac:dyDescent="0.2">
      <c r="B36" s="574" t="s">
        <v>432</v>
      </c>
      <c r="C36" s="627">
        <v>85.8</v>
      </c>
      <c r="D36" s="627">
        <v>47.6</v>
      </c>
      <c r="E36" s="627">
        <v>1932.8</v>
      </c>
      <c r="F36" s="627">
        <v>2066.1999999999998</v>
      </c>
      <c r="G36" s="627">
        <v>182.5</v>
      </c>
      <c r="H36" s="627">
        <v>28.5</v>
      </c>
      <c r="I36" s="627">
        <v>1093.3</v>
      </c>
      <c r="J36" s="627">
        <v>1304.3</v>
      </c>
      <c r="K36" s="628">
        <v>3370.5</v>
      </c>
      <c r="L36" s="627">
        <v>411.7</v>
      </c>
      <c r="M36" s="627">
        <v>103.3</v>
      </c>
      <c r="N36" s="627">
        <v>26.1</v>
      </c>
      <c r="O36" s="627">
        <v>129.4</v>
      </c>
    </row>
    <row r="37" spans="2:15" s="532" customFormat="1" x14ac:dyDescent="0.2">
      <c r="B37" s="574" t="s">
        <v>2140</v>
      </c>
      <c r="C37" s="627">
        <v>109.3</v>
      </c>
      <c r="D37" s="627">
        <v>44.3</v>
      </c>
      <c r="E37" s="627">
        <v>1990.7</v>
      </c>
      <c r="F37" s="627">
        <v>2144.3000000000002</v>
      </c>
      <c r="G37" s="627">
        <v>65.400000000000006</v>
      </c>
      <c r="H37" s="627">
        <v>38.799999999999997</v>
      </c>
      <c r="I37" s="627">
        <v>1227.5</v>
      </c>
      <c r="J37" s="627">
        <v>1331.7</v>
      </c>
      <c r="K37" s="628">
        <v>3476</v>
      </c>
      <c r="L37" s="627">
        <v>337.6</v>
      </c>
      <c r="M37" s="627">
        <v>107.2</v>
      </c>
      <c r="N37" s="627">
        <v>26.6</v>
      </c>
      <c r="O37" s="627">
        <v>133.80000000000001</v>
      </c>
    </row>
    <row r="38" spans="2:15" s="532" customFormat="1" x14ac:dyDescent="0.2">
      <c r="B38" s="574" t="s">
        <v>432</v>
      </c>
      <c r="C38" s="627">
        <v>75.5</v>
      </c>
      <c r="D38" s="627">
        <v>63.3</v>
      </c>
      <c r="E38" s="627">
        <v>2100</v>
      </c>
      <c r="F38" s="627">
        <v>2238.9</v>
      </c>
      <c r="G38" s="627">
        <v>122.2</v>
      </c>
      <c r="H38" s="627">
        <v>43.5</v>
      </c>
      <c r="I38" s="627">
        <v>1285.0999999999999</v>
      </c>
      <c r="J38" s="627">
        <v>1450.8</v>
      </c>
      <c r="K38" s="628">
        <v>3689.6</v>
      </c>
      <c r="L38" s="627">
        <v>497.8</v>
      </c>
      <c r="M38" s="627">
        <v>111.9</v>
      </c>
      <c r="N38" s="627">
        <v>29</v>
      </c>
      <c r="O38" s="627">
        <v>140.9</v>
      </c>
    </row>
    <row r="39" spans="2:15" s="532" customFormat="1" x14ac:dyDescent="0.2">
      <c r="B39" s="574" t="s">
        <v>2139</v>
      </c>
      <c r="C39" s="627">
        <v>141.80000000000001</v>
      </c>
      <c r="D39" s="627">
        <v>109</v>
      </c>
      <c r="E39" s="627">
        <v>2190.1</v>
      </c>
      <c r="F39" s="627">
        <v>2440.8000000000002</v>
      </c>
      <c r="G39" s="627">
        <v>58.1</v>
      </c>
      <c r="H39" s="627">
        <v>66.2</v>
      </c>
      <c r="I39" s="627">
        <v>1507.1</v>
      </c>
      <c r="J39" s="627">
        <v>1631.4</v>
      </c>
      <c r="K39" s="628">
        <v>4072.2</v>
      </c>
      <c r="L39" s="627">
        <v>403.2</v>
      </c>
      <c r="M39" s="627">
        <v>122.4</v>
      </c>
      <c r="N39" s="627">
        <v>32.6</v>
      </c>
      <c r="O39" s="627">
        <v>155</v>
      </c>
    </row>
    <row r="40" spans="2:15" s="532" customFormat="1" x14ac:dyDescent="0.2">
      <c r="B40" s="574" t="s">
        <v>432</v>
      </c>
      <c r="C40" s="627">
        <v>164.4</v>
      </c>
      <c r="D40" s="627">
        <v>113.3</v>
      </c>
      <c r="E40" s="627">
        <v>2358.6</v>
      </c>
      <c r="F40" s="627">
        <v>2636.7</v>
      </c>
      <c r="G40" s="627">
        <v>75.900000000000006</v>
      </c>
      <c r="H40" s="627">
        <v>87.9</v>
      </c>
      <c r="I40" s="627">
        <v>1761.8</v>
      </c>
      <c r="J40" s="627">
        <v>1925.6</v>
      </c>
      <c r="K40" s="628">
        <v>4562.3</v>
      </c>
      <c r="L40" s="627">
        <v>501.8</v>
      </c>
      <c r="M40" s="627">
        <v>131.80000000000001</v>
      </c>
      <c r="N40" s="627">
        <v>38.5</v>
      </c>
      <c r="O40" s="627">
        <v>170.3</v>
      </c>
    </row>
    <row r="41" spans="2:15" s="532" customFormat="1" x14ac:dyDescent="0.2">
      <c r="B41" s="574" t="s">
        <v>2138</v>
      </c>
      <c r="C41" s="627">
        <v>194.3</v>
      </c>
      <c r="D41" s="627">
        <v>102.3</v>
      </c>
      <c r="E41" s="627">
        <v>2779.8</v>
      </c>
      <c r="F41" s="627">
        <v>3076.4</v>
      </c>
      <c r="G41" s="627">
        <v>42.2</v>
      </c>
      <c r="H41" s="627">
        <v>134.80000000000001</v>
      </c>
      <c r="I41" s="627">
        <v>1935.2</v>
      </c>
      <c r="J41" s="627">
        <v>2112.1999999999998</v>
      </c>
      <c r="K41" s="628">
        <v>5188.6000000000004</v>
      </c>
      <c r="L41" s="627">
        <v>385.8</v>
      </c>
      <c r="M41" s="627">
        <v>153.80000000000001</v>
      </c>
      <c r="N41" s="627">
        <v>42.2</v>
      </c>
      <c r="O41" s="627">
        <v>196</v>
      </c>
    </row>
    <row r="42" spans="2:15" s="532" customFormat="1" x14ac:dyDescent="0.2">
      <c r="B42" s="574" t="s">
        <v>432</v>
      </c>
      <c r="C42" s="627">
        <v>168.9</v>
      </c>
      <c r="D42" s="627">
        <v>81.7</v>
      </c>
      <c r="E42" s="627">
        <v>2881.5</v>
      </c>
      <c r="F42" s="627">
        <v>3132.1</v>
      </c>
      <c r="G42" s="627">
        <v>59.3</v>
      </c>
      <c r="H42" s="627">
        <v>122</v>
      </c>
      <c r="I42" s="627">
        <v>2228.1999999999998</v>
      </c>
      <c r="J42" s="627">
        <v>2409.4</v>
      </c>
      <c r="K42" s="628">
        <v>5541.5</v>
      </c>
      <c r="L42" s="627">
        <v>408.8</v>
      </c>
      <c r="M42" s="627">
        <v>156.6</v>
      </c>
      <c r="N42" s="627">
        <v>120.5</v>
      </c>
      <c r="O42" s="627">
        <v>277.10000000000002</v>
      </c>
    </row>
    <row r="43" spans="2:15" s="532" customFormat="1" x14ac:dyDescent="0.2">
      <c r="B43" s="574" t="s">
        <v>2137</v>
      </c>
      <c r="C43" s="627">
        <v>169</v>
      </c>
      <c r="D43" s="627">
        <v>170.6</v>
      </c>
      <c r="E43" s="627">
        <v>3274</v>
      </c>
      <c r="F43" s="627">
        <v>3613.6</v>
      </c>
      <c r="G43" s="627">
        <v>40.6</v>
      </c>
      <c r="H43" s="627">
        <v>89.3</v>
      </c>
      <c r="I43" s="627">
        <v>2432.1</v>
      </c>
      <c r="J43" s="627">
        <v>2562</v>
      </c>
      <c r="K43" s="628">
        <v>6175.6</v>
      </c>
      <c r="L43" s="627">
        <v>783.1</v>
      </c>
      <c r="M43" s="627">
        <v>180.7</v>
      </c>
      <c r="N43" s="627">
        <v>128.1</v>
      </c>
      <c r="O43" s="627">
        <v>308.8</v>
      </c>
    </row>
    <row r="44" spans="2:15" s="532" customFormat="1" x14ac:dyDescent="0.2">
      <c r="B44" s="574" t="s">
        <v>432</v>
      </c>
      <c r="C44" s="627">
        <v>209.2</v>
      </c>
      <c r="D44" s="627">
        <v>100.8</v>
      </c>
      <c r="E44" s="627">
        <v>3621.8</v>
      </c>
      <c r="F44" s="627">
        <v>3931.8</v>
      </c>
      <c r="G44" s="627">
        <v>36.700000000000003</v>
      </c>
      <c r="H44" s="627">
        <v>111.1</v>
      </c>
      <c r="I44" s="627">
        <v>2936.1</v>
      </c>
      <c r="J44" s="627">
        <v>3083.9</v>
      </c>
      <c r="K44" s="628">
        <v>7015.6</v>
      </c>
      <c r="L44" s="627">
        <v>1375.8</v>
      </c>
      <c r="M44" s="627">
        <v>196.6</v>
      </c>
      <c r="N44" s="627">
        <v>154.19999999999999</v>
      </c>
      <c r="O44" s="627">
        <v>350.8</v>
      </c>
    </row>
    <row r="45" spans="2:15" s="532" customFormat="1" x14ac:dyDescent="0.2">
      <c r="B45" s="574" t="s">
        <v>2136</v>
      </c>
      <c r="C45" s="627">
        <v>127.3</v>
      </c>
      <c r="D45" s="627">
        <v>139.5</v>
      </c>
      <c r="E45" s="627">
        <v>3655.1</v>
      </c>
      <c r="F45" s="627">
        <v>3921.9</v>
      </c>
      <c r="G45" s="627">
        <v>25</v>
      </c>
      <c r="H45" s="627">
        <v>53.2</v>
      </c>
      <c r="I45" s="627">
        <v>3227.7</v>
      </c>
      <c r="J45" s="627">
        <v>3305.9</v>
      </c>
      <c r="K45" s="628">
        <v>7227.8</v>
      </c>
      <c r="L45" s="627">
        <v>1688.2</v>
      </c>
      <c r="M45" s="627">
        <v>294.10000000000002</v>
      </c>
      <c r="N45" s="627">
        <v>247.9</v>
      </c>
      <c r="O45" s="627">
        <v>542</v>
      </c>
    </row>
    <row r="46" spans="2:15" s="532" customFormat="1" x14ac:dyDescent="0.2">
      <c r="B46" s="574" t="s">
        <v>432</v>
      </c>
      <c r="C46" s="627">
        <v>233.4</v>
      </c>
      <c r="D46" s="627">
        <v>242.1</v>
      </c>
      <c r="E46" s="627">
        <v>3924.5</v>
      </c>
      <c r="F46" s="627">
        <v>4400.1000000000004</v>
      </c>
      <c r="G46" s="627">
        <v>18.5</v>
      </c>
      <c r="H46" s="627">
        <v>81.7</v>
      </c>
      <c r="I46" s="627">
        <v>3497.9</v>
      </c>
      <c r="J46" s="627">
        <v>3598.1</v>
      </c>
      <c r="K46" s="628">
        <v>7998.2</v>
      </c>
      <c r="L46" s="627">
        <v>1776.7</v>
      </c>
      <c r="M46" s="627">
        <v>220</v>
      </c>
      <c r="N46" s="627">
        <v>179.9</v>
      </c>
      <c r="O46" s="627">
        <v>399.9</v>
      </c>
    </row>
    <row r="47" spans="2:15" s="532" customFormat="1" x14ac:dyDescent="0.2">
      <c r="B47" s="574" t="s">
        <v>2135</v>
      </c>
      <c r="C47" s="627">
        <v>188.9</v>
      </c>
      <c r="D47" s="627">
        <v>292.3</v>
      </c>
      <c r="E47" s="627">
        <v>4049.9</v>
      </c>
      <c r="F47" s="627">
        <v>4531.1000000000004</v>
      </c>
      <c r="G47" s="627">
        <v>12</v>
      </c>
      <c r="H47" s="627">
        <v>157.30000000000001</v>
      </c>
      <c r="I47" s="627">
        <v>4089.9</v>
      </c>
      <c r="J47" s="627">
        <v>4259.2</v>
      </c>
      <c r="K47" s="628">
        <v>8790.2999999999993</v>
      </c>
      <c r="L47" s="627">
        <v>1012</v>
      </c>
      <c r="M47" s="627">
        <v>226</v>
      </c>
      <c r="N47" s="627">
        <v>213</v>
      </c>
      <c r="O47" s="627">
        <v>439.9</v>
      </c>
    </row>
    <row r="48" spans="2:15" s="532" customFormat="1" x14ac:dyDescent="0.2">
      <c r="B48" s="553" t="s">
        <v>432</v>
      </c>
      <c r="C48" s="664">
        <v>169.7</v>
      </c>
      <c r="D48" s="664">
        <v>232.4</v>
      </c>
      <c r="E48" s="664">
        <v>4646.3</v>
      </c>
      <c r="F48" s="664">
        <v>5048.3999999999996</v>
      </c>
      <c r="G48" s="664">
        <v>11.2</v>
      </c>
      <c r="H48" s="664">
        <v>119.9</v>
      </c>
      <c r="I48" s="664">
        <v>4655.6000000000004</v>
      </c>
      <c r="J48" s="664">
        <v>4786.7</v>
      </c>
      <c r="K48" s="665">
        <v>9835.1</v>
      </c>
      <c r="L48" s="664">
        <v>1873.1</v>
      </c>
      <c r="M48" s="664">
        <v>252.4</v>
      </c>
      <c r="N48" s="664">
        <v>239.3</v>
      </c>
      <c r="O48" s="664">
        <v>491.7</v>
      </c>
    </row>
    <row r="49" spans="2:22" s="532" customFormat="1" ht="12" thickBot="1" x14ac:dyDescent="0.25">
      <c r="C49" s="663"/>
      <c r="D49" s="663"/>
      <c r="E49" s="663"/>
      <c r="F49" s="663"/>
      <c r="G49" s="663"/>
      <c r="H49" s="663"/>
      <c r="I49" s="663"/>
      <c r="J49" s="663"/>
      <c r="K49" s="663"/>
      <c r="L49" s="663"/>
      <c r="M49" s="663"/>
      <c r="N49" s="663"/>
      <c r="O49" s="663"/>
    </row>
    <row r="50" spans="2:22" s="532" customFormat="1" ht="14.25" customHeight="1" thickTop="1" thickBot="1" x14ac:dyDescent="0.25">
      <c r="B50" s="1083" t="s">
        <v>479</v>
      </c>
      <c r="C50" s="1115" t="s">
        <v>2322</v>
      </c>
      <c r="D50" s="1108" t="s">
        <v>2321</v>
      </c>
      <c r="E50" s="1108"/>
      <c r="F50" s="1108"/>
      <c r="G50" s="1108"/>
      <c r="H50" s="1083" t="s">
        <v>2320</v>
      </c>
      <c r="I50" s="1108" t="s">
        <v>2319</v>
      </c>
      <c r="J50" s="1108"/>
      <c r="K50" s="1108"/>
      <c r="L50" s="1108"/>
      <c r="M50" s="1083" t="s">
        <v>2318</v>
      </c>
      <c r="N50" s="1083" t="s">
        <v>2317</v>
      </c>
      <c r="O50" s="662" t="s">
        <v>2307</v>
      </c>
      <c r="P50" s="662" t="s">
        <v>2307</v>
      </c>
      <c r="Q50" s="662" t="s">
        <v>2316</v>
      </c>
      <c r="R50" s="662"/>
      <c r="S50" s="1083" t="s">
        <v>2315</v>
      </c>
      <c r="T50" s="1105" t="s">
        <v>2314</v>
      </c>
      <c r="U50" s="1105"/>
      <c r="V50" s="1105"/>
    </row>
    <row r="51" spans="2:22" s="532" customFormat="1" ht="13.5" customHeight="1" thickBot="1" x14ac:dyDescent="0.25">
      <c r="B51" s="1086"/>
      <c r="C51" s="1116"/>
      <c r="D51" s="1114" t="s">
        <v>2313</v>
      </c>
      <c r="E51" s="1114"/>
      <c r="F51" s="1114" t="s">
        <v>438</v>
      </c>
      <c r="G51" s="1114"/>
      <c r="H51" s="1086"/>
      <c r="I51" s="1114" t="s">
        <v>2313</v>
      </c>
      <c r="J51" s="1114"/>
      <c r="K51" s="1114" t="s">
        <v>438</v>
      </c>
      <c r="L51" s="1114"/>
      <c r="M51" s="1086"/>
      <c r="N51" s="1086"/>
      <c r="O51" s="634" t="s">
        <v>2312</v>
      </c>
      <c r="P51" s="634" t="s">
        <v>2311</v>
      </c>
      <c r="Q51" s="634" t="s">
        <v>2310</v>
      </c>
      <c r="R51" s="634" t="s">
        <v>428</v>
      </c>
      <c r="S51" s="1086"/>
      <c r="T51" s="634" t="s">
        <v>2309</v>
      </c>
      <c r="U51" s="634" t="s">
        <v>2309</v>
      </c>
      <c r="V51" s="1111" t="s">
        <v>2308</v>
      </c>
    </row>
    <row r="52" spans="2:22" s="532" customFormat="1" ht="12.75" customHeight="1" x14ac:dyDescent="0.2">
      <c r="B52" s="1086"/>
      <c r="C52" s="1116"/>
      <c r="D52" s="1112" t="s">
        <v>2307</v>
      </c>
      <c r="E52" s="1112" t="s">
        <v>429</v>
      </c>
      <c r="F52" s="1112" t="s">
        <v>2306</v>
      </c>
      <c r="G52" s="1112" t="s">
        <v>2305</v>
      </c>
      <c r="H52" s="1086"/>
      <c r="I52" s="1112" t="s">
        <v>2307</v>
      </c>
      <c r="J52" s="1112" t="s">
        <v>429</v>
      </c>
      <c r="K52" s="1112" t="s">
        <v>2306</v>
      </c>
      <c r="L52" s="1112" t="s">
        <v>2305</v>
      </c>
      <c r="M52" s="1086"/>
      <c r="N52" s="1086"/>
      <c r="O52" s="634" t="s">
        <v>2304</v>
      </c>
      <c r="P52" s="634" t="s">
        <v>2303</v>
      </c>
      <c r="Q52" s="634" t="s">
        <v>2302</v>
      </c>
      <c r="R52" s="634" t="s">
        <v>2301</v>
      </c>
      <c r="S52" s="1086"/>
      <c r="T52" s="634" t="s">
        <v>2030</v>
      </c>
      <c r="U52" s="634" t="s">
        <v>2028</v>
      </c>
      <c r="V52" s="1086"/>
    </row>
    <row r="53" spans="2:22" s="532" customFormat="1" ht="14.25" customHeight="1" thickBot="1" x14ac:dyDescent="0.25">
      <c r="B53" s="1085"/>
      <c r="C53" s="1113"/>
      <c r="D53" s="1113"/>
      <c r="E53" s="1113"/>
      <c r="F53" s="1113"/>
      <c r="G53" s="1113"/>
      <c r="H53" s="1085"/>
      <c r="I53" s="1113"/>
      <c r="J53" s="1113"/>
      <c r="K53" s="1113"/>
      <c r="L53" s="1113"/>
      <c r="M53" s="1085"/>
      <c r="N53" s="1085"/>
      <c r="O53" s="630" t="s">
        <v>2222</v>
      </c>
      <c r="P53" s="630"/>
      <c r="Q53" s="630" t="s">
        <v>2300</v>
      </c>
      <c r="R53" s="630"/>
      <c r="S53" s="1085"/>
      <c r="T53" s="630" t="s">
        <v>439</v>
      </c>
      <c r="U53" s="630" t="s">
        <v>439</v>
      </c>
      <c r="V53" s="1085"/>
    </row>
    <row r="54" spans="2:22" s="532" customFormat="1" ht="12" thickTop="1" x14ac:dyDescent="0.2">
      <c r="B54" s="555"/>
      <c r="C54" s="555"/>
      <c r="D54" s="555"/>
      <c r="E54" s="555"/>
      <c r="F54" s="555"/>
      <c r="G54" s="555"/>
      <c r="H54" s="555"/>
      <c r="I54" s="555"/>
      <c r="J54" s="555"/>
      <c r="K54" s="555"/>
      <c r="L54" s="555"/>
      <c r="M54" s="555"/>
    </row>
    <row r="55" spans="2:22" s="532" customFormat="1" x14ac:dyDescent="0.2">
      <c r="B55" s="574" t="s">
        <v>2134</v>
      </c>
      <c r="C55" s="627" t="s">
        <v>431</v>
      </c>
      <c r="D55" s="627">
        <v>211.3</v>
      </c>
      <c r="E55" s="627">
        <v>278.5</v>
      </c>
      <c r="F55" s="627">
        <v>4689.6000000000004</v>
      </c>
      <c r="G55" s="627" t="s">
        <v>431</v>
      </c>
      <c r="H55" s="627">
        <v>5179.3999999999996</v>
      </c>
      <c r="I55" s="627">
        <v>6.2</v>
      </c>
      <c r="J55" s="627">
        <v>88.8</v>
      </c>
      <c r="K55" s="627">
        <v>5140</v>
      </c>
      <c r="L55" s="627" t="s">
        <v>431</v>
      </c>
      <c r="M55" s="627">
        <v>5235</v>
      </c>
      <c r="N55" s="628">
        <v>10414.4</v>
      </c>
      <c r="O55" s="627">
        <v>1784.1</v>
      </c>
      <c r="P55" s="627" t="s">
        <v>431</v>
      </c>
      <c r="Q55" s="627" t="s">
        <v>431</v>
      </c>
      <c r="R55" s="627" t="s">
        <v>431</v>
      </c>
      <c r="S55" s="627" t="s">
        <v>431</v>
      </c>
      <c r="T55" s="627">
        <v>323.7</v>
      </c>
      <c r="U55" s="627">
        <v>327.2</v>
      </c>
      <c r="V55" s="627">
        <v>650.9</v>
      </c>
    </row>
    <row r="56" spans="2:22" s="532" customFormat="1" x14ac:dyDescent="0.2">
      <c r="B56" s="574" t="s">
        <v>2058</v>
      </c>
      <c r="C56" s="627" t="s">
        <v>431</v>
      </c>
      <c r="D56" s="627">
        <v>227.3</v>
      </c>
      <c r="E56" s="627">
        <v>379.6</v>
      </c>
      <c r="F56" s="627">
        <v>4216</v>
      </c>
      <c r="G56" s="627">
        <v>380.7</v>
      </c>
      <c r="H56" s="627">
        <v>5203.5</v>
      </c>
      <c r="I56" s="627">
        <v>12.7</v>
      </c>
      <c r="J56" s="627">
        <v>130.1</v>
      </c>
      <c r="K56" s="627">
        <v>5244.9</v>
      </c>
      <c r="L56" s="627">
        <v>177.1</v>
      </c>
      <c r="M56" s="627">
        <v>5564.8</v>
      </c>
      <c r="N56" s="628">
        <v>10768.2</v>
      </c>
      <c r="O56" s="627">
        <v>1832.4</v>
      </c>
      <c r="P56" s="627" t="s">
        <v>431</v>
      </c>
      <c r="Q56" s="627" t="s">
        <v>431</v>
      </c>
      <c r="R56" s="627" t="s">
        <v>431</v>
      </c>
      <c r="S56" s="627" t="s">
        <v>431</v>
      </c>
      <c r="T56" s="627">
        <v>325.2</v>
      </c>
      <c r="U56" s="627">
        <v>347.8</v>
      </c>
      <c r="V56" s="627">
        <v>673</v>
      </c>
    </row>
    <row r="57" spans="2:22" s="532" customFormat="1" x14ac:dyDescent="0.2">
      <c r="B57" s="574" t="s">
        <v>2133</v>
      </c>
      <c r="C57" s="627" t="s">
        <v>431</v>
      </c>
      <c r="D57" s="627">
        <v>203.3</v>
      </c>
      <c r="E57" s="627">
        <v>294.7</v>
      </c>
      <c r="F57" s="627">
        <v>4561.2</v>
      </c>
      <c r="G57" s="627">
        <v>338</v>
      </c>
      <c r="H57" s="627">
        <v>5397.2</v>
      </c>
      <c r="I57" s="627">
        <v>4.2</v>
      </c>
      <c r="J57" s="627">
        <v>58.4</v>
      </c>
      <c r="K57" s="627">
        <v>5753.8</v>
      </c>
      <c r="L57" s="627">
        <v>179.2</v>
      </c>
      <c r="M57" s="627">
        <v>5995.6</v>
      </c>
      <c r="N57" s="628">
        <v>11392.8</v>
      </c>
      <c r="O57" s="627">
        <v>1698</v>
      </c>
      <c r="P57" s="627" t="s">
        <v>431</v>
      </c>
      <c r="Q57" s="627" t="s">
        <v>431</v>
      </c>
      <c r="R57" s="627" t="s">
        <v>431</v>
      </c>
      <c r="S57" s="627" t="s">
        <v>431</v>
      </c>
      <c r="T57" s="627">
        <v>269.89999999999998</v>
      </c>
      <c r="U57" s="627">
        <v>299.8</v>
      </c>
      <c r="V57" s="627">
        <v>569.70000000000005</v>
      </c>
    </row>
    <row r="58" spans="2:22" s="532" customFormat="1" x14ac:dyDescent="0.2">
      <c r="B58" s="574" t="s">
        <v>2058</v>
      </c>
      <c r="C58" s="627" t="s">
        <v>431</v>
      </c>
      <c r="D58" s="627">
        <v>151.4</v>
      </c>
      <c r="E58" s="627">
        <v>356.5</v>
      </c>
      <c r="F58" s="627">
        <v>4808.3999999999996</v>
      </c>
      <c r="G58" s="627">
        <v>350.3</v>
      </c>
      <c r="H58" s="627">
        <v>5666.6</v>
      </c>
      <c r="I58" s="627">
        <v>46.2</v>
      </c>
      <c r="J58" s="627">
        <v>101</v>
      </c>
      <c r="K58" s="627">
        <v>6176.2</v>
      </c>
      <c r="L58" s="627">
        <v>197.6</v>
      </c>
      <c r="M58" s="627">
        <v>6521.1</v>
      </c>
      <c r="N58" s="628">
        <v>12187.7</v>
      </c>
      <c r="O58" s="627">
        <v>2041.2</v>
      </c>
      <c r="P58" s="627" t="s">
        <v>431</v>
      </c>
      <c r="Q58" s="627" t="s">
        <v>431</v>
      </c>
      <c r="R58" s="627" t="s">
        <v>431</v>
      </c>
      <c r="S58" s="627" t="s">
        <v>431</v>
      </c>
      <c r="T58" s="627">
        <v>283.3</v>
      </c>
      <c r="U58" s="627">
        <v>326.10000000000002</v>
      </c>
      <c r="V58" s="627">
        <v>609.4</v>
      </c>
    </row>
    <row r="59" spans="2:22" s="532" customFormat="1" x14ac:dyDescent="0.2">
      <c r="B59" s="574" t="s">
        <v>2132</v>
      </c>
      <c r="C59" s="627" t="s">
        <v>431</v>
      </c>
      <c r="D59" s="627">
        <v>160.4</v>
      </c>
      <c r="E59" s="627">
        <v>399.9</v>
      </c>
      <c r="F59" s="627">
        <v>4880</v>
      </c>
      <c r="G59" s="627">
        <v>374.2</v>
      </c>
      <c r="H59" s="627">
        <v>5814.5</v>
      </c>
      <c r="I59" s="627">
        <v>1.2</v>
      </c>
      <c r="J59" s="627">
        <v>172.4</v>
      </c>
      <c r="K59" s="627">
        <v>6001.1</v>
      </c>
      <c r="L59" s="627">
        <v>199.6</v>
      </c>
      <c r="M59" s="627">
        <v>6374.3</v>
      </c>
      <c r="N59" s="628">
        <v>12188.8</v>
      </c>
      <c r="O59" s="627">
        <v>1610.4</v>
      </c>
      <c r="P59" s="627" t="s">
        <v>431</v>
      </c>
      <c r="Q59" s="627" t="s">
        <v>431</v>
      </c>
      <c r="R59" s="627" t="s">
        <v>431</v>
      </c>
      <c r="S59" s="627" t="s">
        <v>431</v>
      </c>
      <c r="T59" s="627">
        <v>290.7</v>
      </c>
      <c r="U59" s="627">
        <v>318.7</v>
      </c>
      <c r="V59" s="627">
        <v>609.4</v>
      </c>
    </row>
    <row r="60" spans="2:22" s="532" customFormat="1" x14ac:dyDescent="0.2">
      <c r="B60" s="574" t="s">
        <v>2058</v>
      </c>
      <c r="C60" s="627" t="s">
        <v>431</v>
      </c>
      <c r="D60" s="627">
        <v>106.3</v>
      </c>
      <c r="E60" s="627">
        <v>434.7</v>
      </c>
      <c r="F60" s="627">
        <v>5604.2</v>
      </c>
      <c r="G60" s="627">
        <v>448.4</v>
      </c>
      <c r="H60" s="627">
        <v>6593.6</v>
      </c>
      <c r="I60" s="627">
        <v>71.2</v>
      </c>
      <c r="J60" s="627">
        <v>116.6</v>
      </c>
      <c r="K60" s="627">
        <v>6269.7</v>
      </c>
      <c r="L60" s="627">
        <v>202.2</v>
      </c>
      <c r="M60" s="627">
        <v>6659.8</v>
      </c>
      <c r="N60" s="628">
        <v>13253.4</v>
      </c>
      <c r="O60" s="627">
        <v>1880.5</v>
      </c>
      <c r="P60" s="627" t="s">
        <v>431</v>
      </c>
      <c r="Q60" s="627" t="s">
        <v>431</v>
      </c>
      <c r="R60" s="627" t="s">
        <v>431</v>
      </c>
      <c r="S60" s="627" t="s">
        <v>431</v>
      </c>
      <c r="T60" s="627">
        <v>329.7</v>
      </c>
      <c r="U60" s="627">
        <v>333</v>
      </c>
      <c r="V60" s="627">
        <v>662.7</v>
      </c>
    </row>
    <row r="61" spans="2:22" s="532" customFormat="1" x14ac:dyDescent="0.2">
      <c r="B61" s="574" t="s">
        <v>2131</v>
      </c>
      <c r="C61" s="627" t="s">
        <v>431</v>
      </c>
      <c r="D61" s="627">
        <v>113.3</v>
      </c>
      <c r="E61" s="627">
        <v>559.4</v>
      </c>
      <c r="F61" s="627">
        <v>5665.5</v>
      </c>
      <c r="G61" s="627">
        <v>366.6</v>
      </c>
      <c r="H61" s="627">
        <v>6704.8</v>
      </c>
      <c r="I61" s="627">
        <v>35.299999999999997</v>
      </c>
      <c r="J61" s="627">
        <v>128.5</v>
      </c>
      <c r="K61" s="627">
        <v>6876</v>
      </c>
      <c r="L61" s="627">
        <v>238.8</v>
      </c>
      <c r="M61" s="627">
        <v>7278.6</v>
      </c>
      <c r="N61" s="628">
        <v>13983.4</v>
      </c>
      <c r="O61" s="627">
        <v>1402.6</v>
      </c>
      <c r="P61" s="627" t="s">
        <v>431</v>
      </c>
      <c r="Q61" s="627" t="s">
        <v>431</v>
      </c>
      <c r="R61" s="627" t="s">
        <v>431</v>
      </c>
      <c r="S61" s="627" t="s">
        <v>431</v>
      </c>
      <c r="T61" s="627">
        <v>335.2</v>
      </c>
      <c r="U61" s="627">
        <v>363.9</v>
      </c>
      <c r="V61" s="627">
        <v>699.1</v>
      </c>
    </row>
    <row r="62" spans="2:22" s="532" customFormat="1" x14ac:dyDescent="0.2">
      <c r="B62" s="574" t="s">
        <v>2058</v>
      </c>
      <c r="C62" s="627" t="s">
        <v>431</v>
      </c>
      <c r="D62" s="627">
        <v>201.2</v>
      </c>
      <c r="E62" s="627">
        <v>511.4</v>
      </c>
      <c r="F62" s="627">
        <v>6251.2</v>
      </c>
      <c r="G62" s="627">
        <v>391</v>
      </c>
      <c r="H62" s="627">
        <v>7354.8</v>
      </c>
      <c r="I62" s="627">
        <v>84</v>
      </c>
      <c r="J62" s="627">
        <v>191</v>
      </c>
      <c r="K62" s="627">
        <v>7166.1</v>
      </c>
      <c r="L62" s="627">
        <v>117.4</v>
      </c>
      <c r="M62" s="627">
        <v>7558.5</v>
      </c>
      <c r="N62" s="628">
        <v>14913.3</v>
      </c>
      <c r="O62" s="627">
        <v>2097.9</v>
      </c>
      <c r="P62" s="627" t="s">
        <v>431</v>
      </c>
      <c r="Q62" s="627" t="s">
        <v>431</v>
      </c>
      <c r="R62" s="627" t="s">
        <v>431</v>
      </c>
      <c r="S62" s="627" t="s">
        <v>431</v>
      </c>
      <c r="T62" s="627">
        <v>367.7</v>
      </c>
      <c r="U62" s="627">
        <v>377.9</v>
      </c>
      <c r="V62" s="627">
        <v>745.6</v>
      </c>
    </row>
    <row r="63" spans="2:22" s="532" customFormat="1" x14ac:dyDescent="0.2">
      <c r="B63" s="574" t="s">
        <v>2130</v>
      </c>
      <c r="C63" s="627" t="s">
        <v>431</v>
      </c>
      <c r="D63" s="627">
        <v>243.6</v>
      </c>
      <c r="E63" s="627">
        <v>472.4</v>
      </c>
      <c r="F63" s="627">
        <v>6345.3</v>
      </c>
      <c r="G63" s="627">
        <v>413.9</v>
      </c>
      <c r="H63" s="627">
        <v>7475.2</v>
      </c>
      <c r="I63" s="627">
        <v>23.5</v>
      </c>
      <c r="J63" s="627">
        <v>91.9</v>
      </c>
      <c r="K63" s="627">
        <v>6667.5</v>
      </c>
      <c r="L63" s="627">
        <v>120.9</v>
      </c>
      <c r="M63" s="627">
        <v>6903.8</v>
      </c>
      <c r="N63" s="628">
        <v>14379</v>
      </c>
      <c r="O63" s="627">
        <v>2872</v>
      </c>
      <c r="P63" s="627" t="s">
        <v>431</v>
      </c>
      <c r="Q63" s="627" t="s">
        <v>431</v>
      </c>
      <c r="R63" s="627" t="s">
        <v>431</v>
      </c>
      <c r="S63" s="627" t="s">
        <v>431</v>
      </c>
      <c r="T63" s="627">
        <v>373.8</v>
      </c>
      <c r="U63" s="627">
        <v>345.2</v>
      </c>
      <c r="V63" s="627">
        <v>719</v>
      </c>
    </row>
    <row r="64" spans="2:22" s="532" customFormat="1" x14ac:dyDescent="0.2">
      <c r="B64" s="574" t="s">
        <v>2058</v>
      </c>
      <c r="C64" s="627" t="s">
        <v>431</v>
      </c>
      <c r="D64" s="627">
        <v>144.80000000000001</v>
      </c>
      <c r="E64" s="627">
        <v>741.2</v>
      </c>
      <c r="F64" s="627">
        <v>7958</v>
      </c>
      <c r="G64" s="627">
        <v>521.4</v>
      </c>
      <c r="H64" s="627">
        <v>9365.4</v>
      </c>
      <c r="I64" s="627">
        <v>76.3</v>
      </c>
      <c r="J64" s="627">
        <v>98.3</v>
      </c>
      <c r="K64" s="627">
        <v>7565.8</v>
      </c>
      <c r="L64" s="627">
        <v>116.7</v>
      </c>
      <c r="M64" s="627">
        <v>7857.1</v>
      </c>
      <c r="N64" s="628">
        <v>17222.5</v>
      </c>
      <c r="O64" s="627">
        <v>1412.1</v>
      </c>
      <c r="P64" s="627" t="s">
        <v>431</v>
      </c>
      <c r="Q64" s="627" t="s">
        <v>431</v>
      </c>
      <c r="R64" s="627" t="s">
        <v>431</v>
      </c>
      <c r="S64" s="627" t="s">
        <v>431</v>
      </c>
      <c r="T64" s="627">
        <v>468.3</v>
      </c>
      <c r="U64" s="627">
        <v>392.9</v>
      </c>
      <c r="V64" s="627">
        <v>861.2</v>
      </c>
    </row>
    <row r="65" spans="2:22" s="532" customFormat="1" x14ac:dyDescent="0.2">
      <c r="B65" s="574" t="s">
        <v>2129</v>
      </c>
      <c r="C65" s="627" t="s">
        <v>431</v>
      </c>
      <c r="D65" s="627">
        <v>227.7</v>
      </c>
      <c r="E65" s="627">
        <v>836</v>
      </c>
      <c r="F65" s="627">
        <v>8768.2999999999993</v>
      </c>
      <c r="G65" s="627">
        <v>687.5</v>
      </c>
      <c r="H65" s="627">
        <v>10519.5</v>
      </c>
      <c r="I65" s="627">
        <v>2</v>
      </c>
      <c r="J65" s="627">
        <v>110</v>
      </c>
      <c r="K65" s="627">
        <v>7757.9</v>
      </c>
      <c r="L65" s="627">
        <v>109</v>
      </c>
      <c r="M65" s="627">
        <v>7978.9</v>
      </c>
      <c r="N65" s="628">
        <v>18498.5</v>
      </c>
      <c r="O65" s="627">
        <v>1502.6</v>
      </c>
      <c r="P65" s="627" t="s">
        <v>431</v>
      </c>
      <c r="Q65" s="627" t="s">
        <v>431</v>
      </c>
      <c r="R65" s="627" t="s">
        <v>431</v>
      </c>
      <c r="S65" s="627" t="s">
        <v>431</v>
      </c>
      <c r="T65" s="627">
        <v>526</v>
      </c>
      <c r="U65" s="627">
        <v>398.9</v>
      </c>
      <c r="V65" s="627">
        <v>924.9</v>
      </c>
    </row>
    <row r="66" spans="2:22" s="532" customFormat="1" x14ac:dyDescent="0.2">
      <c r="B66" s="574" t="s">
        <v>2058</v>
      </c>
      <c r="C66" s="627" t="s">
        <v>431</v>
      </c>
      <c r="D66" s="627">
        <v>273.8</v>
      </c>
      <c r="E66" s="627">
        <v>1048.2</v>
      </c>
      <c r="F66" s="627">
        <v>9665.6</v>
      </c>
      <c r="G66" s="627">
        <v>889.3</v>
      </c>
      <c r="H66" s="627">
        <v>11876.9</v>
      </c>
      <c r="I66" s="627">
        <v>6.1</v>
      </c>
      <c r="J66" s="627">
        <v>188.8</v>
      </c>
      <c r="K66" s="627">
        <v>8349.7000000000007</v>
      </c>
      <c r="L66" s="627">
        <v>110.1</v>
      </c>
      <c r="M66" s="627">
        <v>8654.7000000000007</v>
      </c>
      <c r="N66" s="628">
        <v>20531.599999999999</v>
      </c>
      <c r="O66" s="627">
        <v>1847.4</v>
      </c>
      <c r="P66" s="627" t="s">
        <v>431</v>
      </c>
      <c r="Q66" s="627" t="s">
        <v>431</v>
      </c>
      <c r="R66" s="627" t="s">
        <v>431</v>
      </c>
      <c r="S66" s="627" t="s">
        <v>431</v>
      </c>
      <c r="T66" s="627">
        <v>593.79999999999995</v>
      </c>
      <c r="U66" s="627">
        <v>432.7</v>
      </c>
      <c r="V66" s="627">
        <v>1026.5</v>
      </c>
    </row>
    <row r="67" spans="2:22" s="532" customFormat="1" x14ac:dyDescent="0.2">
      <c r="B67" s="574" t="s">
        <v>2128</v>
      </c>
      <c r="C67" s="627" t="s">
        <v>431</v>
      </c>
      <c r="D67" s="627">
        <v>215.9</v>
      </c>
      <c r="E67" s="627">
        <v>906.1</v>
      </c>
      <c r="F67" s="627">
        <v>10508.7</v>
      </c>
      <c r="G67" s="627">
        <v>917.8</v>
      </c>
      <c r="H67" s="627">
        <v>12548.5</v>
      </c>
      <c r="I67" s="627">
        <v>6.7</v>
      </c>
      <c r="J67" s="627">
        <v>137.1</v>
      </c>
      <c r="K67" s="627">
        <v>9553.2000000000007</v>
      </c>
      <c r="L67" s="627">
        <v>120.3</v>
      </c>
      <c r="M67" s="627">
        <v>9817.4</v>
      </c>
      <c r="N67" s="628">
        <v>22365.9</v>
      </c>
      <c r="O67" s="627">
        <v>1541.6</v>
      </c>
      <c r="P67" s="627" t="s">
        <v>431</v>
      </c>
      <c r="Q67" s="627" t="s">
        <v>431</v>
      </c>
      <c r="R67" s="627" t="s">
        <v>431</v>
      </c>
      <c r="S67" s="627" t="s">
        <v>431</v>
      </c>
      <c r="T67" s="627">
        <v>627.4</v>
      </c>
      <c r="U67" s="627">
        <v>490.9</v>
      </c>
      <c r="V67" s="627">
        <v>1118.3</v>
      </c>
    </row>
    <row r="68" spans="2:22" s="532" customFormat="1" x14ac:dyDescent="0.2">
      <c r="B68" s="574" t="s">
        <v>2058</v>
      </c>
      <c r="C68" s="627" t="s">
        <v>431</v>
      </c>
      <c r="D68" s="627">
        <v>768.8</v>
      </c>
      <c r="E68" s="627">
        <v>589.70000000000005</v>
      </c>
      <c r="F68" s="627">
        <v>10859.1</v>
      </c>
      <c r="G68" s="627">
        <v>935.3</v>
      </c>
      <c r="H68" s="627">
        <v>13152.9</v>
      </c>
      <c r="I68" s="627">
        <v>37.700000000000003</v>
      </c>
      <c r="J68" s="627">
        <v>176.4</v>
      </c>
      <c r="K68" s="627">
        <v>10116.6</v>
      </c>
      <c r="L68" s="627">
        <v>136.30000000000001</v>
      </c>
      <c r="M68" s="627">
        <v>10467</v>
      </c>
      <c r="N68" s="628">
        <v>23619.9</v>
      </c>
      <c r="O68" s="627">
        <v>3102.4</v>
      </c>
      <c r="P68" s="627" t="s">
        <v>431</v>
      </c>
      <c r="Q68" s="627" t="s">
        <v>431</v>
      </c>
      <c r="R68" s="627" t="s">
        <v>431</v>
      </c>
      <c r="S68" s="627" t="s">
        <v>431</v>
      </c>
      <c r="T68" s="627">
        <v>657.6</v>
      </c>
      <c r="U68" s="627">
        <v>523.4</v>
      </c>
      <c r="V68" s="627">
        <v>1181</v>
      </c>
    </row>
    <row r="69" spans="2:22" s="532" customFormat="1" x14ac:dyDescent="0.2">
      <c r="B69" s="574" t="s">
        <v>2215</v>
      </c>
      <c r="C69" s="627" t="s">
        <v>431</v>
      </c>
      <c r="D69" s="627">
        <v>485.1</v>
      </c>
      <c r="E69" s="627">
        <v>581</v>
      </c>
      <c r="F69" s="627">
        <v>11581.7</v>
      </c>
      <c r="G69" s="627">
        <v>889.6</v>
      </c>
      <c r="H69" s="627">
        <v>13537.4</v>
      </c>
      <c r="I69" s="627">
        <v>38.299999999999997</v>
      </c>
      <c r="J69" s="627">
        <v>87.2</v>
      </c>
      <c r="K69" s="627">
        <v>9556.7999999999993</v>
      </c>
      <c r="L69" s="627">
        <v>68.099999999999994</v>
      </c>
      <c r="M69" s="627">
        <v>9750.4</v>
      </c>
      <c r="N69" s="628">
        <v>23287.8</v>
      </c>
      <c r="O69" s="627">
        <v>3987.6</v>
      </c>
      <c r="P69" s="627" t="s">
        <v>431</v>
      </c>
      <c r="Q69" s="627" t="s">
        <v>431</v>
      </c>
      <c r="R69" s="627" t="s">
        <v>431</v>
      </c>
      <c r="S69" s="627" t="s">
        <v>431</v>
      </c>
      <c r="T69" s="627">
        <v>676.9</v>
      </c>
      <c r="U69" s="627">
        <v>487.4</v>
      </c>
      <c r="V69" s="627">
        <v>1164.4000000000001</v>
      </c>
    </row>
    <row r="70" spans="2:22" s="532" customFormat="1" x14ac:dyDescent="0.2">
      <c r="B70" s="574" t="s">
        <v>2058</v>
      </c>
      <c r="C70" s="627" t="s">
        <v>431</v>
      </c>
      <c r="D70" s="627">
        <v>140.80000000000001</v>
      </c>
      <c r="E70" s="627">
        <v>682.2</v>
      </c>
      <c r="F70" s="627">
        <v>11167.8</v>
      </c>
      <c r="G70" s="627">
        <v>749</v>
      </c>
      <c r="H70" s="627">
        <v>12739.8</v>
      </c>
      <c r="I70" s="627">
        <v>23.1</v>
      </c>
      <c r="J70" s="627">
        <v>78.8</v>
      </c>
      <c r="K70" s="627">
        <v>9500.7999999999993</v>
      </c>
      <c r="L70" s="627">
        <v>66</v>
      </c>
      <c r="M70" s="627">
        <v>9668.7000000000007</v>
      </c>
      <c r="N70" s="628">
        <v>22408.5</v>
      </c>
      <c r="O70" s="627">
        <v>5196.6000000000004</v>
      </c>
      <c r="P70" s="627" t="s">
        <v>431</v>
      </c>
      <c r="Q70" s="627" t="s">
        <v>431</v>
      </c>
      <c r="R70" s="627" t="s">
        <v>431</v>
      </c>
      <c r="S70" s="627" t="s">
        <v>431</v>
      </c>
      <c r="T70" s="627">
        <v>637</v>
      </c>
      <c r="U70" s="627">
        <v>483.4</v>
      </c>
      <c r="V70" s="627">
        <v>1120.4000000000001</v>
      </c>
    </row>
    <row r="71" spans="2:22" s="532" customFormat="1" x14ac:dyDescent="0.2">
      <c r="B71" s="574" t="s">
        <v>2126</v>
      </c>
      <c r="C71" s="627" t="s">
        <v>431</v>
      </c>
      <c r="D71" s="627">
        <v>127.6</v>
      </c>
      <c r="E71" s="627">
        <v>679.8</v>
      </c>
      <c r="F71" s="627">
        <v>12268.4</v>
      </c>
      <c r="G71" s="627">
        <v>1135.2</v>
      </c>
      <c r="H71" s="627">
        <v>14211</v>
      </c>
      <c r="I71" s="627">
        <v>0.6</v>
      </c>
      <c r="J71" s="627">
        <v>208.4</v>
      </c>
      <c r="K71" s="627">
        <v>11249.4</v>
      </c>
      <c r="L71" s="627">
        <v>64.900000000000006</v>
      </c>
      <c r="M71" s="627">
        <v>11523.3</v>
      </c>
      <c r="N71" s="628">
        <v>25734.3</v>
      </c>
      <c r="O71" s="627">
        <v>5707.1</v>
      </c>
      <c r="P71" s="627" t="s">
        <v>431</v>
      </c>
      <c r="Q71" s="627" t="s">
        <v>431</v>
      </c>
      <c r="R71" s="627" t="s">
        <v>431</v>
      </c>
      <c r="S71" s="627" t="s">
        <v>431</v>
      </c>
      <c r="T71" s="627">
        <v>710.5</v>
      </c>
      <c r="U71" s="627">
        <v>576.20000000000005</v>
      </c>
      <c r="V71" s="627">
        <v>1286.7</v>
      </c>
    </row>
    <row r="72" spans="2:22" s="532" customFormat="1" x14ac:dyDescent="0.2">
      <c r="B72" s="574" t="s">
        <v>2058</v>
      </c>
      <c r="C72" s="627" t="s">
        <v>431</v>
      </c>
      <c r="D72" s="627">
        <v>267.39999999999998</v>
      </c>
      <c r="E72" s="627">
        <v>652.6</v>
      </c>
      <c r="F72" s="627">
        <v>13433.4</v>
      </c>
      <c r="G72" s="627">
        <v>1155.3</v>
      </c>
      <c r="H72" s="627">
        <v>15508.7</v>
      </c>
      <c r="I72" s="627">
        <v>16.600000000000001</v>
      </c>
      <c r="J72" s="627">
        <v>109.2</v>
      </c>
      <c r="K72" s="627">
        <v>12866.6</v>
      </c>
      <c r="L72" s="627">
        <v>88.1</v>
      </c>
      <c r="M72" s="627">
        <v>13080.5</v>
      </c>
      <c r="N72" s="628">
        <v>28589.200000000001</v>
      </c>
      <c r="O72" s="627">
        <v>5726.6</v>
      </c>
      <c r="P72" s="627" t="s">
        <v>431</v>
      </c>
      <c r="Q72" s="627" t="s">
        <v>431</v>
      </c>
      <c r="R72" s="627" t="s">
        <v>431</v>
      </c>
      <c r="S72" s="627" t="s">
        <v>431</v>
      </c>
      <c r="T72" s="627">
        <v>775.4</v>
      </c>
      <c r="U72" s="627">
        <v>654</v>
      </c>
      <c r="V72" s="627">
        <v>1429.4</v>
      </c>
    </row>
    <row r="73" spans="2:22" s="532" customFormat="1" x14ac:dyDescent="0.2">
      <c r="B73" s="574" t="s">
        <v>2125</v>
      </c>
      <c r="C73" s="627" t="s">
        <v>431</v>
      </c>
      <c r="D73" s="627">
        <v>405.1</v>
      </c>
      <c r="E73" s="627">
        <v>691.7</v>
      </c>
      <c r="F73" s="627">
        <v>15234.7</v>
      </c>
      <c r="G73" s="627">
        <v>1218.0999999999999</v>
      </c>
      <c r="H73" s="627">
        <v>17549.599999999999</v>
      </c>
      <c r="I73" s="627">
        <v>63</v>
      </c>
      <c r="J73" s="627">
        <v>116.6</v>
      </c>
      <c r="K73" s="627">
        <v>14979.7</v>
      </c>
      <c r="L73" s="627">
        <v>74.2</v>
      </c>
      <c r="M73" s="627">
        <v>15233.5</v>
      </c>
      <c r="N73" s="628">
        <v>32783.1</v>
      </c>
      <c r="O73" s="627">
        <v>4844</v>
      </c>
      <c r="P73" s="627" t="s">
        <v>431</v>
      </c>
      <c r="Q73" s="627" t="s">
        <v>431</v>
      </c>
      <c r="R73" s="627" t="s">
        <v>431</v>
      </c>
      <c r="S73" s="627" t="s">
        <v>431</v>
      </c>
      <c r="T73" s="627">
        <v>877.5</v>
      </c>
      <c r="U73" s="627">
        <v>877.5</v>
      </c>
      <c r="V73" s="627">
        <v>1755</v>
      </c>
    </row>
    <row r="74" spans="2:22" s="532" customFormat="1" x14ac:dyDescent="0.2">
      <c r="B74" s="574" t="s">
        <v>432</v>
      </c>
      <c r="C74" s="627" t="s">
        <v>431</v>
      </c>
      <c r="D74" s="627">
        <v>424.1</v>
      </c>
      <c r="E74" s="627">
        <v>1215.0999999999999</v>
      </c>
      <c r="F74" s="627">
        <v>20165.400000000001</v>
      </c>
      <c r="G74" s="627">
        <v>1587.9</v>
      </c>
      <c r="H74" s="627">
        <v>23392.5</v>
      </c>
      <c r="I74" s="627">
        <v>52.2</v>
      </c>
      <c r="J74" s="627">
        <v>193.5</v>
      </c>
      <c r="K74" s="627">
        <v>17389</v>
      </c>
      <c r="L74" s="627">
        <v>89.5</v>
      </c>
      <c r="M74" s="627">
        <v>17724.2</v>
      </c>
      <c r="N74" s="628">
        <v>41116.699999999997</v>
      </c>
      <c r="O74" s="627">
        <v>6637</v>
      </c>
      <c r="P74" s="627" t="s">
        <v>431</v>
      </c>
      <c r="Q74" s="627" t="s">
        <v>431</v>
      </c>
      <c r="R74" s="627" t="s">
        <v>431</v>
      </c>
      <c r="S74" s="627" t="s">
        <v>431</v>
      </c>
      <c r="T74" s="627">
        <v>1169.5999999999999</v>
      </c>
      <c r="U74" s="627">
        <v>886.2</v>
      </c>
      <c r="V74" s="627">
        <v>2055.8000000000002</v>
      </c>
    </row>
    <row r="75" spans="2:22" s="532" customFormat="1" x14ac:dyDescent="0.2">
      <c r="B75" s="574" t="s">
        <v>2124</v>
      </c>
      <c r="C75" s="627" t="s">
        <v>431</v>
      </c>
      <c r="D75" s="627">
        <v>237.7</v>
      </c>
      <c r="E75" s="627">
        <v>983.2</v>
      </c>
      <c r="F75" s="627">
        <v>19824.7</v>
      </c>
      <c r="G75" s="627">
        <v>1485.6</v>
      </c>
      <c r="H75" s="627">
        <v>22531.200000000001</v>
      </c>
      <c r="I75" s="627">
        <v>41.9</v>
      </c>
      <c r="J75" s="627">
        <v>350.9</v>
      </c>
      <c r="K75" s="627">
        <v>17851.599999999999</v>
      </c>
      <c r="L75" s="627">
        <v>149.6</v>
      </c>
      <c r="M75" s="627">
        <v>18394</v>
      </c>
      <c r="N75" s="628">
        <v>40925.199999999997</v>
      </c>
      <c r="O75" s="627">
        <v>6823</v>
      </c>
      <c r="P75" s="627" t="s">
        <v>431</v>
      </c>
      <c r="Q75" s="627" t="s">
        <v>431</v>
      </c>
      <c r="R75" s="627" t="s">
        <v>431</v>
      </c>
      <c r="S75" s="627" t="s">
        <v>431</v>
      </c>
      <c r="T75" s="627">
        <v>1126.5999999999999</v>
      </c>
      <c r="U75" s="627">
        <v>919.7</v>
      </c>
      <c r="V75" s="627">
        <v>2046.3</v>
      </c>
    </row>
    <row r="76" spans="2:22" s="532" customFormat="1" x14ac:dyDescent="0.2">
      <c r="B76" s="574" t="s">
        <v>2066</v>
      </c>
      <c r="C76" s="627" t="s">
        <v>431</v>
      </c>
      <c r="D76" s="627">
        <v>88.4</v>
      </c>
      <c r="E76" s="627">
        <v>1181.7</v>
      </c>
      <c r="F76" s="627">
        <v>22242.799999999999</v>
      </c>
      <c r="G76" s="627">
        <v>1593.9</v>
      </c>
      <c r="H76" s="627">
        <v>25107</v>
      </c>
      <c r="I76" s="627">
        <v>61.1</v>
      </c>
      <c r="J76" s="627">
        <v>337.5</v>
      </c>
      <c r="K76" s="627">
        <v>20214.400000000001</v>
      </c>
      <c r="L76" s="627">
        <v>181.9</v>
      </c>
      <c r="M76" s="627">
        <v>20794.900000000001</v>
      </c>
      <c r="N76" s="628">
        <v>45901.9</v>
      </c>
      <c r="O76" s="627">
        <v>6341.1</v>
      </c>
      <c r="P76" s="627" t="s">
        <v>431</v>
      </c>
      <c r="Q76" s="627" t="s">
        <v>431</v>
      </c>
      <c r="R76" s="627" t="s">
        <v>431</v>
      </c>
      <c r="S76" s="627" t="s">
        <v>431</v>
      </c>
      <c r="T76" s="627">
        <v>1255.4000000000001</v>
      </c>
      <c r="U76" s="627">
        <v>1039.7</v>
      </c>
      <c r="V76" s="627">
        <v>2295.1</v>
      </c>
    </row>
    <row r="77" spans="2:22" s="532" customFormat="1" x14ac:dyDescent="0.2">
      <c r="B77" s="574" t="s">
        <v>2123</v>
      </c>
      <c r="C77" s="627" t="s">
        <v>431</v>
      </c>
      <c r="D77" s="627">
        <v>226.9</v>
      </c>
      <c r="E77" s="627">
        <v>1186.5</v>
      </c>
      <c r="F77" s="627">
        <v>24174</v>
      </c>
      <c r="G77" s="627">
        <v>1531.9</v>
      </c>
      <c r="H77" s="627">
        <v>27119.200000000001</v>
      </c>
      <c r="I77" s="627">
        <v>31.5</v>
      </c>
      <c r="J77" s="627">
        <v>119.5</v>
      </c>
      <c r="K77" s="627">
        <v>22873.3</v>
      </c>
      <c r="L77" s="627">
        <v>180.5</v>
      </c>
      <c r="M77" s="627">
        <v>23204.799999999999</v>
      </c>
      <c r="N77" s="628">
        <v>50324</v>
      </c>
      <c r="O77" s="627">
        <v>5419.2</v>
      </c>
      <c r="P77" s="627" t="s">
        <v>431</v>
      </c>
      <c r="Q77" s="627" t="s">
        <v>431</v>
      </c>
      <c r="R77" s="627" t="s">
        <v>431</v>
      </c>
      <c r="S77" s="627" t="s">
        <v>431</v>
      </c>
      <c r="T77" s="627">
        <v>1356</v>
      </c>
      <c r="U77" s="627">
        <v>1160.2</v>
      </c>
      <c r="V77" s="627">
        <v>2516.1999999999998</v>
      </c>
    </row>
    <row r="78" spans="2:22" s="532" customFormat="1" x14ac:dyDescent="0.2">
      <c r="B78" s="574" t="s">
        <v>2066</v>
      </c>
      <c r="C78" s="627" t="s">
        <v>431</v>
      </c>
      <c r="D78" s="627">
        <v>234.9</v>
      </c>
      <c r="E78" s="627">
        <v>1480.2</v>
      </c>
      <c r="F78" s="627">
        <v>27833.599999999999</v>
      </c>
      <c r="G78" s="627">
        <v>1567.7</v>
      </c>
      <c r="H78" s="627">
        <v>31116.400000000001</v>
      </c>
      <c r="I78" s="627">
        <v>7.6</v>
      </c>
      <c r="J78" s="627">
        <v>170.5</v>
      </c>
      <c r="K78" s="627">
        <v>25447.1</v>
      </c>
      <c r="L78" s="627">
        <v>238.2</v>
      </c>
      <c r="M78" s="627">
        <v>25863.4</v>
      </c>
      <c r="N78" s="628">
        <v>56979.8</v>
      </c>
      <c r="O78" s="627">
        <v>6868.7</v>
      </c>
      <c r="P78" s="627" t="s">
        <v>431</v>
      </c>
      <c r="Q78" s="627" t="s">
        <v>431</v>
      </c>
      <c r="R78" s="627" t="s">
        <v>431</v>
      </c>
      <c r="S78" s="627" t="s">
        <v>431</v>
      </c>
      <c r="T78" s="627">
        <v>1555.8</v>
      </c>
      <c r="U78" s="627">
        <v>1293.2</v>
      </c>
      <c r="V78" s="627">
        <v>2849</v>
      </c>
    </row>
    <row r="79" spans="2:22" s="532" customFormat="1" x14ac:dyDescent="0.2">
      <c r="B79" s="574" t="s">
        <v>2122</v>
      </c>
      <c r="C79" s="627" t="s">
        <v>431</v>
      </c>
      <c r="D79" s="627">
        <v>282.5</v>
      </c>
      <c r="E79" s="627">
        <v>1524.3</v>
      </c>
      <c r="F79" s="627">
        <v>29444.400000000001</v>
      </c>
      <c r="G79" s="627">
        <v>1975</v>
      </c>
      <c r="H79" s="627">
        <v>33226.199999999997</v>
      </c>
      <c r="I79" s="627">
        <v>6.9</v>
      </c>
      <c r="J79" s="627">
        <v>156.4</v>
      </c>
      <c r="K79" s="627">
        <v>27093.599999999999</v>
      </c>
      <c r="L79" s="627">
        <v>195.6</v>
      </c>
      <c r="M79" s="627">
        <v>27452.5</v>
      </c>
      <c r="N79" s="628">
        <v>60678.7</v>
      </c>
      <c r="O79" s="627">
        <v>8683</v>
      </c>
      <c r="P79" s="627" t="s">
        <v>431</v>
      </c>
      <c r="Q79" s="627" t="s">
        <v>431</v>
      </c>
      <c r="R79" s="627" t="s">
        <v>431</v>
      </c>
      <c r="S79" s="627" t="s">
        <v>431</v>
      </c>
      <c r="T79" s="627">
        <v>1661.3</v>
      </c>
      <c r="U79" s="627">
        <v>1372.6</v>
      </c>
      <c r="V79" s="627">
        <v>3033.9</v>
      </c>
    </row>
    <row r="80" spans="2:22" s="532" customFormat="1" x14ac:dyDescent="0.2">
      <c r="B80" s="574" t="s">
        <v>2066</v>
      </c>
      <c r="C80" s="627">
        <v>2103.6</v>
      </c>
      <c r="D80" s="627">
        <v>18.5</v>
      </c>
      <c r="E80" s="627">
        <v>1482.7</v>
      </c>
      <c r="F80" s="627">
        <v>32380.2</v>
      </c>
      <c r="G80" s="627">
        <v>2370.6999999999998</v>
      </c>
      <c r="H80" s="627">
        <v>36252.1</v>
      </c>
      <c r="I80" s="627">
        <v>6.4</v>
      </c>
      <c r="J80" s="627">
        <v>143.30000000000001</v>
      </c>
      <c r="K80" s="627">
        <v>29668.6</v>
      </c>
      <c r="L80" s="627">
        <v>324.5</v>
      </c>
      <c r="M80" s="627">
        <v>30142.799999999999</v>
      </c>
      <c r="N80" s="628">
        <v>66394.899999999994</v>
      </c>
      <c r="O80" s="627">
        <v>9177.9</v>
      </c>
      <c r="P80" s="627">
        <v>1005.8</v>
      </c>
      <c r="Q80" s="627">
        <v>168.5</v>
      </c>
      <c r="R80" s="627">
        <v>38877.4</v>
      </c>
      <c r="S80" s="628">
        <v>117728.2</v>
      </c>
      <c r="T80" s="627">
        <v>1821</v>
      </c>
      <c r="U80" s="627">
        <v>1507.1</v>
      </c>
      <c r="V80" s="627">
        <v>3328.1</v>
      </c>
    </row>
    <row r="81" spans="2:22" s="532" customFormat="1" x14ac:dyDescent="0.2">
      <c r="B81" s="574" t="s">
        <v>2121</v>
      </c>
      <c r="C81" s="627">
        <v>2335.4</v>
      </c>
      <c r="D81" s="627">
        <v>10.9</v>
      </c>
      <c r="E81" s="627">
        <v>1496.5</v>
      </c>
      <c r="F81" s="627">
        <v>34187.300000000003</v>
      </c>
      <c r="G81" s="627">
        <v>2462.1999999999998</v>
      </c>
      <c r="H81" s="627">
        <v>38156.9</v>
      </c>
      <c r="I81" s="627">
        <v>6.3</v>
      </c>
      <c r="J81" s="627">
        <v>213.8</v>
      </c>
      <c r="K81" s="627">
        <v>31618.3</v>
      </c>
      <c r="L81" s="627">
        <v>345.3</v>
      </c>
      <c r="M81" s="627">
        <v>32183.8</v>
      </c>
      <c r="N81" s="628">
        <v>70340.7</v>
      </c>
      <c r="O81" s="627">
        <v>9719.6</v>
      </c>
      <c r="P81" s="627">
        <v>963.6</v>
      </c>
      <c r="Q81" s="627">
        <v>659.5</v>
      </c>
      <c r="R81" s="627">
        <v>48153.8</v>
      </c>
      <c r="S81" s="628">
        <v>132172.70000000001</v>
      </c>
      <c r="T81" s="627">
        <v>1940.8</v>
      </c>
      <c r="U81" s="627">
        <v>1609.2</v>
      </c>
      <c r="V81" s="627">
        <v>3550</v>
      </c>
    </row>
    <row r="82" spans="2:22" s="532" customFormat="1" x14ac:dyDescent="0.2">
      <c r="B82" s="574" t="s">
        <v>2066</v>
      </c>
      <c r="C82" s="627">
        <v>2382.4</v>
      </c>
      <c r="D82" s="627">
        <v>0.1</v>
      </c>
      <c r="E82" s="627">
        <v>1508.4</v>
      </c>
      <c r="F82" s="627">
        <v>36067.4</v>
      </c>
      <c r="G82" s="627">
        <v>2008.4</v>
      </c>
      <c r="H82" s="627">
        <v>39584.300000000003</v>
      </c>
      <c r="I82" s="627">
        <v>5.8</v>
      </c>
      <c r="J82" s="627">
        <v>181.9</v>
      </c>
      <c r="K82" s="627">
        <v>33583.599999999999</v>
      </c>
      <c r="L82" s="627">
        <v>331.6</v>
      </c>
      <c r="M82" s="627">
        <v>34102.9</v>
      </c>
      <c r="N82" s="628">
        <v>73687.199999999997</v>
      </c>
      <c r="O82" s="627">
        <v>13365.6</v>
      </c>
      <c r="P82" s="627">
        <v>1022.7</v>
      </c>
      <c r="Q82" s="627">
        <v>495.5</v>
      </c>
      <c r="R82" s="627">
        <v>43987.3</v>
      </c>
      <c r="S82" s="628">
        <v>134940.70000000001</v>
      </c>
      <c r="T82" s="627">
        <v>2004</v>
      </c>
      <c r="U82" s="627">
        <v>1705.1</v>
      </c>
      <c r="V82" s="627">
        <v>3709.1</v>
      </c>
    </row>
    <row r="83" spans="2:22" s="532" customFormat="1" x14ac:dyDescent="0.2">
      <c r="B83" s="574" t="s">
        <v>2120</v>
      </c>
      <c r="C83" s="627">
        <v>2757.5</v>
      </c>
      <c r="D83" s="627">
        <v>7.5</v>
      </c>
      <c r="E83" s="627">
        <v>1830.2</v>
      </c>
      <c r="F83" s="627">
        <v>39902.5</v>
      </c>
      <c r="G83" s="627">
        <v>2027.3</v>
      </c>
      <c r="H83" s="627">
        <v>43767.6</v>
      </c>
      <c r="I83" s="627">
        <v>645.1</v>
      </c>
      <c r="J83" s="627">
        <v>163.5</v>
      </c>
      <c r="K83" s="627">
        <v>33313.699999999997</v>
      </c>
      <c r="L83" s="627">
        <v>368</v>
      </c>
      <c r="M83" s="627">
        <v>34490.400000000001</v>
      </c>
      <c r="N83" s="628">
        <v>78257.899999999994</v>
      </c>
      <c r="O83" s="627">
        <v>14142.4</v>
      </c>
      <c r="P83" s="627">
        <v>950.4</v>
      </c>
      <c r="Q83" s="627">
        <v>964.5</v>
      </c>
      <c r="R83" s="627">
        <v>52947.1</v>
      </c>
      <c r="S83" s="628">
        <v>150019.9</v>
      </c>
      <c r="T83" s="627">
        <v>2236.6</v>
      </c>
      <c r="U83" s="627">
        <v>1724.5</v>
      </c>
      <c r="V83" s="627">
        <v>3961.1</v>
      </c>
    </row>
    <row r="84" spans="2:22" s="532" customFormat="1" x14ac:dyDescent="0.2">
      <c r="B84" s="574" t="s">
        <v>2066</v>
      </c>
      <c r="C84" s="627">
        <v>4420.7</v>
      </c>
      <c r="D84" s="627">
        <v>0.5</v>
      </c>
      <c r="E84" s="627">
        <v>1714.6</v>
      </c>
      <c r="F84" s="627">
        <v>38927.599999999999</v>
      </c>
      <c r="G84" s="627">
        <v>1698.1</v>
      </c>
      <c r="H84" s="627">
        <v>42340.800000000003</v>
      </c>
      <c r="I84" s="627">
        <v>733.9</v>
      </c>
      <c r="J84" s="627">
        <v>121.9</v>
      </c>
      <c r="K84" s="627">
        <v>38918.1</v>
      </c>
      <c r="L84" s="627">
        <v>399</v>
      </c>
      <c r="M84" s="627">
        <v>40172.9</v>
      </c>
      <c r="N84" s="628">
        <v>82513.7</v>
      </c>
      <c r="O84" s="627">
        <v>15424.2</v>
      </c>
      <c r="P84" s="627">
        <v>1019.1</v>
      </c>
      <c r="Q84" s="627">
        <v>523.5</v>
      </c>
      <c r="R84" s="627">
        <v>56274.1</v>
      </c>
      <c r="S84" s="628">
        <v>160175.4</v>
      </c>
      <c r="T84" s="627">
        <v>2143.1999999999998</v>
      </c>
      <c r="U84" s="627">
        <v>2008.6</v>
      </c>
      <c r="V84" s="627">
        <v>4151.8</v>
      </c>
    </row>
    <row r="85" spans="2:22" s="532" customFormat="1" x14ac:dyDescent="0.2">
      <c r="B85" s="574" t="s">
        <v>2119</v>
      </c>
      <c r="C85" s="627">
        <v>4868.8</v>
      </c>
      <c r="D85" s="627">
        <v>33</v>
      </c>
      <c r="E85" s="627">
        <v>1747.5</v>
      </c>
      <c r="F85" s="627">
        <v>42853.4</v>
      </c>
      <c r="G85" s="627">
        <v>2975.2</v>
      </c>
      <c r="H85" s="627">
        <v>47609.1</v>
      </c>
      <c r="I85" s="627">
        <v>845.6</v>
      </c>
      <c r="J85" s="627">
        <v>279</v>
      </c>
      <c r="K85" s="627">
        <v>38895.199999999997</v>
      </c>
      <c r="L85" s="627">
        <v>584.20000000000005</v>
      </c>
      <c r="M85" s="627">
        <v>40604</v>
      </c>
      <c r="N85" s="628">
        <v>88213.2</v>
      </c>
      <c r="O85" s="627">
        <v>15989.6</v>
      </c>
      <c r="P85" s="627">
        <v>1330.3</v>
      </c>
      <c r="Q85" s="627">
        <v>1069.5</v>
      </c>
      <c r="R85" s="627">
        <v>58234.5</v>
      </c>
      <c r="S85" s="628">
        <v>169705.8</v>
      </c>
      <c r="T85" s="627">
        <v>2433.9</v>
      </c>
      <c r="U85" s="627">
        <v>2030.2</v>
      </c>
      <c r="V85" s="627">
        <v>4464.1000000000004</v>
      </c>
    </row>
    <row r="86" spans="2:22" s="532" customFormat="1" x14ac:dyDescent="0.2">
      <c r="B86" s="574" t="s">
        <v>2066</v>
      </c>
      <c r="C86" s="627">
        <v>4942.8999999999996</v>
      </c>
      <c r="D86" s="627">
        <v>64.7</v>
      </c>
      <c r="E86" s="627">
        <v>1797</v>
      </c>
      <c r="F86" s="627">
        <v>46010.8</v>
      </c>
      <c r="G86" s="627">
        <v>2522.8000000000002</v>
      </c>
      <c r="H86" s="627">
        <v>50395.3</v>
      </c>
      <c r="I86" s="627">
        <v>999</v>
      </c>
      <c r="J86" s="627">
        <v>291</v>
      </c>
      <c r="K86" s="627">
        <v>47352.3</v>
      </c>
      <c r="L86" s="627">
        <v>474.1</v>
      </c>
      <c r="M86" s="627">
        <v>49116.4</v>
      </c>
      <c r="N86" s="628">
        <v>99511.7</v>
      </c>
      <c r="O86" s="627">
        <v>14775.5</v>
      </c>
      <c r="P86" s="627">
        <v>1331.4</v>
      </c>
      <c r="Q86" s="627">
        <v>1743.5</v>
      </c>
      <c r="R86" s="627">
        <v>69094.8</v>
      </c>
      <c r="S86" s="628">
        <v>191399.7</v>
      </c>
      <c r="T86" s="627">
        <v>2606.9</v>
      </c>
      <c r="U86" s="627">
        <v>2455.8000000000002</v>
      </c>
      <c r="V86" s="627">
        <v>5062.7</v>
      </c>
    </row>
    <row r="87" spans="2:22" s="532" customFormat="1" x14ac:dyDescent="0.2">
      <c r="B87" s="574" t="s">
        <v>2118</v>
      </c>
      <c r="C87" s="627">
        <v>5518.9</v>
      </c>
      <c r="D87" s="627">
        <v>25.5</v>
      </c>
      <c r="E87" s="627">
        <v>1707.3</v>
      </c>
      <c r="F87" s="627">
        <v>50703.8</v>
      </c>
      <c r="G87" s="627">
        <v>2528.3000000000002</v>
      </c>
      <c r="H87" s="627">
        <v>54964.9</v>
      </c>
      <c r="I87" s="627">
        <v>1008.5</v>
      </c>
      <c r="J87" s="627">
        <v>401</v>
      </c>
      <c r="K87" s="627">
        <v>53184</v>
      </c>
      <c r="L87" s="627">
        <v>707</v>
      </c>
      <c r="M87" s="627">
        <v>55300.5</v>
      </c>
      <c r="N87" s="628">
        <v>110265.4</v>
      </c>
      <c r="O87" s="627">
        <v>16429.5</v>
      </c>
      <c r="P87" s="627">
        <v>1433.4</v>
      </c>
      <c r="Q87" s="627">
        <v>1486</v>
      </c>
      <c r="R87" s="627">
        <v>77241.399999999994</v>
      </c>
      <c r="S87" s="628">
        <v>212374.7</v>
      </c>
      <c r="T87" s="627">
        <v>2822.5</v>
      </c>
      <c r="U87" s="627">
        <v>2765</v>
      </c>
      <c r="V87" s="627">
        <v>5587.5</v>
      </c>
    </row>
    <row r="88" spans="2:22" s="532" customFormat="1" x14ac:dyDescent="0.2">
      <c r="B88" s="574" t="s">
        <v>2045</v>
      </c>
      <c r="C88" s="627">
        <v>5736.4</v>
      </c>
      <c r="D88" s="627">
        <v>113.2</v>
      </c>
      <c r="E88" s="627">
        <v>1640</v>
      </c>
      <c r="F88" s="627">
        <v>54033.1</v>
      </c>
      <c r="G88" s="627">
        <v>2443.5</v>
      </c>
      <c r="H88" s="627">
        <v>58229.8</v>
      </c>
      <c r="I88" s="627">
        <v>1089.8</v>
      </c>
      <c r="J88" s="627">
        <v>399.8</v>
      </c>
      <c r="K88" s="627">
        <v>63850.3</v>
      </c>
      <c r="L88" s="627">
        <v>548.1</v>
      </c>
      <c r="M88" s="627">
        <v>65888</v>
      </c>
      <c r="N88" s="628">
        <v>124117.8</v>
      </c>
      <c r="O88" s="627">
        <v>18182.3</v>
      </c>
      <c r="P88" s="627">
        <v>1731.9</v>
      </c>
      <c r="Q88" s="627">
        <v>735</v>
      </c>
      <c r="R88" s="627">
        <v>87141.5</v>
      </c>
      <c r="S88" s="628">
        <v>237645</v>
      </c>
      <c r="T88" s="627">
        <v>2948.2</v>
      </c>
      <c r="U88" s="627">
        <v>3294.4</v>
      </c>
      <c r="V88" s="627">
        <v>6242.6</v>
      </c>
    </row>
    <row r="89" spans="2:22" s="532" customFormat="1" x14ac:dyDescent="0.2">
      <c r="B89" s="574" t="s">
        <v>2117</v>
      </c>
      <c r="C89" s="627">
        <v>6845.4</v>
      </c>
      <c r="D89" s="627">
        <v>466.8</v>
      </c>
      <c r="E89" s="627">
        <v>1654.7</v>
      </c>
      <c r="F89" s="627">
        <v>51183.8</v>
      </c>
      <c r="G89" s="627">
        <v>1774.4</v>
      </c>
      <c r="H89" s="627">
        <v>55079.6</v>
      </c>
      <c r="I89" s="627">
        <v>931.8</v>
      </c>
      <c r="J89" s="627">
        <v>532.6</v>
      </c>
      <c r="K89" s="627">
        <v>64402.7</v>
      </c>
      <c r="L89" s="627">
        <v>558.4</v>
      </c>
      <c r="M89" s="627">
        <v>66425.399999999994</v>
      </c>
      <c r="N89" s="628">
        <v>121505</v>
      </c>
      <c r="O89" s="627">
        <v>16853.5</v>
      </c>
      <c r="P89" s="627">
        <v>2069.1</v>
      </c>
      <c r="Q89" s="627">
        <v>2617</v>
      </c>
      <c r="R89" s="627">
        <v>91694.8</v>
      </c>
      <c r="S89" s="628">
        <v>241584.8</v>
      </c>
      <c r="T89" s="627">
        <v>2884.8</v>
      </c>
      <c r="U89" s="627">
        <v>3321.3</v>
      </c>
      <c r="V89" s="627">
        <v>6206.1</v>
      </c>
    </row>
    <row r="90" spans="2:22" s="532" customFormat="1" x14ac:dyDescent="0.2">
      <c r="B90" s="574" t="s">
        <v>2045</v>
      </c>
      <c r="C90" s="627">
        <v>7238.8</v>
      </c>
      <c r="D90" s="627">
        <v>805.5</v>
      </c>
      <c r="E90" s="627">
        <v>1747.8</v>
      </c>
      <c r="F90" s="627">
        <v>58787.3</v>
      </c>
      <c r="G90" s="627">
        <v>2143</v>
      </c>
      <c r="H90" s="627">
        <v>63483.6</v>
      </c>
      <c r="I90" s="627">
        <v>1306</v>
      </c>
      <c r="J90" s="627">
        <v>487.7</v>
      </c>
      <c r="K90" s="627">
        <v>69302.2</v>
      </c>
      <c r="L90" s="627">
        <v>594.29999999999995</v>
      </c>
      <c r="M90" s="627">
        <v>71690.2</v>
      </c>
      <c r="N90" s="628">
        <v>135173.79999999999</v>
      </c>
      <c r="O90" s="627">
        <v>18207.3</v>
      </c>
      <c r="P90" s="627">
        <v>2299.1999999999998</v>
      </c>
      <c r="Q90" s="627">
        <v>727.5</v>
      </c>
      <c r="R90" s="627">
        <v>95695.8</v>
      </c>
      <c r="S90" s="628">
        <v>259343.2</v>
      </c>
      <c r="T90" s="627">
        <v>3210.6</v>
      </c>
      <c r="U90" s="627">
        <v>3584.5</v>
      </c>
      <c r="V90" s="627">
        <v>6795.1</v>
      </c>
    </row>
    <row r="91" spans="2:22" s="532" customFormat="1" x14ac:dyDescent="0.2">
      <c r="B91" s="544" t="s">
        <v>2299</v>
      </c>
      <c r="C91" s="651">
        <v>8779.9</v>
      </c>
      <c r="D91" s="651">
        <v>318.60000000000002</v>
      </c>
      <c r="E91" s="651">
        <v>2459.1999999999998</v>
      </c>
      <c r="F91" s="651">
        <v>63717</v>
      </c>
      <c r="G91" s="651">
        <v>2450.4</v>
      </c>
      <c r="H91" s="651">
        <v>68945.2</v>
      </c>
      <c r="I91" s="651">
        <v>1559.1</v>
      </c>
      <c r="J91" s="651">
        <v>436.8</v>
      </c>
      <c r="K91" s="651">
        <v>71120.7</v>
      </c>
      <c r="L91" s="651">
        <v>716.4</v>
      </c>
      <c r="M91" s="651">
        <v>73833</v>
      </c>
      <c r="N91" s="628">
        <v>142778.20000000001</v>
      </c>
      <c r="O91" s="627">
        <v>18065.3</v>
      </c>
      <c r="P91" s="627">
        <v>2524.6</v>
      </c>
      <c r="Q91" s="627">
        <v>4540</v>
      </c>
      <c r="R91" s="627">
        <v>106479</v>
      </c>
      <c r="S91" s="628">
        <v>283166.90000000002</v>
      </c>
      <c r="T91" s="627">
        <v>3674.3</v>
      </c>
      <c r="U91" s="627">
        <v>3691.7</v>
      </c>
      <c r="V91" s="627">
        <v>7366</v>
      </c>
    </row>
    <row r="92" spans="2:22" s="532" customFormat="1" x14ac:dyDescent="0.2">
      <c r="B92" s="544" t="s">
        <v>2066</v>
      </c>
      <c r="C92" s="651">
        <v>9780.6</v>
      </c>
      <c r="D92" s="651">
        <v>1165.7</v>
      </c>
      <c r="E92" s="651">
        <v>2522.1</v>
      </c>
      <c r="F92" s="651">
        <v>65767.5</v>
      </c>
      <c r="G92" s="651">
        <v>2564.3000000000002</v>
      </c>
      <c r="H92" s="651">
        <v>72019.600000000006</v>
      </c>
      <c r="I92" s="651">
        <v>746.1</v>
      </c>
      <c r="J92" s="651">
        <v>1028.2</v>
      </c>
      <c r="K92" s="651">
        <v>84125.9</v>
      </c>
      <c r="L92" s="651">
        <v>670.7</v>
      </c>
      <c r="M92" s="651">
        <v>86570.9</v>
      </c>
      <c r="N92" s="628">
        <v>158590.5</v>
      </c>
      <c r="O92" s="627">
        <v>21481.1</v>
      </c>
      <c r="P92" s="627">
        <v>2705.2</v>
      </c>
      <c r="Q92" s="627">
        <v>6141</v>
      </c>
      <c r="R92" s="627">
        <v>122194.5</v>
      </c>
      <c r="S92" s="628">
        <v>320892.79999999999</v>
      </c>
      <c r="T92" s="627">
        <v>4215.1000000000004</v>
      </c>
      <c r="U92" s="627">
        <v>4328.5</v>
      </c>
      <c r="V92" s="627">
        <v>8543.6</v>
      </c>
    </row>
    <row r="93" spans="2:22" s="532" customFormat="1" x14ac:dyDescent="0.2">
      <c r="B93" s="544" t="s">
        <v>2298</v>
      </c>
      <c r="C93" s="651">
        <v>10662.5</v>
      </c>
      <c r="D93" s="651">
        <v>1130.0999999999999</v>
      </c>
      <c r="E93" s="651">
        <v>3982</v>
      </c>
      <c r="F93" s="651">
        <v>72337.899999999994</v>
      </c>
      <c r="G93" s="651">
        <v>2804.1</v>
      </c>
      <c r="H93" s="651">
        <v>80254.100000000006</v>
      </c>
      <c r="I93" s="651">
        <v>1088.5</v>
      </c>
      <c r="J93" s="651">
        <v>734.6</v>
      </c>
      <c r="K93" s="651">
        <v>91764.7</v>
      </c>
      <c r="L93" s="651">
        <v>846.4</v>
      </c>
      <c r="M93" s="651">
        <v>94434.2</v>
      </c>
      <c r="N93" s="628">
        <v>174688.3</v>
      </c>
      <c r="O93" s="627">
        <v>23159.4</v>
      </c>
      <c r="P93" s="627">
        <v>3331.7</v>
      </c>
      <c r="Q93" s="627">
        <v>5138.5</v>
      </c>
      <c r="R93" s="627">
        <v>129038.39999999999</v>
      </c>
      <c r="S93" s="628">
        <v>346018.7</v>
      </c>
      <c r="T93" s="627">
        <v>4269.6000000000004</v>
      </c>
      <c r="U93" s="627">
        <v>4721.7</v>
      </c>
      <c r="V93" s="627">
        <v>8991.2999999999993</v>
      </c>
    </row>
    <row r="94" spans="2:22" s="532" customFormat="1" x14ac:dyDescent="0.2">
      <c r="B94" s="544" t="s">
        <v>2066</v>
      </c>
      <c r="C94" s="651">
        <v>10835</v>
      </c>
      <c r="D94" s="651">
        <v>453.1</v>
      </c>
      <c r="E94" s="651">
        <v>4028.1</v>
      </c>
      <c r="F94" s="651">
        <v>77326.8</v>
      </c>
      <c r="G94" s="651">
        <v>3439.1</v>
      </c>
      <c r="H94" s="651">
        <v>85247.1</v>
      </c>
      <c r="I94" s="651">
        <v>1178.4000000000001</v>
      </c>
      <c r="J94" s="651">
        <v>837.4</v>
      </c>
      <c r="K94" s="651">
        <v>98496.1</v>
      </c>
      <c r="L94" s="651">
        <v>782.9</v>
      </c>
      <c r="M94" s="651">
        <v>101294.8</v>
      </c>
      <c r="N94" s="628">
        <v>186541.9</v>
      </c>
      <c r="O94" s="627">
        <v>26508.1</v>
      </c>
      <c r="P94" s="627">
        <v>3722.7</v>
      </c>
      <c r="Q94" s="627">
        <v>3140</v>
      </c>
      <c r="R94" s="627">
        <v>149618.4</v>
      </c>
      <c r="S94" s="628">
        <v>380366</v>
      </c>
      <c r="T94" s="627">
        <v>4419.3999999999996</v>
      </c>
      <c r="U94" s="627">
        <v>5604.7</v>
      </c>
      <c r="V94" s="627">
        <v>10024.1</v>
      </c>
    </row>
    <row r="95" spans="2:22" s="532" customFormat="1" x14ac:dyDescent="0.2">
      <c r="B95" s="544" t="s">
        <v>2297</v>
      </c>
      <c r="C95" s="651">
        <v>16264.6</v>
      </c>
      <c r="D95" s="651">
        <v>817.5</v>
      </c>
      <c r="E95" s="651">
        <v>3641.5</v>
      </c>
      <c r="F95" s="651">
        <v>84332</v>
      </c>
      <c r="G95" s="651">
        <v>3943.8</v>
      </c>
      <c r="H95" s="651">
        <v>92734.7</v>
      </c>
      <c r="I95" s="651">
        <v>1465.3</v>
      </c>
      <c r="J95" s="651">
        <v>1372.8</v>
      </c>
      <c r="K95" s="651">
        <v>103496.2</v>
      </c>
      <c r="L95" s="651">
        <v>1078.4000000000001</v>
      </c>
      <c r="M95" s="651">
        <v>107412.7</v>
      </c>
      <c r="N95" s="628">
        <v>200147.4</v>
      </c>
      <c r="O95" s="627">
        <v>27811.200000000001</v>
      </c>
      <c r="P95" s="627">
        <v>4626.2</v>
      </c>
      <c r="Q95" s="627">
        <v>1713.5</v>
      </c>
      <c r="R95" s="627">
        <v>163442.6</v>
      </c>
      <c r="S95" s="628">
        <v>414005.6</v>
      </c>
      <c r="T95" s="627">
        <v>4722.3999999999996</v>
      </c>
      <c r="U95" s="627">
        <v>5370.6</v>
      </c>
      <c r="V95" s="627">
        <v>10093</v>
      </c>
    </row>
    <row r="96" spans="2:22" s="532" customFormat="1" x14ac:dyDescent="0.2">
      <c r="B96" s="544" t="s">
        <v>2066</v>
      </c>
      <c r="C96" s="651">
        <v>16760.900000000001</v>
      </c>
      <c r="D96" s="651">
        <v>862.6</v>
      </c>
      <c r="E96" s="651">
        <v>4766.7</v>
      </c>
      <c r="F96" s="651">
        <v>89464.9</v>
      </c>
      <c r="G96" s="651">
        <v>4710.3999999999996</v>
      </c>
      <c r="H96" s="651">
        <v>99804.7</v>
      </c>
      <c r="I96" s="651">
        <v>1619.2</v>
      </c>
      <c r="J96" s="651">
        <v>1165.8</v>
      </c>
      <c r="K96" s="651">
        <v>109543.8</v>
      </c>
      <c r="L96" s="651">
        <v>1021.3</v>
      </c>
      <c r="M96" s="651">
        <v>113349.3</v>
      </c>
      <c r="N96" s="628">
        <v>213154.8</v>
      </c>
      <c r="O96" s="627">
        <v>31358.799999999999</v>
      </c>
      <c r="P96" s="627">
        <v>5207.3999999999996</v>
      </c>
      <c r="Q96" s="627">
        <v>1709.5</v>
      </c>
      <c r="R96" s="627">
        <v>178970</v>
      </c>
      <c r="S96" s="628">
        <v>447160.6</v>
      </c>
      <c r="T96" s="627">
        <v>5075.1000000000004</v>
      </c>
      <c r="U96" s="627">
        <v>5667.5</v>
      </c>
      <c r="V96" s="627">
        <v>10743.2</v>
      </c>
    </row>
    <row r="97" spans="2:22" s="532" customFormat="1" x14ac:dyDescent="0.2">
      <c r="B97" s="544" t="s">
        <v>2296</v>
      </c>
      <c r="C97" s="651">
        <v>18272.400000000001</v>
      </c>
      <c r="D97" s="651">
        <v>823</v>
      </c>
      <c r="E97" s="651">
        <v>4817.7</v>
      </c>
      <c r="F97" s="651">
        <v>95505</v>
      </c>
      <c r="G97" s="651">
        <v>4409.1000000000004</v>
      </c>
      <c r="H97" s="651">
        <v>105555</v>
      </c>
      <c r="I97" s="651">
        <v>2230.5</v>
      </c>
      <c r="J97" s="651">
        <v>1837.9</v>
      </c>
      <c r="K97" s="651">
        <v>110201</v>
      </c>
      <c r="L97" s="651">
        <v>974.2</v>
      </c>
      <c r="M97" s="651">
        <v>115244</v>
      </c>
      <c r="N97" s="628">
        <v>220799</v>
      </c>
      <c r="O97" s="627">
        <v>33340.1</v>
      </c>
      <c r="P97" s="627">
        <v>6673.2</v>
      </c>
      <c r="Q97" s="627">
        <v>4295</v>
      </c>
      <c r="R97" s="627">
        <v>198077</v>
      </c>
      <c r="S97" s="628">
        <v>481456.7</v>
      </c>
      <c r="T97" s="627">
        <v>5493</v>
      </c>
      <c r="U97" s="627">
        <v>5762</v>
      </c>
      <c r="V97" s="627">
        <v>11255</v>
      </c>
    </row>
    <row r="98" spans="2:22" s="532" customFormat="1" x14ac:dyDescent="0.2">
      <c r="B98" s="544" t="s">
        <v>2066</v>
      </c>
      <c r="C98" s="651">
        <v>18727.5</v>
      </c>
      <c r="D98" s="651">
        <v>1410.2</v>
      </c>
      <c r="E98" s="651">
        <v>3482.4</v>
      </c>
      <c r="F98" s="651">
        <v>96390.7</v>
      </c>
      <c r="G98" s="651">
        <v>4510.6000000000004</v>
      </c>
      <c r="H98" s="651">
        <v>105794</v>
      </c>
      <c r="I98" s="651">
        <v>1700.2</v>
      </c>
      <c r="J98" s="651">
        <v>1399.6</v>
      </c>
      <c r="K98" s="651">
        <v>113931.9</v>
      </c>
      <c r="L98" s="651">
        <v>1276.4000000000001</v>
      </c>
      <c r="M98" s="651">
        <v>118308.1</v>
      </c>
      <c r="N98" s="628">
        <v>224102.1</v>
      </c>
      <c r="O98" s="627">
        <v>35667</v>
      </c>
      <c r="P98" s="627">
        <v>7459.8</v>
      </c>
      <c r="Q98" s="627">
        <v>2143</v>
      </c>
      <c r="R98" s="627">
        <v>212178.3</v>
      </c>
      <c r="S98" s="628">
        <v>500277.7</v>
      </c>
      <c r="T98" s="627">
        <v>5396.8</v>
      </c>
      <c r="U98" s="627">
        <v>5915.4</v>
      </c>
      <c r="V98" s="627">
        <v>11312.4</v>
      </c>
    </row>
    <row r="99" spans="2:22" s="532" customFormat="1" x14ac:dyDescent="0.2">
      <c r="B99" s="544" t="s">
        <v>2295</v>
      </c>
      <c r="C99" s="651">
        <v>20279.7</v>
      </c>
      <c r="D99" s="651">
        <v>1381.5</v>
      </c>
      <c r="E99" s="651">
        <v>3612</v>
      </c>
      <c r="F99" s="651">
        <v>105861</v>
      </c>
      <c r="G99" s="651">
        <v>4443.1000000000004</v>
      </c>
      <c r="H99" s="651">
        <v>115298</v>
      </c>
      <c r="I99" s="651">
        <v>494.1</v>
      </c>
      <c r="J99" s="651">
        <v>3219.3</v>
      </c>
      <c r="K99" s="651">
        <v>118626</v>
      </c>
      <c r="L99" s="651">
        <v>1085.9000000000001</v>
      </c>
      <c r="M99" s="651">
        <v>123425</v>
      </c>
      <c r="N99" s="628">
        <v>238723</v>
      </c>
      <c r="O99" s="627">
        <v>36547.699999999997</v>
      </c>
      <c r="P99" s="627">
        <v>8441.1</v>
      </c>
      <c r="Q99" s="627">
        <v>5415</v>
      </c>
      <c r="R99" s="627">
        <v>224795</v>
      </c>
      <c r="S99" s="628">
        <v>534201.4</v>
      </c>
      <c r="T99" s="627">
        <v>6036</v>
      </c>
      <c r="U99" s="627">
        <v>6171</v>
      </c>
      <c r="V99" s="627">
        <v>12207</v>
      </c>
    </row>
    <row r="100" spans="2:22" s="532" customFormat="1" x14ac:dyDescent="0.2">
      <c r="B100" s="544" t="s">
        <v>2066</v>
      </c>
      <c r="C100" s="651">
        <v>20864.7</v>
      </c>
      <c r="D100" s="651">
        <v>1818</v>
      </c>
      <c r="E100" s="651">
        <v>5734.4</v>
      </c>
      <c r="F100" s="651">
        <v>111140</v>
      </c>
      <c r="G100" s="651">
        <v>5234.8</v>
      </c>
      <c r="H100" s="651">
        <v>123927.2</v>
      </c>
      <c r="I100" s="651">
        <v>1757.6</v>
      </c>
      <c r="J100" s="651">
        <v>1448</v>
      </c>
      <c r="K100" s="651">
        <v>119043.7</v>
      </c>
      <c r="L100" s="651">
        <v>1380.2</v>
      </c>
      <c r="M100" s="651">
        <v>123629.4</v>
      </c>
      <c r="N100" s="628">
        <v>247556.7</v>
      </c>
      <c r="O100" s="627">
        <v>40667.199999999997</v>
      </c>
      <c r="P100" s="627">
        <v>9423.2000000000007</v>
      </c>
      <c r="Q100" s="627">
        <v>4491</v>
      </c>
      <c r="R100" s="627">
        <v>253501.5</v>
      </c>
      <c r="S100" s="628">
        <v>576503.80000000005</v>
      </c>
      <c r="T100" s="627">
        <v>6645.4</v>
      </c>
      <c r="U100" s="627">
        <v>6181.5</v>
      </c>
      <c r="V100" s="627">
        <v>12826.9</v>
      </c>
    </row>
    <row r="101" spans="2:22" s="532" customFormat="1" x14ac:dyDescent="0.2">
      <c r="B101" s="544" t="s">
        <v>2294</v>
      </c>
      <c r="C101" s="651">
        <v>22528</v>
      </c>
      <c r="D101" s="651">
        <v>2350</v>
      </c>
      <c r="E101" s="651">
        <v>5204</v>
      </c>
      <c r="F101" s="651">
        <v>122971</v>
      </c>
      <c r="G101" s="651">
        <v>4902</v>
      </c>
      <c r="H101" s="651">
        <v>135427</v>
      </c>
      <c r="I101" s="651">
        <v>2545</v>
      </c>
      <c r="J101" s="651">
        <v>342</v>
      </c>
      <c r="K101" s="651">
        <v>143751</v>
      </c>
      <c r="L101" s="651">
        <v>1288</v>
      </c>
      <c r="M101" s="651">
        <v>147926</v>
      </c>
      <c r="N101" s="628">
        <v>283353</v>
      </c>
      <c r="O101" s="627">
        <v>40285</v>
      </c>
      <c r="P101" s="627">
        <v>9496</v>
      </c>
      <c r="Q101" s="627">
        <v>10085</v>
      </c>
      <c r="R101" s="627">
        <v>268200</v>
      </c>
      <c r="S101" s="628">
        <v>633947</v>
      </c>
      <c r="T101" s="627">
        <v>7276</v>
      </c>
      <c r="U101" s="627">
        <v>7396</v>
      </c>
      <c r="V101" s="627">
        <v>14672</v>
      </c>
    </row>
    <row r="102" spans="2:22" s="532" customFormat="1" x14ac:dyDescent="0.2">
      <c r="B102" s="544" t="s">
        <v>2066</v>
      </c>
      <c r="C102" s="651">
        <v>22820</v>
      </c>
      <c r="D102" s="651">
        <v>2606</v>
      </c>
      <c r="E102" s="651">
        <v>5191</v>
      </c>
      <c r="F102" s="651">
        <v>132053</v>
      </c>
      <c r="G102" s="651">
        <v>7660</v>
      </c>
      <c r="H102" s="651">
        <v>147510</v>
      </c>
      <c r="I102" s="651">
        <v>2316</v>
      </c>
      <c r="J102" s="651">
        <v>251</v>
      </c>
      <c r="K102" s="651">
        <v>124083</v>
      </c>
      <c r="L102" s="651">
        <v>1458.8</v>
      </c>
      <c r="M102" s="651">
        <v>128109</v>
      </c>
      <c r="N102" s="628">
        <v>275618.8</v>
      </c>
      <c r="O102" s="627">
        <v>44746</v>
      </c>
      <c r="P102" s="627">
        <v>10731</v>
      </c>
      <c r="Q102" s="627">
        <v>7792</v>
      </c>
      <c r="R102" s="627">
        <v>335969</v>
      </c>
      <c r="S102" s="628">
        <v>697677</v>
      </c>
      <c r="T102" s="627">
        <v>8154.7</v>
      </c>
      <c r="U102" s="627">
        <v>6405.5</v>
      </c>
      <c r="V102" s="627">
        <v>14560.2</v>
      </c>
    </row>
    <row r="103" spans="2:22" s="532" customFormat="1" x14ac:dyDescent="0.2">
      <c r="B103" s="544" t="s">
        <v>2293</v>
      </c>
      <c r="C103" s="651">
        <v>24096</v>
      </c>
      <c r="D103" s="651">
        <v>2827</v>
      </c>
      <c r="E103" s="651">
        <v>7222</v>
      </c>
      <c r="F103" s="651">
        <v>147926</v>
      </c>
      <c r="G103" s="651">
        <v>7323</v>
      </c>
      <c r="H103" s="651">
        <v>165298</v>
      </c>
      <c r="I103" s="651">
        <v>2969</v>
      </c>
      <c r="J103" s="651">
        <v>124</v>
      </c>
      <c r="K103" s="651">
        <v>178281</v>
      </c>
      <c r="L103" s="651">
        <v>2551</v>
      </c>
      <c r="M103" s="651">
        <v>183925</v>
      </c>
      <c r="N103" s="628">
        <v>349223</v>
      </c>
      <c r="O103" s="627">
        <v>48785</v>
      </c>
      <c r="P103" s="627">
        <v>11140</v>
      </c>
      <c r="Q103" s="627">
        <v>5367</v>
      </c>
      <c r="R103" s="627">
        <v>339676</v>
      </c>
      <c r="S103" s="628">
        <v>778287</v>
      </c>
      <c r="T103" s="627">
        <v>8533</v>
      </c>
      <c r="U103" s="627">
        <v>9197</v>
      </c>
      <c r="V103" s="627">
        <v>17730</v>
      </c>
    </row>
    <row r="104" spans="2:22" s="532" customFormat="1" x14ac:dyDescent="0.2">
      <c r="B104" s="544" t="s">
        <v>2066</v>
      </c>
      <c r="C104" s="651">
        <v>25547</v>
      </c>
      <c r="D104" s="651">
        <v>1094</v>
      </c>
      <c r="E104" s="651">
        <v>6283</v>
      </c>
      <c r="F104" s="651">
        <v>167086</v>
      </c>
      <c r="G104" s="651">
        <v>9080</v>
      </c>
      <c r="H104" s="651">
        <v>183543</v>
      </c>
      <c r="I104" s="651">
        <v>2543</v>
      </c>
      <c r="J104" s="651">
        <v>128</v>
      </c>
      <c r="K104" s="651">
        <v>190736</v>
      </c>
      <c r="L104" s="651">
        <v>3262</v>
      </c>
      <c r="M104" s="651">
        <v>196669</v>
      </c>
      <c r="N104" s="628">
        <v>380212</v>
      </c>
      <c r="O104" s="627">
        <v>52446</v>
      </c>
      <c r="P104" s="627">
        <v>11683</v>
      </c>
      <c r="Q104" s="627">
        <v>2894</v>
      </c>
      <c r="R104" s="627">
        <v>389181</v>
      </c>
      <c r="S104" s="628">
        <v>861963</v>
      </c>
      <c r="T104" s="627">
        <v>9322</v>
      </c>
      <c r="U104" s="627">
        <v>9833</v>
      </c>
      <c r="V104" s="627">
        <v>19155</v>
      </c>
    </row>
    <row r="105" spans="2:22" s="532" customFormat="1" x14ac:dyDescent="0.2">
      <c r="B105" s="544" t="s">
        <v>2292</v>
      </c>
      <c r="C105" s="651">
        <v>31227</v>
      </c>
      <c r="D105" s="651">
        <v>5740</v>
      </c>
      <c r="E105" s="651">
        <v>7700</v>
      </c>
      <c r="F105" s="651">
        <v>186353</v>
      </c>
      <c r="G105" s="651">
        <v>7665</v>
      </c>
      <c r="H105" s="651">
        <v>207458</v>
      </c>
      <c r="I105" s="651">
        <v>4695</v>
      </c>
      <c r="J105" s="651">
        <v>364</v>
      </c>
      <c r="K105" s="651">
        <v>219980</v>
      </c>
      <c r="L105" s="651">
        <v>4348</v>
      </c>
      <c r="M105" s="651">
        <v>229387</v>
      </c>
      <c r="N105" s="628">
        <v>436845</v>
      </c>
      <c r="O105" s="627">
        <v>57267</v>
      </c>
      <c r="P105" s="627">
        <v>13471</v>
      </c>
      <c r="Q105" s="627">
        <v>6405</v>
      </c>
      <c r="R105" s="627">
        <v>418012</v>
      </c>
      <c r="S105" s="628">
        <v>963227</v>
      </c>
      <c r="T105" s="627">
        <v>10693</v>
      </c>
      <c r="U105" s="627">
        <v>11469</v>
      </c>
      <c r="V105" s="627">
        <v>22163</v>
      </c>
    </row>
    <row r="106" spans="2:22" s="532" customFormat="1" x14ac:dyDescent="0.2">
      <c r="B106" s="544" t="s">
        <v>2045</v>
      </c>
      <c r="C106" s="651">
        <v>31753</v>
      </c>
      <c r="D106" s="651">
        <v>2824</v>
      </c>
      <c r="E106" s="651">
        <v>7403</v>
      </c>
      <c r="F106" s="651">
        <v>207608</v>
      </c>
      <c r="G106" s="651">
        <v>10487</v>
      </c>
      <c r="H106" s="651">
        <v>228322</v>
      </c>
      <c r="I106" s="651">
        <v>2728</v>
      </c>
      <c r="J106" s="651">
        <v>532</v>
      </c>
      <c r="K106" s="651">
        <v>256059</v>
      </c>
      <c r="L106" s="651">
        <v>5094</v>
      </c>
      <c r="M106" s="651">
        <v>264413</v>
      </c>
      <c r="N106" s="628">
        <v>492735</v>
      </c>
      <c r="O106" s="627">
        <v>61263</v>
      </c>
      <c r="P106" s="627">
        <v>13682</v>
      </c>
      <c r="Q106" s="627">
        <v>4336</v>
      </c>
      <c r="R106" s="627">
        <v>470727</v>
      </c>
      <c r="S106" s="628">
        <v>1074496</v>
      </c>
      <c r="T106" s="627">
        <v>11633</v>
      </c>
      <c r="U106" s="627">
        <v>13221</v>
      </c>
      <c r="V106" s="627">
        <v>24854</v>
      </c>
    </row>
    <row r="107" spans="2:22" s="532" customFormat="1" x14ac:dyDescent="0.2">
      <c r="B107" s="544" t="s">
        <v>2291</v>
      </c>
      <c r="C107" s="651">
        <v>36011</v>
      </c>
      <c r="D107" s="651">
        <v>1436</v>
      </c>
      <c r="E107" s="651">
        <v>11386</v>
      </c>
      <c r="F107" s="651">
        <v>217711</v>
      </c>
      <c r="G107" s="651">
        <v>9112</v>
      </c>
      <c r="H107" s="651">
        <v>239645</v>
      </c>
      <c r="I107" s="651">
        <v>3976</v>
      </c>
      <c r="J107" s="651">
        <v>961</v>
      </c>
      <c r="K107" s="651">
        <v>270343</v>
      </c>
      <c r="L107" s="651">
        <v>3920</v>
      </c>
      <c r="M107" s="651">
        <v>279200</v>
      </c>
      <c r="N107" s="628">
        <v>518845</v>
      </c>
      <c r="O107" s="627">
        <v>64577</v>
      </c>
      <c r="P107" s="627">
        <v>14614</v>
      </c>
      <c r="Q107" s="627">
        <v>6584</v>
      </c>
      <c r="R107" s="627">
        <v>505570</v>
      </c>
      <c r="S107" s="628">
        <v>1146201</v>
      </c>
      <c r="T107" s="627">
        <v>12311</v>
      </c>
      <c r="U107" s="627">
        <v>13960</v>
      </c>
      <c r="V107" s="627">
        <v>26271</v>
      </c>
    </row>
    <row r="108" spans="2:22" s="532" customFormat="1" x14ac:dyDescent="0.2">
      <c r="B108" s="544" t="s">
        <v>2045</v>
      </c>
      <c r="C108" s="651">
        <v>37845</v>
      </c>
      <c r="D108" s="651">
        <v>1835</v>
      </c>
      <c r="E108" s="651">
        <v>10712</v>
      </c>
      <c r="F108" s="651">
        <v>234546</v>
      </c>
      <c r="G108" s="651">
        <v>13033</v>
      </c>
      <c r="H108" s="651">
        <v>260126</v>
      </c>
      <c r="I108" s="651">
        <v>3367</v>
      </c>
      <c r="J108" s="651">
        <v>2562</v>
      </c>
      <c r="K108" s="651">
        <v>293599</v>
      </c>
      <c r="L108" s="651">
        <v>4345</v>
      </c>
      <c r="M108" s="651">
        <v>303873</v>
      </c>
      <c r="N108" s="628">
        <v>563999</v>
      </c>
      <c r="O108" s="627">
        <v>66564</v>
      </c>
      <c r="P108" s="627">
        <v>14526</v>
      </c>
      <c r="Q108" s="627">
        <v>5522</v>
      </c>
      <c r="R108" s="627">
        <v>565794</v>
      </c>
      <c r="S108" s="628">
        <v>1254250</v>
      </c>
      <c r="T108" s="627">
        <v>13282</v>
      </c>
      <c r="U108" s="627">
        <v>15194</v>
      </c>
      <c r="V108" s="627">
        <v>28476</v>
      </c>
    </row>
    <row r="109" spans="2:22" s="532" customFormat="1" x14ac:dyDescent="0.2">
      <c r="B109" s="544" t="s">
        <v>2290</v>
      </c>
      <c r="C109" s="651">
        <v>43770</v>
      </c>
      <c r="D109" s="651">
        <v>2878</v>
      </c>
      <c r="E109" s="651">
        <v>11654</v>
      </c>
      <c r="F109" s="651">
        <v>256188</v>
      </c>
      <c r="G109" s="651">
        <v>12578</v>
      </c>
      <c r="H109" s="651">
        <v>283298</v>
      </c>
      <c r="I109" s="651">
        <v>3333</v>
      </c>
      <c r="J109" s="651">
        <v>3848</v>
      </c>
      <c r="K109" s="651">
        <v>342368</v>
      </c>
      <c r="L109" s="651">
        <v>4812</v>
      </c>
      <c r="M109" s="651">
        <v>354361</v>
      </c>
      <c r="N109" s="628">
        <v>637659</v>
      </c>
      <c r="O109" s="627">
        <v>70583</v>
      </c>
      <c r="P109" s="627">
        <v>14217</v>
      </c>
      <c r="Q109" s="627">
        <v>6721</v>
      </c>
      <c r="R109" s="627">
        <v>640164</v>
      </c>
      <c r="S109" s="628">
        <v>1413114</v>
      </c>
      <c r="T109" s="627">
        <v>14501</v>
      </c>
      <c r="U109" s="627">
        <v>17718</v>
      </c>
      <c r="V109" s="627">
        <v>32219</v>
      </c>
    </row>
    <row r="110" spans="2:22" s="532" customFormat="1" x14ac:dyDescent="0.2">
      <c r="B110" s="544" t="s">
        <v>2045</v>
      </c>
      <c r="C110" s="651">
        <v>45434</v>
      </c>
      <c r="D110" s="651">
        <v>4225</v>
      </c>
      <c r="E110" s="651">
        <v>11227</v>
      </c>
      <c r="F110" s="651">
        <v>280836</v>
      </c>
      <c r="G110" s="651">
        <v>16207</v>
      </c>
      <c r="H110" s="651">
        <v>312495</v>
      </c>
      <c r="I110" s="651">
        <v>3852</v>
      </c>
      <c r="J110" s="651">
        <v>4798</v>
      </c>
      <c r="K110" s="651">
        <v>369846</v>
      </c>
      <c r="L110" s="651">
        <v>4844</v>
      </c>
      <c r="M110" s="651">
        <v>383340</v>
      </c>
      <c r="N110" s="628">
        <v>695835</v>
      </c>
      <c r="O110" s="627">
        <v>77758</v>
      </c>
      <c r="P110" s="627">
        <v>13533</v>
      </c>
      <c r="Q110" s="627">
        <v>6963</v>
      </c>
      <c r="R110" s="627">
        <v>722788</v>
      </c>
      <c r="S110" s="628">
        <v>1562311</v>
      </c>
      <c r="T110" s="627">
        <v>15973</v>
      </c>
      <c r="U110" s="627">
        <v>19167</v>
      </c>
      <c r="V110" s="627">
        <v>35140</v>
      </c>
    </row>
    <row r="111" spans="2:22" s="532" customFormat="1" x14ac:dyDescent="0.2">
      <c r="B111" s="544" t="s">
        <v>2289</v>
      </c>
      <c r="C111" s="651">
        <v>50533</v>
      </c>
      <c r="D111" s="651">
        <v>5104</v>
      </c>
      <c r="E111" s="651">
        <v>11683</v>
      </c>
      <c r="F111" s="651">
        <v>296739</v>
      </c>
      <c r="G111" s="651">
        <v>16500</v>
      </c>
      <c r="H111" s="651">
        <v>330026</v>
      </c>
      <c r="I111" s="651">
        <v>5998</v>
      </c>
      <c r="J111" s="651">
        <v>3061</v>
      </c>
      <c r="K111" s="651">
        <v>405882</v>
      </c>
      <c r="L111" s="651">
        <v>3388</v>
      </c>
      <c r="M111" s="651">
        <v>418329</v>
      </c>
      <c r="N111" s="628">
        <v>748355</v>
      </c>
      <c r="O111" s="627">
        <v>82668</v>
      </c>
      <c r="P111" s="627">
        <v>14280</v>
      </c>
      <c r="Q111" s="627">
        <v>8350</v>
      </c>
      <c r="R111" s="627">
        <v>743430</v>
      </c>
      <c r="S111" s="628">
        <v>1647616</v>
      </c>
      <c r="T111" s="627">
        <v>16919</v>
      </c>
      <c r="U111" s="627">
        <v>20916</v>
      </c>
      <c r="V111" s="627">
        <v>37835</v>
      </c>
    </row>
    <row r="112" spans="2:22" s="532" customFormat="1" x14ac:dyDescent="0.2">
      <c r="B112" s="544" t="s">
        <v>2045</v>
      </c>
      <c r="C112" s="651">
        <v>52789</v>
      </c>
      <c r="D112" s="651">
        <v>202</v>
      </c>
      <c r="E112" s="651">
        <v>11925</v>
      </c>
      <c r="F112" s="651">
        <v>311181</v>
      </c>
      <c r="G112" s="651">
        <v>17331</v>
      </c>
      <c r="H112" s="651">
        <v>340639</v>
      </c>
      <c r="I112" s="651">
        <v>3587</v>
      </c>
      <c r="J112" s="651">
        <v>2775</v>
      </c>
      <c r="K112" s="651">
        <v>443910</v>
      </c>
      <c r="L112" s="651">
        <v>3786</v>
      </c>
      <c r="M112" s="651">
        <v>454058</v>
      </c>
      <c r="N112" s="628">
        <v>794697</v>
      </c>
      <c r="O112" s="627">
        <v>86766</v>
      </c>
      <c r="P112" s="627">
        <v>14376</v>
      </c>
      <c r="Q112" s="627">
        <v>5460</v>
      </c>
      <c r="R112" s="627">
        <v>800881</v>
      </c>
      <c r="S112" s="628">
        <v>1754969</v>
      </c>
      <c r="T112" s="627">
        <v>17305</v>
      </c>
      <c r="U112" s="627">
        <v>22703</v>
      </c>
      <c r="V112" s="627">
        <v>40008</v>
      </c>
    </row>
    <row r="113" spans="2:22" s="532" customFormat="1" x14ac:dyDescent="0.2">
      <c r="B113" s="544" t="s">
        <v>2288</v>
      </c>
      <c r="C113" s="651">
        <v>56255</v>
      </c>
      <c r="D113" s="651">
        <v>115</v>
      </c>
      <c r="E113" s="651">
        <v>13166</v>
      </c>
      <c r="F113" s="651">
        <v>339408</v>
      </c>
      <c r="G113" s="651">
        <v>19224</v>
      </c>
      <c r="H113" s="651">
        <v>371913</v>
      </c>
      <c r="I113" s="651">
        <v>2965</v>
      </c>
      <c r="J113" s="651">
        <v>2544</v>
      </c>
      <c r="K113" s="651">
        <v>495677</v>
      </c>
      <c r="L113" s="651">
        <v>4737</v>
      </c>
      <c r="M113" s="651">
        <v>505923</v>
      </c>
      <c r="N113" s="628">
        <v>877836</v>
      </c>
      <c r="O113" s="627">
        <v>56914</v>
      </c>
      <c r="P113" s="627">
        <v>13424</v>
      </c>
      <c r="Q113" s="627">
        <v>8070</v>
      </c>
      <c r="R113" s="627">
        <v>897892</v>
      </c>
      <c r="S113" s="628">
        <v>1910391</v>
      </c>
      <c r="T113" s="627">
        <v>18999</v>
      </c>
      <c r="U113" s="627">
        <v>25296</v>
      </c>
      <c r="V113" s="627">
        <v>44295</v>
      </c>
    </row>
    <row r="114" spans="2:22" s="532" customFormat="1" x14ac:dyDescent="0.2">
      <c r="B114" s="544" t="s">
        <v>2045</v>
      </c>
      <c r="C114" s="651">
        <v>58656</v>
      </c>
      <c r="D114" s="651">
        <v>476</v>
      </c>
      <c r="E114" s="651">
        <v>13193</v>
      </c>
      <c r="F114" s="651">
        <v>338652</v>
      </c>
      <c r="G114" s="651">
        <v>21389</v>
      </c>
      <c r="H114" s="651">
        <v>373710</v>
      </c>
      <c r="I114" s="651">
        <v>3596</v>
      </c>
      <c r="J114" s="651">
        <v>2012</v>
      </c>
      <c r="K114" s="651">
        <v>531512</v>
      </c>
      <c r="L114" s="651">
        <v>4990</v>
      </c>
      <c r="M114" s="651">
        <v>542110</v>
      </c>
      <c r="N114" s="628">
        <v>915820</v>
      </c>
      <c r="O114" s="627">
        <v>57795</v>
      </c>
      <c r="P114" s="627">
        <v>16445</v>
      </c>
      <c r="Q114" s="627">
        <v>7509</v>
      </c>
      <c r="R114" s="627">
        <v>1067965</v>
      </c>
      <c r="S114" s="628">
        <v>2124190</v>
      </c>
      <c r="T114" s="627">
        <v>19061</v>
      </c>
      <c r="U114" s="627">
        <v>27106</v>
      </c>
      <c r="V114" s="627">
        <v>46166</v>
      </c>
    </row>
    <row r="115" spans="2:22" s="532" customFormat="1" x14ac:dyDescent="0.2">
      <c r="B115" s="544" t="s">
        <v>2287</v>
      </c>
      <c r="C115" s="651">
        <v>60935</v>
      </c>
      <c r="D115" s="651">
        <v>407</v>
      </c>
      <c r="E115" s="651">
        <v>13315</v>
      </c>
      <c r="F115" s="651">
        <v>358457</v>
      </c>
      <c r="G115" s="651">
        <v>21654</v>
      </c>
      <c r="H115" s="651">
        <v>393833</v>
      </c>
      <c r="I115" s="651">
        <v>3618</v>
      </c>
      <c r="J115" s="651">
        <v>1804</v>
      </c>
      <c r="K115" s="651">
        <v>571574</v>
      </c>
      <c r="L115" s="651">
        <v>5369</v>
      </c>
      <c r="M115" s="651">
        <v>582365</v>
      </c>
      <c r="N115" s="628">
        <v>976198</v>
      </c>
      <c r="O115" s="627">
        <v>77999</v>
      </c>
      <c r="P115" s="627">
        <v>14622</v>
      </c>
      <c r="Q115" s="627">
        <v>5370</v>
      </c>
      <c r="R115" s="627">
        <v>993960</v>
      </c>
      <c r="S115" s="628">
        <v>2129084</v>
      </c>
      <c r="T115" s="627">
        <v>19960</v>
      </c>
      <c r="U115" s="627">
        <v>29118</v>
      </c>
      <c r="V115" s="627">
        <v>49078</v>
      </c>
    </row>
    <row r="116" spans="2:22" s="532" customFormat="1" x14ac:dyDescent="0.2">
      <c r="B116" s="544" t="s">
        <v>2045</v>
      </c>
      <c r="C116" s="651">
        <v>58070</v>
      </c>
      <c r="D116" s="651">
        <v>309</v>
      </c>
      <c r="E116" s="651">
        <v>7260</v>
      </c>
      <c r="F116" s="651">
        <v>401414</v>
      </c>
      <c r="G116" s="651">
        <v>23232</v>
      </c>
      <c r="H116" s="651">
        <v>432215</v>
      </c>
      <c r="I116" s="651">
        <v>4391</v>
      </c>
      <c r="J116" s="651">
        <v>2085</v>
      </c>
      <c r="K116" s="651">
        <v>585989</v>
      </c>
      <c r="L116" s="651">
        <v>5726</v>
      </c>
      <c r="M116" s="651">
        <v>598191</v>
      </c>
      <c r="N116" s="628">
        <v>1030406</v>
      </c>
      <c r="O116" s="627">
        <v>105761</v>
      </c>
      <c r="P116" s="627">
        <v>16768</v>
      </c>
      <c r="Q116" s="627">
        <v>6482</v>
      </c>
      <c r="R116" s="627">
        <v>992868</v>
      </c>
      <c r="S116" s="628">
        <v>2210355</v>
      </c>
      <c r="T116" s="627">
        <v>21935</v>
      </c>
      <c r="U116" s="627">
        <v>29910</v>
      </c>
      <c r="V116" s="627">
        <v>51845</v>
      </c>
    </row>
    <row r="117" spans="2:22" s="532" customFormat="1" x14ac:dyDescent="0.2">
      <c r="B117" s="544" t="s">
        <v>2286</v>
      </c>
      <c r="C117" s="651">
        <v>91060</v>
      </c>
      <c r="D117" s="651">
        <v>78</v>
      </c>
      <c r="E117" s="651">
        <v>10913</v>
      </c>
      <c r="F117" s="651">
        <v>411361</v>
      </c>
      <c r="G117" s="651">
        <v>25120</v>
      </c>
      <c r="H117" s="651">
        <v>447472</v>
      </c>
      <c r="I117" s="651">
        <v>7744</v>
      </c>
      <c r="J117" s="651">
        <v>2914</v>
      </c>
      <c r="K117" s="651">
        <v>628076</v>
      </c>
      <c r="L117" s="651">
        <v>7141</v>
      </c>
      <c r="M117" s="651">
        <v>645875</v>
      </c>
      <c r="N117" s="628">
        <v>1093347</v>
      </c>
      <c r="O117" s="627">
        <v>113919</v>
      </c>
      <c r="P117" s="627">
        <v>16518</v>
      </c>
      <c r="Q117" s="627">
        <v>7768</v>
      </c>
      <c r="R117" s="627">
        <v>264981</v>
      </c>
      <c r="S117" s="628">
        <v>1587593</v>
      </c>
      <c r="T117" s="627">
        <v>22762</v>
      </c>
      <c r="U117" s="627">
        <v>32294</v>
      </c>
      <c r="V117" s="627">
        <v>55056</v>
      </c>
    </row>
    <row r="118" spans="2:22" s="532" customFormat="1" x14ac:dyDescent="0.2">
      <c r="B118" s="544" t="s">
        <v>2045</v>
      </c>
      <c r="C118" s="651">
        <v>68701</v>
      </c>
      <c r="D118" s="651">
        <v>72</v>
      </c>
      <c r="E118" s="651">
        <v>11233</v>
      </c>
      <c r="F118" s="651">
        <v>433546</v>
      </c>
      <c r="G118" s="651">
        <v>50544</v>
      </c>
      <c r="H118" s="651">
        <v>495395</v>
      </c>
      <c r="I118" s="651">
        <v>7870</v>
      </c>
      <c r="J118" s="651">
        <v>3719</v>
      </c>
      <c r="K118" s="651">
        <v>615556</v>
      </c>
      <c r="L118" s="651">
        <v>7986</v>
      </c>
      <c r="M118" s="651">
        <v>635131</v>
      </c>
      <c r="N118" s="628">
        <v>1130526</v>
      </c>
      <c r="O118" s="627">
        <v>126448</v>
      </c>
      <c r="P118" s="627">
        <v>19837</v>
      </c>
      <c r="Q118" s="627">
        <v>4571</v>
      </c>
      <c r="R118" s="627">
        <v>313286</v>
      </c>
      <c r="S118" s="628">
        <v>1663369</v>
      </c>
      <c r="T118" s="627">
        <v>24998</v>
      </c>
      <c r="U118" s="627">
        <v>31757</v>
      </c>
      <c r="V118" s="627">
        <v>56755</v>
      </c>
    </row>
    <row r="119" spans="2:22" s="532" customFormat="1" x14ac:dyDescent="0.2">
      <c r="B119" s="544" t="s">
        <v>2102</v>
      </c>
      <c r="C119" s="651">
        <v>75632</v>
      </c>
      <c r="D119" s="651">
        <v>61</v>
      </c>
      <c r="E119" s="651">
        <v>7907</v>
      </c>
      <c r="F119" s="651">
        <v>454072</v>
      </c>
      <c r="G119" s="651">
        <v>38491</v>
      </c>
      <c r="H119" s="651">
        <v>500531</v>
      </c>
      <c r="I119" s="651">
        <v>5845</v>
      </c>
      <c r="J119" s="651">
        <v>2788</v>
      </c>
      <c r="K119" s="651">
        <v>661401</v>
      </c>
      <c r="L119" s="651">
        <v>8329</v>
      </c>
      <c r="M119" s="651">
        <v>678363</v>
      </c>
      <c r="N119" s="628">
        <v>1178894</v>
      </c>
      <c r="O119" s="627">
        <v>142147</v>
      </c>
      <c r="P119" s="627">
        <v>22089</v>
      </c>
      <c r="Q119" s="627">
        <v>17528</v>
      </c>
      <c r="R119" s="627">
        <v>298019</v>
      </c>
      <c r="S119" s="628">
        <v>1734309</v>
      </c>
      <c r="T119" s="627">
        <v>25903</v>
      </c>
      <c r="U119" s="627">
        <v>33918</v>
      </c>
      <c r="V119" s="627">
        <v>59821</v>
      </c>
    </row>
    <row r="120" spans="2:22" s="532" customFormat="1" x14ac:dyDescent="0.2">
      <c r="B120" s="544" t="s">
        <v>2045</v>
      </c>
      <c r="C120" s="651">
        <v>80646</v>
      </c>
      <c r="D120" s="651">
        <v>50</v>
      </c>
      <c r="E120" s="651">
        <v>8115</v>
      </c>
      <c r="F120" s="651">
        <v>459252</v>
      </c>
      <c r="G120" s="651">
        <v>46019</v>
      </c>
      <c r="H120" s="651">
        <v>513436</v>
      </c>
      <c r="I120" s="651">
        <v>7888</v>
      </c>
      <c r="J120" s="651">
        <v>3073</v>
      </c>
      <c r="K120" s="651">
        <v>626865</v>
      </c>
      <c r="L120" s="651">
        <v>7697</v>
      </c>
      <c r="M120" s="651">
        <v>645523</v>
      </c>
      <c r="N120" s="628">
        <v>1158959</v>
      </c>
      <c r="O120" s="627">
        <v>148604</v>
      </c>
      <c r="P120" s="627">
        <v>21540</v>
      </c>
      <c r="Q120" s="627">
        <v>28363</v>
      </c>
      <c r="R120" s="627">
        <v>339886</v>
      </c>
      <c r="S120" s="628">
        <v>1777998</v>
      </c>
      <c r="T120" s="627">
        <v>27090</v>
      </c>
      <c r="U120" s="627">
        <v>32276</v>
      </c>
      <c r="V120" s="627">
        <v>59366</v>
      </c>
    </row>
    <row r="121" spans="2:22" s="532" customFormat="1" x14ac:dyDescent="0.2">
      <c r="B121" s="544" t="s">
        <v>2101</v>
      </c>
      <c r="C121" s="651">
        <v>79648</v>
      </c>
      <c r="D121" s="651">
        <v>43</v>
      </c>
      <c r="E121" s="651">
        <v>8537</v>
      </c>
      <c r="F121" s="651">
        <v>475281</v>
      </c>
      <c r="G121" s="651">
        <v>47420</v>
      </c>
      <c r="H121" s="651">
        <v>531281</v>
      </c>
      <c r="I121" s="651">
        <v>5674</v>
      </c>
      <c r="J121" s="651">
        <v>626</v>
      </c>
      <c r="K121" s="651">
        <v>652279</v>
      </c>
      <c r="L121" s="651">
        <v>10759</v>
      </c>
      <c r="M121" s="651">
        <v>669338</v>
      </c>
      <c r="N121" s="628">
        <v>1200619</v>
      </c>
      <c r="O121" s="627">
        <v>141016</v>
      </c>
      <c r="P121" s="627">
        <v>22907</v>
      </c>
      <c r="Q121" s="627">
        <v>42469</v>
      </c>
      <c r="R121" s="627">
        <v>319914</v>
      </c>
      <c r="S121" s="628">
        <v>1806573</v>
      </c>
      <c r="T121" s="627">
        <v>28688</v>
      </c>
      <c r="U121" s="627">
        <v>33467</v>
      </c>
      <c r="V121" s="627">
        <v>62155</v>
      </c>
    </row>
    <row r="122" spans="2:22" s="532" customFormat="1" x14ac:dyDescent="0.2">
      <c r="B122" s="544" t="s">
        <v>2045</v>
      </c>
      <c r="C122" s="651">
        <v>78399</v>
      </c>
      <c r="D122" s="651">
        <v>40</v>
      </c>
      <c r="E122" s="651">
        <v>10019</v>
      </c>
      <c r="F122" s="651">
        <v>482128</v>
      </c>
      <c r="G122" s="651">
        <v>48485</v>
      </c>
      <c r="H122" s="651">
        <v>540672</v>
      </c>
      <c r="I122" s="651">
        <v>4942</v>
      </c>
      <c r="J122" s="651">
        <v>1434</v>
      </c>
      <c r="K122" s="651">
        <v>674187</v>
      </c>
      <c r="L122" s="651">
        <v>8741</v>
      </c>
      <c r="M122" s="651">
        <v>689304</v>
      </c>
      <c r="N122" s="628">
        <v>1229976</v>
      </c>
      <c r="O122" s="627">
        <v>144758</v>
      </c>
      <c r="P122" s="627">
        <v>35798</v>
      </c>
      <c r="Q122" s="627">
        <v>30885</v>
      </c>
      <c r="R122" s="627">
        <v>384297</v>
      </c>
      <c r="S122" s="628">
        <v>1904113</v>
      </c>
      <c r="T122" s="627">
        <v>28428</v>
      </c>
      <c r="U122" s="627">
        <v>34465</v>
      </c>
      <c r="V122" s="627">
        <v>62893</v>
      </c>
    </row>
    <row r="123" spans="2:22" s="532" customFormat="1" x14ac:dyDescent="0.2">
      <c r="B123" s="544" t="s">
        <v>2100</v>
      </c>
      <c r="C123" s="651">
        <v>88581</v>
      </c>
      <c r="D123" s="651">
        <v>34</v>
      </c>
      <c r="E123" s="651">
        <v>12248</v>
      </c>
      <c r="F123" s="651">
        <v>527672</v>
      </c>
      <c r="G123" s="651">
        <v>42870</v>
      </c>
      <c r="H123" s="651">
        <v>582824</v>
      </c>
      <c r="I123" s="651">
        <v>3668</v>
      </c>
      <c r="J123" s="651">
        <v>1037</v>
      </c>
      <c r="K123" s="651">
        <v>712978</v>
      </c>
      <c r="L123" s="651">
        <v>9494</v>
      </c>
      <c r="M123" s="651">
        <v>727177</v>
      </c>
      <c r="N123" s="628">
        <v>1310001</v>
      </c>
      <c r="O123" s="627">
        <v>139367</v>
      </c>
      <c r="P123" s="627">
        <v>15169</v>
      </c>
      <c r="Q123" s="627">
        <v>30293</v>
      </c>
      <c r="R123" s="627">
        <v>400517</v>
      </c>
      <c r="S123" s="628">
        <v>1983928</v>
      </c>
      <c r="T123" s="627">
        <v>30656</v>
      </c>
      <c r="U123" s="627">
        <v>36359</v>
      </c>
      <c r="V123" s="627">
        <v>67015</v>
      </c>
    </row>
    <row r="124" spans="2:22" s="532" customFormat="1" x14ac:dyDescent="0.2">
      <c r="B124" s="544" t="s">
        <v>2045</v>
      </c>
      <c r="C124" s="651">
        <v>93969</v>
      </c>
      <c r="D124" s="651">
        <v>21</v>
      </c>
      <c r="E124" s="651">
        <v>9781</v>
      </c>
      <c r="F124" s="651">
        <v>549393</v>
      </c>
      <c r="G124" s="651">
        <v>44731</v>
      </c>
      <c r="H124" s="651">
        <v>603926</v>
      </c>
      <c r="I124" s="651">
        <v>2979</v>
      </c>
      <c r="J124" s="651">
        <v>1591</v>
      </c>
      <c r="K124" s="651">
        <v>748101</v>
      </c>
      <c r="L124" s="651">
        <v>9740</v>
      </c>
      <c r="M124" s="651">
        <v>762411</v>
      </c>
      <c r="N124" s="628">
        <v>1366337</v>
      </c>
      <c r="O124" s="627">
        <v>119490</v>
      </c>
      <c r="P124" s="627">
        <v>16387</v>
      </c>
      <c r="Q124" s="627">
        <v>40202</v>
      </c>
      <c r="R124" s="627">
        <v>499795</v>
      </c>
      <c r="S124" s="628">
        <v>2136180</v>
      </c>
      <c r="T124" s="627">
        <v>32206</v>
      </c>
      <c r="U124" s="627">
        <v>38121</v>
      </c>
      <c r="V124" s="627">
        <v>70327</v>
      </c>
    </row>
    <row r="125" spans="2:22" s="532" customFormat="1" x14ac:dyDescent="0.2">
      <c r="B125" s="544" t="s">
        <v>2099</v>
      </c>
      <c r="C125" s="651">
        <v>85886</v>
      </c>
      <c r="D125" s="651">
        <v>10</v>
      </c>
      <c r="E125" s="651">
        <v>13251</v>
      </c>
      <c r="F125" s="651">
        <v>609657</v>
      </c>
      <c r="G125" s="651">
        <v>47333</v>
      </c>
      <c r="H125" s="651">
        <v>670251</v>
      </c>
      <c r="I125" s="651">
        <v>659</v>
      </c>
      <c r="J125" s="651">
        <v>1445</v>
      </c>
      <c r="K125" s="651">
        <v>803749</v>
      </c>
      <c r="L125" s="651">
        <v>12808</v>
      </c>
      <c r="M125" s="651">
        <v>818661</v>
      </c>
      <c r="N125" s="628">
        <v>1488912</v>
      </c>
      <c r="O125" s="627">
        <v>136556</v>
      </c>
      <c r="P125" s="627">
        <v>12642</v>
      </c>
      <c r="Q125" s="627">
        <v>31877</v>
      </c>
      <c r="R125" s="627">
        <v>545159</v>
      </c>
      <c r="S125" s="628">
        <v>2301032</v>
      </c>
      <c r="T125" s="627">
        <v>35106</v>
      </c>
      <c r="U125" s="627">
        <v>40933</v>
      </c>
      <c r="V125" s="627">
        <v>76039</v>
      </c>
    </row>
    <row r="126" spans="2:22" s="532" customFormat="1" x14ac:dyDescent="0.2">
      <c r="B126" s="544" t="s">
        <v>2045</v>
      </c>
      <c r="C126" s="651">
        <v>91210</v>
      </c>
      <c r="D126" s="651">
        <v>2</v>
      </c>
      <c r="E126" s="651">
        <v>10293</v>
      </c>
      <c r="F126" s="651">
        <v>662263</v>
      </c>
      <c r="G126" s="651">
        <v>68095</v>
      </c>
      <c r="H126" s="651">
        <v>740653</v>
      </c>
      <c r="I126" s="651">
        <v>915</v>
      </c>
      <c r="J126" s="651">
        <v>4713</v>
      </c>
      <c r="K126" s="651">
        <v>853250</v>
      </c>
      <c r="L126" s="651">
        <v>16830</v>
      </c>
      <c r="M126" s="651">
        <v>875708</v>
      </c>
      <c r="N126" s="628">
        <v>1616361</v>
      </c>
      <c r="O126" s="627">
        <v>136900</v>
      </c>
      <c r="P126" s="627">
        <v>14690</v>
      </c>
      <c r="Q126" s="627">
        <v>26257</v>
      </c>
      <c r="R126" s="627">
        <v>650077</v>
      </c>
      <c r="S126" s="628">
        <v>2535495</v>
      </c>
      <c r="T126" s="627">
        <v>38346</v>
      </c>
      <c r="U126" s="627">
        <v>43785</v>
      </c>
      <c r="V126" s="627">
        <v>82131</v>
      </c>
    </row>
    <row r="127" spans="2:22" s="532" customFormat="1" x14ac:dyDescent="0.2">
      <c r="B127" s="544" t="s">
        <v>2098</v>
      </c>
      <c r="C127" s="651">
        <v>112230</v>
      </c>
      <c r="D127" s="651">
        <v>1</v>
      </c>
      <c r="E127" s="651">
        <v>9936</v>
      </c>
      <c r="F127" s="651">
        <v>785333</v>
      </c>
      <c r="G127" s="651">
        <v>53352</v>
      </c>
      <c r="H127" s="651">
        <v>848622</v>
      </c>
      <c r="I127" s="651">
        <v>621</v>
      </c>
      <c r="J127" s="651">
        <v>3370</v>
      </c>
      <c r="K127" s="651">
        <v>903153</v>
      </c>
      <c r="L127" s="651">
        <v>16020</v>
      </c>
      <c r="M127" s="651">
        <v>923164</v>
      </c>
      <c r="N127" s="628">
        <v>1771786</v>
      </c>
      <c r="O127" s="627">
        <v>137882</v>
      </c>
      <c r="P127" s="627">
        <v>21243</v>
      </c>
      <c r="Q127" s="627">
        <v>28551</v>
      </c>
      <c r="R127" s="627">
        <v>468312</v>
      </c>
      <c r="S127" s="628">
        <v>2540004</v>
      </c>
      <c r="T127" s="627">
        <v>43859</v>
      </c>
      <c r="U127" s="627">
        <v>46158</v>
      </c>
      <c r="V127" s="627">
        <v>90017</v>
      </c>
    </row>
    <row r="128" spans="2:22" s="532" customFormat="1" x14ac:dyDescent="0.2">
      <c r="B128" s="544" t="s">
        <v>2045</v>
      </c>
      <c r="C128" s="651">
        <v>108962</v>
      </c>
      <c r="D128" s="651">
        <v>1</v>
      </c>
      <c r="E128" s="651">
        <v>11771</v>
      </c>
      <c r="F128" s="651">
        <v>886895</v>
      </c>
      <c r="G128" s="651">
        <v>62776</v>
      </c>
      <c r="H128" s="651">
        <v>961443</v>
      </c>
      <c r="I128" s="651">
        <v>2573</v>
      </c>
      <c r="J128" s="651">
        <v>2051</v>
      </c>
      <c r="K128" s="651">
        <v>918141</v>
      </c>
      <c r="L128" s="651">
        <v>16872</v>
      </c>
      <c r="M128" s="651">
        <v>939637</v>
      </c>
      <c r="N128" s="628">
        <v>1901080</v>
      </c>
      <c r="O128" s="627">
        <v>153259</v>
      </c>
      <c r="P128" s="627">
        <v>21470</v>
      </c>
      <c r="Q128" s="627">
        <v>19655</v>
      </c>
      <c r="R128" s="627">
        <v>516538</v>
      </c>
      <c r="S128" s="628">
        <v>2720964</v>
      </c>
      <c r="T128" s="627">
        <v>49055</v>
      </c>
      <c r="U128" s="627">
        <v>46982</v>
      </c>
      <c r="V128" s="627">
        <v>96037</v>
      </c>
    </row>
    <row r="129" spans="2:22" s="532" customFormat="1" x14ac:dyDescent="0.2">
      <c r="B129" s="544" t="s">
        <v>2097</v>
      </c>
      <c r="C129" s="651">
        <v>131225</v>
      </c>
      <c r="D129" s="651">
        <v>15</v>
      </c>
      <c r="E129" s="651">
        <v>20740</v>
      </c>
      <c r="F129" s="651">
        <v>1014947</v>
      </c>
      <c r="G129" s="651">
        <v>56532</v>
      </c>
      <c r="H129" s="651">
        <v>1092234</v>
      </c>
      <c r="I129" s="651">
        <v>1878</v>
      </c>
      <c r="J129" s="651">
        <v>2928</v>
      </c>
      <c r="K129" s="651">
        <v>1026919</v>
      </c>
      <c r="L129" s="651">
        <v>20703</v>
      </c>
      <c r="M129" s="651">
        <v>1052428</v>
      </c>
      <c r="N129" s="628">
        <v>2144662</v>
      </c>
      <c r="O129" s="627">
        <v>162335</v>
      </c>
      <c r="P129" s="627">
        <v>9872</v>
      </c>
      <c r="Q129" s="627">
        <v>27479</v>
      </c>
      <c r="R129" s="627">
        <v>527452</v>
      </c>
      <c r="S129" s="628">
        <v>3003025</v>
      </c>
      <c r="T129" s="627">
        <v>55986</v>
      </c>
      <c r="U129" s="627">
        <v>52621</v>
      </c>
      <c r="V129" s="627">
        <v>108607</v>
      </c>
    </row>
    <row r="130" spans="2:22" s="532" customFormat="1" x14ac:dyDescent="0.2">
      <c r="B130" s="544" t="s">
        <v>2045</v>
      </c>
      <c r="C130" s="651">
        <v>160644</v>
      </c>
      <c r="D130" s="651">
        <v>27</v>
      </c>
      <c r="E130" s="651">
        <v>18680</v>
      </c>
      <c r="F130" s="651">
        <v>1124763</v>
      </c>
      <c r="G130" s="651">
        <v>61914</v>
      </c>
      <c r="H130" s="651">
        <v>1205384</v>
      </c>
      <c r="I130" s="651">
        <v>1082</v>
      </c>
      <c r="J130" s="651">
        <v>3655</v>
      </c>
      <c r="K130" s="651">
        <v>1079464</v>
      </c>
      <c r="L130" s="651">
        <v>24853</v>
      </c>
      <c r="M130" s="651">
        <v>1109054</v>
      </c>
      <c r="N130" s="628">
        <v>2314438</v>
      </c>
      <c r="O130" s="627">
        <v>176354</v>
      </c>
      <c r="P130" s="627">
        <v>14248</v>
      </c>
      <c r="Q130" s="627">
        <v>28912</v>
      </c>
      <c r="R130" s="627">
        <v>580096</v>
      </c>
      <c r="S130" s="628">
        <v>3274692</v>
      </c>
      <c r="T130" s="627">
        <v>61715</v>
      </c>
      <c r="U130" s="627">
        <v>55453</v>
      </c>
      <c r="V130" s="627">
        <v>117168</v>
      </c>
    </row>
    <row r="131" spans="2:22" s="532" customFormat="1" x14ac:dyDescent="0.2">
      <c r="B131" s="549" t="s">
        <v>3234</v>
      </c>
      <c r="C131" s="608">
        <v>190652</v>
      </c>
      <c r="D131" s="608">
        <v>99</v>
      </c>
      <c r="E131" s="608">
        <v>22894</v>
      </c>
      <c r="F131" s="608">
        <v>1211674</v>
      </c>
      <c r="G131" s="608">
        <v>70107</v>
      </c>
      <c r="H131" s="608">
        <v>1304774</v>
      </c>
      <c r="I131" s="608">
        <v>1024</v>
      </c>
      <c r="J131" s="608">
        <v>9732</v>
      </c>
      <c r="K131" s="608">
        <v>1231745</v>
      </c>
      <c r="L131" s="608">
        <v>27288</v>
      </c>
      <c r="M131" s="608">
        <v>1269789</v>
      </c>
      <c r="N131" s="628">
        <v>2574563</v>
      </c>
      <c r="O131" s="608">
        <v>185068</v>
      </c>
      <c r="P131" s="608">
        <v>6245</v>
      </c>
      <c r="Q131" s="608">
        <v>22243</v>
      </c>
      <c r="R131" s="608">
        <v>645616</v>
      </c>
      <c r="S131" s="608">
        <v>3624387</v>
      </c>
      <c r="T131" s="608">
        <v>66351</v>
      </c>
      <c r="U131" s="608">
        <v>63489</v>
      </c>
      <c r="V131" s="608">
        <v>129840</v>
      </c>
    </row>
    <row r="132" spans="2:22" s="532" customFormat="1" ht="12" thickBot="1" x14ac:dyDescent="0.25">
      <c r="B132" s="606"/>
      <c r="C132" s="606"/>
      <c r="D132" s="606"/>
      <c r="E132" s="606"/>
      <c r="F132" s="606"/>
      <c r="G132" s="606"/>
      <c r="H132" s="606"/>
      <c r="I132" s="606"/>
      <c r="J132" s="606"/>
      <c r="K132" s="606"/>
      <c r="L132" s="606"/>
      <c r="M132" s="606"/>
      <c r="N132" s="606"/>
      <c r="O132" s="606"/>
      <c r="P132" s="606"/>
      <c r="Q132" s="606"/>
      <c r="R132" s="606"/>
      <c r="S132" s="606"/>
      <c r="T132" s="606"/>
      <c r="U132" s="606"/>
      <c r="V132" s="606"/>
    </row>
    <row r="133" spans="2:22" s="532" customFormat="1" ht="12" thickTop="1" x14ac:dyDescent="0.2">
      <c r="B133" s="532" t="s">
        <v>2285</v>
      </c>
    </row>
    <row r="135" spans="2:22" s="532" customFormat="1" x14ac:dyDescent="0.2">
      <c r="B135" s="660" t="s">
        <v>2284</v>
      </c>
    </row>
    <row r="136" spans="2:22" s="532" customFormat="1" x14ac:dyDescent="0.2">
      <c r="B136" s="660" t="s">
        <v>2283</v>
      </c>
    </row>
    <row r="137" spans="2:22" s="532" customFormat="1" ht="36.75" customHeight="1" x14ac:dyDescent="0.2">
      <c r="B137" s="1082" t="s">
        <v>2282</v>
      </c>
      <c r="C137" s="1082"/>
      <c r="D137" s="1082"/>
      <c r="E137" s="1082"/>
      <c r="F137" s="1082"/>
      <c r="G137" s="1082"/>
      <c r="H137" s="1082"/>
      <c r="I137" s="1082"/>
      <c r="J137" s="1082"/>
      <c r="K137" s="1082"/>
      <c r="L137" s="1082"/>
      <c r="M137" s="1082"/>
      <c r="N137" s="1082"/>
    </row>
    <row r="138" spans="2:22" s="532" customFormat="1" x14ac:dyDescent="0.2">
      <c r="B138" s="660" t="s">
        <v>2281</v>
      </c>
    </row>
    <row r="139" spans="2:22" s="532" customFormat="1" x14ac:dyDescent="0.2">
      <c r="B139" s="660" t="s">
        <v>2280</v>
      </c>
    </row>
    <row r="140" spans="2:22" s="532" customFormat="1" x14ac:dyDescent="0.2">
      <c r="B140" s="660" t="s">
        <v>2279</v>
      </c>
    </row>
    <row r="141" spans="2:22" s="532" customFormat="1" x14ac:dyDescent="0.2">
      <c r="B141" s="660" t="s">
        <v>3340</v>
      </c>
    </row>
    <row r="144" spans="2:22" s="532" customFormat="1" x14ac:dyDescent="0.2">
      <c r="B144" s="660"/>
    </row>
    <row r="145" spans="2:2" s="532" customFormat="1" x14ac:dyDescent="0.2">
      <c r="B145" s="661"/>
    </row>
    <row r="146" spans="2:2" s="532" customFormat="1" x14ac:dyDescent="0.2">
      <c r="B146" s="661"/>
    </row>
    <row r="147" spans="2:2" s="532" customFormat="1" x14ac:dyDescent="0.2">
      <c r="B147" s="660"/>
    </row>
    <row r="148" spans="2:2" s="532" customFormat="1" x14ac:dyDescent="0.2">
      <c r="B148" s="660"/>
    </row>
    <row r="149" spans="2:2" s="532" customFormat="1" x14ac:dyDescent="0.2">
      <c r="B149" s="660"/>
    </row>
  </sheetData>
  <mergeCells count="40">
    <mergeCell ref="M50:M53"/>
    <mergeCell ref="B137:N137"/>
    <mergeCell ref="D52:D53"/>
    <mergeCell ref="E52:E53"/>
    <mergeCell ref="I52:I53"/>
    <mergeCell ref="J52:J53"/>
    <mergeCell ref="K52:K53"/>
    <mergeCell ref="L52:L53"/>
    <mergeCell ref="G52:G53"/>
    <mergeCell ref="K51:L51"/>
    <mergeCell ref="C7:D7"/>
    <mergeCell ref="I8:I9"/>
    <mergeCell ref="F6:F9"/>
    <mergeCell ref="G6:I6"/>
    <mergeCell ref="F51:G51"/>
    <mergeCell ref="I51:J51"/>
    <mergeCell ref="C8:C9"/>
    <mergeCell ref="D8:D9"/>
    <mergeCell ref="E8:E9"/>
    <mergeCell ref="G8:G9"/>
    <mergeCell ref="H8:H9"/>
    <mergeCell ref="D50:G50"/>
    <mergeCell ref="H50:H53"/>
    <mergeCell ref="I50:L50"/>
    <mergeCell ref="B5:J5"/>
    <mergeCell ref="C6:E6"/>
    <mergeCell ref="J6:J9"/>
    <mergeCell ref="T50:V50"/>
    <mergeCell ref="N50:N53"/>
    <mergeCell ref="S50:S53"/>
    <mergeCell ref="V51:V53"/>
    <mergeCell ref="F52:F53"/>
    <mergeCell ref="M6:O6"/>
    <mergeCell ref="G7:H7"/>
    <mergeCell ref="B6:B9"/>
    <mergeCell ref="O7:O9"/>
    <mergeCell ref="K6:K9"/>
    <mergeCell ref="B50:B53"/>
    <mergeCell ref="C50:C53"/>
    <mergeCell ref="D51:E51"/>
  </mergeCells>
  <pageMargins left="0.75" right="0.75" top="1" bottom="1" header="0.5" footer="0.5"/>
  <pageSetup scale="80" orientation="portrait" horizontalDpi="1200" verticalDpi="12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147"/>
  <sheetViews>
    <sheetView topLeftCell="A133" zoomScaleNormal="100" workbookViewId="0">
      <selection activeCell="E155" sqref="E155"/>
    </sheetView>
  </sheetViews>
  <sheetFormatPr defaultRowHeight="11.25" x14ac:dyDescent="0.2"/>
  <cols>
    <col min="1" max="1" width="6.28515625" style="532" customWidth="1"/>
    <col min="2" max="2" width="15.140625" style="668" customWidth="1"/>
    <col min="3" max="3" width="10.42578125" style="532" customWidth="1"/>
    <col min="4" max="4" width="10.7109375" style="532" customWidth="1"/>
    <col min="5" max="5" width="11.28515625" style="532" customWidth="1"/>
    <col min="6" max="6" width="16.28515625" style="532" customWidth="1"/>
    <col min="7" max="7" width="8.28515625" style="532" customWidth="1"/>
    <col min="8" max="8" width="10.28515625" style="532" customWidth="1"/>
    <col min="9" max="10" width="9.5703125" style="532" bestFit="1" customWidth="1"/>
    <col min="11" max="11" width="9.28515625" style="532" bestFit="1" customWidth="1"/>
    <col min="12" max="13" width="10.85546875" style="532" bestFit="1" customWidth="1"/>
    <col min="14" max="14" width="9.5703125" style="532" bestFit="1" customWidth="1"/>
    <col min="15" max="15" width="10.85546875" style="532" bestFit="1" customWidth="1"/>
    <col min="16" max="16" width="9.28515625" style="532" bestFit="1" customWidth="1"/>
    <col min="17" max="17" width="9.5703125" style="532" bestFit="1" customWidth="1"/>
    <col min="18" max="18" width="9.28515625" style="532" bestFit="1" customWidth="1"/>
    <col min="19" max="19" width="9.5703125" style="532" bestFit="1" customWidth="1"/>
    <col min="20" max="22" width="9.140625" style="532" customWidth="1"/>
    <col min="23" max="23" width="10" style="532" bestFit="1" customWidth="1"/>
    <col min="24" max="25" width="9.140625" style="532" customWidth="1"/>
    <col min="26" max="26" width="10" style="532" bestFit="1" customWidth="1"/>
    <col min="27" max="37" width="9.140625" style="532" customWidth="1"/>
    <col min="38" max="16384" width="9.140625" style="532"/>
  </cols>
  <sheetData>
    <row r="2" spans="2:37" ht="18.75" x14ac:dyDescent="0.2">
      <c r="B2" s="595" t="s">
        <v>3338</v>
      </c>
      <c r="C2" s="592"/>
      <c r="D2" s="592"/>
      <c r="E2" s="592"/>
      <c r="F2" s="592"/>
      <c r="G2" s="592"/>
      <c r="H2" s="685"/>
      <c r="I2" s="685"/>
      <c r="P2" s="602"/>
    </row>
    <row r="3" spans="2:37" ht="18.75" x14ac:dyDescent="0.2">
      <c r="B3" s="625" t="s">
        <v>2031</v>
      </c>
      <c r="C3" s="685"/>
      <c r="D3" s="685"/>
      <c r="F3" s="685"/>
      <c r="G3" s="685"/>
      <c r="H3" s="686"/>
      <c r="I3" s="685"/>
      <c r="J3" s="602"/>
      <c r="P3" s="602"/>
      <c r="R3" s="602"/>
    </row>
    <row r="4" spans="2:37" x14ac:dyDescent="0.2">
      <c r="C4" s="685"/>
      <c r="D4" s="685"/>
      <c r="E4" s="685"/>
      <c r="F4" s="685"/>
      <c r="G4" s="685"/>
      <c r="H4" s="686"/>
      <c r="I4" s="685"/>
      <c r="J4" s="602"/>
      <c r="P4" s="602"/>
      <c r="R4" s="602"/>
    </row>
    <row r="5" spans="2:37" ht="12" thickBot="1" x14ac:dyDescent="0.25">
      <c r="B5" s="684" t="s">
        <v>2413</v>
      </c>
      <c r="C5" s="684"/>
      <c r="D5" s="684"/>
      <c r="E5" s="555"/>
      <c r="F5" s="555"/>
      <c r="G5" s="555"/>
      <c r="H5" s="555"/>
      <c r="I5" s="555"/>
    </row>
    <row r="6" spans="2:37" ht="14.25" customHeight="1" thickTop="1" thickBot="1" x14ac:dyDescent="0.25">
      <c r="B6" s="1087" t="s">
        <v>2020</v>
      </c>
      <c r="C6" s="1119" t="s">
        <v>2412</v>
      </c>
      <c r="D6" s="1087" t="s">
        <v>2374</v>
      </c>
      <c r="E6" s="1087"/>
      <c r="F6" s="1119" t="s">
        <v>2411</v>
      </c>
      <c r="G6" s="1119" t="s">
        <v>2410</v>
      </c>
      <c r="H6" s="1119" t="s">
        <v>2409</v>
      </c>
      <c r="I6" s="1119" t="s">
        <v>2266</v>
      </c>
      <c r="J6" s="1087" t="s">
        <v>2371</v>
      </c>
      <c r="K6" s="1087"/>
      <c r="L6" s="1087" t="s">
        <v>2370</v>
      </c>
      <c r="M6" s="1087"/>
      <c r="N6" s="1087"/>
      <c r="O6" s="1087"/>
      <c r="P6" s="1087"/>
      <c r="Q6" s="1119" t="s">
        <v>2408</v>
      </c>
      <c r="R6" s="1119" t="s">
        <v>2407</v>
      </c>
    </row>
    <row r="7" spans="2:37" ht="34.5" thickBot="1" x14ac:dyDescent="0.25">
      <c r="B7" s="1089"/>
      <c r="C7" s="1120"/>
      <c r="D7" s="683" t="s">
        <v>2406</v>
      </c>
      <c r="E7" s="683" t="s">
        <v>2405</v>
      </c>
      <c r="F7" s="1120"/>
      <c r="G7" s="1120"/>
      <c r="H7" s="1120"/>
      <c r="I7" s="1120"/>
      <c r="J7" s="683" t="s">
        <v>2404</v>
      </c>
      <c r="K7" s="683" t="s">
        <v>2403</v>
      </c>
      <c r="L7" s="683" t="s">
        <v>2402</v>
      </c>
      <c r="M7" s="683" t="s">
        <v>2401</v>
      </c>
      <c r="N7" s="683" t="s">
        <v>2400</v>
      </c>
      <c r="O7" s="683" t="s">
        <v>438</v>
      </c>
      <c r="P7" s="683" t="s">
        <v>434</v>
      </c>
      <c r="Q7" s="1120"/>
      <c r="R7" s="1120"/>
      <c r="T7" s="555"/>
      <c r="U7" s="561"/>
      <c r="V7" s="555"/>
      <c r="W7" s="561"/>
      <c r="X7" s="555"/>
      <c r="Y7" s="561"/>
      <c r="Z7" s="561"/>
      <c r="AA7" s="561"/>
      <c r="AB7" s="561"/>
      <c r="AC7" s="561"/>
      <c r="AD7" s="561"/>
      <c r="AE7" s="561"/>
      <c r="AF7" s="561"/>
      <c r="AG7" s="561"/>
      <c r="AH7" s="561"/>
      <c r="AI7" s="561"/>
      <c r="AJ7" s="561"/>
      <c r="AK7" s="561"/>
    </row>
    <row r="8" spans="2:37" ht="12" thickBot="1" x14ac:dyDescent="0.25">
      <c r="B8" s="1121"/>
      <c r="C8" s="681" t="s">
        <v>2344</v>
      </c>
      <c r="D8" s="681" t="s">
        <v>2343</v>
      </c>
      <c r="E8" s="681" t="s">
        <v>2342</v>
      </c>
      <c r="F8" s="681" t="s">
        <v>2341</v>
      </c>
      <c r="G8" s="681"/>
      <c r="H8" s="681" t="s">
        <v>2340</v>
      </c>
      <c r="I8" s="681" t="s">
        <v>2339</v>
      </c>
      <c r="J8" s="681" t="s">
        <v>2338</v>
      </c>
      <c r="K8" s="681"/>
      <c r="L8" s="681"/>
      <c r="M8" s="681"/>
      <c r="N8" s="681"/>
      <c r="O8" s="682"/>
      <c r="P8" s="681" t="s">
        <v>2337</v>
      </c>
      <c r="Q8" s="682"/>
      <c r="R8" s="681" t="s">
        <v>2336</v>
      </c>
      <c r="T8" s="555"/>
      <c r="U8" s="561"/>
      <c r="V8" s="555"/>
      <c r="W8" s="561"/>
      <c r="X8" s="555"/>
      <c r="Y8" s="561"/>
      <c r="Z8" s="555"/>
      <c r="AA8" s="561"/>
      <c r="AB8" s="555"/>
      <c r="AC8" s="561"/>
      <c r="AD8" s="555"/>
      <c r="AE8" s="561"/>
      <c r="AF8" s="675"/>
      <c r="AG8" s="561"/>
      <c r="AH8" s="553"/>
      <c r="AI8" s="561"/>
      <c r="AJ8" s="555"/>
      <c r="AK8" s="561"/>
    </row>
    <row r="9" spans="2:37" ht="12" thickTop="1" x14ac:dyDescent="0.2">
      <c r="B9" s="671"/>
      <c r="C9" s="555"/>
      <c r="D9" s="555"/>
      <c r="E9" s="555"/>
      <c r="F9" s="555"/>
      <c r="G9" s="555"/>
      <c r="H9" s="555"/>
      <c r="I9" s="555"/>
      <c r="T9" s="561"/>
      <c r="U9" s="561"/>
      <c r="V9" s="561"/>
      <c r="W9" s="561"/>
      <c r="X9" s="561"/>
      <c r="Y9" s="561"/>
      <c r="Z9" s="561"/>
      <c r="AA9" s="561"/>
      <c r="AB9" s="561"/>
      <c r="AC9" s="561"/>
      <c r="AD9" s="561"/>
      <c r="AE9" s="561"/>
      <c r="AF9" s="561"/>
      <c r="AG9" s="561"/>
      <c r="AH9" s="561"/>
      <c r="AI9" s="561"/>
      <c r="AJ9" s="561"/>
      <c r="AK9" s="561"/>
    </row>
    <row r="10" spans="2:37" x14ac:dyDescent="0.2">
      <c r="B10" s="574" t="s">
        <v>2153</v>
      </c>
      <c r="C10" s="627">
        <v>33.799999999999997</v>
      </c>
      <c r="D10" s="627">
        <v>261</v>
      </c>
      <c r="E10" s="627" t="s">
        <v>436</v>
      </c>
      <c r="F10" s="627" t="s">
        <v>436</v>
      </c>
      <c r="G10" s="627">
        <v>27.5</v>
      </c>
      <c r="H10" s="627">
        <v>247.4</v>
      </c>
      <c r="I10" s="627">
        <v>4.4000000000000004</v>
      </c>
      <c r="J10" s="627">
        <v>251.8</v>
      </c>
      <c r="K10" s="627">
        <v>23.46</v>
      </c>
      <c r="L10" s="627" t="s">
        <v>436</v>
      </c>
      <c r="M10" s="627" t="s">
        <v>436</v>
      </c>
      <c r="N10" s="627" t="s">
        <v>436</v>
      </c>
      <c r="O10" s="627" t="s">
        <v>436</v>
      </c>
      <c r="P10" s="627" t="s">
        <v>436</v>
      </c>
      <c r="Q10" s="627" t="s">
        <v>436</v>
      </c>
      <c r="R10" s="627">
        <v>212.1</v>
      </c>
      <c r="T10" s="649"/>
      <c r="U10" s="649"/>
      <c r="V10" s="649"/>
      <c r="W10" s="649"/>
      <c r="X10" s="649"/>
      <c r="Y10" s="649"/>
      <c r="Z10" s="649"/>
      <c r="AA10" s="649"/>
      <c r="AB10" s="680"/>
      <c r="AC10" s="649"/>
      <c r="AD10" s="649"/>
      <c r="AE10" s="649"/>
      <c r="AF10" s="680"/>
      <c r="AG10" s="649"/>
      <c r="AH10" s="649"/>
      <c r="AI10" s="649"/>
      <c r="AJ10" s="649"/>
      <c r="AK10" s="649"/>
    </row>
    <row r="11" spans="2:37" x14ac:dyDescent="0.2">
      <c r="B11" s="574" t="s">
        <v>2058</v>
      </c>
      <c r="C11" s="627">
        <v>37.200000000000003</v>
      </c>
      <c r="D11" s="627">
        <v>137.19999999999999</v>
      </c>
      <c r="E11" s="627" t="s">
        <v>436</v>
      </c>
      <c r="F11" s="627" t="s">
        <v>436</v>
      </c>
      <c r="G11" s="627">
        <v>16.37</v>
      </c>
      <c r="H11" s="627">
        <v>397.6</v>
      </c>
      <c r="I11" s="627">
        <v>12.8</v>
      </c>
      <c r="J11" s="627">
        <v>410.4</v>
      </c>
      <c r="K11" s="627">
        <v>38.520000000000003</v>
      </c>
      <c r="L11" s="627" t="s">
        <v>436</v>
      </c>
      <c r="M11" s="627" t="s">
        <v>436</v>
      </c>
      <c r="N11" s="627" t="s">
        <v>436</v>
      </c>
      <c r="O11" s="627" t="s">
        <v>436</v>
      </c>
      <c r="P11" s="627" t="s">
        <v>436</v>
      </c>
      <c r="Q11" s="627" t="s">
        <v>436</v>
      </c>
      <c r="R11" s="627">
        <v>89</v>
      </c>
      <c r="T11" s="649"/>
      <c r="U11" s="649"/>
      <c r="V11" s="649"/>
      <c r="W11" s="649"/>
      <c r="X11" s="649"/>
      <c r="Y11" s="649"/>
      <c r="Z11" s="649"/>
      <c r="AA11" s="649"/>
      <c r="AB11" s="680"/>
      <c r="AC11" s="649"/>
      <c r="AD11" s="649"/>
      <c r="AE11" s="649"/>
      <c r="AF11" s="680"/>
      <c r="AG11" s="649"/>
      <c r="AH11" s="649"/>
      <c r="AI11" s="649"/>
      <c r="AJ11" s="649"/>
      <c r="AK11" s="649"/>
    </row>
    <row r="12" spans="2:37" x14ac:dyDescent="0.2">
      <c r="B12" s="574" t="s">
        <v>2152</v>
      </c>
      <c r="C12" s="627">
        <v>36.299999999999997</v>
      </c>
      <c r="D12" s="627">
        <v>202.5</v>
      </c>
      <c r="E12" s="627" t="s">
        <v>436</v>
      </c>
      <c r="F12" s="627" t="s">
        <v>436</v>
      </c>
      <c r="G12" s="627">
        <v>21.88</v>
      </c>
      <c r="H12" s="627">
        <v>386.5</v>
      </c>
      <c r="I12" s="627">
        <v>27.1</v>
      </c>
      <c r="J12" s="627">
        <v>413.6</v>
      </c>
      <c r="K12" s="627">
        <v>37.9</v>
      </c>
      <c r="L12" s="627" t="s">
        <v>436</v>
      </c>
      <c r="M12" s="627" t="s">
        <v>436</v>
      </c>
      <c r="N12" s="627" t="s">
        <v>436</v>
      </c>
      <c r="O12" s="627" t="s">
        <v>436</v>
      </c>
      <c r="P12" s="627" t="s">
        <v>436</v>
      </c>
      <c r="Q12" s="627" t="s">
        <v>436</v>
      </c>
      <c r="R12" s="627">
        <v>153.5</v>
      </c>
      <c r="T12" s="649"/>
      <c r="U12" s="649"/>
      <c r="V12" s="649"/>
      <c r="W12" s="649"/>
      <c r="X12" s="649"/>
      <c r="Y12" s="649"/>
      <c r="Z12" s="649"/>
      <c r="AA12" s="649"/>
      <c r="AB12" s="680"/>
      <c r="AC12" s="649"/>
      <c r="AD12" s="649"/>
      <c r="AE12" s="649"/>
      <c r="AF12" s="680"/>
      <c r="AG12" s="649"/>
      <c r="AH12" s="649"/>
      <c r="AI12" s="649"/>
      <c r="AJ12" s="649"/>
      <c r="AK12" s="649"/>
    </row>
    <row r="13" spans="2:37" x14ac:dyDescent="0.2">
      <c r="B13" s="574" t="s">
        <v>2058</v>
      </c>
      <c r="C13" s="627">
        <v>39.799999999999997</v>
      </c>
      <c r="D13" s="627">
        <v>210.5</v>
      </c>
      <c r="E13" s="627" t="s">
        <v>436</v>
      </c>
      <c r="F13" s="627" t="s">
        <v>436</v>
      </c>
      <c r="G13" s="627">
        <v>22.57</v>
      </c>
      <c r="H13" s="627">
        <v>421.6</v>
      </c>
      <c r="I13" s="627">
        <v>23</v>
      </c>
      <c r="J13" s="627">
        <v>444.6</v>
      </c>
      <c r="K13" s="627">
        <v>40.090000000000003</v>
      </c>
      <c r="L13" s="627" t="s">
        <v>436</v>
      </c>
      <c r="M13" s="627" t="s">
        <v>436</v>
      </c>
      <c r="N13" s="627" t="s">
        <v>436</v>
      </c>
      <c r="O13" s="627" t="s">
        <v>436</v>
      </c>
      <c r="P13" s="627" t="s">
        <v>436</v>
      </c>
      <c r="Q13" s="627" t="s">
        <v>436</v>
      </c>
      <c r="R13" s="627">
        <v>161.19999999999999</v>
      </c>
      <c r="T13" s="649"/>
      <c r="U13" s="649"/>
      <c r="V13" s="649"/>
      <c r="W13" s="649"/>
      <c r="X13" s="649"/>
      <c r="Y13" s="649"/>
      <c r="Z13" s="649"/>
      <c r="AA13" s="649"/>
      <c r="AB13" s="680"/>
      <c r="AC13" s="649"/>
      <c r="AD13" s="649"/>
      <c r="AE13" s="649"/>
      <c r="AF13" s="680"/>
      <c r="AG13" s="649"/>
      <c r="AH13" s="649"/>
      <c r="AI13" s="649"/>
      <c r="AJ13" s="649"/>
      <c r="AK13" s="649"/>
    </row>
    <row r="14" spans="2:37" x14ac:dyDescent="0.2">
      <c r="B14" s="574" t="s">
        <v>2151</v>
      </c>
      <c r="C14" s="627">
        <v>47.1</v>
      </c>
      <c r="D14" s="627">
        <v>132.19999999999999</v>
      </c>
      <c r="E14" s="627" t="s">
        <v>436</v>
      </c>
      <c r="F14" s="627" t="s">
        <v>436</v>
      </c>
      <c r="G14" s="627">
        <v>14.69</v>
      </c>
      <c r="H14" s="627">
        <v>464.4</v>
      </c>
      <c r="I14" s="627">
        <v>26.1</v>
      </c>
      <c r="J14" s="627">
        <v>490.5</v>
      </c>
      <c r="K14" s="627">
        <v>40.18</v>
      </c>
      <c r="L14" s="627" t="s">
        <v>436</v>
      </c>
      <c r="M14" s="627" t="s">
        <v>436</v>
      </c>
      <c r="N14" s="627" t="s">
        <v>436</v>
      </c>
      <c r="O14" s="627" t="s">
        <v>436</v>
      </c>
      <c r="P14" s="627" t="s">
        <v>436</v>
      </c>
      <c r="Q14" s="627" t="s">
        <v>436</v>
      </c>
      <c r="R14" s="627">
        <v>77</v>
      </c>
      <c r="T14" s="649"/>
      <c r="U14" s="649"/>
      <c r="V14" s="649"/>
      <c r="W14" s="649"/>
      <c r="X14" s="649"/>
      <c r="Y14" s="649"/>
      <c r="Z14" s="649"/>
      <c r="AA14" s="649"/>
      <c r="AB14" s="680"/>
      <c r="AC14" s="649"/>
      <c r="AD14" s="649"/>
      <c r="AE14" s="649"/>
      <c r="AF14" s="680"/>
      <c r="AG14" s="649"/>
      <c r="AH14" s="649"/>
      <c r="AI14" s="649"/>
      <c r="AJ14" s="649"/>
      <c r="AK14" s="649"/>
    </row>
    <row r="15" spans="2:37" x14ac:dyDescent="0.2">
      <c r="B15" s="574" t="s">
        <v>2058</v>
      </c>
      <c r="C15" s="627">
        <v>50.7</v>
      </c>
      <c r="D15" s="627">
        <v>92.8</v>
      </c>
      <c r="E15" s="627" t="s">
        <v>436</v>
      </c>
      <c r="F15" s="627" t="s">
        <v>436</v>
      </c>
      <c r="G15" s="627">
        <v>12.16</v>
      </c>
      <c r="H15" s="627">
        <v>722.1</v>
      </c>
      <c r="I15" s="627">
        <v>48.2</v>
      </c>
      <c r="J15" s="627">
        <v>770.3</v>
      </c>
      <c r="K15" s="627">
        <v>65.28</v>
      </c>
      <c r="L15" s="627" t="s">
        <v>436</v>
      </c>
      <c r="M15" s="627" t="s">
        <v>436</v>
      </c>
      <c r="N15" s="627" t="s">
        <v>436</v>
      </c>
      <c r="O15" s="627" t="s">
        <v>436</v>
      </c>
      <c r="P15" s="627" t="s">
        <v>436</v>
      </c>
      <c r="Q15" s="627" t="s">
        <v>436</v>
      </c>
      <c r="R15" s="627">
        <v>40.799999999999997</v>
      </c>
      <c r="T15" s="649"/>
      <c r="U15" s="649"/>
      <c r="V15" s="649"/>
      <c r="W15" s="649"/>
      <c r="X15" s="649"/>
      <c r="Y15" s="649"/>
      <c r="Z15" s="649"/>
      <c r="AA15" s="649"/>
      <c r="AB15" s="680"/>
      <c r="AC15" s="649"/>
      <c r="AD15" s="649"/>
      <c r="AE15" s="649"/>
      <c r="AF15" s="680"/>
      <c r="AG15" s="649"/>
      <c r="AH15" s="649"/>
      <c r="AI15" s="649"/>
      <c r="AJ15" s="649"/>
      <c r="AK15" s="649"/>
    </row>
    <row r="16" spans="2:37" x14ac:dyDescent="0.2">
      <c r="B16" s="574" t="s">
        <v>2150</v>
      </c>
      <c r="C16" s="627">
        <v>53.4</v>
      </c>
      <c r="D16" s="627">
        <v>172.8</v>
      </c>
      <c r="E16" s="627" t="s">
        <v>436</v>
      </c>
      <c r="F16" s="627" t="s">
        <v>436</v>
      </c>
      <c r="G16" s="627">
        <v>16.239999999999998</v>
      </c>
      <c r="H16" s="627">
        <v>448.7</v>
      </c>
      <c r="I16" s="627">
        <v>101.6</v>
      </c>
      <c r="J16" s="627">
        <v>550.29999999999995</v>
      </c>
      <c r="K16" s="627">
        <v>39.51</v>
      </c>
      <c r="L16" s="627" t="s">
        <v>436</v>
      </c>
      <c r="M16" s="627" t="s">
        <v>436</v>
      </c>
      <c r="N16" s="627" t="s">
        <v>436</v>
      </c>
      <c r="O16" s="627" t="s">
        <v>436</v>
      </c>
      <c r="P16" s="627" t="s">
        <v>436</v>
      </c>
      <c r="Q16" s="627" t="s">
        <v>436</v>
      </c>
      <c r="R16" s="627">
        <v>111.6</v>
      </c>
      <c r="T16" s="649"/>
      <c r="U16" s="649"/>
      <c r="V16" s="649"/>
      <c r="W16" s="649"/>
      <c r="X16" s="649"/>
      <c r="Y16" s="649"/>
      <c r="Z16" s="649"/>
      <c r="AA16" s="649"/>
      <c r="AB16" s="680"/>
      <c r="AC16" s="649"/>
      <c r="AD16" s="649"/>
      <c r="AE16" s="649"/>
      <c r="AF16" s="680"/>
      <c r="AG16" s="649"/>
      <c r="AH16" s="649"/>
      <c r="AI16" s="649"/>
      <c r="AJ16" s="649"/>
      <c r="AK16" s="649"/>
    </row>
    <row r="17" spans="2:37" x14ac:dyDescent="0.2">
      <c r="B17" s="574" t="s">
        <v>2058</v>
      </c>
      <c r="C17" s="627">
        <v>71.599999999999994</v>
      </c>
      <c r="D17" s="627">
        <v>138.69999999999999</v>
      </c>
      <c r="E17" s="627" t="s">
        <v>436</v>
      </c>
      <c r="F17" s="627" t="s">
        <v>436</v>
      </c>
      <c r="G17" s="627">
        <v>14.03</v>
      </c>
      <c r="H17" s="627">
        <v>837</v>
      </c>
      <c r="I17" s="627">
        <v>82.1</v>
      </c>
      <c r="J17" s="627">
        <v>919.1</v>
      </c>
      <c r="K17" s="627">
        <v>61.33</v>
      </c>
      <c r="L17" s="627" t="s">
        <v>436</v>
      </c>
      <c r="M17" s="627" t="s">
        <v>436</v>
      </c>
      <c r="N17" s="627" t="s">
        <v>436</v>
      </c>
      <c r="O17" s="627" t="s">
        <v>436</v>
      </c>
      <c r="P17" s="627" t="s">
        <v>436</v>
      </c>
      <c r="Q17" s="627" t="s">
        <v>436</v>
      </c>
      <c r="R17" s="627">
        <v>72.400000000000006</v>
      </c>
      <c r="T17" s="649"/>
      <c r="U17" s="649"/>
      <c r="V17" s="649"/>
      <c r="W17" s="649"/>
      <c r="X17" s="649"/>
      <c r="Y17" s="649"/>
      <c r="Z17" s="649"/>
      <c r="AA17" s="649"/>
      <c r="AB17" s="680"/>
      <c r="AC17" s="649"/>
      <c r="AD17" s="649"/>
      <c r="AE17" s="649"/>
      <c r="AF17" s="680"/>
      <c r="AG17" s="649"/>
      <c r="AH17" s="649"/>
      <c r="AI17" s="649"/>
      <c r="AJ17" s="649"/>
      <c r="AK17" s="649"/>
    </row>
    <row r="18" spans="2:37" x14ac:dyDescent="0.2">
      <c r="B18" s="574" t="s">
        <v>2149</v>
      </c>
      <c r="C18" s="627">
        <v>57.4</v>
      </c>
      <c r="D18" s="627">
        <v>102.6</v>
      </c>
      <c r="E18" s="627" t="s">
        <v>436</v>
      </c>
      <c r="F18" s="627" t="s">
        <v>436</v>
      </c>
      <c r="G18" s="627">
        <v>11.46</v>
      </c>
      <c r="H18" s="627">
        <v>715.6</v>
      </c>
      <c r="I18" s="627">
        <v>64.5</v>
      </c>
      <c r="J18" s="627">
        <v>780.1</v>
      </c>
      <c r="K18" s="627">
        <v>55.9</v>
      </c>
      <c r="L18" s="627" t="s">
        <v>436</v>
      </c>
      <c r="M18" s="627" t="s">
        <v>436</v>
      </c>
      <c r="N18" s="627" t="s">
        <v>436</v>
      </c>
      <c r="O18" s="627" t="s">
        <v>436</v>
      </c>
      <c r="P18" s="627" t="s">
        <v>436</v>
      </c>
      <c r="Q18" s="627" t="s">
        <v>436</v>
      </c>
      <c r="R18" s="627">
        <v>40.299999999999997</v>
      </c>
      <c r="T18" s="649"/>
      <c r="U18" s="649"/>
      <c r="V18" s="649"/>
      <c r="W18" s="649"/>
      <c r="X18" s="649"/>
      <c r="Y18" s="649"/>
      <c r="Z18" s="649"/>
      <c r="AA18" s="649"/>
      <c r="AB18" s="680"/>
      <c r="AC18" s="649"/>
      <c r="AD18" s="649"/>
      <c r="AE18" s="649"/>
      <c r="AF18" s="680"/>
      <c r="AG18" s="649"/>
      <c r="AH18" s="649"/>
      <c r="AI18" s="649"/>
      <c r="AJ18" s="649"/>
      <c r="AK18" s="649"/>
    </row>
    <row r="19" spans="2:37" x14ac:dyDescent="0.2">
      <c r="B19" s="574" t="s">
        <v>2058</v>
      </c>
      <c r="C19" s="627">
        <v>60.8</v>
      </c>
      <c r="D19" s="627">
        <v>89.9</v>
      </c>
      <c r="E19" s="627" t="s">
        <v>436</v>
      </c>
      <c r="F19" s="627" t="s">
        <v>436</v>
      </c>
      <c r="G19" s="627">
        <v>10.76</v>
      </c>
      <c r="H19" s="627">
        <v>677.2</v>
      </c>
      <c r="I19" s="627">
        <v>115</v>
      </c>
      <c r="J19" s="627">
        <v>792.2</v>
      </c>
      <c r="K19" s="627">
        <v>56.58</v>
      </c>
      <c r="L19" s="627" t="s">
        <v>436</v>
      </c>
      <c r="M19" s="627" t="s">
        <v>436</v>
      </c>
      <c r="N19" s="627" t="s">
        <v>436</v>
      </c>
      <c r="O19" s="627" t="s">
        <v>436</v>
      </c>
      <c r="P19" s="627" t="s">
        <v>436</v>
      </c>
      <c r="Q19" s="627" t="s">
        <v>436</v>
      </c>
      <c r="R19" s="627">
        <v>28</v>
      </c>
      <c r="T19" s="649"/>
      <c r="U19" s="649"/>
      <c r="V19" s="649"/>
      <c r="W19" s="649"/>
      <c r="X19" s="649"/>
      <c r="Y19" s="649"/>
      <c r="Z19" s="649"/>
      <c r="AA19" s="649"/>
      <c r="AB19" s="680"/>
      <c r="AC19" s="649"/>
      <c r="AD19" s="649"/>
      <c r="AE19" s="649"/>
      <c r="AF19" s="680"/>
      <c r="AG19" s="649"/>
      <c r="AH19" s="649"/>
      <c r="AI19" s="649"/>
      <c r="AJ19" s="649"/>
      <c r="AK19" s="649"/>
    </row>
    <row r="20" spans="2:37" x14ac:dyDescent="0.2">
      <c r="B20" s="574" t="s">
        <v>2148</v>
      </c>
      <c r="C20" s="627">
        <v>49.2</v>
      </c>
      <c r="D20" s="627">
        <v>132.5</v>
      </c>
      <c r="E20" s="627" t="s">
        <v>436</v>
      </c>
      <c r="F20" s="627" t="s">
        <v>436</v>
      </c>
      <c r="G20" s="627">
        <v>11.87</v>
      </c>
      <c r="H20" s="627">
        <v>541.4</v>
      </c>
      <c r="I20" s="627">
        <v>114.3</v>
      </c>
      <c r="J20" s="627">
        <v>655.7</v>
      </c>
      <c r="K20" s="627">
        <v>42.83</v>
      </c>
      <c r="L20" s="627" t="s">
        <v>436</v>
      </c>
      <c r="M20" s="627" t="s">
        <v>436</v>
      </c>
      <c r="N20" s="627" t="s">
        <v>436</v>
      </c>
      <c r="O20" s="627" t="s">
        <v>436</v>
      </c>
      <c r="P20" s="627" t="s">
        <v>436</v>
      </c>
      <c r="Q20" s="627" t="s">
        <v>436</v>
      </c>
      <c r="R20" s="627">
        <v>65.5</v>
      </c>
      <c r="T20" s="649"/>
      <c r="U20" s="649"/>
      <c r="V20" s="649"/>
      <c r="W20" s="649"/>
      <c r="X20" s="649"/>
      <c r="Y20" s="649"/>
      <c r="Z20" s="649"/>
      <c r="AA20" s="649"/>
      <c r="AB20" s="680"/>
      <c r="AC20" s="649"/>
      <c r="AD20" s="649"/>
      <c r="AE20" s="649"/>
      <c r="AF20" s="680"/>
      <c r="AG20" s="649"/>
      <c r="AH20" s="649"/>
      <c r="AI20" s="649"/>
      <c r="AJ20" s="649"/>
      <c r="AK20" s="649"/>
    </row>
    <row r="21" spans="2:37" x14ac:dyDescent="0.2">
      <c r="B21" s="574" t="s">
        <v>2058</v>
      </c>
      <c r="C21" s="627">
        <v>39.6</v>
      </c>
      <c r="D21" s="627">
        <v>97.5</v>
      </c>
      <c r="E21" s="627" t="s">
        <v>436</v>
      </c>
      <c r="F21" s="627" t="s">
        <v>436</v>
      </c>
      <c r="G21" s="627">
        <v>8.61</v>
      </c>
      <c r="H21" s="627">
        <v>660.7</v>
      </c>
      <c r="I21" s="627">
        <v>120.6</v>
      </c>
      <c r="J21" s="627">
        <v>781.4</v>
      </c>
      <c r="K21" s="627">
        <v>49.08</v>
      </c>
      <c r="L21" s="627" t="s">
        <v>436</v>
      </c>
      <c r="M21" s="627" t="s">
        <v>436</v>
      </c>
      <c r="N21" s="627" t="s">
        <v>436</v>
      </c>
      <c r="O21" s="627" t="s">
        <v>436</v>
      </c>
      <c r="P21" s="627" t="s">
        <v>436</v>
      </c>
      <c r="Q21" s="627" t="s">
        <v>436</v>
      </c>
      <c r="R21" s="627">
        <v>28.4</v>
      </c>
      <c r="T21" s="649"/>
      <c r="U21" s="649"/>
      <c r="V21" s="649"/>
      <c r="W21" s="649"/>
      <c r="X21" s="649"/>
      <c r="Y21" s="649"/>
      <c r="Z21" s="649"/>
      <c r="AA21" s="649"/>
      <c r="AB21" s="680"/>
      <c r="AC21" s="649"/>
      <c r="AD21" s="649"/>
      <c r="AE21" s="649"/>
      <c r="AF21" s="680"/>
      <c r="AG21" s="649"/>
      <c r="AH21" s="649"/>
      <c r="AI21" s="649"/>
      <c r="AJ21" s="649"/>
      <c r="AK21" s="649"/>
    </row>
    <row r="22" spans="2:37" x14ac:dyDescent="0.2">
      <c r="B22" s="574" t="s">
        <v>2147</v>
      </c>
      <c r="C22" s="627">
        <v>44</v>
      </c>
      <c r="D22" s="627">
        <v>142.80000000000001</v>
      </c>
      <c r="E22" s="627">
        <v>37.1</v>
      </c>
      <c r="F22" s="627">
        <v>32.700000000000003</v>
      </c>
      <c r="G22" s="627">
        <v>14.91</v>
      </c>
      <c r="H22" s="627">
        <v>661.2</v>
      </c>
      <c r="I22" s="627">
        <v>127.7</v>
      </c>
      <c r="J22" s="627">
        <v>788.9</v>
      </c>
      <c r="K22" s="627">
        <v>45.83</v>
      </c>
      <c r="L22" s="627">
        <v>553.4</v>
      </c>
      <c r="M22" s="627">
        <v>97.7</v>
      </c>
      <c r="N22" s="627" t="s">
        <v>436</v>
      </c>
      <c r="O22" s="627">
        <v>19.899999999999999</v>
      </c>
      <c r="P22" s="627">
        <v>671</v>
      </c>
      <c r="Q22" s="627">
        <v>38.979999999999997</v>
      </c>
      <c r="R22" s="627">
        <v>70.5</v>
      </c>
      <c r="T22" s="649"/>
      <c r="U22" s="649"/>
      <c r="V22" s="649"/>
      <c r="W22" s="649"/>
      <c r="X22" s="649"/>
      <c r="Y22" s="649"/>
      <c r="Z22" s="649"/>
      <c r="AA22" s="649"/>
      <c r="AB22" s="680"/>
      <c r="AC22" s="649"/>
      <c r="AD22" s="649"/>
      <c r="AE22" s="649"/>
      <c r="AF22" s="680"/>
      <c r="AG22" s="649"/>
      <c r="AH22" s="649"/>
      <c r="AI22" s="649"/>
      <c r="AJ22" s="649"/>
      <c r="AK22" s="649"/>
    </row>
    <row r="23" spans="2:37" x14ac:dyDescent="0.2">
      <c r="B23" s="574" t="s">
        <v>2058</v>
      </c>
      <c r="C23" s="627">
        <v>54.8</v>
      </c>
      <c r="D23" s="627">
        <v>115.4</v>
      </c>
      <c r="E23" s="627">
        <v>46.7</v>
      </c>
      <c r="F23" s="627">
        <v>66.5</v>
      </c>
      <c r="G23" s="627">
        <v>16.03</v>
      </c>
      <c r="H23" s="627">
        <v>761.1</v>
      </c>
      <c r="I23" s="627">
        <v>202.1</v>
      </c>
      <c r="J23" s="627">
        <v>963.2</v>
      </c>
      <c r="K23" s="627">
        <v>54.47</v>
      </c>
      <c r="L23" s="627">
        <v>608.4</v>
      </c>
      <c r="M23" s="627">
        <v>91.8</v>
      </c>
      <c r="N23" s="627" t="s">
        <v>436</v>
      </c>
      <c r="O23" s="627">
        <v>20.2</v>
      </c>
      <c r="P23" s="627">
        <v>720.4</v>
      </c>
      <c r="Q23" s="627">
        <v>40.74</v>
      </c>
      <c r="R23" s="627">
        <v>42.5</v>
      </c>
      <c r="T23" s="649"/>
      <c r="U23" s="649"/>
      <c r="V23" s="649"/>
      <c r="W23" s="649"/>
      <c r="X23" s="649"/>
      <c r="Y23" s="649"/>
      <c r="Z23" s="649"/>
      <c r="AA23" s="649"/>
      <c r="AB23" s="680"/>
      <c r="AC23" s="649"/>
      <c r="AD23" s="649"/>
      <c r="AE23" s="649"/>
      <c r="AF23" s="680"/>
      <c r="AG23" s="649"/>
      <c r="AH23" s="649"/>
      <c r="AI23" s="649"/>
      <c r="AJ23" s="649"/>
      <c r="AK23" s="649"/>
    </row>
    <row r="24" spans="2:37" x14ac:dyDescent="0.2">
      <c r="B24" s="574" t="s">
        <v>2146</v>
      </c>
      <c r="C24" s="627">
        <v>47.7</v>
      </c>
      <c r="D24" s="627">
        <v>187.8</v>
      </c>
      <c r="E24" s="627">
        <v>42.3</v>
      </c>
      <c r="F24" s="627">
        <v>67</v>
      </c>
      <c r="G24" s="627">
        <v>17.97</v>
      </c>
      <c r="H24" s="627">
        <v>746.9</v>
      </c>
      <c r="I24" s="627">
        <v>137.19999999999999</v>
      </c>
      <c r="J24" s="627">
        <v>884.1</v>
      </c>
      <c r="K24" s="627">
        <v>46.07</v>
      </c>
      <c r="L24" s="627">
        <v>614.5</v>
      </c>
      <c r="M24" s="627">
        <v>91.3</v>
      </c>
      <c r="N24" s="627" t="s">
        <v>436</v>
      </c>
      <c r="O24" s="627">
        <v>20.399999999999999</v>
      </c>
      <c r="P24" s="627">
        <v>726.2</v>
      </c>
      <c r="Q24" s="627">
        <v>37.840000000000003</v>
      </c>
      <c r="R24" s="627">
        <v>108.7</v>
      </c>
      <c r="T24" s="649"/>
      <c r="U24" s="649"/>
      <c r="V24" s="649"/>
      <c r="W24" s="649"/>
      <c r="X24" s="649"/>
      <c r="Y24" s="649"/>
      <c r="Z24" s="649"/>
      <c r="AA24" s="649"/>
      <c r="AB24" s="680"/>
      <c r="AC24" s="649"/>
      <c r="AD24" s="649"/>
      <c r="AE24" s="649"/>
      <c r="AF24" s="680"/>
      <c r="AG24" s="649"/>
      <c r="AH24" s="649"/>
      <c r="AI24" s="649"/>
      <c r="AJ24" s="649"/>
      <c r="AK24" s="649"/>
    </row>
    <row r="25" spans="2:37" x14ac:dyDescent="0.2">
      <c r="B25" s="574" t="s">
        <v>2058</v>
      </c>
      <c r="C25" s="627">
        <v>49.5</v>
      </c>
      <c r="D25" s="627">
        <v>133.80000000000001</v>
      </c>
      <c r="E25" s="627">
        <v>34.1</v>
      </c>
      <c r="F25" s="627">
        <v>38</v>
      </c>
      <c r="G25" s="627">
        <v>12.88</v>
      </c>
      <c r="H25" s="627">
        <v>997</v>
      </c>
      <c r="I25" s="627">
        <v>164.8</v>
      </c>
      <c r="J25" s="627">
        <v>1161.7</v>
      </c>
      <c r="K25" s="627">
        <v>58.6</v>
      </c>
      <c r="L25" s="627">
        <v>662.8</v>
      </c>
      <c r="M25" s="627">
        <v>109.9</v>
      </c>
      <c r="N25" s="627" t="s">
        <v>436</v>
      </c>
      <c r="O25" s="627">
        <v>21.2</v>
      </c>
      <c r="P25" s="627">
        <v>793.9</v>
      </c>
      <c r="Q25" s="627">
        <v>40.04</v>
      </c>
      <c r="R25" s="627">
        <v>51.4</v>
      </c>
      <c r="T25" s="649"/>
      <c r="U25" s="649"/>
      <c r="V25" s="649"/>
      <c r="W25" s="649"/>
      <c r="X25" s="649"/>
      <c r="Y25" s="649"/>
      <c r="Z25" s="649"/>
      <c r="AA25" s="649"/>
      <c r="AB25" s="680"/>
      <c r="AC25" s="649"/>
      <c r="AD25" s="649"/>
      <c r="AE25" s="649"/>
      <c r="AF25" s="680"/>
      <c r="AG25" s="649"/>
      <c r="AH25" s="649"/>
      <c r="AI25" s="649"/>
      <c r="AJ25" s="649"/>
      <c r="AK25" s="649"/>
    </row>
    <row r="26" spans="2:37" x14ac:dyDescent="0.2">
      <c r="B26" s="574" t="s">
        <v>2145</v>
      </c>
      <c r="C26" s="627">
        <v>49.5</v>
      </c>
      <c r="D26" s="627">
        <v>264.3</v>
      </c>
      <c r="E26" s="627">
        <v>46.1</v>
      </c>
      <c r="F26" s="627">
        <v>54.9</v>
      </c>
      <c r="G26" s="627">
        <v>19.579999999999998</v>
      </c>
      <c r="H26" s="627">
        <v>803.5</v>
      </c>
      <c r="I26" s="627">
        <v>112.2</v>
      </c>
      <c r="J26" s="627">
        <v>915.7</v>
      </c>
      <c r="K26" s="627">
        <v>43.22</v>
      </c>
      <c r="L26" s="627">
        <v>693.5</v>
      </c>
      <c r="M26" s="627">
        <v>106.9</v>
      </c>
      <c r="N26" s="627" t="s">
        <v>436</v>
      </c>
      <c r="O26" s="627">
        <v>19.899999999999999</v>
      </c>
      <c r="P26" s="627">
        <v>820.3</v>
      </c>
      <c r="Q26" s="627">
        <v>38.72</v>
      </c>
      <c r="R26" s="627">
        <v>176.6</v>
      </c>
      <c r="T26" s="649"/>
      <c r="U26" s="649"/>
      <c r="V26" s="649"/>
      <c r="W26" s="649"/>
      <c r="X26" s="649"/>
      <c r="Y26" s="649"/>
      <c r="Z26" s="649"/>
      <c r="AA26" s="649"/>
      <c r="AB26" s="680"/>
      <c r="AC26" s="649"/>
      <c r="AD26" s="649"/>
      <c r="AE26" s="649"/>
      <c r="AF26" s="680"/>
      <c r="AG26" s="649"/>
      <c r="AH26" s="649"/>
      <c r="AI26" s="649"/>
      <c r="AJ26" s="649"/>
      <c r="AK26" s="649"/>
    </row>
    <row r="27" spans="2:37" x14ac:dyDescent="0.2">
      <c r="B27" s="574" t="s">
        <v>2058</v>
      </c>
      <c r="C27" s="627">
        <v>81</v>
      </c>
      <c r="D27" s="627">
        <v>136.80000000000001</v>
      </c>
      <c r="E27" s="627">
        <v>49.4</v>
      </c>
      <c r="F27" s="627">
        <v>115.4</v>
      </c>
      <c r="G27" s="627">
        <v>17.52</v>
      </c>
      <c r="H27" s="627">
        <v>1082.2</v>
      </c>
      <c r="I27" s="627">
        <v>154.30000000000001</v>
      </c>
      <c r="J27" s="627">
        <v>1236.5</v>
      </c>
      <c r="K27" s="627">
        <v>56.62</v>
      </c>
      <c r="L27" s="627">
        <v>686.6</v>
      </c>
      <c r="M27" s="627">
        <v>115.2</v>
      </c>
      <c r="N27" s="627" t="s">
        <v>436</v>
      </c>
      <c r="O27" s="627">
        <v>19.7</v>
      </c>
      <c r="P27" s="627">
        <v>821.5</v>
      </c>
      <c r="Q27" s="627">
        <v>37.619999999999997</v>
      </c>
      <c r="R27" s="627">
        <v>45.9</v>
      </c>
      <c r="T27" s="649"/>
      <c r="U27" s="649"/>
      <c r="V27" s="649"/>
      <c r="W27" s="649"/>
      <c r="X27" s="649"/>
      <c r="Y27" s="649"/>
      <c r="Z27" s="649"/>
      <c r="AA27" s="649"/>
      <c r="AB27" s="680"/>
      <c r="AC27" s="649"/>
      <c r="AD27" s="649"/>
      <c r="AE27" s="649"/>
      <c r="AF27" s="680"/>
      <c r="AG27" s="649"/>
      <c r="AH27" s="649"/>
      <c r="AI27" s="649"/>
      <c r="AJ27" s="649"/>
      <c r="AK27" s="649"/>
    </row>
    <row r="28" spans="2:37" x14ac:dyDescent="0.2">
      <c r="B28" s="574" t="s">
        <v>2144</v>
      </c>
      <c r="C28" s="627">
        <v>53.3</v>
      </c>
      <c r="D28" s="627">
        <v>141.4</v>
      </c>
      <c r="E28" s="627">
        <v>49.6</v>
      </c>
      <c r="F28" s="627">
        <v>104.4</v>
      </c>
      <c r="G28" s="627">
        <v>15.53</v>
      </c>
      <c r="H28" s="627">
        <v>1028.0999999999999</v>
      </c>
      <c r="I28" s="627">
        <v>104.6</v>
      </c>
      <c r="J28" s="627">
        <v>1132.7</v>
      </c>
      <c r="K28" s="627">
        <v>50.44</v>
      </c>
      <c r="L28" s="627">
        <v>704.3</v>
      </c>
      <c r="M28" s="627">
        <v>105.9</v>
      </c>
      <c r="N28" s="627" t="s">
        <v>436</v>
      </c>
      <c r="O28" s="627">
        <v>16.7</v>
      </c>
      <c r="P28" s="627">
        <v>826.9</v>
      </c>
      <c r="Q28" s="627">
        <v>36.82</v>
      </c>
      <c r="R28" s="627">
        <v>47.7</v>
      </c>
      <c r="T28" s="649"/>
      <c r="U28" s="649"/>
      <c r="V28" s="649"/>
      <c r="W28" s="649"/>
      <c r="X28" s="649"/>
      <c r="Y28" s="649"/>
      <c r="Z28" s="649"/>
      <c r="AA28" s="649"/>
      <c r="AB28" s="680"/>
      <c r="AC28" s="649"/>
      <c r="AD28" s="649"/>
      <c r="AE28" s="649"/>
      <c r="AF28" s="680"/>
      <c r="AG28" s="649"/>
      <c r="AH28" s="649"/>
      <c r="AI28" s="649"/>
      <c r="AJ28" s="649"/>
      <c r="AK28" s="649"/>
    </row>
    <row r="29" spans="2:37" x14ac:dyDescent="0.2">
      <c r="B29" s="574" t="s">
        <v>2058</v>
      </c>
      <c r="C29" s="627">
        <v>82.7</v>
      </c>
      <c r="D29" s="627">
        <v>132.6</v>
      </c>
      <c r="E29" s="627">
        <v>44.2</v>
      </c>
      <c r="F29" s="627">
        <v>134.80000000000001</v>
      </c>
      <c r="G29" s="627">
        <v>16.36</v>
      </c>
      <c r="H29" s="627">
        <v>1118.9000000000001</v>
      </c>
      <c r="I29" s="627">
        <v>149.69999999999999</v>
      </c>
      <c r="J29" s="627">
        <v>1268.5999999999999</v>
      </c>
      <c r="K29" s="627">
        <v>52.68</v>
      </c>
      <c r="L29" s="627">
        <v>795.2</v>
      </c>
      <c r="M29" s="627">
        <v>108.8</v>
      </c>
      <c r="N29" s="627" t="s">
        <v>436</v>
      </c>
      <c r="O29" s="627">
        <v>25.8</v>
      </c>
      <c r="P29" s="627">
        <v>929.8</v>
      </c>
      <c r="Q29" s="627">
        <v>38.61</v>
      </c>
      <c r="R29" s="627">
        <v>32.299999999999997</v>
      </c>
      <c r="T29" s="649"/>
      <c r="U29" s="649"/>
      <c r="V29" s="649"/>
      <c r="W29" s="649"/>
      <c r="X29" s="649"/>
      <c r="Y29" s="649"/>
      <c r="Z29" s="649"/>
      <c r="AA29" s="649"/>
      <c r="AB29" s="680"/>
      <c r="AC29" s="649"/>
      <c r="AD29" s="649"/>
      <c r="AE29" s="649"/>
      <c r="AF29" s="680"/>
      <c r="AG29" s="649"/>
      <c r="AH29" s="649"/>
      <c r="AI29" s="649"/>
      <c r="AJ29" s="649"/>
      <c r="AK29" s="649"/>
    </row>
    <row r="30" spans="2:37" x14ac:dyDescent="0.2">
      <c r="B30" s="574" t="s">
        <v>2143</v>
      </c>
      <c r="C30" s="627">
        <v>51.7</v>
      </c>
      <c r="D30" s="627">
        <v>193.8</v>
      </c>
      <c r="E30" s="627">
        <v>48.5</v>
      </c>
      <c r="F30" s="627">
        <v>116.3</v>
      </c>
      <c r="G30" s="627">
        <v>15.86</v>
      </c>
      <c r="H30" s="627">
        <v>1116.2</v>
      </c>
      <c r="I30" s="627">
        <v>109.3</v>
      </c>
      <c r="J30" s="627">
        <v>1225.5</v>
      </c>
      <c r="K30" s="627">
        <v>47.36</v>
      </c>
      <c r="L30" s="627">
        <v>872.2</v>
      </c>
      <c r="M30" s="627">
        <v>108.7</v>
      </c>
      <c r="N30" s="627" t="s">
        <v>436</v>
      </c>
      <c r="O30" s="627">
        <v>29.2</v>
      </c>
      <c r="P30" s="627">
        <v>1010.1</v>
      </c>
      <c r="Q30" s="627">
        <v>39.03</v>
      </c>
      <c r="R30" s="627">
        <v>86.8</v>
      </c>
      <c r="T30" s="649"/>
      <c r="U30" s="649"/>
      <c r="V30" s="649"/>
      <c r="W30" s="649"/>
      <c r="X30" s="649"/>
      <c r="Y30" s="649"/>
      <c r="Z30" s="649"/>
      <c r="AA30" s="649"/>
      <c r="AB30" s="680"/>
      <c r="AC30" s="649"/>
      <c r="AD30" s="649"/>
      <c r="AE30" s="649"/>
      <c r="AF30" s="680"/>
      <c r="AG30" s="649"/>
      <c r="AH30" s="649"/>
      <c r="AI30" s="649"/>
      <c r="AJ30" s="649"/>
      <c r="AK30" s="649"/>
    </row>
    <row r="31" spans="2:37" x14ac:dyDescent="0.2">
      <c r="B31" s="574" t="s">
        <v>2058</v>
      </c>
      <c r="C31" s="627">
        <v>85.7</v>
      </c>
      <c r="D31" s="627">
        <v>144.30000000000001</v>
      </c>
      <c r="E31" s="627">
        <v>48.1</v>
      </c>
      <c r="F31" s="627">
        <v>135.6</v>
      </c>
      <c r="G31" s="627">
        <v>15.75</v>
      </c>
      <c r="H31" s="627">
        <v>1253</v>
      </c>
      <c r="I31" s="627">
        <v>205.2</v>
      </c>
      <c r="J31" s="627">
        <v>1458.2</v>
      </c>
      <c r="K31" s="627">
        <v>55.5</v>
      </c>
      <c r="L31" s="627">
        <v>882</v>
      </c>
      <c r="M31" s="627">
        <v>134.19999999999999</v>
      </c>
      <c r="N31" s="627" t="s">
        <v>436</v>
      </c>
      <c r="O31" s="627">
        <v>31.3</v>
      </c>
      <c r="P31" s="627">
        <v>1047.5</v>
      </c>
      <c r="Q31" s="627">
        <v>39.89</v>
      </c>
      <c r="R31" s="627">
        <v>35.1</v>
      </c>
      <c r="T31" s="649"/>
      <c r="U31" s="649"/>
      <c r="V31" s="649"/>
      <c r="W31" s="649"/>
      <c r="X31" s="649"/>
      <c r="Y31" s="649"/>
      <c r="Z31" s="649"/>
      <c r="AA31" s="649"/>
      <c r="AB31" s="680"/>
      <c r="AC31" s="649"/>
      <c r="AD31" s="649"/>
      <c r="AE31" s="649"/>
      <c r="AF31" s="680"/>
      <c r="AG31" s="649"/>
      <c r="AH31" s="649"/>
      <c r="AI31" s="649"/>
      <c r="AJ31" s="649"/>
      <c r="AK31" s="649"/>
    </row>
    <row r="32" spans="2:37" x14ac:dyDescent="0.2">
      <c r="B32" s="574" t="s">
        <v>2142</v>
      </c>
      <c r="C32" s="627">
        <v>69.3</v>
      </c>
      <c r="D32" s="627">
        <v>252.9</v>
      </c>
      <c r="E32" s="627">
        <v>51.8</v>
      </c>
      <c r="F32" s="627">
        <v>79.099999999999994</v>
      </c>
      <c r="G32" s="627">
        <v>16.12</v>
      </c>
      <c r="H32" s="627">
        <v>1138</v>
      </c>
      <c r="I32" s="627">
        <v>164</v>
      </c>
      <c r="J32" s="627">
        <v>1302</v>
      </c>
      <c r="K32" s="627">
        <v>46.33</v>
      </c>
      <c r="L32" s="627">
        <v>959.8</v>
      </c>
      <c r="M32" s="627">
        <v>133.80000000000001</v>
      </c>
      <c r="N32" s="627" t="s">
        <v>436</v>
      </c>
      <c r="O32" s="627">
        <v>31.3</v>
      </c>
      <c r="P32" s="627">
        <v>1124.9000000000001</v>
      </c>
      <c r="Q32" s="627">
        <v>40.03</v>
      </c>
      <c r="R32" s="627">
        <v>137.69999999999999</v>
      </c>
      <c r="T32" s="649"/>
      <c r="U32" s="649"/>
      <c r="V32" s="649"/>
      <c r="W32" s="649"/>
      <c r="X32" s="649"/>
      <c r="Y32" s="649"/>
      <c r="Z32" s="649"/>
      <c r="AA32" s="649"/>
      <c r="AB32" s="680"/>
      <c r="AC32" s="649"/>
      <c r="AD32" s="649"/>
      <c r="AE32" s="649"/>
      <c r="AF32" s="680"/>
      <c r="AG32" s="649"/>
      <c r="AH32" s="649"/>
      <c r="AI32" s="649"/>
      <c r="AJ32" s="649"/>
      <c r="AK32" s="649"/>
    </row>
    <row r="33" spans="2:37" x14ac:dyDescent="0.2">
      <c r="B33" s="574" t="s">
        <v>2058</v>
      </c>
      <c r="C33" s="627">
        <v>56.7</v>
      </c>
      <c r="D33" s="627">
        <v>151</v>
      </c>
      <c r="E33" s="627">
        <v>46.5</v>
      </c>
      <c r="F33" s="627">
        <v>81</v>
      </c>
      <c r="G33" s="627">
        <v>11.09</v>
      </c>
      <c r="H33" s="627">
        <v>1418.7</v>
      </c>
      <c r="I33" s="627">
        <v>201.1</v>
      </c>
      <c r="J33" s="627">
        <v>1619.6</v>
      </c>
      <c r="K33" s="627">
        <v>53.59</v>
      </c>
      <c r="L33" s="627">
        <v>1062.2</v>
      </c>
      <c r="M33" s="627">
        <v>178.4</v>
      </c>
      <c r="N33" s="627" t="s">
        <v>436</v>
      </c>
      <c r="O33" s="627">
        <v>31.2</v>
      </c>
      <c r="P33" s="627">
        <v>1271.8</v>
      </c>
      <c r="Q33" s="627">
        <v>42.08</v>
      </c>
      <c r="R33" s="627">
        <v>31.2</v>
      </c>
      <c r="T33" s="649"/>
      <c r="U33" s="649"/>
      <c r="V33" s="649"/>
      <c r="W33" s="649"/>
      <c r="X33" s="649"/>
      <c r="Y33" s="649"/>
      <c r="Z33" s="649"/>
      <c r="AA33" s="649"/>
      <c r="AB33" s="680"/>
      <c r="AC33" s="649"/>
      <c r="AD33" s="649"/>
      <c r="AE33" s="649"/>
      <c r="AF33" s="680"/>
      <c r="AG33" s="649"/>
      <c r="AH33" s="649"/>
      <c r="AI33" s="649"/>
      <c r="AJ33" s="649"/>
      <c r="AK33" s="649"/>
    </row>
    <row r="34" spans="2:37" x14ac:dyDescent="0.2">
      <c r="B34" s="574" t="s">
        <v>2141</v>
      </c>
      <c r="C34" s="627">
        <v>81.8</v>
      </c>
      <c r="D34" s="627">
        <v>172.6</v>
      </c>
      <c r="E34" s="627">
        <v>52.3</v>
      </c>
      <c r="F34" s="627">
        <v>133.30000000000001</v>
      </c>
      <c r="G34" s="627">
        <v>13.59</v>
      </c>
      <c r="H34" s="627">
        <v>1488.2</v>
      </c>
      <c r="I34" s="627">
        <v>161.6</v>
      </c>
      <c r="J34" s="627">
        <v>1649.8</v>
      </c>
      <c r="K34" s="627">
        <v>50.97</v>
      </c>
      <c r="L34" s="627">
        <v>1024.0999999999999</v>
      </c>
      <c r="M34" s="627">
        <v>175.5</v>
      </c>
      <c r="N34" s="627" t="s">
        <v>436</v>
      </c>
      <c r="O34" s="627">
        <v>31.5</v>
      </c>
      <c r="P34" s="627">
        <v>1231.0999999999999</v>
      </c>
      <c r="Q34" s="627">
        <v>38.04</v>
      </c>
      <c r="R34" s="627">
        <v>40.799999999999997</v>
      </c>
      <c r="T34" s="649"/>
      <c r="U34" s="649"/>
      <c r="V34" s="649"/>
      <c r="W34" s="649"/>
      <c r="X34" s="649"/>
      <c r="Y34" s="649"/>
      <c r="Z34" s="649"/>
      <c r="AA34" s="649"/>
      <c r="AB34" s="680"/>
      <c r="AC34" s="649"/>
      <c r="AD34" s="649"/>
      <c r="AE34" s="649"/>
      <c r="AF34" s="680"/>
      <c r="AG34" s="649"/>
      <c r="AH34" s="649"/>
      <c r="AI34" s="649"/>
      <c r="AJ34" s="649"/>
      <c r="AK34" s="649"/>
    </row>
    <row r="35" spans="2:37" x14ac:dyDescent="0.2">
      <c r="B35" s="574" t="s">
        <v>2058</v>
      </c>
      <c r="C35" s="627">
        <v>82.5</v>
      </c>
      <c r="D35" s="627">
        <v>163.5</v>
      </c>
      <c r="E35" s="627">
        <v>52.9</v>
      </c>
      <c r="F35" s="627">
        <v>203.6</v>
      </c>
      <c r="G35" s="627">
        <v>14.91</v>
      </c>
      <c r="H35" s="627">
        <v>1854.8</v>
      </c>
      <c r="I35" s="627">
        <v>230</v>
      </c>
      <c r="J35" s="627">
        <v>2084.8000000000002</v>
      </c>
      <c r="K35" s="627">
        <v>61.85</v>
      </c>
      <c r="L35" s="627">
        <v>1112.5999999999999</v>
      </c>
      <c r="M35" s="627">
        <v>194.6</v>
      </c>
      <c r="N35" s="627" t="s">
        <v>436</v>
      </c>
      <c r="O35" s="627">
        <v>31.8</v>
      </c>
      <c r="P35" s="627">
        <v>1339</v>
      </c>
      <c r="Q35" s="627">
        <v>39.729999999999997</v>
      </c>
      <c r="R35" s="627">
        <v>34.1</v>
      </c>
      <c r="T35" s="649"/>
      <c r="U35" s="649"/>
      <c r="V35" s="649"/>
      <c r="W35" s="649"/>
      <c r="X35" s="649"/>
      <c r="Y35" s="649"/>
      <c r="Z35" s="649"/>
      <c r="AA35" s="649"/>
      <c r="AB35" s="680"/>
      <c r="AC35" s="649"/>
      <c r="AD35" s="649"/>
      <c r="AE35" s="649"/>
      <c r="AF35" s="680"/>
      <c r="AG35" s="649"/>
      <c r="AH35" s="649"/>
      <c r="AI35" s="649"/>
      <c r="AJ35" s="649"/>
      <c r="AK35" s="649"/>
    </row>
    <row r="36" spans="2:37" x14ac:dyDescent="0.2">
      <c r="B36" s="574" t="s">
        <v>2140</v>
      </c>
      <c r="C36" s="627">
        <v>83</v>
      </c>
      <c r="D36" s="627">
        <v>184</v>
      </c>
      <c r="E36" s="627">
        <v>54.1</v>
      </c>
      <c r="F36" s="627">
        <v>151.69999999999999</v>
      </c>
      <c r="G36" s="627">
        <v>13.6</v>
      </c>
      <c r="H36" s="627">
        <v>2030.1</v>
      </c>
      <c r="I36" s="627">
        <v>172.1</v>
      </c>
      <c r="J36" s="627">
        <v>2202.1999999999998</v>
      </c>
      <c r="K36" s="627">
        <v>63.35</v>
      </c>
      <c r="L36" s="627">
        <v>1086.3</v>
      </c>
      <c r="M36" s="627">
        <v>191.7</v>
      </c>
      <c r="N36" s="627" t="s">
        <v>436</v>
      </c>
      <c r="O36" s="627">
        <v>34.1</v>
      </c>
      <c r="P36" s="627">
        <v>1312.1</v>
      </c>
      <c r="Q36" s="627">
        <v>37.75</v>
      </c>
      <c r="R36" s="627">
        <v>50.2</v>
      </c>
      <c r="T36" s="649"/>
      <c r="U36" s="649"/>
      <c r="V36" s="649"/>
      <c r="W36" s="649"/>
      <c r="X36" s="649"/>
      <c r="Y36" s="649"/>
      <c r="Z36" s="649"/>
      <c r="AA36" s="649"/>
      <c r="AB36" s="680"/>
      <c r="AC36" s="649"/>
      <c r="AD36" s="649"/>
      <c r="AE36" s="649"/>
      <c r="AF36" s="680"/>
      <c r="AG36" s="649"/>
      <c r="AH36" s="649"/>
      <c r="AI36" s="649"/>
      <c r="AJ36" s="649"/>
      <c r="AK36" s="649"/>
    </row>
    <row r="37" spans="2:37" x14ac:dyDescent="0.2">
      <c r="B37" s="574" t="s">
        <v>2058</v>
      </c>
      <c r="C37" s="627">
        <v>115.8</v>
      </c>
      <c r="D37" s="627">
        <v>177.6</v>
      </c>
      <c r="E37" s="627">
        <v>54.1</v>
      </c>
      <c r="F37" s="627">
        <v>209.4</v>
      </c>
      <c r="G37" s="627">
        <v>14.98</v>
      </c>
      <c r="H37" s="627">
        <v>2459</v>
      </c>
      <c r="I37" s="627">
        <v>265.60000000000002</v>
      </c>
      <c r="J37" s="627">
        <v>2724.7</v>
      </c>
      <c r="K37" s="627">
        <v>73.849999999999994</v>
      </c>
      <c r="L37" s="627">
        <v>1042</v>
      </c>
      <c r="M37" s="627">
        <v>181.7</v>
      </c>
      <c r="N37" s="627" t="s">
        <v>436</v>
      </c>
      <c r="O37" s="627">
        <v>32.1</v>
      </c>
      <c r="P37" s="627">
        <v>1255.8</v>
      </c>
      <c r="Q37" s="627">
        <v>34.04</v>
      </c>
      <c r="R37" s="627">
        <v>36.700000000000003</v>
      </c>
      <c r="T37" s="649"/>
      <c r="U37" s="649"/>
      <c r="V37" s="649"/>
      <c r="W37" s="649"/>
      <c r="X37" s="649"/>
      <c r="Y37" s="649"/>
      <c r="Z37" s="649"/>
      <c r="AA37" s="649"/>
      <c r="AB37" s="680"/>
      <c r="AC37" s="649"/>
      <c r="AD37" s="649"/>
      <c r="AE37" s="649"/>
      <c r="AF37" s="680"/>
      <c r="AG37" s="649"/>
      <c r="AH37" s="649"/>
      <c r="AI37" s="649"/>
      <c r="AJ37" s="649"/>
      <c r="AK37" s="649"/>
    </row>
    <row r="38" spans="2:37" x14ac:dyDescent="0.2">
      <c r="B38" s="574" t="s">
        <v>2139</v>
      </c>
      <c r="C38" s="627">
        <v>95.2</v>
      </c>
      <c r="D38" s="627">
        <v>207.2</v>
      </c>
      <c r="E38" s="627">
        <v>61</v>
      </c>
      <c r="F38" s="627">
        <v>254.8</v>
      </c>
      <c r="G38" s="627">
        <v>15.18</v>
      </c>
      <c r="H38" s="627">
        <v>2633.5</v>
      </c>
      <c r="I38" s="627">
        <v>228</v>
      </c>
      <c r="J38" s="627">
        <v>2861.5</v>
      </c>
      <c r="K38" s="627">
        <v>70.27</v>
      </c>
      <c r="L38" s="627">
        <v>1073</v>
      </c>
      <c r="M38" s="627">
        <v>185.3</v>
      </c>
      <c r="N38" s="627" t="s">
        <v>436</v>
      </c>
      <c r="O38" s="627">
        <v>61.6</v>
      </c>
      <c r="P38" s="627">
        <v>1319.9</v>
      </c>
      <c r="Q38" s="627">
        <v>32.409999999999997</v>
      </c>
      <c r="R38" s="627">
        <v>52.2</v>
      </c>
      <c r="T38" s="649"/>
      <c r="U38" s="649"/>
      <c r="V38" s="649"/>
      <c r="W38" s="649"/>
      <c r="X38" s="649"/>
      <c r="Y38" s="649"/>
      <c r="Z38" s="649"/>
      <c r="AA38" s="649"/>
      <c r="AB38" s="680"/>
      <c r="AC38" s="649"/>
      <c r="AD38" s="649"/>
      <c r="AE38" s="649"/>
      <c r="AF38" s="680"/>
      <c r="AG38" s="649"/>
      <c r="AH38" s="649"/>
      <c r="AI38" s="649"/>
      <c r="AJ38" s="649"/>
      <c r="AK38" s="649"/>
    </row>
    <row r="39" spans="2:37" x14ac:dyDescent="0.2">
      <c r="B39" s="574" t="s">
        <v>2058</v>
      </c>
      <c r="C39" s="627">
        <v>143</v>
      </c>
      <c r="D39" s="627">
        <v>203.4</v>
      </c>
      <c r="E39" s="627">
        <v>65.7</v>
      </c>
      <c r="F39" s="627">
        <v>312.39999999999998</v>
      </c>
      <c r="G39" s="627">
        <v>15.88</v>
      </c>
      <c r="H39" s="627">
        <v>3097.6</v>
      </c>
      <c r="I39" s="627">
        <v>272.89999999999998</v>
      </c>
      <c r="J39" s="627">
        <v>3370.5</v>
      </c>
      <c r="K39" s="627">
        <v>73.88</v>
      </c>
      <c r="L39" s="627">
        <v>1031.9000000000001</v>
      </c>
      <c r="M39" s="627">
        <v>207</v>
      </c>
      <c r="N39" s="627" t="s">
        <v>436</v>
      </c>
      <c r="O39" s="627">
        <v>80.900000000000006</v>
      </c>
      <c r="P39" s="627">
        <v>1319.8</v>
      </c>
      <c r="Q39" s="627">
        <v>28.93</v>
      </c>
      <c r="R39" s="627">
        <v>33.1</v>
      </c>
      <c r="T39" s="649"/>
      <c r="U39" s="649"/>
      <c r="V39" s="649"/>
      <c r="W39" s="649"/>
      <c r="X39" s="649"/>
      <c r="Y39" s="649"/>
      <c r="Z39" s="649"/>
      <c r="AA39" s="649"/>
      <c r="AB39" s="680"/>
      <c r="AC39" s="649"/>
      <c r="AD39" s="649"/>
      <c r="AE39" s="649"/>
      <c r="AF39" s="680"/>
      <c r="AG39" s="649"/>
      <c r="AH39" s="649"/>
      <c r="AI39" s="649"/>
      <c r="AJ39" s="649"/>
      <c r="AK39" s="649"/>
    </row>
    <row r="40" spans="2:37" x14ac:dyDescent="0.2">
      <c r="B40" s="574" t="s">
        <v>2138</v>
      </c>
      <c r="C40" s="627">
        <v>129.80000000000001</v>
      </c>
      <c r="D40" s="627">
        <v>262.5</v>
      </c>
      <c r="E40" s="627">
        <v>81</v>
      </c>
      <c r="F40" s="627">
        <v>334.6</v>
      </c>
      <c r="G40" s="627">
        <v>15.57</v>
      </c>
      <c r="H40" s="627">
        <v>3372.5</v>
      </c>
      <c r="I40" s="627">
        <v>297.8</v>
      </c>
      <c r="J40" s="627">
        <v>3670</v>
      </c>
      <c r="K40" s="627">
        <v>70.73</v>
      </c>
      <c r="L40" s="627">
        <v>1065.4000000000001</v>
      </c>
      <c r="M40" s="627">
        <v>232.8</v>
      </c>
      <c r="N40" s="627" t="s">
        <v>436</v>
      </c>
      <c r="O40" s="627">
        <v>96.7</v>
      </c>
      <c r="P40" s="627">
        <v>1394.9</v>
      </c>
      <c r="Q40" s="627">
        <v>26.88</v>
      </c>
      <c r="R40" s="627">
        <v>66.5</v>
      </c>
      <c r="T40" s="649"/>
      <c r="U40" s="649"/>
      <c r="V40" s="649"/>
      <c r="W40" s="649"/>
      <c r="X40" s="649"/>
      <c r="Y40" s="649"/>
      <c r="Z40" s="649"/>
      <c r="AA40" s="649"/>
      <c r="AB40" s="680"/>
      <c r="AC40" s="649"/>
      <c r="AD40" s="649"/>
      <c r="AE40" s="649"/>
      <c r="AF40" s="680"/>
      <c r="AG40" s="649"/>
      <c r="AH40" s="649"/>
      <c r="AI40" s="649"/>
      <c r="AJ40" s="649"/>
      <c r="AK40" s="649"/>
    </row>
    <row r="41" spans="2:37" x14ac:dyDescent="0.2">
      <c r="B41" s="574" t="s">
        <v>432</v>
      </c>
      <c r="C41" s="627">
        <v>136.80000000000001</v>
      </c>
      <c r="D41" s="627">
        <v>327.5</v>
      </c>
      <c r="E41" s="627">
        <v>64.8</v>
      </c>
      <c r="F41" s="627">
        <v>269</v>
      </c>
      <c r="G41" s="627">
        <v>14.4</v>
      </c>
      <c r="H41" s="627">
        <v>3824</v>
      </c>
      <c r="I41" s="627">
        <v>337</v>
      </c>
      <c r="J41" s="627">
        <v>4161</v>
      </c>
      <c r="K41" s="627">
        <v>75.09</v>
      </c>
      <c r="L41" s="627">
        <v>1127.2</v>
      </c>
      <c r="M41" s="627">
        <v>251.1</v>
      </c>
      <c r="N41" s="627" t="s">
        <v>436</v>
      </c>
      <c r="O41" s="627">
        <v>107.3</v>
      </c>
      <c r="P41" s="627">
        <v>1485.6</v>
      </c>
      <c r="Q41" s="627">
        <v>26.81</v>
      </c>
      <c r="R41" s="627">
        <v>50.4</v>
      </c>
      <c r="T41" s="649"/>
      <c r="U41" s="649"/>
      <c r="V41" s="649"/>
      <c r="W41" s="649"/>
      <c r="X41" s="649"/>
      <c r="Y41" s="649"/>
      <c r="Z41" s="649"/>
      <c r="AA41" s="649"/>
      <c r="AB41" s="680"/>
      <c r="AC41" s="649"/>
      <c r="AD41" s="649"/>
      <c r="AE41" s="649"/>
      <c r="AF41" s="680"/>
      <c r="AG41" s="649"/>
      <c r="AH41" s="649"/>
      <c r="AI41" s="649"/>
      <c r="AJ41" s="649"/>
      <c r="AK41" s="649"/>
    </row>
    <row r="42" spans="2:37" x14ac:dyDescent="0.2">
      <c r="B42" s="574" t="s">
        <v>2137</v>
      </c>
      <c r="C42" s="627">
        <v>149.4</v>
      </c>
      <c r="D42" s="627">
        <v>359.6</v>
      </c>
      <c r="E42" s="627">
        <v>60.2</v>
      </c>
      <c r="F42" s="627">
        <v>320</v>
      </c>
      <c r="G42" s="627">
        <v>14.4</v>
      </c>
      <c r="H42" s="627">
        <v>4439.5</v>
      </c>
      <c r="I42" s="627">
        <v>351.9</v>
      </c>
      <c r="J42" s="627">
        <v>4791.3999999999996</v>
      </c>
      <c r="K42" s="627">
        <v>77.59</v>
      </c>
      <c r="L42" s="627">
        <v>1136.5999999999999</v>
      </c>
      <c r="M42" s="627">
        <v>274.5</v>
      </c>
      <c r="N42" s="627" t="s">
        <v>436</v>
      </c>
      <c r="O42" s="627">
        <v>117</v>
      </c>
      <c r="P42" s="627">
        <v>1528.1</v>
      </c>
      <c r="Q42" s="627">
        <v>24.74</v>
      </c>
      <c r="R42" s="627">
        <v>50.8</v>
      </c>
      <c r="T42" s="649"/>
      <c r="U42" s="649"/>
      <c r="V42" s="649"/>
      <c r="W42" s="649"/>
      <c r="X42" s="649"/>
      <c r="Y42" s="649"/>
      <c r="Z42" s="649"/>
      <c r="AA42" s="649"/>
      <c r="AB42" s="680"/>
      <c r="AC42" s="649"/>
      <c r="AD42" s="649"/>
      <c r="AE42" s="649"/>
      <c r="AF42" s="680"/>
      <c r="AG42" s="649"/>
      <c r="AH42" s="649"/>
      <c r="AI42" s="649"/>
      <c r="AJ42" s="649"/>
      <c r="AK42" s="649"/>
    </row>
    <row r="43" spans="2:37" x14ac:dyDescent="0.2">
      <c r="B43" s="574" t="s">
        <v>2058</v>
      </c>
      <c r="C43" s="627">
        <v>163.5</v>
      </c>
      <c r="D43" s="627">
        <v>368.9</v>
      </c>
      <c r="E43" s="627">
        <v>52.2</v>
      </c>
      <c r="F43" s="627">
        <v>337.1</v>
      </c>
      <c r="G43" s="627">
        <v>13.14</v>
      </c>
      <c r="H43" s="627">
        <v>5567.4</v>
      </c>
      <c r="I43" s="627">
        <v>435.5</v>
      </c>
      <c r="J43" s="627">
        <v>6002.9</v>
      </c>
      <c r="K43" s="627">
        <v>85.57</v>
      </c>
      <c r="L43" s="627">
        <v>1327.5</v>
      </c>
      <c r="M43" s="627">
        <v>353.6</v>
      </c>
      <c r="N43" s="627" t="s">
        <v>436</v>
      </c>
      <c r="O43" s="627">
        <v>179.2</v>
      </c>
      <c r="P43" s="627">
        <v>1860.3</v>
      </c>
      <c r="Q43" s="627">
        <v>26.52</v>
      </c>
      <c r="R43" s="627">
        <v>18.100000000000001</v>
      </c>
      <c r="T43" s="649"/>
      <c r="U43" s="649"/>
      <c r="V43" s="649"/>
      <c r="W43" s="649"/>
      <c r="X43" s="649"/>
      <c r="Y43" s="649"/>
      <c r="Z43" s="649"/>
      <c r="AA43" s="649"/>
      <c r="AB43" s="680"/>
      <c r="AC43" s="649"/>
      <c r="AD43" s="649"/>
      <c r="AE43" s="649"/>
      <c r="AF43" s="680"/>
      <c r="AG43" s="649"/>
      <c r="AH43" s="649"/>
      <c r="AI43" s="649"/>
      <c r="AJ43" s="649"/>
      <c r="AK43" s="649"/>
    </row>
    <row r="44" spans="2:37" x14ac:dyDescent="0.2">
      <c r="B44" s="574" t="s">
        <v>2136</v>
      </c>
      <c r="C44" s="627">
        <v>166.1</v>
      </c>
      <c r="D44" s="627">
        <v>574</v>
      </c>
      <c r="E44" s="627">
        <v>30.3</v>
      </c>
      <c r="F44" s="627">
        <v>208.5</v>
      </c>
      <c r="G44" s="627">
        <v>13.54</v>
      </c>
      <c r="H44" s="627">
        <v>5979.5</v>
      </c>
      <c r="I44" s="627">
        <v>408.2</v>
      </c>
      <c r="J44" s="627">
        <v>6387.7</v>
      </c>
      <c r="K44" s="627">
        <v>88.38</v>
      </c>
      <c r="L44" s="627">
        <v>1263.7</v>
      </c>
      <c r="M44" s="627">
        <v>350.8</v>
      </c>
      <c r="N44" s="627" t="s">
        <v>436</v>
      </c>
      <c r="O44" s="627">
        <v>259.60000000000002</v>
      </c>
      <c r="P44" s="627">
        <v>1874.1</v>
      </c>
      <c r="Q44" s="627">
        <v>25.93</v>
      </c>
      <c r="R44" s="627">
        <v>32</v>
      </c>
      <c r="T44" s="649"/>
      <c r="U44" s="649"/>
      <c r="V44" s="649"/>
      <c r="W44" s="649"/>
      <c r="X44" s="649"/>
      <c r="Y44" s="649"/>
      <c r="Z44" s="649"/>
      <c r="AA44" s="649"/>
      <c r="AB44" s="680"/>
      <c r="AC44" s="649"/>
      <c r="AD44" s="649"/>
      <c r="AE44" s="649"/>
      <c r="AF44" s="680"/>
      <c r="AG44" s="649"/>
      <c r="AH44" s="649"/>
      <c r="AI44" s="649"/>
      <c r="AJ44" s="649"/>
      <c r="AK44" s="649"/>
    </row>
    <row r="45" spans="2:37" x14ac:dyDescent="0.2">
      <c r="B45" s="574" t="s">
        <v>2058</v>
      </c>
      <c r="C45" s="627">
        <v>307.7</v>
      </c>
      <c r="D45" s="627">
        <v>525.79999999999995</v>
      </c>
      <c r="E45" s="627">
        <v>87.5</v>
      </c>
      <c r="F45" s="627">
        <v>452.7</v>
      </c>
      <c r="G45" s="627">
        <v>17.18</v>
      </c>
      <c r="H45" s="627">
        <v>6313.7</v>
      </c>
      <c r="I45" s="627">
        <v>425.1</v>
      </c>
      <c r="J45" s="627">
        <v>6738.5</v>
      </c>
      <c r="K45" s="627">
        <v>84.25</v>
      </c>
      <c r="L45" s="627">
        <v>1317.5</v>
      </c>
      <c r="M45" s="627">
        <v>353.2</v>
      </c>
      <c r="N45" s="627" t="s">
        <v>436</v>
      </c>
      <c r="O45" s="627">
        <v>270.60000000000002</v>
      </c>
      <c r="P45" s="627">
        <v>1941.4</v>
      </c>
      <c r="Q45" s="627">
        <v>24.27</v>
      </c>
      <c r="R45" s="627">
        <v>125.9</v>
      </c>
      <c r="T45" s="649"/>
      <c r="U45" s="649"/>
      <c r="V45" s="649"/>
      <c r="W45" s="649"/>
      <c r="X45" s="649"/>
      <c r="Y45" s="649"/>
      <c r="Z45" s="649"/>
      <c r="AA45" s="649"/>
      <c r="AB45" s="680"/>
      <c r="AC45" s="649"/>
      <c r="AD45" s="649"/>
      <c r="AE45" s="649"/>
      <c r="AF45" s="680"/>
      <c r="AG45" s="649"/>
      <c r="AH45" s="649"/>
      <c r="AI45" s="649"/>
      <c r="AJ45" s="649"/>
      <c r="AK45" s="649"/>
    </row>
    <row r="46" spans="2:37" x14ac:dyDescent="0.2">
      <c r="B46" s="574" t="s">
        <v>2135</v>
      </c>
      <c r="C46" s="627">
        <v>230.1</v>
      </c>
      <c r="D46" s="627">
        <v>490.1</v>
      </c>
      <c r="E46" s="627">
        <v>84.5</v>
      </c>
      <c r="F46" s="627">
        <v>355</v>
      </c>
      <c r="G46" s="627">
        <v>13.18</v>
      </c>
      <c r="H46" s="627">
        <v>6364.4</v>
      </c>
      <c r="I46" s="627">
        <v>330.8</v>
      </c>
      <c r="J46" s="627">
        <v>6695.2</v>
      </c>
      <c r="K46" s="627">
        <v>76.17</v>
      </c>
      <c r="L46" s="627">
        <v>1475.1</v>
      </c>
      <c r="M46" s="627">
        <v>347.5</v>
      </c>
      <c r="N46" s="627" t="s">
        <v>436</v>
      </c>
      <c r="O46" s="627">
        <v>418.5</v>
      </c>
      <c r="P46" s="627">
        <v>2241.1</v>
      </c>
      <c r="Q46" s="627">
        <v>25.5</v>
      </c>
      <c r="R46" s="627">
        <v>50.2</v>
      </c>
      <c r="T46" s="649"/>
      <c r="U46" s="649"/>
      <c r="V46" s="649"/>
      <c r="W46" s="649"/>
      <c r="X46" s="649"/>
      <c r="Y46" s="649"/>
      <c r="Z46" s="649"/>
      <c r="AA46" s="649"/>
      <c r="AB46" s="680"/>
      <c r="AC46" s="649"/>
      <c r="AD46" s="649"/>
      <c r="AE46" s="649"/>
      <c r="AF46" s="680"/>
      <c r="AG46" s="649"/>
      <c r="AH46" s="649"/>
      <c r="AI46" s="649"/>
      <c r="AJ46" s="649"/>
      <c r="AK46" s="649"/>
    </row>
    <row r="47" spans="2:37" s="561" customFormat="1" x14ac:dyDescent="0.2">
      <c r="B47" s="553" t="s">
        <v>2058</v>
      </c>
      <c r="C47" s="664">
        <v>399.3</v>
      </c>
      <c r="D47" s="664">
        <v>559.79999999999995</v>
      </c>
      <c r="E47" s="664">
        <v>96.9</v>
      </c>
      <c r="F47" s="664">
        <v>413.5</v>
      </c>
      <c r="G47" s="664">
        <v>14.94</v>
      </c>
      <c r="H47" s="664">
        <v>7929.6</v>
      </c>
      <c r="I47" s="664">
        <v>527.29999999999995</v>
      </c>
      <c r="J47" s="664">
        <v>8456.9</v>
      </c>
      <c r="K47" s="664">
        <v>85.99</v>
      </c>
      <c r="L47" s="664">
        <v>1449.3</v>
      </c>
      <c r="M47" s="664">
        <v>578.4</v>
      </c>
      <c r="N47" s="664" t="s">
        <v>436</v>
      </c>
      <c r="O47" s="664">
        <v>456.7</v>
      </c>
      <c r="P47" s="664">
        <v>2484.4</v>
      </c>
      <c r="Q47" s="664">
        <v>25.26</v>
      </c>
      <c r="R47" s="664">
        <v>68.099999999999994</v>
      </c>
      <c r="T47" s="649"/>
      <c r="U47" s="649"/>
      <c r="V47" s="649"/>
      <c r="W47" s="649"/>
      <c r="X47" s="649"/>
      <c r="Y47" s="649"/>
      <c r="Z47" s="649"/>
      <c r="AA47" s="649"/>
      <c r="AB47" s="680"/>
      <c r="AC47" s="649"/>
      <c r="AD47" s="649"/>
      <c r="AE47" s="649"/>
      <c r="AF47" s="680"/>
      <c r="AG47" s="649"/>
      <c r="AH47" s="649"/>
      <c r="AI47" s="649"/>
      <c r="AJ47" s="649"/>
      <c r="AK47" s="649"/>
    </row>
    <row r="48" spans="2:37" ht="12" thickBot="1" x14ac:dyDescent="0.25">
      <c r="B48" s="624"/>
    </row>
    <row r="49" spans="2:25" ht="14.25" customHeight="1" thickTop="1" thickBot="1" x14ac:dyDescent="0.25">
      <c r="B49" s="1083" t="s">
        <v>2020</v>
      </c>
      <c r="C49" s="679"/>
      <c r="D49" s="1123" t="s">
        <v>2374</v>
      </c>
      <c r="E49" s="1123"/>
      <c r="F49" s="679"/>
      <c r="G49" s="679"/>
      <c r="H49" s="1123" t="s">
        <v>2399</v>
      </c>
      <c r="I49" s="1123"/>
      <c r="J49" s="1123"/>
      <c r="K49" s="1123" t="s">
        <v>2398</v>
      </c>
      <c r="L49" s="1123"/>
      <c r="M49" s="1123"/>
      <c r="N49" s="679"/>
      <c r="O49" s="1122" t="s">
        <v>2371</v>
      </c>
      <c r="P49" s="1122"/>
      <c r="Q49" s="1122" t="s">
        <v>2370</v>
      </c>
      <c r="R49" s="1122"/>
      <c r="S49" s="1122"/>
      <c r="T49" s="1122"/>
      <c r="U49" s="1122"/>
      <c r="V49" s="678"/>
      <c r="W49" s="678"/>
      <c r="X49" s="678"/>
      <c r="Y49" s="677"/>
    </row>
    <row r="50" spans="2:25" ht="12.75" customHeight="1" x14ac:dyDescent="0.2">
      <c r="B50" s="1086"/>
      <c r="C50" s="555"/>
      <c r="D50" s="676"/>
      <c r="E50" s="676"/>
      <c r="F50" s="555" t="s">
        <v>2367</v>
      </c>
      <c r="G50" s="555" t="s">
        <v>2366</v>
      </c>
      <c r="H50" s="555" t="s">
        <v>2365</v>
      </c>
      <c r="I50" s="676" t="s">
        <v>2364</v>
      </c>
      <c r="J50" s="676"/>
      <c r="K50" s="676"/>
      <c r="L50" s="676"/>
      <c r="M50" s="676"/>
      <c r="N50" s="555" t="s">
        <v>2081</v>
      </c>
      <c r="O50" s="555"/>
      <c r="P50" s="555"/>
      <c r="Q50" s="555"/>
      <c r="R50" s="555"/>
      <c r="S50" s="555"/>
      <c r="T50" s="555"/>
      <c r="U50" s="555"/>
      <c r="V50" s="555"/>
      <c r="W50" s="555" t="s">
        <v>438</v>
      </c>
      <c r="X50" s="553" t="s">
        <v>434</v>
      </c>
      <c r="Y50" s="553"/>
    </row>
    <row r="51" spans="2:25" ht="14.25" customHeight="1" x14ac:dyDescent="0.2">
      <c r="B51" s="1086"/>
      <c r="C51" s="555" t="s">
        <v>2369</v>
      </c>
      <c r="D51" s="555" t="s">
        <v>2368</v>
      </c>
      <c r="E51" s="555"/>
      <c r="F51" s="555" t="s">
        <v>2362</v>
      </c>
      <c r="G51" s="555" t="s">
        <v>2361</v>
      </c>
      <c r="H51" s="555" t="s">
        <v>2168</v>
      </c>
      <c r="I51" s="555" t="s">
        <v>2006</v>
      </c>
      <c r="J51" s="555" t="s">
        <v>434</v>
      </c>
      <c r="K51" s="555" t="s">
        <v>2397</v>
      </c>
      <c r="L51" s="555" t="s">
        <v>2396</v>
      </c>
      <c r="M51" s="555"/>
      <c r="N51" s="555" t="s">
        <v>2358</v>
      </c>
      <c r="O51" s="555" t="s">
        <v>434</v>
      </c>
      <c r="P51" s="555" t="s">
        <v>2338</v>
      </c>
      <c r="Q51" s="555" t="s">
        <v>2245</v>
      </c>
      <c r="R51" s="555" t="s">
        <v>2244</v>
      </c>
      <c r="S51" s="1117" t="s">
        <v>2395</v>
      </c>
      <c r="T51" s="555"/>
      <c r="U51" s="555"/>
      <c r="V51" s="675" t="s">
        <v>2337</v>
      </c>
      <c r="W51" s="555" t="s">
        <v>2394</v>
      </c>
      <c r="X51" s="553" t="s">
        <v>2393</v>
      </c>
      <c r="Y51" s="555" t="s">
        <v>2355</v>
      </c>
    </row>
    <row r="52" spans="2:25" ht="23.25" thickBot="1" x14ac:dyDescent="0.25">
      <c r="B52" s="1086"/>
      <c r="C52" s="555" t="s">
        <v>2168</v>
      </c>
      <c r="D52" s="555" t="s">
        <v>1995</v>
      </c>
      <c r="E52" s="555" t="s">
        <v>2363</v>
      </c>
      <c r="F52" s="555" t="s">
        <v>2354</v>
      </c>
      <c r="G52" s="555" t="s">
        <v>2353</v>
      </c>
      <c r="H52" s="561"/>
      <c r="I52" s="555" t="s">
        <v>2392</v>
      </c>
      <c r="J52" s="555"/>
      <c r="M52" s="555" t="s">
        <v>434</v>
      </c>
      <c r="N52" s="555" t="s">
        <v>2351</v>
      </c>
      <c r="O52" s="555" t="s">
        <v>2350</v>
      </c>
      <c r="P52" s="555" t="s">
        <v>2391</v>
      </c>
      <c r="Q52" s="555" t="s">
        <v>2390</v>
      </c>
      <c r="R52" s="555" t="s">
        <v>2389</v>
      </c>
      <c r="S52" s="1118"/>
      <c r="T52" s="555" t="s">
        <v>438</v>
      </c>
      <c r="U52" s="555" t="s">
        <v>434</v>
      </c>
      <c r="V52" s="675" t="s">
        <v>2347</v>
      </c>
      <c r="W52" s="561"/>
      <c r="X52" s="561"/>
      <c r="Y52" s="555" t="s">
        <v>442</v>
      </c>
    </row>
    <row r="53" spans="2:25" ht="12" thickBot="1" x14ac:dyDescent="0.25">
      <c r="B53" s="1085"/>
      <c r="C53" s="672" t="s">
        <v>2344</v>
      </c>
      <c r="D53" s="672" t="s">
        <v>2343</v>
      </c>
      <c r="E53" s="672" t="s">
        <v>2342</v>
      </c>
      <c r="F53" s="672" t="s">
        <v>2341</v>
      </c>
      <c r="G53" s="672" t="s">
        <v>440</v>
      </c>
      <c r="H53" s="673"/>
      <c r="I53" s="672"/>
      <c r="J53" s="673"/>
      <c r="K53" s="672"/>
      <c r="L53" s="672"/>
      <c r="M53" s="672" t="s">
        <v>2340</v>
      </c>
      <c r="N53" s="672" t="s">
        <v>2339</v>
      </c>
      <c r="O53" s="672" t="s">
        <v>2338</v>
      </c>
      <c r="P53" s="672" t="s">
        <v>2388</v>
      </c>
      <c r="Q53" s="672"/>
      <c r="R53" s="672"/>
      <c r="S53" s="672"/>
      <c r="T53" s="673"/>
      <c r="U53" s="672" t="s">
        <v>2337</v>
      </c>
      <c r="V53" s="674"/>
      <c r="W53" s="673"/>
      <c r="X53" s="673"/>
      <c r="Y53" s="672" t="s">
        <v>2336</v>
      </c>
    </row>
    <row r="54" spans="2:25" ht="12" thickTop="1" x14ac:dyDescent="0.2">
      <c r="B54" s="671"/>
      <c r="C54" s="555"/>
      <c r="D54" s="555"/>
      <c r="E54" s="555"/>
      <c r="F54" s="555"/>
      <c r="G54" s="555"/>
      <c r="H54" s="555"/>
      <c r="I54" s="555"/>
      <c r="J54" s="555"/>
      <c r="K54" s="555"/>
      <c r="L54" s="555"/>
      <c r="M54" s="555"/>
      <c r="N54" s="555"/>
    </row>
    <row r="55" spans="2:25" x14ac:dyDescent="0.2">
      <c r="B55" s="574" t="s">
        <v>2134</v>
      </c>
      <c r="C55" s="627">
        <v>350.9</v>
      </c>
      <c r="D55" s="627">
        <v>719.8</v>
      </c>
      <c r="E55" s="627">
        <v>102.1</v>
      </c>
      <c r="F55" s="627">
        <v>392.5</v>
      </c>
      <c r="G55" s="627">
        <v>15.03</v>
      </c>
      <c r="H55" s="627" t="s">
        <v>436</v>
      </c>
      <c r="I55" s="627" t="s">
        <v>436</v>
      </c>
      <c r="J55" s="627" t="s">
        <v>436</v>
      </c>
      <c r="K55" s="627" t="s">
        <v>436</v>
      </c>
      <c r="L55" s="627" t="s">
        <v>436</v>
      </c>
      <c r="M55" s="627">
        <v>8250.5</v>
      </c>
      <c r="N55" s="627">
        <v>410</v>
      </c>
      <c r="O55" s="651">
        <v>8660.5</v>
      </c>
      <c r="P55" s="651">
        <v>83.2</v>
      </c>
      <c r="Q55" s="627">
        <v>1370.8</v>
      </c>
      <c r="R55" s="627">
        <v>578.5</v>
      </c>
      <c r="S55" s="627" t="s">
        <v>436</v>
      </c>
      <c r="T55" s="627">
        <v>579.6</v>
      </c>
      <c r="U55" s="627">
        <v>2528.9</v>
      </c>
      <c r="V55" s="627">
        <v>24.28</v>
      </c>
      <c r="W55" s="627" t="s">
        <v>436</v>
      </c>
      <c r="X55" s="628" t="s">
        <v>436</v>
      </c>
      <c r="Y55" s="627">
        <v>68.900000000000006</v>
      </c>
    </row>
    <row r="56" spans="2:25" x14ac:dyDescent="0.2">
      <c r="B56" s="574" t="s">
        <v>2058</v>
      </c>
      <c r="C56" s="627">
        <v>359.8</v>
      </c>
      <c r="D56" s="627">
        <v>694.9</v>
      </c>
      <c r="E56" s="627">
        <v>78</v>
      </c>
      <c r="F56" s="627">
        <v>513.5</v>
      </c>
      <c r="G56" s="627">
        <v>15.27</v>
      </c>
      <c r="H56" s="627" t="s">
        <v>436</v>
      </c>
      <c r="I56" s="627" t="s">
        <v>436</v>
      </c>
      <c r="J56" s="627" t="s">
        <v>436</v>
      </c>
      <c r="K56" s="627">
        <v>119.3</v>
      </c>
      <c r="L56" s="627">
        <v>8589</v>
      </c>
      <c r="M56" s="627">
        <v>8708.2999999999993</v>
      </c>
      <c r="N56" s="627">
        <v>478.8</v>
      </c>
      <c r="O56" s="651">
        <v>9187.1</v>
      </c>
      <c r="P56" s="651">
        <v>85.3</v>
      </c>
      <c r="Q56" s="627">
        <v>1488.9</v>
      </c>
      <c r="R56" s="627">
        <v>574.5</v>
      </c>
      <c r="S56" s="627" t="s">
        <v>436</v>
      </c>
      <c r="T56" s="627">
        <v>586</v>
      </c>
      <c r="U56" s="627">
        <v>2649.4</v>
      </c>
      <c r="V56" s="627">
        <v>24.6</v>
      </c>
      <c r="W56" s="627" t="s">
        <v>436</v>
      </c>
      <c r="X56" s="628" t="s">
        <v>436</v>
      </c>
      <c r="Y56" s="627">
        <v>21.9</v>
      </c>
    </row>
    <row r="57" spans="2:25" x14ac:dyDescent="0.2">
      <c r="B57" s="574" t="s">
        <v>2133</v>
      </c>
      <c r="C57" s="627">
        <v>310.5</v>
      </c>
      <c r="D57" s="627">
        <v>603.70000000000005</v>
      </c>
      <c r="E57" s="627">
        <v>85.1</v>
      </c>
      <c r="F57" s="627">
        <v>349.4</v>
      </c>
      <c r="G57" s="627">
        <v>11.88</v>
      </c>
      <c r="H57" s="627" t="s">
        <v>436</v>
      </c>
      <c r="I57" s="627" t="s">
        <v>436</v>
      </c>
      <c r="J57" s="627" t="s">
        <v>436</v>
      </c>
      <c r="K57" s="627">
        <v>99.1</v>
      </c>
      <c r="L57" s="627">
        <v>9223.9</v>
      </c>
      <c r="M57" s="627">
        <v>9323</v>
      </c>
      <c r="N57" s="627">
        <v>471</v>
      </c>
      <c r="O57" s="651">
        <v>9794</v>
      </c>
      <c r="P57" s="651">
        <v>86</v>
      </c>
      <c r="Q57" s="627">
        <v>1592</v>
      </c>
      <c r="R57" s="627">
        <v>593.4</v>
      </c>
      <c r="S57" s="627" t="s">
        <v>436</v>
      </c>
      <c r="T57" s="627">
        <v>596.6</v>
      </c>
      <c r="U57" s="627">
        <v>2782</v>
      </c>
      <c r="V57" s="627">
        <v>24.42</v>
      </c>
      <c r="W57" s="627" t="s">
        <v>436</v>
      </c>
      <c r="X57" s="628" t="s">
        <v>436</v>
      </c>
      <c r="Y57" s="627">
        <v>34</v>
      </c>
    </row>
    <row r="58" spans="2:25" x14ac:dyDescent="0.2">
      <c r="B58" s="574" t="s">
        <v>2058</v>
      </c>
      <c r="C58" s="627">
        <v>377.8</v>
      </c>
      <c r="D58" s="627">
        <v>653.70000000000005</v>
      </c>
      <c r="E58" s="627">
        <v>72.599999999999994</v>
      </c>
      <c r="F58" s="627">
        <v>380.8</v>
      </c>
      <c r="G58" s="627">
        <v>12.18</v>
      </c>
      <c r="H58" s="627" t="s">
        <v>436</v>
      </c>
      <c r="I58" s="627" t="s">
        <v>436</v>
      </c>
      <c r="J58" s="627" t="s">
        <v>436</v>
      </c>
      <c r="K58" s="627">
        <v>178.7</v>
      </c>
      <c r="L58" s="627">
        <v>9845.9</v>
      </c>
      <c r="M58" s="627">
        <v>10024.6</v>
      </c>
      <c r="N58" s="627">
        <v>678.5</v>
      </c>
      <c r="O58" s="651">
        <v>10703.1</v>
      </c>
      <c r="P58" s="651">
        <v>87.8</v>
      </c>
      <c r="Q58" s="627">
        <v>1853</v>
      </c>
      <c r="R58" s="627">
        <v>458.9</v>
      </c>
      <c r="S58" s="627" t="s">
        <v>436</v>
      </c>
      <c r="T58" s="627">
        <v>709.6</v>
      </c>
      <c r="U58" s="627">
        <v>3021.5</v>
      </c>
      <c r="V58" s="627">
        <v>24.79</v>
      </c>
      <c r="W58" s="627" t="s">
        <v>436</v>
      </c>
      <c r="X58" s="628" t="s">
        <v>436</v>
      </c>
      <c r="Y58" s="627">
        <v>44.3</v>
      </c>
    </row>
    <row r="59" spans="2:25" x14ac:dyDescent="0.2">
      <c r="B59" s="574" t="s">
        <v>2132</v>
      </c>
      <c r="C59" s="627">
        <v>313.8</v>
      </c>
      <c r="D59" s="627">
        <v>649.29999999999995</v>
      </c>
      <c r="E59" s="627">
        <v>65.400000000000006</v>
      </c>
      <c r="F59" s="627">
        <v>388</v>
      </c>
      <c r="G59" s="627">
        <v>11.62</v>
      </c>
      <c r="H59" s="627" t="s">
        <v>436</v>
      </c>
      <c r="I59" s="627" t="s">
        <v>436</v>
      </c>
      <c r="J59" s="627" t="s">
        <v>436</v>
      </c>
      <c r="K59" s="627">
        <v>218.1</v>
      </c>
      <c r="L59" s="627">
        <v>9354.4</v>
      </c>
      <c r="M59" s="627">
        <v>9572.6</v>
      </c>
      <c r="N59" s="627">
        <v>592.70000000000005</v>
      </c>
      <c r="O59" s="651">
        <v>10165.299999999999</v>
      </c>
      <c r="P59" s="651">
        <v>83.4</v>
      </c>
      <c r="Q59" s="627">
        <v>2011.7</v>
      </c>
      <c r="R59" s="627">
        <v>458</v>
      </c>
      <c r="S59" s="627" t="s">
        <v>436</v>
      </c>
      <c r="T59" s="627">
        <v>844.8</v>
      </c>
      <c r="U59" s="627">
        <v>3314.5</v>
      </c>
      <c r="V59" s="627">
        <v>27.19</v>
      </c>
      <c r="W59" s="627" t="s">
        <v>436</v>
      </c>
      <c r="X59" s="628" t="s">
        <v>436</v>
      </c>
      <c r="Y59" s="627">
        <v>39.9</v>
      </c>
    </row>
    <row r="60" spans="2:25" x14ac:dyDescent="0.2">
      <c r="B60" s="574" t="s">
        <v>2058</v>
      </c>
      <c r="C60" s="627">
        <v>416.2</v>
      </c>
      <c r="D60" s="627">
        <v>702.2</v>
      </c>
      <c r="E60" s="627">
        <v>77.2</v>
      </c>
      <c r="F60" s="627">
        <v>456.1</v>
      </c>
      <c r="G60" s="627">
        <v>12.46</v>
      </c>
      <c r="H60" s="627" t="s">
        <v>436</v>
      </c>
      <c r="I60" s="627" t="s">
        <v>436</v>
      </c>
      <c r="J60" s="627" t="s">
        <v>436</v>
      </c>
      <c r="K60" s="627">
        <v>164.8</v>
      </c>
      <c r="L60" s="627">
        <v>10138.299999999999</v>
      </c>
      <c r="M60" s="627">
        <v>10303.1</v>
      </c>
      <c r="N60" s="627">
        <v>764.3</v>
      </c>
      <c r="O60" s="651">
        <v>11067.4</v>
      </c>
      <c r="P60" s="651">
        <v>83.5</v>
      </c>
      <c r="Q60" s="627">
        <v>2154.6</v>
      </c>
      <c r="R60" s="627">
        <v>595.1</v>
      </c>
      <c r="S60" s="627" t="s">
        <v>436</v>
      </c>
      <c r="T60" s="627">
        <v>914</v>
      </c>
      <c r="U60" s="627">
        <v>3663.7</v>
      </c>
      <c r="V60" s="627">
        <v>27.64</v>
      </c>
      <c r="W60" s="627" t="s">
        <v>436</v>
      </c>
      <c r="X60" s="628" t="s">
        <v>436</v>
      </c>
      <c r="Y60" s="627">
        <v>39.5</v>
      </c>
    </row>
    <row r="61" spans="2:25" x14ac:dyDescent="0.2">
      <c r="B61" s="574" t="s">
        <v>2131</v>
      </c>
      <c r="C61" s="627">
        <v>351.8</v>
      </c>
      <c r="D61" s="627">
        <v>765.6</v>
      </c>
      <c r="E61" s="627">
        <v>88.8</v>
      </c>
      <c r="F61" s="627">
        <v>490</v>
      </c>
      <c r="G61" s="627">
        <v>12.13</v>
      </c>
      <c r="H61" s="627" t="s">
        <v>436</v>
      </c>
      <c r="I61" s="627" t="s">
        <v>436</v>
      </c>
      <c r="J61" s="627" t="s">
        <v>436</v>
      </c>
      <c r="K61" s="627">
        <v>328.9</v>
      </c>
      <c r="L61" s="627">
        <v>10325.4</v>
      </c>
      <c r="M61" s="627">
        <v>10654.3</v>
      </c>
      <c r="N61" s="627">
        <v>652.4</v>
      </c>
      <c r="O61" s="651">
        <v>11306.7</v>
      </c>
      <c r="P61" s="651">
        <v>80.900000000000006</v>
      </c>
      <c r="Q61" s="627">
        <v>1915.4</v>
      </c>
      <c r="R61" s="627">
        <v>610.70000000000005</v>
      </c>
      <c r="S61" s="627" t="s">
        <v>436</v>
      </c>
      <c r="T61" s="627">
        <v>958.9</v>
      </c>
      <c r="U61" s="627">
        <v>3485</v>
      </c>
      <c r="V61" s="627">
        <v>24.92</v>
      </c>
      <c r="W61" s="627" t="s">
        <v>436</v>
      </c>
      <c r="X61" s="628" t="s">
        <v>436</v>
      </c>
      <c r="Y61" s="627">
        <v>66.5</v>
      </c>
    </row>
    <row r="62" spans="2:25" x14ac:dyDescent="0.2">
      <c r="B62" s="574" t="s">
        <v>2058</v>
      </c>
      <c r="C62" s="627">
        <v>364.7</v>
      </c>
      <c r="D62" s="627">
        <v>790.8</v>
      </c>
      <c r="E62" s="627">
        <v>152</v>
      </c>
      <c r="F62" s="627">
        <v>575</v>
      </c>
      <c r="G62" s="627">
        <v>12.62</v>
      </c>
      <c r="H62" s="627" t="s">
        <v>436</v>
      </c>
      <c r="I62" s="627" t="s">
        <v>436</v>
      </c>
      <c r="J62" s="627" t="s">
        <v>436</v>
      </c>
      <c r="K62" s="627">
        <v>260.89999999999998</v>
      </c>
      <c r="L62" s="627">
        <v>11521.7</v>
      </c>
      <c r="M62" s="627">
        <v>11782.6</v>
      </c>
      <c r="N62" s="627">
        <v>863.3</v>
      </c>
      <c r="O62" s="651">
        <v>12645.9</v>
      </c>
      <c r="P62" s="651">
        <v>84.8</v>
      </c>
      <c r="Q62" s="627">
        <v>2005.2</v>
      </c>
      <c r="R62" s="627">
        <v>747.5</v>
      </c>
      <c r="S62" s="627" t="s">
        <v>436</v>
      </c>
      <c r="T62" s="627">
        <v>894.1</v>
      </c>
      <c r="U62" s="627">
        <v>3646.8</v>
      </c>
      <c r="V62" s="627">
        <v>24.45</v>
      </c>
      <c r="W62" s="627" t="s">
        <v>436</v>
      </c>
      <c r="X62" s="628" t="s">
        <v>436</v>
      </c>
      <c r="Y62" s="627">
        <v>45.2</v>
      </c>
    </row>
    <row r="63" spans="2:25" x14ac:dyDescent="0.2">
      <c r="B63" s="574" t="s">
        <v>2130</v>
      </c>
      <c r="C63" s="627">
        <v>657.7</v>
      </c>
      <c r="D63" s="627">
        <v>652.4</v>
      </c>
      <c r="E63" s="627">
        <v>99</v>
      </c>
      <c r="F63" s="627">
        <v>470.5</v>
      </c>
      <c r="G63" s="627">
        <v>13.17</v>
      </c>
      <c r="H63" s="627" t="s">
        <v>436</v>
      </c>
      <c r="I63" s="627" t="s">
        <v>436</v>
      </c>
      <c r="J63" s="627" t="s">
        <v>436</v>
      </c>
      <c r="K63" s="627">
        <v>309.2</v>
      </c>
      <c r="L63" s="627">
        <v>11297.1</v>
      </c>
      <c r="M63" s="627">
        <v>11606.3</v>
      </c>
      <c r="N63" s="627">
        <v>663.8</v>
      </c>
      <c r="O63" s="651">
        <v>12270.1</v>
      </c>
      <c r="P63" s="651">
        <v>85.3</v>
      </c>
      <c r="Q63" s="627">
        <v>2025</v>
      </c>
      <c r="R63" s="627">
        <v>742.7</v>
      </c>
      <c r="S63" s="627" t="s">
        <v>436</v>
      </c>
      <c r="T63" s="627">
        <v>1007.1</v>
      </c>
      <c r="U63" s="627">
        <v>3774.8</v>
      </c>
      <c r="V63" s="627">
        <v>26.25</v>
      </c>
      <c r="W63" s="627" t="s">
        <v>436</v>
      </c>
      <c r="X63" s="628" t="s">
        <v>436</v>
      </c>
      <c r="Y63" s="627">
        <v>-66.599999999999994</v>
      </c>
    </row>
    <row r="64" spans="2:25" x14ac:dyDescent="0.2">
      <c r="B64" s="574" t="s">
        <v>2058</v>
      </c>
      <c r="C64" s="627">
        <v>544.9</v>
      </c>
      <c r="D64" s="627">
        <v>896</v>
      </c>
      <c r="E64" s="627">
        <v>177.4</v>
      </c>
      <c r="F64" s="627">
        <v>453.5</v>
      </c>
      <c r="G64" s="627">
        <v>12.03</v>
      </c>
      <c r="H64" s="627" t="s">
        <v>436</v>
      </c>
      <c r="I64" s="627" t="s">
        <v>436</v>
      </c>
      <c r="J64" s="627" t="s">
        <v>436</v>
      </c>
      <c r="K64" s="627">
        <v>258.8</v>
      </c>
      <c r="L64" s="627">
        <v>11601</v>
      </c>
      <c r="M64" s="627">
        <v>11859.8</v>
      </c>
      <c r="N64" s="627">
        <v>707.9</v>
      </c>
      <c r="O64" s="651">
        <v>12567.7</v>
      </c>
      <c r="P64" s="651">
        <v>73</v>
      </c>
      <c r="Q64" s="627">
        <v>3070.8</v>
      </c>
      <c r="R64" s="627">
        <v>790.7</v>
      </c>
      <c r="S64" s="627" t="s">
        <v>436</v>
      </c>
      <c r="T64" s="627">
        <v>1124.5</v>
      </c>
      <c r="U64" s="627">
        <v>4986</v>
      </c>
      <c r="V64" s="627">
        <v>28.95</v>
      </c>
      <c r="W64" s="627" t="s">
        <v>436</v>
      </c>
      <c r="X64" s="628" t="s">
        <v>436</v>
      </c>
      <c r="Y64" s="627">
        <v>34.799999999999997</v>
      </c>
    </row>
    <row r="65" spans="2:25" x14ac:dyDescent="0.2">
      <c r="B65" s="574" t="s">
        <v>2387</v>
      </c>
      <c r="C65" s="627">
        <v>498.1</v>
      </c>
      <c r="D65" s="627">
        <v>1103.5</v>
      </c>
      <c r="E65" s="627">
        <v>166.8</v>
      </c>
      <c r="F65" s="627">
        <v>536.5</v>
      </c>
      <c r="G65" s="627">
        <v>12.46</v>
      </c>
      <c r="H65" s="627" t="s">
        <v>436</v>
      </c>
      <c r="I65" s="627" t="s">
        <v>436</v>
      </c>
      <c r="J65" s="627" t="s">
        <v>436</v>
      </c>
      <c r="K65" s="627">
        <v>358.9</v>
      </c>
      <c r="L65" s="627">
        <v>12576.1</v>
      </c>
      <c r="M65" s="627">
        <v>12935</v>
      </c>
      <c r="N65" s="627">
        <v>991.4</v>
      </c>
      <c r="O65" s="651">
        <v>13926.4</v>
      </c>
      <c r="P65" s="651">
        <v>75.3</v>
      </c>
      <c r="Q65" s="627">
        <v>3277</v>
      </c>
      <c r="R65" s="627">
        <v>822.1</v>
      </c>
      <c r="S65" s="627" t="s">
        <v>436</v>
      </c>
      <c r="T65" s="627">
        <v>1168.2</v>
      </c>
      <c r="U65" s="627">
        <v>5267.3</v>
      </c>
      <c r="V65" s="627">
        <v>28.47</v>
      </c>
      <c r="W65" s="627" t="s">
        <v>436</v>
      </c>
      <c r="X65" s="628" t="s">
        <v>436</v>
      </c>
      <c r="Y65" s="627">
        <v>178.6</v>
      </c>
    </row>
    <row r="66" spans="2:25" x14ac:dyDescent="0.2">
      <c r="B66" s="574" t="s">
        <v>2058</v>
      </c>
      <c r="C66" s="627">
        <v>496.8</v>
      </c>
      <c r="D66" s="627">
        <v>1112.5999999999999</v>
      </c>
      <c r="E66" s="627">
        <v>197.8</v>
      </c>
      <c r="F66" s="627">
        <v>779.6</v>
      </c>
      <c r="G66" s="627">
        <v>12.6</v>
      </c>
      <c r="H66" s="627" t="s">
        <v>436</v>
      </c>
      <c r="I66" s="627" t="s">
        <v>436</v>
      </c>
      <c r="J66" s="627" t="s">
        <v>436</v>
      </c>
      <c r="K66" s="627">
        <v>677.5</v>
      </c>
      <c r="L66" s="627">
        <v>13774.9</v>
      </c>
      <c r="M66" s="627">
        <v>14452.4</v>
      </c>
      <c r="N66" s="627">
        <v>1299.5999999999999</v>
      </c>
      <c r="O66" s="651">
        <v>15752</v>
      </c>
      <c r="P66" s="651">
        <v>76.7</v>
      </c>
      <c r="Q66" s="627">
        <v>3485.2</v>
      </c>
      <c r="R66" s="627">
        <v>890.5</v>
      </c>
      <c r="S66" s="627" t="s">
        <v>436</v>
      </c>
      <c r="T66" s="627">
        <v>1341.5</v>
      </c>
      <c r="U66" s="627">
        <v>5717.2</v>
      </c>
      <c r="V66" s="627">
        <v>27.85</v>
      </c>
      <c r="W66" s="627" t="s">
        <v>436</v>
      </c>
      <c r="X66" s="628" t="s">
        <v>436</v>
      </c>
      <c r="Y66" s="627">
        <v>86.1</v>
      </c>
    </row>
    <row r="67" spans="2:25" x14ac:dyDescent="0.2">
      <c r="B67" s="574" t="s">
        <v>2386</v>
      </c>
      <c r="C67" s="627">
        <v>576.70000000000005</v>
      </c>
      <c r="D67" s="627">
        <v>1277.8</v>
      </c>
      <c r="E67" s="627">
        <v>206.7</v>
      </c>
      <c r="F67" s="627">
        <v>597.1</v>
      </c>
      <c r="G67" s="627">
        <v>11.89</v>
      </c>
      <c r="H67" s="627" t="s">
        <v>436</v>
      </c>
      <c r="I67" s="627" t="s">
        <v>436</v>
      </c>
      <c r="J67" s="627" t="s">
        <v>436</v>
      </c>
      <c r="K67" s="627">
        <v>540.29999999999995</v>
      </c>
      <c r="L67" s="627">
        <v>14558.1</v>
      </c>
      <c r="M67" s="627">
        <v>15098.4</v>
      </c>
      <c r="N67" s="627">
        <v>1383.3</v>
      </c>
      <c r="O67" s="651">
        <v>16481.7</v>
      </c>
      <c r="P67" s="651">
        <v>73.7</v>
      </c>
      <c r="Q67" s="627">
        <v>4372.3999999999996</v>
      </c>
      <c r="R67" s="627">
        <v>891.1</v>
      </c>
      <c r="S67" s="627" t="s">
        <v>436</v>
      </c>
      <c r="T67" s="627">
        <v>1514.4</v>
      </c>
      <c r="U67" s="627">
        <v>6777.9</v>
      </c>
      <c r="V67" s="627">
        <v>30.31</v>
      </c>
      <c r="W67" s="627" t="s">
        <v>436</v>
      </c>
      <c r="X67" s="628" t="s">
        <v>436</v>
      </c>
      <c r="Y67" s="627">
        <v>159.5</v>
      </c>
    </row>
    <row r="68" spans="2:25" x14ac:dyDescent="0.2">
      <c r="B68" s="574" t="s">
        <v>2058</v>
      </c>
      <c r="C68" s="627">
        <v>608.20000000000005</v>
      </c>
      <c r="D68" s="627">
        <v>1453.3</v>
      </c>
      <c r="E68" s="627">
        <v>244.2</v>
      </c>
      <c r="F68" s="627">
        <v>785.2</v>
      </c>
      <c r="G68" s="627">
        <v>13.09</v>
      </c>
      <c r="H68" s="627" t="s">
        <v>436</v>
      </c>
      <c r="I68" s="627" t="s">
        <v>436</v>
      </c>
      <c r="J68" s="627" t="s">
        <v>436</v>
      </c>
      <c r="K68" s="627">
        <v>414.5</v>
      </c>
      <c r="L68" s="627">
        <v>16951.3</v>
      </c>
      <c r="M68" s="627">
        <v>17365.8</v>
      </c>
      <c r="N68" s="627">
        <v>1677</v>
      </c>
      <c r="O68" s="651">
        <v>19042.8</v>
      </c>
      <c r="P68" s="651">
        <v>80.599999999999994</v>
      </c>
      <c r="Q68" s="627">
        <v>4095.5</v>
      </c>
      <c r="R68" s="627">
        <v>860.9</v>
      </c>
      <c r="S68" s="627" t="s">
        <v>436</v>
      </c>
      <c r="T68" s="627">
        <v>1545.4</v>
      </c>
      <c r="U68" s="627">
        <v>6501.8</v>
      </c>
      <c r="V68" s="627">
        <v>27.53</v>
      </c>
      <c r="W68" s="627" t="s">
        <v>436</v>
      </c>
      <c r="X68" s="628" t="s">
        <v>436</v>
      </c>
      <c r="Y68" s="627">
        <v>272.3</v>
      </c>
    </row>
    <row r="69" spans="2:25" x14ac:dyDescent="0.2">
      <c r="B69" s="574" t="s">
        <v>2385</v>
      </c>
      <c r="C69" s="627">
        <v>729.1</v>
      </c>
      <c r="D69" s="627">
        <v>1258.7</v>
      </c>
      <c r="E69" s="627">
        <v>249.3</v>
      </c>
      <c r="F69" s="627">
        <v>493.1</v>
      </c>
      <c r="G69" s="627">
        <v>11.72</v>
      </c>
      <c r="H69" s="627" t="s">
        <v>436</v>
      </c>
      <c r="I69" s="627" t="s">
        <v>436</v>
      </c>
      <c r="J69" s="627" t="s">
        <v>436</v>
      </c>
      <c r="K69" s="627">
        <v>294.3</v>
      </c>
      <c r="L69" s="627">
        <v>17354</v>
      </c>
      <c r="M69" s="627">
        <v>17648.3</v>
      </c>
      <c r="N69" s="627">
        <v>1820.2</v>
      </c>
      <c r="O69" s="651">
        <v>19468.5</v>
      </c>
      <c r="P69" s="651">
        <v>83.6</v>
      </c>
      <c r="Q69" s="627">
        <v>3598.8</v>
      </c>
      <c r="R69" s="627">
        <v>912.3</v>
      </c>
      <c r="S69" s="627" t="s">
        <v>436</v>
      </c>
      <c r="T69" s="627">
        <v>1675.3</v>
      </c>
      <c r="U69" s="627">
        <v>6186.4</v>
      </c>
      <c r="V69" s="627">
        <v>26.58</v>
      </c>
      <c r="W69" s="627" t="s">
        <v>436</v>
      </c>
      <c r="X69" s="628" t="s">
        <v>436</v>
      </c>
      <c r="Y69" s="627">
        <v>94.3</v>
      </c>
    </row>
    <row r="70" spans="2:25" x14ac:dyDescent="0.2">
      <c r="B70" s="574" t="s">
        <v>2058</v>
      </c>
      <c r="C70" s="627">
        <v>709.6</v>
      </c>
      <c r="D70" s="627">
        <v>1151.9000000000001</v>
      </c>
      <c r="E70" s="627">
        <v>210.7</v>
      </c>
      <c r="F70" s="627">
        <v>159.4</v>
      </c>
      <c r="G70" s="627">
        <v>9.9600000000000009</v>
      </c>
      <c r="H70" s="627" t="s">
        <v>436</v>
      </c>
      <c r="I70" s="627" t="s">
        <v>436</v>
      </c>
      <c r="J70" s="627" t="s">
        <v>436</v>
      </c>
      <c r="K70" s="627">
        <v>323.8</v>
      </c>
      <c r="L70" s="627">
        <v>17324.7</v>
      </c>
      <c r="M70" s="627">
        <v>17648.5</v>
      </c>
      <c r="N70" s="627">
        <v>2473.6999999999998</v>
      </c>
      <c r="O70" s="651">
        <v>20122.2</v>
      </c>
      <c r="P70" s="651">
        <v>89.8</v>
      </c>
      <c r="Q70" s="627">
        <v>3564.7</v>
      </c>
      <c r="R70" s="627">
        <v>946.2</v>
      </c>
      <c r="S70" s="627" t="s">
        <v>436</v>
      </c>
      <c r="T70" s="627">
        <v>1705</v>
      </c>
      <c r="U70" s="627">
        <v>6215.9</v>
      </c>
      <c r="V70" s="627">
        <v>27.74</v>
      </c>
      <c r="W70" s="627" t="s">
        <v>436</v>
      </c>
      <c r="X70" s="628" t="s">
        <v>436</v>
      </c>
      <c r="Y70" s="627">
        <v>31.5</v>
      </c>
    </row>
    <row r="71" spans="2:25" x14ac:dyDescent="0.2">
      <c r="B71" s="574" t="s">
        <v>2384</v>
      </c>
      <c r="C71" s="627">
        <v>833</v>
      </c>
      <c r="D71" s="627">
        <v>1663.3</v>
      </c>
      <c r="E71" s="627">
        <v>155.30000000000001</v>
      </c>
      <c r="F71" s="627">
        <v>230.9</v>
      </c>
      <c r="G71" s="627">
        <v>11.2</v>
      </c>
      <c r="H71" s="627" t="s">
        <v>436</v>
      </c>
      <c r="I71" s="627" t="s">
        <v>436</v>
      </c>
      <c r="J71" s="627" t="s">
        <v>436</v>
      </c>
      <c r="K71" s="627">
        <v>261.89999999999998</v>
      </c>
      <c r="L71" s="627">
        <v>19646.400000000001</v>
      </c>
      <c r="M71" s="627">
        <v>19908.3</v>
      </c>
      <c r="N71" s="627">
        <v>2557.5</v>
      </c>
      <c r="O71" s="651">
        <v>22465.8</v>
      </c>
      <c r="P71" s="651">
        <v>87.3</v>
      </c>
      <c r="Q71" s="627">
        <v>4552</v>
      </c>
      <c r="R71" s="627">
        <v>952.5</v>
      </c>
      <c r="S71" s="627" t="s">
        <v>436</v>
      </c>
      <c r="T71" s="627">
        <v>1727.1</v>
      </c>
      <c r="U71" s="627">
        <v>7231.6</v>
      </c>
      <c r="V71" s="627">
        <v>28.1</v>
      </c>
      <c r="W71" s="627" t="s">
        <v>436</v>
      </c>
      <c r="X71" s="628" t="s">
        <v>436</v>
      </c>
      <c r="Y71" s="627">
        <v>376.6</v>
      </c>
    </row>
    <row r="72" spans="2:25" x14ac:dyDescent="0.2">
      <c r="B72" s="574" t="s">
        <v>2058</v>
      </c>
      <c r="C72" s="627">
        <v>960.6</v>
      </c>
      <c r="D72" s="627">
        <v>1813.9</v>
      </c>
      <c r="E72" s="627">
        <v>265.7</v>
      </c>
      <c r="F72" s="627">
        <v>240.6</v>
      </c>
      <c r="G72" s="627">
        <v>11.47</v>
      </c>
      <c r="H72" s="627" t="s">
        <v>436</v>
      </c>
      <c r="I72" s="627" t="s">
        <v>436</v>
      </c>
      <c r="J72" s="627" t="s">
        <v>436</v>
      </c>
      <c r="K72" s="627">
        <v>278.10000000000002</v>
      </c>
      <c r="L72" s="627">
        <v>21752.3</v>
      </c>
      <c r="M72" s="627">
        <v>22030.400000000001</v>
      </c>
      <c r="N72" s="627">
        <v>2196.9</v>
      </c>
      <c r="O72" s="651">
        <v>24227.3</v>
      </c>
      <c r="P72" s="651">
        <v>84.7</v>
      </c>
      <c r="Q72" s="627">
        <v>4448.8</v>
      </c>
      <c r="R72" s="627">
        <v>952.7</v>
      </c>
      <c r="S72" s="627" t="s">
        <v>436</v>
      </c>
      <c r="T72" s="627">
        <v>2006.6</v>
      </c>
      <c r="U72" s="627">
        <v>7408.1</v>
      </c>
      <c r="V72" s="627">
        <v>25.91</v>
      </c>
      <c r="W72" s="627" t="s">
        <v>436</v>
      </c>
      <c r="X72" s="628" t="s">
        <v>436</v>
      </c>
      <c r="Y72" s="627">
        <v>384.5</v>
      </c>
    </row>
    <row r="73" spans="2:25" x14ac:dyDescent="0.2">
      <c r="B73" s="574" t="s">
        <v>2383</v>
      </c>
      <c r="C73" s="627">
        <v>1012.3</v>
      </c>
      <c r="D73" s="627">
        <v>2174.4</v>
      </c>
      <c r="E73" s="627">
        <v>271.39999999999998</v>
      </c>
      <c r="F73" s="627">
        <v>503.6</v>
      </c>
      <c r="G73" s="627">
        <v>12.08</v>
      </c>
      <c r="H73" s="627" t="s">
        <v>436</v>
      </c>
      <c r="I73" s="627" t="s">
        <v>436</v>
      </c>
      <c r="J73" s="627" t="s">
        <v>436</v>
      </c>
      <c r="K73" s="627">
        <v>312.60000000000002</v>
      </c>
      <c r="L73" s="627">
        <v>23601.599999999999</v>
      </c>
      <c r="M73" s="627">
        <v>23914.2</v>
      </c>
      <c r="N73" s="627">
        <v>1944.9</v>
      </c>
      <c r="O73" s="651">
        <v>25859.1</v>
      </c>
      <c r="P73" s="651">
        <v>78.900000000000006</v>
      </c>
      <c r="Q73" s="627">
        <v>5594.5</v>
      </c>
      <c r="R73" s="627">
        <v>986.1</v>
      </c>
      <c r="S73" s="627" t="s">
        <v>436</v>
      </c>
      <c r="T73" s="627">
        <v>2300.6999999999998</v>
      </c>
      <c r="U73" s="627">
        <v>8881.2999999999993</v>
      </c>
      <c r="V73" s="627">
        <v>27.09</v>
      </c>
      <c r="W73" s="627" t="s">
        <v>436</v>
      </c>
      <c r="X73" s="628" t="s">
        <v>436</v>
      </c>
      <c r="Y73" s="627">
        <v>419.4</v>
      </c>
    </row>
    <row r="74" spans="2:25" x14ac:dyDescent="0.2">
      <c r="B74" s="574" t="s">
        <v>432</v>
      </c>
      <c r="C74" s="627">
        <v>1426.6</v>
      </c>
      <c r="D74" s="627">
        <v>2314.5</v>
      </c>
      <c r="E74" s="627">
        <v>496.7</v>
      </c>
      <c r="F74" s="627">
        <v>742.7</v>
      </c>
      <c r="G74" s="627">
        <v>12.2</v>
      </c>
      <c r="H74" s="627" t="s">
        <v>436</v>
      </c>
      <c r="I74" s="627" t="s">
        <v>436</v>
      </c>
      <c r="J74" s="627" t="s">
        <v>436</v>
      </c>
      <c r="K74" s="627">
        <v>260.60000000000002</v>
      </c>
      <c r="L74" s="627">
        <v>28142.3</v>
      </c>
      <c r="M74" s="627">
        <v>28402.9</v>
      </c>
      <c r="N74" s="627">
        <v>2562.5</v>
      </c>
      <c r="O74" s="651">
        <v>30965.4</v>
      </c>
      <c r="P74" s="651">
        <v>75.3</v>
      </c>
      <c r="Q74" s="627">
        <v>7276.2</v>
      </c>
      <c r="R74" s="627">
        <v>1011.7</v>
      </c>
      <c r="S74" s="627" t="s">
        <v>436</v>
      </c>
      <c r="T74" s="627">
        <v>3121.3</v>
      </c>
      <c r="U74" s="627">
        <v>11409.2</v>
      </c>
      <c r="V74" s="627">
        <v>27.75</v>
      </c>
      <c r="W74" s="627" t="s">
        <v>436</v>
      </c>
      <c r="X74" s="628" t="s">
        <v>436</v>
      </c>
      <c r="Y74" s="627">
        <v>258.7</v>
      </c>
    </row>
    <row r="75" spans="2:25" x14ac:dyDescent="0.2">
      <c r="B75" s="574" t="s">
        <v>2382</v>
      </c>
      <c r="C75" s="627">
        <v>1679.2</v>
      </c>
      <c r="D75" s="627">
        <v>2739.1</v>
      </c>
      <c r="E75" s="627">
        <v>282.39999999999998</v>
      </c>
      <c r="F75" s="627">
        <v>358.8</v>
      </c>
      <c r="G75" s="627">
        <v>12.4</v>
      </c>
      <c r="H75" s="627" t="s">
        <v>436</v>
      </c>
      <c r="I75" s="627" t="s">
        <v>436</v>
      </c>
      <c r="J75" s="627" t="s">
        <v>436</v>
      </c>
      <c r="K75" s="627">
        <v>272.5</v>
      </c>
      <c r="L75" s="627">
        <v>28481.9</v>
      </c>
      <c r="M75" s="627">
        <v>28754.400000000001</v>
      </c>
      <c r="N75" s="627">
        <v>2650.3</v>
      </c>
      <c r="O75" s="627">
        <v>31404.7</v>
      </c>
      <c r="P75" s="627">
        <v>76.7</v>
      </c>
      <c r="Q75" s="627">
        <v>7868.3</v>
      </c>
      <c r="R75" s="627">
        <v>1010.6</v>
      </c>
      <c r="S75" s="627" t="s">
        <v>436</v>
      </c>
      <c r="T75" s="627">
        <v>3680.5</v>
      </c>
      <c r="U75" s="627">
        <v>12559.4</v>
      </c>
      <c r="V75" s="627">
        <v>30.7</v>
      </c>
      <c r="W75" s="627" t="s">
        <v>436</v>
      </c>
      <c r="X75" s="628" t="s">
        <v>436</v>
      </c>
      <c r="Y75" s="627">
        <v>692.8</v>
      </c>
    </row>
    <row r="76" spans="2:25" x14ac:dyDescent="0.2">
      <c r="B76" s="574" t="s">
        <v>435</v>
      </c>
      <c r="C76" s="627">
        <v>1803.2</v>
      </c>
      <c r="D76" s="627">
        <v>2726.2</v>
      </c>
      <c r="E76" s="627">
        <v>613.6</v>
      </c>
      <c r="F76" s="627">
        <v>251.6</v>
      </c>
      <c r="G76" s="627">
        <v>11.8</v>
      </c>
      <c r="H76" s="627" t="s">
        <v>436</v>
      </c>
      <c r="I76" s="627" t="s">
        <v>436</v>
      </c>
      <c r="J76" s="627" t="s">
        <v>436</v>
      </c>
      <c r="K76" s="627">
        <v>389.1</v>
      </c>
      <c r="L76" s="627">
        <v>31067.9</v>
      </c>
      <c r="M76" s="627">
        <v>31457</v>
      </c>
      <c r="N76" s="627">
        <v>2669.8</v>
      </c>
      <c r="O76" s="627">
        <v>34126.800000000003</v>
      </c>
      <c r="P76" s="627">
        <v>74.400000000000006</v>
      </c>
      <c r="Q76" s="627">
        <v>7736.3</v>
      </c>
      <c r="R76" s="627">
        <v>1069.7</v>
      </c>
      <c r="S76" s="627" t="s">
        <v>436</v>
      </c>
      <c r="T76" s="627">
        <v>4883.2</v>
      </c>
      <c r="U76" s="627">
        <v>13689.2</v>
      </c>
      <c r="V76" s="627">
        <v>29.8</v>
      </c>
      <c r="W76" s="627" t="s">
        <v>436</v>
      </c>
      <c r="X76" s="628" t="s">
        <v>436</v>
      </c>
      <c r="Y76" s="627">
        <v>431.1</v>
      </c>
    </row>
    <row r="77" spans="2:25" x14ac:dyDescent="0.2">
      <c r="B77" s="574" t="s">
        <v>2381</v>
      </c>
      <c r="C77" s="627">
        <v>1654.4</v>
      </c>
      <c r="D77" s="627">
        <v>2990.7</v>
      </c>
      <c r="E77" s="627">
        <v>488.7</v>
      </c>
      <c r="F77" s="627">
        <v>290</v>
      </c>
      <c r="G77" s="627">
        <v>10.8</v>
      </c>
      <c r="H77" s="627" t="s">
        <v>436</v>
      </c>
      <c r="I77" s="627" t="s">
        <v>436</v>
      </c>
      <c r="J77" s="627" t="s">
        <v>436</v>
      </c>
      <c r="K77" s="627">
        <v>381.5</v>
      </c>
      <c r="L77" s="627">
        <v>31236.3</v>
      </c>
      <c r="M77" s="627">
        <v>31617.8</v>
      </c>
      <c r="N77" s="627">
        <v>3087.2</v>
      </c>
      <c r="O77" s="627">
        <v>34705.5</v>
      </c>
      <c r="P77" s="627">
        <v>69</v>
      </c>
      <c r="Q77" s="627">
        <v>11060</v>
      </c>
      <c r="R77" s="627">
        <v>1079.2</v>
      </c>
      <c r="S77" s="627" t="s">
        <v>436</v>
      </c>
      <c r="T77" s="627">
        <v>5413.8</v>
      </c>
      <c r="U77" s="627">
        <v>17553</v>
      </c>
      <c r="V77" s="627">
        <v>34.9</v>
      </c>
      <c r="W77" s="627" t="s">
        <v>436</v>
      </c>
      <c r="X77" s="628" t="s">
        <v>436</v>
      </c>
      <c r="Y77" s="627">
        <v>474.5</v>
      </c>
    </row>
    <row r="78" spans="2:25" x14ac:dyDescent="0.2">
      <c r="B78" s="574" t="s">
        <v>435</v>
      </c>
      <c r="C78" s="627">
        <v>1894.7</v>
      </c>
      <c r="D78" s="627">
        <v>3754.9</v>
      </c>
      <c r="E78" s="627">
        <v>675.6</v>
      </c>
      <c r="F78" s="627">
        <v>364.1</v>
      </c>
      <c r="G78" s="627">
        <v>11.7</v>
      </c>
      <c r="H78" s="627" t="s">
        <v>436</v>
      </c>
      <c r="I78" s="627" t="s">
        <v>436</v>
      </c>
      <c r="J78" s="627" t="s">
        <v>436</v>
      </c>
      <c r="K78" s="627">
        <v>839.6</v>
      </c>
      <c r="L78" s="627">
        <v>35304.9</v>
      </c>
      <c r="M78" s="627">
        <v>36144.5</v>
      </c>
      <c r="N78" s="627">
        <v>3480.7</v>
      </c>
      <c r="O78" s="627">
        <v>39625.199999999997</v>
      </c>
      <c r="P78" s="627">
        <v>69.5</v>
      </c>
      <c r="Q78" s="627">
        <v>12149</v>
      </c>
      <c r="R78" s="627">
        <v>1241</v>
      </c>
      <c r="S78" s="627" t="s">
        <v>436</v>
      </c>
      <c r="T78" s="627">
        <v>5715</v>
      </c>
      <c r="U78" s="627">
        <v>19105</v>
      </c>
      <c r="V78" s="627">
        <v>33.5</v>
      </c>
      <c r="W78" s="627" t="s">
        <v>436</v>
      </c>
      <c r="X78" s="628" t="s">
        <v>436</v>
      </c>
      <c r="Y78" s="627">
        <v>905.9</v>
      </c>
    </row>
    <row r="79" spans="2:25" x14ac:dyDescent="0.2">
      <c r="B79" s="574" t="s">
        <v>2380</v>
      </c>
      <c r="C79" s="627">
        <v>2059.5</v>
      </c>
      <c r="D79" s="627">
        <v>4415.1000000000004</v>
      </c>
      <c r="E79" s="627">
        <v>652.5</v>
      </c>
      <c r="F79" s="627">
        <v>418.6</v>
      </c>
      <c r="G79" s="627">
        <v>12.4</v>
      </c>
      <c r="H79" s="627" t="s">
        <v>436</v>
      </c>
      <c r="I79" s="627" t="s">
        <v>436</v>
      </c>
      <c r="J79" s="627" t="s">
        <v>436</v>
      </c>
      <c r="K79" s="627">
        <v>906.4</v>
      </c>
      <c r="L79" s="627">
        <v>37416.199999999997</v>
      </c>
      <c r="M79" s="627">
        <v>38322.6</v>
      </c>
      <c r="N79" s="627">
        <v>4299.3999999999996</v>
      </c>
      <c r="O79" s="627">
        <v>42622</v>
      </c>
      <c r="P79" s="627">
        <v>70.2</v>
      </c>
      <c r="Q79" s="627">
        <v>12117.4</v>
      </c>
      <c r="R79" s="627">
        <v>1347.7</v>
      </c>
      <c r="S79" s="627" t="s">
        <v>436</v>
      </c>
      <c r="T79" s="627">
        <v>6280.8</v>
      </c>
      <c r="U79" s="627">
        <v>19746</v>
      </c>
      <c r="V79" s="627">
        <v>32.5</v>
      </c>
      <c r="W79" s="627" t="s">
        <v>436</v>
      </c>
      <c r="X79" s="628" t="s">
        <v>436</v>
      </c>
      <c r="Y79" s="627">
        <v>1381.2</v>
      </c>
    </row>
    <row r="80" spans="2:25" x14ac:dyDescent="0.2">
      <c r="B80" s="574" t="s">
        <v>435</v>
      </c>
      <c r="C80" s="627">
        <v>2169.6</v>
      </c>
      <c r="D80" s="627">
        <v>5384</v>
      </c>
      <c r="E80" s="627">
        <v>834.5</v>
      </c>
      <c r="F80" s="627">
        <v>220.5</v>
      </c>
      <c r="G80" s="627">
        <v>13</v>
      </c>
      <c r="H80" s="627">
        <v>63.9</v>
      </c>
      <c r="I80" s="627">
        <v>1003.6</v>
      </c>
      <c r="J80" s="627">
        <v>1067.5</v>
      </c>
      <c r="K80" s="627">
        <v>1013.7</v>
      </c>
      <c r="L80" s="627">
        <v>42288.4</v>
      </c>
      <c r="M80" s="627">
        <v>43302.1</v>
      </c>
      <c r="N80" s="627">
        <v>3634.9</v>
      </c>
      <c r="O80" s="627">
        <v>46937</v>
      </c>
      <c r="P80" s="627">
        <v>70.7</v>
      </c>
      <c r="Q80" s="627">
        <v>6631.5</v>
      </c>
      <c r="R80" s="627">
        <v>1279.9000000000001</v>
      </c>
      <c r="S80" s="627">
        <v>6427.3</v>
      </c>
      <c r="T80" s="627">
        <v>6861.3</v>
      </c>
      <c r="U80" s="627">
        <v>21200</v>
      </c>
      <c r="V80" s="627">
        <v>31.9</v>
      </c>
      <c r="W80" s="627">
        <v>39915.199999999997</v>
      </c>
      <c r="X80" s="628">
        <v>117728.2</v>
      </c>
      <c r="Y80" s="627">
        <v>2055.9</v>
      </c>
    </row>
    <row r="81" spans="2:27" x14ac:dyDescent="0.2">
      <c r="B81" s="574" t="s">
        <v>2379</v>
      </c>
      <c r="C81" s="627">
        <v>2187.1</v>
      </c>
      <c r="D81" s="627">
        <v>5093.8</v>
      </c>
      <c r="E81" s="627">
        <v>610.9</v>
      </c>
      <c r="F81" s="627">
        <v>761.3</v>
      </c>
      <c r="G81" s="627">
        <v>12.3</v>
      </c>
      <c r="H81" s="627">
        <v>38.5</v>
      </c>
      <c r="I81" s="627">
        <v>1242.2</v>
      </c>
      <c r="J81" s="627">
        <v>1280.5999999999999</v>
      </c>
      <c r="K81" s="627">
        <v>816.4</v>
      </c>
      <c r="L81" s="627">
        <v>44463.1</v>
      </c>
      <c r="M81" s="627">
        <v>45279.5</v>
      </c>
      <c r="N81" s="627">
        <v>3164.6</v>
      </c>
      <c r="O81" s="627">
        <v>48444.1</v>
      </c>
      <c r="P81" s="627">
        <v>68.900000000000006</v>
      </c>
      <c r="Q81" s="627">
        <v>6951.6</v>
      </c>
      <c r="R81" s="627">
        <v>1297.8</v>
      </c>
      <c r="S81" s="627">
        <v>9033.2000000000007</v>
      </c>
      <c r="T81" s="627">
        <v>7577.8</v>
      </c>
      <c r="U81" s="627">
        <v>24860.5</v>
      </c>
      <c r="V81" s="627">
        <v>35.299999999999997</v>
      </c>
      <c r="W81" s="627">
        <v>48934.3</v>
      </c>
      <c r="X81" s="628">
        <v>132172.70000000001</v>
      </c>
      <c r="Y81" s="627">
        <v>1543.8</v>
      </c>
    </row>
    <row r="82" spans="2:27" x14ac:dyDescent="0.2">
      <c r="B82" s="574" t="s">
        <v>435</v>
      </c>
      <c r="C82" s="627">
        <v>2110.5</v>
      </c>
      <c r="D82" s="627">
        <v>4840.3</v>
      </c>
      <c r="E82" s="627">
        <v>801.7</v>
      </c>
      <c r="F82" s="627">
        <v>559.5</v>
      </c>
      <c r="G82" s="627">
        <v>11.3</v>
      </c>
      <c r="H82" s="627">
        <v>48.4</v>
      </c>
      <c r="I82" s="627">
        <v>1854.9</v>
      </c>
      <c r="J82" s="627">
        <v>1903.3</v>
      </c>
      <c r="K82" s="627">
        <v>1225.0999999999999</v>
      </c>
      <c r="L82" s="627">
        <v>51671.9</v>
      </c>
      <c r="M82" s="627">
        <v>52897</v>
      </c>
      <c r="N82" s="627">
        <v>3407.8</v>
      </c>
      <c r="O82" s="627">
        <v>56304.800000000003</v>
      </c>
      <c r="P82" s="627">
        <v>76.400000000000006</v>
      </c>
      <c r="Q82" s="627">
        <v>6950</v>
      </c>
      <c r="R82" s="627">
        <v>1292.4000000000001</v>
      </c>
      <c r="S82" s="627">
        <v>9227</v>
      </c>
      <c r="T82" s="627">
        <v>7753.3</v>
      </c>
      <c r="U82" s="627">
        <v>25222.7</v>
      </c>
      <c r="V82" s="627">
        <v>34.200000000000003</v>
      </c>
      <c r="W82" s="627">
        <v>43197.8</v>
      </c>
      <c r="X82" s="628">
        <v>134940.70000000001</v>
      </c>
      <c r="Y82" s="627">
        <v>1131.2</v>
      </c>
    </row>
    <row r="83" spans="2:27" x14ac:dyDescent="0.2">
      <c r="B83" s="574" t="s">
        <v>2378</v>
      </c>
      <c r="C83" s="627">
        <v>2514.9</v>
      </c>
      <c r="D83" s="627">
        <v>5232.3999999999996</v>
      </c>
      <c r="E83" s="627">
        <v>625.4</v>
      </c>
      <c r="F83" s="627">
        <v>1195.5</v>
      </c>
      <c r="G83" s="627">
        <v>12.2</v>
      </c>
      <c r="H83" s="627">
        <v>50.7</v>
      </c>
      <c r="I83" s="627">
        <v>845.8</v>
      </c>
      <c r="J83" s="627">
        <v>896.5</v>
      </c>
      <c r="K83" s="627">
        <v>1347.3</v>
      </c>
      <c r="L83" s="627">
        <v>54104.1</v>
      </c>
      <c r="M83" s="627">
        <v>55451.4</v>
      </c>
      <c r="N83" s="627">
        <v>3669.3</v>
      </c>
      <c r="O83" s="627">
        <v>59120.7</v>
      </c>
      <c r="P83" s="627">
        <v>75.599999999999994</v>
      </c>
      <c r="Q83" s="627">
        <v>15144.2</v>
      </c>
      <c r="R83" s="627">
        <v>1338.6</v>
      </c>
      <c r="S83" s="627">
        <v>1494.5</v>
      </c>
      <c r="T83" s="627">
        <v>9725.2999999999993</v>
      </c>
      <c r="U83" s="627">
        <v>27702.7</v>
      </c>
      <c r="V83" s="627">
        <v>35.4</v>
      </c>
      <c r="W83" s="627">
        <v>52731.9</v>
      </c>
      <c r="X83" s="628">
        <v>150019.9</v>
      </c>
      <c r="Y83" s="627">
        <v>1271.3</v>
      </c>
    </row>
    <row r="84" spans="2:27" x14ac:dyDescent="0.2">
      <c r="B84" s="574" t="s">
        <v>435</v>
      </c>
      <c r="C84" s="627">
        <v>2396.6</v>
      </c>
      <c r="D84" s="627">
        <v>5053.8999999999996</v>
      </c>
      <c r="E84" s="627">
        <v>695.2</v>
      </c>
      <c r="F84" s="627">
        <v>579</v>
      </c>
      <c r="G84" s="627">
        <v>10.6</v>
      </c>
      <c r="H84" s="627">
        <v>77.3</v>
      </c>
      <c r="I84" s="627">
        <v>1412.2</v>
      </c>
      <c r="J84" s="627">
        <v>1489.5</v>
      </c>
      <c r="K84" s="627">
        <v>1432.6</v>
      </c>
      <c r="L84" s="627">
        <v>58522.400000000001</v>
      </c>
      <c r="M84" s="627">
        <v>59955</v>
      </c>
      <c r="N84" s="627">
        <v>3911.3</v>
      </c>
      <c r="O84" s="627">
        <v>63866.3</v>
      </c>
      <c r="P84" s="627">
        <v>77.400000000000006</v>
      </c>
      <c r="Q84" s="627">
        <v>15234.4</v>
      </c>
      <c r="R84" s="627">
        <v>1393.6</v>
      </c>
      <c r="S84" s="627">
        <v>2773.3</v>
      </c>
      <c r="T84" s="627">
        <v>11373.9</v>
      </c>
      <c r="U84" s="627">
        <v>30775.200000000001</v>
      </c>
      <c r="V84" s="627">
        <v>37.299999999999997</v>
      </c>
      <c r="W84" s="627">
        <v>55319.8</v>
      </c>
      <c r="X84" s="628">
        <v>160175.4</v>
      </c>
      <c r="Y84" s="627">
        <v>902.1</v>
      </c>
    </row>
    <row r="85" spans="2:27" x14ac:dyDescent="0.2">
      <c r="B85" s="574" t="s">
        <v>2377</v>
      </c>
      <c r="C85" s="627">
        <v>2665</v>
      </c>
      <c r="D85" s="627">
        <v>5878.7</v>
      </c>
      <c r="E85" s="627">
        <v>598.5</v>
      </c>
      <c r="F85" s="627">
        <v>1237.8</v>
      </c>
      <c r="G85" s="627">
        <v>11.8</v>
      </c>
      <c r="H85" s="627">
        <v>82.6</v>
      </c>
      <c r="I85" s="627">
        <v>1571.1</v>
      </c>
      <c r="J85" s="627">
        <v>1653.7</v>
      </c>
      <c r="K85" s="627">
        <v>1440.2</v>
      </c>
      <c r="L85" s="627">
        <v>61757.7</v>
      </c>
      <c r="M85" s="627">
        <v>63197.9</v>
      </c>
      <c r="N85" s="627">
        <v>5852.5</v>
      </c>
      <c r="O85" s="627">
        <v>69050.399999999994</v>
      </c>
      <c r="P85" s="627">
        <v>78.3</v>
      </c>
      <c r="Q85" s="627">
        <v>15702.6</v>
      </c>
      <c r="R85" s="627">
        <v>1393.6</v>
      </c>
      <c r="S85" s="627">
        <v>1509</v>
      </c>
      <c r="T85" s="627">
        <v>12600.5</v>
      </c>
      <c r="U85" s="627">
        <v>31205.7</v>
      </c>
      <c r="V85" s="627">
        <v>35.4</v>
      </c>
      <c r="W85" s="627">
        <v>57415.9</v>
      </c>
      <c r="X85" s="628">
        <v>169705.8</v>
      </c>
      <c r="Y85" s="627">
        <v>1414.5</v>
      </c>
    </row>
    <row r="86" spans="2:27" x14ac:dyDescent="0.2">
      <c r="B86" s="574" t="s">
        <v>435</v>
      </c>
      <c r="C86" s="627">
        <v>2196.5</v>
      </c>
      <c r="D86" s="627">
        <v>6010.3</v>
      </c>
      <c r="E86" s="627">
        <v>584.29999999999995</v>
      </c>
      <c r="F86" s="627">
        <v>1885.6</v>
      </c>
      <c r="G86" s="627">
        <v>10.7</v>
      </c>
      <c r="H86" s="627">
        <v>156.9</v>
      </c>
      <c r="I86" s="627">
        <v>1512.1</v>
      </c>
      <c r="J86" s="627">
        <v>1669</v>
      </c>
      <c r="K86" s="627">
        <v>1553.3</v>
      </c>
      <c r="L86" s="627">
        <v>69865.899999999994</v>
      </c>
      <c r="M86" s="627">
        <v>71419.199999999997</v>
      </c>
      <c r="N86" s="627">
        <v>5346.4</v>
      </c>
      <c r="O86" s="627">
        <v>76765.600000000006</v>
      </c>
      <c r="P86" s="627">
        <v>77.099999999999994</v>
      </c>
      <c r="Q86" s="627">
        <v>16212.9</v>
      </c>
      <c r="R86" s="627">
        <v>1612.1</v>
      </c>
      <c r="S86" s="627">
        <v>3323.7</v>
      </c>
      <c r="T86" s="627">
        <v>14706.5</v>
      </c>
      <c r="U86" s="627">
        <v>35855.199999999997</v>
      </c>
      <c r="V86" s="627">
        <v>36</v>
      </c>
      <c r="W86" s="627">
        <v>66433.3</v>
      </c>
      <c r="X86" s="628">
        <v>191399.7</v>
      </c>
      <c r="Y86" s="627">
        <v>947.6</v>
      </c>
    </row>
    <row r="87" spans="2:27" x14ac:dyDescent="0.2">
      <c r="B87" s="574" t="s">
        <v>2376</v>
      </c>
      <c r="C87" s="627">
        <v>3019.8</v>
      </c>
      <c r="D87" s="627">
        <v>6635.4</v>
      </c>
      <c r="E87" s="627">
        <v>690.9</v>
      </c>
      <c r="F87" s="627">
        <v>2336.6</v>
      </c>
      <c r="G87" s="627">
        <v>11.5</v>
      </c>
      <c r="H87" s="627">
        <v>54.9</v>
      </c>
      <c r="I87" s="627">
        <v>2803.1</v>
      </c>
      <c r="J87" s="627">
        <v>2858</v>
      </c>
      <c r="K87" s="627">
        <v>1657.8</v>
      </c>
      <c r="L87" s="627">
        <v>74955.5</v>
      </c>
      <c r="M87" s="627">
        <v>76613.3</v>
      </c>
      <c r="N87" s="627">
        <v>6817</v>
      </c>
      <c r="O87" s="627">
        <v>83430.3</v>
      </c>
      <c r="P87" s="627">
        <v>75.7</v>
      </c>
      <c r="Q87" s="627">
        <v>18849.400000000001</v>
      </c>
      <c r="R87" s="627">
        <v>1612.1</v>
      </c>
      <c r="S87" s="627">
        <v>3100.9</v>
      </c>
      <c r="T87" s="627">
        <v>17041</v>
      </c>
      <c r="U87" s="627">
        <v>40603.4</v>
      </c>
      <c r="V87" s="627">
        <v>36.799999999999997</v>
      </c>
      <c r="W87" s="627">
        <v>72800.3</v>
      </c>
      <c r="X87" s="628">
        <v>212374.7</v>
      </c>
      <c r="Y87" s="627">
        <v>1047.9000000000001</v>
      </c>
    </row>
    <row r="88" spans="2:27" x14ac:dyDescent="0.2">
      <c r="B88" s="574" t="s">
        <v>435</v>
      </c>
      <c r="C88" s="627">
        <v>2895.1</v>
      </c>
      <c r="D88" s="627">
        <v>7205.5</v>
      </c>
      <c r="E88" s="627">
        <v>635.4</v>
      </c>
      <c r="F88" s="627">
        <v>2126.6999999999998</v>
      </c>
      <c r="G88" s="627">
        <v>10.4</v>
      </c>
      <c r="H88" s="627">
        <v>56.9</v>
      </c>
      <c r="I88" s="627">
        <v>3011.6</v>
      </c>
      <c r="J88" s="627">
        <v>3068.5</v>
      </c>
      <c r="K88" s="627">
        <v>2191.5</v>
      </c>
      <c r="L88" s="627">
        <v>82556.3</v>
      </c>
      <c r="M88" s="627">
        <v>84747.8</v>
      </c>
      <c r="N88" s="627">
        <v>6358.5</v>
      </c>
      <c r="O88" s="627">
        <v>91106.3</v>
      </c>
      <c r="P88" s="627">
        <v>73.400000000000006</v>
      </c>
      <c r="Q88" s="627">
        <v>18889.2</v>
      </c>
      <c r="R88" s="627">
        <v>2373.9</v>
      </c>
      <c r="S88" s="627">
        <v>11286</v>
      </c>
      <c r="T88" s="627">
        <v>18449.099999999999</v>
      </c>
      <c r="U88" s="627">
        <v>50998.2</v>
      </c>
      <c r="V88" s="627">
        <v>41.1</v>
      </c>
      <c r="W88" s="627">
        <v>79609.5</v>
      </c>
      <c r="X88" s="628">
        <v>237645</v>
      </c>
      <c r="Y88" s="627">
        <v>962.9</v>
      </c>
    </row>
    <row r="89" spans="2:27" x14ac:dyDescent="0.2">
      <c r="B89" s="574" t="s">
        <v>2375</v>
      </c>
      <c r="C89" s="627">
        <v>3004.3</v>
      </c>
      <c r="D89" s="627">
        <v>8266.2999999999993</v>
      </c>
      <c r="E89" s="627">
        <v>525.9</v>
      </c>
      <c r="F89" s="627">
        <v>4047.9</v>
      </c>
      <c r="G89" s="627">
        <v>13</v>
      </c>
      <c r="H89" s="627">
        <v>57.7</v>
      </c>
      <c r="I89" s="627">
        <v>3783.1</v>
      </c>
      <c r="J89" s="627">
        <v>3840.8</v>
      </c>
      <c r="K89" s="627">
        <v>2372</v>
      </c>
      <c r="L89" s="627">
        <v>88394.8</v>
      </c>
      <c r="M89" s="627">
        <v>90766.8</v>
      </c>
      <c r="N89" s="627">
        <v>6405.2</v>
      </c>
      <c r="O89" s="627">
        <v>97172</v>
      </c>
      <c r="P89" s="627">
        <v>80</v>
      </c>
      <c r="Q89" s="627">
        <v>18749.5</v>
      </c>
      <c r="R89" s="627">
        <v>2462.1999999999998</v>
      </c>
      <c r="S89" s="627">
        <v>2651.9</v>
      </c>
      <c r="T89" s="627">
        <v>19689.8</v>
      </c>
      <c r="U89" s="627">
        <v>43553.4</v>
      </c>
      <c r="V89" s="627">
        <v>35.799999999999997</v>
      </c>
      <c r="W89" s="627">
        <v>81174.100000000006</v>
      </c>
      <c r="X89" s="628">
        <v>241584.8</v>
      </c>
      <c r="Y89" s="627">
        <v>2060.1999999999998</v>
      </c>
    </row>
    <row r="90" spans="2:27" x14ac:dyDescent="0.2">
      <c r="B90" s="574" t="s">
        <v>435</v>
      </c>
      <c r="C90" s="627">
        <v>3004.4</v>
      </c>
      <c r="D90" s="627">
        <v>11046.3</v>
      </c>
      <c r="E90" s="627">
        <v>636.20000000000005</v>
      </c>
      <c r="F90" s="627">
        <v>2726.3</v>
      </c>
      <c r="G90" s="627">
        <v>12.9</v>
      </c>
      <c r="H90" s="627">
        <v>94.7</v>
      </c>
      <c r="I90" s="627">
        <v>4100.8999999999996</v>
      </c>
      <c r="J90" s="627">
        <v>4195.6000000000004</v>
      </c>
      <c r="K90" s="627">
        <v>2222.6</v>
      </c>
      <c r="L90" s="627">
        <v>90559.1</v>
      </c>
      <c r="M90" s="627">
        <v>92781.7</v>
      </c>
      <c r="N90" s="627">
        <v>8252.2000000000007</v>
      </c>
      <c r="O90" s="627">
        <v>101033.60000000001</v>
      </c>
      <c r="P90" s="627">
        <v>74.7</v>
      </c>
      <c r="Q90" s="627">
        <v>16057.1</v>
      </c>
      <c r="R90" s="627">
        <v>2560.5</v>
      </c>
      <c r="S90" s="627">
        <v>6442</v>
      </c>
      <c r="T90" s="627">
        <v>22510.1</v>
      </c>
      <c r="U90" s="627">
        <v>47569.1</v>
      </c>
      <c r="V90" s="627">
        <v>35.200000000000003</v>
      </c>
      <c r="W90" s="627">
        <v>89130.8</v>
      </c>
      <c r="X90" s="628">
        <v>259343.2</v>
      </c>
      <c r="Y90" s="627">
        <v>4251.2</v>
      </c>
    </row>
    <row r="91" spans="2:27" ht="12" thickBot="1" x14ac:dyDescent="0.25"/>
    <row r="92" spans="2:27" ht="14.25" customHeight="1" thickTop="1" thickBot="1" x14ac:dyDescent="0.25">
      <c r="B92" s="1083" t="s">
        <v>2020</v>
      </c>
      <c r="C92" s="679"/>
      <c r="D92" s="1123" t="s">
        <v>2374</v>
      </c>
      <c r="E92" s="1123"/>
      <c r="F92" s="679"/>
      <c r="G92" s="679"/>
      <c r="H92" s="1123" t="s">
        <v>2373</v>
      </c>
      <c r="I92" s="1123"/>
      <c r="J92" s="1123"/>
      <c r="K92" s="1123" t="s">
        <v>2372</v>
      </c>
      <c r="L92" s="1123"/>
      <c r="M92" s="1123"/>
      <c r="N92" s="679"/>
      <c r="O92" s="1122" t="s">
        <v>2371</v>
      </c>
      <c r="P92" s="1122"/>
      <c r="Q92" s="1122" t="s">
        <v>2370</v>
      </c>
      <c r="R92" s="1122"/>
      <c r="S92" s="1122"/>
      <c r="T92" s="1122"/>
      <c r="U92" s="1122"/>
      <c r="V92" s="678"/>
      <c r="W92" s="678"/>
      <c r="X92" s="678"/>
      <c r="Y92" s="678"/>
      <c r="Z92" s="678"/>
      <c r="AA92" s="677"/>
    </row>
    <row r="93" spans="2:27" x14ac:dyDescent="0.2">
      <c r="B93" s="1086"/>
      <c r="C93" s="555" t="s">
        <v>2369</v>
      </c>
      <c r="D93" s="555" t="s">
        <v>2368</v>
      </c>
      <c r="E93" s="676"/>
      <c r="F93" s="555" t="s">
        <v>2367</v>
      </c>
      <c r="G93" s="555" t="s">
        <v>2366</v>
      </c>
      <c r="H93" s="555" t="s">
        <v>2365</v>
      </c>
      <c r="I93" s="676" t="s">
        <v>2364</v>
      </c>
      <c r="J93" s="676"/>
      <c r="K93" s="676"/>
      <c r="L93" s="676"/>
      <c r="M93" s="676"/>
      <c r="N93" s="555" t="s">
        <v>2081</v>
      </c>
      <c r="O93" s="555"/>
      <c r="P93" s="555"/>
      <c r="Q93" s="555" t="s">
        <v>2245</v>
      </c>
      <c r="R93" s="555" t="s">
        <v>2244</v>
      </c>
      <c r="S93" s="555"/>
      <c r="T93" s="555"/>
      <c r="U93" s="555"/>
      <c r="V93" s="555"/>
      <c r="W93" s="555"/>
      <c r="X93" s="555"/>
      <c r="Y93" s="561"/>
      <c r="Z93" s="555"/>
      <c r="AA93" s="553"/>
    </row>
    <row r="94" spans="2:27" ht="12" customHeight="1" x14ac:dyDescent="0.2">
      <c r="B94" s="1086"/>
      <c r="C94" s="555" t="s">
        <v>2168</v>
      </c>
      <c r="D94" s="555" t="s">
        <v>1995</v>
      </c>
      <c r="E94" s="555" t="s">
        <v>2363</v>
      </c>
      <c r="F94" s="555" t="s">
        <v>2362</v>
      </c>
      <c r="G94" s="555" t="s">
        <v>2361</v>
      </c>
      <c r="H94" s="555" t="s">
        <v>2168</v>
      </c>
      <c r="I94" s="555" t="s">
        <v>2360</v>
      </c>
      <c r="J94" s="555" t="s">
        <v>434</v>
      </c>
      <c r="K94" s="555" t="s">
        <v>2359</v>
      </c>
      <c r="L94" s="555" t="s">
        <v>2359</v>
      </c>
      <c r="M94" s="555"/>
      <c r="N94" s="555" t="s">
        <v>2358</v>
      </c>
      <c r="O94" s="555" t="s">
        <v>434</v>
      </c>
      <c r="P94" s="555" t="s">
        <v>2338</v>
      </c>
      <c r="Q94" s="555" t="s">
        <v>2227</v>
      </c>
      <c r="R94" s="555" t="s">
        <v>2226</v>
      </c>
      <c r="S94" s="555" t="s">
        <v>2241</v>
      </c>
      <c r="T94" s="555" t="s">
        <v>438</v>
      </c>
      <c r="U94" s="555"/>
      <c r="V94" s="675" t="s">
        <v>2337</v>
      </c>
      <c r="W94" s="555" t="s">
        <v>438</v>
      </c>
      <c r="X94" s="555" t="s">
        <v>2357</v>
      </c>
      <c r="Y94" s="555" t="s">
        <v>2356</v>
      </c>
      <c r="Z94" s="553" t="s">
        <v>434</v>
      </c>
      <c r="AA94" s="555" t="s">
        <v>2355</v>
      </c>
    </row>
    <row r="95" spans="2:27" ht="12" thickBot="1" x14ac:dyDescent="0.25">
      <c r="B95" s="1086"/>
      <c r="C95" s="561"/>
      <c r="D95" s="561"/>
      <c r="E95" s="561"/>
      <c r="F95" s="555" t="s">
        <v>2354</v>
      </c>
      <c r="G95" s="555" t="s">
        <v>2353</v>
      </c>
      <c r="H95" s="561"/>
      <c r="I95" s="555" t="s">
        <v>2352</v>
      </c>
      <c r="J95" s="555"/>
      <c r="K95" s="555" t="s">
        <v>430</v>
      </c>
      <c r="L95" s="555" t="s">
        <v>438</v>
      </c>
      <c r="M95" s="555" t="s">
        <v>434</v>
      </c>
      <c r="N95" s="555" t="s">
        <v>2351</v>
      </c>
      <c r="O95" s="555" t="s">
        <v>2350</v>
      </c>
      <c r="P95" s="555" t="s">
        <v>2349</v>
      </c>
      <c r="Q95" s="555" t="s">
        <v>2155</v>
      </c>
      <c r="R95" s="555" t="s">
        <v>2155</v>
      </c>
      <c r="S95" s="555" t="s">
        <v>2348</v>
      </c>
      <c r="T95" s="555"/>
      <c r="U95" s="555" t="s">
        <v>434</v>
      </c>
      <c r="V95" s="675" t="s">
        <v>2347</v>
      </c>
      <c r="W95" s="555" t="s">
        <v>2031</v>
      </c>
      <c r="X95" s="555" t="s">
        <v>2346</v>
      </c>
      <c r="Y95" s="555" t="s">
        <v>2345</v>
      </c>
      <c r="Z95" s="553" t="s">
        <v>2031</v>
      </c>
      <c r="AA95" s="555" t="s">
        <v>442</v>
      </c>
    </row>
    <row r="96" spans="2:27" ht="12" thickBot="1" x14ac:dyDescent="0.25">
      <c r="B96" s="1085"/>
      <c r="C96" s="672" t="s">
        <v>2344</v>
      </c>
      <c r="D96" s="672" t="s">
        <v>2343</v>
      </c>
      <c r="E96" s="672" t="s">
        <v>2342</v>
      </c>
      <c r="F96" s="672" t="s">
        <v>2341</v>
      </c>
      <c r="G96" s="672" t="s">
        <v>440</v>
      </c>
      <c r="H96" s="673"/>
      <c r="I96" s="673"/>
      <c r="J96" s="673"/>
      <c r="K96" s="673"/>
      <c r="L96" s="673"/>
      <c r="M96" s="672" t="s">
        <v>2340</v>
      </c>
      <c r="N96" s="672" t="s">
        <v>2339</v>
      </c>
      <c r="O96" s="672" t="s">
        <v>2338</v>
      </c>
      <c r="P96" s="672"/>
      <c r="Q96" s="673"/>
      <c r="R96" s="673"/>
      <c r="S96" s="673"/>
      <c r="T96" s="673"/>
      <c r="U96" s="672" t="s">
        <v>2337</v>
      </c>
      <c r="V96" s="674"/>
      <c r="W96" s="673"/>
      <c r="X96" s="673"/>
      <c r="Y96" s="673"/>
      <c r="Z96" s="673"/>
      <c r="AA96" s="672" t="s">
        <v>2336</v>
      </c>
    </row>
    <row r="97" spans="2:27" ht="12" thickTop="1" x14ac:dyDescent="0.2">
      <c r="B97" s="671"/>
      <c r="C97" s="576"/>
      <c r="D97" s="576"/>
      <c r="E97" s="576"/>
      <c r="F97" s="576"/>
      <c r="G97" s="576"/>
      <c r="H97" s="576"/>
      <c r="I97" s="576"/>
      <c r="J97" s="576"/>
      <c r="K97" s="576"/>
      <c r="L97" s="576"/>
      <c r="M97" s="576"/>
      <c r="N97" s="576"/>
    </row>
    <row r="98" spans="2:27" x14ac:dyDescent="0.2">
      <c r="B98" s="574" t="s">
        <v>2335</v>
      </c>
      <c r="C98" s="627">
        <v>4087.1</v>
      </c>
      <c r="D98" s="627">
        <v>9544.7999999999993</v>
      </c>
      <c r="E98" s="627">
        <v>1215</v>
      </c>
      <c r="F98" s="627">
        <v>6139.6</v>
      </c>
      <c r="G98" s="627">
        <v>14.7</v>
      </c>
      <c r="H98" s="627">
        <v>69.3</v>
      </c>
      <c r="I98" s="627">
        <v>3718.8</v>
      </c>
      <c r="J98" s="627">
        <v>3788.1</v>
      </c>
      <c r="K98" s="627">
        <v>2878.9</v>
      </c>
      <c r="L98" s="627">
        <v>98565.9</v>
      </c>
      <c r="M98" s="627">
        <v>101444.8</v>
      </c>
      <c r="N98" s="627">
        <v>8908.5</v>
      </c>
      <c r="O98" s="627">
        <v>110353.3</v>
      </c>
      <c r="P98" s="627">
        <v>77.3</v>
      </c>
      <c r="Q98" s="627">
        <v>16214.5</v>
      </c>
      <c r="R98" s="627">
        <v>2575.5</v>
      </c>
      <c r="S98" s="627">
        <v>7099</v>
      </c>
      <c r="T98" s="627">
        <v>23982.799999999999</v>
      </c>
      <c r="U98" s="627">
        <v>49871.7</v>
      </c>
      <c r="V98" s="627">
        <v>34.9</v>
      </c>
      <c r="W98" s="627">
        <v>98167.4</v>
      </c>
      <c r="X98" s="627" t="s">
        <v>436</v>
      </c>
      <c r="Y98" s="627" t="s">
        <v>436</v>
      </c>
      <c r="Z98" s="628">
        <v>283166.90000000002</v>
      </c>
      <c r="AA98" s="627">
        <v>2178.8000000000002</v>
      </c>
    </row>
    <row r="99" spans="2:27" x14ac:dyDescent="0.2">
      <c r="B99" s="574" t="s">
        <v>435</v>
      </c>
      <c r="C99" s="627">
        <v>3274.6</v>
      </c>
      <c r="D99" s="627">
        <v>11813.5</v>
      </c>
      <c r="E99" s="627">
        <v>1108.7</v>
      </c>
      <c r="F99" s="627">
        <v>8327.4</v>
      </c>
      <c r="G99" s="627">
        <v>14.9</v>
      </c>
      <c r="H99" s="627">
        <v>99.1</v>
      </c>
      <c r="I99" s="627">
        <v>3670.7</v>
      </c>
      <c r="J99" s="627">
        <v>3769.8</v>
      </c>
      <c r="K99" s="627">
        <v>3183.2</v>
      </c>
      <c r="L99" s="627">
        <v>116860.7</v>
      </c>
      <c r="M99" s="627">
        <v>120043.8</v>
      </c>
      <c r="N99" s="627">
        <v>8931.9</v>
      </c>
      <c r="O99" s="627">
        <v>128975.7</v>
      </c>
      <c r="P99" s="627">
        <v>81.3</v>
      </c>
      <c r="Q99" s="627">
        <v>16097.3</v>
      </c>
      <c r="R99" s="627">
        <v>2575.1</v>
      </c>
      <c r="S99" s="627">
        <v>16179</v>
      </c>
      <c r="T99" s="627">
        <v>17840.400000000001</v>
      </c>
      <c r="U99" s="627">
        <v>52691.8</v>
      </c>
      <c r="V99" s="627">
        <v>33.200000000000003</v>
      </c>
      <c r="W99" s="627">
        <v>110931.4</v>
      </c>
      <c r="X99" s="627" t="s">
        <v>436</v>
      </c>
      <c r="Y99" s="627" t="s">
        <v>436</v>
      </c>
      <c r="Z99" s="628">
        <v>320892.79999999999</v>
      </c>
      <c r="AA99" s="627">
        <v>3269.9</v>
      </c>
    </row>
    <row r="100" spans="2:27" x14ac:dyDescent="0.2">
      <c r="B100" s="574" t="s">
        <v>443</v>
      </c>
      <c r="C100" s="627">
        <v>4147.8999999999996</v>
      </c>
      <c r="D100" s="627">
        <v>11802.7</v>
      </c>
      <c r="E100" s="627">
        <v>2322.5</v>
      </c>
      <c r="F100" s="627">
        <v>6649</v>
      </c>
      <c r="G100" s="627">
        <v>14.3</v>
      </c>
      <c r="H100" s="627">
        <v>112.2</v>
      </c>
      <c r="I100" s="627">
        <v>4727.8999999999996</v>
      </c>
      <c r="J100" s="627">
        <v>4840.1000000000004</v>
      </c>
      <c r="K100" s="627">
        <v>4238.7</v>
      </c>
      <c r="L100" s="627">
        <v>122702.7</v>
      </c>
      <c r="M100" s="627">
        <v>126941.4</v>
      </c>
      <c r="N100" s="627">
        <v>10746.3</v>
      </c>
      <c r="O100" s="627">
        <v>137687.70000000001</v>
      </c>
      <c r="P100" s="627">
        <v>78.8</v>
      </c>
      <c r="Q100" s="627">
        <v>16223.8</v>
      </c>
      <c r="R100" s="627">
        <v>2579.1999999999998</v>
      </c>
      <c r="S100" s="627">
        <v>19427.8</v>
      </c>
      <c r="T100" s="627">
        <v>22459.9</v>
      </c>
      <c r="U100" s="627">
        <v>60690.7</v>
      </c>
      <c r="V100" s="627">
        <v>34.700000000000003</v>
      </c>
      <c r="W100" s="627">
        <v>117878.1</v>
      </c>
      <c r="X100" s="627" t="s">
        <v>436</v>
      </c>
      <c r="Y100" s="627" t="s">
        <v>436</v>
      </c>
      <c r="Z100" s="628">
        <v>346018.7</v>
      </c>
      <c r="AA100" s="627">
        <v>2811.4</v>
      </c>
    </row>
    <row r="101" spans="2:27" x14ac:dyDescent="0.2">
      <c r="B101" s="574" t="s">
        <v>435</v>
      </c>
      <c r="C101" s="627">
        <v>3740.4</v>
      </c>
      <c r="D101" s="627">
        <v>13262.6</v>
      </c>
      <c r="E101" s="627">
        <v>1799.8</v>
      </c>
      <c r="F101" s="627">
        <v>5043.7</v>
      </c>
      <c r="G101" s="627">
        <v>12.8</v>
      </c>
      <c r="H101" s="627">
        <v>96.7</v>
      </c>
      <c r="I101" s="627">
        <v>4481.3</v>
      </c>
      <c r="J101" s="627">
        <v>4578</v>
      </c>
      <c r="K101" s="627">
        <v>3853</v>
      </c>
      <c r="L101" s="627">
        <v>136106</v>
      </c>
      <c r="M101" s="627">
        <v>139959</v>
      </c>
      <c r="N101" s="627">
        <v>11845.7</v>
      </c>
      <c r="O101" s="627">
        <v>151804.70000000001</v>
      </c>
      <c r="P101" s="627">
        <v>81.400000000000006</v>
      </c>
      <c r="Q101" s="627">
        <v>15066.3</v>
      </c>
      <c r="R101" s="627">
        <v>3909.6</v>
      </c>
      <c r="S101" s="627">
        <v>24201</v>
      </c>
      <c r="T101" s="627">
        <v>22390.2</v>
      </c>
      <c r="U101" s="627">
        <v>65567.100000000006</v>
      </c>
      <c r="V101" s="627">
        <v>35.200000000000003</v>
      </c>
      <c r="W101" s="627">
        <v>134569.9</v>
      </c>
      <c r="X101" s="627" t="s">
        <v>436</v>
      </c>
      <c r="Y101" s="627" t="s">
        <v>436</v>
      </c>
      <c r="Z101" s="628">
        <v>380366</v>
      </c>
      <c r="AA101" s="627">
        <v>3238.5</v>
      </c>
    </row>
    <row r="102" spans="2:27" x14ac:dyDescent="0.2">
      <c r="B102" s="574" t="s">
        <v>444</v>
      </c>
      <c r="C102" s="627">
        <v>4623.2</v>
      </c>
      <c r="D102" s="627">
        <v>22077.200000000001</v>
      </c>
      <c r="E102" s="627">
        <v>2066.4</v>
      </c>
      <c r="F102" s="627">
        <v>3563.8</v>
      </c>
      <c r="G102" s="627">
        <v>16.2</v>
      </c>
      <c r="H102" s="627">
        <v>88.6</v>
      </c>
      <c r="I102" s="627">
        <v>4765.2</v>
      </c>
      <c r="J102" s="627">
        <v>4853.8</v>
      </c>
      <c r="K102" s="627">
        <v>4335.8</v>
      </c>
      <c r="L102" s="627">
        <v>138500.9</v>
      </c>
      <c r="M102" s="627">
        <v>142836.6</v>
      </c>
      <c r="N102" s="627">
        <v>14556.4</v>
      </c>
      <c r="O102" s="627">
        <v>157393</v>
      </c>
      <c r="P102" s="627">
        <v>78.599999999999994</v>
      </c>
      <c r="Q102" s="627">
        <v>15448.7</v>
      </c>
      <c r="R102" s="627">
        <v>4014.4</v>
      </c>
      <c r="S102" s="627">
        <v>27710.2</v>
      </c>
      <c r="T102" s="627">
        <v>24979.7</v>
      </c>
      <c r="U102" s="627">
        <v>72153</v>
      </c>
      <c r="V102" s="627">
        <v>36</v>
      </c>
      <c r="W102" s="627">
        <v>147275.1</v>
      </c>
      <c r="X102" s="627" t="s">
        <v>436</v>
      </c>
      <c r="Y102" s="627" t="s">
        <v>436</v>
      </c>
      <c r="Z102" s="628">
        <v>414005.6</v>
      </c>
      <c r="AA102" s="627">
        <v>11984.2</v>
      </c>
    </row>
    <row r="103" spans="2:27" x14ac:dyDescent="0.2">
      <c r="B103" s="574" t="s">
        <v>435</v>
      </c>
      <c r="C103" s="627">
        <v>4039.8</v>
      </c>
      <c r="D103" s="627">
        <v>17954.400000000001</v>
      </c>
      <c r="E103" s="627">
        <v>1955.1</v>
      </c>
      <c r="F103" s="627">
        <v>3804.4</v>
      </c>
      <c r="G103" s="627">
        <v>13</v>
      </c>
      <c r="H103" s="627">
        <v>97.6</v>
      </c>
      <c r="I103" s="627">
        <v>4733.2</v>
      </c>
      <c r="J103" s="627">
        <v>4830.3999999999996</v>
      </c>
      <c r="K103" s="627">
        <v>3907.3</v>
      </c>
      <c r="L103" s="627">
        <v>138370.4</v>
      </c>
      <c r="M103" s="627">
        <v>142277.5</v>
      </c>
      <c r="N103" s="627">
        <v>16096.1</v>
      </c>
      <c r="O103" s="627">
        <v>158373.6</v>
      </c>
      <c r="P103" s="627">
        <v>74.3</v>
      </c>
      <c r="Q103" s="627">
        <v>19526</v>
      </c>
      <c r="R103" s="627">
        <v>4028</v>
      </c>
      <c r="S103" s="627">
        <v>43231.4</v>
      </c>
      <c r="T103" s="627">
        <v>27840.9</v>
      </c>
      <c r="U103" s="627">
        <v>94625.8</v>
      </c>
      <c r="V103" s="627">
        <v>44.4</v>
      </c>
      <c r="W103" s="627">
        <v>161575.4</v>
      </c>
      <c r="X103" s="627" t="s">
        <v>436</v>
      </c>
      <c r="Y103" s="627" t="s">
        <v>436</v>
      </c>
      <c r="Z103" s="628">
        <v>447160.6</v>
      </c>
      <c r="AA103" s="627">
        <v>7211.2</v>
      </c>
    </row>
    <row r="104" spans="2:27" x14ac:dyDescent="0.2">
      <c r="B104" s="574" t="s">
        <v>445</v>
      </c>
      <c r="C104" s="627">
        <v>5134.8</v>
      </c>
      <c r="D104" s="627">
        <v>16371.1</v>
      </c>
      <c r="E104" s="627">
        <v>2813.2</v>
      </c>
      <c r="F104" s="627">
        <v>6436.4</v>
      </c>
      <c r="G104" s="627">
        <v>13.9</v>
      </c>
      <c r="H104" s="627">
        <v>87.7</v>
      </c>
      <c r="I104" s="627">
        <v>5433.7</v>
      </c>
      <c r="J104" s="627">
        <v>5521.5</v>
      </c>
      <c r="K104" s="627">
        <v>4879.6000000000004</v>
      </c>
      <c r="L104" s="627">
        <v>147685.5</v>
      </c>
      <c r="M104" s="627">
        <v>152565.1</v>
      </c>
      <c r="N104" s="627">
        <v>16482</v>
      </c>
      <c r="O104" s="627">
        <v>169047.1</v>
      </c>
      <c r="P104" s="627">
        <v>76.599999999999994</v>
      </c>
      <c r="Q104" s="627">
        <v>19854.3</v>
      </c>
      <c r="R104" s="627">
        <v>3913.6</v>
      </c>
      <c r="S104" s="627">
        <v>44650.8</v>
      </c>
      <c r="T104" s="627">
        <v>30300.2</v>
      </c>
      <c r="U104" s="627">
        <v>98718.9</v>
      </c>
      <c r="V104" s="627">
        <v>44.7</v>
      </c>
      <c r="W104" s="627">
        <v>177413.8</v>
      </c>
      <c r="X104" s="627" t="s">
        <v>436</v>
      </c>
      <c r="Y104" s="627" t="s">
        <v>436</v>
      </c>
      <c r="Z104" s="628">
        <v>481456.7</v>
      </c>
      <c r="AA104" s="627">
        <v>5116.1000000000004</v>
      </c>
    </row>
    <row r="105" spans="2:27" x14ac:dyDescent="0.2">
      <c r="B105" s="574" t="s">
        <v>435</v>
      </c>
      <c r="C105" s="627">
        <v>4788.3999999999996</v>
      </c>
      <c r="D105" s="627">
        <v>18872.599999999999</v>
      </c>
      <c r="E105" s="627">
        <v>1907.6</v>
      </c>
      <c r="F105" s="627">
        <v>4245.7</v>
      </c>
      <c r="G105" s="627">
        <v>13.3</v>
      </c>
      <c r="H105" s="627">
        <v>111.8</v>
      </c>
      <c r="I105" s="627">
        <v>6387</v>
      </c>
      <c r="J105" s="627">
        <v>6498.8</v>
      </c>
      <c r="K105" s="627">
        <v>5391.1</v>
      </c>
      <c r="L105" s="627">
        <v>155550.9</v>
      </c>
      <c r="M105" s="627">
        <v>160942</v>
      </c>
      <c r="N105" s="627">
        <v>17891.2</v>
      </c>
      <c r="O105" s="627">
        <v>178833.2</v>
      </c>
      <c r="P105" s="627">
        <v>79.8</v>
      </c>
      <c r="Q105" s="627">
        <v>23055.8</v>
      </c>
      <c r="R105" s="627">
        <v>3870.8</v>
      </c>
      <c r="S105" s="627">
        <v>40980.800000000003</v>
      </c>
      <c r="T105" s="627">
        <v>28561.1</v>
      </c>
      <c r="U105" s="627">
        <v>96468.5</v>
      </c>
      <c r="V105" s="627">
        <v>43.1</v>
      </c>
      <c r="W105" s="627">
        <v>188663</v>
      </c>
      <c r="X105" s="627" t="s">
        <v>436</v>
      </c>
      <c r="Y105" s="627" t="s">
        <v>436</v>
      </c>
      <c r="Z105" s="628">
        <v>500277.7</v>
      </c>
      <c r="AA105" s="627">
        <v>7560.4</v>
      </c>
    </row>
    <row r="106" spans="2:27" x14ac:dyDescent="0.2">
      <c r="B106" s="574" t="s">
        <v>446</v>
      </c>
      <c r="C106" s="627">
        <v>4983.7</v>
      </c>
      <c r="D106" s="627">
        <v>18956.8</v>
      </c>
      <c r="E106" s="627">
        <v>2894.8</v>
      </c>
      <c r="F106" s="627">
        <v>7499.1</v>
      </c>
      <c r="G106" s="627">
        <v>14.4</v>
      </c>
      <c r="H106" s="627">
        <v>84.3</v>
      </c>
      <c r="I106" s="627">
        <v>6165.7</v>
      </c>
      <c r="J106" s="627">
        <v>6249.9</v>
      </c>
      <c r="K106" s="627">
        <v>6523.6</v>
      </c>
      <c r="L106" s="627">
        <v>159081.20000000001</v>
      </c>
      <c r="M106" s="627">
        <v>165604.79999999999</v>
      </c>
      <c r="N106" s="627">
        <v>20315.599999999999</v>
      </c>
      <c r="O106" s="627">
        <v>185920.4</v>
      </c>
      <c r="P106" s="627">
        <v>77.900000000000006</v>
      </c>
      <c r="Q106" s="627">
        <v>23678.5</v>
      </c>
      <c r="R106" s="627">
        <v>3993.8</v>
      </c>
      <c r="S106" s="627">
        <v>39871.300000000003</v>
      </c>
      <c r="T106" s="627">
        <v>32168.7</v>
      </c>
      <c r="U106" s="627">
        <v>99712.3</v>
      </c>
      <c r="V106" s="627">
        <v>41.8</v>
      </c>
      <c r="W106" s="627">
        <v>207984.4</v>
      </c>
      <c r="X106" s="627" t="s">
        <v>436</v>
      </c>
      <c r="Y106" s="627" t="s">
        <v>436</v>
      </c>
      <c r="Z106" s="628">
        <v>534201.4</v>
      </c>
      <c r="AA106" s="627">
        <v>6749.8</v>
      </c>
    </row>
    <row r="107" spans="2:27" x14ac:dyDescent="0.2">
      <c r="B107" s="574" t="s">
        <v>435</v>
      </c>
      <c r="C107" s="627">
        <v>5058.3</v>
      </c>
      <c r="D107" s="627">
        <v>25946.400000000001</v>
      </c>
      <c r="E107" s="627">
        <v>2346.5</v>
      </c>
      <c r="F107" s="627">
        <v>6796.3</v>
      </c>
      <c r="G107" s="627">
        <v>15.9</v>
      </c>
      <c r="H107" s="627">
        <v>128</v>
      </c>
      <c r="I107" s="627">
        <v>6523.8</v>
      </c>
      <c r="J107" s="627">
        <v>6651.8</v>
      </c>
      <c r="K107" s="627">
        <v>5577.7</v>
      </c>
      <c r="L107" s="627">
        <v>171938.8</v>
      </c>
      <c r="M107" s="627">
        <v>177516.6</v>
      </c>
      <c r="N107" s="627">
        <v>22431.200000000001</v>
      </c>
      <c r="O107" s="627">
        <v>199947.8</v>
      </c>
      <c r="P107" s="627">
        <v>80.8</v>
      </c>
      <c r="Q107" s="627">
        <v>25229.8</v>
      </c>
      <c r="R107" s="627">
        <v>3992</v>
      </c>
      <c r="S107" s="627">
        <v>34645.199999999997</v>
      </c>
      <c r="T107" s="627">
        <v>33019.300000000003</v>
      </c>
      <c r="U107" s="627">
        <v>96886.2</v>
      </c>
      <c r="V107" s="627">
        <v>39.1</v>
      </c>
      <c r="W107" s="627">
        <v>232870.9</v>
      </c>
      <c r="X107" s="627" t="s">
        <v>436</v>
      </c>
      <c r="Y107" s="627" t="s">
        <v>436</v>
      </c>
      <c r="Z107" s="628">
        <v>576503.80000000005</v>
      </c>
      <c r="AA107" s="627">
        <v>13119.5</v>
      </c>
    </row>
    <row r="108" spans="2:27" x14ac:dyDescent="0.2">
      <c r="B108" s="574" t="s">
        <v>447</v>
      </c>
      <c r="C108" s="627">
        <v>5351</v>
      </c>
      <c r="D108" s="627">
        <v>21146</v>
      </c>
      <c r="E108" s="627">
        <v>2215</v>
      </c>
      <c r="F108" s="627">
        <v>12319</v>
      </c>
      <c r="G108" s="627">
        <v>14.5</v>
      </c>
      <c r="H108" s="627">
        <v>98</v>
      </c>
      <c r="I108" s="627">
        <v>7901</v>
      </c>
      <c r="J108" s="627">
        <v>7999</v>
      </c>
      <c r="K108" s="627">
        <v>7410</v>
      </c>
      <c r="L108" s="627">
        <v>183324</v>
      </c>
      <c r="M108" s="627">
        <v>190734</v>
      </c>
      <c r="N108" s="627">
        <v>26242</v>
      </c>
      <c r="O108" s="627">
        <v>216976</v>
      </c>
      <c r="P108" s="627">
        <v>76.599999999999994</v>
      </c>
      <c r="Q108" s="627">
        <v>25546</v>
      </c>
      <c r="R108" s="627">
        <v>3987</v>
      </c>
      <c r="S108" s="627">
        <v>26562</v>
      </c>
      <c r="T108" s="627">
        <v>39756</v>
      </c>
      <c r="U108" s="627">
        <v>95851</v>
      </c>
      <c r="V108" s="627">
        <v>33.799999999999997</v>
      </c>
      <c r="W108" s="627">
        <v>272090</v>
      </c>
      <c r="X108" s="627" t="s">
        <v>436</v>
      </c>
      <c r="Y108" s="627" t="s">
        <v>436</v>
      </c>
      <c r="Z108" s="628">
        <v>633947.69999999995</v>
      </c>
      <c r="AA108" s="627">
        <v>6474</v>
      </c>
    </row>
    <row r="109" spans="2:27" x14ac:dyDescent="0.2">
      <c r="B109" s="574" t="s">
        <v>435</v>
      </c>
      <c r="C109" s="627">
        <v>5567</v>
      </c>
      <c r="D109" s="627">
        <v>24878</v>
      </c>
      <c r="E109" s="627">
        <v>2737</v>
      </c>
      <c r="F109" s="627">
        <v>8872</v>
      </c>
      <c r="G109" s="627">
        <v>14.8</v>
      </c>
      <c r="H109" s="627">
        <v>105</v>
      </c>
      <c r="I109" s="627">
        <v>9430</v>
      </c>
      <c r="J109" s="627">
        <v>9535</v>
      </c>
      <c r="K109" s="627">
        <v>7922</v>
      </c>
      <c r="L109" s="627">
        <v>190735</v>
      </c>
      <c r="M109" s="627">
        <v>198657</v>
      </c>
      <c r="N109" s="627">
        <v>34290</v>
      </c>
      <c r="O109" s="627">
        <v>232947</v>
      </c>
      <c r="P109" s="627">
        <v>84.5</v>
      </c>
      <c r="Q109" s="627">
        <v>28367</v>
      </c>
      <c r="R109" s="627">
        <v>3967</v>
      </c>
      <c r="S109" s="627">
        <v>27982</v>
      </c>
      <c r="T109" s="627">
        <v>38766</v>
      </c>
      <c r="U109" s="627">
        <v>99082</v>
      </c>
      <c r="V109" s="627">
        <v>35.9</v>
      </c>
      <c r="W109" s="627">
        <v>314059</v>
      </c>
      <c r="X109" s="627" t="s">
        <v>436</v>
      </c>
      <c r="Y109" s="627" t="s">
        <v>436</v>
      </c>
      <c r="Z109" s="628">
        <v>697677</v>
      </c>
      <c r="AA109" s="627">
        <v>10317.799999999999</v>
      </c>
    </row>
    <row r="110" spans="2:27" x14ac:dyDescent="0.2">
      <c r="B110" s="574" t="s">
        <v>448</v>
      </c>
      <c r="C110" s="627">
        <v>7339</v>
      </c>
      <c r="D110" s="627">
        <v>25010</v>
      </c>
      <c r="E110" s="627">
        <v>3984</v>
      </c>
      <c r="F110" s="627">
        <v>5938</v>
      </c>
      <c r="G110" s="627">
        <v>12.1</v>
      </c>
      <c r="H110" s="627">
        <v>395</v>
      </c>
      <c r="I110" s="627">
        <v>10873</v>
      </c>
      <c r="J110" s="627">
        <v>11268</v>
      </c>
      <c r="K110" s="627">
        <v>9090</v>
      </c>
      <c r="L110" s="627">
        <v>197296</v>
      </c>
      <c r="M110" s="627">
        <v>206386</v>
      </c>
      <c r="N110" s="627">
        <v>41020</v>
      </c>
      <c r="O110" s="627">
        <v>247406</v>
      </c>
      <c r="P110" s="627">
        <v>70.8</v>
      </c>
      <c r="Q110" s="627">
        <v>77839</v>
      </c>
      <c r="R110" s="627">
        <v>3995</v>
      </c>
      <c r="S110" s="627">
        <v>30633</v>
      </c>
      <c r="T110" s="627">
        <v>46782</v>
      </c>
      <c r="U110" s="627">
        <v>159249</v>
      </c>
      <c r="V110" s="627">
        <v>45.6</v>
      </c>
      <c r="W110" s="627">
        <v>318093</v>
      </c>
      <c r="X110" s="627" t="s">
        <v>436</v>
      </c>
      <c r="Y110" s="627" t="s">
        <v>436</v>
      </c>
      <c r="Z110" s="628">
        <v>778287</v>
      </c>
      <c r="AA110" s="627">
        <v>7280</v>
      </c>
    </row>
    <row r="111" spans="2:27" x14ac:dyDescent="0.2">
      <c r="B111" s="574" t="s">
        <v>2064</v>
      </c>
      <c r="C111" s="627">
        <v>6900</v>
      </c>
      <c r="D111" s="627">
        <v>49202</v>
      </c>
      <c r="E111" s="627">
        <v>3301</v>
      </c>
      <c r="F111" s="627">
        <v>3094</v>
      </c>
      <c r="G111" s="627">
        <v>16.399999999999999</v>
      </c>
      <c r="H111" s="627">
        <v>645</v>
      </c>
      <c r="I111" s="627">
        <v>12684</v>
      </c>
      <c r="J111" s="627">
        <v>13329</v>
      </c>
      <c r="K111" s="627">
        <v>7282</v>
      </c>
      <c r="L111" s="627">
        <v>206811</v>
      </c>
      <c r="M111" s="627">
        <v>214093</v>
      </c>
      <c r="N111" s="627">
        <v>43736</v>
      </c>
      <c r="O111" s="627">
        <v>257829</v>
      </c>
      <c r="P111" s="627">
        <v>67.8</v>
      </c>
      <c r="Q111" s="627">
        <v>95353</v>
      </c>
      <c r="R111" s="627">
        <v>3912</v>
      </c>
      <c r="S111" s="627">
        <v>19321</v>
      </c>
      <c r="T111" s="627">
        <v>45532</v>
      </c>
      <c r="U111" s="627">
        <v>164118</v>
      </c>
      <c r="V111" s="627">
        <v>43.2</v>
      </c>
      <c r="W111" s="627">
        <v>364191</v>
      </c>
      <c r="X111" s="627" t="s">
        <v>436</v>
      </c>
      <c r="Y111" s="627" t="s">
        <v>436</v>
      </c>
      <c r="Z111" s="628">
        <v>861964</v>
      </c>
      <c r="AA111" s="627">
        <v>30047</v>
      </c>
    </row>
    <row r="112" spans="2:27" x14ac:dyDescent="0.2">
      <c r="B112" s="574" t="s">
        <v>449</v>
      </c>
      <c r="C112" s="627">
        <v>8962</v>
      </c>
      <c r="D112" s="627">
        <v>48827</v>
      </c>
      <c r="E112" s="627">
        <v>5325</v>
      </c>
      <c r="F112" s="627">
        <v>6719</v>
      </c>
      <c r="G112" s="627">
        <v>16</v>
      </c>
      <c r="H112" s="627">
        <v>909</v>
      </c>
      <c r="I112" s="627">
        <v>10844</v>
      </c>
      <c r="J112" s="627">
        <v>11753</v>
      </c>
      <c r="K112" s="627">
        <v>13314</v>
      </c>
      <c r="L112" s="627">
        <v>227000</v>
      </c>
      <c r="M112" s="627">
        <v>240314</v>
      </c>
      <c r="N112" s="627">
        <v>46631</v>
      </c>
      <c r="O112" s="627">
        <v>286945</v>
      </c>
      <c r="P112" s="627">
        <v>65.7</v>
      </c>
      <c r="Q112" s="627">
        <v>102535</v>
      </c>
      <c r="R112" s="627">
        <v>3892</v>
      </c>
      <c r="S112" s="627">
        <v>38768</v>
      </c>
      <c r="T112" s="627">
        <v>51873</v>
      </c>
      <c r="U112" s="627">
        <v>197068</v>
      </c>
      <c r="V112" s="627">
        <v>45.1</v>
      </c>
      <c r="W112" s="627">
        <v>397628</v>
      </c>
      <c r="X112" s="627" t="s">
        <v>436</v>
      </c>
      <c r="Y112" s="627" t="s">
        <v>436</v>
      </c>
      <c r="Z112" s="628">
        <v>963227</v>
      </c>
      <c r="AA112" s="627">
        <v>26665</v>
      </c>
    </row>
    <row r="113" spans="2:27" x14ac:dyDescent="0.2">
      <c r="B113" s="574" t="s">
        <v>2064</v>
      </c>
      <c r="C113" s="627">
        <v>8237</v>
      </c>
      <c r="D113" s="627">
        <v>42970</v>
      </c>
      <c r="E113" s="627">
        <v>6509</v>
      </c>
      <c r="F113" s="627">
        <v>4601</v>
      </c>
      <c r="G113" s="627">
        <v>12.6</v>
      </c>
      <c r="H113" s="627">
        <v>1771</v>
      </c>
      <c r="I113" s="627">
        <v>10016</v>
      </c>
      <c r="J113" s="627">
        <v>11787</v>
      </c>
      <c r="K113" s="627">
        <v>7557</v>
      </c>
      <c r="L113" s="627">
        <v>275761</v>
      </c>
      <c r="M113" s="627">
        <v>283318</v>
      </c>
      <c r="N113" s="627">
        <v>40587</v>
      </c>
      <c r="O113" s="627">
        <v>323905</v>
      </c>
      <c r="P113" s="627">
        <v>65.7</v>
      </c>
      <c r="Q113" s="627">
        <v>118912</v>
      </c>
      <c r="R113" s="627">
        <v>3734</v>
      </c>
      <c r="S113" s="627">
        <v>62905</v>
      </c>
      <c r="T113" s="627">
        <v>38097</v>
      </c>
      <c r="U113" s="627">
        <v>223648</v>
      </c>
      <c r="V113" s="627">
        <v>45.4</v>
      </c>
      <c r="W113" s="627">
        <v>452839</v>
      </c>
      <c r="X113" s="627" t="s">
        <v>436</v>
      </c>
      <c r="Y113" s="627" t="s">
        <v>436</v>
      </c>
      <c r="Z113" s="628">
        <v>1074496</v>
      </c>
      <c r="AA113" s="627">
        <v>18116</v>
      </c>
    </row>
    <row r="114" spans="2:27" x14ac:dyDescent="0.2">
      <c r="B114" s="574" t="s">
        <v>450</v>
      </c>
      <c r="C114" s="627">
        <v>11301</v>
      </c>
      <c r="D114" s="627">
        <v>48745</v>
      </c>
      <c r="E114" s="627">
        <v>8920</v>
      </c>
      <c r="F114" s="627">
        <v>7002</v>
      </c>
      <c r="G114" s="627">
        <v>14.6</v>
      </c>
      <c r="H114" s="627">
        <v>2194</v>
      </c>
      <c r="I114" s="627">
        <v>6190</v>
      </c>
      <c r="J114" s="627">
        <v>8384</v>
      </c>
      <c r="K114" s="627">
        <v>7830</v>
      </c>
      <c r="L114" s="627">
        <v>308992</v>
      </c>
      <c r="M114" s="627">
        <v>316822</v>
      </c>
      <c r="N114" s="627">
        <v>44149</v>
      </c>
      <c r="O114" s="627">
        <v>360971</v>
      </c>
      <c r="P114" s="627">
        <v>69.599999999999994</v>
      </c>
      <c r="Q114" s="627">
        <v>140124</v>
      </c>
      <c r="R114" s="627">
        <v>3727</v>
      </c>
      <c r="S114" s="627">
        <v>35660</v>
      </c>
      <c r="T114" s="627">
        <v>31331</v>
      </c>
      <c r="U114" s="627">
        <v>210842</v>
      </c>
      <c r="V114" s="627">
        <v>40.6</v>
      </c>
      <c r="W114" s="627">
        <v>490036</v>
      </c>
      <c r="X114" s="627" t="s">
        <v>436</v>
      </c>
      <c r="Y114" s="627" t="s">
        <v>436</v>
      </c>
      <c r="Z114" s="628">
        <v>1146201</v>
      </c>
      <c r="AA114" s="627">
        <v>22474</v>
      </c>
    </row>
    <row r="115" spans="2:27" x14ac:dyDescent="0.2">
      <c r="B115" s="574" t="s">
        <v>2064</v>
      </c>
      <c r="C115" s="627">
        <v>9699</v>
      </c>
      <c r="D115" s="627">
        <v>58331</v>
      </c>
      <c r="E115" s="627">
        <v>8844</v>
      </c>
      <c r="F115" s="627">
        <v>6295</v>
      </c>
      <c r="G115" s="627">
        <v>14.7</v>
      </c>
      <c r="H115" s="627">
        <v>3128</v>
      </c>
      <c r="I115" s="627">
        <v>7327</v>
      </c>
      <c r="J115" s="627">
        <v>10455</v>
      </c>
      <c r="K115" s="627">
        <v>7607</v>
      </c>
      <c r="L115" s="627">
        <v>331504</v>
      </c>
      <c r="M115" s="627">
        <v>339111</v>
      </c>
      <c r="N115" s="627">
        <v>48160</v>
      </c>
      <c r="O115" s="627">
        <v>387271</v>
      </c>
      <c r="P115" s="627">
        <v>68.7</v>
      </c>
      <c r="Q115" s="627">
        <v>136725</v>
      </c>
      <c r="R115" s="627">
        <v>3248</v>
      </c>
      <c r="S115" s="627">
        <v>58905</v>
      </c>
      <c r="T115" s="627">
        <v>31189</v>
      </c>
      <c r="U115" s="627">
        <v>230067</v>
      </c>
      <c r="V115" s="627">
        <v>40.799999999999997</v>
      </c>
      <c r="W115" s="627">
        <v>543288</v>
      </c>
      <c r="X115" s="627" t="s">
        <v>436</v>
      </c>
      <c r="Y115" s="627" t="s">
        <v>436</v>
      </c>
      <c r="Z115" s="628">
        <v>1254250</v>
      </c>
      <c r="AA115" s="627">
        <v>29855</v>
      </c>
    </row>
    <row r="116" spans="2:27" x14ac:dyDescent="0.2">
      <c r="B116" s="574" t="s">
        <v>451</v>
      </c>
      <c r="C116" s="627">
        <v>13959</v>
      </c>
      <c r="D116" s="627">
        <v>63746</v>
      </c>
      <c r="E116" s="627">
        <v>14814</v>
      </c>
      <c r="F116" s="627">
        <v>7062</v>
      </c>
      <c r="G116" s="627">
        <v>15.6</v>
      </c>
      <c r="H116" s="627">
        <v>4261</v>
      </c>
      <c r="I116" s="627">
        <v>7899</v>
      </c>
      <c r="J116" s="627">
        <v>12160</v>
      </c>
      <c r="K116" s="627">
        <v>8616</v>
      </c>
      <c r="L116" s="627">
        <v>347868</v>
      </c>
      <c r="M116" s="627">
        <v>356484</v>
      </c>
      <c r="N116" s="627">
        <v>52483</v>
      </c>
      <c r="O116" s="627">
        <v>408967</v>
      </c>
      <c r="P116" s="627">
        <v>64.099999999999994</v>
      </c>
      <c r="Q116" s="627">
        <v>147076</v>
      </c>
      <c r="R116" s="627">
        <v>3345</v>
      </c>
      <c r="S116" s="627">
        <v>83443</v>
      </c>
      <c r="T116" s="627">
        <v>32632</v>
      </c>
      <c r="U116" s="627">
        <v>266496</v>
      </c>
      <c r="V116" s="627">
        <v>41.8</v>
      </c>
      <c r="W116" s="627">
        <v>625910</v>
      </c>
      <c r="X116" s="627" t="s">
        <v>436</v>
      </c>
      <c r="Y116" s="627" t="s">
        <v>436</v>
      </c>
      <c r="Z116" s="628">
        <v>1413114</v>
      </c>
      <c r="AA116" s="627">
        <v>31527</v>
      </c>
    </row>
    <row r="117" spans="2:27" x14ac:dyDescent="0.2">
      <c r="B117" s="574" t="s">
        <v>2064</v>
      </c>
      <c r="C117" s="627" t="s">
        <v>2334</v>
      </c>
      <c r="D117" s="627">
        <v>72784</v>
      </c>
      <c r="E117" s="627">
        <v>12898</v>
      </c>
      <c r="F117" s="627">
        <v>7213</v>
      </c>
      <c r="G117" s="627">
        <v>13.4</v>
      </c>
      <c r="H117" s="627">
        <v>3382</v>
      </c>
      <c r="I117" s="627">
        <v>10147</v>
      </c>
      <c r="J117" s="627">
        <v>13529</v>
      </c>
      <c r="K117" s="627">
        <v>10553</v>
      </c>
      <c r="L117" s="627">
        <v>374504</v>
      </c>
      <c r="M117" s="627">
        <v>385057</v>
      </c>
      <c r="N117" s="627">
        <v>54294</v>
      </c>
      <c r="O117" s="627">
        <v>439351</v>
      </c>
      <c r="P117" s="627">
        <v>63.1</v>
      </c>
      <c r="Q117" s="627">
        <v>161004</v>
      </c>
      <c r="R117" s="627">
        <v>3343</v>
      </c>
      <c r="S117" s="627">
        <v>98876</v>
      </c>
      <c r="T117" s="627">
        <v>33226</v>
      </c>
      <c r="U117" s="627">
        <v>296449</v>
      </c>
      <c r="V117" s="627">
        <v>42.6</v>
      </c>
      <c r="W117" s="627">
        <v>720087</v>
      </c>
      <c r="X117" s="627" t="s">
        <v>436</v>
      </c>
      <c r="Y117" s="627" t="s">
        <v>436</v>
      </c>
      <c r="Z117" s="628">
        <v>1562311</v>
      </c>
      <c r="AA117" s="627">
        <v>37644</v>
      </c>
    </row>
    <row r="118" spans="2:27" x14ac:dyDescent="0.2">
      <c r="B118" s="574" t="s">
        <v>452</v>
      </c>
      <c r="C118" s="627">
        <v>16363</v>
      </c>
      <c r="D118" s="627">
        <v>78503</v>
      </c>
      <c r="E118" s="627">
        <v>11012</v>
      </c>
      <c r="F118" s="627">
        <v>8814</v>
      </c>
      <c r="G118" s="627">
        <v>15.3</v>
      </c>
      <c r="H118" s="627">
        <v>3017</v>
      </c>
      <c r="I118" s="627">
        <v>8163</v>
      </c>
      <c r="J118" s="627">
        <v>11180</v>
      </c>
      <c r="K118" s="627">
        <v>13482</v>
      </c>
      <c r="L118" s="627">
        <v>413811</v>
      </c>
      <c r="M118" s="627">
        <v>427293</v>
      </c>
      <c r="N118" s="627">
        <v>59649</v>
      </c>
      <c r="O118" s="627">
        <v>486942</v>
      </c>
      <c r="P118" s="627">
        <v>65.099999999999994</v>
      </c>
      <c r="Q118" s="627">
        <v>166687</v>
      </c>
      <c r="R118" s="627">
        <v>3340</v>
      </c>
      <c r="S118" s="627">
        <v>90059</v>
      </c>
      <c r="T118" s="627">
        <v>35210</v>
      </c>
      <c r="U118" s="627">
        <v>295296</v>
      </c>
      <c r="V118" s="627">
        <v>39.4</v>
      </c>
      <c r="W118" s="627">
        <v>739506</v>
      </c>
      <c r="X118" s="627" t="s">
        <v>436</v>
      </c>
      <c r="Y118" s="627" t="s">
        <v>436</v>
      </c>
      <c r="Z118" s="628">
        <v>1647616</v>
      </c>
      <c r="AA118" s="627">
        <v>40668</v>
      </c>
    </row>
    <row r="119" spans="2:27" x14ac:dyDescent="0.2">
      <c r="B119" s="574" t="s">
        <v>2064</v>
      </c>
      <c r="C119" s="627">
        <v>13949</v>
      </c>
      <c r="D119" s="627">
        <v>95740</v>
      </c>
      <c r="E119" s="627">
        <v>12073</v>
      </c>
      <c r="F119" s="627">
        <v>5927</v>
      </c>
      <c r="G119" s="627">
        <v>16.100000000000001</v>
      </c>
      <c r="H119" s="627">
        <v>3668</v>
      </c>
      <c r="I119" s="627">
        <v>11797</v>
      </c>
      <c r="J119" s="627">
        <v>15465</v>
      </c>
      <c r="K119" s="627">
        <v>6100</v>
      </c>
      <c r="L119" s="627">
        <v>457635</v>
      </c>
      <c r="M119" s="627">
        <v>463735</v>
      </c>
      <c r="N119" s="627">
        <v>61375</v>
      </c>
      <c r="O119" s="627">
        <v>525110</v>
      </c>
      <c r="P119" s="627">
        <v>66.099999999999994</v>
      </c>
      <c r="Q119" s="627">
        <v>165173</v>
      </c>
      <c r="R119" s="627">
        <v>3340</v>
      </c>
      <c r="S119" s="627">
        <v>97938</v>
      </c>
      <c r="T119" s="627">
        <v>36682</v>
      </c>
      <c r="U119" s="627">
        <v>303133</v>
      </c>
      <c r="V119" s="627">
        <v>38.1</v>
      </c>
      <c r="W119" s="627">
        <v>783572</v>
      </c>
      <c r="X119" s="627" t="s">
        <v>436</v>
      </c>
      <c r="Y119" s="627" t="s">
        <v>436</v>
      </c>
      <c r="Z119" s="628">
        <v>1754969</v>
      </c>
      <c r="AA119" s="627">
        <v>55732</v>
      </c>
    </row>
    <row r="120" spans="2:27" x14ac:dyDescent="0.2">
      <c r="B120" s="574" t="s">
        <v>453</v>
      </c>
      <c r="C120" s="627">
        <v>19328</v>
      </c>
      <c r="D120" s="627">
        <v>63502</v>
      </c>
      <c r="E120" s="627">
        <v>14516</v>
      </c>
      <c r="F120" s="627">
        <v>8989</v>
      </c>
      <c r="G120" s="627">
        <v>12.1</v>
      </c>
      <c r="H120" s="627">
        <v>3667</v>
      </c>
      <c r="I120" s="627">
        <v>16545</v>
      </c>
      <c r="J120" s="627">
        <v>20212</v>
      </c>
      <c r="K120" s="627">
        <v>5449</v>
      </c>
      <c r="L120" s="627">
        <v>474731</v>
      </c>
      <c r="M120" s="627">
        <v>480180</v>
      </c>
      <c r="N120" s="627">
        <v>62511</v>
      </c>
      <c r="O120" s="627">
        <v>542691</v>
      </c>
      <c r="P120" s="627">
        <v>61.8</v>
      </c>
      <c r="Q120" s="627">
        <v>144922</v>
      </c>
      <c r="R120" s="627">
        <v>3338</v>
      </c>
      <c r="S120" s="627">
        <v>137110</v>
      </c>
      <c r="T120" s="627">
        <v>42512</v>
      </c>
      <c r="U120" s="627">
        <v>327882</v>
      </c>
      <c r="V120" s="627">
        <v>37.4</v>
      </c>
      <c r="W120" s="627">
        <v>913271</v>
      </c>
      <c r="X120" s="627" t="s">
        <v>436</v>
      </c>
      <c r="Y120" s="627" t="s">
        <v>436</v>
      </c>
      <c r="Z120" s="628">
        <v>1910391</v>
      </c>
      <c r="AA120" s="627">
        <v>19207</v>
      </c>
    </row>
    <row r="121" spans="2:27" x14ac:dyDescent="0.2">
      <c r="B121" s="574" t="s">
        <v>2064</v>
      </c>
      <c r="C121" s="627">
        <v>13987</v>
      </c>
      <c r="D121" s="627">
        <v>66135</v>
      </c>
      <c r="E121" s="627">
        <v>16163</v>
      </c>
      <c r="F121" s="627">
        <v>7758</v>
      </c>
      <c r="G121" s="627">
        <v>11.4</v>
      </c>
      <c r="H121" s="627">
        <v>5247</v>
      </c>
      <c r="I121" s="627">
        <v>14751</v>
      </c>
      <c r="J121" s="627">
        <v>19998</v>
      </c>
      <c r="K121" s="627">
        <v>6458</v>
      </c>
      <c r="L121" s="627">
        <v>522133</v>
      </c>
      <c r="M121" s="627">
        <v>528591</v>
      </c>
      <c r="N121" s="627">
        <v>65062</v>
      </c>
      <c r="O121" s="627">
        <v>593653</v>
      </c>
      <c r="P121" s="627">
        <v>64.8</v>
      </c>
      <c r="Q121" s="627">
        <v>135158</v>
      </c>
      <c r="R121" s="627">
        <v>2392</v>
      </c>
      <c r="S121" s="627">
        <v>153064</v>
      </c>
      <c r="T121" s="627">
        <v>37954</v>
      </c>
      <c r="U121" s="627">
        <v>328568</v>
      </c>
      <c r="V121" s="627">
        <v>35.9</v>
      </c>
      <c r="W121" s="627">
        <v>1077928</v>
      </c>
      <c r="X121" s="627" t="s">
        <v>436</v>
      </c>
      <c r="Y121" s="627" t="s">
        <v>436</v>
      </c>
      <c r="Z121" s="628">
        <v>2124190</v>
      </c>
      <c r="AA121" s="627">
        <v>19969</v>
      </c>
    </row>
    <row r="122" spans="2:27" x14ac:dyDescent="0.2">
      <c r="B122" s="574" t="s">
        <v>454</v>
      </c>
      <c r="C122" s="627">
        <v>17821</v>
      </c>
      <c r="D122" s="627">
        <v>89756</v>
      </c>
      <c r="E122" s="627">
        <v>16854</v>
      </c>
      <c r="F122" s="627">
        <v>5772</v>
      </c>
      <c r="G122" s="627">
        <v>13.3</v>
      </c>
      <c r="H122" s="627">
        <v>4647</v>
      </c>
      <c r="I122" s="627">
        <v>10918</v>
      </c>
      <c r="J122" s="627">
        <v>15565</v>
      </c>
      <c r="K122" s="627">
        <v>3690</v>
      </c>
      <c r="L122" s="627">
        <v>552522</v>
      </c>
      <c r="M122" s="627">
        <v>556212</v>
      </c>
      <c r="N122" s="627">
        <v>70675</v>
      </c>
      <c r="O122" s="627">
        <v>626887</v>
      </c>
      <c r="P122" s="627">
        <v>64.2</v>
      </c>
      <c r="Q122" s="627">
        <v>134417</v>
      </c>
      <c r="R122" s="627">
        <v>2399</v>
      </c>
      <c r="S122" s="627">
        <v>167945</v>
      </c>
      <c r="T122" s="627">
        <v>39023</v>
      </c>
      <c r="U122" s="627">
        <v>343784</v>
      </c>
      <c r="V122" s="627">
        <v>35.200000000000003</v>
      </c>
      <c r="W122" s="627">
        <v>1012645</v>
      </c>
      <c r="X122" s="627" t="s">
        <v>436</v>
      </c>
      <c r="Y122" s="627" t="s">
        <v>436</v>
      </c>
      <c r="Z122" s="628">
        <v>2129084</v>
      </c>
      <c r="AA122" s="627">
        <v>40678</v>
      </c>
    </row>
    <row r="123" spans="2:27" x14ac:dyDescent="0.2">
      <c r="B123" s="574" t="s">
        <v>2064</v>
      </c>
      <c r="C123" s="627">
        <v>14675</v>
      </c>
      <c r="D123" s="627">
        <v>86852</v>
      </c>
      <c r="E123" s="627">
        <v>11374</v>
      </c>
      <c r="F123" s="627">
        <v>7132</v>
      </c>
      <c r="G123" s="627">
        <v>11.6</v>
      </c>
      <c r="H123" s="627">
        <v>5451</v>
      </c>
      <c r="I123" s="627">
        <v>19282</v>
      </c>
      <c r="J123" s="627">
        <v>24733</v>
      </c>
      <c r="K123" s="627">
        <v>4464</v>
      </c>
      <c r="L123" s="627">
        <v>584436</v>
      </c>
      <c r="M123" s="627">
        <v>588900</v>
      </c>
      <c r="N123" s="627">
        <v>69537</v>
      </c>
      <c r="O123" s="627">
        <v>658437</v>
      </c>
      <c r="P123" s="627">
        <v>63.9</v>
      </c>
      <c r="Q123" s="627">
        <v>121622</v>
      </c>
      <c r="R123" s="627">
        <v>2290</v>
      </c>
      <c r="S123" s="627">
        <v>217487</v>
      </c>
      <c r="T123" s="627">
        <v>39532</v>
      </c>
      <c r="U123" s="627">
        <v>380931</v>
      </c>
      <c r="V123" s="627">
        <v>37</v>
      </c>
      <c r="W123" s="627">
        <v>1026221</v>
      </c>
      <c r="X123" s="627" t="s">
        <v>436</v>
      </c>
      <c r="Y123" s="627" t="s">
        <v>436</v>
      </c>
      <c r="Z123" s="628">
        <v>2210355</v>
      </c>
      <c r="AA123" s="627">
        <v>35007</v>
      </c>
    </row>
    <row r="124" spans="2:27" x14ac:dyDescent="0.2">
      <c r="B124" s="574" t="s">
        <v>455</v>
      </c>
      <c r="C124" s="627">
        <v>18769</v>
      </c>
      <c r="D124" s="627">
        <v>84740</v>
      </c>
      <c r="E124" s="627">
        <v>18218</v>
      </c>
      <c r="F124" s="627">
        <v>8903</v>
      </c>
      <c r="G124" s="627">
        <v>12</v>
      </c>
      <c r="H124" s="627">
        <v>2706</v>
      </c>
      <c r="I124" s="627">
        <v>21798</v>
      </c>
      <c r="J124" s="627">
        <v>24504</v>
      </c>
      <c r="K124" s="627">
        <v>5687</v>
      </c>
      <c r="L124" s="627">
        <v>644049</v>
      </c>
      <c r="M124" s="627">
        <v>649736</v>
      </c>
      <c r="N124" s="627">
        <v>63073</v>
      </c>
      <c r="O124" s="627">
        <v>712809</v>
      </c>
      <c r="P124" s="627">
        <v>65.2</v>
      </c>
      <c r="Q124" s="627">
        <v>123647</v>
      </c>
      <c r="R124" s="627">
        <v>2184</v>
      </c>
      <c r="S124" s="627">
        <v>235388</v>
      </c>
      <c r="T124" s="627">
        <v>40900</v>
      </c>
      <c r="U124" s="627">
        <v>402119</v>
      </c>
      <c r="V124" s="627">
        <v>36.799999999999997</v>
      </c>
      <c r="W124" s="627">
        <v>254962</v>
      </c>
      <c r="X124" s="627">
        <v>49332</v>
      </c>
      <c r="Y124" s="627">
        <v>13237</v>
      </c>
      <c r="Z124" s="628">
        <v>1587593</v>
      </c>
      <c r="AA124" s="627">
        <v>29684</v>
      </c>
    </row>
    <row r="125" spans="2:27" x14ac:dyDescent="0.2">
      <c r="B125" s="574" t="s">
        <v>2064</v>
      </c>
      <c r="C125" s="627">
        <v>18325</v>
      </c>
      <c r="D125" s="627">
        <v>101371</v>
      </c>
      <c r="E125" s="627">
        <v>18325</v>
      </c>
      <c r="F125" s="627">
        <v>5721</v>
      </c>
      <c r="G125" s="627">
        <v>12.7</v>
      </c>
      <c r="H125" s="627">
        <v>3550</v>
      </c>
      <c r="I125" s="627">
        <v>24270</v>
      </c>
      <c r="J125" s="627">
        <v>27820</v>
      </c>
      <c r="K125" s="627">
        <v>5984</v>
      </c>
      <c r="L125" s="627">
        <v>660772</v>
      </c>
      <c r="M125" s="627">
        <v>666756</v>
      </c>
      <c r="N125" s="627">
        <v>63038</v>
      </c>
      <c r="O125" s="627">
        <v>729794</v>
      </c>
      <c r="P125" s="627">
        <v>64.599999999999994</v>
      </c>
      <c r="Q125" s="627">
        <v>126076</v>
      </c>
      <c r="R125" s="627">
        <v>1970</v>
      </c>
      <c r="S125" s="627">
        <v>217938</v>
      </c>
      <c r="T125" s="627">
        <v>50748</v>
      </c>
      <c r="U125" s="627">
        <v>396732</v>
      </c>
      <c r="V125" s="627">
        <v>35.1</v>
      </c>
      <c r="W125" s="627">
        <v>294100</v>
      </c>
      <c r="X125" s="627">
        <v>50674</v>
      </c>
      <c r="Y125" s="627">
        <v>20507</v>
      </c>
      <c r="Z125" s="628">
        <v>1663369</v>
      </c>
      <c r="AA125" s="627">
        <v>44616</v>
      </c>
    </row>
    <row r="126" spans="2:27" x14ac:dyDescent="0.2">
      <c r="B126" s="574" t="s">
        <v>456</v>
      </c>
      <c r="C126" s="627">
        <v>18870</v>
      </c>
      <c r="D126" s="627">
        <v>100335</v>
      </c>
      <c r="E126" s="627">
        <v>19116</v>
      </c>
      <c r="F126" s="627">
        <v>18095</v>
      </c>
      <c r="G126" s="627">
        <v>13.3</v>
      </c>
      <c r="H126" s="627">
        <v>2981</v>
      </c>
      <c r="I126" s="627">
        <v>39019</v>
      </c>
      <c r="J126" s="627">
        <v>42000</v>
      </c>
      <c r="K126" s="627">
        <v>4402</v>
      </c>
      <c r="L126" s="627">
        <v>725852</v>
      </c>
      <c r="M126" s="627">
        <v>730254</v>
      </c>
      <c r="N126" s="627">
        <v>63774</v>
      </c>
      <c r="O126" s="627">
        <v>794028</v>
      </c>
      <c r="P126" s="627">
        <v>67.400000000000006</v>
      </c>
      <c r="Q126" s="627">
        <v>115671</v>
      </c>
      <c r="R126" s="627">
        <v>1969</v>
      </c>
      <c r="S126" s="627">
        <v>204160</v>
      </c>
      <c r="T126" s="627">
        <v>69069</v>
      </c>
      <c r="U126" s="627">
        <v>390869</v>
      </c>
      <c r="V126" s="627">
        <v>33.200000000000003</v>
      </c>
      <c r="W126" s="627">
        <v>255378</v>
      </c>
      <c r="X126" s="627">
        <v>69564</v>
      </c>
      <c r="Y126" s="627">
        <v>26054</v>
      </c>
      <c r="Z126" s="628">
        <v>1734309</v>
      </c>
      <c r="AA126" s="627">
        <v>40514</v>
      </c>
    </row>
    <row r="127" spans="2:27" x14ac:dyDescent="0.2">
      <c r="B127" s="574" t="s">
        <v>2064</v>
      </c>
      <c r="C127" s="627">
        <v>22088</v>
      </c>
      <c r="D127" s="627">
        <v>123392</v>
      </c>
      <c r="E127" s="627">
        <v>15459</v>
      </c>
      <c r="F127" s="627">
        <v>29253</v>
      </c>
      <c r="G127" s="627">
        <v>16.399999999999999</v>
      </c>
      <c r="H127" s="627">
        <v>3774</v>
      </c>
      <c r="I127" s="627">
        <v>38401</v>
      </c>
      <c r="J127" s="627">
        <v>42175</v>
      </c>
      <c r="K127" s="627">
        <v>7359</v>
      </c>
      <c r="L127" s="627">
        <v>747202</v>
      </c>
      <c r="M127" s="627">
        <v>754561</v>
      </c>
      <c r="N127" s="627">
        <v>63738</v>
      </c>
      <c r="O127" s="627">
        <v>818299</v>
      </c>
      <c r="P127" s="627">
        <v>70.599999999999994</v>
      </c>
      <c r="Q127" s="627">
        <v>117048</v>
      </c>
      <c r="R127" s="627">
        <v>1730</v>
      </c>
      <c r="S127" s="627">
        <v>142803</v>
      </c>
      <c r="T127" s="627">
        <v>66823</v>
      </c>
      <c r="U127" s="627">
        <v>328404</v>
      </c>
      <c r="V127" s="627">
        <v>28.3</v>
      </c>
      <c r="W127" s="627">
        <v>297527</v>
      </c>
      <c r="X127" s="627">
        <v>72887</v>
      </c>
      <c r="Y127" s="627">
        <v>28514</v>
      </c>
      <c r="Z127" s="628">
        <v>1777998</v>
      </c>
      <c r="AA127" s="627">
        <v>64026</v>
      </c>
    </row>
    <row r="128" spans="2:27" x14ac:dyDescent="0.2">
      <c r="B128" s="574" t="s">
        <v>2333</v>
      </c>
      <c r="C128" s="627">
        <v>19468</v>
      </c>
      <c r="D128" s="627">
        <v>153371</v>
      </c>
      <c r="E128" s="627">
        <v>18250</v>
      </c>
      <c r="F128" s="627">
        <v>43509</v>
      </c>
      <c r="G128" s="627">
        <v>19.5</v>
      </c>
      <c r="H128" s="627">
        <v>2222</v>
      </c>
      <c r="I128" s="627">
        <v>46619</v>
      </c>
      <c r="J128" s="627">
        <v>48841</v>
      </c>
      <c r="K128" s="627">
        <v>5788</v>
      </c>
      <c r="L128" s="627">
        <v>801154</v>
      </c>
      <c r="M128" s="627">
        <v>806942</v>
      </c>
      <c r="N128" s="627">
        <v>69554</v>
      </c>
      <c r="O128" s="627">
        <v>876496</v>
      </c>
      <c r="P128" s="627">
        <v>73</v>
      </c>
      <c r="Q128" s="627">
        <v>115536</v>
      </c>
      <c r="R128" s="627">
        <v>1730</v>
      </c>
      <c r="S128" s="627">
        <v>103790</v>
      </c>
      <c r="T128" s="627">
        <v>65993</v>
      </c>
      <c r="U128" s="627">
        <v>287049</v>
      </c>
      <c r="V128" s="627">
        <v>23.9</v>
      </c>
      <c r="W128" s="627">
        <v>257054</v>
      </c>
      <c r="X128" s="627">
        <v>72941</v>
      </c>
      <c r="Y128" s="627">
        <v>29594</v>
      </c>
      <c r="Z128" s="628">
        <v>1806573</v>
      </c>
      <c r="AA128" s="627">
        <v>91216</v>
      </c>
    </row>
    <row r="129" spans="2:27" x14ac:dyDescent="0.2">
      <c r="B129" s="574" t="s">
        <v>2064</v>
      </c>
      <c r="C129" s="627">
        <v>20196</v>
      </c>
      <c r="D129" s="627">
        <v>68418</v>
      </c>
      <c r="E129" s="627">
        <v>19351</v>
      </c>
      <c r="F129" s="627">
        <v>32222</v>
      </c>
      <c r="G129" s="627">
        <v>11.4</v>
      </c>
      <c r="H129" s="627">
        <v>3594</v>
      </c>
      <c r="I129" s="627">
        <v>54901</v>
      </c>
      <c r="J129" s="627">
        <v>58495</v>
      </c>
      <c r="K129" s="627">
        <v>4841</v>
      </c>
      <c r="L129" s="627">
        <v>869336</v>
      </c>
      <c r="M129" s="627">
        <v>874177</v>
      </c>
      <c r="N129" s="627">
        <v>71089</v>
      </c>
      <c r="O129" s="627">
        <v>945266</v>
      </c>
      <c r="P129" s="627">
        <v>77</v>
      </c>
      <c r="Q129" s="627">
        <v>117127</v>
      </c>
      <c r="R129" s="627">
        <v>1836</v>
      </c>
      <c r="S129" s="627">
        <v>135711</v>
      </c>
      <c r="T129" s="627">
        <v>65377</v>
      </c>
      <c r="U129" s="627">
        <v>320051</v>
      </c>
      <c r="V129" s="627">
        <v>26.1</v>
      </c>
      <c r="W129" s="627">
        <v>334575</v>
      </c>
      <c r="X129" s="627">
        <v>75239</v>
      </c>
      <c r="Y129" s="627">
        <v>30300</v>
      </c>
      <c r="Z129" s="628">
        <v>1904113</v>
      </c>
      <c r="AA129" s="627">
        <v>5525</v>
      </c>
    </row>
    <row r="130" spans="2:27" x14ac:dyDescent="0.2">
      <c r="B130" s="574" t="s">
        <v>2332</v>
      </c>
      <c r="C130" s="627">
        <v>19178</v>
      </c>
      <c r="D130" s="627">
        <v>147962</v>
      </c>
      <c r="E130" s="627">
        <v>18033</v>
      </c>
      <c r="F130" s="627">
        <v>31179</v>
      </c>
      <c r="G130" s="627">
        <v>16.5</v>
      </c>
      <c r="H130" s="627">
        <v>4788</v>
      </c>
      <c r="I130" s="627">
        <v>70856</v>
      </c>
      <c r="J130" s="627">
        <v>75644</v>
      </c>
      <c r="K130" s="627">
        <v>3657</v>
      </c>
      <c r="L130" s="627">
        <v>866490</v>
      </c>
      <c r="M130" s="627">
        <v>870147</v>
      </c>
      <c r="N130" s="627">
        <v>75504</v>
      </c>
      <c r="O130" s="627">
        <v>945651</v>
      </c>
      <c r="P130" s="627">
        <v>72.2</v>
      </c>
      <c r="Q130" s="627">
        <v>101161</v>
      </c>
      <c r="R130" s="627">
        <v>1836</v>
      </c>
      <c r="S130" s="627">
        <v>123889</v>
      </c>
      <c r="T130" s="627">
        <v>70048</v>
      </c>
      <c r="U130" s="627">
        <v>296934</v>
      </c>
      <c r="V130" s="627">
        <v>22.7</v>
      </c>
      <c r="W130" s="627">
        <v>340220</v>
      </c>
      <c r="X130" s="627">
        <v>78205</v>
      </c>
      <c r="Y130" s="627">
        <v>30922</v>
      </c>
      <c r="Z130" s="628">
        <v>1983928</v>
      </c>
      <c r="AA130" s="627">
        <v>80947</v>
      </c>
    </row>
    <row r="131" spans="2:27" x14ac:dyDescent="0.2">
      <c r="B131" s="574" t="s">
        <v>2064</v>
      </c>
      <c r="C131" s="627">
        <v>21225</v>
      </c>
      <c r="D131" s="627">
        <v>157132</v>
      </c>
      <c r="E131" s="627">
        <v>19301</v>
      </c>
      <c r="F131" s="627">
        <v>42659</v>
      </c>
      <c r="G131" s="627">
        <v>17.600000000000001</v>
      </c>
      <c r="H131" s="627">
        <v>4200</v>
      </c>
      <c r="I131" s="627">
        <v>76184</v>
      </c>
      <c r="J131" s="627">
        <v>80384</v>
      </c>
      <c r="K131" s="627">
        <v>3490</v>
      </c>
      <c r="L131" s="627">
        <v>894602</v>
      </c>
      <c r="M131" s="627">
        <v>898092</v>
      </c>
      <c r="N131" s="627">
        <v>73776</v>
      </c>
      <c r="O131" s="627">
        <v>971868</v>
      </c>
      <c r="P131" s="627">
        <v>71.099999999999994</v>
      </c>
      <c r="Q131" s="627">
        <v>118446</v>
      </c>
      <c r="R131" s="627">
        <v>1728</v>
      </c>
      <c r="S131" s="627">
        <v>118446</v>
      </c>
      <c r="T131" s="627">
        <v>74811</v>
      </c>
      <c r="U131" s="627">
        <v>313431</v>
      </c>
      <c r="V131" s="627">
        <v>22.9</v>
      </c>
      <c r="W131" s="627">
        <v>418091</v>
      </c>
      <c r="X131" s="627">
        <v>81070</v>
      </c>
      <c r="Y131" s="627">
        <v>31019</v>
      </c>
      <c r="Z131" s="628">
        <v>2136180</v>
      </c>
      <c r="AA131" s="627">
        <v>86805</v>
      </c>
    </row>
    <row r="132" spans="2:27" x14ac:dyDescent="0.2">
      <c r="B132" s="574" t="s">
        <v>2331</v>
      </c>
      <c r="C132" s="627">
        <v>26414</v>
      </c>
      <c r="D132" s="627">
        <v>124883</v>
      </c>
      <c r="E132" s="627">
        <v>27268</v>
      </c>
      <c r="F132" s="627">
        <v>32831</v>
      </c>
      <c r="G132" s="627">
        <v>14.2</v>
      </c>
      <c r="H132" s="627">
        <v>5003</v>
      </c>
      <c r="I132" s="627">
        <v>89416</v>
      </c>
      <c r="J132" s="627">
        <v>94419</v>
      </c>
      <c r="K132" s="627">
        <v>1626</v>
      </c>
      <c r="L132" s="627">
        <v>894524</v>
      </c>
      <c r="M132" s="627">
        <v>896150</v>
      </c>
      <c r="N132" s="627">
        <v>75588</v>
      </c>
      <c r="O132" s="627">
        <v>971738</v>
      </c>
      <c r="P132" s="627">
        <v>65.3</v>
      </c>
      <c r="Q132" s="627">
        <v>154292</v>
      </c>
      <c r="R132" s="627">
        <v>1728</v>
      </c>
      <c r="S132" s="627">
        <v>231507</v>
      </c>
      <c r="T132" s="627">
        <v>83493</v>
      </c>
      <c r="U132" s="627">
        <v>471020</v>
      </c>
      <c r="V132" s="627">
        <v>31.6</v>
      </c>
      <c r="W132" s="627">
        <v>456377</v>
      </c>
      <c r="X132" s="627">
        <v>64270</v>
      </c>
      <c r="Y132" s="627">
        <v>31812</v>
      </c>
      <c r="Z132" s="628">
        <v>2301032</v>
      </c>
      <c r="AA132" s="627">
        <v>48844</v>
      </c>
    </row>
    <row r="133" spans="2:27" x14ac:dyDescent="0.2">
      <c r="B133" s="574" t="s">
        <v>2064</v>
      </c>
      <c r="C133" s="627">
        <v>25510</v>
      </c>
      <c r="D133" s="627">
        <v>125351</v>
      </c>
      <c r="E133" s="627">
        <v>27390</v>
      </c>
      <c r="F133" s="627">
        <v>27291</v>
      </c>
      <c r="G133" s="627">
        <v>12.7</v>
      </c>
      <c r="H133" s="627">
        <v>5435</v>
      </c>
      <c r="I133" s="627">
        <v>56272</v>
      </c>
      <c r="J133" s="627">
        <v>61707</v>
      </c>
      <c r="K133" s="627">
        <v>715</v>
      </c>
      <c r="L133" s="627">
        <v>942238</v>
      </c>
      <c r="M133" s="627">
        <v>942953</v>
      </c>
      <c r="N133" s="627">
        <v>73463</v>
      </c>
      <c r="O133" s="627">
        <v>1016416</v>
      </c>
      <c r="P133" s="627">
        <v>62.9</v>
      </c>
      <c r="Q133" s="627">
        <v>172034</v>
      </c>
      <c r="R133" s="627">
        <v>1515</v>
      </c>
      <c r="S133" s="627">
        <v>345856</v>
      </c>
      <c r="T133" s="627">
        <v>91679</v>
      </c>
      <c r="U133" s="627">
        <v>611084</v>
      </c>
      <c r="V133" s="627">
        <v>37.799999999999997</v>
      </c>
      <c r="W133" s="627">
        <v>545617</v>
      </c>
      <c r="X133" s="627">
        <v>60082</v>
      </c>
      <c r="Y133" s="627">
        <v>35047</v>
      </c>
      <c r="Z133" s="628">
        <v>2535495</v>
      </c>
      <c r="AA133" s="627">
        <v>43220</v>
      </c>
    </row>
    <row r="134" spans="2:27" x14ac:dyDescent="0.2">
      <c r="B134" s="574" t="s">
        <v>457</v>
      </c>
      <c r="C134" s="627">
        <v>30415</v>
      </c>
      <c r="D134" s="627">
        <v>140077</v>
      </c>
      <c r="E134" s="627">
        <v>31306</v>
      </c>
      <c r="F134" s="627">
        <v>28686</v>
      </c>
      <c r="G134" s="627">
        <v>13</v>
      </c>
      <c r="H134" s="627">
        <v>5435</v>
      </c>
      <c r="I134" s="627">
        <v>68578</v>
      </c>
      <c r="J134" s="627">
        <v>74013</v>
      </c>
      <c r="K134" s="627">
        <v>253</v>
      </c>
      <c r="L134" s="627">
        <v>988572</v>
      </c>
      <c r="M134" s="627">
        <v>988825</v>
      </c>
      <c r="N134" s="627">
        <v>80687</v>
      </c>
      <c r="O134" s="627">
        <v>1069512</v>
      </c>
      <c r="P134" s="627">
        <v>60.4</v>
      </c>
      <c r="Q134" s="627">
        <v>191709</v>
      </c>
      <c r="R134" s="627">
        <v>1234</v>
      </c>
      <c r="S134" s="627">
        <v>412449</v>
      </c>
      <c r="T134" s="627">
        <v>118234</v>
      </c>
      <c r="U134" s="627">
        <v>723626</v>
      </c>
      <c r="V134" s="627">
        <v>40.799999999999997</v>
      </c>
      <c r="W134" s="627">
        <v>353842</v>
      </c>
      <c r="X134" s="627">
        <v>49789</v>
      </c>
      <c r="Y134" s="627">
        <v>38738</v>
      </c>
      <c r="Z134" s="628">
        <v>2540004</v>
      </c>
      <c r="AA134" s="627">
        <v>50060</v>
      </c>
    </row>
    <row r="135" spans="2:27" x14ac:dyDescent="0.2">
      <c r="B135" s="574" t="s">
        <v>2064</v>
      </c>
      <c r="C135" s="627">
        <v>30273</v>
      </c>
      <c r="D135" s="627">
        <v>145475</v>
      </c>
      <c r="E135" s="627">
        <v>29129</v>
      </c>
      <c r="F135" s="627">
        <v>22729</v>
      </c>
      <c r="G135" s="627">
        <v>12.1</v>
      </c>
      <c r="H135" s="627">
        <v>8214</v>
      </c>
      <c r="I135" s="627">
        <v>51097</v>
      </c>
      <c r="J135" s="627">
        <v>59311</v>
      </c>
      <c r="K135" s="627">
        <v>197</v>
      </c>
      <c r="L135" s="627">
        <v>1110553</v>
      </c>
      <c r="M135" s="627">
        <v>1110750</v>
      </c>
      <c r="N135" s="627">
        <v>86364</v>
      </c>
      <c r="O135" s="627">
        <v>1197114</v>
      </c>
      <c r="P135" s="627">
        <v>63</v>
      </c>
      <c r="Q135" s="627">
        <v>216142</v>
      </c>
      <c r="R135" s="627">
        <v>182</v>
      </c>
      <c r="S135" s="627">
        <v>416632</v>
      </c>
      <c r="T135" s="627">
        <v>126117</v>
      </c>
      <c r="U135" s="627">
        <v>759073</v>
      </c>
      <c r="V135" s="627">
        <v>39.9</v>
      </c>
      <c r="W135" s="627">
        <v>382802</v>
      </c>
      <c r="X135" s="627">
        <v>53388</v>
      </c>
      <c r="Y135" s="627">
        <v>41670</v>
      </c>
      <c r="Z135" s="628">
        <v>2720964</v>
      </c>
      <c r="AA135" s="627">
        <v>49438</v>
      </c>
    </row>
    <row r="136" spans="2:27" x14ac:dyDescent="0.2">
      <c r="B136" s="574" t="s">
        <v>2330</v>
      </c>
      <c r="C136" s="627">
        <v>36432</v>
      </c>
      <c r="D136" s="627">
        <v>151406</v>
      </c>
      <c r="E136" s="627">
        <v>36762</v>
      </c>
      <c r="F136" s="627">
        <v>30444</v>
      </c>
      <c r="G136" s="627">
        <v>11.9</v>
      </c>
      <c r="H136" s="627">
        <v>4806</v>
      </c>
      <c r="I136" s="627">
        <v>60976</v>
      </c>
      <c r="J136" s="627">
        <v>65782</v>
      </c>
      <c r="K136" s="627">
        <v>63</v>
      </c>
      <c r="L136" s="627">
        <v>1258022</v>
      </c>
      <c r="M136" s="627">
        <v>1258085</v>
      </c>
      <c r="N136" s="627">
        <v>99924</v>
      </c>
      <c r="O136" s="627">
        <v>1358009</v>
      </c>
      <c r="P136" s="627">
        <v>63.3</v>
      </c>
      <c r="Q136" s="627">
        <v>240842</v>
      </c>
      <c r="R136" s="627">
        <v>77</v>
      </c>
      <c r="S136" s="627">
        <v>408438</v>
      </c>
      <c r="T136" s="627">
        <v>132026</v>
      </c>
      <c r="U136" s="627">
        <v>781383</v>
      </c>
      <c r="V136" s="627">
        <v>36.4</v>
      </c>
      <c r="W136" s="627">
        <v>442162</v>
      </c>
      <c r="X136" s="627">
        <v>53879</v>
      </c>
      <c r="Y136" s="627">
        <v>46766</v>
      </c>
      <c r="Z136" s="628">
        <v>3003025</v>
      </c>
      <c r="AA136" s="627">
        <v>42799</v>
      </c>
    </row>
    <row r="137" spans="2:27" x14ac:dyDescent="0.2">
      <c r="B137" s="574" t="s">
        <v>2064</v>
      </c>
      <c r="C137" s="627">
        <v>38836</v>
      </c>
      <c r="D137" s="627">
        <v>194949</v>
      </c>
      <c r="E137" s="627">
        <v>39987</v>
      </c>
      <c r="F137" s="627">
        <v>29636</v>
      </c>
      <c r="G137" s="627">
        <v>13.1</v>
      </c>
      <c r="H137" s="627">
        <v>6341</v>
      </c>
      <c r="I137" s="627">
        <v>146708</v>
      </c>
      <c r="J137" s="627">
        <v>153049</v>
      </c>
      <c r="K137" s="627">
        <v>130</v>
      </c>
      <c r="L137" s="627">
        <v>1525213</v>
      </c>
      <c r="M137" s="627">
        <v>1525343</v>
      </c>
      <c r="N137" s="627">
        <v>104002</v>
      </c>
      <c r="O137" s="651">
        <v>1629345</v>
      </c>
      <c r="P137" s="651">
        <v>70.400000000000006</v>
      </c>
      <c r="Q137" s="651">
        <v>209174</v>
      </c>
      <c r="R137" s="651">
        <v>87</v>
      </c>
      <c r="S137" s="651">
        <v>265068</v>
      </c>
      <c r="T137" s="651">
        <v>141065</v>
      </c>
      <c r="U137" s="651">
        <v>615394</v>
      </c>
      <c r="V137" s="651">
        <v>26.6</v>
      </c>
      <c r="W137" s="651">
        <v>478192</v>
      </c>
      <c r="X137" s="651">
        <v>45516</v>
      </c>
      <c r="Y137" s="651">
        <v>49788</v>
      </c>
      <c r="Z137" s="650">
        <v>3274692</v>
      </c>
      <c r="AA137" s="651">
        <v>77781</v>
      </c>
    </row>
    <row r="138" spans="2:27" x14ac:dyDescent="0.2">
      <c r="B138" s="574" t="s">
        <v>3235</v>
      </c>
      <c r="C138" s="627">
        <v>43462</v>
      </c>
      <c r="D138" s="627">
        <v>188092</v>
      </c>
      <c r="E138" s="627">
        <v>49021</v>
      </c>
      <c r="F138" s="627">
        <v>22166</v>
      </c>
      <c r="G138" s="627">
        <v>11.8</v>
      </c>
      <c r="H138" s="627">
        <v>6777</v>
      </c>
      <c r="I138" s="627">
        <v>116627</v>
      </c>
      <c r="J138" s="627">
        <v>123404</v>
      </c>
      <c r="K138" s="627">
        <v>190</v>
      </c>
      <c r="L138" s="627">
        <v>1680491</v>
      </c>
      <c r="M138" s="627">
        <v>1680681</v>
      </c>
      <c r="N138" s="627">
        <v>120480</v>
      </c>
      <c r="O138" s="651">
        <v>1801161</v>
      </c>
      <c r="P138" s="651">
        <v>70</v>
      </c>
      <c r="Q138" s="651">
        <v>173788</v>
      </c>
      <c r="R138" s="651">
        <v>77</v>
      </c>
      <c r="S138" s="651">
        <v>415016</v>
      </c>
      <c r="T138" s="651">
        <v>140453</v>
      </c>
      <c r="U138" s="651">
        <v>729334</v>
      </c>
      <c r="V138" s="651">
        <v>28.3</v>
      </c>
      <c r="W138" s="651">
        <v>563552</v>
      </c>
      <c r="X138" s="651">
        <v>42386</v>
      </c>
      <c r="Y138" s="651">
        <v>61809</v>
      </c>
      <c r="Z138" s="650">
        <v>3624387</v>
      </c>
      <c r="AA138" s="651">
        <v>58252</v>
      </c>
    </row>
    <row r="139" spans="2:27" ht="12" thickBot="1" x14ac:dyDescent="0.25">
      <c r="B139" s="670"/>
      <c r="C139" s="606"/>
      <c r="D139" s="606"/>
      <c r="E139" s="606"/>
      <c r="F139" s="606"/>
      <c r="G139" s="606"/>
      <c r="H139" s="606"/>
      <c r="I139" s="606"/>
      <c r="J139" s="606"/>
      <c r="K139" s="606"/>
      <c r="L139" s="606"/>
      <c r="M139" s="606"/>
      <c r="N139" s="606"/>
      <c r="O139" s="606"/>
      <c r="P139" s="606"/>
      <c r="Q139" s="606"/>
      <c r="R139" s="606"/>
      <c r="S139" s="606"/>
      <c r="T139" s="606"/>
      <c r="U139" s="606"/>
      <c r="V139" s="606"/>
      <c r="W139" s="606"/>
      <c r="X139" s="606"/>
      <c r="Y139" s="606"/>
      <c r="Z139" s="606"/>
    </row>
    <row r="140" spans="2:27" ht="12" thickTop="1" x14ac:dyDescent="0.2">
      <c r="B140" s="532" t="s">
        <v>2285</v>
      </c>
      <c r="AA140" s="669"/>
    </row>
    <row r="141" spans="2:27" x14ac:dyDescent="0.2">
      <c r="B141" s="532"/>
      <c r="AA141" s="561"/>
    </row>
    <row r="142" spans="2:27" x14ac:dyDescent="0.2">
      <c r="B142" s="626" t="s">
        <v>2329</v>
      </c>
    </row>
    <row r="143" spans="2:27" x14ac:dyDescent="0.2">
      <c r="B143" s="626" t="s">
        <v>2328</v>
      </c>
    </row>
    <row r="144" spans="2:27" x14ac:dyDescent="0.2">
      <c r="B144" s="626" t="s">
        <v>2327</v>
      </c>
    </row>
    <row r="145" spans="2:2" x14ac:dyDescent="0.2">
      <c r="B145" s="626" t="s">
        <v>2326</v>
      </c>
    </row>
    <row r="146" spans="2:2" x14ac:dyDescent="0.2">
      <c r="B146" s="626" t="s">
        <v>2325</v>
      </c>
    </row>
    <row r="147" spans="2:2" x14ac:dyDescent="0.2">
      <c r="B147" s="661" t="s">
        <v>3341</v>
      </c>
    </row>
  </sheetData>
  <mergeCells count="24">
    <mergeCell ref="R6:R7"/>
    <mergeCell ref="B49:B53"/>
    <mergeCell ref="L6:P6"/>
    <mergeCell ref="D6:E6"/>
    <mergeCell ref="D49:E49"/>
    <mergeCell ref="H49:J49"/>
    <mergeCell ref="K49:M49"/>
    <mergeCell ref="O49:P49"/>
    <mergeCell ref="S51:S52"/>
    <mergeCell ref="B92:B96"/>
    <mergeCell ref="C6:C7"/>
    <mergeCell ref="F6:F7"/>
    <mergeCell ref="G6:G7"/>
    <mergeCell ref="H6:H7"/>
    <mergeCell ref="I6:I7"/>
    <mergeCell ref="Q6:Q7"/>
    <mergeCell ref="B6:B8"/>
    <mergeCell ref="Q49:U49"/>
    <mergeCell ref="D92:E92"/>
    <mergeCell ref="H92:J92"/>
    <mergeCell ref="K92:M92"/>
    <mergeCell ref="O92:P92"/>
    <mergeCell ref="Q92:U92"/>
    <mergeCell ref="J6:K6"/>
  </mergeCells>
  <pageMargins left="0.75" right="0.75" top="1" bottom="1" header="0.5" footer="0.5"/>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40"/>
  <sheetViews>
    <sheetView showGridLines="0" topLeftCell="A25" zoomScaleNormal="100" workbookViewId="0">
      <pane xSplit="2" topLeftCell="C1" activePane="topRight" state="frozen"/>
      <selection pane="topRight" activeCell="F12" sqref="F12"/>
    </sheetView>
  </sheetViews>
  <sheetFormatPr defaultColWidth="12.7109375" defaultRowHeight="11.25" x14ac:dyDescent="0.2"/>
  <cols>
    <col min="1" max="1" width="5.140625" style="687" customWidth="1"/>
    <col min="2" max="2" width="40.7109375" style="687" customWidth="1"/>
    <col min="3" max="12" width="7.85546875" style="687" bestFit="1" customWidth="1"/>
    <col min="13" max="32" width="8.7109375" style="687" bestFit="1" customWidth="1"/>
    <col min="33" max="16384" width="12.7109375" style="687"/>
  </cols>
  <sheetData>
    <row r="1" spans="2:32" x14ac:dyDescent="0.2">
      <c r="G1" s="713"/>
    </row>
    <row r="2" spans="2:32" ht="18.75" x14ac:dyDescent="0.2">
      <c r="B2" s="712" t="s">
        <v>3339</v>
      </c>
      <c r="C2" s="711"/>
      <c r="D2" s="711"/>
      <c r="E2" s="711"/>
      <c r="F2" s="711"/>
      <c r="G2" s="708"/>
      <c r="H2" s="708"/>
      <c r="I2" s="708"/>
      <c r="J2" s="708"/>
    </row>
    <row r="3" spans="2:32" ht="15.75" x14ac:dyDescent="0.2">
      <c r="B3" s="710" t="s">
        <v>2440</v>
      </c>
      <c r="C3" s="709"/>
      <c r="D3" s="709"/>
      <c r="E3" s="709"/>
      <c r="F3" s="709"/>
      <c r="G3" s="708"/>
      <c r="H3" s="708"/>
      <c r="I3" s="708"/>
      <c r="J3" s="708"/>
    </row>
    <row r="4" spans="2:32" x14ac:dyDescent="0.2">
      <c r="B4" s="708"/>
      <c r="C4" s="708"/>
      <c r="D4" s="708"/>
      <c r="E4" s="708"/>
      <c r="F4" s="708"/>
      <c r="G4" s="708"/>
      <c r="H4" s="708"/>
      <c r="I4" s="708"/>
      <c r="J4" s="708"/>
    </row>
    <row r="5" spans="2:32" ht="12" thickBot="1" x14ac:dyDescent="0.25">
      <c r="B5" s="707" t="s">
        <v>427</v>
      </c>
      <c r="C5" s="706"/>
      <c r="D5" s="706"/>
      <c r="E5" s="706"/>
      <c r="F5" s="706"/>
      <c r="G5" s="706"/>
      <c r="H5" s="706"/>
      <c r="I5" s="706"/>
      <c r="J5" s="706"/>
    </row>
    <row r="6" spans="2:32" s="1007" customFormat="1" ht="14.25" customHeight="1" thickTop="1" thickBot="1" x14ac:dyDescent="0.25">
      <c r="B6" s="1125" t="s">
        <v>2439</v>
      </c>
      <c r="C6" s="705">
        <v>2005</v>
      </c>
      <c r="D6" s="1124">
        <v>2006</v>
      </c>
      <c r="E6" s="1124"/>
      <c r="F6" s="1004">
        <v>2007</v>
      </c>
      <c r="G6" s="1004"/>
      <c r="H6" s="1124">
        <v>2008</v>
      </c>
      <c r="I6" s="1124"/>
      <c r="J6" s="1124">
        <v>2009</v>
      </c>
      <c r="K6" s="1124"/>
      <c r="L6" s="1124">
        <v>2010</v>
      </c>
      <c r="M6" s="1124"/>
      <c r="N6" s="1124">
        <v>2011</v>
      </c>
      <c r="O6" s="1124"/>
      <c r="P6" s="1124">
        <v>2012</v>
      </c>
      <c r="Q6" s="1124"/>
      <c r="R6" s="1124">
        <v>2013</v>
      </c>
      <c r="S6" s="1124"/>
      <c r="T6" s="1124">
        <v>2014</v>
      </c>
      <c r="U6" s="1124"/>
      <c r="V6" s="1124">
        <v>2015</v>
      </c>
      <c r="W6" s="1124"/>
      <c r="X6" s="1124">
        <v>2016</v>
      </c>
      <c r="Y6" s="1124"/>
      <c r="Z6" s="1124">
        <v>2017</v>
      </c>
      <c r="AA6" s="1124"/>
      <c r="AB6" s="1124">
        <v>2018</v>
      </c>
      <c r="AC6" s="1124"/>
      <c r="AD6" s="1124">
        <v>2019</v>
      </c>
      <c r="AE6" s="1124"/>
      <c r="AF6" s="1004">
        <v>2020</v>
      </c>
    </row>
    <row r="7" spans="2:32" s="813" customFormat="1" ht="12" thickBot="1" x14ac:dyDescent="0.25">
      <c r="B7" s="1126"/>
      <c r="C7" s="840" t="s">
        <v>432</v>
      </c>
      <c r="D7" s="1006" t="s">
        <v>462</v>
      </c>
      <c r="E7" s="1006" t="s">
        <v>432</v>
      </c>
      <c r="F7" s="1006" t="s">
        <v>464</v>
      </c>
      <c r="G7" s="1006" t="s">
        <v>465</v>
      </c>
      <c r="H7" s="1006" t="s">
        <v>464</v>
      </c>
      <c r="I7" s="1006" t="s">
        <v>465</v>
      </c>
      <c r="J7" s="1006" t="s">
        <v>464</v>
      </c>
      <c r="K7" s="1006" t="s">
        <v>465</v>
      </c>
      <c r="L7" s="1006" t="s">
        <v>464</v>
      </c>
      <c r="M7" s="1006" t="s">
        <v>465</v>
      </c>
      <c r="N7" s="1006" t="s">
        <v>464</v>
      </c>
      <c r="O7" s="1006" t="s">
        <v>465</v>
      </c>
      <c r="P7" s="1006" t="s">
        <v>464</v>
      </c>
      <c r="Q7" s="1006" t="s">
        <v>465</v>
      </c>
      <c r="R7" s="1006" t="s">
        <v>464</v>
      </c>
      <c r="S7" s="1006" t="s">
        <v>465</v>
      </c>
      <c r="T7" s="1006" t="s">
        <v>464</v>
      </c>
      <c r="U7" s="1006" t="s">
        <v>465</v>
      </c>
      <c r="V7" s="1006" t="s">
        <v>464</v>
      </c>
      <c r="W7" s="1006" t="s">
        <v>465</v>
      </c>
      <c r="X7" s="1006" t="s">
        <v>464</v>
      </c>
      <c r="Y7" s="1006" t="s">
        <v>465</v>
      </c>
      <c r="Z7" s="1006" t="s">
        <v>464</v>
      </c>
      <c r="AA7" s="1006" t="s">
        <v>465</v>
      </c>
      <c r="AB7" s="1006" t="s">
        <v>464</v>
      </c>
      <c r="AC7" s="1006" t="s">
        <v>465</v>
      </c>
      <c r="AD7" s="1006" t="s">
        <v>464</v>
      </c>
      <c r="AE7" s="1006" t="s">
        <v>465</v>
      </c>
      <c r="AF7" s="1006" t="s">
        <v>464</v>
      </c>
    </row>
    <row r="8" spans="2:32" ht="12" thickTop="1" x14ac:dyDescent="0.2">
      <c r="B8" s="704"/>
      <c r="C8" s="703"/>
      <c r="D8" s="702"/>
      <c r="E8" s="702"/>
      <c r="F8" s="702"/>
      <c r="G8" s="702"/>
      <c r="H8" s="702"/>
      <c r="I8" s="702"/>
      <c r="J8" s="702"/>
      <c r="K8" s="702"/>
      <c r="L8" s="702"/>
      <c r="M8" s="702"/>
      <c r="N8" s="702"/>
      <c r="O8" s="702"/>
      <c r="P8" s="702"/>
      <c r="Q8" s="702"/>
      <c r="R8" s="702"/>
      <c r="S8" s="702"/>
      <c r="T8" s="702"/>
      <c r="U8" s="702"/>
      <c r="V8" s="702"/>
      <c r="W8" s="702"/>
      <c r="X8" s="702"/>
      <c r="Y8" s="702"/>
      <c r="Z8" s="702"/>
      <c r="AA8" s="702"/>
      <c r="AB8" s="702"/>
      <c r="AC8" s="702"/>
      <c r="AD8" s="702"/>
      <c r="AE8" s="702"/>
      <c r="AF8" s="702"/>
    </row>
    <row r="9" spans="2:32" x14ac:dyDescent="0.2">
      <c r="B9" s="697" t="s">
        <v>2438</v>
      </c>
    </row>
    <row r="10" spans="2:32" x14ac:dyDescent="0.2">
      <c r="B10" s="693" t="s">
        <v>2437</v>
      </c>
      <c r="C10" s="692">
        <v>270185</v>
      </c>
      <c r="D10" s="692">
        <v>273896</v>
      </c>
      <c r="E10" s="692">
        <v>332452</v>
      </c>
      <c r="F10" s="692">
        <v>397352</v>
      </c>
      <c r="G10" s="692">
        <v>343718</v>
      </c>
      <c r="H10" s="692">
        <v>418933</v>
      </c>
      <c r="I10" s="692">
        <v>359285</v>
      </c>
      <c r="J10" s="692">
        <v>371373</v>
      </c>
      <c r="K10" s="692">
        <v>388480</v>
      </c>
      <c r="L10" s="692">
        <v>416173</v>
      </c>
      <c r="M10" s="692">
        <v>482190</v>
      </c>
      <c r="N10" s="692">
        <v>523410</v>
      </c>
      <c r="O10" s="692">
        <v>578843</v>
      </c>
      <c r="P10" s="692">
        <v>606664</v>
      </c>
      <c r="Q10" s="692">
        <v>625863</v>
      </c>
      <c r="R10" s="692">
        <v>732343</v>
      </c>
      <c r="S10" s="692">
        <v>694547</v>
      </c>
      <c r="T10" s="692">
        <v>685570</v>
      </c>
      <c r="U10" s="692">
        <v>733204</v>
      </c>
      <c r="V10" s="692">
        <v>784202</v>
      </c>
      <c r="W10" s="692">
        <v>844455</v>
      </c>
      <c r="X10" s="692">
        <v>781400</v>
      </c>
      <c r="Y10" s="692">
        <v>1088191</v>
      </c>
      <c r="Z10" s="692">
        <v>1122866</v>
      </c>
      <c r="AA10" s="692">
        <v>1203504</v>
      </c>
      <c r="AB10" s="692">
        <v>1349450</v>
      </c>
      <c r="AC10" s="692">
        <v>1270399</v>
      </c>
      <c r="AD10" s="692">
        <v>1966692</v>
      </c>
      <c r="AE10" s="692">
        <v>1331542</v>
      </c>
      <c r="AF10" s="692">
        <v>1408559</v>
      </c>
    </row>
    <row r="11" spans="2:32" x14ac:dyDescent="0.2">
      <c r="B11" s="693" t="s">
        <v>2436</v>
      </c>
      <c r="C11" s="692">
        <v>111638</v>
      </c>
      <c r="D11" s="692">
        <v>120345</v>
      </c>
      <c r="E11" s="692">
        <v>140575</v>
      </c>
      <c r="F11" s="692">
        <v>200104</v>
      </c>
      <c r="G11" s="692">
        <v>134651</v>
      </c>
      <c r="H11" s="692">
        <v>175322</v>
      </c>
      <c r="I11" s="692">
        <v>163284</v>
      </c>
      <c r="J11" s="692">
        <v>187522</v>
      </c>
      <c r="K11" s="692">
        <v>133390</v>
      </c>
      <c r="L11" s="692">
        <v>151117</v>
      </c>
      <c r="M11" s="692">
        <v>150932</v>
      </c>
      <c r="N11" s="692">
        <v>141318</v>
      </c>
      <c r="O11" s="692">
        <v>161090</v>
      </c>
      <c r="P11" s="692">
        <v>128208</v>
      </c>
      <c r="Q11" s="692">
        <v>170720</v>
      </c>
      <c r="R11" s="692">
        <v>138208</v>
      </c>
      <c r="S11" s="692">
        <v>155046</v>
      </c>
      <c r="T11" s="692">
        <v>149403</v>
      </c>
      <c r="U11" s="692">
        <v>118206</v>
      </c>
      <c r="V11" s="692">
        <v>132575</v>
      </c>
      <c r="W11" s="692">
        <v>174366</v>
      </c>
      <c r="X11" s="692">
        <v>126065</v>
      </c>
      <c r="Y11" s="692">
        <v>176774</v>
      </c>
      <c r="Z11" s="692">
        <v>185623</v>
      </c>
      <c r="AA11" s="692">
        <v>158249</v>
      </c>
      <c r="AB11" s="692">
        <v>186038</v>
      </c>
      <c r="AC11" s="692">
        <v>144340</v>
      </c>
      <c r="AD11" s="692">
        <v>195992</v>
      </c>
      <c r="AE11" s="692">
        <v>213606</v>
      </c>
      <c r="AF11" s="692">
        <v>212150</v>
      </c>
    </row>
    <row r="12" spans="2:32" x14ac:dyDescent="0.2">
      <c r="B12" s="693" t="s">
        <v>2435</v>
      </c>
      <c r="C12" s="692">
        <v>198618</v>
      </c>
      <c r="D12" s="692">
        <v>226451</v>
      </c>
      <c r="E12" s="692">
        <v>192343</v>
      </c>
      <c r="F12" s="692">
        <v>269120</v>
      </c>
      <c r="G12" s="692">
        <v>213872</v>
      </c>
      <c r="H12" s="692">
        <v>222891</v>
      </c>
      <c r="I12" s="692">
        <v>165985</v>
      </c>
      <c r="J12" s="692">
        <v>210624</v>
      </c>
      <c r="K12" s="692">
        <v>196659</v>
      </c>
      <c r="L12" s="692">
        <v>273799</v>
      </c>
      <c r="M12" s="692">
        <v>189715</v>
      </c>
      <c r="N12" s="692">
        <v>191624</v>
      </c>
      <c r="O12" s="692">
        <v>176863</v>
      </c>
      <c r="P12" s="692">
        <v>134985</v>
      </c>
      <c r="Q12" s="692">
        <v>140010</v>
      </c>
      <c r="R12" s="692">
        <v>274872</v>
      </c>
      <c r="S12" s="692">
        <v>218284</v>
      </c>
      <c r="T12" s="692">
        <v>346851</v>
      </c>
      <c r="U12" s="692">
        <v>309589</v>
      </c>
      <c r="V12" s="692">
        <v>403958</v>
      </c>
      <c r="W12" s="692">
        <v>254172</v>
      </c>
      <c r="X12" s="692">
        <v>262861</v>
      </c>
      <c r="Y12" s="692">
        <v>499228</v>
      </c>
      <c r="Z12" s="692">
        <v>503760</v>
      </c>
      <c r="AA12" s="692">
        <v>570825</v>
      </c>
      <c r="AB12" s="692">
        <v>612681</v>
      </c>
      <c r="AC12" s="692">
        <v>890475</v>
      </c>
      <c r="AD12" s="692">
        <v>717249</v>
      </c>
      <c r="AE12" s="692">
        <v>895457</v>
      </c>
      <c r="AF12" s="692">
        <v>843513</v>
      </c>
    </row>
    <row r="13" spans="2:32" x14ac:dyDescent="0.2">
      <c r="B13" s="693" t="s">
        <v>2434</v>
      </c>
      <c r="C13" s="692">
        <v>730067</v>
      </c>
      <c r="D13" s="692">
        <v>794584</v>
      </c>
      <c r="E13" s="692">
        <v>775546</v>
      </c>
      <c r="F13" s="692">
        <v>1115913</v>
      </c>
      <c r="G13" s="692">
        <v>1210920</v>
      </c>
      <c r="H13" s="692">
        <v>1007529</v>
      </c>
      <c r="I13" s="692">
        <v>980984</v>
      </c>
      <c r="J13" s="692">
        <v>1348807</v>
      </c>
      <c r="K13" s="692">
        <v>1644635</v>
      </c>
      <c r="L13" s="692">
        <v>1804345</v>
      </c>
      <c r="M13" s="692">
        <v>2101635</v>
      </c>
      <c r="N13" s="692">
        <v>2547524</v>
      </c>
      <c r="O13" s="692">
        <v>2970283</v>
      </c>
      <c r="P13" s="692">
        <v>3171006</v>
      </c>
      <c r="Q13" s="692">
        <v>3888987</v>
      </c>
      <c r="R13" s="692">
        <v>4128917</v>
      </c>
      <c r="S13" s="692">
        <v>4069798</v>
      </c>
      <c r="T13" s="692">
        <v>4360507</v>
      </c>
      <c r="U13" s="692">
        <v>5108228</v>
      </c>
      <c r="V13" s="692">
        <v>5812496</v>
      </c>
      <c r="W13" s="692">
        <v>6725648</v>
      </c>
      <c r="X13" s="692">
        <v>7542990</v>
      </c>
      <c r="Y13" s="692">
        <v>7233328</v>
      </c>
      <c r="Z13" s="692">
        <v>8166143</v>
      </c>
      <c r="AA13" s="692">
        <v>8541521</v>
      </c>
      <c r="AB13" s="692">
        <v>8178723</v>
      </c>
      <c r="AC13" s="692">
        <v>7583240</v>
      </c>
      <c r="AD13" s="692">
        <v>7624217</v>
      </c>
      <c r="AE13" s="692">
        <v>8801134</v>
      </c>
      <c r="AF13" s="692">
        <v>10681288</v>
      </c>
    </row>
    <row r="14" spans="2:32" x14ac:dyDescent="0.2">
      <c r="B14" s="693" t="s">
        <v>2433</v>
      </c>
      <c r="C14" s="692">
        <v>1908067</v>
      </c>
      <c r="D14" s="692">
        <v>2005658</v>
      </c>
      <c r="E14" s="692">
        <v>2281866</v>
      </c>
      <c r="F14" s="692">
        <v>2350810</v>
      </c>
      <c r="G14" s="692">
        <v>2505900</v>
      </c>
      <c r="H14" s="692">
        <v>2759886</v>
      </c>
      <c r="I14" s="692">
        <v>2928896</v>
      </c>
      <c r="J14" s="692">
        <v>2916501</v>
      </c>
      <c r="K14" s="692">
        <v>3005232</v>
      </c>
      <c r="L14" s="692">
        <v>2995852</v>
      </c>
      <c r="M14" s="692">
        <v>3154916</v>
      </c>
      <c r="N14" s="692">
        <v>3139041</v>
      </c>
      <c r="O14" s="692">
        <v>3112996</v>
      </c>
      <c r="P14" s="692">
        <v>3338280</v>
      </c>
      <c r="Q14" s="692">
        <v>3442950</v>
      </c>
      <c r="R14" s="692">
        <v>3453296</v>
      </c>
      <c r="S14" s="692">
        <v>3647790</v>
      </c>
      <c r="T14" s="692">
        <v>3851990</v>
      </c>
      <c r="U14" s="692">
        <v>4022077</v>
      </c>
      <c r="V14" s="692">
        <v>4120356</v>
      </c>
      <c r="W14" s="692">
        <v>4326658</v>
      </c>
      <c r="X14" s="692">
        <v>4653056</v>
      </c>
      <c r="Y14" s="692">
        <v>5109481</v>
      </c>
      <c r="Z14" s="692">
        <v>5719604</v>
      </c>
      <c r="AA14" s="692">
        <v>6068145</v>
      </c>
      <c r="AB14" s="692">
        <v>6897850</v>
      </c>
      <c r="AC14" s="692">
        <v>7425248</v>
      </c>
      <c r="AD14" s="692">
        <v>7608678</v>
      </c>
      <c r="AE14" s="692">
        <v>7645285</v>
      </c>
      <c r="AF14" s="692">
        <v>7655531</v>
      </c>
    </row>
    <row r="15" spans="2:32" x14ac:dyDescent="0.2">
      <c r="B15" s="693" t="s">
        <v>2432</v>
      </c>
      <c r="C15" s="692">
        <v>2043982</v>
      </c>
      <c r="D15" s="692">
        <v>2127388</v>
      </c>
      <c r="E15" s="692">
        <v>2409478</v>
      </c>
      <c r="F15" s="692">
        <v>2484495</v>
      </c>
      <c r="G15" s="692">
        <v>2651173</v>
      </c>
      <c r="H15" s="692">
        <v>2943319</v>
      </c>
      <c r="I15" s="692">
        <v>3141028</v>
      </c>
      <c r="J15" s="692">
        <v>3168566</v>
      </c>
      <c r="K15" s="692">
        <v>3271977</v>
      </c>
      <c r="L15" s="692">
        <v>3308694</v>
      </c>
      <c r="M15" s="692">
        <v>3494228</v>
      </c>
      <c r="N15" s="692">
        <v>3504663</v>
      </c>
      <c r="O15" s="692">
        <v>3492596</v>
      </c>
      <c r="P15" s="692">
        <v>3739942</v>
      </c>
      <c r="Q15" s="692">
        <v>3856831</v>
      </c>
      <c r="R15" s="692">
        <v>3868692</v>
      </c>
      <c r="S15" s="692">
        <v>4071465</v>
      </c>
      <c r="T15" s="692">
        <v>4285955</v>
      </c>
      <c r="U15" s="692">
        <v>4458193</v>
      </c>
      <c r="V15" s="692">
        <v>4576806</v>
      </c>
      <c r="W15" s="692">
        <v>4781676</v>
      </c>
      <c r="X15" s="692">
        <v>5113688</v>
      </c>
      <c r="Y15" s="692">
        <v>5571985</v>
      </c>
      <c r="Z15" s="692">
        <v>6176306</v>
      </c>
      <c r="AA15" s="692">
        <v>6529968</v>
      </c>
      <c r="AB15" s="692">
        <v>7361622</v>
      </c>
      <c r="AC15" s="692">
        <v>7888024</v>
      </c>
      <c r="AD15" s="692">
        <v>8096771</v>
      </c>
      <c r="AE15" s="692">
        <v>8157816</v>
      </c>
      <c r="AF15" s="692">
        <v>8202328</v>
      </c>
    </row>
    <row r="16" spans="2:32" x14ac:dyDescent="0.2">
      <c r="B16" s="693" t="s">
        <v>2431</v>
      </c>
      <c r="C16" s="692">
        <v>135914</v>
      </c>
      <c r="D16" s="692">
        <v>121730</v>
      </c>
      <c r="E16" s="692">
        <v>127611</v>
      </c>
      <c r="F16" s="692">
        <v>133686</v>
      </c>
      <c r="G16" s="692">
        <v>145272</v>
      </c>
      <c r="H16" s="692">
        <v>183433</v>
      </c>
      <c r="I16" s="692">
        <v>212132</v>
      </c>
      <c r="J16" s="692">
        <v>252065</v>
      </c>
      <c r="K16" s="692">
        <v>266745</v>
      </c>
      <c r="L16" s="692">
        <v>312842</v>
      </c>
      <c r="M16" s="692">
        <v>339312</v>
      </c>
      <c r="N16" s="692">
        <v>365622</v>
      </c>
      <c r="O16" s="692">
        <v>379600</v>
      </c>
      <c r="P16" s="692">
        <v>401662</v>
      </c>
      <c r="Q16" s="692">
        <v>413882</v>
      </c>
      <c r="R16" s="692">
        <v>415396</v>
      </c>
      <c r="S16" s="692">
        <v>423675</v>
      </c>
      <c r="T16" s="692">
        <v>433965</v>
      </c>
      <c r="U16" s="692">
        <v>436117</v>
      </c>
      <c r="V16" s="692">
        <v>456450</v>
      </c>
      <c r="W16" s="692">
        <v>455019</v>
      </c>
      <c r="X16" s="692">
        <v>460632</v>
      </c>
      <c r="Y16" s="692">
        <v>462504</v>
      </c>
      <c r="Z16" s="692">
        <v>456701</v>
      </c>
      <c r="AA16" s="692">
        <v>461823</v>
      </c>
      <c r="AB16" s="692">
        <v>463772</v>
      </c>
      <c r="AC16" s="692">
        <v>462776</v>
      </c>
      <c r="AD16" s="692">
        <v>488093</v>
      </c>
      <c r="AE16" s="692">
        <v>512531</v>
      </c>
      <c r="AF16" s="692">
        <v>546797</v>
      </c>
    </row>
    <row r="17" spans="2:32" x14ac:dyDescent="0.2">
      <c r="B17" s="693" t="s">
        <v>2430</v>
      </c>
      <c r="C17" s="692">
        <v>65856</v>
      </c>
      <c r="D17" s="692">
        <v>72659</v>
      </c>
      <c r="E17" s="692">
        <v>107745</v>
      </c>
      <c r="F17" s="692">
        <v>127031</v>
      </c>
      <c r="G17" s="692">
        <v>146135</v>
      </c>
      <c r="H17" s="692">
        <v>202262</v>
      </c>
      <c r="I17" s="692">
        <v>222072</v>
      </c>
      <c r="J17" s="692">
        <v>227177</v>
      </c>
      <c r="K17" s="692">
        <v>236899</v>
      </c>
      <c r="L17" s="692">
        <v>239009</v>
      </c>
      <c r="M17" s="692">
        <v>219297</v>
      </c>
      <c r="N17" s="692">
        <v>225277</v>
      </c>
      <c r="O17" s="692">
        <v>230858</v>
      </c>
      <c r="P17" s="692">
        <v>238669</v>
      </c>
      <c r="Q17" s="692">
        <v>241666</v>
      </c>
      <c r="R17" s="692">
        <v>247940</v>
      </c>
      <c r="S17" s="692">
        <v>255922</v>
      </c>
      <c r="T17" s="692">
        <v>260372</v>
      </c>
      <c r="U17" s="692">
        <v>267705</v>
      </c>
      <c r="V17" s="692">
        <v>298267</v>
      </c>
      <c r="W17" s="692">
        <v>310783</v>
      </c>
      <c r="X17" s="692">
        <v>317857</v>
      </c>
      <c r="Y17" s="692">
        <v>327942</v>
      </c>
      <c r="Z17" s="692">
        <v>345652</v>
      </c>
      <c r="AA17" s="692">
        <v>374796</v>
      </c>
      <c r="AB17" s="692">
        <v>417591</v>
      </c>
      <c r="AC17" s="692">
        <v>428661</v>
      </c>
      <c r="AD17" s="692">
        <v>468981</v>
      </c>
      <c r="AE17" s="692">
        <v>533773</v>
      </c>
      <c r="AF17" s="692">
        <v>567753</v>
      </c>
    </row>
    <row r="18" spans="2:32" x14ac:dyDescent="0.2">
      <c r="B18" s="693" t="s">
        <v>2429</v>
      </c>
      <c r="C18" s="692">
        <v>8258</v>
      </c>
      <c r="D18" s="692">
        <v>6760</v>
      </c>
      <c r="E18" s="692">
        <v>7988</v>
      </c>
      <c r="F18" s="692">
        <v>8144</v>
      </c>
      <c r="G18" s="692">
        <v>10849</v>
      </c>
      <c r="H18" s="692">
        <v>17696</v>
      </c>
      <c r="I18" s="692">
        <v>23922</v>
      </c>
      <c r="J18" s="692">
        <v>46983</v>
      </c>
      <c r="K18" s="692">
        <v>49884</v>
      </c>
      <c r="L18" s="692">
        <v>58393</v>
      </c>
      <c r="M18" s="692">
        <v>64544</v>
      </c>
      <c r="N18" s="692">
        <v>71091</v>
      </c>
      <c r="O18" s="692">
        <v>73890</v>
      </c>
      <c r="P18" s="692">
        <v>75114</v>
      </c>
      <c r="Q18" s="692">
        <v>70700</v>
      </c>
      <c r="R18" s="692">
        <v>67470</v>
      </c>
      <c r="S18" s="692">
        <v>74149</v>
      </c>
      <c r="T18" s="692">
        <v>73758</v>
      </c>
      <c r="U18" s="692">
        <v>68989</v>
      </c>
      <c r="V18" s="692">
        <v>58564</v>
      </c>
      <c r="W18" s="692">
        <v>49633</v>
      </c>
      <c r="X18" s="692">
        <v>54749</v>
      </c>
      <c r="Y18" s="692">
        <v>52550</v>
      </c>
      <c r="Z18" s="692">
        <v>47428</v>
      </c>
      <c r="AA18" s="692">
        <v>43791</v>
      </c>
      <c r="AB18" s="692">
        <v>52835</v>
      </c>
      <c r="AC18" s="692">
        <v>62457</v>
      </c>
      <c r="AD18" s="692">
        <v>59834</v>
      </c>
      <c r="AE18" s="692">
        <v>59695</v>
      </c>
      <c r="AF18" s="692">
        <v>56161</v>
      </c>
    </row>
    <row r="19" spans="2:32" x14ac:dyDescent="0.2">
      <c r="B19" s="701" t="s">
        <v>467</v>
      </c>
      <c r="C19" s="692">
        <v>167386</v>
      </c>
      <c r="D19" s="692">
        <v>172644</v>
      </c>
      <c r="E19" s="692">
        <v>217731</v>
      </c>
      <c r="F19" s="692">
        <v>233167</v>
      </c>
      <c r="G19" s="692">
        <v>262530</v>
      </c>
      <c r="H19" s="692">
        <v>269879</v>
      </c>
      <c r="I19" s="692">
        <v>293211</v>
      </c>
      <c r="J19" s="692">
        <v>286377</v>
      </c>
      <c r="K19" s="692">
        <v>320784</v>
      </c>
      <c r="L19" s="692">
        <v>370863</v>
      </c>
      <c r="M19" s="692">
        <v>415475</v>
      </c>
      <c r="N19" s="692">
        <v>455531</v>
      </c>
      <c r="O19" s="692">
        <v>472288</v>
      </c>
      <c r="P19" s="692">
        <v>510637</v>
      </c>
      <c r="Q19" s="692">
        <v>539683</v>
      </c>
      <c r="R19" s="692">
        <v>600374</v>
      </c>
      <c r="S19" s="692">
        <v>561853</v>
      </c>
      <c r="T19" s="692">
        <v>692733</v>
      </c>
      <c r="U19" s="692">
        <v>703813</v>
      </c>
      <c r="V19" s="692">
        <v>792164</v>
      </c>
      <c r="W19" s="692">
        <v>634205</v>
      </c>
      <c r="X19" s="692">
        <v>626331</v>
      </c>
      <c r="Y19" s="692">
        <v>628902</v>
      </c>
      <c r="Z19" s="692">
        <v>711952</v>
      </c>
      <c r="AA19" s="692">
        <v>633144</v>
      </c>
      <c r="AB19" s="692">
        <v>715125</v>
      </c>
      <c r="AC19" s="692">
        <v>741920</v>
      </c>
      <c r="AD19" s="692">
        <v>943951</v>
      </c>
      <c r="AE19" s="692">
        <v>876576</v>
      </c>
      <c r="AF19" s="692">
        <v>950083</v>
      </c>
    </row>
    <row r="20" spans="2:32" x14ac:dyDescent="0.2">
      <c r="B20" s="691" t="s">
        <v>2428</v>
      </c>
      <c r="C20" s="698">
        <v>3460076</v>
      </c>
      <c r="D20" s="698">
        <v>3672997</v>
      </c>
      <c r="E20" s="698">
        <v>4056246</v>
      </c>
      <c r="F20" s="698">
        <v>4701641</v>
      </c>
      <c r="G20" s="698">
        <v>4828576</v>
      </c>
      <c r="H20" s="698">
        <v>5074397</v>
      </c>
      <c r="I20" s="698">
        <v>5137638</v>
      </c>
      <c r="J20" s="698">
        <v>5595364</v>
      </c>
      <c r="K20" s="698">
        <v>5975962</v>
      </c>
      <c r="L20" s="698">
        <v>6309551</v>
      </c>
      <c r="M20" s="698">
        <v>6778705</v>
      </c>
      <c r="N20" s="698">
        <v>7294815</v>
      </c>
      <c r="O20" s="698">
        <v>7777112</v>
      </c>
      <c r="P20" s="698">
        <v>8203562</v>
      </c>
      <c r="Q20" s="698">
        <v>9120578</v>
      </c>
      <c r="R20" s="698">
        <v>9643420</v>
      </c>
      <c r="S20" s="698">
        <v>9677390</v>
      </c>
      <c r="T20" s="698">
        <v>10421185</v>
      </c>
      <c r="U20" s="698">
        <v>11331810</v>
      </c>
      <c r="V20" s="698">
        <v>12402583</v>
      </c>
      <c r="W20" s="698">
        <v>13319918</v>
      </c>
      <c r="X20" s="698">
        <v>14365309</v>
      </c>
      <c r="Y20" s="698">
        <f>Y10+Y11+Y12+Y13+Y14+Y17+Y18+Y19-1</f>
        <v>15116395</v>
      </c>
      <c r="Z20" s="698">
        <f>Z10+Z11+Z12+Z13+Z14+Z17+Z18+Z19-1</f>
        <v>16803027</v>
      </c>
      <c r="AA20" s="698">
        <f>AA10+AA11+AA12+AA13+AA14+AA17+AA18+AA19</f>
        <v>17593975</v>
      </c>
      <c r="AB20" s="698">
        <f>AB10+AB11+AB12+AB13+AB14+AB17+AB18+AB19</f>
        <v>18410293</v>
      </c>
      <c r="AC20" s="698">
        <f>AC10+AC11+AC12+AC13+AC14+AC17+AC18+AC19</f>
        <v>18546740</v>
      </c>
      <c r="AD20" s="698">
        <f>AD10+AD11+AD12+AD13+AD14+AD17+AD18+AD19</f>
        <v>19585594</v>
      </c>
      <c r="AE20" s="698">
        <f>AE10+AE11+AE12+AE13+AE14+AE17+AE18+AE19+1</f>
        <v>20357069</v>
      </c>
      <c r="AF20" s="698">
        <f>AF10+AF11+AF12+AF13+AF14+AF17+AF18+AF19-1</f>
        <v>22375037</v>
      </c>
    </row>
    <row r="21" spans="2:32" x14ac:dyDescent="0.2">
      <c r="B21" s="697" t="s">
        <v>2427</v>
      </c>
      <c r="C21" s="699"/>
      <c r="D21" s="694"/>
      <c r="E21" s="699"/>
      <c r="F21" s="695"/>
      <c r="G21" s="699"/>
      <c r="H21" s="695"/>
      <c r="I21" s="695"/>
      <c r="J21" s="695"/>
      <c r="K21" s="695"/>
      <c r="L21" s="700"/>
      <c r="M21" s="699"/>
      <c r="N21" s="694"/>
      <c r="O21" s="699"/>
      <c r="P21" s="695"/>
      <c r="Q21" s="699"/>
      <c r="R21" s="699"/>
      <c r="S21" s="699"/>
      <c r="T21" s="699"/>
      <c r="U21" s="699"/>
      <c r="V21" s="699"/>
      <c r="W21" s="699"/>
      <c r="X21" s="699"/>
      <c r="Y21" s="699"/>
      <c r="Z21" s="699"/>
      <c r="AA21" s="699"/>
      <c r="AB21" s="699"/>
      <c r="AC21" s="699"/>
      <c r="AD21" s="699"/>
      <c r="AE21" s="699"/>
      <c r="AF21" s="699"/>
    </row>
    <row r="22" spans="2:32" x14ac:dyDescent="0.2">
      <c r="B22" s="693" t="s">
        <v>2426</v>
      </c>
      <c r="C22" s="692">
        <v>45404</v>
      </c>
      <c r="D22" s="692">
        <v>47282</v>
      </c>
      <c r="E22" s="692">
        <v>55177</v>
      </c>
      <c r="F22" s="692">
        <v>56992</v>
      </c>
      <c r="G22" s="692">
        <v>69242</v>
      </c>
      <c r="H22" s="692">
        <v>64752</v>
      </c>
      <c r="I22" s="692">
        <v>64580</v>
      </c>
      <c r="J22" s="692">
        <v>65623</v>
      </c>
      <c r="K22" s="692">
        <v>69362</v>
      </c>
      <c r="L22" s="692">
        <v>75506</v>
      </c>
      <c r="M22" s="692">
        <v>71420</v>
      </c>
      <c r="N22" s="692">
        <v>78713</v>
      </c>
      <c r="O22" s="692">
        <v>83567</v>
      </c>
      <c r="P22" s="692">
        <v>100033</v>
      </c>
      <c r="Q22" s="692">
        <v>107832</v>
      </c>
      <c r="R22" s="692">
        <v>160953</v>
      </c>
      <c r="S22" s="692">
        <v>136599</v>
      </c>
      <c r="T22" s="692">
        <v>209410</v>
      </c>
      <c r="U22" s="692">
        <v>147604</v>
      </c>
      <c r="V22" s="692">
        <v>192405</v>
      </c>
      <c r="W22" s="692">
        <v>165852</v>
      </c>
      <c r="X22" s="692">
        <v>223062</v>
      </c>
      <c r="Y22" s="692">
        <v>190817</v>
      </c>
      <c r="Z22" s="692">
        <v>201124</v>
      </c>
      <c r="AA22" s="692">
        <v>239625</v>
      </c>
      <c r="AB22" s="692">
        <v>230357</v>
      </c>
      <c r="AC22" s="692">
        <v>220935</v>
      </c>
      <c r="AD22" s="692">
        <v>299737</v>
      </c>
      <c r="AE22" s="692">
        <v>237612</v>
      </c>
      <c r="AF22" s="692">
        <v>245363</v>
      </c>
    </row>
    <row r="23" spans="2:32" x14ac:dyDescent="0.2">
      <c r="B23" s="693" t="s">
        <v>2425</v>
      </c>
      <c r="C23" s="692">
        <v>336301</v>
      </c>
      <c r="D23" s="692">
        <v>361080</v>
      </c>
      <c r="E23" s="692">
        <v>420080</v>
      </c>
      <c r="F23" s="692">
        <v>497065</v>
      </c>
      <c r="G23" s="692">
        <v>439335</v>
      </c>
      <c r="H23" s="692">
        <v>389585</v>
      </c>
      <c r="I23" s="692">
        <v>426065</v>
      </c>
      <c r="J23" s="692">
        <v>485299</v>
      </c>
      <c r="K23" s="692">
        <v>589075</v>
      </c>
      <c r="L23" s="692">
        <v>566438</v>
      </c>
      <c r="M23" s="692">
        <v>533913</v>
      </c>
      <c r="N23" s="692">
        <v>548170</v>
      </c>
      <c r="O23" s="692">
        <v>670295</v>
      </c>
      <c r="P23" s="692">
        <v>490325</v>
      </c>
      <c r="Q23" s="692">
        <v>1014699</v>
      </c>
      <c r="R23" s="692">
        <v>804341</v>
      </c>
      <c r="S23" s="692">
        <v>654751</v>
      </c>
      <c r="T23" s="692">
        <v>692015</v>
      </c>
      <c r="U23" s="692">
        <v>1215962</v>
      </c>
      <c r="V23" s="692">
        <v>1262884</v>
      </c>
      <c r="W23" s="692">
        <v>1998257</v>
      </c>
      <c r="X23" s="692">
        <v>2245107</v>
      </c>
      <c r="Y23" s="692">
        <v>1839203</v>
      </c>
      <c r="Z23" s="692">
        <v>2654899</v>
      </c>
      <c r="AA23" s="692">
        <v>3005546</v>
      </c>
      <c r="AB23" s="692">
        <v>3014680</v>
      </c>
      <c r="AC23" s="692">
        <v>2791287</v>
      </c>
      <c r="AD23" s="692">
        <v>2412023</v>
      </c>
      <c r="AE23" s="692">
        <v>2747493</v>
      </c>
      <c r="AF23" s="692">
        <v>2865768</v>
      </c>
    </row>
    <row r="24" spans="2:32" x14ac:dyDescent="0.2">
      <c r="B24" s="693" t="s">
        <v>2424</v>
      </c>
      <c r="C24" s="692">
        <v>2661697</v>
      </c>
      <c r="D24" s="692">
        <v>2786731</v>
      </c>
      <c r="E24" s="692">
        <v>2999895</v>
      </c>
      <c r="F24" s="692">
        <v>3460811</v>
      </c>
      <c r="G24" s="692">
        <v>3565537</v>
      </c>
      <c r="H24" s="692">
        <v>3832454</v>
      </c>
      <c r="I24" s="692">
        <v>3801411</v>
      </c>
      <c r="J24" s="692">
        <v>4120087</v>
      </c>
      <c r="K24" s="692">
        <v>4325139</v>
      </c>
      <c r="L24" s="692">
        <v>4661241</v>
      </c>
      <c r="M24" s="692">
        <v>5124308</v>
      </c>
      <c r="N24" s="692">
        <v>5599098</v>
      </c>
      <c r="O24" s="692">
        <v>5874689</v>
      </c>
      <c r="P24" s="692">
        <v>6402735</v>
      </c>
      <c r="Q24" s="692">
        <v>6682648</v>
      </c>
      <c r="R24" s="692">
        <v>7316341</v>
      </c>
      <c r="S24" s="692">
        <v>7529370</v>
      </c>
      <c r="T24" s="692">
        <v>8082412</v>
      </c>
      <c r="U24" s="692">
        <v>8342172</v>
      </c>
      <c r="V24" s="692">
        <v>9141126</v>
      </c>
      <c r="W24" s="692">
        <v>9305012</v>
      </c>
      <c r="X24" s="692">
        <v>10060188</v>
      </c>
      <c r="Y24" s="692">
        <v>11202886</v>
      </c>
      <c r="Z24" s="692">
        <v>11980697</v>
      </c>
      <c r="AA24" s="692">
        <v>12361806</v>
      </c>
      <c r="AB24" s="692">
        <v>13062787</v>
      </c>
      <c r="AC24" s="692">
        <v>13353916</v>
      </c>
      <c r="AD24" s="692">
        <v>14458307</v>
      </c>
      <c r="AE24" s="692">
        <v>14631875</v>
      </c>
      <c r="AF24" s="692">
        <v>16229036</v>
      </c>
    </row>
    <row r="25" spans="2:32" x14ac:dyDescent="0.2">
      <c r="B25" s="693" t="s">
        <v>2423</v>
      </c>
      <c r="C25" s="692">
        <v>20723</v>
      </c>
      <c r="D25" s="692">
        <v>21721</v>
      </c>
      <c r="E25" s="692">
        <v>26967</v>
      </c>
      <c r="F25" s="692">
        <v>27488</v>
      </c>
      <c r="G25" s="692">
        <v>27171</v>
      </c>
      <c r="H25" s="692">
        <v>41169</v>
      </c>
      <c r="I25" s="692">
        <v>38895</v>
      </c>
      <c r="J25" s="692">
        <v>41048</v>
      </c>
      <c r="K25" s="692">
        <v>52032</v>
      </c>
      <c r="L25" s="692">
        <v>51727</v>
      </c>
      <c r="M25" s="692">
        <v>54497</v>
      </c>
      <c r="N25" s="692">
        <v>49499</v>
      </c>
      <c r="O25" s="692">
        <v>50578</v>
      </c>
      <c r="P25" s="692">
        <v>51158</v>
      </c>
      <c r="Q25" s="692">
        <v>49289</v>
      </c>
      <c r="R25" s="692">
        <v>42710</v>
      </c>
      <c r="S25" s="692">
        <v>28926</v>
      </c>
      <c r="T25" s="692">
        <v>30452</v>
      </c>
      <c r="U25" s="692">
        <v>35629</v>
      </c>
      <c r="V25" s="692">
        <v>33634</v>
      </c>
      <c r="W25" s="692">
        <v>31392</v>
      </c>
      <c r="X25" s="692">
        <v>47696</v>
      </c>
      <c r="Y25" s="692">
        <v>51012</v>
      </c>
      <c r="Z25" s="692">
        <v>46910</v>
      </c>
      <c r="AA25" s="692">
        <v>62703</v>
      </c>
      <c r="AB25" s="692">
        <v>79460</v>
      </c>
      <c r="AC25" s="692">
        <v>108814</v>
      </c>
      <c r="AD25" s="692">
        <v>108670</v>
      </c>
      <c r="AE25" s="692">
        <v>122720</v>
      </c>
      <c r="AF25" s="692">
        <v>126296</v>
      </c>
    </row>
    <row r="26" spans="2:32" x14ac:dyDescent="0.2">
      <c r="B26" s="693" t="s">
        <v>2422</v>
      </c>
      <c r="C26" s="695">
        <v>619</v>
      </c>
      <c r="D26" s="695">
        <v>740</v>
      </c>
      <c r="E26" s="695">
        <v>898</v>
      </c>
      <c r="F26" s="692">
        <v>1068</v>
      </c>
      <c r="G26" s="695">
        <v>886</v>
      </c>
      <c r="H26" s="695">
        <v>711</v>
      </c>
      <c r="I26" s="695">
        <v>522</v>
      </c>
      <c r="J26" s="695">
        <v>161</v>
      </c>
      <c r="K26" s="695">
        <v>117</v>
      </c>
      <c r="L26" s="695">
        <v>94</v>
      </c>
      <c r="M26" s="695">
        <v>160</v>
      </c>
      <c r="N26" s="695">
        <v>163</v>
      </c>
      <c r="O26" s="695">
        <v>126</v>
      </c>
      <c r="P26" s="695">
        <v>95</v>
      </c>
      <c r="Q26" s="695">
        <v>62</v>
      </c>
      <c r="R26" s="695">
        <v>49</v>
      </c>
      <c r="S26" s="695">
        <v>49</v>
      </c>
      <c r="T26" s="695">
        <v>33</v>
      </c>
      <c r="U26" s="695">
        <v>39</v>
      </c>
      <c r="V26" s="695">
        <v>27</v>
      </c>
      <c r="W26" s="695">
        <v>24</v>
      </c>
      <c r="X26" s="695">
        <v>48</v>
      </c>
      <c r="Y26" s="695">
        <v>42</v>
      </c>
      <c r="Z26" s="695">
        <v>35</v>
      </c>
      <c r="AA26" s="695">
        <v>33</v>
      </c>
      <c r="AB26" s="695">
        <v>20</v>
      </c>
      <c r="AC26" s="695">
        <v>11</v>
      </c>
      <c r="AD26" s="695">
        <v>0</v>
      </c>
      <c r="AE26" s="695">
        <v>2052</v>
      </c>
      <c r="AF26" s="695">
        <v>2134</v>
      </c>
    </row>
    <row r="27" spans="2:32" x14ac:dyDescent="0.2">
      <c r="B27" s="693" t="s">
        <v>463</v>
      </c>
      <c r="C27" s="692">
        <v>122605</v>
      </c>
      <c r="D27" s="692">
        <v>133514</v>
      </c>
      <c r="E27" s="692">
        <v>150308</v>
      </c>
      <c r="F27" s="692">
        <v>165221</v>
      </c>
      <c r="G27" s="692">
        <v>175317</v>
      </c>
      <c r="H27" s="692">
        <v>184355</v>
      </c>
      <c r="I27" s="692">
        <v>9350</v>
      </c>
      <c r="J27" s="692">
        <v>6360</v>
      </c>
      <c r="K27" s="692">
        <v>2315</v>
      </c>
      <c r="L27" s="692">
        <v>4439</v>
      </c>
      <c r="M27" s="692">
        <v>5120</v>
      </c>
      <c r="N27" s="692">
        <v>6294</v>
      </c>
      <c r="O27" s="692">
        <v>7076</v>
      </c>
      <c r="P27" s="692">
        <v>7799</v>
      </c>
      <c r="Q27" s="692">
        <v>11142</v>
      </c>
      <c r="R27" s="692">
        <v>13869</v>
      </c>
      <c r="S27" s="692">
        <v>14685</v>
      </c>
      <c r="T27" s="692">
        <v>9595</v>
      </c>
      <c r="U27" s="692">
        <v>14146</v>
      </c>
      <c r="V27" s="692">
        <v>38510</v>
      </c>
      <c r="W27" s="692">
        <v>39286</v>
      </c>
      <c r="X27" s="692">
        <v>44774</v>
      </c>
      <c r="Y27" s="692">
        <v>35641</v>
      </c>
      <c r="Z27" s="692">
        <v>35556</v>
      </c>
      <c r="AA27" s="692">
        <v>17795</v>
      </c>
      <c r="AB27" s="692">
        <v>22070</v>
      </c>
      <c r="AC27" s="692">
        <v>28129</v>
      </c>
      <c r="AD27" s="692">
        <v>22591</v>
      </c>
      <c r="AE27" s="692">
        <v>20075</v>
      </c>
      <c r="AF27" s="692">
        <v>47329</v>
      </c>
    </row>
    <row r="28" spans="2:32" x14ac:dyDescent="0.2">
      <c r="B28" s="693" t="s">
        <v>2421</v>
      </c>
      <c r="C28" s="692">
        <v>2473</v>
      </c>
      <c r="D28" s="692">
        <v>8554</v>
      </c>
      <c r="E28" s="692">
        <v>7357</v>
      </c>
      <c r="F28" s="692">
        <v>8700</v>
      </c>
      <c r="G28" s="692">
        <v>9921</v>
      </c>
      <c r="H28" s="692">
        <v>13568</v>
      </c>
      <c r="I28" s="692">
        <v>218287</v>
      </c>
      <c r="J28" s="692">
        <v>238895</v>
      </c>
      <c r="K28" s="692">
        <v>270191</v>
      </c>
      <c r="L28" s="692">
        <v>279600</v>
      </c>
      <c r="M28" s="692">
        <v>292935</v>
      </c>
      <c r="N28" s="692">
        <v>288765</v>
      </c>
      <c r="O28" s="692">
        <v>295611</v>
      </c>
      <c r="P28" s="692">
        <v>337862</v>
      </c>
      <c r="Q28" s="692">
        <v>359181</v>
      </c>
      <c r="R28" s="692">
        <v>373523</v>
      </c>
      <c r="S28" s="692">
        <v>357088</v>
      </c>
      <c r="T28" s="692">
        <v>407984</v>
      </c>
      <c r="U28" s="692">
        <v>433160</v>
      </c>
      <c r="V28" s="692">
        <v>465429</v>
      </c>
      <c r="W28" s="692">
        <v>488601</v>
      </c>
      <c r="X28" s="692">
        <v>411820</v>
      </c>
      <c r="Y28" s="692">
        <v>436691</v>
      </c>
      <c r="Z28" s="692">
        <v>446232</v>
      </c>
      <c r="AA28" s="692">
        <v>514424</v>
      </c>
      <c r="AB28" s="692">
        <v>577934</v>
      </c>
      <c r="AC28" s="692">
        <v>601458</v>
      </c>
      <c r="AD28" s="692">
        <v>803227</v>
      </c>
      <c r="AE28" s="692">
        <v>933353</v>
      </c>
      <c r="AF28" s="692">
        <v>964493</v>
      </c>
    </row>
    <row r="29" spans="2:32" x14ac:dyDescent="0.2">
      <c r="B29" s="691" t="s">
        <v>2420</v>
      </c>
      <c r="C29" s="698">
        <v>3189822</v>
      </c>
      <c r="D29" s="698">
        <v>3359621</v>
      </c>
      <c r="E29" s="698">
        <v>3660683</v>
      </c>
      <c r="F29" s="698">
        <v>4217345</v>
      </c>
      <c r="G29" s="698">
        <v>4287409</v>
      </c>
      <c r="H29" s="698">
        <v>4526592</v>
      </c>
      <c r="I29" s="698">
        <v>4559111</v>
      </c>
      <c r="J29" s="698">
        <v>4957473</v>
      </c>
      <c r="K29" s="698">
        <v>5308232</v>
      </c>
      <c r="L29" s="698">
        <v>5639045</v>
      </c>
      <c r="M29" s="698">
        <v>6082353</v>
      </c>
      <c r="N29" s="698">
        <v>6570703</v>
      </c>
      <c r="O29" s="698">
        <v>6981943</v>
      </c>
      <c r="P29" s="698">
        <v>7390007</v>
      </c>
      <c r="Q29" s="698">
        <v>8224853</v>
      </c>
      <c r="R29" s="698">
        <v>8711785</v>
      </c>
      <c r="S29" s="698">
        <v>8721469</v>
      </c>
      <c r="T29" s="698">
        <v>9431901</v>
      </c>
      <c r="U29" s="698">
        <v>10188712</v>
      </c>
      <c r="V29" s="698">
        <v>11134013</v>
      </c>
      <c r="W29" s="698">
        <v>12028424</v>
      </c>
      <c r="X29" s="698">
        <v>13032696</v>
      </c>
      <c r="Y29" s="698">
        <f>SUM(Y22:Y28)</f>
        <v>13756292</v>
      </c>
      <c r="Z29" s="698">
        <f>SUM(Z22:Z28)</f>
        <v>15365453</v>
      </c>
      <c r="AA29" s="698">
        <f>SUM(AA22:AA28)</f>
        <v>16201932</v>
      </c>
      <c r="AB29" s="698">
        <f>SUM(AB22:AB28)-2</f>
        <v>16987306</v>
      </c>
      <c r="AC29" s="698">
        <f>SUM(AC22:AC28)</f>
        <v>17104550</v>
      </c>
      <c r="AD29" s="698">
        <f>SUM(AD22:AD28)</f>
        <v>18104555</v>
      </c>
      <c r="AE29" s="698">
        <f>SUM(AE22:AE28)</f>
        <v>18695180</v>
      </c>
      <c r="AF29" s="698">
        <f>SUM(AF22:AF28)+1</f>
        <v>20480420</v>
      </c>
    </row>
    <row r="30" spans="2:32" x14ac:dyDescent="0.2">
      <c r="B30" s="697" t="s">
        <v>2419</v>
      </c>
      <c r="C30" s="698">
        <v>270254</v>
      </c>
      <c r="D30" s="698">
        <v>313376</v>
      </c>
      <c r="E30" s="698">
        <v>395563</v>
      </c>
      <c r="F30" s="698">
        <v>484296</v>
      </c>
      <c r="G30" s="698">
        <v>541167</v>
      </c>
      <c r="H30" s="698">
        <v>547805</v>
      </c>
      <c r="I30" s="698">
        <v>578527</v>
      </c>
      <c r="J30" s="698">
        <v>637890</v>
      </c>
      <c r="K30" s="698">
        <v>667730</v>
      </c>
      <c r="L30" s="698">
        <v>670506</v>
      </c>
      <c r="M30" s="698">
        <v>696352</v>
      </c>
      <c r="N30" s="698">
        <v>724112</v>
      </c>
      <c r="O30" s="698">
        <v>795169</v>
      </c>
      <c r="P30" s="698">
        <v>813555</v>
      </c>
      <c r="Q30" s="698">
        <v>895725</v>
      </c>
      <c r="R30" s="698">
        <v>931635</v>
      </c>
      <c r="S30" s="698">
        <v>955922</v>
      </c>
      <c r="T30" s="698">
        <v>989283</v>
      </c>
      <c r="U30" s="698">
        <v>1143099</v>
      </c>
      <c r="V30" s="698">
        <v>1268570</v>
      </c>
      <c r="W30" s="698">
        <v>1291494</v>
      </c>
      <c r="X30" s="698">
        <v>1332613</v>
      </c>
      <c r="Y30" s="698">
        <f t="shared" ref="Y30:AF30" si="0">Y20-Y29</f>
        <v>1360103</v>
      </c>
      <c r="Z30" s="698">
        <f t="shared" si="0"/>
        <v>1437574</v>
      </c>
      <c r="AA30" s="698">
        <f t="shared" si="0"/>
        <v>1392043</v>
      </c>
      <c r="AB30" s="698">
        <f t="shared" si="0"/>
        <v>1422987</v>
      </c>
      <c r="AC30" s="698">
        <f t="shared" si="0"/>
        <v>1442190</v>
      </c>
      <c r="AD30" s="698">
        <f t="shared" si="0"/>
        <v>1481039</v>
      </c>
      <c r="AE30" s="698">
        <f t="shared" si="0"/>
        <v>1661889</v>
      </c>
      <c r="AF30" s="698">
        <f t="shared" si="0"/>
        <v>1894617</v>
      </c>
    </row>
    <row r="31" spans="2:32" x14ac:dyDescent="0.2">
      <c r="B31" s="697" t="s">
        <v>2418</v>
      </c>
      <c r="C31" s="694"/>
      <c r="D31" s="694"/>
      <c r="E31" s="694"/>
      <c r="F31" s="695"/>
      <c r="G31" s="694"/>
      <c r="M31" s="696"/>
      <c r="N31" s="694"/>
      <c r="O31" s="694"/>
      <c r="P31" s="695"/>
      <c r="Q31" s="694"/>
      <c r="R31" s="694"/>
      <c r="S31" s="694"/>
      <c r="T31" s="694"/>
      <c r="U31" s="694"/>
      <c r="V31" s="694"/>
      <c r="W31" s="694"/>
      <c r="X31" s="694"/>
      <c r="Y31" s="694"/>
      <c r="Z31" s="694"/>
      <c r="AA31" s="694"/>
      <c r="AB31" s="694"/>
      <c r="AC31" s="694"/>
      <c r="AD31" s="694"/>
      <c r="AE31" s="694"/>
      <c r="AF31" s="694"/>
    </row>
    <row r="32" spans="2:32" x14ac:dyDescent="0.2">
      <c r="B32" s="693" t="s">
        <v>2417</v>
      </c>
      <c r="C32" s="692">
        <v>105789</v>
      </c>
      <c r="D32" s="692">
        <v>119860</v>
      </c>
      <c r="E32" s="692">
        <v>165477</v>
      </c>
      <c r="F32" s="692">
        <v>205895</v>
      </c>
      <c r="G32" s="692">
        <v>228874</v>
      </c>
      <c r="H32" s="692">
        <v>253859</v>
      </c>
      <c r="I32" s="692">
        <v>282579</v>
      </c>
      <c r="J32" s="692">
        <v>317880</v>
      </c>
      <c r="K32" s="692">
        <v>322036</v>
      </c>
      <c r="L32" s="692">
        <v>357298</v>
      </c>
      <c r="M32" s="692">
        <v>379186</v>
      </c>
      <c r="N32" s="692">
        <v>368113</v>
      </c>
      <c r="O32" s="692">
        <v>450647</v>
      </c>
      <c r="P32" s="692">
        <v>458968</v>
      </c>
      <c r="Q32" s="692">
        <v>462776</v>
      </c>
      <c r="R32" s="692">
        <v>469353</v>
      </c>
      <c r="S32" s="692">
        <v>480630</v>
      </c>
      <c r="T32" s="692">
        <v>497119</v>
      </c>
      <c r="U32" s="692">
        <v>497333</v>
      </c>
      <c r="V32" s="692">
        <v>485985</v>
      </c>
      <c r="W32" s="692">
        <v>486808</v>
      </c>
      <c r="X32" s="692">
        <v>538631</v>
      </c>
      <c r="Y32" s="692">
        <v>540702</v>
      </c>
      <c r="Z32" s="692">
        <v>651359</v>
      </c>
      <c r="AA32" s="692">
        <v>519320</v>
      </c>
      <c r="AB32" s="692">
        <v>525796</v>
      </c>
      <c r="AC32" s="692">
        <v>541082</v>
      </c>
      <c r="AD32" s="692">
        <v>546922</v>
      </c>
      <c r="AE32" s="692">
        <v>547717</v>
      </c>
      <c r="AF32" s="692">
        <v>556465</v>
      </c>
    </row>
    <row r="33" spans="2:32" x14ac:dyDescent="0.2">
      <c r="B33" s="693" t="s">
        <v>442</v>
      </c>
      <c r="C33" s="692">
        <v>70754</v>
      </c>
      <c r="D33" s="692">
        <v>89780</v>
      </c>
      <c r="E33" s="692">
        <v>102928</v>
      </c>
      <c r="F33" s="692">
        <v>129050</v>
      </c>
      <c r="G33" s="692">
        <v>108921</v>
      </c>
      <c r="H33" s="692">
        <v>127816</v>
      </c>
      <c r="I33" s="692">
        <v>142935</v>
      </c>
      <c r="J33" s="692">
        <v>159561</v>
      </c>
      <c r="K33" s="692">
        <v>153867</v>
      </c>
      <c r="L33" s="692">
        <v>146930</v>
      </c>
      <c r="M33" s="692">
        <v>156678</v>
      </c>
      <c r="N33" s="692">
        <v>182920</v>
      </c>
      <c r="O33" s="692">
        <v>123057</v>
      </c>
      <c r="P33" s="692">
        <v>138304</v>
      </c>
      <c r="Q33" s="692">
        <v>145528</v>
      </c>
      <c r="R33" s="692">
        <v>167016</v>
      </c>
      <c r="S33" s="692">
        <v>165935</v>
      </c>
      <c r="T33" s="692">
        <v>160761</v>
      </c>
      <c r="U33" s="692">
        <v>175874</v>
      </c>
      <c r="V33" s="692">
        <v>282032</v>
      </c>
      <c r="W33" s="692">
        <v>301099</v>
      </c>
      <c r="X33" s="692">
        <v>227497</v>
      </c>
      <c r="Y33" s="692">
        <v>231960</v>
      </c>
      <c r="Z33" s="692">
        <v>199217</v>
      </c>
      <c r="AA33" s="692">
        <v>255511</v>
      </c>
      <c r="AB33" s="692">
        <v>285610</v>
      </c>
      <c r="AC33" s="692">
        <v>296935</v>
      </c>
      <c r="AD33" s="692">
        <v>340060</v>
      </c>
      <c r="AE33" s="692">
        <v>337952</v>
      </c>
      <c r="AF33" s="692">
        <v>357675</v>
      </c>
    </row>
    <row r="34" spans="2:32" x14ac:dyDescent="0.2">
      <c r="B34" s="693" t="s">
        <v>2416</v>
      </c>
      <c r="C34" s="692">
        <v>36397</v>
      </c>
      <c r="D34" s="692">
        <v>33428</v>
      </c>
      <c r="E34" s="692">
        <v>63520</v>
      </c>
      <c r="F34" s="692">
        <v>68707</v>
      </c>
      <c r="G34" s="692">
        <v>115538</v>
      </c>
      <c r="H34" s="692">
        <v>92790</v>
      </c>
      <c r="I34" s="692">
        <v>109957</v>
      </c>
      <c r="J34" s="692">
        <v>93214</v>
      </c>
      <c r="K34" s="692">
        <v>113618</v>
      </c>
      <c r="L34" s="692">
        <v>104764</v>
      </c>
      <c r="M34" s="692">
        <v>97641</v>
      </c>
      <c r="N34" s="692">
        <v>110590</v>
      </c>
      <c r="O34" s="692">
        <v>160043</v>
      </c>
      <c r="P34" s="692">
        <v>145524</v>
      </c>
      <c r="Q34" s="692">
        <v>180932</v>
      </c>
      <c r="R34" s="692">
        <v>175179</v>
      </c>
      <c r="S34" s="692">
        <v>188879</v>
      </c>
      <c r="T34" s="692">
        <v>207192</v>
      </c>
      <c r="U34" s="692">
        <v>264917</v>
      </c>
      <c r="V34" s="692">
        <v>275770</v>
      </c>
      <c r="W34" s="692">
        <v>309652</v>
      </c>
      <c r="X34" s="692">
        <v>337664</v>
      </c>
      <c r="Y34" s="692">
        <v>376611</v>
      </c>
      <c r="Z34" s="692">
        <v>392033</v>
      </c>
      <c r="AA34" s="692">
        <v>450214</v>
      </c>
      <c r="AB34" s="692">
        <v>440846</v>
      </c>
      <c r="AC34" s="692">
        <v>488594</v>
      </c>
      <c r="AD34" s="692">
        <v>480816</v>
      </c>
      <c r="AE34" s="692">
        <v>556568</v>
      </c>
      <c r="AF34" s="692">
        <v>618864</v>
      </c>
    </row>
    <row r="35" spans="2:32" x14ac:dyDescent="0.2">
      <c r="B35" s="693" t="s">
        <v>2415</v>
      </c>
      <c r="C35" s="692">
        <v>57314</v>
      </c>
      <c r="D35" s="692">
        <v>70308</v>
      </c>
      <c r="E35" s="692">
        <v>63638</v>
      </c>
      <c r="F35" s="692">
        <v>80645</v>
      </c>
      <c r="G35" s="692">
        <v>87835</v>
      </c>
      <c r="H35" s="692">
        <v>73339</v>
      </c>
      <c r="I35" s="692">
        <v>43057</v>
      </c>
      <c r="J35" s="692">
        <v>67235</v>
      </c>
      <c r="K35" s="692">
        <v>78208</v>
      </c>
      <c r="L35" s="692">
        <v>61514</v>
      </c>
      <c r="M35" s="692">
        <v>62847</v>
      </c>
      <c r="N35" s="692">
        <v>62489</v>
      </c>
      <c r="O35" s="692">
        <v>61422</v>
      </c>
      <c r="P35" s="692">
        <v>70759</v>
      </c>
      <c r="Q35" s="692">
        <v>106490</v>
      </c>
      <c r="R35" s="692">
        <v>120087</v>
      </c>
      <c r="S35" s="692">
        <v>120477</v>
      </c>
      <c r="T35" s="692">
        <v>124212</v>
      </c>
      <c r="U35" s="692">
        <v>204975</v>
      </c>
      <c r="V35" s="692">
        <v>224783</v>
      </c>
      <c r="W35" s="692">
        <v>193936</v>
      </c>
      <c r="X35" s="692">
        <v>228821</v>
      </c>
      <c r="Y35" s="692">
        <v>210830</v>
      </c>
      <c r="Z35" s="692">
        <v>194964</v>
      </c>
      <c r="AA35" s="692">
        <v>166998</v>
      </c>
      <c r="AB35" s="692">
        <v>170736</v>
      </c>
      <c r="AC35" s="692">
        <v>115579</v>
      </c>
      <c r="AD35" s="692">
        <v>113241</v>
      </c>
      <c r="AE35" s="692">
        <v>219652</v>
      </c>
      <c r="AF35" s="692">
        <v>361613</v>
      </c>
    </row>
    <row r="36" spans="2:32" x14ac:dyDescent="0.2">
      <c r="B36" s="691" t="s">
        <v>622</v>
      </c>
      <c r="C36" s="690">
        <v>270254</v>
      </c>
      <c r="D36" s="690">
        <v>313376</v>
      </c>
      <c r="E36" s="690">
        <v>395563</v>
      </c>
      <c r="F36" s="690">
        <v>484296</v>
      </c>
      <c r="G36" s="690">
        <v>541167</v>
      </c>
      <c r="H36" s="690">
        <v>547805</v>
      </c>
      <c r="I36" s="690">
        <v>578527</v>
      </c>
      <c r="J36" s="690">
        <v>637890</v>
      </c>
      <c r="K36" s="690">
        <v>667730</v>
      </c>
      <c r="L36" s="690">
        <v>670506</v>
      </c>
      <c r="M36" s="690">
        <v>696352</v>
      </c>
      <c r="N36" s="690">
        <v>724112</v>
      </c>
      <c r="O36" s="690">
        <v>795169</v>
      </c>
      <c r="P36" s="690">
        <v>813555</v>
      </c>
      <c r="Q36" s="690">
        <v>895725</v>
      </c>
      <c r="R36" s="690">
        <v>931635</v>
      </c>
      <c r="S36" s="690">
        <v>955922</v>
      </c>
      <c r="T36" s="690">
        <v>989283</v>
      </c>
      <c r="U36" s="690">
        <v>1143099</v>
      </c>
      <c r="V36" s="690">
        <v>1268570</v>
      </c>
      <c r="W36" s="690">
        <v>1291494</v>
      </c>
      <c r="X36" s="690">
        <v>1332613</v>
      </c>
      <c r="Y36" s="690">
        <f>SUM(Y32:Y35)</f>
        <v>1360103</v>
      </c>
      <c r="Z36" s="690">
        <f>SUM(Z32:Z35)+1</f>
        <v>1437574</v>
      </c>
      <c r="AA36" s="690">
        <f>SUM(AA32:AA35)</f>
        <v>1392043</v>
      </c>
      <c r="AB36" s="690">
        <f>SUM(AB32:AB35)-1</f>
        <v>1422987</v>
      </c>
      <c r="AC36" s="690">
        <f>SUM(AC32:AC35)</f>
        <v>1442190</v>
      </c>
      <c r="AD36" s="690">
        <f>SUM(AD32:AD35)</f>
        <v>1481039</v>
      </c>
      <c r="AE36" s="690">
        <f>SUM(AE32:AE35)</f>
        <v>1661889</v>
      </c>
      <c r="AF36" s="690">
        <f>SUM(AF32:AF35)</f>
        <v>1894617</v>
      </c>
    </row>
    <row r="37" spans="2:32" ht="12" thickBot="1" x14ac:dyDescent="0.25">
      <c r="B37" s="689"/>
      <c r="C37" s="688"/>
      <c r="D37" s="688"/>
      <c r="E37" s="688"/>
      <c r="F37" s="688"/>
      <c r="G37" s="688"/>
      <c r="H37" s="688"/>
      <c r="I37" s="688"/>
      <c r="J37" s="688"/>
      <c r="K37" s="688"/>
      <c r="L37" s="688"/>
      <c r="M37" s="688"/>
      <c r="N37" s="688"/>
      <c r="O37" s="688"/>
      <c r="P37" s="688"/>
      <c r="Q37" s="688"/>
      <c r="R37" s="688"/>
      <c r="S37" s="688"/>
      <c r="T37" s="688"/>
      <c r="U37" s="688"/>
      <c r="V37" s="688"/>
      <c r="W37" s="688"/>
      <c r="X37" s="688"/>
      <c r="Y37" s="688"/>
      <c r="Z37" s="688"/>
      <c r="AA37" s="688"/>
      <c r="AB37" s="688"/>
      <c r="AC37" s="688"/>
      <c r="AD37" s="688"/>
      <c r="AE37" s="688"/>
      <c r="AF37" s="688"/>
    </row>
    <row r="38" spans="2:32" ht="12" thickTop="1" x14ac:dyDescent="0.2">
      <c r="B38" s="687" t="s">
        <v>2285</v>
      </c>
    </row>
    <row r="40" spans="2:32" x14ac:dyDescent="0.2">
      <c r="B40" s="687" t="s">
        <v>2414</v>
      </c>
    </row>
  </sheetData>
  <mergeCells count="14">
    <mergeCell ref="Z6:AA6"/>
    <mergeCell ref="V6:W6"/>
    <mergeCell ref="X6:Y6"/>
    <mergeCell ref="AD6:AE6"/>
    <mergeCell ref="B6:B7"/>
    <mergeCell ref="P6:Q6"/>
    <mergeCell ref="R6:S6"/>
    <mergeCell ref="T6:U6"/>
    <mergeCell ref="L6:M6"/>
    <mergeCell ref="D6:E6"/>
    <mergeCell ref="H6:I6"/>
    <mergeCell ref="J6:K6"/>
    <mergeCell ref="N6:O6"/>
    <mergeCell ref="AB6:AC6"/>
  </mergeCells>
  <pageMargins left="0.7" right="0.7" top="0.75" bottom="0.75" header="0.3" footer="0.3"/>
  <pageSetup scale="80" orientation="landscape"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143"/>
  <sheetViews>
    <sheetView topLeftCell="C114" zoomScaleNormal="100" workbookViewId="0">
      <selection activeCell="M122" sqref="M122:R136"/>
    </sheetView>
  </sheetViews>
  <sheetFormatPr defaultRowHeight="11.25" x14ac:dyDescent="0.2"/>
  <cols>
    <col min="1" max="1" width="9.140625" style="532"/>
    <col min="2" max="2" width="13.85546875" style="714" customWidth="1"/>
    <col min="3" max="4" width="10.85546875" style="532" bestFit="1" customWidth="1"/>
    <col min="5" max="5" width="12.7109375" style="532" customWidth="1"/>
    <col min="6" max="6" width="2.28515625" style="532" customWidth="1"/>
    <col min="7" max="8" width="9.5703125" style="532" bestFit="1" customWidth="1"/>
    <col min="9" max="10" width="9.42578125" style="532" bestFit="1" customWidth="1"/>
    <col min="11" max="11" width="10.85546875" style="532" bestFit="1" customWidth="1"/>
    <col min="12" max="12" width="10.85546875" style="532" customWidth="1"/>
    <col min="13" max="13" width="11.42578125" style="532" customWidth="1"/>
    <col min="14" max="14" width="11.140625" style="629" bestFit="1" customWidth="1"/>
    <col min="15" max="15" width="14.5703125" style="532" customWidth="1"/>
    <col min="16" max="16" width="14.42578125" style="532" customWidth="1"/>
    <col min="17" max="17" width="14.28515625" style="532" customWidth="1"/>
    <col min="18" max="18" width="15.85546875" style="532" customWidth="1"/>
    <col min="19" max="16384" width="9.140625" style="532"/>
  </cols>
  <sheetData>
    <row r="2" spans="2:17" ht="18.75" x14ac:dyDescent="0.2">
      <c r="B2" s="595" t="s">
        <v>2510</v>
      </c>
      <c r="C2" s="594"/>
      <c r="D2" s="594"/>
      <c r="E2" s="594"/>
      <c r="F2" s="594"/>
      <c r="G2" s="594"/>
      <c r="H2" s="594"/>
      <c r="I2" s="594"/>
      <c r="J2" s="594"/>
      <c r="K2" s="594"/>
    </row>
    <row r="3" spans="2:17" x14ac:dyDescent="0.2">
      <c r="B3" s="667"/>
      <c r="C3" s="592"/>
      <c r="D3" s="592"/>
      <c r="E3" s="592"/>
      <c r="F3" s="592"/>
      <c r="H3" s="594"/>
      <c r="I3" s="592"/>
      <c r="J3" s="592"/>
    </row>
    <row r="4" spans="2:17" ht="12" thickBot="1" x14ac:dyDescent="0.25">
      <c r="B4" s="543" t="s">
        <v>427</v>
      </c>
      <c r="C4" s="599"/>
      <c r="D4" s="599"/>
      <c r="E4" s="599"/>
      <c r="F4" s="599"/>
      <c r="G4" s="599"/>
      <c r="H4" s="599"/>
      <c r="I4" s="599"/>
      <c r="J4" s="599"/>
      <c r="K4" s="599"/>
      <c r="L4" s="599"/>
      <c r="M4" s="599"/>
      <c r="N4" s="732"/>
    </row>
    <row r="5" spans="2:17" ht="12.75" thickTop="1" thickBot="1" x14ac:dyDescent="0.25">
      <c r="B5" s="1083" t="s">
        <v>2020</v>
      </c>
      <c r="C5" s="1122" t="s">
        <v>2498</v>
      </c>
      <c r="D5" s="1122"/>
      <c r="E5" s="1122"/>
      <c r="F5" s="728"/>
      <c r="G5" s="1122" t="s">
        <v>2497</v>
      </c>
      <c r="H5" s="1122"/>
      <c r="I5" s="1122"/>
      <c r="J5" s="1122"/>
      <c r="K5" s="1122"/>
      <c r="L5" s="1122"/>
      <c r="M5" s="1122"/>
      <c r="N5" s="1122"/>
      <c r="O5" s="731"/>
      <c r="P5" s="731" t="s">
        <v>2496</v>
      </c>
    </row>
    <row r="6" spans="2:17" ht="13.5" customHeight="1" thickBot="1" x14ac:dyDescent="0.25">
      <c r="B6" s="1084"/>
      <c r="C6" s="592"/>
      <c r="D6" s="727"/>
      <c r="E6" s="726"/>
      <c r="F6" s="535"/>
      <c r="G6" s="576"/>
      <c r="H6" s="555"/>
      <c r="I6" s="555"/>
      <c r="J6" s="555"/>
      <c r="K6" s="1127" t="s">
        <v>2495</v>
      </c>
      <c r="L6" s="1127"/>
      <c r="M6" s="1127"/>
      <c r="N6" s="553"/>
      <c r="O6" s="576" t="s">
        <v>2494</v>
      </c>
      <c r="P6" s="576" t="s">
        <v>2493</v>
      </c>
    </row>
    <row r="7" spans="2:17" ht="13.5" customHeight="1" thickBot="1" x14ac:dyDescent="0.25">
      <c r="B7" s="1084"/>
      <c r="C7" s="592"/>
      <c r="D7" s="576"/>
      <c r="E7" s="534"/>
      <c r="F7" s="534"/>
      <c r="G7" s="576"/>
      <c r="H7" s="576"/>
      <c r="I7" s="576" t="s">
        <v>2265</v>
      </c>
      <c r="J7" s="576" t="s">
        <v>2492</v>
      </c>
      <c r="K7" s="1118" t="s">
        <v>2491</v>
      </c>
      <c r="L7" s="1118"/>
      <c r="M7" s="1118"/>
      <c r="N7" s="574"/>
      <c r="O7" s="576" t="s">
        <v>2490</v>
      </c>
      <c r="P7" s="576" t="s">
        <v>2489</v>
      </c>
    </row>
    <row r="8" spans="2:17" ht="12.75" customHeight="1" x14ac:dyDescent="0.2">
      <c r="B8" s="1084"/>
      <c r="C8" s="576"/>
      <c r="D8" s="576"/>
      <c r="E8" s="534"/>
      <c r="F8" s="534"/>
      <c r="G8" s="576" t="s">
        <v>460</v>
      </c>
      <c r="H8" s="576" t="s">
        <v>2265</v>
      </c>
      <c r="I8" s="576" t="s">
        <v>2006</v>
      </c>
      <c r="J8" s="576" t="s">
        <v>2488</v>
      </c>
      <c r="K8" s="555"/>
      <c r="L8" s="576" t="s">
        <v>2487</v>
      </c>
      <c r="M8" s="576"/>
      <c r="N8" s="574"/>
      <c r="O8" s="576" t="s">
        <v>2485</v>
      </c>
      <c r="P8" s="576" t="s">
        <v>2485</v>
      </c>
    </row>
    <row r="9" spans="2:17" ht="12.75" customHeight="1" x14ac:dyDescent="0.2">
      <c r="B9" s="1084"/>
      <c r="C9" s="576" t="s">
        <v>2509</v>
      </c>
      <c r="D9" s="576" t="s">
        <v>2028</v>
      </c>
      <c r="E9" s="574" t="s">
        <v>434</v>
      </c>
      <c r="F9" s="574"/>
      <c r="G9" s="576" t="s">
        <v>2008</v>
      </c>
      <c r="H9" s="576" t="s">
        <v>2006</v>
      </c>
      <c r="I9" s="576" t="s">
        <v>2483</v>
      </c>
      <c r="J9" s="576" t="s">
        <v>2482</v>
      </c>
      <c r="K9" s="576"/>
      <c r="L9" s="576" t="s">
        <v>2482</v>
      </c>
      <c r="M9" s="576" t="s">
        <v>433</v>
      </c>
      <c r="N9" s="574" t="s">
        <v>434</v>
      </c>
      <c r="O9" s="576" t="s">
        <v>2481</v>
      </c>
      <c r="P9" s="576" t="s">
        <v>2481</v>
      </c>
    </row>
    <row r="10" spans="2:17" ht="13.5" customHeight="1" thickBot="1" x14ac:dyDescent="0.25">
      <c r="B10" s="1084"/>
      <c r="C10" s="723" t="s">
        <v>2480</v>
      </c>
      <c r="D10" s="723" t="s">
        <v>2508</v>
      </c>
      <c r="E10" s="724" t="s">
        <v>2479</v>
      </c>
      <c r="F10" s="723"/>
      <c r="G10" s="723" t="s">
        <v>2478</v>
      </c>
      <c r="H10" s="723" t="s">
        <v>1995</v>
      </c>
      <c r="I10" s="723" t="s">
        <v>2477</v>
      </c>
      <c r="J10" s="723" t="s">
        <v>2507</v>
      </c>
      <c r="K10" s="723" t="s">
        <v>460</v>
      </c>
      <c r="L10" s="723" t="s">
        <v>2507</v>
      </c>
      <c r="M10" s="723" t="s">
        <v>2002</v>
      </c>
      <c r="N10" s="724" t="s">
        <v>2506</v>
      </c>
      <c r="O10" s="723" t="s">
        <v>2473</v>
      </c>
      <c r="P10" s="723" t="s">
        <v>2473</v>
      </c>
    </row>
    <row r="11" spans="2:17" ht="13.5" customHeight="1" thickBot="1" x14ac:dyDescent="0.25">
      <c r="B11" s="1085"/>
      <c r="C11" s="566">
        <v>1</v>
      </c>
      <c r="D11" s="566">
        <v>2</v>
      </c>
      <c r="E11" s="722">
        <v>3</v>
      </c>
      <c r="F11" s="717"/>
      <c r="G11" s="566">
        <v>4</v>
      </c>
      <c r="H11" s="566">
        <v>5</v>
      </c>
      <c r="I11" s="566">
        <v>6</v>
      </c>
      <c r="J11" s="566">
        <v>7</v>
      </c>
      <c r="K11" s="566">
        <v>8</v>
      </c>
      <c r="L11" s="566">
        <v>9</v>
      </c>
      <c r="M11" s="566">
        <v>10</v>
      </c>
      <c r="N11" s="566">
        <v>11</v>
      </c>
      <c r="O11" s="566">
        <v>12</v>
      </c>
      <c r="P11" s="566">
        <v>13</v>
      </c>
    </row>
    <row r="12" spans="2:17" ht="12" thickTop="1" x14ac:dyDescent="0.2">
      <c r="B12" s="558"/>
      <c r="C12" s="568"/>
      <c r="D12" s="568"/>
      <c r="E12" s="721"/>
      <c r="F12" s="720"/>
      <c r="G12" s="568"/>
      <c r="H12" s="568"/>
      <c r="I12" s="568"/>
      <c r="J12" s="568"/>
    </row>
    <row r="13" spans="2:17" x14ac:dyDescent="0.2">
      <c r="B13" s="685">
        <v>1964</v>
      </c>
      <c r="C13" s="651">
        <v>3851</v>
      </c>
      <c r="D13" s="651">
        <v>2998.5</v>
      </c>
      <c r="E13" s="650">
        <v>6849.5</v>
      </c>
      <c r="F13" s="651"/>
      <c r="G13" s="651">
        <v>164.2</v>
      </c>
      <c r="H13" s="651">
        <v>357.7</v>
      </c>
      <c r="I13" s="651">
        <v>17.899999999999999</v>
      </c>
      <c r="J13" s="651">
        <v>1342.1</v>
      </c>
      <c r="K13" s="651" t="s">
        <v>431</v>
      </c>
      <c r="L13" s="651" t="s">
        <v>431</v>
      </c>
      <c r="M13" s="651" t="s">
        <v>431</v>
      </c>
      <c r="N13" s="650">
        <v>1881.9</v>
      </c>
      <c r="O13" s="651">
        <v>1369.9</v>
      </c>
      <c r="P13" s="651">
        <v>512</v>
      </c>
      <c r="Q13" s="602"/>
    </row>
    <row r="14" spans="2:17" x14ac:dyDescent="0.2">
      <c r="B14" s="685"/>
      <c r="C14" s="651"/>
      <c r="D14" s="651"/>
      <c r="E14" s="650"/>
      <c r="F14" s="651"/>
      <c r="G14" s="651"/>
      <c r="H14" s="651"/>
      <c r="I14" s="651"/>
      <c r="J14" s="651"/>
      <c r="K14" s="651"/>
      <c r="L14" s="651"/>
      <c r="M14" s="651"/>
      <c r="N14" s="650"/>
      <c r="O14" s="651"/>
      <c r="P14" s="651"/>
      <c r="Q14" s="602"/>
    </row>
    <row r="15" spans="2:17" x14ac:dyDescent="0.2">
      <c r="B15" s="685">
        <v>1965</v>
      </c>
      <c r="C15" s="651">
        <v>4367.8999999999996</v>
      </c>
      <c r="D15" s="651">
        <v>3600.8</v>
      </c>
      <c r="E15" s="650">
        <v>7968.7</v>
      </c>
      <c r="F15" s="651"/>
      <c r="G15" s="651">
        <v>329.4</v>
      </c>
      <c r="H15" s="651">
        <v>509.8</v>
      </c>
      <c r="I15" s="651">
        <v>61.2</v>
      </c>
      <c r="J15" s="651">
        <v>1493.7</v>
      </c>
      <c r="K15" s="651" t="s">
        <v>431</v>
      </c>
      <c r="L15" s="651" t="s">
        <v>431</v>
      </c>
      <c r="M15" s="651" t="s">
        <v>431</v>
      </c>
      <c r="N15" s="650">
        <v>2394.1999999999998</v>
      </c>
      <c r="O15" s="651">
        <v>1593.7</v>
      </c>
      <c r="P15" s="651">
        <v>800.4</v>
      </c>
    </row>
    <row r="16" spans="2:17" x14ac:dyDescent="0.2">
      <c r="B16" s="685"/>
      <c r="C16" s="651"/>
      <c r="D16" s="651"/>
      <c r="E16" s="650"/>
      <c r="F16" s="651"/>
      <c r="G16" s="651"/>
      <c r="H16" s="651"/>
      <c r="I16" s="651"/>
      <c r="J16" s="651"/>
      <c r="K16" s="651"/>
      <c r="L16" s="651"/>
      <c r="M16" s="651"/>
      <c r="N16" s="650"/>
      <c r="O16" s="651"/>
      <c r="P16" s="651"/>
    </row>
    <row r="17" spans="2:16" x14ac:dyDescent="0.2">
      <c r="B17" s="685">
        <v>1966</v>
      </c>
      <c r="C17" s="627">
        <v>5014.3</v>
      </c>
      <c r="D17" s="627">
        <v>4775.5</v>
      </c>
      <c r="E17" s="628">
        <v>9789.7999999999993</v>
      </c>
      <c r="F17" s="651"/>
      <c r="G17" s="627">
        <v>403.9</v>
      </c>
      <c r="H17" s="627">
        <v>551.9</v>
      </c>
      <c r="I17" s="627">
        <v>63.5</v>
      </c>
      <c r="J17" s="627">
        <v>2194.9</v>
      </c>
      <c r="K17" s="651" t="s">
        <v>431</v>
      </c>
      <c r="L17" s="651">
        <v>73.2</v>
      </c>
      <c r="M17" s="651" t="s">
        <v>431</v>
      </c>
      <c r="N17" s="650">
        <v>3287.4</v>
      </c>
      <c r="O17" s="651">
        <v>1958</v>
      </c>
      <c r="P17" s="651">
        <v>1329.4</v>
      </c>
    </row>
    <row r="18" spans="2:16" x14ac:dyDescent="0.2">
      <c r="B18" s="685"/>
      <c r="C18" s="627"/>
      <c r="D18" s="627"/>
      <c r="E18" s="628"/>
      <c r="F18" s="651"/>
      <c r="G18" s="627"/>
      <c r="H18" s="627"/>
      <c r="I18" s="627"/>
      <c r="J18" s="627"/>
      <c r="K18" s="651"/>
      <c r="L18" s="651"/>
      <c r="M18" s="651"/>
      <c r="N18" s="650"/>
      <c r="O18" s="651"/>
      <c r="P18" s="651"/>
    </row>
    <row r="19" spans="2:16" x14ac:dyDescent="0.2">
      <c r="B19" s="685">
        <v>1967</v>
      </c>
      <c r="C19" s="627">
        <v>5115.8</v>
      </c>
      <c r="D19" s="627">
        <v>5570.7</v>
      </c>
      <c r="E19" s="628">
        <v>10686.5</v>
      </c>
      <c r="F19" s="651"/>
      <c r="G19" s="627">
        <v>355.6</v>
      </c>
      <c r="H19" s="627">
        <v>690.9</v>
      </c>
      <c r="I19" s="627">
        <v>53.8</v>
      </c>
      <c r="J19" s="627">
        <v>2172.6999999999998</v>
      </c>
      <c r="K19" s="651" t="s">
        <v>431</v>
      </c>
      <c r="L19" s="651">
        <v>71.7</v>
      </c>
      <c r="M19" s="651" t="s">
        <v>431</v>
      </c>
      <c r="N19" s="650">
        <v>3344.8</v>
      </c>
      <c r="O19" s="651">
        <v>2671.6</v>
      </c>
      <c r="P19" s="651">
        <v>673.1</v>
      </c>
    </row>
    <row r="20" spans="2:16" x14ac:dyDescent="0.2">
      <c r="B20" s="685"/>
      <c r="C20" s="627"/>
      <c r="D20" s="627"/>
      <c r="E20" s="628"/>
      <c r="F20" s="651"/>
      <c r="G20" s="627"/>
      <c r="H20" s="627"/>
      <c r="I20" s="627"/>
      <c r="J20" s="627"/>
      <c r="K20" s="651"/>
      <c r="L20" s="651"/>
      <c r="M20" s="651"/>
      <c r="N20" s="650"/>
      <c r="O20" s="651"/>
      <c r="P20" s="651"/>
    </row>
    <row r="21" spans="2:16" x14ac:dyDescent="0.2">
      <c r="B21" s="574" t="s">
        <v>2505</v>
      </c>
      <c r="C21" s="627">
        <v>5362.9</v>
      </c>
      <c r="D21" s="627">
        <v>5996.2</v>
      </c>
      <c r="E21" s="628">
        <v>11359.1</v>
      </c>
      <c r="F21" s="651"/>
      <c r="G21" s="627">
        <v>303.60000000000002</v>
      </c>
      <c r="H21" s="627">
        <v>601.20000000000005</v>
      </c>
      <c r="I21" s="627">
        <v>52.8</v>
      </c>
      <c r="J21" s="627">
        <v>2449.4</v>
      </c>
      <c r="K21" s="651" t="s">
        <v>431</v>
      </c>
      <c r="L21" s="651">
        <v>72.7</v>
      </c>
      <c r="M21" s="651" t="s">
        <v>431</v>
      </c>
      <c r="N21" s="650">
        <v>3479.8</v>
      </c>
      <c r="O21" s="651">
        <v>2839.8</v>
      </c>
      <c r="P21" s="651">
        <v>640</v>
      </c>
    </row>
    <row r="22" spans="2:16" x14ac:dyDescent="0.2">
      <c r="B22" s="574" t="s">
        <v>432</v>
      </c>
      <c r="C22" s="627">
        <v>5604.8</v>
      </c>
      <c r="D22" s="627">
        <v>6514.1</v>
      </c>
      <c r="E22" s="628">
        <v>12118.9</v>
      </c>
      <c r="F22" s="651"/>
      <c r="G22" s="627">
        <v>381.7</v>
      </c>
      <c r="H22" s="627">
        <v>654.9</v>
      </c>
      <c r="I22" s="627">
        <v>54.9</v>
      </c>
      <c r="J22" s="627">
        <v>2687.6</v>
      </c>
      <c r="K22" s="651" t="s">
        <v>431</v>
      </c>
      <c r="L22" s="651">
        <v>73.099999999999994</v>
      </c>
      <c r="M22" s="651" t="s">
        <v>431</v>
      </c>
      <c r="N22" s="650">
        <v>3851.7</v>
      </c>
      <c r="O22" s="651">
        <v>3029.8</v>
      </c>
      <c r="P22" s="651">
        <v>821.9</v>
      </c>
    </row>
    <row r="23" spans="2:16" x14ac:dyDescent="0.2">
      <c r="B23" s="574" t="s">
        <v>2504</v>
      </c>
      <c r="C23" s="627">
        <v>5801.9</v>
      </c>
      <c r="D23" s="627">
        <v>6374.2</v>
      </c>
      <c r="E23" s="628">
        <v>12176.2</v>
      </c>
      <c r="F23" s="651"/>
      <c r="G23" s="627">
        <v>327.10000000000002</v>
      </c>
      <c r="H23" s="627">
        <v>646.70000000000005</v>
      </c>
      <c r="I23" s="627">
        <v>50</v>
      </c>
      <c r="J23" s="627">
        <v>2948.8</v>
      </c>
      <c r="K23" s="651" t="s">
        <v>431</v>
      </c>
      <c r="L23" s="651">
        <v>74.8</v>
      </c>
      <c r="M23" s="651" t="s">
        <v>431</v>
      </c>
      <c r="N23" s="650">
        <v>4047.4</v>
      </c>
      <c r="O23" s="651">
        <v>3044</v>
      </c>
      <c r="P23" s="651">
        <v>1003.4</v>
      </c>
    </row>
    <row r="24" spans="2:16" x14ac:dyDescent="0.2">
      <c r="B24" s="574" t="s">
        <v>432</v>
      </c>
      <c r="C24" s="627">
        <v>6541.1</v>
      </c>
      <c r="D24" s="627">
        <v>6655.3</v>
      </c>
      <c r="E24" s="628">
        <v>13196.4</v>
      </c>
      <c r="F24" s="651"/>
      <c r="G24" s="627">
        <v>419.2</v>
      </c>
      <c r="H24" s="627">
        <v>704.4</v>
      </c>
      <c r="I24" s="627">
        <v>53.4</v>
      </c>
      <c r="J24" s="627">
        <v>3276.7</v>
      </c>
      <c r="K24" s="651" t="s">
        <v>431</v>
      </c>
      <c r="L24" s="651">
        <v>74.3</v>
      </c>
      <c r="M24" s="651" t="s">
        <v>431</v>
      </c>
      <c r="N24" s="650">
        <v>4528</v>
      </c>
      <c r="O24" s="651">
        <v>3301.1</v>
      </c>
      <c r="P24" s="651">
        <v>1226.9000000000001</v>
      </c>
    </row>
    <row r="25" spans="2:16" x14ac:dyDescent="0.2">
      <c r="B25" s="574" t="s">
        <v>2503</v>
      </c>
      <c r="C25" s="627">
        <v>6744.7</v>
      </c>
      <c r="D25" s="627">
        <v>7288.5</v>
      </c>
      <c r="E25" s="628">
        <v>14033.2</v>
      </c>
      <c r="F25" s="651"/>
      <c r="G25" s="627">
        <v>391.3</v>
      </c>
      <c r="H25" s="627">
        <v>764.8</v>
      </c>
      <c r="I25" s="627">
        <v>64.7</v>
      </c>
      <c r="J25" s="627">
        <v>3042.4</v>
      </c>
      <c r="K25" s="651" t="s">
        <v>431</v>
      </c>
      <c r="L25" s="651">
        <v>81.2</v>
      </c>
      <c r="M25" s="651" t="s">
        <v>431</v>
      </c>
      <c r="N25" s="650">
        <v>4344.5</v>
      </c>
      <c r="O25" s="651">
        <v>3508.4</v>
      </c>
      <c r="P25" s="651">
        <v>836.1</v>
      </c>
    </row>
    <row r="26" spans="2:16" x14ac:dyDescent="0.2">
      <c r="B26" s="574" t="s">
        <v>432</v>
      </c>
      <c r="C26" s="627">
        <v>7346.2</v>
      </c>
      <c r="D26" s="627">
        <v>7591.1</v>
      </c>
      <c r="E26" s="628">
        <v>14937.3</v>
      </c>
      <c r="F26" s="651"/>
      <c r="G26" s="627">
        <v>451.6</v>
      </c>
      <c r="H26" s="627">
        <v>706.1</v>
      </c>
      <c r="I26" s="627">
        <v>57.3</v>
      </c>
      <c r="J26" s="627">
        <v>3165.4</v>
      </c>
      <c r="K26" s="651" t="s">
        <v>431</v>
      </c>
      <c r="L26" s="651">
        <v>136</v>
      </c>
      <c r="M26" s="651" t="s">
        <v>431</v>
      </c>
      <c r="N26" s="650">
        <v>4516.3999999999996</v>
      </c>
      <c r="O26" s="651">
        <v>3734.3</v>
      </c>
      <c r="P26" s="651">
        <v>782.1</v>
      </c>
    </row>
    <row r="27" spans="2:16" x14ac:dyDescent="0.2">
      <c r="B27" s="574" t="s">
        <v>2502</v>
      </c>
      <c r="C27" s="627">
        <v>7497.8</v>
      </c>
      <c r="D27" s="627">
        <v>6848.5</v>
      </c>
      <c r="E27" s="628">
        <v>14346.3</v>
      </c>
      <c r="F27" s="651"/>
      <c r="G27" s="627">
        <v>660.9</v>
      </c>
      <c r="H27" s="627">
        <v>650.20000000000005</v>
      </c>
      <c r="I27" s="627">
        <v>77.099999999999994</v>
      </c>
      <c r="J27" s="627">
        <v>3136.9</v>
      </c>
      <c r="K27" s="651" t="s">
        <v>431</v>
      </c>
      <c r="L27" s="651">
        <v>138.4</v>
      </c>
      <c r="M27" s="651" t="s">
        <v>431</v>
      </c>
      <c r="N27" s="650">
        <v>4663.3999999999996</v>
      </c>
      <c r="O27" s="651">
        <v>3586.6</v>
      </c>
      <c r="P27" s="651">
        <v>1076.8</v>
      </c>
    </row>
    <row r="28" spans="2:16" x14ac:dyDescent="0.2">
      <c r="B28" s="574" t="s">
        <v>432</v>
      </c>
      <c r="C28" s="627">
        <v>9527.5</v>
      </c>
      <c r="D28" s="627">
        <v>7819.2</v>
      </c>
      <c r="E28" s="628">
        <v>17346.7</v>
      </c>
      <c r="F28" s="651"/>
      <c r="G28" s="627">
        <v>557.4</v>
      </c>
      <c r="H28" s="627">
        <v>891.9</v>
      </c>
      <c r="I28" s="627">
        <v>111.9</v>
      </c>
      <c r="J28" s="627">
        <v>4449.3999999999996</v>
      </c>
      <c r="K28" s="651" t="s">
        <v>431</v>
      </c>
      <c r="L28" s="651">
        <v>136</v>
      </c>
      <c r="M28" s="651" t="s">
        <v>431</v>
      </c>
      <c r="N28" s="650">
        <v>6146.5</v>
      </c>
      <c r="O28" s="651">
        <v>4336.7</v>
      </c>
      <c r="P28" s="651">
        <v>1809.9</v>
      </c>
    </row>
    <row r="29" spans="2:16" x14ac:dyDescent="0.2">
      <c r="B29" s="574" t="s">
        <v>2129</v>
      </c>
      <c r="C29" s="627">
        <v>10592.4</v>
      </c>
      <c r="D29" s="627">
        <v>8058.6</v>
      </c>
      <c r="E29" s="628">
        <v>18650.900000000001</v>
      </c>
      <c r="F29" s="651"/>
      <c r="G29" s="627">
        <v>507.1</v>
      </c>
      <c r="H29" s="627">
        <v>1111</v>
      </c>
      <c r="I29" s="627">
        <v>126.3</v>
      </c>
      <c r="J29" s="627">
        <v>4708.3</v>
      </c>
      <c r="K29" s="651" t="s">
        <v>431</v>
      </c>
      <c r="L29" s="651">
        <v>251.6</v>
      </c>
      <c r="M29" s="651" t="s">
        <v>431</v>
      </c>
      <c r="N29" s="650">
        <v>6704.3</v>
      </c>
      <c r="O29" s="651">
        <v>5595.3</v>
      </c>
      <c r="P29" s="651">
        <v>1109</v>
      </c>
    </row>
    <row r="30" spans="2:16" x14ac:dyDescent="0.2">
      <c r="B30" s="574" t="s">
        <v>432</v>
      </c>
      <c r="C30" s="627">
        <v>11880.9</v>
      </c>
      <c r="D30" s="627">
        <v>8709</v>
      </c>
      <c r="E30" s="628">
        <v>20589.900000000001</v>
      </c>
      <c r="F30" s="651"/>
      <c r="G30" s="627">
        <v>509.4</v>
      </c>
      <c r="H30" s="627">
        <v>1140.2</v>
      </c>
      <c r="I30" s="627">
        <v>139.6</v>
      </c>
      <c r="J30" s="627">
        <v>5075.7</v>
      </c>
      <c r="K30" s="651" t="s">
        <v>431</v>
      </c>
      <c r="L30" s="651">
        <v>201.3</v>
      </c>
      <c r="M30" s="651" t="s">
        <v>431</v>
      </c>
      <c r="N30" s="650">
        <v>7066.1</v>
      </c>
      <c r="O30" s="651">
        <v>6177</v>
      </c>
      <c r="P30" s="651">
        <v>889.2</v>
      </c>
    </row>
    <row r="31" spans="2:16" x14ac:dyDescent="0.2">
      <c r="B31" s="574" t="s">
        <v>2128</v>
      </c>
      <c r="C31" s="627">
        <v>12535.8</v>
      </c>
      <c r="D31" s="627">
        <v>9836.1</v>
      </c>
      <c r="E31" s="628">
        <v>22371.8</v>
      </c>
      <c r="F31" s="651"/>
      <c r="G31" s="627">
        <v>584.79999999999995</v>
      </c>
      <c r="H31" s="627">
        <v>1279.8</v>
      </c>
      <c r="I31" s="627">
        <v>128.69999999999999</v>
      </c>
      <c r="J31" s="627">
        <v>6231.2</v>
      </c>
      <c r="K31" s="651" t="s">
        <v>431</v>
      </c>
      <c r="L31" s="651">
        <v>134.6</v>
      </c>
      <c r="M31" s="651" t="s">
        <v>431</v>
      </c>
      <c r="N31" s="650">
        <v>8359</v>
      </c>
      <c r="O31" s="651">
        <v>6711.6</v>
      </c>
      <c r="P31" s="651">
        <v>1647.4</v>
      </c>
    </row>
    <row r="32" spans="2:16" x14ac:dyDescent="0.2">
      <c r="B32" s="574" t="s">
        <v>432</v>
      </c>
      <c r="C32" s="651">
        <v>13095.6</v>
      </c>
      <c r="D32" s="651">
        <v>10513.7</v>
      </c>
      <c r="E32" s="650">
        <v>23609.3</v>
      </c>
      <c r="F32" s="651"/>
      <c r="G32" s="651">
        <v>639.79999999999995</v>
      </c>
      <c r="H32" s="651">
        <v>1455.3</v>
      </c>
      <c r="I32" s="651">
        <v>208.6</v>
      </c>
      <c r="J32" s="651">
        <v>5661.3</v>
      </c>
      <c r="K32" s="651" t="s">
        <v>431</v>
      </c>
      <c r="L32" s="651">
        <v>139.80000000000001</v>
      </c>
      <c r="M32" s="651" t="s">
        <v>431</v>
      </c>
      <c r="N32" s="650">
        <v>8104.8</v>
      </c>
      <c r="O32" s="651">
        <v>8234.6</v>
      </c>
      <c r="P32" s="651">
        <v>-129.80000000000001</v>
      </c>
    </row>
    <row r="33" spans="2:16" x14ac:dyDescent="0.2">
      <c r="B33" s="574" t="s">
        <v>2215</v>
      </c>
      <c r="C33" s="651">
        <v>12722.3</v>
      </c>
      <c r="D33" s="651">
        <v>9150</v>
      </c>
      <c r="E33" s="650">
        <v>21872.2</v>
      </c>
      <c r="F33" s="651"/>
      <c r="G33" s="651">
        <v>715.6</v>
      </c>
      <c r="H33" s="651">
        <v>1184.4000000000001</v>
      </c>
      <c r="I33" s="651">
        <v>180.3</v>
      </c>
      <c r="J33" s="651">
        <v>5355.8</v>
      </c>
      <c r="K33" s="651" t="s">
        <v>431</v>
      </c>
      <c r="L33" s="651">
        <v>132.69999999999999</v>
      </c>
      <c r="M33" s="651" t="s">
        <v>431</v>
      </c>
      <c r="N33" s="650">
        <v>7568.9</v>
      </c>
      <c r="O33" s="651">
        <v>7655.3</v>
      </c>
      <c r="P33" s="651">
        <v>-86.4</v>
      </c>
    </row>
    <row r="34" spans="2:16" x14ac:dyDescent="0.2">
      <c r="B34" s="574" t="s">
        <v>432</v>
      </c>
      <c r="C34" s="651">
        <v>12744</v>
      </c>
      <c r="D34" s="651">
        <v>9664.6</v>
      </c>
      <c r="E34" s="650">
        <v>22408.6</v>
      </c>
      <c r="F34" s="651"/>
      <c r="G34" s="651">
        <v>705.5</v>
      </c>
      <c r="H34" s="651">
        <v>1163.2</v>
      </c>
      <c r="I34" s="651">
        <v>190.9</v>
      </c>
      <c r="J34" s="651">
        <v>5376.2</v>
      </c>
      <c r="K34" s="651" t="s">
        <v>431</v>
      </c>
      <c r="L34" s="651">
        <v>125.8</v>
      </c>
      <c r="M34" s="651" t="s">
        <v>431</v>
      </c>
      <c r="N34" s="650">
        <v>7561.7</v>
      </c>
      <c r="O34" s="651">
        <v>7843</v>
      </c>
      <c r="P34" s="651">
        <v>-281.3</v>
      </c>
    </row>
    <row r="35" spans="2:16" x14ac:dyDescent="0.2">
      <c r="B35" s="574" t="s">
        <v>2126</v>
      </c>
      <c r="C35" s="651">
        <v>14094.8</v>
      </c>
      <c r="D35" s="651">
        <v>11544</v>
      </c>
      <c r="E35" s="650">
        <v>25638.7</v>
      </c>
      <c r="F35" s="651"/>
      <c r="G35" s="651">
        <v>835.6</v>
      </c>
      <c r="H35" s="651">
        <v>1672.6</v>
      </c>
      <c r="I35" s="651">
        <v>175.9</v>
      </c>
      <c r="J35" s="651">
        <v>6652.5</v>
      </c>
      <c r="K35" s="651" t="s">
        <v>431</v>
      </c>
      <c r="L35" s="651">
        <v>133.69999999999999</v>
      </c>
      <c r="M35" s="651" t="s">
        <v>431</v>
      </c>
      <c r="N35" s="650">
        <v>9470.2000000000007</v>
      </c>
      <c r="O35" s="651">
        <v>8973.6</v>
      </c>
      <c r="P35" s="651">
        <v>496.7</v>
      </c>
    </row>
    <row r="36" spans="2:16" x14ac:dyDescent="0.2">
      <c r="B36" s="574" t="s">
        <v>432</v>
      </c>
      <c r="C36" s="651">
        <v>15320.7</v>
      </c>
      <c r="D36" s="651">
        <v>13073.3</v>
      </c>
      <c r="E36" s="650">
        <v>28394</v>
      </c>
      <c r="F36" s="651"/>
      <c r="G36" s="651">
        <v>960.2</v>
      </c>
      <c r="H36" s="651">
        <v>1814.2</v>
      </c>
      <c r="I36" s="651">
        <v>296</v>
      </c>
      <c r="J36" s="651">
        <v>6964.3</v>
      </c>
      <c r="K36" s="651" t="s">
        <v>431</v>
      </c>
      <c r="L36" s="651">
        <v>110.9</v>
      </c>
      <c r="M36" s="651" t="s">
        <v>431</v>
      </c>
      <c r="N36" s="650">
        <v>10145.700000000001</v>
      </c>
      <c r="O36" s="651">
        <v>9937.9</v>
      </c>
      <c r="P36" s="651">
        <v>207.9</v>
      </c>
    </row>
    <row r="37" spans="2:16" x14ac:dyDescent="0.2">
      <c r="B37" s="574" t="s">
        <v>2125</v>
      </c>
      <c r="C37" s="651">
        <v>17467.400000000001</v>
      </c>
      <c r="D37" s="651">
        <v>15227</v>
      </c>
      <c r="E37" s="650">
        <v>32694.400000000001</v>
      </c>
      <c r="F37" s="651"/>
      <c r="G37" s="651">
        <v>1011.5</v>
      </c>
      <c r="H37" s="651">
        <v>2177.3000000000002</v>
      </c>
      <c r="I37" s="651">
        <v>203.5</v>
      </c>
      <c r="J37" s="651">
        <v>8352</v>
      </c>
      <c r="K37" s="651" t="s">
        <v>431</v>
      </c>
      <c r="L37" s="651">
        <v>96.2</v>
      </c>
      <c r="M37" s="651" t="s">
        <v>431</v>
      </c>
      <c r="N37" s="650">
        <v>11840.5</v>
      </c>
      <c r="O37" s="651">
        <v>11443</v>
      </c>
      <c r="P37" s="651">
        <v>397.4</v>
      </c>
    </row>
    <row r="38" spans="2:16" x14ac:dyDescent="0.2">
      <c r="B38" s="574" t="s">
        <v>432</v>
      </c>
      <c r="C38" s="651">
        <v>23256</v>
      </c>
      <c r="D38" s="651">
        <v>17727.400000000001</v>
      </c>
      <c r="E38" s="650">
        <v>40983.4</v>
      </c>
      <c r="F38" s="651"/>
      <c r="G38" s="651">
        <v>1431.4</v>
      </c>
      <c r="H38" s="651">
        <v>2359.5</v>
      </c>
      <c r="I38" s="651">
        <v>526.4</v>
      </c>
      <c r="J38" s="651">
        <v>10615.3</v>
      </c>
      <c r="K38" s="651">
        <v>5.6</v>
      </c>
      <c r="L38" s="651">
        <v>98.9</v>
      </c>
      <c r="M38" s="651" t="s">
        <v>431</v>
      </c>
      <c r="N38" s="650">
        <v>15037.1</v>
      </c>
      <c r="O38" s="651">
        <v>14344.2</v>
      </c>
      <c r="P38" s="651">
        <v>692.9</v>
      </c>
    </row>
    <row r="39" spans="2:16" x14ac:dyDescent="0.2">
      <c r="B39" s="574" t="s">
        <v>2124</v>
      </c>
      <c r="C39" s="627">
        <v>22818.2</v>
      </c>
      <c r="D39" s="627">
        <v>18124.900000000001</v>
      </c>
      <c r="E39" s="628">
        <v>40943.1</v>
      </c>
      <c r="F39" s="651"/>
      <c r="G39" s="627">
        <v>1677.8</v>
      </c>
      <c r="H39" s="627">
        <v>2704.4</v>
      </c>
      <c r="I39" s="627">
        <v>348.9</v>
      </c>
      <c r="J39" s="627">
        <v>11494.5</v>
      </c>
      <c r="K39" s="651" t="s">
        <v>431</v>
      </c>
      <c r="L39" s="651">
        <v>95.9</v>
      </c>
      <c r="M39" s="651" t="s">
        <v>431</v>
      </c>
      <c r="N39" s="650">
        <v>16320.5</v>
      </c>
      <c r="O39" s="651">
        <v>14330.1</v>
      </c>
      <c r="P39" s="651">
        <v>1990.5</v>
      </c>
    </row>
    <row r="40" spans="2:16" x14ac:dyDescent="0.2">
      <c r="B40" s="574" t="s">
        <v>432</v>
      </c>
      <c r="C40" s="627">
        <v>24812.1</v>
      </c>
      <c r="D40" s="627">
        <v>20794.900000000001</v>
      </c>
      <c r="E40" s="628">
        <v>45606.9</v>
      </c>
      <c r="F40" s="651"/>
      <c r="G40" s="627">
        <v>1804.8</v>
      </c>
      <c r="H40" s="627">
        <v>2725.9</v>
      </c>
      <c r="I40" s="627">
        <v>554.4</v>
      </c>
      <c r="J40" s="627">
        <v>12628.7</v>
      </c>
      <c r="K40" s="651">
        <v>7.2</v>
      </c>
      <c r="L40" s="651">
        <v>92.1</v>
      </c>
      <c r="M40" s="651" t="s">
        <v>431</v>
      </c>
      <c r="N40" s="650">
        <v>17813.2</v>
      </c>
      <c r="O40" s="651">
        <v>15962.4</v>
      </c>
      <c r="P40" s="651">
        <v>1850.7</v>
      </c>
    </row>
    <row r="41" spans="2:16" x14ac:dyDescent="0.2">
      <c r="B41" s="574" t="s">
        <v>2123</v>
      </c>
      <c r="C41" s="627">
        <v>27323.200000000001</v>
      </c>
      <c r="D41" s="627">
        <v>23442.2</v>
      </c>
      <c r="E41" s="628">
        <v>50765.3</v>
      </c>
      <c r="F41" s="651"/>
      <c r="G41" s="627">
        <v>1656.7</v>
      </c>
      <c r="H41" s="627">
        <v>3129.4</v>
      </c>
      <c r="I41" s="627">
        <v>497.3</v>
      </c>
      <c r="J41" s="627">
        <v>16286.3</v>
      </c>
      <c r="K41" s="651" t="s">
        <v>431</v>
      </c>
      <c r="L41" s="651">
        <v>163.9</v>
      </c>
      <c r="M41" s="651" t="s">
        <v>431</v>
      </c>
      <c r="N41" s="650">
        <v>21733.7</v>
      </c>
      <c r="O41" s="651">
        <v>17767.900000000001</v>
      </c>
      <c r="P41" s="651">
        <v>3965.8</v>
      </c>
    </row>
    <row r="42" spans="2:16" x14ac:dyDescent="0.2">
      <c r="B42" s="574" t="s">
        <v>432</v>
      </c>
      <c r="C42" s="627">
        <v>30098</v>
      </c>
      <c r="D42" s="627">
        <v>25801.599999999999</v>
      </c>
      <c r="E42" s="628">
        <v>55899.5</v>
      </c>
      <c r="F42" s="651"/>
      <c r="G42" s="627">
        <v>1824.1</v>
      </c>
      <c r="H42" s="627">
        <v>3416.5</v>
      </c>
      <c r="I42" s="627">
        <v>644</v>
      </c>
      <c r="J42" s="627">
        <v>17984.900000000001</v>
      </c>
      <c r="K42" s="651" t="s">
        <v>431</v>
      </c>
      <c r="L42" s="651">
        <v>124.1</v>
      </c>
      <c r="M42" s="651" t="s">
        <v>431</v>
      </c>
      <c r="N42" s="650">
        <v>23993.7</v>
      </c>
      <c r="O42" s="651">
        <v>19564.8</v>
      </c>
      <c r="P42" s="651">
        <v>4428.8</v>
      </c>
    </row>
    <row r="43" spans="2:16" x14ac:dyDescent="0.2">
      <c r="B43" s="574" t="s">
        <v>2122</v>
      </c>
      <c r="C43" s="627">
        <v>33202.199999999997</v>
      </c>
      <c r="D43" s="627">
        <v>27724.7</v>
      </c>
      <c r="E43" s="628">
        <v>60926.8</v>
      </c>
      <c r="F43" s="651"/>
      <c r="G43" s="627">
        <v>2130.1999999999998</v>
      </c>
      <c r="H43" s="627">
        <v>3482.6</v>
      </c>
      <c r="I43" s="627">
        <v>581.20000000000005</v>
      </c>
      <c r="J43" s="627">
        <v>18367.400000000001</v>
      </c>
      <c r="K43" s="651">
        <v>0.1</v>
      </c>
      <c r="L43" s="651">
        <v>181.8</v>
      </c>
      <c r="M43" s="651" t="s">
        <v>431</v>
      </c>
      <c r="N43" s="650">
        <v>24743.3</v>
      </c>
      <c r="O43" s="651">
        <v>21324.400000000001</v>
      </c>
      <c r="P43" s="651">
        <v>3418.9</v>
      </c>
    </row>
    <row r="44" spans="2:16" x14ac:dyDescent="0.2">
      <c r="B44" s="574" t="s">
        <v>432</v>
      </c>
      <c r="C44" s="627">
        <v>35883.199999999997</v>
      </c>
      <c r="D44" s="627">
        <v>30286.1</v>
      </c>
      <c r="E44" s="628">
        <v>66169.3</v>
      </c>
      <c r="F44" s="651"/>
      <c r="G44" s="627">
        <v>2169.6</v>
      </c>
      <c r="H44" s="627">
        <v>4079.5</v>
      </c>
      <c r="I44" s="627">
        <v>760.5</v>
      </c>
      <c r="J44" s="627">
        <v>19635.2</v>
      </c>
      <c r="K44" s="651">
        <v>10</v>
      </c>
      <c r="L44" s="651">
        <v>163.9</v>
      </c>
      <c r="M44" s="651" t="s">
        <v>431</v>
      </c>
      <c r="N44" s="650">
        <v>26818.799999999999</v>
      </c>
      <c r="O44" s="651">
        <v>23159.3</v>
      </c>
      <c r="P44" s="651">
        <v>3659.5</v>
      </c>
    </row>
    <row r="45" spans="2:16" x14ac:dyDescent="0.2">
      <c r="B45" s="574" t="s">
        <v>2121</v>
      </c>
      <c r="C45" s="627">
        <v>38472</v>
      </c>
      <c r="D45" s="627">
        <v>32177.4</v>
      </c>
      <c r="E45" s="628">
        <v>70649.899999999994</v>
      </c>
      <c r="F45" s="651"/>
      <c r="G45" s="627">
        <v>2193.1999999999998</v>
      </c>
      <c r="H45" s="627">
        <v>4120</v>
      </c>
      <c r="I45" s="627">
        <v>546.20000000000005</v>
      </c>
      <c r="J45" s="627">
        <v>22293.599999999999</v>
      </c>
      <c r="K45" s="651">
        <v>11</v>
      </c>
      <c r="L45" s="651">
        <v>253.2</v>
      </c>
      <c r="M45" s="651" t="s">
        <v>431</v>
      </c>
      <c r="N45" s="650">
        <v>29417.4</v>
      </c>
      <c r="O45" s="651">
        <v>24727.3</v>
      </c>
      <c r="P45" s="651">
        <v>4690.1000000000004</v>
      </c>
    </row>
    <row r="46" spans="2:16" x14ac:dyDescent="0.2">
      <c r="B46" s="574" t="s">
        <v>432</v>
      </c>
      <c r="C46" s="627">
        <v>40060.5</v>
      </c>
      <c r="D46" s="627">
        <v>34299.699999999997</v>
      </c>
      <c r="E46" s="628">
        <v>74360.2</v>
      </c>
      <c r="F46" s="651"/>
      <c r="G46" s="627">
        <v>2135.5</v>
      </c>
      <c r="H46" s="627">
        <v>4434.8999999999996</v>
      </c>
      <c r="I46" s="627">
        <v>735.8</v>
      </c>
      <c r="J46" s="627">
        <v>23337.9</v>
      </c>
      <c r="K46" s="651" t="s">
        <v>431</v>
      </c>
      <c r="L46" s="651">
        <v>266.3</v>
      </c>
      <c r="M46" s="651" t="s">
        <v>431</v>
      </c>
      <c r="N46" s="650">
        <v>30910.400000000001</v>
      </c>
      <c r="O46" s="651">
        <v>26026.1</v>
      </c>
      <c r="P46" s="651">
        <v>4884.3999999999996</v>
      </c>
    </row>
    <row r="47" spans="2:16" x14ac:dyDescent="0.2">
      <c r="B47" s="574" t="s">
        <v>2120</v>
      </c>
      <c r="C47" s="627">
        <v>44263.6</v>
      </c>
      <c r="D47" s="627">
        <v>34033.300000000003</v>
      </c>
      <c r="E47" s="628">
        <v>78296.800000000003</v>
      </c>
      <c r="F47" s="651"/>
      <c r="G47" s="627">
        <v>2505.1</v>
      </c>
      <c r="H47" s="627">
        <v>5011.1000000000004</v>
      </c>
      <c r="I47" s="627">
        <v>502</v>
      </c>
      <c r="J47" s="627">
        <v>25112.7</v>
      </c>
      <c r="K47" s="651" t="s">
        <v>461</v>
      </c>
      <c r="L47" s="651">
        <v>411.4</v>
      </c>
      <c r="M47" s="651" t="s">
        <v>431</v>
      </c>
      <c r="N47" s="650">
        <v>33542.5</v>
      </c>
      <c r="O47" s="651">
        <v>27403.9</v>
      </c>
      <c r="P47" s="651">
        <v>6138.6</v>
      </c>
    </row>
    <row r="48" spans="2:16" x14ac:dyDescent="0.2">
      <c r="B48" s="574" t="s">
        <v>432</v>
      </c>
      <c r="C48" s="627">
        <v>42866.8</v>
      </c>
      <c r="D48" s="627">
        <v>39562</v>
      </c>
      <c r="E48" s="628">
        <v>82428.800000000003</v>
      </c>
      <c r="F48" s="651"/>
      <c r="G48" s="627">
        <v>2493.1</v>
      </c>
      <c r="H48" s="627">
        <v>4941.3</v>
      </c>
      <c r="I48" s="627">
        <v>564.4</v>
      </c>
      <c r="J48" s="627">
        <v>28181.3</v>
      </c>
      <c r="K48" s="651" t="s">
        <v>431</v>
      </c>
      <c r="L48" s="651">
        <v>437.5</v>
      </c>
      <c r="M48" s="651" t="s">
        <v>431</v>
      </c>
      <c r="N48" s="650">
        <v>36617.599999999999</v>
      </c>
      <c r="O48" s="651">
        <v>28850.1</v>
      </c>
      <c r="P48" s="651">
        <v>7767.5</v>
      </c>
    </row>
    <row r="49" spans="2:18" x14ac:dyDescent="0.2">
      <c r="B49" s="574" t="s">
        <v>2119</v>
      </c>
      <c r="C49" s="627">
        <v>48405.1</v>
      </c>
      <c r="D49" s="627">
        <v>39834.1</v>
      </c>
      <c r="E49" s="628">
        <v>88239.2</v>
      </c>
      <c r="F49" s="651"/>
      <c r="G49" s="627">
        <v>2670</v>
      </c>
      <c r="H49" s="627">
        <v>5637.7</v>
      </c>
      <c r="I49" s="627">
        <v>479.2</v>
      </c>
      <c r="J49" s="627">
        <v>28379.1</v>
      </c>
      <c r="K49" s="651" t="s">
        <v>431</v>
      </c>
      <c r="L49" s="651">
        <v>588.6</v>
      </c>
      <c r="M49" s="651">
        <v>63.3</v>
      </c>
      <c r="N49" s="650">
        <v>37754.5</v>
      </c>
      <c r="O49" s="651">
        <v>30883.599999999999</v>
      </c>
      <c r="P49" s="651">
        <v>6870.9</v>
      </c>
    </row>
    <row r="50" spans="2:18" x14ac:dyDescent="0.2">
      <c r="B50" s="574" t="s">
        <v>432</v>
      </c>
      <c r="C50" s="627">
        <v>52109.3</v>
      </c>
      <c r="D50" s="627">
        <v>48381.9</v>
      </c>
      <c r="E50" s="628">
        <v>100491.2</v>
      </c>
      <c r="F50" s="651"/>
      <c r="G50" s="627">
        <v>2200.6999999999998</v>
      </c>
      <c r="H50" s="627">
        <v>5724.7</v>
      </c>
      <c r="I50" s="627">
        <v>435.6</v>
      </c>
      <c r="J50" s="627">
        <v>33053.5</v>
      </c>
      <c r="K50" s="651">
        <v>0.1</v>
      </c>
      <c r="L50" s="651">
        <v>548.1</v>
      </c>
      <c r="M50" s="651">
        <v>76.7</v>
      </c>
      <c r="N50" s="650">
        <v>42039.4</v>
      </c>
      <c r="O50" s="651">
        <v>35171.9</v>
      </c>
      <c r="P50" s="651">
        <v>6867.4</v>
      </c>
    </row>
    <row r="51" spans="2:18" x14ac:dyDescent="0.2">
      <c r="B51" s="544" t="s">
        <v>2118</v>
      </c>
      <c r="C51" s="651">
        <v>56324.1</v>
      </c>
      <c r="D51" s="651">
        <v>54601</v>
      </c>
      <c r="E51" s="650">
        <v>110925.1</v>
      </c>
      <c r="F51" s="651"/>
      <c r="G51" s="651">
        <v>3020</v>
      </c>
      <c r="H51" s="651">
        <v>6243.2</v>
      </c>
      <c r="I51" s="651">
        <v>468.3</v>
      </c>
      <c r="J51" s="651">
        <v>36702.800000000003</v>
      </c>
      <c r="K51" s="651">
        <v>68.7</v>
      </c>
      <c r="L51" s="651">
        <v>555.6</v>
      </c>
      <c r="M51" s="651">
        <v>118.2</v>
      </c>
      <c r="N51" s="650">
        <v>47176.9</v>
      </c>
      <c r="O51" s="651">
        <v>38823.800000000003</v>
      </c>
      <c r="P51" s="651">
        <v>8353.1</v>
      </c>
    </row>
    <row r="52" spans="2:18" x14ac:dyDescent="0.2">
      <c r="B52" s="544" t="s">
        <v>2066</v>
      </c>
      <c r="C52" s="651">
        <v>58722.5</v>
      </c>
      <c r="D52" s="651">
        <v>65023.6</v>
      </c>
      <c r="E52" s="650">
        <v>123746.1</v>
      </c>
      <c r="F52" s="651"/>
      <c r="G52" s="651">
        <v>2912.3</v>
      </c>
      <c r="H52" s="651">
        <v>6797.6</v>
      </c>
      <c r="I52" s="651">
        <v>540</v>
      </c>
      <c r="J52" s="651">
        <v>46750.1</v>
      </c>
      <c r="K52" s="651">
        <v>9.1999999999999993</v>
      </c>
      <c r="L52" s="651">
        <v>648.4</v>
      </c>
      <c r="M52" s="651">
        <v>122.9</v>
      </c>
      <c r="N52" s="650">
        <v>57780.6</v>
      </c>
      <c r="O52" s="651">
        <v>43311.1</v>
      </c>
      <c r="P52" s="651">
        <v>14469.5</v>
      </c>
    </row>
    <row r="53" spans="2:18" x14ac:dyDescent="0.2">
      <c r="B53" s="544" t="s">
        <v>2117</v>
      </c>
      <c r="C53" s="651">
        <v>57551.6</v>
      </c>
      <c r="D53" s="651">
        <v>65636.600000000006</v>
      </c>
      <c r="E53" s="650">
        <v>123188.2</v>
      </c>
      <c r="F53" s="651"/>
      <c r="G53" s="651">
        <v>3033.1</v>
      </c>
      <c r="H53" s="651">
        <v>7657.7</v>
      </c>
      <c r="I53" s="651">
        <v>420.5</v>
      </c>
      <c r="J53" s="651">
        <v>39509.800000000003</v>
      </c>
      <c r="K53" s="651">
        <v>158</v>
      </c>
      <c r="L53" s="651">
        <v>551.4</v>
      </c>
      <c r="M53" s="651">
        <v>172.6</v>
      </c>
      <c r="N53" s="650">
        <v>51503.199999999997</v>
      </c>
      <c r="O53" s="651">
        <v>43115.9</v>
      </c>
      <c r="P53" s="651">
        <v>8387.2999999999993</v>
      </c>
    </row>
    <row r="54" spans="2:18" s="561" customFormat="1" x14ac:dyDescent="0.2">
      <c r="B54" s="549" t="s">
        <v>2066</v>
      </c>
      <c r="C54" s="651">
        <v>61528.1</v>
      </c>
      <c r="D54" s="651">
        <v>70426.2</v>
      </c>
      <c r="E54" s="650">
        <v>131954.29999999999</v>
      </c>
      <c r="F54" s="651"/>
      <c r="G54" s="651">
        <v>2739.1</v>
      </c>
      <c r="H54" s="651">
        <v>7462.3</v>
      </c>
      <c r="I54" s="651">
        <v>297</v>
      </c>
      <c r="J54" s="651">
        <v>41915.9</v>
      </c>
      <c r="K54" s="651">
        <v>181.3</v>
      </c>
      <c r="L54" s="651">
        <v>514.70000000000005</v>
      </c>
      <c r="M54" s="651">
        <v>191.3</v>
      </c>
      <c r="N54" s="650">
        <v>53301.599999999999</v>
      </c>
      <c r="O54" s="651">
        <v>46184</v>
      </c>
      <c r="P54" s="651">
        <v>7117.6</v>
      </c>
    </row>
    <row r="55" spans="2:18" x14ac:dyDescent="0.2">
      <c r="B55" s="544" t="s">
        <v>2501</v>
      </c>
      <c r="C55" s="651">
        <v>68758.5</v>
      </c>
      <c r="D55" s="651">
        <v>72106.5</v>
      </c>
      <c r="E55" s="650">
        <v>140865.4</v>
      </c>
      <c r="F55" s="651"/>
      <c r="G55" s="651">
        <v>3025.8</v>
      </c>
      <c r="H55" s="651">
        <v>8244.7999999999993</v>
      </c>
      <c r="I55" s="651">
        <v>372.7</v>
      </c>
      <c r="J55" s="651">
        <v>45479</v>
      </c>
      <c r="K55" s="651">
        <v>92.8</v>
      </c>
      <c r="L55" s="651">
        <v>759.9</v>
      </c>
      <c r="M55" s="651">
        <v>193.3</v>
      </c>
      <c r="N55" s="650">
        <v>58168.4</v>
      </c>
      <c r="O55" s="651">
        <v>49302.7</v>
      </c>
      <c r="P55" s="651">
        <v>8865.7000000000007</v>
      </c>
    </row>
    <row r="56" spans="2:18" x14ac:dyDescent="0.2">
      <c r="B56" s="544" t="s">
        <v>432</v>
      </c>
      <c r="C56" s="651">
        <v>76842</v>
      </c>
      <c r="D56" s="651">
        <v>84506.5</v>
      </c>
      <c r="E56" s="650">
        <v>161348.4</v>
      </c>
      <c r="F56" s="651"/>
      <c r="G56" s="651">
        <v>2918.8</v>
      </c>
      <c r="H56" s="651">
        <v>8733.5</v>
      </c>
      <c r="I56" s="651">
        <v>321</v>
      </c>
      <c r="J56" s="651">
        <v>46799.8</v>
      </c>
      <c r="K56" s="651">
        <v>81.400000000000006</v>
      </c>
      <c r="L56" s="651">
        <v>952.9</v>
      </c>
      <c r="M56" s="651">
        <v>1225.7</v>
      </c>
      <c r="N56" s="650">
        <v>61033.2</v>
      </c>
      <c r="O56" s="651">
        <v>56471.9</v>
      </c>
      <c r="P56" s="651">
        <v>4561.2</v>
      </c>
    </row>
    <row r="57" spans="2:18" x14ac:dyDescent="0.2">
      <c r="B57" s="544" t="s">
        <v>2500</v>
      </c>
      <c r="C57" s="651">
        <v>82179.5</v>
      </c>
      <c r="D57" s="651">
        <v>91333.1</v>
      </c>
      <c r="E57" s="650">
        <v>173512.6</v>
      </c>
      <c r="F57" s="651"/>
      <c r="G57" s="651">
        <v>3107.2</v>
      </c>
      <c r="H57" s="651">
        <v>9495.2999999999993</v>
      </c>
      <c r="I57" s="651">
        <v>602.20000000000005</v>
      </c>
      <c r="J57" s="651">
        <v>55830.7</v>
      </c>
      <c r="K57" s="651">
        <v>114.9</v>
      </c>
      <c r="L57" s="651">
        <v>1089.3</v>
      </c>
      <c r="M57" s="651">
        <v>1467.3</v>
      </c>
      <c r="N57" s="650">
        <v>71707</v>
      </c>
      <c r="O57" s="651">
        <v>60729.4</v>
      </c>
      <c r="P57" s="651">
        <v>10977.6</v>
      </c>
    </row>
    <row r="58" spans="2:18" x14ac:dyDescent="0.2">
      <c r="B58" s="544" t="s">
        <v>435</v>
      </c>
      <c r="C58" s="651">
        <v>84211.5</v>
      </c>
      <c r="D58" s="651">
        <v>98846.8</v>
      </c>
      <c r="E58" s="650">
        <v>183058.3</v>
      </c>
      <c r="F58" s="651"/>
      <c r="G58" s="651">
        <v>3202.2</v>
      </c>
      <c r="H58" s="651">
        <v>9687.5</v>
      </c>
      <c r="I58" s="651">
        <v>672.6</v>
      </c>
      <c r="J58" s="651">
        <v>59221.2</v>
      </c>
      <c r="K58" s="651">
        <v>114.9</v>
      </c>
      <c r="L58" s="651">
        <v>1187.5999999999999</v>
      </c>
      <c r="M58" s="651">
        <v>415</v>
      </c>
      <c r="N58" s="650">
        <v>74501</v>
      </c>
      <c r="O58" s="651">
        <v>64070.400000000001</v>
      </c>
      <c r="P58" s="651">
        <v>10430.6</v>
      </c>
    </row>
    <row r="59" spans="2:18" x14ac:dyDescent="0.2">
      <c r="B59" s="544" t="s">
        <v>2499</v>
      </c>
      <c r="C59" s="651">
        <v>90812.4</v>
      </c>
      <c r="D59" s="651">
        <v>104794.4</v>
      </c>
      <c r="E59" s="650">
        <v>195606.8</v>
      </c>
      <c r="F59" s="651"/>
      <c r="G59" s="651">
        <v>3815</v>
      </c>
      <c r="H59" s="651">
        <v>10593.3</v>
      </c>
      <c r="I59" s="651">
        <v>553.6</v>
      </c>
      <c r="J59" s="651">
        <v>70884.2</v>
      </c>
      <c r="K59" s="651">
        <v>152.69999999999999</v>
      </c>
      <c r="L59" s="651">
        <v>1247</v>
      </c>
      <c r="M59" s="651">
        <v>600.1</v>
      </c>
      <c r="N59" s="650">
        <v>87845.9</v>
      </c>
      <c r="O59" s="651">
        <v>68462.399999999994</v>
      </c>
      <c r="P59" s="651">
        <v>19383.5</v>
      </c>
    </row>
    <row r="60" spans="2:18" x14ac:dyDescent="0.2">
      <c r="B60" s="549" t="s">
        <v>432</v>
      </c>
      <c r="C60" s="608">
        <v>99991.1</v>
      </c>
      <c r="D60" s="608">
        <v>113342.5</v>
      </c>
      <c r="E60" s="607">
        <v>213333.6</v>
      </c>
      <c r="F60" s="608"/>
      <c r="G60" s="608">
        <v>4040.3</v>
      </c>
      <c r="H60" s="608">
        <v>12369.2</v>
      </c>
      <c r="I60" s="608">
        <v>1368.7</v>
      </c>
      <c r="J60" s="608">
        <v>90452.1</v>
      </c>
      <c r="K60" s="608">
        <v>138.30000000000001</v>
      </c>
      <c r="L60" s="608">
        <v>980.5</v>
      </c>
      <c r="M60" s="608">
        <v>625.4</v>
      </c>
      <c r="N60" s="607">
        <v>109974.5</v>
      </c>
      <c r="O60" s="608">
        <v>74666.8</v>
      </c>
      <c r="P60" s="608">
        <v>35307.699999999997</v>
      </c>
    </row>
    <row r="61" spans="2:18" ht="12" thickBot="1" x14ac:dyDescent="0.25">
      <c r="B61" s="567"/>
      <c r="C61" s="729"/>
      <c r="D61" s="729"/>
      <c r="E61" s="730"/>
      <c r="F61" s="566"/>
      <c r="G61" s="729"/>
      <c r="H61" s="729"/>
      <c r="I61" s="729"/>
      <c r="J61" s="729"/>
      <c r="K61" s="566"/>
      <c r="L61" s="566"/>
      <c r="M61" s="566"/>
      <c r="N61" s="730"/>
      <c r="O61" s="729"/>
      <c r="P61" s="729"/>
    </row>
    <row r="62" spans="2:18" ht="12" thickTop="1" x14ac:dyDescent="0.2">
      <c r="B62" s="624"/>
    </row>
    <row r="63" spans="2:18" ht="12" thickBot="1" x14ac:dyDescent="0.25">
      <c r="B63" s="624"/>
    </row>
    <row r="64" spans="2:18" ht="12.75" thickTop="1" thickBot="1" x14ac:dyDescent="0.25">
      <c r="B64" s="1083" t="s">
        <v>2020</v>
      </c>
      <c r="C64" s="1122" t="s">
        <v>2498</v>
      </c>
      <c r="D64" s="1122"/>
      <c r="E64" s="1122"/>
      <c r="F64" s="728"/>
      <c r="G64" s="1122" t="s">
        <v>2497</v>
      </c>
      <c r="H64" s="1122"/>
      <c r="I64" s="1122"/>
      <c r="J64" s="1122"/>
      <c r="K64" s="1122"/>
      <c r="L64" s="1122"/>
      <c r="M64" s="1122"/>
      <c r="N64" s="1122"/>
      <c r="O64" s="1122"/>
      <c r="P64" s="1122"/>
      <c r="Q64" s="679"/>
      <c r="R64" s="679" t="s">
        <v>2496</v>
      </c>
    </row>
    <row r="65" spans="2:18" ht="12" thickBot="1" x14ac:dyDescent="0.25">
      <c r="B65" s="1086"/>
      <c r="C65" s="725"/>
      <c r="D65" s="727"/>
      <c r="E65" s="726"/>
      <c r="F65" s="535"/>
      <c r="G65" s="555"/>
      <c r="H65" s="555"/>
      <c r="I65" s="555"/>
      <c r="J65" s="555"/>
      <c r="K65" s="555"/>
      <c r="L65" s="1127" t="s">
        <v>2495</v>
      </c>
      <c r="M65" s="1127"/>
      <c r="N65" s="1127"/>
      <c r="O65" s="1127"/>
      <c r="P65" s="553"/>
      <c r="Q65" s="555" t="s">
        <v>2494</v>
      </c>
      <c r="R65" s="555" t="s">
        <v>2493</v>
      </c>
    </row>
    <row r="66" spans="2:18" ht="13.5" customHeight="1" thickBot="1" x14ac:dyDescent="0.25">
      <c r="B66" s="1086"/>
      <c r="C66" s="725"/>
      <c r="D66" s="555"/>
      <c r="E66" s="535"/>
      <c r="F66" s="535"/>
      <c r="G66" s="555"/>
      <c r="H66" s="555"/>
      <c r="I66" s="555" t="s">
        <v>2265</v>
      </c>
      <c r="J66" s="555"/>
      <c r="K66" s="555" t="s">
        <v>2492</v>
      </c>
      <c r="L66" s="1118" t="s">
        <v>2491</v>
      </c>
      <c r="M66" s="1118"/>
      <c r="N66" s="1118"/>
      <c r="O66" s="1118"/>
      <c r="P66" s="553"/>
      <c r="Q66" s="555" t="s">
        <v>2490</v>
      </c>
      <c r="R66" s="555" t="s">
        <v>2489</v>
      </c>
    </row>
    <row r="67" spans="2:18" ht="12.75" customHeight="1" x14ac:dyDescent="0.2">
      <c r="B67" s="1086"/>
      <c r="C67" s="555"/>
      <c r="D67" s="555"/>
      <c r="E67" s="535"/>
      <c r="F67" s="535"/>
      <c r="G67" s="555" t="s">
        <v>460</v>
      </c>
      <c r="H67" s="555" t="s">
        <v>2265</v>
      </c>
      <c r="I67" s="555" t="s">
        <v>2006</v>
      </c>
      <c r="J67" s="555"/>
      <c r="K67" s="555" t="s">
        <v>2488</v>
      </c>
      <c r="L67" s="555"/>
      <c r="M67" s="555" t="s">
        <v>2487</v>
      </c>
      <c r="N67" s="555"/>
      <c r="O67" s="555" t="s">
        <v>2486</v>
      </c>
      <c r="P67" s="553"/>
      <c r="Q67" s="555" t="s">
        <v>2485</v>
      </c>
      <c r="R67" s="555" t="s">
        <v>2485</v>
      </c>
    </row>
    <row r="68" spans="2:18" ht="12.75" customHeight="1" x14ac:dyDescent="0.2">
      <c r="B68" s="1086"/>
      <c r="C68" s="945" t="s">
        <v>2484</v>
      </c>
      <c r="D68" s="555" t="s">
        <v>2028</v>
      </c>
      <c r="E68" s="553" t="s">
        <v>434</v>
      </c>
      <c r="F68" s="553"/>
      <c r="G68" s="555" t="s">
        <v>2008</v>
      </c>
      <c r="H68" s="555" t="s">
        <v>2006</v>
      </c>
      <c r="I68" s="555" t="s">
        <v>2483</v>
      </c>
      <c r="J68" s="555"/>
      <c r="K68" s="555" t="s">
        <v>2482</v>
      </c>
      <c r="L68" s="555"/>
      <c r="M68" s="555" t="s">
        <v>2482</v>
      </c>
      <c r="N68" s="555" t="s">
        <v>433</v>
      </c>
      <c r="O68" s="555" t="s">
        <v>437</v>
      </c>
      <c r="P68" s="553" t="s">
        <v>434</v>
      </c>
      <c r="Q68" s="555" t="s">
        <v>2481</v>
      </c>
      <c r="R68" s="555" t="s">
        <v>2481</v>
      </c>
    </row>
    <row r="69" spans="2:18" ht="13.5" customHeight="1" thickBot="1" x14ac:dyDescent="0.25">
      <c r="B69" s="1086"/>
      <c r="C69" s="946" t="s">
        <v>2480</v>
      </c>
      <c r="D69" s="723" t="s">
        <v>2480</v>
      </c>
      <c r="E69" s="724" t="s">
        <v>2479</v>
      </c>
      <c r="F69" s="723"/>
      <c r="G69" s="723" t="s">
        <v>2478</v>
      </c>
      <c r="H69" s="723" t="s">
        <v>1995</v>
      </c>
      <c r="I69" s="723" t="s">
        <v>2477</v>
      </c>
      <c r="J69" s="723" t="s">
        <v>2476</v>
      </c>
      <c r="K69" s="723" t="s">
        <v>2155</v>
      </c>
      <c r="L69" s="723" t="s">
        <v>460</v>
      </c>
      <c r="M69" s="723" t="s">
        <v>2155</v>
      </c>
      <c r="N69" s="723" t="s">
        <v>2002</v>
      </c>
      <c r="O69" s="723" t="s">
        <v>2475</v>
      </c>
      <c r="P69" s="724" t="s">
        <v>2474</v>
      </c>
      <c r="Q69" s="723" t="s">
        <v>2473</v>
      </c>
      <c r="R69" s="723" t="s">
        <v>2473</v>
      </c>
    </row>
    <row r="70" spans="2:18" ht="13.5" customHeight="1" thickBot="1" x14ac:dyDescent="0.25">
      <c r="B70" s="1085"/>
      <c r="C70" s="566">
        <v>1</v>
      </c>
      <c r="D70" s="566">
        <v>2</v>
      </c>
      <c r="E70" s="722">
        <v>3</v>
      </c>
      <c r="F70" s="717"/>
      <c r="G70" s="566">
        <v>4</v>
      </c>
      <c r="H70" s="566">
        <v>5</v>
      </c>
      <c r="I70" s="566">
        <v>6</v>
      </c>
      <c r="J70" s="566">
        <v>7</v>
      </c>
      <c r="K70" s="566">
        <v>8</v>
      </c>
      <c r="L70" s="566">
        <v>9</v>
      </c>
      <c r="M70" s="566">
        <v>10</v>
      </c>
      <c r="N70" s="566">
        <v>11</v>
      </c>
      <c r="O70" s="566">
        <v>12</v>
      </c>
      <c r="P70" s="566">
        <v>13</v>
      </c>
      <c r="Q70" s="566">
        <v>14</v>
      </c>
      <c r="R70" s="566">
        <v>15</v>
      </c>
    </row>
    <row r="71" spans="2:18" ht="12" thickTop="1" x14ac:dyDescent="0.2">
      <c r="B71" s="558"/>
      <c r="C71" s="568"/>
      <c r="D71" s="568"/>
      <c r="E71" s="721"/>
      <c r="F71" s="720"/>
      <c r="G71" s="568"/>
      <c r="H71" s="568"/>
      <c r="I71" s="568"/>
      <c r="J71" s="568"/>
      <c r="K71" s="568"/>
      <c r="N71" s="532"/>
      <c r="P71" s="629"/>
    </row>
    <row r="72" spans="2:18" x14ac:dyDescent="0.2">
      <c r="B72" s="544" t="s">
        <v>2472</v>
      </c>
      <c r="C72" s="608">
        <v>107484</v>
      </c>
      <c r="D72" s="608">
        <v>114244.3</v>
      </c>
      <c r="E72" s="607">
        <v>221728.3</v>
      </c>
      <c r="F72" s="608"/>
      <c r="G72" s="608">
        <v>5134.6000000000004</v>
      </c>
      <c r="H72" s="608">
        <v>13241.1</v>
      </c>
      <c r="I72" s="608">
        <v>1455.9</v>
      </c>
      <c r="J72" s="608"/>
      <c r="K72" s="608">
        <v>93810</v>
      </c>
      <c r="L72" s="651">
        <v>163.6</v>
      </c>
      <c r="M72" s="651">
        <v>1552</v>
      </c>
      <c r="N72" s="651">
        <v>828.4</v>
      </c>
      <c r="O72" s="651"/>
      <c r="P72" s="650">
        <v>116185.3</v>
      </c>
      <c r="Q72" s="651">
        <v>77604.899999999994</v>
      </c>
      <c r="R72" s="651">
        <v>38580.400000000001</v>
      </c>
    </row>
    <row r="73" spans="2:18" x14ac:dyDescent="0.2">
      <c r="B73" s="544" t="s">
        <v>432</v>
      </c>
      <c r="C73" s="651">
        <v>106309.8</v>
      </c>
      <c r="D73" s="651">
        <v>118368.9</v>
      </c>
      <c r="E73" s="650">
        <v>224678.7</v>
      </c>
      <c r="F73" s="651"/>
      <c r="G73" s="651">
        <v>4788.3999999999996</v>
      </c>
      <c r="H73" s="651">
        <v>13400.9</v>
      </c>
      <c r="I73" s="651">
        <v>1220.5999999999999</v>
      </c>
      <c r="J73" s="651"/>
      <c r="K73" s="651">
        <v>91410.3</v>
      </c>
      <c r="L73" s="651">
        <v>174.5</v>
      </c>
      <c r="M73" s="651">
        <v>1065.8</v>
      </c>
      <c r="N73" s="651">
        <v>1029.5999999999999</v>
      </c>
      <c r="O73" s="651"/>
      <c r="P73" s="650">
        <v>113090.3</v>
      </c>
      <c r="Q73" s="651">
        <v>78637.600000000006</v>
      </c>
      <c r="R73" s="651">
        <v>34452.699999999997</v>
      </c>
    </row>
    <row r="74" spans="2:18" x14ac:dyDescent="0.2">
      <c r="B74" s="544" t="s">
        <v>2471</v>
      </c>
      <c r="C74" s="651">
        <v>117168.9</v>
      </c>
      <c r="D74" s="651">
        <v>116343.2</v>
      </c>
      <c r="E74" s="650">
        <v>233512.1</v>
      </c>
      <c r="F74" s="651"/>
      <c r="G74" s="651">
        <v>4969.8999999999996</v>
      </c>
      <c r="H74" s="651">
        <v>13498.9</v>
      </c>
      <c r="I74" s="651">
        <v>1573.5</v>
      </c>
      <c r="J74" s="651"/>
      <c r="K74" s="651">
        <v>92375.2</v>
      </c>
      <c r="L74" s="651">
        <v>178.7</v>
      </c>
      <c r="M74" s="651">
        <v>1338.9</v>
      </c>
      <c r="N74" s="651">
        <v>1376.6</v>
      </c>
      <c r="O74" s="651"/>
      <c r="P74" s="650">
        <v>115311.7</v>
      </c>
      <c r="Q74" s="651">
        <v>81729.2</v>
      </c>
      <c r="R74" s="651">
        <v>33582.5</v>
      </c>
    </row>
    <row r="75" spans="2:18" x14ac:dyDescent="0.2">
      <c r="B75" s="544" t="s">
        <v>432</v>
      </c>
      <c r="C75" s="651">
        <v>128061.4</v>
      </c>
      <c r="D75" s="651">
        <v>120883.9</v>
      </c>
      <c r="E75" s="650">
        <v>248945.3</v>
      </c>
      <c r="F75" s="651"/>
      <c r="G75" s="651">
        <v>5155.3999999999996</v>
      </c>
      <c r="H75" s="651">
        <v>14001.1</v>
      </c>
      <c r="I75" s="651">
        <v>1236</v>
      </c>
      <c r="J75" s="651"/>
      <c r="K75" s="651">
        <v>84988.3</v>
      </c>
      <c r="L75" s="651">
        <v>177.3</v>
      </c>
      <c r="M75" s="651">
        <v>1245.7</v>
      </c>
      <c r="N75" s="651">
        <v>1343.3</v>
      </c>
      <c r="O75" s="651"/>
      <c r="P75" s="650">
        <v>108147</v>
      </c>
      <c r="Q75" s="651">
        <v>87130.9</v>
      </c>
      <c r="R75" s="651">
        <v>21016.2</v>
      </c>
    </row>
    <row r="76" spans="2:18" x14ac:dyDescent="0.2">
      <c r="B76" s="544" t="s">
        <v>2470</v>
      </c>
      <c r="C76" s="651">
        <v>137335.29999999999</v>
      </c>
      <c r="D76" s="651">
        <v>125537.8</v>
      </c>
      <c r="E76" s="650">
        <v>262873.09999999998</v>
      </c>
      <c r="F76" s="651"/>
      <c r="G76" s="651">
        <v>4947.1000000000004</v>
      </c>
      <c r="H76" s="651">
        <v>15393.4</v>
      </c>
      <c r="I76" s="651">
        <v>1270.8</v>
      </c>
      <c r="J76" s="651"/>
      <c r="K76" s="651">
        <v>86939.1</v>
      </c>
      <c r="L76" s="651">
        <v>208</v>
      </c>
      <c r="M76" s="651">
        <v>1036.2</v>
      </c>
      <c r="N76" s="651">
        <v>2183.6</v>
      </c>
      <c r="O76" s="651"/>
      <c r="P76" s="650">
        <v>111978.2</v>
      </c>
      <c r="Q76" s="651">
        <v>92005.6</v>
      </c>
      <c r="R76" s="651">
        <v>19972.599999999999</v>
      </c>
    </row>
    <row r="77" spans="2:18" x14ac:dyDescent="0.2">
      <c r="B77" s="544" t="s">
        <v>2469</v>
      </c>
      <c r="C77" s="651">
        <v>148095.79999999999</v>
      </c>
      <c r="D77" s="651">
        <v>127615.5</v>
      </c>
      <c r="E77" s="650">
        <v>275711.3</v>
      </c>
      <c r="F77" s="651"/>
      <c r="G77" s="651">
        <v>5415.1</v>
      </c>
      <c r="H77" s="651">
        <v>16142.8</v>
      </c>
      <c r="I77" s="651">
        <v>1209.3</v>
      </c>
      <c r="J77" s="651"/>
      <c r="K77" s="651">
        <v>84772.3</v>
      </c>
      <c r="L77" s="651">
        <v>208</v>
      </c>
      <c r="M77" s="651">
        <v>1153.7</v>
      </c>
      <c r="N77" s="651">
        <v>1792.6</v>
      </c>
      <c r="O77" s="651"/>
      <c r="P77" s="650">
        <v>110693.8</v>
      </c>
      <c r="Q77" s="651">
        <v>96499</v>
      </c>
      <c r="R77" s="651">
        <v>14194.9</v>
      </c>
    </row>
    <row r="78" spans="2:18" x14ac:dyDescent="0.2">
      <c r="B78" s="544" t="s">
        <v>2468</v>
      </c>
      <c r="C78" s="651">
        <v>161221.4</v>
      </c>
      <c r="D78" s="651">
        <v>149782.20000000001</v>
      </c>
      <c r="E78" s="650">
        <v>311003.59999999998</v>
      </c>
      <c r="F78" s="651"/>
      <c r="G78" s="651">
        <v>6162.1</v>
      </c>
      <c r="H78" s="651">
        <v>19528.3</v>
      </c>
      <c r="I78" s="651">
        <v>1414.8</v>
      </c>
      <c r="J78" s="651"/>
      <c r="K78" s="651">
        <v>107957.5</v>
      </c>
      <c r="L78" s="651">
        <v>216</v>
      </c>
      <c r="M78" s="651">
        <v>1039.7</v>
      </c>
      <c r="N78" s="651">
        <v>2433.8000000000002</v>
      </c>
      <c r="O78" s="651"/>
      <c r="P78" s="650">
        <v>138752.20000000001</v>
      </c>
      <c r="Q78" s="651">
        <v>108851.3</v>
      </c>
      <c r="R78" s="651">
        <v>29900.9</v>
      </c>
    </row>
    <row r="79" spans="2:18" x14ac:dyDescent="0.2">
      <c r="B79" s="544" t="s">
        <v>432</v>
      </c>
      <c r="C79" s="651">
        <v>174415.8</v>
      </c>
      <c r="D79" s="651">
        <v>170241.4</v>
      </c>
      <c r="E79" s="650">
        <v>344657.3</v>
      </c>
      <c r="F79" s="651"/>
      <c r="G79" s="651">
        <v>6157.4</v>
      </c>
      <c r="H79" s="651">
        <v>25494.799999999999</v>
      </c>
      <c r="I79" s="651">
        <v>1708.8</v>
      </c>
      <c r="J79" s="651"/>
      <c r="K79" s="651">
        <v>118428</v>
      </c>
      <c r="L79" s="651">
        <v>404.7</v>
      </c>
      <c r="M79" s="651">
        <v>1168</v>
      </c>
      <c r="N79" s="651">
        <v>2459.3000000000002</v>
      </c>
      <c r="O79" s="651"/>
      <c r="P79" s="650">
        <v>155821</v>
      </c>
      <c r="Q79" s="651">
        <v>120630.1</v>
      </c>
      <c r="R79" s="651">
        <v>35190.9</v>
      </c>
    </row>
    <row r="80" spans="2:18" x14ac:dyDescent="0.2">
      <c r="B80" s="544" t="s">
        <v>2467</v>
      </c>
      <c r="C80" s="651">
        <v>201275.1</v>
      </c>
      <c r="D80" s="651">
        <v>198763.1</v>
      </c>
      <c r="E80" s="650">
        <v>400038.2</v>
      </c>
      <c r="F80" s="651"/>
      <c r="G80" s="651">
        <v>7364.2</v>
      </c>
      <c r="H80" s="651">
        <v>29935.5</v>
      </c>
      <c r="I80" s="651">
        <v>2154.9</v>
      </c>
      <c r="J80" s="651"/>
      <c r="K80" s="651">
        <v>152491</v>
      </c>
      <c r="L80" s="651">
        <v>647.29999999999995</v>
      </c>
      <c r="M80" s="651">
        <v>83</v>
      </c>
      <c r="N80" s="651">
        <v>4910.2</v>
      </c>
      <c r="O80" s="651"/>
      <c r="P80" s="650">
        <v>197586</v>
      </c>
      <c r="Q80" s="651">
        <v>140013.4</v>
      </c>
      <c r="R80" s="651">
        <v>57572.7</v>
      </c>
    </row>
    <row r="81" spans="2:18" x14ac:dyDescent="0.2">
      <c r="B81" s="544" t="s">
        <v>432</v>
      </c>
      <c r="C81" s="651">
        <v>229397.6</v>
      </c>
      <c r="D81" s="651">
        <v>242587.1</v>
      </c>
      <c r="E81" s="650">
        <v>471984.7</v>
      </c>
      <c r="F81" s="651"/>
      <c r="G81" s="651">
        <v>9497.6</v>
      </c>
      <c r="H81" s="651">
        <v>31775.5</v>
      </c>
      <c r="I81" s="651">
        <v>3193.4</v>
      </c>
      <c r="J81" s="651"/>
      <c r="K81" s="651">
        <v>176766.2</v>
      </c>
      <c r="L81" s="651">
        <v>671.8</v>
      </c>
      <c r="M81" s="651">
        <v>583</v>
      </c>
      <c r="N81" s="651">
        <v>4386.3999999999996</v>
      </c>
      <c r="O81" s="651"/>
      <c r="P81" s="650">
        <v>226873.9</v>
      </c>
      <c r="Q81" s="651">
        <v>188793.9</v>
      </c>
      <c r="R81" s="651">
        <v>38081.1</v>
      </c>
    </row>
    <row r="82" spans="2:18" x14ac:dyDescent="0.2">
      <c r="B82" s="544" t="s">
        <v>2466</v>
      </c>
      <c r="C82" s="651">
        <v>244819</v>
      </c>
      <c r="D82" s="651">
        <v>255121.5</v>
      </c>
      <c r="E82" s="719">
        <v>499940</v>
      </c>
      <c r="F82" s="651"/>
      <c r="G82" s="651">
        <v>12709.3</v>
      </c>
      <c r="H82" s="651">
        <v>33204</v>
      </c>
      <c r="I82" s="651">
        <v>3514.9</v>
      </c>
      <c r="J82" s="651"/>
      <c r="K82" s="651">
        <v>167406</v>
      </c>
      <c r="L82" s="651">
        <v>1105</v>
      </c>
      <c r="M82" s="651">
        <v>586</v>
      </c>
      <c r="N82" s="651">
        <v>5904.3</v>
      </c>
      <c r="O82" s="651"/>
      <c r="P82" s="650">
        <v>224429.5</v>
      </c>
      <c r="Q82" s="651">
        <v>224973.2</v>
      </c>
      <c r="R82" s="651">
        <v>-543.70000000000005</v>
      </c>
    </row>
    <row r="83" spans="2:18" x14ac:dyDescent="0.2">
      <c r="B83" s="544" t="s">
        <v>432</v>
      </c>
      <c r="C83" s="651">
        <v>265687.90000000002</v>
      </c>
      <c r="D83" s="651">
        <v>275563.7</v>
      </c>
      <c r="E83" s="650">
        <v>541251.6</v>
      </c>
      <c r="F83" s="651"/>
      <c r="G83" s="651">
        <v>11563.9</v>
      </c>
      <c r="H83" s="651">
        <v>37302.5</v>
      </c>
      <c r="I83" s="651">
        <v>3855</v>
      </c>
      <c r="J83" s="651"/>
      <c r="K83" s="651">
        <v>183481</v>
      </c>
      <c r="L83" s="651">
        <v>1354.8</v>
      </c>
      <c r="M83" s="651">
        <v>595</v>
      </c>
      <c r="N83" s="651">
        <v>6959.5</v>
      </c>
      <c r="O83" s="651"/>
      <c r="P83" s="650">
        <v>245111.7</v>
      </c>
      <c r="Q83" s="651">
        <v>216500.6</v>
      </c>
      <c r="R83" s="651">
        <v>28611</v>
      </c>
    </row>
    <row r="84" spans="2:18" x14ac:dyDescent="0.2">
      <c r="B84" s="544" t="s">
        <v>2465</v>
      </c>
      <c r="C84" s="651">
        <v>284537.8</v>
      </c>
      <c r="D84" s="651">
        <v>309425.90000000002</v>
      </c>
      <c r="E84" s="650">
        <v>593963.69999999995</v>
      </c>
      <c r="F84" s="651"/>
      <c r="G84" s="651">
        <v>16164.1</v>
      </c>
      <c r="H84" s="651">
        <v>39357.199999999997</v>
      </c>
      <c r="I84" s="651">
        <v>5408.7</v>
      </c>
      <c r="J84" s="651"/>
      <c r="K84" s="651">
        <v>206239.2</v>
      </c>
      <c r="L84" s="651">
        <v>1531.3</v>
      </c>
      <c r="M84" s="651">
        <v>592</v>
      </c>
      <c r="N84" s="651">
        <v>7545.5</v>
      </c>
      <c r="O84" s="651"/>
      <c r="P84" s="650">
        <v>276838</v>
      </c>
      <c r="Q84" s="651">
        <v>237585.5</v>
      </c>
      <c r="R84" s="651">
        <v>39252.5</v>
      </c>
    </row>
    <row r="85" spans="2:18" x14ac:dyDescent="0.2">
      <c r="B85" s="544" t="s">
        <v>2453</v>
      </c>
      <c r="C85" s="651">
        <v>309175</v>
      </c>
      <c r="D85" s="651">
        <v>333027.90000000002</v>
      </c>
      <c r="E85" s="650">
        <v>642202.9</v>
      </c>
      <c r="F85" s="651"/>
      <c r="G85" s="651">
        <v>22456.1</v>
      </c>
      <c r="H85" s="651">
        <v>42192.4</v>
      </c>
      <c r="I85" s="651">
        <v>5337.3</v>
      </c>
      <c r="J85" s="651"/>
      <c r="K85" s="651">
        <v>223069.1</v>
      </c>
      <c r="L85" s="651">
        <v>1571.4</v>
      </c>
      <c r="M85" s="651">
        <v>95</v>
      </c>
      <c r="N85" s="651">
        <v>8245.7999999999993</v>
      </c>
      <c r="O85" s="651"/>
      <c r="P85" s="650">
        <v>302967</v>
      </c>
      <c r="Q85" s="651">
        <v>192660.9</v>
      </c>
      <c r="R85" s="651">
        <v>110306.2</v>
      </c>
    </row>
    <row r="86" spans="2:18" x14ac:dyDescent="0.2">
      <c r="B86" s="544" t="s">
        <v>2464</v>
      </c>
      <c r="C86" s="651">
        <v>334249.5</v>
      </c>
      <c r="D86" s="651">
        <v>372096.7</v>
      </c>
      <c r="E86" s="650">
        <v>706346.2</v>
      </c>
      <c r="F86" s="651"/>
      <c r="G86" s="651">
        <v>18182.599999999999</v>
      </c>
      <c r="H86" s="651">
        <v>45088</v>
      </c>
      <c r="I86" s="651">
        <v>5395.6</v>
      </c>
      <c r="J86" s="651"/>
      <c r="K86" s="651">
        <v>211656.4</v>
      </c>
      <c r="L86" s="651">
        <v>928.5</v>
      </c>
      <c r="M86" s="651">
        <v>1141.5999999999999</v>
      </c>
      <c r="N86" s="651">
        <v>8502.2000000000007</v>
      </c>
      <c r="O86" s="651"/>
      <c r="P86" s="650">
        <v>290895.2</v>
      </c>
      <c r="Q86" s="651">
        <v>211903.9</v>
      </c>
      <c r="R86" s="651">
        <v>78991.399999999994</v>
      </c>
    </row>
    <row r="87" spans="2:18" x14ac:dyDescent="0.2">
      <c r="B87" s="544" t="s">
        <v>2453</v>
      </c>
      <c r="C87" s="651">
        <v>346553.3</v>
      </c>
      <c r="D87" s="651">
        <v>399361.7</v>
      </c>
      <c r="E87" s="650">
        <v>745915</v>
      </c>
      <c r="F87" s="651"/>
      <c r="G87" s="651">
        <v>17370.099999999999</v>
      </c>
      <c r="H87" s="651">
        <v>54413.599999999999</v>
      </c>
      <c r="I87" s="651">
        <v>4726.7</v>
      </c>
      <c r="J87" s="651"/>
      <c r="K87" s="651">
        <v>210471</v>
      </c>
      <c r="L87" s="651">
        <v>1585.5</v>
      </c>
      <c r="M87" s="651">
        <v>485</v>
      </c>
      <c r="N87" s="651">
        <v>8672.2000000000007</v>
      </c>
      <c r="O87" s="651"/>
      <c r="P87" s="650">
        <v>297724.2</v>
      </c>
      <c r="Q87" s="651">
        <v>223774.5</v>
      </c>
      <c r="R87" s="651">
        <v>73949.7</v>
      </c>
    </row>
    <row r="88" spans="2:18" x14ac:dyDescent="0.2">
      <c r="B88" s="544" t="s">
        <v>2463</v>
      </c>
      <c r="C88" s="651">
        <v>365761.8</v>
      </c>
      <c r="D88" s="651">
        <v>448393</v>
      </c>
      <c r="E88" s="650">
        <v>814154.8</v>
      </c>
      <c r="F88" s="651"/>
      <c r="G88" s="651">
        <v>19014.599999999999</v>
      </c>
      <c r="H88" s="651">
        <v>49641.3</v>
      </c>
      <c r="I88" s="651">
        <v>5096.3999999999996</v>
      </c>
      <c r="J88" s="651"/>
      <c r="K88" s="651">
        <v>224128.7</v>
      </c>
      <c r="L88" s="651">
        <v>1912.4</v>
      </c>
      <c r="M88" s="651">
        <v>485</v>
      </c>
      <c r="N88" s="651">
        <v>10102.299999999999</v>
      </c>
      <c r="O88" s="651"/>
      <c r="P88" s="650">
        <v>310380.7</v>
      </c>
      <c r="Q88" s="651">
        <v>244246.39999999999</v>
      </c>
      <c r="R88" s="651">
        <v>66134.2</v>
      </c>
    </row>
    <row r="89" spans="2:18" x14ac:dyDescent="0.2">
      <c r="B89" s="544" t="s">
        <v>2453</v>
      </c>
      <c r="C89" s="651">
        <v>373375.8</v>
      </c>
      <c r="D89" s="651">
        <v>538484.30000000005</v>
      </c>
      <c r="E89" s="650">
        <v>911860</v>
      </c>
      <c r="F89" s="651"/>
      <c r="G89" s="651">
        <v>18307.5</v>
      </c>
      <c r="H89" s="651">
        <v>64854.2</v>
      </c>
      <c r="I89" s="651">
        <v>4453.3999999999996</v>
      </c>
      <c r="J89" s="651"/>
      <c r="K89" s="651">
        <v>271902.59999999998</v>
      </c>
      <c r="L89" s="651">
        <v>1603.1</v>
      </c>
      <c r="M89" s="651">
        <v>485</v>
      </c>
      <c r="N89" s="651">
        <v>10656.4</v>
      </c>
      <c r="O89" s="651"/>
      <c r="P89" s="650">
        <v>372262.3</v>
      </c>
      <c r="Q89" s="651">
        <v>273558</v>
      </c>
      <c r="R89" s="651">
        <v>98704.2</v>
      </c>
    </row>
    <row r="90" spans="2:18" x14ac:dyDescent="0.2">
      <c r="B90" s="544" t="s">
        <v>2462</v>
      </c>
      <c r="C90" s="651">
        <v>380423</v>
      </c>
      <c r="D90" s="651">
        <v>580738.1</v>
      </c>
      <c r="E90" s="650">
        <v>961161</v>
      </c>
      <c r="F90" s="651"/>
      <c r="G90" s="651">
        <v>19024.8</v>
      </c>
      <c r="H90" s="651">
        <v>67219.100000000006</v>
      </c>
      <c r="I90" s="651">
        <v>4507</v>
      </c>
      <c r="J90" s="651"/>
      <c r="K90" s="651">
        <v>290933.59999999998</v>
      </c>
      <c r="L90" s="651">
        <v>2549.1999999999998</v>
      </c>
      <c r="M90" s="651">
        <v>102</v>
      </c>
      <c r="N90" s="651">
        <v>12017.5</v>
      </c>
      <c r="O90" s="651"/>
      <c r="P90" s="650">
        <v>396353.2</v>
      </c>
      <c r="Q90" s="651">
        <v>240290.3</v>
      </c>
      <c r="R90" s="651">
        <v>156063</v>
      </c>
    </row>
    <row r="91" spans="2:18" x14ac:dyDescent="0.2">
      <c r="B91" s="544" t="s">
        <v>2453</v>
      </c>
      <c r="C91" s="651">
        <v>434304.2</v>
      </c>
      <c r="D91" s="651">
        <v>595477</v>
      </c>
      <c r="E91" s="650">
        <v>1029781.2</v>
      </c>
      <c r="F91" s="651"/>
      <c r="G91" s="651">
        <v>18828.5</v>
      </c>
      <c r="H91" s="651">
        <v>63912.3</v>
      </c>
      <c r="I91" s="651">
        <v>8072</v>
      </c>
      <c r="J91" s="651"/>
      <c r="K91" s="651">
        <v>330198.90000000002</v>
      </c>
      <c r="L91" s="651">
        <v>3184.1</v>
      </c>
      <c r="M91" s="651">
        <v>307.2</v>
      </c>
      <c r="N91" s="651">
        <v>12073.7</v>
      </c>
      <c r="O91" s="651"/>
      <c r="P91" s="650">
        <v>436576.7</v>
      </c>
      <c r="Q91" s="651">
        <v>257445.3</v>
      </c>
      <c r="R91" s="651">
        <v>179131.4</v>
      </c>
    </row>
    <row r="92" spans="2:18" x14ac:dyDescent="0.2">
      <c r="B92" s="544" t="s">
        <v>2461</v>
      </c>
      <c r="C92" s="651">
        <v>433158.2</v>
      </c>
      <c r="D92" s="651">
        <v>633798</v>
      </c>
      <c r="E92" s="650">
        <v>1066956.2</v>
      </c>
      <c r="F92" s="651"/>
      <c r="G92" s="651">
        <v>17485.599999999999</v>
      </c>
      <c r="H92" s="651">
        <v>74585.399999999994</v>
      </c>
      <c r="I92" s="651">
        <v>7725.1</v>
      </c>
      <c r="J92" s="651"/>
      <c r="K92" s="651">
        <v>332637.2</v>
      </c>
      <c r="L92" s="651">
        <v>2210.9</v>
      </c>
      <c r="M92" s="651">
        <v>307.2</v>
      </c>
      <c r="N92" s="651">
        <v>14425.2</v>
      </c>
      <c r="O92" s="651"/>
      <c r="P92" s="650">
        <v>449376.6</v>
      </c>
      <c r="Q92" s="651">
        <v>202669</v>
      </c>
      <c r="R92" s="651">
        <v>246707.6</v>
      </c>
    </row>
    <row r="93" spans="2:18" x14ac:dyDescent="0.2">
      <c r="B93" s="544" t="s">
        <v>2453</v>
      </c>
      <c r="C93" s="651">
        <v>481751</v>
      </c>
      <c r="D93" s="651">
        <v>613882</v>
      </c>
      <c r="E93" s="650">
        <v>1095633</v>
      </c>
      <c r="F93" s="651"/>
      <c r="G93" s="651">
        <v>21127</v>
      </c>
      <c r="H93" s="651">
        <v>76320</v>
      </c>
      <c r="I93" s="651">
        <v>4540</v>
      </c>
      <c r="J93" s="651">
        <v>5</v>
      </c>
      <c r="K93" s="651">
        <v>330192</v>
      </c>
      <c r="L93" s="651">
        <v>3279</v>
      </c>
      <c r="M93" s="651">
        <v>307</v>
      </c>
      <c r="N93" s="651">
        <v>13580</v>
      </c>
      <c r="O93" s="651"/>
      <c r="P93" s="650">
        <v>449350</v>
      </c>
      <c r="Q93" s="651">
        <v>219126.6</v>
      </c>
      <c r="R93" s="651">
        <v>230223.4</v>
      </c>
    </row>
    <row r="94" spans="2:18" x14ac:dyDescent="0.2">
      <c r="B94" s="544" t="s">
        <v>2460</v>
      </c>
      <c r="C94" s="651">
        <v>465330</v>
      </c>
      <c r="D94" s="651">
        <v>647921</v>
      </c>
      <c r="E94" s="650">
        <v>1113251</v>
      </c>
      <c r="F94" s="651"/>
      <c r="G94" s="651">
        <v>17427</v>
      </c>
      <c r="H94" s="651">
        <v>63510</v>
      </c>
      <c r="I94" s="651">
        <v>7803</v>
      </c>
      <c r="J94" s="651">
        <v>9</v>
      </c>
      <c r="K94" s="651">
        <v>330639</v>
      </c>
      <c r="L94" s="651">
        <v>4121</v>
      </c>
      <c r="M94" s="651">
        <v>605</v>
      </c>
      <c r="N94" s="651">
        <v>15385</v>
      </c>
      <c r="O94" s="651"/>
      <c r="P94" s="650">
        <v>439499</v>
      </c>
      <c r="Q94" s="651">
        <v>183686.39999999999</v>
      </c>
      <c r="R94" s="651">
        <v>255812.6</v>
      </c>
    </row>
    <row r="95" spans="2:18" x14ac:dyDescent="0.2">
      <c r="B95" s="544" t="s">
        <v>2453</v>
      </c>
      <c r="C95" s="651">
        <v>500086</v>
      </c>
      <c r="D95" s="651">
        <v>603079</v>
      </c>
      <c r="E95" s="650">
        <v>1103165</v>
      </c>
      <c r="F95" s="651"/>
      <c r="G95" s="651">
        <v>24540</v>
      </c>
      <c r="H95" s="651">
        <v>78872</v>
      </c>
      <c r="I95" s="651">
        <v>7590</v>
      </c>
      <c r="J95" s="651">
        <v>4</v>
      </c>
      <c r="K95" s="651">
        <v>260525</v>
      </c>
      <c r="L95" s="651">
        <v>4616</v>
      </c>
      <c r="M95" s="651">
        <v>605</v>
      </c>
      <c r="N95" s="651">
        <v>13626</v>
      </c>
      <c r="O95" s="651"/>
      <c r="P95" s="650">
        <v>390378</v>
      </c>
      <c r="Q95" s="651">
        <v>220633</v>
      </c>
      <c r="R95" s="651">
        <v>169745</v>
      </c>
    </row>
    <row r="96" spans="2:18" x14ac:dyDescent="0.2">
      <c r="B96" s="544" t="s">
        <v>2459</v>
      </c>
      <c r="C96" s="651">
        <v>522721</v>
      </c>
      <c r="D96" s="651">
        <v>648694</v>
      </c>
      <c r="E96" s="650">
        <v>1171415</v>
      </c>
      <c r="F96" s="651"/>
      <c r="G96" s="651">
        <v>21236</v>
      </c>
      <c r="H96" s="651">
        <v>101317</v>
      </c>
      <c r="I96" s="651">
        <v>11483</v>
      </c>
      <c r="J96" s="651">
        <v>1</v>
      </c>
      <c r="K96" s="651">
        <v>224925</v>
      </c>
      <c r="L96" s="651">
        <v>4615</v>
      </c>
      <c r="M96" s="651">
        <v>830</v>
      </c>
      <c r="N96" s="651">
        <v>15767</v>
      </c>
      <c r="O96" s="651"/>
      <c r="P96" s="650">
        <v>380174</v>
      </c>
      <c r="Q96" s="651">
        <v>234283</v>
      </c>
      <c r="R96" s="651">
        <v>145891</v>
      </c>
    </row>
    <row r="97" spans="2:18" x14ac:dyDescent="0.2">
      <c r="B97" s="544" t="s">
        <v>2453</v>
      </c>
      <c r="C97" s="651">
        <v>513739</v>
      </c>
      <c r="D97" s="651">
        <v>663752</v>
      </c>
      <c r="E97" s="650">
        <v>1177491</v>
      </c>
      <c r="F97" s="651"/>
      <c r="G97" s="651">
        <v>23733</v>
      </c>
      <c r="H97" s="651">
        <v>78664</v>
      </c>
      <c r="I97" s="651">
        <v>7921</v>
      </c>
      <c r="J97" s="718" t="s">
        <v>431</v>
      </c>
      <c r="K97" s="651">
        <v>217498</v>
      </c>
      <c r="L97" s="651">
        <v>60</v>
      </c>
      <c r="M97" s="651">
        <v>830</v>
      </c>
      <c r="N97" s="651">
        <v>19822</v>
      </c>
      <c r="O97" s="651">
        <v>545</v>
      </c>
      <c r="P97" s="650">
        <v>349073</v>
      </c>
      <c r="Q97" s="651">
        <v>235498</v>
      </c>
      <c r="R97" s="651">
        <v>113575</v>
      </c>
    </row>
    <row r="98" spans="2:18" x14ac:dyDescent="0.2">
      <c r="B98" s="544" t="s">
        <v>2458</v>
      </c>
      <c r="C98" s="651">
        <v>565653</v>
      </c>
      <c r="D98" s="651">
        <v>691683</v>
      </c>
      <c r="E98" s="650">
        <v>1257336</v>
      </c>
      <c r="F98" s="651"/>
      <c r="G98" s="651">
        <v>23232</v>
      </c>
      <c r="H98" s="651">
        <v>90094</v>
      </c>
      <c r="I98" s="651">
        <v>9021</v>
      </c>
      <c r="J98" s="651">
        <v>1</v>
      </c>
      <c r="K98" s="651">
        <v>229742</v>
      </c>
      <c r="L98" s="651">
        <v>60</v>
      </c>
      <c r="M98" s="651">
        <v>827</v>
      </c>
      <c r="N98" s="651">
        <v>21122</v>
      </c>
      <c r="O98" s="651">
        <v>1245</v>
      </c>
      <c r="P98" s="650">
        <v>375344</v>
      </c>
      <c r="Q98" s="651">
        <v>251467</v>
      </c>
      <c r="R98" s="651">
        <v>123877</v>
      </c>
    </row>
    <row r="99" spans="2:18" x14ac:dyDescent="0.2">
      <c r="B99" s="544" t="s">
        <v>2453</v>
      </c>
      <c r="C99" s="651">
        <v>589911</v>
      </c>
      <c r="D99" s="651">
        <v>726420</v>
      </c>
      <c r="E99" s="650">
        <v>1316331</v>
      </c>
      <c r="F99" s="651"/>
      <c r="G99" s="651">
        <v>24672</v>
      </c>
      <c r="H99" s="651">
        <v>102101</v>
      </c>
      <c r="I99" s="651">
        <v>8611</v>
      </c>
      <c r="J99" s="651">
        <v>1</v>
      </c>
      <c r="K99" s="651">
        <v>245597</v>
      </c>
      <c r="L99" s="651">
        <v>8</v>
      </c>
      <c r="M99" s="651">
        <v>927</v>
      </c>
      <c r="N99" s="651">
        <v>21620</v>
      </c>
      <c r="O99" s="651">
        <v>1705</v>
      </c>
      <c r="P99" s="650">
        <v>405242</v>
      </c>
      <c r="Q99" s="651">
        <v>263266</v>
      </c>
      <c r="R99" s="651">
        <v>141976</v>
      </c>
    </row>
    <row r="100" spans="2:18" x14ac:dyDescent="0.2">
      <c r="B100" s="544" t="s">
        <v>2457</v>
      </c>
      <c r="C100" s="651">
        <v>649931</v>
      </c>
      <c r="D100" s="651">
        <v>793887</v>
      </c>
      <c r="E100" s="650">
        <v>1443819</v>
      </c>
      <c r="F100" s="651"/>
      <c r="G100" s="651">
        <v>29329</v>
      </c>
      <c r="H100" s="651">
        <v>76799</v>
      </c>
      <c r="I100" s="651">
        <v>10314</v>
      </c>
      <c r="J100" s="718" t="s">
        <v>431</v>
      </c>
      <c r="K100" s="651">
        <v>394457</v>
      </c>
      <c r="L100" s="651">
        <v>60</v>
      </c>
      <c r="M100" s="651">
        <v>827</v>
      </c>
      <c r="N100" s="651">
        <v>21046</v>
      </c>
      <c r="O100" s="651">
        <v>1705</v>
      </c>
      <c r="P100" s="650">
        <v>534537</v>
      </c>
      <c r="Q100" s="651">
        <v>288764</v>
      </c>
      <c r="R100" s="651">
        <v>245773</v>
      </c>
    </row>
    <row r="101" spans="2:18" x14ac:dyDescent="0.2">
      <c r="B101" s="544" t="s">
        <v>2453</v>
      </c>
      <c r="C101" s="651">
        <v>713429</v>
      </c>
      <c r="D101" s="651">
        <v>839446</v>
      </c>
      <c r="E101" s="650">
        <v>1552875</v>
      </c>
      <c r="F101" s="651"/>
      <c r="G101" s="651">
        <v>28433</v>
      </c>
      <c r="H101" s="651">
        <v>91914</v>
      </c>
      <c r="I101" s="651">
        <v>4257</v>
      </c>
      <c r="J101" s="718" t="s">
        <v>431</v>
      </c>
      <c r="K101" s="651">
        <v>539459</v>
      </c>
      <c r="L101" s="651">
        <v>60</v>
      </c>
      <c r="M101" s="651">
        <v>828</v>
      </c>
      <c r="N101" s="651">
        <v>19976</v>
      </c>
      <c r="O101" s="651">
        <v>1705</v>
      </c>
      <c r="P101" s="650">
        <v>686632</v>
      </c>
      <c r="Q101" s="651">
        <v>310575</v>
      </c>
      <c r="R101" s="651">
        <v>376057</v>
      </c>
    </row>
    <row r="102" spans="2:18" x14ac:dyDescent="0.2">
      <c r="B102" s="544" t="s">
        <v>2456</v>
      </c>
      <c r="C102" s="651">
        <v>810812</v>
      </c>
      <c r="D102" s="651">
        <v>889173</v>
      </c>
      <c r="E102" s="650">
        <v>1699985</v>
      </c>
      <c r="F102" s="651"/>
      <c r="G102" s="651">
        <v>30926</v>
      </c>
      <c r="H102" s="651">
        <v>155472</v>
      </c>
      <c r="I102" s="651">
        <v>5987</v>
      </c>
      <c r="J102" s="718" t="s">
        <v>431</v>
      </c>
      <c r="K102" s="651">
        <v>574986</v>
      </c>
      <c r="L102" s="651">
        <v>60</v>
      </c>
      <c r="M102" s="651">
        <v>936</v>
      </c>
      <c r="N102" s="651">
        <v>19828</v>
      </c>
      <c r="O102" s="651">
        <v>1705</v>
      </c>
      <c r="P102" s="650">
        <v>789900</v>
      </c>
      <c r="Q102" s="651">
        <v>339997</v>
      </c>
      <c r="R102" s="651">
        <v>449903</v>
      </c>
    </row>
    <row r="103" spans="2:18" x14ac:dyDescent="0.2">
      <c r="B103" s="544" t="s">
        <v>2453</v>
      </c>
      <c r="C103" s="651">
        <v>917242</v>
      </c>
      <c r="D103" s="651">
        <v>906630</v>
      </c>
      <c r="E103" s="650">
        <v>1823872</v>
      </c>
      <c r="F103" s="651"/>
      <c r="G103" s="651">
        <v>33682</v>
      </c>
      <c r="H103" s="651">
        <v>122610</v>
      </c>
      <c r="I103" s="651">
        <v>3661</v>
      </c>
      <c r="J103" s="718" t="s">
        <v>431</v>
      </c>
      <c r="K103" s="651">
        <v>532752</v>
      </c>
      <c r="L103" s="651">
        <v>560</v>
      </c>
      <c r="M103" s="651">
        <v>327</v>
      </c>
      <c r="N103" s="651">
        <v>18799</v>
      </c>
      <c r="O103" s="651">
        <v>1705</v>
      </c>
      <c r="P103" s="650">
        <v>714096</v>
      </c>
      <c r="Q103" s="651">
        <v>364774</v>
      </c>
      <c r="R103" s="651">
        <v>349322</v>
      </c>
    </row>
    <row r="104" spans="2:18" x14ac:dyDescent="0.2">
      <c r="B104" s="544" t="s">
        <v>2455</v>
      </c>
      <c r="C104" s="651">
        <v>958869</v>
      </c>
      <c r="D104" s="651">
        <v>965782</v>
      </c>
      <c r="E104" s="650">
        <v>1924652</v>
      </c>
      <c r="F104" s="651"/>
      <c r="G104" s="651">
        <v>33908</v>
      </c>
      <c r="H104" s="651">
        <v>162595</v>
      </c>
      <c r="I104" s="651">
        <v>4689</v>
      </c>
      <c r="J104" s="718" t="s">
        <v>431</v>
      </c>
      <c r="K104" s="651">
        <v>484641</v>
      </c>
      <c r="L104" s="651">
        <v>190</v>
      </c>
      <c r="M104" s="651">
        <v>3601</v>
      </c>
      <c r="N104" s="651">
        <v>10341</v>
      </c>
      <c r="O104" s="651">
        <v>1705</v>
      </c>
      <c r="P104" s="650">
        <v>701670</v>
      </c>
      <c r="Q104" s="651">
        <v>382784</v>
      </c>
      <c r="R104" s="651">
        <v>318886</v>
      </c>
    </row>
    <row r="105" spans="2:18" x14ac:dyDescent="0.2">
      <c r="B105" s="544" t="s">
        <v>2453</v>
      </c>
      <c r="C105" s="651">
        <v>1062884</v>
      </c>
      <c r="D105" s="651">
        <v>995135</v>
      </c>
      <c r="E105" s="650">
        <v>2058019</v>
      </c>
      <c r="F105" s="651"/>
      <c r="G105" s="651">
        <v>39440</v>
      </c>
      <c r="H105" s="651">
        <v>126506</v>
      </c>
      <c r="I105" s="651">
        <v>4186</v>
      </c>
      <c r="J105" s="718" t="s">
        <v>431</v>
      </c>
      <c r="K105" s="651">
        <v>408263</v>
      </c>
      <c r="L105" s="651">
        <v>60</v>
      </c>
      <c r="M105" s="651">
        <v>129</v>
      </c>
      <c r="N105" s="651">
        <v>14280</v>
      </c>
      <c r="O105" s="651">
        <v>1705</v>
      </c>
      <c r="P105" s="650">
        <v>594569</v>
      </c>
      <c r="Q105" s="651">
        <v>408376</v>
      </c>
      <c r="R105" s="651">
        <v>186193</v>
      </c>
    </row>
    <row r="106" spans="2:18" x14ac:dyDescent="0.2">
      <c r="B106" s="544" t="s">
        <v>2454</v>
      </c>
      <c r="C106" s="651">
        <v>1131465</v>
      </c>
      <c r="D106" s="651">
        <v>1138439</v>
      </c>
      <c r="E106" s="650">
        <v>2269904</v>
      </c>
      <c r="F106" s="651"/>
      <c r="G106" s="651">
        <v>42461</v>
      </c>
      <c r="H106" s="651">
        <v>120668</v>
      </c>
      <c r="I106" s="651">
        <v>5621</v>
      </c>
      <c r="J106" s="718" t="s">
        <v>431</v>
      </c>
      <c r="K106" s="651">
        <v>529035</v>
      </c>
      <c r="L106" s="651">
        <v>60</v>
      </c>
      <c r="M106" s="651">
        <v>4239</v>
      </c>
      <c r="N106" s="651">
        <v>15919</v>
      </c>
      <c r="O106" s="651">
        <v>1675</v>
      </c>
      <c r="P106" s="650">
        <v>719678</v>
      </c>
      <c r="Q106" s="651">
        <v>450694</v>
      </c>
      <c r="R106" s="651">
        <v>268984</v>
      </c>
    </row>
    <row r="107" spans="2:18" x14ac:dyDescent="0.2">
      <c r="B107" s="544" t="s">
        <v>2453</v>
      </c>
      <c r="C107" s="651">
        <v>1289884</v>
      </c>
      <c r="D107" s="651">
        <v>1244768</v>
      </c>
      <c r="E107" s="650">
        <v>2534652</v>
      </c>
      <c r="F107" s="651"/>
      <c r="G107" s="651">
        <v>50145</v>
      </c>
      <c r="H107" s="651">
        <v>146530</v>
      </c>
      <c r="I107" s="651">
        <v>15173</v>
      </c>
      <c r="J107" s="718" t="s">
        <v>431</v>
      </c>
      <c r="K107" s="651">
        <v>515681</v>
      </c>
      <c r="L107" s="651">
        <v>156</v>
      </c>
      <c r="M107" s="651">
        <v>4020</v>
      </c>
      <c r="N107" s="651">
        <v>17660</v>
      </c>
      <c r="O107" s="651">
        <v>1705</v>
      </c>
      <c r="P107" s="650">
        <v>751070</v>
      </c>
      <c r="Q107" s="651">
        <v>503471</v>
      </c>
      <c r="R107" s="651">
        <v>247599</v>
      </c>
    </row>
    <row r="108" spans="2:18" x14ac:dyDescent="0.2">
      <c r="B108" s="544" t="s">
        <v>2452</v>
      </c>
      <c r="C108" s="651">
        <v>1281332</v>
      </c>
      <c r="D108" s="651">
        <v>1421594</v>
      </c>
      <c r="E108" s="650">
        <v>2702926</v>
      </c>
      <c r="F108" s="651"/>
      <c r="G108" s="651">
        <v>55454</v>
      </c>
      <c r="H108" s="651">
        <v>159210</v>
      </c>
      <c r="I108" s="651">
        <v>7529</v>
      </c>
      <c r="J108" s="718" t="s">
        <v>431</v>
      </c>
      <c r="K108" s="651">
        <v>567416</v>
      </c>
      <c r="L108" s="651">
        <v>156</v>
      </c>
      <c r="M108" s="651">
        <v>4014</v>
      </c>
      <c r="N108" s="651">
        <v>19172</v>
      </c>
      <c r="O108" s="651">
        <v>1705</v>
      </c>
      <c r="P108" s="650">
        <v>814656</v>
      </c>
      <c r="Q108" s="651">
        <v>537716</v>
      </c>
      <c r="R108" s="651">
        <v>276940</v>
      </c>
    </row>
    <row r="109" spans="2:18" x14ac:dyDescent="0.2">
      <c r="B109" s="544" t="s">
        <v>432</v>
      </c>
      <c r="C109" s="651">
        <v>2314909</v>
      </c>
      <c r="D109" s="651">
        <v>693303</v>
      </c>
      <c r="E109" s="650">
        <v>3008212</v>
      </c>
      <c r="F109" s="651"/>
      <c r="G109" s="651">
        <v>61755</v>
      </c>
      <c r="H109" s="651">
        <v>215476</v>
      </c>
      <c r="I109" s="651">
        <v>16473</v>
      </c>
      <c r="J109" s="718" t="s">
        <v>431</v>
      </c>
      <c r="K109" s="651">
        <v>567984</v>
      </c>
      <c r="L109" s="651">
        <v>156</v>
      </c>
      <c r="M109" s="651">
        <v>3981</v>
      </c>
      <c r="N109" s="651">
        <v>13524</v>
      </c>
      <c r="O109" s="651">
        <v>1685</v>
      </c>
      <c r="P109" s="650">
        <v>881034</v>
      </c>
      <c r="Q109" s="651">
        <v>719116</v>
      </c>
      <c r="R109" s="651">
        <v>161918</v>
      </c>
    </row>
    <row r="110" spans="2:18" x14ac:dyDescent="0.2">
      <c r="B110" s="544" t="s">
        <v>2451</v>
      </c>
      <c r="C110" s="651">
        <v>2837195</v>
      </c>
      <c r="D110" s="651">
        <v>566181</v>
      </c>
      <c r="E110" s="650">
        <v>3403376</v>
      </c>
      <c r="F110" s="651"/>
      <c r="G110" s="651">
        <v>76609</v>
      </c>
      <c r="H110" s="651">
        <v>253059</v>
      </c>
      <c r="I110" s="651">
        <v>24369</v>
      </c>
      <c r="J110" s="718" t="s">
        <v>431</v>
      </c>
      <c r="K110" s="651">
        <v>821057</v>
      </c>
      <c r="L110" s="718" t="s">
        <v>431</v>
      </c>
      <c r="M110" s="651">
        <v>727</v>
      </c>
      <c r="N110" s="651">
        <v>13397</v>
      </c>
      <c r="O110" s="651">
        <v>1655</v>
      </c>
      <c r="P110" s="650">
        <v>1190873</v>
      </c>
      <c r="Q110" s="651">
        <v>821095</v>
      </c>
      <c r="R110" s="651">
        <v>369778</v>
      </c>
    </row>
    <row r="111" spans="2:18" x14ac:dyDescent="0.2">
      <c r="B111" s="544" t="s">
        <v>432</v>
      </c>
      <c r="C111" s="651">
        <v>3009848</v>
      </c>
      <c r="D111" s="651">
        <v>476569</v>
      </c>
      <c r="E111" s="650">
        <v>3486417</v>
      </c>
      <c r="F111" s="651"/>
      <c r="G111" s="651">
        <v>85334</v>
      </c>
      <c r="H111" s="651">
        <v>223426</v>
      </c>
      <c r="I111" s="651">
        <v>11605</v>
      </c>
      <c r="J111" s="718" t="s">
        <v>431</v>
      </c>
      <c r="K111" s="651">
        <v>812343</v>
      </c>
      <c r="L111" s="718" t="s">
        <v>431</v>
      </c>
      <c r="M111" s="651" t="s">
        <v>431</v>
      </c>
      <c r="N111" s="651">
        <v>10867</v>
      </c>
      <c r="O111" s="651">
        <v>1658</v>
      </c>
      <c r="P111" s="650">
        <v>1145233</v>
      </c>
      <c r="Q111" s="651">
        <v>828870</v>
      </c>
      <c r="R111" s="651">
        <v>316363</v>
      </c>
    </row>
    <row r="112" spans="2:18" x14ac:dyDescent="0.2">
      <c r="B112" s="544" t="s">
        <v>2450</v>
      </c>
      <c r="C112" s="651">
        <v>3163881</v>
      </c>
      <c r="D112" s="651">
        <v>610127</v>
      </c>
      <c r="E112" s="650">
        <v>3774008</v>
      </c>
      <c r="F112" s="651"/>
      <c r="G112" s="651">
        <v>75314</v>
      </c>
      <c r="H112" s="651">
        <v>304179</v>
      </c>
      <c r="I112" s="651">
        <v>17121</v>
      </c>
      <c r="J112" s="718" t="s">
        <v>431</v>
      </c>
      <c r="K112" s="651">
        <v>761174</v>
      </c>
      <c r="L112" s="718" t="s">
        <v>431</v>
      </c>
      <c r="M112" s="651" t="s">
        <v>431</v>
      </c>
      <c r="N112" s="651">
        <v>12651</v>
      </c>
      <c r="O112" s="651">
        <v>1658</v>
      </c>
      <c r="P112" s="650">
        <v>1172097</v>
      </c>
      <c r="Q112" s="651">
        <v>990894</v>
      </c>
      <c r="R112" s="651">
        <v>181203</v>
      </c>
    </row>
    <row r="113" spans="2:18" x14ac:dyDescent="0.2">
      <c r="B113" s="544" t="s">
        <v>432</v>
      </c>
      <c r="C113" s="651">
        <v>3100733</v>
      </c>
      <c r="D113" s="651">
        <v>647571</v>
      </c>
      <c r="E113" s="650">
        <v>3748304</v>
      </c>
      <c r="F113" s="651"/>
      <c r="G113" s="651">
        <v>92704</v>
      </c>
      <c r="H113" s="651">
        <v>183106</v>
      </c>
      <c r="I113" s="651">
        <v>13033</v>
      </c>
      <c r="J113" s="718" t="s">
        <v>431</v>
      </c>
      <c r="K113" s="651">
        <v>738076</v>
      </c>
      <c r="L113" s="718" t="s">
        <v>431</v>
      </c>
      <c r="M113" s="651">
        <v>5018</v>
      </c>
      <c r="N113" s="651">
        <v>18512</v>
      </c>
      <c r="O113" s="651">
        <v>1658</v>
      </c>
      <c r="P113" s="650">
        <v>1052107</v>
      </c>
      <c r="Q113" s="651">
        <v>735487</v>
      </c>
      <c r="R113" s="651">
        <v>316620</v>
      </c>
    </row>
    <row r="114" spans="2:18" x14ac:dyDescent="0.2">
      <c r="B114" s="544" t="s">
        <v>2449</v>
      </c>
      <c r="C114" s="651">
        <v>3330864</v>
      </c>
      <c r="D114" s="651">
        <v>777787</v>
      </c>
      <c r="E114" s="650">
        <v>4108651</v>
      </c>
      <c r="F114" s="651"/>
      <c r="G114" s="651">
        <v>79117</v>
      </c>
      <c r="H114" s="651">
        <v>187363</v>
      </c>
      <c r="I114" s="651">
        <v>17796</v>
      </c>
      <c r="J114" s="718" t="s">
        <v>431</v>
      </c>
      <c r="K114" s="651">
        <v>1022629</v>
      </c>
      <c r="L114" s="718" t="s">
        <v>431</v>
      </c>
      <c r="M114" s="651" t="s">
        <v>431</v>
      </c>
      <c r="N114" s="651">
        <v>19041</v>
      </c>
      <c r="O114" s="651">
        <v>1658</v>
      </c>
      <c r="P114" s="650">
        <v>1327606</v>
      </c>
      <c r="Q114" s="651">
        <v>783628</v>
      </c>
      <c r="R114" s="651">
        <v>543978</v>
      </c>
    </row>
    <row r="115" spans="2:18" x14ac:dyDescent="0.2">
      <c r="B115" s="544" t="s">
        <v>432</v>
      </c>
      <c r="C115" s="651">
        <v>3509712</v>
      </c>
      <c r="D115" s="651">
        <v>791576</v>
      </c>
      <c r="E115" s="650">
        <v>4301288</v>
      </c>
      <c r="F115" s="651"/>
      <c r="G115" s="651">
        <v>85219</v>
      </c>
      <c r="H115" s="651">
        <v>194404</v>
      </c>
      <c r="I115" s="651">
        <v>15137</v>
      </c>
      <c r="J115" s="718" t="s">
        <v>431</v>
      </c>
      <c r="K115" s="651">
        <v>1118045</v>
      </c>
      <c r="L115" s="718" t="s">
        <v>431</v>
      </c>
      <c r="M115" s="651">
        <v>15139</v>
      </c>
      <c r="N115" s="651">
        <v>19714</v>
      </c>
      <c r="O115" s="651">
        <v>1658</v>
      </c>
      <c r="P115" s="650">
        <v>1449316</v>
      </c>
      <c r="Q115" s="651">
        <v>830322</v>
      </c>
      <c r="R115" s="651">
        <v>618994</v>
      </c>
    </row>
    <row r="116" spans="2:18" x14ac:dyDescent="0.2">
      <c r="B116" s="544" t="s">
        <v>2448</v>
      </c>
      <c r="C116" s="651">
        <v>3509712</v>
      </c>
      <c r="D116" s="651">
        <v>791576</v>
      </c>
      <c r="E116" s="650">
        <v>4301288</v>
      </c>
      <c r="F116" s="651"/>
      <c r="G116" s="651">
        <v>85219</v>
      </c>
      <c r="H116" s="651">
        <v>194404</v>
      </c>
      <c r="I116" s="651">
        <v>15137</v>
      </c>
      <c r="J116" s="718" t="s">
        <v>431</v>
      </c>
      <c r="K116" s="651">
        <v>1118045</v>
      </c>
      <c r="L116" s="718" t="s">
        <v>431</v>
      </c>
      <c r="M116" s="651">
        <v>15139</v>
      </c>
      <c r="N116" s="651">
        <v>19714</v>
      </c>
      <c r="O116" s="651">
        <v>1658</v>
      </c>
      <c r="P116" s="650">
        <v>1449316</v>
      </c>
      <c r="Q116" s="651">
        <v>830322</v>
      </c>
      <c r="R116" s="651">
        <v>618994</v>
      </c>
    </row>
    <row r="117" spans="2:18" x14ac:dyDescent="0.2">
      <c r="B117" s="544" t="s">
        <v>432</v>
      </c>
      <c r="C117" s="608">
        <v>3331056</v>
      </c>
      <c r="D117" s="608">
        <v>771803</v>
      </c>
      <c r="E117" s="607">
        <v>4102859</v>
      </c>
      <c r="F117" s="608"/>
      <c r="G117" s="608">
        <v>79095</v>
      </c>
      <c r="H117" s="608">
        <v>187377</v>
      </c>
      <c r="I117" s="608">
        <v>17835</v>
      </c>
      <c r="J117" s="610" t="s">
        <v>431</v>
      </c>
      <c r="K117" s="608">
        <v>1006341</v>
      </c>
      <c r="L117" s="718" t="s">
        <v>431</v>
      </c>
      <c r="M117" s="651">
        <v>14547</v>
      </c>
      <c r="N117" s="651">
        <v>19041</v>
      </c>
      <c r="O117" s="651">
        <v>1658</v>
      </c>
      <c r="P117" s="650">
        <v>1325894</v>
      </c>
      <c r="Q117" s="651">
        <v>789135</v>
      </c>
      <c r="R117" s="651">
        <v>536759</v>
      </c>
    </row>
    <row r="118" spans="2:18" x14ac:dyDescent="0.2">
      <c r="B118" s="544" t="s">
        <v>2447</v>
      </c>
      <c r="C118" s="608">
        <v>4543220</v>
      </c>
      <c r="D118" s="608">
        <v>1001267</v>
      </c>
      <c r="E118" s="607">
        <v>5544487</v>
      </c>
      <c r="F118" s="608"/>
      <c r="G118" s="608">
        <v>119646</v>
      </c>
      <c r="H118" s="608">
        <v>236806</v>
      </c>
      <c r="I118" s="608">
        <v>60993</v>
      </c>
      <c r="J118" s="610" t="s">
        <v>431</v>
      </c>
      <c r="K118" s="608">
        <v>1940580</v>
      </c>
      <c r="L118" s="718" t="s">
        <v>431</v>
      </c>
      <c r="M118" s="651">
        <v>20562</v>
      </c>
      <c r="N118" s="651">
        <v>14364</v>
      </c>
      <c r="O118" s="651">
        <v>1658</v>
      </c>
      <c r="P118" s="650">
        <v>2394609</v>
      </c>
      <c r="Q118" s="651">
        <v>1090311</v>
      </c>
      <c r="R118" s="651">
        <v>1304298</v>
      </c>
    </row>
    <row r="119" spans="2:18" x14ac:dyDescent="0.2">
      <c r="B119" s="544" t="s">
        <v>432</v>
      </c>
      <c r="C119" s="651">
        <v>4685420</v>
      </c>
      <c r="D119" s="651">
        <v>1085513</v>
      </c>
      <c r="E119" s="650">
        <v>5770933</v>
      </c>
      <c r="F119" s="651"/>
      <c r="G119" s="651">
        <v>103222</v>
      </c>
      <c r="H119" s="651">
        <v>223593</v>
      </c>
      <c r="I119" s="651">
        <v>20401</v>
      </c>
      <c r="J119" s="610" t="s">
        <v>431</v>
      </c>
      <c r="K119" s="651">
        <v>2397192</v>
      </c>
      <c r="L119" s="718" t="s">
        <v>431</v>
      </c>
      <c r="M119" s="651">
        <v>20294</v>
      </c>
      <c r="N119" s="651">
        <v>18427</v>
      </c>
      <c r="O119" s="651">
        <v>1658</v>
      </c>
      <c r="P119" s="650">
        <v>2784787</v>
      </c>
      <c r="Q119" s="651">
        <v>1124440</v>
      </c>
      <c r="R119" s="651">
        <v>1660347</v>
      </c>
    </row>
    <row r="120" spans="2:18" x14ac:dyDescent="0.2">
      <c r="B120" s="544" t="s">
        <v>2446</v>
      </c>
      <c r="C120" s="651">
        <v>5159209</v>
      </c>
      <c r="D120" s="651">
        <v>1105835</v>
      </c>
      <c r="E120" s="650">
        <v>6265044</v>
      </c>
      <c r="F120" s="651"/>
      <c r="G120" s="651">
        <v>111732</v>
      </c>
      <c r="H120" s="651">
        <v>243172</v>
      </c>
      <c r="I120" s="651">
        <v>20456</v>
      </c>
      <c r="J120" s="610" t="s">
        <v>431</v>
      </c>
      <c r="K120" s="651">
        <v>2513768</v>
      </c>
      <c r="L120" s="718" t="s">
        <v>431</v>
      </c>
      <c r="M120" s="651">
        <v>24379</v>
      </c>
      <c r="N120" s="651">
        <v>15888</v>
      </c>
      <c r="O120" s="651">
        <v>590</v>
      </c>
      <c r="P120" s="650">
        <v>2929985</v>
      </c>
      <c r="Q120" s="651">
        <v>1238177</v>
      </c>
      <c r="R120" s="651">
        <v>1691808</v>
      </c>
    </row>
    <row r="121" spans="2:18" x14ac:dyDescent="0.2">
      <c r="B121" s="544" t="s">
        <v>432</v>
      </c>
      <c r="C121" s="651">
        <v>5268054</v>
      </c>
      <c r="D121" s="651">
        <v>1153658</v>
      </c>
      <c r="E121" s="650">
        <v>6421712</v>
      </c>
      <c r="F121" s="651"/>
      <c r="G121" s="651">
        <v>133068</v>
      </c>
      <c r="H121" s="651">
        <v>234384</v>
      </c>
      <c r="I121" s="651">
        <v>25405</v>
      </c>
      <c r="J121" s="610" t="s">
        <v>431</v>
      </c>
      <c r="K121" s="651">
        <v>2653745</v>
      </c>
      <c r="L121" s="718" t="s">
        <v>431</v>
      </c>
      <c r="M121" s="651">
        <v>25073</v>
      </c>
      <c r="N121" s="651">
        <v>16054</v>
      </c>
      <c r="O121" s="651">
        <v>555</v>
      </c>
      <c r="P121" s="650">
        <v>3088284</v>
      </c>
      <c r="Q121" s="651">
        <v>1264291</v>
      </c>
      <c r="R121" s="651">
        <v>1823993</v>
      </c>
    </row>
    <row r="122" spans="2:18" x14ac:dyDescent="0.2">
      <c r="B122" s="544" t="s">
        <v>2445</v>
      </c>
      <c r="C122" s="651">
        <v>5642724</v>
      </c>
      <c r="D122" s="651">
        <v>1151706</v>
      </c>
      <c r="E122" s="650">
        <v>6794430</v>
      </c>
      <c r="F122" s="651"/>
      <c r="G122" s="651">
        <v>124252</v>
      </c>
      <c r="H122" s="651">
        <v>262796</v>
      </c>
      <c r="I122" s="651">
        <v>28208</v>
      </c>
      <c r="J122" s="610" t="s">
        <v>431</v>
      </c>
      <c r="K122" s="651">
        <v>3028853</v>
      </c>
      <c r="L122" s="718" t="s">
        <v>431</v>
      </c>
      <c r="M122" s="651">
        <v>25236</v>
      </c>
      <c r="N122" s="651">
        <v>15690</v>
      </c>
      <c r="O122" s="651">
        <v>555</v>
      </c>
      <c r="P122" s="650">
        <v>3485590</v>
      </c>
      <c r="Q122" s="651">
        <v>1354220</v>
      </c>
      <c r="R122" s="651">
        <v>2131370</v>
      </c>
    </row>
    <row r="123" spans="2:18" x14ac:dyDescent="0.2">
      <c r="B123" s="544" t="s">
        <v>432</v>
      </c>
      <c r="C123" s="651">
        <v>6102386</v>
      </c>
      <c r="D123" s="651">
        <v>1093430</v>
      </c>
      <c r="E123" s="650">
        <v>7195817</v>
      </c>
      <c r="F123" s="651"/>
      <c r="G123" s="651">
        <v>143226</v>
      </c>
      <c r="H123" s="651">
        <v>289350</v>
      </c>
      <c r="I123" s="651">
        <v>23598</v>
      </c>
      <c r="J123" s="610" t="s">
        <v>431</v>
      </c>
      <c r="K123" s="651">
        <v>3385163</v>
      </c>
      <c r="L123" s="718" t="s">
        <v>431</v>
      </c>
      <c r="M123" s="651">
        <v>17620</v>
      </c>
      <c r="N123" s="651">
        <v>25128</v>
      </c>
      <c r="O123" s="651">
        <v>555</v>
      </c>
      <c r="P123" s="650">
        <v>3884640</v>
      </c>
      <c r="Q123" s="651">
        <v>1464546</v>
      </c>
      <c r="R123" s="651">
        <v>2420094</v>
      </c>
    </row>
    <row r="124" spans="2:18" x14ac:dyDescent="0.2">
      <c r="B124" s="544" t="s">
        <v>2444</v>
      </c>
      <c r="C124" s="651">
        <v>6580293</v>
      </c>
      <c r="D124" s="651">
        <v>1098796</v>
      </c>
      <c r="E124" s="650">
        <v>7679090</v>
      </c>
      <c r="F124" s="651"/>
      <c r="G124" s="651">
        <v>139455</v>
      </c>
      <c r="H124" s="651">
        <v>326052</v>
      </c>
      <c r="I124" s="651">
        <v>24774</v>
      </c>
      <c r="J124" s="610" t="s">
        <v>431</v>
      </c>
      <c r="K124" s="651">
        <v>2573973</v>
      </c>
      <c r="L124" s="718" t="s">
        <v>431</v>
      </c>
      <c r="M124" s="651">
        <v>17620</v>
      </c>
      <c r="N124" s="651">
        <v>23195</v>
      </c>
      <c r="O124" s="651">
        <v>555</v>
      </c>
      <c r="P124" s="650">
        <v>3105625</v>
      </c>
      <c r="Q124" s="651">
        <v>1579237</v>
      </c>
      <c r="R124" s="651">
        <v>1526389</v>
      </c>
    </row>
    <row r="125" spans="2:18" x14ac:dyDescent="0.2">
      <c r="B125" s="544" t="s">
        <v>432</v>
      </c>
      <c r="C125" s="651">
        <v>6901132</v>
      </c>
      <c r="D125" s="651">
        <v>1121313</v>
      </c>
      <c r="E125" s="650">
        <v>8022444</v>
      </c>
      <c r="F125" s="651"/>
      <c r="G125" s="651">
        <v>146018</v>
      </c>
      <c r="H125" s="651">
        <v>347138</v>
      </c>
      <c r="I125" s="651">
        <v>24643</v>
      </c>
      <c r="J125" s="610" t="s">
        <v>431</v>
      </c>
      <c r="K125" s="651">
        <v>2599858</v>
      </c>
      <c r="L125" s="718" t="s">
        <v>431</v>
      </c>
      <c r="M125" s="651">
        <v>17620</v>
      </c>
      <c r="N125" s="651">
        <v>16014</v>
      </c>
      <c r="O125" s="651">
        <v>555</v>
      </c>
      <c r="P125" s="650">
        <v>3151846</v>
      </c>
      <c r="Q125" s="651">
        <v>1656245</v>
      </c>
      <c r="R125" s="651">
        <v>1495601</v>
      </c>
    </row>
    <row r="126" spans="2:18" x14ac:dyDescent="0.2">
      <c r="B126" s="544" t="s">
        <v>2443</v>
      </c>
      <c r="C126" s="608">
        <v>7632719</v>
      </c>
      <c r="D126" s="608">
        <v>1136526</v>
      </c>
      <c r="E126" s="607">
        <v>8769245</v>
      </c>
      <c r="F126" s="608"/>
      <c r="G126" s="608">
        <v>167081</v>
      </c>
      <c r="H126" s="608">
        <v>357482</v>
      </c>
      <c r="I126" s="608">
        <v>22621</v>
      </c>
      <c r="J126" s="610" t="s">
        <v>431</v>
      </c>
      <c r="K126" s="608">
        <v>2878616</v>
      </c>
      <c r="L126" s="718" t="s">
        <v>431</v>
      </c>
      <c r="M126" s="608">
        <v>6813</v>
      </c>
      <c r="N126" s="608">
        <v>15003</v>
      </c>
      <c r="O126" s="608">
        <v>230</v>
      </c>
      <c r="P126" s="607">
        <v>3447846</v>
      </c>
      <c r="Q126" s="608">
        <v>1831823</v>
      </c>
      <c r="R126" s="608">
        <v>1616023</v>
      </c>
    </row>
    <row r="127" spans="2:18" x14ac:dyDescent="0.2">
      <c r="B127" s="544" t="s">
        <v>432</v>
      </c>
      <c r="C127" s="608">
        <v>7860648</v>
      </c>
      <c r="D127" s="608">
        <v>1178141</v>
      </c>
      <c r="E127" s="607">
        <v>9038789</v>
      </c>
      <c r="F127" s="608"/>
      <c r="G127" s="608">
        <v>180300</v>
      </c>
      <c r="H127" s="608">
        <v>382286</v>
      </c>
      <c r="I127" s="608">
        <v>27991</v>
      </c>
      <c r="J127" s="610" t="s">
        <v>431</v>
      </c>
      <c r="K127" s="608">
        <v>3292084</v>
      </c>
      <c r="L127" s="718" t="s">
        <v>431</v>
      </c>
      <c r="M127" s="608">
        <v>6813</v>
      </c>
      <c r="N127" s="608">
        <v>11394</v>
      </c>
      <c r="O127" s="608">
        <v>230</v>
      </c>
      <c r="P127" s="607">
        <f>SUM(G127:O127)</f>
        <v>3901098</v>
      </c>
      <c r="Q127" s="608">
        <v>1886530</v>
      </c>
      <c r="R127" s="608">
        <v>2014568</v>
      </c>
    </row>
    <row r="128" spans="2:18" x14ac:dyDescent="0.2">
      <c r="B128" s="544" t="s">
        <v>2768</v>
      </c>
      <c r="C128" s="608">
        <v>8458134</v>
      </c>
      <c r="D128" s="608">
        <v>1220212</v>
      </c>
      <c r="E128" s="607">
        <v>9678346</v>
      </c>
      <c r="F128" s="608"/>
      <c r="G128" s="608">
        <v>194414</v>
      </c>
      <c r="H128" s="608">
        <v>425286</v>
      </c>
      <c r="I128" s="608">
        <v>34132</v>
      </c>
      <c r="J128" s="610" t="s">
        <v>431</v>
      </c>
      <c r="K128" s="608">
        <v>3544525</v>
      </c>
      <c r="L128" s="718" t="s">
        <v>431</v>
      </c>
      <c r="M128" s="608">
        <v>6813</v>
      </c>
      <c r="N128" s="608">
        <v>11454</v>
      </c>
      <c r="O128" s="608">
        <v>230</v>
      </c>
      <c r="P128" s="607">
        <f t="shared" ref="P128:P136" si="0">SUM(G128:O128)</f>
        <v>4216854</v>
      </c>
      <c r="Q128" s="608">
        <v>2029928</v>
      </c>
      <c r="R128" s="608">
        <v>2186926</v>
      </c>
    </row>
    <row r="129" spans="2:18" x14ac:dyDescent="0.2">
      <c r="B129" s="544" t="s">
        <v>432</v>
      </c>
      <c r="C129" s="608">
        <v>9823091.8862379994</v>
      </c>
      <c r="D129" s="608">
        <v>1234312.2850000001</v>
      </c>
      <c r="E129" s="607">
        <v>11057404.171238001</v>
      </c>
      <c r="F129" s="608"/>
      <c r="G129" s="608">
        <v>223508.16</v>
      </c>
      <c r="H129" s="608">
        <v>549506.14100000006</v>
      </c>
      <c r="I129" s="608">
        <v>168870.01100000003</v>
      </c>
      <c r="J129" s="610" t="s">
        <v>431</v>
      </c>
      <c r="K129" s="608">
        <v>4216717.9441200001</v>
      </c>
      <c r="L129" s="718" t="s">
        <v>431</v>
      </c>
      <c r="M129" s="718" t="s">
        <v>431</v>
      </c>
      <c r="N129" s="718" t="s">
        <v>431</v>
      </c>
      <c r="O129" s="608">
        <v>230</v>
      </c>
      <c r="P129" s="607">
        <f t="shared" si="0"/>
        <v>5158832.25612</v>
      </c>
      <c r="Q129" s="608">
        <v>2290053.0147637194</v>
      </c>
      <c r="R129" s="608">
        <v>2886972.8493562792</v>
      </c>
    </row>
    <row r="130" spans="2:18" x14ac:dyDescent="0.2">
      <c r="B130" s="544" t="s">
        <v>2769</v>
      </c>
      <c r="C130" s="608">
        <v>10519911.056949995</v>
      </c>
      <c r="D130" s="608">
        <v>1254315.2569999998</v>
      </c>
      <c r="E130" s="607">
        <f t="shared" ref="E130:E136" si="1">SUM(C130:D130)</f>
        <v>11774226.313949995</v>
      </c>
      <c r="F130" s="608"/>
      <c r="G130" s="608">
        <v>294114.83899999998</v>
      </c>
      <c r="H130" s="608">
        <v>502760.46799999994</v>
      </c>
      <c r="I130" s="608">
        <v>178082.54500000004</v>
      </c>
      <c r="J130" s="610" t="s">
        <v>431</v>
      </c>
      <c r="K130" s="608">
        <v>4365694.124903</v>
      </c>
      <c r="L130" s="718" t="s">
        <v>431</v>
      </c>
      <c r="M130" s="718" t="s">
        <v>431</v>
      </c>
      <c r="N130" s="718" t="s">
        <v>431</v>
      </c>
      <c r="O130" s="608">
        <v>230</v>
      </c>
      <c r="P130" s="607">
        <f t="shared" si="0"/>
        <v>5340881.9769029999</v>
      </c>
      <c r="Q130" s="608">
        <v>2449847.769818</v>
      </c>
      <c r="R130" s="608">
        <v>2909322.5000850013</v>
      </c>
    </row>
    <row r="131" spans="2:18" x14ac:dyDescent="0.2">
      <c r="B131" s="544" t="s">
        <v>432</v>
      </c>
      <c r="C131" s="608">
        <v>10816898.541000001</v>
      </c>
      <c r="D131" s="608">
        <v>1356591.5950000002</v>
      </c>
      <c r="E131" s="607">
        <f t="shared" si="1"/>
        <v>12173490.136000002</v>
      </c>
      <c r="F131" s="608"/>
      <c r="G131" s="608">
        <v>256441.44800000003</v>
      </c>
      <c r="H131" s="608">
        <v>586014.68999999994</v>
      </c>
      <c r="I131" s="608">
        <v>185653.00199999998</v>
      </c>
      <c r="J131" s="610" t="s">
        <v>431</v>
      </c>
      <c r="K131" s="608">
        <v>4991604.1492690006</v>
      </c>
      <c r="L131" s="718" t="s">
        <v>431</v>
      </c>
      <c r="M131" s="718" t="s">
        <v>431</v>
      </c>
      <c r="N131" s="718" t="s">
        <v>431</v>
      </c>
      <c r="O131" s="608">
        <v>230</v>
      </c>
      <c r="P131" s="607">
        <f t="shared" si="0"/>
        <v>6019943.2892690003</v>
      </c>
      <c r="Q131" s="608">
        <v>2514125.8528999994</v>
      </c>
      <c r="R131" s="608">
        <v>3530231.8733689999</v>
      </c>
    </row>
    <row r="132" spans="2:18" x14ac:dyDescent="0.2">
      <c r="B132" s="544" t="s">
        <v>2770</v>
      </c>
      <c r="C132" s="608">
        <v>11397954.041999999</v>
      </c>
      <c r="D132" s="608">
        <v>1498249.541</v>
      </c>
      <c r="E132" s="607">
        <f t="shared" si="1"/>
        <v>12896203.582999999</v>
      </c>
      <c r="F132" s="608"/>
      <c r="G132" s="608">
        <v>300473.41600000003</v>
      </c>
      <c r="H132" s="608">
        <v>595455.61899999995</v>
      </c>
      <c r="I132" s="608">
        <v>252777.81599999999</v>
      </c>
      <c r="J132" s="610" t="s">
        <v>431</v>
      </c>
      <c r="K132" s="608">
        <v>4986751.4336289996</v>
      </c>
      <c r="L132" s="718" t="s">
        <v>431</v>
      </c>
      <c r="M132" s="718" t="s">
        <v>431</v>
      </c>
      <c r="N132" s="718" t="s">
        <v>431</v>
      </c>
      <c r="O132" s="608">
        <v>30</v>
      </c>
      <c r="P132" s="607">
        <f t="shared" si="0"/>
        <v>6135488.2846289994</v>
      </c>
      <c r="Q132" s="608">
        <v>2646419.7226300002</v>
      </c>
      <c r="R132" s="608">
        <v>3520031.3959989999</v>
      </c>
    </row>
    <row r="133" spans="2:18" x14ac:dyDescent="0.2">
      <c r="B133" s="544" t="s">
        <v>432</v>
      </c>
      <c r="C133" s="608">
        <v>11881676.831599001</v>
      </c>
      <c r="D133" s="608">
        <v>1373559.2320000001</v>
      </c>
      <c r="E133" s="607">
        <f t="shared" si="1"/>
        <v>13255236.063599002</v>
      </c>
      <c r="F133" s="608"/>
      <c r="G133" s="608">
        <v>266274.54300000001</v>
      </c>
      <c r="H133" s="608">
        <v>575761.89800000004</v>
      </c>
      <c r="I133" s="608">
        <v>191258.514</v>
      </c>
      <c r="J133" s="610" t="s">
        <v>431</v>
      </c>
      <c r="K133" s="608">
        <v>5080455.6270000003</v>
      </c>
      <c r="L133" s="718" t="s">
        <v>431</v>
      </c>
      <c r="M133" s="718" t="s">
        <v>431</v>
      </c>
      <c r="N133" s="718" t="s">
        <v>431</v>
      </c>
      <c r="O133" s="608" t="s">
        <v>431</v>
      </c>
      <c r="P133" s="607">
        <f t="shared" si="0"/>
        <v>6113750.5820000004</v>
      </c>
      <c r="Q133" s="608">
        <v>2754908.0987738101</v>
      </c>
      <c r="R133" s="608">
        <v>3401915.4082261901</v>
      </c>
    </row>
    <row r="134" spans="2:18" x14ac:dyDescent="0.2">
      <c r="B134" s="544" t="s">
        <v>2771</v>
      </c>
      <c r="C134" s="608">
        <v>12928902.302999999</v>
      </c>
      <c r="D134" s="608">
        <v>1429689.129</v>
      </c>
      <c r="E134" s="607">
        <f t="shared" si="1"/>
        <v>14358591.432</v>
      </c>
      <c r="F134" s="608"/>
      <c r="G134" s="608">
        <v>414380.04700000002</v>
      </c>
      <c r="H134" s="608">
        <v>986670.34199999995</v>
      </c>
      <c r="I134" s="608">
        <v>278358.54599999997</v>
      </c>
      <c r="J134" s="610" t="s">
        <v>431</v>
      </c>
      <c r="K134" s="608">
        <v>5486577.4488030002</v>
      </c>
      <c r="L134" s="718" t="s">
        <v>431</v>
      </c>
      <c r="M134" s="718" t="s">
        <v>431</v>
      </c>
      <c r="N134" s="718" t="s">
        <v>431</v>
      </c>
      <c r="O134" s="608" t="s">
        <v>431</v>
      </c>
      <c r="P134" s="607">
        <f t="shared" si="0"/>
        <v>7165986.3838030007</v>
      </c>
      <c r="Q134" s="608">
        <v>2996068.7129500001</v>
      </c>
      <c r="R134" s="608">
        <v>4217661.2988529997</v>
      </c>
    </row>
    <row r="135" spans="2:18" x14ac:dyDescent="0.2">
      <c r="B135" s="544" t="s">
        <v>432</v>
      </c>
      <c r="C135" s="608">
        <v>12720733.905694</v>
      </c>
      <c r="D135" s="608">
        <v>1706096.879678</v>
      </c>
      <c r="E135" s="607">
        <f t="shared" si="1"/>
        <v>14426830.785372</v>
      </c>
      <c r="F135" s="608"/>
      <c r="G135" s="608">
        <v>293792.06599999999</v>
      </c>
      <c r="H135" s="608">
        <v>555846.99699999997</v>
      </c>
      <c r="I135" s="608">
        <v>207210.932</v>
      </c>
      <c r="J135" s="610" t="s">
        <v>431</v>
      </c>
      <c r="K135" s="608">
        <v>5615610.6750340005</v>
      </c>
      <c r="L135" s="718" t="s">
        <v>431</v>
      </c>
      <c r="M135" s="718" t="s">
        <v>431</v>
      </c>
      <c r="N135" s="718" t="s">
        <v>431</v>
      </c>
      <c r="O135" s="608" t="s">
        <v>431</v>
      </c>
      <c r="P135" s="607">
        <f t="shared" si="0"/>
        <v>6672460.6700340007</v>
      </c>
      <c r="Q135" s="608">
        <v>2942166.5978865605</v>
      </c>
      <c r="R135" s="608">
        <v>3777447.1131474413</v>
      </c>
    </row>
    <row r="136" spans="2:18" x14ac:dyDescent="0.2">
      <c r="B136" s="544" t="s">
        <v>2772</v>
      </c>
      <c r="C136" s="608">
        <v>14142999.453724001</v>
      </c>
      <c r="D136" s="608">
        <v>1791928.802805</v>
      </c>
      <c r="E136" s="607">
        <f t="shared" si="1"/>
        <v>15934928.256529</v>
      </c>
      <c r="F136" s="608"/>
      <c r="G136" s="608">
        <v>374688.76</v>
      </c>
      <c r="H136" s="608">
        <v>606361.47499999998</v>
      </c>
      <c r="I136" s="608">
        <v>193530.50099999999</v>
      </c>
      <c r="J136" s="610" t="s">
        <v>431</v>
      </c>
      <c r="K136" s="608">
        <v>7390283.5443150001</v>
      </c>
      <c r="L136" s="718" t="s">
        <v>431</v>
      </c>
      <c r="M136" s="718" t="s">
        <v>431</v>
      </c>
      <c r="N136" s="718" t="s">
        <v>431</v>
      </c>
      <c r="O136" s="608" t="s">
        <v>431</v>
      </c>
      <c r="P136" s="607">
        <f t="shared" si="0"/>
        <v>8564864.2803150006</v>
      </c>
      <c r="Q136" s="608">
        <v>3270048.5325537599</v>
      </c>
      <c r="R136" s="608">
        <v>5341016.7417612402</v>
      </c>
    </row>
    <row r="137" spans="2:18" ht="12" thickBot="1" x14ac:dyDescent="0.25">
      <c r="B137" s="541"/>
      <c r="C137" s="541"/>
      <c r="D137" s="541"/>
      <c r="E137" s="564"/>
      <c r="F137" s="564"/>
      <c r="G137" s="541"/>
      <c r="H137" s="541"/>
      <c r="I137" s="541"/>
      <c r="J137" s="717"/>
      <c r="K137" s="717"/>
      <c r="L137" s="606"/>
      <c r="M137" s="606"/>
      <c r="N137" s="606"/>
      <c r="O137" s="606"/>
      <c r="P137" s="606"/>
      <c r="Q137" s="606"/>
      <c r="R137" s="606"/>
    </row>
    <row r="138" spans="2:18" ht="12" thickTop="1" x14ac:dyDescent="0.2">
      <c r="B138" s="544"/>
      <c r="C138" s="537"/>
      <c r="D138" s="537"/>
      <c r="E138" s="550"/>
      <c r="F138" s="550"/>
      <c r="G138" s="537"/>
      <c r="H138" s="537"/>
      <c r="I138" s="537"/>
      <c r="J138" s="591"/>
      <c r="K138" s="591"/>
      <c r="L138" s="561"/>
      <c r="M138" s="561"/>
      <c r="N138" s="561"/>
      <c r="O138" s="561"/>
      <c r="P138" s="561"/>
      <c r="Q138" s="561"/>
      <c r="R138" s="561"/>
    </row>
    <row r="139" spans="2:18" x14ac:dyDescent="0.2">
      <c r="B139" s="532" t="s">
        <v>2285</v>
      </c>
      <c r="C139" s="716"/>
      <c r="D139" s="716"/>
      <c r="E139" s="716"/>
      <c r="F139" s="716"/>
      <c r="G139" s="716"/>
      <c r="H139" s="716"/>
      <c r="I139" s="716"/>
      <c r="J139" s="568"/>
      <c r="K139" s="547"/>
      <c r="N139" s="532"/>
      <c r="Q139" s="602"/>
    </row>
    <row r="140" spans="2:18" x14ac:dyDescent="0.2">
      <c r="N140" s="532"/>
      <c r="P140" s="629"/>
    </row>
    <row r="141" spans="2:18" x14ac:dyDescent="0.2">
      <c r="B141" s="626" t="s">
        <v>2442</v>
      </c>
      <c r="N141" s="532"/>
      <c r="P141" s="629"/>
    </row>
    <row r="142" spans="2:18" x14ac:dyDescent="0.2">
      <c r="B142" s="715" t="s">
        <v>2441</v>
      </c>
      <c r="N142" s="532"/>
      <c r="P142" s="629"/>
    </row>
    <row r="143" spans="2:18" x14ac:dyDescent="0.2">
      <c r="B143" s="944" t="s">
        <v>2773</v>
      </c>
      <c r="N143" s="532"/>
      <c r="P143" s="629"/>
    </row>
  </sheetData>
  <mergeCells count="10">
    <mergeCell ref="L65:O65"/>
    <mergeCell ref="L66:O66"/>
    <mergeCell ref="B64:B70"/>
    <mergeCell ref="B5:B11"/>
    <mergeCell ref="K7:M7"/>
    <mergeCell ref="C5:E5"/>
    <mergeCell ref="G5:N5"/>
    <mergeCell ref="K6:M6"/>
    <mergeCell ref="C64:E64"/>
    <mergeCell ref="G64:P64"/>
  </mergeCells>
  <pageMargins left="0.75" right="0.75" top="1" bottom="1" header="0.5" footer="0.5"/>
  <pageSetup scale="70"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T43"/>
  <sheetViews>
    <sheetView topLeftCell="C1" zoomScaleNormal="100" workbookViewId="0">
      <selection activeCell="B43" sqref="B43"/>
    </sheetView>
  </sheetViews>
  <sheetFormatPr defaultRowHeight="12.75" x14ac:dyDescent="0.2"/>
  <cols>
    <col min="1" max="1" width="6.85546875" style="596" customWidth="1"/>
    <col min="2" max="2" width="36.42578125" style="596" customWidth="1"/>
    <col min="3" max="16384" width="9.140625" style="596"/>
  </cols>
  <sheetData>
    <row r="2" spans="2:20" ht="22.5" customHeight="1" x14ac:dyDescent="0.3">
      <c r="B2" s="744" t="s">
        <v>3342</v>
      </c>
      <c r="C2" s="744"/>
      <c r="D2" s="744"/>
      <c r="E2" s="744"/>
      <c r="F2" s="744"/>
      <c r="G2" s="744"/>
      <c r="H2" s="744"/>
    </row>
    <row r="3" spans="2:20" ht="15.75" customHeight="1" x14ac:dyDescent="0.25">
      <c r="B3" s="743" t="s">
        <v>2533</v>
      </c>
      <c r="C3" s="742"/>
      <c r="D3" s="742"/>
      <c r="E3" s="742"/>
      <c r="F3" s="742"/>
      <c r="G3" s="742"/>
      <c r="H3" s="742"/>
    </row>
    <row r="4" spans="2:20" ht="15.75" customHeight="1" x14ac:dyDescent="0.25">
      <c r="B4" s="741"/>
      <c r="C4" s="741"/>
      <c r="D4" s="741"/>
      <c r="E4" s="741"/>
      <c r="F4" s="741"/>
      <c r="G4" s="741"/>
      <c r="H4" s="741"/>
    </row>
    <row r="5" spans="2:20" ht="13.5" thickBot="1" x14ac:dyDescent="0.25">
      <c r="B5" s="588" t="s">
        <v>2532</v>
      </c>
      <c r="C5" s="588"/>
      <c r="D5" s="588"/>
      <c r="E5" s="588"/>
      <c r="F5" s="588"/>
      <c r="G5" s="588"/>
      <c r="H5" s="588"/>
    </row>
    <row r="6" spans="2:20" ht="14.25" thickTop="1" thickBot="1" x14ac:dyDescent="0.25">
      <c r="B6" s="1083" t="s">
        <v>2531</v>
      </c>
      <c r="C6" s="1128">
        <v>1996</v>
      </c>
      <c r="D6" s="1128"/>
      <c r="E6" s="1128">
        <v>1997</v>
      </c>
      <c r="F6" s="1128"/>
      <c r="G6" s="1128">
        <v>1998</v>
      </c>
      <c r="H6" s="1128"/>
      <c r="I6" s="1128">
        <v>1999</v>
      </c>
      <c r="J6" s="1128"/>
      <c r="K6" s="1128">
        <v>2000</v>
      </c>
      <c r="L6" s="1128"/>
      <c r="M6" s="1128">
        <v>2001</v>
      </c>
      <c r="N6" s="1128"/>
      <c r="O6" s="1128">
        <v>2002</v>
      </c>
      <c r="P6" s="1128"/>
      <c r="Q6" s="1128">
        <v>2003</v>
      </c>
      <c r="R6" s="1128"/>
      <c r="S6" s="1128">
        <v>2004</v>
      </c>
      <c r="T6" s="1128"/>
    </row>
    <row r="7" spans="2:20" ht="13.5" thickBot="1" x14ac:dyDescent="0.25">
      <c r="B7" s="1085"/>
      <c r="C7" s="567" t="s">
        <v>462</v>
      </c>
      <c r="D7" s="567" t="s">
        <v>432</v>
      </c>
      <c r="E7" s="567" t="s">
        <v>462</v>
      </c>
      <c r="F7" s="567" t="s">
        <v>432</v>
      </c>
      <c r="G7" s="567" t="s">
        <v>462</v>
      </c>
      <c r="H7" s="567" t="s">
        <v>432</v>
      </c>
      <c r="I7" s="567" t="s">
        <v>464</v>
      </c>
      <c r="J7" s="567" t="s">
        <v>465</v>
      </c>
      <c r="K7" s="567" t="s">
        <v>464</v>
      </c>
      <c r="L7" s="567" t="s">
        <v>465</v>
      </c>
      <c r="M7" s="567" t="s">
        <v>464</v>
      </c>
      <c r="N7" s="567" t="s">
        <v>465</v>
      </c>
      <c r="O7" s="567" t="s">
        <v>464</v>
      </c>
      <c r="P7" s="567" t="s">
        <v>465</v>
      </c>
      <c r="Q7" s="567" t="s">
        <v>464</v>
      </c>
      <c r="R7" s="567" t="s">
        <v>465</v>
      </c>
      <c r="S7" s="567" t="s">
        <v>464</v>
      </c>
      <c r="T7" s="567" t="s">
        <v>465</v>
      </c>
    </row>
    <row r="8" spans="2:20" ht="14.25" thickTop="1" x14ac:dyDescent="0.25">
      <c r="B8" s="740"/>
      <c r="C8" s="739"/>
      <c r="D8" s="738"/>
      <c r="E8" s="738"/>
      <c r="F8" s="738"/>
      <c r="G8" s="738"/>
      <c r="H8" s="738"/>
    </row>
    <row r="9" spans="2:20" x14ac:dyDescent="0.2">
      <c r="B9" s="735" t="s">
        <v>2530</v>
      </c>
      <c r="C9" s="545">
        <v>84355</v>
      </c>
      <c r="D9" s="545">
        <v>75768</v>
      </c>
      <c r="E9" s="545">
        <v>77069</v>
      </c>
      <c r="F9" s="545">
        <v>76687</v>
      </c>
      <c r="G9" s="545">
        <v>79130</v>
      </c>
      <c r="H9" s="545">
        <v>66186</v>
      </c>
      <c r="I9" s="545">
        <v>68969</v>
      </c>
      <c r="J9" s="545">
        <v>72010</v>
      </c>
      <c r="K9" s="545">
        <v>68520</v>
      </c>
      <c r="L9" s="545">
        <v>68601</v>
      </c>
      <c r="M9" s="545">
        <v>65262</v>
      </c>
      <c r="N9" s="545">
        <v>62262</v>
      </c>
      <c r="O9" s="545">
        <v>69548</v>
      </c>
      <c r="P9" s="545">
        <v>81686</v>
      </c>
      <c r="Q9" s="545">
        <v>94473</v>
      </c>
      <c r="R9" s="545">
        <v>104005</v>
      </c>
      <c r="S9" s="545">
        <v>120157</v>
      </c>
      <c r="T9" s="545">
        <v>125435</v>
      </c>
    </row>
    <row r="10" spans="2:20" x14ac:dyDescent="0.2">
      <c r="B10" s="716"/>
      <c r="C10" s="568"/>
      <c r="D10" s="568"/>
      <c r="E10" s="568"/>
      <c r="F10" s="568"/>
      <c r="G10" s="568"/>
      <c r="H10" s="568"/>
      <c r="I10" s="568"/>
      <c r="J10" s="568"/>
      <c r="K10" s="568"/>
      <c r="L10" s="568"/>
      <c r="M10" s="568"/>
      <c r="N10" s="568"/>
      <c r="O10" s="568"/>
      <c r="P10" s="568"/>
      <c r="Q10" s="568"/>
      <c r="R10" s="568"/>
      <c r="S10" s="568"/>
      <c r="T10" s="568"/>
    </row>
    <row r="11" spans="2:20" x14ac:dyDescent="0.2">
      <c r="B11" s="735" t="s">
        <v>2529</v>
      </c>
      <c r="C11" s="545">
        <v>44503</v>
      </c>
      <c r="D11" s="545">
        <v>44543</v>
      </c>
      <c r="E11" s="545">
        <v>44557</v>
      </c>
      <c r="F11" s="545">
        <v>46369</v>
      </c>
      <c r="G11" s="545">
        <v>50292</v>
      </c>
      <c r="H11" s="545">
        <v>54743</v>
      </c>
      <c r="I11" s="545">
        <v>62885</v>
      </c>
      <c r="J11" s="545">
        <v>64883</v>
      </c>
      <c r="K11" s="545">
        <v>64264</v>
      </c>
      <c r="L11" s="545">
        <v>59470</v>
      </c>
      <c r="M11" s="545">
        <v>62511</v>
      </c>
      <c r="N11" s="545">
        <v>63541</v>
      </c>
      <c r="O11" s="545">
        <v>36425</v>
      </c>
      <c r="P11" s="545">
        <v>39486</v>
      </c>
      <c r="Q11" s="545">
        <v>40325</v>
      </c>
      <c r="R11" s="545">
        <v>46596</v>
      </c>
      <c r="S11" s="545">
        <v>47438</v>
      </c>
      <c r="T11" s="545">
        <v>56829</v>
      </c>
    </row>
    <row r="12" spans="2:20" x14ac:dyDescent="0.2">
      <c r="B12" s="737" t="s">
        <v>2517</v>
      </c>
      <c r="C12" s="547">
        <v>2086</v>
      </c>
      <c r="D12" s="547">
        <v>3122</v>
      </c>
      <c r="E12" s="547">
        <v>1839</v>
      </c>
      <c r="F12" s="547">
        <v>1677</v>
      </c>
      <c r="G12" s="547">
        <v>2259</v>
      </c>
      <c r="H12" s="547">
        <v>2396</v>
      </c>
      <c r="I12" s="547">
        <v>4101</v>
      </c>
      <c r="J12" s="547">
        <v>3567</v>
      </c>
      <c r="K12" s="547">
        <v>5684</v>
      </c>
      <c r="L12" s="547">
        <v>3914</v>
      </c>
      <c r="M12" s="547">
        <v>5529</v>
      </c>
      <c r="N12" s="547">
        <v>4776</v>
      </c>
      <c r="O12" s="547">
        <v>8238</v>
      </c>
      <c r="P12" s="547">
        <v>8891</v>
      </c>
      <c r="Q12" s="547">
        <v>10591</v>
      </c>
      <c r="R12" s="547">
        <v>12280</v>
      </c>
      <c r="S12" s="547">
        <v>13481</v>
      </c>
      <c r="T12" s="547">
        <v>14831</v>
      </c>
    </row>
    <row r="13" spans="2:20" x14ac:dyDescent="0.2">
      <c r="B13" s="737" t="s">
        <v>2528</v>
      </c>
      <c r="C13" s="547">
        <v>7470</v>
      </c>
      <c r="D13" s="547">
        <v>4510</v>
      </c>
      <c r="E13" s="547">
        <v>6427</v>
      </c>
      <c r="F13" s="547">
        <v>7512</v>
      </c>
      <c r="G13" s="547">
        <v>13816</v>
      </c>
      <c r="H13" s="547">
        <v>16367</v>
      </c>
      <c r="I13" s="547">
        <v>15296</v>
      </c>
      <c r="J13" s="547">
        <v>18258</v>
      </c>
      <c r="K13" s="547">
        <v>7773</v>
      </c>
      <c r="L13" s="547">
        <v>14628</v>
      </c>
      <c r="M13" s="547">
        <v>14938</v>
      </c>
      <c r="N13" s="547">
        <v>14677</v>
      </c>
      <c r="O13" s="568">
        <v>678</v>
      </c>
      <c r="P13" s="568">
        <v>717</v>
      </c>
      <c r="Q13" s="547">
        <v>1078</v>
      </c>
      <c r="R13" s="547">
        <v>1099</v>
      </c>
      <c r="S13" s="547">
        <v>1098</v>
      </c>
      <c r="T13" s="547">
        <v>2249</v>
      </c>
    </row>
    <row r="14" spans="2:20" x14ac:dyDescent="0.2">
      <c r="B14" s="737" t="s">
        <v>2527</v>
      </c>
      <c r="C14" s="547">
        <v>4025</v>
      </c>
      <c r="D14" s="547">
        <v>4774</v>
      </c>
      <c r="E14" s="547">
        <v>5390</v>
      </c>
      <c r="F14" s="547">
        <v>6031</v>
      </c>
      <c r="G14" s="547">
        <v>5421</v>
      </c>
      <c r="H14" s="547">
        <v>3885</v>
      </c>
      <c r="I14" s="547">
        <v>5060</v>
      </c>
      <c r="J14" s="547">
        <v>6324</v>
      </c>
      <c r="K14" s="547">
        <v>13935</v>
      </c>
      <c r="L14" s="547">
        <v>5800</v>
      </c>
      <c r="M14" s="547">
        <v>5523</v>
      </c>
      <c r="N14" s="547">
        <v>6230</v>
      </c>
      <c r="O14" s="547">
        <v>5232</v>
      </c>
      <c r="P14" s="547">
        <v>4332</v>
      </c>
      <c r="Q14" s="547">
        <v>4182</v>
      </c>
      <c r="R14" s="547">
        <v>5703</v>
      </c>
      <c r="S14" s="547">
        <v>3106</v>
      </c>
      <c r="T14" s="547">
        <v>2749</v>
      </c>
    </row>
    <row r="15" spans="2:20" x14ac:dyDescent="0.2">
      <c r="B15" s="737" t="s">
        <v>2515</v>
      </c>
      <c r="C15" s="568">
        <v>661</v>
      </c>
      <c r="D15" s="568">
        <v>588</v>
      </c>
      <c r="E15" s="568">
        <v>571</v>
      </c>
      <c r="F15" s="568">
        <v>355</v>
      </c>
      <c r="G15" s="568">
        <v>389</v>
      </c>
      <c r="H15" s="568">
        <v>298</v>
      </c>
      <c r="I15" s="568">
        <v>330</v>
      </c>
      <c r="J15" s="568">
        <v>371</v>
      </c>
      <c r="K15" s="568">
        <v>352</v>
      </c>
      <c r="L15" s="568">
        <v>661</v>
      </c>
      <c r="M15" s="547">
        <v>1010</v>
      </c>
      <c r="N15" s="547">
        <v>1198</v>
      </c>
      <c r="O15" s="568">
        <v>435</v>
      </c>
      <c r="P15" s="568">
        <v>483</v>
      </c>
      <c r="Q15" s="568">
        <v>324</v>
      </c>
      <c r="R15" s="568">
        <v>331</v>
      </c>
      <c r="S15" s="568">
        <v>269</v>
      </c>
      <c r="T15" s="568">
        <v>719</v>
      </c>
    </row>
    <row r="16" spans="2:20" x14ac:dyDescent="0.2">
      <c r="B16" s="737" t="s">
        <v>2526</v>
      </c>
      <c r="C16" s="547">
        <v>7707</v>
      </c>
      <c r="D16" s="547">
        <v>6479</v>
      </c>
      <c r="E16" s="547">
        <v>5340</v>
      </c>
      <c r="F16" s="547">
        <v>5490</v>
      </c>
      <c r="G16" s="547">
        <v>4556</v>
      </c>
      <c r="H16" s="547">
        <v>4660</v>
      </c>
      <c r="I16" s="547">
        <v>3703</v>
      </c>
      <c r="J16" s="547">
        <v>3330</v>
      </c>
      <c r="K16" s="547">
        <v>5747</v>
      </c>
      <c r="L16" s="547">
        <v>7048</v>
      </c>
      <c r="M16" s="547">
        <v>6456</v>
      </c>
      <c r="N16" s="547">
        <v>5991</v>
      </c>
      <c r="O16" s="547">
        <v>4686</v>
      </c>
      <c r="P16" s="547">
        <v>5400</v>
      </c>
      <c r="Q16" s="547">
        <v>5006</v>
      </c>
      <c r="R16" s="547">
        <v>5906</v>
      </c>
      <c r="S16" s="547">
        <v>6192</v>
      </c>
      <c r="T16" s="547">
        <v>11354</v>
      </c>
    </row>
    <row r="17" spans="2:20" x14ac:dyDescent="0.2">
      <c r="B17" s="737" t="s">
        <v>2525</v>
      </c>
      <c r="C17" s="547">
        <v>22554</v>
      </c>
      <c r="D17" s="547">
        <v>25070</v>
      </c>
      <c r="E17" s="547">
        <v>24990</v>
      </c>
      <c r="F17" s="547">
        <v>25304</v>
      </c>
      <c r="G17" s="547">
        <v>23851</v>
      </c>
      <c r="H17" s="547">
        <v>25766</v>
      </c>
      <c r="I17" s="547">
        <v>24858</v>
      </c>
      <c r="J17" s="547">
        <v>24482</v>
      </c>
      <c r="K17" s="547">
        <v>24542</v>
      </c>
      <c r="L17" s="547">
        <v>26135</v>
      </c>
      <c r="M17" s="547">
        <v>28185</v>
      </c>
      <c r="N17" s="547">
        <v>29811</v>
      </c>
      <c r="O17" s="547">
        <v>16349</v>
      </c>
      <c r="P17" s="547">
        <v>18958</v>
      </c>
      <c r="Q17" s="547">
        <v>18442</v>
      </c>
      <c r="R17" s="547">
        <v>21056</v>
      </c>
      <c r="S17" s="547">
        <v>23071</v>
      </c>
      <c r="T17" s="547">
        <v>24707</v>
      </c>
    </row>
    <row r="18" spans="2:20" x14ac:dyDescent="0.2">
      <c r="B18" s="737" t="s">
        <v>2519</v>
      </c>
      <c r="C18" s="568" t="s">
        <v>431</v>
      </c>
      <c r="D18" s="568" t="s">
        <v>431</v>
      </c>
      <c r="E18" s="568" t="s">
        <v>431</v>
      </c>
      <c r="F18" s="568" t="s">
        <v>431</v>
      </c>
      <c r="G18" s="568" t="s">
        <v>431</v>
      </c>
      <c r="H18" s="547">
        <v>1371</v>
      </c>
      <c r="I18" s="547">
        <v>9537</v>
      </c>
      <c r="J18" s="547">
        <v>8551</v>
      </c>
      <c r="K18" s="547">
        <v>6231</v>
      </c>
      <c r="L18" s="547">
        <v>1284</v>
      </c>
      <c r="M18" s="568">
        <v>870</v>
      </c>
      <c r="N18" s="568">
        <v>858</v>
      </c>
      <c r="O18" s="568">
        <v>807</v>
      </c>
      <c r="P18" s="568">
        <v>705</v>
      </c>
      <c r="Q18" s="568">
        <v>702</v>
      </c>
      <c r="R18" s="568">
        <v>221</v>
      </c>
      <c r="S18" s="568">
        <v>221</v>
      </c>
      <c r="T18" s="568">
        <v>220</v>
      </c>
    </row>
    <row r="19" spans="2:20" x14ac:dyDescent="0.2">
      <c r="B19" s="716"/>
      <c r="C19" s="544"/>
      <c r="D19" s="544"/>
      <c r="E19" s="544"/>
      <c r="F19" s="544"/>
      <c r="G19" s="544"/>
      <c r="H19" s="568"/>
      <c r="I19" s="544"/>
      <c r="J19" s="544"/>
      <c r="K19" s="544"/>
      <c r="L19" s="544"/>
      <c r="M19" s="544"/>
      <c r="N19" s="568"/>
      <c r="O19" s="544"/>
      <c r="P19" s="568"/>
      <c r="Q19" s="544"/>
      <c r="R19" s="544"/>
      <c r="S19" s="568"/>
      <c r="T19" s="568"/>
    </row>
    <row r="20" spans="2:20" x14ac:dyDescent="0.2">
      <c r="B20" s="735" t="s">
        <v>2524</v>
      </c>
      <c r="C20" s="545">
        <v>42376</v>
      </c>
      <c r="D20" s="545">
        <v>50024</v>
      </c>
      <c r="E20" s="545">
        <v>52700</v>
      </c>
      <c r="F20" s="545">
        <v>69509</v>
      </c>
      <c r="G20" s="545">
        <v>70166</v>
      </c>
      <c r="H20" s="545">
        <v>51147</v>
      </c>
      <c r="I20" s="545">
        <v>41310</v>
      </c>
      <c r="J20" s="545">
        <v>34296</v>
      </c>
      <c r="K20" s="545">
        <v>26931</v>
      </c>
      <c r="L20" s="545">
        <v>25034</v>
      </c>
      <c r="M20" s="545">
        <v>22564</v>
      </c>
      <c r="N20" s="545">
        <v>21386</v>
      </c>
      <c r="O20" s="545">
        <v>5225</v>
      </c>
      <c r="P20" s="545">
        <v>3755</v>
      </c>
      <c r="Q20" s="544">
        <v>366</v>
      </c>
      <c r="R20" s="544">
        <v>67</v>
      </c>
      <c r="S20" s="544">
        <v>68</v>
      </c>
      <c r="T20" s="544">
        <v>39</v>
      </c>
    </row>
    <row r="21" spans="2:20" x14ac:dyDescent="0.2">
      <c r="B21" s="716" t="s">
        <v>2523</v>
      </c>
      <c r="C21" s="568" t="s">
        <v>431</v>
      </c>
      <c r="D21" s="568" t="s">
        <v>431</v>
      </c>
      <c r="E21" s="568" t="s">
        <v>431</v>
      </c>
      <c r="F21" s="568" t="s">
        <v>431</v>
      </c>
      <c r="G21" s="568" t="s">
        <v>431</v>
      </c>
      <c r="H21" s="568" t="s">
        <v>431</v>
      </c>
      <c r="I21" s="568" t="s">
        <v>431</v>
      </c>
      <c r="J21" s="568" t="s">
        <v>431</v>
      </c>
      <c r="K21" s="568" t="s">
        <v>431</v>
      </c>
      <c r="L21" s="568" t="s">
        <v>431</v>
      </c>
      <c r="M21" s="547">
        <v>10506</v>
      </c>
      <c r="N21" s="547">
        <v>9064</v>
      </c>
      <c r="O21" s="547">
        <v>3852</v>
      </c>
      <c r="P21" s="547">
        <v>2376</v>
      </c>
      <c r="Q21" s="568">
        <v>155</v>
      </c>
      <c r="R21" s="568">
        <v>2</v>
      </c>
      <c r="S21" s="568">
        <v>2</v>
      </c>
      <c r="T21" s="568">
        <v>8</v>
      </c>
    </row>
    <row r="22" spans="2:20" x14ac:dyDescent="0.2">
      <c r="B22" s="716" t="s">
        <v>2522</v>
      </c>
      <c r="C22" s="547">
        <v>42376</v>
      </c>
      <c r="D22" s="547">
        <v>50024</v>
      </c>
      <c r="E22" s="547">
        <v>52700</v>
      </c>
      <c r="F22" s="547">
        <v>69509</v>
      </c>
      <c r="G22" s="547">
        <v>70166</v>
      </c>
      <c r="H22" s="547">
        <v>51147</v>
      </c>
      <c r="I22" s="547">
        <v>41310</v>
      </c>
      <c r="J22" s="547">
        <v>34296</v>
      </c>
      <c r="K22" s="547">
        <v>26931</v>
      </c>
      <c r="L22" s="547">
        <v>25034</v>
      </c>
      <c r="M22" s="547">
        <v>12058</v>
      </c>
      <c r="N22" s="547">
        <v>12322</v>
      </c>
      <c r="O22" s="547">
        <v>1373</v>
      </c>
      <c r="P22" s="547">
        <v>1379</v>
      </c>
      <c r="Q22" s="568">
        <v>211</v>
      </c>
      <c r="R22" s="568">
        <v>65</v>
      </c>
      <c r="S22" s="568">
        <v>66</v>
      </c>
      <c r="T22" s="568">
        <v>31</v>
      </c>
    </row>
    <row r="23" spans="2:20" x14ac:dyDescent="0.2">
      <c r="B23" s="716"/>
      <c r="C23" s="568"/>
      <c r="D23" s="568"/>
      <c r="E23" s="568"/>
      <c r="F23" s="568"/>
      <c r="G23" s="568"/>
      <c r="H23" s="568"/>
      <c r="I23" s="568"/>
      <c r="J23" s="568"/>
      <c r="K23" s="568"/>
      <c r="L23" s="568"/>
      <c r="M23" s="568"/>
      <c r="N23" s="568"/>
      <c r="O23" s="544"/>
      <c r="P23" s="568"/>
      <c r="Q23" s="568"/>
      <c r="R23" s="568"/>
      <c r="S23" s="568"/>
      <c r="T23" s="568"/>
    </row>
    <row r="24" spans="2:20" x14ac:dyDescent="0.2">
      <c r="B24" s="735" t="s">
        <v>2521</v>
      </c>
      <c r="C24" s="544" t="s">
        <v>431</v>
      </c>
      <c r="D24" s="544" t="s">
        <v>431</v>
      </c>
      <c r="E24" s="544" t="s">
        <v>431</v>
      </c>
      <c r="F24" s="544">
        <v>250</v>
      </c>
      <c r="G24" s="544">
        <v>550</v>
      </c>
      <c r="H24" s="544">
        <v>752</v>
      </c>
      <c r="I24" s="544">
        <v>891</v>
      </c>
      <c r="J24" s="545">
        <v>1509</v>
      </c>
      <c r="K24" s="545">
        <v>1594</v>
      </c>
      <c r="L24" s="545">
        <v>1434</v>
      </c>
      <c r="M24" s="545">
        <v>1891</v>
      </c>
      <c r="N24" s="545">
        <v>2075</v>
      </c>
      <c r="O24" s="545">
        <v>2429</v>
      </c>
      <c r="P24" s="545">
        <v>1998</v>
      </c>
      <c r="Q24" s="545">
        <v>3050</v>
      </c>
      <c r="R24" s="545">
        <v>3288</v>
      </c>
      <c r="S24" s="545">
        <v>3062</v>
      </c>
      <c r="T24" s="545">
        <v>1885</v>
      </c>
    </row>
    <row r="25" spans="2:20" x14ac:dyDescent="0.2">
      <c r="B25" s="716"/>
      <c r="C25" s="568"/>
      <c r="D25" s="568"/>
      <c r="E25" s="568"/>
      <c r="F25" s="568"/>
      <c r="G25" s="568"/>
      <c r="H25" s="568"/>
      <c r="I25" s="568"/>
      <c r="J25" s="568"/>
      <c r="K25" s="568"/>
      <c r="L25" s="568"/>
      <c r="M25" s="568"/>
      <c r="N25" s="568"/>
      <c r="O25" s="544"/>
      <c r="P25" s="568"/>
      <c r="Q25" s="568"/>
      <c r="R25" s="568"/>
      <c r="S25" s="568"/>
      <c r="T25" s="568"/>
    </row>
    <row r="26" spans="2:20" x14ac:dyDescent="0.2">
      <c r="B26" s="735" t="s">
        <v>2520</v>
      </c>
      <c r="C26" s="545">
        <v>77494</v>
      </c>
      <c r="D26" s="545">
        <v>79535</v>
      </c>
      <c r="E26" s="545">
        <v>90148</v>
      </c>
      <c r="F26" s="545">
        <v>91225</v>
      </c>
      <c r="G26" s="545">
        <v>79658</v>
      </c>
      <c r="H26" s="545">
        <v>87016</v>
      </c>
      <c r="I26" s="545">
        <v>89512</v>
      </c>
      <c r="J26" s="545">
        <v>88149</v>
      </c>
      <c r="K26" s="545">
        <v>89352</v>
      </c>
      <c r="L26" s="545">
        <v>88803</v>
      </c>
      <c r="M26" s="545">
        <v>89201</v>
      </c>
      <c r="N26" s="545">
        <v>88617</v>
      </c>
      <c r="O26" s="545">
        <v>55588</v>
      </c>
      <c r="P26" s="545">
        <v>59613</v>
      </c>
      <c r="Q26" s="545">
        <v>62935</v>
      </c>
      <c r="R26" s="545">
        <v>66905</v>
      </c>
      <c r="S26" s="545">
        <v>76969</v>
      </c>
      <c r="T26" s="545">
        <v>93428</v>
      </c>
    </row>
    <row r="27" spans="2:20" x14ac:dyDescent="0.2">
      <c r="B27" s="716" t="s">
        <v>2519</v>
      </c>
      <c r="C27" s="547">
        <v>11480</v>
      </c>
      <c r="D27" s="547">
        <v>11388</v>
      </c>
      <c r="E27" s="547">
        <v>11247</v>
      </c>
      <c r="F27" s="547">
        <v>11466</v>
      </c>
      <c r="G27" s="547">
        <v>10855</v>
      </c>
      <c r="H27" s="547">
        <v>10750</v>
      </c>
      <c r="I27" s="547">
        <v>3462</v>
      </c>
      <c r="J27" s="547">
        <v>3439</v>
      </c>
      <c r="K27" s="547">
        <v>3240</v>
      </c>
      <c r="L27" s="547">
        <v>3236</v>
      </c>
      <c r="M27" s="547">
        <v>3224</v>
      </c>
      <c r="N27" s="547">
        <v>3228</v>
      </c>
      <c r="O27" s="568">
        <v>460</v>
      </c>
      <c r="P27" s="568">
        <v>455</v>
      </c>
      <c r="Q27" s="568">
        <v>260</v>
      </c>
      <c r="R27" s="568">
        <v>160</v>
      </c>
      <c r="S27" s="568">
        <v>160</v>
      </c>
      <c r="T27" s="568">
        <v>160</v>
      </c>
    </row>
    <row r="28" spans="2:20" x14ac:dyDescent="0.2">
      <c r="B28" s="716" t="s">
        <v>2518</v>
      </c>
      <c r="C28" s="547">
        <v>40801</v>
      </c>
      <c r="D28" s="547">
        <v>40388</v>
      </c>
      <c r="E28" s="547">
        <v>39693</v>
      </c>
      <c r="F28" s="547">
        <v>38634</v>
      </c>
      <c r="G28" s="547">
        <v>38889</v>
      </c>
      <c r="H28" s="547">
        <v>39031</v>
      </c>
      <c r="I28" s="547">
        <v>38773</v>
      </c>
      <c r="J28" s="547">
        <v>38502</v>
      </c>
      <c r="K28" s="547">
        <v>38046</v>
      </c>
      <c r="L28" s="547">
        <v>37676</v>
      </c>
      <c r="M28" s="547">
        <v>37506</v>
      </c>
      <c r="N28" s="547">
        <v>37617</v>
      </c>
      <c r="O28" s="547">
        <v>17395</v>
      </c>
      <c r="P28" s="547">
        <v>17278</v>
      </c>
      <c r="Q28" s="547">
        <v>15194</v>
      </c>
      <c r="R28" s="547">
        <v>14124</v>
      </c>
      <c r="S28" s="547">
        <v>12852</v>
      </c>
      <c r="T28" s="547">
        <v>16910</v>
      </c>
    </row>
    <row r="29" spans="2:20" x14ac:dyDescent="0.2">
      <c r="B29" s="716" t="s">
        <v>2517</v>
      </c>
      <c r="C29" s="547">
        <v>10796</v>
      </c>
      <c r="D29" s="547">
        <v>11127</v>
      </c>
      <c r="E29" s="547">
        <v>8410</v>
      </c>
      <c r="F29" s="547">
        <v>9700</v>
      </c>
      <c r="G29" s="547">
        <v>9395</v>
      </c>
      <c r="H29" s="547">
        <v>11601</v>
      </c>
      <c r="I29" s="547">
        <v>13093</v>
      </c>
      <c r="J29" s="547">
        <v>13593</v>
      </c>
      <c r="K29" s="547">
        <v>18075</v>
      </c>
      <c r="L29" s="547">
        <v>18844</v>
      </c>
      <c r="M29" s="547">
        <v>19442</v>
      </c>
      <c r="N29" s="547">
        <v>19554</v>
      </c>
      <c r="O29" s="547">
        <v>15736</v>
      </c>
      <c r="P29" s="547">
        <v>23714</v>
      </c>
      <c r="Q29" s="547">
        <v>30036</v>
      </c>
      <c r="R29" s="547">
        <v>36633</v>
      </c>
      <c r="S29" s="547">
        <v>47119</v>
      </c>
      <c r="T29" s="547">
        <v>58880</v>
      </c>
    </row>
    <row r="30" spans="2:20" x14ac:dyDescent="0.2">
      <c r="B30" s="716" t="s">
        <v>2516</v>
      </c>
      <c r="C30" s="547">
        <v>5394</v>
      </c>
      <c r="D30" s="547">
        <v>6317</v>
      </c>
      <c r="E30" s="736">
        <v>8354</v>
      </c>
      <c r="F30" s="547">
        <v>7845</v>
      </c>
      <c r="G30" s="547">
        <v>8875</v>
      </c>
      <c r="H30" s="547">
        <v>13177</v>
      </c>
      <c r="I30" s="547">
        <v>12465</v>
      </c>
      <c r="J30" s="547">
        <v>11318</v>
      </c>
      <c r="K30" s="547">
        <v>10349</v>
      </c>
      <c r="L30" s="547">
        <v>11072</v>
      </c>
      <c r="M30" s="547">
        <v>11832</v>
      </c>
      <c r="N30" s="547">
        <v>12792</v>
      </c>
      <c r="O30" s="547">
        <v>11177</v>
      </c>
      <c r="P30" s="547">
        <v>9749</v>
      </c>
      <c r="Q30" s="547">
        <v>12408</v>
      </c>
      <c r="R30" s="547">
        <v>11656</v>
      </c>
      <c r="S30" s="547">
        <v>13145</v>
      </c>
      <c r="T30" s="547">
        <v>13375</v>
      </c>
    </row>
    <row r="31" spans="2:20" x14ac:dyDescent="0.2">
      <c r="B31" s="716" t="s">
        <v>2515</v>
      </c>
      <c r="C31" s="568">
        <v>107</v>
      </c>
      <c r="D31" s="568">
        <v>306</v>
      </c>
      <c r="E31" s="568">
        <v>81</v>
      </c>
      <c r="F31" s="568">
        <v>90</v>
      </c>
      <c r="G31" s="568">
        <v>175</v>
      </c>
      <c r="H31" s="568">
        <v>135</v>
      </c>
      <c r="I31" s="568">
        <v>34</v>
      </c>
      <c r="J31" s="568">
        <v>118</v>
      </c>
      <c r="K31" s="568">
        <v>88</v>
      </c>
      <c r="L31" s="568">
        <v>42</v>
      </c>
      <c r="M31" s="568">
        <v>346</v>
      </c>
      <c r="N31" s="568">
        <v>409</v>
      </c>
      <c r="O31" s="568">
        <v>378</v>
      </c>
      <c r="P31" s="568">
        <v>552</v>
      </c>
      <c r="Q31" s="568">
        <v>85</v>
      </c>
      <c r="R31" s="568">
        <v>69</v>
      </c>
      <c r="S31" s="568">
        <v>65</v>
      </c>
      <c r="T31" s="568">
        <v>25</v>
      </c>
    </row>
    <row r="32" spans="2:20" x14ac:dyDescent="0.2">
      <c r="B32" s="716" t="s">
        <v>2514</v>
      </c>
      <c r="C32" s="547">
        <v>8916</v>
      </c>
      <c r="D32" s="547">
        <v>10009</v>
      </c>
      <c r="E32" s="547">
        <v>22363</v>
      </c>
      <c r="F32" s="547">
        <v>23490</v>
      </c>
      <c r="G32" s="547">
        <v>11469</v>
      </c>
      <c r="H32" s="547">
        <v>12322</v>
      </c>
      <c r="I32" s="547">
        <v>21685</v>
      </c>
      <c r="J32" s="547">
        <v>21179</v>
      </c>
      <c r="K32" s="547">
        <v>19554</v>
      </c>
      <c r="L32" s="547">
        <v>17933</v>
      </c>
      <c r="M32" s="547">
        <v>16851</v>
      </c>
      <c r="N32" s="547">
        <v>15017</v>
      </c>
      <c r="O32" s="547">
        <v>10442</v>
      </c>
      <c r="P32" s="547">
        <v>7465</v>
      </c>
      <c r="Q32" s="547">
        <v>4606</v>
      </c>
      <c r="R32" s="547">
        <v>3953</v>
      </c>
      <c r="S32" s="547">
        <v>3300</v>
      </c>
      <c r="T32" s="547">
        <v>3662</v>
      </c>
    </row>
    <row r="33" spans="2:20" x14ac:dyDescent="0.2">
      <c r="B33" s="716" t="s">
        <v>2513</v>
      </c>
      <c r="C33" s="568" t="s">
        <v>431</v>
      </c>
      <c r="D33" s="568" t="s">
        <v>431</v>
      </c>
      <c r="E33" s="568" t="s">
        <v>431</v>
      </c>
      <c r="F33" s="568" t="s">
        <v>431</v>
      </c>
      <c r="G33" s="568" t="s">
        <v>431</v>
      </c>
      <c r="H33" s="568" t="s">
        <v>431</v>
      </c>
      <c r="I33" s="568" t="s">
        <v>431</v>
      </c>
      <c r="J33" s="568" t="s">
        <v>431</v>
      </c>
      <c r="K33" s="568" t="s">
        <v>431</v>
      </c>
      <c r="L33" s="568" t="s">
        <v>431</v>
      </c>
      <c r="M33" s="568" t="s">
        <v>431</v>
      </c>
      <c r="N33" s="568" t="s">
        <v>431</v>
      </c>
      <c r="O33" s="568" t="s">
        <v>431</v>
      </c>
      <c r="P33" s="568">
        <v>400</v>
      </c>
      <c r="Q33" s="568">
        <v>346</v>
      </c>
      <c r="R33" s="568">
        <v>310</v>
      </c>
      <c r="S33" s="568">
        <v>328</v>
      </c>
      <c r="T33" s="568">
        <v>416</v>
      </c>
    </row>
    <row r="34" spans="2:20" x14ac:dyDescent="0.2">
      <c r="B34" s="716"/>
      <c r="C34" s="568"/>
      <c r="D34" s="568"/>
      <c r="E34" s="568"/>
      <c r="F34" s="568"/>
      <c r="G34" s="568"/>
      <c r="H34" s="568"/>
      <c r="I34" s="568"/>
      <c r="J34" s="568"/>
      <c r="K34" s="568"/>
      <c r="L34" s="568"/>
      <c r="M34" s="568"/>
      <c r="N34" s="568"/>
      <c r="O34" s="568"/>
      <c r="P34" s="568"/>
      <c r="Q34" s="568"/>
      <c r="R34" s="568"/>
      <c r="S34" s="568"/>
      <c r="T34" s="568"/>
    </row>
    <row r="35" spans="2:20" x14ac:dyDescent="0.2">
      <c r="B35" s="735" t="s">
        <v>2512</v>
      </c>
      <c r="C35" s="544">
        <v>810</v>
      </c>
      <c r="D35" s="544">
        <v>50</v>
      </c>
      <c r="E35" s="544">
        <v>50</v>
      </c>
      <c r="F35" s="544">
        <v>10</v>
      </c>
      <c r="G35" s="544">
        <v>60</v>
      </c>
      <c r="H35" s="544">
        <v>300</v>
      </c>
      <c r="I35" s="544">
        <v>150</v>
      </c>
      <c r="J35" s="544">
        <v>280</v>
      </c>
      <c r="K35" s="544">
        <v>200</v>
      </c>
      <c r="L35" s="544">
        <v>745</v>
      </c>
      <c r="M35" s="544">
        <v>554</v>
      </c>
      <c r="N35" s="544">
        <v>20</v>
      </c>
      <c r="O35" s="544" t="s">
        <v>431</v>
      </c>
      <c r="P35" s="568" t="s">
        <v>431</v>
      </c>
      <c r="Q35" s="568" t="s">
        <v>431</v>
      </c>
      <c r="R35" s="568" t="s">
        <v>431</v>
      </c>
      <c r="S35" s="568" t="s">
        <v>431</v>
      </c>
      <c r="T35" s="568" t="s">
        <v>431</v>
      </c>
    </row>
    <row r="36" spans="2:20" x14ac:dyDescent="0.2">
      <c r="B36" s="735"/>
      <c r="C36" s="568"/>
      <c r="D36" s="568"/>
      <c r="E36" s="568"/>
      <c r="F36" s="568"/>
      <c r="G36" s="568"/>
      <c r="H36" s="568"/>
      <c r="I36" s="568"/>
      <c r="J36" s="568"/>
      <c r="K36" s="568"/>
      <c r="L36" s="568"/>
      <c r="M36" s="568"/>
      <c r="N36" s="568"/>
      <c r="O36" s="568"/>
      <c r="P36" s="568"/>
      <c r="Q36" s="568"/>
      <c r="R36" s="568"/>
      <c r="S36" s="568"/>
      <c r="T36" s="568"/>
    </row>
    <row r="37" spans="2:20" x14ac:dyDescent="0.2">
      <c r="B37" s="735" t="s">
        <v>463</v>
      </c>
      <c r="C37" s="545">
        <v>21562</v>
      </c>
      <c r="D37" s="545">
        <v>23922</v>
      </c>
      <c r="E37" s="545">
        <v>24401</v>
      </c>
      <c r="F37" s="545">
        <v>24575</v>
      </c>
      <c r="G37" s="545">
        <v>25837</v>
      </c>
      <c r="H37" s="545">
        <v>26716</v>
      </c>
      <c r="I37" s="545">
        <v>22248</v>
      </c>
      <c r="J37" s="545">
        <v>23321</v>
      </c>
      <c r="K37" s="545">
        <v>22677</v>
      </c>
      <c r="L37" s="545">
        <v>28241</v>
      </c>
      <c r="M37" s="545">
        <v>29682</v>
      </c>
      <c r="N37" s="545">
        <v>33252</v>
      </c>
      <c r="O37" s="545">
        <v>19205</v>
      </c>
      <c r="P37" s="545">
        <v>23528</v>
      </c>
      <c r="Q37" s="545">
        <v>25072</v>
      </c>
      <c r="R37" s="545">
        <v>26594</v>
      </c>
      <c r="S37" s="545">
        <v>29531</v>
      </c>
      <c r="T37" s="545">
        <v>31482</v>
      </c>
    </row>
    <row r="38" spans="2:20" x14ac:dyDescent="0.2">
      <c r="B38" s="716"/>
      <c r="C38" s="568"/>
      <c r="D38" s="568"/>
      <c r="E38" s="568"/>
      <c r="F38" s="568"/>
      <c r="G38" s="568"/>
      <c r="H38" s="568"/>
      <c r="I38" s="568"/>
      <c r="J38" s="568"/>
      <c r="K38" s="568"/>
      <c r="L38" s="568"/>
      <c r="M38" s="568"/>
      <c r="N38" s="568"/>
      <c r="O38" s="568"/>
      <c r="P38" s="568"/>
      <c r="Q38" s="568"/>
      <c r="R38" s="568"/>
      <c r="S38" s="568"/>
      <c r="T38" s="568"/>
    </row>
    <row r="39" spans="2:20" x14ac:dyDescent="0.2">
      <c r="B39" s="735" t="s">
        <v>2315</v>
      </c>
      <c r="C39" s="545">
        <v>271100</v>
      </c>
      <c r="D39" s="545">
        <v>273842</v>
      </c>
      <c r="E39" s="545">
        <v>288925</v>
      </c>
      <c r="F39" s="545">
        <v>308625</v>
      </c>
      <c r="G39" s="545">
        <v>305693</v>
      </c>
      <c r="H39" s="545">
        <v>286860</v>
      </c>
      <c r="I39" s="545">
        <v>285965</v>
      </c>
      <c r="J39" s="545">
        <v>284448</v>
      </c>
      <c r="K39" s="545">
        <v>273538</v>
      </c>
      <c r="L39" s="545">
        <v>272328</v>
      </c>
      <c r="M39" s="545">
        <v>271665</v>
      </c>
      <c r="N39" s="545">
        <v>271153</v>
      </c>
      <c r="O39" s="545">
        <v>188420</v>
      </c>
      <c r="P39" s="545">
        <v>210066</v>
      </c>
      <c r="Q39" s="545">
        <v>226221</v>
      </c>
      <c r="R39" s="545">
        <v>247455</v>
      </c>
      <c r="S39" s="545">
        <v>277223</v>
      </c>
      <c r="T39" s="545">
        <v>309098</v>
      </c>
    </row>
    <row r="40" spans="2:20" ht="13.5" thickBot="1" x14ac:dyDescent="0.25">
      <c r="B40" s="734"/>
      <c r="C40" s="567"/>
      <c r="D40" s="567"/>
      <c r="E40" s="567"/>
      <c r="F40" s="567"/>
      <c r="G40" s="567"/>
      <c r="H40" s="567"/>
      <c r="I40" s="733"/>
      <c r="J40" s="733"/>
      <c r="K40" s="733"/>
      <c r="L40" s="733"/>
      <c r="M40" s="733"/>
      <c r="N40" s="733"/>
      <c r="O40" s="733"/>
      <c r="P40" s="733"/>
      <c r="Q40" s="733"/>
      <c r="R40" s="733"/>
      <c r="S40" s="733"/>
      <c r="T40" s="733"/>
    </row>
    <row r="41" spans="2:20" ht="13.5" thickTop="1" x14ac:dyDescent="0.2">
      <c r="B41" s="1129"/>
      <c r="C41" s="1129"/>
      <c r="D41" s="1129"/>
      <c r="E41" s="1129"/>
      <c r="F41" s="1129"/>
      <c r="G41" s="1129"/>
      <c r="H41" s="1129"/>
    </row>
    <row r="42" spans="2:20" x14ac:dyDescent="0.2">
      <c r="B42" s="532" t="s">
        <v>2511</v>
      </c>
    </row>
    <row r="43" spans="2:20" x14ac:dyDescent="0.2">
      <c r="B43" s="532" t="s">
        <v>3345</v>
      </c>
    </row>
  </sheetData>
  <mergeCells count="11">
    <mergeCell ref="B6:B7"/>
    <mergeCell ref="C6:D6"/>
    <mergeCell ref="B41:H41"/>
    <mergeCell ref="Q6:R6"/>
    <mergeCell ref="S6:T6"/>
    <mergeCell ref="I6:J6"/>
    <mergeCell ref="K6:L6"/>
    <mergeCell ref="M6:N6"/>
    <mergeCell ref="E6:F6"/>
    <mergeCell ref="G6:H6"/>
    <mergeCell ref="O6:P6"/>
  </mergeCells>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17</vt:i4>
      </vt:variant>
    </vt:vector>
  </HeadingPairs>
  <TitlesOfParts>
    <vt:vector size="49" baseType="lpstr">
      <vt:lpstr>4.1</vt:lpstr>
      <vt:lpstr>4.2</vt:lpstr>
      <vt:lpstr>4.3</vt:lpstr>
      <vt:lpstr>4.4</vt:lpstr>
      <vt:lpstr>4.5 a)</vt:lpstr>
      <vt:lpstr>4.5 b)</vt:lpstr>
      <vt:lpstr>4.6</vt:lpstr>
      <vt:lpstr>4.7</vt:lpstr>
      <vt:lpstr>4.8 a)</vt:lpstr>
      <vt:lpstr>4.8 b)</vt:lpstr>
      <vt:lpstr>4.9  </vt:lpstr>
      <vt:lpstr>4.10</vt:lpstr>
      <vt:lpstr>4.11</vt:lpstr>
      <vt:lpstr>4.12</vt:lpstr>
      <vt:lpstr>4.13</vt:lpstr>
      <vt:lpstr>4.14</vt:lpstr>
      <vt:lpstr>4.15</vt:lpstr>
      <vt:lpstr>4.16</vt:lpstr>
      <vt:lpstr>4.17</vt:lpstr>
      <vt:lpstr>4.18</vt:lpstr>
      <vt:lpstr>4.19</vt:lpstr>
      <vt:lpstr>4.20</vt:lpstr>
      <vt:lpstr>4.21</vt:lpstr>
      <vt:lpstr>4.22</vt:lpstr>
      <vt:lpstr>4.23</vt:lpstr>
      <vt:lpstr>4.24</vt:lpstr>
      <vt:lpstr>4.25</vt:lpstr>
      <vt:lpstr>4.26</vt:lpstr>
      <vt:lpstr>4.27</vt:lpstr>
      <vt:lpstr>4.28</vt:lpstr>
      <vt:lpstr>4.29 </vt:lpstr>
      <vt:lpstr>4.30</vt:lpstr>
      <vt:lpstr>'4.22'!OLE_LINK1</vt:lpstr>
      <vt:lpstr>'4.1'!Print_Area</vt:lpstr>
      <vt:lpstr>'4.29 '!Print_Area</vt:lpstr>
      <vt:lpstr>'4.1'!Print_Titles</vt:lpstr>
      <vt:lpstr>'4.10'!Print_Titles</vt:lpstr>
      <vt:lpstr>'4.16'!Print_Titles</vt:lpstr>
      <vt:lpstr>'4.17'!Print_Titles</vt:lpstr>
      <vt:lpstr>'4.18'!Print_Titles</vt:lpstr>
      <vt:lpstr>'4.19'!Print_Titles</vt:lpstr>
      <vt:lpstr>'4.2'!Print_Titles</vt:lpstr>
      <vt:lpstr>'4.20'!Print_Titles</vt:lpstr>
      <vt:lpstr>'4.21'!Print_Titles</vt:lpstr>
      <vt:lpstr>'4.22'!Print_Titles</vt:lpstr>
      <vt:lpstr>'4.29 '!Print_Titles</vt:lpstr>
      <vt:lpstr>'4.3'!Print_Titles</vt:lpstr>
      <vt:lpstr>'4.4'!Print_Titles</vt:lpstr>
      <vt:lpstr>'4.7'!Print_Titles</vt:lpstr>
    </vt:vector>
  </TitlesOfParts>
  <Company>State Bank of Pakistan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Muhammad sajad kiani</dc:creator>
  <cp:lastModifiedBy>Aftab Ahmad - Statistics &amp; DWH</cp:lastModifiedBy>
  <cp:lastPrinted>2015-11-16T05:58:04Z</cp:lastPrinted>
  <dcterms:created xsi:type="dcterms:W3CDTF">2006-06-29T10:31:18Z</dcterms:created>
  <dcterms:modified xsi:type="dcterms:W3CDTF">2022-03-29T10:21:15Z</dcterms:modified>
</cp:coreProperties>
</file>